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1006\"/>
    </mc:Choice>
  </mc:AlternateContent>
  <bookViews>
    <workbookView xWindow="0" yWindow="0" windowWidth="28800" windowHeight="12225" tabRatio="792" activeTab="5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Graphs_coded" sheetId="17" r:id="rId9"/>
    <sheet name="SBLC Bank" sheetId="32" r:id="rId10"/>
    <sheet name="Corp_value" sheetId="26" r:id="rId11"/>
    <sheet name="Tables_value" sheetId="18" r:id="rId12"/>
    <sheet name="Graphs_value" sheetId="2" r:id="rId13"/>
    <sheet name="ECON" sheetId="16" r:id="rId14"/>
    <sheet name="SBLC Bank_value" sheetId="33" r:id="rId15"/>
    <sheet name="潜在" sheetId="29" r:id="rId16"/>
  </sheets>
  <externalReferences>
    <externalReference r:id="rId17"/>
    <externalReference r:id="rId18"/>
  </externalReferences>
  <definedNames>
    <definedName name="_xlnm._FilterDatabase" localSheetId="13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9">[1]!tbl_dd_bocomdeal[BOCOM DEAL]</definedName>
    <definedName name="dd_bocomdeal" localSheetId="14">[1]!tbl_dd_bocomdeal[BOCOM DEAL]</definedName>
    <definedName name="dd_bocomdeal">tbl_dd_bocomdeal[BOCOM DEAL]</definedName>
    <definedName name="dd_crcy">[2]!tbl_dd_crcy[Currency]</definedName>
    <definedName name="dd_品种" localSheetId="9">[1]!Table_发行品种[发行品种]</definedName>
    <definedName name="dd_品种" localSheetId="14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6" l="1"/>
  <c r="AI4" i="14"/>
  <c r="AK3" i="14"/>
  <c r="AS3" i="14"/>
  <c r="F3" i="14"/>
  <c r="AL3" i="14"/>
  <c r="F8" i="14"/>
  <c r="AL8" i="14"/>
  <c r="AS5" i="14"/>
  <c r="AS4" i="14"/>
  <c r="F5" i="14"/>
  <c r="AL5" i="14"/>
  <c r="AS6" i="14"/>
  <c r="F6" i="14"/>
  <c r="AL6" i="14"/>
  <c r="F7" i="14"/>
  <c r="AL7" i="14"/>
  <c r="AS7" i="14"/>
  <c r="F4" i="14"/>
  <c r="AL4" i="14"/>
  <c r="F11" i="14"/>
  <c r="AL11" i="14"/>
  <c r="AS8" i="14"/>
  <c r="AS10" i="14"/>
  <c r="F9" i="14"/>
  <c r="AL9" i="14"/>
  <c r="AS9" i="14"/>
  <c r="AS11" i="14"/>
  <c r="F10" i="14"/>
  <c r="AL10" i="14"/>
  <c r="AS14" i="14"/>
  <c r="F14" i="14"/>
  <c r="AL14" i="14"/>
  <c r="F13" i="14"/>
  <c r="AL13" i="14"/>
  <c r="F12" i="14"/>
  <c r="AL12" i="14"/>
  <c r="AS12" i="14"/>
  <c r="AS13" i="14"/>
  <c r="F15" i="14"/>
  <c r="AL15" i="14"/>
  <c r="AS15" i="14"/>
  <c r="F16" i="14"/>
  <c r="AL16" i="14"/>
  <c r="AS18" i="14"/>
  <c r="AS16" i="14"/>
  <c r="F17" i="14"/>
  <c r="AL17" i="14"/>
  <c r="AS17" i="14"/>
  <c r="AS19" i="14"/>
  <c r="F18" i="14"/>
  <c r="AL18" i="14"/>
  <c r="F19" i="14"/>
  <c r="AL19" i="14"/>
  <c r="AS22" i="14"/>
  <c r="AS20" i="14"/>
  <c r="AS21" i="14"/>
  <c r="F20" i="14"/>
  <c r="AL20" i="14"/>
  <c r="F23" i="14"/>
  <c r="AL23" i="14"/>
  <c r="F22" i="14"/>
  <c r="AL22" i="14"/>
  <c r="AS27" i="14"/>
  <c r="F21" i="14"/>
  <c r="AL21" i="14"/>
  <c r="AS23" i="14"/>
  <c r="AS25" i="14"/>
  <c r="AS26" i="14"/>
  <c r="F25" i="14"/>
  <c r="AL25" i="14"/>
  <c r="F26" i="14"/>
  <c r="AL26" i="14"/>
  <c r="F28" i="14"/>
  <c r="AL28" i="14"/>
  <c r="AS28" i="14"/>
  <c r="F29" i="14"/>
  <c r="AL29" i="14"/>
  <c r="F27" i="14"/>
  <c r="AL27" i="14"/>
  <c r="F30" i="14"/>
  <c r="AL30" i="14"/>
  <c r="AS30" i="14"/>
  <c r="AS29" i="14"/>
  <c r="F32" i="14"/>
  <c r="F31" i="14"/>
  <c r="AL32" i="14"/>
  <c r="AL31" i="14"/>
  <c r="F33" i="14"/>
  <c r="AL33" i="14"/>
  <c r="AS32" i="14"/>
  <c r="AS31" i="14"/>
  <c r="F35" i="14"/>
  <c r="AL35" i="14"/>
  <c r="AS35" i="14"/>
  <c r="AS34" i="14"/>
  <c r="AS33" i="14"/>
  <c r="F36" i="14"/>
  <c r="F24" i="14"/>
  <c r="AL36" i="14"/>
  <c r="AL24" i="14"/>
  <c r="F34" i="14"/>
  <c r="AL34" i="14"/>
  <c r="AS37" i="14"/>
  <c r="AS38" i="14"/>
  <c r="F37" i="14"/>
  <c r="AL37" i="14"/>
  <c r="F41" i="14"/>
  <c r="AL41" i="14"/>
  <c r="AS39" i="14"/>
  <c r="AS36" i="14"/>
  <c r="AS24" i="14"/>
  <c r="F38" i="14"/>
  <c r="AL38" i="14"/>
  <c r="AS40" i="14"/>
  <c r="F39" i="14"/>
  <c r="AL39" i="14"/>
  <c r="F40" i="14"/>
  <c r="AL40" i="14"/>
  <c r="AS41" i="14"/>
  <c r="F43" i="14"/>
  <c r="AL43" i="14"/>
  <c r="F42" i="14"/>
  <c r="AL42" i="14"/>
  <c r="AS42" i="14"/>
  <c r="F45" i="14"/>
  <c r="AL45" i="14"/>
  <c r="AS43" i="14"/>
  <c r="F47" i="14"/>
  <c r="AL47" i="14"/>
  <c r="F44" i="14"/>
  <c r="AL44" i="14"/>
  <c r="AS44" i="14"/>
  <c r="AS45" i="14"/>
  <c r="F48" i="14"/>
  <c r="AL48" i="14"/>
  <c r="AS46" i="14"/>
  <c r="AS47" i="14"/>
  <c r="AS48" i="14"/>
  <c r="F46" i="14"/>
  <c r="AL46" i="14"/>
  <c r="AS49" i="14"/>
  <c r="F49" i="14"/>
  <c r="AL49" i="14"/>
  <c r="AS50" i="14"/>
  <c r="AS51" i="14"/>
  <c r="F50" i="14"/>
  <c r="AL50" i="14"/>
  <c r="F53" i="14"/>
  <c r="AL53" i="14"/>
  <c r="AS56" i="14"/>
  <c r="F54" i="14"/>
  <c r="AL54" i="14"/>
  <c r="AS52" i="14"/>
  <c r="F56" i="14"/>
  <c r="AL56" i="14"/>
  <c r="AS53" i="14"/>
  <c r="F52" i="14"/>
  <c r="AL52" i="14"/>
  <c r="F51" i="14"/>
  <c r="AS54" i="14"/>
  <c r="F55" i="14"/>
  <c r="AL55" i="14"/>
  <c r="AS58" i="14"/>
  <c r="AS57" i="14"/>
  <c r="AS55" i="14"/>
  <c r="F58" i="14"/>
  <c r="AL58" i="14"/>
  <c r="F57" i="14"/>
  <c r="AL57" i="14"/>
  <c r="F59" i="14"/>
  <c r="AL59" i="14"/>
  <c r="AS59" i="14"/>
  <c r="AS62" i="14"/>
  <c r="AS60" i="14"/>
  <c r="F62" i="14"/>
  <c r="AL62" i="14"/>
  <c r="F60" i="14"/>
  <c r="F64" i="14"/>
  <c r="AL64" i="14"/>
  <c r="AS64" i="14"/>
  <c r="F61" i="14"/>
  <c r="AL61" i="14"/>
  <c r="AS61" i="14"/>
  <c r="F63" i="14"/>
  <c r="AL63" i="14"/>
  <c r="AS63" i="14"/>
  <c r="AS65" i="14"/>
  <c r="F66" i="14"/>
  <c r="AL66" i="14"/>
  <c r="F71" i="14"/>
  <c r="AL71" i="14"/>
  <c r="F68" i="14"/>
  <c r="AL68" i="14"/>
  <c r="F65" i="14"/>
  <c r="AL65" i="14"/>
  <c r="AS67" i="14"/>
  <c r="F67" i="14"/>
  <c r="AL67" i="14"/>
  <c r="AS66" i="14"/>
  <c r="AS70" i="14"/>
  <c r="F70" i="14"/>
  <c r="AL70" i="14"/>
  <c r="AS71" i="14"/>
  <c r="AS68" i="14"/>
  <c r="F69" i="14"/>
  <c r="F72" i="14"/>
  <c r="AL72" i="14"/>
  <c r="AS69" i="14"/>
  <c r="AS72" i="14"/>
  <c r="AS73" i="14"/>
  <c r="F73" i="14"/>
  <c r="AL73" i="14"/>
  <c r="AS75" i="14"/>
  <c r="AS74" i="14"/>
  <c r="F75" i="14"/>
  <c r="AL75" i="14"/>
  <c r="F79" i="14"/>
  <c r="AL79" i="14"/>
  <c r="F74" i="14"/>
  <c r="AL74" i="14"/>
  <c r="AS79" i="14"/>
  <c r="F76" i="14"/>
  <c r="AL76" i="14"/>
  <c r="AS78" i="14"/>
  <c r="F81" i="14"/>
  <c r="AL81" i="14"/>
  <c r="F78" i="14"/>
  <c r="AS76" i="14"/>
  <c r="AS77" i="14"/>
  <c r="F77" i="14"/>
  <c r="AL77" i="14"/>
  <c r="AS80" i="14"/>
  <c r="F80" i="14"/>
  <c r="AL80" i="14"/>
  <c r="AS85" i="14"/>
  <c r="F87" i="14"/>
  <c r="AS82" i="14"/>
  <c r="AS86" i="14"/>
  <c r="F83" i="14"/>
  <c r="AL83" i="14"/>
  <c r="AS81" i="14"/>
  <c r="AS88" i="14"/>
  <c r="F82" i="14"/>
  <c r="AL82" i="14"/>
  <c r="AS83" i="14"/>
  <c r="AS84" i="14"/>
  <c r="F84" i="14"/>
  <c r="AL84" i="14"/>
  <c r="AS87" i="14"/>
  <c r="F86" i="14"/>
  <c r="AL86" i="14"/>
  <c r="F85" i="14"/>
  <c r="AL85" i="14"/>
  <c r="F88" i="14"/>
  <c r="AL88" i="14"/>
  <c r="AS91" i="14"/>
  <c r="F89" i="14"/>
  <c r="AL89" i="14"/>
  <c r="AS89" i="14"/>
  <c r="F91" i="14"/>
  <c r="AL91" i="14"/>
  <c r="AS95" i="14"/>
  <c r="AS90" i="14"/>
  <c r="AS94" i="14"/>
  <c r="F92" i="14"/>
  <c r="AL92" i="14"/>
  <c r="F93" i="14"/>
  <c r="AL93" i="14"/>
  <c r="F94" i="14"/>
  <c r="AL94" i="14"/>
  <c r="F90" i="14"/>
  <c r="AL90" i="14"/>
  <c r="AS92" i="14"/>
  <c r="AS93" i="14"/>
  <c r="F95" i="14"/>
  <c r="AL95" i="14"/>
  <c r="AS96" i="14"/>
  <c r="AS97" i="14"/>
  <c r="F96" i="14"/>
  <c r="AS98" i="14"/>
  <c r="F97" i="14"/>
  <c r="AL97" i="14"/>
  <c r="AS99" i="14"/>
  <c r="AS101" i="14"/>
  <c r="F101" i="14"/>
  <c r="AL101" i="14"/>
  <c r="F98" i="14"/>
  <c r="AL98" i="14"/>
  <c r="F100" i="14"/>
  <c r="AL100" i="14"/>
  <c r="AS100" i="14"/>
  <c r="F103" i="14"/>
  <c r="AL103" i="14"/>
  <c r="F99" i="14"/>
  <c r="AL99" i="14"/>
  <c r="F102" i="14"/>
  <c r="AL102" i="14"/>
  <c r="AS102" i="14"/>
  <c r="AS103" i="14"/>
  <c r="AS104" i="14"/>
  <c r="F106" i="14"/>
  <c r="AL106" i="14"/>
  <c r="AS109" i="14"/>
  <c r="AS108" i="14"/>
  <c r="AS107" i="14"/>
  <c r="F104" i="14"/>
  <c r="AL104" i="14"/>
  <c r="F105" i="14"/>
  <c r="AS110" i="14"/>
  <c r="AS106" i="14"/>
  <c r="F110" i="14"/>
  <c r="AL110" i="14"/>
  <c r="AS105" i="14"/>
  <c r="F108" i="14"/>
  <c r="AL108" i="14"/>
  <c r="AS112" i="14"/>
  <c r="F107" i="14"/>
  <c r="AL107" i="14"/>
  <c r="F109" i="14"/>
  <c r="AL109" i="14"/>
  <c r="AS111" i="14"/>
  <c r="F111" i="14"/>
  <c r="AL111" i="14"/>
  <c r="F112" i="14"/>
  <c r="AL112" i="14"/>
  <c r="F115" i="14"/>
  <c r="AL115" i="14"/>
  <c r="AS113" i="14"/>
  <c r="F113" i="14"/>
  <c r="AL113" i="14"/>
  <c r="F114" i="14"/>
  <c r="AS114" i="14"/>
  <c r="AS119" i="14"/>
  <c r="AS115" i="14"/>
  <c r="AS116" i="14"/>
  <c r="F116" i="14"/>
  <c r="AL116" i="14"/>
  <c r="F121" i="14"/>
  <c r="AL121" i="14"/>
  <c r="AS117" i="14"/>
  <c r="F117" i="14"/>
  <c r="AL117" i="14"/>
  <c r="F119" i="14"/>
  <c r="AL119" i="14"/>
  <c r="AS121" i="14"/>
  <c r="F120" i="14"/>
  <c r="AL120" i="14"/>
  <c r="AS120" i="14"/>
  <c r="AS123" i="14"/>
  <c r="AS124" i="14"/>
  <c r="F122" i="14"/>
  <c r="AL122" i="14"/>
  <c r="F124" i="14"/>
  <c r="AL124" i="14"/>
  <c r="F123" i="14"/>
  <c r="F125" i="14"/>
  <c r="AL125" i="14"/>
  <c r="F126" i="14"/>
  <c r="AL126" i="14"/>
  <c r="AS122" i="14"/>
  <c r="AS125" i="14"/>
  <c r="AS126" i="14"/>
  <c r="AS298" i="14"/>
  <c r="AS127" i="14"/>
  <c r="F127" i="14"/>
  <c r="AL127" i="14"/>
  <c r="AS128" i="14"/>
  <c r="F128" i="14"/>
  <c r="AL128" i="14"/>
  <c r="AS129" i="14"/>
  <c r="F177" i="14"/>
  <c r="F129" i="14"/>
  <c r="AL129" i="14"/>
  <c r="F281" i="14"/>
  <c r="AL281" i="14"/>
  <c r="AS170" i="14"/>
  <c r="AS209" i="14"/>
  <c r="AS137" i="14"/>
  <c r="AS178" i="14"/>
  <c r="AS233" i="14"/>
  <c r="AS273" i="14"/>
  <c r="AS202" i="14"/>
  <c r="F242" i="14"/>
  <c r="AL242" i="14"/>
  <c r="AS297" i="14"/>
  <c r="AS305" i="14"/>
  <c r="AS257" i="14"/>
  <c r="F169" i="14"/>
  <c r="AL169" i="14"/>
  <c r="F162" i="14"/>
  <c r="AL162" i="14"/>
  <c r="AS201" i="14"/>
  <c r="AS274" i="14"/>
  <c r="AS234" i="14"/>
  <c r="AS161" i="14"/>
  <c r="AS217" i="14"/>
  <c r="AS118" i="14"/>
  <c r="F241" i="14"/>
  <c r="AL241" i="14"/>
  <c r="AS177" i="14"/>
  <c r="F137" i="14"/>
  <c r="AL137" i="14"/>
  <c r="F145" i="14"/>
  <c r="AL145" i="14"/>
  <c r="AS210" i="14"/>
  <c r="F273" i="14"/>
  <c r="AL273" i="14"/>
  <c r="AS225" i="14"/>
  <c r="F209" i="14"/>
  <c r="AL209" i="14"/>
  <c r="F257" i="14"/>
  <c r="AL257" i="14"/>
  <c r="AS194" i="14"/>
  <c r="F290" i="14"/>
  <c r="AL290" i="14"/>
  <c r="AS313" i="14"/>
  <c r="AS153" i="14"/>
  <c r="F298" i="14"/>
  <c r="AL298" i="14"/>
  <c r="F305" i="14"/>
  <c r="AL305" i="14"/>
  <c r="F138" i="14"/>
  <c r="AL138" i="14"/>
  <c r="F289" i="14"/>
  <c r="AL289" i="14"/>
  <c r="AS266" i="14"/>
  <c r="AS169" i="14"/>
  <c r="F258" i="14"/>
  <c r="F226" i="14"/>
  <c r="AL226" i="14"/>
  <c r="AS290" i="14"/>
  <c r="F233" i="14"/>
  <c r="AL233" i="14"/>
  <c r="AS154" i="14"/>
  <c r="AS146" i="14"/>
  <c r="AS130" i="14"/>
  <c r="F234" i="14"/>
  <c r="AL234" i="14"/>
  <c r="F194" i="14"/>
  <c r="AL194" i="14"/>
  <c r="AS281" i="14"/>
  <c r="AS265" i="14"/>
  <c r="F185" i="14"/>
  <c r="AL185" i="14"/>
  <c r="F297" i="14"/>
  <c r="AL297" i="14"/>
  <c r="F217" i="14"/>
  <c r="F118" i="14"/>
  <c r="AL217" i="14"/>
  <c r="AL118" i="14"/>
  <c r="AS292" i="14"/>
  <c r="F314" i="14"/>
  <c r="AL314" i="14"/>
  <c r="AS138" i="14"/>
  <c r="AS258" i="14"/>
  <c r="AS282" i="14"/>
  <c r="F201" i="14"/>
  <c r="AL201" i="14"/>
  <c r="F265" i="14"/>
  <c r="AL265" i="14"/>
  <c r="AS162" i="14"/>
  <c r="F161" i="14"/>
  <c r="AL161" i="14"/>
  <c r="F225" i="14"/>
  <c r="AL225" i="14"/>
  <c r="AS308" i="14"/>
  <c r="AS296" i="14"/>
  <c r="F300" i="14"/>
  <c r="AL300" i="14"/>
  <c r="AS300" i="14"/>
  <c r="F312" i="14"/>
  <c r="F186" i="14"/>
  <c r="AS150" i="14"/>
  <c r="AS166" i="14"/>
  <c r="F284" i="14"/>
  <c r="AL284" i="14"/>
  <c r="AS134" i="14"/>
  <c r="AS163" i="14"/>
  <c r="AS174" i="14"/>
  <c r="AS171" i="14"/>
  <c r="AS295" i="14"/>
  <c r="AS259" i="14"/>
  <c r="AS251" i="14"/>
  <c r="F231" i="14"/>
  <c r="F159" i="14"/>
  <c r="AS223" i="14"/>
  <c r="AS207" i="14"/>
  <c r="AS304" i="14"/>
  <c r="AS287" i="14"/>
  <c r="AS271" i="14"/>
  <c r="AS307" i="14"/>
  <c r="AS315" i="14"/>
  <c r="F132" i="14"/>
  <c r="F142" i="14"/>
  <c r="AL142" i="14"/>
  <c r="AS193" i="14"/>
  <c r="AS176" i="14"/>
  <c r="AS303" i="14"/>
  <c r="AS139" i="14"/>
  <c r="AS148" i="14"/>
  <c r="F150" i="14"/>
  <c r="F198" i="14"/>
  <c r="AL198" i="14"/>
  <c r="F166" i="14"/>
  <c r="AL166" i="14"/>
  <c r="AS190" i="14"/>
  <c r="F175" i="14"/>
  <c r="AL175" i="14"/>
  <c r="F143" i="14"/>
  <c r="AL143" i="14"/>
  <c r="F131" i="14"/>
  <c r="AL131" i="14"/>
  <c r="AS159" i="14"/>
  <c r="AS147" i="14"/>
  <c r="AS167" i="14"/>
  <c r="F218" i="14"/>
  <c r="F203" i="14"/>
  <c r="AL218" i="14"/>
  <c r="AL203" i="14"/>
  <c r="F199" i="14"/>
  <c r="AL199" i="14"/>
  <c r="F187" i="14"/>
  <c r="AL187" i="14"/>
  <c r="F219" i="14"/>
  <c r="AL219" i="14"/>
  <c r="F191" i="14"/>
  <c r="AL191" i="14"/>
  <c r="F215" i="14"/>
  <c r="AL215" i="14"/>
  <c r="AS211" i="14"/>
  <c r="F291" i="14"/>
  <c r="AL291" i="14"/>
  <c r="F243" i="14"/>
  <c r="AL243" i="14"/>
  <c r="AS231" i="14"/>
  <c r="F247" i="14"/>
  <c r="AL247" i="14"/>
  <c r="F263" i="14"/>
  <c r="AL263" i="14"/>
  <c r="AS275" i="14"/>
  <c r="AS255" i="14"/>
  <c r="F292" i="14"/>
  <c r="AL292" i="14"/>
  <c r="AS284" i="14"/>
  <c r="F160" i="14"/>
  <c r="AL160" i="14"/>
  <c r="F308" i="14"/>
  <c r="AL308" i="14"/>
  <c r="AS299" i="14"/>
  <c r="AS132" i="14"/>
  <c r="AS164" i="14"/>
  <c r="F316" i="14"/>
  <c r="AL316" i="14"/>
  <c r="F178" i="14"/>
  <c r="AL178" i="14"/>
  <c r="AS158" i="14"/>
  <c r="F304" i="14"/>
  <c r="AL304" i="14"/>
  <c r="F146" i="14"/>
  <c r="AL146" i="14"/>
  <c r="AS198" i="14"/>
  <c r="AS151" i="14"/>
  <c r="F155" i="14"/>
  <c r="AL155" i="14"/>
  <c r="AS226" i="14"/>
  <c r="AS179" i="14"/>
  <c r="AS243" i="14"/>
  <c r="AS143" i="14"/>
  <c r="AS135" i="14"/>
  <c r="F171" i="14"/>
  <c r="AL171" i="14"/>
  <c r="AS187" i="14"/>
  <c r="F183" i="14"/>
  <c r="AL183" i="14"/>
  <c r="AS199" i="14"/>
  <c r="F195" i="14"/>
  <c r="F227" i="14"/>
  <c r="AL227" i="14"/>
  <c r="F239" i="14"/>
  <c r="AL239" i="14"/>
  <c r="F271" i="14"/>
  <c r="AL271" i="14"/>
  <c r="F283" i="14"/>
  <c r="AL283" i="14"/>
  <c r="F259" i="14"/>
  <c r="AL259" i="14"/>
  <c r="AS215" i="14"/>
  <c r="AS235" i="14"/>
  <c r="F267" i="14"/>
  <c r="AS136" i="14"/>
  <c r="F287" i="14"/>
  <c r="AL287" i="14"/>
  <c r="AS279" i="14"/>
  <c r="F307" i="14"/>
  <c r="AL307" i="14"/>
  <c r="AS288" i="14"/>
  <c r="AS312" i="14"/>
  <c r="F190" i="14"/>
  <c r="AL190" i="14"/>
  <c r="F134" i="14"/>
  <c r="AL134" i="14"/>
  <c r="F148" i="14"/>
  <c r="AL148" i="14"/>
  <c r="F296" i="14"/>
  <c r="AL296" i="14"/>
  <c r="AS316" i="14"/>
  <c r="F288" i="14"/>
  <c r="AL288" i="14"/>
  <c r="F158" i="14"/>
  <c r="AL158" i="14"/>
  <c r="AS186" i="14"/>
  <c r="AS131" i="14"/>
  <c r="F151" i="14"/>
  <c r="AL151" i="14"/>
  <c r="AS142" i="14"/>
  <c r="F135" i="14"/>
  <c r="AL135" i="14"/>
  <c r="F174" i="14"/>
  <c r="AL174" i="14"/>
  <c r="F167" i="14"/>
  <c r="AL167" i="14"/>
  <c r="AS155" i="14"/>
  <c r="AS175" i="14"/>
  <c r="F139" i="14"/>
  <c r="AL139" i="14"/>
  <c r="F147" i="14"/>
  <c r="AL147" i="14"/>
  <c r="AS195" i="14"/>
  <c r="F207" i="14"/>
  <c r="AL207" i="14"/>
  <c r="F163" i="14"/>
  <c r="AL163" i="14"/>
  <c r="AS191" i="14"/>
  <c r="AS227" i="14"/>
  <c r="F179" i="14"/>
  <c r="AL179" i="14"/>
  <c r="F223" i="14"/>
  <c r="AL223" i="14"/>
  <c r="F211" i="14"/>
  <c r="AL211" i="14"/>
  <c r="AS183" i="14"/>
  <c r="AS219" i="14"/>
  <c r="AS247" i="14"/>
  <c r="AS239" i="14"/>
  <c r="F235" i="14"/>
  <c r="AL235" i="14"/>
  <c r="F251" i="14"/>
  <c r="AL251" i="14"/>
  <c r="AS291" i="14"/>
  <c r="AS263" i="14"/>
  <c r="AS267" i="14"/>
  <c r="F255" i="14"/>
  <c r="AL255" i="14"/>
  <c r="F275" i="14"/>
  <c r="AL275" i="14"/>
  <c r="F295" i="14"/>
  <c r="AL295" i="14"/>
  <c r="AS283" i="14"/>
  <c r="F299" i="14"/>
  <c r="AL299" i="14"/>
  <c r="F311" i="14"/>
  <c r="AL311" i="14"/>
  <c r="AS144" i="14"/>
  <c r="F279" i="14"/>
  <c r="AL279" i="14"/>
  <c r="AS140" i="14"/>
  <c r="F303" i="14"/>
  <c r="F172" i="14"/>
  <c r="AL172" i="14"/>
  <c r="AS311" i="14"/>
  <c r="F164" i="14"/>
  <c r="AL164" i="14"/>
  <c r="AS152" i="14"/>
  <c r="AS156" i="14"/>
  <c r="F140" i="14"/>
  <c r="AL140" i="14"/>
  <c r="AS196" i="14"/>
  <c r="AS168" i="14"/>
  <c r="F315" i="14"/>
  <c r="AL315" i="14"/>
  <c r="F144" i="14"/>
  <c r="AL144" i="14"/>
  <c r="F184" i="14"/>
  <c r="AL184" i="14"/>
  <c r="F136" i="14"/>
  <c r="AL136" i="14"/>
  <c r="F152" i="14"/>
  <c r="AL152" i="14"/>
  <c r="AS160" i="14"/>
  <c r="F156" i="14"/>
  <c r="AL156" i="14"/>
  <c r="AS268" i="14"/>
  <c r="F168" i="14"/>
  <c r="AS149" i="14"/>
  <c r="AS172" i="14"/>
  <c r="AS180" i="14"/>
  <c r="AS232" i="14"/>
  <c r="AS252" i="14"/>
  <c r="AS240" i="14"/>
  <c r="AS260" i="14"/>
  <c r="AS309" i="14"/>
  <c r="AS238" i="14"/>
  <c r="F208" i="14"/>
  <c r="AL208" i="14"/>
  <c r="AS253" i="14"/>
  <c r="F213" i="14"/>
  <c r="AS237" i="14"/>
  <c r="F240" i="14"/>
  <c r="AS236" i="14"/>
  <c r="AS301" i="14"/>
  <c r="AS200" i="14"/>
  <c r="AS192" i="14"/>
  <c r="F280" i="14"/>
  <c r="AL280" i="14"/>
  <c r="AS272" i="14"/>
  <c r="AS212" i="14"/>
  <c r="F228" i="14"/>
  <c r="AL228" i="14"/>
  <c r="AS248" i="14"/>
  <c r="F224" i="14"/>
  <c r="AL224" i="14"/>
  <c r="F256" i="14"/>
  <c r="AL256" i="14"/>
  <c r="F133" i="14"/>
  <c r="AL133" i="14"/>
  <c r="F180" i="14"/>
  <c r="AL180" i="14"/>
  <c r="F181" i="14"/>
  <c r="AL181" i="14"/>
  <c r="F293" i="14"/>
  <c r="AL293" i="14"/>
  <c r="F277" i="14"/>
  <c r="AL277" i="14"/>
  <c r="AS189" i="14"/>
  <c r="AS213" i="14"/>
  <c r="F157" i="14"/>
  <c r="AL157" i="14"/>
  <c r="AS229" i="14"/>
  <c r="F269" i="14"/>
  <c r="AL269" i="14"/>
  <c r="F206" i="14"/>
  <c r="AL206" i="14"/>
  <c r="F317" i="14"/>
  <c r="AL317" i="14"/>
  <c r="F245" i="14"/>
  <c r="AL245" i="14"/>
  <c r="AS188" i="14"/>
  <c r="F252" i="14"/>
  <c r="AL252" i="14"/>
  <c r="F222" i="14"/>
  <c r="F193" i="14"/>
  <c r="F176" i="14"/>
  <c r="AL193" i="14"/>
  <c r="AL176" i="14"/>
  <c r="AS230" i="14"/>
  <c r="AS224" i="14"/>
  <c r="F196" i="14"/>
  <c r="AL196" i="14"/>
  <c r="F220" i="14"/>
  <c r="AL220" i="14"/>
  <c r="AS208" i="14"/>
  <c r="AS216" i="14"/>
  <c r="F276" i="14"/>
  <c r="F204" i="14"/>
  <c r="AS280" i="14"/>
  <c r="AS165" i="14"/>
  <c r="F268" i="14"/>
  <c r="AL268" i="14"/>
  <c r="F261" i="14"/>
  <c r="F249" i="14"/>
  <c r="AL261" i="14"/>
  <c r="F141" i="14"/>
  <c r="AS244" i="14"/>
  <c r="F264" i="14"/>
  <c r="AL264" i="14"/>
  <c r="AS197" i="14"/>
  <c r="F149" i="14"/>
  <c r="AL149" i="14"/>
  <c r="F285" i="14"/>
  <c r="F205" i="14"/>
  <c r="AL205" i="14"/>
  <c r="F237" i="14"/>
  <c r="AL237" i="14"/>
  <c r="AS269" i="14"/>
  <c r="AS182" i="14"/>
  <c r="F173" i="14"/>
  <c r="AL173" i="14"/>
  <c r="AS221" i="14"/>
  <c r="AS181" i="14"/>
  <c r="F309" i="14"/>
  <c r="AL309" i="14"/>
  <c r="F301" i="14"/>
  <c r="AL301" i="14"/>
  <c r="AS293" i="14"/>
  <c r="AS317" i="14"/>
  <c r="AS214" i="14"/>
  <c r="AS250" i="14"/>
  <c r="AS222" i="14"/>
  <c r="F200" i="14"/>
  <c r="AL200" i="14"/>
  <c r="AS184" i="14"/>
  <c r="AS220" i="14"/>
  <c r="F216" i="14"/>
  <c r="AL216" i="14"/>
  <c r="F192" i="14"/>
  <c r="AL192" i="14"/>
  <c r="AS204" i="14"/>
  <c r="F212" i="14"/>
  <c r="AL212" i="14"/>
  <c r="F188" i="14"/>
  <c r="AL188" i="14"/>
  <c r="AS173" i="14"/>
  <c r="AS228" i="14"/>
  <c r="F232" i="14"/>
  <c r="AL232" i="14"/>
  <c r="AS256" i="14"/>
  <c r="AS264" i="14"/>
  <c r="F236" i="14"/>
  <c r="AL236" i="14"/>
  <c r="F260" i="14"/>
  <c r="AL260" i="14"/>
  <c r="AS157" i="14"/>
  <c r="AS276" i="14"/>
  <c r="AS141" i="14"/>
  <c r="F248" i="14"/>
  <c r="AL248" i="14"/>
  <c r="F244" i="14"/>
  <c r="AL244" i="14"/>
  <c r="F165" i="14"/>
  <c r="AL165" i="14"/>
  <c r="F197" i="14"/>
  <c r="AL197" i="14"/>
  <c r="F272" i="14"/>
  <c r="AL272" i="14"/>
  <c r="AS133" i="14"/>
  <c r="F221" i="14"/>
  <c r="AL221" i="14"/>
  <c r="AS285" i="14"/>
  <c r="AS205" i="14"/>
  <c r="F189" i="14"/>
  <c r="AL189" i="14"/>
  <c r="AS277" i="14"/>
  <c r="AS245" i="14"/>
  <c r="F253" i="14"/>
  <c r="AL253" i="14"/>
  <c r="F182" i="14"/>
  <c r="AL182" i="14"/>
  <c r="F229" i="14"/>
  <c r="AL229" i="14"/>
  <c r="F313" i="14"/>
  <c r="AL313" i="14"/>
  <c r="AS261" i="14"/>
  <c r="AS249" i="14"/>
  <c r="AS206" i="14"/>
  <c r="F238" i="14"/>
  <c r="AL238" i="14"/>
  <c r="AS254" i="14"/>
  <c r="F250" i="14"/>
  <c r="AL250" i="14"/>
  <c r="F246" i="14"/>
  <c r="AL246" i="14"/>
  <c r="F214" i="14"/>
  <c r="AL214" i="14"/>
  <c r="AS302" i="14"/>
  <c r="F282" i="14"/>
  <c r="AL282" i="14"/>
  <c r="F274" i="14"/>
  <c r="AL274" i="14"/>
  <c r="F254" i="14"/>
  <c r="AL254" i="14"/>
  <c r="F230" i="14"/>
  <c r="AL230" i="14"/>
  <c r="AS286" i="14"/>
  <c r="F270" i="14"/>
  <c r="AL270" i="14"/>
  <c r="AS262" i="14"/>
  <c r="F310" i="14"/>
  <c r="AL310" i="14"/>
  <c r="AS246" i="14"/>
  <c r="AS270" i="14"/>
  <c r="AS306" i="14"/>
  <c r="F318" i="14"/>
  <c r="AL318" i="14"/>
  <c r="F306" i="14"/>
  <c r="AL306" i="14"/>
  <c r="F278" i="14"/>
  <c r="AL278" i="14"/>
  <c r="F294" i="14"/>
  <c r="AS314" i="14"/>
  <c r="AS294" i="14"/>
  <c r="AS145" i="14"/>
  <c r="F262" i="14"/>
  <c r="AL262" i="14"/>
  <c r="AS289" i="14"/>
  <c r="F153" i="14"/>
  <c r="AL153" i="14"/>
  <c r="AS185" i="14"/>
  <c r="AS241" i="14"/>
  <c r="AS310" i="14"/>
  <c r="AS278" i="14"/>
  <c r="F286" i="14"/>
  <c r="AL286" i="14"/>
  <c r="F302" i="14"/>
  <c r="AL302" i="14"/>
  <c r="AS318" i="14"/>
  <c r="F154" i="14"/>
  <c r="AL154" i="14"/>
  <c r="F202" i="14"/>
  <c r="AL202" i="14"/>
  <c r="F130" i="14"/>
  <c r="AL130" i="14"/>
  <c r="U17" i="17"/>
  <c r="AS242" i="14"/>
  <c r="V17" i="17"/>
  <c r="AS218" i="14"/>
  <c r="AS203" i="14"/>
  <c r="F170" i="14"/>
  <c r="AL170" i="14"/>
  <c r="H17" i="17"/>
  <c r="F266" i="14"/>
  <c r="AL266" i="14"/>
  <c r="O17" i="17"/>
  <c r="Q17" i="17"/>
  <c r="F210" i="14"/>
  <c r="AL210" i="14"/>
  <c r="W17" i="17"/>
  <c r="A17" i="17"/>
  <c r="K17" i="17"/>
  <c r="E17" i="17"/>
  <c r="F17" i="17"/>
  <c r="I17" i="17"/>
  <c r="S17" i="17"/>
  <c r="G17" i="17"/>
  <c r="L17" i="17"/>
  <c r="C17" i="17"/>
  <c r="N17" i="17"/>
  <c r="D17" i="17"/>
  <c r="T17" i="17"/>
  <c r="J17" i="17"/>
  <c r="X17" i="17"/>
  <c r="D26" i="24"/>
  <c r="D24" i="24"/>
  <c r="M26" i="24"/>
  <c r="M31" i="24"/>
  <c r="D30" i="24"/>
  <c r="M29" i="24"/>
  <c r="D10" i="24"/>
  <c r="E26" i="24"/>
  <c r="G26" i="24"/>
  <c r="F26" i="24"/>
  <c r="E24" i="24"/>
  <c r="G24" i="24"/>
  <c r="F24" i="24"/>
  <c r="N26" i="24"/>
  <c r="O26" i="24"/>
  <c r="P26" i="24"/>
  <c r="O31" i="24"/>
  <c r="N31" i="24"/>
  <c r="P31" i="24"/>
  <c r="F30" i="24"/>
  <c r="E30" i="24"/>
  <c r="G30" i="24"/>
  <c r="N29" i="24"/>
  <c r="P29" i="24"/>
  <c r="O29" i="24"/>
  <c r="E10" i="24"/>
  <c r="F10" i="24"/>
  <c r="G10" i="24"/>
  <c r="Z4" i="24"/>
  <c r="N22" i="24"/>
  <c r="M22" i="24"/>
  <c r="M34" i="24"/>
  <c r="D6" i="24"/>
  <c r="P21" i="24"/>
  <c r="M27" i="24"/>
  <c r="M35" i="24"/>
  <c r="M33" i="24"/>
  <c r="D20" i="24"/>
  <c r="D29" i="24"/>
  <c r="D22" i="24"/>
  <c r="D11" i="24"/>
  <c r="P34" i="24"/>
  <c r="O34" i="24"/>
  <c r="N34" i="24"/>
  <c r="F6" i="24"/>
  <c r="G6" i="24"/>
  <c r="E6" i="24"/>
  <c r="O27" i="24"/>
  <c r="N27" i="24"/>
  <c r="P27" i="24"/>
  <c r="N35" i="24"/>
  <c r="O35" i="24"/>
  <c r="P35" i="24"/>
  <c r="O33" i="24"/>
  <c r="N33" i="24"/>
  <c r="P33" i="24"/>
  <c r="E20" i="24"/>
  <c r="F20" i="24"/>
  <c r="G20" i="24"/>
  <c r="E29" i="24"/>
  <c r="G29" i="24"/>
  <c r="F29" i="24"/>
  <c r="F22" i="24"/>
  <c r="G22" i="24"/>
  <c r="E22" i="24"/>
  <c r="G11" i="24"/>
  <c r="E11" i="24"/>
  <c r="F11" i="24"/>
  <c r="AB4" i="24"/>
  <c r="D12" i="24"/>
  <c r="M30" i="24"/>
  <c r="D23" i="24"/>
  <c r="O22" i="24"/>
  <c r="N21" i="24"/>
  <c r="D8" i="24"/>
  <c r="M32" i="24"/>
  <c r="M5" i="24"/>
  <c r="M6" i="24"/>
  <c r="D15" i="24"/>
  <c r="M8" i="24"/>
  <c r="D16" i="24"/>
  <c r="Q21" i="24"/>
  <c r="M28" i="24"/>
  <c r="D7" i="24"/>
  <c r="D13" i="24"/>
  <c r="M9" i="24"/>
  <c r="D17" i="24"/>
  <c r="M7" i="24"/>
  <c r="O21" i="24"/>
  <c r="D9" i="24"/>
  <c r="G12" i="24"/>
  <c r="E12" i="24"/>
  <c r="F12" i="24"/>
  <c r="O30" i="24"/>
  <c r="P30" i="24"/>
  <c r="N30" i="24"/>
  <c r="E23" i="24"/>
  <c r="G23" i="24"/>
  <c r="F23" i="24"/>
  <c r="E8" i="24"/>
  <c r="G8" i="24"/>
  <c r="F8" i="24"/>
  <c r="N32" i="24"/>
  <c r="P32" i="24"/>
  <c r="O32" i="24"/>
  <c r="N5" i="24"/>
  <c r="O5" i="24"/>
  <c r="O6" i="24"/>
  <c r="N6" i="24"/>
  <c r="F15" i="24"/>
  <c r="E15" i="24"/>
  <c r="G15" i="24"/>
  <c r="O8" i="24"/>
  <c r="N8" i="24"/>
  <c r="F16" i="24"/>
  <c r="G16" i="24"/>
  <c r="E16" i="24"/>
  <c r="N28" i="24"/>
  <c r="O28" i="24"/>
  <c r="P28" i="24"/>
  <c r="E7" i="24"/>
  <c r="G7" i="24"/>
  <c r="F7" i="24"/>
  <c r="G13" i="24"/>
  <c r="E13" i="24"/>
  <c r="F13" i="24"/>
  <c r="O9" i="24"/>
  <c r="N9" i="24"/>
  <c r="F17" i="24"/>
  <c r="E17" i="24"/>
  <c r="G17" i="24"/>
  <c r="N7" i="24"/>
  <c r="O7" i="24"/>
  <c r="F9" i="24"/>
  <c r="G9" i="24"/>
  <c r="E9" i="24"/>
  <c r="P17" i="17"/>
  <c r="M21" i="24"/>
  <c r="R17" i="17"/>
  <c r="M10" i="24"/>
  <c r="D18" i="24"/>
  <c r="D27" i="24"/>
  <c r="N10" i="24"/>
  <c r="O10" i="24"/>
  <c r="E18" i="24"/>
  <c r="G18" i="24"/>
  <c r="F18" i="24"/>
  <c r="E27" i="24"/>
  <c r="G27" i="24"/>
  <c r="F27" i="24"/>
  <c r="A2" i="6" l="1"/>
  <c r="B4" i="6" l="1"/>
  <c r="H22" i="32"/>
  <c r="G22" i="32"/>
  <c r="D21" i="32"/>
  <c r="G20" i="32"/>
  <c r="H21" i="32"/>
  <c r="E21" i="32"/>
  <c r="H20" i="32"/>
  <c r="G21" i="32"/>
  <c r="F21" i="32" l="1"/>
  <c r="H19" i="32"/>
  <c r="G19" i="32"/>
  <c r="D20" i="32"/>
  <c r="E20" i="32"/>
  <c r="F20" i="32" l="1"/>
  <c r="D19" i="32"/>
  <c r="H18" i="32"/>
  <c r="G18" i="32"/>
  <c r="E19" i="32"/>
  <c r="F19" i="32" l="1"/>
  <c r="E18" i="32"/>
  <c r="D18" i="32"/>
  <c r="H17" i="32"/>
  <c r="G17" i="32"/>
  <c r="F18" i="32" l="1"/>
  <c r="E17" i="32"/>
  <c r="D17" i="32"/>
  <c r="H16" i="32"/>
  <c r="G16" i="32"/>
  <c r="F17" i="32" l="1"/>
  <c r="E16" i="32"/>
  <c r="D16" i="32"/>
  <c r="H15" i="32"/>
  <c r="G15" i="32"/>
  <c r="F16" i="32" l="1"/>
  <c r="E15" i="32"/>
  <c r="D15" i="32"/>
  <c r="H14" i="32"/>
  <c r="G14" i="32"/>
  <c r="F15" i="32" l="1"/>
  <c r="E14" i="32"/>
  <c r="D14" i="32"/>
  <c r="H13" i="32"/>
  <c r="G13" i="32"/>
  <c r="F14" i="32" l="1"/>
  <c r="E13" i="32"/>
  <c r="D13" i="32"/>
  <c r="H12" i="32"/>
  <c r="G12" i="32"/>
  <c r="F13" i="32" l="1"/>
  <c r="H11" i="32"/>
  <c r="G11" i="32"/>
  <c r="E12" i="32"/>
  <c r="D12" i="32"/>
  <c r="F12" i="32" l="1"/>
  <c r="G10" i="32"/>
  <c r="D11" i="32"/>
  <c r="E11" i="32"/>
  <c r="H10" i="32"/>
  <c r="F11" i="32" l="1"/>
  <c r="E10" i="32"/>
  <c r="D10" i="32"/>
  <c r="H9" i="32"/>
  <c r="G9" i="32"/>
  <c r="F10" i="32" l="1"/>
  <c r="E9" i="32"/>
  <c r="D9" i="32"/>
  <c r="H8" i="32"/>
  <c r="G8" i="32"/>
  <c r="F9" i="32" l="1"/>
  <c r="H7" i="32"/>
  <c r="G7" i="32"/>
  <c r="E8" i="32"/>
  <c r="D8" i="32"/>
  <c r="F8" i="32" l="1"/>
  <c r="H6" i="32"/>
  <c r="G6" i="32"/>
  <c r="D7" i="32"/>
  <c r="E7" i="32"/>
  <c r="F7" i="32" l="1"/>
  <c r="E6" i="32"/>
  <c r="D6" i="32"/>
  <c r="H5" i="32"/>
  <c r="G5" i="32"/>
  <c r="F6" i="32" l="1"/>
  <c r="E5" i="32"/>
  <c r="D5" i="32"/>
  <c r="H4" i="32"/>
  <c r="G4" i="32"/>
  <c r="F5" i="32" l="1"/>
  <c r="E4" i="32"/>
  <c r="D4" i="32"/>
  <c r="H3" i="32"/>
  <c r="G3" i="32"/>
  <c r="F4" i="32" l="1"/>
  <c r="E3" i="32"/>
  <c r="D3" i="32"/>
  <c r="F3" i="32" l="1"/>
  <c r="C4" i="6"/>
  <c r="X4" i="6" l="1"/>
  <c r="H4" i="6"/>
  <c r="M22" i="17"/>
  <c r="M21" i="17"/>
  <c r="M20" i="17"/>
  <c r="M19" i="17"/>
  <c r="M18" i="17"/>
  <c r="B6" i="17"/>
  <c r="B12" i="17" s="1"/>
  <c r="D6" i="17" l="1"/>
  <c r="C6" i="17"/>
  <c r="E6" i="17" s="1"/>
  <c r="P22" i="24"/>
  <c r="L18" i="24"/>
  <c r="D2" i="24"/>
  <c r="Q22" i="24" l="1"/>
  <c r="Q23" i="24" s="1"/>
  <c r="P23" i="24"/>
  <c r="M23" i="24"/>
  <c r="O23" i="24"/>
  <c r="N23" i="24"/>
  <c r="M4" i="24"/>
  <c r="E2" i="24"/>
  <c r="G2" i="22"/>
  <c r="A6" i="17" l="1"/>
  <c r="B11" i="17" s="1"/>
  <c r="C2" i="24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M17" i="17" l="1"/>
  <c r="N18" i="24"/>
  <c r="P18" i="24"/>
  <c r="O18" i="24"/>
  <c r="M18" i="24"/>
  <c r="Q18" i="24"/>
  <c r="AI4" i="6"/>
  <c r="AH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B3" i="21" l="1"/>
  <c r="B2" i="21"/>
  <c r="B318" i="14" l="1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 l="1"/>
  <c r="AV314" i="14"/>
  <c r="AR306" i="14"/>
  <c r="L290" i="14"/>
  <c r="AU282" i="14"/>
  <c r="AX274" i="14"/>
  <c r="AO258" i="14"/>
  <c r="AW250" i="14"/>
  <c r="AR234" i="14"/>
  <c r="L226" i="14"/>
  <c r="L194" i="14"/>
  <c r="AO186" i="14"/>
  <c r="AX178" i="14"/>
  <c r="AR162" i="14"/>
  <c r="AW146" i="14"/>
  <c r="AR138" i="14"/>
  <c r="AN294" i="14"/>
  <c r="AR286" i="14"/>
  <c r="AR262" i="14"/>
  <c r="AR238" i="14"/>
  <c r="AP222" i="14"/>
  <c r="AR198" i="14"/>
  <c r="AR174" i="14"/>
  <c r="AO150" i="14"/>
  <c r="AR134" i="14"/>
  <c r="AR293" i="14"/>
  <c r="AR285" i="14"/>
  <c r="AR253" i="14"/>
  <c r="AR221" i="14"/>
  <c r="AR213" i="14"/>
  <c r="AR181" i="14"/>
  <c r="AR157" i="14"/>
  <c r="AP141" i="14"/>
  <c r="AN312" i="14"/>
  <c r="AR308" i="14"/>
  <c r="AR292" i="14"/>
  <c r="AN276" i="14"/>
  <c r="AR272" i="14"/>
  <c r="AR256" i="14"/>
  <c r="AN240" i="14"/>
  <c r="AR236" i="14"/>
  <c r="AR220" i="14"/>
  <c r="AN204" i="14"/>
  <c r="AR200" i="14"/>
  <c r="AR184" i="14"/>
  <c r="AN168" i="14"/>
  <c r="AR164" i="14"/>
  <c r="AR148" i="14"/>
  <c r="AN132" i="14"/>
  <c r="AR315" i="14"/>
  <c r="AO303" i="14"/>
  <c r="AR295" i="14"/>
  <c r="AR279" i="14"/>
  <c r="AO267" i="14"/>
  <c r="AR259" i="14"/>
  <c r="AR243" i="14"/>
  <c r="AO231" i="14"/>
  <c r="AR223" i="14"/>
  <c r="AR207" i="14"/>
  <c r="AO195" i="14"/>
  <c r="AR187" i="14"/>
  <c r="AR171" i="14"/>
  <c r="AO159" i="14"/>
  <c r="AR151" i="14"/>
  <c r="AR135" i="14"/>
  <c r="L306" i="14"/>
  <c r="L278" i="14"/>
  <c r="L254" i="14"/>
  <c r="L230" i="14"/>
  <c r="L206" i="14"/>
  <c r="L309" i="14"/>
  <c r="L277" i="14"/>
  <c r="L245" i="14"/>
  <c r="L213" i="14"/>
  <c r="L181" i="14"/>
  <c r="L149" i="14"/>
  <c r="L158" i="14"/>
  <c r="L312" i="14"/>
  <c r="L296" i="14"/>
  <c r="L280" i="14"/>
  <c r="L264" i="14"/>
  <c r="L248" i="14"/>
  <c r="L232" i="14"/>
  <c r="L216" i="14"/>
  <c r="L200" i="14"/>
  <c r="L184" i="14"/>
  <c r="L168" i="14"/>
  <c r="L152" i="14"/>
  <c r="L136" i="14"/>
  <c r="L315" i="14"/>
  <c r="L299" i="14"/>
  <c r="L283" i="14"/>
  <c r="L267" i="14"/>
  <c r="L251" i="14"/>
  <c r="L235" i="14"/>
  <c r="L219" i="14"/>
  <c r="L203" i="14"/>
  <c r="L187" i="14"/>
  <c r="L171" i="14"/>
  <c r="L155" i="14"/>
  <c r="L139" i="14"/>
  <c r="L142" i="14"/>
  <c r="AX318" i="14"/>
  <c r="AX310" i="14"/>
  <c r="AW302" i="14"/>
  <c r="AW294" i="14"/>
  <c r="AW286" i="14"/>
  <c r="AU278" i="14"/>
  <c r="AV274" i="14"/>
  <c r="AV270" i="14"/>
  <c r="AU266" i="14"/>
  <c r="AX262" i="14"/>
  <c r="AV254" i="14"/>
  <c r="AU313" i="14"/>
  <c r="AX305" i="14"/>
  <c r="L297" i="14"/>
  <c r="AR281" i="14"/>
  <c r="AV273" i="14"/>
  <c r="L265" i="14"/>
  <c r="AV257" i="14"/>
  <c r="AN249" i="14"/>
  <c r="L233" i="14"/>
  <c r="AU225" i="14"/>
  <c r="AX217" i="14"/>
  <c r="AR209" i="14"/>
  <c r="L201" i="14"/>
  <c r="AW193" i="14"/>
  <c r="AN177" i="14"/>
  <c r="L169" i="14"/>
  <c r="AX161" i="14"/>
  <c r="AR137" i="14"/>
  <c r="AR318" i="14"/>
  <c r="AO294" i="14"/>
  <c r="AR278" i="14"/>
  <c r="AR254" i="14"/>
  <c r="AR230" i="14"/>
  <c r="AR222" i="14"/>
  <c r="AR194" i="14"/>
  <c r="AR166" i="14"/>
  <c r="AP150" i="14"/>
  <c r="AR317" i="14"/>
  <c r="AN285" i="14"/>
  <c r="AR277" i="14"/>
  <c r="AR245" i="14"/>
  <c r="AN213" i="14"/>
  <c r="AR205" i="14"/>
  <c r="AR173" i="14"/>
  <c r="AR149" i="14"/>
  <c r="AR141" i="14"/>
  <c r="AO312" i="14"/>
  <c r="AR304" i="14"/>
  <c r="AR288" i="14"/>
  <c r="AO276" i="14"/>
  <c r="AR268" i="14"/>
  <c r="AR252" i="14"/>
  <c r="AO240" i="14"/>
  <c r="AR232" i="14"/>
  <c r="AR216" i="14"/>
  <c r="AO204" i="14"/>
  <c r="AR196" i="14"/>
  <c r="AR180" i="14"/>
  <c r="AO168" i="14"/>
  <c r="AR160" i="14"/>
  <c r="AR144" i="14"/>
  <c r="AO132" i="14"/>
  <c r="AR311" i="14"/>
  <c r="AP303" i="14"/>
  <c r="AR291" i="14"/>
  <c r="AR275" i="14"/>
  <c r="AP267" i="14"/>
  <c r="AR255" i="14"/>
  <c r="AR239" i="14"/>
  <c r="AP231" i="14"/>
  <c r="AR219" i="14"/>
  <c r="AR203" i="14"/>
  <c r="AP195" i="14"/>
  <c r="AR183" i="14"/>
  <c r="AR167" i="14"/>
  <c r="AP159" i="14"/>
  <c r="AR147" i="14"/>
  <c r="AR131" i="14"/>
  <c r="L302" i="14"/>
  <c r="L274" i="14"/>
  <c r="L246" i="14"/>
  <c r="L222" i="14"/>
  <c r="L198" i="14"/>
  <c r="L301" i="14"/>
  <c r="L269" i="14"/>
  <c r="L237" i="14"/>
  <c r="L205" i="14"/>
  <c r="L173" i="14"/>
  <c r="L141" i="14"/>
  <c r="L146" i="14"/>
  <c r="L308" i="14"/>
  <c r="L292" i="14"/>
  <c r="L276" i="14"/>
  <c r="L260" i="14"/>
  <c r="L244" i="14"/>
  <c r="L228" i="14"/>
  <c r="L212" i="14"/>
  <c r="L196" i="14"/>
  <c r="L180" i="14"/>
  <c r="L164" i="14"/>
  <c r="L148" i="14"/>
  <c r="L132" i="14"/>
  <c r="L311" i="14"/>
  <c r="L295" i="14"/>
  <c r="L279" i="14"/>
  <c r="L263" i="14"/>
  <c r="L247" i="14"/>
  <c r="L231" i="14"/>
  <c r="L215" i="14"/>
  <c r="L199" i="14"/>
  <c r="L183" i="14"/>
  <c r="L167" i="14"/>
  <c r="L151" i="14"/>
  <c r="L135" i="14"/>
  <c r="L130" i="14"/>
  <c r="AV318" i="14"/>
  <c r="AV310" i="14"/>
  <c r="AX302" i="14"/>
  <c r="AX294" i="14"/>
  <c r="AX286" i="14"/>
  <c r="AW278" i="14"/>
  <c r="AU270" i="14"/>
  <c r="AW266" i="14"/>
  <c r="AR310" i="14"/>
  <c r="AP294" i="14"/>
  <c r="AR270" i="14"/>
  <c r="AR250" i="14"/>
  <c r="AN222" i="14"/>
  <c r="AR214" i="14"/>
  <c r="AR190" i="14"/>
  <c r="AR158" i="14"/>
  <c r="AR150" i="14"/>
  <c r="AR309" i="14"/>
  <c r="AO285" i="14"/>
  <c r="AR269" i="14"/>
  <c r="AR237" i="14"/>
  <c r="AO213" i="14"/>
  <c r="AR197" i="14"/>
  <c r="AR169" i="14"/>
  <c r="AN141" i="14"/>
  <c r="AR133" i="14"/>
  <c r="AP312" i="14"/>
  <c r="AR300" i="14"/>
  <c r="AR284" i="14"/>
  <c r="AP276" i="14"/>
  <c r="AR264" i="14"/>
  <c r="AR248" i="14"/>
  <c r="AP240" i="14"/>
  <c r="AR228" i="14"/>
  <c r="AR212" i="14"/>
  <c r="AP204" i="14"/>
  <c r="AR192" i="14"/>
  <c r="AR176" i="14"/>
  <c r="AP168" i="14"/>
  <c r="AR156" i="14"/>
  <c r="AR140" i="14"/>
  <c r="AP132" i="14"/>
  <c r="AR307" i="14"/>
  <c r="AR303" i="14"/>
  <c r="AR287" i="14"/>
  <c r="AR271" i="14"/>
  <c r="AR267" i="14"/>
  <c r="AR251" i="14"/>
  <c r="AR235" i="14"/>
  <c r="AR231" i="14"/>
  <c r="AR215" i="14"/>
  <c r="AR199" i="14"/>
  <c r="AR195" i="14"/>
  <c r="AR179" i="14"/>
  <c r="AR163" i="14"/>
  <c r="AR159" i="14"/>
  <c r="AR143" i="14"/>
  <c r="L318" i="14"/>
  <c r="L294" i="14"/>
  <c r="L270" i="14"/>
  <c r="L242" i="14"/>
  <c r="L214" i="14"/>
  <c r="L190" i="14"/>
  <c r="L293" i="14"/>
  <c r="L261" i="14"/>
  <c r="L229" i="14"/>
  <c r="L197" i="14"/>
  <c r="L165" i="14"/>
  <c r="L133" i="14"/>
  <c r="L134" i="14"/>
  <c r="L304" i="14"/>
  <c r="L288" i="14"/>
  <c r="L272" i="14"/>
  <c r="L256" i="14"/>
  <c r="L240" i="14"/>
  <c r="L224" i="14"/>
  <c r="L208" i="14"/>
  <c r="L192" i="14"/>
  <c r="L176" i="14"/>
  <c r="L160" i="14"/>
  <c r="L144" i="14"/>
  <c r="L182" i="14"/>
  <c r="L307" i="14"/>
  <c r="L291" i="14"/>
  <c r="L275" i="14"/>
  <c r="L259" i="14"/>
  <c r="L243" i="14"/>
  <c r="L227" i="14"/>
  <c r="L211" i="14"/>
  <c r="L195" i="14"/>
  <c r="L179" i="14"/>
  <c r="L163" i="14"/>
  <c r="L147" i="14"/>
  <c r="L131" i="14"/>
  <c r="AU318" i="14"/>
  <c r="AU310" i="14"/>
  <c r="AV302" i="14"/>
  <c r="AV298" i="14"/>
  <c r="AV294" i="14"/>
  <c r="AX290" i="14"/>
  <c r="AV286" i="14"/>
  <c r="AX278" i="14"/>
  <c r="AW270" i="14"/>
  <c r="AU262" i="14"/>
  <c r="AW254" i="14"/>
  <c r="AU246" i="14"/>
  <c r="AU242" i="14"/>
  <c r="AR302" i="14"/>
  <c r="AR294" i="14"/>
  <c r="AR266" i="14"/>
  <c r="AR246" i="14"/>
  <c r="AO222" i="14"/>
  <c r="AR206" i="14"/>
  <c r="AR182" i="14"/>
  <c r="AR301" i="14"/>
  <c r="AP285" i="14"/>
  <c r="AR261" i="14"/>
  <c r="AR229" i="14"/>
  <c r="AP213" i="14"/>
  <c r="AR189" i="14"/>
  <c r="AR165" i="14"/>
  <c r="AR316" i="14"/>
  <c r="AR312" i="14"/>
  <c r="AR296" i="14"/>
  <c r="AR280" i="14"/>
  <c r="AR276" i="14"/>
  <c r="AR260" i="14"/>
  <c r="AR244" i="14"/>
  <c r="AR240" i="14"/>
  <c r="AR224" i="14"/>
  <c r="AR208" i="14"/>
  <c r="AR204" i="14"/>
  <c r="AR188" i="14"/>
  <c r="AR172" i="14"/>
  <c r="AR168" i="14"/>
  <c r="AR152" i="14"/>
  <c r="AR136" i="14"/>
  <c r="AR132" i="14"/>
  <c r="AN303" i="14"/>
  <c r="AR299" i="14"/>
  <c r="AR283" i="14"/>
  <c r="AN267" i="14"/>
  <c r="AR263" i="14"/>
  <c r="AR247" i="14"/>
  <c r="AN231" i="14"/>
  <c r="AR227" i="14"/>
  <c r="AR211" i="14"/>
  <c r="AN195" i="14"/>
  <c r="AR191" i="14"/>
  <c r="AR175" i="14"/>
  <c r="AN159" i="14"/>
  <c r="AR155" i="14"/>
  <c r="AR139" i="14"/>
  <c r="L310" i="14"/>
  <c r="L286" i="14"/>
  <c r="L262" i="14"/>
  <c r="L238" i="14"/>
  <c r="L210" i="14"/>
  <c r="L317" i="14"/>
  <c r="L285" i="14"/>
  <c r="L253" i="14"/>
  <c r="L221" i="14"/>
  <c r="L189" i="14"/>
  <c r="L157" i="14"/>
  <c r="L174" i="14"/>
  <c r="L316" i="14"/>
  <c r="L300" i="14"/>
  <c r="L284" i="14"/>
  <c r="L268" i="14"/>
  <c r="L252" i="14"/>
  <c r="L236" i="14"/>
  <c r="L220" i="14"/>
  <c r="L204" i="14"/>
  <c r="L188" i="14"/>
  <c r="L172" i="14"/>
  <c r="L156" i="14"/>
  <c r="L140" i="14"/>
  <c r="L150" i="14"/>
  <c r="L303" i="14"/>
  <c r="L287" i="14"/>
  <c r="L271" i="14"/>
  <c r="L255" i="14"/>
  <c r="L239" i="14"/>
  <c r="L223" i="14"/>
  <c r="L207" i="14"/>
  <c r="L191" i="14"/>
  <c r="L175" i="14"/>
  <c r="L159" i="14"/>
  <c r="L143" i="14"/>
  <c r="L166" i="14"/>
  <c r="AW318" i="14"/>
  <c r="AW310" i="14"/>
  <c r="AU302" i="14"/>
  <c r="AU298" i="14"/>
  <c r="AU294" i="14"/>
  <c r="AU286" i="14"/>
  <c r="AV278" i="14"/>
  <c r="AX270" i="14"/>
  <c r="AW262" i="14"/>
  <c r="AX254" i="14"/>
  <c r="AW246" i="14"/>
  <c r="AN150" i="14"/>
  <c r="AR142" i="14"/>
  <c r="AX246" i="14"/>
  <c r="AV238" i="14"/>
  <c r="AW234" i="14"/>
  <c r="AX230" i="14"/>
  <c r="AU222" i="14"/>
  <c r="AW214" i="14"/>
  <c r="AX206" i="14"/>
  <c r="AW182" i="14"/>
  <c r="AX154" i="14"/>
  <c r="AV317" i="14"/>
  <c r="AV309" i="14"/>
  <c r="AV305" i="14"/>
  <c r="AV301" i="14"/>
  <c r="AW297" i="14"/>
  <c r="AV293" i="14"/>
  <c r="AW285" i="14"/>
  <c r="AX277" i="14"/>
  <c r="AV269" i="14"/>
  <c r="AU261" i="14"/>
  <c r="AW253" i="14"/>
  <c r="AX245" i="14"/>
  <c r="AV237" i="14"/>
  <c r="AU229" i="14"/>
  <c r="AW221" i="14"/>
  <c r="AV213" i="14"/>
  <c r="AU205" i="14"/>
  <c r="AW197" i="14"/>
  <c r="AX189" i="14"/>
  <c r="AV181" i="14"/>
  <c r="AU173" i="14"/>
  <c r="AW165" i="14"/>
  <c r="AX157" i="14"/>
  <c r="AV149" i="14"/>
  <c r="AW141" i="14"/>
  <c r="AX133" i="14"/>
  <c r="AV280" i="14"/>
  <c r="AW276" i="14"/>
  <c r="AX272" i="14"/>
  <c r="AV268" i="14"/>
  <c r="AU264" i="14"/>
  <c r="AW260" i="14"/>
  <c r="AX256" i="14"/>
  <c r="AV252" i="14"/>
  <c r="AU248" i="14"/>
  <c r="AW244" i="14"/>
  <c r="AV240" i="14"/>
  <c r="AU236" i="14"/>
  <c r="AW232" i="14"/>
  <c r="AX228" i="14"/>
  <c r="AV224" i="14"/>
  <c r="AU220" i="14"/>
  <c r="AW216" i="14"/>
  <c r="AX212" i="14"/>
  <c r="AV208" i="14"/>
  <c r="AW204" i="14"/>
  <c r="AX200" i="14"/>
  <c r="AV196" i="14"/>
  <c r="AU192" i="14"/>
  <c r="AW188" i="14"/>
  <c r="AX184" i="14"/>
  <c r="AV180" i="14"/>
  <c r="AO141" i="14"/>
  <c r="AV262" i="14"/>
  <c r="AV242" i="14"/>
  <c r="AU238" i="14"/>
  <c r="AX234" i="14"/>
  <c r="AV230" i="14"/>
  <c r="AW222" i="14"/>
  <c r="AX214" i="14"/>
  <c r="AV206" i="14"/>
  <c r="AV194" i="14"/>
  <c r="AX182" i="14"/>
  <c r="AU317" i="14"/>
  <c r="AU309" i="14"/>
  <c r="AU301" i="14"/>
  <c r="AU293" i="14"/>
  <c r="AX285" i="14"/>
  <c r="AV277" i="14"/>
  <c r="AU269" i="14"/>
  <c r="AW261" i="14"/>
  <c r="AX253" i="14"/>
  <c r="AV245" i="14"/>
  <c r="AU237" i="14"/>
  <c r="AW229" i="14"/>
  <c r="AX221" i="14"/>
  <c r="AU213" i="14"/>
  <c r="AW205" i="14"/>
  <c r="AX197" i="14"/>
  <c r="AV189" i="14"/>
  <c r="AU181" i="14"/>
  <c r="AW173" i="14"/>
  <c r="AX165" i="14"/>
  <c r="AV157" i="14"/>
  <c r="AU149" i="14"/>
  <c r="AX141" i="14"/>
  <c r="AV133" i="14"/>
  <c r="AU280" i="14"/>
  <c r="AX276" i="14"/>
  <c r="AV272" i="14"/>
  <c r="AU268" i="14"/>
  <c r="AW264" i="14"/>
  <c r="AX260" i="14"/>
  <c r="AV256" i="14"/>
  <c r="AU252" i="14"/>
  <c r="AW248" i="14"/>
  <c r="AX244" i="14"/>
  <c r="AU240" i="14"/>
  <c r="AW236" i="14"/>
  <c r="AX232" i="14"/>
  <c r="AV228" i="14"/>
  <c r="AU224" i="14"/>
  <c r="AW220" i="14"/>
  <c r="AX216" i="14"/>
  <c r="AV212" i="14"/>
  <c r="AU208" i="14"/>
  <c r="AX204" i="14"/>
  <c r="AV200" i="14"/>
  <c r="AU196" i="14"/>
  <c r="AW192" i="14"/>
  <c r="AX188" i="14"/>
  <c r="AV184" i="14"/>
  <c r="AU180" i="14"/>
  <c r="AW238" i="14"/>
  <c r="AU230" i="14"/>
  <c r="AX222" i="14"/>
  <c r="AV214" i="14"/>
  <c r="AU206" i="14"/>
  <c r="AU194" i="14"/>
  <c r="AV182" i="14"/>
  <c r="AW170" i="14"/>
  <c r="AW317" i="14"/>
  <c r="AW309" i="14"/>
  <c r="AW301" i="14"/>
  <c r="AW293" i="14"/>
  <c r="AV285" i="14"/>
  <c r="AU277" i="14"/>
  <c r="AW269" i="14"/>
  <c r="AX261" i="14"/>
  <c r="AV253" i="14"/>
  <c r="AU245" i="14"/>
  <c r="AW237" i="14"/>
  <c r="AX229" i="14"/>
  <c r="AV221" i="14"/>
  <c r="AW213" i="14"/>
  <c r="AX205" i="14"/>
  <c r="AV197" i="14"/>
  <c r="AU189" i="14"/>
  <c r="AW181" i="14"/>
  <c r="AX173" i="14"/>
  <c r="AV165" i="14"/>
  <c r="AU157" i="14"/>
  <c r="AW149" i="14"/>
  <c r="AV141" i="14"/>
  <c r="AU133" i="14"/>
  <c r="AW280" i="14"/>
  <c r="AV276" i="14"/>
  <c r="AU272" i="14"/>
  <c r="AW268" i="14"/>
  <c r="AX264" i="14"/>
  <c r="AV260" i="14"/>
  <c r="AU256" i="14"/>
  <c r="AW252" i="14"/>
  <c r="AX248" i="14"/>
  <c r="AV244" i="14"/>
  <c r="AW240" i="14"/>
  <c r="AX236" i="14"/>
  <c r="AV232" i="14"/>
  <c r="AU228" i="14"/>
  <c r="AW224" i="14"/>
  <c r="AX220" i="14"/>
  <c r="AV216" i="14"/>
  <c r="AU212" i="14"/>
  <c r="AW208" i="14"/>
  <c r="AV204" i="14"/>
  <c r="AU200" i="14"/>
  <c r="AW196" i="14"/>
  <c r="AU254" i="14"/>
  <c r="AV246" i="14"/>
  <c r="AX238" i="14"/>
  <c r="AW230" i="14"/>
  <c r="AV222" i="14"/>
  <c r="AU214" i="14"/>
  <c r="AW206" i="14"/>
  <c r="AU182" i="14"/>
  <c r="AX170" i="14"/>
  <c r="AX317" i="14"/>
  <c r="AX309" i="14"/>
  <c r="AX301" i="14"/>
  <c r="AX293" i="14"/>
  <c r="AU285" i="14"/>
  <c r="AW277" i="14"/>
  <c r="AX269" i="14"/>
  <c r="AV261" i="14"/>
  <c r="AU253" i="14"/>
  <c r="AW245" i="14"/>
  <c r="AX237" i="14"/>
  <c r="AV229" i="14"/>
  <c r="AU221" i="14"/>
  <c r="AX213" i="14"/>
  <c r="AV205" i="14"/>
  <c r="AU197" i="14"/>
  <c r="AW189" i="14"/>
  <c r="AX181" i="14"/>
  <c r="AV173" i="14"/>
  <c r="AU165" i="14"/>
  <c r="AW157" i="14"/>
  <c r="AX149" i="14"/>
  <c r="AU141" i="14"/>
  <c r="AW133" i="14"/>
  <c r="AX280" i="14"/>
  <c r="AU276" i="14"/>
  <c r="AW272" i="14"/>
  <c r="AX268" i="14"/>
  <c r="AV264" i="14"/>
  <c r="AU260" i="14"/>
  <c r="AW256" i="14"/>
  <c r="AX252" i="14"/>
  <c r="AV248" i="14"/>
  <c r="AU244" i="14"/>
  <c r="AX240" i="14"/>
  <c r="AV236" i="14"/>
  <c r="AU232" i="14"/>
  <c r="AW228" i="14"/>
  <c r="AX224" i="14"/>
  <c r="AV220" i="14"/>
  <c r="AU216" i="14"/>
  <c r="AW212" i="14"/>
  <c r="AX208" i="14"/>
  <c r="AU204" i="14"/>
  <c r="AW200" i="14"/>
  <c r="AX196" i="14"/>
  <c r="AV192" i="14"/>
  <c r="AU188" i="14"/>
  <c r="AW184" i="14"/>
  <c r="AX180" i="14"/>
  <c r="AV176" i="14"/>
  <c r="AU172" i="14"/>
  <c r="AX168" i="14"/>
  <c r="AV164" i="14"/>
  <c r="AU160" i="14"/>
  <c r="AW156" i="14"/>
  <c r="AX152" i="14"/>
  <c r="AV148" i="14"/>
  <c r="AU144" i="14"/>
  <c r="AW140" i="14"/>
  <c r="AX136" i="14"/>
  <c r="AU132" i="14"/>
  <c r="AW315" i="14"/>
  <c r="AX311" i="14"/>
  <c r="AV307" i="14"/>
  <c r="AX192" i="14"/>
  <c r="AU176" i="14"/>
  <c r="AW164" i="14"/>
  <c r="AV160" i="14"/>
  <c r="AW152" i="14"/>
  <c r="AU148" i="14"/>
  <c r="AX140" i="14"/>
  <c r="AU136" i="14"/>
  <c r="AV132" i="14"/>
  <c r="AW311" i="14"/>
  <c r="AU307" i="14"/>
  <c r="AV303" i="14"/>
  <c r="AU299" i="14"/>
  <c r="AW295" i="14"/>
  <c r="AX291" i="14"/>
  <c r="AV287" i="14"/>
  <c r="AU283" i="14"/>
  <c r="AW279" i="14"/>
  <c r="AX275" i="14"/>
  <c r="AV271" i="14"/>
  <c r="AW267" i="14"/>
  <c r="AX263" i="14"/>
  <c r="AV259" i="14"/>
  <c r="AU255" i="14"/>
  <c r="AW251" i="14"/>
  <c r="AX247" i="14"/>
  <c r="AV243" i="14"/>
  <c r="AU239" i="14"/>
  <c r="AW235" i="14"/>
  <c r="AV231" i="14"/>
  <c r="AU227" i="14"/>
  <c r="AW223" i="14"/>
  <c r="AX219" i="14"/>
  <c r="AV215" i="14"/>
  <c r="AU211" i="14"/>
  <c r="AW207" i="14"/>
  <c r="AX203" i="14"/>
  <c r="AV199" i="14"/>
  <c r="AW195" i="14"/>
  <c r="AX191" i="14"/>
  <c r="AV187" i="14"/>
  <c r="AU183" i="14"/>
  <c r="AW179" i="14"/>
  <c r="AX175" i="14"/>
  <c r="AV171" i="14"/>
  <c r="AU167" i="14"/>
  <c r="AW163" i="14"/>
  <c r="AV159" i="14"/>
  <c r="AU155" i="14"/>
  <c r="AW151" i="14"/>
  <c r="AX147" i="14"/>
  <c r="AV143" i="14"/>
  <c r="AU139" i="14"/>
  <c r="AW135" i="14"/>
  <c r="AX131" i="14"/>
  <c r="AU218" i="14"/>
  <c r="AX202" i="14"/>
  <c r="AV198" i="14"/>
  <c r="AU190" i="14"/>
  <c r="AW174" i="14"/>
  <c r="AX166" i="14"/>
  <c r="AV150" i="14"/>
  <c r="AV308" i="14"/>
  <c r="AU304" i="14"/>
  <c r="AW300" i="14"/>
  <c r="AV292" i="14"/>
  <c r="AU288" i="14"/>
  <c r="AW284" i="14"/>
  <c r="AV296" i="14"/>
  <c r="AX284" i="14"/>
  <c r="AV188" i="14"/>
  <c r="AW180" i="14"/>
  <c r="AW176" i="14"/>
  <c r="AV172" i="14"/>
  <c r="AV168" i="14"/>
  <c r="AX164" i="14"/>
  <c r="AW160" i="14"/>
  <c r="AV156" i="14"/>
  <c r="AW148" i="14"/>
  <c r="AV144" i="14"/>
  <c r="AW136" i="14"/>
  <c r="AW132" i="14"/>
  <c r="AV315" i="14"/>
  <c r="AW307" i="14"/>
  <c r="AU303" i="14"/>
  <c r="AW299" i="14"/>
  <c r="AX295" i="14"/>
  <c r="AV291" i="14"/>
  <c r="AU287" i="14"/>
  <c r="AW283" i="14"/>
  <c r="AX279" i="14"/>
  <c r="AV275" i="14"/>
  <c r="AU271" i="14"/>
  <c r="AX267" i="14"/>
  <c r="AV263" i="14"/>
  <c r="AU259" i="14"/>
  <c r="AW255" i="14"/>
  <c r="AX251" i="14"/>
  <c r="AV247" i="14"/>
  <c r="AU243" i="14"/>
  <c r="AW239" i="14"/>
  <c r="AX235" i="14"/>
  <c r="AU231" i="14"/>
  <c r="AW227" i="14"/>
  <c r="AX223" i="14"/>
  <c r="AV219" i="14"/>
  <c r="AU215" i="14"/>
  <c r="AW211" i="14"/>
  <c r="AX207" i="14"/>
  <c r="AV203" i="14"/>
  <c r="AU199" i="14"/>
  <c r="AX195" i="14"/>
  <c r="AV191" i="14"/>
  <c r="AU187" i="14"/>
  <c r="AW183" i="14"/>
  <c r="AX179" i="14"/>
  <c r="AV175" i="14"/>
  <c r="AU171" i="14"/>
  <c r="AW167" i="14"/>
  <c r="AX163" i="14"/>
  <c r="AU159" i="14"/>
  <c r="AW155" i="14"/>
  <c r="AX151" i="14"/>
  <c r="AV147" i="14"/>
  <c r="AU143" i="14"/>
  <c r="AW139" i="14"/>
  <c r="AX135" i="14"/>
  <c r="AV131" i="14"/>
  <c r="AU210" i="14"/>
  <c r="AU198" i="14"/>
  <c r="AW190" i="14"/>
  <c r="AX174" i="14"/>
  <c r="AV166" i="14"/>
  <c r="AW162" i="14"/>
  <c r="AX158" i="14"/>
  <c r="AU150" i="14"/>
  <c r="AV142" i="14"/>
  <c r="AV138" i="14"/>
  <c r="AX134" i="14"/>
  <c r="AW316" i="14"/>
  <c r="AV312" i="14"/>
  <c r="AU308" i="14"/>
  <c r="AW304" i="14"/>
  <c r="AX300" i="14"/>
  <c r="AU292" i="14"/>
  <c r="AX176" i="14"/>
  <c r="AW172" i="14"/>
  <c r="AU168" i="14"/>
  <c r="AX160" i="14"/>
  <c r="AU156" i="14"/>
  <c r="AV152" i="14"/>
  <c r="AX148" i="14"/>
  <c r="AW144" i="14"/>
  <c r="AV140" i="14"/>
  <c r="AX132" i="14"/>
  <c r="AU315" i="14"/>
  <c r="AV311" i="14"/>
  <c r="AX307" i="14"/>
  <c r="AW303" i="14"/>
  <c r="AX299" i="14"/>
  <c r="AV295" i="14"/>
  <c r="AU291" i="14"/>
  <c r="AW287" i="14"/>
  <c r="AX283" i="14"/>
  <c r="AV279" i="14"/>
  <c r="AU275" i="14"/>
  <c r="AW271" i="14"/>
  <c r="AV267" i="14"/>
  <c r="AU263" i="14"/>
  <c r="AW259" i="14"/>
  <c r="AX255" i="14"/>
  <c r="AV251" i="14"/>
  <c r="AU247" i="14"/>
  <c r="AW243" i="14"/>
  <c r="AX239" i="14"/>
  <c r="AV235" i="14"/>
  <c r="AW231" i="14"/>
  <c r="AX227" i="14"/>
  <c r="AV223" i="14"/>
  <c r="AU219" i="14"/>
  <c r="AW215" i="14"/>
  <c r="AX211" i="14"/>
  <c r="AV207" i="14"/>
  <c r="AU203" i="14"/>
  <c r="AW199" i="14"/>
  <c r="AV195" i="14"/>
  <c r="AU191" i="14"/>
  <c r="AW187" i="14"/>
  <c r="AX183" i="14"/>
  <c r="AV179" i="14"/>
  <c r="AU175" i="14"/>
  <c r="AW171" i="14"/>
  <c r="AX167" i="14"/>
  <c r="AV163" i="14"/>
  <c r="AW159" i="14"/>
  <c r="AX155" i="14"/>
  <c r="AV151" i="14"/>
  <c r="AU147" i="14"/>
  <c r="AW143" i="14"/>
  <c r="AX139" i="14"/>
  <c r="AV135" i="14"/>
  <c r="AU131" i="14"/>
  <c r="AV226" i="14"/>
  <c r="AW210" i="14"/>
  <c r="AW198" i="14"/>
  <c r="AX190" i="14"/>
  <c r="AV178" i="14"/>
  <c r="AV174" i="14"/>
  <c r="AU166" i="14"/>
  <c r="AX162" i="14"/>
  <c r="AV158" i="14"/>
  <c r="AW150" i="14"/>
  <c r="AU142" i="14"/>
  <c r="AU138" i="14"/>
  <c r="AV134" i="14"/>
  <c r="AW130" i="14"/>
  <c r="AX316" i="14"/>
  <c r="AU312" i="14"/>
  <c r="AW308" i="14"/>
  <c r="AX304" i="14"/>
  <c r="AU296" i="14"/>
  <c r="AX288" i="14"/>
  <c r="AU184" i="14"/>
  <c r="AX172" i="14"/>
  <c r="AW168" i="14"/>
  <c r="AU164" i="14"/>
  <c r="AX156" i="14"/>
  <c r="AU152" i="14"/>
  <c r="AX144" i="14"/>
  <c r="AU140" i="14"/>
  <c r="AV136" i="14"/>
  <c r="AX315" i="14"/>
  <c r="AU311" i="14"/>
  <c r="AX303" i="14"/>
  <c r="AV299" i="14"/>
  <c r="AU295" i="14"/>
  <c r="AW291" i="14"/>
  <c r="AX287" i="14"/>
  <c r="AV283" i="14"/>
  <c r="AU279" i="14"/>
  <c r="AW275" i="14"/>
  <c r="AX271" i="14"/>
  <c r="AU267" i="14"/>
  <c r="AW263" i="14"/>
  <c r="AX259" i="14"/>
  <c r="AV255" i="14"/>
  <c r="AU251" i="14"/>
  <c r="AW247" i="14"/>
  <c r="AX243" i="14"/>
  <c r="AV239" i="14"/>
  <c r="AU235" i="14"/>
  <c r="AX231" i="14"/>
  <c r="AV227" i="14"/>
  <c r="AU223" i="14"/>
  <c r="AW219" i="14"/>
  <c r="AX215" i="14"/>
  <c r="AV211" i="14"/>
  <c r="AU207" i="14"/>
  <c r="AW203" i="14"/>
  <c r="AX199" i="14"/>
  <c r="AU195" i="14"/>
  <c r="AW191" i="14"/>
  <c r="AX187" i="14"/>
  <c r="AV183" i="14"/>
  <c r="AU179" i="14"/>
  <c r="AW175" i="14"/>
  <c r="AX171" i="14"/>
  <c r="AV167" i="14"/>
  <c r="AU163" i="14"/>
  <c r="AX159" i="14"/>
  <c r="AV155" i="14"/>
  <c r="AU151" i="14"/>
  <c r="AW147" i="14"/>
  <c r="AX143" i="14"/>
  <c r="AV139" i="14"/>
  <c r="AU135" i="14"/>
  <c r="AW131" i="14"/>
  <c r="AV218" i="14"/>
  <c r="AW202" i="14"/>
  <c r="AX198" i="14"/>
  <c r="AV190" i="14"/>
  <c r="AU174" i="14"/>
  <c r="AW166" i="14"/>
  <c r="AU158" i="14"/>
  <c r="AX150" i="14"/>
  <c r="AW142" i="14"/>
  <c r="AU134" i="14"/>
  <c r="AX130" i="14"/>
  <c r="AV316" i="14"/>
  <c r="AW312" i="14"/>
  <c r="AX308" i="14"/>
  <c r="AV304" i="14"/>
  <c r="AU300" i="14"/>
  <c r="AW296" i="14"/>
  <c r="AX292" i="14"/>
  <c r="AV288" i="14"/>
  <c r="AU284" i="14"/>
  <c r="AW158" i="14"/>
  <c r="AX142" i="14"/>
  <c r="AW134" i="14"/>
  <c r="AU316" i="14"/>
  <c r="AX312" i="14"/>
  <c r="AX296" i="14"/>
  <c r="AW288" i="14"/>
  <c r="AV300" i="14"/>
  <c r="AW292" i="14"/>
  <c r="AV284" i="14"/>
  <c r="AW241" i="14"/>
  <c r="AU273" i="14"/>
  <c r="AX209" i="14"/>
  <c r="AR241" i="14"/>
  <c r="AW289" i="14"/>
  <c r="AX218" i="14"/>
  <c r="AW161" i="14"/>
  <c r="AU193" i="14"/>
  <c r="AV225" i="14"/>
  <c r="AW305" i="14"/>
  <c r="AX194" i="14"/>
  <c r="AX298" i="14"/>
  <c r="AR161" i="14"/>
  <c r="AN186" i="14"/>
  <c r="L153" i="14"/>
  <c r="AV241" i="14"/>
  <c r="AU178" i="14"/>
  <c r="AU226" i="14"/>
  <c r="AU161" i="14"/>
  <c r="AX241" i="14"/>
  <c r="AV281" i="14"/>
  <c r="AV250" i="14"/>
  <c r="L241" i="14"/>
  <c r="L234" i="14"/>
  <c r="AR257" i="14"/>
  <c r="AW290" i="14"/>
  <c r="L154" i="14"/>
  <c r="AR217" i="14"/>
  <c r="AR202" i="14"/>
  <c r="AX177" i="14"/>
  <c r="AV130" i="14"/>
  <c r="AV202" i="14"/>
  <c r="AU145" i="14"/>
  <c r="AU177" i="14"/>
  <c r="AW257" i="14"/>
  <c r="AV170" i="14"/>
  <c r="AW258" i="14"/>
  <c r="AU290" i="14"/>
  <c r="L193" i="14"/>
  <c r="L186" i="14"/>
  <c r="L314" i="14"/>
  <c r="AR273" i="14"/>
  <c r="AR258" i="14"/>
  <c r="AV185" i="14"/>
  <c r="AU297" i="14"/>
  <c r="AV297" i="14"/>
  <c r="AX186" i="14"/>
  <c r="AX137" i="14"/>
  <c r="AV177" i="14"/>
  <c r="AW225" i="14"/>
  <c r="AX306" i="14"/>
  <c r="AR153" i="14"/>
  <c r="AR297" i="14"/>
  <c r="AR282" i="14"/>
  <c r="AX289" i="14"/>
  <c r="AR193" i="14"/>
  <c r="AX201" i="14"/>
  <c r="AU234" i="14"/>
  <c r="AX226" i="14"/>
  <c r="AV201" i="14"/>
  <c r="AV258" i="14"/>
  <c r="L258" i="14"/>
  <c r="AV249" i="14"/>
  <c r="AU185" i="14"/>
  <c r="AW153" i="14"/>
  <c r="AR178" i="14"/>
  <c r="AW177" i="14"/>
  <c r="AU170" i="14"/>
  <c r="AW178" i="14"/>
  <c r="AW226" i="14"/>
  <c r="AV169" i="14"/>
  <c r="AX273" i="14"/>
  <c r="AV313" i="14"/>
  <c r="AW274" i="14"/>
  <c r="AU306" i="14"/>
  <c r="AR233" i="14"/>
  <c r="AR218" i="14"/>
  <c r="AW209" i="14"/>
  <c r="AX257" i="14"/>
  <c r="AV186" i="14"/>
  <c r="AV137" i="14"/>
  <c r="AU217" i="14"/>
  <c r="AU249" i="14"/>
  <c r="L145" i="14"/>
  <c r="L273" i="14"/>
  <c r="L266" i="14"/>
  <c r="AR170" i="14"/>
  <c r="AX258" i="14"/>
  <c r="L170" i="14"/>
  <c r="AR249" i="14"/>
  <c r="AR274" i="14"/>
  <c r="AU241" i="14"/>
  <c r="AX225" i="14"/>
  <c r="AV265" i="14"/>
  <c r="L225" i="14"/>
  <c r="L218" i="14"/>
  <c r="AP177" i="14"/>
  <c r="AR154" i="14"/>
  <c r="AR298" i="14"/>
  <c r="L185" i="14"/>
  <c r="AV145" i="14"/>
  <c r="AX193" i="14"/>
  <c r="AV233" i="14"/>
  <c r="AW313" i="14"/>
  <c r="AW282" i="14"/>
  <c r="AU314" i="14"/>
  <c r="AO177" i="14"/>
  <c r="AP186" i="14"/>
  <c r="AX145" i="14"/>
  <c r="AU202" i="14"/>
  <c r="AW233" i="14"/>
  <c r="AW137" i="14"/>
  <c r="AW281" i="14"/>
  <c r="AR313" i="14"/>
  <c r="AV161" i="14"/>
  <c r="L249" i="14"/>
  <c r="AX138" i="14"/>
  <c r="AU186" i="14"/>
  <c r="AU137" i="14"/>
  <c r="AW249" i="14"/>
  <c r="AU281" i="14"/>
  <c r="AX242" i="14"/>
  <c r="AV282" i="14"/>
  <c r="AR305" i="14"/>
  <c r="AN258" i="14"/>
  <c r="AU162" i="14"/>
  <c r="AW138" i="14"/>
  <c r="AX210" i="14"/>
  <c r="AW185" i="14"/>
  <c r="AX297" i="14"/>
  <c r="AW194" i="14"/>
  <c r="AX266" i="14"/>
  <c r="AW298" i="14"/>
  <c r="L177" i="14"/>
  <c r="L305" i="14"/>
  <c r="L298" i="14"/>
  <c r="AR242" i="14"/>
  <c r="AV266" i="14"/>
  <c r="AR145" i="14"/>
  <c r="AR289" i="14"/>
  <c r="L281" i="14"/>
  <c r="AU265" i="14"/>
  <c r="AV162" i="14"/>
  <c r="AW201" i="14"/>
  <c r="AU233" i="14"/>
  <c r="AX313" i="14"/>
  <c r="AV234" i="14"/>
  <c r="AW314" i="14"/>
  <c r="L257" i="14"/>
  <c r="L250" i="14"/>
  <c r="AR201" i="14"/>
  <c r="AR186" i="14"/>
  <c r="AW265" i="14"/>
  <c r="AV210" i="14"/>
  <c r="AU209" i="14"/>
  <c r="AX146" i="14"/>
  <c r="AU201" i="14"/>
  <c r="AX281" i="14"/>
  <c r="AV154" i="14"/>
  <c r="AX250" i="14"/>
  <c r="AV290" i="14"/>
  <c r="L178" i="14"/>
  <c r="AR225" i="14"/>
  <c r="AR210" i="14"/>
  <c r="L217" i="14"/>
  <c r="AU169" i="14"/>
  <c r="AW306" i="14"/>
  <c r="AX265" i="14"/>
  <c r="AV217" i="14"/>
  <c r="AU130" i="14"/>
  <c r="AU146" i="14"/>
  <c r="AX185" i="14"/>
  <c r="AW217" i="14"/>
  <c r="AU250" i="14"/>
  <c r="L162" i="14"/>
  <c r="AR146" i="14"/>
  <c r="AR290" i="14"/>
  <c r="AV146" i="14"/>
  <c r="AW218" i="14"/>
  <c r="AX153" i="14"/>
  <c r="AV193" i="14"/>
  <c r="AW273" i="14"/>
  <c r="AU305" i="14"/>
  <c r="AW242" i="14"/>
  <c r="AU274" i="14"/>
  <c r="AV306" i="14"/>
  <c r="L209" i="14"/>
  <c r="L202" i="14"/>
  <c r="AR185" i="14"/>
  <c r="AR314" i="14"/>
  <c r="AX314" i="14"/>
  <c r="AR177" i="14"/>
  <c r="AR130" i="14"/>
  <c r="AU153" i="14"/>
  <c r="AR265" i="14"/>
  <c r="AX169" i="14"/>
  <c r="AV209" i="14"/>
  <c r="AU289" i="14"/>
  <c r="AU154" i="14"/>
  <c r="AX282" i="14"/>
  <c r="L161" i="14"/>
  <c r="L289" i="14"/>
  <c r="L282" i="14"/>
  <c r="AP249" i="14"/>
  <c r="AR226" i="14"/>
  <c r="AW145" i="14"/>
  <c r="AW169" i="14"/>
  <c r="AU257" i="14"/>
  <c r="AV289" i="14"/>
  <c r="AU258" i="14"/>
  <c r="L138" i="14"/>
  <c r="AO249" i="14"/>
  <c r="AP258" i="14"/>
  <c r="AX233" i="14"/>
  <c r="L313" i="14"/>
  <c r="AV153" i="14"/>
  <c r="AW154" i="14"/>
  <c r="AW186" i="14"/>
  <c r="AX249" i="14"/>
  <c r="L137" i="14"/>
  <c r="AV129" i="14"/>
  <c r="B128" i="14" l="1"/>
  <c r="B127" i="14" l="1"/>
  <c r="AP218" i="14"/>
  <c r="AO242" i="14"/>
  <c r="AP233" i="14"/>
  <c r="AO137" i="14"/>
  <c r="AN161" i="14"/>
  <c r="AO154" i="14"/>
  <c r="AP257" i="14"/>
  <c r="AP138" i="14"/>
  <c r="AO185" i="14"/>
  <c r="AO297" i="14"/>
  <c r="AP250" i="14"/>
  <c r="AP314" i="14"/>
  <c r="AN201" i="14"/>
  <c r="AO225" i="14"/>
  <c r="AP288" i="14"/>
  <c r="AP300" i="14"/>
  <c r="AP146" i="14"/>
  <c r="AP284" i="14"/>
  <c r="AP158" i="14"/>
  <c r="AN147" i="14"/>
  <c r="AO151" i="14"/>
  <c r="AO179" i="14"/>
  <c r="AP275" i="14"/>
  <c r="AN279" i="14"/>
  <c r="AN156" i="14"/>
  <c r="AP142" i="14"/>
  <c r="AN166" i="14"/>
  <c r="AN198" i="14"/>
  <c r="AO143" i="14"/>
  <c r="AO175" i="14"/>
  <c r="AP187" i="14"/>
  <c r="AN199" i="14"/>
  <c r="AO203" i="14"/>
  <c r="AP215" i="14"/>
  <c r="AP243" i="14"/>
  <c r="AN247" i="14"/>
  <c r="AN263" i="14"/>
  <c r="AP136" i="14"/>
  <c r="AO160" i="14"/>
  <c r="AN176" i="14"/>
  <c r="AO292" i="14"/>
  <c r="AO308" i="14"/>
  <c r="AN316" i="14"/>
  <c r="AP171" i="14"/>
  <c r="AP183" i="14"/>
  <c r="AP227" i="14"/>
  <c r="AO259" i="14"/>
  <c r="AP271" i="14"/>
  <c r="AN283" i="14"/>
  <c r="AN307" i="14"/>
  <c r="AN148" i="14"/>
  <c r="AO152" i="14"/>
  <c r="AN134" i="14"/>
  <c r="AO174" i="14"/>
  <c r="AN190" i="14"/>
  <c r="AN163" i="14"/>
  <c r="AN167" i="14"/>
  <c r="AO207" i="14"/>
  <c r="AP223" i="14"/>
  <c r="AP251" i="14"/>
  <c r="AN255" i="14"/>
  <c r="AP299" i="14"/>
  <c r="AP311" i="14"/>
  <c r="AO164" i="14"/>
  <c r="AP140" i="14"/>
  <c r="AN144" i="14"/>
  <c r="AP188" i="14"/>
  <c r="AN212" i="14"/>
  <c r="AO216" i="14"/>
  <c r="AO244" i="14"/>
  <c r="AO165" i="14"/>
  <c r="AO189" i="14"/>
  <c r="AN197" i="14"/>
  <c r="AN182" i="14"/>
  <c r="AN214" i="14"/>
  <c r="AP230" i="14"/>
  <c r="AP224" i="14"/>
  <c r="AO228" i="14"/>
  <c r="AP256" i="14"/>
  <c r="AP133" i="14"/>
  <c r="AN157" i="14"/>
  <c r="AP181" i="14"/>
  <c r="AP269" i="14"/>
  <c r="AN277" i="14"/>
  <c r="AN293" i="14"/>
  <c r="AP206" i="14"/>
  <c r="AP254" i="14"/>
  <c r="AP180" i="14"/>
  <c r="AO220" i="14"/>
  <c r="AO252" i="14"/>
  <c r="AO264" i="14"/>
  <c r="AO149" i="14"/>
  <c r="AP173" i="14"/>
  <c r="AN205" i="14"/>
  <c r="AP261" i="14"/>
  <c r="AN301" i="14"/>
  <c r="AN309" i="14"/>
  <c r="AO232" i="14"/>
  <c r="AO236" i="14"/>
  <c r="AN248" i="14"/>
  <c r="AO229" i="14"/>
  <c r="AN253" i="14"/>
  <c r="AP313" i="14"/>
  <c r="AO246" i="14"/>
  <c r="AP262" i="14"/>
  <c r="AP270" i="14"/>
  <c r="AN310" i="14"/>
  <c r="AP318" i="14"/>
  <c r="AO278" i="14"/>
  <c r="AO286" i="14"/>
  <c r="AP302" i="14"/>
  <c r="AN130" i="14"/>
  <c r="AO202" i="14"/>
  <c r="AO210" i="14"/>
  <c r="AO266" i="14"/>
  <c r="AN193" i="14"/>
  <c r="AO217" i="14"/>
  <c r="AO233" i="14"/>
  <c r="AN138" i="14"/>
  <c r="AO178" i="14"/>
  <c r="AN241" i="14"/>
  <c r="AN162" i="14"/>
  <c r="AP289" i="14"/>
  <c r="AO169" i="14"/>
  <c r="AN137" i="14"/>
  <c r="AP298" i="14"/>
  <c r="AW129" i="14"/>
  <c r="AV128" i="14"/>
  <c r="H310" i="14"/>
  <c r="H290" i="14"/>
  <c r="H274" i="14"/>
  <c r="H254" i="14"/>
  <c r="H238" i="14"/>
  <c r="H218" i="14"/>
  <c r="H202" i="14"/>
  <c r="H182" i="14"/>
  <c r="H166" i="14"/>
  <c r="H146" i="14"/>
  <c r="H130" i="14"/>
  <c r="H305" i="14"/>
  <c r="H289" i="14"/>
  <c r="H269" i="14"/>
  <c r="H253" i="14"/>
  <c r="H233" i="14"/>
  <c r="H217" i="14"/>
  <c r="H197" i="14"/>
  <c r="H181" i="14"/>
  <c r="H161" i="14"/>
  <c r="H145" i="14"/>
  <c r="H308" i="14"/>
  <c r="H268" i="14"/>
  <c r="H236" i="14"/>
  <c r="H196" i="14"/>
  <c r="H164" i="14"/>
  <c r="H315" i="14"/>
  <c r="H283" i="14"/>
  <c r="H243" i="14"/>
  <c r="H211" i="14"/>
  <c r="H171" i="14"/>
  <c r="H139" i="14"/>
  <c r="BF206" i="14"/>
  <c r="BF264" i="14"/>
  <c r="BF163" i="14"/>
  <c r="AC230" i="14"/>
  <c r="BF254" i="14"/>
  <c r="BF276" i="14"/>
  <c r="BF179" i="14"/>
  <c r="AC290" i="14"/>
  <c r="BF154" i="14"/>
  <c r="BF165" i="14"/>
  <c r="BF267" i="14"/>
  <c r="Z306" i="14"/>
  <c r="BF192" i="14"/>
  <c r="E274" i="14"/>
  <c r="K226" i="14"/>
  <c r="AC270" i="14"/>
  <c r="AD313" i="14"/>
  <c r="P208" i="14"/>
  <c r="BF293" i="14"/>
  <c r="E304" i="14"/>
  <c r="Z153" i="14"/>
  <c r="D212" i="14"/>
  <c r="R299" i="14"/>
  <c r="AB130" i="14"/>
  <c r="BF195" i="14"/>
  <c r="BF146" i="14"/>
  <c r="BF312" i="14"/>
  <c r="BF223" i="14"/>
  <c r="K157" i="14"/>
  <c r="BF210" i="14"/>
  <c r="BF137" i="14"/>
  <c r="BF239" i="14"/>
  <c r="D241" i="14"/>
  <c r="BF167" i="14"/>
  <c r="BF209" i="14"/>
  <c r="BF204" i="14"/>
  <c r="AA149" i="14"/>
  <c r="M243" i="14"/>
  <c r="N273" i="14"/>
  <c r="E153" i="14"/>
  <c r="O221" i="14"/>
  <c r="N206" i="14"/>
  <c r="K151" i="14"/>
  <c r="R172" i="14"/>
  <c r="BF305" i="14"/>
  <c r="AI243" i="14"/>
  <c r="K153" i="14"/>
  <c r="Z237" i="14"/>
  <c r="AK304" i="14"/>
  <c r="E151" i="14"/>
  <c r="AC228" i="14"/>
  <c r="BF138" i="14"/>
  <c r="BF296" i="14"/>
  <c r="BF203" i="14"/>
  <c r="O229" i="14"/>
  <c r="BF130" i="14"/>
  <c r="BF308" i="14"/>
  <c r="BF219" i="14"/>
  <c r="E228" i="14"/>
  <c r="BF183" i="14"/>
  <c r="BF157" i="14"/>
  <c r="BF188" i="14"/>
  <c r="AB269" i="14"/>
  <c r="R295" i="14"/>
  <c r="I207" i="14"/>
  <c r="I169" i="14"/>
  <c r="AK241" i="14"/>
  <c r="K212" i="14"/>
  <c r="K172" i="14"/>
  <c r="R176" i="14"/>
  <c r="BF291" i="14"/>
  <c r="AI244" i="14"/>
  <c r="P289" i="14"/>
  <c r="N192" i="14"/>
  <c r="K176" i="14"/>
  <c r="I205" i="14"/>
  <c r="P142" i="14"/>
  <c r="BF237" i="14"/>
  <c r="BF216" i="14"/>
  <c r="Z157" i="14"/>
  <c r="BF202" i="14"/>
  <c r="BF285" i="14"/>
  <c r="BF164" i="14"/>
  <c r="O133" i="14"/>
  <c r="BF258" i="14"/>
  <c r="BF281" i="14"/>
  <c r="BF236" i="14"/>
  <c r="BF131" i="14"/>
  <c r="AC304" i="14"/>
  <c r="M241" i="14"/>
  <c r="N132" i="14"/>
  <c r="I249" i="14"/>
  <c r="O228" i="14"/>
  <c r="AA191" i="14"/>
  <c r="AP281" i="14"/>
  <c r="AN242" i="14"/>
  <c r="AN178" i="14"/>
  <c r="AP241" i="14"/>
  <c r="AO306" i="14"/>
  <c r="AN209" i="14"/>
  <c r="AO257" i="14"/>
  <c r="AP193" i="14"/>
  <c r="AO289" i="14"/>
  <c r="AP297" i="14"/>
  <c r="AO250" i="14"/>
  <c r="AO314" i="14"/>
  <c r="AO265" i="14"/>
  <c r="AN225" i="14"/>
  <c r="AN288" i="14"/>
  <c r="AP304" i="14"/>
  <c r="AO146" i="14"/>
  <c r="AO284" i="14"/>
  <c r="AP135" i="14"/>
  <c r="AP147" i="14"/>
  <c r="AN151" i="14"/>
  <c r="AP235" i="14"/>
  <c r="AO275" i="14"/>
  <c r="AP279" i="14"/>
  <c r="AP172" i="14"/>
  <c r="AN142" i="14"/>
  <c r="AP166" i="14"/>
  <c r="AP131" i="14"/>
  <c r="AP143" i="14"/>
  <c r="AP175" i="14"/>
  <c r="AN191" i="14"/>
  <c r="AP199" i="14"/>
  <c r="AN203" i="14"/>
  <c r="AO219" i="14"/>
  <c r="AO243" i="14"/>
  <c r="AO247" i="14"/>
  <c r="AP291" i="14"/>
  <c r="AN136" i="14"/>
  <c r="AP160" i="14"/>
  <c r="AN184" i="14"/>
  <c r="AN292" i="14"/>
  <c r="AP308" i="14"/>
  <c r="AN155" i="14"/>
  <c r="AO171" i="14"/>
  <c r="AN183" i="14"/>
  <c r="AN239" i="14"/>
  <c r="AP259" i="14"/>
  <c r="AO271" i="14"/>
  <c r="AP287" i="14"/>
  <c r="AP307" i="14"/>
  <c r="AP148" i="14"/>
  <c r="AP296" i="14"/>
  <c r="AO134" i="14"/>
  <c r="AN174" i="14"/>
  <c r="AO139" i="14"/>
  <c r="AO163" i="14"/>
  <c r="AP167" i="14"/>
  <c r="AN211" i="14"/>
  <c r="AO223" i="14"/>
  <c r="AN251" i="14"/>
  <c r="AN295" i="14"/>
  <c r="AN299" i="14"/>
  <c r="AN311" i="14"/>
  <c r="AN315" i="14"/>
  <c r="AO140" i="14"/>
  <c r="AO144" i="14"/>
  <c r="AN200" i="14"/>
  <c r="AO212" i="14"/>
  <c r="AP216" i="14"/>
  <c r="AP272" i="14"/>
  <c r="AP165" i="14"/>
  <c r="AN189" i="14"/>
  <c r="AN221" i="14"/>
  <c r="AO182" i="14"/>
  <c r="AO214" i="14"/>
  <c r="AP208" i="14"/>
  <c r="AN224" i="14"/>
  <c r="AP228" i="14"/>
  <c r="AP280" i="14"/>
  <c r="AO133" i="14"/>
  <c r="AO157" i="14"/>
  <c r="AO245" i="14"/>
  <c r="AN269" i="14"/>
  <c r="AO277" i="14"/>
  <c r="AP317" i="14"/>
  <c r="AO206" i="14"/>
  <c r="AO254" i="14"/>
  <c r="AO196" i="14"/>
  <c r="AN220" i="14"/>
  <c r="AP252" i="14"/>
  <c r="AO268" i="14"/>
  <c r="AP149" i="14"/>
  <c r="AN173" i="14"/>
  <c r="AP237" i="14"/>
  <c r="AO261" i="14"/>
  <c r="AP301" i="14"/>
  <c r="AP192" i="14"/>
  <c r="AP232" i="14"/>
  <c r="AN236" i="14"/>
  <c r="AO260" i="14"/>
  <c r="AP229" i="14"/>
  <c r="AO253" i="14"/>
  <c r="AO238" i="14"/>
  <c r="AN246" i="14"/>
  <c r="AO262" i="14"/>
  <c r="AN282" i="14"/>
  <c r="AO310" i="14"/>
  <c r="AN318" i="14"/>
  <c r="AN153" i="14"/>
  <c r="AN286" i="14"/>
  <c r="AN302" i="14"/>
  <c r="AP170" i="14"/>
  <c r="AP202" i="14"/>
  <c r="AP210" i="14"/>
  <c r="AO273" i="14"/>
  <c r="AN234" i="14"/>
  <c r="AN298" i="14"/>
  <c r="AN274" i="14"/>
  <c r="AN233" i="14"/>
  <c r="AO162" i="14"/>
  <c r="AO281" i="14"/>
  <c r="AO305" i="14"/>
  <c r="L129" i="14"/>
  <c r="AP209" i="14"/>
  <c r="AX129" i="14"/>
  <c r="AU129" i="14"/>
  <c r="H306" i="14"/>
  <c r="H286" i="14"/>
  <c r="H270" i="14"/>
  <c r="H250" i="14"/>
  <c r="H234" i="14"/>
  <c r="H214" i="14"/>
  <c r="H198" i="14"/>
  <c r="H178" i="14"/>
  <c r="H162" i="14"/>
  <c r="H142" i="14"/>
  <c r="H317" i="14"/>
  <c r="H301" i="14"/>
  <c r="H281" i="14"/>
  <c r="H265" i="14"/>
  <c r="H245" i="14"/>
  <c r="H229" i="14"/>
  <c r="H209" i="14"/>
  <c r="H193" i="14"/>
  <c r="H173" i="14"/>
  <c r="H157" i="14"/>
  <c r="H137" i="14"/>
  <c r="H300" i="14"/>
  <c r="H260" i="14"/>
  <c r="H228" i="14"/>
  <c r="H188" i="14"/>
  <c r="H156" i="14"/>
  <c r="H307" i="14"/>
  <c r="H275" i="14"/>
  <c r="H235" i="14"/>
  <c r="H203" i="14"/>
  <c r="H163" i="14"/>
  <c r="H131" i="14"/>
  <c r="BF197" i="14"/>
  <c r="BF200" i="14"/>
  <c r="AI171" i="14"/>
  <c r="BF247" i="14"/>
  <c r="BF225" i="14"/>
  <c r="BF212" i="14"/>
  <c r="AC300" i="14"/>
  <c r="AD240" i="14"/>
  <c r="BF286" i="14"/>
  <c r="BF284" i="14"/>
  <c r="BF191" i="14"/>
  <c r="AC303" i="14"/>
  <c r="P249" i="14"/>
  <c r="AK272" i="14"/>
  <c r="AB204" i="14"/>
  <c r="M197" i="14"/>
  <c r="K132" i="14"/>
  <c r="E159" i="14"/>
  <c r="BF240" i="14"/>
  <c r="AA288" i="14"/>
  <c r="AK231" i="14"/>
  <c r="D281" i="14"/>
  <c r="AI248" i="14"/>
  <c r="K187" i="14"/>
  <c r="E230" i="14"/>
  <c r="BF142" i="14"/>
  <c r="BF248" i="14"/>
  <c r="BF143" i="14"/>
  <c r="AC249" i="14"/>
  <c r="BF190" i="14"/>
  <c r="BF260" i="14"/>
  <c r="BF159" i="14"/>
  <c r="K193" i="14"/>
  <c r="BF230" i="14"/>
  <c r="BF241" i="14"/>
  <c r="BF140" i="14"/>
  <c r="K246" i="14"/>
  <c r="BF182" i="14"/>
  <c r="P195" i="14"/>
  <c r="E170" i="14"/>
  <c r="AD304" i="14"/>
  <c r="I253" i="14"/>
  <c r="I208" i="14"/>
  <c r="E208" i="14"/>
  <c r="BF176" i="14"/>
  <c r="O217" i="14"/>
  <c r="E255" i="14"/>
  <c r="K299" i="14"/>
  <c r="E155" i="14"/>
  <c r="I192" i="14"/>
  <c r="N302" i="14"/>
  <c r="BF269" i="14"/>
  <c r="BF232" i="14"/>
  <c r="AA292" i="14"/>
  <c r="D299" i="14"/>
  <c r="BF313" i="14"/>
  <c r="BF244" i="14"/>
  <c r="BF139" i="14"/>
  <c r="E293" i="14"/>
  <c r="BF166" i="14"/>
  <c r="BF217" i="14"/>
  <c r="BF307" i="14"/>
  <c r="M310" i="14"/>
  <c r="BF178" i="14"/>
  <c r="P300" i="14"/>
  <c r="AB174" i="14"/>
  <c r="N188" i="14"/>
  <c r="AB266" i="14"/>
  <c r="K210" i="14"/>
  <c r="I211" i="14"/>
  <c r="AC255" i="14"/>
  <c r="AD153" i="14"/>
  <c r="AI249" i="14"/>
  <c r="E229" i="14"/>
  <c r="I212" i="14"/>
  <c r="BF310" i="14"/>
  <c r="BF278" i="14"/>
  <c r="BF265" i="14"/>
  <c r="BF152" i="14"/>
  <c r="AI266" i="14"/>
  <c r="BF186" i="14"/>
  <c r="BF177" i="14"/>
  <c r="BF275" i="14"/>
  <c r="R315" i="14"/>
  <c r="BF298" i="14"/>
  <c r="BF297" i="14"/>
  <c r="BF172" i="14"/>
  <c r="O280" i="14"/>
  <c r="BF174" i="14"/>
  <c r="J315" i="14"/>
  <c r="M309" i="14"/>
  <c r="AA195" i="14"/>
  <c r="K271" i="14"/>
  <c r="R212" i="14"/>
  <c r="AN169" i="14"/>
  <c r="AN226" i="14"/>
  <c r="AP290" i="14"/>
  <c r="AP161" i="14"/>
  <c r="AP306" i="14"/>
  <c r="AO209" i="14"/>
  <c r="AN273" i="14"/>
  <c r="AO298" i="14"/>
  <c r="AO234" i="14"/>
  <c r="AN297" i="14"/>
  <c r="AN250" i="14"/>
  <c r="AO201" i="14"/>
  <c r="AP265" i="14"/>
  <c r="AP225" i="14"/>
  <c r="AO300" i="14"/>
  <c r="AN304" i="14"/>
  <c r="AN146" i="14"/>
  <c r="AN158" i="14"/>
  <c r="AO135" i="14"/>
  <c r="AO147" i="14"/>
  <c r="AN179" i="14"/>
  <c r="AN235" i="14"/>
  <c r="AN275" i="14"/>
  <c r="AO156" i="14"/>
  <c r="AO172" i="14"/>
  <c r="AO142" i="14"/>
  <c r="AP198" i="14"/>
  <c r="AN131" i="14"/>
  <c r="AN143" i="14"/>
  <c r="AN187" i="14"/>
  <c r="AO191" i="14"/>
  <c r="AO199" i="14"/>
  <c r="AN215" i="14"/>
  <c r="AN219" i="14"/>
  <c r="AN243" i="14"/>
  <c r="AO263" i="14"/>
  <c r="AN291" i="14"/>
  <c r="AO136" i="14"/>
  <c r="AO176" i="14"/>
  <c r="AP184" i="14"/>
  <c r="AP292" i="14"/>
  <c r="AO316" i="14"/>
  <c r="AO155" i="14"/>
  <c r="AN171" i="14"/>
  <c r="AN227" i="14"/>
  <c r="AP239" i="14"/>
  <c r="AN259" i="14"/>
  <c r="AO283" i="14"/>
  <c r="AN287" i="14"/>
  <c r="AO307" i="14"/>
  <c r="AP152" i="14"/>
  <c r="AN296" i="14"/>
  <c r="AP134" i="14"/>
  <c r="AO190" i="14"/>
  <c r="AN139" i="14"/>
  <c r="AP163" i="14"/>
  <c r="AN207" i="14"/>
  <c r="AP211" i="14"/>
  <c r="AN223" i="14"/>
  <c r="AP255" i="14"/>
  <c r="AO295" i="14"/>
  <c r="AO299" i="14"/>
  <c r="AN164" i="14"/>
  <c r="AP315" i="14"/>
  <c r="AN140" i="14"/>
  <c r="AN188" i="14"/>
  <c r="AP200" i="14"/>
  <c r="AP212" i="14"/>
  <c r="AP244" i="14"/>
  <c r="AN272" i="14"/>
  <c r="AN165" i="14"/>
  <c r="AO197" i="14"/>
  <c r="AP221" i="14"/>
  <c r="AP182" i="14"/>
  <c r="AN230" i="14"/>
  <c r="AO208" i="14"/>
  <c r="AO224" i="14"/>
  <c r="AO256" i="14"/>
  <c r="AO280" i="14"/>
  <c r="AN133" i="14"/>
  <c r="AO181" i="14"/>
  <c r="AN245" i="14"/>
  <c r="AO269" i="14"/>
  <c r="AP293" i="14"/>
  <c r="AN317" i="14"/>
  <c r="AN206" i="14"/>
  <c r="AN180" i="14"/>
  <c r="AP196" i="14"/>
  <c r="AP220" i="14"/>
  <c r="AN264" i="14"/>
  <c r="AN268" i="14"/>
  <c r="AN149" i="14"/>
  <c r="AP205" i="14"/>
  <c r="AO237" i="14"/>
  <c r="AN261" i="14"/>
  <c r="AP309" i="14"/>
  <c r="AO192" i="14"/>
  <c r="AN232" i="14"/>
  <c r="AO248" i="14"/>
  <c r="AN260" i="14"/>
  <c r="AN229" i="14"/>
  <c r="AO313" i="14"/>
  <c r="AP238" i="14"/>
  <c r="AP246" i="14"/>
  <c r="AN270" i="14"/>
  <c r="AO282" i="14"/>
  <c r="AP310" i="14"/>
  <c r="AN278" i="14"/>
  <c r="AP153" i="14"/>
  <c r="AP286" i="14"/>
  <c r="AO130" i="14"/>
  <c r="AN170" i="14"/>
  <c r="AN202" i="14"/>
  <c r="AP266" i="14"/>
  <c r="AN305" i="14"/>
  <c r="AP185" i="14"/>
  <c r="AP242" i="14"/>
  <c r="AP226" i="14"/>
  <c r="AP217" i="14"/>
  <c r="AO138" i="14"/>
  <c r="AO241" i="14"/>
  <c r="AP154" i="14"/>
  <c r="AP234" i="14"/>
  <c r="AN145" i="14"/>
  <c r="AN185" i="14"/>
  <c r="AO290" i="14"/>
  <c r="AR129" i="14"/>
  <c r="AP137" i="14"/>
  <c r="H318" i="14"/>
  <c r="H302" i="14"/>
  <c r="H282" i="14"/>
  <c r="H266" i="14"/>
  <c r="H246" i="14"/>
  <c r="H230" i="14"/>
  <c r="H210" i="14"/>
  <c r="H194" i="14"/>
  <c r="H174" i="14"/>
  <c r="H158" i="14"/>
  <c r="H138" i="14"/>
  <c r="H313" i="14"/>
  <c r="H297" i="14"/>
  <c r="H277" i="14"/>
  <c r="H261" i="14"/>
  <c r="H241" i="14"/>
  <c r="H225" i="14"/>
  <c r="H205" i="14"/>
  <c r="H189" i="14"/>
  <c r="H169" i="14"/>
  <c r="H153" i="14"/>
  <c r="H133" i="14"/>
  <c r="H292" i="14"/>
  <c r="H252" i="14"/>
  <c r="H220" i="14"/>
  <c r="H180" i="14"/>
  <c r="H148" i="14"/>
  <c r="H299" i="14"/>
  <c r="H259" i="14"/>
  <c r="H227" i="14"/>
  <c r="H187" i="14"/>
  <c r="H155" i="14"/>
  <c r="BF214" i="14"/>
  <c r="BF233" i="14"/>
  <c r="BF136" i="14"/>
  <c r="J311" i="14"/>
  <c r="BF262" i="14"/>
  <c r="BF257" i="14"/>
  <c r="BF148" i="14"/>
  <c r="AB206" i="14"/>
  <c r="BF151" i="14"/>
  <c r="BF245" i="14"/>
  <c r="BF220" i="14"/>
  <c r="AC276" i="14"/>
  <c r="D203" i="14"/>
  <c r="E315" i="14"/>
  <c r="AD151" i="14"/>
  <c r="M267" i="14"/>
  <c r="J240" i="14"/>
  <c r="D201" i="14"/>
  <c r="R200" i="14"/>
  <c r="BF135" i="14"/>
  <c r="M308" i="14"/>
  <c r="E206" i="14"/>
  <c r="AI207" i="14"/>
  <c r="D205" i="14"/>
  <c r="BF302" i="14"/>
  <c r="BF311" i="14"/>
  <c r="BF317" i="14"/>
  <c r="BF184" i="14"/>
  <c r="O284" i="14"/>
  <c r="BF194" i="14"/>
  <c r="BF185" i="14"/>
  <c r="BF196" i="14"/>
  <c r="AI173" i="14"/>
  <c r="I270" i="14"/>
  <c r="BF242" i="14"/>
  <c r="BF145" i="14"/>
  <c r="BF251" i="14"/>
  <c r="D279" i="14"/>
  <c r="BF221" i="14"/>
  <c r="Z151" i="14"/>
  <c r="AB170" i="14"/>
  <c r="I209" i="14"/>
  <c r="O281" i="14"/>
  <c r="AI187" i="14"/>
  <c r="AD228" i="14"/>
  <c r="N244" i="14"/>
  <c r="AA189" i="14"/>
  <c r="O227" i="14"/>
  <c r="O219" i="14"/>
  <c r="R208" i="14"/>
  <c r="BF253" i="14"/>
  <c r="BF250" i="14"/>
  <c r="BF289" i="14"/>
  <c r="BF168" i="14"/>
  <c r="AC194" i="14"/>
  <c r="BF215" i="14"/>
  <c r="BF309" i="14"/>
  <c r="BF180" i="14"/>
  <c r="N172" i="14"/>
  <c r="D300" i="14"/>
  <c r="BF162" i="14"/>
  <c r="BF316" i="14"/>
  <c r="BF227" i="14"/>
  <c r="E157" i="14"/>
  <c r="BF133" i="14"/>
  <c r="E312" i="14"/>
  <c r="E194" i="14"/>
  <c r="AK229" i="14"/>
  <c r="K291" i="14"/>
  <c r="K208" i="14"/>
  <c r="BF314" i="14"/>
  <c r="R130" i="14"/>
  <c r="R174" i="14"/>
  <c r="E191" i="14"/>
  <c r="R276" i="14"/>
  <c r="K130" i="14"/>
  <c r="BF277" i="14"/>
  <c r="BF306" i="14"/>
  <c r="BF161" i="14"/>
  <c r="BF263" i="14"/>
  <c r="I171" i="14"/>
  <c r="BF318" i="14"/>
  <c r="BF292" i="14"/>
  <c r="BF199" i="14"/>
  <c r="D207" i="14"/>
  <c r="BF266" i="14"/>
  <c r="BF189" i="14"/>
  <c r="BF287" i="14"/>
  <c r="P271" i="14"/>
  <c r="BF256" i="14"/>
  <c r="E244" i="14"/>
  <c r="N210" i="14"/>
  <c r="Z252" i="14"/>
  <c r="AP169" i="14"/>
  <c r="AP274" i="14"/>
  <c r="AP162" i="14"/>
  <c r="AO161" i="14"/>
  <c r="AP145" i="14"/>
  <c r="AN257" i="14"/>
  <c r="AP273" i="14"/>
  <c r="AP305" i="14"/>
  <c r="AN194" i="14"/>
  <c r="AN217" i="14"/>
  <c r="AN314" i="14"/>
  <c r="AP201" i="14"/>
  <c r="AN265" i="14"/>
  <c r="AO288" i="14"/>
  <c r="AN300" i="14"/>
  <c r="AO304" i="14"/>
  <c r="AN284" i="14"/>
  <c r="AO158" i="14"/>
  <c r="AN135" i="14"/>
  <c r="AP151" i="14"/>
  <c r="AP179" i="14"/>
  <c r="AO235" i="14"/>
  <c r="AO279" i="14"/>
  <c r="AP156" i="14"/>
  <c r="AN172" i="14"/>
  <c r="AO166" i="14"/>
  <c r="AO198" i="14"/>
  <c r="AO131" i="14"/>
  <c r="AN175" i="14"/>
  <c r="AO187" i="14"/>
  <c r="AP191" i="14"/>
  <c r="AP203" i="14"/>
  <c r="AO215" i="14"/>
  <c r="AP219" i="14"/>
  <c r="AP247" i="14"/>
  <c r="AP263" i="14"/>
  <c r="AO291" i="14"/>
  <c r="AN160" i="14"/>
  <c r="AP176" i="14"/>
  <c r="AO184" i="14"/>
  <c r="AN308" i="14"/>
  <c r="AP316" i="14"/>
  <c r="AP155" i="14"/>
  <c r="AO183" i="14"/>
  <c r="AO227" i="14"/>
  <c r="AO239" i="14"/>
  <c r="AN271" i="14"/>
  <c r="AP283" i="14"/>
  <c r="AO287" i="14"/>
  <c r="AO148" i="14"/>
  <c r="AN152" i="14"/>
  <c r="AO296" i="14"/>
  <c r="AP174" i="14"/>
  <c r="AP190" i="14"/>
  <c r="AP139" i="14"/>
  <c r="AO167" i="14"/>
  <c r="AP207" i="14"/>
  <c r="AO211" i="14"/>
  <c r="AO251" i="14"/>
  <c r="AO255" i="14"/>
  <c r="AP295" i="14"/>
  <c r="AO311" i="14"/>
  <c r="AP164" i="14"/>
  <c r="AO315" i="14"/>
  <c r="AP144" i="14"/>
  <c r="AO188" i="14"/>
  <c r="AO200" i="14"/>
  <c r="AN216" i="14"/>
  <c r="AN244" i="14"/>
  <c r="AO272" i="14"/>
  <c r="AP189" i="14"/>
  <c r="AP197" i="14"/>
  <c r="AO221" i="14"/>
  <c r="AP214" i="14"/>
  <c r="AO230" i="14"/>
  <c r="AN208" i="14"/>
  <c r="AN228" i="14"/>
  <c r="AN256" i="14"/>
  <c r="AN280" i="14"/>
  <c r="AP157" i="14"/>
  <c r="AN181" i="14"/>
  <c r="AP245" i="14"/>
  <c r="AP277" i="14"/>
  <c r="AO293" i="14"/>
  <c r="AO317" i="14"/>
  <c r="AN254" i="14"/>
  <c r="AO180" i="14"/>
  <c r="AN196" i="14"/>
  <c r="AN252" i="14"/>
  <c r="AP264" i="14"/>
  <c r="AP268" i="14"/>
  <c r="AO173" i="14"/>
  <c r="AO205" i="14"/>
  <c r="AN237" i="14"/>
  <c r="AO301" i="14"/>
  <c r="AO309" i="14"/>
  <c r="AN192" i="14"/>
  <c r="AP236" i="14"/>
  <c r="AP248" i="14"/>
  <c r="AP260" i="14"/>
  <c r="AP253" i="14"/>
  <c r="AN313" i="14"/>
  <c r="AN238" i="14"/>
  <c r="AN262" i="14"/>
  <c r="AO270" i="14"/>
  <c r="AP282" i="14"/>
  <c r="AO318" i="14"/>
  <c r="AP278" i="14"/>
  <c r="AO153" i="14"/>
  <c r="AO302" i="14"/>
  <c r="AP130" i="14"/>
  <c r="AO170" i="14"/>
  <c r="AN210" i="14"/>
  <c r="AN266" i="14"/>
  <c r="AN290" i="14"/>
  <c r="AO218" i="14"/>
  <c r="AO226" i="14"/>
  <c r="AP178" i="14"/>
  <c r="AO274" i="14"/>
  <c r="AN281" i="14"/>
  <c r="AN306" i="14"/>
  <c r="AN154" i="14"/>
  <c r="AN289" i="14"/>
  <c r="AO145" i="14"/>
  <c r="AP194" i="14"/>
  <c r="AN218" i="14"/>
  <c r="AO193" i="14"/>
  <c r="AO194" i="14"/>
  <c r="H314" i="14"/>
  <c r="H298" i="14"/>
  <c r="H278" i="14"/>
  <c r="H262" i="14"/>
  <c r="H242" i="14"/>
  <c r="H226" i="14"/>
  <c r="H206" i="14"/>
  <c r="H190" i="14"/>
  <c r="H170" i="14"/>
  <c r="H154" i="14"/>
  <c r="H134" i="14"/>
  <c r="H309" i="14"/>
  <c r="H293" i="14"/>
  <c r="H273" i="14"/>
  <c r="H257" i="14"/>
  <c r="H237" i="14"/>
  <c r="H221" i="14"/>
  <c r="H201" i="14"/>
  <c r="H185" i="14"/>
  <c r="H165" i="14"/>
  <c r="H149" i="14"/>
  <c r="H316" i="14"/>
  <c r="H284" i="14"/>
  <c r="H244" i="14"/>
  <c r="H212" i="14"/>
  <c r="H172" i="14"/>
  <c r="H140" i="14"/>
  <c r="H291" i="14"/>
  <c r="H251" i="14"/>
  <c r="H219" i="14"/>
  <c r="H179" i="14"/>
  <c r="H147" i="14"/>
  <c r="BF226" i="14"/>
  <c r="BF141" i="14"/>
  <c r="BF243" i="14"/>
  <c r="I173" i="14"/>
  <c r="BF290" i="14"/>
  <c r="BF153" i="14"/>
  <c r="BF259" i="14"/>
  <c r="J227" i="14"/>
  <c r="BF294" i="14"/>
  <c r="BF273" i="14"/>
  <c r="BF156" i="14"/>
  <c r="R150" i="14"/>
  <c r="BF173" i="14"/>
  <c r="AB293" i="14"/>
  <c r="P259" i="14"/>
  <c r="AC205" i="14"/>
  <c r="D276" i="14"/>
  <c r="P212" i="14"/>
  <c r="J236" i="14"/>
  <c r="D249" i="14"/>
  <c r="O134" i="14"/>
  <c r="AB302" i="14"/>
  <c r="AK254" i="14"/>
  <c r="AD155" i="14"/>
  <c r="BF288" i="14"/>
  <c r="BF150" i="14"/>
  <c r="BF205" i="14"/>
  <c r="BF303" i="14"/>
  <c r="I295" i="14"/>
  <c r="BF198" i="14"/>
  <c r="BF229" i="14"/>
  <c r="BF132" i="14"/>
  <c r="AB270" i="14"/>
  <c r="BF231" i="14"/>
  <c r="BF222" i="14"/>
  <c r="BF268" i="14"/>
  <c r="BF171" i="14"/>
  <c r="P149" i="14"/>
  <c r="BF315" i="14"/>
  <c r="AB294" i="14"/>
  <c r="E231" i="14"/>
  <c r="I278" i="14"/>
  <c r="E248" i="14"/>
  <c r="I155" i="14"/>
  <c r="BF301" i="14"/>
  <c r="E276" i="14"/>
  <c r="I153" i="14"/>
  <c r="AK307" i="14"/>
  <c r="AA267" i="14"/>
  <c r="AC208" i="14"/>
  <c r="BF224" i="14"/>
  <c r="BF218" i="14"/>
  <c r="BF181" i="14"/>
  <c r="BF283" i="14"/>
  <c r="R206" i="14"/>
  <c r="BF134" i="14"/>
  <c r="BF201" i="14"/>
  <c r="BF299" i="14"/>
  <c r="M203" i="14"/>
  <c r="BF295" i="14"/>
  <c r="BF158" i="14"/>
  <c r="BF252" i="14"/>
  <c r="BF147" i="14"/>
  <c r="D270" i="14"/>
  <c r="BF235" i="14"/>
  <c r="AD308" i="14"/>
  <c r="AK255" i="14"/>
  <c r="R303" i="14"/>
  <c r="D248" i="14"/>
  <c r="N130" i="14"/>
  <c r="BF193" i="14"/>
  <c r="E303" i="14"/>
  <c r="N194" i="14"/>
  <c r="I254" i="14"/>
  <c r="J314" i="14"/>
  <c r="K170" i="14"/>
  <c r="BF160" i="14"/>
  <c r="BF270" i="14"/>
  <c r="BF280" i="14"/>
  <c r="BF187" i="14"/>
  <c r="AB172" i="14"/>
  <c r="BF261" i="14"/>
  <c r="BF228" i="14"/>
  <c r="AC192" i="14"/>
  <c r="E130" i="14"/>
  <c r="BF234" i="14"/>
  <c r="BF300" i="14"/>
  <c r="BF207" i="14"/>
  <c r="K260" i="14"/>
  <c r="BF155" i="14"/>
  <c r="Z159" i="14"/>
  <c r="D282" i="14"/>
  <c r="N190" i="14"/>
  <c r="I248" i="14"/>
  <c r="AR128" i="14"/>
  <c r="AI191" i="14"/>
  <c r="BF211" i="14"/>
  <c r="R294" i="14"/>
  <c r="E195" i="14"/>
  <c r="AB199" i="14"/>
  <c r="P193" i="14"/>
  <c r="N208" i="14"/>
  <c r="AB132" i="14"/>
  <c r="J257" i="14"/>
  <c r="AB200" i="14"/>
  <c r="I306" i="14"/>
  <c r="K155" i="14"/>
  <c r="D309" i="14"/>
  <c r="R210" i="14"/>
  <c r="R249" i="14"/>
  <c r="BD140" i="14"/>
  <c r="M213" i="14"/>
  <c r="AZ145" i="14"/>
  <c r="N292" i="14"/>
  <c r="E212" i="14"/>
  <c r="E241" i="14"/>
  <c r="K303" i="14"/>
  <c r="BC247" i="14"/>
  <c r="N174" i="14"/>
  <c r="AA260" i="14"/>
  <c r="E270" i="14"/>
  <c r="K144" i="14"/>
  <c r="BB149" i="14"/>
  <c r="AI131" i="14"/>
  <c r="AZ154" i="14"/>
  <c r="BB173" i="14"/>
  <c r="BD185" i="14"/>
  <c r="BE202" i="14"/>
  <c r="AZ214" i="14"/>
  <c r="AB298" i="14"/>
  <c r="D283" i="14"/>
  <c r="N170" i="14"/>
  <c r="O215" i="14"/>
  <c r="P187" i="14"/>
  <c r="K195" i="14"/>
  <c r="O282" i="14"/>
  <c r="AD229" i="14"/>
  <c r="P267" i="14"/>
  <c r="BB140" i="14"/>
  <c r="BC224" i="14"/>
  <c r="AH166" i="14"/>
  <c r="AC207" i="14"/>
  <c r="AC275" i="14"/>
  <c r="K287" i="14"/>
  <c r="AC152" i="14"/>
  <c r="AZ247" i="14"/>
  <c r="AI149" i="14"/>
  <c r="O231" i="14"/>
  <c r="N269" i="14"/>
  <c r="K276" i="14"/>
  <c r="BE144" i="14"/>
  <c r="J158" i="14"/>
  <c r="AD230" i="14"/>
  <c r="BE145" i="14"/>
  <c r="AK173" i="14"/>
  <c r="AY188" i="14"/>
  <c r="AZ204" i="14"/>
  <c r="BE220" i="14"/>
  <c r="AB244" i="14"/>
  <c r="Z238" i="14"/>
  <c r="AI209" i="14"/>
  <c r="AI193" i="14"/>
  <c r="BF255" i="14"/>
  <c r="R248" i="14"/>
  <c r="J228" i="14"/>
  <c r="I274" i="14"/>
  <c r="AY224" i="14"/>
  <c r="K145" i="14"/>
  <c r="AI288" i="14"/>
  <c r="E132" i="14"/>
  <c r="AB243" i="14"/>
  <c r="J308" i="14"/>
  <c r="AI154" i="14"/>
  <c r="BC145" i="14"/>
  <c r="AZ169" i="14"/>
  <c r="AB203" i="14"/>
  <c r="J230" i="14"/>
  <c r="AC307" i="14"/>
  <c r="BA154" i="14"/>
  <c r="D247" i="14"/>
  <c r="I275" i="14"/>
  <c r="BA171" i="14"/>
  <c r="N175" i="14"/>
  <c r="Z214" i="14"/>
  <c r="AI211" i="14"/>
  <c r="R244" i="14"/>
  <c r="AB196" i="14"/>
  <c r="AA223" i="14"/>
  <c r="AI205" i="14"/>
  <c r="BF279" i="14"/>
  <c r="E227" i="14"/>
  <c r="AI275" i="14"/>
  <c r="N299" i="14"/>
  <c r="O152" i="14"/>
  <c r="BD145" i="14"/>
  <c r="BA169" i="14"/>
  <c r="N195" i="14"/>
  <c r="AA289" i="14"/>
  <c r="J304" i="14"/>
  <c r="AY152" i="14"/>
  <c r="I247" i="14"/>
  <c r="AY166" i="14"/>
  <c r="D280" i="14"/>
  <c r="AA266" i="14"/>
  <c r="J313" i="14"/>
  <c r="P143" i="14"/>
  <c r="BC169" i="14"/>
  <c r="R293" i="14"/>
  <c r="N173" i="14"/>
  <c r="P188" i="14"/>
  <c r="M204" i="14"/>
  <c r="AY220" i="14"/>
  <c r="E308" i="14"/>
  <c r="K241" i="14"/>
  <c r="N177" i="14"/>
  <c r="D202" i="14"/>
  <c r="AH222" i="14"/>
  <c r="K230" i="14"/>
  <c r="AB173" i="14"/>
  <c r="AY202" i="14"/>
  <c r="BD218" i="14"/>
  <c r="AC241" i="14"/>
  <c r="R171" i="14"/>
  <c r="BE185" i="14"/>
  <c r="D196" i="14"/>
  <c r="BE214" i="14"/>
  <c r="BE239" i="14"/>
  <c r="BD138" i="14"/>
  <c r="AZ151" i="14"/>
  <c r="I158" i="14"/>
  <c r="AZ205" i="14"/>
  <c r="AB272" i="14"/>
  <c r="AI144" i="14"/>
  <c r="AH131" i="14"/>
  <c r="AY164" i="14"/>
  <c r="D200" i="14"/>
  <c r="BD240" i="14"/>
  <c r="BC301" i="14"/>
  <c r="BE226" i="14"/>
  <c r="AY138" i="14"/>
  <c r="J153" i="14"/>
  <c r="AI159" i="14"/>
  <c r="P194" i="14"/>
  <c r="M262" i="14"/>
  <c r="AA286" i="14"/>
  <c r="R213" i="14"/>
  <c r="BE164" i="14"/>
  <c r="BC306" i="14"/>
  <c r="AH138" i="14"/>
  <c r="J151" i="14"/>
  <c r="D171" i="14"/>
  <c r="BB205" i="14"/>
  <c r="N272" i="14"/>
  <c r="BB156" i="14"/>
  <c r="BC164" i="14"/>
  <c r="AZ215" i="14"/>
  <c r="AH252" i="14"/>
  <c r="M306" i="14"/>
  <c r="AH169" i="14"/>
  <c r="BE188" i="14"/>
  <c r="BD204" i="14"/>
  <c r="AY214" i="14"/>
  <c r="BB226" i="14"/>
  <c r="AH140" i="14"/>
  <c r="M173" i="14"/>
  <c r="AH211" i="14"/>
  <c r="AA146" i="14"/>
  <c r="O154" i="14"/>
  <c r="R173" i="14"/>
  <c r="BA185" i="14"/>
  <c r="BA204" i="14"/>
  <c r="BA214" i="14"/>
  <c r="AI226" i="14"/>
  <c r="AI268" i="14"/>
  <c r="Z154" i="14"/>
  <c r="AC175" i="14"/>
  <c r="D209" i="14"/>
  <c r="BE136" i="14"/>
  <c r="AH213" i="14"/>
  <c r="BD164" i="14"/>
  <c r="BB200" i="14"/>
  <c r="BC221" i="14"/>
  <c r="M301" i="14"/>
  <c r="AH134" i="14"/>
  <c r="R268" i="14"/>
  <c r="BB153" i="14"/>
  <c r="AZ192" i="14"/>
  <c r="P211" i="14"/>
  <c r="AH286" i="14"/>
  <c r="BD213" i="14"/>
  <c r="BB160" i="14"/>
  <c r="BE223" i="14"/>
  <c r="M268" i="14"/>
  <c r="BE317" i="14"/>
  <c r="P226" i="14"/>
  <c r="BD146" i="14"/>
  <c r="AH153" i="14"/>
  <c r="BA159" i="14"/>
  <c r="AY207" i="14"/>
  <c r="AC272" i="14"/>
  <c r="AH234" i="14"/>
  <c r="AH215" i="14"/>
  <c r="Z240" i="14"/>
  <c r="M132" i="14"/>
  <c r="BE173" i="14"/>
  <c r="AZ188" i="14"/>
  <c r="BB211" i="14"/>
  <c r="BB222" i="14"/>
  <c r="BD152" i="14"/>
  <c r="AZ173" i="14"/>
  <c r="AH181" i="14"/>
  <c r="M196" i="14"/>
  <c r="R211" i="14"/>
  <c r="I255" i="14"/>
  <c r="AH145" i="14"/>
  <c r="R175" i="14"/>
  <c r="N211" i="14"/>
  <c r="BD226" i="14"/>
  <c r="AY250" i="14"/>
  <c r="AY153" i="14"/>
  <c r="AC169" i="14"/>
  <c r="P192" i="14"/>
  <c r="D211" i="14"/>
  <c r="I277" i="14"/>
  <c r="BE213" i="14"/>
  <c r="AH143" i="14"/>
  <c r="AH183" i="14"/>
  <c r="AY219" i="14"/>
  <c r="R306" i="14"/>
  <c r="AD239" i="14"/>
  <c r="BB146" i="14"/>
  <c r="AC157" i="14"/>
  <c r="BE207" i="14"/>
  <c r="AZ272" i="14"/>
  <c r="AY136" i="14"/>
  <c r="AK131" i="14"/>
  <c r="BE198" i="14"/>
  <c r="BB221" i="14"/>
  <c r="BA263" i="14"/>
  <c r="BA317" i="14"/>
  <c r="J226" i="14"/>
  <c r="AY142" i="14"/>
  <c r="AI153" i="14"/>
  <c r="AB303" i="14"/>
  <c r="K227" i="14"/>
  <c r="O279" i="14"/>
  <c r="R170" i="14"/>
  <c r="AB295" i="14"/>
  <c r="AK243" i="14"/>
  <c r="P205" i="14"/>
  <c r="BF170" i="14"/>
  <c r="I177" i="14"/>
  <c r="AB210" i="14"/>
  <c r="AC299" i="14"/>
  <c r="Z155" i="14"/>
  <c r="AD227" i="14"/>
  <c r="AB202" i="14"/>
  <c r="AK253" i="14"/>
  <c r="O278" i="14"/>
  <c r="BA144" i="14"/>
  <c r="BE247" i="14"/>
  <c r="AZ149" i="14"/>
  <c r="I151" i="14"/>
  <c r="AK227" i="14"/>
  <c r="AI271" i="14"/>
  <c r="AZ140" i="14"/>
  <c r="E247" i="14"/>
  <c r="AC227" i="14"/>
  <c r="R296" i="14"/>
  <c r="AC295" i="14"/>
  <c r="J152" i="14"/>
  <c r="BE162" i="14"/>
  <c r="P146" i="14"/>
  <c r="BD261" i="14"/>
  <c r="K173" i="14"/>
  <c r="BA188" i="14"/>
  <c r="BC204" i="14"/>
  <c r="N176" i="14"/>
  <c r="AC247" i="14"/>
  <c r="E288" i="14"/>
  <c r="AC231" i="14"/>
  <c r="AI195" i="14"/>
  <c r="P189" i="14"/>
  <c r="O251" i="14"/>
  <c r="K270" i="14"/>
  <c r="K267" i="14"/>
  <c r="P292" i="14"/>
  <c r="AZ152" i="14"/>
  <c r="BB247" i="14"/>
  <c r="BF238" i="14"/>
  <c r="D310" i="14"/>
  <c r="AC296" i="14"/>
  <c r="R274" i="14"/>
  <c r="J154" i="14"/>
  <c r="AA247" i="14"/>
  <c r="BD169" i="14"/>
  <c r="AI292" i="14"/>
  <c r="P296" i="14"/>
  <c r="R300" i="14"/>
  <c r="BB152" i="14"/>
  <c r="AI247" i="14"/>
  <c r="R271" i="14"/>
  <c r="BB169" i="14"/>
  <c r="K175" i="14"/>
  <c r="AY190" i="14"/>
  <c r="AZ209" i="14"/>
  <c r="BD222" i="14"/>
  <c r="D308" i="14"/>
  <c r="N252" i="14"/>
  <c r="J256" i="14"/>
  <c r="N212" i="14"/>
  <c r="M272" i="14"/>
  <c r="M201" i="14"/>
  <c r="E242" i="14"/>
  <c r="R313" i="14"/>
  <c r="AH247" i="14"/>
  <c r="K149" i="14"/>
  <c r="M232" i="14"/>
  <c r="K249" i="14"/>
  <c r="AD305" i="14"/>
  <c r="BD144" i="14"/>
  <c r="AC158" i="14"/>
  <c r="BC149" i="14"/>
  <c r="P145" i="14"/>
  <c r="P207" i="14"/>
  <c r="AB242" i="14"/>
  <c r="D304" i="14"/>
  <c r="BB158" i="14"/>
  <c r="AH261" i="14"/>
  <c r="I303" i="14"/>
  <c r="N171" i="14"/>
  <c r="AY181" i="14"/>
  <c r="BB218" i="14"/>
  <c r="P266" i="14"/>
  <c r="K189" i="14"/>
  <c r="AC271" i="14"/>
  <c r="R270" i="14"/>
  <c r="P248" i="14"/>
  <c r="N274" i="14"/>
  <c r="AI189" i="14"/>
  <c r="P245" i="14"/>
  <c r="E295" i="14"/>
  <c r="AC154" i="14"/>
  <c r="BD149" i="14"/>
  <c r="BF175" i="14"/>
  <c r="M199" i="14"/>
  <c r="K228" i="14"/>
  <c r="P299" i="14"/>
  <c r="BC158" i="14"/>
  <c r="AY145" i="14"/>
  <c r="E174" i="14"/>
  <c r="E251" i="14"/>
  <c r="D244" i="14"/>
  <c r="K292" i="14"/>
  <c r="P147" i="14"/>
  <c r="E313" i="14"/>
  <c r="E154" i="14"/>
  <c r="AK175" i="14"/>
  <c r="AA190" i="14"/>
  <c r="AB209" i="14"/>
  <c r="O283" i="14"/>
  <c r="AH152" i="14"/>
  <c r="AI158" i="14"/>
  <c r="K188" i="14"/>
  <c r="BD209" i="14"/>
  <c r="Z225" i="14"/>
  <c r="K300" i="14"/>
  <c r="AZ177" i="14"/>
  <c r="AZ211" i="14"/>
  <c r="BC220" i="14"/>
  <c r="M304" i="14"/>
  <c r="BA175" i="14"/>
  <c r="BB188" i="14"/>
  <c r="BE204" i="14"/>
  <c r="BD216" i="14"/>
  <c r="Z239" i="14"/>
  <c r="BA142" i="14"/>
  <c r="I152" i="14"/>
  <c r="AC159" i="14"/>
  <c r="AK205" i="14"/>
  <c r="AZ277" i="14"/>
  <c r="P152" i="14"/>
  <c r="BB143" i="14"/>
  <c r="BD183" i="14"/>
  <c r="AH217" i="14"/>
  <c r="BD252" i="14"/>
  <c r="AC301" i="14"/>
  <c r="BA239" i="14"/>
  <c r="AH146" i="14"/>
  <c r="BB155" i="14"/>
  <c r="AH178" i="14"/>
  <c r="N205" i="14"/>
  <c r="AI272" i="14"/>
  <c r="BD148" i="14"/>
  <c r="N131" i="14"/>
  <c r="BB215" i="14"/>
  <c r="AD306" i="14"/>
  <c r="K142" i="14"/>
  <c r="AY155" i="14"/>
  <c r="BD178" i="14"/>
  <c r="BD207" i="14"/>
  <c r="AY286" i="14"/>
  <c r="AI156" i="14"/>
  <c r="BB179" i="14"/>
  <c r="AY217" i="14"/>
  <c r="AH263" i="14"/>
  <c r="O317" i="14"/>
  <c r="E171" i="14"/>
  <c r="AK188" i="14"/>
  <c r="AY209" i="14"/>
  <c r="AH216" i="14"/>
  <c r="I194" i="14"/>
  <c r="BD224" i="14"/>
  <c r="AB175" i="14"/>
  <c r="BB214" i="14"/>
  <c r="AC245" i="14"/>
  <c r="AB247" i="14"/>
  <c r="AH175" i="14"/>
  <c r="AZ190" i="14"/>
  <c r="BA209" i="14"/>
  <c r="AY216" i="14"/>
  <c r="AZ239" i="14"/>
  <c r="AZ138" i="14"/>
  <c r="J155" i="14"/>
  <c r="E188" i="14"/>
  <c r="M247" i="14"/>
  <c r="BB148" i="14"/>
  <c r="AB131" i="14"/>
  <c r="BC179" i="14"/>
  <c r="AI213" i="14"/>
  <c r="AY240" i="14"/>
  <c r="AK306" i="14"/>
  <c r="BE141" i="14"/>
  <c r="BE146" i="14"/>
  <c r="P153" i="14"/>
  <c r="BB194" i="14"/>
  <c r="BC262" i="14"/>
  <c r="BC136" i="14"/>
  <c r="AI224" i="14"/>
  <c r="AC188" i="14"/>
  <c r="I226" i="14"/>
  <c r="K290" i="14"/>
  <c r="I130" i="14"/>
  <c r="AH239" i="14"/>
  <c r="BC150" i="14"/>
  <c r="AH155" i="14"/>
  <c r="D173" i="14"/>
  <c r="AC209" i="14"/>
  <c r="AZ136" i="14"/>
  <c r="E131" i="14"/>
  <c r="BE221" i="14"/>
  <c r="I252" i="14"/>
  <c r="AY140" i="14"/>
  <c r="E173" i="14"/>
  <c r="BB190" i="14"/>
  <c r="M211" i="14"/>
  <c r="AA193" i="14"/>
  <c r="BA247" i="14"/>
  <c r="BD175" i="14"/>
  <c r="BC188" i="14"/>
  <c r="M202" i="14"/>
  <c r="AZ216" i="14"/>
  <c r="D275" i="14"/>
  <c r="BB171" i="14"/>
  <c r="AZ181" i="14"/>
  <c r="AH218" i="14"/>
  <c r="AZ222" i="14"/>
  <c r="AZ268" i="14"/>
  <c r="BA155" i="14"/>
  <c r="AC177" i="14"/>
  <c r="AA194" i="14"/>
  <c r="BD262" i="14"/>
  <c r="BB136" i="14"/>
  <c r="AA213" i="14"/>
  <c r="BC160" i="14"/>
  <c r="AZ200" i="14"/>
  <c r="AY221" i="14"/>
  <c r="D130" i="14"/>
  <c r="E250" i="14"/>
  <c r="AZ150" i="14"/>
  <c r="BA178" i="14"/>
  <c r="E207" i="14"/>
  <c r="E272" i="14"/>
  <c r="AZ213" i="14"/>
  <c r="AA144" i="14"/>
  <c r="BE200" i="14"/>
  <c r="AZ223" i="14"/>
  <c r="BD290" i="14"/>
  <c r="I251" i="14"/>
  <c r="BF282" i="14"/>
  <c r="I276" i="14"/>
  <c r="AB176" i="14"/>
  <c r="D197" i="14"/>
  <c r="D284" i="14"/>
  <c r="AA187" i="14"/>
  <c r="BF169" i="14"/>
  <c r="D274" i="14"/>
  <c r="AK228" i="14"/>
  <c r="AK230" i="14"/>
  <c r="AB208" i="14"/>
  <c r="BF274" i="14"/>
  <c r="AI270" i="14"/>
  <c r="N289" i="14"/>
  <c r="R308" i="14"/>
  <c r="BC154" i="14"/>
  <c r="P247" i="14"/>
  <c r="BC162" i="14"/>
  <c r="AC243" i="14"/>
  <c r="AI267" i="14"/>
  <c r="P274" i="14"/>
  <c r="AY158" i="14"/>
  <c r="BF213" i="14"/>
  <c r="N248" i="14"/>
  <c r="K229" i="14"/>
  <c r="P270" i="14"/>
  <c r="BA261" i="14"/>
  <c r="BB166" i="14"/>
  <c r="D243" i="14"/>
  <c r="BE166" i="14"/>
  <c r="BB177" i="14"/>
  <c r="BC190" i="14"/>
  <c r="BC209" i="14"/>
  <c r="E172" i="14"/>
  <c r="BD162" i="14"/>
  <c r="J294" i="14"/>
  <c r="M242" i="14"/>
  <c r="AB246" i="14"/>
  <c r="AI212" i="14"/>
  <c r="BF149" i="14"/>
  <c r="D303" i="14"/>
  <c r="AI296" i="14"/>
  <c r="R314" i="14"/>
  <c r="AY154" i="14"/>
  <c r="K247" i="14"/>
  <c r="AI295" i="14"/>
  <c r="AC251" i="14"/>
  <c r="N242" i="14"/>
  <c r="AD314" i="14"/>
  <c r="AH158" i="14"/>
  <c r="AA261" i="14"/>
  <c r="BF208" i="14"/>
  <c r="AD150" i="14"/>
  <c r="P241" i="14"/>
  <c r="AC274" i="14"/>
  <c r="BE154" i="14"/>
  <c r="BA162" i="14"/>
  <c r="BA140" i="14"/>
  <c r="AK169" i="14"/>
  <c r="BD181" i="14"/>
  <c r="BA196" i="14"/>
  <c r="AK209" i="14"/>
  <c r="AC278" i="14"/>
  <c r="AA145" i="14"/>
  <c r="AD311" i="14"/>
  <c r="O285" i="14"/>
  <c r="K191" i="14"/>
  <c r="AC229" i="14"/>
  <c r="K242" i="14"/>
  <c r="E271" i="14"/>
  <c r="AK152" i="14"/>
  <c r="N247" i="14"/>
  <c r="BE169" i="14"/>
  <c r="P276" i="14"/>
  <c r="AB275" i="14"/>
  <c r="E300" i="14"/>
  <c r="BC152" i="14"/>
  <c r="AY247" i="14"/>
  <c r="E158" i="14"/>
  <c r="AB308" i="14"/>
  <c r="AD231" i="14"/>
  <c r="AI289" i="14"/>
  <c r="BC140" i="14"/>
  <c r="BE224" i="14"/>
  <c r="BF246" i="14"/>
  <c r="AZ144" i="14"/>
  <c r="AH173" i="14"/>
  <c r="BA211" i="14"/>
  <c r="BA220" i="14"/>
  <c r="E292" i="14"/>
  <c r="AD157" i="14"/>
  <c r="E192" i="14"/>
  <c r="AI299" i="14"/>
  <c r="AC131" i="14"/>
  <c r="P148" i="14"/>
  <c r="E176" i="14"/>
  <c r="N243" i="14"/>
  <c r="P295" i="14"/>
  <c r="AK158" i="14"/>
  <c r="E156" i="14"/>
  <c r="N288" i="14"/>
  <c r="P191" i="14"/>
  <c r="AC244" i="14"/>
  <c r="BE140" i="14"/>
  <c r="O158" i="14"/>
  <c r="AY149" i="14"/>
  <c r="I159" i="14"/>
  <c r="K245" i="14"/>
  <c r="M305" i="14"/>
  <c r="BA224" i="14"/>
  <c r="E152" i="14"/>
  <c r="K248" i="14"/>
  <c r="N169" i="14"/>
  <c r="R177" i="14"/>
  <c r="AH196" i="14"/>
  <c r="BD214" i="14"/>
  <c r="K159" i="14"/>
  <c r="K224" i="14"/>
  <c r="AZ175" i="14"/>
  <c r="AH190" i="14"/>
  <c r="E209" i="14"/>
  <c r="I244" i="14"/>
  <c r="BD171" i="14"/>
  <c r="BA181" i="14"/>
  <c r="AC213" i="14"/>
  <c r="O230" i="14"/>
  <c r="BD154" i="14"/>
  <c r="BC177" i="14"/>
  <c r="BD190" i="14"/>
  <c r="BE209" i="14"/>
  <c r="BC218" i="14"/>
  <c r="N250" i="14"/>
  <c r="BA146" i="14"/>
  <c r="AC153" i="14"/>
  <c r="AC173" i="14"/>
  <c r="K207" i="14"/>
  <c r="BC286" i="14"/>
  <c r="AK156" i="14"/>
  <c r="BC147" i="14"/>
  <c r="R196" i="14"/>
  <c r="Z219" i="14"/>
  <c r="BD263" i="14"/>
  <c r="BB132" i="14"/>
  <c r="BC268" i="14"/>
  <c r="BC151" i="14"/>
  <c r="AY157" i="14"/>
  <c r="BC192" i="14"/>
  <c r="P209" i="14"/>
  <c r="AY277" i="14"/>
  <c r="AI152" i="14"/>
  <c r="BA143" i="14"/>
  <c r="AZ217" i="14"/>
  <c r="BB268" i="14"/>
  <c r="K146" i="14"/>
  <c r="I156" i="14"/>
  <c r="AY192" i="14"/>
  <c r="AA207" i="14"/>
  <c r="BA136" i="14"/>
  <c r="AB213" i="14"/>
  <c r="AZ198" i="14"/>
  <c r="AH221" i="14"/>
  <c r="AY290" i="14"/>
  <c r="K244" i="14"/>
  <c r="BA177" i="14"/>
  <c r="P190" i="14"/>
  <c r="BE211" i="14"/>
  <c r="Z220" i="14"/>
  <c r="P244" i="14"/>
  <c r="AY171" i="14"/>
  <c r="AI188" i="14"/>
  <c r="BA216" i="14"/>
  <c r="D267" i="14"/>
  <c r="BC171" i="14"/>
  <c r="AY177" i="14"/>
  <c r="BB196" i="14"/>
  <c r="AA209" i="14"/>
  <c r="AY218" i="14"/>
  <c r="BC250" i="14"/>
  <c r="AH151" i="14"/>
  <c r="BC159" i="14"/>
  <c r="AH192" i="14"/>
  <c r="BD272" i="14"/>
  <c r="BE156" i="14"/>
  <c r="AY147" i="14"/>
  <c r="AZ183" i="14"/>
  <c r="BE217" i="14"/>
  <c r="AZ252" i="14"/>
  <c r="AH317" i="14"/>
  <c r="AH250" i="14"/>
  <c r="BD150" i="14"/>
  <c r="BE178" i="14"/>
  <c r="BD205" i="14"/>
  <c r="BC272" i="14"/>
  <c r="BA148" i="14"/>
  <c r="BC131" i="14"/>
  <c r="AH200" i="14"/>
  <c r="BC252" i="14"/>
  <c r="AH301" i="14"/>
  <c r="AH132" i="14"/>
  <c r="I131" i="14"/>
  <c r="BA151" i="14"/>
  <c r="BB157" i="14"/>
  <c r="AZ178" i="14"/>
  <c r="I250" i="14"/>
  <c r="BC213" i="14"/>
  <c r="BA160" i="14"/>
  <c r="BD223" i="14"/>
  <c r="BD317" i="14"/>
  <c r="BB145" i="14"/>
  <c r="AK177" i="14"/>
  <c r="BD196" i="14"/>
  <c r="BE218" i="14"/>
  <c r="N275" i="14"/>
  <c r="AB169" i="14"/>
  <c r="M175" i="14"/>
  <c r="BE190" i="14"/>
  <c r="D204" i="14"/>
  <c r="AH220" i="14"/>
  <c r="N270" i="14"/>
  <c r="BC173" i="14"/>
  <c r="AH188" i="14"/>
  <c r="BE222" i="14"/>
  <c r="AH226" i="14"/>
  <c r="D268" i="14"/>
  <c r="P155" i="14"/>
  <c r="BD186" i="14"/>
  <c r="AB205" i="14"/>
  <c r="AY272" i="14"/>
  <c r="AZ148" i="14"/>
  <c r="R132" i="14"/>
  <c r="BF304" i="14"/>
  <c r="AI177" i="14"/>
  <c r="AB198" i="14"/>
  <c r="D271" i="14"/>
  <c r="AC248" i="14"/>
  <c r="K174" i="14"/>
  <c r="BF271" i="14"/>
  <c r="AA147" i="14"/>
  <c r="I299" i="14"/>
  <c r="AB273" i="14"/>
  <c r="AK251" i="14"/>
  <c r="AA143" i="14"/>
  <c r="AB212" i="14"/>
  <c r="P223" i="14"/>
  <c r="AI300" i="14"/>
  <c r="BD158" i="14"/>
  <c r="AY261" i="14"/>
  <c r="AZ166" i="14"/>
  <c r="J237" i="14"/>
  <c r="I296" i="14"/>
  <c r="O311" i="14"/>
  <c r="AK213" i="14"/>
  <c r="J307" i="14"/>
  <c r="I157" i="14"/>
  <c r="D245" i="14"/>
  <c r="N298" i="14"/>
  <c r="BA145" i="14"/>
  <c r="AY169" i="14"/>
  <c r="K312" i="14"/>
  <c r="K169" i="14"/>
  <c r="AA177" i="14"/>
  <c r="BE196" i="14"/>
  <c r="K209" i="14"/>
  <c r="K296" i="14"/>
  <c r="E169" i="14"/>
  <c r="Z156" i="14"/>
  <c r="N303" i="14"/>
  <c r="AI276" i="14"/>
  <c r="P131" i="14"/>
  <c r="K274" i="14"/>
  <c r="D208" i="14"/>
  <c r="K231" i="14"/>
  <c r="D307" i="14"/>
  <c r="AZ158" i="14"/>
  <c r="AY162" i="14"/>
  <c r="AD159" i="14"/>
  <c r="I243" i="14"/>
  <c r="P275" i="14"/>
  <c r="AH144" i="14"/>
  <c r="BB224" i="14"/>
  <c r="AI145" i="14"/>
  <c r="P288" i="14"/>
  <c r="D199" i="14"/>
  <c r="I271" i="14"/>
  <c r="R312" i="14"/>
  <c r="P156" i="14"/>
  <c r="AC212" i="14"/>
  <c r="BE158" i="14"/>
  <c r="K171" i="14"/>
  <c r="AZ185" i="14"/>
  <c r="BA202" i="14"/>
  <c r="E211" i="14"/>
  <c r="O305" i="14"/>
  <c r="AI169" i="14"/>
  <c r="AK242" i="14"/>
  <c r="AB248" i="14"/>
  <c r="K206" i="14"/>
  <c r="AI175" i="14"/>
  <c r="E275" i="14"/>
  <c r="K295" i="14"/>
  <c r="AH154" i="14"/>
  <c r="M261" i="14"/>
  <c r="BF272" i="14"/>
  <c r="D131" i="14"/>
  <c r="J229" i="14"/>
  <c r="N295" i="14"/>
  <c r="BB154" i="14"/>
  <c r="BB261" i="14"/>
  <c r="BC166" i="14"/>
  <c r="AC254" i="14"/>
  <c r="K275" i="14"/>
  <c r="K288" i="14"/>
  <c r="AY144" i="14"/>
  <c r="BD247" i="14"/>
  <c r="AI303" i="14"/>
  <c r="BE149" i="14"/>
  <c r="BB175" i="14"/>
  <c r="D213" i="14"/>
  <c r="BF249" i="14"/>
  <c r="O304" i="14"/>
  <c r="R198" i="14"/>
  <c r="D285" i="14"/>
  <c r="AA142" i="14"/>
  <c r="E210" i="14"/>
  <c r="AB299" i="14"/>
  <c r="N246" i="14"/>
  <c r="AK305" i="14"/>
  <c r="BE152" i="14"/>
  <c r="BC261" i="14"/>
  <c r="BD166" i="14"/>
  <c r="AK226" i="14"/>
  <c r="O255" i="14"/>
  <c r="E305" i="14"/>
  <c r="BB144" i="14"/>
  <c r="AH224" i="14"/>
  <c r="BB162" i="14"/>
  <c r="I175" i="14"/>
  <c r="R275" i="14"/>
  <c r="O293" i="14"/>
  <c r="BE261" i="14"/>
  <c r="AH162" i="14"/>
  <c r="J231" i="14"/>
  <c r="AK171" i="14"/>
  <c r="BD188" i="14"/>
  <c r="AH202" i="14"/>
  <c r="BC216" i="14"/>
  <c r="E289" i="14"/>
  <c r="BA149" i="14"/>
  <c r="BE177" i="14"/>
  <c r="AY196" i="14"/>
  <c r="BC214" i="14"/>
  <c r="AI208" i="14"/>
  <c r="M171" i="14"/>
  <c r="AZ196" i="14"/>
  <c r="BE216" i="14"/>
  <c r="I290" i="14"/>
  <c r="AA169" i="14"/>
  <c r="M177" i="14"/>
  <c r="AK190" i="14"/>
  <c r="R209" i="14"/>
  <c r="K225" i="14"/>
  <c r="AB268" i="14"/>
  <c r="BA150" i="14"/>
  <c r="AZ157" i="14"/>
  <c r="AY194" i="14"/>
  <c r="O222" i="14"/>
  <c r="I286" i="14"/>
  <c r="AY234" i="14"/>
  <c r="K154" i="14"/>
  <c r="M198" i="14"/>
  <c r="BB223" i="14"/>
  <c r="AZ290" i="14"/>
  <c r="AY134" i="14"/>
  <c r="AC268" i="14"/>
  <c r="Z152" i="14"/>
  <c r="BB159" i="14"/>
  <c r="AK192" i="14"/>
  <c r="AK247" i="14"/>
  <c r="AZ286" i="14"/>
  <c r="AC156" i="14"/>
  <c r="AD158" i="14"/>
  <c r="AK252" i="14"/>
  <c r="E268" i="14"/>
  <c r="K150" i="14"/>
  <c r="J157" i="14"/>
  <c r="BA194" i="14"/>
  <c r="E226" i="14"/>
  <c r="AY148" i="14"/>
  <c r="BD160" i="14"/>
  <c r="AY200" i="14"/>
  <c r="K223" i="14"/>
  <c r="BB306" i="14"/>
  <c r="AZ261" i="14"/>
  <c r="K177" i="14"/>
  <c r="BD202" i="14"/>
  <c r="AB211" i="14"/>
  <c r="BB225" i="14"/>
  <c r="E249" i="14"/>
  <c r="BD173" i="14"/>
  <c r="AY204" i="14"/>
  <c r="AZ218" i="14"/>
  <c r="E314" i="14"/>
  <c r="AA171" i="14"/>
  <c r="BC181" i="14"/>
  <c r="BB202" i="14"/>
  <c r="K211" i="14"/>
  <c r="AK225" i="14"/>
  <c r="BD268" i="14"/>
  <c r="BC153" i="14"/>
  <c r="P159" i="14"/>
  <c r="BB207" i="14"/>
  <c r="I272" i="14"/>
  <c r="O156" i="14"/>
  <c r="K158" i="14"/>
  <c r="BB198" i="14"/>
  <c r="BC219" i="14"/>
  <c r="AY301" i="14"/>
  <c r="AZ132" i="14"/>
  <c r="AY268" i="14"/>
  <c r="AY151" i="14"/>
  <c r="BC186" i="14"/>
  <c r="E205" i="14"/>
  <c r="D272" i="14"/>
  <c r="BC156" i="14"/>
  <c r="K131" i="14"/>
  <c r="AH219" i="14"/>
  <c r="O252" i="14"/>
  <c r="AY306" i="14"/>
  <c r="Z222" i="14"/>
  <c r="BC142" i="14"/>
  <c r="P151" i="14"/>
  <c r="P157" i="14"/>
  <c r="AH186" i="14"/>
  <c r="BB272" i="14"/>
  <c r="K213" i="14"/>
  <c r="AZ164" i="14"/>
  <c r="AD226" i="14"/>
  <c r="P130" i="14"/>
  <c r="BE171" i="14"/>
  <c r="BC185" i="14"/>
  <c r="AZ202" i="14"/>
  <c r="BD220" i="14"/>
  <c r="D295" i="14"/>
  <c r="AH171" i="14"/>
  <c r="E177" i="14"/>
  <c r="K190" i="14"/>
  <c r="M209" i="14"/>
  <c r="BE225" i="14"/>
  <c r="BC144" i="14"/>
  <c r="AA173" i="14"/>
  <c r="BC211" i="14"/>
  <c r="BD225" i="14"/>
  <c r="AY239" i="14"/>
  <c r="AK151" i="14"/>
  <c r="AK157" i="14"/>
  <c r="BE192" i="14"/>
  <c r="BA207" i="14"/>
  <c r="R272" i="14"/>
  <c r="AZ156" i="14"/>
  <c r="R131" i="14"/>
  <c r="AY179" i="14"/>
  <c r="BA217" i="14"/>
  <c r="BD306" i="14"/>
  <c r="Z226" i="14"/>
  <c r="BD142" i="14"/>
  <c r="AI155" i="14"/>
  <c r="AY205" i="14"/>
  <c r="AY262" i="14"/>
  <c r="K286" i="14"/>
  <c r="AY131" i="14"/>
  <c r="BC183" i="14"/>
  <c r="Z217" i="14"/>
  <c r="AY252" i="14"/>
  <c r="P301" i="14"/>
  <c r="BC137" i="14"/>
  <c r="BB138" i="14"/>
  <c r="BE153" i="14"/>
  <c r="O159" i="14"/>
  <c r="AH205" i="14"/>
  <c r="AC277" i="14"/>
  <c r="BE234" i="14"/>
  <c r="K152" i="14"/>
  <c r="Z215" i="14"/>
  <c r="BB240" i="14"/>
  <c r="BD131" i="14"/>
  <c r="BD137" i="14"/>
  <c r="O216" i="14"/>
  <c r="R202" i="14"/>
  <c r="AK132" i="14"/>
  <c r="AY150" i="14"/>
  <c r="E190" i="14"/>
  <c r="AA272" i="14"/>
  <c r="BB131" i="14"/>
  <c r="D198" i="14"/>
  <c r="AY223" i="14"/>
  <c r="BE301" i="14"/>
  <c r="BE134" i="14"/>
  <c r="BA173" i="14"/>
  <c r="BB181" i="14"/>
  <c r="BB216" i="14"/>
  <c r="BF144" i="14"/>
  <c r="AK154" i="14"/>
  <c r="AB171" i="14"/>
  <c r="BB185" i="14"/>
  <c r="BB204" i="14"/>
  <c r="Z218" i="14"/>
  <c r="D296" i="14"/>
  <c r="AH149" i="14"/>
  <c r="AA175" i="14"/>
  <c r="AI190" i="14"/>
  <c r="AK211" i="14"/>
  <c r="BC222" i="14"/>
  <c r="O226" i="14"/>
  <c r="BE150" i="14"/>
  <c r="O157" i="14"/>
  <c r="BA192" i="14"/>
  <c r="O214" i="14"/>
  <c r="E286" i="14"/>
  <c r="AZ131" i="14"/>
  <c r="AY160" i="14"/>
  <c r="O240" i="14"/>
  <c r="N301" i="14"/>
  <c r="BC134" i="14"/>
  <c r="M250" i="14"/>
  <c r="AC151" i="14"/>
  <c r="J159" i="14"/>
  <c r="M207" i="14"/>
  <c r="AI286" i="14"/>
  <c r="AD154" i="14"/>
  <c r="BA198" i="14"/>
  <c r="BD219" i="14"/>
  <c r="AA301" i="14"/>
  <c r="AY137" i="14"/>
  <c r="D250" i="14"/>
  <c r="O155" i="14"/>
  <c r="BB186" i="14"/>
  <c r="M205" i="14"/>
  <c r="BB286" i="14"/>
  <c r="J156" i="14"/>
  <c r="K156" i="14"/>
  <c r="BC200" i="14"/>
  <c r="BB263" i="14"/>
  <c r="J306" i="14"/>
  <c r="BA250" i="14"/>
  <c r="BC146" i="14"/>
  <c r="O153" i="14"/>
  <c r="BA186" i="14"/>
  <c r="AH207" i="14"/>
  <c r="N286" i="14"/>
  <c r="BD147" i="14"/>
  <c r="AC190" i="14"/>
  <c r="AZ219" i="14"/>
  <c r="BC263" i="14"/>
  <c r="BC317" i="14"/>
  <c r="BD141" i="14"/>
  <c r="BE182" i="14"/>
  <c r="BC201" i="14"/>
  <c r="AH238" i="14"/>
  <c r="BB258" i="14"/>
  <c r="AZ294" i="14"/>
  <c r="AY316" i="14"/>
  <c r="P170" i="14"/>
  <c r="I191" i="14"/>
  <c r="BD242" i="14"/>
  <c r="AY269" i="14"/>
  <c r="BA174" i="14"/>
  <c r="BD197" i="14"/>
  <c r="BC233" i="14"/>
  <c r="AH246" i="14"/>
  <c r="BD302" i="14"/>
  <c r="AZ318" i="14"/>
  <c r="AY139" i="14"/>
  <c r="I187" i="14"/>
  <c r="AC210" i="14"/>
  <c r="BE243" i="14"/>
  <c r="AH168" i="14"/>
  <c r="AA206" i="14"/>
  <c r="R246" i="14"/>
  <c r="AI273" i="14"/>
  <c r="BB307" i="14"/>
  <c r="P132" i="14"/>
  <c r="AH167" i="14"/>
  <c r="BC187" i="14"/>
  <c r="AZ208" i="14"/>
  <c r="AI241" i="14"/>
  <c r="BA266" i="14"/>
  <c r="AY168" i="14"/>
  <c r="AH189" i="14"/>
  <c r="BA235" i="14"/>
  <c r="AZ246" i="14"/>
  <c r="BB273" i="14"/>
  <c r="AY146" i="14"/>
  <c r="AH157" i="14"/>
  <c r="BA205" i="14"/>
  <c r="AH262" i="14"/>
  <c r="AC286" i="14"/>
  <c r="AZ234" i="14"/>
  <c r="J164" i="14"/>
  <c r="BD215" i="14"/>
  <c r="AZ301" i="14"/>
  <c r="BC132" i="14"/>
  <c r="BD170" i="14"/>
  <c r="BA193" i="14"/>
  <c r="AD238" i="14"/>
  <c r="AA273" i="14"/>
  <c r="P297" i="14"/>
  <c r="BD172" i="14"/>
  <c r="AZ187" i="14"/>
  <c r="AY241" i="14"/>
  <c r="AH266" i="14"/>
  <c r="AZ182" i="14"/>
  <c r="AY233" i="14"/>
  <c r="AC253" i="14"/>
  <c r="AD294" i="14"/>
  <c r="AH297" i="14"/>
  <c r="AC170" i="14"/>
  <c r="AC191" i="14"/>
  <c r="BD212" i="14"/>
  <c r="BB243" i="14"/>
  <c r="R266" i="14"/>
  <c r="BD174" i="14"/>
  <c r="AC193" i="14"/>
  <c r="BB233" i="14"/>
  <c r="BE256" i="14"/>
  <c r="AY287" i="14"/>
  <c r="AI302" i="14"/>
  <c r="BA130" i="14"/>
  <c r="AY172" i="14"/>
  <c r="BA191" i="14"/>
  <c r="BC212" i="14"/>
  <c r="BC243" i="14"/>
  <c r="AY165" i="14"/>
  <c r="BE189" i="14"/>
  <c r="BB206" i="14"/>
  <c r="BC225" i="14"/>
  <c r="AH268" i="14"/>
  <c r="BE157" i="14"/>
  <c r="AA192" i="14"/>
  <c r="BE262" i="14"/>
  <c r="BC148" i="14"/>
  <c r="AH147" i="14"/>
  <c r="AY198" i="14"/>
  <c r="AH240" i="14"/>
  <c r="AZ134" i="14"/>
  <c r="AI172" i="14"/>
  <c r="BD237" i="14"/>
  <c r="AI246" i="14"/>
  <c r="P287" i="14"/>
  <c r="BB297" i="14"/>
  <c r="D132" i="14"/>
  <c r="BD176" i="14"/>
  <c r="BC195" i="14"/>
  <c r="P210" i="14"/>
  <c r="AI259" i="14"/>
  <c r="AH165" i="14"/>
  <c r="M235" i="14"/>
  <c r="BD253" i="14"/>
  <c r="K273" i="14"/>
  <c r="AH302" i="14"/>
  <c r="BD163" i="14"/>
  <c r="AK176" i="14"/>
  <c r="BA195" i="14"/>
  <c r="AH208" i="14"/>
  <c r="AI242" i="14"/>
  <c r="AZ266" i="14"/>
  <c r="BD165" i="14"/>
  <c r="BB189" i="14"/>
  <c r="AY206" i="14"/>
  <c r="BD245" i="14"/>
  <c r="BA258" i="14"/>
  <c r="BB302" i="14"/>
  <c r="AZ133" i="14"/>
  <c r="AY176" i="14"/>
  <c r="M208" i="14"/>
  <c r="M245" i="14"/>
  <c r="AH269" i="14"/>
  <c r="AH174" i="14"/>
  <c r="BB197" i="14"/>
  <c r="BB239" i="14"/>
  <c r="AI142" i="14"/>
  <c r="AK153" i="14"/>
  <c r="P177" i="14"/>
  <c r="AK194" i="14"/>
  <c r="K272" i="14"/>
  <c r="E213" i="14"/>
  <c r="K147" i="14"/>
  <c r="BE219" i="14"/>
  <c r="BE252" i="14"/>
  <c r="AB301" i="14"/>
  <c r="AH137" i="14"/>
  <c r="I176" i="14"/>
  <c r="BE206" i="14"/>
  <c r="AZ237" i="14"/>
  <c r="AH253" i="14"/>
  <c r="BC291" i="14"/>
  <c r="BC316" i="14"/>
  <c r="BB135" i="14"/>
  <c r="AZ184" i="14"/>
  <c r="BB208" i="14"/>
  <c r="R241" i="14"/>
  <c r="BB266" i="14"/>
  <c r="BB168" i="14"/>
  <c r="E187" i="14"/>
  <c r="BD206" i="14"/>
  <c r="BC237" i="14"/>
  <c r="AZ273" i="14"/>
  <c r="K297" i="14"/>
  <c r="AK297" i="14"/>
  <c r="AH133" i="14"/>
  <c r="BE176" i="14"/>
  <c r="BE208" i="14"/>
  <c r="AH259" i="14"/>
  <c r="AY182" i="14"/>
  <c r="BB237" i="14"/>
  <c r="P246" i="14"/>
  <c r="M302" i="14"/>
  <c r="BC318" i="14"/>
  <c r="D174" i="14"/>
  <c r="BD208" i="14"/>
  <c r="BE257" i="14"/>
  <c r="P269" i="14"/>
  <c r="M174" i="14"/>
  <c r="BD238" i="14"/>
  <c r="R245" i="14"/>
  <c r="AI291" i="14"/>
  <c r="AY307" i="14"/>
  <c r="AH135" i="14"/>
  <c r="AA176" i="14"/>
  <c r="E193" i="14"/>
  <c r="BA242" i="14"/>
  <c r="BD259" i="14"/>
  <c r="AH282" i="14"/>
  <c r="AA312" i="14"/>
  <c r="AA248" i="14"/>
  <c r="BB295" i="14"/>
  <c r="J305" i="14"/>
  <c r="AH249" i="14"/>
  <c r="AZ278" i="14"/>
  <c r="K134" i="14"/>
  <c r="AZ279" i="14"/>
  <c r="BA283" i="14"/>
  <c r="K301" i="14"/>
  <c r="AY255" i="14"/>
  <c r="AZ295" i="14"/>
  <c r="AC305" i="14"/>
  <c r="BE254" i="14"/>
  <c r="BA164" i="14"/>
  <c r="AA268" i="14"/>
  <c r="O277" i="14"/>
  <c r="BC240" i="14"/>
  <c r="BE250" i="14"/>
  <c r="AK155" i="14"/>
  <c r="AI192" i="14"/>
  <c r="P286" i="14"/>
  <c r="BE143" i="14"/>
  <c r="R204" i="14"/>
  <c r="BB252" i="14"/>
  <c r="I301" i="14"/>
  <c r="BA158" i="14"/>
  <c r="BE175" i="14"/>
  <c r="AY185" i="14"/>
  <c r="BA218" i="14"/>
  <c r="J258" i="14"/>
  <c r="R247" i="14"/>
  <c r="AY175" i="14"/>
  <c r="BA190" i="14"/>
  <c r="BB209" i="14"/>
  <c r="BA222" i="14"/>
  <c r="E299" i="14"/>
  <c r="R169" i="14"/>
  <c r="AB177" i="14"/>
  <c r="AH204" i="14"/>
  <c r="AH214" i="14"/>
  <c r="AZ225" i="14"/>
  <c r="K268" i="14"/>
  <c r="BD151" i="14"/>
  <c r="AC171" i="14"/>
  <c r="BD194" i="14"/>
  <c r="AZ262" i="14"/>
  <c r="AY156" i="14"/>
  <c r="AA131" i="14"/>
  <c r="I188" i="14"/>
  <c r="E252" i="14"/>
  <c r="BA306" i="14"/>
  <c r="AZ137" i="14"/>
  <c r="N268" i="14"/>
  <c r="AZ155" i="14"/>
  <c r="K192" i="14"/>
  <c r="P224" i="14"/>
  <c r="AH148" i="14"/>
  <c r="AH160" i="14"/>
  <c r="BA200" i="14"/>
  <c r="AZ240" i="14"/>
  <c r="AC306" i="14"/>
  <c r="BC226" i="14"/>
  <c r="P268" i="14"/>
  <c r="AZ159" i="14"/>
  <c r="BD192" i="14"/>
  <c r="AB207" i="14"/>
  <c r="AK286" i="14"/>
  <c r="BA234" i="14"/>
  <c r="BE179" i="14"/>
  <c r="BC215" i="14"/>
  <c r="BC290" i="14"/>
  <c r="AY132" i="14"/>
  <c r="BA268" i="14"/>
  <c r="BB150" i="14"/>
  <c r="AY159" i="14"/>
  <c r="AZ194" i="14"/>
  <c r="O220" i="14"/>
  <c r="BD234" i="14"/>
  <c r="AD152" i="14"/>
  <c r="BD200" i="14"/>
  <c r="AZ221" i="14"/>
  <c r="BB290" i="14"/>
  <c r="AC130" i="14"/>
  <c r="BA161" i="14"/>
  <c r="BC189" i="14"/>
  <c r="BA206" i="14"/>
  <c r="AY246" i="14"/>
  <c r="BA273" i="14"/>
  <c r="BE302" i="14"/>
  <c r="BB133" i="14"/>
  <c r="AH172" i="14"/>
  <c r="BA212" i="14"/>
  <c r="AA242" i="14"/>
  <c r="M269" i="14"/>
  <c r="BD182" i="14"/>
  <c r="BB201" i="14"/>
  <c r="BB235" i="14"/>
  <c r="BB287" i="14"/>
  <c r="E302" i="14"/>
  <c r="BB130" i="14"/>
  <c r="AH163" i="14"/>
  <c r="AH191" i="14"/>
  <c r="M212" i="14"/>
  <c r="E245" i="14"/>
  <c r="P172" i="14"/>
  <c r="M210" i="14"/>
  <c r="O253" i="14"/>
  <c r="BA287" i="14"/>
  <c r="BD297" i="14"/>
  <c r="BE135" i="14"/>
  <c r="AI174" i="14"/>
  <c r="BB191" i="14"/>
  <c r="AI210" i="14"/>
  <c r="AC242" i="14"/>
  <c r="BA269" i="14"/>
  <c r="BC174" i="14"/>
  <c r="R201" i="14"/>
  <c r="BA237" i="14"/>
  <c r="BB253" i="14"/>
  <c r="BB137" i="14"/>
  <c r="AZ153" i="14"/>
  <c r="AH159" i="14"/>
  <c r="AA205" i="14"/>
  <c r="AH272" i="14"/>
  <c r="AH136" i="14"/>
  <c r="AY143" i="14"/>
  <c r="BD179" i="14"/>
  <c r="BB219" i="14"/>
  <c r="D301" i="14"/>
  <c r="BD134" i="14"/>
  <c r="D172" i="14"/>
  <c r="BA197" i="14"/>
  <c r="N245" i="14"/>
  <c r="N287" i="14"/>
  <c r="M130" i="14"/>
  <c r="P174" i="14"/>
  <c r="BD191" i="14"/>
  <c r="AZ242" i="14"/>
  <c r="BC141" i="14"/>
  <c r="AY189" i="14"/>
  <c r="BE245" i="14"/>
  <c r="I273" i="14"/>
  <c r="BC302" i="14"/>
  <c r="AH130" i="14"/>
  <c r="AK172" i="14"/>
  <c r="AK195" i="14"/>
  <c r="BE232" i="14"/>
  <c r="M246" i="14"/>
  <c r="AC269" i="14"/>
  <c r="AC176" i="14"/>
  <c r="BE201" i="14"/>
  <c r="AH237" i="14"/>
  <c r="BD258" i="14"/>
  <c r="BB291" i="14"/>
  <c r="AZ297" i="14"/>
  <c r="BD133" i="14"/>
  <c r="BC176" i="14"/>
  <c r="BB195" i="14"/>
  <c r="BD232" i="14"/>
  <c r="P243" i="14"/>
  <c r="AH170" i="14"/>
  <c r="N191" i="14"/>
  <c r="AY210" i="14"/>
  <c r="AC226" i="14"/>
  <c r="AH142" i="14"/>
  <c r="AI157" i="14"/>
  <c r="AI194" i="14"/>
  <c r="BE272" i="14"/>
  <c r="BD156" i="14"/>
  <c r="BE160" i="14"/>
  <c r="AY215" i="14"/>
  <c r="AY263" i="14"/>
  <c r="AH161" i="14"/>
  <c r="AA174" i="14"/>
  <c r="BB238" i="14"/>
  <c r="AH258" i="14"/>
  <c r="AA291" i="14"/>
  <c r="AA297" i="14"/>
  <c r="BD139" i="14"/>
  <c r="BC180" i="14"/>
  <c r="BE199" i="14"/>
  <c r="AH212" i="14"/>
  <c r="D266" i="14"/>
  <c r="BC170" i="14"/>
  <c r="BA238" i="14"/>
  <c r="Z253" i="14"/>
  <c r="BA291" i="14"/>
  <c r="BE297" i="14"/>
  <c r="BB167" i="14"/>
  <c r="BC184" i="14"/>
  <c r="BD199" i="14"/>
  <c r="BA232" i="14"/>
  <c r="AY243" i="14"/>
  <c r="BB269" i="14"/>
  <c r="BA168" i="14"/>
  <c r="BD193" i="14"/>
  <c r="AZ210" i="14"/>
  <c r="I245" i="14"/>
  <c r="AY273" i="14"/>
  <c r="D302" i="14"/>
  <c r="BD167" i="14"/>
  <c r="BA180" i="14"/>
  <c r="AZ212" i="14"/>
  <c r="AH257" i="14"/>
  <c r="BB141" i="14"/>
  <c r="BB182" i="14"/>
  <c r="AZ201" i="14"/>
  <c r="BD250" i="14"/>
  <c r="AI146" i="14"/>
  <c r="BA157" i="14"/>
  <c r="BE186" i="14"/>
  <c r="AK207" i="14"/>
  <c r="AH277" i="14"/>
  <c r="BE131" i="14"/>
  <c r="AZ160" i="14"/>
  <c r="BD221" i="14"/>
  <c r="AC252" i="14"/>
  <c r="AZ306" i="14"/>
  <c r="BE161" i="14"/>
  <c r="I189" i="14"/>
  <c r="AK206" i="14"/>
  <c r="AY238" i="14"/>
  <c r="AD256" i="14"/>
  <c r="BD294" i="14"/>
  <c r="BA318" i="14"/>
  <c r="AZ139" i="14"/>
  <c r="AY195" i="14"/>
  <c r="BE212" i="14"/>
  <c r="I242" i="14"/>
  <c r="BC269" i="14"/>
  <c r="AY170" i="14"/>
  <c r="AC189" i="14"/>
  <c r="BE210" i="14"/>
  <c r="AZ253" i="14"/>
  <c r="AK273" i="14"/>
  <c r="I302" i="14"/>
  <c r="BE318" i="14"/>
  <c r="BB139" i="14"/>
  <c r="BB180" i="14"/>
  <c r="AK208" i="14"/>
  <c r="AA269" i="14"/>
  <c r="AY193" i="14"/>
  <c r="AZ238" i="14"/>
  <c r="BE287" i="14"/>
  <c r="M307" i="14"/>
  <c r="BC163" i="14"/>
  <c r="AC187" i="14"/>
  <c r="D210" i="14"/>
  <c r="BC259" i="14"/>
  <c r="BE168" i="14"/>
  <c r="AA210" i="14"/>
  <c r="BC245" i="14"/>
  <c r="O256" i="14"/>
  <c r="AH294" i="14"/>
  <c r="BC297" i="14"/>
  <c r="BC167" i="14"/>
  <c r="BD184" i="14"/>
  <c r="I195" i="14"/>
  <c r="R242" i="14"/>
  <c r="BC266" i="14"/>
  <c r="AH285" i="14"/>
  <c r="I227" i="14"/>
  <c r="R267" i="14"/>
  <c r="AB296" i="14"/>
  <c r="BD310" i="14"/>
  <c r="AH254" i="14"/>
  <c r="AZ296" i="14"/>
  <c r="K161" i="14"/>
  <c r="BA215" i="14"/>
  <c r="BE155" i="14"/>
  <c r="BB234" i="14"/>
  <c r="AK290" i="14"/>
  <c r="AB250" i="14"/>
  <c r="BE159" i="14"/>
  <c r="AC211" i="14"/>
  <c r="K148" i="14"/>
  <c r="BE147" i="14"/>
  <c r="BA219" i="14"/>
  <c r="BE263" i="14"/>
  <c r="AZ317" i="14"/>
  <c r="BA166" i="14"/>
  <c r="E175" i="14"/>
  <c r="N209" i="14"/>
  <c r="AZ220" i="14"/>
  <c r="E296" i="14"/>
  <c r="AZ162" i="14"/>
  <c r="BD177" i="14"/>
  <c r="BC196" i="14"/>
  <c r="BD211" i="14"/>
  <c r="BA225" i="14"/>
  <c r="BA152" i="14"/>
  <c r="AY173" i="14"/>
  <c r="AH185" i="14"/>
  <c r="AH209" i="14"/>
  <c r="Z216" i="14"/>
  <c r="AZ226" i="14"/>
  <c r="BE142" i="14"/>
  <c r="O151" i="14"/>
  <c r="BB178" i="14"/>
  <c r="BC205" i="14"/>
  <c r="BD277" i="14"/>
  <c r="BA213" i="14"/>
  <c r="AI143" i="14"/>
  <c r="AH198" i="14"/>
  <c r="BE290" i="14"/>
  <c r="BB317" i="14"/>
  <c r="BD239" i="14"/>
  <c r="BC138" i="14"/>
  <c r="BC157" i="14"/>
  <c r="AH194" i="14"/>
  <c r="BC277" i="14"/>
  <c r="BC143" i="14"/>
  <c r="BA179" i="14"/>
  <c r="BE215" i="14"/>
  <c r="BA290" i="14"/>
  <c r="BA132" i="14"/>
  <c r="BC239" i="14"/>
  <c r="BA153" i="14"/>
  <c r="D169" i="14"/>
  <c r="BE194" i="14"/>
  <c r="O218" i="14"/>
  <c r="BE148" i="14"/>
  <c r="AZ143" i="14"/>
  <c r="BA183" i="14"/>
  <c r="BC217" i="14"/>
  <c r="BA301" i="14"/>
  <c r="BA134" i="14"/>
  <c r="BE138" i="14"/>
  <c r="BB151" i="14"/>
  <c r="P171" i="14"/>
  <c r="BE205" i="14"/>
  <c r="BE277" i="14"/>
  <c r="BA131" i="14"/>
  <c r="AH164" i="14"/>
  <c r="I213" i="14"/>
  <c r="BA240" i="14"/>
  <c r="BD301" i="14"/>
  <c r="AA132" i="14"/>
  <c r="AZ168" i="14"/>
  <c r="BE193" i="14"/>
  <c r="BB210" i="14"/>
  <c r="BE253" i="14"/>
  <c r="R273" i="14"/>
  <c r="P302" i="14"/>
  <c r="AY135" i="14"/>
  <c r="BE187" i="14"/>
  <c r="BB232" i="14"/>
  <c r="E243" i="14"/>
  <c r="BD161" i="14"/>
  <c r="BD189" i="14"/>
  <c r="AZ206" i="14"/>
  <c r="AY237" i="14"/>
  <c r="AK287" i="14"/>
  <c r="AD307" i="14"/>
  <c r="BE133" i="14"/>
  <c r="AZ176" i="14"/>
  <c r="AH199" i="14"/>
  <c r="AH232" i="14"/>
  <c r="BA141" i="14"/>
  <c r="AK174" i="14"/>
  <c r="BD235" i="14"/>
  <c r="AH256" i="14"/>
  <c r="AA290" i="14"/>
  <c r="AI297" i="14"/>
  <c r="BC139" i="14"/>
  <c r="M176" i="14"/>
  <c r="BE195" i="14"/>
  <c r="AA212" i="14"/>
  <c r="R243" i="14"/>
  <c r="K269" i="14"/>
  <c r="D176" i="14"/>
  <c r="BD210" i="14"/>
  <c r="BC238" i="14"/>
  <c r="BD256" i="14"/>
  <c r="AY226" i="14"/>
  <c r="I154" i="14"/>
  <c r="P173" i="14"/>
  <c r="R207" i="14"/>
  <c r="BA277" i="14"/>
  <c r="AI148" i="14"/>
  <c r="AZ147" i="14"/>
  <c r="BB183" i="14"/>
  <c r="BA223" i="14"/>
  <c r="AH306" i="14"/>
  <c r="BA137" i="14"/>
  <c r="BA182" i="14"/>
  <c r="AY201" i="14"/>
  <c r="BA253" i="14"/>
  <c r="AZ302" i="14"/>
  <c r="BE163" i="14"/>
  <c r="AH176" i="14"/>
  <c r="N193" i="14"/>
  <c r="BA243" i="14"/>
  <c r="AZ161" i="14"/>
  <c r="AZ193" i="14"/>
  <c r="AI245" i="14"/>
  <c r="BD291" i="14"/>
  <c r="BD307" i="14"/>
  <c r="BA133" i="14"/>
  <c r="BD187" i="14"/>
  <c r="R199" i="14"/>
  <c r="J238" i="14"/>
  <c r="BE259" i="14"/>
  <c r="BD168" i="14"/>
  <c r="N187" i="14"/>
  <c r="BC206" i="14"/>
  <c r="AB245" i="14"/>
  <c r="BC273" i="14"/>
  <c r="AK291" i="14"/>
  <c r="D297" i="14"/>
  <c r="BA135" i="14"/>
  <c r="BD180" i="14"/>
  <c r="AY199" i="14"/>
  <c r="BA241" i="14"/>
  <c r="AK269" i="14"/>
  <c r="AY174" i="14"/>
  <c r="AK193" i="14"/>
  <c r="BA233" i="14"/>
  <c r="J239" i="14"/>
  <c r="AH150" i="14"/>
  <c r="AK159" i="14"/>
  <c r="BC207" i="14"/>
  <c r="P272" i="14"/>
  <c r="P158" i="14"/>
  <c r="BB164" i="14"/>
  <c r="Z221" i="14"/>
  <c r="BE306" i="14"/>
  <c r="BC168" i="14"/>
  <c r="AH210" i="14"/>
  <c r="BB245" i="14"/>
  <c r="AH273" i="14"/>
  <c r="D294" i="14"/>
  <c r="Z316" i="14"/>
  <c r="BB163" i="14"/>
  <c r="AY184" i="14"/>
  <c r="BE203" i="14"/>
  <c r="N253" i="14"/>
  <c r="AI269" i="14"/>
  <c r="I172" i="14"/>
  <c r="BA245" i="14"/>
  <c r="BE258" i="14"/>
  <c r="BC294" i="14"/>
  <c r="I297" i="14"/>
  <c r="BE172" i="14"/>
  <c r="AY187" i="14"/>
  <c r="BD203" i="14"/>
  <c r="BB241" i="14"/>
  <c r="BB257" i="14"/>
  <c r="R269" i="14"/>
  <c r="AZ174" i="14"/>
  <c r="BC197" i="14"/>
  <c r="AH235" i="14"/>
  <c r="AY253" i="14"/>
  <c r="E273" i="14"/>
  <c r="BE316" i="14"/>
  <c r="AI170" i="14"/>
  <c r="AH187" i="14"/>
  <c r="AY232" i="14"/>
  <c r="AA259" i="14"/>
  <c r="BE170" i="14"/>
  <c r="BA189" i="14"/>
  <c r="O238" i="14"/>
  <c r="BE268" i="14"/>
  <c r="BE151" i="14"/>
  <c r="BD159" i="14"/>
  <c r="BB192" i="14"/>
  <c r="BA262" i="14"/>
  <c r="BA156" i="14"/>
  <c r="M131" i="14"/>
  <c r="AH179" i="14"/>
  <c r="BC223" i="14"/>
  <c r="M263" i="14"/>
  <c r="E306" i="14"/>
  <c r="BB165" i="14"/>
  <c r="AH193" i="14"/>
  <c r="BD233" i="14"/>
  <c r="BC246" i="14"/>
  <c r="BE273" i="14"/>
  <c r="AI294" i="14"/>
  <c r="AY130" i="14"/>
  <c r="BA176" i="14"/>
  <c r="BB199" i="14"/>
  <c r="AK212" i="14"/>
  <c r="BC257" i="14"/>
  <c r="D269" i="14"/>
  <c r="BE174" i="14"/>
  <c r="I193" i="14"/>
  <c r="AK210" i="14"/>
  <c r="BB256" i="14"/>
  <c r="E287" i="14"/>
  <c r="AH307" i="14"/>
  <c r="BC130" i="14"/>
  <c r="AZ163" i="14"/>
  <c r="AZ199" i="14"/>
  <c r="BC242" i="14"/>
  <c r="BC161" i="14"/>
  <c r="AY197" i="14"/>
  <c r="AZ245" i="14"/>
  <c r="AI287" i="14"/>
  <c r="AB297" i="14"/>
  <c r="AZ167" i="14"/>
  <c r="AK191" i="14"/>
  <c r="AH241" i="14"/>
  <c r="BD266" i="14"/>
  <c r="BA170" i="14"/>
  <c r="AH290" i="14"/>
  <c r="AY186" i="14"/>
  <c r="AA148" i="14"/>
  <c r="BD132" i="14"/>
  <c r="AZ146" i="14"/>
  <c r="D175" i="14"/>
  <c r="BB262" i="14"/>
  <c r="AY213" i="14"/>
  <c r="I190" i="14"/>
  <c r="BA221" i="14"/>
  <c r="AK268" i="14"/>
  <c r="BE132" i="14"/>
  <c r="AZ171" i="14"/>
  <c r="AH177" i="14"/>
  <c r="P213" i="14"/>
  <c r="AY222" i="14"/>
  <c r="I300" i="14"/>
  <c r="M169" i="14"/>
  <c r="BE181" i="14"/>
  <c r="BC202" i="14"/>
  <c r="AA211" i="14"/>
  <c r="AC250" i="14"/>
  <c r="AZ224" i="14"/>
  <c r="BC175" i="14"/>
  <c r="AA188" i="14"/>
  <c r="AY211" i="14"/>
  <c r="BB220" i="14"/>
  <c r="AY225" i="14"/>
  <c r="P144" i="14"/>
  <c r="BD157" i="14"/>
  <c r="AZ186" i="14"/>
  <c r="K205" i="14"/>
  <c r="BE286" i="14"/>
  <c r="BC234" i="14"/>
  <c r="AI147" i="14"/>
  <c r="AA224" i="14"/>
  <c r="E290" i="14"/>
  <c r="AI130" i="14"/>
  <c r="BB250" i="14"/>
  <c r="AZ142" i="14"/>
  <c r="Z158" i="14"/>
  <c r="AZ207" i="14"/>
  <c r="BD286" i="14"/>
  <c r="BB147" i="14"/>
  <c r="AY183" i="14"/>
  <c r="BD217" i="14"/>
  <c r="BB301" i="14"/>
  <c r="BB134" i="14"/>
  <c r="AZ250" i="14"/>
  <c r="BD155" i="14"/>
  <c r="D177" i="14"/>
  <c r="K194" i="14"/>
  <c r="BB277" i="14"/>
  <c r="P154" i="14"/>
  <c r="BA147" i="14"/>
  <c r="BD198" i="14"/>
  <c r="AH223" i="14"/>
  <c r="AK301" i="14"/>
  <c r="BA226" i="14"/>
  <c r="BB142" i="14"/>
  <c r="BD153" i="14"/>
  <c r="BC178" i="14"/>
  <c r="R205" i="14"/>
  <c r="D277" i="14"/>
  <c r="BD143" i="14"/>
  <c r="BE183" i="14"/>
  <c r="BB217" i="14"/>
  <c r="BA252" i="14"/>
  <c r="AI301" i="14"/>
  <c r="BE137" i="14"/>
  <c r="M170" i="14"/>
  <c r="BE197" i="14"/>
  <c r="AZ233" i="14"/>
  <c r="BC256" i="14"/>
  <c r="AH287" i="14"/>
  <c r="BA307" i="14"/>
  <c r="AH139" i="14"/>
  <c r="E189" i="14"/>
  <c r="BC241" i="14"/>
  <c r="AY257" i="14"/>
  <c r="BA165" i="14"/>
  <c r="BC193" i="14"/>
  <c r="BA210" i="14"/>
  <c r="AH245" i="14"/>
  <c r="N291" i="14"/>
  <c r="BB316" i="14"/>
  <c r="BC135" i="14"/>
  <c r="AY180" i="14"/>
  <c r="BA208" i="14"/>
  <c r="AY242" i="14"/>
  <c r="AY161" i="14"/>
  <c r="AH201" i="14"/>
  <c r="BA246" i="14"/>
  <c r="O258" i="14"/>
  <c r="E291" i="14"/>
  <c r="AH318" i="14"/>
  <c r="AY163" i="14"/>
  <c r="AH180" i="14"/>
  <c r="BC199" i="14"/>
  <c r="BE241" i="14"/>
  <c r="BA257" i="14"/>
  <c r="BC165" i="14"/>
  <c r="AH182" i="14"/>
  <c r="BE233" i="14"/>
  <c r="AY245" i="14"/>
  <c r="BC258" i="14"/>
  <c r="BA138" i="14"/>
  <c r="AC155" i="14"/>
  <c r="AY178" i="14"/>
  <c r="O239" i="14"/>
  <c r="BA286" i="14"/>
  <c r="AH156" i="14"/>
  <c r="AD156" i="14"/>
  <c r="BC198" i="14"/>
  <c r="AZ263" i="14"/>
  <c r="AY317" i="14"/>
  <c r="AZ141" i="14"/>
  <c r="AZ189" i="14"/>
  <c r="AD237" i="14"/>
  <c r="AZ256" i="14"/>
  <c r="K302" i="14"/>
  <c r="BA167" i="14"/>
  <c r="BE184" i="14"/>
  <c r="AC195" i="14"/>
  <c r="E246" i="14"/>
  <c r="AA170" i="14"/>
  <c r="AZ197" i="14"/>
  <c r="AC246" i="14"/>
  <c r="P291" i="14"/>
  <c r="O307" i="14"/>
  <c r="BE167" i="14"/>
  <c r="N189" i="14"/>
  <c r="R203" i="14"/>
  <c r="N241" i="14"/>
  <c r="BE266" i="14"/>
  <c r="BB170" i="14"/>
  <c r="AK189" i="14"/>
  <c r="BC210" i="14"/>
  <c r="BC253" i="14"/>
  <c r="D273" i="14"/>
  <c r="E301" i="14"/>
  <c r="AH316" i="14"/>
  <c r="D170" i="14"/>
  <c r="BB184" i="14"/>
  <c r="AH203" i="14"/>
  <c r="BB242" i="14"/>
  <c r="BB161" i="14"/>
  <c r="AI176" i="14"/>
  <c r="BD201" i="14"/>
  <c r="AY235" i="14"/>
  <c r="R250" i="14"/>
  <c r="BC155" i="14"/>
  <c r="P175" i="14"/>
  <c r="N207" i="14"/>
  <c r="BD136" i="14"/>
  <c r="N213" i="14"/>
  <c r="AZ179" i="14"/>
  <c r="AI223" i="14"/>
  <c r="D306" i="14"/>
  <c r="AZ170" i="14"/>
  <c r="BE235" i="14"/>
  <c r="AA245" i="14"/>
  <c r="BC287" i="14"/>
  <c r="AK302" i="14"/>
  <c r="BD130" i="14"/>
  <c r="BA172" i="14"/>
  <c r="AY191" i="14"/>
  <c r="I206" i="14"/>
  <c r="AD257" i="14"/>
  <c r="AY141" i="14"/>
  <c r="M206" i="14"/>
  <c r="BB246" i="14"/>
  <c r="BD273" i="14"/>
  <c r="O294" i="14"/>
  <c r="AA130" i="14"/>
  <c r="AC174" i="14"/>
  <c r="BC191" i="14"/>
  <c r="P206" i="14"/>
  <c r="AA241" i="14"/>
  <c r="AZ259" i="14"/>
  <c r="AH141" i="14"/>
  <c r="BC182" i="14"/>
  <c r="BA201" i="14"/>
  <c r="BE238" i="14"/>
  <c r="BA256" i="14"/>
  <c r="BB294" i="14"/>
  <c r="BD318" i="14"/>
  <c r="M172" i="14"/>
  <c r="AC206" i="14"/>
  <c r="AZ243" i="14"/>
  <c r="K266" i="14"/>
  <c r="AK170" i="14"/>
  <c r="BB193" i="14"/>
  <c r="AH225" i="14"/>
  <c r="I268" i="14"/>
  <c r="AI151" i="14"/>
  <c r="P169" i="14"/>
  <c r="BC194" i="14"/>
  <c r="BA272" i="14"/>
  <c r="BB213" i="14"/>
  <c r="K143" i="14"/>
  <c r="M200" i="14"/>
  <c r="BE240" i="14"/>
  <c r="N290" i="14"/>
  <c r="Z317" i="14"/>
  <c r="BB174" i="14"/>
  <c r="AH197" i="14"/>
  <c r="AZ235" i="14"/>
  <c r="D246" i="14"/>
  <c r="P273" i="14"/>
  <c r="BC307" i="14"/>
  <c r="AI132" i="14"/>
  <c r="AZ180" i="14"/>
  <c r="AZ203" i="14"/>
  <c r="O237" i="14"/>
  <c r="BB259" i="14"/>
  <c r="BE165" i="14"/>
  <c r="P176" i="14"/>
  <c r="R197" i="14"/>
  <c r="BC235" i="14"/>
  <c r="AZ258" i="14"/>
  <c r="AY294" i="14"/>
  <c r="BA297" i="14"/>
  <c r="I132" i="14"/>
  <c r="AZ172" i="14"/>
  <c r="AY203" i="14"/>
  <c r="D242" i="14"/>
  <c r="AZ165" i="14"/>
  <c r="AH206" i="14"/>
  <c r="BE246" i="14"/>
  <c r="AY302" i="14"/>
  <c r="BA316" i="14"/>
  <c r="BC172" i="14"/>
  <c r="BC203" i="14"/>
  <c r="AH243" i="14"/>
  <c r="BE269" i="14"/>
  <c r="AC172" i="14"/>
  <c r="BE237" i="14"/>
  <c r="AA246" i="14"/>
  <c r="BE291" i="14"/>
  <c r="R302" i="14"/>
  <c r="AY133" i="14"/>
  <c r="I174" i="14"/>
  <c r="BE191" i="14"/>
  <c r="BB212" i="14"/>
  <c r="BD257" i="14"/>
  <c r="E269" i="14"/>
  <c r="AK298" i="14"/>
  <c r="AY231" i="14"/>
  <c r="AH275" i="14"/>
  <c r="BC304" i="14"/>
  <c r="AY313" i="14"/>
  <c r="BB271" i="14"/>
  <c r="AC134" i="14"/>
  <c r="AI167" i="14"/>
  <c r="BA282" i="14"/>
  <c r="I291" i="14"/>
  <c r="AH251" i="14"/>
  <c r="AZ292" i="14"/>
  <c r="BB304" i="14"/>
  <c r="BD249" i="14"/>
  <c r="BA271" i="14"/>
  <c r="Z136" i="14"/>
  <c r="BC280" i="14"/>
  <c r="R297" i="14"/>
  <c r="P228" i="14"/>
  <c r="AY251" i="14"/>
  <c r="BE308" i="14"/>
  <c r="AY314" i="14"/>
  <c r="BB296" i="14"/>
  <c r="R133" i="14"/>
  <c r="AC166" i="14"/>
  <c r="BB312" i="14"/>
  <c r="AY265" i="14"/>
  <c r="BA295" i="14"/>
  <c r="BD308" i="14"/>
  <c r="AZ287" i="14"/>
  <c r="AA302" i="14"/>
  <c r="BE130" i="14"/>
  <c r="AY167" i="14"/>
  <c r="BB187" i="14"/>
  <c r="AB201" i="14"/>
  <c r="AB241" i="14"/>
  <c r="BA259" i="14"/>
  <c r="BE280" i="14"/>
  <c r="BE284" i="14"/>
  <c r="AH312" i="14"/>
  <c r="Z229" i="14"/>
  <c r="N249" i="14"/>
  <c r="N271" i="14"/>
  <c r="AH295" i="14"/>
  <c r="AZ310" i="14"/>
  <c r="AH233" i="14"/>
  <c r="AC297" i="14"/>
  <c r="K243" i="14"/>
  <c r="AA270" i="14"/>
  <c r="AY309" i="14"/>
  <c r="AZ284" i="14"/>
  <c r="AB274" i="14"/>
  <c r="BC310" i="14"/>
  <c r="BB276" i="14"/>
  <c r="AA167" i="14"/>
  <c r="AY285" i="14"/>
  <c r="I229" i="14"/>
  <c r="BE303" i="14"/>
  <c r="BA313" i="14"/>
  <c r="AY300" i="14"/>
  <c r="J137" i="14"/>
  <c r="P298" i="14"/>
  <c r="M270" i="14"/>
  <c r="BD303" i="14"/>
  <c r="AY258" i="14"/>
  <c r="AY297" i="14"/>
  <c r="BE139" i="14"/>
  <c r="BA184" i="14"/>
  <c r="D206" i="14"/>
  <c r="AA243" i="14"/>
  <c r="BE279" i="14"/>
  <c r="BE285" i="14"/>
  <c r="BE228" i="14"/>
  <c r="BC248" i="14"/>
  <c r="M274" i="14"/>
  <c r="AZ304" i="14"/>
  <c r="BE249" i="14"/>
  <c r="AH289" i="14"/>
  <c r="AD133" i="14"/>
  <c r="AH283" i="14"/>
  <c r="AK312" i="14"/>
  <c r="AH230" i="14"/>
  <c r="AB267" i="14"/>
  <c r="AY295" i="14"/>
  <c r="AY310" i="14"/>
  <c r="AZ254" i="14"/>
  <c r="AZ276" i="14"/>
  <c r="M300" i="14"/>
  <c r="O140" i="14"/>
  <c r="BD283" i="14"/>
  <c r="BA227" i="14"/>
  <c r="AI230" i="14"/>
  <c r="AK248" i="14"/>
  <c r="AK270" i="14"/>
  <c r="BA303" i="14"/>
  <c r="AA249" i="14"/>
  <c r="BE276" i="14"/>
  <c r="AI133" i="14"/>
  <c r="J166" i="14"/>
  <c r="AH281" i="14"/>
  <c r="BE227" i="14"/>
  <c r="I230" i="14"/>
  <c r="AH255" i="14"/>
  <c r="AK275" i="14"/>
  <c r="BA310" i="14"/>
  <c r="AZ264" i="14"/>
  <c r="R305" i="14"/>
  <c r="AH291" i="14"/>
  <c r="E307" i="14"/>
  <c r="AC132" i="14"/>
  <c r="BA199" i="14"/>
  <c r="BD241" i="14"/>
  <c r="AY259" i="14"/>
  <c r="AZ282" i="14"/>
  <c r="I298" i="14"/>
  <c r="BA228" i="14"/>
  <c r="BE236" i="14"/>
  <c r="BB265" i="14"/>
  <c r="BC275" i="14"/>
  <c r="AH303" i="14"/>
  <c r="BA254" i="14"/>
  <c r="BE293" i="14"/>
  <c r="Z305" i="14"/>
  <c r="AD161" i="14"/>
  <c r="Z280" i="14"/>
  <c r="Z284" i="14"/>
  <c r="AY312" i="14"/>
  <c r="AI229" i="14"/>
  <c r="AK244" i="14"/>
  <c r="AZ267" i="14"/>
  <c r="K289" i="14"/>
  <c r="Z311" i="14"/>
  <c r="BD293" i="14"/>
  <c r="BB309" i="14"/>
  <c r="AK166" i="14"/>
  <c r="AH284" i="14"/>
  <c r="AZ229" i="14"/>
  <c r="AY244" i="14"/>
  <c r="BD265" i="14"/>
  <c r="BD288" i="14"/>
  <c r="AY303" i="14"/>
  <c r="BD254" i="14"/>
  <c r="BA276" i="14"/>
  <c r="AA300" i="14"/>
  <c r="Z133" i="14"/>
  <c r="E168" i="14"/>
  <c r="M282" i="14"/>
  <c r="AA298" i="14"/>
  <c r="BD230" i="14"/>
  <c r="BD248" i="14"/>
  <c r="BC267" i="14"/>
  <c r="AB276" i="14"/>
  <c r="I304" i="14"/>
  <c r="M276" i="14"/>
  <c r="AK296" i="14"/>
  <c r="M273" i="14"/>
  <c r="AC302" i="14"/>
  <c r="AZ316" i="14"/>
  <c r="I170" i="14"/>
  <c r="AH195" i="14"/>
  <c r="BC232" i="14"/>
  <c r="AK246" i="14"/>
  <c r="I269" i="14"/>
  <c r="K298" i="14"/>
  <c r="AY230" i="14"/>
  <c r="BB251" i="14"/>
  <c r="BA274" i="14"/>
  <c r="BE295" i="14"/>
  <c r="BE311" i="14"/>
  <c r="AH264" i="14"/>
  <c r="BA293" i="14"/>
  <c r="BC309" i="14"/>
  <c r="AI165" i="14"/>
  <c r="BD281" i="14"/>
  <c r="BD285" i="14"/>
  <c r="AZ312" i="14"/>
  <c r="BB230" i="14"/>
  <c r="BB248" i="14"/>
  <c r="AY267" i="14"/>
  <c r="BE299" i="14"/>
  <c r="BC311" i="14"/>
  <c r="M249" i="14"/>
  <c r="BC278" i="14"/>
  <c r="BA305" i="14"/>
  <c r="E166" i="14"/>
  <c r="BC285" i="14"/>
  <c r="AI312" i="14"/>
  <c r="AZ265" i="14"/>
  <c r="BA292" i="14"/>
  <c r="AH304" i="14"/>
  <c r="AY249" i="14"/>
  <c r="BD305" i="14"/>
  <c r="AD134" i="14"/>
  <c r="BA279" i="14"/>
  <c r="AZ283" i="14"/>
  <c r="Z307" i="14"/>
  <c r="AZ230" i="14"/>
  <c r="BC255" i="14"/>
  <c r="BC288" i="14"/>
  <c r="N300" i="14"/>
  <c r="BD313" i="14"/>
  <c r="BD276" i="14"/>
  <c r="BA296" i="14"/>
  <c r="AA133" i="14"/>
  <c r="AY276" i="14"/>
  <c r="AC165" i="14"/>
  <c r="AI179" i="14"/>
  <c r="E185" i="14"/>
  <c r="E178" i="14"/>
  <c r="M144" i="14"/>
  <c r="M156" i="14"/>
  <c r="N162" i="14"/>
  <c r="I146" i="14"/>
  <c r="AD185" i="14"/>
  <c r="AD146" i="14"/>
  <c r="AD175" i="14"/>
  <c r="AC182" i="14"/>
  <c r="R234" i="14"/>
  <c r="P138" i="14"/>
  <c r="D163" i="14"/>
  <c r="AD166" i="14"/>
  <c r="E148" i="14"/>
  <c r="E137" i="14"/>
  <c r="O179" i="14"/>
  <c r="AB193" i="14"/>
  <c r="D182" i="14"/>
  <c r="AC234" i="14"/>
  <c r="K135" i="14"/>
  <c r="R149" i="14"/>
  <c r="AA155" i="14"/>
  <c r="O137" i="14"/>
  <c r="I142" i="14"/>
  <c r="AD182" i="14"/>
  <c r="Z147" i="14"/>
  <c r="J169" i="14"/>
  <c r="AC179" i="14"/>
  <c r="AC184" i="14"/>
  <c r="M234" i="14"/>
  <c r="P139" i="14"/>
  <c r="R155" i="14"/>
  <c r="O135" i="14"/>
  <c r="AB138" i="14"/>
  <c r="I150" i="14"/>
  <c r="N137" i="14"/>
  <c r="Z149" i="14"/>
  <c r="Z175" i="14"/>
  <c r="M195" i="14"/>
  <c r="J221" i="14"/>
  <c r="AD202" i="14"/>
  <c r="O194" i="14"/>
  <c r="E215" i="14"/>
  <c r="M220" i="14"/>
  <c r="J208" i="14"/>
  <c r="AA229" i="14"/>
  <c r="P239" i="14"/>
  <c r="AA265" i="14"/>
  <c r="R262" i="14"/>
  <c r="K252" i="14"/>
  <c r="AB259" i="14"/>
  <c r="J270" i="14"/>
  <c r="AC281" i="14"/>
  <c r="M133" i="14"/>
  <c r="AA168" i="14"/>
  <c r="M181" i="14"/>
  <c r="N234" i="14"/>
  <c r="O132" i="14"/>
  <c r="M150" i="14"/>
  <c r="N158" i="14"/>
  <c r="M136" i="14"/>
  <c r="AK149" i="14"/>
  <c r="N136" i="14"/>
  <c r="AA150" i="14"/>
  <c r="D190" i="14"/>
  <c r="P183" i="14"/>
  <c r="AC164" i="14"/>
  <c r="AB143" i="14"/>
  <c r="Z182" i="14"/>
  <c r="AB137" i="14"/>
  <c r="Z163" i="14"/>
  <c r="N141" i="14"/>
  <c r="O171" i="14"/>
  <c r="E179" i="14"/>
  <c r="AK184" i="14"/>
  <c r="J135" i="14"/>
  <c r="K139" i="14"/>
  <c r="AB152" i="14"/>
  <c r="D157" i="14"/>
  <c r="E162" i="14"/>
  <c r="AC147" i="14"/>
  <c r="AC136" i="14"/>
  <c r="R160" i="14"/>
  <c r="AD173" i="14"/>
  <c r="AK181" i="14"/>
  <c r="AK185" i="14"/>
  <c r="I164" i="14"/>
  <c r="R145" i="14"/>
  <c r="D159" i="14"/>
  <c r="AI162" i="14"/>
  <c r="AC143" i="14"/>
  <c r="Z165" i="14"/>
  <c r="N140" i="14"/>
  <c r="AB164" i="14"/>
  <c r="R187" i="14"/>
  <c r="N198" i="14"/>
  <c r="AA235" i="14"/>
  <c r="AC264" i="14"/>
  <c r="AA199" i="14"/>
  <c r="R216" i="14"/>
  <c r="AI221" i="14"/>
  <c r="AD212" i="14"/>
  <c r="D231" i="14"/>
  <c r="N223" i="14"/>
  <c r="AB256" i="14"/>
  <c r="AD243" i="14"/>
  <c r="M254" i="14"/>
  <c r="I260" i="14"/>
  <c r="O274" i="14"/>
  <c r="E282" i="14"/>
  <c r="AB286" i="14"/>
  <c r="J291" i="14"/>
  <c r="AA306" i="14"/>
  <c r="AK310" i="14"/>
  <c r="BD246" i="14"/>
  <c r="BB172" i="14"/>
  <c r="BD269" i="14"/>
  <c r="BC303" i="14"/>
  <c r="K165" i="14"/>
  <c r="AZ285" i="14"/>
  <c r="AA275" i="14"/>
  <c r="AZ311" i="14"/>
  <c r="AY278" i="14"/>
  <c r="I168" i="14"/>
  <c r="AC298" i="14"/>
  <c r="M244" i="14"/>
  <c r="BE304" i="14"/>
  <c r="M271" i="14"/>
  <c r="AZ305" i="14"/>
  <c r="AA165" i="14"/>
  <c r="M312" i="14"/>
  <c r="AZ288" i="14"/>
  <c r="AY304" i="14"/>
  <c r="AZ291" i="14"/>
  <c r="M297" i="14"/>
  <c r="BA163" i="14"/>
  <c r="AZ191" i="14"/>
  <c r="AY212" i="14"/>
  <c r="AZ257" i="14"/>
  <c r="BE281" i="14"/>
  <c r="AI290" i="14"/>
  <c r="AI228" i="14"/>
  <c r="N251" i="14"/>
  <c r="M275" i="14"/>
  <c r="BC308" i="14"/>
  <c r="AK249" i="14"/>
  <c r="AH293" i="14"/>
  <c r="AC161" i="14"/>
  <c r="E297" i="14"/>
  <c r="P227" i="14"/>
  <c r="AH244" i="14"/>
  <c r="BC274" i="14"/>
  <c r="BA299" i="14"/>
  <c r="AH311" i="14"/>
  <c r="BA260" i="14"/>
  <c r="I289" i="14"/>
  <c r="AH305" i="14"/>
  <c r="AA166" i="14"/>
  <c r="AY284" i="14"/>
  <c r="BC228" i="14"/>
  <c r="Z231" i="14"/>
  <c r="N255" i="14"/>
  <c r="AH274" i="14"/>
  <c r="BA304" i="14"/>
  <c r="N254" i="14"/>
  <c r="AK276" i="14"/>
  <c r="D134" i="14"/>
  <c r="AK168" i="14"/>
  <c r="BB283" i="14"/>
  <c r="AI227" i="14"/>
  <c r="AH236" i="14"/>
  <c r="BD270" i="14"/>
  <c r="AH299" i="14"/>
  <c r="BC315" i="14"/>
  <c r="AH271" i="14"/>
  <c r="I246" i="14"/>
  <c r="BA294" i="14"/>
  <c r="BD316" i="14"/>
  <c r="BD135" i="14"/>
  <c r="BA203" i="14"/>
  <c r="I241" i="14"/>
  <c r="BB279" i="14"/>
  <c r="BA284" i="14"/>
  <c r="BE312" i="14"/>
  <c r="BB229" i="14"/>
  <c r="BB244" i="14"/>
  <c r="BA267" i="14"/>
  <c r="D278" i="14"/>
  <c r="BE314" i="14"/>
  <c r="AZ260" i="14"/>
  <c r="BD296" i="14"/>
  <c r="AK133" i="14"/>
  <c r="AI166" i="14"/>
  <c r="Z281" i="14"/>
  <c r="Z285" i="14"/>
  <c r="BD227" i="14"/>
  <c r="Z230" i="14"/>
  <c r="BD251" i="14"/>
  <c r="BC270" i="14"/>
  <c r="AK292" i="14"/>
  <c r="BD314" i="14"/>
  <c r="BC296" i="14"/>
  <c r="AB133" i="14"/>
  <c r="E167" i="14"/>
  <c r="AC287" i="14"/>
  <c r="BA230" i="14"/>
  <c r="BA248" i="14"/>
  <c r="BA270" i="14"/>
  <c r="BE292" i="14"/>
  <c r="AY311" i="14"/>
  <c r="BD260" i="14"/>
  <c r="BB278" i="14"/>
  <c r="I305" i="14"/>
  <c r="I161" i="14"/>
  <c r="M279" i="14"/>
  <c r="M283" i="14"/>
  <c r="BB227" i="14"/>
  <c r="BE231" i="14"/>
  <c r="BE251" i="14"/>
  <c r="AZ270" i="14"/>
  <c r="AC288" i="14"/>
  <c r="BB314" i="14"/>
  <c r="AH278" i="14"/>
  <c r="BC305" i="14"/>
  <c r="AA287" i="14"/>
  <c r="AZ307" i="14"/>
  <c r="AY318" i="14"/>
  <c r="AA172" i="14"/>
  <c r="BB203" i="14"/>
  <c r="AZ241" i="14"/>
  <c r="O257" i="14"/>
  <c r="AH279" i="14"/>
  <c r="BA312" i="14"/>
  <c r="AZ231" i="14"/>
  <c r="BB255" i="14"/>
  <c r="BA275" i="14"/>
  <c r="AK295" i="14"/>
  <c r="BC313" i="14"/>
  <c r="BC276" i="14"/>
  <c r="AY296" i="14"/>
  <c r="E133" i="14"/>
  <c r="I166" i="14"/>
  <c r="BD282" i="14"/>
  <c r="I287" i="14"/>
  <c r="AY227" i="14"/>
  <c r="BD231" i="14"/>
  <c r="BA251" i="14"/>
  <c r="BA288" i="14"/>
  <c r="AK299" i="14"/>
  <c r="BB313" i="14"/>
  <c r="AH260" i="14"/>
  <c r="AZ289" i="14"/>
  <c r="D133" i="14"/>
  <c r="K168" i="14"/>
  <c r="AC291" i="14"/>
  <c r="AY236" i="14"/>
  <c r="BB274" i="14"/>
  <c r="BD295" i="14"/>
  <c r="AH310" i="14"/>
  <c r="BC254" i="14"/>
  <c r="BE309" i="14"/>
  <c r="J163" i="14"/>
  <c r="BB280" i="14"/>
  <c r="BB284" i="14"/>
  <c r="AC312" i="14"/>
  <c r="BB231" i="14"/>
  <c r="BC265" i="14"/>
  <c r="BD292" i="14"/>
  <c r="BD304" i="14"/>
  <c r="Z254" i="14"/>
  <c r="BE278" i="14"/>
  <c r="BB300" i="14"/>
  <c r="P134" i="14"/>
  <c r="I133" i="14"/>
  <c r="N167" i="14"/>
  <c r="E181" i="14"/>
  <c r="P186" i="14"/>
  <c r="AD131" i="14"/>
  <c r="R148" i="14"/>
  <c r="M158" i="14"/>
  <c r="AD165" i="14"/>
  <c r="I149" i="14"/>
  <c r="AK135" i="14"/>
  <c r="AD149" i="14"/>
  <c r="R188" i="14"/>
  <c r="D183" i="14"/>
  <c r="P164" i="14"/>
  <c r="D143" i="14"/>
  <c r="Z180" i="14"/>
  <c r="D137" i="14"/>
  <c r="O162" i="14"/>
  <c r="AK140" i="14"/>
  <c r="AD170" i="14"/>
  <c r="AK179" i="14"/>
  <c r="K183" i="14"/>
  <c r="AB234" i="14"/>
  <c r="AA138" i="14"/>
  <c r="AA151" i="14"/>
  <c r="AB157" i="14"/>
  <c r="AC162" i="14"/>
  <c r="E147" i="14"/>
  <c r="E136" i="14"/>
  <c r="AC150" i="14"/>
  <c r="J173" i="14"/>
  <c r="M180" i="14"/>
  <c r="K184" i="14"/>
  <c r="AI164" i="14"/>
  <c r="M143" i="14"/>
  <c r="AB159" i="14"/>
  <c r="E160" i="14"/>
  <c r="E143" i="14"/>
  <c r="O164" i="14"/>
  <c r="AK139" i="14"/>
  <c r="AB163" i="14"/>
  <c r="AM177" i="14"/>
  <c r="AK197" i="14"/>
  <c r="AD235" i="14"/>
  <c r="AD232" i="14"/>
  <c r="AI198" i="14"/>
  <c r="E216" i="14"/>
  <c r="R221" i="14"/>
  <c r="J212" i="14"/>
  <c r="AB231" i="14"/>
  <c r="D240" i="14"/>
  <c r="N256" i="14"/>
  <c r="J243" i="14"/>
  <c r="J253" i="14"/>
  <c r="AC259" i="14"/>
  <c r="AD274" i="14"/>
  <c r="AZ313" i="14"/>
  <c r="J133" i="14"/>
  <c r="N180" i="14"/>
  <c r="E182" i="14"/>
  <c r="O136" i="14"/>
  <c r="K138" i="14"/>
  <c r="N152" i="14"/>
  <c r="M164" i="14"/>
  <c r="AB140" i="14"/>
  <c r="O163" i="14"/>
  <c r="N139" i="14"/>
  <c r="O186" i="14"/>
  <c r="R193" i="14"/>
  <c r="AK186" i="14"/>
  <c r="D178" i="14"/>
  <c r="D148" i="14"/>
  <c r="AM141" i="14"/>
  <c r="R141" i="14"/>
  <c r="J180" i="14"/>
  <c r="AD145" i="14"/>
  <c r="O175" i="14"/>
  <c r="R180" i="14"/>
  <c r="N185" i="14"/>
  <c r="N164" i="14"/>
  <c r="M142" i="14"/>
  <c r="D153" i="14"/>
  <c r="AA158" i="14"/>
  <c r="R135" i="14"/>
  <c r="P160" i="14"/>
  <c r="I140" i="14"/>
  <c r="R164" i="14"/>
  <c r="AD177" i="14"/>
  <c r="I182" i="14"/>
  <c r="K185" i="14"/>
  <c r="K178" i="14"/>
  <c r="D149" i="14"/>
  <c r="D164" i="14"/>
  <c r="E163" i="14"/>
  <c r="E146" i="14"/>
  <c r="J183" i="14"/>
  <c r="J143" i="14"/>
  <c r="O181" i="14"/>
  <c r="R190" i="14"/>
  <c r="AK201" i="14"/>
  <c r="K236" i="14"/>
  <c r="Z189" i="14"/>
  <c r="P202" i="14"/>
  <c r="AA218" i="14"/>
  <c r="AB222" i="14"/>
  <c r="AA225" i="14"/>
  <c r="E238" i="14"/>
  <c r="J223" i="14"/>
  <c r="AB257" i="14"/>
  <c r="AD247" i="14"/>
  <c r="D255" i="14"/>
  <c r="N261" i="14"/>
  <c r="M277" i="14"/>
  <c r="N284" i="14"/>
  <c r="R292" i="14"/>
  <c r="Z297" i="14"/>
  <c r="AC308" i="14"/>
  <c r="Z314" i="14"/>
  <c r="AD217" i="14"/>
  <c r="J201" i="14"/>
  <c r="Z137" i="14"/>
  <c r="AB180" i="14"/>
  <c r="M182" i="14"/>
  <c r="M160" i="14"/>
  <c r="AI138" i="14"/>
  <c r="M153" i="14"/>
  <c r="D166" i="14"/>
  <c r="M141" i="14"/>
  <c r="BD287" i="14"/>
  <c r="BA187" i="14"/>
  <c r="BA298" i="14"/>
  <c r="BB311" i="14"/>
  <c r="AY280" i="14"/>
  <c r="I312" i="14"/>
  <c r="BB299" i="14"/>
  <c r="BE260" i="14"/>
  <c r="P133" i="14"/>
  <c r="AY281" i="14"/>
  <c r="D312" i="14"/>
  <c r="AH248" i="14"/>
  <c r="AB310" i="14"/>
  <c r="AH276" i="14"/>
  <c r="BA309" i="14"/>
  <c r="AI168" i="14"/>
  <c r="AH231" i="14"/>
  <c r="AY292" i="14"/>
  <c r="BE310" i="14"/>
  <c r="BE294" i="14"/>
  <c r="O316" i="14"/>
  <c r="BB176" i="14"/>
  <c r="BD195" i="14"/>
  <c r="AZ232" i="14"/>
  <c r="AY266" i="14"/>
  <c r="BE282" i="14"/>
  <c r="O306" i="14"/>
  <c r="P230" i="14"/>
  <c r="BD267" i="14"/>
  <c r="AH288" i="14"/>
  <c r="AH313" i="14"/>
  <c r="BB260" i="14"/>
  <c r="M296" i="14"/>
  <c r="N165" i="14"/>
  <c r="AI298" i="14"/>
  <c r="I228" i="14"/>
  <c r="Z251" i="14"/>
  <c r="BD275" i="14"/>
  <c r="BB303" i="14"/>
  <c r="AZ315" i="14"/>
  <c r="AY264" i="14"/>
  <c r="I293" i="14"/>
  <c r="AC133" i="14"/>
  <c r="AK167" i="14"/>
  <c r="BB298" i="14"/>
  <c r="BD229" i="14"/>
  <c r="BD244" i="14"/>
  <c r="BE267" i="14"/>
  <c r="I288" i="14"/>
  <c r="BA308" i="14"/>
  <c r="P260" i="14"/>
  <c r="BC289" i="14"/>
  <c r="AA161" i="14"/>
  <c r="AY279" i="14"/>
  <c r="AZ298" i="14"/>
  <c r="Z228" i="14"/>
  <c r="AA244" i="14"/>
  <c r="BE274" i="14"/>
  <c r="AZ303" i="14"/>
  <c r="BB249" i="14"/>
  <c r="AH296" i="14"/>
  <c r="AY256" i="14"/>
  <c r="P294" i="14"/>
  <c r="BB318" i="14"/>
  <c r="BA139" i="14"/>
  <c r="AI206" i="14"/>
  <c r="AH242" i="14"/>
  <c r="BA280" i="14"/>
  <c r="BA285" i="14"/>
  <c r="N312" i="14"/>
  <c r="BC230" i="14"/>
  <c r="BC251" i="14"/>
  <c r="AY270" i="14"/>
  <c r="AK288" i="14"/>
  <c r="BD315" i="14"/>
  <c r="AA276" i="14"/>
  <c r="BE300" i="14"/>
  <c r="M134" i="14"/>
  <c r="P168" i="14"/>
  <c r="Z282" i="14"/>
  <c r="BC298" i="14"/>
  <c r="BD228" i="14"/>
  <c r="P231" i="14"/>
  <c r="BE255" i="14"/>
  <c r="AY274" i="14"/>
  <c r="M295" i="14"/>
  <c r="AY315" i="14"/>
  <c r="BD300" i="14"/>
  <c r="Z134" i="14"/>
  <c r="BC282" i="14"/>
  <c r="I307" i="14"/>
  <c r="BA231" i="14"/>
  <c r="AB249" i="14"/>
  <c r="AB271" i="14"/>
  <c r="K293" i="14"/>
  <c r="BE315" i="14"/>
  <c r="BC264" i="14"/>
  <c r="AY289" i="14"/>
  <c r="AH309" i="14"/>
  <c r="E165" i="14"/>
  <c r="M280" i="14"/>
  <c r="M284" i="14"/>
  <c r="BB228" i="14"/>
  <c r="AI231" i="14"/>
  <c r="E254" i="14"/>
  <c r="AZ274" i="14"/>
  <c r="I292" i="14"/>
  <c r="BB315" i="14"/>
  <c r="AK289" i="14"/>
  <c r="BD309" i="14"/>
  <c r="AY291" i="14"/>
  <c r="R307" i="14"/>
  <c r="BC133" i="14"/>
  <c r="AH184" i="14"/>
  <c r="BC208" i="14"/>
  <c r="BE242" i="14"/>
  <c r="K259" i="14"/>
  <c r="AZ280" i="14"/>
  <c r="P312" i="14"/>
  <c r="BA236" i="14"/>
  <c r="AH267" i="14"/>
  <c r="BB288" i="14"/>
  <c r="P303" i="14"/>
  <c r="AZ314" i="14"/>
  <c r="BD278" i="14"/>
  <c r="BA300" i="14"/>
  <c r="AI134" i="14"/>
  <c r="BC279" i="14"/>
  <c r="BC283" i="14"/>
  <c r="AY298" i="14"/>
  <c r="AY228" i="14"/>
  <c r="BD236" i="14"/>
  <c r="BA255" i="14"/>
  <c r="BB292" i="14"/>
  <c r="Z304" i="14"/>
  <c r="BA314" i="14"/>
  <c r="BE271" i="14"/>
  <c r="AZ293" i="14"/>
  <c r="J134" i="14"/>
  <c r="BC281" i="14"/>
  <c r="AH298" i="14"/>
  <c r="AZ251" i="14"/>
  <c r="BB275" i="14"/>
  <c r="N296" i="14"/>
  <c r="BE313" i="14"/>
  <c r="AY260" i="14"/>
  <c r="N133" i="14"/>
  <c r="P166" i="14"/>
  <c r="BB281" i="14"/>
  <c r="BB285" i="14"/>
  <c r="AZ228" i="14"/>
  <c r="BB236" i="14"/>
  <c r="BB267" i="14"/>
  <c r="Z293" i="14"/>
  <c r="D305" i="14"/>
  <c r="AI260" i="14"/>
  <c r="BB289" i="14"/>
  <c r="AY305" i="14"/>
  <c r="BA311" i="14"/>
  <c r="R134" i="14"/>
  <c r="AA179" i="14"/>
  <c r="AK182" i="14"/>
  <c r="D234" i="14"/>
  <c r="K137" i="14"/>
  <c r="M152" i="14"/>
  <c r="D161" i="14"/>
  <c r="D140" i="14"/>
  <c r="AI160" i="14"/>
  <c r="AK138" i="14"/>
  <c r="O182" i="14"/>
  <c r="AB192" i="14"/>
  <c r="D184" i="14"/>
  <c r="AB178" i="14"/>
  <c r="M147" i="14"/>
  <c r="AD138" i="14"/>
  <c r="AB139" i="14"/>
  <c r="J178" i="14"/>
  <c r="J145" i="14"/>
  <c r="AD174" i="14"/>
  <c r="AC180" i="14"/>
  <c r="P184" i="14"/>
  <c r="K164" i="14"/>
  <c r="AA141" i="14"/>
  <c r="AB153" i="14"/>
  <c r="D158" i="14"/>
  <c r="AM168" i="14"/>
  <c r="AB150" i="14"/>
  <c r="AC139" i="14"/>
  <c r="R163" i="14"/>
  <c r="J177" i="14"/>
  <c r="P181" i="14"/>
  <c r="AI185" i="14"/>
  <c r="AI178" i="14"/>
  <c r="M148" i="14"/>
  <c r="M162" i="14"/>
  <c r="AC163" i="14"/>
  <c r="N145" i="14"/>
  <c r="J181" i="14"/>
  <c r="Z142" i="14"/>
  <c r="AB167" i="14"/>
  <c r="AB189" i="14"/>
  <c r="I201" i="14"/>
  <c r="O236" i="14"/>
  <c r="O188" i="14"/>
  <c r="AI201" i="14"/>
  <c r="AA217" i="14"/>
  <c r="E222" i="14"/>
  <c r="R223" i="14"/>
  <c r="AC238" i="14"/>
  <c r="I225" i="14"/>
  <c r="N257" i="14"/>
  <c r="J247" i="14"/>
  <c r="AB255" i="14"/>
  <c r="J259" i="14"/>
  <c r="Z267" i="14"/>
  <c r="BC260" i="14"/>
  <c r="AK161" i="14"/>
  <c r="N168" i="14"/>
  <c r="AC183" i="14"/>
  <c r="AK164" i="14"/>
  <c r="D142" i="14"/>
  <c r="N154" i="14"/>
  <c r="Z141" i="14"/>
  <c r="AK143" i="14"/>
  <c r="AD179" i="14"/>
  <c r="O143" i="14"/>
  <c r="O172" i="14"/>
  <c r="AK180" i="14"/>
  <c r="K186" i="14"/>
  <c r="AI135" i="14"/>
  <c r="M159" i="14"/>
  <c r="I162" i="14"/>
  <c r="E145" i="14"/>
  <c r="AD136" i="14"/>
  <c r="O150" i="14"/>
  <c r="M189" i="14"/>
  <c r="D181" i="14"/>
  <c r="AC186" i="14"/>
  <c r="P178" i="14"/>
  <c r="D146" i="14"/>
  <c r="AA154" i="14"/>
  <c r="D165" i="14"/>
  <c r="M140" i="14"/>
  <c r="Z166" i="14"/>
  <c r="J144" i="14"/>
  <c r="AB168" i="14"/>
  <c r="R191" i="14"/>
  <c r="E183" i="14"/>
  <c r="AM186" i="14"/>
  <c r="P135" i="14"/>
  <c r="R152" i="14"/>
  <c r="Z181" i="14"/>
  <c r="AB135" i="14"/>
  <c r="N148" i="14"/>
  <c r="AC135" i="14"/>
  <c r="BA302" i="14"/>
  <c r="AY208" i="14"/>
  <c r="AH228" i="14"/>
  <c r="BE264" i="14"/>
  <c r="AZ281" i="14"/>
  <c r="AZ236" i="14"/>
  <c r="AB300" i="14"/>
  <c r="BD264" i="14"/>
  <c r="I165" i="14"/>
  <c r="BC284" i="14"/>
  <c r="Z227" i="14"/>
  <c r="BC299" i="14"/>
  <c r="BD311" i="14"/>
  <c r="AC289" i="14"/>
  <c r="AB134" i="14"/>
  <c r="BE298" i="14"/>
  <c r="AZ248" i="14"/>
  <c r="AY299" i="14"/>
  <c r="E253" i="14"/>
  <c r="K294" i="14"/>
  <c r="AK130" i="14"/>
  <c r="BE180" i="14"/>
  <c r="AB197" i="14"/>
  <c r="BD243" i="14"/>
  <c r="AZ269" i="14"/>
  <c r="BE283" i="14"/>
  <c r="BC227" i="14"/>
  <c r="I231" i="14"/>
  <c r="BB270" i="14"/>
  <c r="AZ299" i="14"/>
  <c r="AH314" i="14"/>
  <c r="BA264" i="14"/>
  <c r="E134" i="14"/>
  <c r="I167" i="14"/>
  <c r="BD312" i="14"/>
  <c r="AH229" i="14"/>
  <c r="AH265" i="14"/>
  <c r="N276" i="14"/>
  <c r="BB308" i="14"/>
  <c r="AZ249" i="14"/>
  <c r="AY271" i="14"/>
  <c r="AA296" i="14"/>
  <c r="AA134" i="14"/>
  <c r="BD279" i="14"/>
  <c r="M298" i="14"/>
  <c r="BE230" i="14"/>
  <c r="BE248" i="14"/>
  <c r="BE270" i="14"/>
  <c r="AH292" i="14"/>
  <c r="BB310" i="14"/>
  <c r="BD271" i="14"/>
  <c r="BC293" i="14"/>
  <c r="AK165" i="14"/>
  <c r="AH280" i="14"/>
  <c r="R298" i="14"/>
  <c r="P229" i="14"/>
  <c r="M248" i="14"/>
  <c r="BE275" i="14"/>
  <c r="AY308" i="14"/>
  <c r="AY254" i="14"/>
  <c r="AH300" i="14"/>
  <c r="AC273" i="14"/>
  <c r="BE307" i="14"/>
  <c r="AZ130" i="14"/>
  <c r="AZ195" i="14"/>
  <c r="AA208" i="14"/>
  <c r="AK245" i="14"/>
  <c r="BA281" i="14"/>
  <c r="Z294" i="14"/>
  <c r="AZ227" i="14"/>
  <c r="BC231" i="14"/>
  <c r="O254" i="14"/>
  <c r="BD274" i="14"/>
  <c r="AC292" i="14"/>
  <c r="BA249" i="14"/>
  <c r="BE289" i="14"/>
  <c r="AK300" i="14"/>
  <c r="AD135" i="14"/>
  <c r="Z279" i="14"/>
  <c r="Z283" i="14"/>
  <c r="D298" i="14"/>
  <c r="BE229" i="14"/>
  <c r="BE244" i="14"/>
  <c r="BE265" i="14"/>
  <c r="BE288" i="14"/>
  <c r="AZ308" i="14"/>
  <c r="BD289" i="14"/>
  <c r="BE305" i="14"/>
  <c r="AI161" i="14"/>
  <c r="AY283" i="14"/>
  <c r="AB312" i="14"/>
  <c r="BC236" i="14"/>
  <c r="BD255" i="14"/>
  <c r="AI274" i="14"/>
  <c r="AA295" i="14"/>
  <c r="BC249" i="14"/>
  <c r="AZ271" i="14"/>
  <c r="AY293" i="14"/>
  <c r="K133" i="14"/>
  <c r="P167" i="14"/>
  <c r="M281" i="14"/>
  <c r="M285" i="14"/>
  <c r="BC229" i="14"/>
  <c r="BC244" i="14"/>
  <c r="Z255" i="14"/>
  <c r="AZ275" i="14"/>
  <c r="AA299" i="14"/>
  <c r="AA271" i="14"/>
  <c r="BE296" i="14"/>
  <c r="AD258" i="14"/>
  <c r="R301" i="14"/>
  <c r="N297" i="14"/>
  <c r="AZ135" i="14"/>
  <c r="AK187" i="14"/>
  <c r="I210" i="14"/>
  <c r="P242" i="14"/>
  <c r="M266" i="14"/>
  <c r="BD298" i="14"/>
  <c r="AH227" i="14"/>
  <c r="AZ244" i="14"/>
  <c r="AH270" i="14"/>
  <c r="BC292" i="14"/>
  <c r="R304" i="14"/>
  <c r="BA315" i="14"/>
  <c r="BA289" i="14"/>
  <c r="BB305" i="14"/>
  <c r="Z139" i="14"/>
  <c r="BD280" i="14"/>
  <c r="BD284" i="14"/>
  <c r="E298" i="14"/>
  <c r="BA229" i="14"/>
  <c r="BA244" i="14"/>
  <c r="BA265" i="14"/>
  <c r="BC295" i="14"/>
  <c r="AH308" i="14"/>
  <c r="AH315" i="14"/>
  <c r="AK271" i="14"/>
  <c r="AZ300" i="14"/>
  <c r="N161" i="14"/>
  <c r="AY282" i="14"/>
  <c r="BC312" i="14"/>
  <c r="AZ255" i="14"/>
  <c r="AY288" i="14"/>
  <c r="M299" i="14"/>
  <c r="BC314" i="14"/>
  <c r="BC300" i="14"/>
  <c r="N134" i="14"/>
  <c r="AC167" i="14"/>
  <c r="BB282" i="14"/>
  <c r="P290" i="14"/>
  <c r="AY229" i="14"/>
  <c r="AY248" i="14"/>
  <c r="AY275" i="14"/>
  <c r="BD299" i="14"/>
  <c r="I308" i="14"/>
  <c r="BC271" i="14"/>
  <c r="BB293" i="14"/>
  <c r="AZ309" i="14"/>
  <c r="BB254" i="14"/>
  <c r="P161" i="14"/>
  <c r="P180" i="14"/>
  <c r="K182" i="14"/>
  <c r="AA164" i="14"/>
  <c r="K141" i="14"/>
  <c r="M154" i="14"/>
  <c r="AD139" i="14"/>
  <c r="I143" i="14"/>
  <c r="Z168" i="14"/>
  <c r="AD142" i="14"/>
  <c r="AD171" i="14"/>
  <c r="M179" i="14"/>
  <c r="D186" i="14"/>
  <c r="O131" i="14"/>
  <c r="Z150" i="14"/>
  <c r="AK162" i="14"/>
  <c r="N143" i="14"/>
  <c r="J186" i="14"/>
  <c r="O149" i="14"/>
  <c r="AB188" i="14"/>
  <c r="AB181" i="14"/>
  <c r="P185" i="14"/>
  <c r="R178" i="14"/>
  <c r="M145" i="14"/>
  <c r="D154" i="14"/>
  <c r="M163" i="14"/>
  <c r="R138" i="14"/>
  <c r="O165" i="14"/>
  <c r="Z143" i="14"/>
  <c r="R167" i="14"/>
  <c r="M190" i="14"/>
  <c r="AK183" i="14"/>
  <c r="AA186" i="14"/>
  <c r="AD132" i="14"/>
  <c r="R151" i="14"/>
  <c r="Z179" i="14"/>
  <c r="D135" i="14"/>
  <c r="AK147" i="14"/>
  <c r="E135" i="14"/>
  <c r="Z146" i="14"/>
  <c r="Z171" i="14"/>
  <c r="R192" i="14"/>
  <c r="AC204" i="14"/>
  <c r="AD198" i="14"/>
  <c r="O191" i="14"/>
  <c r="AI204" i="14"/>
  <c r="M219" i="14"/>
  <c r="R233" i="14"/>
  <c r="AA226" i="14"/>
  <c r="P238" i="14"/>
  <c r="AD265" i="14"/>
  <c r="AB258" i="14"/>
  <c r="AB251" i="14"/>
  <c r="E263" i="14"/>
  <c r="AC266" i="14"/>
  <c r="N280" i="14"/>
  <c r="BA278" i="14"/>
  <c r="K166" i="14"/>
  <c r="E180" i="14"/>
  <c r="M185" i="14"/>
  <c r="AA178" i="14"/>
  <c r="D145" i="14"/>
  <c r="N156" i="14"/>
  <c r="AI163" i="14"/>
  <c r="AK146" i="14"/>
  <c r="J136" i="14"/>
  <c r="O147" i="14"/>
  <c r="O176" i="14"/>
  <c r="AA182" i="14"/>
  <c r="AD234" i="14"/>
  <c r="AI139" i="14"/>
  <c r="M166" i="14"/>
  <c r="J168" i="14"/>
  <c r="AK148" i="14"/>
  <c r="AK137" i="14"/>
  <c r="O183" i="14"/>
  <c r="M194" i="14"/>
  <c r="I183" i="14"/>
  <c r="E234" i="14"/>
  <c r="K136" i="14"/>
  <c r="D150" i="14"/>
  <c r="AB156" i="14"/>
  <c r="Z140" i="14"/>
  <c r="E144" i="14"/>
  <c r="AD184" i="14"/>
  <c r="J148" i="14"/>
  <c r="AD169" i="14"/>
  <c r="AB179" i="14"/>
  <c r="E184" i="14"/>
  <c r="Z135" i="14"/>
  <c r="P140" i="14"/>
  <c r="R156" i="14"/>
  <c r="AD137" i="14"/>
  <c r="M139" i="14"/>
  <c r="AM150" i="14"/>
  <c r="E138" i="14"/>
  <c r="Z160" i="14"/>
  <c r="J176" i="14"/>
  <c r="E196" i="14"/>
  <c r="M233" i="14"/>
  <c r="O203" i="14"/>
  <c r="Z195" i="14"/>
  <c r="M215" i="14"/>
  <c r="AA220" i="14"/>
  <c r="AD208" i="14"/>
  <c r="AB230" i="14"/>
  <c r="AK240" i="14"/>
  <c r="AI250" i="14"/>
  <c r="AD262" i="14"/>
  <c r="AD252" i="14"/>
  <c r="R260" i="14"/>
  <c r="AD270" i="14"/>
  <c r="E281" i="14"/>
  <c r="AA278" i="14"/>
  <c r="O287" i="14"/>
  <c r="AA304" i="14"/>
  <c r="AD318" i="14"/>
  <c r="I200" i="14"/>
  <c r="AB236" i="14"/>
  <c r="BB264" i="14"/>
  <c r="N166" i="14"/>
  <c r="K180" i="14"/>
  <c r="AA185" i="14"/>
  <c r="Z130" i="14"/>
  <c r="AB145" i="14"/>
  <c r="M157" i="14"/>
  <c r="K163" i="14"/>
  <c r="N147" i="14"/>
  <c r="J139" i="14"/>
  <c r="Z148" i="14"/>
  <c r="D187" i="14"/>
  <c r="N183" i="14"/>
  <c r="AA160" i="14"/>
  <c r="AA140" i="14"/>
  <c r="M168" i="14"/>
  <c r="M135" i="14"/>
  <c r="N149" i="14"/>
  <c r="N138" i="14"/>
  <c r="Z169" i="14"/>
  <c r="D195" i="14"/>
  <c r="R183" i="14"/>
  <c r="K234" i="14"/>
  <c r="AI136" i="14"/>
  <c r="AB151" i="14"/>
  <c r="D156" i="14"/>
  <c r="I160" i="14"/>
  <c r="AC144" i="14"/>
  <c r="AD186" i="14"/>
  <c r="AI150" i="14"/>
  <c r="O170" i="14"/>
  <c r="K179" i="14"/>
  <c r="M184" i="14"/>
  <c r="Z138" i="14"/>
  <c r="AI141" i="14"/>
  <c r="R157" i="14"/>
  <c r="O139" i="14"/>
  <c r="R140" i="14"/>
  <c r="AD160" i="14"/>
  <c r="AC138" i="14"/>
  <c r="AB161" i="14"/>
  <c r="AD176" i="14"/>
  <c r="AC196" i="14"/>
  <c r="N235" i="14"/>
  <c r="N232" i="14"/>
  <c r="P196" i="14"/>
  <c r="AI215" i="14"/>
  <c r="J147" i="14"/>
  <c r="O199" i="14"/>
  <c r="AD233" i="14"/>
  <c r="D258" i="14"/>
  <c r="AI280" i="14"/>
  <c r="N311" i="14"/>
  <c r="J197" i="14"/>
  <c r="AC168" i="14"/>
  <c r="Z234" i="14"/>
  <c r="M151" i="14"/>
  <c r="R137" i="14"/>
  <c r="AD181" i="14"/>
  <c r="J150" i="14"/>
  <c r="R195" i="14"/>
  <c r="AK234" i="14"/>
  <c r="R144" i="14"/>
  <c r="N160" i="14"/>
  <c r="AK145" i="14"/>
  <c r="J142" i="14"/>
  <c r="Z177" i="14"/>
  <c r="N182" i="14"/>
  <c r="J138" i="14"/>
  <c r="D144" i="14"/>
  <c r="AB155" i="14"/>
  <c r="AK163" i="14"/>
  <c r="O161" i="14"/>
  <c r="AD144" i="14"/>
  <c r="O174" i="14"/>
  <c r="R182" i="14"/>
  <c r="J234" i="14"/>
  <c r="D147" i="14"/>
  <c r="M165" i="14"/>
  <c r="M137" i="14"/>
  <c r="O168" i="14"/>
  <c r="AD143" i="14"/>
  <c r="AD172" i="14"/>
  <c r="E200" i="14"/>
  <c r="Z197" i="14"/>
  <c r="J193" i="14"/>
  <c r="P216" i="14"/>
  <c r="P221" i="14"/>
  <c r="O213" i="14"/>
  <c r="AM231" i="14"/>
  <c r="E224" i="14"/>
  <c r="D256" i="14"/>
  <c r="O244" i="14"/>
  <c r="K254" i="14"/>
  <c r="AK260" i="14"/>
  <c r="AK274" i="14"/>
  <c r="J282" i="14"/>
  <c r="R287" i="14"/>
  <c r="N293" i="14"/>
  <c r="AB306" i="14"/>
  <c r="I310" i="14"/>
  <c r="I204" i="14"/>
  <c r="AD197" i="14"/>
  <c r="Z315" i="14"/>
  <c r="K167" i="14"/>
  <c r="AC181" i="14"/>
  <c r="I186" i="14"/>
  <c r="J131" i="14"/>
  <c r="M146" i="14"/>
  <c r="N157" i="14"/>
  <c r="AD163" i="14"/>
  <c r="AC148" i="14"/>
  <c r="I135" i="14"/>
  <c r="J149" i="14"/>
  <c r="AB187" i="14"/>
  <c r="AB183" i="14"/>
  <c r="AD162" i="14"/>
  <c r="P141" i="14"/>
  <c r="Z178" i="14"/>
  <c r="R136" i="14"/>
  <c r="J160" i="14"/>
  <c r="E140" i="14"/>
  <c r="J170" i="14"/>
  <c r="AB195" i="14"/>
  <c r="AI183" i="14"/>
  <c r="P234" i="14"/>
  <c r="AA137" i="14"/>
  <c r="D151" i="14"/>
  <c r="AA156" i="14"/>
  <c r="P162" i="14"/>
  <c r="I145" i="14"/>
  <c r="AD141" i="14"/>
  <c r="P150" i="14"/>
  <c r="Z172" i="14"/>
  <c r="I180" i="14"/>
  <c r="AI184" i="14"/>
  <c r="AD140" i="14"/>
  <c r="R142" i="14"/>
  <c r="R158" i="14"/>
  <c r="AK160" i="14"/>
  <c r="N142" i="14"/>
  <c r="Z161" i="14"/>
  <c r="I139" i="14"/>
  <c r="AB162" i="14"/>
  <c r="O177" i="14"/>
  <c r="I197" i="14"/>
  <c r="R235" i="14"/>
  <c r="R232" i="14"/>
  <c r="K198" i="14"/>
  <c r="AC216" i="14"/>
  <c r="E221" i="14"/>
  <c r="Z211" i="14"/>
  <c r="AA230" i="14"/>
  <c r="AB240" i="14"/>
  <c r="AK250" i="14"/>
  <c r="Z242" i="14"/>
  <c r="D253" i="14"/>
  <c r="E259" i="14"/>
  <c r="Z273" i="14"/>
  <c r="AD281" i="14"/>
  <c r="O275" i="14"/>
  <c r="J289" i="14"/>
  <c r="AA305" i="14"/>
  <c r="E309" i="14"/>
  <c r="N201" i="14"/>
  <c r="P236" i="14"/>
  <c r="N264" i="14"/>
  <c r="AB305" i="14"/>
  <c r="AB232" i="14"/>
  <c r="K199" i="14"/>
  <c r="AB218" i="14"/>
  <c r="P233" i="14"/>
  <c r="M227" i="14"/>
  <c r="R240" i="14"/>
  <c r="I256" i="14"/>
  <c r="K262" i="14"/>
  <c r="R253" i="14"/>
  <c r="AD261" i="14"/>
  <c r="Z274" i="14"/>
  <c r="K281" i="14"/>
  <c r="D290" i="14"/>
  <c r="O298" i="14"/>
  <c r="J318" i="14"/>
  <c r="I199" i="14"/>
  <c r="O235" i="14"/>
  <c r="E232" i="14"/>
  <c r="P199" i="14"/>
  <c r="N216" i="14"/>
  <c r="D220" i="14"/>
  <c r="AD210" i="14"/>
  <c r="E237" i="14"/>
  <c r="AC225" i="14"/>
  <c r="M257" i="14"/>
  <c r="AD249" i="14"/>
  <c r="AI255" i="14"/>
  <c r="AC261" i="14"/>
  <c r="R283" i="14"/>
  <c r="AA281" i="14"/>
  <c r="P277" i="14"/>
  <c r="AM294" i="14"/>
  <c r="AD300" i="14"/>
  <c r="N308" i="14"/>
  <c r="J310" i="14"/>
  <c r="AD220" i="14"/>
  <c r="J203" i="14"/>
  <c r="AD188" i="14"/>
  <c r="AC214" i="14"/>
  <c r="M218" i="14"/>
  <c r="Z233" i="14"/>
  <c r="AB224" i="14"/>
  <c r="AA239" i="14"/>
  <c r="N258" i="14"/>
  <c r="AM249" i="14"/>
  <c r="M265" i="14"/>
  <c r="J274" i="14"/>
  <c r="AK281" i="14"/>
  <c r="AD275" i="14"/>
  <c r="O288" i="14"/>
  <c r="K313" i="14"/>
  <c r="R290" i="14"/>
  <c r="AD215" i="14"/>
  <c r="Z191" i="14"/>
  <c r="AI216" i="14"/>
  <c r="R222" i="14"/>
  <c r="AD211" i="14"/>
  <c r="P237" i="14"/>
  <c r="Z224" i="14"/>
  <c r="AK258" i="14"/>
  <c r="AD246" i="14"/>
  <c r="AI263" i="14"/>
  <c r="Z268" i="14"/>
  <c r="AK279" i="14"/>
  <c r="AA285" i="14"/>
  <c r="O291" i="14"/>
  <c r="I311" i="14"/>
  <c r="K310" i="14"/>
  <c r="J216" i="14"/>
  <c r="J200" i="14"/>
  <c r="O192" i="14"/>
  <c r="AB214" i="14"/>
  <c r="R218" i="14"/>
  <c r="J233" i="14"/>
  <c r="AA228" i="14"/>
  <c r="AI239" i="14"/>
  <c r="Z250" i="14"/>
  <c r="O242" i="14"/>
  <c r="AI253" i="14"/>
  <c r="AB261" i="14"/>
  <c r="AA274" i="14"/>
  <c r="E279" i="14"/>
  <c r="AC284" i="14"/>
  <c r="D288" i="14"/>
  <c r="J293" i="14"/>
  <c r="P305" i="14"/>
  <c r="R318" i="14"/>
  <c r="AC201" i="14"/>
  <c r="Z236" i="14"/>
  <c r="E264" i="14"/>
  <c r="AI196" i="14"/>
  <c r="I216" i="14"/>
  <c r="AI220" i="14"/>
  <c r="AD209" i="14"/>
  <c r="M237" i="14"/>
  <c r="I265" i="14"/>
  <c r="J244" i="14"/>
  <c r="P254" i="14"/>
  <c r="E267" i="14"/>
  <c r="AB285" i="14"/>
  <c r="AC285" i="14"/>
  <c r="AB291" i="14"/>
  <c r="Z298" i="14"/>
  <c r="Z309" i="14"/>
  <c r="AA314" i="14"/>
  <c r="Z312" i="14"/>
  <c r="P314" i="14"/>
  <c r="AK315" i="14"/>
  <c r="AC313" i="14"/>
  <c r="I315" i="14"/>
  <c r="AC294" i="14"/>
  <c r="I235" i="14"/>
  <c r="J192" i="14"/>
  <c r="K216" i="14"/>
  <c r="AI222" i="14"/>
  <c r="O212" i="14"/>
  <c r="M238" i="14"/>
  <c r="AI225" i="14"/>
  <c r="E258" i="14"/>
  <c r="O247" i="14"/>
  <c r="D263" i="14"/>
  <c r="J269" i="14"/>
  <c r="I279" i="14"/>
  <c r="J285" i="14"/>
  <c r="Z292" i="14"/>
  <c r="AB311" i="14"/>
  <c r="AK313" i="14"/>
  <c r="J218" i="14"/>
  <c r="AD200" i="14"/>
  <c r="Z194" i="14"/>
  <c r="D214" i="14"/>
  <c r="P218" i="14"/>
  <c r="Z205" i="14"/>
  <c r="R229" i="14"/>
  <c r="N240" i="14"/>
  <c r="AK256" i="14"/>
  <c r="Z244" i="14"/>
  <c r="K253" i="14"/>
  <c r="N259" i="14"/>
  <c r="J277" i="14"/>
  <c r="P279" i="14"/>
  <c r="E284" i="14"/>
  <c r="AB288" i="14"/>
  <c r="Z295" i="14"/>
  <c r="N305" i="14"/>
  <c r="K318" i="14"/>
  <c r="I202" i="14"/>
  <c r="O196" i="14"/>
  <c r="K264" i="14"/>
  <c r="P197" i="14"/>
  <c r="AB216" i="14"/>
  <c r="K220" i="14"/>
  <c r="O210" i="14"/>
  <c r="AA237" i="14"/>
  <c r="AB265" i="14"/>
  <c r="AD244" i="14"/>
  <c r="AA255" i="14"/>
  <c r="AC267" i="14"/>
  <c r="O266" i="14"/>
  <c r="E285" i="14"/>
  <c r="M292" i="14"/>
  <c r="J299" i="14"/>
  <c r="M311" i="14"/>
  <c r="AB314" i="14"/>
  <c r="AD312" i="14"/>
  <c r="N314" i="14"/>
  <c r="K315" i="14"/>
  <c r="O308" i="14"/>
  <c r="P315" i="14"/>
  <c r="Z303" i="14"/>
  <c r="P232" i="14"/>
  <c r="P198" i="14"/>
  <c r="N218" i="14"/>
  <c r="K233" i="14"/>
  <c r="R226" i="14"/>
  <c r="AC240" i="14"/>
  <c r="P265" i="14"/>
  <c r="E262" i="14"/>
  <c r="AA252" i="14"/>
  <c r="N260" i="14"/>
  <c r="AD273" i="14"/>
  <c r="AI281" i="14"/>
  <c r="M289" i="14"/>
  <c r="AD297" i="14"/>
  <c r="P318" i="14"/>
  <c r="AC198" i="14"/>
  <c r="J235" i="14"/>
  <c r="AC232" i="14"/>
  <c r="AI197" i="14"/>
  <c r="P215" i="14"/>
  <c r="AB220" i="14"/>
  <c r="J210" i="14"/>
  <c r="AK237" i="14"/>
  <c r="N224" i="14"/>
  <c r="E257" i="14"/>
  <c r="J249" i="14"/>
  <c r="M255" i="14"/>
  <c r="AD260" i="14"/>
  <c r="R282" i="14"/>
  <c r="N281" i="14"/>
  <c r="AI277" i="14"/>
  <c r="M294" i="14"/>
  <c r="J300" i="14"/>
  <c r="N307" i="14"/>
  <c r="AA310" i="14"/>
  <c r="AD218" i="14"/>
  <c r="Z202" i="14"/>
  <c r="J188" i="14"/>
  <c r="AA204" i="14"/>
  <c r="E218" i="14"/>
  <c r="AA222" i="14"/>
  <c r="D224" i="14"/>
  <c r="AC239" i="14"/>
  <c r="AA257" i="14"/>
  <c r="O249" i="14"/>
  <c r="AB263" i="14"/>
  <c r="O272" i="14"/>
  <c r="P280" i="14"/>
  <c r="J275" i="14"/>
  <c r="AD287" i="14"/>
  <c r="J303" i="14"/>
  <c r="AI318" i="14"/>
  <c r="AC317" i="14"/>
  <c r="N316" i="14"/>
  <c r="AA316" i="14"/>
  <c r="AK317" i="14"/>
  <c r="E317" i="14"/>
  <c r="J129" i="14"/>
  <c r="AA129" i="14"/>
  <c r="BC129" i="14"/>
  <c r="AC129" i="14"/>
  <c r="R129" i="14"/>
  <c r="AI129" i="14"/>
  <c r="J172" i="14"/>
  <c r="Z192" i="14"/>
  <c r="R227" i="14"/>
  <c r="D251" i="14"/>
  <c r="AI285" i="14"/>
  <c r="AK196" i="14"/>
  <c r="AK232" i="14"/>
  <c r="N179" i="14"/>
  <c r="E164" i="14"/>
  <c r="M155" i="14"/>
  <c r="N144" i="14"/>
  <c r="AC137" i="14"/>
  <c r="Z170" i="14"/>
  <c r="AI180" i="14"/>
  <c r="AD164" i="14"/>
  <c r="AB148" i="14"/>
  <c r="AA163" i="14"/>
  <c r="O166" i="14"/>
  <c r="O146" i="14"/>
  <c r="M191" i="14"/>
  <c r="I184" i="14"/>
  <c r="AD167" i="14"/>
  <c r="AB146" i="14"/>
  <c r="AA157" i="14"/>
  <c r="D136" i="14"/>
  <c r="AD178" i="14"/>
  <c r="R161" i="14"/>
  <c r="M187" i="14"/>
  <c r="M183" i="14"/>
  <c r="I178" i="14"/>
  <c r="AB149" i="14"/>
  <c r="Z183" i="14"/>
  <c r="I144" i="14"/>
  <c r="J185" i="14"/>
  <c r="AD147" i="14"/>
  <c r="M188" i="14"/>
  <c r="N202" i="14"/>
  <c r="Z201" i="14"/>
  <c r="AA200" i="14"/>
  <c r="AK219" i="14"/>
  <c r="D222" i="14"/>
  <c r="AB226" i="14"/>
  <c r="R238" i="14"/>
  <c r="M225" i="14"/>
  <c r="D257" i="14"/>
  <c r="O248" i="14"/>
  <c r="J255" i="14"/>
  <c r="R261" i="14"/>
  <c r="N279" i="14"/>
  <c r="AI284" i="14"/>
  <c r="D293" i="14"/>
  <c r="J298" i="14"/>
  <c r="AI308" i="14"/>
  <c r="M315" i="14"/>
  <c r="AD219" i="14"/>
  <c r="AD201" i="14"/>
  <c r="I134" i="14"/>
  <c r="AD168" i="14"/>
  <c r="K181" i="14"/>
  <c r="AI234" i="14"/>
  <c r="AA135" i="14"/>
  <c r="N151" i="14"/>
  <c r="AM159" i="14"/>
  <c r="R139" i="14"/>
  <c r="D160" i="14"/>
  <c r="I138" i="14"/>
  <c r="O178" i="14"/>
  <c r="D192" i="14"/>
  <c r="AB184" i="14"/>
  <c r="AC178" i="14"/>
  <c r="R146" i="14"/>
  <c r="Z186" i="14"/>
  <c r="D139" i="14"/>
  <c r="Z167" i="14"/>
  <c r="Z144" i="14"/>
  <c r="J174" i="14"/>
  <c r="P179" i="14"/>
  <c r="R184" i="14"/>
  <c r="J140" i="14"/>
  <c r="AI140" i="14"/>
  <c r="AA152" i="14"/>
  <c r="AB158" i="14"/>
  <c r="I163" i="14"/>
  <c r="E150" i="14"/>
  <c r="E139" i="14"/>
  <c r="R162" i="14"/>
  <c r="Z176" i="14"/>
  <c r="R181" i="14"/>
  <c r="R185" i="14"/>
  <c r="M178" i="14"/>
  <c r="AB147" i="14"/>
  <c r="AB160" i="14"/>
  <c r="P163" i="14"/>
  <c r="AK144" i="14"/>
  <c r="J179" i="14"/>
  <c r="AK141" i="14"/>
  <c r="AB166" i="14"/>
  <c r="D189" i="14"/>
  <c r="AC200" i="14"/>
  <c r="AD236" i="14"/>
  <c r="AD187" i="14"/>
  <c r="P201" i="14"/>
  <c r="N217" i="14"/>
  <c r="AK222" i="14"/>
  <c r="AM213" i="14"/>
  <c r="N237" i="14"/>
  <c r="AC224" i="14"/>
  <c r="P256" i="14"/>
  <c r="Z246" i="14"/>
  <c r="AD254" i="14"/>
  <c r="P261" i="14"/>
  <c r="E278" i="14"/>
  <c r="N283" i="14"/>
  <c r="M288" i="14"/>
  <c r="AD293" i="14"/>
  <c r="AA307" i="14"/>
  <c r="P310" i="14"/>
  <c r="AK204" i="14"/>
  <c r="O198" i="14"/>
  <c r="AC282" i="14"/>
  <c r="P309" i="14"/>
  <c r="O264" i="14"/>
  <c r="P204" i="14"/>
  <c r="AC220" i="14"/>
  <c r="J207" i="14"/>
  <c r="R230" i="14"/>
  <c r="AC223" i="14"/>
  <c r="AK257" i="14"/>
  <c r="J242" i="14"/>
  <c r="P255" i="14"/>
  <c r="I261" i="14"/>
  <c r="Z266" i="14"/>
  <c r="J283" i="14"/>
  <c r="AB292" i="14"/>
  <c r="O302" i="14"/>
  <c r="K309" i="14"/>
  <c r="AC202" i="14"/>
  <c r="AI236" i="14"/>
  <c r="AD264" i="14"/>
  <c r="AA202" i="14"/>
  <c r="R217" i="14"/>
  <c r="N222" i="14"/>
  <c r="M226" i="14"/>
  <c r="N238" i="14"/>
  <c r="AB225" i="14"/>
  <c r="AC262" i="14"/>
  <c r="AD251" i="14"/>
  <c r="R263" i="14"/>
  <c r="O269" i="14"/>
  <c r="AD266" i="14"/>
  <c r="AD282" i="14"/>
  <c r="N278" i="14"/>
  <c r="J290" i="14"/>
  <c r="M303" i="14"/>
  <c r="E311" i="14"/>
  <c r="AC197" i="14"/>
  <c r="AI235" i="14"/>
  <c r="Z232" i="14"/>
  <c r="Z193" i="14"/>
  <c r="K214" i="14"/>
  <c r="R219" i="14"/>
  <c r="J205" i="14"/>
  <c r="R228" i="14"/>
  <c r="E225" i="14"/>
  <c r="Z262" i="14"/>
  <c r="AI252" i="14"/>
  <c r="AC260" i="14"/>
  <c r="AB280" i="14"/>
  <c r="I282" i="14"/>
  <c r="M287" i="14"/>
  <c r="AA303" i="14"/>
  <c r="N317" i="14"/>
  <c r="O295" i="14"/>
  <c r="Z200" i="14"/>
  <c r="AD195" i="14"/>
  <c r="D217" i="14"/>
  <c r="AK233" i="14"/>
  <c r="M224" i="14"/>
  <c r="R239" i="14"/>
  <c r="K265" i="14"/>
  <c r="K258" i="14"/>
  <c r="R251" i="14"/>
  <c r="I259" i="14"/>
  <c r="Z272" i="14"/>
  <c r="I280" i="14"/>
  <c r="AB287" i="14"/>
  <c r="Z296" i="14"/>
  <c r="AB318" i="14"/>
  <c r="N196" i="14"/>
  <c r="AK235" i="14"/>
  <c r="J204" i="14"/>
  <c r="AA196" i="14"/>
  <c r="AB215" i="14"/>
  <c r="D219" i="14"/>
  <c r="O207" i="14"/>
  <c r="M231" i="14"/>
  <c r="E223" i="14"/>
  <c r="AA256" i="14"/>
  <c r="O246" i="14"/>
  <c r="D254" i="14"/>
  <c r="Z259" i="14"/>
  <c r="R280" i="14"/>
  <c r="E280" i="14"/>
  <c r="I285" i="14"/>
  <c r="M293" i="14"/>
  <c r="O297" i="14"/>
  <c r="AI307" i="14"/>
  <c r="N309" i="14"/>
  <c r="AD214" i="14"/>
  <c r="AD199" i="14"/>
  <c r="AA264" i="14"/>
  <c r="K202" i="14"/>
  <c r="M217" i="14"/>
  <c r="D221" i="14"/>
  <c r="AD213" i="14"/>
  <c r="AB238" i="14"/>
  <c r="AD250" i="14"/>
  <c r="J248" i="14"/>
  <c r="K263" i="14"/>
  <c r="J271" i="14"/>
  <c r="AI279" i="14"/>
  <c r="K277" i="14"/>
  <c r="Z286" i="14"/>
  <c r="Z302" i="14"/>
  <c r="I318" i="14"/>
  <c r="P316" i="14"/>
  <c r="AB313" i="14"/>
  <c r="AK316" i="14"/>
  <c r="E316" i="14"/>
  <c r="O292" i="14"/>
  <c r="AA313" i="14"/>
  <c r="O299" i="14"/>
  <c r="Z204" i="14"/>
  <c r="AA197" i="14"/>
  <c r="P217" i="14"/>
  <c r="I233" i="14"/>
  <c r="D225" i="14"/>
  <c r="K239" i="14"/>
  <c r="J265" i="14"/>
  <c r="AK262" i="14"/>
  <c r="P251" i="14"/>
  <c r="AK259" i="14"/>
  <c r="J273" i="14"/>
  <c r="AA280" i="14"/>
  <c r="R288" i="14"/>
  <c r="J297" i="14"/>
  <c r="D318" i="14"/>
  <c r="E198" i="14"/>
  <c r="E235" i="14"/>
  <c r="AD204" i="14"/>
  <c r="K197" i="14"/>
  <c r="D215" i="14"/>
  <c r="N220" i="14"/>
  <c r="Z209" i="14"/>
  <c r="N231" i="14"/>
  <c r="AK223" i="14"/>
  <c r="AC257" i="14"/>
  <c r="Z248" i="14"/>
  <c r="J254" i="14"/>
  <c r="J260" i="14"/>
  <c r="R281" i="14"/>
  <c r="J280" i="14"/>
  <c r="P285" i="14"/>
  <c r="N294" i="14"/>
  <c r="Z299" i="14"/>
  <c r="P307" i="14"/>
  <c r="AA309" i="14"/>
  <c r="AD216" i="14"/>
  <c r="O200" i="14"/>
  <c r="Z187" i="14"/>
  <c r="AI202" i="14"/>
  <c r="AC218" i="14"/>
  <c r="I222" i="14"/>
  <c r="M223" i="14"/>
  <c r="D238" i="14"/>
  <c r="AC256" i="14"/>
  <c r="AD248" i="14"/>
  <c r="P263" i="14"/>
  <c r="AD271" i="14"/>
  <c r="K279" i="14"/>
  <c r="K278" i="14"/>
  <c r="J287" i="14"/>
  <c r="AD303" i="14"/>
  <c r="M318" i="14"/>
  <c r="AD316" i="14"/>
  <c r="N315" i="14"/>
  <c r="I316" i="14"/>
  <c r="J316" i="14"/>
  <c r="N310" i="14"/>
  <c r="AC316" i="14"/>
  <c r="AA318" i="14"/>
  <c r="D264" i="14"/>
  <c r="K203" i="14"/>
  <c r="AA219" i="14"/>
  <c r="Z206" i="14"/>
  <c r="D229" i="14"/>
  <c r="AM240" i="14"/>
  <c r="K256" i="14"/>
  <c r="Z241" i="14"/>
  <c r="R255" i="14"/>
  <c r="AK261" i="14"/>
  <c r="J278" i="14"/>
  <c r="I283" i="14"/>
  <c r="D292" i="14"/>
  <c r="AD301" i="14"/>
  <c r="AI309" i="14"/>
  <c r="E202" i="14"/>
  <c r="R236" i="14"/>
  <c r="R264" i="14"/>
  <c r="AA201" i="14"/>
  <c r="E217" i="14"/>
  <c r="AA221" i="14"/>
  <c r="R224" i="14"/>
  <c r="K237" i="14"/>
  <c r="AD224" i="14"/>
  <c r="M258" i="14"/>
  <c r="K251" i="14"/>
  <c r="N263" i="14"/>
  <c r="AD268" i="14"/>
  <c r="J266" i="14"/>
  <c r="K282" i="14"/>
  <c r="P278" i="14"/>
  <c r="Z289" i="14"/>
  <c r="O303" i="14"/>
  <c r="AC311" i="14"/>
  <c r="E197" i="14"/>
  <c r="Z235" i="14"/>
  <c r="AM204" i="14"/>
  <c r="J191" i="14"/>
  <c r="AI214" i="14"/>
  <c r="I219" i="14"/>
  <c r="O233" i="14"/>
  <c r="D227" i="14"/>
  <c r="I223" i="14"/>
  <c r="N262" i="14"/>
  <c r="R252" i="14"/>
  <c r="E260" i="14"/>
  <c r="AB279" i="14"/>
  <c r="AK282" i="14"/>
  <c r="R286" i="14"/>
  <c r="AD291" i="14"/>
  <c r="AI306" i="14"/>
  <c r="J309" i="14"/>
  <c r="D314" i="14"/>
  <c r="P317" i="14"/>
  <c r="O313" i="14"/>
  <c r="AC314" i="14"/>
  <c r="AI316" i="14"/>
  <c r="BB129" i="14"/>
  <c r="E129" i="14"/>
  <c r="AD129" i="14"/>
  <c r="D129" i="14"/>
  <c r="M129" i="14"/>
  <c r="AK129" i="14"/>
  <c r="AY129" i="14"/>
  <c r="M193" i="14"/>
  <c r="M214" i="14"/>
  <c r="N239" i="14"/>
  <c r="J263" i="14"/>
  <c r="E294" i="14"/>
  <c r="AC203" i="14"/>
  <c r="AK134" i="14"/>
  <c r="AI181" i="14"/>
  <c r="AM132" i="14"/>
  <c r="R159" i="14"/>
  <c r="N150" i="14"/>
  <c r="AC140" i="14"/>
  <c r="Z174" i="14"/>
  <c r="N184" i="14"/>
  <c r="J130" i="14"/>
  <c r="N159" i="14"/>
  <c r="M138" i="14"/>
  <c r="J182" i="14"/>
  <c r="K160" i="14"/>
  <c r="D179" i="14"/>
  <c r="AB185" i="14"/>
  <c r="O130" i="14"/>
  <c r="D152" i="14"/>
  <c r="O160" i="14"/>
  <c r="D141" i="14"/>
  <c r="I137" i="14"/>
  <c r="R165" i="14"/>
  <c r="M192" i="14"/>
  <c r="I185" i="14"/>
  <c r="Z131" i="14"/>
  <c r="R153" i="14"/>
  <c r="K162" i="14"/>
  <c r="AC146" i="14"/>
  <c r="I136" i="14"/>
  <c r="AB165" i="14"/>
  <c r="D191" i="14"/>
  <c r="J217" i="14"/>
  <c r="J264" i="14"/>
  <c r="AA203" i="14"/>
  <c r="AK220" i="14"/>
  <c r="O205" i="14"/>
  <c r="M228" i="14"/>
  <c r="AB239" i="14"/>
  <c r="E265" i="14"/>
  <c r="P258" i="14"/>
  <c r="J251" i="14"/>
  <c r="O263" i="14"/>
  <c r="AK267" i="14"/>
  <c r="K280" i="14"/>
  <c r="AM285" i="14"/>
  <c r="AA294" i="14"/>
  <c r="J302" i="14"/>
  <c r="AC318" i="14"/>
  <c r="N197" i="14"/>
  <c r="P235" i="14"/>
  <c r="I232" i="14"/>
  <c r="O141" i="14"/>
  <c r="D180" i="14"/>
  <c r="AI182" i="14"/>
  <c r="J162" i="14"/>
  <c r="AA139" i="14"/>
  <c r="N153" i="14"/>
  <c r="D168" i="14"/>
  <c r="AC142" i="14"/>
  <c r="O167" i="14"/>
  <c r="I141" i="14"/>
  <c r="J171" i="14"/>
  <c r="I179" i="14"/>
  <c r="AB186" i="14"/>
  <c r="AD130" i="14"/>
  <c r="M149" i="14"/>
  <c r="J161" i="14"/>
  <c r="AK142" i="14"/>
  <c r="J184" i="14"/>
  <c r="AD148" i="14"/>
  <c r="D188" i="14"/>
  <c r="N181" i="14"/>
  <c r="D185" i="14"/>
  <c r="N178" i="14"/>
  <c r="AB144" i="14"/>
  <c r="AB154" i="14"/>
  <c r="D162" i="14"/>
  <c r="AB136" i="14"/>
  <c r="Z162" i="14"/>
  <c r="O142" i="14"/>
  <c r="R166" i="14"/>
  <c r="R189" i="14"/>
  <c r="P182" i="14"/>
  <c r="M186" i="14"/>
  <c r="J132" i="14"/>
  <c r="AK150" i="14"/>
  <c r="M167" i="14"/>
  <c r="J167" i="14"/>
  <c r="I147" i="14"/>
  <c r="O138" i="14"/>
  <c r="O144" i="14"/>
  <c r="O169" i="14"/>
  <c r="AB191" i="14"/>
  <c r="E204" i="14"/>
  <c r="J198" i="14"/>
  <c r="AD190" i="14"/>
  <c r="K204" i="14"/>
  <c r="E219" i="14"/>
  <c r="N233" i="14"/>
  <c r="D226" i="14"/>
  <c r="AI238" i="14"/>
  <c r="AD225" i="14"/>
  <c r="I258" i="14"/>
  <c r="K250" i="14"/>
  <c r="AK263" i="14"/>
  <c r="E266" i="14"/>
  <c r="AA279" i="14"/>
  <c r="K284" i="14"/>
  <c r="AA293" i="14"/>
  <c r="AD298" i="14"/>
  <c r="K308" i="14"/>
  <c r="R316" i="14"/>
  <c r="AD221" i="14"/>
  <c r="O202" i="14"/>
  <c r="D286" i="14"/>
  <c r="E203" i="14"/>
  <c r="O190" i="14"/>
  <c r="M216" i="14"/>
  <c r="AC222" i="14"/>
  <c r="J211" i="14"/>
  <c r="D237" i="14"/>
  <c r="O223" i="14"/>
  <c r="P257" i="14"/>
  <c r="J246" i="14"/>
  <c r="Z263" i="14"/>
  <c r="N267" i="14"/>
  <c r="M278" i="14"/>
  <c r="N285" i="14"/>
  <c r="AD290" i="14"/>
  <c r="AK311" i="14"/>
  <c r="AI310" i="14"/>
  <c r="J214" i="14"/>
  <c r="Z199" i="14"/>
  <c r="AD191" i="14"/>
  <c r="I214" i="14"/>
  <c r="I218" i="14"/>
  <c r="E233" i="14"/>
  <c r="D228" i="14"/>
  <c r="M239" i="14"/>
  <c r="D265" i="14"/>
  <c r="AD241" i="14"/>
  <c r="M253" i="14"/>
  <c r="D261" i="14"/>
  <c r="O273" i="14"/>
  <c r="AC279" i="14"/>
  <c r="AD283" i="14"/>
  <c r="M286" i="14"/>
  <c r="AC293" i="14"/>
  <c r="AI305" i="14"/>
  <c r="N318" i="14"/>
  <c r="E201" i="14"/>
  <c r="AA236" i="14"/>
  <c r="AK264" i="14"/>
  <c r="K196" i="14"/>
  <c r="AK216" i="14"/>
  <c r="R220" i="14"/>
  <c r="J209" i="14"/>
  <c r="AC237" i="14"/>
  <c r="P225" i="14"/>
  <c r="Z243" i="14"/>
  <c r="AI254" i="14"/>
  <c r="K261" i="14"/>
  <c r="AB284" i="14"/>
  <c r="P284" i="14"/>
  <c r="D291" i="14"/>
  <c r="K306" i="14"/>
  <c r="D317" i="14"/>
  <c r="AB307" i="14"/>
  <c r="Z264" i="14"/>
  <c r="K200" i="14"/>
  <c r="D218" i="14"/>
  <c r="AB233" i="14"/>
  <c r="N227" i="14"/>
  <c r="AI240" i="14"/>
  <c r="R256" i="14"/>
  <c r="P262" i="14"/>
  <c r="P253" i="14"/>
  <c r="O259" i="14"/>
  <c r="E277" i="14"/>
  <c r="P282" i="14"/>
  <c r="AB290" i="14"/>
  <c r="Z300" i="14"/>
  <c r="R309" i="14"/>
  <c r="AK199" i="14"/>
  <c r="AK236" i="14"/>
  <c r="J232" i="14"/>
  <c r="AI199" i="14"/>
  <c r="AA216" i="14"/>
  <c r="P220" i="14"/>
  <c r="O211" i="14"/>
  <c r="R237" i="14"/>
  <c r="Z223" i="14"/>
  <c r="K257" i="14"/>
  <c r="M251" i="14"/>
  <c r="K255" i="14"/>
  <c r="N266" i="14"/>
  <c r="R284" i="14"/>
  <c r="N282" i="14"/>
  <c r="N277" i="14"/>
  <c r="Z287" i="14"/>
  <c r="O301" i="14"/>
  <c r="O309" i="14"/>
  <c r="M313" i="14"/>
  <c r="AD222" i="14"/>
  <c r="AD203" i="14"/>
  <c r="O189" i="14"/>
  <c r="E214" i="14"/>
  <c r="AI218" i="14"/>
  <c r="AI233" i="14"/>
  <c r="N225" i="14"/>
  <c r="I240" i="14"/>
  <c r="AA258" i="14"/>
  <c r="AA250" i="14"/>
  <c r="R259" i="14"/>
  <c r="R277" i="14"/>
  <c r="I281" i="14"/>
  <c r="O276" i="14"/>
  <c r="AD289" i="14"/>
  <c r="K304" i="14"/>
  <c r="AK309" i="14"/>
  <c r="J317" i="14"/>
  <c r="K316" i="14"/>
  <c r="K317" i="14"/>
  <c r="AA317" i="14"/>
  <c r="O318" i="14"/>
  <c r="K314" i="14"/>
  <c r="Z308" i="14"/>
  <c r="AI264" i="14"/>
  <c r="AI200" i="14"/>
  <c r="AC219" i="14"/>
  <c r="AA233" i="14"/>
  <c r="AB229" i="14"/>
  <c r="P240" i="14"/>
  <c r="AI256" i="14"/>
  <c r="AB262" i="14"/>
  <c r="AA254" i="14"/>
  <c r="Z260" i="14"/>
  <c r="AD277" i="14"/>
  <c r="AK283" i="14"/>
  <c r="M291" i="14"/>
  <c r="J301" i="14"/>
  <c r="R310" i="14"/>
  <c r="N200" i="14"/>
  <c r="E236" i="14"/>
  <c r="I264" i="14"/>
  <c r="P200" i="14"/>
  <c r="AK217" i="14"/>
  <c r="N221" i="14"/>
  <c r="Z213" i="14"/>
  <c r="AI237" i="14"/>
  <c r="J224" i="14"/>
  <c r="AC258" i="14"/>
  <c r="AI251" i="14"/>
  <c r="AD255" i="14"/>
  <c r="J268" i="14"/>
  <c r="R285" i="14"/>
  <c r="AI282" i="14"/>
  <c r="AI278" i="14"/>
  <c r="J288" i="14"/>
  <c r="AM303" i="14"/>
  <c r="Z310" i="14"/>
  <c r="AK314" i="14"/>
  <c r="AC235" i="14"/>
  <c r="O204" i="14"/>
  <c r="Z190" i="14"/>
  <c r="R214" i="14"/>
  <c r="K218" i="14"/>
  <c r="D233" i="14"/>
  <c r="AB227" i="14"/>
  <c r="AA240" i="14"/>
  <c r="AM258" i="14"/>
  <c r="AA251" i="14"/>
  <c r="M260" i="14"/>
  <c r="AD278" i="14"/>
  <c r="J281" i="14"/>
  <c r="AM276" i="14"/>
  <c r="O290" i="14"/>
  <c r="K305" i="14"/>
  <c r="I309" i="14"/>
  <c r="D313" i="14"/>
  <c r="AI317" i="14"/>
  <c r="AD317" i="14"/>
  <c r="AM312" i="14"/>
  <c r="D315" i="14"/>
  <c r="AB277" i="14"/>
  <c r="AC199" i="14"/>
  <c r="AD189" i="14"/>
  <c r="AA215" i="14"/>
  <c r="K221" i="14"/>
  <c r="Z210" i="14"/>
  <c r="AB237" i="14"/>
  <c r="O225" i="14"/>
  <c r="AI257" i="14"/>
  <c r="Z245" i="14"/>
  <c r="AC263" i="14"/>
  <c r="AK266" i="14"/>
  <c r="Z277" i="14"/>
  <c r="AA284" i="14"/>
  <c r="O289" i="14"/>
  <c r="O310" i="14"/>
  <c r="E310" i="14"/>
  <c r="N204" i="14"/>
  <c r="O197" i="14"/>
  <c r="J189" i="14"/>
  <c r="AK214" i="14"/>
  <c r="AK218" i="14"/>
  <c r="AC233" i="14"/>
  <c r="AB228" i="14"/>
  <c r="E239" i="14"/>
  <c r="N265" i="14"/>
  <c r="J241" i="14"/>
  <c r="J252" i="14"/>
  <c r="M259" i="14"/>
  <c r="AD272" i="14"/>
  <c r="Z278" i="14"/>
  <c r="P283" i="14"/>
  <c r="AD276" i="14"/>
  <c r="AD292" i="14"/>
  <c r="N304" i="14"/>
  <c r="K311" i="14"/>
  <c r="N199" i="14"/>
  <c r="M236" i="14"/>
  <c r="O232" i="14"/>
  <c r="O195" i="14"/>
  <c r="K215" i="14"/>
  <c r="I220" i="14"/>
  <c r="Z208" i="14"/>
  <c r="AA231" i="14"/>
  <c r="R225" i="14"/>
  <c r="O241" i="14"/>
  <c r="R254" i="14"/>
  <c r="O260" i="14"/>
  <c r="AB283" i="14"/>
  <c r="K283" i="14"/>
  <c r="M290" i="14"/>
  <c r="AD295" i="14"/>
  <c r="P308" i="14"/>
  <c r="AI313" i="14"/>
  <c r="I314" i="14"/>
  <c r="AB317" i="14"/>
  <c r="AI314" i="14"/>
  <c r="O296" i="14"/>
  <c r="O314" i="14"/>
  <c r="BD129" i="14"/>
  <c r="AZ129" i="14"/>
  <c r="K129" i="14"/>
  <c r="N129" i="14"/>
  <c r="BE129" i="14"/>
  <c r="AB129" i="14"/>
  <c r="J215" i="14"/>
  <c r="K219" i="14"/>
  <c r="AK265" i="14"/>
  <c r="I267" i="14"/>
  <c r="Z301" i="14"/>
  <c r="K235" i="14"/>
  <c r="E161" i="14"/>
  <c r="AA184" i="14"/>
  <c r="AB142" i="14"/>
  <c r="AC160" i="14"/>
  <c r="Z164" i="14"/>
  <c r="Z145" i="14"/>
  <c r="AB190" i="14"/>
  <c r="E186" i="14"/>
  <c r="AA136" i="14"/>
  <c r="Z184" i="14"/>
  <c r="E142" i="14"/>
  <c r="J141" i="14"/>
  <c r="Z173" i="14"/>
  <c r="AA180" i="14"/>
  <c r="R186" i="14"/>
  <c r="K140" i="14"/>
  <c r="AA153" i="14"/>
  <c r="D167" i="14"/>
  <c r="I148" i="14"/>
  <c r="AC141" i="14"/>
  <c r="O180" i="14"/>
  <c r="I181" i="14"/>
  <c r="N186" i="14"/>
  <c r="P136" i="14"/>
  <c r="AA159" i="14"/>
  <c r="J165" i="14"/>
  <c r="E149" i="14"/>
  <c r="E141" i="14"/>
  <c r="O185" i="14"/>
  <c r="D194" i="14"/>
  <c r="N236" i="14"/>
  <c r="J190" i="14"/>
  <c r="AA214" i="14"/>
  <c r="AK221" i="14"/>
  <c r="O209" i="14"/>
  <c r="D230" i="14"/>
  <c r="E240" i="14"/>
  <c r="O250" i="14"/>
  <c r="AA262" i="14"/>
  <c r="AB253" i="14"/>
  <c r="O261" i="14"/>
  <c r="O271" i="14"/>
  <c r="P281" i="14"/>
  <c r="AB278" i="14"/>
  <c r="Z288" i="14"/>
  <c r="AB304" i="14"/>
  <c r="AC309" i="14"/>
  <c r="AK200" i="14"/>
  <c r="D236" i="14"/>
  <c r="AA232" i="14"/>
  <c r="P165" i="14"/>
  <c r="R179" i="14"/>
  <c r="AC185" i="14"/>
  <c r="AK178" i="14"/>
  <c r="R143" i="14"/>
  <c r="N155" i="14"/>
  <c r="AA162" i="14"/>
  <c r="AC145" i="14"/>
  <c r="AD183" i="14"/>
  <c r="J146" i="14"/>
  <c r="J175" i="14"/>
  <c r="AA181" i="14"/>
  <c r="I234" i="14"/>
  <c r="P137" i="14"/>
  <c r="M161" i="14"/>
  <c r="N163" i="14"/>
  <c r="N146" i="14"/>
  <c r="N135" i="14"/>
  <c r="R168" i="14"/>
  <c r="D193" i="14"/>
  <c r="AB182" i="14"/>
  <c r="AI186" i="14"/>
  <c r="Z132" i="14"/>
  <c r="R147" i="14"/>
  <c r="D155" i="14"/>
  <c r="AA234" i="14"/>
  <c r="AB141" i="14"/>
  <c r="AD180" i="14"/>
  <c r="O145" i="14"/>
  <c r="O184" i="14"/>
  <c r="R194" i="14"/>
  <c r="AA183" i="14"/>
  <c r="O234" i="14"/>
  <c r="AI137" i="14"/>
  <c r="R154" i="14"/>
  <c r="Z185" i="14"/>
  <c r="D138" i="14"/>
  <c r="AC149" i="14"/>
  <c r="AK136" i="14"/>
  <c r="O148" i="14"/>
  <c r="O173" i="14"/>
  <c r="AB194" i="14"/>
  <c r="J219" i="14"/>
  <c r="J202" i="14"/>
  <c r="AD193" i="14"/>
  <c r="AK215" i="14"/>
  <c r="E220" i="14"/>
  <c r="Z207" i="14"/>
  <c r="N228" i="14"/>
  <c r="D239" i="14"/>
  <c r="R265" i="14"/>
  <c r="I262" i="14"/>
  <c r="M252" i="14"/>
  <c r="D259" i="14"/>
  <c r="Z269" i="14"/>
  <c r="AD280" i="14"/>
  <c r="AA277" i="14"/>
  <c r="J286" i="14"/>
  <c r="AD302" i="14"/>
  <c r="E318" i="14"/>
  <c r="E199" i="14"/>
  <c r="AB235" i="14"/>
  <c r="K232" i="14"/>
  <c r="Z290" i="14"/>
  <c r="Z196" i="14"/>
  <c r="O193" i="14"/>
  <c r="AB217" i="14"/>
  <c r="AM222" i="14"/>
  <c r="AB223" i="14"/>
  <c r="I239" i="14"/>
  <c r="AC265" i="14"/>
  <c r="AI258" i="14"/>
  <c r="P250" i="14"/>
  <c r="AB260" i="14"/>
  <c r="O270" i="14"/>
  <c r="AK280" i="14"/>
  <c r="D287" i="14"/>
  <c r="AI293" i="14"/>
  <c r="P311" i="14"/>
  <c r="AB316" i="14"/>
  <c r="J222" i="14"/>
  <c r="Z203" i="14"/>
  <c r="AM195" i="14"/>
  <c r="N215" i="14"/>
  <c r="AB219" i="14"/>
  <c r="AD206" i="14"/>
  <c r="N230" i="14"/>
  <c r="K240" i="14"/>
  <c r="M256" i="14"/>
  <c r="AD245" i="14"/>
  <c r="AB254" i="14"/>
  <c r="AI261" i="14"/>
  <c r="R279" i="14"/>
  <c r="AC280" i="14"/>
  <c r="AK285" i="14"/>
  <c r="R291" i="14"/>
  <c r="AD296" i="14"/>
  <c r="N306" i="14"/>
  <c r="AB309" i="14"/>
  <c r="N203" i="14"/>
  <c r="J199" i="14"/>
  <c r="AB264" i="14"/>
  <c r="K201" i="14"/>
  <c r="AC217" i="14"/>
  <c r="AB221" i="14"/>
  <c r="J213" i="14"/>
  <c r="I238" i="14"/>
  <c r="J250" i="14"/>
  <c r="Z247" i="14"/>
  <c r="I263" i="14"/>
  <c r="Z270" i="14"/>
  <c r="AK278" i="14"/>
  <c r="AD285" i="14"/>
  <c r="I294" i="14"/>
  <c r="P313" i="14"/>
  <c r="AA283" i="14"/>
  <c r="AD310" i="14"/>
  <c r="M264" i="14"/>
  <c r="N214" i="14"/>
  <c r="AC221" i="14"/>
  <c r="AD207" i="14"/>
  <c r="R231" i="14"/>
  <c r="I224" i="14"/>
  <c r="I257" i="14"/>
  <c r="AD242" i="14"/>
  <c r="Z256" i="14"/>
  <c r="Z261" i="14"/>
  <c r="J267" i="14"/>
  <c r="AK284" i="14"/>
  <c r="O286" i="14"/>
  <c r="AK303" i="14"/>
  <c r="AD309" i="14"/>
  <c r="I203" i="14"/>
  <c r="J196" i="14"/>
  <c r="O187" i="14"/>
  <c r="P203" i="14"/>
  <c r="AI217" i="14"/>
  <c r="M222" i="14"/>
  <c r="N226" i="14"/>
  <c r="AA238" i="14"/>
  <c r="J225" i="14"/>
  <c r="J262" i="14"/>
  <c r="AB252" i="14"/>
  <c r="AD263" i="14"/>
  <c r="Z271" i="14"/>
  <c r="O267" i="14"/>
  <c r="AC283" i="14"/>
  <c r="Z275" i="14"/>
  <c r="Z291" i="14"/>
  <c r="AI304" i="14"/>
  <c r="R311" i="14"/>
  <c r="I198" i="14"/>
  <c r="D235" i="14"/>
  <c r="AI232" i="14"/>
  <c r="J194" i="14"/>
  <c r="I215" i="14"/>
  <c r="AI219" i="14"/>
  <c r="AD205" i="14"/>
  <c r="M229" i="14"/>
  <c r="AD223" i="14"/>
  <c r="AI262" i="14"/>
  <c r="P252" i="14"/>
  <c r="J261" i="14"/>
  <c r="AB281" i="14"/>
  <c r="AA282" i="14"/>
  <c r="D289" i="14"/>
  <c r="P293" i="14"/>
  <c r="K307" i="14"/>
  <c r="Z313" i="14"/>
  <c r="D316" i="14"/>
  <c r="M316" i="14"/>
  <c r="O315" i="14"/>
  <c r="O312" i="14"/>
  <c r="AA315" i="14"/>
  <c r="AD284" i="14"/>
  <c r="I196" i="14"/>
  <c r="J187" i="14"/>
  <c r="AC215" i="14"/>
  <c r="M221" i="14"/>
  <c r="O208" i="14"/>
  <c r="I237" i="14"/>
  <c r="AK224" i="14"/>
  <c r="R257" i="14"/>
  <c r="O243" i="14"/>
  <c r="Z258" i="14"/>
  <c r="I266" i="14"/>
  <c r="AD267" i="14"/>
  <c r="I284" i="14"/>
  <c r="AD288" i="14"/>
  <c r="AA308" i="14"/>
  <c r="AC310" i="14"/>
  <c r="AK203" i="14"/>
  <c r="AD196" i="14"/>
  <c r="Z188" i="14"/>
  <c r="AI203" i="14"/>
  <c r="K217" i="14"/>
  <c r="K222" i="14"/>
  <c r="AA227" i="14"/>
  <c r="AK239" i="14"/>
  <c r="O265" i="14"/>
  <c r="O262" i="14"/>
  <c r="D252" i="14"/>
  <c r="AA263" i="14"/>
  <c r="J272" i="14"/>
  <c r="AM267" i="14"/>
  <c r="E283" i="14"/>
  <c r="J276" i="14"/>
  <c r="J292" i="14"/>
  <c r="P304" i="14"/>
  <c r="AI311" i="14"/>
  <c r="AK198" i="14"/>
  <c r="AC236" i="14"/>
  <c r="D232" i="14"/>
  <c r="AD194" i="14"/>
  <c r="R215" i="14"/>
  <c r="P219" i="14"/>
  <c r="O206" i="14"/>
  <c r="N229" i="14"/>
  <c r="O224" i="14"/>
  <c r="D262" i="14"/>
  <c r="AA253" i="14"/>
  <c r="AD259" i="14"/>
  <c r="AB282" i="14"/>
  <c r="AI283" i="14"/>
  <c r="AB289" i="14"/>
  <c r="J295" i="14"/>
  <c r="AK308" i="14"/>
  <c r="M314" i="14"/>
  <c r="M317" i="14"/>
  <c r="J312" i="14"/>
  <c r="N313" i="14"/>
  <c r="O300" i="14"/>
  <c r="I313" i="14"/>
  <c r="AD286" i="14"/>
  <c r="I236" i="14"/>
  <c r="AD192" i="14"/>
  <c r="I217" i="14"/>
  <c r="P222" i="14"/>
  <c r="D223" i="14"/>
  <c r="K238" i="14"/>
  <c r="Z265" i="14"/>
  <c r="R258" i="14"/>
  <c r="Z249" i="14"/>
  <c r="D260" i="14"/>
  <c r="AD269" i="14"/>
  <c r="J279" i="14"/>
  <c r="Z276" i="14"/>
  <c r="AK293" i="14"/>
  <c r="D311" i="14"/>
  <c r="AB315" i="14"/>
  <c r="J220" i="14"/>
  <c r="O201" i="14"/>
  <c r="J195" i="14"/>
  <c r="P214" i="14"/>
  <c r="N219" i="14"/>
  <c r="J206" i="14"/>
  <c r="M230" i="14"/>
  <c r="M240" i="14"/>
  <c r="E256" i="14"/>
  <c r="J245" i="14"/>
  <c r="AD253" i="14"/>
  <c r="E261" i="14"/>
  <c r="R278" i="14"/>
  <c r="AD279" i="14"/>
  <c r="J284" i="14"/>
  <c r="R289" i="14"/>
  <c r="J296" i="14"/>
  <c r="P306" i="14"/>
  <c r="Z318" i="14"/>
  <c r="AK202" i="14"/>
  <c r="Z198" i="14"/>
  <c r="P264" i="14"/>
  <c r="AA198" i="14"/>
  <c r="D216" i="14"/>
  <c r="I221" i="14"/>
  <c r="Z212" i="14"/>
  <c r="AK238" i="14"/>
  <c r="AI265" i="14"/>
  <c r="O245" i="14"/>
  <c r="Z257" i="14"/>
  <c r="O268" i="14"/>
  <c r="AK277" i="14"/>
  <c r="K285" i="14"/>
  <c r="AK294" i="14"/>
  <c r="AD299" i="14"/>
  <c r="AA311" i="14"/>
  <c r="AC315" i="14"/>
  <c r="R317" i="14"/>
  <c r="AI315" i="14"/>
  <c r="AD315" i="14"/>
  <c r="AK318" i="14"/>
  <c r="I317" i="14"/>
  <c r="O129" i="14"/>
  <c r="P129" i="14"/>
  <c r="BF129" i="14"/>
  <c r="AH129" i="14"/>
  <c r="Z129" i="14"/>
  <c r="BA129" i="14"/>
  <c r="I129" i="14"/>
  <c r="AT167" i="14"/>
  <c r="AM304" i="14"/>
  <c r="AM271" i="14"/>
  <c r="G279" i="14"/>
  <c r="G203" i="14"/>
  <c r="AT188" i="14"/>
  <c r="G227" i="14"/>
  <c r="G171" i="14"/>
  <c r="G267" i="14"/>
  <c r="AT212" i="14"/>
  <c r="AT283" i="14"/>
  <c r="AT220" i="14"/>
  <c r="AM156" i="14"/>
  <c r="G297" i="14"/>
  <c r="G130" i="14"/>
  <c r="AM206" i="14"/>
  <c r="AM266" i="14"/>
  <c r="AX128" i="14"/>
  <c r="AW128" i="14"/>
  <c r="AM199" i="14"/>
  <c r="G248" i="14"/>
  <c r="AT152" i="14"/>
  <c r="AM288" i="14"/>
  <c r="G275" i="14"/>
  <c r="AT228" i="14"/>
  <c r="AT299" i="14"/>
  <c r="AM187" i="14"/>
  <c r="G307" i="14"/>
  <c r="G260" i="14"/>
  <c r="AT147" i="14"/>
  <c r="AM244" i="14"/>
  <c r="AT221" i="14"/>
  <c r="G144" i="14"/>
  <c r="AT158" i="14"/>
  <c r="AR127" i="14"/>
  <c r="AT184" i="14"/>
  <c r="AT168" i="14"/>
  <c r="AM263" i="14"/>
  <c r="G216" i="14"/>
  <c r="AT175" i="14"/>
  <c r="AM291" i="14"/>
  <c r="L128" i="14"/>
  <c r="AU128" i="14"/>
  <c r="G280" i="14"/>
  <c r="AM151" i="14"/>
  <c r="G239" i="14"/>
  <c r="G255" i="14"/>
  <c r="G192" i="14"/>
  <c r="AM179" i="14"/>
  <c r="AT148" i="14"/>
  <c r="AM203" i="14"/>
  <c r="G240" i="14"/>
  <c r="AM227" i="14"/>
  <c r="AM148" i="14"/>
  <c r="AT227" i="14"/>
  <c r="AM196" i="14"/>
  <c r="G140" i="14"/>
  <c r="AM273" i="14"/>
  <c r="G181" i="14"/>
  <c r="AM190" i="14"/>
  <c r="G262" i="14"/>
  <c r="AM255" i="14"/>
  <c r="AM192" i="14"/>
  <c r="AM315" i="14"/>
  <c r="AT261" i="14"/>
  <c r="AM234" i="14"/>
  <c r="G183" i="14"/>
  <c r="G271" i="14"/>
  <c r="G304" i="14"/>
  <c r="G191" i="14"/>
  <c r="AM299" i="14"/>
  <c r="G187" i="14"/>
  <c r="AM283" i="14"/>
  <c r="AT252" i="14"/>
  <c r="G180" i="14"/>
  <c r="AT203" i="14"/>
  <c r="AT160" i="14"/>
  <c r="AM165" i="14"/>
  <c r="AT305" i="14"/>
  <c r="G185" i="14"/>
  <c r="G222" i="14"/>
  <c r="G308" i="14"/>
  <c r="AT287" i="14"/>
  <c r="AT159" i="14"/>
  <c r="G223" i="14"/>
  <c r="AT143" i="14"/>
  <c r="AM219" i="14"/>
  <c r="G176" i="14"/>
  <c r="AM175" i="14"/>
  <c r="AM184" i="14"/>
  <c r="AT199" i="14"/>
  <c r="AM208" i="14"/>
  <c r="AM235" i="14"/>
  <c r="AM180" i="14"/>
  <c r="G316" i="14"/>
  <c r="G285" i="14"/>
  <c r="AT193" i="14"/>
  <c r="AM182" i="14"/>
  <c r="G278" i="14"/>
  <c r="G136" i="14"/>
  <c r="AT280" i="14"/>
  <c r="G272" i="14"/>
  <c r="AM248" i="14"/>
  <c r="G195" i="14"/>
  <c r="G220" i="14"/>
  <c r="AT291" i="14"/>
  <c r="G292" i="14"/>
  <c r="AM147" i="14"/>
  <c r="AM292" i="14"/>
  <c r="AT315" i="14"/>
  <c r="G201" i="14"/>
  <c r="AT289" i="14"/>
  <c r="G205" i="14"/>
  <c r="G174" i="14"/>
  <c r="G290" i="14"/>
  <c r="AM253" i="14"/>
  <c r="AT161" i="14"/>
  <c r="AM174" i="14"/>
  <c r="AM278" i="14"/>
  <c r="AM300" i="14"/>
  <c r="AT241" i="14"/>
  <c r="AT313" i="14"/>
  <c r="G229" i="14"/>
  <c r="AT246" i="14"/>
  <c r="AM314" i="14"/>
  <c r="G245" i="14"/>
  <c r="G139" i="14"/>
  <c r="G217" i="14"/>
  <c r="AT222" i="14"/>
  <c r="AT294" i="14"/>
  <c r="H159" i="14"/>
  <c r="H279" i="14"/>
  <c r="H216" i="14"/>
  <c r="H249" i="14"/>
  <c r="O128" i="14"/>
  <c r="AM134" i="14"/>
  <c r="AT250" i="14"/>
  <c r="AT253" i="14"/>
  <c r="AT290" i="14"/>
  <c r="AM169" i="14"/>
  <c r="G282" i="14"/>
  <c r="H263" i="14"/>
  <c r="H208" i="14"/>
  <c r="H186" i="14"/>
  <c r="AT237" i="14"/>
  <c r="AM144" i="14"/>
  <c r="AT142" i="14"/>
  <c r="AT214" i="14"/>
  <c r="AM262" i="14"/>
  <c r="G276" i="14"/>
  <c r="AT269" i="14"/>
  <c r="AM157" i="14"/>
  <c r="AM170" i="14"/>
  <c r="AT254" i="14"/>
  <c r="G156" i="14"/>
  <c r="AT293" i="14"/>
  <c r="AT134" i="14"/>
  <c r="AM214" i="14"/>
  <c r="AT298" i="14"/>
  <c r="H136" i="14"/>
  <c r="H264" i="14"/>
  <c r="K128" i="14"/>
  <c r="AM317" i="14"/>
  <c r="G305" i="14"/>
  <c r="AM252" i="14"/>
  <c r="G306" i="14"/>
  <c r="AM181" i="14"/>
  <c r="AM286" i="14"/>
  <c r="H256" i="14"/>
  <c r="G309" i="14"/>
  <c r="H207" i="14"/>
  <c r="AM274" i="14"/>
  <c r="AT266" i="14"/>
  <c r="AZ128" i="14"/>
  <c r="G198" i="14"/>
  <c r="G273" i="14"/>
  <c r="H167" i="14"/>
  <c r="AT260" i="14"/>
  <c r="AT226" i="14"/>
  <c r="AK128" i="14"/>
  <c r="AT181" i="14"/>
  <c r="H280" i="14"/>
  <c r="G157" i="14"/>
  <c r="G209" i="14"/>
  <c r="H204" i="14"/>
  <c r="AM131" i="14"/>
  <c r="H272" i="14"/>
  <c r="AM284" i="14"/>
  <c r="G281" i="14"/>
  <c r="G284" i="14"/>
  <c r="AT187" i="14"/>
  <c r="AM161" i="14"/>
  <c r="AM282" i="14"/>
  <c r="G303" i="14"/>
  <c r="G247" i="14"/>
  <c r="G256" i="14"/>
  <c r="G163" i="14"/>
  <c r="G160" i="14"/>
  <c r="AT235" i="14"/>
  <c r="G315" i="14"/>
  <c r="AT179" i="14"/>
  <c r="G228" i="14"/>
  <c r="AT251" i="14"/>
  <c r="AT264" i="14"/>
  <c r="G225" i="14"/>
  <c r="AM139" i="14"/>
  <c r="G134" i="14"/>
  <c r="AM238" i="14"/>
  <c r="G232" i="14"/>
  <c r="G311" i="14"/>
  <c r="G243" i="14"/>
  <c r="G212" i="14"/>
  <c r="AT195" i="14"/>
  <c r="AT204" i="14"/>
  <c r="AT243" i="14"/>
  <c r="G236" i="14"/>
  <c r="G259" i="14"/>
  <c r="AM228" i="14"/>
  <c r="G189" i="14"/>
  <c r="G313" i="14"/>
  <c r="AM209" i="14"/>
  <c r="G202" i="14"/>
  <c r="AT318" i="14"/>
  <c r="G215" i="14"/>
  <c r="AT279" i="14"/>
  <c r="G224" i="14"/>
  <c r="G143" i="14"/>
  <c r="G251" i="14"/>
  <c r="G264" i="14"/>
  <c r="G148" i="14"/>
  <c r="AT207" i="14"/>
  <c r="AM172" i="14"/>
  <c r="G179" i="14"/>
  <c r="AT208" i="14"/>
  <c r="AM233" i="14"/>
  <c r="AM301" i="14"/>
  <c r="AM217" i="14"/>
  <c r="AT210" i="14"/>
  <c r="AM306" i="14"/>
  <c r="AT265" i="14"/>
  <c r="AM205" i="14"/>
  <c r="AT206" i="14"/>
  <c r="AM290" i="14"/>
  <c r="AM308" i="14"/>
  <c r="G265" i="14"/>
  <c r="AT145" i="14"/>
  <c r="AT146" i="14"/>
  <c r="AT274" i="14"/>
  <c r="AT276" i="14"/>
  <c r="AM261" i="14"/>
  <c r="G161" i="14"/>
  <c r="AM142" i="14"/>
  <c r="AM226" i="14"/>
  <c r="AT314" i="14"/>
  <c r="H239" i="14"/>
  <c r="H295" i="14"/>
  <c r="H232" i="14"/>
  <c r="H150" i="14"/>
  <c r="D128" i="14"/>
  <c r="AI128" i="14"/>
  <c r="AT245" i="14"/>
  <c r="G154" i="14"/>
  <c r="G298" i="14"/>
  <c r="AT138" i="14"/>
  <c r="AM289" i="14"/>
  <c r="AT170" i="14"/>
  <c r="H135" i="14"/>
  <c r="H271" i="14"/>
  <c r="H240" i="14"/>
  <c r="AT137" i="14"/>
  <c r="AM241" i="14"/>
  <c r="AT141" i="14"/>
  <c r="AM162" i="14"/>
  <c r="AM230" i="14"/>
  <c r="G286" i="14"/>
  <c r="AT156" i="14"/>
  <c r="AT297" i="14"/>
  <c r="G197" i="14"/>
  <c r="G194" i="14"/>
  <c r="AT282" i="14"/>
  <c r="AM137" i="14"/>
  <c r="AT155" i="14"/>
  <c r="AT162" i="14"/>
  <c r="G234" i="14"/>
  <c r="H128" i="14"/>
  <c r="H215" i="14"/>
  <c r="H152" i="14"/>
  <c r="H288" i="14"/>
  <c r="AC128" i="14"/>
  <c r="BD128" i="14"/>
  <c r="AM225" i="14"/>
  <c r="AT149" i="14"/>
  <c r="AM153" i="14"/>
  <c r="AT164" i="14"/>
  <c r="AT230" i="14"/>
  <c r="AT300" i="14"/>
  <c r="AM265" i="14"/>
  <c r="AT185" i="14"/>
  <c r="H247" i="14"/>
  <c r="H285" i="14"/>
  <c r="AM130" i="14"/>
  <c r="AM229" i="14"/>
  <c r="AM154" i="14"/>
  <c r="AA128" i="14"/>
  <c r="AT302" i="14"/>
  <c r="AY128" i="14"/>
  <c r="AM270" i="14"/>
  <c r="AT182" i="14"/>
  <c r="G131" i="14"/>
  <c r="AM158" i="14"/>
  <c r="Z128" i="14"/>
  <c r="AT316" i="14"/>
  <c r="G172" i="14"/>
  <c r="AM188" i="14"/>
  <c r="G178" i="14"/>
  <c r="G294" i="14"/>
  <c r="AT256" i="14"/>
  <c r="AM167" i="14"/>
  <c r="G151" i="14"/>
  <c r="G207" i="14"/>
  <c r="AT231" i="14"/>
  <c r="G204" i="14"/>
  <c r="AM243" i="14"/>
  <c r="AT196" i="14"/>
  <c r="G235" i="14"/>
  <c r="AT272" i="14"/>
  <c r="G291" i="14"/>
  <c r="AT308" i="14"/>
  <c r="AM257" i="14"/>
  <c r="G141" i="14"/>
  <c r="G162" i="14"/>
  <c r="G274" i="14"/>
  <c r="AT216" i="14"/>
  <c r="G152" i="14"/>
  <c r="AM135" i="14"/>
  <c r="AT171" i="14"/>
  <c r="AM259" i="14"/>
  <c r="AT244" i="14"/>
  <c r="G263" i="14"/>
  <c r="AM220" i="14"/>
  <c r="G287" i="14"/>
  <c r="AT163" i="14"/>
  <c r="G299" i="14"/>
  <c r="AM236" i="14"/>
  <c r="G241" i="14"/>
  <c r="AM164" i="14"/>
  <c r="G146" i="14"/>
  <c r="G230" i="14"/>
  <c r="G132" i="14"/>
  <c r="AM191" i="14"/>
  <c r="AM311" i="14"/>
  <c r="AT224" i="14"/>
  <c r="G135" i="14"/>
  <c r="AT211" i="14"/>
  <c r="AM176" i="14"/>
  <c r="AT259" i="14"/>
  <c r="G196" i="14"/>
  <c r="G219" i="14"/>
  <c r="G300" i="14"/>
  <c r="G253" i="14"/>
  <c r="G317" i="14"/>
  <c r="AM138" i="14"/>
  <c r="G246" i="14"/>
  <c r="AM310" i="14"/>
  <c r="G293" i="14"/>
  <c r="AT229" i="14"/>
  <c r="AT234" i="14"/>
  <c r="G314" i="14"/>
  <c r="AT132" i="14"/>
  <c r="G289" i="14"/>
  <c r="AM173" i="14"/>
  <c r="G186" i="14"/>
  <c r="AM298" i="14"/>
  <c r="AT140" i="14"/>
  <c r="G277" i="14"/>
  <c r="AM193" i="14"/>
  <c r="AT154" i="14"/>
  <c r="G250" i="14"/>
  <c r="H129" i="14"/>
  <c r="H255" i="14"/>
  <c r="H176" i="14"/>
  <c r="H276" i="14"/>
  <c r="H222" i="14"/>
  <c r="BA128" i="14"/>
  <c r="N128" i="14"/>
  <c r="AM297" i="14"/>
  <c r="AT190" i="14"/>
  <c r="AM260" i="14"/>
  <c r="AT174" i="14"/>
  <c r="G164" i="14"/>
  <c r="AT198" i="14"/>
  <c r="H151" i="14"/>
  <c r="H287" i="14"/>
  <c r="H141" i="14"/>
  <c r="AM189" i="14"/>
  <c r="AT273" i="14"/>
  <c r="G173" i="14"/>
  <c r="AT186" i="14"/>
  <c r="G242" i="14"/>
  <c r="AM302" i="14"/>
  <c r="G213" i="14"/>
  <c r="AT139" i="14"/>
  <c r="AT130" i="14"/>
  <c r="G226" i="14"/>
  <c r="AM268" i="14"/>
  <c r="AT213" i="14"/>
  <c r="AM149" i="14"/>
  <c r="G190" i="14"/>
  <c r="G254" i="14"/>
  <c r="H175" i="14"/>
  <c r="H231" i="14"/>
  <c r="H168" i="14"/>
  <c r="H304" i="14"/>
  <c r="M128" i="14"/>
  <c r="AT281" i="14"/>
  <c r="AT197" i="14"/>
  <c r="AT233" i="14"/>
  <c r="G169" i="14"/>
  <c r="G258" i="14"/>
  <c r="G165" i="14"/>
  <c r="AM281" i="14"/>
  <c r="G138" i="14"/>
  <c r="H184" i="14"/>
  <c r="H258" i="14"/>
  <c r="AT178" i="14"/>
  <c r="AM198" i="14"/>
  <c r="G206" i="14"/>
  <c r="AM166" i="14"/>
  <c r="AT219" i="14"/>
  <c r="AT296" i="14"/>
  <c r="AT218" i="14"/>
  <c r="G295" i="14"/>
  <c r="AT215" i="14"/>
  <c r="G283" i="14"/>
  <c r="AT236" i="14"/>
  <c r="AM275" i="14"/>
  <c r="AM212" i="14"/>
  <c r="AT275" i="14"/>
  <c r="AM171" i="14"/>
  <c r="AM307" i="14"/>
  <c r="AT153" i="14"/>
  <c r="G269" i="14"/>
  <c r="AM145" i="14"/>
  <c r="AT194" i="14"/>
  <c r="G302" i="14"/>
  <c r="G312" i="14"/>
  <c r="AT136" i="14"/>
  <c r="AM247" i="14"/>
  <c r="AT239" i="14"/>
  <c r="AM211" i="14"/>
  <c r="AT307" i="14"/>
  <c r="AM163" i="14"/>
  <c r="G147" i="14"/>
  <c r="AT268" i="14"/>
  <c r="G188" i="14"/>
  <c r="G211" i="14"/>
  <c r="AT172" i="14"/>
  <c r="AT284" i="14"/>
  <c r="AM245" i="14"/>
  <c r="AT157" i="14"/>
  <c r="AT166" i="14"/>
  <c r="AM254" i="14"/>
  <c r="G200" i="14"/>
  <c r="AT183" i="14"/>
  <c r="AT200" i="14"/>
  <c r="AT223" i="14"/>
  <c r="AT180" i="14"/>
  <c r="AM251" i="14"/>
  <c r="AT232" i="14"/>
  <c r="AT295" i="14"/>
  <c r="G244" i="14"/>
  <c r="AT267" i="14"/>
  <c r="AT131" i="14"/>
  <c r="AM277" i="14"/>
  <c r="AT169" i="14"/>
  <c r="AT150" i="14"/>
  <c r="AM250" i="14"/>
  <c r="G221" i="14"/>
  <c r="AT133" i="14"/>
  <c r="G170" i="14"/>
  <c r="G270" i="14"/>
  <c r="G268" i="14"/>
  <c r="AT189" i="14"/>
  <c r="AM293" i="14"/>
  <c r="G193" i="14"/>
  <c r="G214" i="14"/>
  <c r="AT310" i="14"/>
  <c r="AT201" i="14"/>
  <c r="AM305" i="14"/>
  <c r="AM197" i="14"/>
  <c r="G182" i="14"/>
  <c r="AT270" i="14"/>
  <c r="H143" i="14"/>
  <c r="H267" i="14"/>
  <c r="H192" i="14"/>
  <c r="H177" i="14"/>
  <c r="H294" i="14"/>
  <c r="P128" i="14"/>
  <c r="BF128" i="14"/>
  <c r="AM313" i="14"/>
  <c r="G218" i="14"/>
  <c r="AT292" i="14"/>
  <c r="AM218" i="14"/>
  <c r="AM133" i="14"/>
  <c r="G238" i="14"/>
  <c r="H195" i="14"/>
  <c r="H132" i="14"/>
  <c r="H213" i="14"/>
  <c r="AM201" i="14"/>
  <c r="AT301" i="14"/>
  <c r="AM185" i="14"/>
  <c r="AM202" i="14"/>
  <c r="AM246" i="14"/>
  <c r="G318" i="14"/>
  <c r="G249" i="14"/>
  <c r="G149" i="14"/>
  <c r="G166" i="14"/>
  <c r="AM242" i="14"/>
  <c r="G288" i="14"/>
  <c r="AT249" i="14"/>
  <c r="AT173" i="14"/>
  <c r="AM194" i="14"/>
  <c r="AT278" i="14"/>
  <c r="H191" i="14"/>
  <c r="H311" i="14"/>
  <c r="H248" i="14"/>
  <c r="AD128" i="14"/>
  <c r="BC128" i="14"/>
  <c r="AM140" i="14"/>
  <c r="AT309" i="14"/>
  <c r="AM178" i="14"/>
  <c r="AT277" i="14"/>
  <c r="AT205" i="14"/>
  <c r="AM318" i="14"/>
  <c r="AT225" i="14"/>
  <c r="G301" i="14"/>
  <c r="AT262" i="14"/>
  <c r="H200" i="14"/>
  <c r="AM269" i="14"/>
  <c r="G252" i="14"/>
  <c r="AT238" i="14"/>
  <c r="AM237" i="14"/>
  <c r="AT286" i="14"/>
  <c r="AT285" i="14"/>
  <c r="G237" i="14"/>
  <c r="G310" i="14"/>
  <c r="AB128" i="14"/>
  <c r="BE128" i="14"/>
  <c r="H144" i="14"/>
  <c r="AM146" i="14"/>
  <c r="G261" i="14"/>
  <c r="G210" i="14"/>
  <c r="AT177" i="14"/>
  <c r="AT242" i="14"/>
  <c r="AM316" i="14"/>
  <c r="G158" i="14"/>
  <c r="G133" i="14"/>
  <c r="G233" i="14"/>
  <c r="AM210" i="14"/>
  <c r="I128" i="14"/>
  <c r="H199" i="14"/>
  <c r="BB128" i="14"/>
  <c r="G153" i="14"/>
  <c r="G137" i="14"/>
  <c r="AT202" i="14"/>
  <c r="G257" i="14"/>
  <c r="AM309" i="14"/>
  <c r="H224" i="14"/>
  <c r="AM221" i="14"/>
  <c r="AT317" i="14"/>
  <c r="G155" i="14"/>
  <c r="H183" i="14"/>
  <c r="R128" i="14"/>
  <c r="H312" i="14"/>
  <c r="AM155" i="14"/>
  <c r="G145" i="14"/>
  <c r="H303" i="14"/>
  <c r="AT257" i="14"/>
  <c r="AT217" i="14"/>
  <c r="G266" i="14"/>
  <c r="G142" i="14"/>
  <c r="J128" i="14"/>
  <c r="H160" i="14"/>
  <c r="E128" i="14"/>
  <c r="AT306" i="14"/>
  <c r="G150" i="14"/>
  <c r="G177" i="14"/>
  <c r="H296" i="14"/>
  <c r="AT258" i="14"/>
  <c r="AT165" i="14"/>
  <c r="H223" i="14"/>
  <c r="AM296" i="14"/>
  <c r="AT209" i="14"/>
  <c r="AH128" i="14"/>
  <c r="BM128" i="14" l="1"/>
  <c r="AJ128" i="14"/>
  <c r="AJ129" i="14"/>
  <c r="Q285" i="14"/>
  <c r="AJ257" i="14"/>
  <c r="AJ212" i="14"/>
  <c r="AJ198" i="14"/>
  <c r="AJ318" i="14"/>
  <c r="AJ276" i="14"/>
  <c r="AJ249" i="14"/>
  <c r="AJ265" i="14"/>
  <c r="Q238" i="14"/>
  <c r="AQ267" i="14"/>
  <c r="Q222" i="14"/>
  <c r="Q217" i="14"/>
  <c r="AJ188" i="14"/>
  <c r="AJ258" i="14"/>
  <c r="AJ313" i="14"/>
  <c r="Q307" i="14"/>
  <c r="AJ291" i="14"/>
  <c r="AJ275" i="14"/>
  <c r="AJ271" i="14"/>
  <c r="AJ261" i="14"/>
  <c r="AJ256" i="14"/>
  <c r="AJ270" i="14"/>
  <c r="AJ247" i="14"/>
  <c r="Q201" i="14"/>
  <c r="Q240" i="14"/>
  <c r="AQ195" i="14"/>
  <c r="AJ203" i="14"/>
  <c r="AQ222" i="14"/>
  <c r="AJ196" i="14"/>
  <c r="AJ290" i="14"/>
  <c r="Q232" i="14"/>
  <c r="AJ269" i="14"/>
  <c r="AJ207" i="14"/>
  <c r="AJ185" i="14"/>
  <c r="AJ132" i="14"/>
  <c r="AJ288" i="14"/>
  <c r="Q140" i="14"/>
  <c r="AJ173" i="14"/>
  <c r="AJ184" i="14"/>
  <c r="AJ145" i="14"/>
  <c r="AJ164" i="14"/>
  <c r="Q235" i="14"/>
  <c r="AJ301" i="14"/>
  <c r="Q219" i="14"/>
  <c r="Q129" i="14"/>
  <c r="Q283" i="14"/>
  <c r="AJ208" i="14"/>
  <c r="Q215" i="14"/>
  <c r="Q311" i="14"/>
  <c r="AJ278" i="14"/>
  <c r="AJ277" i="14"/>
  <c r="AJ245" i="14"/>
  <c r="AJ210" i="14"/>
  <c r="Q221" i="14"/>
  <c r="AQ312" i="14"/>
  <c r="Q305" i="14"/>
  <c r="AQ276" i="14"/>
  <c r="AQ258" i="14"/>
  <c r="Q218" i="14"/>
  <c r="AJ190" i="14"/>
  <c r="AJ310" i="14"/>
  <c r="AQ303" i="14"/>
  <c r="AJ213" i="14"/>
  <c r="AJ260" i="14"/>
  <c r="AJ308" i="14"/>
  <c r="Q314" i="14"/>
  <c r="Q317" i="14"/>
  <c r="Q316" i="14"/>
  <c r="Q304" i="14"/>
  <c r="AJ287" i="14"/>
  <c r="Q255" i="14"/>
  <c r="Q257" i="14"/>
  <c r="AJ223" i="14"/>
  <c r="AJ300" i="14"/>
  <c r="Q200" i="14"/>
  <c r="AJ264" i="14"/>
  <c r="Q306" i="14"/>
  <c r="Q261" i="14"/>
  <c r="AJ243" i="14"/>
  <c r="Q196" i="14"/>
  <c r="AJ199" i="14"/>
  <c r="AJ263" i="14"/>
  <c r="Q308" i="14"/>
  <c r="Q284" i="14"/>
  <c r="Q250" i="14"/>
  <c r="Q204" i="14"/>
  <c r="AJ162" i="14"/>
  <c r="AQ285" i="14"/>
  <c r="Q280" i="14"/>
  <c r="Q162" i="14"/>
  <c r="AJ131" i="14"/>
  <c r="Q160" i="14"/>
  <c r="AJ174" i="14"/>
  <c r="AQ132" i="14"/>
  <c r="AQ204" i="14"/>
  <c r="AJ235" i="14"/>
  <c r="AJ289" i="14"/>
  <c r="Q282" i="14"/>
  <c r="Q251" i="14"/>
  <c r="Q237" i="14"/>
  <c r="AJ241" i="14"/>
  <c r="Q256" i="14"/>
  <c r="AQ240" i="14"/>
  <c r="AJ206" i="14"/>
  <c r="Q203" i="14"/>
  <c r="Q278" i="14"/>
  <c r="Q279" i="14"/>
  <c r="AJ187" i="14"/>
  <c r="AJ299" i="14"/>
  <c r="AJ248" i="14"/>
  <c r="AJ209" i="14"/>
  <c r="Q197" i="14"/>
  <c r="Q239" i="14"/>
  <c r="AJ204" i="14"/>
  <c r="AJ302" i="14"/>
  <c r="AJ286" i="14"/>
  <c r="Q277" i="14"/>
  <c r="Q263" i="14"/>
  <c r="Q202" i="14"/>
  <c r="AJ259" i="14"/>
  <c r="AJ296" i="14"/>
  <c r="AJ272" i="14"/>
  <c r="Q258" i="14"/>
  <c r="Q265" i="14"/>
  <c r="AJ200" i="14"/>
  <c r="AJ262" i="14"/>
  <c r="Q214" i="14"/>
  <c r="AJ193" i="14"/>
  <c r="AJ232" i="14"/>
  <c r="Q309" i="14"/>
  <c r="AJ266" i="14"/>
  <c r="AJ246" i="14"/>
  <c r="AQ213" i="14"/>
  <c r="AJ176" i="14"/>
  <c r="AJ144" i="14"/>
  <c r="AJ167" i="14"/>
  <c r="AJ186" i="14"/>
  <c r="AQ159" i="14"/>
  <c r="Q181" i="14"/>
  <c r="AJ201" i="14"/>
  <c r="AJ183" i="14"/>
  <c r="AJ170" i="14"/>
  <c r="AJ192" i="14"/>
  <c r="BM129" i="14"/>
  <c r="AJ202" i="14"/>
  <c r="Q233" i="14"/>
  <c r="AJ303" i="14"/>
  <c r="Q315" i="14"/>
  <c r="Q220" i="14"/>
  <c r="Q264" i="14"/>
  <c r="Q318" i="14"/>
  <c r="AJ295" i="14"/>
  <c r="Q253" i="14"/>
  <c r="AJ244" i="14"/>
  <c r="AJ205" i="14"/>
  <c r="AJ194" i="14"/>
  <c r="AJ292" i="14"/>
  <c r="Q216" i="14"/>
  <c r="AJ312" i="14"/>
  <c r="AJ309" i="14"/>
  <c r="AJ298" i="14"/>
  <c r="AJ236" i="14"/>
  <c r="AJ250" i="14"/>
  <c r="Q310" i="14"/>
  <c r="AJ268" i="14"/>
  <c r="AJ224" i="14"/>
  <c r="AJ191" i="14"/>
  <c r="Q313" i="14"/>
  <c r="AQ249" i="14"/>
  <c r="AJ233" i="14"/>
  <c r="AQ294" i="14"/>
  <c r="Q281" i="14"/>
  <c r="AJ274" i="14"/>
  <c r="Q262" i="14"/>
  <c r="Q199" i="14"/>
  <c r="AJ273" i="14"/>
  <c r="AJ242" i="14"/>
  <c r="AJ211" i="14"/>
  <c r="Q198" i="14"/>
  <c r="AJ161" i="14"/>
  <c r="AJ172" i="14"/>
  <c r="AJ178" i="14"/>
  <c r="Q167" i="14"/>
  <c r="AJ315" i="14"/>
  <c r="Q254" i="14"/>
  <c r="AQ231" i="14"/>
  <c r="AJ197" i="14"/>
  <c r="AJ177" i="14"/>
  <c r="AJ234" i="14"/>
  <c r="AJ138" i="14"/>
  <c r="Q179" i="14"/>
  <c r="Q234" i="14"/>
  <c r="AJ169" i="14"/>
  <c r="AJ148" i="14"/>
  <c r="Q163" i="14"/>
  <c r="AJ130" i="14"/>
  <c r="Q180" i="14"/>
  <c r="AJ195" i="14"/>
  <c r="AJ160" i="14"/>
  <c r="AQ150" i="14"/>
  <c r="AJ135" i="14"/>
  <c r="AJ140" i="14"/>
  <c r="Q136" i="14"/>
  <c r="Q166" i="14"/>
  <c r="AJ171" i="14"/>
  <c r="AJ146" i="14"/>
  <c r="AJ179" i="14"/>
  <c r="AJ143" i="14"/>
  <c r="AJ150" i="14"/>
  <c r="AJ168" i="14"/>
  <c r="Q141" i="14"/>
  <c r="Q182" i="14"/>
  <c r="BM271" i="14"/>
  <c r="BM300" i="14"/>
  <c r="BM314" i="14"/>
  <c r="BM312" i="14"/>
  <c r="BM295" i="14"/>
  <c r="AJ139" i="14"/>
  <c r="BM292" i="14"/>
  <c r="AJ255" i="14"/>
  <c r="BM244" i="14"/>
  <c r="BM229" i="14"/>
  <c r="Q133" i="14"/>
  <c r="BM249" i="14"/>
  <c r="BM236" i="14"/>
  <c r="AJ283" i="14"/>
  <c r="AJ279" i="14"/>
  <c r="BM231" i="14"/>
  <c r="AJ294" i="14"/>
  <c r="BM293" i="14"/>
  <c r="BM227" i="14"/>
  <c r="Q294" i="14"/>
  <c r="BM299" i="14"/>
  <c r="AJ227" i="14"/>
  <c r="BM284" i="14"/>
  <c r="AJ181" i="14"/>
  <c r="AQ186" i="14"/>
  <c r="AJ166" i="14"/>
  <c r="Q186" i="14"/>
  <c r="AJ141" i="14"/>
  <c r="BM260" i="14"/>
  <c r="AJ267" i="14"/>
  <c r="AJ142" i="14"/>
  <c r="AQ168" i="14"/>
  <c r="Q164" i="14"/>
  <c r="Q137" i="14"/>
  <c r="AJ293" i="14"/>
  <c r="BM281" i="14"/>
  <c r="AJ304" i="14"/>
  <c r="BM283" i="14"/>
  <c r="BM279" i="14"/>
  <c r="Q259" i="14"/>
  <c r="BM208" i="14"/>
  <c r="BM133" i="14"/>
  <c r="BM264" i="14"/>
  <c r="Q293" i="14"/>
  <c r="BM282" i="14"/>
  <c r="AJ134" i="14"/>
  <c r="BM298" i="14"/>
  <c r="AJ282" i="14"/>
  <c r="BM251" i="14"/>
  <c r="BM230" i="14"/>
  <c r="AJ228" i="14"/>
  <c r="BM289" i="14"/>
  <c r="AJ251" i="14"/>
  <c r="AJ137" i="14"/>
  <c r="AJ314" i="14"/>
  <c r="AJ297" i="14"/>
  <c r="AJ189" i="14"/>
  <c r="Q236" i="14"/>
  <c r="Q178" i="14"/>
  <c r="Q185" i="14"/>
  <c r="AQ141" i="14"/>
  <c r="Q138" i="14"/>
  <c r="AQ177" i="14"/>
  <c r="Q184" i="14"/>
  <c r="Q183" i="14"/>
  <c r="AJ180" i="14"/>
  <c r="AJ254" i="14"/>
  <c r="BM265" i="14"/>
  <c r="BM254" i="14"/>
  <c r="Q168" i="14"/>
  <c r="BM276" i="14"/>
  <c r="BM313" i="14"/>
  <c r="BM305" i="14"/>
  <c r="BM296" i="14"/>
  <c r="BM270" i="14"/>
  <c r="AJ230" i="14"/>
  <c r="AJ285" i="14"/>
  <c r="AJ281" i="14"/>
  <c r="BM315" i="14"/>
  <c r="AJ231" i="14"/>
  <c r="BM228" i="14"/>
  <c r="BM274" i="14"/>
  <c r="BM308" i="14"/>
  <c r="Q165" i="14"/>
  <c r="BM303" i="14"/>
  <c r="AJ165" i="14"/>
  <c r="Q139" i="14"/>
  <c r="AJ163" i="14"/>
  <c r="AJ182" i="14"/>
  <c r="Q252" i="14"/>
  <c r="AJ175" i="14"/>
  <c r="AJ149" i="14"/>
  <c r="AJ147" i="14"/>
  <c r="Q135" i="14"/>
  <c r="BM288" i="14"/>
  <c r="BM255" i="14"/>
  <c r="AJ307" i="14"/>
  <c r="BM285" i="14"/>
  <c r="BM278" i="14"/>
  <c r="BM311" i="14"/>
  <c r="BM309" i="14"/>
  <c r="Q298" i="14"/>
  <c r="BM232" i="14"/>
  <c r="BM267" i="14"/>
  <c r="AJ133" i="14"/>
  <c r="AJ311" i="14"/>
  <c r="Q289" i="14"/>
  <c r="AJ284" i="14"/>
  <c r="AJ280" i="14"/>
  <c r="AJ305" i="14"/>
  <c r="BM275" i="14"/>
  <c r="BM248" i="14"/>
  <c r="BM310" i="14"/>
  <c r="Q243" i="14"/>
  <c r="AJ229" i="14"/>
  <c r="BM280" i="14"/>
  <c r="AJ136" i="14"/>
  <c r="BM304" i="14"/>
  <c r="BM203" i="14"/>
  <c r="BM172" i="14"/>
  <c r="BM235" i="14"/>
  <c r="BM307" i="14"/>
  <c r="AJ317" i="14"/>
  <c r="Q143" i="14"/>
  <c r="BM194" i="14"/>
  <c r="Q266" i="14"/>
  <c r="BM182" i="14"/>
  <c r="BM191" i="14"/>
  <c r="BM287" i="14"/>
  <c r="BM155" i="14"/>
  <c r="BM253" i="14"/>
  <c r="BM210" i="14"/>
  <c r="Q302" i="14"/>
  <c r="BM198" i="14"/>
  <c r="BM258" i="14"/>
  <c r="BM165" i="14"/>
  <c r="BM199" i="14"/>
  <c r="BM135" i="14"/>
  <c r="BM193" i="14"/>
  <c r="BM241" i="14"/>
  <c r="BM256" i="14"/>
  <c r="BM178" i="14"/>
  <c r="Q194" i="14"/>
  <c r="AJ158" i="14"/>
  <c r="BM234" i="14"/>
  <c r="Q205" i="14"/>
  <c r="BM175" i="14"/>
  <c r="BM202" i="14"/>
  <c r="BM161" i="14"/>
  <c r="BM242" i="14"/>
  <c r="BM130" i="14"/>
  <c r="BM257" i="14"/>
  <c r="BM246" i="14"/>
  <c r="BM223" i="14"/>
  <c r="BM197" i="14"/>
  <c r="BM294" i="14"/>
  <c r="AJ316" i="14"/>
  <c r="BM168" i="14"/>
  <c r="AJ221" i="14"/>
  <c r="BM207" i="14"/>
  <c r="BM273" i="14"/>
  <c r="BM206" i="14"/>
  <c r="BM238" i="14"/>
  <c r="Q269" i="14"/>
  <c r="BM139" i="14"/>
  <c r="BM217" i="14"/>
  <c r="BM239" i="14"/>
  <c r="BM143" i="14"/>
  <c r="BM277" i="14"/>
  <c r="BM157" i="14"/>
  <c r="BM138" i="14"/>
  <c r="BM205" i="14"/>
  <c r="AJ216" i="14"/>
  <c r="BM196" i="14"/>
  <c r="Q148" i="14"/>
  <c r="Q161" i="14"/>
  <c r="BM266" i="14"/>
  <c r="BM167" i="14"/>
  <c r="BM297" i="14"/>
  <c r="BM245" i="14"/>
  <c r="BM259" i="14"/>
  <c r="BM163" i="14"/>
  <c r="BM269" i="14"/>
  <c r="BM184" i="14"/>
  <c r="AJ253" i="14"/>
  <c r="BM170" i="14"/>
  <c r="BM180" i="14"/>
  <c r="BM176" i="14"/>
  <c r="BM302" i="14"/>
  <c r="BM141" i="14"/>
  <c r="BM174" i="14"/>
  <c r="BM189" i="14"/>
  <c r="BM290" i="14"/>
  <c r="BM215" i="14"/>
  <c r="BM226" i="14"/>
  <c r="Q192" i="14"/>
  <c r="Q268" i="14"/>
  <c r="BM240" i="14"/>
  <c r="Q301" i="14"/>
  <c r="Q134" i="14"/>
  <c r="BM318" i="14"/>
  <c r="Q297" i="14"/>
  <c r="BM237" i="14"/>
  <c r="BM316" i="14"/>
  <c r="BM291" i="14"/>
  <c r="Q147" i="14"/>
  <c r="Q272" i="14"/>
  <c r="Q273" i="14"/>
  <c r="BM195" i="14"/>
  <c r="BM148" i="14"/>
  <c r="BM225" i="14"/>
  <c r="BM243" i="14"/>
  <c r="BM212" i="14"/>
  <c r="BM132" i="14"/>
  <c r="BM187" i="14"/>
  <c r="BM233" i="14"/>
  <c r="BM201" i="14"/>
  <c r="BM317" i="14"/>
  <c r="BM263" i="14"/>
  <c r="BM146" i="14"/>
  <c r="BM200" i="14"/>
  <c r="Q156" i="14"/>
  <c r="BM134" i="14"/>
  <c r="BM222" i="14"/>
  <c r="AJ218" i="14"/>
  <c r="AJ215" i="14"/>
  <c r="Q152" i="14"/>
  <c r="BM137" i="14"/>
  <c r="AJ217" i="14"/>
  <c r="BM183" i="14"/>
  <c r="Q286" i="14"/>
  <c r="AJ226" i="14"/>
  <c r="BM211" i="14"/>
  <c r="BM144" i="14"/>
  <c r="Q190" i="14"/>
  <c r="BM185" i="14"/>
  <c r="Q213" i="14"/>
  <c r="BM142" i="14"/>
  <c r="AJ222" i="14"/>
  <c r="Q131" i="14"/>
  <c r="BM156" i="14"/>
  <c r="BM186" i="14"/>
  <c r="BM219" i="14"/>
  <c r="Q158" i="14"/>
  <c r="BM153" i="14"/>
  <c r="Q211" i="14"/>
  <c r="BM181" i="14"/>
  <c r="Q177" i="14"/>
  <c r="Q223" i="14"/>
  <c r="Q150" i="14"/>
  <c r="AJ152" i="14"/>
  <c r="Q154" i="14"/>
  <c r="Q225" i="14"/>
  <c r="BM214" i="14"/>
  <c r="BM216" i="14"/>
  <c r="BM261" i="14"/>
  <c r="Q288" i="14"/>
  <c r="Q275" i="14"/>
  <c r="BM166" i="14"/>
  <c r="Q295" i="14"/>
  <c r="Q206" i="14"/>
  <c r="Q171" i="14"/>
  <c r="Q231" i="14"/>
  <c r="Q274" i="14"/>
  <c r="AJ156" i="14"/>
  <c r="Q296" i="14"/>
  <c r="Q209" i="14"/>
  <c r="Q169" i="14"/>
  <c r="Q312" i="14"/>
  <c r="Q174" i="14"/>
  <c r="BM173" i="14"/>
  <c r="BM213" i="14"/>
  <c r="BM252" i="14"/>
  <c r="BM131" i="14"/>
  <c r="BM272" i="14"/>
  <c r="BM159" i="14"/>
  <c r="BM250" i="14"/>
  <c r="BM171" i="14"/>
  <c r="AJ220" i="14"/>
  <c r="Q244" i="14"/>
  <c r="Q146" i="14"/>
  <c r="BM192" i="14"/>
  <c r="BM151" i="14"/>
  <c r="BM268" i="14"/>
  <c r="AJ219" i="14"/>
  <c r="BM147" i="14"/>
  <c r="BM286" i="14"/>
  <c r="Q207" i="14"/>
  <c r="BM218" i="14"/>
  <c r="BM177" i="14"/>
  <c r="Q224" i="14"/>
  <c r="Q159" i="14"/>
  <c r="Q248" i="14"/>
  <c r="Q245" i="14"/>
  <c r="BM140" i="14"/>
  <c r="BM152" i="14"/>
  <c r="Q242" i="14"/>
  <c r="Q191" i="14"/>
  <c r="Q247" i="14"/>
  <c r="BM209" i="14"/>
  <c r="BM190" i="14"/>
  <c r="Q229" i="14"/>
  <c r="BM162" i="14"/>
  <c r="BM154" i="14"/>
  <c r="BM160" i="14"/>
  <c r="BM188" i="14"/>
  <c r="BM150" i="14"/>
  <c r="Q290" i="14"/>
  <c r="BM136" i="14"/>
  <c r="BM262" i="14"/>
  <c r="BM179" i="14"/>
  <c r="Q142" i="14"/>
  <c r="AJ239" i="14"/>
  <c r="BM220" i="14"/>
  <c r="Q300" i="14"/>
  <c r="AJ225" i="14"/>
  <c r="Q188" i="14"/>
  <c r="Q292" i="14"/>
  <c r="BM158" i="14"/>
  <c r="Q228" i="14"/>
  <c r="Q189" i="14"/>
  <c r="BM149" i="14"/>
  <c r="Q249" i="14"/>
  <c r="Q149" i="14"/>
  <c r="Q175" i="14"/>
  <c r="Q267" i="14"/>
  <c r="Q270" i="14"/>
  <c r="BM204" i="14"/>
  <c r="Q173" i="14"/>
  <c r="AJ155" i="14"/>
  <c r="Q227" i="14"/>
  <c r="AJ240" i="14"/>
  <c r="BM221" i="14"/>
  <c r="AJ154" i="14"/>
  <c r="BM164" i="14"/>
  <c r="BM306" i="14"/>
  <c r="BM301" i="14"/>
  <c r="Q230" i="14"/>
  <c r="Q241" i="14"/>
  <c r="BM169" i="14"/>
  <c r="AJ214" i="14"/>
  <c r="BM145" i="14"/>
  <c r="Q145" i="14"/>
  <c r="AJ238" i="14"/>
  <c r="Q276" i="14"/>
  <c r="Q287" i="14"/>
  <c r="BM224" i="14"/>
  <c r="Q195" i="14"/>
  <c r="Q144" i="14"/>
  <c r="BM247" i="14"/>
  <c r="Q303" i="14"/>
  <c r="Q155" i="14"/>
  <c r="AJ159" i="14"/>
  <c r="Q260" i="14"/>
  <c r="Q170" i="14"/>
  <c r="AE147" i="14"/>
  <c r="AE179" i="14"/>
  <c r="AE219" i="14"/>
  <c r="AE251" i="14"/>
  <c r="AE291" i="14"/>
  <c r="AE140" i="14"/>
  <c r="AE172" i="14"/>
  <c r="AE212" i="14"/>
  <c r="AE244" i="14"/>
  <c r="AE284" i="14"/>
  <c r="AE316" i="14"/>
  <c r="AE149" i="14"/>
  <c r="AE165" i="14"/>
  <c r="AE185" i="14"/>
  <c r="AE201" i="14"/>
  <c r="AE221" i="14"/>
  <c r="AE237" i="14"/>
  <c r="AE257" i="14"/>
  <c r="AE273" i="14"/>
  <c r="AE293" i="14"/>
  <c r="AE309" i="14"/>
  <c r="AE134" i="14"/>
  <c r="AE154" i="14"/>
  <c r="AE170" i="14"/>
  <c r="AE190" i="14"/>
  <c r="AE206" i="14"/>
  <c r="AE226" i="14"/>
  <c r="AE242" i="14"/>
  <c r="AE262" i="14"/>
  <c r="AE278" i="14"/>
  <c r="AE298" i="14"/>
  <c r="AE314" i="14"/>
  <c r="AJ252" i="14"/>
  <c r="Q130" i="14"/>
  <c r="Q208" i="14"/>
  <c r="Q291" i="14"/>
  <c r="AJ151" i="14"/>
  <c r="AE155" i="14"/>
  <c r="AE187" i="14"/>
  <c r="AE227" i="14"/>
  <c r="AE259" i="14"/>
  <c r="AE299" i="14"/>
  <c r="AE148" i="14"/>
  <c r="AE180" i="14"/>
  <c r="AE220" i="14"/>
  <c r="AE252" i="14"/>
  <c r="AE292" i="14"/>
  <c r="AE133" i="14"/>
  <c r="AE153" i="14"/>
  <c r="AE169" i="14"/>
  <c r="AE189" i="14"/>
  <c r="AE205" i="14"/>
  <c r="AE225" i="14"/>
  <c r="AE241" i="14"/>
  <c r="AE261" i="14"/>
  <c r="AE277" i="14"/>
  <c r="AE297" i="14"/>
  <c r="AE313" i="14"/>
  <c r="AE138" i="14"/>
  <c r="AE158" i="14"/>
  <c r="AE174" i="14"/>
  <c r="AE194" i="14"/>
  <c r="AE210" i="14"/>
  <c r="AE230" i="14"/>
  <c r="AE246" i="14"/>
  <c r="AE266" i="14"/>
  <c r="AE282" i="14"/>
  <c r="AE302" i="14"/>
  <c r="AE318" i="14"/>
  <c r="Q271" i="14"/>
  <c r="Q210" i="14"/>
  <c r="Q299" i="14"/>
  <c r="Q246" i="14"/>
  <c r="Q193" i="14"/>
  <c r="Q187" i="14"/>
  <c r="Q132" i="14"/>
  <c r="AE131" i="14"/>
  <c r="AE163" i="14"/>
  <c r="AE203" i="14"/>
  <c r="AE235" i="14"/>
  <c r="AE275" i="14"/>
  <c r="AE307" i="14"/>
  <c r="AE156" i="14"/>
  <c r="AE188" i="14"/>
  <c r="AE228" i="14"/>
  <c r="AE260" i="14"/>
  <c r="AE300" i="14"/>
  <c r="AE137" i="14"/>
  <c r="AE157" i="14"/>
  <c r="AE173" i="14"/>
  <c r="AE193" i="14"/>
  <c r="AE209" i="14"/>
  <c r="AE229" i="14"/>
  <c r="AE245" i="14"/>
  <c r="AE265" i="14"/>
  <c r="AE281" i="14"/>
  <c r="AE301" i="14"/>
  <c r="AE317" i="14"/>
  <c r="AE142" i="14"/>
  <c r="AE162" i="14"/>
  <c r="AE178" i="14"/>
  <c r="AE198" i="14"/>
  <c r="AE214" i="14"/>
  <c r="AE234" i="14"/>
  <c r="AE250" i="14"/>
  <c r="AE270" i="14"/>
  <c r="AE286" i="14"/>
  <c r="AE306" i="14"/>
  <c r="AJ157" i="14"/>
  <c r="Q176" i="14"/>
  <c r="Q172" i="14"/>
  <c r="Q212" i="14"/>
  <c r="AJ237" i="14"/>
  <c r="Q153" i="14"/>
  <c r="Q151" i="14"/>
  <c r="Q157" i="14"/>
  <c r="AJ153" i="14"/>
  <c r="Q226" i="14"/>
  <c r="AJ306" i="14"/>
  <c r="AE139" i="14"/>
  <c r="AE171" i="14"/>
  <c r="AE211" i="14"/>
  <c r="AE243" i="14"/>
  <c r="AE283" i="14"/>
  <c r="AE315" i="14"/>
  <c r="AE164" i="14"/>
  <c r="AE196" i="14"/>
  <c r="AE236" i="14"/>
  <c r="AE268" i="14"/>
  <c r="AE308" i="14"/>
  <c r="AE145" i="14"/>
  <c r="AE161" i="14"/>
  <c r="AE181" i="14"/>
  <c r="AE197" i="14"/>
  <c r="AE217" i="14"/>
  <c r="AE233" i="14"/>
  <c r="AE253" i="14"/>
  <c r="AE269" i="14"/>
  <c r="AE289" i="14"/>
  <c r="AE305" i="14"/>
  <c r="AE130" i="14"/>
  <c r="AE146" i="14"/>
  <c r="AE166" i="14"/>
  <c r="AE182" i="14"/>
  <c r="AE202" i="14"/>
  <c r="AE218" i="14"/>
  <c r="AE238" i="14"/>
  <c r="AE254" i="14"/>
  <c r="AE274" i="14"/>
  <c r="AE290" i="14"/>
  <c r="AE310" i="14"/>
  <c r="AQ166" i="14"/>
  <c r="AQ316" i="14"/>
  <c r="AQ296" i="14"/>
  <c r="AQ158" i="14"/>
  <c r="AQ155" i="14"/>
  <c r="AQ284" i="14"/>
  <c r="AQ274" i="14"/>
  <c r="AQ198" i="14"/>
  <c r="AQ237" i="14"/>
  <c r="AQ131" i="14"/>
  <c r="AQ130" i="14"/>
  <c r="AQ181" i="14"/>
  <c r="AQ281" i="14"/>
  <c r="AQ318" i="14"/>
  <c r="AQ317" i="14"/>
  <c r="AQ225" i="14"/>
  <c r="Q128" i="14"/>
  <c r="AQ214" i="14"/>
  <c r="AQ242" i="14"/>
  <c r="AQ170" i="14"/>
  <c r="AQ302" i="14"/>
  <c r="AQ262" i="14"/>
  <c r="AQ246" i="14"/>
  <c r="AQ162" i="14"/>
  <c r="AQ144" i="14"/>
  <c r="AQ201" i="14"/>
  <c r="AQ169" i="14"/>
  <c r="AQ133" i="14"/>
  <c r="AQ289" i="14"/>
  <c r="AQ313" i="14"/>
  <c r="AQ297" i="14"/>
  <c r="AQ226" i="14"/>
  <c r="AQ305" i="14"/>
  <c r="AQ314" i="14"/>
  <c r="AQ173" i="14"/>
  <c r="AQ293" i="14"/>
  <c r="AQ300" i="14"/>
  <c r="AQ290" i="14"/>
  <c r="AQ278" i="14"/>
  <c r="AQ174" i="14"/>
  <c r="AQ250" i="14"/>
  <c r="AQ301" i="14"/>
  <c r="AQ277" i="14"/>
  <c r="AQ233" i="14"/>
  <c r="AQ147" i="14"/>
  <c r="AQ251" i="14"/>
  <c r="AQ248" i="14"/>
  <c r="AQ210" i="14"/>
  <c r="AQ270" i="14"/>
  <c r="AQ146" i="14"/>
  <c r="AQ154" i="14"/>
  <c r="AQ229" i="14"/>
  <c r="AQ286" i="14"/>
  <c r="AQ221" i="14"/>
  <c r="AQ269" i="14"/>
  <c r="AQ309" i="14"/>
  <c r="AQ265" i="14"/>
  <c r="AQ252" i="14"/>
  <c r="AQ153" i="14"/>
  <c r="AQ178" i="14"/>
  <c r="AQ140" i="14"/>
  <c r="AQ194" i="14"/>
  <c r="AQ149" i="14"/>
  <c r="AQ137" i="14"/>
  <c r="AQ268" i="14"/>
  <c r="AQ157" i="14"/>
  <c r="AQ230" i="14"/>
  <c r="AQ202" i="14"/>
  <c r="AQ185" i="14"/>
  <c r="AQ241" i="14"/>
  <c r="AQ189" i="14"/>
  <c r="AQ218" i="14"/>
  <c r="AQ260" i="14"/>
  <c r="AQ134" i="14"/>
  <c r="AQ142" i="14"/>
  <c r="AQ197" i="14"/>
  <c r="AQ193" i="14"/>
  <c r="AQ261" i="14"/>
  <c r="AQ298" i="14"/>
  <c r="AQ308" i="14"/>
  <c r="AQ205" i="14"/>
  <c r="AQ253" i="14"/>
  <c r="AQ310" i="14"/>
  <c r="AQ306" i="14"/>
  <c r="AQ138" i="14"/>
  <c r="AQ217" i="14"/>
  <c r="AQ292" i="14"/>
  <c r="AQ172" i="14"/>
  <c r="AQ176" i="14"/>
  <c r="AQ311" i="14"/>
  <c r="AQ191" i="14"/>
  <c r="AQ254" i="14"/>
  <c r="AQ182" i="14"/>
  <c r="AQ209" i="14"/>
  <c r="AQ164" i="14"/>
  <c r="AQ245" i="14"/>
  <c r="AQ236" i="14"/>
  <c r="AQ228" i="14"/>
  <c r="AQ180" i="14"/>
  <c r="AQ235" i="14"/>
  <c r="AQ208" i="14"/>
  <c r="AQ220" i="14"/>
  <c r="AQ184" i="14"/>
  <c r="AQ175" i="14"/>
  <c r="AQ163" i="14"/>
  <c r="AQ259" i="14"/>
  <c r="AQ219" i="14"/>
  <c r="AQ211" i="14"/>
  <c r="AQ135" i="14"/>
  <c r="AQ247" i="14"/>
  <c r="AQ238" i="14"/>
  <c r="AQ145" i="14"/>
  <c r="AQ139" i="14"/>
  <c r="AQ257" i="14"/>
  <c r="AQ165" i="14"/>
  <c r="AQ307" i="14"/>
  <c r="AQ171" i="14"/>
  <c r="AQ212" i="14"/>
  <c r="AQ283" i="14"/>
  <c r="AQ275" i="14"/>
  <c r="AQ243" i="14"/>
  <c r="AQ299" i="14"/>
  <c r="AQ167" i="14"/>
  <c r="AQ192" i="14"/>
  <c r="AQ255" i="14"/>
  <c r="AQ282" i="14"/>
  <c r="AQ266" i="14"/>
  <c r="AQ234" i="14"/>
  <c r="AQ206" i="14"/>
  <c r="AQ190" i="14"/>
  <c r="AQ161" i="14"/>
  <c r="AQ273" i="14"/>
  <c r="AQ156" i="14"/>
  <c r="AQ244" i="14"/>
  <c r="AQ196" i="14"/>
  <c r="AQ188" i="14"/>
  <c r="AQ148" i="14"/>
  <c r="AQ315" i="14"/>
  <c r="AQ227" i="14"/>
  <c r="AQ187" i="14"/>
  <c r="AQ203" i="14"/>
  <c r="AQ291" i="14"/>
  <c r="AQ179" i="14"/>
  <c r="AQ288" i="14"/>
  <c r="AQ263" i="14"/>
  <c r="AQ271" i="14"/>
  <c r="AQ151" i="14"/>
  <c r="AQ304" i="14"/>
  <c r="AQ199" i="14"/>
  <c r="AE204" i="14"/>
  <c r="AE167" i="14"/>
  <c r="AE296" i="14"/>
  <c r="AE280" i="14"/>
  <c r="AE303" i="14"/>
  <c r="AE312" i="14"/>
  <c r="AE144" i="14"/>
  <c r="AE223" i="14"/>
  <c r="AE207" i="14"/>
  <c r="AE272" i="14"/>
  <c r="AE160" i="14"/>
  <c r="AE183" i="14"/>
  <c r="AE256" i="14"/>
  <c r="AE258" i="14"/>
  <c r="AE285" i="14"/>
  <c r="AE224" i="14"/>
  <c r="AE200" i="14"/>
  <c r="AE184" i="14"/>
  <c r="AE247" i="14"/>
  <c r="AE304" i="14"/>
  <c r="AE288" i="14"/>
  <c r="AE264" i="14"/>
  <c r="AE248" i="14"/>
  <c r="AE168" i="14"/>
  <c r="AE152" i="14"/>
  <c r="AE136" i="14"/>
  <c r="AE311" i="14"/>
  <c r="AE231" i="14"/>
  <c r="AE215" i="14"/>
  <c r="AE199" i="14"/>
  <c r="AE191" i="14"/>
  <c r="AE175" i="14"/>
  <c r="AE186" i="14"/>
  <c r="AE213" i="14"/>
  <c r="AE141" i="14"/>
  <c r="AE240" i="14"/>
  <c r="AE208" i="14"/>
  <c r="AE132" i="14"/>
  <c r="AE287" i="14"/>
  <c r="AE271" i="14"/>
  <c r="AE263" i="14"/>
  <c r="AE195" i="14"/>
  <c r="AE151" i="14"/>
  <c r="AE135" i="14"/>
  <c r="AE294" i="14"/>
  <c r="AE222" i="14"/>
  <c r="AE150" i="14"/>
  <c r="AE249" i="14"/>
  <c r="AE177" i="14"/>
  <c r="AE276" i="14"/>
  <c r="AE232" i="14"/>
  <c r="AE216" i="14"/>
  <c r="AE192" i="14"/>
  <c r="AE176" i="14"/>
  <c r="AE295" i="14"/>
  <c r="AE279" i="14"/>
  <c r="AE267" i="14"/>
  <c r="AE255" i="14"/>
  <c r="AE239" i="14"/>
  <c r="AE159" i="14"/>
  <c r="AE143" i="14"/>
  <c r="AE129" i="14"/>
  <c r="AE128" i="14"/>
  <c r="B126" i="14"/>
  <c r="V128" i="14"/>
  <c r="BG129" i="14"/>
  <c r="U317" i="14"/>
  <c r="T289" i="14"/>
  <c r="S289" i="14"/>
  <c r="X278" i="14"/>
  <c r="S258" i="14"/>
  <c r="X258" i="14"/>
  <c r="T215" i="14"/>
  <c r="S215" i="14"/>
  <c r="U257" i="14"/>
  <c r="W257" i="14"/>
  <c r="U311" i="14"/>
  <c r="S311" i="14"/>
  <c r="V231" i="14"/>
  <c r="W231" i="14"/>
  <c r="U291" i="14"/>
  <c r="T279" i="14"/>
  <c r="X279" i="14"/>
  <c r="U265" i="14"/>
  <c r="S265" i="14"/>
  <c r="U154" i="14"/>
  <c r="V154" i="14"/>
  <c r="V194" i="14"/>
  <c r="X194" i="14"/>
  <c r="U147" i="14"/>
  <c r="U168" i="14"/>
  <c r="X143" i="14"/>
  <c r="S143" i="14"/>
  <c r="V179" i="14"/>
  <c r="W186" i="14"/>
  <c r="X254" i="14"/>
  <c r="V225" i="14"/>
  <c r="S225" i="14"/>
  <c r="U214" i="14"/>
  <c r="X214" i="14"/>
  <c r="U285" i="14"/>
  <c r="X285" i="14"/>
  <c r="T310" i="14"/>
  <c r="S310" i="14"/>
  <c r="T277" i="14"/>
  <c r="W277" i="14"/>
  <c r="U259" i="14"/>
  <c r="S284" i="14"/>
  <c r="U237" i="14"/>
  <c r="T309" i="14"/>
  <c r="W309" i="14"/>
  <c r="T256" i="14"/>
  <c r="S256" i="14"/>
  <c r="U220" i="14"/>
  <c r="X220" i="14"/>
  <c r="V316" i="14"/>
  <c r="T189" i="14"/>
  <c r="X189" i="14"/>
  <c r="T166" i="14"/>
  <c r="W166" i="14"/>
  <c r="W165" i="14"/>
  <c r="T159" i="14"/>
  <c r="U252" i="14"/>
  <c r="V252" i="14"/>
  <c r="T264" i="14"/>
  <c r="W264" i="14"/>
  <c r="U236" i="14"/>
  <c r="U255" i="14"/>
  <c r="X255" i="14"/>
  <c r="X281" i="14"/>
  <c r="W281" i="14"/>
  <c r="T288" i="14"/>
  <c r="S288" i="14"/>
  <c r="V280" i="14"/>
  <c r="V251" i="14"/>
  <c r="S251" i="14"/>
  <c r="U239" i="14"/>
  <c r="S239" i="14"/>
  <c r="V228" i="14"/>
  <c r="U228" i="14"/>
  <c r="W219" i="14"/>
  <c r="S219" i="14"/>
  <c r="X263" i="14"/>
  <c r="V217" i="14"/>
  <c r="S217" i="14"/>
  <c r="U230" i="14"/>
  <c r="S230" i="14"/>
  <c r="X185" i="14"/>
  <c r="U181" i="14"/>
  <c r="X181" i="14"/>
  <c r="T162" i="14"/>
  <c r="S162" i="14"/>
  <c r="V184" i="14"/>
  <c r="U146" i="14"/>
  <c r="X146" i="14"/>
  <c r="U139" i="14"/>
  <c r="X139" i="14"/>
  <c r="V261" i="14"/>
  <c r="X261" i="14"/>
  <c r="T238" i="14"/>
  <c r="W238" i="14"/>
  <c r="U161" i="14"/>
  <c r="S161" i="14"/>
  <c r="T227" i="14"/>
  <c r="W227" i="14"/>
  <c r="T129" i="14"/>
  <c r="S129" i="14"/>
  <c r="V282" i="14"/>
  <c r="X282" i="14"/>
  <c r="V226" i="14"/>
  <c r="T229" i="14"/>
  <c r="U229" i="14"/>
  <c r="V318" i="14"/>
  <c r="X318" i="14"/>
  <c r="V218" i="14"/>
  <c r="S218" i="14"/>
  <c r="T222" i="14"/>
  <c r="S222" i="14"/>
  <c r="S290" i="14"/>
  <c r="X290" i="14"/>
  <c r="X283" i="14"/>
  <c r="V253" i="14"/>
  <c r="S240" i="14"/>
  <c r="U235" i="14"/>
  <c r="W235" i="14"/>
  <c r="V158" i="14"/>
  <c r="W158" i="14"/>
  <c r="T142" i="14"/>
  <c r="V287" i="14"/>
  <c r="W287" i="14"/>
  <c r="U182" i="14"/>
  <c r="U144" i="14"/>
  <c r="S144" i="14"/>
  <c r="V195" i="14"/>
  <c r="X195" i="14"/>
  <c r="W140" i="14"/>
  <c r="T157" i="14"/>
  <c r="W157" i="14"/>
  <c r="U183" i="14"/>
  <c r="S260" i="14"/>
  <c r="W156" i="14"/>
  <c r="X156" i="14"/>
  <c r="X233" i="14"/>
  <c r="U192" i="14"/>
  <c r="S192" i="14"/>
  <c r="T151" i="14"/>
  <c r="X151" i="14"/>
  <c r="T167" i="14"/>
  <c r="S167" i="14"/>
  <c r="T138" i="14"/>
  <c r="X138" i="14"/>
  <c r="U178" i="14"/>
  <c r="W178" i="14"/>
  <c r="W304" i="14"/>
  <c r="V301" i="14"/>
  <c r="W301" i="14"/>
  <c r="V298" i="14"/>
  <c r="S298" i="14"/>
  <c r="V152" i="14"/>
  <c r="T191" i="14"/>
  <c r="X191" i="14"/>
  <c r="V223" i="14"/>
  <c r="X223" i="14"/>
  <c r="T163" i="14"/>
  <c r="V134" i="14"/>
  <c r="S134" i="14"/>
  <c r="V307" i="14"/>
  <c r="W307" i="14"/>
  <c r="T292" i="14"/>
  <c r="X292" i="14"/>
  <c r="U190" i="14"/>
  <c r="S190" i="14"/>
  <c r="T164" i="14"/>
  <c r="X164" i="14"/>
  <c r="X135" i="14"/>
  <c r="S135" i="14"/>
  <c r="U180" i="14"/>
  <c r="T141" i="14"/>
  <c r="S141" i="14"/>
  <c r="V193" i="14"/>
  <c r="W193" i="14"/>
  <c r="S221" i="14"/>
  <c r="T188" i="14"/>
  <c r="W188" i="14"/>
  <c r="S148" i="14"/>
  <c r="W216" i="14"/>
  <c r="X145" i="14"/>
  <c r="U160" i="14"/>
  <c r="W160" i="14"/>
  <c r="T262" i="14"/>
  <c r="X155" i="14"/>
  <c r="W149" i="14"/>
  <c r="W234" i="14"/>
  <c r="U305" i="14"/>
  <c r="W305" i="14"/>
  <c r="V133" i="14"/>
  <c r="T297" i="14"/>
  <c r="W297" i="14"/>
  <c r="V302" i="14"/>
  <c r="V197" i="14"/>
  <c r="W197" i="14"/>
  <c r="S250" i="14"/>
  <c r="V203" i="14"/>
  <c r="W203" i="14"/>
  <c r="W205" i="14"/>
  <c r="U269" i="14"/>
  <c r="W269" i="14"/>
  <c r="U199" i="14"/>
  <c r="U207" i="14"/>
  <c r="W207" i="14"/>
  <c r="U243" i="14"/>
  <c r="W243" i="14"/>
  <c r="U273" i="14"/>
  <c r="W273" i="14"/>
  <c r="S267" i="14"/>
  <c r="U242" i="14"/>
  <c r="X242" i="14"/>
  <c r="U201" i="14"/>
  <c r="X201" i="14"/>
  <c r="U169" i="14"/>
  <c r="X169" i="14"/>
  <c r="T247" i="14"/>
  <c r="T204" i="14"/>
  <c r="X204" i="14"/>
  <c r="X245" i="14"/>
  <c r="U241" i="14"/>
  <c r="W241" i="14"/>
  <c r="V266" i="14"/>
  <c r="W266" i="14"/>
  <c r="U246" i="14"/>
  <c r="W246" i="14"/>
  <c r="BH144" i="14"/>
  <c r="T202" i="14"/>
  <c r="X202" i="14"/>
  <c r="S131" i="14"/>
  <c r="U272" i="14"/>
  <c r="V272" i="14"/>
  <c r="U209" i="14"/>
  <c r="S209" i="14"/>
  <c r="V275" i="14"/>
  <c r="U198" i="14"/>
  <c r="S198" i="14"/>
  <c r="BG249" i="14"/>
  <c r="BJ272" i="14"/>
  <c r="T312" i="14"/>
  <c r="BG271" i="14"/>
  <c r="BI304" i="14"/>
  <c r="T132" i="14"/>
  <c r="S132" i="14"/>
  <c r="W196" i="14"/>
  <c r="U177" i="14"/>
  <c r="BG246" i="14"/>
  <c r="BG208" i="14"/>
  <c r="V314" i="14"/>
  <c r="BH149" i="14"/>
  <c r="BG213" i="14"/>
  <c r="T308" i="14"/>
  <c r="BH274" i="14"/>
  <c r="BH169" i="14"/>
  <c r="BG282" i="14"/>
  <c r="BJ175" i="14"/>
  <c r="S270" i="14"/>
  <c r="T313" i="14"/>
  <c r="S313" i="14"/>
  <c r="V271" i="14"/>
  <c r="W271" i="14"/>
  <c r="U300" i="14"/>
  <c r="T274" i="14"/>
  <c r="S274" i="14"/>
  <c r="BJ238" i="14"/>
  <c r="T296" i="14"/>
  <c r="BJ170" i="14"/>
  <c r="W170" i="14"/>
  <c r="U306" i="14"/>
  <c r="W306" i="14"/>
  <c r="U175" i="14"/>
  <c r="X175" i="14"/>
  <c r="S211" i="14"/>
  <c r="W211" i="14"/>
  <c r="V268" i="14"/>
  <c r="S268" i="14"/>
  <c r="U173" i="14"/>
  <c r="W173" i="14"/>
  <c r="V213" i="14"/>
  <c r="S213" i="14"/>
  <c r="U171" i="14"/>
  <c r="V293" i="14"/>
  <c r="BG279" i="14"/>
  <c r="X244" i="14"/>
  <c r="U248" i="14"/>
  <c r="BI255" i="14"/>
  <c r="U210" i="14"/>
  <c r="S210" i="14"/>
  <c r="U294" i="14"/>
  <c r="BH211" i="14"/>
  <c r="BJ155" i="14"/>
  <c r="BJ207" i="14"/>
  <c r="BI300" i="14"/>
  <c r="BJ234" i="14"/>
  <c r="BI228" i="14"/>
  <c r="BG261" i="14"/>
  <c r="BI187" i="14"/>
  <c r="BJ280" i="14"/>
  <c r="BI270" i="14"/>
  <c r="BG160" i="14"/>
  <c r="BH193" i="14"/>
  <c r="V303" i="14"/>
  <c r="BH235" i="14"/>
  <c r="BG147" i="14"/>
  <c r="BJ252" i="14"/>
  <c r="BI158" i="14"/>
  <c r="BG295" i="14"/>
  <c r="BJ299" i="14"/>
  <c r="BJ201" i="14"/>
  <c r="BG134" i="14"/>
  <c r="U206" i="14"/>
  <c r="S206" i="14"/>
  <c r="BG283" i="14"/>
  <c r="BG181" i="14"/>
  <c r="BJ218" i="14"/>
  <c r="BG224" i="14"/>
  <c r="BJ301" i="14"/>
  <c r="BI315" i="14"/>
  <c r="BJ171" i="14"/>
  <c r="BG268" i="14"/>
  <c r="BG222" i="14"/>
  <c r="BJ231" i="14"/>
  <c r="BJ132" i="14"/>
  <c r="BJ229" i="14"/>
  <c r="BG198" i="14"/>
  <c r="BI205" i="14"/>
  <c r="BJ150" i="14"/>
  <c r="BJ288" i="14"/>
  <c r="BG173" i="14"/>
  <c r="T150" i="14"/>
  <c r="S150" i="14"/>
  <c r="BI156" i="14"/>
  <c r="BJ273" i="14"/>
  <c r="BG294" i="14"/>
  <c r="BI259" i="14"/>
  <c r="BI153" i="14"/>
  <c r="BG290" i="14"/>
  <c r="BG243" i="14"/>
  <c r="BG141" i="14"/>
  <c r="BH226" i="14"/>
  <c r="BJ256" i="14"/>
  <c r="BI287" i="14"/>
  <c r="BI189" i="14"/>
  <c r="BJ266" i="14"/>
  <c r="BJ199" i="14"/>
  <c r="BG292" i="14"/>
  <c r="BJ318" i="14"/>
  <c r="BI263" i="14"/>
  <c r="BI161" i="14"/>
  <c r="BI306" i="14"/>
  <c r="BI277" i="14"/>
  <c r="T276" i="14"/>
  <c r="S276" i="14"/>
  <c r="W174" i="14"/>
  <c r="V130" i="14"/>
  <c r="W130" i="14"/>
  <c r="BI314" i="14"/>
  <c r="BI133" i="14"/>
  <c r="BI227" i="14"/>
  <c r="BJ316" i="14"/>
  <c r="BI162" i="14"/>
  <c r="BI180" i="14"/>
  <c r="BJ309" i="14"/>
  <c r="BJ215" i="14"/>
  <c r="BH168" i="14"/>
  <c r="BH289" i="14"/>
  <c r="BH250" i="14"/>
  <c r="BH253" i="14"/>
  <c r="U208" i="14"/>
  <c r="S208" i="14"/>
  <c r="BH221" i="14"/>
  <c r="BH251" i="14"/>
  <c r="BI145" i="14"/>
  <c r="BG242" i="14"/>
  <c r="BI196" i="14"/>
  <c r="BG185" i="14"/>
  <c r="BJ194" i="14"/>
  <c r="BI184" i="14"/>
  <c r="BJ317" i="14"/>
  <c r="BI311" i="14"/>
  <c r="BI302" i="14"/>
  <c r="BG135" i="14"/>
  <c r="T200" i="14"/>
  <c r="W200" i="14"/>
  <c r="BG220" i="14"/>
  <c r="BI245" i="14"/>
  <c r="BJ151" i="14"/>
  <c r="BH148" i="14"/>
  <c r="BH257" i="14"/>
  <c r="BH262" i="14"/>
  <c r="BH136" i="14"/>
  <c r="BH233" i="14"/>
  <c r="BH214" i="14"/>
  <c r="U212" i="14"/>
  <c r="X212" i="14"/>
  <c r="BG174" i="14"/>
  <c r="BH172" i="14"/>
  <c r="BH297" i="14"/>
  <c r="BH298" i="14"/>
  <c r="U315" i="14"/>
  <c r="X315" i="14"/>
  <c r="BJ275" i="14"/>
  <c r="BG177" i="14"/>
  <c r="BG186" i="14"/>
  <c r="BG152" i="14"/>
  <c r="BG265" i="14"/>
  <c r="BG278" i="14"/>
  <c r="BJ310" i="14"/>
  <c r="BH178" i="14"/>
  <c r="BH307" i="14"/>
  <c r="BH217" i="14"/>
  <c r="BH166" i="14"/>
  <c r="BH139" i="14"/>
  <c r="BH244" i="14"/>
  <c r="BH313" i="14"/>
  <c r="BH232" i="14"/>
  <c r="BH269" i="14"/>
  <c r="BG176" i="14"/>
  <c r="BG182" i="14"/>
  <c r="BG140" i="14"/>
  <c r="BG241" i="14"/>
  <c r="BG230" i="14"/>
  <c r="BG159" i="14"/>
  <c r="BI260" i="14"/>
  <c r="BG190" i="14"/>
  <c r="BI143" i="14"/>
  <c r="BI248" i="14"/>
  <c r="BG142" i="14"/>
  <c r="BH240" i="14"/>
  <c r="BJ191" i="14"/>
  <c r="BJ284" i="14"/>
  <c r="BJ286" i="14"/>
  <c r="BG212" i="14"/>
  <c r="BI225" i="14"/>
  <c r="BI247" i="14"/>
  <c r="BJ200" i="14"/>
  <c r="BJ197" i="14"/>
  <c r="AP129" i="14"/>
  <c r="BI131" i="14"/>
  <c r="BJ236" i="14"/>
  <c r="BH281" i="14"/>
  <c r="BH258" i="14"/>
  <c r="BH164" i="14"/>
  <c r="BH285" i="14"/>
  <c r="BH202" i="14"/>
  <c r="BI216" i="14"/>
  <c r="BI237" i="14"/>
  <c r="BG291" i="14"/>
  <c r="V176" i="14"/>
  <c r="W176" i="14"/>
  <c r="V295" i="14"/>
  <c r="X295" i="14"/>
  <c r="BG188" i="14"/>
  <c r="BI157" i="14"/>
  <c r="BJ183" i="14"/>
  <c r="BI219" i="14"/>
  <c r="BG308" i="14"/>
  <c r="BJ130" i="14"/>
  <c r="BI203" i="14"/>
  <c r="BG296" i="14"/>
  <c r="BJ138" i="14"/>
  <c r="BH305" i="14"/>
  <c r="V172" i="14"/>
  <c r="T172" i="14"/>
  <c r="BH204" i="14"/>
  <c r="BH209" i="14"/>
  <c r="BH167" i="14"/>
  <c r="BH239" i="14"/>
  <c r="BH137" i="14"/>
  <c r="BH210" i="14"/>
  <c r="BH129" i="14"/>
  <c r="T317" i="14"/>
  <c r="X317" i="14"/>
  <c r="U289" i="14"/>
  <c r="W289" i="14"/>
  <c r="S278" i="14"/>
  <c r="U258" i="14"/>
  <c r="U215" i="14"/>
  <c r="W215" i="14"/>
  <c r="V257" i="14"/>
  <c r="X311" i="14"/>
  <c r="W311" i="14"/>
  <c r="X231" i="14"/>
  <c r="T291" i="14"/>
  <c r="S291" i="14"/>
  <c r="V279" i="14"/>
  <c r="W279" i="14"/>
  <c r="V265" i="14"/>
  <c r="X265" i="14"/>
  <c r="S154" i="14"/>
  <c r="S194" i="14"/>
  <c r="W194" i="14"/>
  <c r="W147" i="14"/>
  <c r="V168" i="14"/>
  <c r="X168" i="14"/>
  <c r="U143" i="14"/>
  <c r="U179" i="14"/>
  <c r="W179" i="14"/>
  <c r="U186" i="14"/>
  <c r="V186" i="14"/>
  <c r="V254" i="14"/>
  <c r="T225" i="14"/>
  <c r="W225" i="14"/>
  <c r="V214" i="14"/>
  <c r="V285" i="14"/>
  <c r="W285" i="14"/>
  <c r="X310" i="14"/>
  <c r="U277" i="14"/>
  <c r="S277" i="14"/>
  <c r="X259" i="14"/>
  <c r="U284" i="14"/>
  <c r="W284" i="14"/>
  <c r="W237" i="14"/>
  <c r="U309" i="14"/>
  <c r="S309" i="14"/>
  <c r="U256" i="14"/>
  <c r="W256" i="14"/>
  <c r="V220" i="14"/>
  <c r="W220" i="14"/>
  <c r="W316" i="14"/>
  <c r="U189" i="14"/>
  <c r="S189" i="14"/>
  <c r="U166" i="14"/>
  <c r="T153" i="14"/>
  <c r="X153" i="14"/>
  <c r="U165" i="14"/>
  <c r="V165" i="14"/>
  <c r="W159" i="14"/>
  <c r="T286" i="14"/>
  <c r="X286" i="14"/>
  <c r="T252" i="14"/>
  <c r="X252" i="14"/>
  <c r="V224" i="14"/>
  <c r="S224" i="14"/>
  <c r="U264" i="14"/>
  <c r="X264" i="14"/>
  <c r="X236" i="14"/>
  <c r="T255" i="14"/>
  <c r="W255" i="14"/>
  <c r="T281" i="14"/>
  <c r="X288" i="14"/>
  <c r="W288" i="14"/>
  <c r="U280" i="14"/>
  <c r="W251" i="14"/>
  <c r="T239" i="14"/>
  <c r="W239" i="14"/>
  <c r="W228" i="14"/>
  <c r="V219" i="14"/>
  <c r="X219" i="14"/>
  <c r="U263" i="14"/>
  <c r="W263" i="14"/>
  <c r="U217" i="14"/>
  <c r="X217" i="14"/>
  <c r="X230" i="14"/>
  <c r="T185" i="14"/>
  <c r="V181" i="14"/>
  <c r="W181" i="14"/>
  <c r="V162" i="14"/>
  <c r="T184" i="14"/>
  <c r="S184" i="14"/>
  <c r="V146" i="14"/>
  <c r="W146" i="14"/>
  <c r="V139" i="14"/>
  <c r="S261" i="14"/>
  <c r="W261" i="14"/>
  <c r="V161" i="14"/>
  <c r="V227" i="14"/>
  <c r="U282" i="14"/>
  <c r="T226" i="14"/>
  <c r="S226" i="14"/>
  <c r="X229" i="14"/>
  <c r="W318" i="14"/>
  <c r="U218" i="14"/>
  <c r="U222" i="14"/>
  <c r="W222" i="14"/>
  <c r="V290" i="14"/>
  <c r="T283" i="14"/>
  <c r="S283" i="14"/>
  <c r="T253" i="14"/>
  <c r="T240" i="14"/>
  <c r="U240" i="14"/>
  <c r="U232" i="14"/>
  <c r="X232" i="14"/>
  <c r="T235" i="14"/>
  <c r="S235" i="14"/>
  <c r="T158" i="14"/>
  <c r="V142" i="14"/>
  <c r="W142" i="14"/>
  <c r="U136" i="14"/>
  <c r="X136" i="14"/>
  <c r="X287" i="14"/>
  <c r="T182" i="14"/>
  <c r="W182" i="14"/>
  <c r="V144" i="14"/>
  <c r="W144" i="14"/>
  <c r="U195" i="14"/>
  <c r="U137" i="14"/>
  <c r="X137" i="14"/>
  <c r="T140" i="14"/>
  <c r="U140" i="14"/>
  <c r="S157" i="14"/>
  <c r="W183" i="14"/>
  <c r="U260" i="14"/>
  <c r="V260" i="14"/>
  <c r="V156" i="14"/>
  <c r="V233" i="14"/>
  <c r="S233" i="14"/>
  <c r="V192" i="14"/>
  <c r="V151" i="14"/>
  <c r="W151" i="14"/>
  <c r="V167" i="14"/>
  <c r="X167" i="14"/>
  <c r="V138" i="14"/>
  <c r="S138" i="14"/>
  <c r="X304" i="14"/>
  <c r="S304" i="14"/>
  <c r="U301" i="14"/>
  <c r="U298" i="14"/>
  <c r="W298" i="14"/>
  <c r="U152" i="14"/>
  <c r="S152" i="14"/>
  <c r="V191" i="14"/>
  <c r="S191" i="14"/>
  <c r="T223" i="14"/>
  <c r="S163" i="14"/>
  <c r="U134" i="14"/>
  <c r="X134" i="14"/>
  <c r="V292" i="14"/>
  <c r="S292" i="14"/>
  <c r="T190" i="14"/>
  <c r="W190" i="14"/>
  <c r="V164" i="14"/>
  <c r="S164" i="14"/>
  <c r="V135" i="14"/>
  <c r="T180" i="14"/>
  <c r="S180" i="14"/>
  <c r="U141" i="14"/>
  <c r="W141" i="14"/>
  <c r="T193" i="14"/>
  <c r="X193" i="14"/>
  <c r="T221" i="14"/>
  <c r="W221" i="14"/>
  <c r="T148" i="14"/>
  <c r="X148" i="14"/>
  <c r="V216" i="14"/>
  <c r="T187" i="14"/>
  <c r="W187" i="14"/>
  <c r="T145" i="14"/>
  <c r="U145" i="14"/>
  <c r="V160" i="14"/>
  <c r="X160" i="14"/>
  <c r="V262" i="14"/>
  <c r="U155" i="14"/>
  <c r="T149" i="14"/>
  <c r="V149" i="14"/>
  <c r="V234" i="14"/>
  <c r="S234" i="14"/>
  <c r="S305" i="14"/>
  <c r="X305" i="14"/>
  <c r="X133" i="14"/>
  <c r="V297" i="14"/>
  <c r="X297" i="14"/>
  <c r="U302" i="14"/>
  <c r="S302" i="14"/>
  <c r="V250" i="14"/>
  <c r="T203" i="14"/>
  <c r="T205" i="14"/>
  <c r="S269" i="14"/>
  <c r="T199" i="14"/>
  <c r="S199" i="14"/>
  <c r="V207" i="14"/>
  <c r="X207" i="14"/>
  <c r="V243" i="14"/>
  <c r="X243" i="14"/>
  <c r="X273" i="14"/>
  <c r="U267" i="14"/>
  <c r="X267" i="14"/>
  <c r="T242" i="14"/>
  <c r="S242" i="14"/>
  <c r="T201" i="14"/>
  <c r="T169" i="14"/>
  <c r="W169" i="14"/>
  <c r="W247" i="14"/>
  <c r="U204" i="14"/>
  <c r="W204" i="14"/>
  <c r="U245" i="14"/>
  <c r="W245" i="14"/>
  <c r="U266" i="14"/>
  <c r="X266" i="14"/>
  <c r="V246" i="14"/>
  <c r="S246" i="14"/>
  <c r="BJ144" i="14"/>
  <c r="V202" i="14"/>
  <c r="S202" i="14"/>
  <c r="U131" i="14"/>
  <c r="T272" i="14"/>
  <c r="W272" i="14"/>
  <c r="T209" i="14"/>
  <c r="X209" i="14"/>
  <c r="U275" i="14"/>
  <c r="W275" i="14"/>
  <c r="V198" i="14"/>
  <c r="W198" i="14"/>
  <c r="BJ249" i="14"/>
  <c r="BH272" i="14"/>
  <c r="U312" i="14"/>
  <c r="X312" i="14"/>
  <c r="BJ271" i="14"/>
  <c r="BH304" i="14"/>
  <c r="V132" i="14"/>
  <c r="X132" i="14"/>
  <c r="V196" i="14"/>
  <c r="W177" i="14"/>
  <c r="S177" i="14"/>
  <c r="BH246" i="14"/>
  <c r="BH208" i="14"/>
  <c r="W314" i="14"/>
  <c r="BG149" i="14"/>
  <c r="BJ213" i="14"/>
  <c r="V308" i="14"/>
  <c r="BI274" i="14"/>
  <c r="BG169" i="14"/>
  <c r="BH282" i="14"/>
  <c r="BH175" i="14"/>
  <c r="T270" i="14"/>
  <c r="U270" i="14"/>
  <c r="V313" i="14"/>
  <c r="W313" i="14"/>
  <c r="S271" i="14"/>
  <c r="X271" i="14"/>
  <c r="S300" i="14"/>
  <c r="V274" i="14"/>
  <c r="X274" i="14"/>
  <c r="BI238" i="14"/>
  <c r="S296" i="14"/>
  <c r="BH170" i="14"/>
  <c r="U170" i="14"/>
  <c r="X170" i="14"/>
  <c r="V306" i="14"/>
  <c r="S306" i="14"/>
  <c r="T175" i="14"/>
  <c r="W175" i="14"/>
  <c r="U211" i="14"/>
  <c r="U268" i="14"/>
  <c r="X173" i="14"/>
  <c r="U213" i="14"/>
  <c r="W171" i="14"/>
  <c r="W293" i="14"/>
  <c r="BH279" i="14"/>
  <c r="V244" i="14"/>
  <c r="S244" i="14"/>
  <c r="S248" i="14"/>
  <c r="BH255" i="14"/>
  <c r="U249" i="14"/>
  <c r="X249" i="14"/>
  <c r="V210" i="14"/>
  <c r="X210" i="14"/>
  <c r="V294" i="14"/>
  <c r="W294" i="14"/>
  <c r="BG211" i="14"/>
  <c r="BI155" i="14"/>
  <c r="BI207" i="14"/>
  <c r="BJ300" i="14"/>
  <c r="BG234" i="14"/>
  <c r="BG228" i="14"/>
  <c r="BJ261" i="14"/>
  <c r="BG187" i="14"/>
  <c r="BG280" i="14"/>
  <c r="BG270" i="14"/>
  <c r="BI160" i="14"/>
  <c r="BI193" i="14"/>
  <c r="T303" i="14"/>
  <c r="X303" i="14"/>
  <c r="BJ235" i="14"/>
  <c r="BH147" i="14"/>
  <c r="BH252" i="14"/>
  <c r="BG158" i="14"/>
  <c r="BJ158" i="14"/>
  <c r="BJ295" i="14"/>
  <c r="BG299" i="14"/>
  <c r="BI201" i="14"/>
  <c r="BJ134" i="14"/>
  <c r="BH283" i="14"/>
  <c r="BH181" i="14"/>
  <c r="BH218" i="14"/>
  <c r="BH224" i="14"/>
  <c r="BH301" i="14"/>
  <c r="BH315" i="14"/>
  <c r="BI171" i="14"/>
  <c r="BI268" i="14"/>
  <c r="BI222" i="14"/>
  <c r="BG231" i="14"/>
  <c r="BG132" i="14"/>
  <c r="BG229" i="14"/>
  <c r="BJ198" i="14"/>
  <c r="BI303" i="14"/>
  <c r="BG205" i="14"/>
  <c r="BG150" i="14"/>
  <c r="BG288" i="14"/>
  <c r="BJ173" i="14"/>
  <c r="V150" i="14"/>
  <c r="W150" i="14"/>
  <c r="BJ156" i="14"/>
  <c r="BI273" i="14"/>
  <c r="BI294" i="14"/>
  <c r="BG259" i="14"/>
  <c r="BJ153" i="14"/>
  <c r="BI290" i="14"/>
  <c r="BJ243" i="14"/>
  <c r="BI141" i="14"/>
  <c r="BJ226" i="14"/>
  <c r="BH256" i="14"/>
  <c r="BH287" i="14"/>
  <c r="BH189" i="14"/>
  <c r="BH266" i="14"/>
  <c r="BH199" i="14"/>
  <c r="BH292" i="14"/>
  <c r="BH318" i="14"/>
  <c r="BH263" i="14"/>
  <c r="BH161" i="14"/>
  <c r="BH306" i="14"/>
  <c r="BJ277" i="14"/>
  <c r="X276" i="14"/>
  <c r="T174" i="14"/>
  <c r="X174" i="14"/>
  <c r="U130" i="14"/>
  <c r="BH314" i="14"/>
  <c r="BJ133" i="14"/>
  <c r="BJ227" i="14"/>
  <c r="BI316" i="14"/>
  <c r="BG162" i="14"/>
  <c r="BG180" i="14"/>
  <c r="BI309" i="14"/>
  <c r="BI215" i="14"/>
  <c r="BJ168" i="14"/>
  <c r="BJ289" i="14"/>
  <c r="BJ250" i="14"/>
  <c r="BI253" i="14"/>
  <c r="T208" i="14"/>
  <c r="W208" i="14"/>
  <c r="BI221" i="14"/>
  <c r="BJ251" i="14"/>
  <c r="BH145" i="14"/>
  <c r="BH242" i="14"/>
  <c r="BH196" i="14"/>
  <c r="BH185" i="14"/>
  <c r="BH194" i="14"/>
  <c r="BH184" i="14"/>
  <c r="BH317" i="14"/>
  <c r="BJ311" i="14"/>
  <c r="BG302" i="14"/>
  <c r="BJ135" i="14"/>
  <c r="V200" i="14"/>
  <c r="S200" i="14"/>
  <c r="BJ220" i="14"/>
  <c r="BG245" i="14"/>
  <c r="BI151" i="14"/>
  <c r="BJ148" i="14"/>
  <c r="BJ257" i="14"/>
  <c r="BI262" i="14"/>
  <c r="BJ136" i="14"/>
  <c r="BI233" i="14"/>
  <c r="BI214" i="14"/>
  <c r="T212" i="14"/>
  <c r="W212" i="14"/>
  <c r="BI174" i="14"/>
  <c r="BJ297" i="14"/>
  <c r="BG298" i="14"/>
  <c r="W315" i="14"/>
  <c r="BG275" i="14"/>
  <c r="BJ177" i="14"/>
  <c r="BJ186" i="14"/>
  <c r="BI152" i="14"/>
  <c r="BJ265" i="14"/>
  <c r="BI278" i="14"/>
  <c r="BG310" i="14"/>
  <c r="BJ178" i="14"/>
  <c r="BI307" i="14"/>
  <c r="BG217" i="14"/>
  <c r="BI166" i="14"/>
  <c r="BG139" i="14"/>
  <c r="BG244" i="14"/>
  <c r="BG313" i="14"/>
  <c r="BJ232" i="14"/>
  <c r="BI269" i="14"/>
  <c r="BH176" i="14"/>
  <c r="BH182" i="14"/>
  <c r="BJ140" i="14"/>
  <c r="BI241" i="14"/>
  <c r="BJ230" i="14"/>
  <c r="BJ159" i="14"/>
  <c r="BG260" i="14"/>
  <c r="BI190" i="14"/>
  <c r="BJ143" i="14"/>
  <c r="BG248" i="14"/>
  <c r="BI142" i="14"/>
  <c r="BG240" i="14"/>
  <c r="BI191" i="14"/>
  <c r="BG284" i="14"/>
  <c r="BG286" i="14"/>
  <c r="BI212" i="14"/>
  <c r="BJ225" i="14"/>
  <c r="BJ247" i="14"/>
  <c r="BG200" i="14"/>
  <c r="BG197" i="14"/>
  <c r="AM129" i="14"/>
  <c r="BG131" i="14"/>
  <c r="BG236" i="14"/>
  <c r="BG281" i="14"/>
  <c r="BI258" i="14"/>
  <c r="BG164" i="14"/>
  <c r="BI285" i="14"/>
  <c r="BG202" i="14"/>
  <c r="BH216" i="14"/>
  <c r="BH237" i="14"/>
  <c r="BI291" i="14"/>
  <c r="W295" i="14"/>
  <c r="S295" i="14"/>
  <c r="BI188" i="14"/>
  <c r="BG157" i="14"/>
  <c r="BI183" i="14"/>
  <c r="BJ219" i="14"/>
  <c r="BI308" i="14"/>
  <c r="BG130" i="14"/>
  <c r="BG203" i="14"/>
  <c r="BJ296" i="14"/>
  <c r="BI138" i="14"/>
  <c r="BJ305" i="14"/>
  <c r="U172" i="14"/>
  <c r="W172" i="14"/>
  <c r="BJ204" i="14"/>
  <c r="BI209" i="14"/>
  <c r="BJ167" i="14"/>
  <c r="BJ239" i="14"/>
  <c r="BJ137" i="14"/>
  <c r="BH128" i="14"/>
  <c r="BI129" i="14"/>
  <c r="W317" i="14"/>
  <c r="S317" i="14"/>
  <c r="V289" i="14"/>
  <c r="T278" i="14"/>
  <c r="U278" i="14"/>
  <c r="T258" i="14"/>
  <c r="X215" i="14"/>
  <c r="S257" i="14"/>
  <c r="V311" i="14"/>
  <c r="T231" i="14"/>
  <c r="V291" i="14"/>
  <c r="W291" i="14"/>
  <c r="S279" i="14"/>
  <c r="X154" i="14"/>
  <c r="W154" i="14"/>
  <c r="U194" i="14"/>
  <c r="T147" i="14"/>
  <c r="X147" i="14"/>
  <c r="T168" i="14"/>
  <c r="S168" i="14"/>
  <c r="V143" i="14"/>
  <c r="S179" i="14"/>
  <c r="X179" i="14"/>
  <c r="T186" i="14"/>
  <c r="X186" i="14"/>
  <c r="T254" i="14"/>
  <c r="W254" i="14"/>
  <c r="U225" i="14"/>
  <c r="S214" i="14"/>
  <c r="T285" i="14"/>
  <c r="U310" i="14"/>
  <c r="V277" i="14"/>
  <c r="T259" i="14"/>
  <c r="W259" i="14"/>
  <c r="T284" i="14"/>
  <c r="X284" i="14"/>
  <c r="V237" i="14"/>
  <c r="S237" i="14"/>
  <c r="V309" i="14"/>
  <c r="X309" i="14"/>
  <c r="V256" i="14"/>
  <c r="X256" i="14"/>
  <c r="S220" i="14"/>
  <c r="U316" i="14"/>
  <c r="X316" i="14"/>
  <c r="V189" i="14"/>
  <c r="W189" i="14"/>
  <c r="X166" i="14"/>
  <c r="V153" i="14"/>
  <c r="W153" i="14"/>
  <c r="T165" i="14"/>
  <c r="U159" i="14"/>
  <c r="S159" i="14"/>
  <c r="V286" i="14"/>
  <c r="S286" i="14"/>
  <c r="S252" i="14"/>
  <c r="U224" i="14"/>
  <c r="X224" i="14"/>
  <c r="S264" i="14"/>
  <c r="T236" i="14"/>
  <c r="W236" i="14"/>
  <c r="V255" i="14"/>
  <c r="S281" i="14"/>
  <c r="V288" i="14"/>
  <c r="S280" i="14"/>
  <c r="W280" i="14"/>
  <c r="T251" i="14"/>
  <c r="T228" i="14"/>
  <c r="S228" i="14"/>
  <c r="U219" i="14"/>
  <c r="V263" i="14"/>
  <c r="S263" i="14"/>
  <c r="T230" i="14"/>
  <c r="W230" i="14"/>
  <c r="V185" i="14"/>
  <c r="W185" i="14"/>
  <c r="T181" i="14"/>
  <c r="X162" i="14"/>
  <c r="U184" i="14"/>
  <c r="W184" i="14"/>
  <c r="T139" i="14"/>
  <c r="W139" i="14"/>
  <c r="U261" i="14"/>
  <c r="U238" i="14"/>
  <c r="S238" i="14"/>
  <c r="X161" i="14"/>
  <c r="U227" i="14"/>
  <c r="X227" i="14"/>
  <c r="U129" i="14"/>
  <c r="W129" i="14"/>
  <c r="S282" i="14"/>
  <c r="W226" i="14"/>
  <c r="X226" i="14"/>
  <c r="W229" i="14"/>
  <c r="S229" i="14"/>
  <c r="T318" i="14"/>
  <c r="T218" i="14"/>
  <c r="W218" i="14"/>
  <c r="V222" i="14"/>
  <c r="U290" i="14"/>
  <c r="V283" i="14"/>
  <c r="W283" i="14"/>
  <c r="U253" i="14"/>
  <c r="W253" i="14"/>
  <c r="W240" i="14"/>
  <c r="T232" i="14"/>
  <c r="S232" i="14"/>
  <c r="V235" i="14"/>
  <c r="S158" i="14"/>
  <c r="X142" i="14"/>
  <c r="V136" i="14"/>
  <c r="S136" i="14"/>
  <c r="U287" i="14"/>
  <c r="X182" i="14"/>
  <c r="S182" i="14"/>
  <c r="X144" i="14"/>
  <c r="T195" i="14"/>
  <c r="S195" i="14"/>
  <c r="T137" i="14"/>
  <c r="W137" i="14"/>
  <c r="V140" i="14"/>
  <c r="X140" i="14"/>
  <c r="V157" i="14"/>
  <c r="X157" i="14"/>
  <c r="T183" i="14"/>
  <c r="X183" i="14"/>
  <c r="W260" i="14"/>
  <c r="T156" i="14"/>
  <c r="U233" i="14"/>
  <c r="W233" i="14"/>
  <c r="W192" i="14"/>
  <c r="U151" i="14"/>
  <c r="S151" i="14"/>
  <c r="W167" i="14"/>
  <c r="T178" i="14"/>
  <c r="X178" i="14"/>
  <c r="T304" i="14"/>
  <c r="X301" i="14"/>
  <c r="T152" i="14"/>
  <c r="X152" i="14"/>
  <c r="U191" i="14"/>
  <c r="S223" i="14"/>
  <c r="V163" i="14"/>
  <c r="W163" i="14"/>
  <c r="T307" i="14"/>
  <c r="S307" i="14"/>
  <c r="V190" i="14"/>
  <c r="W164" i="14"/>
  <c r="U135" i="14"/>
  <c r="W180" i="14"/>
  <c r="X180" i="14"/>
  <c r="V221" i="14"/>
  <c r="V188" i="14"/>
  <c r="S188" i="14"/>
  <c r="V148" i="14"/>
  <c r="W148" i="14"/>
  <c r="U216" i="14"/>
  <c r="X216" i="14"/>
  <c r="U187" i="14"/>
  <c r="S187" i="14"/>
  <c r="V145" i="14"/>
  <c r="S145" i="14"/>
  <c r="T160" i="14"/>
  <c r="U262" i="14"/>
  <c r="W262" i="14"/>
  <c r="V155" i="14"/>
  <c r="W155" i="14"/>
  <c r="U149" i="14"/>
  <c r="X149" i="14"/>
  <c r="U234" i="14"/>
  <c r="X234" i="14"/>
  <c r="T305" i="14"/>
  <c r="T133" i="14"/>
  <c r="S133" i="14"/>
  <c r="U297" i="14"/>
  <c r="T302" i="14"/>
  <c r="X302" i="14"/>
  <c r="T197" i="14"/>
  <c r="S197" i="14"/>
  <c r="T250" i="14"/>
  <c r="W250" i="14"/>
  <c r="U203" i="14"/>
  <c r="V205" i="14"/>
  <c r="X205" i="14"/>
  <c r="V269" i="14"/>
  <c r="V199" i="14"/>
  <c r="X199" i="14"/>
  <c r="T207" i="14"/>
  <c r="S243" i="14"/>
  <c r="S273" i="14"/>
  <c r="V267" i="14"/>
  <c r="W267" i="14"/>
  <c r="V242" i="14"/>
  <c r="S201" i="14"/>
  <c r="V169" i="14"/>
  <c r="V247" i="14"/>
  <c r="S247" i="14"/>
  <c r="V204" i="14"/>
  <c r="V245" i="14"/>
  <c r="S245" i="14"/>
  <c r="T241" i="14"/>
  <c r="S241" i="14"/>
  <c r="T246" i="14"/>
  <c r="BI144" i="14"/>
  <c r="U202" i="14"/>
  <c r="W202" i="14"/>
  <c r="T131" i="14"/>
  <c r="X131" i="14"/>
  <c r="S272" i="14"/>
  <c r="V209" i="14"/>
  <c r="W209" i="14"/>
  <c r="T275" i="14"/>
  <c r="X275" i="14"/>
  <c r="T198" i="14"/>
  <c r="BH249" i="14"/>
  <c r="BG272" i="14"/>
  <c r="V312" i="14"/>
  <c r="S312" i="14"/>
  <c r="BH271" i="14"/>
  <c r="BJ304" i="14"/>
  <c r="U132" i="14"/>
  <c r="W132" i="14"/>
  <c r="T196" i="14"/>
  <c r="X196" i="14"/>
  <c r="V177" i="14"/>
  <c r="X177" i="14"/>
  <c r="BJ246" i="14"/>
  <c r="BI208" i="14"/>
  <c r="T314" i="14"/>
  <c r="X314" i="14"/>
  <c r="BI149" i="14"/>
  <c r="BI213" i="14"/>
  <c r="S308" i="14"/>
  <c r="X308" i="14"/>
  <c r="BJ274" i="14"/>
  <c r="BJ169" i="14"/>
  <c r="BJ282" i="14"/>
  <c r="BI175" i="14"/>
  <c r="V270" i="14"/>
  <c r="X270" i="14"/>
  <c r="U313" i="14"/>
  <c r="T300" i="14"/>
  <c r="X300" i="14"/>
  <c r="U274" i="14"/>
  <c r="BH238" i="14"/>
  <c r="U296" i="14"/>
  <c r="W296" i="14"/>
  <c r="BI170" i="14"/>
  <c r="V170" i="14"/>
  <c r="S170" i="14"/>
  <c r="T306" i="14"/>
  <c r="X306" i="14"/>
  <c r="T211" i="14"/>
  <c r="T268" i="14"/>
  <c r="W268" i="14"/>
  <c r="V173" i="14"/>
  <c r="W213" i="14"/>
  <c r="T171" i="14"/>
  <c r="S171" i="14"/>
  <c r="U293" i="14"/>
  <c r="S293" i="14"/>
  <c r="BI279" i="14"/>
  <c r="T244" i="14"/>
  <c r="W244" i="14"/>
  <c r="V248" i="14"/>
  <c r="W248" i="14"/>
  <c r="BG255" i="14"/>
  <c r="V249" i="14"/>
  <c r="W249" i="14"/>
  <c r="T210" i="14"/>
  <c r="W210" i="14"/>
  <c r="T294" i="14"/>
  <c r="S294" i="14"/>
  <c r="BI211" i="14"/>
  <c r="BH155" i="14"/>
  <c r="BG207" i="14"/>
  <c r="BG300" i="14"/>
  <c r="BI234" i="14"/>
  <c r="BJ228" i="14"/>
  <c r="BI261" i="14"/>
  <c r="BJ187" i="14"/>
  <c r="BI280" i="14"/>
  <c r="BJ270" i="14"/>
  <c r="BJ160" i="14"/>
  <c r="BG193" i="14"/>
  <c r="U303" i="14"/>
  <c r="W303" i="14"/>
  <c r="BI235" i="14"/>
  <c r="BI147" i="14"/>
  <c r="BG252" i="14"/>
  <c r="BH295" i="14"/>
  <c r="BH299" i="14"/>
  <c r="BH201" i="14"/>
  <c r="BH134" i="14"/>
  <c r="T206" i="14"/>
  <c r="W206" i="14"/>
  <c r="BJ283" i="14"/>
  <c r="BI181" i="14"/>
  <c r="BI218" i="14"/>
  <c r="BI224" i="14"/>
  <c r="BI301" i="14"/>
  <c r="BJ315" i="14"/>
  <c r="BH171" i="14"/>
  <c r="BH268" i="14"/>
  <c r="BH222" i="14"/>
  <c r="BH231" i="14"/>
  <c r="BH132" i="14"/>
  <c r="BH229" i="14"/>
  <c r="BH198" i="14"/>
  <c r="BJ303" i="14"/>
  <c r="BG303" i="14"/>
  <c r="BJ205" i="14"/>
  <c r="BI150" i="14"/>
  <c r="BI288" i="14"/>
  <c r="BI173" i="14"/>
  <c r="X150" i="14"/>
  <c r="BG156" i="14"/>
  <c r="BG273" i="14"/>
  <c r="BJ294" i="14"/>
  <c r="BJ259" i="14"/>
  <c r="BG153" i="14"/>
  <c r="BJ290" i="14"/>
  <c r="BI243" i="14"/>
  <c r="BJ141" i="14"/>
  <c r="BG226" i="14"/>
  <c r="BI256" i="14"/>
  <c r="BJ287" i="14"/>
  <c r="BG189" i="14"/>
  <c r="BG266" i="14"/>
  <c r="BG199" i="14"/>
  <c r="BI292" i="14"/>
  <c r="BG318" i="14"/>
  <c r="BJ263" i="14"/>
  <c r="BG161" i="14"/>
  <c r="BG306" i="14"/>
  <c r="BH277" i="14"/>
  <c r="V276" i="14"/>
  <c r="V174" i="14"/>
  <c r="S174" i="14"/>
  <c r="X130" i="14"/>
  <c r="BJ314" i="14"/>
  <c r="BG133" i="14"/>
  <c r="BG227" i="14"/>
  <c r="BG316" i="14"/>
  <c r="BJ162" i="14"/>
  <c r="BJ180" i="14"/>
  <c r="BG309" i="14"/>
  <c r="BG215" i="14"/>
  <c r="BG168" i="14"/>
  <c r="BG289" i="14"/>
  <c r="BG250" i="14"/>
  <c r="BG253" i="14"/>
  <c r="V208" i="14"/>
  <c r="X208" i="14"/>
  <c r="BJ221" i="14"/>
  <c r="BG251" i="14"/>
  <c r="BJ145" i="14"/>
  <c r="BJ242" i="14"/>
  <c r="BJ196" i="14"/>
  <c r="BJ185" i="14"/>
  <c r="BG194" i="14"/>
  <c r="BG184" i="14"/>
  <c r="BI317" i="14"/>
  <c r="BH311" i="14"/>
  <c r="BH302" i="14"/>
  <c r="BI135" i="14"/>
  <c r="BH220" i="14"/>
  <c r="BH245" i="14"/>
  <c r="BH151" i="14"/>
  <c r="BI148" i="14"/>
  <c r="BG257" i="14"/>
  <c r="BJ262" i="14"/>
  <c r="BG136" i="14"/>
  <c r="BG233" i="14"/>
  <c r="BJ214" i="14"/>
  <c r="V212" i="14"/>
  <c r="BJ174" i="14"/>
  <c r="BI172" i="14"/>
  <c r="BG297" i="14"/>
  <c r="BJ298" i="14"/>
  <c r="V315" i="14"/>
  <c r="S315" i="14"/>
  <c r="BI275" i="14"/>
  <c r="BI177" i="14"/>
  <c r="BI186" i="14"/>
  <c r="BJ152" i="14"/>
  <c r="BI265" i="14"/>
  <c r="BJ278" i="14"/>
  <c r="BI310" i="14"/>
  <c r="BI178" i="14"/>
  <c r="BJ307" i="14"/>
  <c r="BJ217" i="14"/>
  <c r="BG166" i="14"/>
  <c r="BI139" i="14"/>
  <c r="BJ244" i="14"/>
  <c r="BJ313" i="14"/>
  <c r="BI232" i="14"/>
  <c r="BG269" i="14"/>
  <c r="BJ176" i="14"/>
  <c r="BJ182" i="14"/>
  <c r="BH140" i="14"/>
  <c r="BH241" i="14"/>
  <c r="BH230" i="14"/>
  <c r="BI159" i="14"/>
  <c r="BJ260" i="14"/>
  <c r="BJ190" i="14"/>
  <c r="BG143" i="14"/>
  <c r="BJ248" i="14"/>
  <c r="BJ142" i="14"/>
  <c r="BJ240" i="14"/>
  <c r="BH191" i="14"/>
  <c r="BH284" i="14"/>
  <c r="BH286" i="14"/>
  <c r="BH212" i="14"/>
  <c r="BH225" i="14"/>
  <c r="BH247" i="14"/>
  <c r="BH200" i="14"/>
  <c r="BH197" i="14"/>
  <c r="AN129" i="14"/>
  <c r="BH131" i="14"/>
  <c r="BJ131" i="14"/>
  <c r="BI236" i="14"/>
  <c r="BJ281" i="14"/>
  <c r="BG258" i="14"/>
  <c r="BI164" i="14"/>
  <c r="BJ285" i="14"/>
  <c r="BI202" i="14"/>
  <c r="BG216" i="14"/>
  <c r="BG237" i="14"/>
  <c r="BH291" i="14"/>
  <c r="U176" i="14"/>
  <c r="X176" i="14"/>
  <c r="T295" i="14"/>
  <c r="BH188" i="14"/>
  <c r="BH157" i="14"/>
  <c r="BH183" i="14"/>
  <c r="BH219" i="14"/>
  <c r="BH308" i="14"/>
  <c r="BH130" i="14"/>
  <c r="BH203" i="14"/>
  <c r="BH296" i="14"/>
  <c r="BH138" i="14"/>
  <c r="BG305" i="14"/>
  <c r="BJ129" i="14"/>
  <c r="V317" i="14"/>
  <c r="X289" i="14"/>
  <c r="V278" i="14"/>
  <c r="W278" i="14"/>
  <c r="V258" i="14"/>
  <c r="W258" i="14"/>
  <c r="V215" i="14"/>
  <c r="T257" i="14"/>
  <c r="X257" i="14"/>
  <c r="T311" i="14"/>
  <c r="U231" i="14"/>
  <c r="S231" i="14"/>
  <c r="X291" i="14"/>
  <c r="U279" i="14"/>
  <c r="T265" i="14"/>
  <c r="W265" i="14"/>
  <c r="T154" i="14"/>
  <c r="T194" i="14"/>
  <c r="V147" i="14"/>
  <c r="S147" i="14"/>
  <c r="W168" i="14"/>
  <c r="T143" i="14"/>
  <c r="W143" i="14"/>
  <c r="T179" i="14"/>
  <c r="S186" i="14"/>
  <c r="U254" i="14"/>
  <c r="S254" i="14"/>
  <c r="X225" i="14"/>
  <c r="T214" i="14"/>
  <c r="W214" i="14"/>
  <c r="S285" i="14"/>
  <c r="V310" i="14"/>
  <c r="W310" i="14"/>
  <c r="X277" i="14"/>
  <c r="V259" i="14"/>
  <c r="S259" i="14"/>
  <c r="V284" i="14"/>
  <c r="T237" i="14"/>
  <c r="X237" i="14"/>
  <c r="T220" i="14"/>
  <c r="T316" i="14"/>
  <c r="S316" i="14"/>
  <c r="V166" i="14"/>
  <c r="S166" i="14"/>
  <c r="U153" i="14"/>
  <c r="S153" i="14"/>
  <c r="X165" i="14"/>
  <c r="S165" i="14"/>
  <c r="V159" i="14"/>
  <c r="X159" i="14"/>
  <c r="U286" i="14"/>
  <c r="W286" i="14"/>
  <c r="W252" i="14"/>
  <c r="T224" i="14"/>
  <c r="W224" i="14"/>
  <c r="V264" i="14"/>
  <c r="V236" i="14"/>
  <c r="S236" i="14"/>
  <c r="S255" i="14"/>
  <c r="V281" i="14"/>
  <c r="U281" i="14"/>
  <c r="U288" i="14"/>
  <c r="T280" i="14"/>
  <c r="X280" i="14"/>
  <c r="U251" i="14"/>
  <c r="X251" i="14"/>
  <c r="V239" i="14"/>
  <c r="X239" i="14"/>
  <c r="X228" i="14"/>
  <c r="T219" i="14"/>
  <c r="T263" i="14"/>
  <c r="T217" i="14"/>
  <c r="W217" i="14"/>
  <c r="V230" i="14"/>
  <c r="U185" i="14"/>
  <c r="S185" i="14"/>
  <c r="S181" i="14"/>
  <c r="U162" i="14"/>
  <c r="W162" i="14"/>
  <c r="X184" i="14"/>
  <c r="T146" i="14"/>
  <c r="S146" i="14"/>
  <c r="S139" i="14"/>
  <c r="T261" i="14"/>
  <c r="V238" i="14"/>
  <c r="X238" i="14"/>
  <c r="T161" i="14"/>
  <c r="W161" i="14"/>
  <c r="S227" i="14"/>
  <c r="V129" i="14"/>
  <c r="X129" i="14"/>
  <c r="T282" i="14"/>
  <c r="W282" i="14"/>
  <c r="U226" i="14"/>
  <c r="V229" i="14"/>
  <c r="U318" i="14"/>
  <c r="S318" i="14"/>
  <c r="X218" i="14"/>
  <c r="X222" i="14"/>
  <c r="T290" i="14"/>
  <c r="W290" i="14"/>
  <c r="U283" i="14"/>
  <c r="S253" i="14"/>
  <c r="X253" i="14"/>
  <c r="V240" i="14"/>
  <c r="X240" i="14"/>
  <c r="V232" i="14"/>
  <c r="W232" i="14"/>
  <c r="X235" i="14"/>
  <c r="U158" i="14"/>
  <c r="X158" i="14"/>
  <c r="U142" i="14"/>
  <c r="S142" i="14"/>
  <c r="T136" i="14"/>
  <c r="W136" i="14"/>
  <c r="T287" i="14"/>
  <c r="S287" i="14"/>
  <c r="V182" i="14"/>
  <c r="T144" i="14"/>
  <c r="W195" i="14"/>
  <c r="V137" i="14"/>
  <c r="S137" i="14"/>
  <c r="S140" i="14"/>
  <c r="U157" i="14"/>
  <c r="V183" i="14"/>
  <c r="S183" i="14"/>
  <c r="T260" i="14"/>
  <c r="X260" i="14"/>
  <c r="U156" i="14"/>
  <c r="S156" i="14"/>
  <c r="T233" i="14"/>
  <c r="T192" i="14"/>
  <c r="X192" i="14"/>
  <c r="U167" i="14"/>
  <c r="U138" i="14"/>
  <c r="W138" i="14"/>
  <c r="V178" i="14"/>
  <c r="S178" i="14"/>
  <c r="U304" i="14"/>
  <c r="V304" i="14"/>
  <c r="T301" i="14"/>
  <c r="S301" i="14"/>
  <c r="T298" i="14"/>
  <c r="X298" i="14"/>
  <c r="W152" i="14"/>
  <c r="W191" i="14"/>
  <c r="U223" i="14"/>
  <c r="W223" i="14"/>
  <c r="U163" i="14"/>
  <c r="X163" i="14"/>
  <c r="T134" i="14"/>
  <c r="W134" i="14"/>
  <c r="U307" i="14"/>
  <c r="X307" i="14"/>
  <c r="U292" i="14"/>
  <c r="W292" i="14"/>
  <c r="X190" i="14"/>
  <c r="U164" i="14"/>
  <c r="T135" i="14"/>
  <c r="W135" i="14"/>
  <c r="V180" i="14"/>
  <c r="V141" i="14"/>
  <c r="X141" i="14"/>
  <c r="U193" i="14"/>
  <c r="S193" i="14"/>
  <c r="U221" i="14"/>
  <c r="X221" i="14"/>
  <c r="U188" i="14"/>
  <c r="X188" i="14"/>
  <c r="U148" i="14"/>
  <c r="T216" i="14"/>
  <c r="S216" i="14"/>
  <c r="V187" i="14"/>
  <c r="X187" i="14"/>
  <c r="W145" i="14"/>
  <c r="S160" i="14"/>
  <c r="X262" i="14"/>
  <c r="S262" i="14"/>
  <c r="T155" i="14"/>
  <c r="S155" i="14"/>
  <c r="S149" i="14"/>
  <c r="T234" i="14"/>
  <c r="V305" i="14"/>
  <c r="U133" i="14"/>
  <c r="W133" i="14"/>
  <c r="S297" i="14"/>
  <c r="W302" i="14"/>
  <c r="U197" i="14"/>
  <c r="X197" i="14"/>
  <c r="U250" i="14"/>
  <c r="X250" i="14"/>
  <c r="S203" i="14"/>
  <c r="X203" i="14"/>
  <c r="U205" i="14"/>
  <c r="S205" i="14"/>
  <c r="T269" i="14"/>
  <c r="X269" i="14"/>
  <c r="W199" i="14"/>
  <c r="S207" i="14"/>
  <c r="T243" i="14"/>
  <c r="T273" i="14"/>
  <c r="V273" i="14"/>
  <c r="T267" i="14"/>
  <c r="W242" i="14"/>
  <c r="V201" i="14"/>
  <c r="W201" i="14"/>
  <c r="S169" i="14"/>
  <c r="U247" i="14"/>
  <c r="X247" i="14"/>
  <c r="S204" i="14"/>
  <c r="T245" i="14"/>
  <c r="V241" i="14"/>
  <c r="X241" i="14"/>
  <c r="T266" i="14"/>
  <c r="S266" i="14"/>
  <c r="X246" i="14"/>
  <c r="BG144" i="14"/>
  <c r="V131" i="14"/>
  <c r="W131" i="14"/>
  <c r="X272" i="14"/>
  <c r="S275" i="14"/>
  <c r="X198" i="14"/>
  <c r="BI249" i="14"/>
  <c r="BI272" i="14"/>
  <c r="W312" i="14"/>
  <c r="BI271" i="14"/>
  <c r="BG304" i="14"/>
  <c r="U196" i="14"/>
  <c r="S196" i="14"/>
  <c r="T177" i="14"/>
  <c r="BI246" i="14"/>
  <c r="BJ208" i="14"/>
  <c r="U314" i="14"/>
  <c r="S314" i="14"/>
  <c r="BJ149" i="14"/>
  <c r="BH213" i="14"/>
  <c r="U308" i="14"/>
  <c r="W308" i="14"/>
  <c r="BG274" i="14"/>
  <c r="BI169" i="14"/>
  <c r="BI282" i="14"/>
  <c r="BG175" i="14"/>
  <c r="W270" i="14"/>
  <c r="X313" i="14"/>
  <c r="T271" i="14"/>
  <c r="U271" i="14"/>
  <c r="V300" i="14"/>
  <c r="W300" i="14"/>
  <c r="W274" i="14"/>
  <c r="BG238" i="14"/>
  <c r="V296" i="14"/>
  <c r="X296" i="14"/>
  <c r="BG170" i="14"/>
  <c r="T170" i="14"/>
  <c r="V175" i="14"/>
  <c r="S175" i="14"/>
  <c r="V211" i="14"/>
  <c r="X211" i="14"/>
  <c r="X268" i="14"/>
  <c r="T173" i="14"/>
  <c r="S173" i="14"/>
  <c r="T213" i="14"/>
  <c r="X213" i="14"/>
  <c r="V171" i="14"/>
  <c r="X171" i="14"/>
  <c r="T293" i="14"/>
  <c r="X293" i="14"/>
  <c r="BJ279" i="14"/>
  <c r="U244" i="14"/>
  <c r="T248" i="14"/>
  <c r="X248" i="14"/>
  <c r="BJ255" i="14"/>
  <c r="T249" i="14"/>
  <c r="S249" i="14"/>
  <c r="X294" i="14"/>
  <c r="BJ211" i="14"/>
  <c r="BG155" i="14"/>
  <c r="BH207" i="14"/>
  <c r="BH300" i="14"/>
  <c r="BH234" i="14"/>
  <c r="BH228" i="14"/>
  <c r="BH261" i="14"/>
  <c r="BH187" i="14"/>
  <c r="BH280" i="14"/>
  <c r="BH270" i="14"/>
  <c r="BH160" i="14"/>
  <c r="BJ193" i="14"/>
  <c r="S303" i="14"/>
  <c r="BG235" i="14"/>
  <c r="BJ147" i="14"/>
  <c r="BI252" i="14"/>
  <c r="BH158" i="14"/>
  <c r="BI295" i="14"/>
  <c r="BI299" i="14"/>
  <c r="BG201" i="14"/>
  <c r="BI134" i="14"/>
  <c r="V206" i="14"/>
  <c r="X206" i="14"/>
  <c r="BI283" i="14"/>
  <c r="BJ181" i="14"/>
  <c r="BG218" i="14"/>
  <c r="BJ224" i="14"/>
  <c r="BG301" i="14"/>
  <c r="BG315" i="14"/>
  <c r="BG171" i="14"/>
  <c r="BJ268" i="14"/>
  <c r="BJ222" i="14"/>
  <c r="BI231" i="14"/>
  <c r="BI132" i="14"/>
  <c r="BI229" i="14"/>
  <c r="BI198" i="14"/>
  <c r="BH303" i="14"/>
  <c r="BH205" i="14"/>
  <c r="BH150" i="14"/>
  <c r="BH288" i="14"/>
  <c r="BH173" i="14"/>
  <c r="U150" i="14"/>
  <c r="BH156" i="14"/>
  <c r="BH273" i="14"/>
  <c r="BH294" i="14"/>
  <c r="BH259" i="14"/>
  <c r="BH153" i="14"/>
  <c r="BH290" i="14"/>
  <c r="BH243" i="14"/>
  <c r="BH141" i="14"/>
  <c r="BI226" i="14"/>
  <c r="BG256" i="14"/>
  <c r="BG287" i="14"/>
  <c r="BJ189" i="14"/>
  <c r="BI266" i="14"/>
  <c r="BI199" i="14"/>
  <c r="BJ292" i="14"/>
  <c r="BI318" i="14"/>
  <c r="BG263" i="14"/>
  <c r="BJ161" i="14"/>
  <c r="BJ306" i="14"/>
  <c r="BG277" i="14"/>
  <c r="U276" i="14"/>
  <c r="W276" i="14"/>
  <c r="U174" i="14"/>
  <c r="T130" i="14"/>
  <c r="S130" i="14"/>
  <c r="BG314" i="14"/>
  <c r="BH133" i="14"/>
  <c r="BH227" i="14"/>
  <c r="BH316" i="14"/>
  <c r="BH162" i="14"/>
  <c r="BH180" i="14"/>
  <c r="BH309" i="14"/>
  <c r="BH215" i="14"/>
  <c r="BI168" i="14"/>
  <c r="BI289" i="14"/>
  <c r="BI250" i="14"/>
  <c r="BJ253" i="14"/>
  <c r="BG221" i="14"/>
  <c r="BI251" i="14"/>
  <c r="BG145" i="14"/>
  <c r="BI242" i="14"/>
  <c r="BG196" i="14"/>
  <c r="BI185" i="14"/>
  <c r="BI194" i="14"/>
  <c r="BJ184" i="14"/>
  <c r="BG317" i="14"/>
  <c r="BG311" i="14"/>
  <c r="BJ302" i="14"/>
  <c r="BH135" i="14"/>
  <c r="U200" i="14"/>
  <c r="X200" i="14"/>
  <c r="BI220" i="14"/>
  <c r="BJ245" i="14"/>
  <c r="BG151" i="14"/>
  <c r="BG148" i="14"/>
  <c r="BI257" i="14"/>
  <c r="BG262" i="14"/>
  <c r="BI136" i="14"/>
  <c r="BJ233" i="14"/>
  <c r="BG214" i="14"/>
  <c r="S212" i="14"/>
  <c r="BH174" i="14"/>
  <c r="BJ172" i="14"/>
  <c r="BG172" i="14"/>
  <c r="BI297" i="14"/>
  <c r="BI298" i="14"/>
  <c r="T315" i="14"/>
  <c r="BH275" i="14"/>
  <c r="BH177" i="14"/>
  <c r="BH186" i="14"/>
  <c r="BH152" i="14"/>
  <c r="BH265" i="14"/>
  <c r="BH278" i="14"/>
  <c r="BH310" i="14"/>
  <c r="BG178" i="14"/>
  <c r="BG307" i="14"/>
  <c r="BI217" i="14"/>
  <c r="BJ166" i="14"/>
  <c r="BJ139" i="14"/>
  <c r="BI244" i="14"/>
  <c r="BI313" i="14"/>
  <c r="BG232" i="14"/>
  <c r="BJ269" i="14"/>
  <c r="BI176" i="14"/>
  <c r="BI182" i="14"/>
  <c r="BI140" i="14"/>
  <c r="BJ241" i="14"/>
  <c r="BI230" i="14"/>
  <c r="BH159" i="14"/>
  <c r="BH260" i="14"/>
  <c r="BH190" i="14"/>
  <c r="BH143" i="14"/>
  <c r="BH248" i="14"/>
  <c r="BH142" i="14"/>
  <c r="BI240" i="14"/>
  <c r="BG191" i="14"/>
  <c r="BI284" i="14"/>
  <c r="BI286" i="14"/>
  <c r="BJ212" i="14"/>
  <c r="BG225" i="14"/>
  <c r="BG247" i="14"/>
  <c r="BI200" i="14"/>
  <c r="BI197" i="14"/>
  <c r="AO129" i="14"/>
  <c r="BH236" i="14"/>
  <c r="BI281" i="14"/>
  <c r="BJ258" i="14"/>
  <c r="BJ164" i="14"/>
  <c r="BG285" i="14"/>
  <c r="BJ202" i="14"/>
  <c r="BJ216" i="14"/>
  <c r="BJ237" i="14"/>
  <c r="BJ291" i="14"/>
  <c r="T176" i="14"/>
  <c r="S176" i="14"/>
  <c r="U295" i="14"/>
  <c r="BJ188" i="14"/>
  <c r="BJ157" i="14"/>
  <c r="BG183" i="14"/>
  <c r="BG219" i="14"/>
  <c r="BJ308" i="14"/>
  <c r="BI130" i="14"/>
  <c r="BJ203" i="14"/>
  <c r="BI296" i="14"/>
  <c r="BG138" i="14"/>
  <c r="BI305" i="14"/>
  <c r="S172" i="14"/>
  <c r="BI204" i="14"/>
  <c r="BJ209" i="14"/>
  <c r="X172" i="14"/>
  <c r="BI167" i="14"/>
  <c r="BI137" i="14"/>
  <c r="BI210" i="14"/>
  <c r="BG223" i="14"/>
  <c r="BG312" i="14"/>
  <c r="BI146" i="14"/>
  <c r="BI195" i="14"/>
  <c r="T299" i="14"/>
  <c r="W299" i="14"/>
  <c r="BG293" i="14"/>
  <c r="BJ192" i="14"/>
  <c r="BH267" i="14"/>
  <c r="BJ267" i="14"/>
  <c r="BG165" i="14"/>
  <c r="BJ154" i="14"/>
  <c r="BI179" i="14"/>
  <c r="BI276" i="14"/>
  <c r="BG254" i="14"/>
  <c r="BJ163" i="14"/>
  <c r="BG264" i="14"/>
  <c r="BJ206" i="14"/>
  <c r="AP128" i="14"/>
  <c r="AW127" i="14"/>
  <c r="AM232" i="14"/>
  <c r="AT144" i="14"/>
  <c r="G296" i="14"/>
  <c r="AM136" i="14"/>
  <c r="AB127" i="14"/>
  <c r="BB127" i="14"/>
  <c r="AM143" i="14"/>
  <c r="AM183" i="14"/>
  <c r="G231" i="14"/>
  <c r="G208" i="14"/>
  <c r="AM152" i="14"/>
  <c r="W128" i="14"/>
  <c r="AT176" i="14"/>
  <c r="AT191" i="14"/>
  <c r="AA127" i="14"/>
  <c r="AM224" i="14"/>
  <c r="BI128" i="14"/>
  <c r="G129" i="14"/>
  <c r="G167" i="14"/>
  <c r="AC127" i="14"/>
  <c r="AM239" i="14"/>
  <c r="P127" i="14"/>
  <c r="BJ128" i="14"/>
  <c r="AM207" i="14"/>
  <c r="AM279" i="14"/>
  <c r="AM216" i="14"/>
  <c r="S128" i="14"/>
  <c r="AT129" i="14"/>
  <c r="O127" i="14"/>
  <c r="BG167" i="14"/>
  <c r="BG137" i="14"/>
  <c r="BI223" i="14"/>
  <c r="BI312" i="14"/>
  <c r="BJ146" i="14"/>
  <c r="BG195" i="14"/>
  <c r="S299" i="14"/>
  <c r="BJ293" i="14"/>
  <c r="BI192" i="14"/>
  <c r="BH165" i="14"/>
  <c r="BH154" i="14"/>
  <c r="BH179" i="14"/>
  <c r="BH276" i="14"/>
  <c r="BH254" i="14"/>
  <c r="BH163" i="14"/>
  <c r="BI264" i="14"/>
  <c r="BJ264" i="14"/>
  <c r="BI206" i="14"/>
  <c r="AO128" i="14"/>
  <c r="AV127" i="14"/>
  <c r="AM295" i="14"/>
  <c r="G175" i="14"/>
  <c r="AT240" i="14"/>
  <c r="AT263" i="14"/>
  <c r="R127" i="14"/>
  <c r="H127" i="14"/>
  <c r="Z127" i="14"/>
  <c r="AW126" i="14"/>
  <c r="AI127" i="14"/>
  <c r="BC127" i="14"/>
  <c r="BG204" i="14"/>
  <c r="BI239" i="14"/>
  <c r="BG210" i="14"/>
  <c r="BH223" i="14"/>
  <c r="BH312" i="14"/>
  <c r="BH146" i="14"/>
  <c r="BH195" i="14"/>
  <c r="U299" i="14"/>
  <c r="BH293" i="14"/>
  <c r="BG192" i="14"/>
  <c r="BI267" i="14"/>
  <c r="BI165" i="14"/>
  <c r="BG154" i="14"/>
  <c r="BG179" i="14"/>
  <c r="BJ276" i="14"/>
  <c r="BI254" i="14"/>
  <c r="BI163" i="14"/>
  <c r="BH264" i="14"/>
  <c r="BH206" i="14"/>
  <c r="U128" i="14"/>
  <c r="T128" i="14"/>
  <c r="L127" i="14"/>
  <c r="AX127" i="14"/>
  <c r="AT312" i="14"/>
  <c r="N127" i="14"/>
  <c r="AT304" i="14"/>
  <c r="AT288" i="14"/>
  <c r="AT311" i="14"/>
  <c r="K127" i="14"/>
  <c r="BG209" i="14"/>
  <c r="BG239" i="14"/>
  <c r="BJ210" i="14"/>
  <c r="BJ223" i="14"/>
  <c r="BJ312" i="14"/>
  <c r="BG146" i="14"/>
  <c r="BJ195" i="14"/>
  <c r="V299" i="14"/>
  <c r="X299" i="14"/>
  <c r="BI293" i="14"/>
  <c r="BH192" i="14"/>
  <c r="BG267" i="14"/>
  <c r="BJ165" i="14"/>
  <c r="BI154" i="14"/>
  <c r="BJ179" i="14"/>
  <c r="BG276" i="14"/>
  <c r="BJ254" i="14"/>
  <c r="BG163" i="14"/>
  <c r="BG206" i="14"/>
  <c r="AN128" i="14"/>
  <c r="AU127" i="14"/>
  <c r="AT192" i="14"/>
  <c r="AM256" i="14"/>
  <c r="AM287" i="14"/>
  <c r="AT248" i="14"/>
  <c r="AY127" i="14"/>
  <c r="J127" i="14"/>
  <c r="AT255" i="14"/>
  <c r="AT271" i="14"/>
  <c r="AM264" i="14"/>
  <c r="AM280" i="14"/>
  <c r="AM272" i="14"/>
  <c r="G168" i="14"/>
  <c r="BG128" i="14"/>
  <c r="M127" i="14"/>
  <c r="AH127" i="14"/>
  <c r="G184" i="14"/>
  <c r="AM215" i="14"/>
  <c r="BA127" i="14"/>
  <c r="AZ127" i="14"/>
  <c r="AT128" i="14"/>
  <c r="X128" i="14"/>
  <c r="AM160" i="14"/>
  <c r="BE127" i="14"/>
  <c r="AT247" i="14"/>
  <c r="D127" i="14"/>
  <c r="G128" i="14"/>
  <c r="AM128" i="14"/>
  <c r="AM223" i="14"/>
  <c r="AK127" i="14"/>
  <c r="G159" i="14"/>
  <c r="G199" i="14"/>
  <c r="AT135" i="14"/>
  <c r="I127" i="14"/>
  <c r="AT303" i="14"/>
  <c r="E127" i="14"/>
  <c r="AM200" i="14"/>
  <c r="AT151" i="14"/>
  <c r="BD127" i="14"/>
  <c r="AD127" i="14"/>
  <c r="BF127" i="14"/>
  <c r="BK206" i="14" l="1"/>
  <c r="BK163" i="14"/>
  <c r="BK276" i="14"/>
  <c r="BK267" i="14"/>
  <c r="BK146" i="14"/>
  <c r="BK239" i="14"/>
  <c r="BK209" i="14"/>
  <c r="BK179" i="14"/>
  <c r="BK154" i="14"/>
  <c r="BK192" i="14"/>
  <c r="BK210" i="14"/>
  <c r="BK204" i="14"/>
  <c r="BM127" i="14"/>
  <c r="AJ127" i="14"/>
  <c r="Y299" i="14"/>
  <c r="AF299" i="14"/>
  <c r="BK195" i="14"/>
  <c r="BK137" i="14"/>
  <c r="BK167" i="14"/>
  <c r="BK264" i="14"/>
  <c r="BK254" i="14"/>
  <c r="BK165" i="14"/>
  <c r="BK293" i="14"/>
  <c r="BK312" i="14"/>
  <c r="BK223" i="14"/>
  <c r="Y172" i="14"/>
  <c r="BL172" i="14" s="1"/>
  <c r="AF172" i="14"/>
  <c r="BK138" i="14"/>
  <c r="BK219" i="14"/>
  <c r="BK183" i="14"/>
  <c r="Y176" i="14"/>
  <c r="AF176" i="14"/>
  <c r="BK285" i="14"/>
  <c r="BK247" i="14"/>
  <c r="BK225" i="14"/>
  <c r="BK191" i="14"/>
  <c r="BK232" i="14"/>
  <c r="BK307" i="14"/>
  <c r="BK178" i="14"/>
  <c r="BK172" i="14"/>
  <c r="Y212" i="14"/>
  <c r="BL212" i="14" s="1"/>
  <c r="AF212" i="14"/>
  <c r="BK214" i="14"/>
  <c r="BK262" i="14"/>
  <c r="BK148" i="14"/>
  <c r="BK151" i="14"/>
  <c r="BK311" i="14"/>
  <c r="BK317" i="14"/>
  <c r="BK196" i="14"/>
  <c r="BK145" i="14"/>
  <c r="BK221" i="14"/>
  <c r="BK314" i="14"/>
  <c r="Y130" i="14"/>
  <c r="BL130" i="14" s="1"/>
  <c r="AF130" i="14"/>
  <c r="BK277" i="14"/>
  <c r="BK263" i="14"/>
  <c r="BK287" i="14"/>
  <c r="BK256" i="14"/>
  <c r="BK171" i="14"/>
  <c r="BK315" i="14"/>
  <c r="BK301" i="14"/>
  <c r="BK218" i="14"/>
  <c r="BK201" i="14"/>
  <c r="BK235" i="14"/>
  <c r="Y303" i="14"/>
  <c r="BL303" i="14" s="1"/>
  <c r="AF303" i="14"/>
  <c r="BK155" i="14"/>
  <c r="Y249" i="14"/>
  <c r="AF249" i="14"/>
  <c r="AF173" i="14"/>
  <c r="Y173" i="14"/>
  <c r="BL173" i="14" s="1"/>
  <c r="Y175" i="14"/>
  <c r="AF175" i="14"/>
  <c r="BK170" i="14"/>
  <c r="BK238" i="14"/>
  <c r="BK175" i="14"/>
  <c r="BL175" i="14" s="1"/>
  <c r="BK274" i="14"/>
  <c r="AF314" i="14"/>
  <c r="Y314" i="14"/>
  <c r="BL314" i="14" s="1"/>
  <c r="Y196" i="14"/>
  <c r="AF196" i="14"/>
  <c r="BK304" i="14"/>
  <c r="Y275" i="14"/>
  <c r="BL275" i="14" s="1"/>
  <c r="AF275" i="14"/>
  <c r="BK144" i="14"/>
  <c r="Y266" i="14"/>
  <c r="AF266" i="14"/>
  <c r="Y204" i="14"/>
  <c r="BL204" i="14" s="1"/>
  <c r="AF204" i="14"/>
  <c r="Y169" i="14"/>
  <c r="BL169" i="14" s="1"/>
  <c r="AF169" i="14"/>
  <c r="Y207" i="14"/>
  <c r="BL207" i="14" s="1"/>
  <c r="AF207" i="14"/>
  <c r="Y205" i="14"/>
  <c r="AF205" i="14"/>
  <c r="Y203" i="14"/>
  <c r="AF203" i="14"/>
  <c r="Y297" i="14"/>
  <c r="BL297" i="14" s="1"/>
  <c r="AF297" i="14"/>
  <c r="Y149" i="14"/>
  <c r="AF149" i="14"/>
  <c r="AF155" i="14"/>
  <c r="Y155" i="14"/>
  <c r="BL155" i="14" s="1"/>
  <c r="AF262" i="14"/>
  <c r="Y262" i="14"/>
  <c r="BL262" i="14" s="1"/>
  <c r="Y160" i="14"/>
  <c r="BL160" i="14" s="1"/>
  <c r="AF160" i="14"/>
  <c r="Y216" i="14"/>
  <c r="AF216" i="14"/>
  <c r="Y193" i="14"/>
  <c r="AF193" i="14"/>
  <c r="AF301" i="14"/>
  <c r="Y301" i="14"/>
  <c r="BL301" i="14" s="1"/>
  <c r="Y178" i="14"/>
  <c r="AF178" i="14"/>
  <c r="AF156" i="14"/>
  <c r="Y156" i="14"/>
  <c r="BL156" i="14" s="1"/>
  <c r="AF183" i="14"/>
  <c r="Y183" i="14"/>
  <c r="BL183" i="14" s="1"/>
  <c r="Y140" i="14"/>
  <c r="BL140" i="14" s="1"/>
  <c r="AF140" i="14"/>
  <c r="Y137" i="14"/>
  <c r="AF137" i="14"/>
  <c r="Y287" i="14"/>
  <c r="AF287" i="14"/>
  <c r="Y142" i="14"/>
  <c r="AF142" i="14"/>
  <c r="Y253" i="14"/>
  <c r="AF253" i="14"/>
  <c r="Y318" i="14"/>
  <c r="BL318" i="14" s="1"/>
  <c r="AF318" i="14"/>
  <c r="Y227" i="14"/>
  <c r="AF227" i="14"/>
  <c r="Y139" i="14"/>
  <c r="AF139" i="14"/>
  <c r="Y146" i="14"/>
  <c r="AF146" i="14"/>
  <c r="Y181" i="14"/>
  <c r="BL181" i="14" s="1"/>
  <c r="AF181" i="14"/>
  <c r="Y185" i="14"/>
  <c r="AF185" i="14"/>
  <c r="AF255" i="14"/>
  <c r="Y255" i="14"/>
  <c r="BL255" i="14" s="1"/>
  <c r="AF236" i="14"/>
  <c r="Y236" i="14"/>
  <c r="BL236" i="14" s="1"/>
  <c r="Y165" i="14"/>
  <c r="AF165" i="14"/>
  <c r="Y153" i="14"/>
  <c r="AF153" i="14"/>
  <c r="AF166" i="14"/>
  <c r="Y166" i="14"/>
  <c r="BL166" i="14" s="1"/>
  <c r="AF316" i="14"/>
  <c r="Y316" i="14"/>
  <c r="BL316" i="14" s="1"/>
  <c r="Y259" i="14"/>
  <c r="BL259" i="14" s="1"/>
  <c r="AF259" i="14"/>
  <c r="Y285" i="14"/>
  <c r="BL285" i="14" s="1"/>
  <c r="AF285" i="14"/>
  <c r="Y254" i="14"/>
  <c r="AF254" i="14"/>
  <c r="Y186" i="14"/>
  <c r="AF186" i="14"/>
  <c r="Y147" i="14"/>
  <c r="BL147" i="14" s="1"/>
  <c r="AF147" i="14"/>
  <c r="Y231" i="14"/>
  <c r="AF231" i="14"/>
  <c r="BK305" i="14"/>
  <c r="BK237" i="14"/>
  <c r="BK216" i="14"/>
  <c r="BK258" i="14"/>
  <c r="BK143" i="14"/>
  <c r="BK269" i="14"/>
  <c r="BK166" i="14"/>
  <c r="Y315" i="14"/>
  <c r="AF315" i="14"/>
  <c r="BK297" i="14"/>
  <c r="BK233" i="14"/>
  <c r="BK136" i="14"/>
  <c r="BK257" i="14"/>
  <c r="BK184" i="14"/>
  <c r="BK194" i="14"/>
  <c r="BK251" i="14"/>
  <c r="BK253" i="14"/>
  <c r="BL253" i="14" s="1"/>
  <c r="BK250" i="14"/>
  <c r="BK289" i="14"/>
  <c r="BK168" i="14"/>
  <c r="BK215" i="14"/>
  <c r="BK309" i="14"/>
  <c r="BK316" i="14"/>
  <c r="BK227" i="14"/>
  <c r="BL227" i="14" s="1"/>
  <c r="BK133" i="14"/>
  <c r="AF174" i="14"/>
  <c r="Y174" i="14"/>
  <c r="BL174" i="14" s="1"/>
  <c r="BK306" i="14"/>
  <c r="BK161" i="14"/>
  <c r="BK318" i="14"/>
  <c r="BK199" i="14"/>
  <c r="BK266" i="14"/>
  <c r="BL266" i="14" s="1"/>
  <c r="BK189" i="14"/>
  <c r="BK226" i="14"/>
  <c r="BK153" i="14"/>
  <c r="BL153" i="14" s="1"/>
  <c r="BK273" i="14"/>
  <c r="BK156" i="14"/>
  <c r="BK303" i="14"/>
  <c r="BK252" i="14"/>
  <c r="BK193" i="14"/>
  <c r="BL193" i="14" s="1"/>
  <c r="BK300" i="14"/>
  <c r="BK207" i="14"/>
  <c r="Y294" i="14"/>
  <c r="AF294" i="14"/>
  <c r="BK255" i="14"/>
  <c r="Y293" i="14"/>
  <c r="BL293" i="14" s="1"/>
  <c r="AF293" i="14"/>
  <c r="Y171" i="14"/>
  <c r="BL171" i="14" s="1"/>
  <c r="AF171" i="14"/>
  <c r="Y170" i="14"/>
  <c r="BL170" i="14" s="1"/>
  <c r="AF170" i="14"/>
  <c r="Y308" i="14"/>
  <c r="AF308" i="14"/>
  <c r="Y312" i="14"/>
  <c r="AF312" i="14"/>
  <c r="BK272" i="14"/>
  <c r="Y272" i="14"/>
  <c r="AF272" i="14"/>
  <c r="Y241" i="14"/>
  <c r="AF241" i="14"/>
  <c r="AF245" i="14"/>
  <c r="Y245" i="14"/>
  <c r="BL245" i="14" s="1"/>
  <c r="AF247" i="14"/>
  <c r="Y247" i="14"/>
  <c r="BL247" i="14" s="1"/>
  <c r="Y201" i="14"/>
  <c r="BL201" i="14" s="1"/>
  <c r="AF201" i="14"/>
  <c r="Y273" i="14"/>
  <c r="AF273" i="14"/>
  <c r="AF243" i="14"/>
  <c r="Y243" i="14"/>
  <c r="BL243" i="14" s="1"/>
  <c r="Y197" i="14"/>
  <c r="AF197" i="14"/>
  <c r="AF133" i="14"/>
  <c r="Y133" i="14"/>
  <c r="BL133" i="14" s="1"/>
  <c r="Y145" i="14"/>
  <c r="BL145" i="14" s="1"/>
  <c r="AF145" i="14"/>
  <c r="Y187" i="14"/>
  <c r="AF187" i="14"/>
  <c r="Y188" i="14"/>
  <c r="AF188" i="14"/>
  <c r="Y307" i="14"/>
  <c r="AF307" i="14"/>
  <c r="Y223" i="14"/>
  <c r="BL223" i="14" s="1"/>
  <c r="AF223" i="14"/>
  <c r="Y151" i="14"/>
  <c r="AF151" i="14"/>
  <c r="Y195" i="14"/>
  <c r="AF195" i="14"/>
  <c r="Y182" i="14"/>
  <c r="BL182" i="14" s="1"/>
  <c r="AF182" i="14"/>
  <c r="Y136" i="14"/>
  <c r="AF136" i="14"/>
  <c r="Y158" i="14"/>
  <c r="BL158" i="14" s="1"/>
  <c r="AF158" i="14"/>
  <c r="Y232" i="14"/>
  <c r="AF232" i="14"/>
  <c r="Y229" i="14"/>
  <c r="AF229" i="14"/>
  <c r="Y282" i="14"/>
  <c r="BL282" i="14" s="1"/>
  <c r="AF282" i="14"/>
  <c r="Y238" i="14"/>
  <c r="AF238" i="14"/>
  <c r="AF263" i="14"/>
  <c r="Y263" i="14"/>
  <c r="BL263" i="14" s="1"/>
  <c r="Y228" i="14"/>
  <c r="AF228" i="14"/>
  <c r="Y280" i="14"/>
  <c r="AF280" i="14"/>
  <c r="AF281" i="14"/>
  <c r="Y281" i="14"/>
  <c r="BL281" i="14" s="1"/>
  <c r="AF264" i="14"/>
  <c r="Y264" i="14"/>
  <c r="BL264" i="14" s="1"/>
  <c r="Y252" i="14"/>
  <c r="AF252" i="14"/>
  <c r="Y286" i="14"/>
  <c r="AF286" i="14"/>
  <c r="AF159" i="14"/>
  <c r="Y159" i="14"/>
  <c r="BL159" i="14" s="1"/>
  <c r="Y220" i="14"/>
  <c r="AF220" i="14"/>
  <c r="Y237" i="14"/>
  <c r="BL237" i="14" s="1"/>
  <c r="AF237" i="14"/>
  <c r="Y214" i="14"/>
  <c r="BL214" i="14" s="1"/>
  <c r="AF214" i="14"/>
  <c r="AF179" i="14"/>
  <c r="Y179" i="14"/>
  <c r="BL179" i="14" s="1"/>
  <c r="Y168" i="14"/>
  <c r="BL168" i="14" s="1"/>
  <c r="AF168" i="14"/>
  <c r="Y279" i="14"/>
  <c r="AF279" i="14"/>
  <c r="Y257" i="14"/>
  <c r="BL257" i="14" s="1"/>
  <c r="AF257" i="14"/>
  <c r="Y317" i="14"/>
  <c r="BL317" i="14" s="1"/>
  <c r="AF317" i="14"/>
  <c r="BK203" i="14"/>
  <c r="BL203" i="14" s="1"/>
  <c r="BK130" i="14"/>
  <c r="BK157" i="14"/>
  <c r="Y295" i="14"/>
  <c r="AF295" i="14"/>
  <c r="BK202" i="14"/>
  <c r="BK164" i="14"/>
  <c r="BK281" i="14"/>
  <c r="BK236" i="14"/>
  <c r="BK131" i="14"/>
  <c r="AQ129" i="14"/>
  <c r="BK197" i="14"/>
  <c r="BL197" i="14" s="1"/>
  <c r="BK200" i="14"/>
  <c r="BK286" i="14"/>
  <c r="BL286" i="14" s="1"/>
  <c r="BK284" i="14"/>
  <c r="BK240" i="14"/>
  <c r="BK248" i="14"/>
  <c r="BK260" i="14"/>
  <c r="BK313" i="14"/>
  <c r="BK244" i="14"/>
  <c r="BK139" i="14"/>
  <c r="BL139" i="14" s="1"/>
  <c r="BK217" i="14"/>
  <c r="BK310" i="14"/>
  <c r="BK275" i="14"/>
  <c r="BK298" i="14"/>
  <c r="BK245" i="14"/>
  <c r="Y200" i="14"/>
  <c r="AF200" i="14"/>
  <c r="BK302" i="14"/>
  <c r="BK180" i="14"/>
  <c r="BK162" i="14"/>
  <c r="BK259" i="14"/>
  <c r="BK288" i="14"/>
  <c r="BK150" i="14"/>
  <c r="BK205" i="14"/>
  <c r="BL205" i="14" s="1"/>
  <c r="BK229" i="14"/>
  <c r="BL229" i="14" s="1"/>
  <c r="BK132" i="14"/>
  <c r="BK231" i="14"/>
  <c r="BL231" i="14" s="1"/>
  <c r="BK299" i="14"/>
  <c r="BK158" i="14"/>
  <c r="BK270" i="14"/>
  <c r="BK280" i="14"/>
  <c r="BK187" i="14"/>
  <c r="BL187" i="14" s="1"/>
  <c r="BK228" i="14"/>
  <c r="BL228" i="14" s="1"/>
  <c r="BK234" i="14"/>
  <c r="BK211" i="14"/>
  <c r="Y248" i="14"/>
  <c r="BL248" i="14" s="1"/>
  <c r="AF248" i="14"/>
  <c r="Y244" i="14"/>
  <c r="BL244" i="14" s="1"/>
  <c r="AF244" i="14"/>
  <c r="Y306" i="14"/>
  <c r="AF306" i="14"/>
  <c r="Y296" i="14"/>
  <c r="BL296" i="14" s="1"/>
  <c r="AF296" i="14"/>
  <c r="Y300" i="14"/>
  <c r="BL300" i="14" s="1"/>
  <c r="AF300" i="14"/>
  <c r="Y271" i="14"/>
  <c r="AF271" i="14"/>
  <c r="BK169" i="14"/>
  <c r="BK149" i="14"/>
  <c r="BL149" i="14" s="1"/>
  <c r="Y177" i="14"/>
  <c r="AF177" i="14"/>
  <c r="Y202" i="14"/>
  <c r="AF202" i="14"/>
  <c r="AF246" i="14"/>
  <c r="Y246" i="14"/>
  <c r="BL246" i="14" s="1"/>
  <c r="Y242" i="14"/>
  <c r="BL242" i="14" s="1"/>
  <c r="AF242" i="14"/>
  <c r="Y199" i="14"/>
  <c r="AF199" i="14"/>
  <c r="Y269" i="14"/>
  <c r="AF269" i="14"/>
  <c r="AF302" i="14"/>
  <c r="Y302" i="14"/>
  <c r="BL302" i="14" s="1"/>
  <c r="AF305" i="14"/>
  <c r="Y305" i="14"/>
  <c r="BL305" i="14" s="1"/>
  <c r="AF234" i="14"/>
  <c r="Y234" i="14"/>
  <c r="BL234" i="14" s="1"/>
  <c r="Y180" i="14"/>
  <c r="BL180" i="14" s="1"/>
  <c r="AF180" i="14"/>
  <c r="Y164" i="14"/>
  <c r="AF164" i="14"/>
  <c r="Y292" i="14"/>
  <c r="AF292" i="14"/>
  <c r="Y163" i="14"/>
  <c r="BL163" i="14" s="1"/>
  <c r="AF163" i="14"/>
  <c r="AF191" i="14"/>
  <c r="Y191" i="14"/>
  <c r="BL191" i="14" s="1"/>
  <c r="AF152" i="14"/>
  <c r="Y152" i="14"/>
  <c r="BL152" i="14" s="1"/>
  <c r="Y304" i="14"/>
  <c r="AF304" i="14"/>
  <c r="Y138" i="14"/>
  <c r="AF138" i="14"/>
  <c r="AF233" i="14"/>
  <c r="Y233" i="14"/>
  <c r="BL233" i="14" s="1"/>
  <c r="Y157" i="14"/>
  <c r="AF157" i="14"/>
  <c r="Y235" i="14"/>
  <c r="BL235" i="14" s="1"/>
  <c r="AF235" i="14"/>
  <c r="Y283" i="14"/>
  <c r="BL283" i="14" s="1"/>
  <c r="AF283" i="14"/>
  <c r="AF226" i="14"/>
  <c r="Y226" i="14"/>
  <c r="BL226" i="14" s="1"/>
  <c r="Y261" i="14"/>
  <c r="AF261" i="14"/>
  <c r="Y184" i="14"/>
  <c r="AF184" i="14"/>
  <c r="Y224" i="14"/>
  <c r="AF224" i="14"/>
  <c r="Y189" i="14"/>
  <c r="AF189" i="14"/>
  <c r="Y309" i="14"/>
  <c r="AF309" i="14"/>
  <c r="Y277" i="14"/>
  <c r="BL277" i="14" s="1"/>
  <c r="AF277" i="14"/>
  <c r="Y194" i="14"/>
  <c r="AF194" i="14"/>
  <c r="Y154" i="14"/>
  <c r="AF154" i="14"/>
  <c r="Y291" i="14"/>
  <c r="AF291" i="14"/>
  <c r="Y278" i="14"/>
  <c r="BL278" i="14" s="1"/>
  <c r="AF278" i="14"/>
  <c r="BK296" i="14"/>
  <c r="BK308" i="14"/>
  <c r="BL308" i="14" s="1"/>
  <c r="BK188" i="14"/>
  <c r="BL188" i="14" s="1"/>
  <c r="BK291" i="14"/>
  <c r="BK212" i="14"/>
  <c r="BK142" i="14"/>
  <c r="BK190" i="14"/>
  <c r="BK159" i="14"/>
  <c r="BK230" i="14"/>
  <c r="BK241" i="14"/>
  <c r="BL241" i="14" s="1"/>
  <c r="BK140" i="14"/>
  <c r="BK182" i="14"/>
  <c r="BK176" i="14"/>
  <c r="BL176" i="14" s="1"/>
  <c r="BK278" i="14"/>
  <c r="BK265" i="14"/>
  <c r="BK152" i="14"/>
  <c r="BK186" i="14"/>
  <c r="BL186" i="14" s="1"/>
  <c r="BK177" i="14"/>
  <c r="BL177" i="14" s="1"/>
  <c r="BK174" i="14"/>
  <c r="BK220" i="14"/>
  <c r="BL220" i="14" s="1"/>
  <c r="BK135" i="14"/>
  <c r="BK185" i="14"/>
  <c r="BL185" i="14" s="1"/>
  <c r="BK242" i="14"/>
  <c r="Y208" i="14"/>
  <c r="AF208" i="14"/>
  <c r="Y276" i="14"/>
  <c r="BL276" i="14" s="1"/>
  <c r="AF276" i="14"/>
  <c r="BK292" i="14"/>
  <c r="BL292" i="14" s="1"/>
  <c r="BK141" i="14"/>
  <c r="BK243" i="14"/>
  <c r="BK290" i="14"/>
  <c r="BK294" i="14"/>
  <c r="BL294" i="14" s="1"/>
  <c r="Y150" i="14"/>
  <c r="AF150" i="14"/>
  <c r="BK173" i="14"/>
  <c r="BK198" i="14"/>
  <c r="BK222" i="14"/>
  <c r="BK268" i="14"/>
  <c r="BK224" i="14"/>
  <c r="BK181" i="14"/>
  <c r="BK283" i="14"/>
  <c r="Y206" i="14"/>
  <c r="AF206" i="14"/>
  <c r="BK134" i="14"/>
  <c r="BK295" i="14"/>
  <c r="BK147" i="14"/>
  <c r="BK160" i="14"/>
  <c r="BK261" i="14"/>
  <c r="BL261" i="14" s="1"/>
  <c r="Y210" i="14"/>
  <c r="AF210" i="14"/>
  <c r="BK279" i="14"/>
  <c r="Y213" i="14"/>
  <c r="BL213" i="14" s="1"/>
  <c r="AF213" i="14"/>
  <c r="Y268" i="14"/>
  <c r="BL268" i="14" s="1"/>
  <c r="AF268" i="14"/>
  <c r="Y211" i="14"/>
  <c r="BL211" i="14" s="1"/>
  <c r="AF211" i="14"/>
  <c r="Y274" i="14"/>
  <c r="BL274" i="14" s="1"/>
  <c r="AF274" i="14"/>
  <c r="AF313" i="14"/>
  <c r="Y313" i="14"/>
  <c r="BL313" i="14" s="1"/>
  <c r="Y270" i="14"/>
  <c r="AF270" i="14"/>
  <c r="BK282" i="14"/>
  <c r="BK213" i="14"/>
  <c r="BK208" i="14"/>
  <c r="BL208" i="14" s="1"/>
  <c r="BK246" i="14"/>
  <c r="Y132" i="14"/>
  <c r="AF132" i="14"/>
  <c r="BK271" i="14"/>
  <c r="BL271" i="14" s="1"/>
  <c r="BK249" i="14"/>
  <c r="BL249" i="14" s="1"/>
  <c r="Y198" i="14"/>
  <c r="BL198" i="14" s="1"/>
  <c r="AF198" i="14"/>
  <c r="Y209" i="14"/>
  <c r="AF209" i="14"/>
  <c r="Y131" i="14"/>
  <c r="BL131" i="14" s="1"/>
  <c r="AF131" i="14"/>
  <c r="Y267" i="14"/>
  <c r="BL267" i="14" s="1"/>
  <c r="AF267" i="14"/>
  <c r="Y250" i="14"/>
  <c r="BL250" i="14" s="1"/>
  <c r="AF250" i="14"/>
  <c r="Y148" i="14"/>
  <c r="BL148" i="14" s="1"/>
  <c r="AF148" i="14"/>
  <c r="Y221" i="14"/>
  <c r="AF221" i="14"/>
  <c r="Y141" i="14"/>
  <c r="AF141" i="14"/>
  <c r="Y135" i="14"/>
  <c r="BL135" i="14" s="1"/>
  <c r="AF135" i="14"/>
  <c r="AF190" i="14"/>
  <c r="Y190" i="14"/>
  <c r="BL190" i="14" s="1"/>
  <c r="Y134" i="14"/>
  <c r="AF134" i="14"/>
  <c r="Y298" i="14"/>
  <c r="BL298" i="14" s="1"/>
  <c r="AF298" i="14"/>
  <c r="Y167" i="14"/>
  <c r="AF167" i="14"/>
  <c r="AF192" i="14"/>
  <c r="Y192" i="14"/>
  <c r="BL192" i="14" s="1"/>
  <c r="Y260" i="14"/>
  <c r="AF260" i="14"/>
  <c r="Y144" i="14"/>
  <c r="BL144" i="14" s="1"/>
  <c r="AF144" i="14"/>
  <c r="Y240" i="14"/>
  <c r="AF240" i="14"/>
  <c r="Y290" i="14"/>
  <c r="BL290" i="14" s="1"/>
  <c r="AF290" i="14"/>
  <c r="Y222" i="14"/>
  <c r="BL222" i="14" s="1"/>
  <c r="AF222" i="14"/>
  <c r="Y218" i="14"/>
  <c r="AF218" i="14"/>
  <c r="Y129" i="14"/>
  <c r="AF129" i="14"/>
  <c r="Y161" i="14"/>
  <c r="BL161" i="14" s="1"/>
  <c r="AF161" i="14"/>
  <c r="Y162" i="14"/>
  <c r="BL162" i="14" s="1"/>
  <c r="AF162" i="14"/>
  <c r="Y230" i="14"/>
  <c r="AF230" i="14"/>
  <c r="Y217" i="14"/>
  <c r="AF217" i="14"/>
  <c r="Y219" i="14"/>
  <c r="AF219" i="14"/>
  <c r="Y239" i="14"/>
  <c r="AF239" i="14"/>
  <c r="AF251" i="14"/>
  <c r="Y251" i="14"/>
  <c r="BL251" i="14" s="1"/>
  <c r="AF288" i="14"/>
  <c r="Y288" i="14"/>
  <c r="BL288" i="14" s="1"/>
  <c r="Y256" i="14"/>
  <c r="AF256" i="14"/>
  <c r="Y284" i="14"/>
  <c r="BL284" i="14" s="1"/>
  <c r="AF284" i="14"/>
  <c r="Y310" i="14"/>
  <c r="BL310" i="14" s="1"/>
  <c r="AF310" i="14"/>
  <c r="Y225" i="14"/>
  <c r="BL225" i="14" s="1"/>
  <c r="AF225" i="14"/>
  <c r="Y143" i="14"/>
  <c r="BL143" i="14" s="1"/>
  <c r="AF143" i="14"/>
  <c r="Y265" i="14"/>
  <c r="BL265" i="14" s="1"/>
  <c r="AF265" i="14"/>
  <c r="Y311" i="14"/>
  <c r="BL311" i="14" s="1"/>
  <c r="AF311" i="14"/>
  <c r="Y215" i="14"/>
  <c r="AF215" i="14"/>
  <c r="Y258" i="14"/>
  <c r="AF258" i="14"/>
  <c r="Y289" i="14"/>
  <c r="BL289" i="14" s="1"/>
  <c r="AF289" i="14"/>
  <c r="BK129" i="14"/>
  <c r="BL129" i="14" s="1"/>
  <c r="BL194" i="14"/>
  <c r="BL309" i="14"/>
  <c r="BL291" i="14"/>
  <c r="BL299" i="14"/>
  <c r="BL154" i="14"/>
  <c r="BL142" i="14"/>
  <c r="BL137" i="14"/>
  <c r="BL304" i="14"/>
  <c r="Q127" i="14"/>
  <c r="AQ128" i="14"/>
  <c r="Y128" i="14"/>
  <c r="AQ152" i="14"/>
  <c r="AQ160" i="14"/>
  <c r="AQ264" i="14"/>
  <c r="AQ183" i="14"/>
  <c r="AQ143" i="14"/>
  <c r="AQ207" i="14"/>
  <c r="AQ223" i="14"/>
  <c r="AQ215" i="14"/>
  <c r="BL215" i="14"/>
  <c r="AQ239" i="14"/>
  <c r="BL239" i="14"/>
  <c r="AQ272" i="14"/>
  <c r="BL272" i="14"/>
  <c r="AQ280" i="14"/>
  <c r="BL280" i="14"/>
  <c r="AQ216" i="14"/>
  <c r="BL216" i="14"/>
  <c r="AQ200" i="14"/>
  <c r="BL200" i="14"/>
  <c r="AQ279" i="14"/>
  <c r="BL279" i="14"/>
  <c r="AQ136" i="14"/>
  <c r="BL136" i="14"/>
  <c r="AQ287" i="14"/>
  <c r="BL287" i="14"/>
  <c r="AQ224" i="14"/>
  <c r="BL224" i="14"/>
  <c r="AQ256" i="14"/>
  <c r="BL256" i="14"/>
  <c r="AQ295" i="14"/>
  <c r="BL295" i="14"/>
  <c r="AQ232" i="14"/>
  <c r="BL232" i="14"/>
  <c r="BK128" i="14"/>
  <c r="AE127" i="14"/>
  <c r="AF128" i="14"/>
  <c r="B125" i="14"/>
  <c r="BH127" i="14"/>
  <c r="AP127" i="14"/>
  <c r="V127" i="14"/>
  <c r="AR126" i="14"/>
  <c r="BJ127" i="14"/>
  <c r="BI127" i="14"/>
  <c r="BG127" i="14"/>
  <c r="AZ126" i="14"/>
  <c r="AH126" i="14"/>
  <c r="AI126" i="14"/>
  <c r="D126" i="14"/>
  <c r="Z126" i="14"/>
  <c r="AD126" i="14"/>
  <c r="AN127" i="14"/>
  <c r="AU126" i="14"/>
  <c r="AX126" i="14"/>
  <c r="AB126" i="14"/>
  <c r="BD126" i="14"/>
  <c r="W127" i="14"/>
  <c r="AM127" i="14"/>
  <c r="M126" i="14"/>
  <c r="X127" i="14"/>
  <c r="BA126" i="14"/>
  <c r="S127" i="14"/>
  <c r="AO127" i="14"/>
  <c r="AV126" i="14"/>
  <c r="AY126" i="14"/>
  <c r="H126" i="14"/>
  <c r="BB126" i="14"/>
  <c r="E126" i="14"/>
  <c r="O126" i="14"/>
  <c r="AK126" i="14"/>
  <c r="AC126" i="14"/>
  <c r="G127" i="14"/>
  <c r="BF126" i="14"/>
  <c r="R126" i="14"/>
  <c r="AT127" i="14"/>
  <c r="J126" i="14"/>
  <c r="BC126" i="14"/>
  <c r="K126" i="14"/>
  <c r="P126" i="14"/>
  <c r="I126" i="14"/>
  <c r="N126" i="14"/>
  <c r="AR125" i="14"/>
  <c r="T127" i="14"/>
  <c r="U127" i="14"/>
  <c r="L126" i="14"/>
  <c r="AV125" i="14"/>
  <c r="BE126" i="14"/>
  <c r="AA126" i="14"/>
  <c r="BL128" i="14" l="1"/>
  <c r="BM126" i="14"/>
  <c r="AJ126" i="14"/>
  <c r="BL150" i="14"/>
  <c r="BL217" i="14"/>
  <c r="BL260" i="14"/>
  <c r="BL202" i="14"/>
  <c r="BL273" i="14"/>
  <c r="BL306" i="14"/>
  <c r="BL258" i="14"/>
  <c r="BL196" i="14"/>
  <c r="BL219" i="14"/>
  <c r="BL254" i="14"/>
  <c r="BL195" i="14"/>
  <c r="BL210" i="14"/>
  <c r="BL209" i="14"/>
  <c r="BL141" i="14"/>
  <c r="BL230" i="14"/>
  <c r="BL270" i="14"/>
  <c r="BL132" i="14"/>
  <c r="BL252" i="14"/>
  <c r="BL199" i="14"/>
  <c r="BL315" i="14"/>
  <c r="BL138" i="14"/>
  <c r="BL312" i="14"/>
  <c r="BL134" i="14"/>
  <c r="BL240" i="14"/>
  <c r="BL184" i="14"/>
  <c r="BL269" i="14"/>
  <c r="BL238" i="14"/>
  <c r="BL221" i="14"/>
  <c r="BL178" i="14"/>
  <c r="BL167" i="14"/>
  <c r="BL146" i="14"/>
  <c r="BL206" i="14"/>
  <c r="BL164" i="14"/>
  <c r="BL157" i="14"/>
  <c r="BL189" i="14"/>
  <c r="BL218" i="14"/>
  <c r="BL151" i="14"/>
  <c r="BL307" i="14"/>
  <c r="BL165" i="14"/>
  <c r="Q126" i="14"/>
  <c r="AQ127" i="14"/>
  <c r="Y127" i="14"/>
  <c r="BL127" i="14" s="1"/>
  <c r="BK127" i="14"/>
  <c r="AF127" i="14"/>
  <c r="AE126" i="14"/>
  <c r="B124" i="14"/>
  <c r="AP126" i="14"/>
  <c r="N125" i="14"/>
  <c r="R125" i="14"/>
  <c r="AA125" i="14"/>
  <c r="P125" i="14"/>
  <c r="J125" i="14"/>
  <c r="O125" i="14"/>
  <c r="K125" i="14"/>
  <c r="E125" i="14"/>
  <c r="BJ126" i="14"/>
  <c r="AR124" i="14"/>
  <c r="G126" i="14"/>
  <c r="AC125" i="14"/>
  <c r="W126" i="14"/>
  <c r="BI126" i="14"/>
  <c r="BG126" i="14"/>
  <c r="U126" i="14"/>
  <c r="L125" i="14"/>
  <c r="AN126" i="14"/>
  <c r="AU125" i="14"/>
  <c r="X126" i="14"/>
  <c r="AI125" i="14"/>
  <c r="AD125" i="14"/>
  <c r="AH125" i="14"/>
  <c r="BD125" i="14"/>
  <c r="BH126" i="14"/>
  <c r="AO126" i="14"/>
  <c r="T126" i="14"/>
  <c r="S126" i="14"/>
  <c r="AK125" i="14"/>
  <c r="BB125" i="14"/>
  <c r="AZ125" i="14"/>
  <c r="Z125" i="14"/>
  <c r="BC125" i="14"/>
  <c r="BE125" i="14"/>
  <c r="AB125" i="14"/>
  <c r="AX125" i="14"/>
  <c r="V126" i="14"/>
  <c r="M125" i="14"/>
  <c r="BF125" i="14"/>
  <c r="D125" i="14"/>
  <c r="H125" i="14"/>
  <c r="AY125" i="14"/>
  <c r="AT126" i="14"/>
  <c r="I125" i="14"/>
  <c r="AM126" i="14"/>
  <c r="BA125" i="14"/>
  <c r="AW125" i="14"/>
  <c r="BM125" i="14" l="1"/>
  <c r="AJ125" i="14"/>
  <c r="AQ126" i="14"/>
  <c r="Q125" i="14"/>
  <c r="Y126" i="14"/>
  <c r="BL126" i="14" s="1"/>
  <c r="BK126" i="14"/>
  <c r="AE125" i="14"/>
  <c r="AF126" i="14"/>
  <c r="B123" i="14"/>
  <c r="I124" i="14"/>
  <c r="D124" i="14"/>
  <c r="AI124" i="14"/>
  <c r="H124" i="14"/>
  <c r="Z124" i="14"/>
  <c r="BJ125" i="14"/>
  <c r="AH124" i="14"/>
  <c r="BB124" i="14"/>
  <c r="BC124" i="14"/>
  <c r="BF124" i="14"/>
  <c r="J124" i="14"/>
  <c r="E124" i="14"/>
  <c r="M124" i="14"/>
  <c r="AX124" i="14"/>
  <c r="AP125" i="14"/>
  <c r="AK124" i="14"/>
  <c r="BG125" i="14"/>
  <c r="W125" i="14"/>
  <c r="P124" i="14"/>
  <c r="AR123" i="14"/>
  <c r="BD124" i="14"/>
  <c r="AM125" i="14"/>
  <c r="U125" i="14"/>
  <c r="L124" i="14"/>
  <c r="AO125" i="14"/>
  <c r="AW124" i="14"/>
  <c r="AU123" i="14"/>
  <c r="AY124" i="14"/>
  <c r="AZ124" i="14"/>
  <c r="AN125" i="14"/>
  <c r="V125" i="14"/>
  <c r="AU124" i="14"/>
  <c r="G125" i="14"/>
  <c r="BE124" i="14"/>
  <c r="AC124" i="14"/>
  <c r="AT125" i="14"/>
  <c r="N124" i="14"/>
  <c r="BA124" i="14"/>
  <c r="AA124" i="14"/>
  <c r="R124" i="14"/>
  <c r="K124" i="14"/>
  <c r="AV124" i="14"/>
  <c r="T125" i="14"/>
  <c r="BI125" i="14"/>
  <c r="X125" i="14"/>
  <c r="AB124" i="14"/>
  <c r="O124" i="14"/>
  <c r="BH125" i="14"/>
  <c r="S125" i="14"/>
  <c r="AD124" i="14"/>
  <c r="AO123" i="14"/>
  <c r="BM124" i="14" l="1"/>
  <c r="AJ124" i="14"/>
  <c r="Q124" i="14"/>
  <c r="AQ125" i="14"/>
  <c r="Y125" i="14"/>
  <c r="BL125" i="14" s="1"/>
  <c r="BK125" i="14"/>
  <c r="AF125" i="14"/>
  <c r="AE124" i="14"/>
  <c r="B122" i="14"/>
  <c r="AP124" i="14"/>
  <c r="AX123" i="14"/>
  <c r="AC123" i="14"/>
  <c r="W124" i="14"/>
  <c r="AV122" i="14"/>
  <c r="AD123" i="14"/>
  <c r="N123" i="14"/>
  <c r="J123" i="14"/>
  <c r="M123" i="14"/>
  <c r="AO124" i="14"/>
  <c r="V124" i="14"/>
  <c r="AN124" i="14"/>
  <c r="AP123" i="14"/>
  <c r="AW123" i="14"/>
  <c r="AV123" i="14"/>
  <c r="AU122" i="14"/>
  <c r="AY123" i="14"/>
  <c r="D123" i="14"/>
  <c r="BD123" i="14"/>
  <c r="K123" i="14"/>
  <c r="AI123" i="14"/>
  <c r="BB123" i="14"/>
  <c r="BJ124" i="14"/>
  <c r="H123" i="14"/>
  <c r="P123" i="14"/>
  <c r="U124" i="14"/>
  <c r="AN123" i="14"/>
  <c r="T124" i="14"/>
  <c r="L123" i="14"/>
  <c r="L122" i="14"/>
  <c r="S124" i="14"/>
  <c r="AA123" i="14"/>
  <c r="R123" i="14"/>
  <c r="X124" i="14"/>
  <c r="BC123" i="14"/>
  <c r="AM124" i="14"/>
  <c r="BI124" i="14"/>
  <c r="AZ123" i="14"/>
  <c r="E123" i="14"/>
  <c r="BA123" i="14"/>
  <c r="BH124" i="14"/>
  <c r="AT124" i="14"/>
  <c r="AK123" i="14"/>
  <c r="BE123" i="14"/>
  <c r="O123" i="14"/>
  <c r="BG124" i="14"/>
  <c r="AH123" i="14"/>
  <c r="BF123" i="14"/>
  <c r="AR122" i="14"/>
  <c r="AM123" i="14"/>
  <c r="G124" i="14"/>
  <c r="Z123" i="14"/>
  <c r="AB123" i="14"/>
  <c r="I123" i="14"/>
  <c r="AJ123" i="14" l="1"/>
  <c r="BM123" i="14"/>
  <c r="AQ124" i="14"/>
  <c r="Q123" i="14"/>
  <c r="AQ123" i="14"/>
  <c r="Y124" i="14"/>
  <c r="BL124" i="14" s="1"/>
  <c r="BK124" i="14"/>
  <c r="AE123" i="14"/>
  <c r="AF124" i="14"/>
  <c r="B121" i="14"/>
  <c r="AC122" i="14"/>
  <c r="I122" i="14"/>
  <c r="BJ123" i="14"/>
  <c r="K122" i="14"/>
  <c r="R122" i="14"/>
  <c r="AK122" i="14"/>
  <c r="AT123" i="14"/>
  <c r="AZ122" i="14"/>
  <c r="BG123" i="14"/>
  <c r="BI123" i="14"/>
  <c r="BH123" i="14"/>
  <c r="AX122" i="14"/>
  <c r="O122" i="14"/>
  <c r="BC122" i="14"/>
  <c r="W123" i="14"/>
  <c r="BE122" i="14"/>
  <c r="AB122" i="14"/>
  <c r="AD122" i="14"/>
  <c r="J122" i="14"/>
  <c r="Z122" i="14"/>
  <c r="P122" i="14"/>
  <c r="L121" i="14"/>
  <c r="AH122" i="14"/>
  <c r="AW122" i="14"/>
  <c r="AY122" i="14"/>
  <c r="H122" i="14"/>
  <c r="BB122" i="14"/>
  <c r="E122" i="14"/>
  <c r="N122" i="14"/>
  <c r="T123" i="14"/>
  <c r="S123" i="14"/>
  <c r="AA122" i="14"/>
  <c r="AI122" i="14"/>
  <c r="X123" i="14"/>
  <c r="M122" i="14"/>
  <c r="BF122" i="14"/>
  <c r="BA122" i="14"/>
  <c r="BD122" i="14"/>
  <c r="G123" i="14"/>
  <c r="V123" i="14"/>
  <c r="U123" i="14"/>
  <c r="D122" i="14"/>
  <c r="AJ122" i="14" l="1"/>
  <c r="BM122" i="14"/>
  <c r="Q122" i="14"/>
  <c r="Y123" i="14"/>
  <c r="BL123" i="14" s="1"/>
  <c r="BK123" i="14"/>
  <c r="AE122" i="14"/>
  <c r="AF123" i="14"/>
  <c r="B120" i="14"/>
  <c r="BH122" i="14"/>
  <c r="BB121" i="14"/>
  <c r="BE121" i="14"/>
  <c r="BA121" i="14"/>
  <c r="AM122" i="14"/>
  <c r="N121" i="14"/>
  <c r="G122" i="14"/>
  <c r="O121" i="14"/>
  <c r="K121" i="14"/>
  <c r="AC121" i="14"/>
  <c r="S122" i="14"/>
  <c r="H121" i="14"/>
  <c r="AW121" i="14"/>
  <c r="AV121" i="14"/>
  <c r="W122" i="14"/>
  <c r="P121" i="14"/>
  <c r="I121" i="14"/>
  <c r="Z121" i="14"/>
  <c r="M121" i="14"/>
  <c r="AK121" i="14"/>
  <c r="J121" i="14"/>
  <c r="D121" i="14"/>
  <c r="BJ122" i="14"/>
  <c r="E121" i="14"/>
  <c r="BD121" i="14"/>
  <c r="BC121" i="14"/>
  <c r="AD121" i="14"/>
  <c r="AI121" i="14"/>
  <c r="AR121" i="14"/>
  <c r="AP122" i="14"/>
  <c r="AX120" i="14"/>
  <c r="AT122" i="14"/>
  <c r="AB121" i="14"/>
  <c r="T122" i="14"/>
  <c r="AX121" i="14"/>
  <c r="U122" i="14"/>
  <c r="AO122" i="14"/>
  <c r="R121" i="14"/>
  <c r="BI122" i="14"/>
  <c r="AA121" i="14"/>
  <c r="AH121" i="14"/>
  <c r="AY121" i="14"/>
  <c r="BF121" i="14"/>
  <c r="AZ121" i="14"/>
  <c r="X122" i="14"/>
  <c r="BG122" i="14"/>
  <c r="V122" i="14"/>
  <c r="AU121" i="14"/>
  <c r="AN122" i="14"/>
  <c r="AR120" i="14"/>
  <c r="BM121" i="14" l="1"/>
  <c r="AJ121" i="14"/>
  <c r="Q121" i="14"/>
  <c r="AQ122" i="14"/>
  <c r="Y122" i="14"/>
  <c r="BL122" i="14" s="1"/>
  <c r="BK122" i="14"/>
  <c r="AF122" i="14"/>
  <c r="AE121" i="14"/>
  <c r="B119" i="14"/>
  <c r="BH121" i="14"/>
  <c r="BF120" i="14"/>
  <c r="D120" i="14"/>
  <c r="W121" i="14"/>
  <c r="U121" i="14"/>
  <c r="O120" i="14"/>
  <c r="AT121" i="14"/>
  <c r="AN121" i="14"/>
  <c r="V121" i="14"/>
  <c r="AW120" i="14"/>
  <c r="L119" i="14"/>
  <c r="G121" i="14"/>
  <c r="Z120" i="14"/>
  <c r="J120" i="14"/>
  <c r="AY120" i="14"/>
  <c r="P120" i="14"/>
  <c r="AA120" i="14"/>
  <c r="BJ121" i="14"/>
  <c r="S121" i="14"/>
  <c r="AD120" i="14"/>
  <c r="T121" i="14"/>
  <c r="H120" i="14"/>
  <c r="AC120" i="14"/>
  <c r="AM121" i="14"/>
  <c r="X121" i="14"/>
  <c r="AO121" i="14"/>
  <c r="AU120" i="14"/>
  <c r="AV120" i="14"/>
  <c r="M120" i="14"/>
  <c r="I120" i="14"/>
  <c r="AI120" i="14"/>
  <c r="BC120" i="14"/>
  <c r="AZ120" i="14"/>
  <c r="E120" i="14"/>
  <c r="AK120" i="14"/>
  <c r="N120" i="14"/>
  <c r="K120" i="14"/>
  <c r="AP121" i="14"/>
  <c r="L120" i="14"/>
  <c r="AH120" i="14"/>
  <c r="AB120" i="14"/>
  <c r="BG121" i="14"/>
  <c r="BE120" i="14"/>
  <c r="BI121" i="14"/>
  <c r="R120" i="14"/>
  <c r="BD120" i="14"/>
  <c r="BA120" i="14"/>
  <c r="BB120" i="14"/>
  <c r="BM120" i="14" l="1"/>
  <c r="AJ120" i="14"/>
  <c r="Q120" i="14"/>
  <c r="Y121" i="14"/>
  <c r="AQ121" i="14"/>
  <c r="BK121" i="14"/>
  <c r="AF121" i="14"/>
  <c r="AE120" i="14"/>
  <c r="B118" i="14"/>
  <c r="T120" i="14"/>
  <c r="BH120" i="14"/>
  <c r="AB119" i="14"/>
  <c r="D119" i="14"/>
  <c r="AK119" i="14"/>
  <c r="BG120" i="14"/>
  <c r="AR119" i="14"/>
  <c r="BI120" i="14"/>
  <c r="J119" i="14"/>
  <c r="AC119" i="14"/>
  <c r="S120" i="14"/>
  <c r="AO120" i="14"/>
  <c r="AX119" i="14"/>
  <c r="V120" i="14"/>
  <c r="AV118" i="14"/>
  <c r="G120" i="14"/>
  <c r="BC119" i="14"/>
  <c r="N119" i="14"/>
  <c r="K119" i="14"/>
  <c r="AT120" i="14"/>
  <c r="W120" i="14"/>
  <c r="BD119" i="14"/>
  <c r="AZ119" i="14"/>
  <c r="M119" i="14"/>
  <c r="AP120" i="14"/>
  <c r="AM120" i="14"/>
  <c r="BB119" i="14"/>
  <c r="R119" i="14"/>
  <c r="Z119" i="14"/>
  <c r="AH119" i="14"/>
  <c r="AR118" i="14"/>
  <c r="AN120" i="14"/>
  <c r="AW119" i="14"/>
  <c r="U120" i="14"/>
  <c r="AV119" i="14"/>
  <c r="L118" i="14"/>
  <c r="AW118" i="14"/>
  <c r="I119" i="14"/>
  <c r="X120" i="14"/>
  <c r="BE119" i="14"/>
  <c r="BF119" i="14"/>
  <c r="BA119" i="14"/>
  <c r="H119" i="14"/>
  <c r="AD119" i="14"/>
  <c r="AI119" i="14"/>
  <c r="O119" i="14"/>
  <c r="AU119" i="14"/>
  <c r="AX118" i="14"/>
  <c r="BJ120" i="14"/>
  <c r="P119" i="14"/>
  <c r="AY119" i="14"/>
  <c r="E119" i="14"/>
  <c r="AA119" i="14"/>
  <c r="AJ119" i="14" l="1"/>
  <c r="BM119" i="14"/>
  <c r="BL121" i="14"/>
  <c r="Q119" i="14"/>
  <c r="AQ120" i="14"/>
  <c r="Y120" i="14"/>
  <c r="BL120" i="14" s="1"/>
  <c r="BK120" i="14"/>
  <c r="AE119" i="14"/>
  <c r="AF120" i="14"/>
  <c r="B117" i="14"/>
  <c r="BH119" i="14"/>
  <c r="AP119" i="14"/>
  <c r="V119" i="14"/>
  <c r="S119" i="14"/>
  <c r="X119" i="14"/>
  <c r="N118" i="14"/>
  <c r="BA118" i="14"/>
  <c r="P118" i="14"/>
  <c r="R118" i="14"/>
  <c r="K118" i="14"/>
  <c r="BI119" i="14"/>
  <c r="BF118" i="14"/>
  <c r="U119" i="14"/>
  <c r="AU118" i="14"/>
  <c r="W119" i="14"/>
  <c r="AY118" i="14"/>
  <c r="AM119" i="14"/>
  <c r="BJ119" i="14"/>
  <c r="T119" i="14"/>
  <c r="AO119" i="14"/>
  <c r="AP118" i="14"/>
  <c r="BB118" i="14"/>
  <c r="Z118" i="14"/>
  <c r="AT119" i="14"/>
  <c r="BD118" i="14"/>
  <c r="AZ118" i="14"/>
  <c r="BC118" i="14"/>
  <c r="AA118" i="14"/>
  <c r="AC118" i="14"/>
  <c r="O118" i="14"/>
  <c r="J118" i="14"/>
  <c r="BG119" i="14"/>
  <c r="AH118" i="14"/>
  <c r="I118" i="14"/>
  <c r="G119" i="14"/>
  <c r="H118" i="14"/>
  <c r="AK118" i="14"/>
  <c r="BE118" i="14"/>
  <c r="E118" i="14"/>
  <c r="AO118" i="14"/>
  <c r="L117" i="14"/>
  <c r="AI118" i="14"/>
  <c r="AN119" i="14"/>
  <c r="AN118" i="14"/>
  <c r="AB118" i="14"/>
  <c r="AD118" i="14"/>
  <c r="M118" i="14"/>
  <c r="D118" i="14"/>
  <c r="BM118" i="14" l="1"/>
  <c r="AJ118" i="14"/>
  <c r="Q118" i="14"/>
  <c r="AQ119" i="14"/>
  <c r="Y119" i="14"/>
  <c r="BK119" i="14"/>
  <c r="AF119" i="14"/>
  <c r="AE118" i="14"/>
  <c r="B116" i="14"/>
  <c r="AU117" i="14"/>
  <c r="V118" i="14"/>
  <c r="AR117" i="14"/>
  <c r="AW117" i="14"/>
  <c r="AW116" i="14"/>
  <c r="AX116" i="14"/>
  <c r="BD117" i="14"/>
  <c r="X118" i="14"/>
  <c r="BE117" i="14"/>
  <c r="H117" i="14"/>
  <c r="K117" i="14"/>
  <c r="W118" i="14"/>
  <c r="M117" i="14"/>
  <c r="G118" i="14"/>
  <c r="AC117" i="14"/>
  <c r="Z117" i="14"/>
  <c r="AV116" i="14"/>
  <c r="E117" i="14"/>
  <c r="AD117" i="14"/>
  <c r="I117" i="14"/>
  <c r="BF117" i="14"/>
  <c r="O117" i="14"/>
  <c r="AH117" i="14"/>
  <c r="AM118" i="14"/>
  <c r="AZ117" i="14"/>
  <c r="J117" i="14"/>
  <c r="BB117" i="14"/>
  <c r="BH118" i="14"/>
  <c r="AV117" i="14"/>
  <c r="T118" i="14"/>
  <c r="L116" i="14"/>
  <c r="AB117" i="14"/>
  <c r="BJ118" i="14"/>
  <c r="BA117" i="14"/>
  <c r="AY117" i="14"/>
  <c r="AT118" i="14"/>
  <c r="P117" i="14"/>
  <c r="BI118" i="14"/>
  <c r="S118" i="14"/>
  <c r="AR116" i="14"/>
  <c r="AA117" i="14"/>
  <c r="D117" i="14"/>
  <c r="AI117" i="14"/>
  <c r="N117" i="14"/>
  <c r="AU116" i="14"/>
  <c r="BG118" i="14"/>
  <c r="AK117" i="14"/>
  <c r="BC117" i="14"/>
  <c r="R117" i="14"/>
  <c r="U118" i="14"/>
  <c r="AX117" i="14"/>
  <c r="BL119" i="14" l="1"/>
  <c r="BM117" i="14"/>
  <c r="Y118" i="14"/>
  <c r="AJ117" i="14"/>
  <c r="Q117" i="14"/>
  <c r="AQ118" i="14"/>
  <c r="BK118" i="14"/>
  <c r="BL118" i="14" s="1"/>
  <c r="AF118" i="14"/>
  <c r="AE117" i="14"/>
  <c r="B115" i="14"/>
  <c r="AP117" i="14"/>
  <c r="T117" i="14"/>
  <c r="AX115" i="14"/>
  <c r="AZ116" i="14"/>
  <c r="R116" i="14"/>
  <c r="BB116" i="14"/>
  <c r="D116" i="14"/>
  <c r="AM117" i="14"/>
  <c r="AK116" i="14"/>
  <c r="BG117" i="14"/>
  <c r="V117" i="14"/>
  <c r="BI117" i="14"/>
  <c r="X117" i="14"/>
  <c r="AR115" i="14"/>
  <c r="AN117" i="14"/>
  <c r="AC116" i="14"/>
  <c r="N116" i="14"/>
  <c r="AH116" i="14"/>
  <c r="BD116" i="14"/>
  <c r="BF116" i="14"/>
  <c r="AY116" i="14"/>
  <c r="W117" i="14"/>
  <c r="H116" i="14"/>
  <c r="AD116" i="14"/>
  <c r="BH117" i="14"/>
  <c r="AI116" i="14"/>
  <c r="O116" i="14"/>
  <c r="AB116" i="14"/>
  <c r="J116" i="14"/>
  <c r="M116" i="14"/>
  <c r="U117" i="14"/>
  <c r="AT117" i="14"/>
  <c r="AA116" i="14"/>
  <c r="BA116" i="14"/>
  <c r="I116" i="14"/>
  <c r="AO117" i="14"/>
  <c r="BJ117" i="14"/>
  <c r="S117" i="14"/>
  <c r="BE116" i="14"/>
  <c r="P116" i="14"/>
  <c r="G117" i="14"/>
  <c r="K116" i="14"/>
  <c r="BC116" i="14"/>
  <c r="Z116" i="14"/>
  <c r="E116" i="14"/>
  <c r="L115" i="14"/>
  <c r="AJ116" i="14" l="1"/>
  <c r="BM116" i="14"/>
  <c r="Q116" i="14"/>
  <c r="Y117" i="14"/>
  <c r="AQ117" i="14"/>
  <c r="BK117" i="14"/>
  <c r="AF117" i="14"/>
  <c r="AE116" i="14"/>
  <c r="B114" i="14"/>
  <c r="AO116" i="14"/>
  <c r="AP116" i="14"/>
  <c r="AU115" i="14"/>
  <c r="AR114" i="14"/>
  <c r="BJ116" i="14"/>
  <c r="N115" i="14"/>
  <c r="AM116" i="14"/>
  <c r="H115" i="14"/>
  <c r="BC115" i="14"/>
  <c r="I115" i="14"/>
  <c r="X116" i="14"/>
  <c r="Z115" i="14"/>
  <c r="M115" i="14"/>
  <c r="BH116" i="14"/>
  <c r="W116" i="14"/>
  <c r="BD115" i="14"/>
  <c r="K115" i="14"/>
  <c r="BA115" i="14"/>
  <c r="AN116" i="14"/>
  <c r="V116" i="14"/>
  <c r="AV115" i="14"/>
  <c r="AH115" i="14"/>
  <c r="J115" i="14"/>
  <c r="R115" i="14"/>
  <c r="AW115" i="14"/>
  <c r="BI116" i="14"/>
  <c r="P115" i="14"/>
  <c r="BF115" i="14"/>
  <c r="AZ115" i="14"/>
  <c r="BB115" i="14"/>
  <c r="AI115" i="14"/>
  <c r="S116" i="14"/>
  <c r="O115" i="14"/>
  <c r="AC115" i="14"/>
  <c r="AD115" i="14"/>
  <c r="G116" i="14"/>
  <c r="BE115" i="14"/>
  <c r="T116" i="14"/>
  <c r="U116" i="14"/>
  <c r="AY115" i="14"/>
  <c r="AK115" i="14"/>
  <c r="AB115" i="14"/>
  <c r="E115" i="14"/>
  <c r="D115" i="14"/>
  <c r="AA115" i="14"/>
  <c r="AT116" i="14"/>
  <c r="BG116" i="14"/>
  <c r="AJ115" i="14" l="1"/>
  <c r="BM115" i="14"/>
  <c r="BL117" i="14"/>
  <c r="Y116" i="14"/>
  <c r="BL116" i="14" s="1"/>
  <c r="Q115" i="14"/>
  <c r="AQ116" i="14"/>
  <c r="BK116" i="14"/>
  <c r="AF116" i="14"/>
  <c r="AE115" i="14"/>
  <c r="B113" i="14"/>
  <c r="AO115" i="14"/>
  <c r="AX113" i="14"/>
  <c r="AY114" i="14"/>
  <c r="AH114" i="14"/>
  <c r="E114" i="14"/>
  <c r="D114" i="14"/>
  <c r="BD114" i="14"/>
  <c r="AM114" i="14"/>
  <c r="N114" i="14"/>
  <c r="L114" i="14"/>
  <c r="AN114" i="14"/>
  <c r="H114" i="14"/>
  <c r="AZ114" i="14"/>
  <c r="S115" i="14"/>
  <c r="P114" i="14"/>
  <c r="BB114" i="14"/>
  <c r="O114" i="14"/>
  <c r="BH115" i="14"/>
  <c r="BC114" i="14"/>
  <c r="I114" i="14"/>
  <c r="V115" i="14"/>
  <c r="AP115" i="14"/>
  <c r="AV114" i="14"/>
  <c r="AW114" i="14"/>
  <c r="AX114" i="14"/>
  <c r="L113" i="14"/>
  <c r="AM115" i="14"/>
  <c r="AD114" i="14"/>
  <c r="BG115" i="14"/>
  <c r="AB114" i="14"/>
  <c r="J114" i="14"/>
  <c r="BJ115" i="14"/>
  <c r="K114" i="14"/>
  <c r="BA114" i="14"/>
  <c r="AA114" i="14"/>
  <c r="G115" i="14"/>
  <c r="AC114" i="14"/>
  <c r="AT115" i="14"/>
  <c r="AN115" i="14"/>
  <c r="U115" i="14"/>
  <c r="AP114" i="14"/>
  <c r="AW113" i="14"/>
  <c r="BF114" i="14"/>
  <c r="R114" i="14"/>
  <c r="Z114" i="14"/>
  <c r="AI114" i="14"/>
  <c r="M114" i="14"/>
  <c r="X115" i="14"/>
  <c r="W115" i="14"/>
  <c r="AK114" i="14"/>
  <c r="T115" i="14"/>
  <c r="AO114" i="14"/>
  <c r="AU114" i="14"/>
  <c r="BE114" i="14"/>
  <c r="BI115" i="14"/>
  <c r="AJ114" i="14" l="1"/>
  <c r="BM114" i="14"/>
  <c r="AQ114" i="14"/>
  <c r="Q114" i="14"/>
  <c r="AQ115" i="14"/>
  <c r="Y115" i="14"/>
  <c r="BL115" i="14" s="1"/>
  <c r="BK115" i="14"/>
  <c r="AF115" i="14"/>
  <c r="AE114" i="14"/>
  <c r="B112" i="14"/>
  <c r="U114" i="14"/>
  <c r="AD113" i="14"/>
  <c r="BG114" i="14"/>
  <c r="AA113" i="14"/>
  <c r="G114" i="14"/>
  <c r="I113" i="14"/>
  <c r="O113" i="14"/>
  <c r="V114" i="14"/>
  <c r="T114" i="14"/>
  <c r="BD113" i="14"/>
  <c r="AY113" i="14"/>
  <c r="BB113" i="14"/>
  <c r="AI113" i="14"/>
  <c r="BH114" i="14"/>
  <c r="AU113" i="14"/>
  <c r="E113" i="14"/>
  <c r="BI114" i="14"/>
  <c r="AV113" i="14"/>
  <c r="AR113" i="14"/>
  <c r="H112" i="14"/>
  <c r="BE113" i="14"/>
  <c r="AH113" i="14"/>
  <c r="AB113" i="14"/>
  <c r="BA113" i="14"/>
  <c r="AC113" i="14"/>
  <c r="M113" i="14"/>
  <c r="AZ113" i="14"/>
  <c r="N113" i="14"/>
  <c r="P113" i="14"/>
  <c r="AK113" i="14"/>
  <c r="Z113" i="14"/>
  <c r="BJ114" i="14"/>
  <c r="AT114" i="14"/>
  <c r="R113" i="14"/>
  <c r="H113" i="14"/>
  <c r="W114" i="14"/>
  <c r="BC113" i="14"/>
  <c r="K113" i="14"/>
  <c r="S114" i="14"/>
  <c r="D113" i="14"/>
  <c r="J113" i="14"/>
  <c r="BF113" i="14"/>
  <c r="X114" i="14"/>
  <c r="BM113" i="14" l="1"/>
  <c r="AJ113" i="14"/>
  <c r="Q113" i="14"/>
  <c r="Y114" i="14"/>
  <c r="BL114" i="14" s="1"/>
  <c r="BK114" i="14"/>
  <c r="AE113" i="14"/>
  <c r="AF114" i="14"/>
  <c r="B111" i="14"/>
  <c r="BH113" i="14"/>
  <c r="V113" i="14"/>
  <c r="AU112" i="14"/>
  <c r="AP113" i="14"/>
  <c r="AH112" i="14"/>
  <c r="E112" i="14"/>
  <c r="AO113" i="14"/>
  <c r="G113" i="14"/>
  <c r="M112" i="14"/>
  <c r="AB112" i="14"/>
  <c r="BE112" i="14"/>
  <c r="AZ112" i="14"/>
  <c r="BI113" i="14"/>
  <c r="L111" i="14"/>
  <c r="BG113" i="14"/>
  <c r="BA112" i="14"/>
  <c r="BB112" i="14"/>
  <c r="BF112" i="14"/>
  <c r="AR112" i="14"/>
  <c r="AM113" i="14"/>
  <c r="R112" i="14"/>
  <c r="N112" i="14"/>
  <c r="AR111" i="14"/>
  <c r="I112" i="14"/>
  <c r="Z112" i="14"/>
  <c r="D112" i="14"/>
  <c r="H111" i="14"/>
  <c r="AY112" i="14"/>
  <c r="U113" i="14"/>
  <c r="AN113" i="14"/>
  <c r="AX112" i="14"/>
  <c r="T113" i="14"/>
  <c r="AW112" i="14"/>
  <c r="L112" i="14"/>
  <c r="AX111" i="14"/>
  <c r="AV111" i="14"/>
  <c r="BD112" i="14"/>
  <c r="K112" i="14"/>
  <c r="BC112" i="14"/>
  <c r="O112" i="14"/>
  <c r="AI112" i="14"/>
  <c r="AA112" i="14"/>
  <c r="AT113" i="14"/>
  <c r="X113" i="14"/>
  <c r="AK112" i="14"/>
  <c r="AU111" i="14"/>
  <c r="AD112" i="14"/>
  <c r="J112" i="14"/>
  <c r="P112" i="14"/>
  <c r="BJ113" i="14"/>
  <c r="S113" i="14"/>
  <c r="AC112" i="14"/>
  <c r="W113" i="14"/>
  <c r="AV112" i="14"/>
  <c r="BM112" i="14" l="1"/>
  <c r="AJ112" i="14"/>
  <c r="Y113" i="14"/>
  <c r="AQ113" i="14"/>
  <c r="Q112" i="14"/>
  <c r="BK113" i="14"/>
  <c r="AF113" i="14"/>
  <c r="AE112" i="14"/>
  <c r="B110" i="14"/>
  <c r="AP112" i="14"/>
  <c r="AA111" i="14"/>
  <c r="I111" i="14"/>
  <c r="AB111" i="14"/>
  <c r="BI112" i="14"/>
  <c r="P111" i="14"/>
  <c r="AO112" i="14"/>
  <c r="U112" i="14"/>
  <c r="AN112" i="14"/>
  <c r="BH112" i="14"/>
  <c r="T112" i="14"/>
  <c r="V112" i="14"/>
  <c r="AU110" i="14"/>
  <c r="AH111" i="14"/>
  <c r="J111" i="14"/>
  <c r="AM112" i="14"/>
  <c r="AI111" i="14"/>
  <c r="BJ112" i="14"/>
  <c r="AT112" i="14"/>
  <c r="D111" i="14"/>
  <c r="O111" i="14"/>
  <c r="AR110" i="14"/>
  <c r="AW111" i="14"/>
  <c r="M111" i="14"/>
  <c r="BE111" i="14"/>
  <c r="BD111" i="14"/>
  <c r="BB111" i="14"/>
  <c r="G112" i="14"/>
  <c r="AD111" i="14"/>
  <c r="BA111" i="14"/>
  <c r="X112" i="14"/>
  <c r="R111" i="14"/>
  <c r="W112" i="14"/>
  <c r="K111" i="14"/>
  <c r="AC111" i="14"/>
  <c r="BF111" i="14"/>
  <c r="AY111" i="14"/>
  <c r="AZ111" i="14"/>
  <c r="S112" i="14"/>
  <c r="BG112" i="14"/>
  <c r="E111" i="14"/>
  <c r="AK111" i="14"/>
  <c r="N111" i="14"/>
  <c r="BC111" i="14"/>
  <c r="Z111" i="14"/>
  <c r="AJ111" i="14" l="1"/>
  <c r="BM111" i="14"/>
  <c r="BL113" i="14"/>
  <c r="Q111" i="14"/>
  <c r="AQ112" i="14"/>
  <c r="Y112" i="14"/>
  <c r="BK112" i="14"/>
  <c r="AE111" i="14"/>
  <c r="AF112" i="14"/>
  <c r="B109" i="14"/>
  <c r="AV109" i="14"/>
  <c r="BB110" i="14"/>
  <c r="AP111" i="14"/>
  <c r="AU109" i="14"/>
  <c r="Z110" i="14"/>
  <c r="AM111" i="14"/>
  <c r="AW109" i="14"/>
  <c r="AD110" i="14"/>
  <c r="BE110" i="14"/>
  <c r="BJ111" i="14"/>
  <c r="S111" i="14"/>
  <c r="BH111" i="14"/>
  <c r="AN111" i="14"/>
  <c r="AV110" i="14"/>
  <c r="T111" i="14"/>
  <c r="AX110" i="14"/>
  <c r="AW110" i="14"/>
  <c r="L110" i="14"/>
  <c r="L109" i="14"/>
  <c r="AX109" i="14"/>
  <c r="BC110" i="14"/>
  <c r="W111" i="14"/>
  <c r="AI110" i="14"/>
  <c r="AZ110" i="14"/>
  <c r="D110" i="14"/>
  <c r="P110" i="14"/>
  <c r="R110" i="14"/>
  <c r="O110" i="14"/>
  <c r="AB110" i="14"/>
  <c r="AO111" i="14"/>
  <c r="V111" i="14"/>
  <c r="M110" i="14"/>
  <c r="G111" i="14"/>
  <c r="N110" i="14"/>
  <c r="AY110" i="14"/>
  <c r="AC110" i="14"/>
  <c r="I110" i="14"/>
  <c r="J110" i="14"/>
  <c r="BD110" i="14"/>
  <c r="AR109" i="14"/>
  <c r="U111" i="14"/>
  <c r="AT111" i="14"/>
  <c r="AK110" i="14"/>
  <c r="BF110" i="14"/>
  <c r="AA110" i="14"/>
  <c r="BG111" i="14"/>
  <c r="H110" i="14"/>
  <c r="K110" i="14"/>
  <c r="E110" i="14"/>
  <c r="BA110" i="14"/>
  <c r="BI111" i="14"/>
  <c r="AH110" i="14"/>
  <c r="X111" i="14"/>
  <c r="BM110" i="14" l="1"/>
  <c r="AJ110" i="14"/>
  <c r="BL112" i="14"/>
  <c r="Y111" i="14"/>
  <c r="Q110" i="14"/>
  <c r="AQ111" i="14"/>
  <c r="BK111" i="14"/>
  <c r="AF111" i="14"/>
  <c r="AE110" i="14"/>
  <c r="B108" i="14"/>
  <c r="AI109" i="14"/>
  <c r="P109" i="14"/>
  <c r="AB109" i="14"/>
  <c r="BD109" i="14"/>
  <c r="AT110" i="14"/>
  <c r="U110" i="14"/>
  <c r="E109" i="14"/>
  <c r="BC109" i="14"/>
  <c r="BE109" i="14"/>
  <c r="K109" i="14"/>
  <c r="AZ109" i="14"/>
  <c r="AA109" i="14"/>
  <c r="AK109" i="14"/>
  <c r="BB109" i="14"/>
  <c r="M109" i="14"/>
  <c r="AC109" i="14"/>
  <c r="J109" i="14"/>
  <c r="BF109" i="14"/>
  <c r="AN110" i="14"/>
  <c r="AO110" i="14"/>
  <c r="AV108" i="14"/>
  <c r="BJ110" i="14"/>
  <c r="AP110" i="14"/>
  <c r="BH110" i="14"/>
  <c r="AM110" i="14"/>
  <c r="X110" i="14"/>
  <c r="W110" i="14"/>
  <c r="S110" i="14"/>
  <c r="O109" i="14"/>
  <c r="AH109" i="14"/>
  <c r="I109" i="14"/>
  <c r="AD109" i="14"/>
  <c r="BG110" i="14"/>
  <c r="T110" i="14"/>
  <c r="V110" i="14"/>
  <c r="BI110" i="14"/>
  <c r="AY109" i="14"/>
  <c r="D109" i="14"/>
  <c r="BA109" i="14"/>
  <c r="R109" i="14"/>
  <c r="N109" i="14"/>
  <c r="H109" i="14"/>
  <c r="Z109" i="14"/>
  <c r="G110" i="14"/>
  <c r="BL111" i="14" l="1"/>
  <c r="AJ109" i="14"/>
  <c r="BM109" i="14"/>
  <c r="Y110" i="14"/>
  <c r="BL110" i="14" s="1"/>
  <c r="Q109" i="14"/>
  <c r="AQ110" i="14"/>
  <c r="BK110" i="14"/>
  <c r="AE109" i="14"/>
  <c r="AF110" i="14"/>
  <c r="B107" i="14"/>
  <c r="BH109" i="14"/>
  <c r="AO109" i="14"/>
  <c r="AW108" i="14"/>
  <c r="G109" i="14"/>
  <c r="AM109" i="14"/>
  <c r="J108" i="14"/>
  <c r="AY108" i="14"/>
  <c r="AK108" i="14"/>
  <c r="AC108" i="14"/>
  <c r="D108" i="14"/>
  <c r="BG109" i="14"/>
  <c r="BA108" i="14"/>
  <c r="P108" i="14"/>
  <c r="AT109" i="14"/>
  <c r="K108" i="14"/>
  <c r="S109" i="14"/>
  <c r="X109" i="14"/>
  <c r="AI108" i="14"/>
  <c r="I108" i="14"/>
  <c r="BJ109" i="14"/>
  <c r="BE108" i="14"/>
  <c r="U109" i="14"/>
  <c r="V109" i="14"/>
  <c r="L108" i="14"/>
  <c r="O108" i="14"/>
  <c r="BC108" i="14"/>
  <c r="AP109" i="14"/>
  <c r="AX108" i="14"/>
  <c r="AA108" i="14"/>
  <c r="W109" i="14"/>
  <c r="BF108" i="14"/>
  <c r="BB108" i="14"/>
  <c r="BI109" i="14"/>
  <c r="R108" i="14"/>
  <c r="AZ108" i="14"/>
  <c r="T109" i="14"/>
  <c r="AR108" i="14"/>
  <c r="AU108" i="14"/>
  <c r="Z108" i="14"/>
  <c r="AH108" i="14"/>
  <c r="AD108" i="14"/>
  <c r="E108" i="14"/>
  <c r="H108" i="14"/>
  <c r="BD108" i="14"/>
  <c r="N108" i="14"/>
  <c r="AN109" i="14"/>
  <c r="AR107" i="14"/>
  <c r="M108" i="14"/>
  <c r="AB108" i="14"/>
  <c r="AJ108" i="14" l="1"/>
  <c r="BM108" i="14"/>
  <c r="Y109" i="14"/>
  <c r="BL109" i="14" s="1"/>
  <c r="Q108" i="14"/>
  <c r="AQ109" i="14"/>
  <c r="BK109" i="14"/>
  <c r="AF109" i="14"/>
  <c r="AE108" i="14"/>
  <c r="B106" i="14"/>
  <c r="L107" i="14"/>
  <c r="K107" i="14"/>
  <c r="BG108" i="14"/>
  <c r="AM108" i="14"/>
  <c r="AH107" i="14"/>
  <c r="BD107" i="14"/>
  <c r="AZ107" i="14"/>
  <c r="AX107" i="14"/>
  <c r="S108" i="14"/>
  <c r="M107" i="14"/>
  <c r="D107" i="14"/>
  <c r="H107" i="14"/>
  <c r="E107" i="14"/>
  <c r="AC107" i="14"/>
  <c r="O107" i="14"/>
  <c r="AR106" i="14"/>
  <c r="BA107" i="14"/>
  <c r="BE107" i="14"/>
  <c r="Z107" i="14"/>
  <c r="N107" i="14"/>
  <c r="BI108" i="14"/>
  <c r="BH108" i="14"/>
  <c r="AU107" i="14"/>
  <c r="V108" i="14"/>
  <c r="AW107" i="14"/>
  <c r="AO108" i="14"/>
  <c r="AN108" i="14"/>
  <c r="AV107" i="14"/>
  <c r="AI107" i="14"/>
  <c r="I107" i="14"/>
  <c r="BB107" i="14"/>
  <c r="BJ108" i="14"/>
  <c r="BC107" i="14"/>
  <c r="P107" i="14"/>
  <c r="X108" i="14"/>
  <c r="W108" i="14"/>
  <c r="G108" i="14"/>
  <c r="T108" i="14"/>
  <c r="AX106" i="14"/>
  <c r="AY107" i="14"/>
  <c r="R107" i="14"/>
  <c r="AB107" i="14"/>
  <c r="J107" i="14"/>
  <c r="AA107" i="14"/>
  <c r="AK107" i="14"/>
  <c r="BF107" i="14"/>
  <c r="U108" i="14"/>
  <c r="AP108" i="14"/>
  <c r="AT108" i="14"/>
  <c r="AD107" i="14"/>
  <c r="BM107" i="14" l="1"/>
  <c r="AJ107" i="14"/>
  <c r="Q107" i="14"/>
  <c r="AQ108" i="14"/>
  <c r="Y108" i="14"/>
  <c r="BK108" i="14"/>
  <c r="AE107" i="14"/>
  <c r="AF108" i="14"/>
  <c r="B105" i="14"/>
  <c r="N106" i="14"/>
  <c r="O106" i="14"/>
  <c r="BC106" i="14"/>
  <c r="AB106" i="14"/>
  <c r="BD106" i="14"/>
  <c r="BI107" i="14"/>
  <c r="BG107" i="14"/>
  <c r="J106" i="14"/>
  <c r="AO107" i="14"/>
  <c r="AP107" i="14"/>
  <c r="AV106" i="14"/>
  <c r="AM107" i="14"/>
  <c r="V107" i="14"/>
  <c r="AW106" i="14"/>
  <c r="L106" i="14"/>
  <c r="K106" i="14"/>
  <c r="I106" i="14"/>
  <c r="AZ106" i="14"/>
  <c r="G107" i="14"/>
  <c r="BJ107" i="14"/>
  <c r="BA106" i="14"/>
  <c r="AH106" i="14"/>
  <c r="S107" i="14"/>
  <c r="X107" i="14"/>
  <c r="BH107" i="14"/>
  <c r="U107" i="14"/>
  <c r="BB106" i="14"/>
  <c r="W107" i="14"/>
  <c r="R106" i="14"/>
  <c r="Z106" i="14"/>
  <c r="BF106" i="14"/>
  <c r="AY106" i="14"/>
  <c r="AT107" i="14"/>
  <c r="H106" i="14"/>
  <c r="M106" i="14"/>
  <c r="T107" i="14"/>
  <c r="AN107" i="14"/>
  <c r="AU106" i="14"/>
  <c r="BE106" i="14"/>
  <c r="AK106" i="14"/>
  <c r="D106" i="14"/>
  <c r="P106" i="14"/>
  <c r="AI106" i="14"/>
  <c r="E106" i="14"/>
  <c r="AX105" i="14"/>
  <c r="AA106" i="14"/>
  <c r="AD106" i="14"/>
  <c r="AC106" i="14"/>
  <c r="AJ106" i="14" l="1"/>
  <c r="BM106" i="14"/>
  <c r="BL108" i="14"/>
  <c r="AQ107" i="14"/>
  <c r="Q106" i="14"/>
  <c r="Y107" i="14"/>
  <c r="BL107" i="14" s="1"/>
  <c r="BK107" i="14"/>
  <c r="AF107" i="14"/>
  <c r="AE106" i="14"/>
  <c r="B104" i="14"/>
  <c r="AP106" i="14"/>
  <c r="AN105" i="14"/>
  <c r="U106" i="14"/>
  <c r="V106" i="14"/>
  <c r="E105" i="14"/>
  <c r="BC105" i="14"/>
  <c r="N105" i="14"/>
  <c r="AI105" i="14"/>
  <c r="O105" i="14"/>
  <c r="W106" i="14"/>
  <c r="AK105" i="14"/>
  <c r="R105" i="14"/>
  <c r="AY105" i="14"/>
  <c r="AD105" i="14"/>
  <c r="D105" i="14"/>
  <c r="J105" i="14"/>
  <c r="S106" i="14"/>
  <c r="BJ106" i="14"/>
  <c r="AM105" i="14"/>
  <c r="BB105" i="14"/>
  <c r="AC105" i="14"/>
  <c r="AV104" i="14"/>
  <c r="H105" i="14"/>
  <c r="AH105" i="14"/>
  <c r="AB105" i="14"/>
  <c r="T106" i="14"/>
  <c r="AN106" i="14"/>
  <c r="P105" i="14"/>
  <c r="X106" i="14"/>
  <c r="AM106" i="14"/>
  <c r="I105" i="14"/>
  <c r="BH106" i="14"/>
  <c r="AR105" i="14"/>
  <c r="L105" i="14"/>
  <c r="AO106" i="14"/>
  <c r="Z105" i="14"/>
  <c r="BG106" i="14"/>
  <c r="BF105" i="14"/>
  <c r="BD105" i="14"/>
  <c r="BE105" i="14"/>
  <c r="K105" i="14"/>
  <c r="AZ105" i="14"/>
  <c r="AV105" i="14"/>
  <c r="AU105" i="14"/>
  <c r="AT106" i="14"/>
  <c r="BA105" i="14"/>
  <c r="BI106" i="14"/>
  <c r="M105" i="14"/>
  <c r="AA105" i="14"/>
  <c r="AP105" i="14"/>
  <c r="AW105" i="14"/>
  <c r="AO105" i="14"/>
  <c r="G106" i="14"/>
  <c r="AJ105" i="14" l="1"/>
  <c r="BM105" i="14"/>
  <c r="AQ106" i="14"/>
  <c r="Q105" i="14"/>
  <c r="AQ105" i="14"/>
  <c r="Y106" i="14"/>
  <c r="BK106" i="14"/>
  <c r="AF106" i="14"/>
  <c r="AE105" i="14"/>
  <c r="B103" i="14"/>
  <c r="BH105" i="14"/>
  <c r="L104" i="14"/>
  <c r="AU104" i="14"/>
  <c r="K104" i="14"/>
  <c r="BD104" i="14"/>
  <c r="AX104" i="14"/>
  <c r="U105" i="14"/>
  <c r="BB104" i="14"/>
  <c r="M104" i="14"/>
  <c r="AY104" i="14"/>
  <c r="X105" i="14"/>
  <c r="AK104" i="14"/>
  <c r="BJ105" i="14"/>
  <c r="O104" i="14"/>
  <c r="I104" i="14"/>
  <c r="G105" i="14"/>
  <c r="AX103" i="14"/>
  <c r="AH104" i="14"/>
  <c r="AD104" i="14"/>
  <c r="N104" i="14"/>
  <c r="E104" i="14"/>
  <c r="D104" i="14"/>
  <c r="AA104" i="14"/>
  <c r="R104" i="14"/>
  <c r="BI105" i="14"/>
  <c r="AC104" i="14"/>
  <c r="BF104" i="14"/>
  <c r="S105" i="14"/>
  <c r="W105" i="14"/>
  <c r="V105" i="14"/>
  <c r="AW104" i="14"/>
  <c r="T105" i="14"/>
  <c r="P104" i="14"/>
  <c r="AZ104" i="14"/>
  <c r="J104" i="14"/>
  <c r="AB104" i="14"/>
  <c r="AI104" i="14"/>
  <c r="BE104" i="14"/>
  <c r="BG105" i="14"/>
  <c r="BA104" i="14"/>
  <c r="H104" i="14"/>
  <c r="AR104" i="14"/>
  <c r="AR103" i="14"/>
  <c r="AT105" i="14"/>
  <c r="BC104" i="14"/>
  <c r="Z104" i="14"/>
  <c r="L103" i="14"/>
  <c r="BL106" i="14" l="1"/>
  <c r="AJ104" i="14"/>
  <c r="BM104" i="14"/>
  <c r="Y105" i="14"/>
  <c r="Q104" i="14"/>
  <c r="BK105" i="14"/>
  <c r="AF105" i="14"/>
  <c r="AE104" i="14"/>
  <c r="B102" i="14"/>
  <c r="AN104" i="14"/>
  <c r="AW103" i="14"/>
  <c r="BH104" i="14"/>
  <c r="AT104" i="14"/>
  <c r="BE103" i="14"/>
  <c r="BJ104" i="14"/>
  <c r="E103" i="14"/>
  <c r="S104" i="14"/>
  <c r="N103" i="14"/>
  <c r="AD103" i="14"/>
  <c r="P103" i="14"/>
  <c r="AC103" i="14"/>
  <c r="AZ103" i="14"/>
  <c r="AM104" i="14"/>
  <c r="BF103" i="14"/>
  <c r="BB103" i="14"/>
  <c r="BI104" i="14"/>
  <c r="J103" i="14"/>
  <c r="BG104" i="14"/>
  <c r="AK103" i="14"/>
  <c r="AU103" i="14"/>
  <c r="AX102" i="14"/>
  <c r="M103" i="14"/>
  <c r="BD103" i="14"/>
  <c r="AA103" i="14"/>
  <c r="R103" i="14"/>
  <c r="AO104" i="14"/>
  <c r="T104" i="14"/>
  <c r="AV103" i="14"/>
  <c r="I103" i="14"/>
  <c r="K103" i="14"/>
  <c r="Z103" i="14"/>
  <c r="W104" i="14"/>
  <c r="BC103" i="14"/>
  <c r="D103" i="14"/>
  <c r="G104" i="14"/>
  <c r="O103" i="14"/>
  <c r="AH103" i="14"/>
  <c r="BA103" i="14"/>
  <c r="AP104" i="14"/>
  <c r="AY103" i="14"/>
  <c r="AI103" i="14"/>
  <c r="AB103" i="14"/>
  <c r="H103" i="14"/>
  <c r="X104" i="14"/>
  <c r="U104" i="14"/>
  <c r="V104" i="14"/>
  <c r="BM103" i="14" l="1"/>
  <c r="AJ103" i="14"/>
  <c r="BL105" i="14"/>
  <c r="AQ104" i="14"/>
  <c r="Q103" i="14"/>
  <c r="Y104" i="14"/>
  <c r="BL104" i="14" s="1"/>
  <c r="BK104" i="14"/>
  <c r="AE103" i="14"/>
  <c r="AF104" i="14"/>
  <c r="B101" i="14"/>
  <c r="AP103" i="14"/>
  <c r="BH103" i="14"/>
  <c r="AV102" i="14"/>
  <c r="AA102" i="14"/>
  <c r="BC102" i="14"/>
  <c r="BD102" i="14"/>
  <c r="BB102" i="14"/>
  <c r="AH102" i="14"/>
  <c r="BA102" i="14"/>
  <c r="J102" i="14"/>
  <c r="N102" i="14"/>
  <c r="O102" i="14"/>
  <c r="AN103" i="14"/>
  <c r="H102" i="14"/>
  <c r="AT103" i="14"/>
  <c r="AI102" i="14"/>
  <c r="AR101" i="14"/>
  <c r="AO103" i="14"/>
  <c r="AU102" i="14"/>
  <c r="T103" i="14"/>
  <c r="V103" i="14"/>
  <c r="AW102" i="14"/>
  <c r="L102" i="14"/>
  <c r="D102" i="14"/>
  <c r="S103" i="14"/>
  <c r="AM103" i="14"/>
  <c r="AY102" i="14"/>
  <c r="P102" i="14"/>
  <c r="BG103" i="14"/>
  <c r="BF102" i="14"/>
  <c r="G103" i="14"/>
  <c r="X103" i="14"/>
  <c r="AR102" i="14"/>
  <c r="AU101" i="14"/>
  <c r="AV101" i="14"/>
  <c r="BE102" i="14"/>
  <c r="E102" i="14"/>
  <c r="AD102" i="14"/>
  <c r="K102" i="14"/>
  <c r="AB102" i="14"/>
  <c r="AC102" i="14"/>
  <c r="AK102" i="14"/>
  <c r="I102" i="14"/>
  <c r="BI103" i="14"/>
  <c r="U103" i="14"/>
  <c r="AX101" i="14"/>
  <c r="Z102" i="14"/>
  <c r="R102" i="14"/>
  <c r="AZ102" i="14"/>
  <c r="M102" i="14"/>
  <c r="BJ103" i="14"/>
  <c r="W103" i="14"/>
  <c r="AJ102" i="14" l="1"/>
  <c r="BM102" i="14"/>
  <c r="Q102" i="14"/>
  <c r="AQ103" i="14"/>
  <c r="Y103" i="14"/>
  <c r="BK103" i="14"/>
  <c r="AE102" i="14"/>
  <c r="AF103" i="14"/>
  <c r="B100" i="14"/>
  <c r="V102" i="14"/>
  <c r="AN102" i="14"/>
  <c r="T102" i="14"/>
  <c r="AW101" i="14"/>
  <c r="BH102" i="14"/>
  <c r="I101" i="14"/>
  <c r="BF101" i="14"/>
  <c r="Z101" i="14"/>
  <c r="M101" i="14"/>
  <c r="P101" i="14"/>
  <c r="R101" i="14"/>
  <c r="BJ102" i="14"/>
  <c r="AC101" i="14"/>
  <c r="BC101" i="14"/>
  <c r="AP102" i="14"/>
  <c r="AD101" i="14"/>
  <c r="W102" i="14"/>
  <c r="AB101" i="14"/>
  <c r="AH101" i="14"/>
  <c r="O101" i="14"/>
  <c r="S102" i="14"/>
  <c r="BG102" i="14"/>
  <c r="AY101" i="14"/>
  <c r="AI101" i="14"/>
  <c r="L101" i="14"/>
  <c r="BB101" i="14"/>
  <c r="BA101" i="14"/>
  <c r="AZ101" i="14"/>
  <c r="J101" i="14"/>
  <c r="BD101" i="14"/>
  <c r="AM102" i="14"/>
  <c r="G102" i="14"/>
  <c r="BI102" i="14"/>
  <c r="X102" i="14"/>
  <c r="AO102" i="14"/>
  <c r="U102" i="14"/>
  <c r="AU100" i="14"/>
  <c r="AK101" i="14"/>
  <c r="N101" i="14"/>
  <c r="BE101" i="14"/>
  <c r="H101" i="14"/>
  <c r="E101" i="14"/>
  <c r="AT102" i="14"/>
  <c r="K101" i="14"/>
  <c r="AA101" i="14"/>
  <c r="D101" i="14"/>
  <c r="BM101" i="14" l="1"/>
  <c r="AJ101" i="14"/>
  <c r="BL103" i="14"/>
  <c r="Q101" i="14"/>
  <c r="AQ102" i="14"/>
  <c r="Y102" i="14"/>
  <c r="BL102" i="14" s="1"/>
  <c r="BK102" i="14"/>
  <c r="AE101" i="14"/>
  <c r="AF102" i="14"/>
  <c r="B99" i="14"/>
  <c r="AO101" i="14"/>
  <c r="BH101" i="14"/>
  <c r="AR100" i="14"/>
  <c r="AW100" i="14"/>
  <c r="L99" i="14"/>
  <c r="X101" i="14"/>
  <c r="AA100" i="14"/>
  <c r="BE100" i="14"/>
  <c r="K100" i="14"/>
  <c r="AY100" i="14"/>
  <c r="R100" i="14"/>
  <c r="N100" i="14"/>
  <c r="AH100" i="14"/>
  <c r="G101" i="14"/>
  <c r="BJ101" i="14"/>
  <c r="BA100" i="14"/>
  <c r="Z100" i="14"/>
  <c r="I100" i="14"/>
  <c r="BG101" i="14"/>
  <c r="AM101" i="14"/>
  <c r="H100" i="14"/>
  <c r="O100" i="14"/>
  <c r="BC100" i="14"/>
  <c r="AC100" i="14"/>
  <c r="AP101" i="14"/>
  <c r="L100" i="14"/>
  <c r="AI100" i="14"/>
  <c r="P100" i="14"/>
  <c r="E100" i="14"/>
  <c r="AK100" i="14"/>
  <c r="BF100" i="14"/>
  <c r="J100" i="14"/>
  <c r="BD100" i="14"/>
  <c r="BB100" i="14"/>
  <c r="M100" i="14"/>
  <c r="AR99" i="14"/>
  <c r="BI101" i="14"/>
  <c r="AD100" i="14"/>
  <c r="S101" i="14"/>
  <c r="W101" i="14"/>
  <c r="AT101" i="14"/>
  <c r="AZ100" i="14"/>
  <c r="AB100" i="14"/>
  <c r="D100" i="14"/>
  <c r="U101" i="14"/>
  <c r="AX100" i="14"/>
  <c r="AV100" i="14"/>
  <c r="T101" i="14"/>
  <c r="AN101" i="14"/>
  <c r="V101" i="14"/>
  <c r="BM100" i="14" l="1"/>
  <c r="AJ100" i="14"/>
  <c r="AQ101" i="14"/>
  <c r="Q100" i="14"/>
  <c r="Y101" i="14"/>
  <c r="BK101" i="14"/>
  <c r="AE100" i="14"/>
  <c r="AF101" i="14"/>
  <c r="B98" i="14"/>
  <c r="BH100" i="14"/>
  <c r="T100" i="14"/>
  <c r="U100" i="14"/>
  <c r="AV99" i="14"/>
  <c r="AN100" i="14"/>
  <c r="AP100" i="14"/>
  <c r="AU99" i="14"/>
  <c r="BI100" i="14"/>
  <c r="AB99" i="14"/>
  <c r="AO100" i="14"/>
  <c r="V100" i="14"/>
  <c r="AU98" i="14"/>
  <c r="BA99" i="14"/>
  <c r="AH99" i="14"/>
  <c r="G100" i="14"/>
  <c r="AY99" i="14"/>
  <c r="S100" i="14"/>
  <c r="BC99" i="14"/>
  <c r="BB99" i="14"/>
  <c r="Z99" i="14"/>
  <c r="AZ99" i="14"/>
  <c r="P99" i="14"/>
  <c r="W100" i="14"/>
  <c r="BD99" i="14"/>
  <c r="BJ100" i="14"/>
  <c r="H99" i="14"/>
  <c r="K99" i="14"/>
  <c r="AK99" i="14"/>
  <c r="D99" i="14"/>
  <c r="J99" i="14"/>
  <c r="BF99" i="14"/>
  <c r="I99" i="14"/>
  <c r="O99" i="14"/>
  <c r="AM100" i="14"/>
  <c r="AW99" i="14"/>
  <c r="AX99" i="14"/>
  <c r="AT100" i="14"/>
  <c r="E99" i="14"/>
  <c r="AA99" i="14"/>
  <c r="X100" i="14"/>
  <c r="N99" i="14"/>
  <c r="BE99" i="14"/>
  <c r="M99" i="14"/>
  <c r="AD99" i="14"/>
  <c r="AI99" i="14"/>
  <c r="BG100" i="14"/>
  <c r="AC99" i="14"/>
  <c r="R99" i="14"/>
  <c r="BL101" i="14" l="1"/>
  <c r="AJ99" i="14"/>
  <c r="BM99" i="14"/>
  <c r="Q99" i="14"/>
  <c r="AQ100" i="14"/>
  <c r="Y100" i="14"/>
  <c r="BL100" i="14" s="1"/>
  <c r="BK100" i="14"/>
  <c r="AF100" i="14"/>
  <c r="AE99" i="14"/>
  <c r="B97" i="14"/>
  <c r="T99" i="14"/>
  <c r="L98" i="14"/>
  <c r="AO99" i="14"/>
  <c r="BH99" i="14"/>
  <c r="P98" i="14"/>
  <c r="AB98" i="14"/>
  <c r="E98" i="14"/>
  <c r="X99" i="14"/>
  <c r="AT99" i="14"/>
  <c r="O98" i="14"/>
  <c r="BF98" i="14"/>
  <c r="BA98" i="14"/>
  <c r="AC98" i="14"/>
  <c r="BD98" i="14"/>
  <c r="J98" i="14"/>
  <c r="AP99" i="14"/>
  <c r="U99" i="14"/>
  <c r="AX98" i="14"/>
  <c r="AN99" i="14"/>
  <c r="V99" i="14"/>
  <c r="AW98" i="14"/>
  <c r="AX97" i="14"/>
  <c r="AU97" i="14"/>
  <c r="BC98" i="14"/>
  <c r="H98" i="14"/>
  <c r="H97" i="14"/>
  <c r="D98" i="14"/>
  <c r="I98" i="14"/>
  <c r="K98" i="14"/>
  <c r="W99" i="14"/>
  <c r="AM99" i="14"/>
  <c r="R98" i="14"/>
  <c r="G99" i="14"/>
  <c r="BB98" i="14"/>
  <c r="AR97" i="14"/>
  <c r="AV98" i="14"/>
  <c r="AR98" i="14"/>
  <c r="N98" i="14"/>
  <c r="AI98" i="14"/>
  <c r="BJ99" i="14"/>
  <c r="BG99" i="14"/>
  <c r="BE98" i="14"/>
  <c r="M98" i="14"/>
  <c r="AH98" i="14"/>
  <c r="BI99" i="14"/>
  <c r="Z98" i="14"/>
  <c r="AA98" i="14"/>
  <c r="AZ98" i="14"/>
  <c r="AD98" i="14"/>
  <c r="AV97" i="14"/>
  <c r="S99" i="14"/>
  <c r="AK98" i="14"/>
  <c r="AY98" i="14"/>
  <c r="L97" i="14"/>
  <c r="AJ98" i="14" l="1"/>
  <c r="BM98" i="14"/>
  <c r="AQ99" i="14"/>
  <c r="Q98" i="14"/>
  <c r="Y99" i="14"/>
  <c r="BL99" i="14" s="1"/>
  <c r="BK99" i="14"/>
  <c r="AF99" i="14"/>
  <c r="AE98" i="14"/>
  <c r="B96" i="14"/>
  <c r="BH98" i="14"/>
  <c r="V98" i="14"/>
  <c r="K97" i="14"/>
  <c r="S98" i="14"/>
  <c r="AA97" i="14"/>
  <c r="X98" i="14"/>
  <c r="BI98" i="14"/>
  <c r="AZ97" i="14"/>
  <c r="AH97" i="14"/>
  <c r="D97" i="14"/>
  <c r="P97" i="14"/>
  <c r="AP96" i="14"/>
  <c r="AY97" i="14"/>
  <c r="AT98" i="14"/>
  <c r="AB97" i="14"/>
  <c r="AD97" i="14"/>
  <c r="BE97" i="14"/>
  <c r="AK97" i="14"/>
  <c r="N97" i="14"/>
  <c r="BD97" i="14"/>
  <c r="E97" i="14"/>
  <c r="AI97" i="14"/>
  <c r="Z97" i="14"/>
  <c r="BJ98" i="14"/>
  <c r="T98" i="14"/>
  <c r="AW97" i="14"/>
  <c r="U98" i="14"/>
  <c r="BB97" i="14"/>
  <c r="BC97" i="14"/>
  <c r="AN98" i="14"/>
  <c r="AP98" i="14"/>
  <c r="AO98" i="14"/>
  <c r="BA97" i="14"/>
  <c r="BF97" i="14"/>
  <c r="R97" i="14"/>
  <c r="AC97" i="14"/>
  <c r="O97" i="14"/>
  <c r="I97" i="14"/>
  <c r="M97" i="14"/>
  <c r="AM98" i="14"/>
  <c r="AO96" i="14"/>
  <c r="W98" i="14"/>
  <c r="J97" i="14"/>
  <c r="G98" i="14"/>
  <c r="BG98" i="14"/>
  <c r="BM97" i="14" l="1"/>
  <c r="AJ97" i="14"/>
  <c r="AQ98" i="14"/>
  <c r="Y98" i="14"/>
  <c r="Q97" i="14"/>
  <c r="BK98" i="14"/>
  <c r="AF98" i="14"/>
  <c r="AE97" i="14"/>
  <c r="B95" i="14"/>
  <c r="T97" i="14"/>
  <c r="L96" i="14"/>
  <c r="BH97" i="14"/>
  <c r="AX95" i="14"/>
  <c r="O96" i="14"/>
  <c r="D96" i="14"/>
  <c r="R96" i="14"/>
  <c r="I96" i="14"/>
  <c r="AW96" i="14"/>
  <c r="AV95" i="14"/>
  <c r="BC96" i="14"/>
  <c r="BF96" i="14"/>
  <c r="K96" i="14"/>
  <c r="BE96" i="14"/>
  <c r="AY96" i="14"/>
  <c r="AM97" i="14"/>
  <c r="S97" i="14"/>
  <c r="N96" i="14"/>
  <c r="AI96" i="14"/>
  <c r="AT97" i="14"/>
  <c r="AK96" i="14"/>
  <c r="BB96" i="14"/>
  <c r="J96" i="14"/>
  <c r="U97" i="14"/>
  <c r="AU96" i="14"/>
  <c r="AO97" i="14"/>
  <c r="AU95" i="14"/>
  <c r="AM96" i="14"/>
  <c r="AC96" i="14"/>
  <c r="AH96" i="14"/>
  <c r="AP97" i="14"/>
  <c r="AV96" i="14"/>
  <c r="AN96" i="14"/>
  <c r="L95" i="14"/>
  <c r="AW95" i="14"/>
  <c r="BJ97" i="14"/>
  <c r="M96" i="14"/>
  <c r="H96" i="14"/>
  <c r="BA96" i="14"/>
  <c r="BD96" i="14"/>
  <c r="W97" i="14"/>
  <c r="BI97" i="14"/>
  <c r="AB96" i="14"/>
  <c r="G97" i="14"/>
  <c r="AR95" i="14"/>
  <c r="AN97" i="14"/>
  <c r="AR96" i="14"/>
  <c r="P96" i="14"/>
  <c r="AA96" i="14"/>
  <c r="E96" i="14"/>
  <c r="AZ96" i="14"/>
  <c r="AD96" i="14"/>
  <c r="V97" i="14"/>
  <c r="AX96" i="14"/>
  <c r="Z96" i="14"/>
  <c r="X97" i="14"/>
  <c r="BG97" i="14"/>
  <c r="AJ96" i="14" l="1"/>
  <c r="BM96" i="14"/>
  <c r="BL98" i="14"/>
  <c r="Y97" i="14"/>
  <c r="BL97" i="14" s="1"/>
  <c r="AQ97" i="14"/>
  <c r="Q96" i="14"/>
  <c r="AQ96" i="14"/>
  <c r="BK97" i="14"/>
  <c r="AE96" i="14"/>
  <c r="AF97" i="14"/>
  <c r="B94" i="14"/>
  <c r="T96" i="14"/>
  <c r="AD95" i="14"/>
  <c r="BJ96" i="14"/>
  <c r="BD95" i="14"/>
  <c r="AK95" i="14"/>
  <c r="D95" i="14"/>
  <c r="AY95" i="14"/>
  <c r="S96" i="14"/>
  <c r="BI96" i="14"/>
  <c r="BH96" i="14"/>
  <c r="U96" i="14"/>
  <c r="AW94" i="14"/>
  <c r="P95" i="14"/>
  <c r="AC95" i="14"/>
  <c r="R95" i="14"/>
  <c r="E95" i="14"/>
  <c r="BC95" i="14"/>
  <c r="Z95" i="14"/>
  <c r="N95" i="14"/>
  <c r="K95" i="14"/>
  <c r="AR94" i="14"/>
  <c r="H95" i="14"/>
  <c r="I95" i="14"/>
  <c r="AZ95" i="14"/>
  <c r="V96" i="14"/>
  <c r="X96" i="14"/>
  <c r="BA95" i="14"/>
  <c r="BE95" i="14"/>
  <c r="O95" i="14"/>
  <c r="G96" i="14"/>
  <c r="AB95" i="14"/>
  <c r="AI95" i="14"/>
  <c r="M95" i="14"/>
  <c r="J95" i="14"/>
  <c r="AT96" i="14"/>
  <c r="BB95" i="14"/>
  <c r="AA95" i="14"/>
  <c r="BF95" i="14"/>
  <c r="W96" i="14"/>
  <c r="AH95" i="14"/>
  <c r="BG96" i="14"/>
  <c r="AJ95" i="14" l="1"/>
  <c r="BM95" i="14"/>
  <c r="Q95" i="14"/>
  <c r="Y96" i="14"/>
  <c r="BK96" i="14"/>
  <c r="AF96" i="14"/>
  <c r="AE95" i="14"/>
  <c r="B93" i="14"/>
  <c r="AN95" i="14"/>
  <c r="AO95" i="14"/>
  <c r="AX94" i="14"/>
  <c r="AU94" i="14"/>
  <c r="AY94" i="14"/>
  <c r="AI94" i="14"/>
  <c r="R94" i="14"/>
  <c r="N94" i="14"/>
  <c r="E94" i="14"/>
  <c r="AP95" i="14"/>
  <c r="BH95" i="14"/>
  <c r="BE94" i="14"/>
  <c r="V95" i="14"/>
  <c r="L94" i="14"/>
  <c r="X95" i="14"/>
  <c r="AT95" i="14"/>
  <c r="AK94" i="14"/>
  <c r="I94" i="14"/>
  <c r="S95" i="14"/>
  <c r="J94" i="14"/>
  <c r="AM95" i="14"/>
  <c r="AB94" i="14"/>
  <c r="BC94" i="14"/>
  <c r="AA94" i="14"/>
  <c r="D94" i="14"/>
  <c r="BD94" i="14"/>
  <c r="AC94" i="14"/>
  <c r="BF94" i="14"/>
  <c r="M94" i="14"/>
  <c r="Z94" i="14"/>
  <c r="AH94" i="14"/>
  <c r="BI95" i="14"/>
  <c r="AX93" i="14"/>
  <c r="BB94" i="14"/>
  <c r="BJ95" i="14"/>
  <c r="O94" i="14"/>
  <c r="AZ94" i="14"/>
  <c r="G95" i="14"/>
  <c r="T95" i="14"/>
  <c r="U95" i="14"/>
  <c r="BG95" i="14"/>
  <c r="P94" i="14"/>
  <c r="BA94" i="14"/>
  <c r="AV94" i="14"/>
  <c r="K94" i="14"/>
  <c r="H94" i="14"/>
  <c r="AD94" i="14"/>
  <c r="W95" i="14"/>
  <c r="AJ94" i="14" l="1"/>
  <c r="BM94" i="14"/>
  <c r="BL96" i="14"/>
  <c r="AQ95" i="14"/>
  <c r="Y95" i="14"/>
  <c r="BL95" i="14" s="1"/>
  <c r="Q94" i="14"/>
  <c r="BK95" i="14"/>
  <c r="AE94" i="14"/>
  <c r="AF95" i="14"/>
  <c r="B92" i="14"/>
  <c r="T94" i="14"/>
  <c r="AV92" i="14"/>
  <c r="S94" i="14"/>
  <c r="N93" i="14"/>
  <c r="AZ93" i="14"/>
  <c r="AR93" i="14"/>
  <c r="BA93" i="14"/>
  <c r="BH94" i="14"/>
  <c r="AW93" i="14"/>
  <c r="AP94" i="14"/>
  <c r="AU93" i="14"/>
  <c r="AC93" i="14"/>
  <c r="P93" i="14"/>
  <c r="E93" i="14"/>
  <c r="AB93" i="14"/>
  <c r="K93" i="14"/>
  <c r="BB93" i="14"/>
  <c r="AA93" i="14"/>
  <c r="D93" i="14"/>
  <c r="AT94" i="14"/>
  <c r="AD93" i="14"/>
  <c r="G94" i="14"/>
  <c r="O93" i="14"/>
  <c r="BF93" i="14"/>
  <c r="AO94" i="14"/>
  <c r="V94" i="14"/>
  <c r="AV93" i="14"/>
  <c r="AK93" i="14"/>
  <c r="AY93" i="14"/>
  <c r="BJ94" i="14"/>
  <c r="BC93" i="14"/>
  <c r="BE93" i="14"/>
  <c r="W94" i="14"/>
  <c r="BG94" i="14"/>
  <c r="I93" i="14"/>
  <c r="J93" i="14"/>
  <c r="AN94" i="14"/>
  <c r="L93" i="14"/>
  <c r="AH93" i="14"/>
  <c r="M93" i="14"/>
  <c r="R93" i="14"/>
  <c r="BD93" i="14"/>
  <c r="AI93" i="14"/>
  <c r="H93" i="14"/>
  <c r="U94" i="14"/>
  <c r="AM94" i="14"/>
  <c r="BI94" i="14"/>
  <c r="X94" i="14"/>
  <c r="Z93" i="14"/>
  <c r="AJ93" i="14" l="1"/>
  <c r="BM93" i="14"/>
  <c r="Q93" i="14"/>
  <c r="Y94" i="14"/>
  <c r="AQ94" i="14"/>
  <c r="BK94" i="14"/>
  <c r="AF94" i="14"/>
  <c r="AE93" i="14"/>
  <c r="B91" i="14"/>
  <c r="AP93" i="14"/>
  <c r="AN93" i="14"/>
  <c r="AR92" i="14"/>
  <c r="BI93" i="14"/>
  <c r="AC92" i="14"/>
  <c r="BC92" i="14"/>
  <c r="AB92" i="14"/>
  <c r="BA92" i="14"/>
  <c r="G93" i="14"/>
  <c r="I92" i="14"/>
  <c r="N92" i="14"/>
  <c r="BG93" i="14"/>
  <c r="T93" i="14"/>
  <c r="AX92" i="14"/>
  <c r="BF92" i="14"/>
  <c r="H92" i="14"/>
  <c r="BE92" i="14"/>
  <c r="W93" i="14"/>
  <c r="K92" i="14"/>
  <c r="E92" i="14"/>
  <c r="BH93" i="14"/>
  <c r="AY92" i="14"/>
  <c r="AH92" i="14"/>
  <c r="U93" i="14"/>
  <c r="AT93" i="14"/>
  <c r="BJ93" i="14"/>
  <c r="J92" i="14"/>
  <c r="AK92" i="14"/>
  <c r="M92" i="14"/>
  <c r="AZ92" i="14"/>
  <c r="P92" i="14"/>
  <c r="BD92" i="14"/>
  <c r="S93" i="14"/>
  <c r="D92" i="14"/>
  <c r="V93" i="14"/>
  <c r="AW92" i="14"/>
  <c r="Z92" i="14"/>
  <c r="X93" i="14"/>
  <c r="AA92" i="14"/>
  <c r="R92" i="14"/>
  <c r="AO93" i="14"/>
  <c r="AU92" i="14"/>
  <c r="L92" i="14"/>
  <c r="AI92" i="14"/>
  <c r="AD92" i="14"/>
  <c r="O92" i="14"/>
  <c r="BB92" i="14"/>
  <c r="AM93" i="14"/>
  <c r="L91" i="14"/>
  <c r="AJ92" i="14" l="1"/>
  <c r="BM92" i="14"/>
  <c r="BL94" i="14"/>
  <c r="AQ93" i="14"/>
  <c r="Q92" i="14"/>
  <c r="Y93" i="14"/>
  <c r="BK93" i="14"/>
  <c r="AE92" i="14"/>
  <c r="AF93" i="14"/>
  <c r="B90" i="14"/>
  <c r="AO92" i="14"/>
  <c r="AU91" i="14"/>
  <c r="AX91" i="14"/>
  <c r="BH92" i="14"/>
  <c r="AI91" i="14"/>
  <c r="AB91" i="14"/>
  <c r="BC91" i="14"/>
  <c r="AH91" i="14"/>
  <c r="H91" i="14"/>
  <c r="AC91" i="14"/>
  <c r="I91" i="14"/>
  <c r="G92" i="14"/>
  <c r="BJ92" i="14"/>
  <c r="X92" i="14"/>
  <c r="AT92" i="14"/>
  <c r="AM92" i="14"/>
  <c r="W92" i="14"/>
  <c r="O91" i="14"/>
  <c r="AK91" i="14"/>
  <c r="M91" i="14"/>
  <c r="R91" i="14"/>
  <c r="U92" i="14"/>
  <c r="AW91" i="14"/>
  <c r="AN92" i="14"/>
  <c r="AV91" i="14"/>
  <c r="AP92" i="14"/>
  <c r="K91" i="14"/>
  <c r="Z91" i="14"/>
  <c r="E91" i="14"/>
  <c r="AD91" i="14"/>
  <c r="BA91" i="14"/>
  <c r="BF91" i="14"/>
  <c r="P91" i="14"/>
  <c r="J91" i="14"/>
  <c r="AR91" i="14"/>
  <c r="V92" i="14"/>
  <c r="T92" i="14"/>
  <c r="AX90" i="14"/>
  <c r="BD91" i="14"/>
  <c r="AA91" i="14"/>
  <c r="AY91" i="14"/>
  <c r="N91" i="14"/>
  <c r="BI92" i="14"/>
  <c r="AZ91" i="14"/>
  <c r="BG92" i="14"/>
  <c r="S92" i="14"/>
  <c r="BB91" i="14"/>
  <c r="D91" i="14"/>
  <c r="BE91" i="14"/>
  <c r="AR90" i="14"/>
  <c r="AJ91" i="14" l="1"/>
  <c r="BM91" i="14"/>
  <c r="BL93" i="14"/>
  <c r="Y92" i="14"/>
  <c r="AQ92" i="14"/>
  <c r="Q91" i="14"/>
  <c r="BK92" i="14"/>
  <c r="AF92" i="14"/>
  <c r="AE91" i="14"/>
  <c r="B89" i="14"/>
  <c r="AW90" i="14"/>
  <c r="AN91" i="14"/>
  <c r="AV89" i="14"/>
  <c r="H90" i="14"/>
  <c r="G91" i="14"/>
  <c r="D90" i="14"/>
  <c r="AK90" i="14"/>
  <c r="P90" i="14"/>
  <c r="N90" i="14"/>
  <c r="AO91" i="14"/>
  <c r="AU90" i="14"/>
  <c r="AP91" i="14"/>
  <c r="AV90" i="14"/>
  <c r="T91" i="14"/>
  <c r="V91" i="14"/>
  <c r="L90" i="14"/>
  <c r="AX89" i="14"/>
  <c r="AW89" i="14"/>
  <c r="AI90" i="14"/>
  <c r="W91" i="14"/>
  <c r="AH90" i="14"/>
  <c r="BB90" i="14"/>
  <c r="R90" i="14"/>
  <c r="S91" i="14"/>
  <c r="BE90" i="14"/>
  <c r="BC90" i="14"/>
  <c r="AY90" i="14"/>
  <c r="I90" i="14"/>
  <c r="AA90" i="14"/>
  <c r="AD90" i="14"/>
  <c r="AU89" i="14"/>
  <c r="M90" i="14"/>
  <c r="AT91" i="14"/>
  <c r="K90" i="14"/>
  <c r="U91" i="14"/>
  <c r="BH91" i="14"/>
  <c r="BA90" i="14"/>
  <c r="Z90" i="14"/>
  <c r="E90" i="14"/>
  <c r="O90" i="14"/>
  <c r="AM91" i="14"/>
  <c r="BF90" i="14"/>
  <c r="X91" i="14"/>
  <c r="AZ90" i="14"/>
  <c r="BD90" i="14"/>
  <c r="AC90" i="14"/>
  <c r="BI91" i="14"/>
  <c r="J90" i="14"/>
  <c r="AR89" i="14"/>
  <c r="BJ91" i="14"/>
  <c r="AB90" i="14"/>
  <c r="BG91" i="14"/>
  <c r="AJ90" i="14" l="1"/>
  <c r="BM90" i="14"/>
  <c r="BL92" i="14"/>
  <c r="Q90" i="14"/>
  <c r="Y91" i="14"/>
  <c r="BL91" i="14" s="1"/>
  <c r="AQ91" i="14"/>
  <c r="BK91" i="14"/>
  <c r="AE90" i="14"/>
  <c r="AF91" i="14"/>
  <c r="B88" i="14"/>
  <c r="BH90" i="14"/>
  <c r="T90" i="14"/>
  <c r="V90" i="14"/>
  <c r="L89" i="14"/>
  <c r="AU88" i="14"/>
  <c r="G90" i="14"/>
  <c r="AB89" i="14"/>
  <c r="P89" i="14"/>
  <c r="AZ89" i="14"/>
  <c r="AC89" i="14"/>
  <c r="AI89" i="14"/>
  <c r="J89" i="14"/>
  <c r="BB89" i="14"/>
  <c r="Z89" i="14"/>
  <c r="W90" i="14"/>
  <c r="BJ90" i="14"/>
  <c r="M89" i="14"/>
  <c r="K89" i="14"/>
  <c r="AY89" i="14"/>
  <c r="E89" i="14"/>
  <c r="BI90" i="14"/>
  <c r="X90" i="14"/>
  <c r="AN90" i="14"/>
  <c r="BA89" i="14"/>
  <c r="BE89" i="14"/>
  <c r="O89" i="14"/>
  <c r="AH89" i="14"/>
  <c r="I89" i="14"/>
  <c r="AK89" i="14"/>
  <c r="AR88" i="14"/>
  <c r="S90" i="14"/>
  <c r="AM90" i="14"/>
  <c r="AA89" i="14"/>
  <c r="AP90" i="14"/>
  <c r="U90" i="14"/>
  <c r="AO90" i="14"/>
  <c r="BD89" i="14"/>
  <c r="AT90" i="14"/>
  <c r="N89" i="14"/>
  <c r="R89" i="14"/>
  <c r="H89" i="14"/>
  <c r="BF89" i="14"/>
  <c r="BG90" i="14"/>
  <c r="AD89" i="14"/>
  <c r="BC89" i="14"/>
  <c r="D89" i="14"/>
  <c r="BM89" i="14" l="1"/>
  <c r="AJ89" i="14"/>
  <c r="AQ90" i="14"/>
  <c r="Y90" i="14"/>
  <c r="Q89" i="14"/>
  <c r="BK90" i="14"/>
  <c r="AE89" i="14"/>
  <c r="AF90" i="14"/>
  <c r="B87" i="14"/>
  <c r="AX88" i="14"/>
  <c r="V89" i="14"/>
  <c r="U89" i="14"/>
  <c r="AW88" i="14"/>
  <c r="AV88" i="14"/>
  <c r="AX87" i="14"/>
  <c r="AK88" i="14"/>
  <c r="BJ89" i="14"/>
  <c r="X89" i="14"/>
  <c r="BF88" i="14"/>
  <c r="H88" i="14"/>
  <c r="I88" i="14"/>
  <c r="AB88" i="14"/>
  <c r="M88" i="14"/>
  <c r="BC88" i="14"/>
  <c r="AO87" i="14"/>
  <c r="P88" i="14"/>
  <c r="O88" i="14"/>
  <c r="AH88" i="14"/>
  <c r="AZ88" i="14"/>
  <c r="T89" i="14"/>
  <c r="J88" i="14"/>
  <c r="Z88" i="14"/>
  <c r="BD88" i="14"/>
  <c r="AI88" i="14"/>
  <c r="D88" i="14"/>
  <c r="BB88" i="14"/>
  <c r="AM89" i="14"/>
  <c r="AT89" i="14"/>
  <c r="AN87" i="14"/>
  <c r="AP89" i="14"/>
  <c r="AN89" i="14"/>
  <c r="L88" i="14"/>
  <c r="BH89" i="14"/>
  <c r="W89" i="14"/>
  <c r="E88" i="14"/>
  <c r="BG89" i="14"/>
  <c r="N88" i="14"/>
  <c r="S89" i="14"/>
  <c r="AY88" i="14"/>
  <c r="BE88" i="14"/>
  <c r="K88" i="14"/>
  <c r="G89" i="14"/>
  <c r="AP87" i="14"/>
  <c r="AW87" i="14"/>
  <c r="R88" i="14"/>
  <c r="BI89" i="14"/>
  <c r="AA88" i="14"/>
  <c r="AC88" i="14"/>
  <c r="BA88" i="14"/>
  <c r="AR87" i="14"/>
  <c r="AD88" i="14"/>
  <c r="AO89" i="14"/>
  <c r="AJ88" i="14" l="1"/>
  <c r="BM88" i="14"/>
  <c r="BL90" i="14"/>
  <c r="Q88" i="14"/>
  <c r="AQ89" i="14"/>
  <c r="Y89" i="14"/>
  <c r="BL89" i="14" s="1"/>
  <c r="BK89" i="14"/>
  <c r="AE88" i="14"/>
  <c r="AF89" i="14"/>
  <c r="B86" i="14"/>
  <c r="U88" i="14"/>
  <c r="T88" i="14"/>
  <c r="L87" i="14"/>
  <c r="P87" i="14"/>
  <c r="AI87" i="14"/>
  <c r="W88" i="14"/>
  <c r="N87" i="14"/>
  <c r="AB87" i="14"/>
  <c r="AT88" i="14"/>
  <c r="AY87" i="14"/>
  <c r="AP88" i="14"/>
  <c r="V88" i="14"/>
  <c r="BD87" i="14"/>
  <c r="S88" i="14"/>
  <c r="BE87" i="14"/>
  <c r="BI88" i="14"/>
  <c r="BB87" i="14"/>
  <c r="E87" i="14"/>
  <c r="AC87" i="14"/>
  <c r="AH87" i="14"/>
  <c r="K87" i="14"/>
  <c r="BH88" i="14"/>
  <c r="J87" i="14"/>
  <c r="Z87" i="14"/>
  <c r="AA87" i="14"/>
  <c r="D87" i="14"/>
  <c r="AM87" i="14"/>
  <c r="BJ88" i="14"/>
  <c r="AD87" i="14"/>
  <c r="H87" i="14"/>
  <c r="R87" i="14"/>
  <c r="O87" i="14"/>
  <c r="AK87" i="14"/>
  <c r="AR86" i="14"/>
  <c r="AN88" i="14"/>
  <c r="AU87" i="14"/>
  <c r="AO88" i="14"/>
  <c r="AV87" i="14"/>
  <c r="I87" i="14"/>
  <c r="BF87" i="14"/>
  <c r="BA87" i="14"/>
  <c r="AM88" i="14"/>
  <c r="G88" i="14"/>
  <c r="AZ87" i="14"/>
  <c r="M87" i="14"/>
  <c r="BC87" i="14"/>
  <c r="X88" i="14"/>
  <c r="BG88" i="14"/>
  <c r="L86" i="14"/>
  <c r="BM87" i="14" l="1"/>
  <c r="AJ87" i="14"/>
  <c r="Q87" i="14"/>
  <c r="AQ87" i="14"/>
  <c r="AQ88" i="14"/>
  <c r="Y88" i="14"/>
  <c r="BL88" i="14" s="1"/>
  <c r="BK88" i="14"/>
  <c r="AF88" i="14"/>
  <c r="AE87" i="14"/>
  <c r="B85" i="14"/>
  <c r="AX86" i="14"/>
  <c r="AV86" i="14"/>
  <c r="K86" i="14"/>
  <c r="H86" i="14"/>
  <c r="E86" i="14"/>
  <c r="BD86" i="14"/>
  <c r="S87" i="14"/>
  <c r="L85" i="14"/>
  <c r="AB86" i="14"/>
  <c r="G87" i="14"/>
  <c r="AD86" i="14"/>
  <c r="BH87" i="14"/>
  <c r="U87" i="14"/>
  <c r="Z86" i="14"/>
  <c r="AZ86" i="14"/>
  <c r="BE86" i="14"/>
  <c r="T87" i="14"/>
  <c r="AW86" i="14"/>
  <c r="AH86" i="14"/>
  <c r="AY86" i="14"/>
  <c r="AA86" i="14"/>
  <c r="AT87" i="14"/>
  <c r="X87" i="14"/>
  <c r="P86" i="14"/>
  <c r="AI86" i="14"/>
  <c r="BG87" i="14"/>
  <c r="BB86" i="14"/>
  <c r="D86" i="14"/>
  <c r="W87" i="14"/>
  <c r="M86" i="14"/>
  <c r="N86" i="14"/>
  <c r="R86" i="14"/>
  <c r="BA86" i="14"/>
  <c r="BC86" i="14"/>
  <c r="AC86" i="14"/>
  <c r="AX85" i="14"/>
  <c r="BJ87" i="14"/>
  <c r="O86" i="14"/>
  <c r="BI87" i="14"/>
  <c r="AK86" i="14"/>
  <c r="V87" i="14"/>
  <c r="AU86" i="14"/>
  <c r="BF86" i="14"/>
  <c r="I86" i="14"/>
  <c r="J86" i="14"/>
  <c r="BM86" i="14" l="1"/>
  <c r="AJ86" i="14"/>
  <c r="Q86" i="14"/>
  <c r="Y87" i="14"/>
  <c r="BL87" i="14" s="1"/>
  <c r="BK87" i="14"/>
  <c r="AE86" i="14"/>
  <c r="AF87" i="14"/>
  <c r="B84" i="14"/>
  <c r="BH86" i="14"/>
  <c r="AP86" i="14"/>
  <c r="G86" i="14"/>
  <c r="AI85" i="14"/>
  <c r="P85" i="14"/>
  <c r="X86" i="14"/>
  <c r="AZ85" i="14"/>
  <c r="AH85" i="14"/>
  <c r="J85" i="14"/>
  <c r="BF85" i="14"/>
  <c r="W86" i="14"/>
  <c r="S86" i="14"/>
  <c r="AY85" i="14"/>
  <c r="AD85" i="14"/>
  <c r="O85" i="14"/>
  <c r="Z85" i="14"/>
  <c r="BG86" i="14"/>
  <c r="R85" i="14"/>
  <c r="AR85" i="14"/>
  <c r="AO86" i="14"/>
  <c r="AB85" i="14"/>
  <c r="AT86" i="14"/>
  <c r="V86" i="14"/>
  <c r="AU85" i="14"/>
  <c r="U86" i="14"/>
  <c r="BE85" i="14"/>
  <c r="AK85" i="14"/>
  <c r="BD85" i="14"/>
  <c r="H85" i="14"/>
  <c r="AC85" i="14"/>
  <c r="AA85" i="14"/>
  <c r="M85" i="14"/>
  <c r="K85" i="14"/>
  <c r="D85" i="14"/>
  <c r="BB85" i="14"/>
  <c r="N85" i="14"/>
  <c r="BA85" i="14"/>
  <c r="BI86" i="14"/>
  <c r="E85" i="14"/>
  <c r="I85" i="14"/>
  <c r="AM86" i="14"/>
  <c r="BJ86" i="14"/>
  <c r="BC85" i="14"/>
  <c r="AN86" i="14"/>
  <c r="AV85" i="14"/>
  <c r="T86" i="14"/>
  <c r="AW85" i="14"/>
  <c r="AU84" i="14"/>
  <c r="BM85" i="14" l="1"/>
  <c r="AJ85" i="14"/>
  <c r="Q85" i="14"/>
  <c r="AQ86" i="14"/>
  <c r="Y86" i="14"/>
  <c r="BK86" i="14"/>
  <c r="AE85" i="14"/>
  <c r="AF86" i="14"/>
  <c r="B83" i="14"/>
  <c r="D84" i="14"/>
  <c r="X85" i="14"/>
  <c r="AC84" i="14"/>
  <c r="T85" i="14"/>
  <c r="W85" i="14"/>
  <c r="V85" i="14"/>
  <c r="AX84" i="14"/>
  <c r="U85" i="14"/>
  <c r="AN85" i="14"/>
  <c r="O84" i="14"/>
  <c r="AM85" i="14"/>
  <c r="J84" i="14"/>
  <c r="E84" i="14"/>
  <c r="BG85" i="14"/>
  <c r="K84" i="14"/>
  <c r="AY84" i="14"/>
  <c r="S85" i="14"/>
  <c r="BJ85" i="14"/>
  <c r="AR83" i="14"/>
  <c r="AW84" i="14"/>
  <c r="AO85" i="14"/>
  <c r="AV83" i="14"/>
  <c r="BC84" i="14"/>
  <c r="P84" i="14"/>
  <c r="BI85" i="14"/>
  <c r="BA84" i="14"/>
  <c r="BF84" i="14"/>
  <c r="R84" i="14"/>
  <c r="AR84" i="14"/>
  <c r="L84" i="14"/>
  <c r="AP85" i="14"/>
  <c r="L83" i="14"/>
  <c r="BB84" i="14"/>
  <c r="I84" i="14"/>
  <c r="AT85" i="14"/>
  <c r="AH84" i="14"/>
  <c r="AD84" i="14"/>
  <c r="G85" i="14"/>
  <c r="BE84" i="14"/>
  <c r="AK84" i="14"/>
  <c r="M84" i="14"/>
  <c r="BH85" i="14"/>
  <c r="AI84" i="14"/>
  <c r="AZ84" i="14"/>
  <c r="AV84" i="14"/>
  <c r="N84" i="14"/>
  <c r="AA84" i="14"/>
  <c r="AB84" i="14"/>
  <c r="BD84" i="14"/>
  <c r="H84" i="14"/>
  <c r="Z84" i="14"/>
  <c r="AJ84" i="14" l="1"/>
  <c r="BM84" i="14"/>
  <c r="BL86" i="14"/>
  <c r="Q84" i="14"/>
  <c r="AQ85" i="14"/>
  <c r="Y85" i="14"/>
  <c r="BL85" i="14" s="1"/>
  <c r="BK85" i="14"/>
  <c r="AE84" i="14"/>
  <c r="AF85" i="14"/>
  <c r="B82" i="14"/>
  <c r="AN84" i="14"/>
  <c r="U84" i="14"/>
  <c r="T84" i="14"/>
  <c r="AO84" i="14"/>
  <c r="AW83" i="14"/>
  <c r="AI83" i="14"/>
  <c r="R83" i="14"/>
  <c r="BJ84" i="14"/>
  <c r="BC83" i="14"/>
  <c r="AH83" i="14"/>
  <c r="J83" i="14"/>
  <c r="S84" i="14"/>
  <c r="D83" i="14"/>
  <c r="BH84" i="14"/>
  <c r="AP84" i="14"/>
  <c r="AU83" i="14"/>
  <c r="AW82" i="14"/>
  <c r="L82" i="14"/>
  <c r="AY83" i="14"/>
  <c r="G84" i="14"/>
  <c r="BG84" i="14"/>
  <c r="AT84" i="14"/>
  <c r="BD83" i="14"/>
  <c r="AB83" i="14"/>
  <c r="E83" i="14"/>
  <c r="BA83" i="14"/>
  <c r="X84" i="14"/>
  <c r="O83" i="14"/>
  <c r="P83" i="14"/>
  <c r="I83" i="14"/>
  <c r="AX83" i="14"/>
  <c r="V84" i="14"/>
  <c r="AM84" i="14"/>
  <c r="H83" i="14"/>
  <c r="W84" i="14"/>
  <c r="BB83" i="14"/>
  <c r="AC83" i="14"/>
  <c r="M83" i="14"/>
  <c r="AZ83" i="14"/>
  <c r="K83" i="14"/>
  <c r="AK83" i="14"/>
  <c r="AR82" i="14"/>
  <c r="BI84" i="14"/>
  <c r="Z83" i="14"/>
  <c r="AA83" i="14"/>
  <c r="AD83" i="14"/>
  <c r="BF83" i="14"/>
  <c r="N83" i="14"/>
  <c r="BE83" i="14"/>
  <c r="AJ83" i="14" l="1"/>
  <c r="BM83" i="14"/>
  <c r="Q83" i="14"/>
  <c r="AQ84" i="14"/>
  <c r="Y84" i="14"/>
  <c r="BK84" i="14"/>
  <c r="AE83" i="14"/>
  <c r="AF84" i="14"/>
  <c r="B81" i="14"/>
  <c r="BH83" i="14"/>
  <c r="AN83" i="14"/>
  <c r="T83" i="14"/>
  <c r="W83" i="14"/>
  <c r="AM83" i="14"/>
  <c r="D82" i="14"/>
  <c r="X83" i="14"/>
  <c r="O82" i="14"/>
  <c r="N82" i="14"/>
  <c r="BF82" i="14"/>
  <c r="P82" i="14"/>
  <c r="K82" i="14"/>
  <c r="AX81" i="14"/>
  <c r="AY82" i="14"/>
  <c r="BC82" i="14"/>
  <c r="AD82" i="14"/>
  <c r="AX82" i="14"/>
  <c r="AU82" i="14"/>
  <c r="R82" i="14"/>
  <c r="BD82" i="14"/>
  <c r="Z82" i="14"/>
  <c r="BI83" i="14"/>
  <c r="I82" i="14"/>
  <c r="AO83" i="14"/>
  <c r="U83" i="14"/>
  <c r="AV82" i="14"/>
  <c r="BB82" i="14"/>
  <c r="S83" i="14"/>
  <c r="BJ83" i="14"/>
  <c r="AC82" i="14"/>
  <c r="AA82" i="14"/>
  <c r="AK82" i="14"/>
  <c r="AI82" i="14"/>
  <c r="E82" i="14"/>
  <c r="H82" i="14"/>
  <c r="AH82" i="14"/>
  <c r="BA82" i="14"/>
  <c r="BE82" i="14"/>
  <c r="AZ82" i="14"/>
  <c r="G83" i="14"/>
  <c r="J82" i="14"/>
  <c r="AT83" i="14"/>
  <c r="M82" i="14"/>
  <c r="AB82" i="14"/>
  <c r="BG83" i="14"/>
  <c r="AP83" i="14"/>
  <c r="V83" i="14"/>
  <c r="BL84" i="14" l="1"/>
  <c r="AJ82" i="14"/>
  <c r="BM82" i="14"/>
  <c r="Q82" i="14"/>
  <c r="AQ83" i="14"/>
  <c r="Y83" i="14"/>
  <c r="BK83" i="14"/>
  <c r="AE82" i="14"/>
  <c r="AF83" i="14"/>
  <c r="B80" i="14"/>
  <c r="H81" i="14"/>
  <c r="I81" i="14"/>
  <c r="BH82" i="14"/>
  <c r="AI81" i="14"/>
  <c r="R81" i="14"/>
  <c r="BC81" i="14"/>
  <c r="AD81" i="14"/>
  <c r="V82" i="14"/>
  <c r="BE81" i="14"/>
  <c r="BF81" i="14"/>
  <c r="T82" i="14"/>
  <c r="AN82" i="14"/>
  <c r="AU81" i="14"/>
  <c r="AZ81" i="14"/>
  <c r="AH81" i="14"/>
  <c r="N81" i="14"/>
  <c r="AA81" i="14"/>
  <c r="BB81" i="14"/>
  <c r="E81" i="14"/>
  <c r="AB81" i="14"/>
  <c r="AT82" i="14"/>
  <c r="AY81" i="14"/>
  <c r="M81" i="14"/>
  <c r="AP82" i="14"/>
  <c r="L81" i="14"/>
  <c r="W82" i="14"/>
  <c r="Z81" i="14"/>
  <c r="P81" i="14"/>
  <c r="K81" i="14"/>
  <c r="AK81" i="14"/>
  <c r="X82" i="14"/>
  <c r="AW81" i="14"/>
  <c r="U82" i="14"/>
  <c r="AO82" i="14"/>
  <c r="AV81" i="14"/>
  <c r="AW80" i="14"/>
  <c r="BD81" i="14"/>
  <c r="G82" i="14"/>
  <c r="AM82" i="14"/>
  <c r="BI82" i="14"/>
  <c r="AC81" i="14"/>
  <c r="BA81" i="14"/>
  <c r="BJ82" i="14"/>
  <c r="S82" i="14"/>
  <c r="D81" i="14"/>
  <c r="AR81" i="14"/>
  <c r="O81" i="14"/>
  <c r="J81" i="14"/>
  <c r="BG82" i="14"/>
  <c r="AJ81" i="14" l="1"/>
  <c r="BM81" i="14"/>
  <c r="BL83" i="14"/>
  <c r="Q81" i="14"/>
  <c r="AQ82" i="14"/>
  <c r="Y82" i="14"/>
  <c r="BK82" i="14"/>
  <c r="AE81" i="14"/>
  <c r="AF82" i="14"/>
  <c r="B79" i="14"/>
  <c r="T81" i="14"/>
  <c r="AX80" i="14"/>
  <c r="AN81" i="14"/>
  <c r="R80" i="14"/>
  <c r="AB80" i="14"/>
  <c r="M80" i="14"/>
  <c r="J80" i="14"/>
  <c r="AV79" i="14"/>
  <c r="BJ81" i="14"/>
  <c r="BB80" i="14"/>
  <c r="BA80" i="14"/>
  <c r="AZ80" i="14"/>
  <c r="AI80" i="14"/>
  <c r="W81" i="14"/>
  <c r="K80" i="14"/>
  <c r="BH81" i="14"/>
  <c r="AO81" i="14"/>
  <c r="AU80" i="14"/>
  <c r="AV80" i="14"/>
  <c r="BG81" i="14"/>
  <c r="H80" i="14"/>
  <c r="AT81" i="14"/>
  <c r="AU79" i="14"/>
  <c r="P80" i="14"/>
  <c r="O80" i="14"/>
  <c r="N80" i="14"/>
  <c r="U81" i="14"/>
  <c r="AR80" i="14"/>
  <c r="V81" i="14"/>
  <c r="AP81" i="14"/>
  <c r="L80" i="14"/>
  <c r="BC80" i="14"/>
  <c r="BI81" i="14"/>
  <c r="BF80" i="14"/>
  <c r="S81" i="14"/>
  <c r="X81" i="14"/>
  <c r="G81" i="14"/>
  <c r="AM81" i="14"/>
  <c r="AH80" i="14"/>
  <c r="AA80" i="14"/>
  <c r="L79" i="14"/>
  <c r="Z80" i="14"/>
  <c r="AD80" i="14"/>
  <c r="I80" i="14"/>
  <c r="AY80" i="14"/>
  <c r="D80" i="14"/>
  <c r="BE80" i="14"/>
  <c r="BD80" i="14"/>
  <c r="E80" i="14"/>
  <c r="AC80" i="14"/>
  <c r="AK80" i="14"/>
  <c r="AJ80" i="14" l="1"/>
  <c r="BM80" i="14"/>
  <c r="BL82" i="14"/>
  <c r="Q80" i="14"/>
  <c r="AQ81" i="14"/>
  <c r="Y81" i="14"/>
  <c r="BK81" i="14"/>
  <c r="AE80" i="14"/>
  <c r="AF81" i="14"/>
  <c r="B78" i="14"/>
  <c r="V80" i="14"/>
  <c r="AX79" i="14"/>
  <c r="J79" i="14"/>
  <c r="W80" i="14"/>
  <c r="AY79" i="14"/>
  <c r="G80" i="14"/>
  <c r="AK79" i="14"/>
  <c r="BC79" i="14"/>
  <c r="BB79" i="14"/>
  <c r="AM80" i="14"/>
  <c r="AT80" i="14"/>
  <c r="AR78" i="14"/>
  <c r="R79" i="14"/>
  <c r="AC79" i="14"/>
  <c r="AB79" i="14"/>
  <c r="AI79" i="14"/>
  <c r="U80" i="14"/>
  <c r="AP80" i="14"/>
  <c r="BH80" i="14"/>
  <c r="BE79" i="14"/>
  <c r="K79" i="14"/>
  <c r="AD79" i="14"/>
  <c r="BJ80" i="14"/>
  <c r="X80" i="14"/>
  <c r="AN80" i="14"/>
  <c r="AR79" i="14"/>
  <c r="Z79" i="14"/>
  <c r="N79" i="14"/>
  <c r="E79" i="14"/>
  <c r="O79" i="14"/>
  <c r="BI80" i="14"/>
  <c r="AA79" i="14"/>
  <c r="D79" i="14"/>
  <c r="BG80" i="14"/>
  <c r="P79" i="14"/>
  <c r="AZ79" i="14"/>
  <c r="I79" i="14"/>
  <c r="M79" i="14"/>
  <c r="BA79" i="14"/>
  <c r="S80" i="14"/>
  <c r="BD79" i="14"/>
  <c r="H79" i="14"/>
  <c r="AH79" i="14"/>
  <c r="BF79" i="14"/>
  <c r="T80" i="14"/>
  <c r="AW79" i="14"/>
  <c r="AO80" i="14"/>
  <c r="AJ79" i="14" l="1"/>
  <c r="BM79" i="14"/>
  <c r="BL81" i="14"/>
  <c r="AQ80" i="14"/>
  <c r="Q79" i="14"/>
  <c r="Y80" i="14"/>
  <c r="BK80" i="14"/>
  <c r="AF80" i="14"/>
  <c r="AE79" i="14"/>
  <c r="B77" i="14"/>
  <c r="BH79" i="14"/>
  <c r="AO79" i="14"/>
  <c r="V79" i="14"/>
  <c r="AU78" i="14"/>
  <c r="AP78" i="14"/>
  <c r="BG79" i="14"/>
  <c r="E78" i="14"/>
  <c r="AZ78" i="14"/>
  <c r="H78" i="14"/>
  <c r="S79" i="14"/>
  <c r="BI79" i="14"/>
  <c r="Z78" i="14"/>
  <c r="D78" i="14"/>
  <c r="BF78" i="14"/>
  <c r="AW77" i="14"/>
  <c r="AY78" i="14"/>
  <c r="M78" i="14"/>
  <c r="W79" i="14"/>
  <c r="G79" i="14"/>
  <c r="AN79" i="14"/>
  <c r="U79" i="14"/>
  <c r="AW78" i="14"/>
  <c r="AO78" i="14"/>
  <c r="T79" i="14"/>
  <c r="AP79" i="14"/>
  <c r="AV78" i="14"/>
  <c r="AN78" i="14"/>
  <c r="L77" i="14"/>
  <c r="AD78" i="14"/>
  <c r="AI78" i="14"/>
  <c r="AT79" i="14"/>
  <c r="BD78" i="14"/>
  <c r="BJ79" i="14"/>
  <c r="X79" i="14"/>
  <c r="P78" i="14"/>
  <c r="AM79" i="14"/>
  <c r="AA78" i="14"/>
  <c r="K78" i="14"/>
  <c r="N78" i="14"/>
  <c r="AX78" i="14"/>
  <c r="L78" i="14"/>
  <c r="AH78" i="14"/>
  <c r="BE78" i="14"/>
  <c r="AK78" i="14"/>
  <c r="AB78" i="14"/>
  <c r="J78" i="14"/>
  <c r="R78" i="14"/>
  <c r="BB78" i="14"/>
  <c r="O78" i="14"/>
  <c r="BA78" i="14"/>
  <c r="AR77" i="14"/>
  <c r="AC78" i="14"/>
  <c r="BC78" i="14"/>
  <c r="I78" i="14"/>
  <c r="AM78" i="14"/>
  <c r="AV77" i="14"/>
  <c r="BM78" i="14" l="1"/>
  <c r="AJ78" i="14"/>
  <c r="BL80" i="14"/>
  <c r="Q78" i="14"/>
  <c r="AQ79" i="14"/>
  <c r="AQ78" i="14"/>
  <c r="Y79" i="14"/>
  <c r="BL79" i="14" s="1"/>
  <c r="BK79" i="14"/>
  <c r="AF79" i="14"/>
  <c r="AE78" i="14"/>
  <c r="B76" i="14"/>
  <c r="AU77" i="14"/>
  <c r="AI77" i="14"/>
  <c r="AY77" i="14"/>
  <c r="BF77" i="14"/>
  <c r="H77" i="14"/>
  <c r="D77" i="14"/>
  <c r="BG78" i="14"/>
  <c r="AC77" i="14"/>
  <c r="AZ77" i="14"/>
  <c r="BB77" i="14"/>
  <c r="BD77" i="14"/>
  <c r="S78" i="14"/>
  <c r="AB77" i="14"/>
  <c r="R77" i="14"/>
  <c r="O77" i="14"/>
  <c r="N77" i="14"/>
  <c r="BA77" i="14"/>
  <c r="I77" i="14"/>
  <c r="M77" i="14"/>
  <c r="T78" i="14"/>
  <c r="AX77" i="14"/>
  <c r="W78" i="14"/>
  <c r="AA77" i="14"/>
  <c r="E77" i="14"/>
  <c r="G78" i="14"/>
  <c r="P77" i="14"/>
  <c r="BI78" i="14"/>
  <c r="BH78" i="14"/>
  <c r="V78" i="14"/>
  <c r="U78" i="14"/>
  <c r="AR76" i="14"/>
  <c r="AD77" i="14"/>
  <c r="K77" i="14"/>
  <c r="AK77" i="14"/>
  <c r="AH77" i="14"/>
  <c r="BC77" i="14"/>
  <c r="Z77" i="14"/>
  <c r="J77" i="14"/>
  <c r="AT78" i="14"/>
  <c r="BE77" i="14"/>
  <c r="X78" i="14"/>
  <c r="BJ78" i="14"/>
  <c r="AJ77" i="14" l="1"/>
  <c r="BM77" i="14"/>
  <c r="Q77" i="14"/>
  <c r="Y78" i="14"/>
  <c r="BK78" i="14"/>
  <c r="AF78" i="14"/>
  <c r="AE77" i="14"/>
  <c r="B75" i="14"/>
  <c r="X77" i="14"/>
  <c r="BD76" i="14"/>
  <c r="S77" i="14"/>
  <c r="AO77" i="14"/>
  <c r="AN77" i="14"/>
  <c r="AW76" i="14"/>
  <c r="U77" i="14"/>
  <c r="BH77" i="14"/>
  <c r="AD76" i="14"/>
  <c r="BF76" i="14"/>
  <c r="P76" i="14"/>
  <c r="BB76" i="14"/>
  <c r="BJ77" i="14"/>
  <c r="R76" i="14"/>
  <c r="AM77" i="14"/>
  <c r="BC76" i="14"/>
  <c r="BG77" i="14"/>
  <c r="Z76" i="14"/>
  <c r="AB76" i="14"/>
  <c r="M76" i="14"/>
  <c r="O76" i="14"/>
  <c r="K76" i="14"/>
  <c r="G77" i="14"/>
  <c r="AC76" i="14"/>
  <c r="N76" i="14"/>
  <c r="I76" i="14"/>
  <c r="AA76" i="14"/>
  <c r="AP77" i="14"/>
  <c r="AV76" i="14"/>
  <c r="AV75" i="14"/>
  <c r="AY76" i="14"/>
  <c r="AK76" i="14"/>
  <c r="AZ76" i="14"/>
  <c r="AI76" i="14"/>
  <c r="BA76" i="14"/>
  <c r="BE76" i="14"/>
  <c r="J76" i="14"/>
  <c r="T77" i="14"/>
  <c r="AU76" i="14"/>
  <c r="L76" i="14"/>
  <c r="AT77" i="14"/>
  <c r="W77" i="14"/>
  <c r="H76" i="14"/>
  <c r="E76" i="14"/>
  <c r="AH76" i="14"/>
  <c r="D76" i="14"/>
  <c r="BI77" i="14"/>
  <c r="AX76" i="14"/>
  <c r="V77" i="14"/>
  <c r="BL78" i="14" l="1"/>
  <c r="AJ76" i="14"/>
  <c r="BM76" i="14"/>
  <c r="AQ77" i="14"/>
  <c r="Q76" i="14"/>
  <c r="Y77" i="14"/>
  <c r="BL77" i="14" s="1"/>
  <c r="BK77" i="14"/>
  <c r="AE76" i="14"/>
  <c r="AF77" i="14"/>
  <c r="B74" i="14"/>
  <c r="AN76" i="14"/>
  <c r="BH76" i="14"/>
  <c r="T76" i="14"/>
  <c r="AX75" i="14"/>
  <c r="AX74" i="14"/>
  <c r="AB75" i="14"/>
  <c r="BF75" i="14"/>
  <c r="AM76" i="14"/>
  <c r="AC75" i="14"/>
  <c r="AY75" i="14"/>
  <c r="BB75" i="14"/>
  <c r="D75" i="14"/>
  <c r="AZ75" i="14"/>
  <c r="BE75" i="14"/>
  <c r="AO76" i="14"/>
  <c r="AU75" i="14"/>
  <c r="AT76" i="14"/>
  <c r="AD75" i="14"/>
  <c r="H75" i="14"/>
  <c r="AR74" i="14"/>
  <c r="AP76" i="14"/>
  <c r="AW75" i="14"/>
  <c r="AR75" i="14"/>
  <c r="AI75" i="14"/>
  <c r="N75" i="14"/>
  <c r="BC75" i="14"/>
  <c r="BD75" i="14"/>
  <c r="E75" i="14"/>
  <c r="P75" i="14"/>
  <c r="AA75" i="14"/>
  <c r="R75" i="14"/>
  <c r="G76" i="14"/>
  <c r="X76" i="14"/>
  <c r="K75" i="14"/>
  <c r="U76" i="14"/>
  <c r="V76" i="14"/>
  <c r="L75" i="14"/>
  <c r="AV74" i="14"/>
  <c r="BJ76" i="14"/>
  <c r="BA75" i="14"/>
  <c r="Z75" i="14"/>
  <c r="S76" i="14"/>
  <c r="W76" i="14"/>
  <c r="I75" i="14"/>
  <c r="J75" i="14"/>
  <c r="AH75" i="14"/>
  <c r="M75" i="14"/>
  <c r="O75" i="14"/>
  <c r="BG76" i="14"/>
  <c r="BI76" i="14"/>
  <c r="AK75" i="14"/>
  <c r="AJ75" i="14" l="1"/>
  <c r="BM75" i="14"/>
  <c r="Q75" i="14"/>
  <c r="AQ76" i="14"/>
  <c r="Y76" i="14"/>
  <c r="BK76" i="14"/>
  <c r="AE75" i="14"/>
  <c r="AF76" i="14"/>
  <c r="B73" i="14"/>
  <c r="AO75" i="14"/>
  <c r="V75" i="14"/>
  <c r="AD74" i="14"/>
  <c r="M74" i="14"/>
  <c r="BG75" i="14"/>
  <c r="AB74" i="14"/>
  <c r="AY74" i="14"/>
  <c r="BI75" i="14"/>
  <c r="D74" i="14"/>
  <c r="X75" i="14"/>
  <c r="W75" i="14"/>
  <c r="AW74" i="14"/>
  <c r="AP75" i="14"/>
  <c r="R74" i="14"/>
  <c r="AK74" i="14"/>
  <c r="G75" i="14"/>
  <c r="O74" i="14"/>
  <c r="Z74" i="14"/>
  <c r="H74" i="14"/>
  <c r="BF74" i="14"/>
  <c r="BE74" i="14"/>
  <c r="I74" i="14"/>
  <c r="AR73" i="14"/>
  <c r="L74" i="14"/>
  <c r="AU74" i="14"/>
  <c r="AN75" i="14"/>
  <c r="AV73" i="14"/>
  <c r="BD74" i="14"/>
  <c r="BC74" i="14"/>
  <c r="AI74" i="14"/>
  <c r="BJ75" i="14"/>
  <c r="N74" i="14"/>
  <c r="BB74" i="14"/>
  <c r="K74" i="14"/>
  <c r="AA74" i="14"/>
  <c r="AH74" i="14"/>
  <c r="BH75" i="14"/>
  <c r="U75" i="14"/>
  <c r="AC74" i="14"/>
  <c r="BA74" i="14"/>
  <c r="E74" i="14"/>
  <c r="AM75" i="14"/>
  <c r="S75" i="14"/>
  <c r="P74" i="14"/>
  <c r="AT75" i="14"/>
  <c r="T75" i="14"/>
  <c r="AW73" i="14"/>
  <c r="AZ74" i="14"/>
  <c r="J74" i="14"/>
  <c r="AX73" i="14"/>
  <c r="BM74" i="14" l="1"/>
  <c r="AJ74" i="14"/>
  <c r="BL76" i="14"/>
  <c r="Q74" i="14"/>
  <c r="AQ75" i="14"/>
  <c r="Y75" i="14"/>
  <c r="BK75" i="14"/>
  <c r="AE74" i="14"/>
  <c r="AF75" i="14"/>
  <c r="B72" i="14"/>
  <c r="V74" i="14"/>
  <c r="L73" i="14"/>
  <c r="AU72" i="14"/>
  <c r="O73" i="14"/>
  <c r="Z73" i="14"/>
  <c r="BD73" i="14"/>
  <c r="P73" i="14"/>
  <c r="BI74" i="14"/>
  <c r="W74" i="14"/>
  <c r="AT74" i="14"/>
  <c r="S74" i="14"/>
  <c r="G74" i="14"/>
  <c r="AM74" i="14"/>
  <c r="U74" i="14"/>
  <c r="BH74" i="14"/>
  <c r="R73" i="14"/>
  <c r="BJ74" i="14"/>
  <c r="AK73" i="14"/>
  <c r="AI73" i="14"/>
  <c r="I73" i="14"/>
  <c r="H73" i="14"/>
  <c r="BG74" i="14"/>
  <c r="X74" i="14"/>
  <c r="N73" i="14"/>
  <c r="AX72" i="14"/>
  <c r="AC73" i="14"/>
  <c r="BF73" i="14"/>
  <c r="AB73" i="14"/>
  <c r="AY73" i="14"/>
  <c r="T74" i="14"/>
  <c r="AP74" i="14"/>
  <c r="AO74" i="14"/>
  <c r="AN74" i="14"/>
  <c r="AU73" i="14"/>
  <c r="BB73" i="14"/>
  <c r="BE73" i="14"/>
  <c r="D73" i="14"/>
  <c r="J73" i="14"/>
  <c r="BC73" i="14"/>
  <c r="AA73" i="14"/>
  <c r="BA73" i="14"/>
  <c r="AZ73" i="14"/>
  <c r="AH73" i="14"/>
  <c r="AR72" i="14"/>
  <c r="E73" i="14"/>
  <c r="K73" i="14"/>
  <c r="M73" i="14"/>
  <c r="AD73" i="14"/>
  <c r="BL75" i="14" l="1"/>
  <c r="BM73" i="14"/>
  <c r="AJ73" i="14"/>
  <c r="AQ74" i="14"/>
  <c r="Q73" i="14"/>
  <c r="Y74" i="14"/>
  <c r="BL74" i="14" s="1"/>
  <c r="BK74" i="14"/>
  <c r="AF74" i="14"/>
  <c r="AE73" i="14"/>
  <c r="B71" i="14"/>
  <c r="AO73" i="14"/>
  <c r="AN73" i="14"/>
  <c r="O72" i="14"/>
  <c r="AA72" i="14"/>
  <c r="AK72" i="14"/>
  <c r="BA72" i="14"/>
  <c r="E72" i="14"/>
  <c r="X73" i="14"/>
  <c r="BE72" i="14"/>
  <c r="AT73" i="14"/>
  <c r="BD72" i="14"/>
  <c r="AZ72" i="14"/>
  <c r="H72" i="14"/>
  <c r="N72" i="14"/>
  <c r="BC72" i="14"/>
  <c r="V73" i="14"/>
  <c r="L72" i="14"/>
  <c r="AI72" i="14"/>
  <c r="AD72" i="14"/>
  <c r="BJ73" i="14"/>
  <c r="J72" i="14"/>
  <c r="AP73" i="14"/>
  <c r="BH73" i="14"/>
  <c r="AH72" i="14"/>
  <c r="G73" i="14"/>
  <c r="BF72" i="14"/>
  <c r="R72" i="14"/>
  <c r="D72" i="14"/>
  <c r="Z72" i="14"/>
  <c r="P72" i="14"/>
  <c r="T73" i="14"/>
  <c r="U73" i="14"/>
  <c r="AW72" i="14"/>
  <c r="AV72" i="14"/>
  <c r="W73" i="14"/>
  <c r="BB72" i="14"/>
  <c r="AB72" i="14"/>
  <c r="M72" i="14"/>
  <c r="AU71" i="14"/>
  <c r="K72" i="14"/>
  <c r="AC72" i="14"/>
  <c r="AY72" i="14"/>
  <c r="BI73" i="14"/>
  <c r="I72" i="14"/>
  <c r="AM73" i="14"/>
  <c r="S73" i="14"/>
  <c r="BG73" i="14"/>
  <c r="AQ73" i="14" l="1"/>
  <c r="AJ72" i="14"/>
  <c r="BM72" i="14"/>
  <c r="Q72" i="14"/>
  <c r="Y73" i="14"/>
  <c r="BL73" i="14" s="1"/>
  <c r="BK73" i="14"/>
  <c r="AE72" i="14"/>
  <c r="AF73" i="14"/>
  <c r="B70" i="14"/>
  <c r="AO72" i="14"/>
  <c r="AV71" i="14"/>
  <c r="V72" i="14"/>
  <c r="BH72" i="14"/>
  <c r="X72" i="14"/>
  <c r="J71" i="14"/>
  <c r="R71" i="14"/>
  <c r="BI72" i="14"/>
  <c r="D71" i="14"/>
  <c r="BC71" i="14"/>
  <c r="BD71" i="14"/>
  <c r="K71" i="14"/>
  <c r="BB71" i="14"/>
  <c r="AB71" i="14"/>
  <c r="Z71" i="14"/>
  <c r="AM72" i="14"/>
  <c r="BG72" i="14"/>
  <c r="AZ71" i="14"/>
  <c r="S72" i="14"/>
  <c r="E71" i="14"/>
  <c r="AY71" i="14"/>
  <c r="AR70" i="14"/>
  <c r="AT72" i="14"/>
  <c r="BA71" i="14"/>
  <c r="N71" i="14"/>
  <c r="BF71" i="14"/>
  <c r="AR71" i="14"/>
  <c r="AW71" i="14"/>
  <c r="U72" i="14"/>
  <c r="H71" i="14"/>
  <c r="T72" i="14"/>
  <c r="AX71" i="14"/>
  <c r="L71" i="14"/>
  <c r="AU70" i="14"/>
  <c r="AA71" i="14"/>
  <c r="BE71" i="14"/>
  <c r="AI71" i="14"/>
  <c r="G72" i="14"/>
  <c r="AC71" i="14"/>
  <c r="AP72" i="14"/>
  <c r="AN72" i="14"/>
  <c r="L70" i="14"/>
  <c r="AW70" i="14"/>
  <c r="I71" i="14"/>
  <c r="O71" i="14"/>
  <c r="W72" i="14"/>
  <c r="BJ72" i="14"/>
  <c r="AH71" i="14"/>
  <c r="AD71" i="14"/>
  <c r="P71" i="14"/>
  <c r="AK71" i="14"/>
  <c r="M71" i="14"/>
  <c r="AJ71" i="14" l="1"/>
  <c r="BM71" i="14"/>
  <c r="Q71" i="14"/>
  <c r="AQ72" i="14"/>
  <c r="Y72" i="14"/>
  <c r="BL72" i="14" s="1"/>
  <c r="BK72" i="14"/>
  <c r="AE71" i="14"/>
  <c r="AF72" i="14"/>
  <c r="B69" i="14"/>
  <c r="AN71" i="14"/>
  <c r="V71" i="14"/>
  <c r="AP71" i="14"/>
  <c r="E70" i="14"/>
  <c r="AK70" i="14"/>
  <c r="G71" i="14"/>
  <c r="H70" i="14"/>
  <c r="AB70" i="14"/>
  <c r="BA70" i="14"/>
  <c r="AD70" i="14"/>
  <c r="BB70" i="14"/>
  <c r="BE70" i="14"/>
  <c r="AV70" i="14"/>
  <c r="AO71" i="14"/>
  <c r="BH71" i="14"/>
  <c r="BD70" i="14"/>
  <c r="I70" i="14"/>
  <c r="X71" i="14"/>
  <c r="AT71" i="14"/>
  <c r="AX70" i="14"/>
  <c r="Z70" i="14"/>
  <c r="M70" i="14"/>
  <c r="AH70" i="14"/>
  <c r="P70" i="14"/>
  <c r="K70" i="14"/>
  <c r="BC70" i="14"/>
  <c r="W71" i="14"/>
  <c r="D70" i="14"/>
  <c r="AZ70" i="14"/>
  <c r="R70" i="14"/>
  <c r="BF70" i="14"/>
  <c r="J70" i="14"/>
  <c r="AM71" i="14"/>
  <c r="T71" i="14"/>
  <c r="U71" i="14"/>
  <c r="L69" i="14"/>
  <c r="AC70" i="14"/>
  <c r="O70" i="14"/>
  <c r="S71" i="14"/>
  <c r="AI70" i="14"/>
  <c r="BI71" i="14"/>
  <c r="BG71" i="14"/>
  <c r="BJ71" i="14"/>
  <c r="N70" i="14"/>
  <c r="AY70" i="14"/>
  <c r="AA70" i="14"/>
  <c r="BM70" i="14" l="1"/>
  <c r="AJ70" i="14"/>
  <c r="AQ71" i="14"/>
  <c r="Q70" i="14"/>
  <c r="Y71" i="14"/>
  <c r="BL71" i="14" s="1"/>
  <c r="BK71" i="14"/>
  <c r="AE70" i="14"/>
  <c r="AF71" i="14"/>
  <c r="B68" i="14"/>
  <c r="AO70" i="14"/>
  <c r="AW69" i="14"/>
  <c r="AO69" i="14"/>
  <c r="G70" i="14"/>
  <c r="BG70" i="14"/>
  <c r="BB69" i="14"/>
  <c r="AY69" i="14"/>
  <c r="BC69" i="14"/>
  <c r="AM69" i="14"/>
  <c r="AH69" i="14"/>
  <c r="BJ70" i="14"/>
  <c r="X70" i="14"/>
  <c r="AR68" i="14"/>
  <c r="BD69" i="14"/>
  <c r="AM70" i="14"/>
  <c r="BA69" i="14"/>
  <c r="Z69" i="14"/>
  <c r="AP70" i="14"/>
  <c r="AX69" i="14"/>
  <c r="AN69" i="14"/>
  <c r="L68" i="14"/>
  <c r="AK69" i="14"/>
  <c r="W70" i="14"/>
  <c r="BE69" i="14"/>
  <c r="AA69" i="14"/>
  <c r="AD69" i="14"/>
  <c r="E69" i="14"/>
  <c r="AT70" i="14"/>
  <c r="K69" i="14"/>
  <c r="BF69" i="14"/>
  <c r="BH70" i="14"/>
  <c r="AN70" i="14"/>
  <c r="AP69" i="14"/>
  <c r="V70" i="14"/>
  <c r="AV69" i="14"/>
  <c r="O69" i="14"/>
  <c r="J69" i="14"/>
  <c r="S70" i="14"/>
  <c r="AZ69" i="14"/>
  <c r="AI69" i="14"/>
  <c r="R69" i="14"/>
  <c r="AC69" i="14"/>
  <c r="BI70" i="14"/>
  <c r="P69" i="14"/>
  <c r="T70" i="14"/>
  <c r="AR69" i="14"/>
  <c r="AU69" i="14"/>
  <c r="U70" i="14"/>
  <c r="H69" i="14"/>
  <c r="I69" i="14"/>
  <c r="AB69" i="14"/>
  <c r="D69" i="14"/>
  <c r="N69" i="14"/>
  <c r="M69" i="14"/>
  <c r="AU68" i="14"/>
  <c r="AJ69" i="14" l="1"/>
  <c r="BM69" i="14"/>
  <c r="Q69" i="14"/>
  <c r="AQ69" i="14"/>
  <c r="AQ70" i="14"/>
  <c r="Y70" i="14"/>
  <c r="BK70" i="14"/>
  <c r="AF70" i="14"/>
  <c r="AE69" i="14"/>
  <c r="B67" i="14"/>
  <c r="T69" i="14"/>
  <c r="V69" i="14"/>
  <c r="BF68" i="14"/>
  <c r="BE68" i="14"/>
  <c r="BC68" i="14"/>
  <c r="AB68" i="14"/>
  <c r="BA68" i="14"/>
  <c r="R68" i="14"/>
  <c r="AY68" i="14"/>
  <c r="AT69" i="14"/>
  <c r="P68" i="14"/>
  <c r="BI69" i="14"/>
  <c r="BJ69" i="14"/>
  <c r="AA68" i="14"/>
  <c r="M68" i="14"/>
  <c r="S69" i="14"/>
  <c r="O68" i="14"/>
  <c r="G69" i="14"/>
  <c r="AD68" i="14"/>
  <c r="BH69" i="14"/>
  <c r="U69" i="14"/>
  <c r="BG69" i="14"/>
  <c r="AH68" i="14"/>
  <c r="AK68" i="14"/>
  <c r="BD68" i="14"/>
  <c r="AI68" i="14"/>
  <c r="AZ68" i="14"/>
  <c r="W69" i="14"/>
  <c r="K68" i="14"/>
  <c r="N68" i="14"/>
  <c r="J68" i="14"/>
  <c r="AV68" i="14"/>
  <c r="AX68" i="14"/>
  <c r="AW68" i="14"/>
  <c r="AW67" i="14"/>
  <c r="E68" i="14"/>
  <c r="I68" i="14"/>
  <c r="H68" i="14"/>
  <c r="AC68" i="14"/>
  <c r="X69" i="14"/>
  <c r="D68" i="14"/>
  <c r="Z68" i="14"/>
  <c r="BB68" i="14"/>
  <c r="BL70" i="14" l="1"/>
  <c r="AJ68" i="14"/>
  <c r="BM68" i="14"/>
  <c r="Q68" i="14"/>
  <c r="Y69" i="14"/>
  <c r="BL69" i="14" s="1"/>
  <c r="BK69" i="14"/>
  <c r="AE68" i="14"/>
  <c r="AF69" i="14"/>
  <c r="B66" i="14"/>
  <c r="AN68" i="14"/>
  <c r="AV67" i="14"/>
  <c r="AR67" i="14"/>
  <c r="T68" i="14"/>
  <c r="V68" i="14"/>
  <c r="AX67" i="14"/>
  <c r="AH67" i="14"/>
  <c r="BD67" i="14"/>
  <c r="J67" i="14"/>
  <c r="BG68" i="14"/>
  <c r="BA67" i="14"/>
  <c r="BJ68" i="14"/>
  <c r="BB67" i="14"/>
  <c r="AM68" i="14"/>
  <c r="AK67" i="14"/>
  <c r="G68" i="14"/>
  <c r="AB67" i="14"/>
  <c r="AZ67" i="14"/>
  <c r="AO68" i="14"/>
  <c r="U68" i="14"/>
  <c r="L66" i="14"/>
  <c r="BI68" i="14"/>
  <c r="D67" i="14"/>
  <c r="AY67" i="14"/>
  <c r="R67" i="14"/>
  <c r="Z67" i="14"/>
  <c r="I67" i="14"/>
  <c r="BH68" i="14"/>
  <c r="AP68" i="14"/>
  <c r="AU67" i="14"/>
  <c r="L67" i="14"/>
  <c r="N67" i="14"/>
  <c r="W68" i="14"/>
  <c r="AD67" i="14"/>
  <c r="AI67" i="14"/>
  <c r="BE67" i="14"/>
  <c r="H67" i="14"/>
  <c r="BF67" i="14"/>
  <c r="S68" i="14"/>
  <c r="O67" i="14"/>
  <c r="K67" i="14"/>
  <c r="AC67" i="14"/>
  <c r="AT68" i="14"/>
  <c r="P67" i="14"/>
  <c r="X68" i="14"/>
  <c r="M67" i="14"/>
  <c r="E67" i="14"/>
  <c r="BC67" i="14"/>
  <c r="AA67" i="14"/>
  <c r="AR66" i="14"/>
  <c r="BM67" i="14" l="1"/>
  <c r="AJ67" i="14"/>
  <c r="AQ68" i="14"/>
  <c r="Q67" i="14"/>
  <c r="Y68" i="14"/>
  <c r="BK68" i="14"/>
  <c r="AF68" i="14"/>
  <c r="AE67" i="14"/>
  <c r="B65" i="14"/>
  <c r="AP67" i="14"/>
  <c r="AX66" i="14"/>
  <c r="V67" i="14"/>
  <c r="AW66" i="14"/>
  <c r="AV66" i="14"/>
  <c r="AW65" i="14"/>
  <c r="R66" i="14"/>
  <c r="N66" i="14"/>
  <c r="O66" i="14"/>
  <c r="K66" i="14"/>
  <c r="W67" i="14"/>
  <c r="BE66" i="14"/>
  <c r="AC66" i="14"/>
  <c r="S67" i="14"/>
  <c r="AH66" i="14"/>
  <c r="AZ66" i="14"/>
  <c r="BI67" i="14"/>
  <c r="T67" i="14"/>
  <c r="U67" i="14"/>
  <c r="AU66" i="14"/>
  <c r="BH67" i="14"/>
  <c r="E66" i="14"/>
  <c r="AA66" i="14"/>
  <c r="BJ67" i="14"/>
  <c r="G67" i="14"/>
  <c r="BA66" i="14"/>
  <c r="BB66" i="14"/>
  <c r="BC66" i="14"/>
  <c r="AK66" i="14"/>
  <c r="P66" i="14"/>
  <c r="AT67" i="14"/>
  <c r="AU65" i="14"/>
  <c r="H66" i="14"/>
  <c r="AD66" i="14"/>
  <c r="AI66" i="14"/>
  <c r="AO67" i="14"/>
  <c r="AN67" i="14"/>
  <c r="AV65" i="14"/>
  <c r="BD66" i="14"/>
  <c r="J66" i="14"/>
  <c r="AB66" i="14"/>
  <c r="BF66" i="14"/>
  <c r="I66" i="14"/>
  <c r="X67" i="14"/>
  <c r="Z66" i="14"/>
  <c r="AY66" i="14"/>
  <c r="D66" i="14"/>
  <c r="M66" i="14"/>
  <c r="AM67" i="14"/>
  <c r="BG67" i="14"/>
  <c r="AX65" i="14"/>
  <c r="AJ66" i="14" l="1"/>
  <c r="BM66" i="14"/>
  <c r="BL68" i="14"/>
  <c r="AQ67" i="14"/>
  <c r="Q66" i="14"/>
  <c r="Y67" i="14"/>
  <c r="BL67" i="14" s="1"/>
  <c r="BK67" i="14"/>
  <c r="AE66" i="14"/>
  <c r="AF67" i="14"/>
  <c r="B64" i="14"/>
  <c r="V66" i="14"/>
  <c r="AO66" i="14"/>
  <c r="L65" i="14"/>
  <c r="BB65" i="14"/>
  <c r="E65" i="14"/>
  <c r="BA65" i="14"/>
  <c r="W66" i="14"/>
  <c r="K65" i="14"/>
  <c r="R65" i="14"/>
  <c r="AM66" i="14"/>
  <c r="BC65" i="14"/>
  <c r="M65" i="14"/>
  <c r="AY65" i="14"/>
  <c r="AK65" i="14"/>
  <c r="BE65" i="14"/>
  <c r="AA65" i="14"/>
  <c r="BH66" i="14"/>
  <c r="U66" i="14"/>
  <c r="AR65" i="14"/>
  <c r="X66" i="14"/>
  <c r="AI65" i="14"/>
  <c r="BJ66" i="14"/>
  <c r="H65" i="14"/>
  <c r="BF65" i="14"/>
  <c r="AD65" i="14"/>
  <c r="J65" i="14"/>
  <c r="G66" i="14"/>
  <c r="BG66" i="14"/>
  <c r="Z65" i="14"/>
  <c r="BD65" i="14"/>
  <c r="BI66" i="14"/>
  <c r="AZ65" i="14"/>
  <c r="P65" i="14"/>
  <c r="AN66" i="14"/>
  <c r="T66" i="14"/>
  <c r="I65" i="14"/>
  <c r="AC65" i="14"/>
  <c r="O65" i="14"/>
  <c r="S66" i="14"/>
  <c r="AT66" i="14"/>
  <c r="D65" i="14"/>
  <c r="AH65" i="14"/>
  <c r="N65" i="14"/>
  <c r="AB65" i="14"/>
  <c r="AP66" i="14"/>
  <c r="AJ65" i="14" l="1"/>
  <c r="BM65" i="14"/>
  <c r="AQ66" i="14"/>
  <c r="Q65" i="14"/>
  <c r="Y66" i="14"/>
  <c r="BK66" i="14"/>
  <c r="AE65" i="14"/>
  <c r="AF66" i="14"/>
  <c r="B63" i="14"/>
  <c r="AP65" i="14"/>
  <c r="AN65" i="14"/>
  <c r="U65" i="14"/>
  <c r="AR64" i="14"/>
  <c r="AT65" i="14"/>
  <c r="Z64" i="14"/>
  <c r="E64" i="14"/>
  <c r="P64" i="14"/>
  <c r="BA64" i="14"/>
  <c r="R64" i="14"/>
  <c r="M64" i="14"/>
  <c r="AZ64" i="14"/>
  <c r="AI64" i="14"/>
  <c r="J64" i="14"/>
  <c r="AM65" i="14"/>
  <c r="AD64" i="14"/>
  <c r="BB64" i="14"/>
  <c r="AB64" i="14"/>
  <c r="N64" i="14"/>
  <c r="BE64" i="14"/>
  <c r="I64" i="14"/>
  <c r="BC64" i="14"/>
  <c r="W65" i="14"/>
  <c r="AA64" i="14"/>
  <c r="H64" i="14"/>
  <c r="AC64" i="14"/>
  <c r="L64" i="14"/>
  <c r="L63" i="14"/>
  <c r="G65" i="14"/>
  <c r="BG65" i="14"/>
  <c r="O64" i="14"/>
  <c r="AK64" i="14"/>
  <c r="AO65" i="14"/>
  <c r="AW64" i="14"/>
  <c r="T65" i="14"/>
  <c r="BD64" i="14"/>
  <c r="K64" i="14"/>
  <c r="AX64" i="14"/>
  <c r="AV64" i="14"/>
  <c r="BJ65" i="14"/>
  <c r="BI65" i="14"/>
  <c r="AH64" i="14"/>
  <c r="X65" i="14"/>
  <c r="S65" i="14"/>
  <c r="V65" i="14"/>
  <c r="AU64" i="14"/>
  <c r="BH65" i="14"/>
  <c r="D64" i="14"/>
  <c r="AY64" i="14"/>
  <c r="BF64" i="14"/>
  <c r="BM64" i="14" l="1"/>
  <c r="AJ64" i="14"/>
  <c r="BL66" i="14"/>
  <c r="Q64" i="14"/>
  <c r="AQ65" i="14"/>
  <c r="Y65" i="14"/>
  <c r="BL65" i="14" s="1"/>
  <c r="BK65" i="14"/>
  <c r="AE64" i="14"/>
  <c r="AF65" i="14"/>
  <c r="B62" i="14"/>
  <c r="BH64" i="14"/>
  <c r="AV62" i="14"/>
  <c r="AM64" i="14"/>
  <c r="BG64" i="14"/>
  <c r="BI64" i="14"/>
  <c r="BF63" i="14"/>
  <c r="W64" i="14"/>
  <c r="BE63" i="14"/>
  <c r="X64" i="14"/>
  <c r="R63" i="14"/>
  <c r="AO64" i="14"/>
  <c r="U64" i="14"/>
  <c r="T64" i="14"/>
  <c r="BC63" i="14"/>
  <c r="AD63" i="14"/>
  <c r="AR62" i="14"/>
  <c r="AI63" i="14"/>
  <c r="BA63" i="14"/>
  <c r="AN64" i="14"/>
  <c r="AX63" i="14"/>
  <c r="Z63" i="14"/>
  <c r="N63" i="14"/>
  <c r="AP64" i="14"/>
  <c r="AR63" i="14"/>
  <c r="AW63" i="14"/>
  <c r="AU63" i="14"/>
  <c r="BB63" i="14"/>
  <c r="AZ63" i="14"/>
  <c r="AK63" i="14"/>
  <c r="E63" i="14"/>
  <c r="AA63" i="14"/>
  <c r="P63" i="14"/>
  <c r="AC63" i="14"/>
  <c r="I63" i="14"/>
  <c r="G64" i="14"/>
  <c r="V64" i="14"/>
  <c r="AV63" i="14"/>
  <c r="AY63" i="14"/>
  <c r="H63" i="14"/>
  <c r="BD63" i="14"/>
  <c r="BJ64" i="14"/>
  <c r="AH63" i="14"/>
  <c r="D63" i="14"/>
  <c r="O63" i="14"/>
  <c r="K63" i="14"/>
  <c r="M63" i="14"/>
  <c r="AB63" i="14"/>
  <c r="J63" i="14"/>
  <c r="AT64" i="14"/>
  <c r="S64" i="14"/>
  <c r="AJ63" i="14" l="1"/>
  <c r="BM63" i="14"/>
  <c r="Q63" i="14"/>
  <c r="AQ64" i="14"/>
  <c r="Y64" i="14"/>
  <c r="BK64" i="14"/>
  <c r="AF64" i="14"/>
  <c r="AE63" i="14"/>
  <c r="B61" i="14"/>
  <c r="J62" i="14"/>
  <c r="M62" i="14"/>
  <c r="BF62" i="14"/>
  <c r="AC62" i="14"/>
  <c r="AP63" i="14"/>
  <c r="AO63" i="14"/>
  <c r="AX62" i="14"/>
  <c r="AW61" i="14"/>
  <c r="D62" i="14"/>
  <c r="W63" i="14"/>
  <c r="E62" i="14"/>
  <c r="BD62" i="14"/>
  <c r="N62" i="14"/>
  <c r="Z62" i="14"/>
  <c r="O62" i="14"/>
  <c r="AH62" i="14"/>
  <c r="K62" i="14"/>
  <c r="X63" i="14"/>
  <c r="AD62" i="14"/>
  <c r="AK62" i="14"/>
  <c r="AR61" i="14"/>
  <c r="AU62" i="14"/>
  <c r="T63" i="14"/>
  <c r="V63" i="14"/>
  <c r="U63" i="14"/>
  <c r="L62" i="14"/>
  <c r="AA62" i="14"/>
  <c r="P62" i="14"/>
  <c r="AT63" i="14"/>
  <c r="BC62" i="14"/>
  <c r="H62" i="14"/>
  <c r="BJ63" i="14"/>
  <c r="BA62" i="14"/>
  <c r="AY62" i="14"/>
  <c r="AZ62" i="14"/>
  <c r="BH63" i="14"/>
  <c r="AW62" i="14"/>
  <c r="AV61" i="14"/>
  <c r="G63" i="14"/>
  <c r="BG63" i="14"/>
  <c r="BI63" i="14"/>
  <c r="AI62" i="14"/>
  <c r="AM63" i="14"/>
  <c r="AB62" i="14"/>
  <c r="AN63" i="14"/>
  <c r="AU61" i="14"/>
  <c r="R62" i="14"/>
  <c r="S63" i="14"/>
  <c r="BE62" i="14"/>
  <c r="BB62" i="14"/>
  <c r="I62" i="14"/>
  <c r="L61" i="14"/>
  <c r="BM62" i="14" l="1"/>
  <c r="AJ62" i="14"/>
  <c r="BL64" i="14"/>
  <c r="Q62" i="14"/>
  <c r="AQ63" i="14"/>
  <c r="Y63" i="14"/>
  <c r="BK63" i="14"/>
  <c r="AF63" i="14"/>
  <c r="AE62" i="14"/>
  <c r="B60" i="14"/>
  <c r="T62" i="14"/>
  <c r="AX61" i="14"/>
  <c r="AP62" i="14"/>
  <c r="BH62" i="14"/>
  <c r="AI61" i="14"/>
  <c r="AY61" i="14"/>
  <c r="O61" i="14"/>
  <c r="G62" i="14"/>
  <c r="M61" i="14"/>
  <c r="E61" i="14"/>
  <c r="W62" i="14"/>
  <c r="K61" i="14"/>
  <c r="AK61" i="14"/>
  <c r="BG62" i="14"/>
  <c r="AO62" i="14"/>
  <c r="V62" i="14"/>
  <c r="BB61" i="14"/>
  <c r="AM62" i="14"/>
  <c r="P61" i="14"/>
  <c r="BJ62" i="14"/>
  <c r="U62" i="14"/>
  <c r="BA61" i="14"/>
  <c r="AN62" i="14"/>
  <c r="AU60" i="14"/>
  <c r="J61" i="14"/>
  <c r="AC61" i="14"/>
  <c r="AD61" i="14"/>
  <c r="H61" i="14"/>
  <c r="AT62" i="14"/>
  <c r="AZ61" i="14"/>
  <c r="AA61" i="14"/>
  <c r="AH61" i="14"/>
  <c r="BC61" i="14"/>
  <c r="I61" i="14"/>
  <c r="D61" i="14"/>
  <c r="X62" i="14"/>
  <c r="BI62" i="14"/>
  <c r="Z61" i="14"/>
  <c r="BE61" i="14"/>
  <c r="N61" i="14"/>
  <c r="AB61" i="14"/>
  <c r="S62" i="14"/>
  <c r="R61" i="14"/>
  <c r="BF61" i="14"/>
  <c r="BD61" i="14"/>
  <c r="AJ61" i="14" l="1"/>
  <c r="BM61" i="14"/>
  <c r="BL63" i="14"/>
  <c r="Q61" i="14"/>
  <c r="AQ62" i="14"/>
  <c r="Y62" i="14"/>
  <c r="BL62" i="14" s="1"/>
  <c r="BK62" i="14"/>
  <c r="AF62" i="14"/>
  <c r="AE61" i="14"/>
  <c r="B59" i="14"/>
  <c r="BH61" i="14"/>
  <c r="V61" i="14"/>
  <c r="L60" i="14"/>
  <c r="S61" i="14"/>
  <c r="W61" i="14"/>
  <c r="Z60" i="14"/>
  <c r="AZ60" i="14"/>
  <c r="AH60" i="14"/>
  <c r="AA60" i="14"/>
  <c r="U61" i="14"/>
  <c r="AN61" i="14"/>
  <c r="AP61" i="14"/>
  <c r="AV60" i="14"/>
  <c r="AX60" i="14"/>
  <c r="T61" i="14"/>
  <c r="AN60" i="14"/>
  <c r="AW60" i="14"/>
  <c r="AR60" i="14"/>
  <c r="AO60" i="14"/>
  <c r="AU59" i="14"/>
  <c r="O60" i="14"/>
  <c r="E60" i="14"/>
  <c r="K60" i="14"/>
  <c r="H60" i="14"/>
  <c r="BE60" i="14"/>
  <c r="M60" i="14"/>
  <c r="AC60" i="14"/>
  <c r="BG61" i="14"/>
  <c r="BF60" i="14"/>
  <c r="L59" i="14"/>
  <c r="X61" i="14"/>
  <c r="G61" i="14"/>
  <c r="BI61" i="14"/>
  <c r="AT61" i="14"/>
  <c r="BD60" i="14"/>
  <c r="AY60" i="14"/>
  <c r="BB60" i="14"/>
  <c r="AV59" i="14"/>
  <c r="BJ61" i="14"/>
  <c r="AI60" i="14"/>
  <c r="AB60" i="14"/>
  <c r="AM60" i="14"/>
  <c r="AK60" i="14"/>
  <c r="I60" i="14"/>
  <c r="AO61" i="14"/>
  <c r="AP60" i="14"/>
  <c r="AD60" i="14"/>
  <c r="BA60" i="14"/>
  <c r="BC60" i="14"/>
  <c r="D60" i="14"/>
  <c r="N60" i="14"/>
  <c r="J60" i="14"/>
  <c r="P60" i="14"/>
  <c r="R60" i="14"/>
  <c r="AM61" i="14"/>
  <c r="BM60" i="14" l="1"/>
  <c r="AJ60" i="14"/>
  <c r="AQ61" i="14"/>
  <c r="AQ60" i="14"/>
  <c r="Q60" i="14"/>
  <c r="Y61" i="14"/>
  <c r="BK61" i="14"/>
  <c r="AF61" i="14"/>
  <c r="AE60" i="14"/>
  <c r="B58" i="14"/>
  <c r="U60" i="14"/>
  <c r="AX59" i="14"/>
  <c r="V60" i="14"/>
  <c r="R59" i="14"/>
  <c r="BF59" i="14"/>
  <c r="P59" i="14"/>
  <c r="AA59" i="14"/>
  <c r="J59" i="14"/>
  <c r="BC59" i="14"/>
  <c r="M59" i="14"/>
  <c r="BA59" i="14"/>
  <c r="AB59" i="14"/>
  <c r="AY59" i="14"/>
  <c r="AZ59" i="14"/>
  <c r="O59" i="14"/>
  <c r="S60" i="14"/>
  <c r="X60" i="14"/>
  <c r="AC59" i="14"/>
  <c r="D59" i="14"/>
  <c r="Z59" i="14"/>
  <c r="BJ60" i="14"/>
  <c r="BE59" i="14"/>
  <c r="T60" i="14"/>
  <c r="G60" i="14"/>
  <c r="I59" i="14"/>
  <c r="BG60" i="14"/>
  <c r="AW59" i="14"/>
  <c r="W60" i="14"/>
  <c r="BI60" i="14"/>
  <c r="BB59" i="14"/>
  <c r="H59" i="14"/>
  <c r="E59" i="14"/>
  <c r="AH59" i="14"/>
  <c r="AD59" i="14"/>
  <c r="AK59" i="14"/>
  <c r="AI59" i="14"/>
  <c r="AT60" i="14"/>
  <c r="N59" i="14"/>
  <c r="K59" i="14"/>
  <c r="BD59" i="14"/>
  <c r="BH60" i="14"/>
  <c r="AR59" i="14"/>
  <c r="L58" i="14"/>
  <c r="BL61" i="14" l="1"/>
  <c r="AJ59" i="14"/>
  <c r="BM59" i="14"/>
  <c r="Q59" i="14"/>
  <c r="Y60" i="14"/>
  <c r="BK60" i="14"/>
  <c r="AF60" i="14"/>
  <c r="AE59" i="14"/>
  <c r="B57" i="14"/>
  <c r="G59" i="14"/>
  <c r="BH59" i="14"/>
  <c r="AW58" i="14"/>
  <c r="U59" i="14"/>
  <c r="AU58" i="14"/>
  <c r="AA58" i="14"/>
  <c r="S59" i="14"/>
  <c r="AZ58" i="14"/>
  <c r="X59" i="14"/>
  <c r="AT59" i="14"/>
  <c r="Z58" i="14"/>
  <c r="M58" i="14"/>
  <c r="AB58" i="14"/>
  <c r="AD58" i="14"/>
  <c r="BA58" i="14"/>
  <c r="N58" i="14"/>
  <c r="I58" i="14"/>
  <c r="W59" i="14"/>
  <c r="J58" i="14"/>
  <c r="AI58" i="14"/>
  <c r="H58" i="14"/>
  <c r="AY58" i="14"/>
  <c r="O58" i="14"/>
  <c r="R58" i="14"/>
  <c r="AR57" i="14"/>
  <c r="E58" i="14"/>
  <c r="K58" i="14"/>
  <c r="BF58" i="14"/>
  <c r="AM59" i="14"/>
  <c r="AO59" i="14"/>
  <c r="T59" i="14"/>
  <c r="V59" i="14"/>
  <c r="AV58" i="14"/>
  <c r="AK58" i="14"/>
  <c r="BI59" i="14"/>
  <c r="BG59" i="14"/>
  <c r="BJ59" i="14"/>
  <c r="P58" i="14"/>
  <c r="BB58" i="14"/>
  <c r="BE58" i="14"/>
  <c r="BC58" i="14"/>
  <c r="AX58" i="14"/>
  <c r="AP59" i="14"/>
  <c r="D58" i="14"/>
  <c r="AC58" i="14"/>
  <c r="AH58" i="14"/>
  <c r="BD58" i="14"/>
  <c r="AR58" i="14"/>
  <c r="AN59" i="14"/>
  <c r="BM58" i="14" l="1"/>
  <c r="AJ58" i="14"/>
  <c r="BL60" i="14"/>
  <c r="AQ59" i="14"/>
  <c r="Q58" i="14"/>
  <c r="Y59" i="14"/>
  <c r="BK59" i="14"/>
  <c r="AF59" i="14"/>
  <c r="AE58" i="14"/>
  <c r="B56" i="14"/>
  <c r="AP58" i="14"/>
  <c r="AV57" i="14"/>
  <c r="L56" i="14"/>
  <c r="AC57" i="14"/>
  <c r="I57" i="14"/>
  <c r="AM58" i="14"/>
  <c r="G58" i="14"/>
  <c r="AD57" i="14"/>
  <c r="R57" i="14"/>
  <c r="P57" i="14"/>
  <c r="K57" i="14"/>
  <c r="AT58" i="14"/>
  <c r="BH58" i="14"/>
  <c r="AW57" i="14"/>
  <c r="AO58" i="14"/>
  <c r="V58" i="14"/>
  <c r="W58" i="14"/>
  <c r="BI58" i="14"/>
  <c r="H57" i="14"/>
  <c r="J57" i="14"/>
  <c r="AA57" i="14"/>
  <c r="AI57" i="14"/>
  <c r="BJ58" i="14"/>
  <c r="BB57" i="14"/>
  <c r="M57" i="14"/>
  <c r="AY57" i="14"/>
  <c r="D57" i="14"/>
  <c r="AK57" i="14"/>
  <c r="T58" i="14"/>
  <c r="BC57" i="14"/>
  <c r="E57" i="14"/>
  <c r="BA57" i="14"/>
  <c r="AN58" i="14"/>
  <c r="AX57" i="14"/>
  <c r="AU57" i="14"/>
  <c r="AH57" i="14"/>
  <c r="Z57" i="14"/>
  <c r="N57" i="14"/>
  <c r="BF57" i="14"/>
  <c r="X58" i="14"/>
  <c r="BE57" i="14"/>
  <c r="L57" i="14"/>
  <c r="U58" i="14"/>
  <c r="BD57" i="14"/>
  <c r="AB57" i="14"/>
  <c r="BG58" i="14"/>
  <c r="AZ57" i="14"/>
  <c r="S58" i="14"/>
  <c r="O57" i="14"/>
  <c r="BL59" i="14" l="1"/>
  <c r="AJ57" i="14"/>
  <c r="BM57" i="14"/>
  <c r="Q57" i="14"/>
  <c r="AQ58" i="14"/>
  <c r="Y58" i="14"/>
  <c r="BK58" i="14"/>
  <c r="AE57" i="14"/>
  <c r="AF58" i="14"/>
  <c r="B55" i="14"/>
  <c r="BH57" i="14"/>
  <c r="AO57" i="14"/>
  <c r="AW56" i="14"/>
  <c r="V57" i="14"/>
  <c r="AR56" i="14"/>
  <c r="E56" i="14"/>
  <c r="BA56" i="14"/>
  <c r="X57" i="14"/>
  <c r="AC56" i="14"/>
  <c r="BI57" i="14"/>
  <c r="O56" i="14"/>
  <c r="K56" i="14"/>
  <c r="AA56" i="14"/>
  <c r="S57" i="14"/>
  <c r="R56" i="14"/>
  <c r="AD56" i="14"/>
  <c r="AT57" i="14"/>
  <c r="N56" i="14"/>
  <c r="H56" i="14"/>
  <c r="W57" i="14"/>
  <c r="BG57" i="14"/>
  <c r="BF56" i="14"/>
  <c r="I56" i="14"/>
  <c r="AV56" i="14"/>
  <c r="D56" i="14"/>
  <c r="M56" i="14"/>
  <c r="AI56" i="14"/>
  <c r="BE56" i="14"/>
  <c r="J56" i="14"/>
  <c r="AY56" i="14"/>
  <c r="AH56" i="14"/>
  <c r="BB56" i="14"/>
  <c r="BC56" i="14"/>
  <c r="U57" i="14"/>
  <c r="AX56" i="14"/>
  <c r="AU56" i="14"/>
  <c r="BD56" i="14"/>
  <c r="G57" i="14"/>
  <c r="AB56" i="14"/>
  <c r="AP57" i="14"/>
  <c r="T57" i="14"/>
  <c r="Z56" i="14"/>
  <c r="AK56" i="14"/>
  <c r="AZ56" i="14"/>
  <c r="AM57" i="14"/>
  <c r="P56" i="14"/>
  <c r="AN57" i="14"/>
  <c r="BJ57" i="14"/>
  <c r="AR55" i="14"/>
  <c r="L55" i="14"/>
  <c r="AJ56" i="14" l="1"/>
  <c r="BM56" i="14"/>
  <c r="BL58" i="14"/>
  <c r="Q56" i="14"/>
  <c r="AQ57" i="14"/>
  <c r="Y57" i="14"/>
  <c r="BL57" i="14" s="1"/>
  <c r="BK57" i="14"/>
  <c r="AF57" i="14"/>
  <c r="AE56" i="14"/>
  <c r="B54" i="14"/>
  <c r="AN56" i="14"/>
  <c r="U56" i="14"/>
  <c r="AV55" i="14"/>
  <c r="BH56" i="14"/>
  <c r="G56" i="14"/>
  <c r="H55" i="14"/>
  <c r="BC55" i="14"/>
  <c r="W56" i="14"/>
  <c r="J55" i="14"/>
  <c r="BD55" i="14"/>
  <c r="AH55" i="14"/>
  <c r="R55" i="14"/>
  <c r="N55" i="14"/>
  <c r="I55" i="14"/>
  <c r="BA55" i="14"/>
  <c r="E55" i="14"/>
  <c r="AT56" i="14"/>
  <c r="D55" i="14"/>
  <c r="AZ55" i="14"/>
  <c r="BF55" i="14"/>
  <c r="AC55" i="14"/>
  <c r="AM56" i="14"/>
  <c r="AK55" i="14"/>
  <c r="V56" i="14"/>
  <c r="AO56" i="14"/>
  <c r="AX55" i="14"/>
  <c r="AP56" i="14"/>
  <c r="AW55" i="14"/>
  <c r="AR54" i="14"/>
  <c r="BG56" i="14"/>
  <c r="Z55" i="14"/>
  <c r="BE55" i="14"/>
  <c r="O55" i="14"/>
  <c r="BB55" i="14"/>
  <c r="X56" i="14"/>
  <c r="AB55" i="14"/>
  <c r="BI56" i="14"/>
  <c r="AA55" i="14"/>
  <c r="T56" i="14"/>
  <c r="AU55" i="14"/>
  <c r="S56" i="14"/>
  <c r="BJ56" i="14"/>
  <c r="AI55" i="14"/>
  <c r="AD55" i="14"/>
  <c r="P55" i="14"/>
  <c r="K55" i="14"/>
  <c r="M55" i="14"/>
  <c r="AY55" i="14"/>
  <c r="AJ55" i="14" l="1"/>
  <c r="BM55" i="14"/>
  <c r="AQ56" i="14"/>
  <c r="Q55" i="14"/>
  <c r="Y56" i="14"/>
  <c r="BL56" i="14" s="1"/>
  <c r="BK56" i="14"/>
  <c r="AE55" i="14"/>
  <c r="AF56" i="14"/>
  <c r="B53" i="14"/>
  <c r="AO55" i="14"/>
  <c r="T55" i="14"/>
  <c r="K54" i="14"/>
  <c r="M54" i="14"/>
  <c r="O54" i="14"/>
  <c r="AT55" i="14"/>
  <c r="U55" i="14"/>
  <c r="AX54" i="14"/>
  <c r="L54" i="14"/>
  <c r="AA54" i="14"/>
  <c r="W55" i="14"/>
  <c r="BI55" i="14"/>
  <c r="AZ54" i="14"/>
  <c r="BC54" i="14"/>
  <c r="BJ55" i="14"/>
  <c r="AB54" i="14"/>
  <c r="BA54" i="14"/>
  <c r="H54" i="14"/>
  <c r="P54" i="14"/>
  <c r="AN55" i="14"/>
  <c r="AC54" i="14"/>
  <c r="I54" i="14"/>
  <c r="E54" i="14"/>
  <c r="AH54" i="14"/>
  <c r="AD54" i="14"/>
  <c r="R54" i="14"/>
  <c r="G55" i="14"/>
  <c r="AW54" i="14"/>
  <c r="V55" i="14"/>
  <c r="AU53" i="14"/>
  <c r="BD54" i="14"/>
  <c r="AK54" i="14"/>
  <c r="BE54" i="14"/>
  <c r="BG55" i="14"/>
  <c r="AY54" i="14"/>
  <c r="BF54" i="14"/>
  <c r="BB54" i="14"/>
  <c r="X55" i="14"/>
  <c r="AU54" i="14"/>
  <c r="AV54" i="14"/>
  <c r="AP55" i="14"/>
  <c r="BH55" i="14"/>
  <c r="Z54" i="14"/>
  <c r="AM55" i="14"/>
  <c r="D54" i="14"/>
  <c r="S55" i="14"/>
  <c r="AI54" i="14"/>
  <c r="N54" i="14"/>
  <c r="J54" i="14"/>
  <c r="AJ54" i="14" l="1"/>
  <c r="BM54" i="14"/>
  <c r="AQ55" i="14"/>
  <c r="Q54" i="14"/>
  <c r="Y55" i="14"/>
  <c r="BL55" i="14" s="1"/>
  <c r="BK55" i="14"/>
  <c r="AF55" i="14"/>
  <c r="AE54" i="14"/>
  <c r="B52" i="14"/>
  <c r="AP54" i="14"/>
  <c r="AN54" i="14"/>
  <c r="AW53" i="14"/>
  <c r="AX53" i="14"/>
  <c r="N53" i="14"/>
  <c r="BC53" i="14"/>
  <c r="AY53" i="14"/>
  <c r="BD53" i="14"/>
  <c r="AB53" i="14"/>
  <c r="M53" i="14"/>
  <c r="AH53" i="14"/>
  <c r="AZ53" i="14"/>
  <c r="BE53" i="14"/>
  <c r="BF53" i="14"/>
  <c r="AU52" i="14"/>
  <c r="BI54" i="14"/>
  <c r="Z53" i="14"/>
  <c r="K53" i="14"/>
  <c r="BG54" i="14"/>
  <c r="BH54" i="14"/>
  <c r="AO54" i="14"/>
  <c r="AV53" i="14"/>
  <c r="D53" i="14"/>
  <c r="H53" i="14"/>
  <c r="G54" i="14"/>
  <c r="I53" i="14"/>
  <c r="P53" i="14"/>
  <c r="AI53" i="14"/>
  <c r="BB53" i="14"/>
  <c r="AK53" i="14"/>
  <c r="E53" i="14"/>
  <c r="AA53" i="14"/>
  <c r="AT54" i="14"/>
  <c r="R53" i="14"/>
  <c r="O53" i="14"/>
  <c r="AC53" i="14"/>
  <c r="X54" i="14"/>
  <c r="S54" i="14"/>
  <c r="W54" i="14"/>
  <c r="U54" i="14"/>
  <c r="AR53" i="14"/>
  <c r="BJ54" i="14"/>
  <c r="J53" i="14"/>
  <c r="V54" i="14"/>
  <c r="T54" i="14"/>
  <c r="L53" i="14"/>
  <c r="AD53" i="14"/>
  <c r="BA53" i="14"/>
  <c r="AM54" i="14"/>
  <c r="AR52" i="14"/>
  <c r="AJ53" i="14" l="1"/>
  <c r="BM53" i="14"/>
  <c r="Q53" i="14"/>
  <c r="AQ54" i="14"/>
  <c r="Y54" i="14"/>
  <c r="BK54" i="14"/>
  <c r="AF54" i="14"/>
  <c r="AE53" i="14"/>
  <c r="B51" i="14"/>
  <c r="AO53" i="14"/>
  <c r="AX52" i="14"/>
  <c r="AN53" i="14"/>
  <c r="AW52" i="14"/>
  <c r="U53" i="14"/>
  <c r="AP53" i="14"/>
  <c r="L52" i="14"/>
  <c r="AV51" i="14"/>
  <c r="E52" i="14"/>
  <c r="H52" i="14"/>
  <c r="BB52" i="14"/>
  <c r="J52" i="14"/>
  <c r="AM53" i="14"/>
  <c r="BC52" i="14"/>
  <c r="M52" i="14"/>
  <c r="AB52" i="14"/>
  <c r="BD52" i="14"/>
  <c r="BF52" i="14"/>
  <c r="AY52" i="14"/>
  <c r="G53" i="14"/>
  <c r="V53" i="14"/>
  <c r="AV52" i="14"/>
  <c r="BH53" i="14"/>
  <c r="N52" i="14"/>
  <c r="AK52" i="14"/>
  <c r="R52" i="14"/>
  <c r="W53" i="14"/>
  <c r="BA52" i="14"/>
  <c r="K52" i="14"/>
  <c r="AA52" i="14"/>
  <c r="AH52" i="14"/>
  <c r="AZ52" i="14"/>
  <c r="T53" i="14"/>
  <c r="AT53" i="14"/>
  <c r="S53" i="14"/>
  <c r="BI53" i="14"/>
  <c r="AI52" i="14"/>
  <c r="I52" i="14"/>
  <c r="O52" i="14"/>
  <c r="AD52" i="14"/>
  <c r="BG53" i="14"/>
  <c r="P52" i="14"/>
  <c r="BJ53" i="14"/>
  <c r="Z52" i="14"/>
  <c r="BE52" i="14"/>
  <c r="AC52" i="14"/>
  <c r="D52" i="14"/>
  <c r="X53" i="14"/>
  <c r="BL54" i="14" l="1"/>
  <c r="AJ52" i="14"/>
  <c r="BM52" i="14"/>
  <c r="Q52" i="14"/>
  <c r="AQ53" i="14"/>
  <c r="Y53" i="14"/>
  <c r="BL53" i="14" s="1"/>
  <c r="BK53" i="14"/>
  <c r="AE52" i="14"/>
  <c r="AF53" i="14"/>
  <c r="B50" i="14"/>
  <c r="AO52" i="14"/>
  <c r="AN52" i="14"/>
  <c r="AW51" i="14"/>
  <c r="AP51" i="14"/>
  <c r="BG52" i="14"/>
  <c r="K51" i="14"/>
  <c r="BB51" i="14"/>
  <c r="M51" i="14"/>
  <c r="R51" i="14"/>
  <c r="G52" i="14"/>
  <c r="I51" i="14"/>
  <c r="AC51" i="14"/>
  <c r="O51" i="14"/>
  <c r="AY51" i="14"/>
  <c r="BF51" i="14"/>
  <c r="AH51" i="14"/>
  <c r="P51" i="14"/>
  <c r="BE51" i="14"/>
  <c r="Z51" i="14"/>
  <c r="AV50" i="14"/>
  <c r="BC51" i="14"/>
  <c r="H51" i="14"/>
  <c r="BA51" i="14"/>
  <c r="AD51" i="14"/>
  <c r="AZ51" i="14"/>
  <c r="BD51" i="14"/>
  <c r="AM52" i="14"/>
  <c r="S52" i="14"/>
  <c r="T52" i="14"/>
  <c r="AP52" i="14"/>
  <c r="AN51" i="14"/>
  <c r="L51" i="14"/>
  <c r="AU50" i="14"/>
  <c r="AB51" i="14"/>
  <c r="AI51" i="14"/>
  <c r="J51" i="14"/>
  <c r="X52" i="14"/>
  <c r="BH52" i="14"/>
  <c r="V52" i="14"/>
  <c r="AX51" i="14"/>
  <c r="AO51" i="14"/>
  <c r="AM51" i="14"/>
  <c r="N51" i="14"/>
  <c r="BJ52" i="14"/>
  <c r="W52" i="14"/>
  <c r="AT52" i="14"/>
  <c r="U52" i="14"/>
  <c r="AU51" i="14"/>
  <c r="AR51" i="14"/>
  <c r="AA51" i="14"/>
  <c r="E51" i="14"/>
  <c r="AK51" i="14"/>
  <c r="D51" i="14"/>
  <c r="BI52" i="14"/>
  <c r="BM51" i="14" l="1"/>
  <c r="AJ51" i="14"/>
  <c r="AQ52" i="14"/>
  <c r="AQ51" i="14"/>
  <c r="Q51" i="14"/>
  <c r="Y52" i="14"/>
  <c r="BK52" i="14"/>
  <c r="AE51" i="14"/>
  <c r="AF52" i="14"/>
  <c r="B49" i="14"/>
  <c r="L50" i="14"/>
  <c r="V51" i="14"/>
  <c r="AW49" i="14"/>
  <c r="BE50" i="14"/>
  <c r="J50" i="14"/>
  <c r="W51" i="14"/>
  <c r="AH50" i="14"/>
  <c r="BJ51" i="14"/>
  <c r="M50" i="14"/>
  <c r="AB50" i="14"/>
  <c r="AK50" i="14"/>
  <c r="BC50" i="14"/>
  <c r="BB50" i="14"/>
  <c r="AD50" i="14"/>
  <c r="R50" i="14"/>
  <c r="T51" i="14"/>
  <c r="L49" i="14"/>
  <c r="D50" i="14"/>
  <c r="N50" i="14"/>
  <c r="O50" i="14"/>
  <c r="AI50" i="14"/>
  <c r="I50" i="14"/>
  <c r="BA50" i="14"/>
  <c r="AZ50" i="14"/>
  <c r="BF50" i="14"/>
  <c r="X51" i="14"/>
  <c r="AX50" i="14"/>
  <c r="U51" i="14"/>
  <c r="AA50" i="14"/>
  <c r="K50" i="14"/>
  <c r="Z50" i="14"/>
  <c r="AC50" i="14"/>
  <c r="BI51" i="14"/>
  <c r="S51" i="14"/>
  <c r="BG51" i="14"/>
  <c r="H50" i="14"/>
  <c r="AR49" i="14"/>
  <c r="AT51" i="14"/>
  <c r="E50" i="14"/>
  <c r="BD50" i="14"/>
  <c r="G51" i="14"/>
  <c r="P50" i="14"/>
  <c r="AY50" i="14"/>
  <c r="AR50" i="14"/>
  <c r="BH51" i="14"/>
  <c r="AW50" i="14"/>
  <c r="AX49" i="14"/>
  <c r="BL52" i="14" l="1"/>
  <c r="AJ50" i="14"/>
  <c r="BM50" i="14"/>
  <c r="Q50" i="14"/>
  <c r="Y51" i="14"/>
  <c r="BK51" i="14"/>
  <c r="AE50" i="14"/>
  <c r="AF51" i="14"/>
  <c r="B48" i="14"/>
  <c r="AN50" i="14"/>
  <c r="AV49" i="14"/>
  <c r="U50" i="14"/>
  <c r="AP50" i="14"/>
  <c r="BH50" i="14"/>
  <c r="BI50" i="14"/>
  <c r="AA49" i="14"/>
  <c r="E49" i="14"/>
  <c r="M49" i="14"/>
  <c r="AI49" i="14"/>
  <c r="BC49" i="14"/>
  <c r="BJ50" i="14"/>
  <c r="BD49" i="14"/>
  <c r="BB49" i="14"/>
  <c r="N49" i="14"/>
  <c r="AB49" i="14"/>
  <c r="K49" i="14"/>
  <c r="P49" i="14"/>
  <c r="AK49" i="14"/>
  <c r="BE49" i="14"/>
  <c r="J49" i="14"/>
  <c r="I49" i="14"/>
  <c r="BA49" i="14"/>
  <c r="AZ49" i="14"/>
  <c r="V50" i="14"/>
  <c r="L48" i="14"/>
  <c r="G50" i="14"/>
  <c r="D49" i="14"/>
  <c r="AY49" i="14"/>
  <c r="R49" i="14"/>
  <c r="H49" i="14"/>
  <c r="BG50" i="14"/>
  <c r="S50" i="14"/>
  <c r="AT50" i="14"/>
  <c r="Z49" i="14"/>
  <c r="AR48" i="14"/>
  <c r="AO50" i="14"/>
  <c r="T50" i="14"/>
  <c r="AU49" i="14"/>
  <c r="AD49" i="14"/>
  <c r="AH49" i="14"/>
  <c r="BF49" i="14"/>
  <c r="AC49" i="14"/>
  <c r="O49" i="14"/>
  <c r="AM50" i="14"/>
  <c r="X50" i="14"/>
  <c r="W50" i="14"/>
  <c r="AJ49" i="14" l="1"/>
  <c r="BM49" i="14"/>
  <c r="BL51" i="14"/>
  <c r="Q49" i="14"/>
  <c r="AQ50" i="14"/>
  <c r="Y50" i="14"/>
  <c r="BL50" i="14" s="1"/>
  <c r="BK50" i="14"/>
  <c r="AE49" i="14"/>
  <c r="AF50" i="14"/>
  <c r="B47" i="14"/>
  <c r="AO49" i="14"/>
  <c r="T49" i="14"/>
  <c r="U49" i="14"/>
  <c r="AP49" i="14"/>
  <c r="V49" i="14"/>
  <c r="AU48" i="14"/>
  <c r="AI48" i="14"/>
  <c r="D48" i="14"/>
  <c r="AB48" i="14"/>
  <c r="Z48" i="14"/>
  <c r="AZ48" i="14"/>
  <c r="BJ49" i="14"/>
  <c r="S49" i="14"/>
  <c r="O48" i="14"/>
  <c r="X49" i="14"/>
  <c r="N48" i="14"/>
  <c r="M48" i="14"/>
  <c r="AR47" i="14"/>
  <c r="AX48" i="14"/>
  <c r="AV48" i="14"/>
  <c r="L47" i="14"/>
  <c r="AM49" i="14"/>
  <c r="BD48" i="14"/>
  <c r="BE48" i="14"/>
  <c r="BI49" i="14"/>
  <c r="R48" i="14"/>
  <c r="E48" i="14"/>
  <c r="H48" i="14"/>
  <c r="AD48" i="14"/>
  <c r="G49" i="14"/>
  <c r="AN49" i="14"/>
  <c r="AW48" i="14"/>
  <c r="BH49" i="14"/>
  <c r="BF48" i="14"/>
  <c r="AC48" i="14"/>
  <c r="I48" i="14"/>
  <c r="AY48" i="14"/>
  <c r="AT49" i="14"/>
  <c r="BC48" i="14"/>
  <c r="AK48" i="14"/>
  <c r="BB48" i="14"/>
  <c r="P48" i="14"/>
  <c r="BA48" i="14"/>
  <c r="J48" i="14"/>
  <c r="BG49" i="14"/>
  <c r="AH48" i="14"/>
  <c r="K48" i="14"/>
  <c r="W49" i="14"/>
  <c r="AA48" i="14"/>
  <c r="BM48" i="14" l="1"/>
  <c r="AJ48" i="14"/>
  <c r="Q48" i="14"/>
  <c r="AQ49" i="14"/>
  <c r="Y49" i="14"/>
  <c r="BL49" i="14" s="1"/>
  <c r="BK49" i="14"/>
  <c r="AE48" i="14"/>
  <c r="AF49" i="14"/>
  <c r="B46" i="14"/>
  <c r="AP48" i="14"/>
  <c r="AX47" i="14"/>
  <c r="G48" i="14"/>
  <c r="S48" i="14"/>
  <c r="BE47" i="14"/>
  <c r="Z47" i="14"/>
  <c r="K47" i="14"/>
  <c r="AI47" i="14"/>
  <c r="AA47" i="14"/>
  <c r="N47" i="14"/>
  <c r="M47" i="14"/>
  <c r="AT48" i="14"/>
  <c r="AO48" i="14"/>
  <c r="AN48" i="14"/>
  <c r="AW47" i="14"/>
  <c r="AU46" i="14"/>
  <c r="D47" i="14"/>
  <c r="BD47" i="14"/>
  <c r="AD47" i="14"/>
  <c r="J47" i="14"/>
  <c r="BI48" i="14"/>
  <c r="BC47" i="14"/>
  <c r="AC47" i="14"/>
  <c r="AY47" i="14"/>
  <c r="BA47" i="14"/>
  <c r="X48" i="14"/>
  <c r="V48" i="14"/>
  <c r="T48" i="14"/>
  <c r="AU47" i="14"/>
  <c r="BH48" i="14"/>
  <c r="BF47" i="14"/>
  <c r="AM48" i="14"/>
  <c r="R47" i="14"/>
  <c r="E47" i="14"/>
  <c r="AH47" i="14"/>
  <c r="AK47" i="14"/>
  <c r="BB47" i="14"/>
  <c r="AZ47" i="14"/>
  <c r="I47" i="14"/>
  <c r="AX46" i="14"/>
  <c r="P47" i="14"/>
  <c r="AB47" i="14"/>
  <c r="O47" i="14"/>
  <c r="W48" i="14"/>
  <c r="BJ48" i="14"/>
  <c r="H47" i="14"/>
  <c r="BG48" i="14"/>
  <c r="U48" i="14"/>
  <c r="AV47" i="14"/>
  <c r="BM47" i="14" l="1"/>
  <c r="AJ47" i="14"/>
  <c r="Q47" i="14"/>
  <c r="AQ48" i="14"/>
  <c r="Y48" i="14"/>
  <c r="BL48" i="14" s="1"/>
  <c r="BK48" i="14"/>
  <c r="AE47" i="14"/>
  <c r="AF48" i="14"/>
  <c r="B45" i="14"/>
  <c r="U47" i="14"/>
  <c r="AW46" i="14"/>
  <c r="Z46" i="14"/>
  <c r="E46" i="14"/>
  <c r="J46" i="14"/>
  <c r="S47" i="14"/>
  <c r="BI47" i="14"/>
  <c r="K46" i="14"/>
  <c r="O46" i="14"/>
  <c r="BF46" i="14"/>
  <c r="BG47" i="14"/>
  <c r="AZ46" i="14"/>
  <c r="AM47" i="14"/>
  <c r="AB46" i="14"/>
  <c r="D46" i="14"/>
  <c r="P46" i="14"/>
  <c r="AI46" i="14"/>
  <c r="AH46" i="14"/>
  <c r="BA46" i="14"/>
  <c r="AY46" i="14"/>
  <c r="BB46" i="14"/>
  <c r="M46" i="14"/>
  <c r="AA46" i="14"/>
  <c r="AO47" i="14"/>
  <c r="AR46" i="14"/>
  <c r="AC46" i="14"/>
  <c r="H46" i="14"/>
  <c r="W47" i="14"/>
  <c r="BH47" i="14"/>
  <c r="T47" i="14"/>
  <c r="L46" i="14"/>
  <c r="BD46" i="14"/>
  <c r="AP47" i="14"/>
  <c r="AN47" i="14"/>
  <c r="AW45" i="14"/>
  <c r="X47" i="14"/>
  <c r="AD46" i="14"/>
  <c r="N46" i="14"/>
  <c r="R46" i="14"/>
  <c r="AT47" i="14"/>
  <c r="V47" i="14"/>
  <c r="AV46" i="14"/>
  <c r="G47" i="14"/>
  <c r="BE46" i="14"/>
  <c r="BC46" i="14"/>
  <c r="AK46" i="14"/>
  <c r="BJ47" i="14"/>
  <c r="I46" i="14"/>
  <c r="BM46" i="14" l="1"/>
  <c r="AJ46" i="14"/>
  <c r="Q46" i="14"/>
  <c r="AQ47" i="14"/>
  <c r="Y47" i="14"/>
  <c r="BK47" i="14"/>
  <c r="AF47" i="14"/>
  <c r="AE46" i="14"/>
  <c r="B44" i="14"/>
  <c r="U46" i="14"/>
  <c r="AV45" i="14"/>
  <c r="Z45" i="14"/>
  <c r="O45" i="14"/>
  <c r="BB45" i="14"/>
  <c r="M45" i="14"/>
  <c r="AI45" i="14"/>
  <c r="D45" i="14"/>
  <c r="G46" i="14"/>
  <c r="N45" i="14"/>
  <c r="AY45" i="14"/>
  <c r="T46" i="14"/>
  <c r="AN46" i="14"/>
  <c r="AX45" i="14"/>
  <c r="AZ45" i="14"/>
  <c r="I45" i="14"/>
  <c r="E45" i="14"/>
  <c r="BI46" i="14"/>
  <c r="BJ46" i="14"/>
  <c r="W46" i="14"/>
  <c r="AA45" i="14"/>
  <c r="AM46" i="14"/>
  <c r="J45" i="14"/>
  <c r="L45" i="14"/>
  <c r="S46" i="14"/>
  <c r="AC45" i="14"/>
  <c r="R45" i="14"/>
  <c r="AK45" i="14"/>
  <c r="V46" i="14"/>
  <c r="AT46" i="14"/>
  <c r="X46" i="14"/>
  <c r="K45" i="14"/>
  <c r="BG46" i="14"/>
  <c r="BE45" i="14"/>
  <c r="P45" i="14"/>
  <c r="AP46" i="14"/>
  <c r="AO46" i="14"/>
  <c r="AU45" i="14"/>
  <c r="BA45" i="14"/>
  <c r="AB45" i="14"/>
  <c r="BD45" i="14"/>
  <c r="AD45" i="14"/>
  <c r="BC45" i="14"/>
  <c r="BH46" i="14"/>
  <c r="AR45" i="14"/>
  <c r="AW44" i="14"/>
  <c r="H45" i="14"/>
  <c r="BF45" i="14"/>
  <c r="AH45" i="14"/>
  <c r="BM45" i="14" l="1"/>
  <c r="AJ45" i="14"/>
  <c r="BL47" i="14"/>
  <c r="AQ46" i="14"/>
  <c r="Q45" i="14"/>
  <c r="Y46" i="14"/>
  <c r="BK46" i="14"/>
  <c r="AE45" i="14"/>
  <c r="AF46" i="14"/>
  <c r="B43" i="14"/>
  <c r="BH45" i="14"/>
  <c r="AP45" i="14"/>
  <c r="AV44" i="14"/>
  <c r="L43" i="14"/>
  <c r="P44" i="14"/>
  <c r="H44" i="14"/>
  <c r="AH44" i="14"/>
  <c r="BA44" i="14"/>
  <c r="BI45" i="14"/>
  <c r="AD44" i="14"/>
  <c r="AY44" i="14"/>
  <c r="E44" i="14"/>
  <c r="BG45" i="14"/>
  <c r="AX43" i="14"/>
  <c r="W45" i="14"/>
  <c r="S45" i="14"/>
  <c r="BJ45" i="14"/>
  <c r="AR43" i="14"/>
  <c r="T45" i="14"/>
  <c r="Z44" i="14"/>
  <c r="AK44" i="14"/>
  <c r="M44" i="14"/>
  <c r="U45" i="14"/>
  <c r="L44" i="14"/>
  <c r="I44" i="14"/>
  <c r="AI44" i="14"/>
  <c r="BB44" i="14"/>
  <c r="G45" i="14"/>
  <c r="D44" i="14"/>
  <c r="BF44" i="14"/>
  <c r="AT45" i="14"/>
  <c r="AA44" i="14"/>
  <c r="AM45" i="14"/>
  <c r="AV43" i="14"/>
  <c r="J44" i="14"/>
  <c r="AC44" i="14"/>
  <c r="BC44" i="14"/>
  <c r="BD44" i="14"/>
  <c r="X45" i="14"/>
  <c r="BE44" i="14"/>
  <c r="AU43" i="14"/>
  <c r="AO45" i="14"/>
  <c r="AR44" i="14"/>
  <c r="AN45" i="14"/>
  <c r="V45" i="14"/>
  <c r="AX44" i="14"/>
  <c r="AU44" i="14"/>
  <c r="AZ44" i="14"/>
  <c r="O44" i="14"/>
  <c r="R44" i="14"/>
  <c r="N44" i="14"/>
  <c r="K44" i="14"/>
  <c r="AB44" i="14"/>
  <c r="AW43" i="14"/>
  <c r="BL46" i="14" l="1"/>
  <c r="BM44" i="14"/>
  <c r="AJ44" i="14"/>
  <c r="AQ45" i="14"/>
  <c r="Q44" i="14"/>
  <c r="Y45" i="14"/>
  <c r="BK45" i="14"/>
  <c r="AF45" i="14"/>
  <c r="AE44" i="14"/>
  <c r="B42" i="14"/>
  <c r="V44" i="14"/>
  <c r="T44" i="14"/>
  <c r="AH43" i="14"/>
  <c r="BD43" i="14"/>
  <c r="BG44" i="14"/>
  <c r="P43" i="14"/>
  <c r="W44" i="14"/>
  <c r="J43" i="14"/>
  <c r="AR42" i="14"/>
  <c r="Z43" i="14"/>
  <c r="AT44" i="14"/>
  <c r="AZ43" i="14"/>
  <c r="AP44" i="14"/>
  <c r="BH44" i="14"/>
  <c r="U44" i="14"/>
  <c r="AU42" i="14"/>
  <c r="X44" i="14"/>
  <c r="AC43" i="14"/>
  <c r="AY43" i="14"/>
  <c r="N43" i="14"/>
  <c r="M43" i="14"/>
  <c r="BE43" i="14"/>
  <c r="K43" i="14"/>
  <c r="BA43" i="14"/>
  <c r="BJ44" i="14"/>
  <c r="AM44" i="14"/>
  <c r="AO44" i="14"/>
  <c r="AN44" i="14"/>
  <c r="AB43" i="14"/>
  <c r="AI43" i="14"/>
  <c r="BB43" i="14"/>
  <c r="O43" i="14"/>
  <c r="BC43" i="14"/>
  <c r="BI44" i="14"/>
  <c r="AK43" i="14"/>
  <c r="S44" i="14"/>
  <c r="D43" i="14"/>
  <c r="G44" i="14"/>
  <c r="I43" i="14"/>
  <c r="R43" i="14"/>
  <c r="BF43" i="14"/>
  <c r="AA43" i="14"/>
  <c r="H43" i="14"/>
  <c r="E43" i="14"/>
  <c r="AD43" i="14"/>
  <c r="BM43" i="14" l="1"/>
  <c r="AJ43" i="14"/>
  <c r="BL45" i="14"/>
  <c r="AQ44" i="14"/>
  <c r="Q43" i="14"/>
  <c r="Y44" i="14"/>
  <c r="BK44" i="14"/>
  <c r="AE43" i="14"/>
  <c r="AF44" i="14"/>
  <c r="B41" i="14"/>
  <c r="BH43" i="14"/>
  <c r="AO43" i="14"/>
  <c r="U43" i="14"/>
  <c r="AM43" i="14"/>
  <c r="O42" i="14"/>
  <c r="AK42" i="14"/>
  <c r="BC42" i="14"/>
  <c r="D42" i="14"/>
  <c r="K42" i="14"/>
  <c r="AA42" i="14"/>
  <c r="AI42" i="14"/>
  <c r="AB42" i="14"/>
  <c r="AC42" i="14"/>
  <c r="E42" i="14"/>
  <c r="AY42" i="14"/>
  <c r="BA42" i="14"/>
  <c r="Z42" i="14"/>
  <c r="BF42" i="14"/>
  <c r="M42" i="14"/>
  <c r="H42" i="14"/>
  <c r="S43" i="14"/>
  <c r="T43" i="14"/>
  <c r="AV42" i="14"/>
  <c r="AX42" i="14"/>
  <c r="AP43" i="14"/>
  <c r="L42" i="14"/>
  <c r="R42" i="14"/>
  <c r="BJ43" i="14"/>
  <c r="N42" i="14"/>
  <c r="X43" i="14"/>
  <c r="AN43" i="14"/>
  <c r="V43" i="14"/>
  <c r="AW42" i="14"/>
  <c r="BG43" i="14"/>
  <c r="AT43" i="14"/>
  <c r="BI43" i="14"/>
  <c r="AZ42" i="14"/>
  <c r="I42" i="14"/>
  <c r="J42" i="14"/>
  <c r="BB42" i="14"/>
  <c r="AH42" i="14"/>
  <c r="BD42" i="14"/>
  <c r="AD42" i="14"/>
  <c r="BE42" i="14"/>
  <c r="G43" i="14"/>
  <c r="W43" i="14"/>
  <c r="P42" i="14"/>
  <c r="AJ42" i="14" l="1"/>
  <c r="BM42" i="14"/>
  <c r="BL44" i="14"/>
  <c r="Q42" i="14"/>
  <c r="AQ43" i="14"/>
  <c r="Y43" i="14"/>
  <c r="BL43" i="14" s="1"/>
  <c r="BK43" i="14"/>
  <c r="AF43" i="14"/>
  <c r="AE42" i="14"/>
  <c r="B40" i="14"/>
  <c r="T42" i="14"/>
  <c r="V42" i="14"/>
  <c r="AX41" i="14"/>
  <c r="AR41" i="14"/>
  <c r="AP42" i="14"/>
  <c r="AO42" i="14"/>
  <c r="L41" i="14"/>
  <c r="AV41" i="14"/>
  <c r="L40" i="14"/>
  <c r="G42" i="14"/>
  <c r="BA41" i="14"/>
  <c r="AD41" i="14"/>
  <c r="AC41" i="14"/>
  <c r="AZ41" i="14"/>
  <c r="P41" i="14"/>
  <c r="BD41" i="14"/>
  <c r="BI42" i="14"/>
  <c r="S42" i="14"/>
  <c r="AU40" i="14"/>
  <c r="AM42" i="14"/>
  <c r="N41" i="14"/>
  <c r="E41" i="14"/>
  <c r="AV40" i="14"/>
  <c r="BH42" i="14"/>
  <c r="AN42" i="14"/>
  <c r="AW41" i="14"/>
  <c r="AK41" i="14"/>
  <c r="R41" i="14"/>
  <c r="BC41" i="14"/>
  <c r="BF41" i="14"/>
  <c r="AI41" i="14"/>
  <c r="Z41" i="14"/>
  <c r="K41" i="14"/>
  <c r="BE41" i="14"/>
  <c r="AA41" i="14"/>
  <c r="AW40" i="14"/>
  <c r="I41" i="14"/>
  <c r="M41" i="14"/>
  <c r="H41" i="14"/>
  <c r="W42" i="14"/>
  <c r="X42" i="14"/>
  <c r="U42" i="14"/>
  <c r="AU41" i="14"/>
  <c r="AY41" i="14"/>
  <c r="BB41" i="14"/>
  <c r="BJ42" i="14"/>
  <c r="AT42" i="14"/>
  <c r="BG42" i="14"/>
  <c r="AH41" i="14"/>
  <c r="D41" i="14"/>
  <c r="O41" i="14"/>
  <c r="AR40" i="14"/>
  <c r="J41" i="14"/>
  <c r="AB41" i="14"/>
  <c r="AJ41" i="14" l="1"/>
  <c r="BM41" i="14"/>
  <c r="Q41" i="14"/>
  <c r="AQ42" i="14"/>
  <c r="Y42" i="14"/>
  <c r="BL42" i="14" s="1"/>
  <c r="BK42" i="14"/>
  <c r="AF42" i="14"/>
  <c r="AE41" i="14"/>
  <c r="B39" i="14"/>
  <c r="AP41" i="14"/>
  <c r="U41" i="14"/>
  <c r="O40" i="14"/>
  <c r="I40" i="14"/>
  <c r="R40" i="14"/>
  <c r="AT41" i="14"/>
  <c r="S41" i="14"/>
  <c r="AD40" i="14"/>
  <c r="BB40" i="14"/>
  <c r="G41" i="14"/>
  <c r="BC40" i="14"/>
  <c r="BJ41" i="14"/>
  <c r="D40" i="14"/>
  <c r="AB40" i="14"/>
  <c r="H40" i="14"/>
  <c r="BG41" i="14"/>
  <c r="J40" i="14"/>
  <c r="AK40" i="14"/>
  <c r="BH41" i="14"/>
  <c r="AN41" i="14"/>
  <c r="V41" i="14"/>
  <c r="BF40" i="14"/>
  <c r="P40" i="14"/>
  <c r="M40" i="14"/>
  <c r="BD40" i="14"/>
  <c r="E40" i="14"/>
  <c r="AR39" i="14"/>
  <c r="BA40" i="14"/>
  <c r="AH40" i="14"/>
  <c r="AM41" i="14"/>
  <c r="AV39" i="14"/>
  <c r="AO41" i="14"/>
  <c r="T41" i="14"/>
  <c r="AX40" i="14"/>
  <c r="AW39" i="14"/>
  <c r="W41" i="14"/>
  <c r="AY40" i="14"/>
  <c r="Z40" i="14"/>
  <c r="BI41" i="14"/>
  <c r="AZ40" i="14"/>
  <c r="AA40" i="14"/>
  <c r="N40" i="14"/>
  <c r="AI40" i="14"/>
  <c r="K40" i="14"/>
  <c r="AU39" i="14"/>
  <c r="AC40" i="14"/>
  <c r="X41" i="14"/>
  <c r="BE40" i="14"/>
  <c r="AJ40" i="14" l="1"/>
  <c r="BM40" i="14"/>
  <c r="Q40" i="14"/>
  <c r="AQ41" i="14"/>
  <c r="Y41" i="14"/>
  <c r="BL41" i="14" s="1"/>
  <c r="BK41" i="14"/>
  <c r="AE40" i="14"/>
  <c r="AF41" i="14"/>
  <c r="B38" i="14"/>
  <c r="BH40" i="14"/>
  <c r="T40" i="14"/>
  <c r="AU38" i="14"/>
  <c r="AA39" i="14"/>
  <c r="Z39" i="14"/>
  <c r="W40" i="14"/>
  <c r="AI39" i="14"/>
  <c r="AH39" i="14"/>
  <c r="G40" i="14"/>
  <c r="E39" i="14"/>
  <c r="X40" i="14"/>
  <c r="BJ40" i="14"/>
  <c r="AR38" i="14"/>
  <c r="M39" i="14"/>
  <c r="AN40" i="14"/>
  <c r="AP40" i="14"/>
  <c r="L39" i="14"/>
  <c r="D39" i="14"/>
  <c r="BD39" i="14"/>
  <c r="I39" i="14"/>
  <c r="N39" i="14"/>
  <c r="BE39" i="14"/>
  <c r="BB39" i="14"/>
  <c r="AK39" i="14"/>
  <c r="BC39" i="14"/>
  <c r="BA39" i="14"/>
  <c r="AY39" i="14"/>
  <c r="J39" i="14"/>
  <c r="S40" i="14"/>
  <c r="AM40" i="14"/>
  <c r="AD39" i="14"/>
  <c r="AC39" i="14"/>
  <c r="BI40" i="14"/>
  <c r="AB39" i="14"/>
  <c r="V40" i="14"/>
  <c r="AT40" i="14"/>
  <c r="K39" i="14"/>
  <c r="O39" i="14"/>
  <c r="BF39" i="14"/>
  <c r="P39" i="14"/>
  <c r="AZ39" i="14"/>
  <c r="R39" i="14"/>
  <c r="BG40" i="14"/>
  <c r="H39" i="14"/>
  <c r="AV38" i="14"/>
  <c r="AO40" i="14"/>
  <c r="U40" i="14"/>
  <c r="AX39" i="14"/>
  <c r="BM39" i="14" l="1"/>
  <c r="AJ39" i="14"/>
  <c r="AQ40" i="14"/>
  <c r="Q39" i="14"/>
  <c r="Y40" i="14"/>
  <c r="BL40" i="14" s="1"/>
  <c r="BK40" i="14"/>
  <c r="AE39" i="14"/>
  <c r="AF40" i="14"/>
  <c r="B37" i="14"/>
  <c r="V39" i="14"/>
  <c r="AO39" i="14"/>
  <c r="T39" i="14"/>
  <c r="AW38" i="14"/>
  <c r="BH39" i="14"/>
  <c r="AN39" i="14"/>
  <c r="AM39" i="14"/>
  <c r="S39" i="14"/>
  <c r="K38" i="14"/>
  <c r="Z38" i="14"/>
  <c r="W39" i="14"/>
  <c r="I38" i="14"/>
  <c r="AH38" i="14"/>
  <c r="BG39" i="14"/>
  <c r="BC38" i="14"/>
  <c r="AV37" i="14"/>
  <c r="AP39" i="14"/>
  <c r="AX38" i="14"/>
  <c r="AW37" i="14"/>
  <c r="R38" i="14"/>
  <c r="E38" i="14"/>
  <c r="J38" i="14"/>
  <c r="X39" i="14"/>
  <c r="AI38" i="14"/>
  <c r="AZ38" i="14"/>
  <c r="U39" i="14"/>
  <c r="L38" i="14"/>
  <c r="AT39" i="14"/>
  <c r="G39" i="14"/>
  <c r="AD38" i="14"/>
  <c r="D38" i="14"/>
  <c r="P38" i="14"/>
  <c r="H38" i="14"/>
  <c r="M38" i="14"/>
  <c r="BD38" i="14"/>
  <c r="N38" i="14"/>
  <c r="BF38" i="14"/>
  <c r="BJ39" i="14"/>
  <c r="AY38" i="14"/>
  <c r="BE38" i="14"/>
  <c r="AC38" i="14"/>
  <c r="O38" i="14"/>
  <c r="BB38" i="14"/>
  <c r="AB38" i="14"/>
  <c r="AA38" i="14"/>
  <c r="AK38" i="14"/>
  <c r="BA38" i="14"/>
  <c r="BI39" i="14"/>
  <c r="AU37" i="14"/>
  <c r="BM38" i="14" l="1"/>
  <c r="AJ38" i="14"/>
  <c r="AQ39" i="14"/>
  <c r="Q38" i="14"/>
  <c r="Y39" i="14"/>
  <c r="BK39" i="14"/>
  <c r="AE38" i="14"/>
  <c r="AF39" i="14"/>
  <c r="B36" i="14"/>
  <c r="BH38" i="14"/>
  <c r="L37" i="14"/>
  <c r="AN38" i="14"/>
  <c r="X38" i="14"/>
  <c r="K37" i="14"/>
  <c r="O37" i="14"/>
  <c r="AB37" i="14"/>
  <c r="BJ38" i="14"/>
  <c r="M37" i="14"/>
  <c r="S38" i="14"/>
  <c r="N37" i="14"/>
  <c r="AO38" i="14"/>
  <c r="V38" i="14"/>
  <c r="AW36" i="14"/>
  <c r="E37" i="14"/>
  <c r="BD37" i="14"/>
  <c r="BG38" i="14"/>
  <c r="AT38" i="14"/>
  <c r="H37" i="14"/>
  <c r="BB37" i="14"/>
  <c r="AC37" i="14"/>
  <c r="W38" i="14"/>
  <c r="AZ37" i="14"/>
  <c r="AK37" i="14"/>
  <c r="U38" i="14"/>
  <c r="AP38" i="14"/>
  <c r="T38" i="14"/>
  <c r="AM38" i="14"/>
  <c r="BE37" i="14"/>
  <c r="J37" i="14"/>
  <c r="AD37" i="14"/>
  <c r="BC37" i="14"/>
  <c r="AI37" i="14"/>
  <c r="Z37" i="14"/>
  <c r="P37" i="14"/>
  <c r="D37" i="14"/>
  <c r="R37" i="14"/>
  <c r="G38" i="14"/>
  <c r="AH37" i="14"/>
  <c r="AA37" i="14"/>
  <c r="AY37" i="14"/>
  <c r="I37" i="14"/>
  <c r="BI38" i="14"/>
  <c r="BF37" i="14"/>
  <c r="BA37" i="14"/>
  <c r="AR37" i="14"/>
  <c r="AX37" i="14"/>
  <c r="BL39" i="14" l="1"/>
  <c r="AJ37" i="14"/>
  <c r="BM37" i="14"/>
  <c r="Q37" i="14"/>
  <c r="AQ38" i="14"/>
  <c r="Y38" i="14"/>
  <c r="BK38" i="14"/>
  <c r="AE37" i="14"/>
  <c r="AF38" i="14"/>
  <c r="B35" i="14"/>
  <c r="BH37" i="14"/>
  <c r="AP37" i="14"/>
  <c r="AX36" i="14"/>
  <c r="T37" i="14"/>
  <c r="S37" i="14"/>
  <c r="AD36" i="14"/>
  <c r="BD36" i="14"/>
  <c r="AA36" i="14"/>
  <c r="K36" i="14"/>
  <c r="Z36" i="14"/>
  <c r="AB36" i="14"/>
  <c r="I36" i="14"/>
  <c r="AM37" i="14"/>
  <c r="M36" i="14"/>
  <c r="AZ36" i="14"/>
  <c r="O36" i="14"/>
  <c r="BF36" i="14"/>
  <c r="BE36" i="14"/>
  <c r="H36" i="14"/>
  <c r="J36" i="14"/>
  <c r="BJ37" i="14"/>
  <c r="E36" i="14"/>
  <c r="BA36" i="14"/>
  <c r="AH36" i="14"/>
  <c r="G37" i="14"/>
  <c r="AT37" i="14"/>
  <c r="N36" i="14"/>
  <c r="R36" i="14"/>
  <c r="BC36" i="14"/>
  <c r="D36" i="14"/>
  <c r="AI36" i="14"/>
  <c r="BI37" i="14"/>
  <c r="X37" i="14"/>
  <c r="U37" i="14"/>
  <c r="AU36" i="14"/>
  <c r="L36" i="14"/>
  <c r="V37" i="14"/>
  <c r="L35" i="14"/>
  <c r="AR36" i="14"/>
  <c r="AN37" i="14"/>
  <c r="W37" i="14"/>
  <c r="AV36" i="14"/>
  <c r="AO37" i="14"/>
  <c r="AC36" i="14"/>
  <c r="BB36" i="14"/>
  <c r="BG37" i="14"/>
  <c r="AK36" i="14"/>
  <c r="AY36" i="14"/>
  <c r="P36" i="14"/>
  <c r="AW35" i="14"/>
  <c r="BM36" i="14" l="1"/>
  <c r="AJ36" i="14"/>
  <c r="BL38" i="14"/>
  <c r="AQ37" i="14"/>
  <c r="Q36" i="14"/>
  <c r="Y37" i="14"/>
  <c r="BK37" i="14"/>
  <c r="AE36" i="14"/>
  <c r="AF37" i="14"/>
  <c r="B34" i="14"/>
  <c r="AX35" i="14"/>
  <c r="U36" i="14"/>
  <c r="AO36" i="14"/>
  <c r="AU34" i="14"/>
  <c r="V36" i="14"/>
  <c r="AR35" i="14"/>
  <c r="AN36" i="14"/>
  <c r="J35" i="14"/>
  <c r="K35" i="14"/>
  <c r="BI36" i="14"/>
  <c r="E35" i="14"/>
  <c r="BC35" i="14"/>
  <c r="I35" i="14"/>
  <c r="AI35" i="14"/>
  <c r="W36" i="14"/>
  <c r="BA35" i="14"/>
  <c r="AX34" i="14"/>
  <c r="BH36" i="14"/>
  <c r="BJ36" i="14"/>
  <c r="BD35" i="14"/>
  <c r="R35" i="14"/>
  <c r="P35" i="14"/>
  <c r="G36" i="14"/>
  <c r="BG36" i="14"/>
  <c r="Z35" i="14"/>
  <c r="X36" i="14"/>
  <c r="T36" i="14"/>
  <c r="AU35" i="14"/>
  <c r="AP36" i="14"/>
  <c r="AA35" i="14"/>
  <c r="O35" i="14"/>
  <c r="AB35" i="14"/>
  <c r="S36" i="14"/>
  <c r="AT36" i="14"/>
  <c r="BB35" i="14"/>
  <c r="BF35" i="14"/>
  <c r="AC35" i="14"/>
  <c r="AY35" i="14"/>
  <c r="AV35" i="14"/>
  <c r="AM36" i="14"/>
  <c r="AK35" i="14"/>
  <c r="H35" i="14"/>
  <c r="N35" i="14"/>
  <c r="D35" i="14"/>
  <c r="AD35" i="14"/>
  <c r="AH35" i="14"/>
  <c r="M35" i="14"/>
  <c r="AZ35" i="14"/>
  <c r="BE35" i="14"/>
  <c r="BL37" i="14" l="1"/>
  <c r="AJ35" i="14"/>
  <c r="BM35" i="14"/>
  <c r="Q35" i="14"/>
  <c r="AQ36" i="14"/>
  <c r="Y36" i="14"/>
  <c r="BL36" i="14" s="1"/>
  <c r="BK36" i="14"/>
  <c r="AE35" i="14"/>
  <c r="AF36" i="14"/>
  <c r="B33" i="14"/>
  <c r="AN35" i="14"/>
  <c r="AP35" i="14"/>
  <c r="AW34" i="14"/>
  <c r="BH35" i="14"/>
  <c r="V35" i="14"/>
  <c r="L34" i="14"/>
  <c r="N34" i="14"/>
  <c r="E34" i="14"/>
  <c r="BG35" i="14"/>
  <c r="AC34" i="14"/>
  <c r="K34" i="14"/>
  <c r="AD34" i="14"/>
  <c r="BC34" i="14"/>
  <c r="O34" i="14"/>
  <c r="AM35" i="14"/>
  <c r="AI34" i="14"/>
  <c r="AZ34" i="14"/>
  <c r="AO35" i="14"/>
  <c r="AR34" i="14"/>
  <c r="W35" i="14"/>
  <c r="BB34" i="14"/>
  <c r="X35" i="14"/>
  <c r="BI35" i="14"/>
  <c r="BJ35" i="14"/>
  <c r="BF34" i="14"/>
  <c r="AY34" i="14"/>
  <c r="AT35" i="14"/>
  <c r="T35" i="14"/>
  <c r="U35" i="14"/>
  <c r="AV34" i="14"/>
  <c r="S35" i="14"/>
  <c r="P34" i="14"/>
  <c r="BE34" i="14"/>
  <c r="AH34" i="14"/>
  <c r="BD34" i="14"/>
  <c r="AB34" i="14"/>
  <c r="D34" i="14"/>
  <c r="I34" i="14"/>
  <c r="H34" i="14"/>
  <c r="AV33" i="14"/>
  <c r="AA34" i="14"/>
  <c r="M34" i="14"/>
  <c r="AK34" i="14"/>
  <c r="J34" i="14"/>
  <c r="G35" i="14"/>
  <c r="Z34" i="14"/>
  <c r="R34" i="14"/>
  <c r="BA34" i="14"/>
  <c r="AR33" i="14"/>
  <c r="AJ34" i="14" l="1"/>
  <c r="BM34" i="14"/>
  <c r="AQ35" i="14"/>
  <c r="Q34" i="14"/>
  <c r="Y35" i="14"/>
  <c r="BK35" i="14"/>
  <c r="AE34" i="14"/>
  <c r="AF35" i="14"/>
  <c r="B32" i="14"/>
  <c r="T34" i="14"/>
  <c r="AP34" i="14"/>
  <c r="U34" i="14"/>
  <c r="BH34" i="14"/>
  <c r="Z33" i="14"/>
  <c r="M33" i="14"/>
  <c r="K33" i="14"/>
  <c r="I33" i="14"/>
  <c r="AH33" i="14"/>
  <c r="AK33" i="14"/>
  <c r="BJ34" i="14"/>
  <c r="R33" i="14"/>
  <c r="D33" i="14"/>
  <c r="AN34" i="14"/>
  <c r="AX33" i="14"/>
  <c r="BG34" i="14"/>
  <c r="BA33" i="14"/>
  <c r="BI34" i="14"/>
  <c r="N33" i="14"/>
  <c r="J33" i="14"/>
  <c r="G34" i="14"/>
  <c r="S34" i="14"/>
  <c r="AY33" i="14"/>
  <c r="AB33" i="14"/>
  <c r="AX32" i="14"/>
  <c r="E33" i="14"/>
  <c r="V34" i="14"/>
  <c r="L33" i="14"/>
  <c r="AU33" i="14"/>
  <c r="AI33" i="14"/>
  <c r="W34" i="14"/>
  <c r="BD33" i="14"/>
  <c r="AZ33" i="14"/>
  <c r="H33" i="14"/>
  <c r="AM34" i="14"/>
  <c r="X34" i="14"/>
  <c r="P33" i="14"/>
  <c r="BB33" i="14"/>
  <c r="BE33" i="14"/>
  <c r="O33" i="14"/>
  <c r="AT34" i="14"/>
  <c r="BF33" i="14"/>
  <c r="AD33" i="14"/>
  <c r="BC33" i="14"/>
  <c r="AC33" i="14"/>
  <c r="AA33" i="14"/>
  <c r="AO34" i="14"/>
  <c r="AW33" i="14"/>
  <c r="BM33" i="14" l="1"/>
  <c r="AJ33" i="14"/>
  <c r="BL35" i="14"/>
  <c r="AQ34" i="14"/>
  <c r="Q33" i="14"/>
  <c r="Y34" i="14"/>
  <c r="BL34" i="14" s="1"/>
  <c r="BK34" i="14"/>
  <c r="AE33" i="14"/>
  <c r="AF34" i="14"/>
  <c r="B31" i="14"/>
  <c r="AP33" i="14"/>
  <c r="V33" i="14"/>
  <c r="AU32" i="14"/>
  <c r="BH33" i="14"/>
  <c r="I32" i="14"/>
  <c r="BA32" i="14"/>
  <c r="K32" i="14"/>
  <c r="AI32" i="14"/>
  <c r="W33" i="14"/>
  <c r="BI33" i="14"/>
  <c r="G33" i="14"/>
  <c r="O32" i="14"/>
  <c r="AC32" i="14"/>
  <c r="BJ33" i="14"/>
  <c r="AT33" i="14"/>
  <c r="M32" i="14"/>
  <c r="BG33" i="14"/>
  <c r="D32" i="14"/>
  <c r="H32" i="14"/>
  <c r="AB32" i="14"/>
  <c r="N32" i="14"/>
  <c r="BF32" i="14"/>
  <c r="T33" i="14"/>
  <c r="AR32" i="14"/>
  <c r="L31" i="14"/>
  <c r="AM33" i="14"/>
  <c r="BE32" i="14"/>
  <c r="BD32" i="14"/>
  <c r="BB32" i="14"/>
  <c r="AW31" i="14"/>
  <c r="AO33" i="14"/>
  <c r="AW32" i="14"/>
  <c r="AN33" i="14"/>
  <c r="U33" i="14"/>
  <c r="AV32" i="14"/>
  <c r="P32" i="14"/>
  <c r="R32" i="14"/>
  <c r="AA32" i="14"/>
  <c r="AH32" i="14"/>
  <c r="J32" i="14"/>
  <c r="S33" i="14"/>
  <c r="BC32" i="14"/>
  <c r="AY32" i="14"/>
  <c r="AK32" i="14"/>
  <c r="L32" i="14"/>
  <c r="E32" i="14"/>
  <c r="X33" i="14"/>
  <c r="AD32" i="14"/>
  <c r="Z32" i="14"/>
  <c r="AZ32" i="14"/>
  <c r="AX31" i="14"/>
  <c r="AJ32" i="14" l="1"/>
  <c r="BM32" i="14"/>
  <c r="Q32" i="14"/>
  <c r="AQ33" i="14"/>
  <c r="Y33" i="14"/>
  <c r="BL33" i="14" s="1"/>
  <c r="BK33" i="14"/>
  <c r="AE32" i="14"/>
  <c r="AF33" i="14"/>
  <c r="B30" i="14"/>
  <c r="AN32" i="14"/>
  <c r="AR31" i="14"/>
  <c r="AC31" i="14"/>
  <c r="BJ32" i="14"/>
  <c r="R31" i="14"/>
  <c r="BI32" i="14"/>
  <c r="BD31" i="14"/>
  <c r="N31" i="14"/>
  <c r="AD31" i="14"/>
  <c r="H31" i="14"/>
  <c r="AZ31" i="14"/>
  <c r="AR30" i="14"/>
  <c r="BF31" i="14"/>
  <c r="S32" i="14"/>
  <c r="BA31" i="14"/>
  <c r="AP32" i="14"/>
  <c r="AV31" i="14"/>
  <c r="L30" i="14"/>
  <c r="AT32" i="14"/>
  <c r="J31" i="14"/>
  <c r="I31" i="14"/>
  <c r="BB31" i="14"/>
  <c r="G32" i="14"/>
  <c r="BC31" i="14"/>
  <c r="AV30" i="14"/>
  <c r="O31" i="14"/>
  <c r="AW30" i="14"/>
  <c r="T32" i="14"/>
  <c r="AO32" i="14"/>
  <c r="U32" i="14"/>
  <c r="Z31" i="14"/>
  <c r="AM32" i="14"/>
  <c r="AB31" i="14"/>
  <c r="M31" i="14"/>
  <c r="AI31" i="14"/>
  <c r="AH31" i="14"/>
  <c r="BE31" i="14"/>
  <c r="D31" i="14"/>
  <c r="AA31" i="14"/>
  <c r="AU30" i="14"/>
  <c r="AY31" i="14"/>
  <c r="K31" i="14"/>
  <c r="X32" i="14"/>
  <c r="E31" i="14"/>
  <c r="BG32" i="14"/>
  <c r="P31" i="14"/>
  <c r="AK31" i="14"/>
  <c r="W32" i="14"/>
  <c r="BH32" i="14"/>
  <c r="AU31" i="14"/>
  <c r="V32" i="14"/>
  <c r="AJ31" i="14" l="1"/>
  <c r="BM31" i="14"/>
  <c r="Q31" i="14"/>
  <c r="AQ32" i="14"/>
  <c r="Y32" i="14"/>
  <c r="BL32" i="14" s="1"/>
  <c r="BK32" i="14"/>
  <c r="AE31" i="14"/>
  <c r="AF32" i="14"/>
  <c r="B29" i="14"/>
  <c r="AP31" i="14"/>
  <c r="U31" i="14"/>
  <c r="H30" i="14"/>
  <c r="G31" i="14"/>
  <c r="BD30" i="14"/>
  <c r="BB30" i="14"/>
  <c r="BI31" i="14"/>
  <c r="AC30" i="14"/>
  <c r="AY30" i="14"/>
  <c r="AB30" i="14"/>
  <c r="AT31" i="14"/>
  <c r="AW29" i="14"/>
  <c r="J30" i="14"/>
  <c r="D30" i="14"/>
  <c r="R30" i="14"/>
  <c r="N30" i="14"/>
  <c r="P30" i="14"/>
  <c r="BA30" i="14"/>
  <c r="AX29" i="14"/>
  <c r="O30" i="14"/>
  <c r="AO31" i="14"/>
  <c r="AX30" i="14"/>
  <c r="BH31" i="14"/>
  <c r="AN31" i="14"/>
  <c r="BJ31" i="14"/>
  <c r="AM31" i="14"/>
  <c r="AH30" i="14"/>
  <c r="M30" i="14"/>
  <c r="E30" i="14"/>
  <c r="S31" i="14"/>
  <c r="W31" i="14"/>
  <c r="AD30" i="14"/>
  <c r="T31" i="14"/>
  <c r="V31" i="14"/>
  <c r="L29" i="14"/>
  <c r="AZ30" i="14"/>
  <c r="Z30" i="14"/>
  <c r="I30" i="14"/>
  <c r="BF30" i="14"/>
  <c r="BG31" i="14"/>
  <c r="AK30" i="14"/>
  <c r="X31" i="14"/>
  <c r="BE30" i="14"/>
  <c r="BC30" i="14"/>
  <c r="K30" i="14"/>
  <c r="AA30" i="14"/>
  <c r="AI30" i="14"/>
  <c r="BM30" i="14" l="1"/>
  <c r="AJ30" i="14"/>
  <c r="Q30" i="14"/>
  <c r="AQ31" i="14"/>
  <c r="Y31" i="14"/>
  <c r="BL31" i="14" s="1"/>
  <c r="BK31" i="14"/>
  <c r="AE30" i="14"/>
  <c r="AF31" i="14"/>
  <c r="B28" i="14"/>
  <c r="V30" i="14"/>
  <c r="T30" i="14"/>
  <c r="AN30" i="14"/>
  <c r="BI30" i="14"/>
  <c r="R29" i="14"/>
  <c r="BE29" i="14"/>
  <c r="BD29" i="14"/>
  <c r="AK29" i="14"/>
  <c r="O29" i="14"/>
  <c r="BB29" i="14"/>
  <c r="I29" i="14"/>
  <c r="BJ30" i="14"/>
  <c r="AR28" i="14"/>
  <c r="BH30" i="14"/>
  <c r="AU29" i="14"/>
  <c r="AO30" i="14"/>
  <c r="J29" i="14"/>
  <c r="BC29" i="14"/>
  <c r="AT30" i="14"/>
  <c r="N29" i="14"/>
  <c r="H29" i="14"/>
  <c r="P29" i="14"/>
  <c r="AB29" i="14"/>
  <c r="D29" i="14"/>
  <c r="E29" i="14"/>
  <c r="Z29" i="14"/>
  <c r="AA29" i="14"/>
  <c r="AV29" i="14"/>
  <c r="AP30" i="14"/>
  <c r="AI29" i="14"/>
  <c r="W30" i="14"/>
  <c r="S30" i="14"/>
  <c r="AC29" i="14"/>
  <c r="BF29" i="14"/>
  <c r="X30" i="14"/>
  <c r="AM30" i="14"/>
  <c r="K29" i="14"/>
  <c r="AH29" i="14"/>
  <c r="AV28" i="14"/>
  <c r="BA29" i="14"/>
  <c r="AD29" i="14"/>
  <c r="M29" i="14"/>
  <c r="AZ29" i="14"/>
  <c r="AY29" i="14"/>
  <c r="BG30" i="14"/>
  <c r="G30" i="14"/>
  <c r="AX28" i="14"/>
  <c r="U30" i="14"/>
  <c r="AR29" i="14"/>
  <c r="AJ29" i="14" l="1"/>
  <c r="BM29" i="14"/>
  <c r="Q29" i="14"/>
  <c r="AQ30" i="14"/>
  <c r="Y30" i="14"/>
  <c r="BK30" i="14"/>
  <c r="AF30" i="14"/>
  <c r="AE29" i="14"/>
  <c r="B27" i="14"/>
  <c r="AN29" i="14"/>
  <c r="T29" i="14"/>
  <c r="AP29" i="14"/>
  <c r="L28" i="14"/>
  <c r="BH29" i="14"/>
  <c r="AO29" i="14"/>
  <c r="AW28" i="14"/>
  <c r="AR27" i="14"/>
  <c r="BB28" i="14"/>
  <c r="G29" i="14"/>
  <c r="AC28" i="14"/>
  <c r="X29" i="14"/>
  <c r="R28" i="14"/>
  <c r="Z28" i="14"/>
  <c r="AZ28" i="14"/>
  <c r="AK28" i="14"/>
  <c r="AH28" i="14"/>
  <c r="BE28" i="14"/>
  <c r="AA28" i="14"/>
  <c r="J28" i="14"/>
  <c r="AB28" i="14"/>
  <c r="P28" i="14"/>
  <c r="K28" i="14"/>
  <c r="AM29" i="14"/>
  <c r="BI29" i="14"/>
  <c r="AU27" i="14"/>
  <c r="BJ29" i="14"/>
  <c r="AD28" i="14"/>
  <c r="BC28" i="14"/>
  <c r="AT29" i="14"/>
  <c r="V29" i="14"/>
  <c r="AU28" i="14"/>
  <c r="I28" i="14"/>
  <c r="O28" i="14"/>
  <c r="BF28" i="14"/>
  <c r="M28" i="14"/>
  <c r="H28" i="14"/>
  <c r="BG29" i="14"/>
  <c r="BD28" i="14"/>
  <c r="E28" i="14"/>
  <c r="W29" i="14"/>
  <c r="U29" i="14"/>
  <c r="N28" i="14"/>
  <c r="AI28" i="14"/>
  <c r="BA28" i="14"/>
  <c r="S29" i="14"/>
  <c r="D28" i="14"/>
  <c r="AY28" i="14"/>
  <c r="AV27" i="14"/>
  <c r="BL30" i="14" l="1"/>
  <c r="BM28" i="14"/>
  <c r="AJ28" i="14"/>
  <c r="AQ29" i="14"/>
  <c r="Q28" i="14"/>
  <c r="Y29" i="14"/>
  <c r="BL29" i="14" s="1"/>
  <c r="BK29" i="14"/>
  <c r="AE28" i="14"/>
  <c r="AF29" i="14"/>
  <c r="B26" i="14"/>
  <c r="AO28" i="14"/>
  <c r="T28" i="14"/>
  <c r="L27" i="14"/>
  <c r="O27" i="14"/>
  <c r="AC27" i="14"/>
  <c r="J27" i="14"/>
  <c r="AD27" i="14"/>
  <c r="AB27" i="14"/>
  <c r="H27" i="14"/>
  <c r="P27" i="14"/>
  <c r="BG28" i="14"/>
  <c r="D27" i="14"/>
  <c r="E27" i="14"/>
  <c r="AY27" i="14"/>
  <c r="BH28" i="14"/>
  <c r="AN28" i="14"/>
  <c r="AX27" i="14"/>
  <c r="X28" i="14"/>
  <c r="AK27" i="14"/>
  <c r="BI28" i="14"/>
  <c r="BB27" i="14"/>
  <c r="AM28" i="14"/>
  <c r="I27" i="14"/>
  <c r="BC27" i="14"/>
  <c r="M27" i="14"/>
  <c r="S28" i="14"/>
  <c r="AA27" i="14"/>
  <c r="R27" i="14"/>
  <c r="BD27" i="14"/>
  <c r="AP28" i="14"/>
  <c r="AW27" i="14"/>
  <c r="W28" i="14"/>
  <c r="K27" i="14"/>
  <c r="G28" i="14"/>
  <c r="AH27" i="14"/>
  <c r="AI27" i="14"/>
  <c r="AZ27" i="14"/>
  <c r="BF27" i="14"/>
  <c r="BE27" i="14"/>
  <c r="AT28" i="14"/>
  <c r="AR26" i="14"/>
  <c r="Z27" i="14"/>
  <c r="BA27" i="14"/>
  <c r="BJ28" i="14"/>
  <c r="N27" i="14"/>
  <c r="V28" i="14"/>
  <c r="U28" i="14"/>
  <c r="AJ27" i="14" l="1"/>
  <c r="BM27" i="14"/>
  <c r="AQ28" i="14"/>
  <c r="Q27" i="14"/>
  <c r="Y28" i="14"/>
  <c r="BK28" i="14"/>
  <c r="AE27" i="14"/>
  <c r="AF28" i="14"/>
  <c r="B25" i="14"/>
  <c r="V27" i="14"/>
  <c r="AX26" i="14"/>
  <c r="T27" i="14"/>
  <c r="U27" i="14"/>
  <c r="AU26" i="14"/>
  <c r="BI27" i="14"/>
  <c r="AT27" i="14"/>
  <c r="W27" i="14"/>
  <c r="BF26" i="14"/>
  <c r="BA26" i="14"/>
  <c r="K26" i="14"/>
  <c r="AH26" i="14"/>
  <c r="BE26" i="14"/>
  <c r="BC26" i="14"/>
  <c r="AB26" i="14"/>
  <c r="AC26" i="14"/>
  <c r="AP27" i="14"/>
  <c r="AW26" i="14"/>
  <c r="AI26" i="14"/>
  <c r="X27" i="14"/>
  <c r="E26" i="14"/>
  <c r="N26" i="14"/>
  <c r="D26" i="14"/>
  <c r="M26" i="14"/>
  <c r="AY26" i="14"/>
  <c r="S27" i="14"/>
  <c r="BD26" i="14"/>
  <c r="BB26" i="14"/>
  <c r="Z26" i="14"/>
  <c r="AZ26" i="14"/>
  <c r="AN27" i="14"/>
  <c r="AO27" i="14"/>
  <c r="L26" i="14"/>
  <c r="AV26" i="14"/>
  <c r="BH27" i="14"/>
  <c r="R26" i="14"/>
  <c r="AD26" i="14"/>
  <c r="O26" i="14"/>
  <c r="G27" i="14"/>
  <c r="AM27" i="14"/>
  <c r="H26" i="14"/>
  <c r="BJ27" i="14"/>
  <c r="P26" i="14"/>
  <c r="BG27" i="14"/>
  <c r="I26" i="14"/>
  <c r="AK26" i="14"/>
  <c r="J26" i="14"/>
  <c r="AA26" i="14"/>
  <c r="AJ26" i="14" l="1"/>
  <c r="BM26" i="14"/>
  <c r="BL28" i="14"/>
  <c r="Q26" i="14"/>
  <c r="AQ27" i="14"/>
  <c r="Y27" i="14"/>
  <c r="BL27" i="14" s="1"/>
  <c r="BK27" i="14"/>
  <c r="AE26" i="14"/>
  <c r="AF27" i="14"/>
  <c r="B24" i="14"/>
  <c r="U26" i="14"/>
  <c r="BH26" i="14"/>
  <c r="AX25" i="14"/>
  <c r="AP26" i="14"/>
  <c r="P25" i="14"/>
  <c r="E25" i="14"/>
  <c r="BB25" i="14"/>
  <c r="W26" i="14"/>
  <c r="J25" i="14"/>
  <c r="BD25" i="14"/>
  <c r="Z25" i="14"/>
  <c r="BI26" i="14"/>
  <c r="AA25" i="14"/>
  <c r="AW24" i="14"/>
  <c r="AY25" i="14"/>
  <c r="AR24" i="14"/>
  <c r="AN26" i="14"/>
  <c r="AW25" i="14"/>
  <c r="I25" i="14"/>
  <c r="O25" i="14"/>
  <c r="S26" i="14"/>
  <c r="N25" i="14"/>
  <c r="BE25" i="14"/>
  <c r="BC25" i="14"/>
  <c r="AZ25" i="14"/>
  <c r="AH25" i="14"/>
  <c r="AK25" i="14"/>
  <c r="AX24" i="14"/>
  <c r="G26" i="14"/>
  <c r="AI25" i="14"/>
  <c r="X26" i="14"/>
  <c r="AB25" i="14"/>
  <c r="K25" i="14"/>
  <c r="BA25" i="14"/>
  <c r="M25" i="14"/>
  <c r="AV24" i="14"/>
  <c r="AO26" i="14"/>
  <c r="T26" i="14"/>
  <c r="AU25" i="14"/>
  <c r="V26" i="14"/>
  <c r="L25" i="14"/>
  <c r="AR25" i="14"/>
  <c r="AV25" i="14"/>
  <c r="H25" i="14"/>
  <c r="AT26" i="14"/>
  <c r="BF25" i="14"/>
  <c r="BJ26" i="14"/>
  <c r="D25" i="14"/>
  <c r="AC25" i="14"/>
  <c r="AM26" i="14"/>
  <c r="AD25" i="14"/>
  <c r="R25" i="14"/>
  <c r="AU24" i="14"/>
  <c r="BG26" i="14"/>
  <c r="L24" i="14"/>
  <c r="BM25" i="14" l="1"/>
  <c r="AJ25" i="14"/>
  <c r="AQ26" i="14"/>
  <c r="Q25" i="14"/>
  <c r="Y26" i="14"/>
  <c r="BL26" i="14" s="1"/>
  <c r="BK26" i="14"/>
  <c r="AE25" i="14"/>
  <c r="AF26" i="14"/>
  <c r="B23" i="14"/>
  <c r="T25" i="14"/>
  <c r="AP25" i="14"/>
  <c r="U25" i="14"/>
  <c r="BH25" i="14"/>
  <c r="AO25" i="14"/>
  <c r="AI24" i="14"/>
  <c r="W25" i="14"/>
  <c r="AY24" i="14"/>
  <c r="O24" i="14"/>
  <c r="P24" i="14"/>
  <c r="AM25" i="14"/>
  <c r="M24" i="14"/>
  <c r="N24" i="14"/>
  <c r="S25" i="14"/>
  <c r="BG25" i="14"/>
  <c r="AT25" i="14"/>
  <c r="AR23" i="14"/>
  <c r="AN25" i="14"/>
  <c r="L23" i="14"/>
  <c r="AZ24" i="14"/>
  <c r="Z24" i="14"/>
  <c r="BF24" i="14"/>
  <c r="AD24" i="14"/>
  <c r="J24" i="14"/>
  <c r="BJ25" i="14"/>
  <c r="BA24" i="14"/>
  <c r="AC24" i="14"/>
  <c r="BE24" i="14"/>
  <c r="D24" i="14"/>
  <c r="BB24" i="14"/>
  <c r="G25" i="14"/>
  <c r="V25" i="14"/>
  <c r="AH24" i="14"/>
  <c r="R24" i="14"/>
  <c r="BC24" i="14"/>
  <c r="BI25" i="14"/>
  <c r="BD24" i="14"/>
  <c r="E24" i="14"/>
  <c r="H24" i="14"/>
  <c r="AA24" i="14"/>
  <c r="AK24" i="14"/>
  <c r="AX23" i="14"/>
  <c r="X25" i="14"/>
  <c r="I24" i="14"/>
  <c r="K24" i="14"/>
  <c r="AB24" i="14"/>
  <c r="BM24" i="14" l="1"/>
  <c r="AJ24" i="14"/>
  <c r="AQ25" i="14"/>
  <c r="Q24" i="14"/>
  <c r="Y25" i="14"/>
  <c r="BL25" i="14" s="1"/>
  <c r="BK25" i="14"/>
  <c r="AF25" i="14"/>
  <c r="AE24" i="14"/>
  <c r="B22" i="14"/>
  <c r="AU23" i="14"/>
  <c r="AP24" i="14"/>
  <c r="K23" i="14"/>
  <c r="BE23" i="14"/>
  <c r="W24" i="14"/>
  <c r="AH23" i="14"/>
  <c r="G24" i="14"/>
  <c r="Z23" i="14"/>
  <c r="BC23" i="14"/>
  <c r="N23" i="14"/>
  <c r="BF23" i="14"/>
  <c r="AU22" i="14"/>
  <c r="AM24" i="14"/>
  <c r="E23" i="14"/>
  <c r="AR22" i="14"/>
  <c r="T24" i="14"/>
  <c r="AV23" i="14"/>
  <c r="AO24" i="14"/>
  <c r="BH24" i="14"/>
  <c r="BJ24" i="14"/>
  <c r="AI23" i="14"/>
  <c r="AZ23" i="14"/>
  <c r="BG24" i="14"/>
  <c r="J23" i="14"/>
  <c r="H23" i="14"/>
  <c r="S24" i="14"/>
  <c r="P23" i="14"/>
  <c r="AA23" i="14"/>
  <c r="AW22" i="14"/>
  <c r="BB23" i="14"/>
  <c r="R23" i="14"/>
  <c r="X24" i="14"/>
  <c r="AX22" i="14"/>
  <c r="I23" i="14"/>
  <c r="AY23" i="14"/>
  <c r="M23" i="14"/>
  <c r="BA23" i="14"/>
  <c r="BD23" i="14"/>
  <c r="V24" i="14"/>
  <c r="AT24" i="14"/>
  <c r="O23" i="14"/>
  <c r="AD23" i="14"/>
  <c r="AB23" i="14"/>
  <c r="H22" i="14"/>
  <c r="AC23" i="14"/>
  <c r="BI24" i="14"/>
  <c r="D23" i="14"/>
  <c r="AK23" i="14"/>
  <c r="AV22" i="14"/>
  <c r="AW23" i="14"/>
  <c r="U24" i="14"/>
  <c r="AN24" i="14"/>
  <c r="BM23" i="14" l="1"/>
  <c r="AJ23" i="14"/>
  <c r="AQ24" i="14"/>
  <c r="Q23" i="14"/>
  <c r="Y24" i="14"/>
  <c r="BK24" i="14"/>
  <c r="AF24" i="14"/>
  <c r="AE23" i="14"/>
  <c r="B21" i="14"/>
  <c r="T23" i="14"/>
  <c r="AP23" i="14"/>
  <c r="L22" i="14"/>
  <c r="AM23" i="14"/>
  <c r="AK22" i="14"/>
  <c r="I22" i="14"/>
  <c r="BA22" i="14"/>
  <c r="BJ23" i="14"/>
  <c r="K22" i="14"/>
  <c r="R22" i="14"/>
  <c r="S23" i="14"/>
  <c r="G23" i="14"/>
  <c r="AT23" i="14"/>
  <c r="BE22" i="14"/>
  <c r="W23" i="14"/>
  <c r="AA22" i="14"/>
  <c r="J22" i="14"/>
  <c r="Z22" i="14"/>
  <c r="AD22" i="14"/>
  <c r="AC22" i="14"/>
  <c r="BC22" i="14"/>
  <c r="AB22" i="14"/>
  <c r="BB22" i="14"/>
  <c r="BH23" i="14"/>
  <c r="AN23" i="14"/>
  <c r="AI22" i="14"/>
  <c r="BF22" i="14"/>
  <c r="O22" i="14"/>
  <c r="BD22" i="14"/>
  <c r="AY22" i="14"/>
  <c r="BI23" i="14"/>
  <c r="N22" i="14"/>
  <c r="E22" i="14"/>
  <c r="AO23" i="14"/>
  <c r="U23" i="14"/>
  <c r="V23" i="14"/>
  <c r="AR21" i="14"/>
  <c r="BG23" i="14"/>
  <c r="P22" i="14"/>
  <c r="M22" i="14"/>
  <c r="D22" i="14"/>
  <c r="AZ22" i="14"/>
  <c r="AH22" i="14"/>
  <c r="X23" i="14"/>
  <c r="BL24" i="14" l="1"/>
  <c r="BM22" i="14"/>
  <c r="AJ22" i="14"/>
  <c r="Q22" i="14"/>
  <c r="AQ23" i="14"/>
  <c r="Y23" i="14"/>
  <c r="BK23" i="14"/>
  <c r="AF23" i="14"/>
  <c r="AE22" i="14"/>
  <c r="B20" i="14"/>
  <c r="AN22" i="14"/>
  <c r="V22" i="14"/>
  <c r="AV21" i="14"/>
  <c r="O21" i="14"/>
  <c r="BF21" i="14"/>
  <c r="BG22" i="14"/>
  <c r="H21" i="14"/>
  <c r="AH21" i="14"/>
  <c r="D21" i="14"/>
  <c r="P21" i="14"/>
  <c r="BB21" i="14"/>
  <c r="BI22" i="14"/>
  <c r="AC21" i="14"/>
  <c r="W22" i="14"/>
  <c r="AZ21" i="14"/>
  <c r="G22" i="14"/>
  <c r="AX21" i="14"/>
  <c r="U22" i="14"/>
  <c r="AW21" i="14"/>
  <c r="AO22" i="14"/>
  <c r="R21" i="14"/>
  <c r="BC21" i="14"/>
  <c r="E21" i="14"/>
  <c r="BD21" i="14"/>
  <c r="AI21" i="14"/>
  <c r="Z21" i="14"/>
  <c r="AT22" i="14"/>
  <c r="S22" i="14"/>
  <c r="AK21" i="14"/>
  <c r="AV20" i="14"/>
  <c r="AR20" i="14"/>
  <c r="I21" i="14"/>
  <c r="T22" i="14"/>
  <c r="AU21" i="14"/>
  <c r="AP22" i="14"/>
  <c r="L21" i="14"/>
  <c r="J21" i="14"/>
  <c r="BE21" i="14"/>
  <c r="AD21" i="14"/>
  <c r="X22" i="14"/>
  <c r="N21" i="14"/>
  <c r="K21" i="14"/>
  <c r="BJ22" i="14"/>
  <c r="AM22" i="14"/>
  <c r="AY21" i="14"/>
  <c r="AU20" i="14"/>
  <c r="AA21" i="14"/>
  <c r="AW20" i="14"/>
  <c r="BH22" i="14"/>
  <c r="BA21" i="14"/>
  <c r="AB21" i="14"/>
  <c r="M21" i="14"/>
  <c r="AX20" i="14"/>
  <c r="L20" i="14"/>
  <c r="AJ21" i="14" l="1"/>
  <c r="BM21" i="14"/>
  <c r="BL23" i="14"/>
  <c r="AQ22" i="14"/>
  <c r="Q21" i="14"/>
  <c r="Y22" i="14"/>
  <c r="BL22" i="14" s="1"/>
  <c r="BK22" i="14"/>
  <c r="AF22" i="14"/>
  <c r="AE21" i="14"/>
  <c r="B19" i="14"/>
  <c r="AN21" i="14"/>
  <c r="AP21" i="14"/>
  <c r="I20" i="14"/>
  <c r="AT21" i="14"/>
  <c r="P20" i="14"/>
  <c r="K20" i="14"/>
  <c r="AD20" i="14"/>
  <c r="AB20" i="14"/>
  <c r="AH20" i="14"/>
  <c r="O20" i="14"/>
  <c r="AI20" i="14"/>
  <c r="AR19" i="14"/>
  <c r="BD20" i="14"/>
  <c r="E20" i="14"/>
  <c r="AV19" i="14"/>
  <c r="D20" i="14"/>
  <c r="AM21" i="14"/>
  <c r="N20" i="14"/>
  <c r="M20" i="14"/>
  <c r="S21" i="14"/>
  <c r="BH21" i="14"/>
  <c r="AK20" i="14"/>
  <c r="G21" i="14"/>
  <c r="AY20" i="14"/>
  <c r="BI21" i="14"/>
  <c r="AC20" i="14"/>
  <c r="H20" i="14"/>
  <c r="BF20" i="14"/>
  <c r="BB20" i="14"/>
  <c r="BA20" i="14"/>
  <c r="W21" i="14"/>
  <c r="BG21" i="14"/>
  <c r="V21" i="14"/>
  <c r="U21" i="14"/>
  <c r="AO21" i="14"/>
  <c r="T21" i="14"/>
  <c r="L19" i="14"/>
  <c r="BE20" i="14"/>
  <c r="J20" i="14"/>
  <c r="AA20" i="14"/>
  <c r="Z20" i="14"/>
  <c r="BC20" i="14"/>
  <c r="BJ21" i="14"/>
  <c r="R20" i="14"/>
  <c r="AZ20" i="14"/>
  <c r="X21" i="14"/>
  <c r="AW19" i="14"/>
  <c r="AU19" i="14"/>
  <c r="BM20" i="14" l="1"/>
  <c r="AJ20" i="14"/>
  <c r="Q20" i="14"/>
  <c r="AQ21" i="14"/>
  <c r="Y21" i="14"/>
  <c r="BL21" i="14" s="1"/>
  <c r="BK21" i="14"/>
  <c r="AE20" i="14"/>
  <c r="AF21" i="14"/>
  <c r="B18" i="14"/>
  <c r="T20" i="14"/>
  <c r="AO20" i="14"/>
  <c r="V20" i="14"/>
  <c r="U20" i="14"/>
  <c r="X20" i="14"/>
  <c r="H19" i="14"/>
  <c r="AA19" i="14"/>
  <c r="O19" i="14"/>
  <c r="AZ19" i="14"/>
  <c r="BD19" i="14"/>
  <c r="BA19" i="14"/>
  <c r="N19" i="14"/>
  <c r="AD19" i="14"/>
  <c r="BJ20" i="14"/>
  <c r="AM20" i="14"/>
  <c r="BI20" i="14"/>
  <c r="AH19" i="14"/>
  <c r="AT20" i="14"/>
  <c r="AY19" i="14"/>
  <c r="E19" i="14"/>
  <c r="R19" i="14"/>
  <c r="BF19" i="14"/>
  <c r="AU18" i="14"/>
  <c r="BH20" i="14"/>
  <c r="AN20" i="14"/>
  <c r="Z19" i="14"/>
  <c r="AB19" i="14"/>
  <c r="D19" i="14"/>
  <c r="AC19" i="14"/>
  <c r="G20" i="14"/>
  <c r="BB19" i="14"/>
  <c r="I19" i="14"/>
  <c r="M19" i="14"/>
  <c r="W20" i="14"/>
  <c r="AW18" i="14"/>
  <c r="J19" i="14"/>
  <c r="AP20" i="14"/>
  <c r="AX19" i="14"/>
  <c r="AR18" i="14"/>
  <c r="K19" i="14"/>
  <c r="BG20" i="14"/>
  <c r="BC19" i="14"/>
  <c r="AK19" i="14"/>
  <c r="P19" i="14"/>
  <c r="BE19" i="14"/>
  <c r="S20" i="14"/>
  <c r="AI19" i="14"/>
  <c r="BM19" i="14" l="1"/>
  <c r="AJ19" i="14"/>
  <c r="AQ20" i="14"/>
  <c r="Q19" i="14"/>
  <c r="Y20" i="14"/>
  <c r="BL20" i="14" s="1"/>
  <c r="BK20" i="14"/>
  <c r="AF20" i="14"/>
  <c r="AE19" i="14"/>
  <c r="B17" i="14"/>
  <c r="BH19" i="14"/>
  <c r="V19" i="14"/>
  <c r="U19" i="14"/>
  <c r="AP19" i="14"/>
  <c r="T19" i="14"/>
  <c r="AX18" i="14"/>
  <c r="AR17" i="14"/>
  <c r="AM19" i="14"/>
  <c r="AZ18" i="14"/>
  <c r="N18" i="14"/>
  <c r="E18" i="14"/>
  <c r="BG19" i="14"/>
  <c r="D18" i="14"/>
  <c r="S19" i="14"/>
  <c r="BA18" i="14"/>
  <c r="P18" i="14"/>
  <c r="BD18" i="14"/>
  <c r="AA18" i="14"/>
  <c r="M18" i="14"/>
  <c r="AO19" i="14"/>
  <c r="AN19" i="14"/>
  <c r="L18" i="14"/>
  <c r="Z18" i="14"/>
  <c r="K18" i="14"/>
  <c r="AK18" i="14"/>
  <c r="AD18" i="14"/>
  <c r="AC18" i="14"/>
  <c r="AB18" i="14"/>
  <c r="O18" i="14"/>
  <c r="AI18" i="14"/>
  <c r="BC18" i="14"/>
  <c r="H18" i="14"/>
  <c r="BF18" i="14"/>
  <c r="AH18" i="14"/>
  <c r="AT19" i="14"/>
  <c r="BJ19" i="14"/>
  <c r="BB18" i="14"/>
  <c r="AV18" i="14"/>
  <c r="BE18" i="14"/>
  <c r="BI19" i="14"/>
  <c r="AY18" i="14"/>
  <c r="W19" i="14"/>
  <c r="R18" i="14"/>
  <c r="X19" i="14"/>
  <c r="I18" i="14"/>
  <c r="G19" i="14"/>
  <c r="J18" i="14"/>
  <c r="BM18" i="14" l="1"/>
  <c r="AJ18" i="14"/>
  <c r="Q18" i="14"/>
  <c r="AQ19" i="14"/>
  <c r="Y19" i="14"/>
  <c r="BK19" i="14"/>
  <c r="AF19" i="14"/>
  <c r="AE18" i="14"/>
  <c r="B16" i="14"/>
  <c r="T18" i="14"/>
  <c r="AV17" i="14"/>
  <c r="AX17" i="14"/>
  <c r="AT18" i="14"/>
  <c r="M17" i="14"/>
  <c r="AY17" i="14"/>
  <c r="BB17" i="14"/>
  <c r="W18" i="14"/>
  <c r="P17" i="14"/>
  <c r="G18" i="14"/>
  <c r="J17" i="14"/>
  <c r="BE17" i="14"/>
  <c r="AZ17" i="14"/>
  <c r="AB17" i="14"/>
  <c r="AO18" i="14"/>
  <c r="AN18" i="14"/>
  <c r="AP18" i="14"/>
  <c r="V18" i="14"/>
  <c r="AW17" i="14"/>
  <c r="X18" i="14"/>
  <c r="BG18" i="14"/>
  <c r="H17" i="14"/>
  <c r="Z17" i="14"/>
  <c r="R17" i="14"/>
  <c r="BF17" i="14"/>
  <c r="K17" i="14"/>
  <c r="AH17" i="14"/>
  <c r="S18" i="14"/>
  <c r="U18" i="14"/>
  <c r="L17" i="14"/>
  <c r="AU17" i="14"/>
  <c r="BH18" i="14"/>
  <c r="AA17" i="14"/>
  <c r="BA17" i="14"/>
  <c r="N17" i="14"/>
  <c r="BD17" i="14"/>
  <c r="D17" i="14"/>
  <c r="BJ18" i="14"/>
  <c r="AK17" i="14"/>
  <c r="AM18" i="14"/>
  <c r="BC17" i="14"/>
  <c r="E17" i="14"/>
  <c r="I17" i="14"/>
  <c r="BI18" i="14"/>
  <c r="AD17" i="14"/>
  <c r="O17" i="14"/>
  <c r="AI17" i="14"/>
  <c r="AC17" i="14"/>
  <c r="BM17" i="14" l="1"/>
  <c r="AJ17" i="14"/>
  <c r="BL19" i="14"/>
  <c r="AQ18" i="14"/>
  <c r="Q17" i="14"/>
  <c r="Y18" i="14"/>
  <c r="BL18" i="14" s="1"/>
  <c r="BK18" i="14"/>
  <c r="AE17" i="14"/>
  <c r="AF18" i="14"/>
  <c r="B15" i="14"/>
  <c r="AP17" i="14"/>
  <c r="AX16" i="14"/>
  <c r="U17" i="14"/>
  <c r="L15" i="14"/>
  <c r="BJ17" i="14"/>
  <c r="E16" i="14"/>
  <c r="R16" i="14"/>
  <c r="AZ16" i="14"/>
  <c r="X17" i="14"/>
  <c r="BF16" i="14"/>
  <c r="BB16" i="14"/>
  <c r="BD16" i="14"/>
  <c r="BI17" i="14"/>
  <c r="AX15" i="14"/>
  <c r="AY16" i="14"/>
  <c r="S17" i="14"/>
  <c r="N16" i="14"/>
  <c r="AD16" i="14"/>
  <c r="BH17" i="14"/>
  <c r="AO17" i="14"/>
  <c r="AW16" i="14"/>
  <c r="T17" i="14"/>
  <c r="BE16" i="14"/>
  <c r="I16" i="14"/>
  <c r="D16" i="14"/>
  <c r="BA16" i="14"/>
  <c r="AH16" i="14"/>
  <c r="J16" i="14"/>
  <c r="AK16" i="14"/>
  <c r="P16" i="14"/>
  <c r="BC16" i="14"/>
  <c r="AV15" i="14"/>
  <c r="AR15" i="14"/>
  <c r="Z16" i="14"/>
  <c r="G17" i="14"/>
  <c r="AW15" i="14"/>
  <c r="V17" i="14"/>
  <c r="AN17" i="14"/>
  <c r="L16" i="14"/>
  <c r="AR16" i="14"/>
  <c r="AC16" i="14"/>
  <c r="AB16" i="14"/>
  <c r="W17" i="14"/>
  <c r="AA16" i="14"/>
  <c r="AI16" i="14"/>
  <c r="AT17" i="14"/>
  <c r="O16" i="14"/>
  <c r="H16" i="14"/>
  <c r="BG17" i="14"/>
  <c r="AU15" i="14"/>
  <c r="AM17" i="14"/>
  <c r="M16" i="14"/>
  <c r="K16" i="14"/>
  <c r="AU16" i="14"/>
  <c r="AV16" i="14"/>
  <c r="AJ16" i="14" l="1"/>
  <c r="BM16" i="14"/>
  <c r="Q16" i="14"/>
  <c r="AQ17" i="14"/>
  <c r="Y17" i="14"/>
  <c r="BL17" i="14" s="1"/>
  <c r="BK17" i="14"/>
  <c r="AE16" i="14"/>
  <c r="AF17" i="14"/>
  <c r="B14" i="14"/>
  <c r="AO16" i="14"/>
  <c r="BF15" i="14"/>
  <c r="AY15" i="14"/>
  <c r="BA15" i="14"/>
  <c r="O15" i="14"/>
  <c r="BD15" i="14"/>
  <c r="S16" i="14"/>
  <c r="BG16" i="14"/>
  <c r="M15" i="14"/>
  <c r="R15" i="14"/>
  <c r="AX14" i="14"/>
  <c r="K15" i="14"/>
  <c r="BJ16" i="14"/>
  <c r="AU14" i="14"/>
  <c r="T16" i="14"/>
  <c r="V16" i="14"/>
  <c r="AR14" i="14"/>
  <c r="BH16" i="14"/>
  <c r="AA15" i="14"/>
  <c r="AM16" i="14"/>
  <c r="Z15" i="14"/>
  <c r="X16" i="14"/>
  <c r="AC15" i="14"/>
  <c r="I15" i="14"/>
  <c r="W16" i="14"/>
  <c r="AI15" i="14"/>
  <c r="E15" i="14"/>
  <c r="D15" i="14"/>
  <c r="BC15" i="14"/>
  <c r="AP16" i="14"/>
  <c r="U16" i="14"/>
  <c r="AZ15" i="14"/>
  <c r="BI16" i="14"/>
  <c r="N15" i="14"/>
  <c r="BB15" i="14"/>
  <c r="H15" i="14"/>
  <c r="AT16" i="14"/>
  <c r="J15" i="14"/>
  <c r="AD15" i="14"/>
  <c r="P15" i="14"/>
  <c r="AV14" i="14"/>
  <c r="AK15" i="14"/>
  <c r="BE15" i="14"/>
  <c r="AB15" i="14"/>
  <c r="G16" i="14"/>
  <c r="AH15" i="14"/>
  <c r="AN16" i="14"/>
  <c r="BM15" i="14" l="1"/>
  <c r="AJ15" i="14"/>
  <c r="Q15" i="14"/>
  <c r="AQ16" i="14"/>
  <c r="Y16" i="14"/>
  <c r="BL16" i="14" s="1"/>
  <c r="BK16" i="14"/>
  <c r="AE15" i="14"/>
  <c r="AF16" i="14"/>
  <c r="B13" i="14"/>
  <c r="AO15" i="14"/>
  <c r="L14" i="14"/>
  <c r="AD14" i="14"/>
  <c r="AZ14" i="14"/>
  <c r="P14" i="14"/>
  <c r="R14" i="14"/>
  <c r="M14" i="14"/>
  <c r="BD14" i="14"/>
  <c r="BG15" i="14"/>
  <c r="AK14" i="14"/>
  <c r="BB14" i="14"/>
  <c r="BH15" i="14"/>
  <c r="K14" i="14"/>
  <c r="W15" i="14"/>
  <c r="S15" i="14"/>
  <c r="BJ15" i="14"/>
  <c r="N14" i="14"/>
  <c r="AB14" i="14"/>
  <c r="BF14" i="14"/>
  <c r="O14" i="14"/>
  <c r="Z14" i="14"/>
  <c r="AP15" i="14"/>
  <c r="T15" i="14"/>
  <c r="V15" i="14"/>
  <c r="U15" i="14"/>
  <c r="BI15" i="14"/>
  <c r="J14" i="14"/>
  <c r="BA14" i="14"/>
  <c r="AC14" i="14"/>
  <c r="D14" i="14"/>
  <c r="I14" i="14"/>
  <c r="AH14" i="14"/>
  <c r="BC14" i="14"/>
  <c r="AM15" i="14"/>
  <c r="AN15" i="14"/>
  <c r="AW14" i="14"/>
  <c r="L13" i="14"/>
  <c r="AT15" i="14"/>
  <c r="G15" i="14"/>
  <c r="AY14" i="14"/>
  <c r="AA14" i="14"/>
  <c r="X15" i="14"/>
  <c r="AI14" i="14"/>
  <c r="H14" i="14"/>
  <c r="BE14" i="14"/>
  <c r="E14" i="14"/>
  <c r="BM14" i="14" l="1"/>
  <c r="AJ14" i="14"/>
  <c r="AQ15" i="14"/>
  <c r="Q14" i="14"/>
  <c r="Y15" i="14"/>
  <c r="BL15" i="14" s="1"/>
  <c r="BK15" i="14"/>
  <c r="AE14" i="14"/>
  <c r="AF15" i="14"/>
  <c r="B12" i="14"/>
  <c r="BH14" i="14"/>
  <c r="AN14" i="14"/>
  <c r="AX13" i="14"/>
  <c r="AV13" i="14"/>
  <c r="AB13" i="14"/>
  <c r="G14" i="14"/>
  <c r="N13" i="14"/>
  <c r="AY13" i="14"/>
  <c r="BB13" i="14"/>
  <c r="P13" i="14"/>
  <c r="AK13" i="14"/>
  <c r="W14" i="14"/>
  <c r="M13" i="14"/>
  <c r="S14" i="14"/>
  <c r="BG14" i="14"/>
  <c r="O13" i="14"/>
  <c r="BA13" i="14"/>
  <c r="E13" i="14"/>
  <c r="BJ14" i="14"/>
  <c r="H13" i="14"/>
  <c r="AM14" i="14"/>
  <c r="BC13" i="14"/>
  <c r="AO14" i="14"/>
  <c r="U14" i="14"/>
  <c r="AW13" i="14"/>
  <c r="AP14" i="14"/>
  <c r="V14" i="14"/>
  <c r="AU13" i="14"/>
  <c r="K13" i="14"/>
  <c r="BD13" i="14"/>
  <c r="BE13" i="14"/>
  <c r="AI13" i="14"/>
  <c r="I13" i="14"/>
  <c r="X14" i="14"/>
  <c r="AH13" i="14"/>
  <c r="D13" i="14"/>
  <c r="J13" i="14"/>
  <c r="AA13" i="14"/>
  <c r="R13" i="14"/>
  <c r="T14" i="14"/>
  <c r="AR13" i="14"/>
  <c r="AV12" i="14"/>
  <c r="BI14" i="14"/>
  <c r="AC13" i="14"/>
  <c r="AZ13" i="14"/>
  <c r="AD13" i="14"/>
  <c r="BF13" i="14"/>
  <c r="AT14" i="14"/>
  <c r="Z13" i="14"/>
  <c r="AJ13" i="14" l="1"/>
  <c r="BM13" i="14"/>
  <c r="AQ14" i="14"/>
  <c r="Q13" i="14"/>
  <c r="Y14" i="14"/>
  <c r="BK14" i="14"/>
  <c r="AF14" i="14"/>
  <c r="AE13" i="14"/>
  <c r="B11" i="14"/>
  <c r="AR12" i="14"/>
  <c r="L12" i="14"/>
  <c r="AU12" i="14"/>
  <c r="AH12" i="14"/>
  <c r="M12" i="14"/>
  <c r="BE12" i="14"/>
  <c r="S13" i="14"/>
  <c r="BC12" i="14"/>
  <c r="H12" i="14"/>
  <c r="K12" i="14"/>
  <c r="BG13" i="14"/>
  <c r="R12" i="14"/>
  <c r="AR11" i="14"/>
  <c r="N12" i="14"/>
  <c r="BB12" i="14"/>
  <c r="D12" i="14"/>
  <c r="J12" i="14"/>
  <c r="AP13" i="14"/>
  <c r="AO13" i="14"/>
  <c r="V13" i="14"/>
  <c r="T13" i="14"/>
  <c r="AN13" i="14"/>
  <c r="AX12" i="14"/>
  <c r="L11" i="14"/>
  <c r="P12" i="14"/>
  <c r="AB12" i="14"/>
  <c r="AZ12" i="14"/>
  <c r="X13" i="14"/>
  <c r="O12" i="14"/>
  <c r="BD12" i="14"/>
  <c r="BF12" i="14"/>
  <c r="G13" i="14"/>
  <c r="AC12" i="14"/>
  <c r="AW11" i="14"/>
  <c r="AY12" i="14"/>
  <c r="BA12" i="14"/>
  <c r="U13" i="14"/>
  <c r="AW12" i="14"/>
  <c r="BH13" i="14"/>
  <c r="AK12" i="14"/>
  <c r="AI12" i="14"/>
  <c r="BI13" i="14"/>
  <c r="BJ13" i="14"/>
  <c r="AD12" i="14"/>
  <c r="I12" i="14"/>
  <c r="AT13" i="14"/>
  <c r="AA12" i="14"/>
  <c r="Z12" i="14"/>
  <c r="AX11" i="14"/>
  <c r="AV11" i="14"/>
  <c r="AM13" i="14"/>
  <c r="W13" i="14"/>
  <c r="E12" i="14"/>
  <c r="AU11" i="14"/>
  <c r="BL14" i="14" l="1"/>
  <c r="AJ12" i="14"/>
  <c r="BM12" i="14"/>
  <c r="Q12" i="14"/>
  <c r="AQ13" i="14"/>
  <c r="Y13" i="14"/>
  <c r="BL13" i="14" s="1"/>
  <c r="BK13" i="14"/>
  <c r="AE12" i="14"/>
  <c r="AF13" i="14"/>
  <c r="B10" i="14"/>
  <c r="V12" i="14"/>
  <c r="BH12" i="14"/>
  <c r="T12" i="14"/>
  <c r="S12" i="14"/>
  <c r="R11" i="14"/>
  <c r="AA11" i="14"/>
  <c r="M11" i="14"/>
  <c r="BI12" i="14"/>
  <c r="O11" i="14"/>
  <c r="BE11" i="14"/>
  <c r="AD11" i="14"/>
  <c r="BJ12" i="14"/>
  <c r="BC11" i="14"/>
  <c r="AI11" i="14"/>
  <c r="AP12" i="14"/>
  <c r="AN12" i="14"/>
  <c r="AV10" i="14"/>
  <c r="AC11" i="14"/>
  <c r="AM12" i="14"/>
  <c r="AH11" i="14"/>
  <c r="J11" i="14"/>
  <c r="AB11" i="14"/>
  <c r="I11" i="14"/>
  <c r="X12" i="14"/>
  <c r="AK11" i="14"/>
  <c r="U12" i="14"/>
  <c r="AO12" i="14"/>
  <c r="BB11" i="14"/>
  <c r="W12" i="14"/>
  <c r="BF11" i="14"/>
  <c r="AT12" i="14"/>
  <c r="Z11" i="14"/>
  <c r="AZ11" i="14"/>
  <c r="E11" i="14"/>
  <c r="P11" i="14"/>
  <c r="D11" i="14"/>
  <c r="G12" i="14"/>
  <c r="AY11" i="14"/>
  <c r="BD11" i="14"/>
  <c r="BA11" i="14"/>
  <c r="K11" i="14"/>
  <c r="N11" i="14"/>
  <c r="H11" i="14"/>
  <c r="BG12" i="14"/>
  <c r="AJ11" i="14" l="1"/>
  <c r="BM11" i="14"/>
  <c r="Q11" i="14"/>
  <c r="AQ12" i="14"/>
  <c r="Y12" i="14"/>
  <c r="BL12" i="14" s="1"/>
  <c r="BK12" i="14"/>
  <c r="AF12" i="14"/>
  <c r="AE11" i="14"/>
  <c r="B9" i="14"/>
  <c r="T11" i="14"/>
  <c r="AN11" i="14"/>
  <c r="AR10" i="14"/>
  <c r="L10" i="14"/>
  <c r="AW9" i="14"/>
  <c r="Z10" i="14"/>
  <c r="W11" i="14"/>
  <c r="K10" i="14"/>
  <c r="AM11" i="14"/>
  <c r="BC10" i="14"/>
  <c r="X11" i="14"/>
  <c r="BE10" i="14"/>
  <c r="R10" i="14"/>
  <c r="D10" i="14"/>
  <c r="E10" i="14"/>
  <c r="BH11" i="14"/>
  <c r="AO11" i="14"/>
  <c r="AC10" i="14"/>
  <c r="AU10" i="14"/>
  <c r="O10" i="14"/>
  <c r="H10" i="14"/>
  <c r="M10" i="14"/>
  <c r="I10" i="14"/>
  <c r="BJ11" i="14"/>
  <c r="S11" i="14"/>
  <c r="BD10" i="14"/>
  <c r="AY10" i="14"/>
  <c r="P10" i="14"/>
  <c r="AA10" i="14"/>
  <c r="AT11" i="14"/>
  <c r="N10" i="14"/>
  <c r="J10" i="14"/>
  <c r="G11" i="14"/>
  <c r="AD10" i="14"/>
  <c r="BF10" i="14"/>
  <c r="AB10" i="14"/>
  <c r="AH10" i="14"/>
  <c r="AI10" i="14"/>
  <c r="AP11" i="14"/>
  <c r="U11" i="14"/>
  <c r="AX10" i="14"/>
  <c r="BI11" i="14"/>
  <c r="BA10" i="14"/>
  <c r="BG11" i="14"/>
  <c r="BB10" i="14"/>
  <c r="AZ10" i="14"/>
  <c r="AK10" i="14"/>
  <c r="V11" i="14"/>
  <c r="AW10" i="14"/>
  <c r="BM10" i="14" l="1"/>
  <c r="AJ10" i="14"/>
  <c r="AQ11" i="14"/>
  <c r="Q10" i="14"/>
  <c r="Y11" i="14"/>
  <c r="BK11" i="14"/>
  <c r="AE10" i="14"/>
  <c r="AF11" i="14"/>
  <c r="B8" i="14"/>
  <c r="AN10" i="14"/>
  <c r="AX9" i="14"/>
  <c r="T10" i="14"/>
  <c r="AV9" i="14"/>
  <c r="AA9" i="14"/>
  <c r="Z9" i="14"/>
  <c r="I9" i="14"/>
  <c r="AT10" i="14"/>
  <c r="BC9" i="14"/>
  <c r="N9" i="14"/>
  <c r="AC9" i="14"/>
  <c r="P9" i="14"/>
  <c r="E9" i="14"/>
  <c r="AW8" i="14"/>
  <c r="L8" i="14"/>
  <c r="BI10" i="14"/>
  <c r="J9" i="14"/>
  <c r="G10" i="14"/>
  <c r="AI9" i="14"/>
  <c r="AH9" i="14"/>
  <c r="BB9" i="14"/>
  <c r="K9" i="14"/>
  <c r="BJ10" i="14"/>
  <c r="BH10" i="14"/>
  <c r="L9" i="14"/>
  <c r="AU9" i="14"/>
  <c r="U10" i="14"/>
  <c r="AR9" i="14"/>
  <c r="AP10" i="14"/>
  <c r="W10" i="14"/>
  <c r="M9" i="14"/>
  <c r="S10" i="14"/>
  <c r="BG10" i="14"/>
  <c r="AB9" i="14"/>
  <c r="AD9" i="14"/>
  <c r="BA9" i="14"/>
  <c r="AZ9" i="14"/>
  <c r="X10" i="14"/>
  <c r="AV8" i="14"/>
  <c r="AO10" i="14"/>
  <c r="V10" i="14"/>
  <c r="R9" i="14"/>
  <c r="BD9" i="14"/>
  <c r="BF9" i="14"/>
  <c r="BE9" i="14"/>
  <c r="AY9" i="14"/>
  <c r="AM10" i="14"/>
  <c r="O9" i="14"/>
  <c r="H9" i="14"/>
  <c r="D9" i="14"/>
  <c r="AU8" i="14"/>
  <c r="AK9" i="14"/>
  <c r="AX8" i="14"/>
  <c r="AR8" i="14"/>
  <c r="BM9" i="14" l="1"/>
  <c r="AJ9" i="14"/>
  <c r="BL11" i="14"/>
  <c r="Q9" i="14"/>
  <c r="AQ10" i="14"/>
  <c r="Y10" i="14"/>
  <c r="BL10" i="14" s="1"/>
  <c r="BK10" i="14"/>
  <c r="AF10" i="14"/>
  <c r="AE9" i="14"/>
  <c r="B7" i="14"/>
  <c r="BH9" i="14"/>
  <c r="AN9" i="14"/>
  <c r="E8" i="14"/>
  <c r="P8" i="14"/>
  <c r="AM9" i="14"/>
  <c r="AH8" i="14"/>
  <c r="J8" i="14"/>
  <c r="BA8" i="14"/>
  <c r="I8" i="14"/>
  <c r="AC8" i="14"/>
  <c r="G9" i="14"/>
  <c r="O8" i="14"/>
  <c r="BC8" i="14"/>
  <c r="S9" i="14"/>
  <c r="W9" i="14"/>
  <c r="AA8" i="14"/>
  <c r="BI9" i="14"/>
  <c r="AD8" i="14"/>
  <c r="AI8" i="14"/>
  <c r="D8" i="14"/>
  <c r="AO9" i="14"/>
  <c r="AK8" i="14"/>
  <c r="BB8" i="14"/>
  <c r="AB8" i="14"/>
  <c r="U9" i="14"/>
  <c r="H8" i="14"/>
  <c r="BJ9" i="14"/>
  <c r="R8" i="14"/>
  <c r="BF8" i="14"/>
  <c r="AZ8" i="14"/>
  <c r="BE8" i="14"/>
  <c r="K8" i="14"/>
  <c r="BG9" i="14"/>
  <c r="AT9" i="14"/>
  <c r="V9" i="14"/>
  <c r="AU7" i="14"/>
  <c r="N8" i="14"/>
  <c r="Z8" i="14"/>
  <c r="M8" i="14"/>
  <c r="AY8" i="14"/>
  <c r="BD8" i="14"/>
  <c r="X9" i="14"/>
  <c r="AP9" i="14"/>
  <c r="T9" i="14"/>
  <c r="AJ8" i="14" l="1"/>
  <c r="BM8" i="14"/>
  <c r="Q8" i="14"/>
  <c r="AQ9" i="14"/>
  <c r="Y9" i="14"/>
  <c r="BK9" i="14"/>
  <c r="AE8" i="14"/>
  <c r="AF9" i="14"/>
  <c r="B6" i="14"/>
  <c r="AN8" i="14"/>
  <c r="T8" i="14"/>
  <c r="AX7" i="14"/>
  <c r="V8" i="14"/>
  <c r="AZ7" i="14"/>
  <c r="S8" i="14"/>
  <c r="BC7" i="14"/>
  <c r="H7" i="14"/>
  <c r="G8" i="14"/>
  <c r="BI8" i="14"/>
  <c r="AB7" i="14"/>
  <c r="AY7" i="14"/>
  <c r="M7" i="14"/>
  <c r="AX6" i="14"/>
  <c r="R7" i="14"/>
  <c r="BJ8" i="14"/>
  <c r="BF7" i="14"/>
  <c r="I7" i="14"/>
  <c r="Z7" i="14"/>
  <c r="AD7" i="14"/>
  <c r="BB7" i="14"/>
  <c r="J7" i="14"/>
  <c r="BD7" i="14"/>
  <c r="AC7" i="14"/>
  <c r="AR6" i="14"/>
  <c r="AO8" i="14"/>
  <c r="L7" i="14"/>
  <c r="U8" i="14"/>
  <c r="AR7" i="14"/>
  <c r="AW7" i="14"/>
  <c r="AM8" i="14"/>
  <c r="O7" i="14"/>
  <c r="BG8" i="14"/>
  <c r="N7" i="14"/>
  <c r="P7" i="14"/>
  <c r="AT8" i="14"/>
  <c r="AK7" i="14"/>
  <c r="X8" i="14"/>
  <c r="BH8" i="14"/>
  <c r="AV7" i="14"/>
  <c r="AP8" i="14"/>
  <c r="D7" i="14"/>
  <c r="AA7" i="14"/>
  <c r="W8" i="14"/>
  <c r="E7" i="14"/>
  <c r="AI7" i="14"/>
  <c r="BA7" i="14"/>
  <c r="K7" i="14"/>
  <c r="AH7" i="14"/>
  <c r="BE7" i="14"/>
  <c r="AW6" i="14"/>
  <c r="AV6" i="14"/>
  <c r="AU6" i="14"/>
  <c r="L6" i="14"/>
  <c r="AJ7" i="14" l="1"/>
  <c r="BM7" i="14"/>
  <c r="BL9" i="14"/>
  <c r="Q7" i="14"/>
  <c r="AQ8" i="14"/>
  <c r="Y8" i="14"/>
  <c r="BK8" i="14"/>
  <c r="AE7" i="14"/>
  <c r="AF8" i="14"/>
  <c r="B5" i="14"/>
  <c r="AO7" i="14"/>
  <c r="AN7" i="14"/>
  <c r="AT7" i="14"/>
  <c r="AB6" i="14"/>
  <c r="AM7" i="14"/>
  <c r="AH6" i="14"/>
  <c r="AY6" i="14"/>
  <c r="BA6" i="14"/>
  <c r="BB6" i="14"/>
  <c r="X7" i="14"/>
  <c r="BF6" i="14"/>
  <c r="AV5" i="14"/>
  <c r="AA6" i="14"/>
  <c r="Z6" i="14"/>
  <c r="P6" i="14"/>
  <c r="BE6" i="14"/>
  <c r="N6" i="14"/>
  <c r="E6" i="14"/>
  <c r="V7" i="14"/>
  <c r="AP7" i="14"/>
  <c r="AU5" i="14"/>
  <c r="BI7" i="14"/>
  <c r="AC6" i="14"/>
  <c r="AI6" i="14"/>
  <c r="BD6" i="14"/>
  <c r="AD6" i="14"/>
  <c r="J6" i="14"/>
  <c r="D6" i="14"/>
  <c r="R6" i="14"/>
  <c r="H6" i="14"/>
  <c r="U7" i="14"/>
  <c r="T7" i="14"/>
  <c r="AK6" i="14"/>
  <c r="K6" i="14"/>
  <c r="BJ7" i="14"/>
  <c r="AZ6" i="14"/>
  <c r="W7" i="14"/>
  <c r="I6" i="14"/>
  <c r="M6" i="14"/>
  <c r="BC6" i="14"/>
  <c r="O6" i="14"/>
  <c r="AR5" i="14"/>
  <c r="BH7" i="14"/>
  <c r="G7" i="14"/>
  <c r="S7" i="14"/>
  <c r="BG7" i="14"/>
  <c r="BL8" i="14" l="1"/>
  <c r="BM6" i="14"/>
  <c r="AJ6" i="14"/>
  <c r="AQ7" i="14"/>
  <c r="Q6" i="14"/>
  <c r="Y7" i="14"/>
  <c r="BL7" i="14" s="1"/>
  <c r="BK7" i="14"/>
  <c r="AE6" i="14"/>
  <c r="AF7" i="14"/>
  <c r="B4" i="14"/>
  <c r="AP6" i="14"/>
  <c r="AN6" i="14"/>
  <c r="BG6" i="14"/>
  <c r="BF5" i="14"/>
  <c r="AY5" i="14"/>
  <c r="D5" i="14"/>
  <c r="BB5" i="14"/>
  <c r="I5" i="14"/>
  <c r="G6" i="14"/>
  <c r="AB5" i="14"/>
  <c r="M5" i="14"/>
  <c r="AW4" i="14"/>
  <c r="T6" i="14"/>
  <c r="AO6" i="14"/>
  <c r="U6" i="14"/>
  <c r="V6" i="14"/>
  <c r="Z5" i="14"/>
  <c r="AD5" i="14"/>
  <c r="BA5" i="14"/>
  <c r="S6" i="14"/>
  <c r="AZ5" i="14"/>
  <c r="AM6" i="14"/>
  <c r="AC5" i="14"/>
  <c r="X6" i="14"/>
  <c r="AH5" i="14"/>
  <c r="AR4" i="14"/>
  <c r="AA5" i="14"/>
  <c r="P5" i="14"/>
  <c r="H5" i="14"/>
  <c r="E5" i="14"/>
  <c r="AX5" i="14"/>
  <c r="L5" i="14"/>
  <c r="W6" i="14"/>
  <c r="BI6" i="14"/>
  <c r="BD5" i="14"/>
  <c r="J5" i="14"/>
  <c r="R5" i="14"/>
  <c r="N5" i="14"/>
  <c r="AK5" i="14"/>
  <c r="BJ6" i="14"/>
  <c r="BE5" i="14"/>
  <c r="AV4" i="14"/>
  <c r="BC5" i="14"/>
  <c r="AI5" i="14"/>
  <c r="K5" i="14"/>
  <c r="O5" i="14"/>
  <c r="AT6" i="14"/>
  <c r="AU4" i="14"/>
  <c r="BH6" i="14"/>
  <c r="AW5" i="14"/>
  <c r="BM5" i="14" l="1"/>
  <c r="AJ5" i="14"/>
  <c r="AQ6" i="14"/>
  <c r="Q5" i="14"/>
  <c r="Y6" i="14"/>
  <c r="BL6" i="14" s="1"/>
  <c r="BK6" i="14"/>
  <c r="AE5" i="14"/>
  <c r="AF6" i="14"/>
  <c r="B3" i="14"/>
  <c r="A1" i="14"/>
  <c r="AP5" i="14"/>
  <c r="V5" i="14"/>
  <c r="L4" i="14"/>
  <c r="BB4" i="14"/>
  <c r="G5" i="14"/>
  <c r="S5" i="14"/>
  <c r="AZ4" i="14"/>
  <c r="BJ5" i="14"/>
  <c r="I4" i="14"/>
  <c r="AD4" i="14"/>
  <c r="W5" i="14"/>
  <c r="BA4" i="14"/>
  <c r="BH5" i="14"/>
  <c r="H4" i="14"/>
  <c r="AM5" i="14"/>
  <c r="T5" i="14"/>
  <c r="O4" i="14"/>
  <c r="U5" i="14"/>
  <c r="AN5" i="14"/>
  <c r="BC4" i="14"/>
  <c r="E4" i="14"/>
  <c r="P4" i="14"/>
  <c r="D4" i="14"/>
  <c r="BF4" i="14"/>
  <c r="N4" i="14"/>
  <c r="J4" i="14"/>
  <c r="AY4" i="14"/>
  <c r="AT5" i="14"/>
  <c r="X5" i="14"/>
  <c r="AR3" i="14"/>
  <c r="AB4" i="14"/>
  <c r="Z4" i="14"/>
  <c r="R4" i="14"/>
  <c r="AO5" i="14"/>
  <c r="AX4" i="14"/>
  <c r="AV3" i="14"/>
  <c r="BI5" i="14"/>
  <c r="AK4" i="14"/>
  <c r="K4" i="14"/>
  <c r="AA4" i="14"/>
  <c r="M4" i="14"/>
  <c r="AH4" i="14"/>
  <c r="BG5" i="14"/>
  <c r="BE4" i="14"/>
  <c r="AC4" i="14"/>
  <c r="BD4" i="14"/>
  <c r="AJ4" i="14" l="1"/>
  <c r="BM4" i="14"/>
  <c r="AQ5" i="14"/>
  <c r="Q4" i="14"/>
  <c r="Y5" i="14"/>
  <c r="BL5" i="14" s="1"/>
  <c r="BK5" i="14"/>
  <c r="AF5" i="14"/>
  <c r="AG131" i="14"/>
  <c r="AG148" i="14"/>
  <c r="AG180" i="14"/>
  <c r="AG212" i="14"/>
  <c r="AG244" i="14"/>
  <c r="AG276" i="14"/>
  <c r="AG308" i="14"/>
  <c r="AG144" i="14"/>
  <c r="AG140" i="14"/>
  <c r="AG172" i="14"/>
  <c r="AG204" i="14"/>
  <c r="AG236" i="14"/>
  <c r="AG268" i="14"/>
  <c r="AG300" i="14"/>
  <c r="AG168" i="14"/>
  <c r="AG200" i="14"/>
  <c r="AG232" i="14"/>
  <c r="AG264" i="14"/>
  <c r="AG296" i="14"/>
  <c r="AG132" i="14"/>
  <c r="AG164" i="14"/>
  <c r="AG196" i="14"/>
  <c r="AG228" i="14"/>
  <c r="AG260" i="14"/>
  <c r="AG292" i="14"/>
  <c r="AG151" i="14"/>
  <c r="AG160" i="14"/>
  <c r="AG192" i="14"/>
  <c r="AG224" i="14"/>
  <c r="AG256" i="14"/>
  <c r="AG288" i="14"/>
  <c r="AG139" i="14"/>
  <c r="AG252" i="14"/>
  <c r="AG154" i="14"/>
  <c r="AG186" i="14"/>
  <c r="AG218" i="14"/>
  <c r="AG250" i="14"/>
  <c r="AG150" i="14"/>
  <c r="AG182" i="14"/>
  <c r="AG214" i="14"/>
  <c r="AG246" i="14"/>
  <c r="AG278" i="14"/>
  <c r="AG156" i="14"/>
  <c r="AG146" i="14"/>
  <c r="AG178" i="14"/>
  <c r="AG210" i="14"/>
  <c r="AG242" i="14"/>
  <c r="AG274" i="14"/>
  <c r="AG284" i="14"/>
  <c r="AG142" i="14"/>
  <c r="AG174" i="14"/>
  <c r="AG206" i="14"/>
  <c r="AG238" i="14"/>
  <c r="AG270" i="14"/>
  <c r="AG188" i="14"/>
  <c r="AG138" i="14"/>
  <c r="AG170" i="14"/>
  <c r="AG202" i="14"/>
  <c r="AG234" i="14"/>
  <c r="AG266" i="14"/>
  <c r="AG316" i="14"/>
  <c r="AG134" i="14"/>
  <c r="AG166" i="14"/>
  <c r="AG198" i="14"/>
  <c r="AG230" i="14"/>
  <c r="AG262" i="14"/>
  <c r="AG220" i="14"/>
  <c r="AG130" i="14"/>
  <c r="AG158" i="14"/>
  <c r="AG254" i="14"/>
  <c r="AG282" i="14"/>
  <c r="AG302" i="14"/>
  <c r="AG265" i="14"/>
  <c r="AG133" i="14"/>
  <c r="AG208" i="14"/>
  <c r="AG162" i="14"/>
  <c r="AG190" i="14"/>
  <c r="AG258" i="14"/>
  <c r="AG298" i="14"/>
  <c r="AG312" i="14"/>
  <c r="AG184" i="14"/>
  <c r="AG194" i="14"/>
  <c r="AG286" i="14"/>
  <c r="AG294" i="14"/>
  <c r="AG277" i="14"/>
  <c r="AG153" i="14"/>
  <c r="AG226" i="14"/>
  <c r="AG280" i="14"/>
  <c r="AG152" i="14"/>
  <c r="AG290" i="14"/>
  <c r="AG318" i="14"/>
  <c r="AG173" i="14"/>
  <c r="AG297" i="14"/>
  <c r="AG272" i="14"/>
  <c r="AG136" i="14"/>
  <c r="AG299" i="14"/>
  <c r="AG267" i="14"/>
  <c r="AG235" i="14"/>
  <c r="AG203" i="14"/>
  <c r="AG171" i="14"/>
  <c r="AG314" i="14"/>
  <c r="AG248" i="14"/>
  <c r="AG295" i="14"/>
  <c r="AG263" i="14"/>
  <c r="AG231" i="14"/>
  <c r="AG199" i="14"/>
  <c r="AG167" i="14"/>
  <c r="AG310" i="14"/>
  <c r="AG201" i="14"/>
  <c r="AG309" i="14"/>
  <c r="AG240" i="14"/>
  <c r="AG291" i="14"/>
  <c r="AG259" i="14"/>
  <c r="AG227" i="14"/>
  <c r="AG195" i="14"/>
  <c r="AG163" i="14"/>
  <c r="AG216" i="14"/>
  <c r="AG283" i="14"/>
  <c r="AG239" i="14"/>
  <c r="AG183" i="14"/>
  <c r="AG281" i="14"/>
  <c r="AG241" i="14"/>
  <c r="AG209" i="14"/>
  <c r="AG169" i="14"/>
  <c r="AG176" i="14"/>
  <c r="AG279" i="14"/>
  <c r="AG223" i="14"/>
  <c r="AG179" i="14"/>
  <c r="AG317" i="14"/>
  <c r="AG273" i="14"/>
  <c r="AG237" i="14"/>
  <c r="AG205" i="14"/>
  <c r="AG165" i="14"/>
  <c r="AG275" i="14"/>
  <c r="AG219" i="14"/>
  <c r="AG175" i="14"/>
  <c r="AG313" i="14"/>
  <c r="AG269" i="14"/>
  <c r="AG233" i="14"/>
  <c r="AG197" i="14"/>
  <c r="AG161" i="14"/>
  <c r="AG315" i="14"/>
  <c r="AG271" i="14"/>
  <c r="AG215" i="14"/>
  <c r="AG159" i="14"/>
  <c r="AG305" i="14"/>
  <c r="AG261" i="14"/>
  <c r="AG229" i="14"/>
  <c r="AG193" i="14"/>
  <c r="AG157" i="14"/>
  <c r="AG222" i="14"/>
  <c r="AG311" i="14"/>
  <c r="AG255" i="14"/>
  <c r="AG211" i="14"/>
  <c r="AG155" i="14"/>
  <c r="AG301" i="14"/>
  <c r="AG257" i="14"/>
  <c r="AG225" i="14"/>
  <c r="AG189" i="14"/>
  <c r="AG149" i="14"/>
  <c r="AG307" i="14"/>
  <c r="AG251" i="14"/>
  <c r="AG207" i="14"/>
  <c r="AG147" i="14"/>
  <c r="AG293" i="14"/>
  <c r="AG253" i="14"/>
  <c r="AG221" i="14"/>
  <c r="AG185" i="14"/>
  <c r="AG145" i="14"/>
  <c r="AG306" i="14"/>
  <c r="AG303" i="14"/>
  <c r="AG247" i="14"/>
  <c r="AG191" i="14"/>
  <c r="AG143" i="14"/>
  <c r="AG289" i="14"/>
  <c r="AG249" i="14"/>
  <c r="AG217" i="14"/>
  <c r="AG181" i="14"/>
  <c r="AG141" i="14"/>
  <c r="AG304" i="14"/>
  <c r="AG243" i="14"/>
  <c r="AG245" i="14"/>
  <c r="AG187" i="14"/>
  <c r="AG213" i="14"/>
  <c r="AG135" i="14"/>
  <c r="AG177" i="14"/>
  <c r="AG137" i="14"/>
  <c r="AG287" i="14"/>
  <c r="AG285" i="14"/>
  <c r="AE4" i="14"/>
  <c r="AG129" i="14"/>
  <c r="AG128" i="14"/>
  <c r="AG127" i="14"/>
  <c r="AG126" i="14"/>
  <c r="AG125" i="14"/>
  <c r="AG124" i="14"/>
  <c r="AG123" i="14"/>
  <c r="AG122" i="14"/>
  <c r="AG121" i="14"/>
  <c r="AG120" i="14"/>
  <c r="AG119" i="14"/>
  <c r="AG118" i="14"/>
  <c r="AG117" i="14"/>
  <c r="AG116" i="14"/>
  <c r="AG115" i="14"/>
  <c r="AG114" i="14"/>
  <c r="AG113" i="14"/>
  <c r="AG112" i="14"/>
  <c r="AG111" i="14"/>
  <c r="AG110" i="14"/>
  <c r="AG109" i="14"/>
  <c r="AG108" i="14"/>
  <c r="AG107" i="14"/>
  <c r="AG106" i="14"/>
  <c r="AG105" i="14"/>
  <c r="AG104" i="14"/>
  <c r="AG103" i="14"/>
  <c r="AG102" i="14"/>
  <c r="AG101" i="14"/>
  <c r="AG100" i="14"/>
  <c r="AG99" i="14"/>
  <c r="AG98" i="14"/>
  <c r="AG97" i="14"/>
  <c r="AG96" i="14"/>
  <c r="AG95" i="14"/>
  <c r="AG94" i="14"/>
  <c r="AG93" i="14"/>
  <c r="AG92" i="14"/>
  <c r="AG91" i="14"/>
  <c r="AG90" i="14"/>
  <c r="AG89" i="14"/>
  <c r="AG88" i="14"/>
  <c r="AG87" i="14"/>
  <c r="AG86" i="14"/>
  <c r="AG85" i="14"/>
  <c r="AG84" i="14"/>
  <c r="AG83" i="14"/>
  <c r="AG82" i="14"/>
  <c r="AG81" i="14"/>
  <c r="AG80" i="14"/>
  <c r="AG79" i="14"/>
  <c r="AG78" i="14"/>
  <c r="AG77" i="14"/>
  <c r="AG76" i="14"/>
  <c r="AG75" i="14"/>
  <c r="AG74" i="14"/>
  <c r="AG73" i="14"/>
  <c r="AG72" i="14"/>
  <c r="AG71" i="14"/>
  <c r="AG70" i="14"/>
  <c r="AG69" i="14"/>
  <c r="AG68" i="14"/>
  <c r="AG67" i="14"/>
  <c r="AG66" i="14"/>
  <c r="AG65" i="14"/>
  <c r="AG64" i="14"/>
  <c r="AG63" i="14"/>
  <c r="AG62" i="14"/>
  <c r="AG61" i="14"/>
  <c r="AG60" i="14"/>
  <c r="AG59" i="14"/>
  <c r="AG58" i="14"/>
  <c r="AG57" i="14"/>
  <c r="AG56" i="14"/>
  <c r="AG55" i="14"/>
  <c r="AG54" i="14"/>
  <c r="AG53" i="14"/>
  <c r="AG52" i="14"/>
  <c r="AG51" i="14"/>
  <c r="AG50" i="14"/>
  <c r="AG49" i="14"/>
  <c r="AG48" i="14"/>
  <c r="AG47" i="14"/>
  <c r="AG46" i="14"/>
  <c r="AG45" i="14"/>
  <c r="AG44" i="14"/>
  <c r="AG43" i="14"/>
  <c r="AG42" i="14"/>
  <c r="AG41" i="14"/>
  <c r="AG40" i="14"/>
  <c r="AG39" i="14"/>
  <c r="AG38" i="14"/>
  <c r="AG37" i="14"/>
  <c r="AG36" i="14"/>
  <c r="AG35" i="14"/>
  <c r="AG34" i="14"/>
  <c r="AG33" i="14"/>
  <c r="AG32" i="14"/>
  <c r="AG31" i="14"/>
  <c r="AG30" i="14"/>
  <c r="AG29" i="14"/>
  <c r="AG28" i="14"/>
  <c r="AG27" i="14"/>
  <c r="AG26" i="14"/>
  <c r="AG25" i="14"/>
  <c r="AG24" i="14"/>
  <c r="AG23" i="14"/>
  <c r="AG22" i="14"/>
  <c r="AG21" i="14"/>
  <c r="AG20" i="14"/>
  <c r="AG19" i="14"/>
  <c r="AG18" i="14"/>
  <c r="AG17" i="14"/>
  <c r="AG16" i="14"/>
  <c r="AG15" i="14"/>
  <c r="AG14" i="14"/>
  <c r="AG13" i="14"/>
  <c r="AG12" i="14"/>
  <c r="AG11" i="14"/>
  <c r="AG10" i="14"/>
  <c r="AG9" i="14"/>
  <c r="AG8" i="14"/>
  <c r="AG7" i="14"/>
  <c r="AG6" i="14"/>
  <c r="AG5" i="14"/>
  <c r="AG4" i="14"/>
  <c r="V4" i="14"/>
  <c r="AN4" i="14"/>
  <c r="AW3" i="14"/>
  <c r="T4" i="14"/>
  <c r="U4" i="14"/>
  <c r="C101" i="14"/>
  <c r="C124" i="14"/>
  <c r="C99" i="14"/>
  <c r="C82" i="14"/>
  <c r="C65" i="14"/>
  <c r="C48" i="14"/>
  <c r="C292" i="14"/>
  <c r="C245" i="14"/>
  <c r="C149" i="14"/>
  <c r="C286" i="14"/>
  <c r="C186" i="14"/>
  <c r="C234" i="14"/>
  <c r="C165" i="14"/>
  <c r="C198" i="14"/>
  <c r="C237" i="14"/>
  <c r="C282" i="14"/>
  <c r="C265" i="14"/>
  <c r="C38" i="14"/>
  <c r="C119" i="14"/>
  <c r="C63" i="14"/>
  <c r="C84" i="14"/>
  <c r="C59" i="14"/>
  <c r="C42" i="14"/>
  <c r="C25" i="14"/>
  <c r="C132" i="14"/>
  <c r="C261" i="14"/>
  <c r="C195" i="14"/>
  <c r="C188" i="14"/>
  <c r="C156" i="14"/>
  <c r="C300" i="14"/>
  <c r="C266" i="14"/>
  <c r="C180" i="14"/>
  <c r="C218" i="14"/>
  <c r="C256" i="14"/>
  <c r="C284" i="14"/>
  <c r="C250" i="14"/>
  <c r="C30" i="14"/>
  <c r="C5" i="14"/>
  <c r="M3" i="14"/>
  <c r="BI4" i="14"/>
  <c r="C79" i="14"/>
  <c r="C69" i="14"/>
  <c r="C44" i="14"/>
  <c r="C22" i="14"/>
  <c r="C113" i="14"/>
  <c r="C96" i="14"/>
  <c r="C295" i="14"/>
  <c r="C206" i="14"/>
  <c r="C153" i="14"/>
  <c r="C158" i="14"/>
  <c r="C205" i="14"/>
  <c r="C312" i="14"/>
  <c r="C270" i="14"/>
  <c r="C196" i="14"/>
  <c r="C166" i="14"/>
  <c r="C314" i="14"/>
  <c r="C257" i="14"/>
  <c r="C305" i="14"/>
  <c r="C86" i="14"/>
  <c r="C12" i="14"/>
  <c r="AI3" i="14"/>
  <c r="R3" i="14"/>
  <c r="AB3" i="14"/>
  <c r="C39" i="14"/>
  <c r="C29" i="14"/>
  <c r="C107" i="14"/>
  <c r="C90" i="14"/>
  <c r="C73" i="14"/>
  <c r="C56" i="14"/>
  <c r="C243" i="14"/>
  <c r="C193" i="14"/>
  <c r="C273" i="14"/>
  <c r="C299" i="14"/>
  <c r="C142" i="14"/>
  <c r="C220" i="14"/>
  <c r="C202" i="14"/>
  <c r="C179" i="14"/>
  <c r="C192" i="14"/>
  <c r="C283" i="14"/>
  <c r="C313" i="14"/>
  <c r="C253" i="14"/>
  <c r="C110" i="14"/>
  <c r="C21" i="14"/>
  <c r="BC3" i="14"/>
  <c r="AC3" i="14"/>
  <c r="C20" i="14"/>
  <c r="C67" i="14"/>
  <c r="C151" i="14"/>
  <c r="C296" i="14"/>
  <c r="C222" i="14"/>
  <c r="C18" i="14"/>
  <c r="C52" i="14"/>
  <c r="C191" i="14"/>
  <c r="C223" i="14"/>
  <c r="C140" i="14"/>
  <c r="C240" i="14"/>
  <c r="AY3" i="14"/>
  <c r="C71" i="14"/>
  <c r="C81" i="14"/>
  <c r="C171" i="14"/>
  <c r="C134" i="14"/>
  <c r="C199" i="14"/>
  <c r="C4" i="14"/>
  <c r="C109" i="14"/>
  <c r="C41" i="14"/>
  <c r="C175" i="14"/>
  <c r="C272" i="14"/>
  <c r="C204" i="14"/>
  <c r="C311" i="14"/>
  <c r="AA3" i="14"/>
  <c r="N3" i="14"/>
  <c r="AU3" i="14"/>
  <c r="L3" i="14"/>
  <c r="C93" i="14"/>
  <c r="C33" i="14"/>
  <c r="C155" i="14"/>
  <c r="C217" i="14"/>
  <c r="C262" i="14"/>
  <c r="C27" i="14"/>
  <c r="C212" i="14"/>
  <c r="C138" i="14"/>
  <c r="C279" i="14"/>
  <c r="C15" i="14"/>
  <c r="S4" i="14"/>
  <c r="C98" i="14"/>
  <c r="C176" i="14"/>
  <c r="C302" i="14"/>
  <c r="C219" i="14"/>
  <c r="O3" i="14"/>
  <c r="C75" i="14"/>
  <c r="C229" i="14"/>
  <c r="C260" i="14"/>
  <c r="C167" i="14"/>
  <c r="C8" i="14"/>
  <c r="BH4" i="14"/>
  <c r="H3" i="14"/>
  <c r="AP4" i="14"/>
  <c r="C55" i="14"/>
  <c r="C85" i="14"/>
  <c r="C60" i="14"/>
  <c r="C35" i="14"/>
  <c r="C129" i="14"/>
  <c r="C112" i="14"/>
  <c r="C303" i="14"/>
  <c r="C189" i="14"/>
  <c r="C210" i="14"/>
  <c r="C208" i="14"/>
  <c r="C183" i="14"/>
  <c r="C214" i="14"/>
  <c r="C164" i="14"/>
  <c r="C194" i="14"/>
  <c r="C304" i="14"/>
  <c r="C315" i="14"/>
  <c r="C255" i="14"/>
  <c r="C102" i="14"/>
  <c r="C9" i="14"/>
  <c r="C95" i="14"/>
  <c r="C45" i="14"/>
  <c r="C123" i="14"/>
  <c r="C106" i="14"/>
  <c r="C89" i="14"/>
  <c r="C72" i="14"/>
  <c r="C145" i="14"/>
  <c r="C288" i="14"/>
  <c r="C269" i="14"/>
  <c r="C231" i="14"/>
  <c r="C137" i="14"/>
  <c r="C185" i="14"/>
  <c r="C290" i="14"/>
  <c r="C147" i="14"/>
  <c r="C310" i="14"/>
  <c r="C317" i="14"/>
  <c r="C285" i="14"/>
  <c r="C94" i="14"/>
  <c r="C19" i="14"/>
  <c r="I3" i="14"/>
  <c r="X4" i="14"/>
  <c r="J3" i="14"/>
  <c r="Z3" i="14"/>
  <c r="C125" i="14"/>
  <c r="C108" i="14"/>
  <c r="C83" i="14"/>
  <c r="C66" i="14"/>
  <c r="C49" i="14"/>
  <c r="C32" i="14"/>
  <c r="C190" i="14"/>
  <c r="C227" i="14"/>
  <c r="C244" i="14"/>
  <c r="C297" i="14"/>
  <c r="C133" i="14"/>
  <c r="C235" i="14"/>
  <c r="C162" i="14"/>
  <c r="C232" i="14"/>
  <c r="C182" i="14"/>
  <c r="C252" i="14"/>
  <c r="C306" i="14"/>
  <c r="C318" i="14"/>
  <c r="C16" i="14"/>
  <c r="C6" i="14"/>
  <c r="AZ3" i="14"/>
  <c r="K3" i="14"/>
  <c r="C87" i="14"/>
  <c r="C24" i="14"/>
  <c r="C68" i="14"/>
  <c r="C43" i="14"/>
  <c r="C26" i="14"/>
  <c r="C120" i="14"/>
  <c r="C172" i="14"/>
  <c r="C209" i="14"/>
  <c r="C246" i="14"/>
  <c r="C298" i="14"/>
  <c r="C226" i="14"/>
  <c r="C287" i="14"/>
  <c r="C184" i="14"/>
  <c r="C276" i="14"/>
  <c r="C293" i="14"/>
  <c r="C264" i="14"/>
  <c r="C221" i="14"/>
  <c r="C280" i="14"/>
  <c r="C239" i="14"/>
  <c r="C46" i="14"/>
  <c r="C11" i="14"/>
  <c r="P3" i="14"/>
  <c r="AD3" i="14"/>
  <c r="AM4" i="14"/>
  <c r="C203" i="14"/>
  <c r="C103" i="14"/>
  <c r="C76" i="14"/>
  <c r="C34" i="14"/>
  <c r="C174" i="14"/>
  <c r="C230" i="14"/>
  <c r="C267" i="14"/>
  <c r="C200" i="14"/>
  <c r="C241" i="14"/>
  <c r="C281" i="14"/>
  <c r="C309" i="14"/>
  <c r="C118" i="14"/>
  <c r="G4" i="14"/>
  <c r="BG4" i="14"/>
  <c r="C36" i="14"/>
  <c r="C105" i="14"/>
  <c r="C259" i="14"/>
  <c r="C211" i="14"/>
  <c r="C187" i="14"/>
  <c r="C249" i="14"/>
  <c r="C163" i="14"/>
  <c r="C201" i="14"/>
  <c r="C308" i="14"/>
  <c r="C23" i="14"/>
  <c r="C7" i="14"/>
  <c r="BE3" i="14"/>
  <c r="C92" i="14"/>
  <c r="C50" i="14"/>
  <c r="C291" i="14"/>
  <c r="C274" i="14"/>
  <c r="C152" i="14"/>
  <c r="C215" i="14"/>
  <c r="C77" i="14"/>
  <c r="C121" i="14"/>
  <c r="C144" i="14"/>
  <c r="C233" i="14"/>
  <c r="C126" i="14"/>
  <c r="BA3" i="14"/>
  <c r="C115" i="14"/>
  <c r="C275" i="14"/>
  <c r="C301" i="14"/>
  <c r="C236" i="14"/>
  <c r="C54" i="14"/>
  <c r="AH3" i="14"/>
  <c r="C58" i="14"/>
  <c r="C143" i="14"/>
  <c r="C130" i="14"/>
  <c r="C258" i="14"/>
  <c r="BJ4" i="14"/>
  <c r="AX3" i="14"/>
  <c r="AO4" i="14"/>
  <c r="C111" i="14"/>
  <c r="C53" i="14"/>
  <c r="C28" i="14"/>
  <c r="C114" i="14"/>
  <c r="C97" i="14"/>
  <c r="C80" i="14"/>
  <c r="C159" i="14"/>
  <c r="C268" i="14"/>
  <c r="C228" i="14"/>
  <c r="C150" i="14"/>
  <c r="C289" i="14"/>
  <c r="C177" i="14"/>
  <c r="C216" i="14"/>
  <c r="C181" i="14"/>
  <c r="C178" i="14"/>
  <c r="C277" i="14"/>
  <c r="C248" i="14"/>
  <c r="C70" i="14"/>
  <c r="BF3" i="14"/>
  <c r="C47" i="14"/>
  <c r="C116" i="14"/>
  <c r="C91" i="14"/>
  <c r="C74" i="14"/>
  <c r="C57" i="14"/>
  <c r="C40" i="14"/>
  <c r="C207" i="14"/>
  <c r="C146" i="14"/>
  <c r="C154" i="14"/>
  <c r="C157" i="14"/>
  <c r="C242" i="14"/>
  <c r="C238" i="14"/>
  <c r="C141" i="14"/>
  <c r="C135" i="14"/>
  <c r="C278" i="14"/>
  <c r="C136" i="14"/>
  <c r="C62" i="14"/>
  <c r="C13" i="14"/>
  <c r="BD3" i="14"/>
  <c r="D3" i="14"/>
  <c r="C10" i="14"/>
  <c r="C31" i="14"/>
  <c r="C51" i="14"/>
  <c r="C128" i="14"/>
  <c r="C213" i="14"/>
  <c r="C247" i="14"/>
  <c r="C139" i="14"/>
  <c r="C169" i="14"/>
  <c r="C251" i="14"/>
  <c r="C17" i="14"/>
  <c r="E3" i="14"/>
  <c r="C127" i="14"/>
  <c r="C61" i="14"/>
  <c r="C122" i="14"/>
  <c r="C88" i="14"/>
  <c r="C131" i="14"/>
  <c r="C170" i="14"/>
  <c r="C161" i="14"/>
  <c r="C197" i="14"/>
  <c r="C254" i="14"/>
  <c r="C316" i="14"/>
  <c r="BB3" i="14"/>
  <c r="AT4" i="14"/>
  <c r="C173" i="14"/>
  <c r="C263" i="14"/>
  <c r="C117" i="14"/>
  <c r="C104" i="14"/>
  <c r="C148" i="14"/>
  <c r="C307" i="14"/>
  <c r="C3" i="14"/>
  <c r="C37" i="14"/>
  <c r="C64" i="14"/>
  <c r="C225" i="14"/>
  <c r="C271" i="14"/>
  <c r="C160" i="14"/>
  <c r="W4" i="14"/>
  <c r="C100" i="14"/>
  <c r="C294" i="14"/>
  <c r="C224" i="14"/>
  <c r="C168" i="14"/>
  <c r="C78" i="14"/>
  <c r="C14" i="14"/>
  <c r="AJ3" i="14" l="1"/>
  <c r="BM3" i="14"/>
  <c r="AQ4" i="14"/>
  <c r="Q3" i="14"/>
  <c r="Y4" i="14"/>
  <c r="BK4" i="14"/>
  <c r="AE3" i="14"/>
  <c r="AG3" i="14"/>
  <c r="AF4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C38" i="6"/>
  <c r="Z38" i="6" s="1"/>
  <c r="D43" i="6"/>
  <c r="B44" i="6"/>
  <c r="D48" i="6"/>
  <c r="C49" i="6"/>
  <c r="H49" i="6" s="1"/>
  <c r="C54" i="6"/>
  <c r="D59" i="6"/>
  <c r="B60" i="6"/>
  <c r="C63" i="6"/>
  <c r="R63" i="6" s="1"/>
  <c r="C65" i="6"/>
  <c r="J65" i="6" s="1"/>
  <c r="C28" i="6"/>
  <c r="D33" i="6"/>
  <c r="B34" i="6"/>
  <c r="D38" i="6"/>
  <c r="C39" i="6"/>
  <c r="C44" i="6"/>
  <c r="D49" i="6"/>
  <c r="B50" i="6"/>
  <c r="D54" i="6"/>
  <c r="C55" i="6"/>
  <c r="C60" i="6"/>
  <c r="Q60" i="6" s="1"/>
  <c r="D63" i="6"/>
  <c r="D28" i="6"/>
  <c r="C29" i="6"/>
  <c r="C34" i="6"/>
  <c r="Y34" i="6" s="1"/>
  <c r="P38" i="6"/>
  <c r="D39" i="6"/>
  <c r="B40" i="6"/>
  <c r="D44" i="6"/>
  <c r="C45" i="6"/>
  <c r="C50" i="6"/>
  <c r="D55" i="6"/>
  <c r="B56" i="6"/>
  <c r="D60" i="6"/>
  <c r="C61" i="6"/>
  <c r="R61" i="6" s="1"/>
  <c r="D29" i="6"/>
  <c r="B30" i="6"/>
  <c r="D34" i="6"/>
  <c r="C35" i="6"/>
  <c r="C40" i="6"/>
  <c r="D45" i="6"/>
  <c r="B46" i="6"/>
  <c r="D50" i="6"/>
  <c r="C51" i="6"/>
  <c r="C56" i="6"/>
  <c r="D31" i="6"/>
  <c r="B32" i="6"/>
  <c r="T33" i="6"/>
  <c r="D36" i="6"/>
  <c r="C37" i="6"/>
  <c r="Z37" i="6" s="1"/>
  <c r="C42" i="6"/>
  <c r="Z42" i="6" s="1"/>
  <c r="D47" i="6"/>
  <c r="B48" i="6"/>
  <c r="D52" i="6"/>
  <c r="C53" i="6"/>
  <c r="T54" i="6"/>
  <c r="C58" i="6"/>
  <c r="H28" i="6"/>
  <c r="I29" i="6"/>
  <c r="U54" i="6"/>
  <c r="C62" i="6"/>
  <c r="B67" i="6"/>
  <c r="B69" i="6"/>
  <c r="B71" i="6"/>
  <c r="B73" i="6"/>
  <c r="B75" i="6"/>
  <c r="B77" i="6"/>
  <c r="O29" i="6"/>
  <c r="B38" i="6"/>
  <c r="D62" i="6"/>
  <c r="B64" i="6"/>
  <c r="C67" i="6"/>
  <c r="P67" i="6" s="1"/>
  <c r="C69" i="6"/>
  <c r="O69" i="6" s="1"/>
  <c r="C71" i="6"/>
  <c r="Z71" i="6" s="1"/>
  <c r="C73" i="6"/>
  <c r="C75" i="6"/>
  <c r="J75" i="6" s="1"/>
  <c r="C77" i="6"/>
  <c r="Y77" i="6" s="1"/>
  <c r="C79" i="6"/>
  <c r="K79" i="6" s="1"/>
  <c r="C81" i="6"/>
  <c r="C83" i="6"/>
  <c r="G83" i="6" s="1"/>
  <c r="C85" i="6"/>
  <c r="O85" i="6" s="1"/>
  <c r="C32" i="6"/>
  <c r="S32" i="6" s="1"/>
  <c r="I33" i="6"/>
  <c r="P40" i="6"/>
  <c r="C43" i="6"/>
  <c r="T43" i="6" s="1"/>
  <c r="I44" i="6"/>
  <c r="B54" i="6"/>
  <c r="C64" i="6"/>
  <c r="J64" i="6" s="1"/>
  <c r="D67" i="6"/>
  <c r="D69" i="6"/>
  <c r="D71" i="6"/>
  <c r="D73" i="6"/>
  <c r="D75" i="6"/>
  <c r="D77" i="6"/>
  <c r="D79" i="6"/>
  <c r="D81" i="6"/>
  <c r="D83" i="6"/>
  <c r="R29" i="6"/>
  <c r="C31" i="6"/>
  <c r="L33" i="6"/>
  <c r="B36" i="6"/>
  <c r="D37" i="6"/>
  <c r="B42" i="6"/>
  <c r="K44" i="6"/>
  <c r="C48" i="6"/>
  <c r="S48" i="6" s="1"/>
  <c r="I54" i="6"/>
  <c r="D64" i="6"/>
  <c r="B65" i="6"/>
  <c r="V79" i="6"/>
  <c r="C30" i="6"/>
  <c r="M30" i="6" s="1"/>
  <c r="Q33" i="6"/>
  <c r="C36" i="6"/>
  <c r="C41" i="6"/>
  <c r="Y41" i="6" s="1"/>
  <c r="D42" i="6"/>
  <c r="C47" i="6"/>
  <c r="L47" i="6" s="1"/>
  <c r="L49" i="6"/>
  <c r="B52" i="6"/>
  <c r="D53" i="6"/>
  <c r="J54" i="6"/>
  <c r="L62" i="6"/>
  <c r="B63" i="6"/>
  <c r="D65" i="6"/>
  <c r="B66" i="6"/>
  <c r="B68" i="6"/>
  <c r="B70" i="6"/>
  <c r="B72" i="6"/>
  <c r="O73" i="6"/>
  <c r="B74" i="6"/>
  <c r="B76" i="6"/>
  <c r="B78" i="6"/>
  <c r="B80" i="6"/>
  <c r="B82" i="6"/>
  <c r="O83" i="6"/>
  <c r="B84" i="6"/>
  <c r="K42" i="6"/>
  <c r="C52" i="6"/>
  <c r="S54" i="6"/>
  <c r="D58" i="6"/>
  <c r="C72" i="6"/>
  <c r="T72" i="6" s="1"/>
  <c r="D74" i="6"/>
  <c r="C82" i="6"/>
  <c r="D85" i="6"/>
  <c r="D30" i="6"/>
  <c r="D46" i="6"/>
  <c r="Q49" i="6"/>
  <c r="D61" i="6"/>
  <c r="C68" i="6"/>
  <c r="Y68" i="6" s="1"/>
  <c r="D70" i="6"/>
  <c r="C80" i="6"/>
  <c r="L80" i="6" s="1"/>
  <c r="D84" i="6"/>
  <c r="C86" i="6"/>
  <c r="C88" i="6"/>
  <c r="Z88" i="6" s="1"/>
  <c r="C90" i="6"/>
  <c r="C92" i="6"/>
  <c r="Q92" i="6" s="1"/>
  <c r="C94" i="6"/>
  <c r="M94" i="6" s="1"/>
  <c r="R33" i="6"/>
  <c r="D40" i="6"/>
  <c r="R49" i="6"/>
  <c r="D56" i="6"/>
  <c r="C59" i="6"/>
  <c r="C66" i="6"/>
  <c r="T66" i="6" s="1"/>
  <c r="D68" i="6"/>
  <c r="J73" i="6"/>
  <c r="D80" i="6"/>
  <c r="N83" i="6"/>
  <c r="D86" i="6"/>
  <c r="D88" i="6"/>
  <c r="D90" i="6"/>
  <c r="U33" i="6"/>
  <c r="U49" i="6"/>
  <c r="C57" i="6"/>
  <c r="D66" i="6"/>
  <c r="P83" i="6"/>
  <c r="R54" i="6"/>
  <c r="H83" i="6"/>
  <c r="D87" i="6"/>
  <c r="C91" i="6"/>
  <c r="Z91" i="6" s="1"/>
  <c r="B93" i="6"/>
  <c r="B98" i="6"/>
  <c r="C99" i="6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R44" i="6"/>
  <c r="D51" i="6"/>
  <c r="R73" i="6"/>
  <c r="C76" i="6"/>
  <c r="V76" i="6" s="1"/>
  <c r="C78" i="6"/>
  <c r="Y78" i="6" s="1"/>
  <c r="R83" i="6"/>
  <c r="C89" i="6"/>
  <c r="B95" i="6"/>
  <c r="C96" i="6"/>
  <c r="Q96" i="6" s="1"/>
  <c r="D97" i="6"/>
  <c r="B103" i="6"/>
  <c r="C104" i="6"/>
  <c r="Q104" i="6" s="1"/>
  <c r="D105" i="6"/>
  <c r="C106" i="6"/>
  <c r="Z106" i="6" s="1"/>
  <c r="T44" i="6"/>
  <c r="B58" i="6"/>
  <c r="C74" i="6"/>
  <c r="U74" i="6" s="1"/>
  <c r="D76" i="6"/>
  <c r="D78" i="6"/>
  <c r="B85" i="6"/>
  <c r="D89" i="6"/>
  <c r="B92" i="6"/>
  <c r="C95" i="6"/>
  <c r="Q95" i="6" s="1"/>
  <c r="D96" i="6"/>
  <c r="B102" i="6"/>
  <c r="C103" i="6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N53" i="6"/>
  <c r="B83" i="6"/>
  <c r="B87" i="6"/>
  <c r="D94" i="6"/>
  <c r="P94" i="6"/>
  <c r="B100" i="6"/>
  <c r="C101" i="6"/>
  <c r="D102" i="6"/>
  <c r="D107" i="6"/>
  <c r="D109" i="6"/>
  <c r="D111" i="6"/>
  <c r="D113" i="6"/>
  <c r="D115" i="6"/>
  <c r="D117" i="6"/>
  <c r="D119" i="6"/>
  <c r="D57" i="6"/>
  <c r="Q73" i="6"/>
  <c r="B81" i="6"/>
  <c r="Q83" i="6"/>
  <c r="B89" i="6"/>
  <c r="D93" i="6"/>
  <c r="K94" i="6"/>
  <c r="B104" i="6"/>
  <c r="C105" i="6"/>
  <c r="B106" i="6"/>
  <c r="D110" i="6"/>
  <c r="D114" i="6"/>
  <c r="D118" i="6"/>
  <c r="C122" i="6"/>
  <c r="L122" i="6" s="1"/>
  <c r="D123" i="6"/>
  <c r="C133" i="6"/>
  <c r="R133" i="6" s="1"/>
  <c r="D138" i="6"/>
  <c r="B139" i="6"/>
  <c r="C141" i="6"/>
  <c r="C143" i="6"/>
  <c r="X143" i="6" s="1"/>
  <c r="C145" i="6"/>
  <c r="X145" i="6" s="1"/>
  <c r="C147" i="6"/>
  <c r="P147" i="6" s="1"/>
  <c r="C149" i="6"/>
  <c r="W149" i="6" s="1"/>
  <c r="C151" i="6"/>
  <c r="W151" i="6" s="1"/>
  <c r="C153" i="6"/>
  <c r="C155" i="6"/>
  <c r="O155" i="6" s="1"/>
  <c r="D35" i="6"/>
  <c r="B91" i="6"/>
  <c r="Q94" i="6"/>
  <c r="B99" i="6"/>
  <c r="C100" i="6"/>
  <c r="D101" i="6"/>
  <c r="C120" i="6"/>
  <c r="J120" i="6" s="1"/>
  <c r="D121" i="6"/>
  <c r="C128" i="6"/>
  <c r="C129" i="6"/>
  <c r="Z129" i="6" s="1"/>
  <c r="D134" i="6"/>
  <c r="B135" i="6"/>
  <c r="D139" i="6"/>
  <c r="I75" i="6"/>
  <c r="B79" i="6"/>
  <c r="D82" i="6"/>
  <c r="B88" i="6"/>
  <c r="D91" i="6"/>
  <c r="B97" i="6"/>
  <c r="C98" i="6"/>
  <c r="D99" i="6"/>
  <c r="C108" i="6"/>
  <c r="Z108" i="6" s="1"/>
  <c r="C112" i="6"/>
  <c r="C116" i="6"/>
  <c r="Z116" i="6" s="1"/>
  <c r="D120" i="6"/>
  <c r="C127" i="6"/>
  <c r="Q127" i="6" s="1"/>
  <c r="D128" i="6"/>
  <c r="D129" i="6"/>
  <c r="C130" i="6"/>
  <c r="Q130" i="6" s="1"/>
  <c r="C135" i="6"/>
  <c r="M135" i="6" s="1"/>
  <c r="B140" i="6"/>
  <c r="B62" i="6"/>
  <c r="B96" i="6"/>
  <c r="C97" i="6"/>
  <c r="Z97" i="6" s="1"/>
  <c r="D98" i="6"/>
  <c r="D108" i="6"/>
  <c r="D112" i="6"/>
  <c r="D116" i="6"/>
  <c r="C119" i="6"/>
  <c r="C126" i="6"/>
  <c r="H126" i="6" s="1"/>
  <c r="D127" i="6"/>
  <c r="D130" i="6"/>
  <c r="B131" i="6"/>
  <c r="D135" i="6"/>
  <c r="C136" i="6"/>
  <c r="N136" i="6" s="1"/>
  <c r="C140" i="6"/>
  <c r="C142" i="6"/>
  <c r="N142" i="6" s="1"/>
  <c r="C144" i="6"/>
  <c r="W144" i="6" s="1"/>
  <c r="H145" i="6"/>
  <c r="C146" i="6"/>
  <c r="W146" i="6" s="1"/>
  <c r="H147" i="6"/>
  <c r="C148" i="6"/>
  <c r="N148" i="6" s="1"/>
  <c r="C150" i="6"/>
  <c r="C152" i="6"/>
  <c r="W152" i="6" s="1"/>
  <c r="C154" i="6"/>
  <c r="X154" i="6" s="1"/>
  <c r="C156" i="6"/>
  <c r="W156" i="6" s="1"/>
  <c r="C70" i="6"/>
  <c r="C84" i="6"/>
  <c r="C102" i="6"/>
  <c r="Z102" i="6" s="1"/>
  <c r="C111" i="6"/>
  <c r="C121" i="6"/>
  <c r="T121" i="6" s="1"/>
  <c r="D122" i="6"/>
  <c r="D133" i="6"/>
  <c r="C134" i="6"/>
  <c r="B145" i="6"/>
  <c r="D146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G41" i="6"/>
  <c r="G94" i="6"/>
  <c r="C137" i="6"/>
  <c r="M137" i="6" s="1"/>
  <c r="J140" i="6"/>
  <c r="B143" i="6"/>
  <c r="D144" i="6"/>
  <c r="S147" i="6"/>
  <c r="B151" i="6"/>
  <c r="N151" i="6"/>
  <c r="D152" i="6"/>
  <c r="B158" i="6"/>
  <c r="B160" i="6"/>
  <c r="B162" i="6"/>
  <c r="B164" i="6"/>
  <c r="B166" i="6"/>
  <c r="B168" i="6"/>
  <c r="B170" i="6"/>
  <c r="B172" i="6"/>
  <c r="B174" i="6"/>
  <c r="C46" i="6"/>
  <c r="K81" i="6"/>
  <c r="B86" i="6"/>
  <c r="D92" i="6"/>
  <c r="O94" i="6"/>
  <c r="B101" i="6"/>
  <c r="D103" i="6"/>
  <c r="C107" i="6"/>
  <c r="L107" i="6" s="1"/>
  <c r="C115" i="6"/>
  <c r="B129" i="6"/>
  <c r="C139" i="6"/>
  <c r="W139" i="6" s="1"/>
  <c r="B141" i="6"/>
  <c r="D142" i="6"/>
  <c r="V147" i="6"/>
  <c r="B149" i="6"/>
  <c r="D150" i="6"/>
  <c r="S153" i="6"/>
  <c r="J154" i="6"/>
  <c r="U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U38" i="6"/>
  <c r="G96" i="6"/>
  <c r="U105" i="6"/>
  <c r="C109" i="6"/>
  <c r="C124" i="6"/>
  <c r="H129" i="6"/>
  <c r="O130" i="6"/>
  <c r="C132" i="6"/>
  <c r="Z132" i="6" s="1"/>
  <c r="G147" i="6"/>
  <c r="D148" i="6"/>
  <c r="V148" i="6"/>
  <c r="Q150" i="6"/>
  <c r="M151" i="6"/>
  <c r="B154" i="6"/>
  <c r="V154" i="6"/>
  <c r="C161" i="6"/>
  <c r="P161" i="6" s="1"/>
  <c r="B163" i="6"/>
  <c r="C170" i="6"/>
  <c r="X170" i="6" s="1"/>
  <c r="B175" i="6"/>
  <c r="C176" i="6"/>
  <c r="W176" i="6" s="1"/>
  <c r="B183" i="6"/>
  <c r="C184" i="6"/>
  <c r="W184" i="6" s="1"/>
  <c r="B191" i="6"/>
  <c r="C192" i="6"/>
  <c r="R192" i="6" s="1"/>
  <c r="B196" i="6"/>
  <c r="B198" i="6"/>
  <c r="B200" i="6"/>
  <c r="P99" i="6"/>
  <c r="C114" i="6"/>
  <c r="C117" i="6"/>
  <c r="D124" i="6"/>
  <c r="D126" i="6"/>
  <c r="I129" i="6"/>
  <c r="D132" i="6"/>
  <c r="S133" i="6"/>
  <c r="C138" i="6"/>
  <c r="Z138" i="6" s="1"/>
  <c r="N140" i="6"/>
  <c r="D143" i="6"/>
  <c r="J147" i="6"/>
  <c r="D149" i="6"/>
  <c r="O151" i="6"/>
  <c r="B155" i="6"/>
  <c r="C163" i="6"/>
  <c r="X163" i="6" s="1"/>
  <c r="B165" i="6"/>
  <c r="C172" i="6"/>
  <c r="W172" i="6" s="1"/>
  <c r="C175" i="6"/>
  <c r="D72" i="6"/>
  <c r="C93" i="6"/>
  <c r="J129" i="6"/>
  <c r="C131" i="6"/>
  <c r="T133" i="6"/>
  <c r="B144" i="6"/>
  <c r="N146" i="6"/>
  <c r="I148" i="6"/>
  <c r="B150" i="6"/>
  <c r="R151" i="6"/>
  <c r="I154" i="6"/>
  <c r="D155" i="6"/>
  <c r="B156" i="6"/>
  <c r="R156" i="6"/>
  <c r="C158" i="6"/>
  <c r="X158" i="6" s="1"/>
  <c r="C165" i="6"/>
  <c r="J165" i="6" s="1"/>
  <c r="B167" i="6"/>
  <c r="C174" i="6"/>
  <c r="S174" i="6" s="1"/>
  <c r="B181" i="6"/>
  <c r="C182" i="6"/>
  <c r="N182" i="6" s="1"/>
  <c r="D95" i="6"/>
  <c r="B105" i="6"/>
  <c r="C113" i="6"/>
  <c r="Z113" i="6" s="1"/>
  <c r="C118" i="6"/>
  <c r="D125" i="6"/>
  <c r="D140" i="6"/>
  <c r="B146" i="6"/>
  <c r="I150" i="6"/>
  <c r="B152" i="6"/>
  <c r="N154" i="6"/>
  <c r="I156" i="6"/>
  <c r="B157" i="6"/>
  <c r="G29" i="6"/>
  <c r="S91" i="6"/>
  <c r="S105" i="6"/>
  <c r="J133" i="6"/>
  <c r="B148" i="6"/>
  <c r="J151" i="6"/>
  <c r="D153" i="6"/>
  <c r="S154" i="6"/>
  <c r="C159" i="6"/>
  <c r="W159" i="6" s="1"/>
  <c r="C178" i="6"/>
  <c r="P178" i="6" s="1"/>
  <c r="B179" i="6"/>
  <c r="B182" i="6"/>
  <c r="C186" i="6"/>
  <c r="X186" i="6" s="1"/>
  <c r="B194" i="6"/>
  <c r="L54" i="6"/>
  <c r="J83" i="6"/>
  <c r="B94" i="6"/>
  <c r="D131" i="6"/>
  <c r="U133" i="6"/>
  <c r="B137" i="6"/>
  <c r="K148" i="6"/>
  <c r="S151" i="6"/>
  <c r="T156" i="6"/>
  <c r="C179" i="6"/>
  <c r="X179" i="6" s="1"/>
  <c r="B180" i="6"/>
  <c r="B188" i="6"/>
  <c r="C191" i="6"/>
  <c r="G191" i="6" s="1"/>
  <c r="C194" i="6"/>
  <c r="X194" i="6" s="1"/>
  <c r="C197" i="6"/>
  <c r="I94" i="6"/>
  <c r="M101" i="6"/>
  <c r="C125" i="6"/>
  <c r="D137" i="6"/>
  <c r="J143" i="6"/>
  <c r="D145" i="6"/>
  <c r="G150" i="6"/>
  <c r="U151" i="6"/>
  <c r="J155" i="6"/>
  <c r="B169" i="6"/>
  <c r="B171" i="6"/>
  <c r="B173" i="6"/>
  <c r="C180" i="6"/>
  <c r="W180" i="6" s="1"/>
  <c r="B185" i="6"/>
  <c r="C188" i="6"/>
  <c r="S188" i="6" s="1"/>
  <c r="S101" i="6"/>
  <c r="M118" i="6"/>
  <c r="B147" i="6"/>
  <c r="Q148" i="6"/>
  <c r="K150" i="6"/>
  <c r="C157" i="6"/>
  <c r="C167" i="6"/>
  <c r="X167" i="6" s="1"/>
  <c r="C169" i="6"/>
  <c r="W169" i="6" s="1"/>
  <c r="C171" i="6"/>
  <c r="X171" i="6" s="1"/>
  <c r="C173" i="6"/>
  <c r="W173" i="6" s="1"/>
  <c r="V174" i="6"/>
  <c r="K184" i="6"/>
  <c r="C185" i="6"/>
  <c r="B190" i="6"/>
  <c r="B193" i="6"/>
  <c r="D198" i="6"/>
  <c r="B199" i="6"/>
  <c r="C202" i="6"/>
  <c r="K202" i="6" s="1"/>
  <c r="C204" i="6"/>
  <c r="C206" i="6"/>
  <c r="H206" i="6" s="1"/>
  <c r="C208" i="6"/>
  <c r="W208" i="6" s="1"/>
  <c r="C210" i="6"/>
  <c r="X210" i="6" s="1"/>
  <c r="C212" i="6"/>
  <c r="M212" i="6" s="1"/>
  <c r="C214" i="6"/>
  <c r="X214" i="6" s="1"/>
  <c r="C216" i="6"/>
  <c r="Y216" i="6" s="1"/>
  <c r="C218" i="6"/>
  <c r="U218" i="6" s="1"/>
  <c r="C220" i="6"/>
  <c r="C222" i="6"/>
  <c r="H222" i="6" s="1"/>
  <c r="C224" i="6"/>
  <c r="W224" i="6" s="1"/>
  <c r="R67" i="6"/>
  <c r="C87" i="6"/>
  <c r="H73" i="6"/>
  <c r="B90" i="6"/>
  <c r="K97" i="6"/>
  <c r="Q129" i="6"/>
  <c r="Q140" i="6"/>
  <c r="K154" i="6"/>
  <c r="D156" i="6"/>
  <c r="C160" i="6"/>
  <c r="W160" i="6" s="1"/>
  <c r="B161" i="6"/>
  <c r="J174" i="6"/>
  <c r="H175" i="6"/>
  <c r="B176" i="6"/>
  <c r="C181" i="6"/>
  <c r="C187" i="6"/>
  <c r="X187" i="6" s="1"/>
  <c r="B195" i="6"/>
  <c r="D199" i="6"/>
  <c r="C200" i="6"/>
  <c r="C110" i="6"/>
  <c r="I140" i="6"/>
  <c r="R157" i="6"/>
  <c r="C164" i="6"/>
  <c r="B177" i="6"/>
  <c r="O186" i="6"/>
  <c r="C190" i="6"/>
  <c r="D205" i="6"/>
  <c r="C207" i="6"/>
  <c r="W207" i="6" s="1"/>
  <c r="B209" i="6"/>
  <c r="D214" i="6"/>
  <c r="B216" i="6"/>
  <c r="D221" i="6"/>
  <c r="C223" i="6"/>
  <c r="B225" i="6"/>
  <c r="C226" i="6"/>
  <c r="X226" i="6" s="1"/>
  <c r="D227" i="6"/>
  <c r="B233" i="6"/>
  <c r="C234" i="6"/>
  <c r="Y234" i="6" s="1"/>
  <c r="B133" i="6"/>
  <c r="S140" i="6"/>
  <c r="K145" i="6"/>
  <c r="M154" i="6"/>
  <c r="G175" i="6"/>
  <c r="C177" i="6"/>
  <c r="W177" i="6" s="1"/>
  <c r="B187" i="6"/>
  <c r="B197" i="6"/>
  <c r="B202" i="6"/>
  <c r="D207" i="6"/>
  <c r="C209" i="6"/>
  <c r="W209" i="6" s="1"/>
  <c r="B211" i="6"/>
  <c r="D216" i="6"/>
  <c r="Q216" i="6"/>
  <c r="B218" i="6"/>
  <c r="D223" i="6"/>
  <c r="C225" i="6"/>
  <c r="W225" i="6" s="1"/>
  <c r="D226" i="6"/>
  <c r="B232" i="6"/>
  <c r="C233" i="6"/>
  <c r="D234" i="6"/>
  <c r="D237" i="6"/>
  <c r="C238" i="6"/>
  <c r="T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D141" i="6"/>
  <c r="N150" i="6"/>
  <c r="Q154" i="6"/>
  <c r="C162" i="6"/>
  <c r="X162" i="6" s="1"/>
  <c r="J167" i="6"/>
  <c r="B192" i="6"/>
  <c r="D197" i="6"/>
  <c r="D200" i="6"/>
  <c r="D202" i="6"/>
  <c r="B204" i="6"/>
  <c r="D209" i="6"/>
  <c r="C211" i="6"/>
  <c r="X211" i="6" s="1"/>
  <c r="B213" i="6"/>
  <c r="D218" i="6"/>
  <c r="B220" i="6"/>
  <c r="D225" i="6"/>
  <c r="B231" i="6"/>
  <c r="C232" i="6"/>
  <c r="X232" i="6" s="1"/>
  <c r="D233" i="6"/>
  <c r="B142" i="6"/>
  <c r="D151" i="6"/>
  <c r="B159" i="6"/>
  <c r="K167" i="6"/>
  <c r="K175" i="6"/>
  <c r="B189" i="6"/>
  <c r="C195" i="6"/>
  <c r="D204" i="6"/>
  <c r="B206" i="6"/>
  <c r="D211" i="6"/>
  <c r="C213" i="6"/>
  <c r="W213" i="6" s="1"/>
  <c r="I214" i="6"/>
  <c r="B215" i="6"/>
  <c r="D220" i="6"/>
  <c r="B222" i="6"/>
  <c r="B230" i="6"/>
  <c r="C231" i="6"/>
  <c r="D232" i="6"/>
  <c r="C239" i="6"/>
  <c r="X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D147" i="6"/>
  <c r="I151" i="6"/>
  <c r="C168" i="6"/>
  <c r="Y168" i="6" s="1"/>
  <c r="V175" i="6"/>
  <c r="B178" i="6"/>
  <c r="H120" i="6"/>
  <c r="S129" i="6"/>
  <c r="N137" i="6"/>
  <c r="K156" i="6"/>
  <c r="L184" i="6"/>
  <c r="B186" i="6"/>
  <c r="C201" i="6"/>
  <c r="B203" i="6"/>
  <c r="D208" i="6"/>
  <c r="B210" i="6"/>
  <c r="D215" i="6"/>
  <c r="C217" i="6"/>
  <c r="W217" i="6" s="1"/>
  <c r="B219" i="6"/>
  <c r="D224" i="6"/>
  <c r="I225" i="6"/>
  <c r="B228" i="6"/>
  <c r="C229" i="6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N171" i="6"/>
  <c r="D196" i="6"/>
  <c r="B207" i="6"/>
  <c r="D212" i="6"/>
  <c r="C219" i="6"/>
  <c r="Z219" i="6" s="1"/>
  <c r="C227" i="6"/>
  <c r="X227" i="6" s="1"/>
  <c r="C230" i="6"/>
  <c r="D235" i="6"/>
  <c r="C236" i="6"/>
  <c r="D244" i="6"/>
  <c r="C246" i="6"/>
  <c r="X246" i="6" s="1"/>
  <c r="C253" i="6"/>
  <c r="D260" i="6"/>
  <c r="C262" i="6"/>
  <c r="C272" i="6"/>
  <c r="D273" i="6"/>
  <c r="C280" i="6"/>
  <c r="L280" i="6" s="1"/>
  <c r="D281" i="6"/>
  <c r="C288" i="6"/>
  <c r="W288" i="6" s="1"/>
  <c r="D289" i="6"/>
  <c r="C296" i="6"/>
  <c r="X296" i="6" s="1"/>
  <c r="D297" i="6"/>
  <c r="H202" i="6"/>
  <c r="Q210" i="6"/>
  <c r="B214" i="6"/>
  <c r="D219" i="6"/>
  <c r="B221" i="6"/>
  <c r="D236" i="6"/>
  <c r="B239" i="6"/>
  <c r="D246" i="6"/>
  <c r="C248" i="6"/>
  <c r="L248" i="6" s="1"/>
  <c r="C255" i="6"/>
  <c r="X255" i="6" s="1"/>
  <c r="D262" i="6"/>
  <c r="C264" i="6"/>
  <c r="M264" i="6" s="1"/>
  <c r="C271" i="6"/>
  <c r="L271" i="6" s="1"/>
  <c r="D272" i="6"/>
  <c r="C279" i="6"/>
  <c r="X279" i="6" s="1"/>
  <c r="D280" i="6"/>
  <c r="C287" i="6"/>
  <c r="W287" i="6" s="1"/>
  <c r="D288" i="6"/>
  <c r="C295" i="6"/>
  <c r="X295" i="6" s="1"/>
  <c r="D296" i="6"/>
  <c r="H174" i="6"/>
  <c r="S210" i="6"/>
  <c r="C221" i="6"/>
  <c r="B226" i="6"/>
  <c r="B229" i="6"/>
  <c r="D239" i="6"/>
  <c r="C241" i="6"/>
  <c r="W241" i="6" s="1"/>
  <c r="D248" i="6"/>
  <c r="C250" i="6"/>
  <c r="X250" i="6" s="1"/>
  <c r="C257" i="6"/>
  <c r="D264" i="6"/>
  <c r="C266" i="6"/>
  <c r="L266" i="6" s="1"/>
  <c r="C270" i="6"/>
  <c r="X270" i="6" s="1"/>
  <c r="D271" i="6"/>
  <c r="C278" i="6"/>
  <c r="X278" i="6" s="1"/>
  <c r="D279" i="6"/>
  <c r="C286" i="6"/>
  <c r="X286" i="6" s="1"/>
  <c r="D287" i="6"/>
  <c r="C294" i="6"/>
  <c r="Y294" i="6" s="1"/>
  <c r="D295" i="6"/>
  <c r="C123" i="6"/>
  <c r="S148" i="6"/>
  <c r="K174" i="6"/>
  <c r="D195" i="6"/>
  <c r="B201" i="6"/>
  <c r="D206" i="6"/>
  <c r="O214" i="6"/>
  <c r="B223" i="6"/>
  <c r="O227" i="6"/>
  <c r="D229" i="6"/>
  <c r="O234" i="6"/>
  <c r="B237" i="6"/>
  <c r="C243" i="6"/>
  <c r="X243" i="6" s="1"/>
  <c r="D250" i="6"/>
  <c r="C252" i="6"/>
  <c r="W252" i="6" s="1"/>
  <c r="C259" i="6"/>
  <c r="X259" i="6" s="1"/>
  <c r="D266" i="6"/>
  <c r="C269" i="6"/>
  <c r="Q269" i="6" s="1"/>
  <c r="D270" i="6"/>
  <c r="C277" i="6"/>
  <c r="W277" i="6" s="1"/>
  <c r="D278" i="6"/>
  <c r="C285" i="6"/>
  <c r="D286" i="6"/>
  <c r="C293" i="6"/>
  <c r="W293" i="6" s="1"/>
  <c r="D294" i="6"/>
  <c r="C301" i="6"/>
  <c r="M301" i="6" s="1"/>
  <c r="C303" i="6"/>
  <c r="Z303" i="6" s="1"/>
  <c r="C305" i="6"/>
  <c r="O305" i="6" s="1"/>
  <c r="C307" i="6"/>
  <c r="V307" i="6" s="1"/>
  <c r="C309" i="6"/>
  <c r="W309" i="6" s="1"/>
  <c r="C311" i="6"/>
  <c r="C313" i="6"/>
  <c r="W313" i="6" s="1"/>
  <c r="C166" i="6"/>
  <c r="P182" i="6"/>
  <c r="O187" i="6"/>
  <c r="C199" i="6"/>
  <c r="X199" i="6" s="1"/>
  <c r="D201" i="6"/>
  <c r="B208" i="6"/>
  <c r="D213" i="6"/>
  <c r="K223" i="6"/>
  <c r="G232" i="6"/>
  <c r="Q234" i="6"/>
  <c r="C237" i="6"/>
  <c r="I237" i="6" s="1"/>
  <c r="C245" i="6"/>
  <c r="W245" i="6" s="1"/>
  <c r="C183" i="6"/>
  <c r="T187" i="6"/>
  <c r="C203" i="6"/>
  <c r="X203" i="6" s="1"/>
  <c r="I213" i="6"/>
  <c r="C215" i="6"/>
  <c r="I215" i="6" s="1"/>
  <c r="M223" i="6"/>
  <c r="C228" i="6"/>
  <c r="T234" i="6"/>
  <c r="C240" i="6"/>
  <c r="C247" i="6"/>
  <c r="R247" i="6" s="1"/>
  <c r="D254" i="6"/>
  <c r="C256" i="6"/>
  <c r="C263" i="6"/>
  <c r="N263" i="6" s="1"/>
  <c r="D268" i="6"/>
  <c r="C275" i="6"/>
  <c r="X275" i="6" s="1"/>
  <c r="D276" i="6"/>
  <c r="C283" i="6"/>
  <c r="X283" i="6" s="1"/>
  <c r="D284" i="6"/>
  <c r="C291" i="6"/>
  <c r="W291" i="6" s="1"/>
  <c r="D292" i="6"/>
  <c r="H294" i="6"/>
  <c r="I295" i="6"/>
  <c r="T295" i="6"/>
  <c r="C299" i="6"/>
  <c r="X299" i="6" s="1"/>
  <c r="B184" i="6"/>
  <c r="B205" i="6"/>
  <c r="D231" i="6"/>
  <c r="J241" i="6"/>
  <c r="D252" i="6"/>
  <c r="C273" i="6"/>
  <c r="C276" i="6"/>
  <c r="W276" i="6" s="1"/>
  <c r="T278" i="6"/>
  <c r="D283" i="6"/>
  <c r="D290" i="6"/>
  <c r="D293" i="6"/>
  <c r="U295" i="6"/>
  <c r="D301" i="6"/>
  <c r="B303" i="6"/>
  <c r="D308" i="6"/>
  <c r="C310" i="6"/>
  <c r="Q310" i="6" s="1"/>
  <c r="B312" i="6"/>
  <c r="C198" i="6"/>
  <c r="C205" i="6"/>
  <c r="B212" i="6"/>
  <c r="C244" i="6"/>
  <c r="W244" i="6" s="1"/>
  <c r="C254" i="6"/>
  <c r="Z254" i="6" s="1"/>
  <c r="H264" i="6"/>
  <c r="D269" i="6"/>
  <c r="Q294" i="6"/>
  <c r="D303" i="6"/>
  <c r="B305" i="6"/>
  <c r="P305" i="6"/>
  <c r="D310" i="6"/>
  <c r="C312" i="6"/>
  <c r="W312" i="6" s="1"/>
  <c r="K213" i="6"/>
  <c r="C242" i="6"/>
  <c r="C249" i="6"/>
  <c r="W249" i="6" s="1"/>
  <c r="C261" i="6"/>
  <c r="H269" i="6"/>
  <c r="C282" i="6"/>
  <c r="X282" i="6" s="1"/>
  <c r="C289" i="6"/>
  <c r="U289" i="6" s="1"/>
  <c r="C292" i="6"/>
  <c r="W292" i="6" s="1"/>
  <c r="T294" i="6"/>
  <c r="D305" i="6"/>
  <c r="B307" i="6"/>
  <c r="D312" i="6"/>
  <c r="K313" i="6"/>
  <c r="N157" i="6"/>
  <c r="C189" i="6"/>
  <c r="W189" i="6" s="1"/>
  <c r="S213" i="6"/>
  <c r="B227" i="6"/>
  <c r="Q232" i="6"/>
  <c r="D242" i="6"/>
  <c r="D256" i="6"/>
  <c r="J266" i="6"/>
  <c r="C268" i="6"/>
  <c r="W268" i="6" s="1"/>
  <c r="I269" i="6"/>
  <c r="D275" i="6"/>
  <c r="J279" i="6"/>
  <c r="D282" i="6"/>
  <c r="D285" i="6"/>
  <c r="U294" i="6"/>
  <c r="D299" i="6"/>
  <c r="B300" i="6"/>
  <c r="B302" i="6"/>
  <c r="S305" i="6"/>
  <c r="D307" i="6"/>
  <c r="Q307" i="6"/>
  <c r="B309" i="6"/>
  <c r="M313" i="6"/>
  <c r="D222" i="6"/>
  <c r="D228" i="6"/>
  <c r="D240" i="6"/>
  <c r="C251" i="6"/>
  <c r="W251" i="6" s="1"/>
  <c r="C258" i="6"/>
  <c r="X258" i="6" s="1"/>
  <c r="P269" i="6"/>
  <c r="C193" i="6"/>
  <c r="B234" i="6"/>
  <c r="D258" i="6"/>
  <c r="H263" i="6"/>
  <c r="C265" i="6"/>
  <c r="C274" i="6"/>
  <c r="I278" i="6"/>
  <c r="C281" i="6"/>
  <c r="W281" i="6" s="1"/>
  <c r="C284" i="6"/>
  <c r="W284" i="6" s="1"/>
  <c r="I285" i="6"/>
  <c r="D291" i="6"/>
  <c r="D298" i="6"/>
  <c r="H299" i="6"/>
  <c r="D300" i="6"/>
  <c r="D302" i="6"/>
  <c r="C304" i="6"/>
  <c r="T304" i="6" s="1"/>
  <c r="B306" i="6"/>
  <c r="L310" i="6"/>
  <c r="D311" i="6"/>
  <c r="B313" i="6"/>
  <c r="B217" i="6"/>
  <c r="B238" i="6"/>
  <c r="D274" i="6"/>
  <c r="R295" i="6"/>
  <c r="L299" i="6"/>
  <c r="C308" i="6"/>
  <c r="Q308" i="6" s="1"/>
  <c r="D217" i="6"/>
  <c r="D238" i="6"/>
  <c r="M291" i="6"/>
  <c r="N299" i="6"/>
  <c r="B310" i="6"/>
  <c r="O313" i="6"/>
  <c r="O223" i="6"/>
  <c r="T269" i="6"/>
  <c r="V296" i="6"/>
  <c r="C300" i="6"/>
  <c r="W300" i="6" s="1"/>
  <c r="H305" i="6"/>
  <c r="K310" i="6"/>
  <c r="Q313" i="6"/>
  <c r="J243" i="6"/>
  <c r="C196" i="6"/>
  <c r="B224" i="6"/>
  <c r="C297" i="6"/>
  <c r="W297" i="6" s="1"/>
  <c r="C302" i="6"/>
  <c r="Z302" i="6" s="1"/>
  <c r="K305" i="6"/>
  <c r="M310" i="6"/>
  <c r="S313" i="6"/>
  <c r="D203" i="6"/>
  <c r="P229" i="6"/>
  <c r="J271" i="6"/>
  <c r="D277" i="6"/>
  <c r="L288" i="6"/>
  <c r="C298" i="6"/>
  <c r="B304" i="6"/>
  <c r="M305" i="6"/>
  <c r="D309" i="6"/>
  <c r="O310" i="6"/>
  <c r="D210" i="6"/>
  <c r="B235" i="6"/>
  <c r="C260" i="6"/>
  <c r="V266" i="6"/>
  <c r="H295" i="6"/>
  <c r="C306" i="6"/>
  <c r="G210" i="6"/>
  <c r="C235" i="6"/>
  <c r="C267" i="6"/>
  <c r="X267" i="6" s="1"/>
  <c r="Q278" i="6"/>
  <c r="C290" i="6"/>
  <c r="X290" i="6" s="1"/>
  <c r="L295" i="6"/>
  <c r="B301" i="6"/>
  <c r="D306" i="6"/>
  <c r="B308" i="6"/>
  <c r="D313" i="6"/>
  <c r="Q229" i="6"/>
  <c r="D304" i="6"/>
  <c r="U305" i="6"/>
  <c r="I294" i="6"/>
  <c r="B311" i="6"/>
  <c r="C10" i="6"/>
  <c r="Z10" i="6" s="1"/>
  <c r="B10" i="6"/>
  <c r="B18" i="6"/>
  <c r="B26" i="6"/>
  <c r="B5" i="6"/>
  <c r="B21" i="6"/>
  <c r="B25" i="6"/>
  <c r="B11" i="6"/>
  <c r="B19" i="6"/>
  <c r="B27" i="6"/>
  <c r="B8" i="6"/>
  <c r="B12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C12" i="6"/>
  <c r="Z12" i="6" s="1"/>
  <c r="C22" i="6"/>
  <c r="Z22" i="6" s="1"/>
  <c r="D5" i="6"/>
  <c r="D13" i="6"/>
  <c r="D20" i="6"/>
  <c r="C5" i="6"/>
  <c r="D9" i="6"/>
  <c r="D10" i="6"/>
  <c r="D11" i="6"/>
  <c r="D12" i="6"/>
  <c r="D6" i="6"/>
  <c r="D14" i="6"/>
  <c r="D21" i="6"/>
  <c r="W4" i="6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Y21" i="6" s="1"/>
  <c r="C20" i="6"/>
  <c r="W20" i="6" s="1"/>
  <c r="C16" i="6"/>
  <c r="Z16" i="6" s="1"/>
  <c r="C18" i="6"/>
  <c r="C17" i="6"/>
  <c r="C27" i="6"/>
  <c r="Z27" i="6" s="1"/>
  <c r="C26" i="6"/>
  <c r="C13" i="6"/>
  <c r="Z13" i="6" s="1"/>
  <c r="C11" i="6"/>
  <c r="C19" i="6"/>
  <c r="C24" i="6"/>
  <c r="Y24" i="6" s="1"/>
  <c r="C15" i="6"/>
  <c r="Y15" i="6" s="1"/>
  <c r="C23" i="6"/>
  <c r="Y23" i="6" s="1"/>
  <c r="C14" i="6"/>
  <c r="Z14" i="6" s="1"/>
  <c r="C9" i="6"/>
  <c r="Z9" i="6" s="1"/>
  <c r="C8" i="6"/>
  <c r="Z8" i="6" s="1"/>
  <c r="C7" i="6"/>
  <c r="Y7" i="6" s="1"/>
  <c r="C6" i="6"/>
  <c r="Y6" i="6" s="1"/>
  <c r="BH3" i="14"/>
  <c r="BJ3" i="14"/>
  <c r="W3" i="14"/>
  <c r="X3" i="14"/>
  <c r="AN3" i="14"/>
  <c r="T3" i="14"/>
  <c r="AT3" i="14"/>
  <c r="AP3" i="14"/>
  <c r="S3" i="14"/>
  <c r="AO3" i="14"/>
  <c r="V3" i="14"/>
  <c r="U3" i="14"/>
  <c r="BI3" i="14"/>
  <c r="BG3" i="14"/>
  <c r="AM3" i="14"/>
  <c r="G3" i="14"/>
  <c r="T286" i="6" l="1"/>
  <c r="Q286" i="6"/>
  <c r="N168" i="6"/>
  <c r="J286" i="6"/>
  <c r="I296" i="6"/>
  <c r="H286" i="6"/>
  <c r="R296" i="6"/>
  <c r="I216" i="6"/>
  <c r="K186" i="6"/>
  <c r="Q224" i="6"/>
  <c r="K216" i="6"/>
  <c r="U216" i="6"/>
  <c r="L91" i="6"/>
  <c r="P216" i="6"/>
  <c r="M156" i="6"/>
  <c r="S79" i="6"/>
  <c r="O148" i="6"/>
  <c r="L137" i="6"/>
  <c r="M147" i="6"/>
  <c r="L42" i="6"/>
  <c r="O80" i="6"/>
  <c r="Q151" i="6"/>
  <c r="K147" i="6"/>
  <c r="N133" i="6"/>
  <c r="I147" i="6"/>
  <c r="P88" i="6"/>
  <c r="H67" i="6"/>
  <c r="V83" i="6"/>
  <c r="J49" i="6"/>
  <c r="U286" i="6"/>
  <c r="T296" i="6"/>
  <c r="H293" i="6"/>
  <c r="M216" i="6"/>
  <c r="H296" i="6"/>
  <c r="P171" i="6"/>
  <c r="O147" i="6"/>
  <c r="H216" i="6"/>
  <c r="L76" i="6"/>
  <c r="V122" i="6"/>
  <c r="R147" i="6"/>
  <c r="Q147" i="6"/>
  <c r="N42" i="6"/>
  <c r="M296" i="6"/>
  <c r="G313" i="6"/>
  <c r="U279" i="6"/>
  <c r="P313" i="6"/>
  <c r="H307" i="6"/>
  <c r="J295" i="6"/>
  <c r="T266" i="6"/>
  <c r="G305" i="6"/>
  <c r="L296" i="6"/>
  <c r="I313" i="6"/>
  <c r="L241" i="6"/>
  <c r="H313" i="6"/>
  <c r="J296" i="6"/>
  <c r="O216" i="6"/>
  <c r="P212" i="6"/>
  <c r="U147" i="6"/>
  <c r="L234" i="6"/>
  <c r="N147" i="6"/>
  <c r="V156" i="6"/>
  <c r="I143" i="6"/>
  <c r="G151" i="6"/>
  <c r="N143" i="6"/>
  <c r="S83" i="6"/>
  <c r="I63" i="6"/>
  <c r="K83" i="6"/>
  <c r="G304" i="6"/>
  <c r="P151" i="6"/>
  <c r="Q291" i="6"/>
  <c r="N192" i="6"/>
  <c r="V182" i="6"/>
  <c r="T182" i="6"/>
  <c r="K149" i="6"/>
  <c r="H287" i="6"/>
  <c r="U287" i="6"/>
  <c r="L225" i="6"/>
  <c r="T288" i="6"/>
  <c r="K225" i="6"/>
  <c r="J182" i="6"/>
  <c r="G182" i="6"/>
  <c r="L96" i="6"/>
  <c r="I96" i="6"/>
  <c r="I69" i="6"/>
  <c r="R287" i="6"/>
  <c r="V288" i="6"/>
  <c r="P225" i="6"/>
  <c r="K182" i="6"/>
  <c r="M149" i="6"/>
  <c r="U149" i="6"/>
  <c r="U92" i="6"/>
  <c r="L66" i="6"/>
  <c r="V287" i="6"/>
  <c r="L287" i="6"/>
  <c r="G225" i="6"/>
  <c r="G149" i="6"/>
  <c r="M138" i="6"/>
  <c r="H225" i="6"/>
  <c r="U225" i="6"/>
  <c r="R149" i="6"/>
  <c r="M288" i="6"/>
  <c r="V178" i="6"/>
  <c r="I288" i="6"/>
  <c r="V138" i="6"/>
  <c r="N313" i="6"/>
  <c r="U288" i="6"/>
  <c r="S225" i="6"/>
  <c r="Q149" i="6"/>
  <c r="U313" i="6"/>
  <c r="J288" i="6"/>
  <c r="T225" i="6"/>
  <c r="L138" i="6"/>
  <c r="S92" i="6"/>
  <c r="I307" i="6"/>
  <c r="H271" i="6"/>
  <c r="R293" i="6"/>
  <c r="P293" i="6"/>
  <c r="V309" i="6"/>
  <c r="L211" i="6"/>
  <c r="I144" i="6"/>
  <c r="R143" i="6"/>
  <c r="R126" i="6"/>
  <c r="U120" i="6"/>
  <c r="K139" i="6"/>
  <c r="G91" i="6"/>
  <c r="G92" i="6"/>
  <c r="H65" i="6"/>
  <c r="Q63" i="6"/>
  <c r="Q65" i="6"/>
  <c r="R65" i="6"/>
  <c r="V121" i="6"/>
  <c r="W181" i="6"/>
  <c r="Z181" i="6"/>
  <c r="N65" i="6"/>
  <c r="M309" i="6"/>
  <c r="K309" i="6"/>
  <c r="N307" i="6"/>
  <c r="I206" i="6"/>
  <c r="O143" i="6"/>
  <c r="G63" i="6"/>
  <c r="T120" i="6"/>
  <c r="S63" i="6"/>
  <c r="P149" i="6"/>
  <c r="H63" i="6"/>
  <c r="P63" i="6"/>
  <c r="V75" i="6"/>
  <c r="U65" i="6"/>
  <c r="J63" i="6"/>
  <c r="M258" i="6"/>
  <c r="H309" i="6"/>
  <c r="Q309" i="6"/>
  <c r="I293" i="6"/>
  <c r="U271" i="6"/>
  <c r="T191" i="6"/>
  <c r="J77" i="6"/>
  <c r="K95" i="6"/>
  <c r="L121" i="6"/>
  <c r="I121" i="6"/>
  <c r="G143" i="6"/>
  <c r="M120" i="6"/>
  <c r="R75" i="6"/>
  <c r="V65" i="6"/>
  <c r="T293" i="6"/>
  <c r="R135" i="6"/>
  <c r="K135" i="6"/>
  <c r="G65" i="6"/>
  <c r="Z5" i="6"/>
  <c r="X5" i="6"/>
  <c r="S309" i="6"/>
  <c r="V280" i="6"/>
  <c r="M307" i="6"/>
  <c r="T211" i="6"/>
  <c r="G130" i="6"/>
  <c r="P126" i="6"/>
  <c r="P135" i="6"/>
  <c r="Q139" i="6"/>
  <c r="Q143" i="6"/>
  <c r="P75" i="6"/>
  <c r="M65" i="6"/>
  <c r="Q293" i="6"/>
  <c r="U280" i="6"/>
  <c r="V139" i="6"/>
  <c r="M92" i="6"/>
  <c r="G307" i="6"/>
  <c r="G309" i="6"/>
  <c r="O309" i="6"/>
  <c r="Q206" i="6"/>
  <c r="H108" i="6"/>
  <c r="H130" i="6"/>
  <c r="M143" i="6"/>
  <c r="I135" i="6"/>
  <c r="S144" i="6"/>
  <c r="S143" i="6"/>
  <c r="P65" i="6"/>
  <c r="N37" i="6"/>
  <c r="Q75" i="6"/>
  <c r="O65" i="6"/>
  <c r="J37" i="6"/>
  <c r="Q34" i="6"/>
  <c r="S65" i="6"/>
  <c r="I92" i="6"/>
  <c r="K307" i="6"/>
  <c r="T302" i="6"/>
  <c r="S307" i="6"/>
  <c r="U307" i="6"/>
  <c r="P307" i="6"/>
  <c r="Q199" i="6"/>
  <c r="Q135" i="6"/>
  <c r="K144" i="6"/>
  <c r="U143" i="6"/>
  <c r="O91" i="6"/>
  <c r="M280" i="6"/>
  <c r="G188" i="6"/>
  <c r="U202" i="6"/>
  <c r="M202" i="6"/>
  <c r="G202" i="6"/>
  <c r="L188" i="6"/>
  <c r="I202" i="6"/>
  <c r="I243" i="6"/>
  <c r="M218" i="6"/>
  <c r="I218" i="6"/>
  <c r="H218" i="6"/>
  <c r="K191" i="6"/>
  <c r="H191" i="6"/>
  <c r="V191" i="6"/>
  <c r="I310" i="6"/>
  <c r="T280" i="6"/>
  <c r="G310" i="6"/>
  <c r="P286" i="6"/>
  <c r="K218" i="6"/>
  <c r="V243" i="6"/>
  <c r="J176" i="6"/>
  <c r="BL4" i="14"/>
  <c r="AQ3" i="14"/>
  <c r="Y3" i="14"/>
  <c r="BL3" i="14" s="1"/>
  <c r="BK3" i="14"/>
  <c r="Y11" i="6"/>
  <c r="Z11" i="6"/>
  <c r="G216" i="6"/>
  <c r="J139" i="6"/>
  <c r="H292" i="6"/>
  <c r="T310" i="6"/>
  <c r="S310" i="6"/>
  <c r="L313" i="6"/>
  <c r="H288" i="6"/>
  <c r="T174" i="6"/>
  <c r="I287" i="6"/>
  <c r="T135" i="6"/>
  <c r="R286" i="6"/>
  <c r="P291" i="6"/>
  <c r="P287" i="6"/>
  <c r="U306" i="6"/>
  <c r="Y306" i="6"/>
  <c r="Z306" i="6"/>
  <c r="H308" i="6"/>
  <c r="X308" i="6"/>
  <c r="Y308" i="6"/>
  <c r="Z308" i="6"/>
  <c r="L235" i="6"/>
  <c r="Y235" i="6"/>
  <c r="Z235" i="6"/>
  <c r="Q260" i="6"/>
  <c r="Y260" i="6"/>
  <c r="X260" i="6"/>
  <c r="O298" i="6"/>
  <c r="Z298" i="6"/>
  <c r="V304" i="6"/>
  <c r="X304" i="6"/>
  <c r="Y304" i="6"/>
  <c r="Z304" i="6"/>
  <c r="S274" i="6"/>
  <c r="Z274" i="6"/>
  <c r="Y274" i="6"/>
  <c r="N310" i="6"/>
  <c r="Z310" i="6"/>
  <c r="Y310" i="6"/>
  <c r="J294" i="6"/>
  <c r="Q273" i="6"/>
  <c r="Z273" i="6"/>
  <c r="Y273" i="6"/>
  <c r="U296" i="6"/>
  <c r="H278" i="6"/>
  <c r="U247" i="6"/>
  <c r="Z247" i="6"/>
  <c r="Y247" i="6"/>
  <c r="G215" i="6"/>
  <c r="Z215" i="6"/>
  <c r="Y215" i="6"/>
  <c r="T241" i="6"/>
  <c r="J305" i="6"/>
  <c r="Y305" i="6"/>
  <c r="Z305" i="6"/>
  <c r="R288" i="6"/>
  <c r="O269" i="6"/>
  <c r="Y269" i="6"/>
  <c r="X269" i="6"/>
  <c r="Q288" i="6"/>
  <c r="S266" i="6"/>
  <c r="Z266" i="6"/>
  <c r="Y266" i="6"/>
  <c r="Q271" i="6"/>
  <c r="Z271" i="6"/>
  <c r="Y271" i="6"/>
  <c r="H280" i="6"/>
  <c r="Z280" i="6"/>
  <c r="X280" i="6"/>
  <c r="V236" i="6"/>
  <c r="X236" i="6"/>
  <c r="Z236" i="6"/>
  <c r="Y110" i="6"/>
  <c r="Z110" i="6"/>
  <c r="S222" i="6"/>
  <c r="Z222" i="6"/>
  <c r="Y222" i="6"/>
  <c r="M206" i="6"/>
  <c r="Y206" i="6"/>
  <c r="V185" i="6"/>
  <c r="X185" i="6"/>
  <c r="Z185" i="6"/>
  <c r="Y185" i="6"/>
  <c r="Y157" i="6"/>
  <c r="Z157" i="6"/>
  <c r="X157" i="6"/>
  <c r="V172" i="6"/>
  <c r="I182" i="6"/>
  <c r="Y182" i="6"/>
  <c r="Z182" i="6"/>
  <c r="Y117" i="6"/>
  <c r="Z117" i="6"/>
  <c r="Y124" i="6"/>
  <c r="Z124" i="6"/>
  <c r="I137" i="6"/>
  <c r="Y137" i="6"/>
  <c r="Z137" i="6"/>
  <c r="X137" i="6"/>
  <c r="U150" i="6"/>
  <c r="Z150" i="6"/>
  <c r="Y150" i="6"/>
  <c r="J142" i="6"/>
  <c r="Y142" i="6"/>
  <c r="X142" i="6"/>
  <c r="Y126" i="6"/>
  <c r="Z126" i="6"/>
  <c r="Z130" i="6"/>
  <c r="Y130" i="6"/>
  <c r="Z120" i="6"/>
  <c r="Y120" i="6"/>
  <c r="S141" i="6"/>
  <c r="X141" i="6"/>
  <c r="Y104" i="6"/>
  <c r="Z104" i="6"/>
  <c r="W76" i="6"/>
  <c r="Z76" i="6"/>
  <c r="Y76" i="6"/>
  <c r="Z94" i="6"/>
  <c r="Y94" i="6"/>
  <c r="Z81" i="6"/>
  <c r="Y81" i="6"/>
  <c r="W51" i="6"/>
  <c r="Z51" i="6"/>
  <c r="Y51" i="6"/>
  <c r="Z55" i="6"/>
  <c r="Y55" i="6"/>
  <c r="W163" i="6"/>
  <c r="W232" i="6"/>
  <c r="W279" i="6"/>
  <c r="W171" i="6"/>
  <c r="W290" i="6"/>
  <c r="W258" i="6"/>
  <c r="W226" i="6"/>
  <c r="W167" i="6"/>
  <c r="W194" i="6"/>
  <c r="W162" i="6"/>
  <c r="X291" i="6"/>
  <c r="X307" i="6"/>
  <c r="X235" i="6"/>
  <c r="X177" i="6"/>
  <c r="Y283" i="6"/>
  <c r="Y129" i="6"/>
  <c r="Y97" i="6"/>
  <c r="Y102" i="6"/>
  <c r="Z168" i="6"/>
  <c r="Z176" i="6"/>
  <c r="N196" i="6"/>
  <c r="Y196" i="6"/>
  <c r="X196" i="6"/>
  <c r="Z193" i="6"/>
  <c r="Y193" i="6"/>
  <c r="X193" i="6"/>
  <c r="P258" i="6"/>
  <c r="Y258" i="6"/>
  <c r="L205" i="6"/>
  <c r="Y205" i="6"/>
  <c r="X205" i="6"/>
  <c r="M240" i="6"/>
  <c r="Z240" i="6"/>
  <c r="X240" i="6"/>
  <c r="Y240" i="6"/>
  <c r="P237" i="6"/>
  <c r="Z237" i="6"/>
  <c r="Y237" i="6"/>
  <c r="X237" i="6"/>
  <c r="Q166" i="6"/>
  <c r="Z166" i="6"/>
  <c r="V303" i="6"/>
  <c r="Y303" i="6"/>
  <c r="L221" i="6"/>
  <c r="Z221" i="6"/>
  <c r="X221" i="6"/>
  <c r="Y221" i="6"/>
  <c r="J264" i="6"/>
  <c r="Z264" i="6"/>
  <c r="Y264" i="6"/>
  <c r="H238" i="6"/>
  <c r="Y238" i="6"/>
  <c r="Z238" i="6"/>
  <c r="S223" i="6"/>
  <c r="Z223" i="6"/>
  <c r="Y223" i="6"/>
  <c r="T190" i="6"/>
  <c r="Y190" i="6"/>
  <c r="Z190" i="6"/>
  <c r="R181" i="6"/>
  <c r="X181" i="6"/>
  <c r="L220" i="6"/>
  <c r="Z220" i="6"/>
  <c r="X220" i="6"/>
  <c r="Y220" i="6"/>
  <c r="K204" i="6"/>
  <c r="Z204" i="6"/>
  <c r="X204" i="6"/>
  <c r="Y204" i="6"/>
  <c r="M197" i="6"/>
  <c r="Y197" i="6"/>
  <c r="X197" i="6"/>
  <c r="Z197" i="6"/>
  <c r="T178" i="6"/>
  <c r="Y178" i="6"/>
  <c r="Z178" i="6"/>
  <c r="Y118" i="6"/>
  <c r="Z118" i="6"/>
  <c r="U175" i="6"/>
  <c r="Z175" i="6"/>
  <c r="Y175" i="6"/>
  <c r="Y114" i="6"/>
  <c r="Z114" i="6"/>
  <c r="G192" i="6"/>
  <c r="Y192" i="6"/>
  <c r="Z192" i="6"/>
  <c r="X192" i="6"/>
  <c r="O161" i="6"/>
  <c r="Z161" i="6"/>
  <c r="Y161" i="6"/>
  <c r="X161" i="6"/>
  <c r="Z109" i="6"/>
  <c r="Y109" i="6"/>
  <c r="Z84" i="6"/>
  <c r="Y84" i="6"/>
  <c r="Z140" i="6"/>
  <c r="X140" i="6"/>
  <c r="Y140" i="6"/>
  <c r="Z119" i="6"/>
  <c r="Y119" i="6"/>
  <c r="Z98" i="6"/>
  <c r="Y98" i="6"/>
  <c r="L155" i="6"/>
  <c r="Z155" i="6"/>
  <c r="Z95" i="6"/>
  <c r="Y95" i="6"/>
  <c r="Y74" i="6"/>
  <c r="Z74" i="6"/>
  <c r="Z66" i="6"/>
  <c r="Y66" i="6"/>
  <c r="Z92" i="6"/>
  <c r="Y92" i="6"/>
  <c r="Y36" i="6"/>
  <c r="Z36" i="6"/>
  <c r="Z79" i="6"/>
  <c r="Y79" i="6"/>
  <c r="Y61" i="6"/>
  <c r="Z61" i="6"/>
  <c r="Y28" i="6"/>
  <c r="Z28" i="6"/>
  <c r="W296" i="6"/>
  <c r="W303" i="6"/>
  <c r="W308" i="6"/>
  <c r="W263" i="6"/>
  <c r="W307" i="6"/>
  <c r="W243" i="6"/>
  <c r="W155" i="6"/>
  <c r="W286" i="6"/>
  <c r="W254" i="6"/>
  <c r="W222" i="6"/>
  <c r="W190" i="6"/>
  <c r="W158" i="6"/>
  <c r="W145" i="6"/>
  <c r="X207" i="6"/>
  <c r="X219" i="6"/>
  <c r="X151" i="6"/>
  <c r="X254" i="6"/>
  <c r="X222" i="6"/>
  <c r="X190" i="6"/>
  <c r="Y219" i="6"/>
  <c r="Y170" i="6"/>
  <c r="Y280" i="6"/>
  <c r="Y263" i="6"/>
  <c r="Y38" i="6"/>
  <c r="Z263" i="6"/>
  <c r="Z206" i="6"/>
  <c r="Z269" i="6"/>
  <c r="L251" i="6"/>
  <c r="Y251" i="6"/>
  <c r="H261" i="6"/>
  <c r="Y261" i="6"/>
  <c r="X261" i="6"/>
  <c r="Z261" i="6"/>
  <c r="J312" i="6"/>
  <c r="Z312" i="6"/>
  <c r="Y312" i="6"/>
  <c r="X312" i="6"/>
  <c r="I254" i="6"/>
  <c r="Y254" i="6"/>
  <c r="R198" i="6"/>
  <c r="Y198" i="6"/>
  <c r="Z198" i="6"/>
  <c r="R275" i="6"/>
  <c r="Y275" i="6"/>
  <c r="V301" i="6"/>
  <c r="Z301" i="6"/>
  <c r="X301" i="6"/>
  <c r="Q259" i="6"/>
  <c r="Z259" i="6"/>
  <c r="Y259" i="6"/>
  <c r="J257" i="6"/>
  <c r="X257" i="6"/>
  <c r="Y257" i="6"/>
  <c r="N295" i="6"/>
  <c r="Z295" i="6"/>
  <c r="Y295" i="6"/>
  <c r="P272" i="6"/>
  <c r="X272" i="6"/>
  <c r="Z272" i="6"/>
  <c r="Y272" i="6"/>
  <c r="Q230" i="6"/>
  <c r="Z230" i="6"/>
  <c r="M239" i="6"/>
  <c r="Z239" i="6"/>
  <c r="Y239" i="6"/>
  <c r="K195" i="6"/>
  <c r="Y195" i="6"/>
  <c r="Z200" i="6"/>
  <c r="Y200" i="6"/>
  <c r="G218" i="6"/>
  <c r="Y218" i="6"/>
  <c r="S202" i="6"/>
  <c r="Y202" i="6"/>
  <c r="J188" i="6"/>
  <c r="Y188" i="6"/>
  <c r="X188" i="6"/>
  <c r="Z188" i="6"/>
  <c r="L194" i="6"/>
  <c r="Z194" i="6"/>
  <c r="Y194" i="6"/>
  <c r="K159" i="6"/>
  <c r="Z159" i="6"/>
  <c r="Y159" i="6"/>
  <c r="U174" i="6"/>
  <c r="Y174" i="6"/>
  <c r="Z174" i="6"/>
  <c r="M172" i="6"/>
  <c r="X172" i="6"/>
  <c r="Y172" i="6"/>
  <c r="Z172" i="6"/>
  <c r="Y115" i="6"/>
  <c r="Z115" i="6"/>
  <c r="Y70" i="6"/>
  <c r="Z70" i="6"/>
  <c r="H148" i="6"/>
  <c r="Z148" i="6"/>
  <c r="Y148" i="6"/>
  <c r="X148" i="6"/>
  <c r="U136" i="6"/>
  <c r="Z136" i="6"/>
  <c r="Y136" i="6"/>
  <c r="Z100" i="6"/>
  <c r="Y100" i="6"/>
  <c r="T153" i="6"/>
  <c r="Y153" i="6"/>
  <c r="X153" i="6"/>
  <c r="Z153" i="6"/>
  <c r="Z105" i="6"/>
  <c r="Y105" i="6"/>
  <c r="Y90" i="6"/>
  <c r="Z90" i="6"/>
  <c r="Y52" i="6"/>
  <c r="Z52" i="6"/>
  <c r="Z31" i="6"/>
  <c r="Y31" i="6"/>
  <c r="W43" i="6"/>
  <c r="Y43" i="6"/>
  <c r="Y58" i="6"/>
  <c r="Z58" i="6"/>
  <c r="Y65" i="6"/>
  <c r="Z65" i="6"/>
  <c r="W280" i="6"/>
  <c r="W236" i="6"/>
  <c r="W140" i="6"/>
  <c r="W216" i="6"/>
  <c r="W247" i="6"/>
  <c r="W299" i="6"/>
  <c r="W235" i="6"/>
  <c r="W282" i="6"/>
  <c r="W250" i="6"/>
  <c r="W218" i="6"/>
  <c r="W168" i="6"/>
  <c r="W305" i="6"/>
  <c r="W273" i="6"/>
  <c r="W186" i="6"/>
  <c r="W154" i="6"/>
  <c r="W141" i="6"/>
  <c r="X175" i="6"/>
  <c r="X263" i="6"/>
  <c r="X135" i="6"/>
  <c r="X218" i="6"/>
  <c r="Y155" i="6"/>
  <c r="Y106" i="6"/>
  <c r="Y199" i="6"/>
  <c r="Z43" i="6"/>
  <c r="Z199" i="6"/>
  <c r="Z142" i="6"/>
  <c r="Z205" i="6"/>
  <c r="Z260" i="6"/>
  <c r="M265" i="6"/>
  <c r="Z265" i="6"/>
  <c r="Y265" i="6"/>
  <c r="X265" i="6"/>
  <c r="I249" i="6"/>
  <c r="Z249" i="6"/>
  <c r="X249" i="6"/>
  <c r="Y249" i="6"/>
  <c r="I244" i="6"/>
  <c r="X244" i="6"/>
  <c r="Z244" i="6"/>
  <c r="L228" i="6"/>
  <c r="Z228" i="6"/>
  <c r="Y228" i="6"/>
  <c r="X228" i="6"/>
  <c r="Q252" i="6"/>
  <c r="Y252" i="6"/>
  <c r="X252" i="6"/>
  <c r="Z252" i="6"/>
  <c r="V286" i="6"/>
  <c r="Z286" i="6"/>
  <c r="Y286" i="6"/>
  <c r="J250" i="6"/>
  <c r="Y250" i="6"/>
  <c r="Z250" i="6"/>
  <c r="U255" i="6"/>
  <c r="Z255" i="6"/>
  <c r="Y255" i="6"/>
  <c r="Y296" i="6"/>
  <c r="Z296" i="6"/>
  <c r="P262" i="6"/>
  <c r="Y262" i="6"/>
  <c r="Z262" i="6"/>
  <c r="I227" i="6"/>
  <c r="Y227" i="6"/>
  <c r="Z227" i="6"/>
  <c r="I201" i="6"/>
  <c r="Z201" i="6"/>
  <c r="Y201" i="6"/>
  <c r="X201" i="6"/>
  <c r="G234" i="6"/>
  <c r="Z234" i="6"/>
  <c r="T216" i="6"/>
  <c r="X216" i="6"/>
  <c r="Z216" i="6"/>
  <c r="M191" i="6"/>
  <c r="Z191" i="6"/>
  <c r="Y191" i="6"/>
  <c r="O184" i="6"/>
  <c r="Z184" i="6"/>
  <c r="Y184" i="6"/>
  <c r="X184" i="6"/>
  <c r="W107" i="6"/>
  <c r="Z107" i="6"/>
  <c r="Y107" i="6"/>
  <c r="X134" i="6"/>
  <c r="Y134" i="6"/>
  <c r="Z134" i="6"/>
  <c r="X127" i="6"/>
  <c r="Z127" i="6"/>
  <c r="Y127" i="6"/>
  <c r="L151" i="6"/>
  <c r="Z151" i="6"/>
  <c r="Y151" i="6"/>
  <c r="Y133" i="6"/>
  <c r="X133" i="6"/>
  <c r="Z133" i="6"/>
  <c r="Y96" i="6"/>
  <c r="Z96" i="6"/>
  <c r="Y59" i="6"/>
  <c r="Z59" i="6"/>
  <c r="Z30" i="6"/>
  <c r="Y30" i="6"/>
  <c r="Z48" i="6"/>
  <c r="Y48" i="6"/>
  <c r="Z75" i="6"/>
  <c r="Y75" i="6"/>
  <c r="Z63" i="6"/>
  <c r="Y63" i="6"/>
  <c r="W264" i="6"/>
  <c r="W271" i="6"/>
  <c r="W228" i="6"/>
  <c r="W304" i="6"/>
  <c r="W239" i="6"/>
  <c r="W227" i="6"/>
  <c r="W310" i="6"/>
  <c r="W278" i="6"/>
  <c r="W246" i="6"/>
  <c r="W214" i="6"/>
  <c r="W301" i="6"/>
  <c r="W269" i="6"/>
  <c r="W237" i="6"/>
  <c r="W205" i="6"/>
  <c r="W143" i="6"/>
  <c r="W182" i="6"/>
  <c r="W150" i="6"/>
  <c r="W201" i="6"/>
  <c r="W137" i="6"/>
  <c r="X247" i="6"/>
  <c r="X310" i="6"/>
  <c r="X182" i="6"/>
  <c r="X150" i="6"/>
  <c r="X264" i="6"/>
  <c r="Y91" i="6"/>
  <c r="Y42" i="6"/>
  <c r="Y152" i="6"/>
  <c r="Y135" i="6"/>
  <c r="Z34" i="6"/>
  <c r="Z135" i="6"/>
  <c r="Z78" i="6"/>
  <c r="Z141" i="6"/>
  <c r="Z196" i="6"/>
  <c r="V292" i="6"/>
  <c r="Y292" i="6"/>
  <c r="Z292" i="6"/>
  <c r="X292" i="6"/>
  <c r="J242" i="6"/>
  <c r="Z242" i="6"/>
  <c r="Y242" i="6"/>
  <c r="S203" i="6"/>
  <c r="Z203" i="6"/>
  <c r="Y203" i="6"/>
  <c r="V313" i="6"/>
  <c r="X313" i="6"/>
  <c r="Z313" i="6"/>
  <c r="T285" i="6"/>
  <c r="Z285" i="6"/>
  <c r="X285" i="6"/>
  <c r="Y285" i="6"/>
  <c r="J287" i="6"/>
  <c r="Y287" i="6"/>
  <c r="Z287" i="6"/>
  <c r="J248" i="6"/>
  <c r="Z248" i="6"/>
  <c r="Y248" i="6"/>
  <c r="X248" i="6"/>
  <c r="O229" i="6"/>
  <c r="Y229" i="6"/>
  <c r="Z229" i="6"/>
  <c r="X229" i="6"/>
  <c r="T217" i="6"/>
  <c r="X217" i="6"/>
  <c r="Y217" i="6"/>
  <c r="P231" i="6"/>
  <c r="Z231" i="6"/>
  <c r="Y231" i="6"/>
  <c r="Q233" i="6"/>
  <c r="Z233" i="6"/>
  <c r="Y233" i="6"/>
  <c r="X233" i="6"/>
  <c r="G177" i="6"/>
  <c r="Y177" i="6"/>
  <c r="Z177" i="6"/>
  <c r="H164" i="6"/>
  <c r="Y164" i="6"/>
  <c r="Z164" i="6"/>
  <c r="X164" i="6"/>
  <c r="J214" i="6"/>
  <c r="Z214" i="6"/>
  <c r="Y214" i="6"/>
  <c r="Q173" i="6"/>
  <c r="Y173" i="6"/>
  <c r="Z173" i="6"/>
  <c r="X173" i="6"/>
  <c r="R165" i="6"/>
  <c r="Z165" i="6"/>
  <c r="X165" i="6"/>
  <c r="Y165" i="6"/>
  <c r="Z131" i="6"/>
  <c r="Y131" i="6"/>
  <c r="G163" i="6"/>
  <c r="Y163" i="6"/>
  <c r="Z163" i="6"/>
  <c r="Y46" i="6"/>
  <c r="Z46" i="6"/>
  <c r="N156" i="6"/>
  <c r="Z156" i="6"/>
  <c r="Y156" i="6"/>
  <c r="X156" i="6"/>
  <c r="T149" i="6"/>
  <c r="Z149" i="6"/>
  <c r="X149" i="6"/>
  <c r="Y149" i="6"/>
  <c r="Y101" i="6"/>
  <c r="Z101" i="6"/>
  <c r="Z86" i="6"/>
  <c r="Y86" i="6"/>
  <c r="Z82" i="6"/>
  <c r="Y82" i="6"/>
  <c r="J48" i="6"/>
  <c r="Z73" i="6"/>
  <c r="Y73" i="6"/>
  <c r="Y53" i="6"/>
  <c r="Z53" i="6"/>
  <c r="Y40" i="6"/>
  <c r="Z40" i="6"/>
  <c r="Z29" i="6"/>
  <c r="Y29" i="6"/>
  <c r="Y44" i="6"/>
  <c r="Z44" i="6"/>
  <c r="Y33" i="6"/>
  <c r="Z33" i="6"/>
  <c r="W240" i="6"/>
  <c r="W255" i="6"/>
  <c r="W220" i="6"/>
  <c r="W223" i="6"/>
  <c r="W283" i="6"/>
  <c r="W219" i="6"/>
  <c r="W306" i="6"/>
  <c r="W274" i="6"/>
  <c r="W242" i="6"/>
  <c r="W210" i="6"/>
  <c r="W265" i="6"/>
  <c r="W233" i="6"/>
  <c r="W199" i="6"/>
  <c r="W135" i="6"/>
  <c r="W178" i="6"/>
  <c r="W197" i="6"/>
  <c r="W165" i="6"/>
  <c r="W133" i="6"/>
  <c r="X231" i="6"/>
  <c r="X306" i="6"/>
  <c r="X274" i="6"/>
  <c r="X242" i="6"/>
  <c r="X178" i="6"/>
  <c r="X305" i="6"/>
  <c r="Y27" i="6"/>
  <c r="Y181" i="6"/>
  <c r="Y88" i="6"/>
  <c r="Y71" i="6"/>
  <c r="Z41" i="6"/>
  <c r="Z251" i="6"/>
  <c r="Z77" i="6"/>
  <c r="Y17" i="6"/>
  <c r="Z17" i="6"/>
  <c r="Y18" i="6"/>
  <c r="Z18" i="6"/>
  <c r="Y25" i="6"/>
  <c r="Z25" i="6"/>
  <c r="H290" i="6"/>
  <c r="Z290" i="6"/>
  <c r="Y290" i="6"/>
  <c r="K302" i="6"/>
  <c r="Y302" i="6"/>
  <c r="T284" i="6"/>
  <c r="Z284" i="6"/>
  <c r="Y284" i="6"/>
  <c r="X284" i="6"/>
  <c r="H289" i="6"/>
  <c r="Z289" i="6"/>
  <c r="X289" i="6"/>
  <c r="Y289" i="6"/>
  <c r="Q311" i="6"/>
  <c r="Z311" i="6"/>
  <c r="Y311" i="6"/>
  <c r="R243" i="6"/>
  <c r="Z243" i="6"/>
  <c r="Y243" i="6"/>
  <c r="Z123" i="6"/>
  <c r="Y123" i="6"/>
  <c r="P278" i="6"/>
  <c r="Y278" i="6"/>
  <c r="Z278" i="6"/>
  <c r="Q241" i="6"/>
  <c r="Z241" i="6"/>
  <c r="Y241" i="6"/>
  <c r="P288" i="6"/>
  <c r="Z288" i="6"/>
  <c r="Y288" i="6"/>
  <c r="X288" i="6"/>
  <c r="N253" i="6"/>
  <c r="X253" i="6"/>
  <c r="Z253" i="6"/>
  <c r="Y253" i="6"/>
  <c r="P213" i="6"/>
  <c r="Z213" i="6"/>
  <c r="X213" i="6"/>
  <c r="Y213" i="6"/>
  <c r="K232" i="6"/>
  <c r="Y232" i="6"/>
  <c r="Z232" i="6"/>
  <c r="M211" i="6"/>
  <c r="Z211" i="6"/>
  <c r="Y211" i="6"/>
  <c r="R209" i="6"/>
  <c r="Y209" i="6"/>
  <c r="Z209" i="6"/>
  <c r="Z87" i="6"/>
  <c r="Y87" i="6"/>
  <c r="L212" i="6"/>
  <c r="Z212" i="6"/>
  <c r="X212" i="6"/>
  <c r="Y212" i="6"/>
  <c r="J171" i="6"/>
  <c r="Y171" i="6"/>
  <c r="Z171" i="6"/>
  <c r="Z125" i="6"/>
  <c r="Y125" i="6"/>
  <c r="N158" i="6"/>
  <c r="Z158" i="6"/>
  <c r="Y158" i="6"/>
  <c r="L176" i="6"/>
  <c r="X176" i="6"/>
  <c r="Y176" i="6"/>
  <c r="Y132" i="6"/>
  <c r="X132" i="6"/>
  <c r="H139" i="6"/>
  <c r="Z139" i="6"/>
  <c r="Y139" i="6"/>
  <c r="L154" i="6"/>
  <c r="Z154" i="6"/>
  <c r="Y154" i="6"/>
  <c r="V146" i="6"/>
  <c r="Z146" i="6"/>
  <c r="Y146" i="6"/>
  <c r="X146" i="6"/>
  <c r="T147" i="6"/>
  <c r="Z147" i="6"/>
  <c r="Y147" i="6"/>
  <c r="Y122" i="6"/>
  <c r="Z122" i="6"/>
  <c r="Z89" i="6"/>
  <c r="Y89" i="6"/>
  <c r="Z57" i="6"/>
  <c r="Y57" i="6"/>
  <c r="Z47" i="6"/>
  <c r="Y47" i="6"/>
  <c r="Y32" i="6"/>
  <c r="Z32" i="6"/>
  <c r="Y35" i="6"/>
  <c r="Z35" i="6"/>
  <c r="Y50" i="6"/>
  <c r="Z50" i="6"/>
  <c r="Z39" i="6"/>
  <c r="Y39" i="6"/>
  <c r="W196" i="6"/>
  <c r="W231" i="6"/>
  <c r="W212" i="6"/>
  <c r="W272" i="6"/>
  <c r="W148" i="6"/>
  <c r="W275" i="6"/>
  <c r="W211" i="6"/>
  <c r="W302" i="6"/>
  <c r="W270" i="6"/>
  <c r="W238" i="6"/>
  <c r="W206" i="6"/>
  <c r="W261" i="6"/>
  <c r="W229" i="6"/>
  <c r="W191" i="6"/>
  <c r="X191" i="6"/>
  <c r="W174" i="6"/>
  <c r="W142" i="6"/>
  <c r="W193" i="6"/>
  <c r="W161" i="6"/>
  <c r="X287" i="6"/>
  <c r="X147" i="6"/>
  <c r="X155" i="6"/>
  <c r="X215" i="6"/>
  <c r="X302" i="6"/>
  <c r="X238" i="6"/>
  <c r="X206" i="6"/>
  <c r="X174" i="6"/>
  <c r="X273" i="6"/>
  <c r="X200" i="6"/>
  <c r="Y20" i="6"/>
  <c r="Y236" i="6"/>
  <c r="Y37" i="6"/>
  <c r="Y301" i="6"/>
  <c r="Z195" i="6"/>
  <c r="Z258" i="6"/>
  <c r="Z275" i="6"/>
  <c r="Z68" i="6"/>
  <c r="Z26" i="6"/>
  <c r="Y26" i="6"/>
  <c r="R297" i="6"/>
  <c r="Z297" i="6"/>
  <c r="X297" i="6"/>
  <c r="Y297" i="6"/>
  <c r="T281" i="6"/>
  <c r="X281" i="6"/>
  <c r="Z281" i="6"/>
  <c r="N283" i="6"/>
  <c r="Z283" i="6"/>
  <c r="S256" i="6"/>
  <c r="Y256" i="6"/>
  <c r="X256" i="6"/>
  <c r="Z183" i="6"/>
  <c r="Y183" i="6"/>
  <c r="J309" i="6"/>
  <c r="X309" i="6"/>
  <c r="Z309" i="6"/>
  <c r="Y309" i="6"/>
  <c r="G293" i="6"/>
  <c r="Z293" i="6"/>
  <c r="Y293" i="6"/>
  <c r="X293" i="6"/>
  <c r="S277" i="6"/>
  <c r="Z277" i="6"/>
  <c r="X277" i="6"/>
  <c r="Y277" i="6"/>
  <c r="N279" i="6"/>
  <c r="Z279" i="6"/>
  <c r="Y279" i="6"/>
  <c r="L286" i="6"/>
  <c r="U246" i="6"/>
  <c r="Y246" i="6"/>
  <c r="Z246" i="6"/>
  <c r="Z162" i="6"/>
  <c r="Y162" i="6"/>
  <c r="G226" i="6"/>
  <c r="Z226" i="6"/>
  <c r="Y226" i="6"/>
  <c r="H160" i="6"/>
  <c r="Y160" i="6"/>
  <c r="Z160" i="6"/>
  <c r="X160" i="6"/>
  <c r="P210" i="6"/>
  <c r="Z210" i="6"/>
  <c r="Y210" i="6"/>
  <c r="J169" i="6"/>
  <c r="Y169" i="6"/>
  <c r="Z169" i="6"/>
  <c r="X169" i="6"/>
  <c r="G180" i="6"/>
  <c r="X180" i="6"/>
  <c r="Y180" i="6"/>
  <c r="Z180" i="6"/>
  <c r="U179" i="6"/>
  <c r="Y179" i="6"/>
  <c r="Z179" i="6"/>
  <c r="H186" i="6"/>
  <c r="Y186" i="6"/>
  <c r="Z186" i="6"/>
  <c r="Y121" i="6"/>
  <c r="Z121" i="6"/>
  <c r="S152" i="6"/>
  <c r="X152" i="6"/>
  <c r="Z152" i="6"/>
  <c r="Y112" i="6"/>
  <c r="Z112" i="6"/>
  <c r="Y128" i="6"/>
  <c r="Z128" i="6"/>
  <c r="P145" i="6"/>
  <c r="Y145" i="6"/>
  <c r="Z103" i="6"/>
  <c r="Y103" i="6"/>
  <c r="Y99" i="6"/>
  <c r="Z99" i="6"/>
  <c r="Z72" i="6"/>
  <c r="Y72" i="6"/>
  <c r="Z64" i="6"/>
  <c r="Y64" i="6"/>
  <c r="Z85" i="6"/>
  <c r="Y85" i="6"/>
  <c r="Y69" i="6"/>
  <c r="Z69" i="6"/>
  <c r="Y62" i="6"/>
  <c r="Z62" i="6"/>
  <c r="Y45" i="6"/>
  <c r="Z45" i="6"/>
  <c r="Q54" i="6"/>
  <c r="Y54" i="6"/>
  <c r="Z54" i="6"/>
  <c r="W164" i="6"/>
  <c r="W215" i="6"/>
  <c r="W204" i="6"/>
  <c r="W256" i="6"/>
  <c r="W311" i="6"/>
  <c r="W179" i="6"/>
  <c r="W267" i="6"/>
  <c r="W203" i="6"/>
  <c r="W298" i="6"/>
  <c r="W266" i="6"/>
  <c r="W234" i="6"/>
  <c r="W200" i="6"/>
  <c r="W136" i="6"/>
  <c r="W289" i="6"/>
  <c r="W257" i="6"/>
  <c r="W183" i="6"/>
  <c r="W202" i="6"/>
  <c r="W170" i="6"/>
  <c r="W138" i="6"/>
  <c r="W157" i="6"/>
  <c r="X223" i="6"/>
  <c r="X303" i="6"/>
  <c r="X139" i="6"/>
  <c r="X298" i="6"/>
  <c r="X266" i="6"/>
  <c r="X234" i="6"/>
  <c r="X202" i="6"/>
  <c r="X241" i="6"/>
  <c r="X168" i="6"/>
  <c r="Y244" i="6"/>
  <c r="Y108" i="6"/>
  <c r="Y113" i="6"/>
  <c r="Y141" i="6"/>
  <c r="Y230" i="6"/>
  <c r="Z218" i="6"/>
  <c r="Z257" i="6"/>
  <c r="Z202" i="6"/>
  <c r="Y19" i="6"/>
  <c r="Z19" i="6"/>
  <c r="V267" i="6"/>
  <c r="Z267" i="6"/>
  <c r="Y267" i="6"/>
  <c r="N300" i="6"/>
  <c r="X300" i="6"/>
  <c r="Y300" i="6"/>
  <c r="Z300" i="6"/>
  <c r="J268" i="6"/>
  <c r="Z268" i="6"/>
  <c r="X268" i="6"/>
  <c r="Y268" i="6"/>
  <c r="Q189" i="6"/>
  <c r="Y189" i="6"/>
  <c r="X189" i="6"/>
  <c r="Z189" i="6"/>
  <c r="T282" i="6"/>
  <c r="Z282" i="6"/>
  <c r="Y282" i="6"/>
  <c r="N276" i="6"/>
  <c r="Z276" i="6"/>
  <c r="Y276" i="6"/>
  <c r="X276" i="6"/>
  <c r="I299" i="6"/>
  <c r="Z299" i="6"/>
  <c r="Y299" i="6"/>
  <c r="Y291" i="6"/>
  <c r="Z291" i="6"/>
  <c r="L245" i="6"/>
  <c r="X245" i="6"/>
  <c r="Y245" i="6"/>
  <c r="Z245" i="6"/>
  <c r="T307" i="6"/>
  <c r="Z307" i="6"/>
  <c r="Y307" i="6"/>
  <c r="U290" i="6"/>
  <c r="R294" i="6"/>
  <c r="Z294" i="6"/>
  <c r="P270" i="6"/>
  <c r="Z270" i="6"/>
  <c r="Y270" i="6"/>
  <c r="N225" i="6"/>
  <c r="Y225" i="6"/>
  <c r="X225" i="6"/>
  <c r="Z225" i="6"/>
  <c r="M225" i="6"/>
  <c r="G207" i="6"/>
  <c r="Z207" i="6"/>
  <c r="Y207" i="6"/>
  <c r="Z187" i="6"/>
  <c r="Y187" i="6"/>
  <c r="J224" i="6"/>
  <c r="Y224" i="6"/>
  <c r="Z224" i="6"/>
  <c r="X224" i="6"/>
  <c r="H208" i="6"/>
  <c r="Z208" i="6"/>
  <c r="X208" i="6"/>
  <c r="Y208" i="6"/>
  <c r="G167" i="6"/>
  <c r="Z167" i="6"/>
  <c r="Y167" i="6"/>
  <c r="Z93" i="6"/>
  <c r="Y93" i="6"/>
  <c r="O138" i="6"/>
  <c r="Y138" i="6"/>
  <c r="X138" i="6"/>
  <c r="K170" i="6"/>
  <c r="Z170" i="6"/>
  <c r="Z111" i="6"/>
  <c r="Y111" i="6"/>
  <c r="H144" i="6"/>
  <c r="X144" i="6"/>
  <c r="Z144" i="6"/>
  <c r="Y144" i="6"/>
  <c r="P143" i="6"/>
  <c r="Z143" i="6"/>
  <c r="Y143" i="6"/>
  <c r="Z80" i="6"/>
  <c r="Y80" i="6"/>
  <c r="W83" i="6"/>
  <c r="Z83" i="6"/>
  <c r="Y83" i="6"/>
  <c r="Z67" i="6"/>
  <c r="Y67" i="6"/>
  <c r="Z56" i="6"/>
  <c r="Y56" i="6"/>
  <c r="Y60" i="6"/>
  <c r="Z60" i="6"/>
  <c r="Z49" i="6"/>
  <c r="Y49" i="6"/>
  <c r="W132" i="6"/>
  <c r="W195" i="6"/>
  <c r="W260" i="6"/>
  <c r="W188" i="6"/>
  <c r="W248" i="6"/>
  <c r="W295" i="6"/>
  <c r="W147" i="6"/>
  <c r="W259" i="6"/>
  <c r="W187" i="6"/>
  <c r="W294" i="6"/>
  <c r="W262" i="6"/>
  <c r="W230" i="6"/>
  <c r="W192" i="6"/>
  <c r="X195" i="6"/>
  <c r="W285" i="6"/>
  <c r="W253" i="6"/>
  <c r="W221" i="6"/>
  <c r="W175" i="6"/>
  <c r="W198" i="6"/>
  <c r="W166" i="6"/>
  <c r="W134" i="6"/>
  <c r="W185" i="6"/>
  <c r="W153" i="6"/>
  <c r="X159" i="6"/>
  <c r="X271" i="6"/>
  <c r="X251" i="6"/>
  <c r="X311" i="6"/>
  <c r="X183" i="6"/>
  <c r="X294" i="6"/>
  <c r="X262" i="6"/>
  <c r="X230" i="6"/>
  <c r="X198" i="6"/>
  <c r="X166" i="6"/>
  <c r="X209" i="6"/>
  <c r="X136" i="6"/>
  <c r="Y116" i="6"/>
  <c r="Y298" i="6"/>
  <c r="Y313" i="6"/>
  <c r="Y281" i="6"/>
  <c r="Y166" i="6"/>
  <c r="Z217" i="6"/>
  <c r="Z256" i="6"/>
  <c r="Z145" i="6"/>
  <c r="E238" i="6"/>
  <c r="E42" i="6"/>
  <c r="Y13" i="6"/>
  <c r="E148" i="6"/>
  <c r="E65" i="6"/>
  <c r="Z6" i="6"/>
  <c r="Y10" i="6"/>
  <c r="Z23" i="6"/>
  <c r="Y5" i="6"/>
  <c r="Z15" i="6"/>
  <c r="Z24" i="6"/>
  <c r="Z21" i="6"/>
  <c r="Y16" i="6"/>
  <c r="Y12" i="6"/>
  <c r="Z7" i="6"/>
  <c r="E216" i="6"/>
  <c r="E83" i="6"/>
  <c r="Y9" i="6"/>
  <c r="Y4" i="6"/>
  <c r="Y8" i="6"/>
  <c r="Z20" i="6"/>
  <c r="E63" i="6"/>
  <c r="Y22" i="6"/>
  <c r="Y14" i="6"/>
  <c r="Z4" i="6"/>
  <c r="E54" i="6"/>
  <c r="E99" i="6"/>
  <c r="E94" i="6"/>
  <c r="E234" i="6"/>
  <c r="E156" i="6"/>
  <c r="E149" i="6"/>
  <c r="AF3" i="14"/>
  <c r="E212" i="6"/>
  <c r="P6" i="6"/>
  <c r="X6" i="6"/>
  <c r="W6" i="6"/>
  <c r="X113" i="6"/>
  <c r="W113" i="6"/>
  <c r="Q115" i="6"/>
  <c r="X115" i="6"/>
  <c r="J108" i="6"/>
  <c r="X84" i="6"/>
  <c r="V119" i="6"/>
  <c r="X119" i="6"/>
  <c r="W119" i="6"/>
  <c r="U116" i="6"/>
  <c r="X116" i="6"/>
  <c r="X98" i="6"/>
  <c r="W98" i="6"/>
  <c r="M129" i="6"/>
  <c r="X129" i="6"/>
  <c r="W129" i="6"/>
  <c r="Q122" i="6"/>
  <c r="X122" i="6"/>
  <c r="W122" i="6"/>
  <c r="R95" i="6"/>
  <c r="X95" i="6"/>
  <c r="W95" i="6"/>
  <c r="S74" i="6"/>
  <c r="X74" i="6"/>
  <c r="W74" i="6"/>
  <c r="V89" i="6"/>
  <c r="X89" i="6"/>
  <c r="W89" i="6"/>
  <c r="X57" i="6"/>
  <c r="W57" i="6"/>
  <c r="G66" i="6"/>
  <c r="X66" i="6"/>
  <c r="W66" i="6"/>
  <c r="V92" i="6"/>
  <c r="X92" i="6"/>
  <c r="V47" i="6"/>
  <c r="X47" i="6"/>
  <c r="W47" i="6"/>
  <c r="H36" i="6"/>
  <c r="X36" i="6"/>
  <c r="V32" i="6"/>
  <c r="X32" i="6"/>
  <c r="W32" i="6"/>
  <c r="J79" i="6"/>
  <c r="X79" i="6"/>
  <c r="W79" i="6"/>
  <c r="K71" i="6"/>
  <c r="X71" i="6"/>
  <c r="W71" i="6"/>
  <c r="S53" i="6"/>
  <c r="X53" i="6"/>
  <c r="W53" i="6"/>
  <c r="X50" i="6"/>
  <c r="W50" i="6"/>
  <c r="M39" i="6"/>
  <c r="X39" i="6"/>
  <c r="W39" i="6"/>
  <c r="G28" i="6"/>
  <c r="X28" i="6"/>
  <c r="W36" i="6"/>
  <c r="W92" i="6"/>
  <c r="W28" i="6"/>
  <c r="W84" i="6"/>
  <c r="W115" i="6"/>
  <c r="U27" i="6"/>
  <c r="X27" i="6"/>
  <c r="P11" i="6"/>
  <c r="X11" i="6"/>
  <c r="K93" i="6"/>
  <c r="X93" i="6"/>
  <c r="W93" i="6"/>
  <c r="T107" i="6"/>
  <c r="X107" i="6"/>
  <c r="J121" i="6"/>
  <c r="X121" i="6"/>
  <c r="W121" i="6"/>
  <c r="X70" i="6"/>
  <c r="W70" i="6"/>
  <c r="U97" i="6"/>
  <c r="X97" i="6"/>
  <c r="W97" i="6"/>
  <c r="V112" i="6"/>
  <c r="X112" i="6"/>
  <c r="W112" i="6"/>
  <c r="O128" i="6"/>
  <c r="X128" i="6"/>
  <c r="W128" i="6"/>
  <c r="X100" i="6"/>
  <c r="L105" i="6"/>
  <c r="X105" i="6"/>
  <c r="W105" i="6"/>
  <c r="M103" i="6"/>
  <c r="X103" i="6"/>
  <c r="W103" i="6"/>
  <c r="J106" i="6"/>
  <c r="X106" i="6"/>
  <c r="W106" i="6"/>
  <c r="N99" i="6"/>
  <c r="X99" i="6"/>
  <c r="V91" i="6"/>
  <c r="X91" i="6"/>
  <c r="R90" i="6"/>
  <c r="X90" i="6"/>
  <c r="W90" i="6"/>
  <c r="V68" i="6"/>
  <c r="X68" i="6"/>
  <c r="Q72" i="6"/>
  <c r="X72" i="6"/>
  <c r="W72" i="6"/>
  <c r="H52" i="6"/>
  <c r="X52" i="6"/>
  <c r="W31" i="6"/>
  <c r="X31" i="6"/>
  <c r="P64" i="6"/>
  <c r="X64" i="6"/>
  <c r="W64" i="6"/>
  <c r="X43" i="6"/>
  <c r="H85" i="6"/>
  <c r="X85" i="6"/>
  <c r="W85" i="6"/>
  <c r="L77" i="6"/>
  <c r="X77" i="6"/>
  <c r="W77" i="6"/>
  <c r="S69" i="6"/>
  <c r="X69" i="6"/>
  <c r="W69" i="6"/>
  <c r="J62" i="6"/>
  <c r="X62" i="6"/>
  <c r="W62" i="6"/>
  <c r="M58" i="6"/>
  <c r="X58" i="6"/>
  <c r="W58" i="6"/>
  <c r="S42" i="6"/>
  <c r="X42" i="6"/>
  <c r="W42" i="6"/>
  <c r="O51" i="6"/>
  <c r="X51" i="6"/>
  <c r="T45" i="6"/>
  <c r="X45" i="6"/>
  <c r="W45" i="6"/>
  <c r="T65" i="6"/>
  <c r="X65" i="6"/>
  <c r="W65" i="6"/>
  <c r="G54" i="6"/>
  <c r="X54" i="6"/>
  <c r="W54" i="6"/>
  <c r="W35" i="6"/>
  <c r="W12" i="6"/>
  <c r="W52" i="6"/>
  <c r="W91" i="6"/>
  <c r="W27" i="6"/>
  <c r="W120" i="6"/>
  <c r="P19" i="6"/>
  <c r="X19" i="6"/>
  <c r="V23" i="6"/>
  <c r="X23" i="6"/>
  <c r="W23" i="6"/>
  <c r="U21" i="6"/>
  <c r="X21" i="6"/>
  <c r="W21" i="6"/>
  <c r="P15" i="6"/>
  <c r="X15" i="6"/>
  <c r="W15" i="6"/>
  <c r="P18" i="6"/>
  <c r="X18" i="6"/>
  <c r="W18" i="6"/>
  <c r="X110" i="6"/>
  <c r="W110" i="6"/>
  <c r="M131" i="6"/>
  <c r="N117" i="6"/>
  <c r="X117" i="6"/>
  <c r="W117" i="6"/>
  <c r="X124" i="6"/>
  <c r="S46" i="6"/>
  <c r="X46" i="6"/>
  <c r="W46" i="6"/>
  <c r="X111" i="6"/>
  <c r="W111" i="6"/>
  <c r="N127" i="6"/>
  <c r="W127" i="6"/>
  <c r="R108" i="6"/>
  <c r="X108" i="6"/>
  <c r="J96" i="6"/>
  <c r="X96" i="6"/>
  <c r="W96" i="6"/>
  <c r="G78" i="6"/>
  <c r="X78" i="6"/>
  <c r="W78" i="6"/>
  <c r="L59" i="6"/>
  <c r="X59" i="6"/>
  <c r="G88" i="6"/>
  <c r="X88" i="6"/>
  <c r="W88" i="6"/>
  <c r="Q80" i="6"/>
  <c r="X80" i="6"/>
  <c r="W80" i="6"/>
  <c r="P41" i="6"/>
  <c r="X41" i="6"/>
  <c r="W41" i="6"/>
  <c r="T30" i="6"/>
  <c r="X30" i="6"/>
  <c r="W30" i="6"/>
  <c r="X48" i="6"/>
  <c r="W48" i="6"/>
  <c r="L83" i="6"/>
  <c r="X83" i="6"/>
  <c r="S75" i="6"/>
  <c r="X75" i="6"/>
  <c r="S67" i="6"/>
  <c r="X67" i="6"/>
  <c r="K37" i="6"/>
  <c r="X37" i="6"/>
  <c r="W37" i="6"/>
  <c r="S40" i="6"/>
  <c r="X40" i="6"/>
  <c r="W40" i="6"/>
  <c r="R34" i="6"/>
  <c r="X34" i="6"/>
  <c r="W34" i="6"/>
  <c r="G60" i="6"/>
  <c r="X60" i="6"/>
  <c r="T63" i="6"/>
  <c r="W63" i="6"/>
  <c r="X63" i="6"/>
  <c r="V49" i="6"/>
  <c r="X49" i="6"/>
  <c r="W49" i="6"/>
  <c r="X38" i="6"/>
  <c r="W38" i="6"/>
  <c r="W100" i="6"/>
  <c r="W131" i="6"/>
  <c r="W124" i="6"/>
  <c r="W60" i="6"/>
  <c r="W67" i="6"/>
  <c r="W75" i="6"/>
  <c r="W11" i="6"/>
  <c r="P14" i="6"/>
  <c r="X14" i="6"/>
  <c r="W14" i="6"/>
  <c r="P20" i="6"/>
  <c r="X20" i="6"/>
  <c r="V4" i="6"/>
  <c r="U5" i="6"/>
  <c r="W5" i="6"/>
  <c r="R22" i="6"/>
  <c r="X22" i="6"/>
  <c r="W22" i="6"/>
  <c r="P7" i="6"/>
  <c r="X7" i="6"/>
  <c r="W7" i="6"/>
  <c r="P17" i="6"/>
  <c r="X17" i="6"/>
  <c r="W17" i="6"/>
  <c r="P12" i="6"/>
  <c r="X12" i="6"/>
  <c r="X8" i="6"/>
  <c r="W8" i="6"/>
  <c r="U13" i="6"/>
  <c r="X13" i="6"/>
  <c r="W13" i="6"/>
  <c r="R25" i="6"/>
  <c r="X25" i="6"/>
  <c r="W25" i="6"/>
  <c r="P9" i="6"/>
  <c r="X9" i="6"/>
  <c r="W9" i="6"/>
  <c r="S24" i="6"/>
  <c r="X24" i="6"/>
  <c r="W24" i="6"/>
  <c r="V26" i="6"/>
  <c r="X26" i="6"/>
  <c r="W26" i="6"/>
  <c r="P16" i="6"/>
  <c r="X16" i="6"/>
  <c r="W16" i="6"/>
  <c r="O10" i="6"/>
  <c r="X10" i="6"/>
  <c r="W10" i="6"/>
  <c r="V123" i="6"/>
  <c r="X123" i="6"/>
  <c r="X87" i="6"/>
  <c r="W87" i="6"/>
  <c r="Q125" i="6"/>
  <c r="X125" i="6"/>
  <c r="W125" i="6"/>
  <c r="T118" i="6"/>
  <c r="X118" i="6"/>
  <c r="W118" i="6"/>
  <c r="L114" i="6"/>
  <c r="X114" i="6"/>
  <c r="W114" i="6"/>
  <c r="Q109" i="6"/>
  <c r="X109" i="6"/>
  <c r="W109" i="6"/>
  <c r="X102" i="6"/>
  <c r="W102" i="6"/>
  <c r="I126" i="6"/>
  <c r="X126" i="6"/>
  <c r="W126" i="6"/>
  <c r="R130" i="6"/>
  <c r="X130" i="6"/>
  <c r="W130" i="6"/>
  <c r="N120" i="6"/>
  <c r="X120" i="6"/>
  <c r="N101" i="6"/>
  <c r="X101" i="6"/>
  <c r="W101" i="6"/>
  <c r="R104" i="6"/>
  <c r="X104" i="6"/>
  <c r="W104" i="6"/>
  <c r="S76" i="6"/>
  <c r="X76" i="6"/>
  <c r="J94" i="6"/>
  <c r="X94" i="6"/>
  <c r="W94" i="6"/>
  <c r="I86" i="6"/>
  <c r="X86" i="6"/>
  <c r="W86" i="6"/>
  <c r="M82" i="6"/>
  <c r="X82" i="6"/>
  <c r="W82" i="6"/>
  <c r="S81" i="6"/>
  <c r="X81" i="6"/>
  <c r="W81" i="6"/>
  <c r="M73" i="6"/>
  <c r="X73" i="6"/>
  <c r="W73" i="6"/>
  <c r="K54" i="6"/>
  <c r="J56" i="6"/>
  <c r="X56" i="6"/>
  <c r="W56" i="6"/>
  <c r="P49" i="6"/>
  <c r="L35" i="6"/>
  <c r="X35" i="6"/>
  <c r="M61" i="6"/>
  <c r="X61" i="6"/>
  <c r="W61" i="6"/>
  <c r="P54" i="6"/>
  <c r="J29" i="6"/>
  <c r="X29" i="6"/>
  <c r="W29" i="6"/>
  <c r="S55" i="6"/>
  <c r="X55" i="6"/>
  <c r="W55" i="6"/>
  <c r="H44" i="6"/>
  <c r="X44" i="6"/>
  <c r="K33" i="6"/>
  <c r="X33" i="6"/>
  <c r="W33" i="6"/>
  <c r="W68" i="6"/>
  <c r="W99" i="6"/>
  <c r="W108" i="6"/>
  <c r="W44" i="6"/>
  <c r="X131" i="6"/>
  <c r="W116" i="6"/>
  <c r="W19" i="6"/>
  <c r="W123" i="6"/>
  <c r="W59" i="6"/>
  <c r="U128" i="6"/>
  <c r="R128" i="6"/>
  <c r="U122" i="6"/>
  <c r="M128" i="6"/>
  <c r="M41" i="6"/>
  <c r="M72" i="6"/>
  <c r="L53" i="6"/>
  <c r="G71" i="6"/>
  <c r="Q28" i="6"/>
  <c r="I61" i="6"/>
  <c r="Q105" i="6"/>
  <c r="M97" i="6"/>
  <c r="U121" i="6"/>
  <c r="I128" i="6"/>
  <c r="H128" i="6"/>
  <c r="J122" i="6"/>
  <c r="H105" i="6"/>
  <c r="T122" i="6"/>
  <c r="T28" i="6"/>
  <c r="J71" i="6"/>
  <c r="Q77" i="6"/>
  <c r="J53" i="6"/>
  <c r="I64" i="6"/>
  <c r="P56" i="6"/>
  <c r="N56" i="6"/>
  <c r="P29" i="6"/>
  <c r="H39" i="6"/>
  <c r="H97" i="6"/>
  <c r="T74" i="6"/>
  <c r="K28" i="6"/>
  <c r="E154" i="6"/>
  <c r="R129" i="6"/>
  <c r="M105" i="6"/>
  <c r="O88" i="6"/>
  <c r="M80" i="6"/>
  <c r="H75" i="6"/>
  <c r="G75" i="6"/>
  <c r="O67" i="6"/>
  <c r="R56" i="6"/>
  <c r="R40" i="6"/>
  <c r="U75" i="6"/>
  <c r="P34" i="6"/>
  <c r="H56" i="6"/>
  <c r="H54" i="6"/>
  <c r="M75" i="6"/>
  <c r="J34" i="6"/>
  <c r="I56" i="6"/>
  <c r="I40" i="6"/>
  <c r="H127" i="6"/>
  <c r="T106" i="6"/>
  <c r="U99" i="6"/>
  <c r="G99" i="6"/>
  <c r="U42" i="6"/>
  <c r="N118" i="6"/>
  <c r="S86" i="6"/>
  <c r="N107" i="6"/>
  <c r="M122" i="6"/>
  <c r="R82" i="6"/>
  <c r="P122" i="6"/>
  <c r="L129" i="6"/>
  <c r="I122" i="6"/>
  <c r="K86" i="6"/>
  <c r="Q99" i="6"/>
  <c r="T99" i="6"/>
  <c r="K99" i="6"/>
  <c r="M99" i="6"/>
  <c r="O49" i="6"/>
  <c r="T127" i="6"/>
  <c r="U76" i="6"/>
  <c r="O106" i="6"/>
  <c r="I127" i="6"/>
  <c r="P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Q270" i="6"/>
  <c r="S238" i="6"/>
  <c r="R270" i="6"/>
  <c r="G220" i="6"/>
  <c r="S184" i="6"/>
  <c r="V59" i="6"/>
  <c r="U85" i="6"/>
  <c r="P69" i="6"/>
  <c r="E14" i="6"/>
  <c r="E8" i="6"/>
  <c r="E18" i="6"/>
  <c r="J270" i="6"/>
  <c r="H270" i="6"/>
  <c r="H243" i="6"/>
  <c r="I238" i="6"/>
  <c r="L207" i="6"/>
  <c r="R145" i="6"/>
  <c r="S85" i="6"/>
  <c r="K85" i="6"/>
  <c r="E85" i="6"/>
  <c r="R85" i="6"/>
  <c r="V85" i="6"/>
  <c r="G85" i="6"/>
  <c r="N69" i="6"/>
  <c r="E27" i="6"/>
  <c r="E10" i="6"/>
  <c r="U270" i="6"/>
  <c r="J197" i="6"/>
  <c r="K207" i="6"/>
  <c r="U204" i="6"/>
  <c r="V202" i="6"/>
  <c r="N184" i="6"/>
  <c r="J145" i="6"/>
  <c r="O145" i="6"/>
  <c r="R144" i="6"/>
  <c r="P96" i="6"/>
  <c r="J85" i="6"/>
  <c r="P85" i="6"/>
  <c r="N85" i="6"/>
  <c r="R69" i="6"/>
  <c r="P55" i="6"/>
  <c r="E9" i="6"/>
  <c r="P275" i="6"/>
  <c r="T270" i="6"/>
  <c r="P238" i="6"/>
  <c r="O207" i="6"/>
  <c r="V184" i="6"/>
  <c r="L85" i="6"/>
  <c r="T85" i="6"/>
  <c r="M85" i="6"/>
  <c r="H69" i="6"/>
  <c r="I28" i="6"/>
  <c r="E24" i="6"/>
  <c r="E16" i="6"/>
  <c r="E11" i="6"/>
  <c r="V261" i="6"/>
  <c r="K220" i="6"/>
  <c r="I270" i="6"/>
  <c r="H266" i="6"/>
  <c r="N238" i="6"/>
  <c r="M207" i="6"/>
  <c r="Q120" i="6"/>
  <c r="Q85" i="6"/>
  <c r="T55" i="6"/>
  <c r="E30" i="6"/>
  <c r="E23" i="6"/>
  <c r="E13" i="6"/>
  <c r="E25" i="6"/>
  <c r="I220" i="6"/>
  <c r="P184" i="6"/>
  <c r="I204" i="6"/>
  <c r="G204" i="6"/>
  <c r="U238" i="6"/>
  <c r="P202" i="6"/>
  <c r="L158" i="6"/>
  <c r="R197" i="6"/>
  <c r="U103" i="6"/>
  <c r="S103" i="6"/>
  <c r="J69" i="6"/>
  <c r="I85" i="6"/>
  <c r="I83" i="6"/>
  <c r="N64" i="6"/>
  <c r="U69" i="6"/>
  <c r="P35" i="6"/>
  <c r="E28" i="6"/>
  <c r="E15" i="6"/>
  <c r="E21" i="6"/>
  <c r="E184" i="6"/>
  <c r="G238" i="6"/>
  <c r="U197" i="6"/>
  <c r="V145" i="6"/>
  <c r="U145" i="6"/>
  <c r="J184" i="6"/>
  <c r="Q55" i="6"/>
  <c r="M145" i="6"/>
  <c r="T59" i="6"/>
  <c r="Q69" i="6"/>
  <c r="M69" i="6"/>
  <c r="E29" i="6"/>
  <c r="T195" i="6"/>
  <c r="K237" i="6"/>
  <c r="N197" i="6"/>
  <c r="U237" i="6"/>
  <c r="Q212" i="6"/>
  <c r="N180" i="6"/>
  <c r="P169" i="6"/>
  <c r="V161" i="6"/>
  <c r="L112" i="6"/>
  <c r="S192" i="6"/>
  <c r="O174" i="6"/>
  <c r="R148" i="6"/>
  <c r="S89" i="6"/>
  <c r="L52" i="6"/>
  <c r="U83" i="6"/>
  <c r="Q61" i="6"/>
  <c r="P285" i="6"/>
  <c r="E313" i="6"/>
  <c r="P254" i="6"/>
  <c r="L264" i="6"/>
  <c r="L262" i="6"/>
  <c r="U227" i="6"/>
  <c r="K233" i="6"/>
  <c r="P224" i="6"/>
  <c r="K165" i="6"/>
  <c r="N173" i="6"/>
  <c r="I212" i="6"/>
  <c r="K161" i="6"/>
  <c r="G155" i="6"/>
  <c r="I119" i="6"/>
  <c r="M83" i="6"/>
  <c r="Q29" i="6"/>
  <c r="H285" i="6"/>
  <c r="O201" i="6"/>
  <c r="E227" i="6"/>
  <c r="S233" i="6"/>
  <c r="U224" i="6"/>
  <c r="K163" i="6"/>
  <c r="J163" i="6"/>
  <c r="S208" i="6"/>
  <c r="R119" i="6"/>
  <c r="E197" i="6"/>
  <c r="J161" i="6"/>
  <c r="N155" i="6"/>
  <c r="T163" i="6"/>
  <c r="J112" i="6"/>
  <c r="H112" i="6"/>
  <c r="U254" i="6"/>
  <c r="P208" i="6"/>
  <c r="M262" i="6"/>
  <c r="S224" i="6"/>
  <c r="O212" i="6"/>
  <c r="P192" i="6"/>
  <c r="R159" i="6"/>
  <c r="H197" i="6"/>
  <c r="U212" i="6"/>
  <c r="Q119" i="6"/>
  <c r="K192" i="6"/>
  <c r="U155" i="6"/>
  <c r="N121" i="6"/>
  <c r="K143" i="6"/>
  <c r="P112" i="6"/>
  <c r="O89" i="6"/>
  <c r="Q261" i="6"/>
  <c r="U233" i="6"/>
  <c r="V262" i="6"/>
  <c r="J262" i="6"/>
  <c r="L197" i="6"/>
  <c r="H165" i="6"/>
  <c r="T119" i="6"/>
  <c r="U139" i="6"/>
  <c r="G89" i="6"/>
  <c r="N130" i="6"/>
  <c r="T96" i="6"/>
  <c r="U67" i="6"/>
  <c r="R285" i="6"/>
  <c r="U264" i="6"/>
  <c r="L192" i="6"/>
  <c r="L233" i="6"/>
  <c r="M227" i="6"/>
  <c r="H224" i="6"/>
  <c r="G224" i="6"/>
  <c r="O224" i="6"/>
  <c r="T197" i="6"/>
  <c r="K224" i="6"/>
  <c r="E161" i="6"/>
  <c r="V165" i="6"/>
  <c r="H192" i="6"/>
  <c r="N161" i="6"/>
  <c r="R263" i="6"/>
  <c r="P283" i="6"/>
  <c r="R248" i="6"/>
  <c r="T69" i="6"/>
  <c r="N54" i="6"/>
  <c r="T247" i="6"/>
  <c r="L257" i="6"/>
  <c r="H231" i="6"/>
  <c r="I195" i="6"/>
  <c r="O239" i="6"/>
  <c r="Q225" i="6"/>
  <c r="G212" i="6"/>
  <c r="I163" i="6"/>
  <c r="M91" i="6"/>
  <c r="L69" i="6"/>
  <c r="M34" i="6"/>
  <c r="R269" i="6"/>
  <c r="M236" i="6"/>
  <c r="S248" i="6"/>
  <c r="K212" i="6"/>
  <c r="O225" i="6"/>
  <c r="M148" i="6"/>
  <c r="O154" i="6"/>
  <c r="Q86" i="6"/>
  <c r="E69" i="6"/>
  <c r="H248" i="6"/>
  <c r="V250" i="6"/>
  <c r="T271" i="6"/>
  <c r="U148" i="6"/>
  <c r="H284" i="6"/>
  <c r="P263" i="6"/>
  <c r="Q283" i="6"/>
  <c r="H247" i="6"/>
  <c r="U248" i="6"/>
  <c r="V167" i="6"/>
  <c r="R175" i="6"/>
  <c r="P248" i="6"/>
  <c r="L175" i="6"/>
  <c r="S44" i="6"/>
  <c r="N45" i="6"/>
  <c r="L89" i="6"/>
  <c r="P86" i="6"/>
  <c r="N282" i="6"/>
  <c r="V180" i="6"/>
  <c r="U234" i="6"/>
  <c r="H234" i="6"/>
  <c r="Q220" i="6"/>
  <c r="S185" i="6"/>
  <c r="V224" i="6"/>
  <c r="G179" i="6"/>
  <c r="E150" i="6"/>
  <c r="P114" i="6"/>
  <c r="V155" i="6"/>
  <c r="Q137" i="6"/>
  <c r="M104" i="6"/>
  <c r="H103" i="6"/>
  <c r="E104" i="6"/>
  <c r="H77" i="6"/>
  <c r="N67" i="6"/>
  <c r="P60" i="6"/>
  <c r="R249" i="6"/>
  <c r="H277" i="6"/>
  <c r="U252" i="6"/>
  <c r="L250" i="6"/>
  <c r="V241" i="6"/>
  <c r="N186" i="6"/>
  <c r="E262" i="6"/>
  <c r="I233" i="6"/>
  <c r="G222" i="6"/>
  <c r="E186" i="6"/>
  <c r="E206" i="6"/>
  <c r="T181" i="6"/>
  <c r="M224" i="6"/>
  <c r="S181" i="6"/>
  <c r="O179" i="6"/>
  <c r="N224" i="6"/>
  <c r="H188" i="6"/>
  <c r="E137" i="6"/>
  <c r="R153" i="6"/>
  <c r="J144" i="6"/>
  <c r="R155" i="6"/>
  <c r="K155" i="6"/>
  <c r="T104" i="6"/>
  <c r="P155" i="6"/>
  <c r="L104" i="6"/>
  <c r="E135" i="6"/>
  <c r="J67" i="6"/>
  <c r="H30" i="6"/>
  <c r="U62" i="6"/>
  <c r="T83" i="6"/>
  <c r="I60" i="6"/>
  <c r="H33" i="6"/>
  <c r="I39" i="6"/>
  <c r="O33" i="6"/>
  <c r="M25" i="6"/>
  <c r="L272" i="6"/>
  <c r="N273" i="6"/>
  <c r="H254" i="6"/>
  <c r="H262" i="6"/>
  <c r="M234" i="6"/>
  <c r="K180" i="6"/>
  <c r="H220" i="6"/>
  <c r="P220" i="6"/>
  <c r="P179" i="6"/>
  <c r="O220" i="6"/>
  <c r="I224" i="6"/>
  <c r="L224" i="6"/>
  <c r="L165" i="6"/>
  <c r="N144" i="6"/>
  <c r="K88" i="6"/>
  <c r="M68" i="6"/>
  <c r="H137" i="6"/>
  <c r="G104" i="6"/>
  <c r="I67" i="6"/>
  <c r="H101" i="6"/>
  <c r="Q35" i="6"/>
  <c r="Q249" i="6"/>
  <c r="R252" i="6"/>
  <c r="M150" i="6"/>
  <c r="E62" i="6"/>
  <c r="E79" i="6"/>
  <c r="M62" i="6"/>
  <c r="Q67" i="6"/>
  <c r="H35" i="6"/>
  <c r="O77" i="6"/>
  <c r="K32" i="6"/>
  <c r="K60" i="6"/>
  <c r="U53" i="6"/>
  <c r="S60" i="6"/>
  <c r="G51" i="6"/>
  <c r="N272" i="6"/>
  <c r="T256" i="6"/>
  <c r="R277" i="6"/>
  <c r="N236" i="6"/>
  <c r="H250" i="6"/>
  <c r="R225" i="6"/>
  <c r="N179" i="6"/>
  <c r="N176" i="6"/>
  <c r="E182" i="6"/>
  <c r="J128" i="6"/>
  <c r="P101" i="6"/>
  <c r="S88" i="6"/>
  <c r="P103" i="6"/>
  <c r="O150" i="6"/>
  <c r="T128" i="6"/>
  <c r="G156" i="6"/>
  <c r="T60" i="6"/>
  <c r="T39" i="6"/>
  <c r="R79" i="6"/>
  <c r="R60" i="6"/>
  <c r="G67" i="6"/>
  <c r="V62" i="6"/>
  <c r="J33" i="6"/>
  <c r="P33" i="6"/>
  <c r="V282" i="6"/>
  <c r="O25" i="6"/>
  <c r="Q268" i="6"/>
  <c r="E309" i="6"/>
  <c r="O236" i="6"/>
  <c r="Q272" i="6"/>
  <c r="U222" i="6"/>
  <c r="I234" i="6"/>
  <c r="S234" i="6"/>
  <c r="E222" i="6"/>
  <c r="J225" i="6"/>
  <c r="V150" i="6"/>
  <c r="V144" i="6"/>
  <c r="H116" i="6"/>
  <c r="M155" i="6"/>
  <c r="S150" i="6"/>
  <c r="R150" i="6"/>
  <c r="I155" i="6"/>
  <c r="Q155" i="6"/>
  <c r="V130" i="6"/>
  <c r="R112" i="6"/>
  <c r="L149" i="6"/>
  <c r="J135" i="6"/>
  <c r="N62" i="6"/>
  <c r="K62" i="6"/>
  <c r="P39" i="6"/>
  <c r="O35" i="6"/>
  <c r="U37" i="6"/>
  <c r="G33" i="6"/>
  <c r="L51" i="6"/>
  <c r="N33" i="6"/>
  <c r="E311" i="6"/>
  <c r="J253" i="6"/>
  <c r="T257" i="6"/>
  <c r="N239" i="6"/>
  <c r="V257" i="6"/>
  <c r="V239" i="6"/>
  <c r="M209" i="6"/>
  <c r="R280" i="6"/>
  <c r="K214" i="6"/>
  <c r="E239" i="6"/>
  <c r="G213" i="6"/>
  <c r="H170" i="6"/>
  <c r="L115" i="6"/>
  <c r="V214" i="6"/>
  <c r="K194" i="6"/>
  <c r="T109" i="6"/>
  <c r="O153" i="6"/>
  <c r="R216" i="6"/>
  <c r="O141" i="6"/>
  <c r="J153" i="6"/>
  <c r="G153" i="6"/>
  <c r="P153" i="6"/>
  <c r="Q112" i="6"/>
  <c r="K96" i="6"/>
  <c r="N292" i="6"/>
  <c r="U273" i="6"/>
  <c r="P309" i="6"/>
  <c r="I259" i="6"/>
  <c r="P253" i="6"/>
  <c r="R310" i="6"/>
  <c r="R278" i="6"/>
  <c r="I257" i="6"/>
  <c r="S230" i="6"/>
  <c r="I239" i="6"/>
  <c r="T262" i="6"/>
  <c r="H230" i="6"/>
  <c r="R262" i="6"/>
  <c r="M287" i="6"/>
  <c r="U239" i="6"/>
  <c r="H214" i="6"/>
  <c r="H90" i="6"/>
  <c r="I210" i="6"/>
  <c r="R207" i="6"/>
  <c r="T177" i="6"/>
  <c r="L214" i="6"/>
  <c r="J152" i="6"/>
  <c r="Q153" i="6"/>
  <c r="S90" i="6"/>
  <c r="H153" i="6"/>
  <c r="L126" i="6"/>
  <c r="S94" i="6"/>
  <c r="P74" i="6"/>
  <c r="E75" i="6"/>
  <c r="T36" i="6"/>
  <c r="L64" i="6"/>
  <c r="T240" i="6"/>
  <c r="R256" i="6"/>
  <c r="M308" i="6"/>
  <c r="N289" i="6"/>
  <c r="R276" i="6"/>
  <c r="M289" i="6"/>
  <c r="M273" i="6"/>
  <c r="O307" i="6"/>
  <c r="I277" i="6"/>
  <c r="N309" i="6"/>
  <c r="Q277" i="6"/>
  <c r="J239" i="6"/>
  <c r="U209" i="6"/>
  <c r="L166" i="6"/>
  <c r="L309" i="6"/>
  <c r="T299" i="6"/>
  <c r="N277" i="6"/>
  <c r="V253" i="6"/>
  <c r="O230" i="6"/>
  <c r="M277" i="6"/>
  <c r="I209" i="6"/>
  <c r="G239" i="6"/>
  <c r="K209" i="6"/>
  <c r="U223" i="6"/>
  <c r="Q213" i="6"/>
  <c r="P115" i="6"/>
  <c r="N202" i="6"/>
  <c r="E90" i="6"/>
  <c r="N177" i="6"/>
  <c r="T165" i="6"/>
  <c r="T192" i="6"/>
  <c r="M153" i="6"/>
  <c r="L161" i="6"/>
  <c r="K90" i="6"/>
  <c r="R163" i="6"/>
  <c r="O192" i="6"/>
  <c r="I153" i="6"/>
  <c r="P128" i="6"/>
  <c r="O90" i="6"/>
  <c r="O96" i="6"/>
  <c r="M74" i="6"/>
  <c r="R35" i="6"/>
  <c r="L253" i="6"/>
  <c r="V152" i="6"/>
  <c r="L209" i="6"/>
  <c r="L170" i="6"/>
  <c r="Q152" i="6"/>
  <c r="U141" i="6"/>
  <c r="R141" i="6"/>
  <c r="K153" i="6"/>
  <c r="N153" i="6"/>
  <c r="U104" i="6"/>
  <c r="U55" i="6"/>
  <c r="V259" i="6"/>
  <c r="N244" i="6"/>
  <c r="N25" i="6"/>
  <c r="R240" i="6"/>
  <c r="V131" i="6"/>
  <c r="P214" i="6"/>
  <c r="R307" i="6"/>
  <c r="J170" i="6"/>
  <c r="S161" i="6"/>
  <c r="E153" i="6"/>
  <c r="N268" i="6"/>
  <c r="J289" i="6"/>
  <c r="T277" i="6"/>
  <c r="P244" i="6"/>
  <c r="E307" i="6"/>
  <c r="L239" i="6"/>
  <c r="U278" i="6"/>
  <c r="I304" i="6"/>
  <c r="V305" i="6"/>
  <c r="T305" i="6"/>
  <c r="Q295" i="6"/>
  <c r="I222" i="6"/>
  <c r="E288" i="6"/>
  <c r="O259" i="6"/>
  <c r="L223" i="6"/>
  <c r="P190" i="6"/>
  <c r="G214" i="6"/>
  <c r="E202" i="6"/>
  <c r="V153" i="6"/>
  <c r="H167" i="6"/>
  <c r="L108" i="6"/>
  <c r="U153" i="6"/>
  <c r="P131" i="6"/>
  <c r="V192" i="6"/>
  <c r="S167" i="6"/>
  <c r="N115" i="6"/>
  <c r="T161" i="6"/>
  <c r="M141" i="6"/>
  <c r="N141" i="6"/>
  <c r="U126" i="6"/>
  <c r="H149" i="6"/>
  <c r="Q128" i="6"/>
  <c r="P120" i="6"/>
  <c r="L147" i="6"/>
  <c r="G90" i="6"/>
  <c r="P90" i="6"/>
  <c r="N94" i="6"/>
  <c r="N89" i="6"/>
  <c r="R72" i="6"/>
  <c r="J278" i="6"/>
  <c r="T25" i="6"/>
  <c r="Q292" i="6"/>
  <c r="N256" i="6"/>
  <c r="I309" i="6"/>
  <c r="E304" i="6"/>
  <c r="R292" i="6"/>
  <c r="L274" i="6"/>
  <c r="U309" i="6"/>
  <c r="T261" i="6"/>
  <c r="I305" i="6"/>
  <c r="H268" i="6"/>
  <c r="T254" i="6"/>
  <c r="R259" i="6"/>
  <c r="U310" i="6"/>
  <c r="M304" i="6"/>
  <c r="J259" i="6"/>
  <c r="Q305" i="6"/>
  <c r="I286" i="6"/>
  <c r="N262" i="6"/>
  <c r="V295" i="6"/>
  <c r="P277" i="6"/>
  <c r="H252" i="6"/>
  <c r="T263" i="6"/>
  <c r="N305" i="6"/>
  <c r="T259" i="6"/>
  <c r="G229" i="6"/>
  <c r="K211" i="6"/>
  <c r="L305" i="6"/>
  <c r="P294" i="6"/>
  <c r="T239" i="6"/>
  <c r="N286" i="6"/>
  <c r="N194" i="6"/>
  <c r="Q239" i="6"/>
  <c r="Q222" i="6"/>
  <c r="M214" i="6"/>
  <c r="P173" i="6"/>
  <c r="T209" i="6"/>
  <c r="S216" i="6"/>
  <c r="M220" i="6"/>
  <c r="O202" i="6"/>
  <c r="N216" i="6"/>
  <c r="L216" i="6"/>
  <c r="J192" i="6"/>
  <c r="N163" i="6"/>
  <c r="N128" i="6"/>
  <c r="V128" i="6"/>
  <c r="H96" i="6"/>
  <c r="Q90" i="6"/>
  <c r="N90" i="6"/>
  <c r="U82" i="6"/>
  <c r="T75" i="6"/>
  <c r="V40" i="6"/>
  <c r="H260" i="6"/>
  <c r="T264" i="6"/>
  <c r="V264" i="6"/>
  <c r="M257" i="6"/>
  <c r="H257" i="6"/>
  <c r="Q276" i="6"/>
  <c r="R199" i="6"/>
  <c r="M199" i="6"/>
  <c r="U250" i="6"/>
  <c r="T250" i="6"/>
  <c r="S250" i="6"/>
  <c r="O253" i="6"/>
  <c r="Q253" i="6"/>
  <c r="H253" i="6"/>
  <c r="T253" i="6"/>
  <c r="O285" i="6"/>
  <c r="Q285" i="6"/>
  <c r="L285" i="6"/>
  <c r="L260" i="6"/>
  <c r="O270" i="6"/>
  <c r="N270" i="6"/>
  <c r="N280" i="6"/>
  <c r="I280" i="6"/>
  <c r="S25" i="6"/>
  <c r="N249" i="6"/>
  <c r="H276" i="6"/>
  <c r="P241" i="6"/>
  <c r="H241" i="6"/>
  <c r="I241" i="6"/>
  <c r="O231" i="6"/>
  <c r="Q231" i="6"/>
  <c r="G231" i="6"/>
  <c r="S232" i="6"/>
  <c r="I232" i="6"/>
  <c r="N278" i="6"/>
  <c r="I271" i="6"/>
  <c r="V271" i="6"/>
  <c r="K219" i="6"/>
  <c r="O219" i="6"/>
  <c r="S219" i="6"/>
  <c r="E278" i="6"/>
  <c r="Q218" i="6"/>
  <c r="N125" i="6"/>
  <c r="S212" i="6"/>
  <c r="L191" i="6"/>
  <c r="N212" i="6"/>
  <c r="H213" i="6"/>
  <c r="O191" i="6"/>
  <c r="S179" i="6"/>
  <c r="M179" i="6"/>
  <c r="U165" i="6"/>
  <c r="U135" i="6"/>
  <c r="L153" i="6"/>
  <c r="G103" i="6"/>
  <c r="S115" i="6"/>
  <c r="U91" i="6"/>
  <c r="V90" i="6"/>
  <c r="I89" i="6"/>
  <c r="K73" i="6"/>
  <c r="G59" i="6"/>
  <c r="V39" i="6"/>
  <c r="L65" i="6"/>
  <c r="M49" i="6"/>
  <c r="T101" i="6"/>
  <c r="K115" i="6"/>
  <c r="H91" i="6"/>
  <c r="U66" i="6"/>
  <c r="R68" i="6"/>
  <c r="V29" i="6"/>
  <c r="Q238" i="6"/>
  <c r="E218" i="6"/>
  <c r="G190" i="6"/>
  <c r="U210" i="6"/>
  <c r="K188" i="6"/>
  <c r="L218" i="6"/>
  <c r="T210" i="6"/>
  <c r="P197" i="6"/>
  <c r="P191" i="6"/>
  <c r="T184" i="6"/>
  <c r="H161" i="6"/>
  <c r="E175" i="6"/>
  <c r="I191" i="6"/>
  <c r="O144" i="6"/>
  <c r="T148" i="6"/>
  <c r="T151" i="6"/>
  <c r="O101" i="6"/>
  <c r="O78" i="6"/>
  <c r="U101" i="6"/>
  <c r="G101" i="6"/>
  <c r="Q91" i="6"/>
  <c r="M66" i="6"/>
  <c r="T90" i="6"/>
  <c r="V67" i="6"/>
  <c r="G62" i="6"/>
  <c r="H60" i="6"/>
  <c r="N55" i="6"/>
  <c r="M29" i="6"/>
  <c r="L63" i="6"/>
  <c r="U28" i="6"/>
  <c r="L78" i="6"/>
  <c r="K66" i="6"/>
  <c r="I59" i="6"/>
  <c r="T52" i="6"/>
  <c r="J51" i="6"/>
  <c r="S49" i="6"/>
  <c r="K238" i="6"/>
  <c r="E286" i="6"/>
  <c r="S218" i="6"/>
  <c r="T223" i="6"/>
  <c r="G181" i="6"/>
  <c r="N220" i="6"/>
  <c r="J191" i="6"/>
  <c r="R191" i="6"/>
  <c r="L181" i="6"/>
  <c r="N213" i="6"/>
  <c r="K190" i="6"/>
  <c r="T179" i="6"/>
  <c r="M146" i="6"/>
  <c r="O136" i="6"/>
  <c r="L167" i="6"/>
  <c r="Q144" i="6"/>
  <c r="G144" i="6"/>
  <c r="I136" i="6"/>
  <c r="V151" i="6"/>
  <c r="I101" i="6"/>
  <c r="H115" i="6"/>
  <c r="O112" i="6"/>
  <c r="N82" i="6"/>
  <c r="K128" i="6"/>
  <c r="R96" i="6"/>
  <c r="R66" i="6"/>
  <c r="M67" i="6"/>
  <c r="H74" i="6"/>
  <c r="K67" i="6"/>
  <c r="N52" i="6"/>
  <c r="N29" i="6"/>
  <c r="G34" i="6"/>
  <c r="L238" i="6"/>
  <c r="O210" i="6"/>
  <c r="T233" i="6"/>
  <c r="E210" i="6"/>
  <c r="K197" i="6"/>
  <c r="M210" i="6"/>
  <c r="G223" i="6"/>
  <c r="M238" i="6"/>
  <c r="P181" i="6"/>
  <c r="L179" i="6"/>
  <c r="N218" i="6"/>
  <c r="V188" i="6"/>
  <c r="R158" i="6"/>
  <c r="S191" i="6"/>
  <c r="T175" i="6"/>
  <c r="P188" i="6"/>
  <c r="T117" i="6"/>
  <c r="V197" i="6"/>
  <c r="T170" i="6"/>
  <c r="O175" i="6"/>
  <c r="E191" i="6"/>
  <c r="L156" i="6"/>
  <c r="P116" i="6"/>
  <c r="S156" i="6"/>
  <c r="E143" i="6"/>
  <c r="I120" i="6"/>
  <c r="M136" i="6"/>
  <c r="P129" i="6"/>
  <c r="S135" i="6"/>
  <c r="T91" i="6"/>
  <c r="K89" i="6"/>
  <c r="G112" i="6"/>
  <c r="L101" i="6"/>
  <c r="K91" i="6"/>
  <c r="E128" i="6"/>
  <c r="K112" i="6"/>
  <c r="M90" i="6"/>
  <c r="I73" i="6"/>
  <c r="J90" i="6"/>
  <c r="O82" i="6"/>
  <c r="N73" i="6"/>
  <c r="U73" i="6"/>
  <c r="T73" i="6"/>
  <c r="N40" i="6"/>
  <c r="T42" i="6"/>
  <c r="J60" i="6"/>
  <c r="Q40" i="6"/>
  <c r="O39" i="6"/>
  <c r="Q53" i="6"/>
  <c r="N49" i="6"/>
  <c r="M229" i="6"/>
  <c r="H233" i="6"/>
  <c r="S190" i="6"/>
  <c r="J277" i="6"/>
  <c r="G209" i="6"/>
  <c r="Q211" i="6"/>
  <c r="T158" i="6"/>
  <c r="H212" i="6"/>
  <c r="S197" i="6"/>
  <c r="L213" i="6"/>
  <c r="Q197" i="6"/>
  <c r="I197" i="6"/>
  <c r="E190" i="6"/>
  <c r="G174" i="6"/>
  <c r="J158" i="6"/>
  <c r="S175" i="6"/>
  <c r="G158" i="6"/>
  <c r="H184" i="6"/>
  <c r="S165" i="6"/>
  <c r="H117" i="6"/>
  <c r="O170" i="6"/>
  <c r="G184" i="6"/>
  <c r="U137" i="6"/>
  <c r="R120" i="6"/>
  <c r="U129" i="6"/>
  <c r="P108" i="6"/>
  <c r="G154" i="6"/>
  <c r="J148" i="6"/>
  <c r="V137" i="6"/>
  <c r="G148" i="6"/>
  <c r="R136" i="6"/>
  <c r="N135" i="6"/>
  <c r="U112" i="6"/>
  <c r="E89" i="6"/>
  <c r="S104" i="6"/>
  <c r="I99" i="6"/>
  <c r="O92" i="6"/>
  <c r="P73" i="6"/>
  <c r="H59" i="6"/>
  <c r="Q89" i="6"/>
  <c r="R88" i="6"/>
  <c r="O62" i="6"/>
  <c r="O75" i="6"/>
  <c r="G69" i="6"/>
  <c r="O64" i="6"/>
  <c r="V69" i="6"/>
  <c r="I49" i="6"/>
  <c r="K65" i="6"/>
  <c r="O74" i="6"/>
  <c r="I65" i="6"/>
  <c r="G39" i="6"/>
  <c r="T49" i="6"/>
  <c r="H29" i="6"/>
  <c r="G49" i="6"/>
  <c r="O59" i="6"/>
  <c r="M33" i="6"/>
  <c r="O56" i="6"/>
  <c r="J226" i="6"/>
  <c r="Q226" i="6"/>
  <c r="K226" i="6"/>
  <c r="R226" i="6"/>
  <c r="N226" i="6"/>
  <c r="H226" i="6"/>
  <c r="L206" i="6"/>
  <c r="T206" i="6"/>
  <c r="P206" i="6"/>
  <c r="S206" i="6"/>
  <c r="J206" i="6"/>
  <c r="N206" i="6"/>
  <c r="O206" i="6"/>
  <c r="V206" i="6"/>
  <c r="K206" i="6"/>
  <c r="R102" i="6"/>
  <c r="U102" i="6"/>
  <c r="O102" i="6"/>
  <c r="T102" i="6"/>
  <c r="K102" i="6"/>
  <c r="Q102" i="6"/>
  <c r="Q200" i="6"/>
  <c r="P200" i="6"/>
  <c r="T200" i="6"/>
  <c r="O200" i="6"/>
  <c r="U200" i="6"/>
  <c r="M200" i="6"/>
  <c r="R200" i="6"/>
  <c r="K87" i="6"/>
  <c r="L87" i="6"/>
  <c r="S87" i="6"/>
  <c r="M87" i="6"/>
  <c r="N87" i="6"/>
  <c r="I87" i="6"/>
  <c r="T87" i="6"/>
  <c r="R87" i="6"/>
  <c r="O87" i="6"/>
  <c r="H87" i="6"/>
  <c r="P87" i="6"/>
  <c r="M281" i="6"/>
  <c r="T300" i="6"/>
  <c r="R279" i="6"/>
  <c r="V252" i="6"/>
  <c r="M217" i="6"/>
  <c r="O217" i="6"/>
  <c r="H311" i="6"/>
  <c r="G311" i="6"/>
  <c r="M306" i="6"/>
  <c r="U261" i="6"/>
  <c r="M261" i="6"/>
  <c r="I311" i="6"/>
  <c r="H259" i="6"/>
  <c r="E226" i="6"/>
  <c r="G295" i="6"/>
  <c r="P295" i="6"/>
  <c r="Q248" i="6"/>
  <c r="K248" i="6"/>
  <c r="N248" i="6"/>
  <c r="V248" i="6"/>
  <c r="M248" i="6"/>
  <c r="O248" i="6"/>
  <c r="T248" i="6"/>
  <c r="P281" i="6"/>
  <c r="R244" i="6"/>
  <c r="O247" i="6"/>
  <c r="Q244" i="6"/>
  <c r="O110" i="6"/>
  <c r="H110" i="6"/>
  <c r="R204" i="6"/>
  <c r="N204" i="6"/>
  <c r="S204" i="6"/>
  <c r="V204" i="6"/>
  <c r="L204" i="6"/>
  <c r="H204" i="6"/>
  <c r="T204" i="6"/>
  <c r="Q204" i="6"/>
  <c r="G178" i="6"/>
  <c r="L178" i="6"/>
  <c r="O178" i="6"/>
  <c r="N178" i="6"/>
  <c r="I178" i="6"/>
  <c r="L142" i="6"/>
  <c r="V142" i="6"/>
  <c r="K142" i="6"/>
  <c r="I142" i="6"/>
  <c r="Q142" i="6"/>
  <c r="U142" i="6"/>
  <c r="O142" i="6"/>
  <c r="S142" i="6"/>
  <c r="L252" i="6"/>
  <c r="S272" i="6"/>
  <c r="U272" i="6"/>
  <c r="O272" i="6"/>
  <c r="R272" i="6"/>
  <c r="I246" i="6"/>
  <c r="S246" i="6"/>
  <c r="T272" i="6"/>
  <c r="U311" i="6"/>
  <c r="S304" i="6"/>
  <c r="I301" i="6"/>
  <c r="U206" i="6"/>
  <c r="L304" i="6"/>
  <c r="N246" i="6"/>
  <c r="Q301" i="6"/>
  <c r="M246" i="6"/>
  <c r="V297" i="6"/>
  <c r="R291" i="6"/>
  <c r="T291" i="6"/>
  <c r="H246" i="6"/>
  <c r="I298" i="6"/>
  <c r="M271" i="6"/>
  <c r="R271" i="6"/>
  <c r="G271" i="6"/>
  <c r="Q262" i="6"/>
  <c r="G262" i="6"/>
  <c r="K262" i="6"/>
  <c r="U262" i="6"/>
  <c r="O262" i="6"/>
  <c r="G206" i="6"/>
  <c r="M253" i="6"/>
  <c r="I177" i="6"/>
  <c r="K177" i="6"/>
  <c r="V177" i="6"/>
  <c r="Q177" i="6"/>
  <c r="P177" i="6"/>
  <c r="R177" i="6"/>
  <c r="H177" i="6"/>
  <c r="L177" i="6"/>
  <c r="S177" i="6"/>
  <c r="J177" i="6"/>
  <c r="H187" i="6"/>
  <c r="P187" i="6"/>
  <c r="G187" i="6"/>
  <c r="R187" i="6"/>
  <c r="M194" i="6"/>
  <c r="G194" i="6"/>
  <c r="O194" i="6"/>
  <c r="J194" i="6"/>
  <c r="V194" i="6"/>
  <c r="I194" i="6"/>
  <c r="P194" i="6"/>
  <c r="H194" i="6"/>
  <c r="T194" i="6"/>
  <c r="S194" i="6"/>
  <c r="V98" i="6"/>
  <c r="R98" i="6"/>
  <c r="N98" i="6"/>
  <c r="T98" i="6"/>
  <c r="K98" i="6"/>
  <c r="I98" i="6"/>
  <c r="J98" i="6"/>
  <c r="U98" i="6"/>
  <c r="L98" i="6"/>
  <c r="S98" i="6"/>
  <c r="O98" i="6"/>
  <c r="L311" i="6"/>
  <c r="N311" i="6"/>
  <c r="T311" i="6"/>
  <c r="M311" i="6"/>
  <c r="K290" i="6"/>
  <c r="M27" i="6"/>
  <c r="T22" i="6"/>
  <c r="M26" i="6"/>
  <c r="T27" i="6"/>
  <c r="E308" i="6"/>
  <c r="V272" i="6"/>
  <c r="K301" i="6"/>
  <c r="K274" i="6"/>
  <c r="R274" i="6"/>
  <c r="P242" i="6"/>
  <c r="K308" i="6"/>
  <c r="I272" i="6"/>
  <c r="U301" i="6"/>
  <c r="V289" i="6"/>
  <c r="Q247" i="6"/>
  <c r="P247" i="6"/>
  <c r="Q280" i="6"/>
  <c r="V240" i="6"/>
  <c r="G200" i="6"/>
  <c r="G263" i="6"/>
  <c r="S226" i="6"/>
  <c r="O177" i="6"/>
  <c r="G248" i="6"/>
  <c r="Q157" i="6"/>
  <c r="O157" i="6"/>
  <c r="V157" i="6"/>
  <c r="L157" i="6"/>
  <c r="H113" i="6"/>
  <c r="T113" i="6"/>
  <c r="P113" i="6"/>
  <c r="L152" i="6"/>
  <c r="R152" i="6"/>
  <c r="O152" i="6"/>
  <c r="G152" i="6"/>
  <c r="I152" i="6"/>
  <c r="K152" i="6"/>
  <c r="V311" i="6"/>
  <c r="N301" i="6"/>
  <c r="N306" i="6"/>
  <c r="H306" i="6"/>
  <c r="I300" i="6"/>
  <c r="O308" i="6"/>
  <c r="S311" i="6"/>
  <c r="Q304" i="6"/>
  <c r="M272" i="6"/>
  <c r="R242" i="6"/>
  <c r="L279" i="6"/>
  <c r="U308" i="6"/>
  <c r="H301" i="6"/>
  <c r="J252" i="6"/>
  <c r="T226" i="6"/>
  <c r="K311" i="6"/>
  <c r="P298" i="6"/>
  <c r="J272" i="6"/>
  <c r="N215" i="6"/>
  <c r="O215" i="6"/>
  <c r="V246" i="6"/>
  <c r="T237" i="6"/>
  <c r="L226" i="6"/>
  <c r="H272" i="6"/>
  <c r="I266" i="6"/>
  <c r="U266" i="6"/>
  <c r="P266" i="6"/>
  <c r="Q287" i="6"/>
  <c r="T287" i="6"/>
  <c r="J293" i="6"/>
  <c r="G280" i="6"/>
  <c r="S280" i="6"/>
  <c r="P280" i="6"/>
  <c r="J280" i="6"/>
  <c r="O280" i="6"/>
  <c r="T258" i="6"/>
  <c r="K272" i="6"/>
  <c r="S262" i="6"/>
  <c r="O243" i="6"/>
  <c r="U226" i="6"/>
  <c r="I172" i="6"/>
  <c r="H172" i="6"/>
  <c r="R172" i="6"/>
  <c r="J172" i="6"/>
  <c r="N172" i="6"/>
  <c r="L172" i="6"/>
  <c r="U114" i="6"/>
  <c r="I114" i="6"/>
  <c r="R114" i="6"/>
  <c r="T114" i="6"/>
  <c r="P70" i="6"/>
  <c r="Q70" i="6"/>
  <c r="K70" i="6"/>
  <c r="M70" i="6"/>
  <c r="P146" i="6"/>
  <c r="I146" i="6"/>
  <c r="O146" i="6"/>
  <c r="Q146" i="6"/>
  <c r="J146" i="6"/>
  <c r="S146" i="6"/>
  <c r="L146" i="6"/>
  <c r="K146" i="6"/>
  <c r="O113" i="6"/>
  <c r="K300" i="6"/>
  <c r="V279" i="6"/>
  <c r="I308" i="6"/>
  <c r="V298" i="6"/>
  <c r="R284" i="6"/>
  <c r="S301" i="6"/>
  <c r="T279" i="6"/>
  <c r="R254" i="6"/>
  <c r="L246" i="6"/>
  <c r="U228" i="6"/>
  <c r="S228" i="6"/>
  <c r="Q228" i="6"/>
  <c r="J246" i="6"/>
  <c r="I226" i="6"/>
  <c r="S217" i="6"/>
  <c r="N200" i="6"/>
  <c r="L237" i="6"/>
  <c r="S294" i="6"/>
  <c r="E272" i="6"/>
  <c r="I262" i="6"/>
  <c r="S287" i="6"/>
  <c r="O169" i="6"/>
  <c r="V169" i="6"/>
  <c r="H169" i="6"/>
  <c r="I186" i="6"/>
  <c r="M186" i="6"/>
  <c r="P186" i="6"/>
  <c r="S186" i="6"/>
  <c r="T186" i="6"/>
  <c r="J186" i="6"/>
  <c r="V186" i="6"/>
  <c r="L186" i="6"/>
  <c r="I160" i="6"/>
  <c r="T160" i="6"/>
  <c r="O301" i="6"/>
  <c r="H279" i="6"/>
  <c r="O26" i="6"/>
  <c r="S300" i="6"/>
  <c r="E301" i="6"/>
  <c r="U300" i="6"/>
  <c r="E235" i="6"/>
  <c r="P301" i="6"/>
  <c r="L308" i="6"/>
  <c r="P311" i="6"/>
  <c r="E217" i="6"/>
  <c r="O311" i="6"/>
  <c r="G301" i="6"/>
  <c r="I279" i="6"/>
  <c r="M244" i="6"/>
  <c r="G237" i="6"/>
  <c r="M226" i="6"/>
  <c r="J313" i="6"/>
  <c r="T313" i="6"/>
  <c r="L278" i="6"/>
  <c r="S278" i="6"/>
  <c r="V278" i="6"/>
  <c r="T246" i="6"/>
  <c r="Q297" i="6"/>
  <c r="O288" i="6"/>
  <c r="N288" i="6"/>
  <c r="I253" i="6"/>
  <c r="U253" i="6"/>
  <c r="G253" i="6"/>
  <c r="Q236" i="6"/>
  <c r="K236" i="6"/>
  <c r="H236" i="6"/>
  <c r="K280" i="6"/>
  <c r="I248" i="6"/>
  <c r="I162" i="6"/>
  <c r="H162" i="6"/>
  <c r="O162" i="6"/>
  <c r="G162" i="6"/>
  <c r="V162" i="6"/>
  <c r="G272" i="6"/>
  <c r="S159" i="6"/>
  <c r="P159" i="6"/>
  <c r="L159" i="6"/>
  <c r="N159" i="6"/>
  <c r="R176" i="6"/>
  <c r="T176" i="6"/>
  <c r="M176" i="6"/>
  <c r="P176" i="6"/>
  <c r="K176" i="6"/>
  <c r="S176" i="6"/>
  <c r="V176" i="6"/>
  <c r="U132" i="6"/>
  <c r="V132" i="6"/>
  <c r="L132" i="6"/>
  <c r="V111" i="6"/>
  <c r="N111" i="6"/>
  <c r="L111" i="6"/>
  <c r="T111" i="6"/>
  <c r="O134" i="6"/>
  <c r="U134" i="6"/>
  <c r="P134" i="6"/>
  <c r="V134" i="6"/>
  <c r="N134" i="6"/>
  <c r="I134" i="6"/>
  <c r="R134" i="6"/>
  <c r="K134" i="6"/>
  <c r="M134" i="6"/>
  <c r="T134" i="6"/>
  <c r="H134" i="6"/>
  <c r="Q134" i="6"/>
  <c r="J134" i="6"/>
  <c r="L190" i="6"/>
  <c r="U190" i="6"/>
  <c r="V210" i="6"/>
  <c r="E169" i="6"/>
  <c r="J216" i="6"/>
  <c r="J190" i="6"/>
  <c r="G165" i="6"/>
  <c r="M165" i="6"/>
  <c r="J179" i="6"/>
  <c r="P165" i="6"/>
  <c r="Q192" i="6"/>
  <c r="I192" i="6"/>
  <c r="H179" i="6"/>
  <c r="N165" i="6"/>
  <c r="M190" i="6"/>
  <c r="Q179" i="6"/>
  <c r="S137" i="6"/>
  <c r="E97" i="6"/>
  <c r="U130" i="6"/>
  <c r="T145" i="6"/>
  <c r="L145" i="6"/>
  <c r="M133" i="6"/>
  <c r="H133" i="6"/>
  <c r="G133" i="6"/>
  <c r="L133" i="6"/>
  <c r="I211" i="6"/>
  <c r="E178" i="6"/>
  <c r="G233" i="6"/>
  <c r="K210" i="6"/>
  <c r="V216" i="6"/>
  <c r="N210" i="6"/>
  <c r="E176" i="6"/>
  <c r="T224" i="6"/>
  <c r="P211" i="6"/>
  <c r="V213" i="6"/>
  <c r="S163" i="6"/>
  <c r="E165" i="6"/>
  <c r="N191" i="6"/>
  <c r="P163" i="6"/>
  <c r="I179" i="6"/>
  <c r="Q161" i="6"/>
  <c r="R154" i="6"/>
  <c r="Q126" i="6"/>
  <c r="I188" i="6"/>
  <c r="J130" i="6"/>
  <c r="Q156" i="6"/>
  <c r="U156" i="6"/>
  <c r="H150" i="6"/>
  <c r="L150" i="6"/>
  <c r="K137" i="6"/>
  <c r="J137" i="6"/>
  <c r="L130" i="6"/>
  <c r="P150" i="6"/>
  <c r="L72" i="6"/>
  <c r="Q48" i="6"/>
  <c r="R48" i="6"/>
  <c r="K48" i="6"/>
  <c r="T48" i="6"/>
  <c r="V129" i="6"/>
  <c r="L143" i="6"/>
  <c r="T143" i="6"/>
  <c r="V143" i="6"/>
  <c r="H143" i="6"/>
  <c r="T80" i="6"/>
  <c r="J80" i="6"/>
  <c r="V80" i="6"/>
  <c r="R80" i="6"/>
  <c r="K80" i="6"/>
  <c r="N80" i="6"/>
  <c r="G80" i="6"/>
  <c r="H80" i="6"/>
  <c r="S80" i="6"/>
  <c r="M31" i="6"/>
  <c r="P31" i="6"/>
  <c r="I80" i="6"/>
  <c r="O232" i="6"/>
  <c r="M213" i="6"/>
  <c r="R190" i="6"/>
  <c r="L210" i="6"/>
  <c r="V233" i="6"/>
  <c r="R210" i="6"/>
  <c r="U163" i="6"/>
  <c r="O163" i="6"/>
  <c r="E200" i="6"/>
  <c r="T188" i="6"/>
  <c r="N175" i="6"/>
  <c r="R161" i="6"/>
  <c r="U192" i="6"/>
  <c r="U158" i="6"/>
  <c r="O173" i="6"/>
  <c r="G161" i="6"/>
  <c r="U138" i="6"/>
  <c r="J136" i="6"/>
  <c r="Q136" i="6"/>
  <c r="S120" i="6"/>
  <c r="G120" i="6"/>
  <c r="K120" i="6"/>
  <c r="O120" i="6"/>
  <c r="T105" i="6"/>
  <c r="O105" i="6"/>
  <c r="P105" i="6"/>
  <c r="U80" i="6"/>
  <c r="O72" i="6"/>
  <c r="K72" i="6"/>
  <c r="V72" i="6"/>
  <c r="N72" i="6"/>
  <c r="S72" i="6"/>
  <c r="G72" i="6"/>
  <c r="P72" i="6"/>
  <c r="U72" i="6"/>
  <c r="I72" i="6"/>
  <c r="J72" i="6"/>
  <c r="P80" i="6"/>
  <c r="P32" i="6"/>
  <c r="O213" i="6"/>
  <c r="E187" i="6"/>
  <c r="R213" i="6"/>
  <c r="U181" i="6"/>
  <c r="I181" i="6"/>
  <c r="J210" i="6"/>
  <c r="M192" i="6"/>
  <c r="I165" i="6"/>
  <c r="M163" i="6"/>
  <c r="H154" i="6"/>
  <c r="T154" i="6"/>
  <c r="G129" i="6"/>
  <c r="O129" i="6"/>
  <c r="K129" i="6"/>
  <c r="T155" i="6"/>
  <c r="H155" i="6"/>
  <c r="S155" i="6"/>
  <c r="P148" i="6"/>
  <c r="R105" i="6"/>
  <c r="K57" i="6"/>
  <c r="H57" i="6"/>
  <c r="S57" i="6"/>
  <c r="N57" i="6"/>
  <c r="P57" i="6"/>
  <c r="U57" i="6"/>
  <c r="J57" i="6"/>
  <c r="G57" i="6"/>
  <c r="T57" i="6"/>
  <c r="L57" i="6"/>
  <c r="V57" i="6"/>
  <c r="E142" i="6"/>
  <c r="E213" i="6"/>
  <c r="E204" i="6"/>
  <c r="E177" i="6"/>
  <c r="J213" i="6"/>
  <c r="E173" i="6"/>
  <c r="V225" i="6"/>
  <c r="R179" i="6"/>
  <c r="P175" i="6"/>
  <c r="M175" i="6"/>
  <c r="Q175" i="6"/>
  <c r="P170" i="6"/>
  <c r="P137" i="6"/>
  <c r="O137" i="6"/>
  <c r="U191" i="6"/>
  <c r="Q182" i="6"/>
  <c r="L148" i="6"/>
  <c r="P144" i="6"/>
  <c r="M144" i="6"/>
  <c r="G126" i="6"/>
  <c r="V126" i="6"/>
  <c r="N126" i="6"/>
  <c r="R97" i="6"/>
  <c r="J97" i="6"/>
  <c r="S97" i="6"/>
  <c r="P130" i="6"/>
  <c r="T130" i="6"/>
  <c r="I130" i="6"/>
  <c r="N122" i="6"/>
  <c r="R122" i="6"/>
  <c r="G122" i="6"/>
  <c r="G211" i="6"/>
  <c r="E229" i="6"/>
  <c r="U213" i="6"/>
  <c r="T213" i="6"/>
  <c r="Q202" i="6"/>
  <c r="H190" i="6"/>
  <c r="N164" i="6"/>
  <c r="S241" i="6"/>
  <c r="P218" i="6"/>
  <c r="O218" i="6"/>
  <c r="H210" i="6"/>
  <c r="V220" i="6"/>
  <c r="V212" i="6"/>
  <c r="T218" i="6"/>
  <c r="O190" i="6"/>
  <c r="N190" i="6"/>
  <c r="T171" i="6"/>
  <c r="K179" i="6"/>
  <c r="N174" i="6"/>
  <c r="L182" i="6"/>
  <c r="Q191" i="6"/>
  <c r="Q163" i="6"/>
  <c r="N129" i="6"/>
  <c r="L120" i="6"/>
  <c r="J92" i="6"/>
  <c r="L92" i="6"/>
  <c r="T92" i="6"/>
  <c r="P92" i="6"/>
  <c r="R92" i="6"/>
  <c r="K92" i="6"/>
  <c r="H92" i="6"/>
  <c r="N92" i="6"/>
  <c r="M45" i="6"/>
  <c r="V45" i="6"/>
  <c r="L45" i="6"/>
  <c r="R45" i="6"/>
  <c r="U89" i="6"/>
  <c r="K101" i="6"/>
  <c r="E134" i="6"/>
  <c r="R101" i="6"/>
  <c r="N95" i="6"/>
  <c r="E66" i="6"/>
  <c r="J66" i="6"/>
  <c r="E64" i="6"/>
  <c r="U47" i="6"/>
  <c r="E67" i="6"/>
  <c r="N35" i="6"/>
  <c r="V42" i="6"/>
  <c r="G35" i="6"/>
  <c r="K52" i="6"/>
  <c r="V35" i="6"/>
  <c r="H53" i="6"/>
  <c r="Q37" i="6"/>
  <c r="T56" i="6"/>
  <c r="U29" i="6"/>
  <c r="V54" i="6"/>
  <c r="L44" i="6"/>
  <c r="I35" i="6"/>
  <c r="G56" i="6"/>
  <c r="K49" i="6"/>
  <c r="O40" i="6"/>
  <c r="S33" i="6"/>
  <c r="K151" i="6"/>
  <c r="H151" i="6"/>
  <c r="U95" i="6"/>
  <c r="I104" i="6"/>
  <c r="M96" i="6"/>
  <c r="H104" i="6"/>
  <c r="S96" i="6"/>
  <c r="U90" i="6"/>
  <c r="S99" i="6"/>
  <c r="I91" i="6"/>
  <c r="I90" i="6"/>
  <c r="V74" i="6"/>
  <c r="J101" i="6"/>
  <c r="R91" i="6"/>
  <c r="M78" i="6"/>
  <c r="V66" i="6"/>
  <c r="L90" i="6"/>
  <c r="L74" i="6"/>
  <c r="R94" i="6"/>
  <c r="N66" i="6"/>
  <c r="K74" i="6"/>
  <c r="V71" i="6"/>
  <c r="Q59" i="6"/>
  <c r="U71" i="6"/>
  <c r="T67" i="6"/>
  <c r="T62" i="6"/>
  <c r="Q30" i="6"/>
  <c r="T53" i="6"/>
  <c r="Q56" i="6"/>
  <c r="M42" i="6"/>
  <c r="V56" i="6"/>
  <c r="J42" i="6"/>
  <c r="M35" i="6"/>
  <c r="S52" i="6"/>
  <c r="R42" i="6"/>
  <c r="U35" i="6"/>
  <c r="M55" i="6"/>
  <c r="M28" i="6"/>
  <c r="P62" i="6"/>
  <c r="M54" i="6"/>
  <c r="V33" i="6"/>
  <c r="G40" i="6"/>
  <c r="H99" i="6"/>
  <c r="U96" i="6"/>
  <c r="M89" i="6"/>
  <c r="R99" i="6"/>
  <c r="N103" i="6"/>
  <c r="E80" i="6"/>
  <c r="E74" i="6"/>
  <c r="I66" i="6"/>
  <c r="V41" i="6"/>
  <c r="T77" i="6"/>
  <c r="L67" i="6"/>
  <c r="M56" i="6"/>
  <c r="U41" i="6"/>
  <c r="R62" i="6"/>
  <c r="U56" i="6"/>
  <c r="I42" i="6"/>
  <c r="Q47" i="6"/>
  <c r="T35" i="6"/>
  <c r="J61" i="6"/>
  <c r="S59" i="6"/>
  <c r="O54" i="6"/>
  <c r="E47" i="6"/>
  <c r="S39" i="6"/>
  <c r="T89" i="6"/>
  <c r="E130" i="6"/>
  <c r="E120" i="6"/>
  <c r="P89" i="6"/>
  <c r="S78" i="6"/>
  <c r="L71" i="6"/>
  <c r="S71" i="6"/>
  <c r="T64" i="6"/>
  <c r="O47" i="6"/>
  <c r="L41" i="6"/>
  <c r="E56" i="6"/>
  <c r="T41" i="6"/>
  <c r="Q62" i="6"/>
  <c r="J35" i="6"/>
  <c r="E60" i="6"/>
  <c r="O53" i="6"/>
  <c r="Q41" i="6"/>
  <c r="K59" i="6"/>
  <c r="K53" i="6"/>
  <c r="G46" i="6"/>
  <c r="R89" i="6"/>
  <c r="T76" i="6"/>
  <c r="H89" i="6"/>
  <c r="N91" i="6"/>
  <c r="H66" i="6"/>
  <c r="J59" i="6"/>
  <c r="E32" i="6"/>
  <c r="J41" i="6"/>
  <c r="I62" i="6"/>
  <c r="N59" i="6"/>
  <c r="J40" i="6"/>
  <c r="E59" i="6"/>
  <c r="E53" i="6"/>
  <c r="O30" i="6"/>
  <c r="E92" i="6"/>
  <c r="Q101" i="6"/>
  <c r="N96" i="6"/>
  <c r="J89" i="6"/>
  <c r="E52" i="6"/>
  <c r="J74" i="6"/>
  <c r="U52" i="6"/>
  <c r="K75" i="6"/>
  <c r="K69" i="6"/>
  <c r="V53" i="6"/>
  <c r="N47" i="6"/>
  <c r="N60" i="6"/>
  <c r="E40" i="6"/>
  <c r="K30" i="6"/>
  <c r="V60" i="6"/>
  <c r="G53" i="6"/>
  <c r="Q42" i="6"/>
  <c r="O52" i="6"/>
  <c r="K35" i="6"/>
  <c r="G30" i="6"/>
  <c r="I53" i="6"/>
  <c r="E46" i="6"/>
  <c r="L30" i="6"/>
  <c r="I41" i="6"/>
  <c r="I30" i="6"/>
  <c r="S41" i="6"/>
  <c r="I193" i="6"/>
  <c r="Q193" i="6"/>
  <c r="M193" i="6"/>
  <c r="U193" i="6"/>
  <c r="P193" i="6"/>
  <c r="S193" i="6"/>
  <c r="J193" i="6"/>
  <c r="N193" i="6"/>
  <c r="K193" i="6"/>
  <c r="L193" i="6"/>
  <c r="O193" i="6"/>
  <c r="T193" i="6"/>
  <c r="G193" i="6"/>
  <c r="G312" i="6"/>
  <c r="O282" i="6"/>
  <c r="G282" i="6"/>
  <c r="I255" i="6"/>
  <c r="O306" i="6"/>
  <c r="H281" i="6"/>
  <c r="I281" i="6"/>
  <c r="K281" i="6"/>
  <c r="S281" i="6"/>
  <c r="L282" i="6"/>
  <c r="L306" i="6"/>
  <c r="P290" i="6"/>
  <c r="G268" i="6"/>
  <c r="O268" i="6"/>
  <c r="K306" i="6"/>
  <c r="G292" i="6"/>
  <c r="S292" i="6"/>
  <c r="J292" i="6"/>
  <c r="O292" i="6"/>
  <c r="T308" i="6"/>
  <c r="Q303" i="6"/>
  <c r="M297" i="6"/>
  <c r="Q284" i="6"/>
  <c r="N255" i="6"/>
  <c r="G306" i="6"/>
  <c r="R268" i="6"/>
  <c r="L255" i="6"/>
  <c r="N303" i="6"/>
  <c r="M299" i="6"/>
  <c r="M290" i="6"/>
  <c r="L281" i="6"/>
  <c r="P276" i="6"/>
  <c r="N267" i="6"/>
  <c r="P256" i="6"/>
  <c r="R245" i="6"/>
  <c r="I240" i="6"/>
  <c r="G240" i="6"/>
  <c r="S240" i="6"/>
  <c r="H240" i="6"/>
  <c r="J240" i="6"/>
  <c r="O240" i="6"/>
  <c r="Q221" i="6"/>
  <c r="G208" i="6"/>
  <c r="O235" i="6"/>
  <c r="P310" i="6"/>
  <c r="L307" i="6"/>
  <c r="H304" i="6"/>
  <c r="J301" i="6"/>
  <c r="R301" i="6"/>
  <c r="I297" i="6"/>
  <c r="M292" i="6"/>
  <c r="L283" i="6"/>
  <c r="I273" i="6"/>
  <c r="M268" i="6"/>
  <c r="H255" i="6"/>
  <c r="L249" i="6"/>
  <c r="M243" i="6"/>
  <c r="K243" i="6"/>
  <c r="S243" i="6"/>
  <c r="G300" i="6"/>
  <c r="R289" i="6"/>
  <c r="L284" i="6"/>
  <c r="I274" i="6"/>
  <c r="V268" i="6"/>
  <c r="L263" i="6"/>
  <c r="O257" i="6"/>
  <c r="K257" i="6"/>
  <c r="S257" i="6"/>
  <c r="O250" i="6"/>
  <c r="M250" i="6"/>
  <c r="P250" i="6"/>
  <c r="R250" i="6"/>
  <c r="G250" i="6"/>
  <c r="P243" i="6"/>
  <c r="R309" i="6"/>
  <c r="N304" i="6"/>
  <c r="V293" i="6"/>
  <c r="H282" i="6"/>
  <c r="U276" i="6"/>
  <c r="P271" i="6"/>
  <c r="K271" i="6"/>
  <c r="S271" i="6"/>
  <c r="P264" i="6"/>
  <c r="G264" i="6"/>
  <c r="O264" i="6"/>
  <c r="N264" i="6"/>
  <c r="V256" i="6"/>
  <c r="V249" i="6"/>
  <c r="N243" i="6"/>
  <c r="U208" i="6"/>
  <c r="P296" i="6"/>
  <c r="G296" i="6"/>
  <c r="O296" i="6"/>
  <c r="R283" i="6"/>
  <c r="I268" i="6"/>
  <c r="J261" i="6"/>
  <c r="J254" i="6"/>
  <c r="V247" i="6"/>
  <c r="U240" i="6"/>
  <c r="V230" i="6"/>
  <c r="I230" i="6"/>
  <c r="K230" i="6"/>
  <c r="T230" i="6"/>
  <c r="U230" i="6"/>
  <c r="L230" i="6"/>
  <c r="J230" i="6"/>
  <c r="R230" i="6"/>
  <c r="H198" i="6"/>
  <c r="E292" i="6"/>
  <c r="E284" i="6"/>
  <c r="E276" i="6"/>
  <c r="K268" i="6"/>
  <c r="K264" i="6"/>
  <c r="G261" i="6"/>
  <c r="S252" i="6"/>
  <c r="O245" i="6"/>
  <c r="G241" i="6"/>
  <c r="L236" i="6"/>
  <c r="Q208" i="6"/>
  <c r="E203" i="6"/>
  <c r="Q258" i="6"/>
  <c r="Q250" i="6"/>
  <c r="U241" i="6"/>
  <c r="T235" i="6"/>
  <c r="M230" i="6"/>
  <c r="K205" i="6"/>
  <c r="G195" i="6"/>
  <c r="Q195" i="6"/>
  <c r="S195" i="6"/>
  <c r="U195" i="6"/>
  <c r="O195" i="6"/>
  <c r="J195" i="6"/>
  <c r="N195" i="6"/>
  <c r="P195" i="6"/>
  <c r="L195" i="6"/>
  <c r="M195" i="6"/>
  <c r="H195" i="6"/>
  <c r="R195" i="6"/>
  <c r="T228" i="6"/>
  <c r="E291" i="6"/>
  <c r="E263" i="6"/>
  <c r="K245" i="6"/>
  <c r="J221" i="6"/>
  <c r="N203" i="6"/>
  <c r="R265" i="6"/>
  <c r="K312" i="6"/>
  <c r="V255" i="6"/>
  <c r="T24" i="6"/>
  <c r="Q275" i="6"/>
  <c r="E306" i="6"/>
  <c r="Q300" i="6"/>
  <c r="O300" i="6"/>
  <c r="N290" i="6"/>
  <c r="Q267" i="6"/>
  <c r="G308" i="6"/>
  <c r="U281" i="6"/>
  <c r="K254" i="6"/>
  <c r="G254" i="6"/>
  <c r="O254" i="6"/>
  <c r="U235" i="6"/>
  <c r="L300" i="6"/>
  <c r="L267" i="6"/>
  <c r="S235" i="6"/>
  <c r="R306" i="6"/>
  <c r="R302" i="6"/>
  <c r="G299" i="6"/>
  <c r="J299" i="6"/>
  <c r="R261" i="6"/>
  <c r="I256" i="6"/>
  <c r="H256" i="6"/>
  <c r="L256" i="6"/>
  <c r="O256" i="6"/>
  <c r="Q256" i="6"/>
  <c r="N240" i="6"/>
  <c r="H310" i="6"/>
  <c r="T303" i="6"/>
  <c r="P300" i="6"/>
  <c r="V291" i="6"/>
  <c r="U282" i="6"/>
  <c r="V260" i="6"/>
  <c r="N254" i="6"/>
  <c r="L242" i="6"/>
  <c r="M235" i="6"/>
  <c r="S299" i="6"/>
  <c r="V294" i="6"/>
  <c r="N294" i="6"/>
  <c r="K294" i="6"/>
  <c r="G294" i="6"/>
  <c r="U283" i="6"/>
  <c r="R273" i="6"/>
  <c r="L268" i="6"/>
  <c r="R255" i="6"/>
  <c r="J249" i="6"/>
  <c r="V242" i="6"/>
  <c r="R313" i="6"/>
  <c r="V308" i="6"/>
  <c r="R303" i="6"/>
  <c r="R298" i="6"/>
  <c r="L293" i="6"/>
  <c r="N287" i="6"/>
  <c r="G287" i="6"/>
  <c r="K287" i="6"/>
  <c r="Q281" i="6"/>
  <c r="J276" i="6"/>
  <c r="V269" i="6"/>
  <c r="J263" i="6"/>
  <c r="J256" i="6"/>
  <c r="U242" i="6"/>
  <c r="H235" i="6"/>
  <c r="E221" i="6"/>
  <c r="L294" i="6"/>
  <c r="H283" i="6"/>
  <c r="M266" i="6"/>
  <c r="R260" i="6"/>
  <c r="I247" i="6"/>
  <c r="O228" i="6"/>
  <c r="O299" i="6"/>
  <c r="O295" i="6"/>
  <c r="O291" i="6"/>
  <c r="O287" i="6"/>
  <c r="S282" i="6"/>
  <c r="O279" i="6"/>
  <c r="O275" i="6"/>
  <c r="E268" i="6"/>
  <c r="K260" i="6"/>
  <c r="K256" i="6"/>
  <c r="K252" i="6"/>
  <c r="G245" i="6"/>
  <c r="K240" i="6"/>
  <c r="E236" i="6"/>
  <c r="P230" i="6"/>
  <c r="M221" i="6"/>
  <c r="I258" i="6"/>
  <c r="I250" i="6"/>
  <c r="M245" i="6"/>
  <c r="I235" i="6"/>
  <c r="E230" i="6"/>
  <c r="I228" i="6"/>
  <c r="E299" i="6"/>
  <c r="E281" i="6"/>
  <c r="K234" i="6"/>
  <c r="N234" i="6"/>
  <c r="J234" i="6"/>
  <c r="P234" i="6"/>
  <c r="R234" i="6"/>
  <c r="V234" i="6"/>
  <c r="L222" i="6"/>
  <c r="J222" i="6"/>
  <c r="T222" i="6"/>
  <c r="R222" i="6"/>
  <c r="N222" i="6"/>
  <c r="P222" i="6"/>
  <c r="V222" i="6"/>
  <c r="K222" i="6"/>
  <c r="M222" i="6"/>
  <c r="O222" i="6"/>
  <c r="H215" i="6"/>
  <c r="L185" i="6"/>
  <c r="N185" i="6"/>
  <c r="R185" i="6"/>
  <c r="T185" i="6"/>
  <c r="I185" i="6"/>
  <c r="J185" i="6"/>
  <c r="H185" i="6"/>
  <c r="G185" i="6"/>
  <c r="K185" i="6"/>
  <c r="M185" i="6"/>
  <c r="U185" i="6"/>
  <c r="P185" i="6"/>
  <c r="O185" i="6"/>
  <c r="L312" i="6"/>
  <c r="G251" i="6"/>
  <c r="O251" i="6"/>
  <c r="T251" i="6"/>
  <c r="K251" i="6"/>
  <c r="S251" i="6"/>
  <c r="E302" i="6"/>
  <c r="U312" i="6"/>
  <c r="N298" i="6"/>
  <c r="T245" i="6"/>
  <c r="P22" i="6"/>
  <c r="I302" i="6"/>
  <c r="P282" i="6"/>
  <c r="N265" i="6"/>
  <c r="N27" i="6"/>
  <c r="Q27" i="6"/>
  <c r="V25" i="6"/>
  <c r="M203" i="6"/>
  <c r="O304" i="6"/>
  <c r="G267" i="6"/>
  <c r="R267" i="6"/>
  <c r="I267" i="6"/>
  <c r="J267" i="6"/>
  <c r="K267" i="6"/>
  <c r="S267" i="6"/>
  <c r="M267" i="6"/>
  <c r="O303" i="6"/>
  <c r="S306" i="6"/>
  <c r="J281" i="6"/>
  <c r="V290" i="6"/>
  <c r="I261" i="6"/>
  <c r="H245" i="6"/>
  <c r="E300" i="6"/>
  <c r="U299" i="6"/>
  <c r="O289" i="6"/>
  <c r="K289" i="6"/>
  <c r="S289" i="6"/>
  <c r="P289" i="6"/>
  <c r="U249" i="6"/>
  <c r="K249" i="6"/>
  <c r="S249" i="6"/>
  <c r="M249" i="6"/>
  <c r="Q312" i="6"/>
  <c r="L302" i="6"/>
  <c r="P267" i="6"/>
  <c r="U304" i="6"/>
  <c r="P299" i="6"/>
  <c r="Q265" i="6"/>
  <c r="J310" i="6"/>
  <c r="J306" i="6"/>
  <c r="J302" i="6"/>
  <c r="M298" i="6"/>
  <c r="L289" i="6"/>
  <c r="P284" i="6"/>
  <c r="N275" i="6"/>
  <c r="M260" i="6"/>
  <c r="J255" i="6"/>
  <c r="P249" i="6"/>
  <c r="T243" i="6"/>
  <c r="Q183" i="6"/>
  <c r="V183" i="6"/>
  <c r="M183" i="6"/>
  <c r="U183" i="6"/>
  <c r="T183" i="6"/>
  <c r="J183" i="6"/>
  <c r="N183" i="6"/>
  <c r="H183" i="6"/>
  <c r="S183" i="6"/>
  <c r="O183" i="6"/>
  <c r="I183" i="6"/>
  <c r="P183" i="6"/>
  <c r="L183" i="6"/>
  <c r="R183" i="6"/>
  <c r="Q245" i="6"/>
  <c r="O221" i="6"/>
  <c r="E208" i="6"/>
  <c r="T309" i="6"/>
  <c r="P306" i="6"/>
  <c r="L303" i="6"/>
  <c r="H300" i="6"/>
  <c r="L291" i="6"/>
  <c r="J282" i="6"/>
  <c r="R266" i="6"/>
  <c r="J260" i="6"/>
  <c r="N247" i="6"/>
  <c r="R241" i="6"/>
  <c r="T298" i="6"/>
  <c r="M293" i="6"/>
  <c r="J283" i="6"/>
  <c r="M278" i="6"/>
  <c r="G278" i="6"/>
  <c r="O278" i="6"/>
  <c r="H273" i="6"/>
  <c r="U267" i="6"/>
  <c r="U260" i="6"/>
  <c r="M254" i="6"/>
  <c r="K235" i="6"/>
  <c r="V312" i="6"/>
  <c r="N308" i="6"/>
  <c r="J303" i="6"/>
  <c r="H298" i="6"/>
  <c r="U292" i="6"/>
  <c r="M286" i="6"/>
  <c r="I275" i="6"/>
  <c r="U268" i="6"/>
  <c r="Q255" i="6"/>
  <c r="U293" i="6"/>
  <c r="Q282" i="6"/>
  <c r="U277" i="6"/>
  <c r="T265" i="6"/>
  <c r="Q246" i="6"/>
  <c r="G246" i="6"/>
  <c r="O246" i="6"/>
  <c r="P246" i="6"/>
  <c r="R246" i="6"/>
  <c r="V227" i="6"/>
  <c r="J227" i="6"/>
  <c r="T227" i="6"/>
  <c r="K227" i="6"/>
  <c r="N227" i="6"/>
  <c r="R227" i="6"/>
  <c r="G227" i="6"/>
  <c r="P227" i="6"/>
  <c r="Q227" i="6"/>
  <c r="H227" i="6"/>
  <c r="V193" i="6"/>
  <c r="S298" i="6"/>
  <c r="G291" i="6"/>
  <c r="S286" i="6"/>
  <c r="K282" i="6"/>
  <c r="G279" i="6"/>
  <c r="G275" i="6"/>
  <c r="O271" i="6"/>
  <c r="O267" i="6"/>
  <c r="O263" i="6"/>
  <c r="E260" i="6"/>
  <c r="E256" i="6"/>
  <c r="E252" i="6"/>
  <c r="E244" i="6"/>
  <c r="E240" i="6"/>
  <c r="Q201" i="6"/>
  <c r="U257" i="6"/>
  <c r="Q240" i="6"/>
  <c r="S227" i="6"/>
  <c r="G298" i="6"/>
  <c r="G288" i="6"/>
  <c r="O252" i="6"/>
  <c r="K201" i="6"/>
  <c r="N230" i="6"/>
  <c r="V203" i="6"/>
  <c r="H203" i="6"/>
  <c r="J203" i="6"/>
  <c r="R203" i="6"/>
  <c r="G203" i="6"/>
  <c r="I203" i="6"/>
  <c r="K203" i="6"/>
  <c r="T203" i="6"/>
  <c r="U203" i="6"/>
  <c r="Q203" i="6"/>
  <c r="P203" i="6"/>
  <c r="L203" i="6"/>
  <c r="N221" i="6"/>
  <c r="P221" i="6"/>
  <c r="R221" i="6"/>
  <c r="G221" i="6"/>
  <c r="S221" i="6"/>
  <c r="T221" i="6"/>
  <c r="I221" i="6"/>
  <c r="U221" i="6"/>
  <c r="H221" i="6"/>
  <c r="V302" i="6"/>
  <c r="H265" i="6"/>
  <c r="K298" i="6"/>
  <c r="E282" i="6"/>
  <c r="O255" i="6"/>
  <c r="N201" i="6"/>
  <c r="H201" i="6"/>
  <c r="U201" i="6"/>
  <c r="P201" i="6"/>
  <c r="M201" i="6"/>
  <c r="V201" i="6"/>
  <c r="J201" i="6"/>
  <c r="R201" i="6"/>
  <c r="K221" i="6"/>
  <c r="J208" i="6"/>
  <c r="L208" i="6"/>
  <c r="N208" i="6"/>
  <c r="T208" i="6"/>
  <c r="V208" i="6"/>
  <c r="I208" i="6"/>
  <c r="K208" i="6"/>
  <c r="M208" i="6"/>
  <c r="R208" i="6"/>
  <c r="U265" i="6"/>
  <c r="O265" i="6"/>
  <c r="I265" i="6"/>
  <c r="K265" i="6"/>
  <c r="S265" i="6"/>
  <c r="G276" i="6"/>
  <c r="S276" i="6"/>
  <c r="T276" i="6"/>
  <c r="L276" i="6"/>
  <c r="M276" i="6"/>
  <c r="K276" i="6"/>
  <c r="O276" i="6"/>
  <c r="N312" i="6"/>
  <c r="M303" i="6"/>
  <c r="Q306" i="6"/>
  <c r="M275" i="6"/>
  <c r="U258" i="6"/>
  <c r="S258" i="6"/>
  <c r="H258" i="6"/>
  <c r="G258" i="6"/>
  <c r="O258" i="6"/>
  <c r="U303" i="6"/>
  <c r="U297" i="6"/>
  <c r="S303" i="6"/>
  <c r="N297" i="6"/>
  <c r="V274" i="6"/>
  <c r="N261" i="6"/>
  <c r="P261" i="6"/>
  <c r="K261" i="6"/>
  <c r="S261" i="6"/>
  <c r="H242" i="6"/>
  <c r="G242" i="6"/>
  <c r="O242" i="6"/>
  <c r="I242" i="6"/>
  <c r="I306" i="6"/>
  <c r="S308" i="6"/>
  <c r="P303" i="6"/>
  <c r="J297" i="6"/>
  <c r="N274" i="6"/>
  <c r="L297" i="6"/>
  <c r="P292" i="6"/>
  <c r="M274" i="6"/>
  <c r="N242" i="6"/>
  <c r="J228" i="6"/>
  <c r="G228" i="6"/>
  <c r="H228" i="6"/>
  <c r="R228" i="6"/>
  <c r="K228" i="6"/>
  <c r="N228" i="6"/>
  <c r="V228" i="6"/>
  <c r="V215" i="6"/>
  <c r="J215" i="6"/>
  <c r="S215" i="6"/>
  <c r="P215" i="6"/>
  <c r="K215" i="6"/>
  <c r="L215" i="6"/>
  <c r="M215" i="6"/>
  <c r="R215" i="6"/>
  <c r="G201" i="6"/>
  <c r="L244" i="6"/>
  <c r="H312" i="6"/>
  <c r="P302" i="6"/>
  <c r="K299" i="6"/>
  <c r="J290" i="6"/>
  <c r="N285" i="6"/>
  <c r="L275" i="6"/>
  <c r="L265" i="6"/>
  <c r="M259" i="6"/>
  <c r="S259" i="6"/>
  <c r="L259" i="6"/>
  <c r="P252" i="6"/>
  <c r="L292" i="6"/>
  <c r="I282" i="6"/>
  <c r="V276" i="6"/>
  <c r="O266" i="6"/>
  <c r="G266" i="6"/>
  <c r="Q266" i="6"/>
  <c r="P259" i="6"/>
  <c r="L247" i="6"/>
  <c r="O241" i="6"/>
  <c r="K241" i="6"/>
  <c r="M241" i="6"/>
  <c r="R311" i="6"/>
  <c r="J307" i="6"/>
  <c r="N302" i="6"/>
  <c r="R290" i="6"/>
  <c r="U284" i="6"/>
  <c r="T267" i="6"/>
  <c r="L261" i="6"/>
  <c r="L254" i="6"/>
  <c r="J247" i="6"/>
  <c r="G230" i="6"/>
  <c r="T215" i="6"/>
  <c r="I198" i="6"/>
  <c r="T292" i="6"/>
  <c r="I276" i="6"/>
  <c r="V270" i="6"/>
  <c r="V263" i="6"/>
  <c r="N257" i="6"/>
  <c r="R251" i="6"/>
  <c r="E298" i="6"/>
  <c r="E294" i="6"/>
  <c r="E290" i="6"/>
  <c r="O281" i="6"/>
  <c r="K278" i="6"/>
  <c r="S270" i="6"/>
  <c r="K266" i="6"/>
  <c r="G259" i="6"/>
  <c r="S254" i="6"/>
  <c r="K250" i="6"/>
  <c r="G247" i="6"/>
  <c r="G243" i="6"/>
  <c r="H229" i="6"/>
  <c r="I229" i="6"/>
  <c r="K229" i="6"/>
  <c r="N229" i="6"/>
  <c r="R229" i="6"/>
  <c r="S229" i="6"/>
  <c r="T229" i="6"/>
  <c r="U229" i="6"/>
  <c r="V229" i="6"/>
  <c r="L229" i="6"/>
  <c r="J229" i="6"/>
  <c r="E219" i="6"/>
  <c r="T198" i="6"/>
  <c r="E215" i="6"/>
  <c r="R193" i="6"/>
  <c r="E295" i="6"/>
  <c r="K277" i="6"/>
  <c r="K259" i="6"/>
  <c r="E249" i="6"/>
  <c r="G124" i="6"/>
  <c r="O124" i="6"/>
  <c r="T124" i="6"/>
  <c r="K124" i="6"/>
  <c r="S124" i="6"/>
  <c r="J124" i="6"/>
  <c r="L124" i="6"/>
  <c r="H124" i="6"/>
  <c r="R124" i="6"/>
  <c r="U124" i="6"/>
  <c r="V124" i="6"/>
  <c r="M124" i="6"/>
  <c r="Q124" i="6"/>
  <c r="I124" i="6"/>
  <c r="P124" i="6"/>
  <c r="N124" i="6"/>
  <c r="V275" i="6"/>
  <c r="M312" i="6"/>
  <c r="V245" i="6"/>
  <c r="I312" i="6"/>
  <c r="O297" i="6"/>
  <c r="K297" i="6"/>
  <c r="S297" i="6"/>
  <c r="K303" i="6"/>
  <c r="H274" i="6"/>
  <c r="G274" i="6"/>
  <c r="O274" i="6"/>
  <c r="H303" i="6"/>
  <c r="G303" i="6"/>
  <c r="M300" i="6"/>
  <c r="L290" i="6"/>
  <c r="P274" i="6"/>
  <c r="E303" i="6"/>
  <c r="N284" i="6"/>
  <c r="O273" i="6"/>
  <c r="K273" i="6"/>
  <c r="N260" i="6"/>
  <c r="R312" i="6"/>
  <c r="R308" i="6"/>
  <c r="R304" i="6"/>
  <c r="R300" i="6"/>
  <c r="G283" i="6"/>
  <c r="I283" i="6"/>
  <c r="O283" i="6"/>
  <c r="K283" i="6"/>
  <c r="S283" i="6"/>
  <c r="V273" i="6"/>
  <c r="N258" i="6"/>
  <c r="P308" i="6"/>
  <c r="H302" i="6"/>
  <c r="U298" i="6"/>
  <c r="T289" i="6"/>
  <c r="S285" i="6"/>
  <c r="U285" i="6"/>
  <c r="M285" i="6"/>
  <c r="K285" i="6"/>
  <c r="V285" i="6"/>
  <c r="U274" i="6"/>
  <c r="L258" i="6"/>
  <c r="G252" i="6"/>
  <c r="I252" i="6"/>
  <c r="P245" i="6"/>
  <c r="E201" i="6"/>
  <c r="H297" i="6"/>
  <c r="U291" i="6"/>
  <c r="R281" i="6"/>
  <c r="U275" i="6"/>
  <c r="J265" i="6"/>
  <c r="V258" i="6"/>
  <c r="N252" i="6"/>
  <c r="L240" i="6"/>
  <c r="U215" i="6"/>
  <c r="J311" i="6"/>
  <c r="V306" i="6"/>
  <c r="V300" i="6"/>
  <c r="J284" i="6"/>
  <c r="K279" i="6"/>
  <c r="S279" i="6"/>
  <c r="H267" i="6"/>
  <c r="T260" i="6"/>
  <c r="M252" i="6"/>
  <c r="P228" i="6"/>
  <c r="P297" i="6"/>
  <c r="I292" i="6"/>
  <c r="U269" i="6"/>
  <c r="I263" i="6"/>
  <c r="U256" i="6"/>
  <c r="T249" i="6"/>
  <c r="L243" i="6"/>
  <c r="I236" i="6"/>
  <c r="T236" i="6"/>
  <c r="J236" i="6"/>
  <c r="R236" i="6"/>
  <c r="G236" i="6"/>
  <c r="U236" i="6"/>
  <c r="P236" i="6"/>
  <c r="G297" i="6"/>
  <c r="O293" i="6"/>
  <c r="G289" i="6"/>
  <c r="G285" i="6"/>
  <c r="G281" i="6"/>
  <c r="E274" i="6"/>
  <c r="E270" i="6"/>
  <c r="E266" i="6"/>
  <c r="K258" i="6"/>
  <c r="E254" i="6"/>
  <c r="E250" i="6"/>
  <c r="S242" i="6"/>
  <c r="M228" i="6"/>
  <c r="Q264" i="6"/>
  <c r="U251" i="6"/>
  <c r="U243" i="6"/>
  <c r="P239" i="6"/>
  <c r="R239" i="6"/>
  <c r="H239" i="6"/>
  <c r="K239" i="6"/>
  <c r="S239" i="6"/>
  <c r="O208" i="6"/>
  <c r="Q198" i="6"/>
  <c r="O294" i="6"/>
  <c r="P84" i="6"/>
  <c r="K84" i="6"/>
  <c r="S84" i="6"/>
  <c r="N84" i="6"/>
  <c r="G84" i="6"/>
  <c r="I84" i="6"/>
  <c r="T84" i="6"/>
  <c r="M84" i="6"/>
  <c r="V84" i="6"/>
  <c r="O84" i="6"/>
  <c r="U84" i="6"/>
  <c r="Q84" i="6"/>
  <c r="J84" i="6"/>
  <c r="H84" i="6"/>
  <c r="R84" i="6"/>
  <c r="L84" i="6"/>
  <c r="K275" i="6"/>
  <c r="H275" i="6"/>
  <c r="T275" i="6"/>
  <c r="S275" i="6"/>
  <c r="P265" i="6"/>
  <c r="P312" i="6"/>
  <c r="T255" i="6"/>
  <c r="S255" i="6"/>
  <c r="M255" i="6"/>
  <c r="G255" i="6"/>
  <c r="K255" i="6"/>
  <c r="G302" i="6"/>
  <c r="P251" i="6"/>
  <c r="U302" i="6"/>
  <c r="M5" i="6"/>
  <c r="N22" i="6"/>
  <c r="L298" i="6"/>
  <c r="Q251" i="6"/>
  <c r="Q290" i="6"/>
  <c r="I290" i="6"/>
  <c r="S290" i="6"/>
  <c r="G290" i="6"/>
  <c r="O290" i="6"/>
  <c r="V235" i="6"/>
  <c r="J235" i="6"/>
  <c r="R235" i="6"/>
  <c r="G235" i="6"/>
  <c r="N235" i="6"/>
  <c r="Q235" i="6"/>
  <c r="Q302" i="6"/>
  <c r="G260" i="6"/>
  <c r="S260" i="6"/>
  <c r="O260" i="6"/>
  <c r="I260" i="6"/>
  <c r="M196" i="6"/>
  <c r="O196" i="6"/>
  <c r="K196" i="6"/>
  <c r="Q196" i="6"/>
  <c r="I196" i="6"/>
  <c r="L196" i="6"/>
  <c r="S196" i="6"/>
  <c r="J196" i="6"/>
  <c r="G196" i="6"/>
  <c r="T196" i="6"/>
  <c r="V196" i="6"/>
  <c r="I303" i="6"/>
  <c r="S302" i="6"/>
  <c r="I245" i="6"/>
  <c r="S201" i="6"/>
  <c r="T312" i="6"/>
  <c r="O302" i="6"/>
  <c r="M189" i="6"/>
  <c r="T189" i="6"/>
  <c r="O189" i="6"/>
  <c r="U189" i="6"/>
  <c r="I189" i="6"/>
  <c r="K189" i="6"/>
  <c r="N189" i="6"/>
  <c r="V189" i="6"/>
  <c r="G189" i="6"/>
  <c r="H189" i="6"/>
  <c r="L189" i="6"/>
  <c r="S189" i="6"/>
  <c r="J189" i="6"/>
  <c r="R189" i="6"/>
  <c r="S312" i="6"/>
  <c r="M302" i="6"/>
  <c r="M283" i="6"/>
  <c r="Q299" i="6"/>
  <c r="J273" i="6"/>
  <c r="P260" i="6"/>
  <c r="G244" i="6"/>
  <c r="S244" i="6"/>
  <c r="U244" i="6"/>
  <c r="V244" i="6"/>
  <c r="K244" i="6"/>
  <c r="O244" i="6"/>
  <c r="M205" i="6"/>
  <c r="Q205" i="6"/>
  <c r="N205" i="6"/>
  <c r="V205" i="6"/>
  <c r="H205" i="6"/>
  <c r="P205" i="6"/>
  <c r="J205" i="6"/>
  <c r="O205" i="6"/>
  <c r="R205" i="6"/>
  <c r="G205" i="6"/>
  <c r="I205" i="6"/>
  <c r="S205" i="6"/>
  <c r="T205" i="6"/>
  <c r="U205" i="6"/>
  <c r="O312" i="6"/>
  <c r="R258" i="6"/>
  <c r="E205" i="6"/>
  <c r="J308" i="6"/>
  <c r="J304" i="6"/>
  <c r="J300" i="6"/>
  <c r="N291" i="6"/>
  <c r="M282" i="6"/>
  <c r="L273" i="6"/>
  <c r="P268" i="6"/>
  <c r="Q263" i="6"/>
  <c r="T252" i="6"/>
  <c r="K247" i="6"/>
  <c r="S247" i="6"/>
  <c r="P235" i="6"/>
  <c r="M242" i="6"/>
  <c r="O237" i="6"/>
  <c r="N237" i="6"/>
  <c r="H237" i="6"/>
  <c r="V237" i="6"/>
  <c r="G166" i="6"/>
  <c r="T166" i="6"/>
  <c r="J166" i="6"/>
  <c r="O166" i="6"/>
  <c r="I166" i="6"/>
  <c r="H166" i="6"/>
  <c r="V166" i="6"/>
  <c r="K166" i="6"/>
  <c r="R166" i="6"/>
  <c r="N166" i="6"/>
  <c r="S166" i="6"/>
  <c r="M166" i="6"/>
  <c r="U166" i="6"/>
  <c r="T301" i="6"/>
  <c r="J298" i="6"/>
  <c r="N293" i="6"/>
  <c r="I289" i="6"/>
  <c r="M284" i="6"/>
  <c r="Q279" i="6"/>
  <c r="J274" i="6"/>
  <c r="N269" i="6"/>
  <c r="R257" i="6"/>
  <c r="J251" i="6"/>
  <c r="J244" i="6"/>
  <c r="R237" i="6"/>
  <c r="V198" i="6"/>
  <c r="Q296" i="6"/>
  <c r="J291" i="6"/>
  <c r="K286" i="6"/>
  <c r="G286" i="6"/>
  <c r="O286" i="6"/>
  <c r="J275" i="6"/>
  <c r="K270" i="6"/>
  <c r="G270" i="6"/>
  <c r="L270" i="6"/>
  <c r="M270" i="6"/>
  <c r="R264" i="6"/>
  <c r="J258" i="6"/>
  <c r="V251" i="6"/>
  <c r="N245" i="6"/>
  <c r="V310" i="6"/>
  <c r="R305" i="6"/>
  <c r="K295" i="6"/>
  <c r="S295" i="6"/>
  <c r="M295" i="6"/>
  <c r="Q289" i="6"/>
  <c r="T283" i="6"/>
  <c r="V277" i="6"/>
  <c r="N266" i="6"/>
  <c r="N259" i="6"/>
  <c r="H251" i="6"/>
  <c r="J285" i="6"/>
  <c r="Q274" i="6"/>
  <c r="J269" i="6"/>
  <c r="P255" i="6"/>
  <c r="H249" i="6"/>
  <c r="T242" i="6"/>
  <c r="V219" i="6"/>
  <c r="H219" i="6"/>
  <c r="J219" i="6"/>
  <c r="T219" i="6"/>
  <c r="U219" i="6"/>
  <c r="M219" i="6"/>
  <c r="Q219" i="6"/>
  <c r="G219" i="6"/>
  <c r="I219" i="6"/>
  <c r="P219" i="6"/>
  <c r="R219" i="6"/>
  <c r="N219" i="6"/>
  <c r="T201" i="6"/>
  <c r="S296" i="6"/>
  <c r="S288" i="6"/>
  <c r="S284" i="6"/>
  <c r="O277" i="6"/>
  <c r="G273" i="6"/>
  <c r="G265" i="6"/>
  <c r="E258" i="6"/>
  <c r="O249" i="6"/>
  <c r="K246" i="6"/>
  <c r="K242" i="6"/>
  <c r="S237" i="6"/>
  <c r="N217" i="6"/>
  <c r="U217" i="6"/>
  <c r="J217" i="6"/>
  <c r="R217" i="6"/>
  <c r="V217" i="6"/>
  <c r="Q217" i="6"/>
  <c r="G217" i="6"/>
  <c r="H217" i="6"/>
  <c r="P217" i="6"/>
  <c r="I217" i="6"/>
  <c r="K217" i="6"/>
  <c r="L217" i="6"/>
  <c r="P196" i="6"/>
  <c r="K168" i="6"/>
  <c r="G168" i="6"/>
  <c r="S168" i="6"/>
  <c r="I168" i="6"/>
  <c r="U168" i="6"/>
  <c r="R168" i="6"/>
  <c r="M168" i="6"/>
  <c r="J168" i="6"/>
  <c r="Q168" i="6"/>
  <c r="P168" i="6"/>
  <c r="T168" i="6"/>
  <c r="O168" i="6"/>
  <c r="L168" i="6"/>
  <c r="H168" i="6"/>
  <c r="V168" i="6"/>
  <c r="I264" i="6"/>
  <c r="U259" i="6"/>
  <c r="M251" i="6"/>
  <c r="M247" i="6"/>
  <c r="Q237" i="6"/>
  <c r="L219" i="6"/>
  <c r="L201" i="6"/>
  <c r="O284" i="6"/>
  <c r="E267" i="6"/>
  <c r="V207" i="6"/>
  <c r="J207" i="6"/>
  <c r="U207" i="6"/>
  <c r="P207" i="6"/>
  <c r="Q207" i="6"/>
  <c r="S207" i="6"/>
  <c r="T207" i="6"/>
  <c r="I207" i="6"/>
  <c r="N207" i="6"/>
  <c r="H207" i="6"/>
  <c r="H193" i="6"/>
  <c r="G183" i="6"/>
  <c r="H196" i="6"/>
  <c r="V221" i="6"/>
  <c r="P166" i="6"/>
  <c r="Q185" i="6"/>
  <c r="J245" i="6"/>
  <c r="S245" i="6"/>
  <c r="U245" i="6"/>
  <c r="K304" i="6"/>
  <c r="Q298" i="6"/>
  <c r="K198" i="6"/>
  <c r="J198" i="6"/>
  <c r="S198" i="6"/>
  <c r="G198" i="6"/>
  <c r="L198" i="6"/>
  <c r="U198" i="6"/>
  <c r="N198" i="6"/>
  <c r="M198" i="6"/>
  <c r="O198" i="6"/>
  <c r="E312" i="6"/>
  <c r="T306" i="6"/>
  <c r="N281" i="6"/>
  <c r="V299" i="6"/>
  <c r="S291" i="6"/>
  <c r="I291" i="6"/>
  <c r="V281" i="6"/>
  <c r="K263" i="6"/>
  <c r="S263" i="6"/>
  <c r="U263" i="6"/>
  <c r="N251" i="6"/>
  <c r="P240" i="6"/>
  <c r="S199" i="6"/>
  <c r="U199" i="6"/>
  <c r="N199" i="6"/>
  <c r="H199" i="6"/>
  <c r="I199" i="6"/>
  <c r="O199" i="6"/>
  <c r="G199" i="6"/>
  <c r="K199" i="6"/>
  <c r="J199" i="6"/>
  <c r="P199" i="6"/>
  <c r="L199" i="6"/>
  <c r="T199" i="6"/>
  <c r="V199" i="6"/>
  <c r="P304" i="6"/>
  <c r="L301" i="6"/>
  <c r="T297" i="6"/>
  <c r="K293" i="6"/>
  <c r="S293" i="6"/>
  <c r="V283" i="6"/>
  <c r="T273" i="6"/>
  <c r="S269" i="6"/>
  <c r="L269" i="6"/>
  <c r="G269" i="6"/>
  <c r="K269" i="6"/>
  <c r="M256" i="6"/>
  <c r="Q243" i="6"/>
  <c r="E237" i="6"/>
  <c r="U196" i="6"/>
  <c r="P123" i="6"/>
  <c r="H123" i="6"/>
  <c r="O123" i="6"/>
  <c r="T123" i="6"/>
  <c r="J123" i="6"/>
  <c r="L123" i="6"/>
  <c r="K123" i="6"/>
  <c r="Q123" i="6"/>
  <c r="U123" i="6"/>
  <c r="G123" i="6"/>
  <c r="R123" i="6"/>
  <c r="I123" i="6"/>
  <c r="N123" i="6"/>
  <c r="M123" i="6"/>
  <c r="S123" i="6"/>
  <c r="T290" i="6"/>
  <c r="V284" i="6"/>
  <c r="P279" i="6"/>
  <c r="T274" i="6"/>
  <c r="M269" i="6"/>
  <c r="Q257" i="6"/>
  <c r="I251" i="6"/>
  <c r="H244" i="6"/>
  <c r="R196" i="6"/>
  <c r="R299" i="6"/>
  <c r="M294" i="6"/>
  <c r="R282" i="6"/>
  <c r="L277" i="6"/>
  <c r="N271" i="6"/>
  <c r="V265" i="6"/>
  <c r="P257" i="6"/>
  <c r="N250" i="6"/>
  <c r="T244" i="6"/>
  <c r="M237" i="6"/>
  <c r="P189" i="6"/>
  <c r="N296" i="6"/>
  <c r="H291" i="6"/>
  <c r="I284" i="6"/>
  <c r="M279" i="6"/>
  <c r="P273" i="6"/>
  <c r="T268" i="6"/>
  <c r="V254" i="6"/>
  <c r="N241" i="6"/>
  <c r="Q215" i="6"/>
  <c r="K296" i="6"/>
  <c r="K292" i="6"/>
  <c r="K288" i="6"/>
  <c r="K284" i="6"/>
  <c r="G277" i="6"/>
  <c r="S268" i="6"/>
  <c r="S264" i="6"/>
  <c r="O261" i="6"/>
  <c r="G257" i="6"/>
  <c r="G249" i="6"/>
  <c r="E246" i="6"/>
  <c r="E242" i="6"/>
  <c r="J237" i="6"/>
  <c r="L227" i="6"/>
  <c r="O203" i="6"/>
  <c r="V195" i="6"/>
  <c r="M263" i="6"/>
  <c r="Q254" i="6"/>
  <c r="Q242" i="6"/>
  <c r="S236" i="6"/>
  <c r="V231" i="6"/>
  <c r="J231" i="6"/>
  <c r="S231" i="6"/>
  <c r="T231" i="6"/>
  <c r="R231" i="6"/>
  <c r="K231" i="6"/>
  <c r="L231" i="6"/>
  <c r="I231" i="6"/>
  <c r="U231" i="6"/>
  <c r="M231" i="6"/>
  <c r="N231" i="6"/>
  <c r="K291" i="6"/>
  <c r="G284" i="6"/>
  <c r="S273" i="6"/>
  <c r="G256" i="6"/>
  <c r="P198" i="6"/>
  <c r="K183" i="6"/>
  <c r="T232" i="6"/>
  <c r="J232" i="6"/>
  <c r="M232" i="6"/>
  <c r="O211" i="6"/>
  <c r="L232" i="6"/>
  <c r="V223" i="6"/>
  <c r="J223" i="6"/>
  <c r="I223" i="6"/>
  <c r="R233" i="6"/>
  <c r="M180" i="6"/>
  <c r="H180" i="6"/>
  <c r="I180" i="6"/>
  <c r="U180" i="6"/>
  <c r="L180" i="6"/>
  <c r="Q180" i="6"/>
  <c r="J238" i="6"/>
  <c r="J202" i="6"/>
  <c r="P164" i="6"/>
  <c r="R173" i="6"/>
  <c r="J160" i="6"/>
  <c r="E157" i="6"/>
  <c r="G172" i="6"/>
  <c r="O172" i="6"/>
  <c r="T172" i="6"/>
  <c r="K172" i="6"/>
  <c r="E198" i="6"/>
  <c r="J180" i="6"/>
  <c r="L174" i="6"/>
  <c r="V164" i="6"/>
  <c r="U188" i="6"/>
  <c r="M184" i="6"/>
  <c r="Q171" i="6"/>
  <c r="M107" i="6"/>
  <c r="O107" i="6"/>
  <c r="H107" i="6"/>
  <c r="J107" i="6"/>
  <c r="K107" i="6"/>
  <c r="R107" i="6"/>
  <c r="S107" i="6"/>
  <c r="I107" i="6"/>
  <c r="P107" i="6"/>
  <c r="G107" i="6"/>
  <c r="U107" i="6"/>
  <c r="Q107" i="6"/>
  <c r="S172" i="6"/>
  <c r="I176" i="6"/>
  <c r="K121" i="6"/>
  <c r="S121" i="6"/>
  <c r="G121" i="6"/>
  <c r="M121" i="6"/>
  <c r="O121" i="6"/>
  <c r="P121" i="6"/>
  <c r="H121" i="6"/>
  <c r="R121" i="6"/>
  <c r="H140" i="6"/>
  <c r="P140" i="6"/>
  <c r="L140" i="6"/>
  <c r="U140" i="6"/>
  <c r="M140" i="6"/>
  <c r="K140" i="6"/>
  <c r="T140" i="6"/>
  <c r="G140" i="6"/>
  <c r="R140" i="6"/>
  <c r="O140" i="6"/>
  <c r="V140" i="6"/>
  <c r="K116" i="6"/>
  <c r="T116" i="6"/>
  <c r="N116" i="6"/>
  <c r="G116" i="6"/>
  <c r="O116" i="6"/>
  <c r="J116" i="6"/>
  <c r="L116" i="6"/>
  <c r="S116" i="6"/>
  <c r="V116" i="6"/>
  <c r="M116" i="6"/>
  <c r="R116" i="6"/>
  <c r="U118" i="6"/>
  <c r="L139" i="6"/>
  <c r="I93" i="6"/>
  <c r="G93" i="6"/>
  <c r="K118" i="6"/>
  <c r="K108" i="6"/>
  <c r="V211" i="6"/>
  <c r="J211" i="6"/>
  <c r="E287" i="6"/>
  <c r="E269" i="6"/>
  <c r="E255" i="6"/>
  <c r="E232" i="6"/>
  <c r="E211" i="6"/>
  <c r="J233" i="6"/>
  <c r="I187" i="6"/>
  <c r="M187" i="6"/>
  <c r="S187" i="6"/>
  <c r="J187" i="6"/>
  <c r="K181" i="6"/>
  <c r="V181" i="6"/>
  <c r="Q181" i="6"/>
  <c r="N181" i="6"/>
  <c r="H181" i="6"/>
  <c r="J181" i="6"/>
  <c r="Q160" i="6"/>
  <c r="V160" i="6"/>
  <c r="O160" i="6"/>
  <c r="G160" i="6"/>
  <c r="T220" i="6"/>
  <c r="Q214" i="6"/>
  <c r="S214" i="6"/>
  <c r="U214" i="6"/>
  <c r="T202" i="6"/>
  <c r="E199" i="6"/>
  <c r="Q167" i="6"/>
  <c r="N167" i="6"/>
  <c r="M167" i="6"/>
  <c r="U167" i="6"/>
  <c r="M157" i="6"/>
  <c r="U157" i="6"/>
  <c r="J157" i="6"/>
  <c r="H157" i="6"/>
  <c r="S157" i="6"/>
  <c r="T167" i="6"/>
  <c r="R218" i="6"/>
  <c r="N188" i="6"/>
  <c r="O180" i="6"/>
  <c r="J159" i="6"/>
  <c r="G159" i="6"/>
  <c r="O159" i="6"/>
  <c r="I159" i="6"/>
  <c r="J131" i="6"/>
  <c r="T131" i="6"/>
  <c r="H131" i="6"/>
  <c r="Q131" i="6"/>
  <c r="G131" i="6"/>
  <c r="S131" i="6"/>
  <c r="O131" i="6"/>
  <c r="K171" i="6"/>
  <c r="O197" i="6"/>
  <c r="H173" i="6"/>
  <c r="K132" i="6"/>
  <c r="O132" i="6"/>
  <c r="Q132" i="6"/>
  <c r="R132" i="6"/>
  <c r="J132" i="6"/>
  <c r="G132" i="6"/>
  <c r="P132" i="6"/>
  <c r="N132" i="6"/>
  <c r="H132" i="6"/>
  <c r="P118" i="6"/>
  <c r="M188" i="6"/>
  <c r="M170" i="6"/>
  <c r="I157" i="6"/>
  <c r="E172" i="6"/>
  <c r="M181" i="6"/>
  <c r="U169" i="6"/>
  <c r="U159" i="6"/>
  <c r="H156" i="6"/>
  <c r="P156" i="6"/>
  <c r="O156" i="6"/>
  <c r="J156" i="6"/>
  <c r="T152" i="6"/>
  <c r="G119" i="6"/>
  <c r="O119" i="6"/>
  <c r="J119" i="6"/>
  <c r="K119" i="6"/>
  <c r="M119" i="6"/>
  <c r="U119" i="6"/>
  <c r="P119" i="6"/>
  <c r="N119" i="6"/>
  <c r="H119" i="6"/>
  <c r="L119" i="6"/>
  <c r="I132" i="6"/>
  <c r="U125" i="6"/>
  <c r="K100" i="6"/>
  <c r="J100" i="6"/>
  <c r="U100" i="6"/>
  <c r="N100" i="6"/>
  <c r="V100" i="6"/>
  <c r="I100" i="6"/>
  <c r="T100" i="6"/>
  <c r="M100" i="6"/>
  <c r="O100" i="6"/>
  <c r="L100" i="6"/>
  <c r="G100" i="6"/>
  <c r="Q100" i="6"/>
  <c r="R100" i="6"/>
  <c r="H100" i="6"/>
  <c r="R111" i="6"/>
  <c r="E118" i="6"/>
  <c r="U232" i="6"/>
  <c r="S253" i="6"/>
  <c r="R253" i="6"/>
  <c r="H232" i="6"/>
  <c r="E228" i="6"/>
  <c r="U211" i="6"/>
  <c r="O238" i="6"/>
  <c r="E231" i="6"/>
  <c r="E297" i="6"/>
  <c r="E283" i="6"/>
  <c r="E279" i="6"/>
  <c r="E265" i="6"/>
  <c r="E251" i="6"/>
  <c r="E247" i="6"/>
  <c r="P226" i="6"/>
  <c r="O226" i="6"/>
  <c r="V232" i="6"/>
  <c r="R223" i="6"/>
  <c r="V218" i="6"/>
  <c r="N214" i="6"/>
  <c r="V200" i="6"/>
  <c r="H171" i="6"/>
  <c r="L202" i="6"/>
  <c r="R188" i="6"/>
  <c r="H182" i="6"/>
  <c r="R224" i="6"/>
  <c r="J218" i="6"/>
  <c r="R206" i="6"/>
  <c r="S182" i="6"/>
  <c r="E194" i="6"/>
  <c r="V187" i="6"/>
  <c r="R169" i="6"/>
  <c r="O182" i="6"/>
  <c r="P167" i="6"/>
  <c r="V159" i="6"/>
  <c r="R170" i="6"/>
  <c r="S117" i="6"/>
  <c r="G117" i="6"/>
  <c r="O117" i="6"/>
  <c r="M117" i="6"/>
  <c r="U117" i="6"/>
  <c r="P117" i="6"/>
  <c r="K117" i="6"/>
  <c r="V117" i="6"/>
  <c r="L117" i="6"/>
  <c r="G197" i="6"/>
  <c r="T157" i="6"/>
  <c r="U178" i="6"/>
  <c r="U160" i="6"/>
  <c r="R131" i="6"/>
  <c r="S170" i="6"/>
  <c r="S160" i="6"/>
  <c r="M132" i="6"/>
  <c r="M169" i="6"/>
  <c r="M159" i="6"/>
  <c r="R138" i="6"/>
  <c r="T132" i="6"/>
  <c r="Q117" i="6"/>
  <c r="K131" i="6"/>
  <c r="K127" i="6"/>
  <c r="S127" i="6"/>
  <c r="M127" i="6"/>
  <c r="G127" i="6"/>
  <c r="P127" i="6"/>
  <c r="J127" i="6"/>
  <c r="U127" i="6"/>
  <c r="R127" i="6"/>
  <c r="O127" i="6"/>
  <c r="L127" i="6"/>
  <c r="V127" i="6"/>
  <c r="P138" i="6"/>
  <c r="J111" i="6"/>
  <c r="U43" i="6"/>
  <c r="G43" i="6"/>
  <c r="I43" i="6"/>
  <c r="R43" i="6"/>
  <c r="Q43" i="6"/>
  <c r="V43" i="6"/>
  <c r="J43" i="6"/>
  <c r="M43" i="6"/>
  <c r="K43" i="6"/>
  <c r="O43" i="6"/>
  <c r="L43" i="6"/>
  <c r="S43" i="6"/>
  <c r="N43" i="6"/>
  <c r="H43" i="6"/>
  <c r="P43" i="6"/>
  <c r="E293" i="6"/>
  <c r="E275" i="6"/>
  <c r="E261" i="6"/>
  <c r="E243" i="6"/>
  <c r="P209" i="6"/>
  <c r="O209" i="6"/>
  <c r="Q209" i="6"/>
  <c r="S209" i="6"/>
  <c r="N209" i="6"/>
  <c r="E209" i="6"/>
  <c r="S164" i="6"/>
  <c r="M164" i="6"/>
  <c r="L164" i="6"/>
  <c r="I164" i="6"/>
  <c r="U164" i="6"/>
  <c r="O164" i="6"/>
  <c r="Q164" i="6"/>
  <c r="J164" i="6"/>
  <c r="R164" i="6"/>
  <c r="N110" i="6"/>
  <c r="V110" i="6"/>
  <c r="Q110" i="6"/>
  <c r="J110" i="6"/>
  <c r="L110" i="6"/>
  <c r="S110" i="6"/>
  <c r="M110" i="6"/>
  <c r="U110" i="6"/>
  <c r="I110" i="6"/>
  <c r="K110" i="6"/>
  <c r="T110" i="6"/>
  <c r="G110" i="6"/>
  <c r="N232" i="6"/>
  <c r="J209" i="6"/>
  <c r="P223" i="6"/>
  <c r="U220" i="6"/>
  <c r="S220" i="6"/>
  <c r="J220" i="6"/>
  <c r="H209" i="6"/>
  <c r="E193" i="6"/>
  <c r="N187" i="6"/>
  <c r="O181" i="6"/>
  <c r="T164" i="6"/>
  <c r="N223" i="6"/>
  <c r="R212" i="6"/>
  <c r="O188" i="6"/>
  <c r="P180" i="6"/>
  <c r="S169" i="6"/>
  <c r="P160" i="6"/>
  <c r="E167" i="6"/>
  <c r="K158" i="6"/>
  <c r="P158" i="6"/>
  <c r="H158" i="6"/>
  <c r="S158" i="6"/>
  <c r="M158" i="6"/>
  <c r="V158" i="6"/>
  <c r="I158" i="6"/>
  <c r="Q158" i="6"/>
  <c r="O158" i="6"/>
  <c r="N160" i="6"/>
  <c r="R184" i="6"/>
  <c r="I184" i="6"/>
  <c r="U184" i="6"/>
  <c r="O109" i="6"/>
  <c r="S109" i="6"/>
  <c r="I109" i="6"/>
  <c r="M109" i="6"/>
  <c r="N109" i="6"/>
  <c r="G109" i="6"/>
  <c r="U109" i="6"/>
  <c r="P109" i="6"/>
  <c r="J109" i="6"/>
  <c r="K109" i="6"/>
  <c r="R109" i="6"/>
  <c r="H109" i="6"/>
  <c r="Q187" i="6"/>
  <c r="U182" i="6"/>
  <c r="Q169" i="6"/>
  <c r="M160" i="6"/>
  <c r="K160" i="6"/>
  <c r="N131" i="6"/>
  <c r="I131" i="6"/>
  <c r="P152" i="6"/>
  <c r="N152" i="6"/>
  <c r="U152" i="6"/>
  <c r="U131" i="6"/>
  <c r="Q138" i="6"/>
  <c r="I117" i="6"/>
  <c r="P232" i="6"/>
  <c r="S211" i="6"/>
  <c r="E189" i="6"/>
  <c r="L162" i="6"/>
  <c r="P162" i="6"/>
  <c r="K162" i="6"/>
  <c r="S162" i="6"/>
  <c r="M162" i="6"/>
  <c r="K253" i="6"/>
  <c r="G164" i="6"/>
  <c r="R110" i="6"/>
  <c r="V226" i="6"/>
  <c r="I200" i="6"/>
  <c r="L200" i="6"/>
  <c r="H200" i="6"/>
  <c r="H223" i="6"/>
  <c r="S180" i="6"/>
  <c r="M173" i="6"/>
  <c r="J173" i="6"/>
  <c r="L173" i="6"/>
  <c r="U173" i="6"/>
  <c r="V173" i="6"/>
  <c r="T173" i="6"/>
  <c r="S173" i="6"/>
  <c r="T162" i="6"/>
  <c r="N211" i="6"/>
  <c r="H178" i="6"/>
  <c r="K178" i="6"/>
  <c r="S178" i="6"/>
  <c r="M178" i="6"/>
  <c r="R178" i="6"/>
  <c r="R167" i="6"/>
  <c r="G118" i="6"/>
  <c r="H118" i="6"/>
  <c r="I118" i="6"/>
  <c r="V118" i="6"/>
  <c r="S118" i="6"/>
  <c r="R118" i="6"/>
  <c r="L118" i="6"/>
  <c r="Q118" i="6"/>
  <c r="J118" i="6"/>
  <c r="O118" i="6"/>
  <c r="E181" i="6"/>
  <c r="P174" i="6"/>
  <c r="M174" i="6"/>
  <c r="I174" i="6"/>
  <c r="Q174" i="6"/>
  <c r="R174" i="6"/>
  <c r="K157" i="6"/>
  <c r="O93" i="6"/>
  <c r="T93" i="6"/>
  <c r="M93" i="6"/>
  <c r="N93" i="6"/>
  <c r="V93" i="6"/>
  <c r="H93" i="6"/>
  <c r="U93" i="6"/>
  <c r="S93" i="6"/>
  <c r="P93" i="6"/>
  <c r="T159" i="6"/>
  <c r="S200" i="6"/>
  <c r="E196" i="6"/>
  <c r="I170" i="6"/>
  <c r="U170" i="6"/>
  <c r="V170" i="6"/>
  <c r="N170" i="6"/>
  <c r="Q170" i="6"/>
  <c r="G170" i="6"/>
  <c r="J162" i="6"/>
  <c r="U194" i="6"/>
  <c r="M182" i="6"/>
  <c r="I173" i="6"/>
  <c r="I169" i="6"/>
  <c r="G139" i="6"/>
  <c r="N139" i="6"/>
  <c r="P139" i="6"/>
  <c r="O139" i="6"/>
  <c r="M139" i="6"/>
  <c r="I139" i="6"/>
  <c r="S139" i="6"/>
  <c r="E170" i="6"/>
  <c r="K164" i="6"/>
  <c r="E160" i="6"/>
  <c r="Q184" i="6"/>
  <c r="M152" i="6"/>
  <c r="K111" i="6"/>
  <c r="S111" i="6"/>
  <c r="G111" i="6"/>
  <c r="U111" i="6"/>
  <c r="Q111" i="6"/>
  <c r="P111" i="6"/>
  <c r="O111" i="6"/>
  <c r="M111" i="6"/>
  <c r="H111" i="6"/>
  <c r="L131" i="6"/>
  <c r="S100" i="6"/>
  <c r="S132" i="6"/>
  <c r="E93" i="6"/>
  <c r="E285" i="6"/>
  <c r="E271" i="6"/>
  <c r="E253" i="6"/>
  <c r="V238" i="6"/>
  <c r="E195" i="6"/>
  <c r="T212" i="6"/>
  <c r="J212" i="6"/>
  <c r="G171" i="6"/>
  <c r="V171" i="6"/>
  <c r="R171" i="6"/>
  <c r="O171" i="6"/>
  <c r="I171" i="6"/>
  <c r="S171" i="6"/>
  <c r="M171" i="6"/>
  <c r="L171" i="6"/>
  <c r="L187" i="6"/>
  <c r="R162" i="6"/>
  <c r="K187" i="6"/>
  <c r="K173" i="6"/>
  <c r="H159" i="6"/>
  <c r="K200" i="6"/>
  <c r="R194" i="6"/>
  <c r="Q176" i="6"/>
  <c r="O176" i="6"/>
  <c r="H176" i="6"/>
  <c r="G176" i="6"/>
  <c r="K169" i="6"/>
  <c r="U176" i="6"/>
  <c r="U172" i="6"/>
  <c r="Q159" i="6"/>
  <c r="E174" i="6"/>
  <c r="E164" i="6"/>
  <c r="E158" i="6"/>
  <c r="R139" i="6"/>
  <c r="Q194" i="6"/>
  <c r="Q188" i="6"/>
  <c r="Q178" i="6"/>
  <c r="Q172" i="6"/>
  <c r="Q162" i="6"/>
  <c r="L109" i="6"/>
  <c r="Q121" i="6"/>
  <c r="G108" i="6"/>
  <c r="O108" i="6"/>
  <c r="N108" i="6"/>
  <c r="Q108" i="6"/>
  <c r="S108" i="6"/>
  <c r="T108" i="6"/>
  <c r="V108" i="6"/>
  <c r="U108" i="6"/>
  <c r="Q93" i="6"/>
  <c r="V107" i="6"/>
  <c r="Q116" i="6"/>
  <c r="I108" i="6"/>
  <c r="P100" i="6"/>
  <c r="E84" i="6"/>
  <c r="H152" i="6"/>
  <c r="L141" i="6"/>
  <c r="T141" i="6"/>
  <c r="J141" i="6"/>
  <c r="K141" i="6"/>
  <c r="G141" i="6"/>
  <c r="H141" i="6"/>
  <c r="V141" i="6"/>
  <c r="P141" i="6"/>
  <c r="I141" i="6"/>
  <c r="Q141" i="6"/>
  <c r="M108" i="6"/>
  <c r="I116" i="6"/>
  <c r="L93" i="6"/>
  <c r="S119" i="6"/>
  <c r="R117" i="6"/>
  <c r="E138" i="6"/>
  <c r="R93" i="6"/>
  <c r="H38" i="6"/>
  <c r="G38" i="6"/>
  <c r="Q38" i="6"/>
  <c r="R38" i="6"/>
  <c r="O38" i="6"/>
  <c r="M38" i="6"/>
  <c r="V38" i="6"/>
  <c r="N38" i="6"/>
  <c r="S38" i="6"/>
  <c r="K38" i="6"/>
  <c r="T38" i="6"/>
  <c r="I38" i="6"/>
  <c r="L38" i="6"/>
  <c r="J38" i="6"/>
  <c r="E277" i="6"/>
  <c r="E259" i="6"/>
  <c r="E245" i="6"/>
  <c r="M233" i="6"/>
  <c r="O233" i="6"/>
  <c r="P233" i="6"/>
  <c r="N233" i="6"/>
  <c r="E233" i="6"/>
  <c r="Q223" i="6"/>
  <c r="R211" i="6"/>
  <c r="T214" i="6"/>
  <c r="H211" i="6"/>
  <c r="M204" i="6"/>
  <c r="O204" i="6"/>
  <c r="P204" i="6"/>
  <c r="J204" i="6"/>
  <c r="J200" i="6"/>
  <c r="N169" i="6"/>
  <c r="T169" i="6"/>
  <c r="G169" i="6"/>
  <c r="L169" i="6"/>
  <c r="R180" i="6"/>
  <c r="E171" i="6"/>
  <c r="R160" i="6"/>
  <c r="O125" i="6"/>
  <c r="S125" i="6"/>
  <c r="R125" i="6"/>
  <c r="K125" i="6"/>
  <c r="H125" i="6"/>
  <c r="J125" i="6"/>
  <c r="G125" i="6"/>
  <c r="P125" i="6"/>
  <c r="I125" i="6"/>
  <c r="T125" i="6"/>
  <c r="L125" i="6"/>
  <c r="M125" i="6"/>
  <c r="V125" i="6"/>
  <c r="R238" i="6"/>
  <c r="R232" i="6"/>
  <c r="R220" i="6"/>
  <c r="R214" i="6"/>
  <c r="V209" i="6"/>
  <c r="R202" i="6"/>
  <c r="R182" i="6"/>
  <c r="P157" i="6"/>
  <c r="P110" i="6"/>
  <c r="J178" i="6"/>
  <c r="N162" i="6"/>
  <c r="P172" i="6"/>
  <c r="K138" i="6"/>
  <c r="S138" i="6"/>
  <c r="H138" i="6"/>
  <c r="J138" i="6"/>
  <c r="T138" i="6"/>
  <c r="N138" i="6"/>
  <c r="G138" i="6"/>
  <c r="I138" i="6"/>
  <c r="T180" i="6"/>
  <c r="L160" i="6"/>
  <c r="I167" i="6"/>
  <c r="U162" i="6"/>
  <c r="G173" i="6"/>
  <c r="O167" i="6"/>
  <c r="G157" i="6"/>
  <c r="V109" i="6"/>
  <c r="U187" i="6"/>
  <c r="U171" i="6"/>
  <c r="T142" i="6"/>
  <c r="R142" i="6"/>
  <c r="H142" i="6"/>
  <c r="G142" i="6"/>
  <c r="P142" i="6"/>
  <c r="M142" i="6"/>
  <c r="I111" i="6"/>
  <c r="T139" i="6"/>
  <c r="E125" i="6"/>
  <c r="E111" i="6"/>
  <c r="J117" i="6"/>
  <c r="J93" i="6"/>
  <c r="L81" i="6"/>
  <c r="G81" i="6"/>
  <c r="T81" i="6"/>
  <c r="O81" i="6"/>
  <c r="H81" i="6"/>
  <c r="N81" i="6"/>
  <c r="P81" i="6"/>
  <c r="J81" i="6"/>
  <c r="M81" i="6"/>
  <c r="U81" i="6"/>
  <c r="Q81" i="6"/>
  <c r="I81" i="6"/>
  <c r="R81" i="6"/>
  <c r="V81" i="6"/>
  <c r="V86" i="6"/>
  <c r="L86" i="6"/>
  <c r="M86" i="6"/>
  <c r="T86" i="6"/>
  <c r="U86" i="6"/>
  <c r="G86" i="6"/>
  <c r="H86" i="6"/>
  <c r="P68" i="6"/>
  <c r="K68" i="6"/>
  <c r="S68" i="6"/>
  <c r="T68" i="6"/>
  <c r="L68" i="6"/>
  <c r="N68" i="6"/>
  <c r="I68" i="6"/>
  <c r="J68" i="6"/>
  <c r="I58" i="6"/>
  <c r="T58" i="6"/>
  <c r="U58" i="6"/>
  <c r="R58" i="6"/>
  <c r="G58" i="6"/>
  <c r="N58" i="6"/>
  <c r="O58" i="6"/>
  <c r="P58" i="6"/>
  <c r="O50" i="6"/>
  <c r="M50" i="6"/>
  <c r="V50" i="6"/>
  <c r="N50" i="6"/>
  <c r="Q50" i="6"/>
  <c r="K50" i="6"/>
  <c r="L50" i="6"/>
  <c r="J50" i="6"/>
  <c r="E188" i="6"/>
  <c r="G113" i="6"/>
  <c r="U113" i="6"/>
  <c r="I113" i="6"/>
  <c r="N113" i="6"/>
  <c r="E183" i="6"/>
  <c r="E163" i="6"/>
  <c r="I175" i="6"/>
  <c r="Q165" i="6"/>
  <c r="U146" i="6"/>
  <c r="E86" i="6"/>
  <c r="E166" i="6"/>
  <c r="Q106" i="6"/>
  <c r="Q190" i="6"/>
  <c r="U177" i="6"/>
  <c r="U161" i="6"/>
  <c r="J150" i="6"/>
  <c r="N145" i="6"/>
  <c r="V102" i="6"/>
  <c r="H102" i="6"/>
  <c r="L102" i="6"/>
  <c r="S102" i="6"/>
  <c r="G102" i="6"/>
  <c r="M102" i="6"/>
  <c r="T144" i="6"/>
  <c r="E131" i="6"/>
  <c r="M126" i="6"/>
  <c r="S126" i="6"/>
  <c r="S50" i="6"/>
  <c r="L136" i="6"/>
  <c r="S112" i="6"/>
  <c r="N112" i="6"/>
  <c r="T112" i="6"/>
  <c r="I102" i="6"/>
  <c r="P133" i="6"/>
  <c r="H106" i="6"/>
  <c r="S95" i="6"/>
  <c r="E139" i="6"/>
  <c r="L134" i="6"/>
  <c r="O97" i="6"/>
  <c r="L31" i="6"/>
  <c r="U115" i="6"/>
  <c r="I112" i="6"/>
  <c r="P102" i="6"/>
  <c r="T97" i="6"/>
  <c r="E87" i="6"/>
  <c r="E119" i="6"/>
  <c r="G114" i="6"/>
  <c r="Q97" i="6"/>
  <c r="P104" i="6"/>
  <c r="J104" i="6"/>
  <c r="N104" i="6"/>
  <c r="V104" i="6"/>
  <c r="K104" i="6"/>
  <c r="O104" i="6"/>
  <c r="P97" i="6"/>
  <c r="G137" i="6"/>
  <c r="E122" i="6"/>
  <c r="E112" i="6"/>
  <c r="N86" i="6"/>
  <c r="N76" i="6"/>
  <c r="P77" i="6"/>
  <c r="J102" i="6"/>
  <c r="R86" i="6"/>
  <c r="Q82" i="6"/>
  <c r="J82" i="6"/>
  <c r="V82" i="6"/>
  <c r="P82" i="6"/>
  <c r="K82" i="6"/>
  <c r="S82" i="6"/>
  <c r="T82" i="6"/>
  <c r="G82" i="6"/>
  <c r="L82" i="6"/>
  <c r="G77" i="6"/>
  <c r="L58" i="6"/>
  <c r="O68" i="6"/>
  <c r="M46" i="6"/>
  <c r="P51" i="6"/>
  <c r="H51" i="6"/>
  <c r="N51" i="6"/>
  <c r="Q51" i="6"/>
  <c r="K51" i="6"/>
  <c r="S51" i="6"/>
  <c r="U51" i="6"/>
  <c r="M51" i="6"/>
  <c r="V51" i="6"/>
  <c r="I51" i="6"/>
  <c r="R37" i="6"/>
  <c r="V61" i="6"/>
  <c r="G61" i="6"/>
  <c r="N61" i="6"/>
  <c r="P61" i="6"/>
  <c r="K61" i="6"/>
  <c r="T61" i="6"/>
  <c r="L61" i="6"/>
  <c r="O61" i="6"/>
  <c r="S61" i="6"/>
  <c r="U61" i="6"/>
  <c r="H61" i="6"/>
  <c r="H37" i="6"/>
  <c r="H47" i="6"/>
  <c r="R51" i="6"/>
  <c r="O165" i="6"/>
  <c r="R146" i="6"/>
  <c r="H135" i="6"/>
  <c r="I190" i="6"/>
  <c r="M177" i="6"/>
  <c r="M161" i="6"/>
  <c r="S149" i="6"/>
  <c r="E145" i="6"/>
  <c r="J126" i="6"/>
  <c r="T115" i="6"/>
  <c r="I70" i="6"/>
  <c r="O70" i="6"/>
  <c r="R70" i="6"/>
  <c r="U70" i="6"/>
  <c r="H70" i="6"/>
  <c r="L70" i="6"/>
  <c r="T70" i="6"/>
  <c r="T150" i="6"/>
  <c r="L144" i="6"/>
  <c r="T137" i="6"/>
  <c r="G134" i="6"/>
  <c r="I115" i="6"/>
  <c r="M130" i="6"/>
  <c r="K130" i="6"/>
  <c r="V70" i="6"/>
  <c r="R137" i="6"/>
  <c r="S128" i="6"/>
  <c r="L128" i="6"/>
  <c r="V115" i="6"/>
  <c r="N70" i="6"/>
  <c r="P154" i="6"/>
  <c r="K122" i="6"/>
  <c r="S122" i="6"/>
  <c r="H122" i="6"/>
  <c r="O122" i="6"/>
  <c r="E106" i="6"/>
  <c r="M115" i="6"/>
  <c r="I97" i="6"/>
  <c r="G128" i="6"/>
  <c r="E123" i="6"/>
  <c r="S113" i="6"/>
  <c r="O103" i="6"/>
  <c r="G97" i="6"/>
  <c r="R115" i="6"/>
  <c r="K136" i="6"/>
  <c r="K126" i="6"/>
  <c r="V99" i="6"/>
  <c r="J99" i="6"/>
  <c r="L99" i="6"/>
  <c r="O99" i="6"/>
  <c r="V94" i="6"/>
  <c r="H94" i="6"/>
  <c r="L94" i="6"/>
  <c r="T94" i="6"/>
  <c r="U94" i="6"/>
  <c r="M76" i="6"/>
  <c r="J86" i="6"/>
  <c r="M48" i="6"/>
  <c r="E82" i="6"/>
  <c r="E68" i="6"/>
  <c r="P50" i="6"/>
  <c r="S64" i="6"/>
  <c r="H64" i="6"/>
  <c r="G64" i="6"/>
  <c r="M64" i="6"/>
  <c r="Q64" i="6"/>
  <c r="R64" i="6"/>
  <c r="K64" i="6"/>
  <c r="V64" i="6"/>
  <c r="M79" i="6"/>
  <c r="H79" i="6"/>
  <c r="I79" i="6"/>
  <c r="P79" i="6"/>
  <c r="U79" i="6"/>
  <c r="L79" i="6"/>
  <c r="G79" i="6"/>
  <c r="T79" i="6"/>
  <c r="N79" i="6"/>
  <c r="O79" i="6"/>
  <c r="Q79" i="6"/>
  <c r="U64" i="6"/>
  <c r="G68" i="6"/>
  <c r="R50" i="6"/>
  <c r="P46" i="6"/>
  <c r="I37" i="6"/>
  <c r="T31" i="6"/>
  <c r="Q58" i="6"/>
  <c r="T51" i="6"/>
  <c r="R39" i="6"/>
  <c r="Q39" i="6"/>
  <c r="N39" i="6"/>
  <c r="J39" i="6"/>
  <c r="K39" i="6"/>
  <c r="U39" i="6"/>
  <c r="T50" i="6"/>
  <c r="E180" i="6"/>
  <c r="E146" i="6"/>
  <c r="N114" i="6"/>
  <c r="O114" i="6"/>
  <c r="V114" i="6"/>
  <c r="K114" i="6"/>
  <c r="R186" i="6"/>
  <c r="S145" i="6"/>
  <c r="E141" i="6"/>
  <c r="E162" i="6"/>
  <c r="G146" i="6"/>
  <c r="Q186" i="6"/>
  <c r="I149" i="6"/>
  <c r="H114" i="6"/>
  <c r="J58" i="6"/>
  <c r="M114" i="6"/>
  <c r="O86" i="6"/>
  <c r="G135" i="6"/>
  <c r="O135" i="6"/>
  <c r="L135" i="6"/>
  <c r="V135" i="6"/>
  <c r="J114" i="6"/>
  <c r="H146" i="6"/>
  <c r="O133" i="6"/>
  <c r="V133" i="6"/>
  <c r="G105" i="6"/>
  <c r="N105" i="6"/>
  <c r="V105" i="6"/>
  <c r="I105" i="6"/>
  <c r="J105" i="6"/>
  <c r="L95" i="6"/>
  <c r="P106" i="6"/>
  <c r="E127" i="6"/>
  <c r="K113" i="6"/>
  <c r="E109" i="6"/>
  <c r="V103" i="6"/>
  <c r="J103" i="6"/>
  <c r="Q103" i="6"/>
  <c r="K103" i="6"/>
  <c r="T103" i="6"/>
  <c r="L103" i="6"/>
  <c r="J115" i="6"/>
  <c r="H78" i="6"/>
  <c r="U78" i="6"/>
  <c r="P78" i="6"/>
  <c r="K78" i="6"/>
  <c r="V78" i="6"/>
  <c r="T78" i="6"/>
  <c r="R78" i="6"/>
  <c r="N78" i="6"/>
  <c r="E136" i="6"/>
  <c r="O115" i="6"/>
  <c r="K105" i="6"/>
  <c r="J78" i="6"/>
  <c r="Q78" i="6"/>
  <c r="Q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O149" i="6"/>
  <c r="E225" i="6"/>
  <c r="J149" i="6"/>
  <c r="H163" i="6"/>
  <c r="V87" i="6"/>
  <c r="U87" i="6"/>
  <c r="J87" i="6"/>
  <c r="V163" i="6"/>
  <c r="H95" i="6"/>
  <c r="E185" i="6"/>
  <c r="V190" i="6"/>
  <c r="E179" i="6"/>
  <c r="L163" i="6"/>
  <c r="G136" i="6"/>
  <c r="E152" i="6"/>
  <c r="G145" i="6"/>
  <c r="E105" i="6"/>
  <c r="V179" i="6"/>
  <c r="U144" i="6"/>
  <c r="P136" i="6"/>
  <c r="U68" i="6"/>
  <c r="G186" i="6"/>
  <c r="V113" i="6"/>
  <c r="G87" i="6"/>
  <c r="U186" i="6"/>
  <c r="I161" i="6"/>
  <c r="N149" i="6"/>
  <c r="I145" i="6"/>
  <c r="L113" i="6"/>
  <c r="K46" i="6"/>
  <c r="L46" i="6"/>
  <c r="T46" i="6"/>
  <c r="U46" i="6"/>
  <c r="Q46" i="6"/>
  <c r="I46" i="6"/>
  <c r="R46" i="6"/>
  <c r="J46" i="6"/>
  <c r="N46" i="6"/>
  <c r="V46" i="6"/>
  <c r="H46" i="6"/>
  <c r="O46" i="6"/>
  <c r="E168" i="6"/>
  <c r="V149" i="6"/>
  <c r="Q145" i="6"/>
  <c r="K133" i="6"/>
  <c r="P95" i="6"/>
  <c r="T146" i="6"/>
  <c r="V136" i="6"/>
  <c r="I133" i="6"/>
  <c r="Q113" i="6"/>
  <c r="L106" i="6"/>
  <c r="N97" i="6"/>
  <c r="V97" i="6"/>
  <c r="Q133" i="6"/>
  <c r="T126" i="6"/>
  <c r="M112" i="6"/>
  <c r="E81" i="6"/>
  <c r="Q114" i="6"/>
  <c r="G106" i="6"/>
  <c r="O126" i="6"/>
  <c r="E117" i="6"/>
  <c r="E102" i="6"/>
  <c r="R113" i="6"/>
  <c r="I76" i="6"/>
  <c r="G76" i="6"/>
  <c r="Q76" i="6"/>
  <c r="H76" i="6"/>
  <c r="P76" i="6"/>
  <c r="K76" i="6"/>
  <c r="S134" i="6"/>
  <c r="S130" i="6"/>
  <c r="G115" i="6"/>
  <c r="L97" i="6"/>
  <c r="R103" i="6"/>
  <c r="R106" i="6"/>
  <c r="Q36" i="6"/>
  <c r="R36" i="6"/>
  <c r="N36" i="6"/>
  <c r="V36" i="6"/>
  <c r="L36" i="6"/>
  <c r="M36" i="6"/>
  <c r="J36" i="6"/>
  <c r="G36" i="6"/>
  <c r="S36" i="6"/>
  <c r="K36" i="6"/>
  <c r="U36" i="6"/>
  <c r="R76" i="6"/>
  <c r="J70" i="6"/>
  <c r="N48" i="6"/>
  <c r="P48" i="6"/>
  <c r="L48" i="6"/>
  <c r="G48" i="6"/>
  <c r="O48" i="6"/>
  <c r="H48" i="6"/>
  <c r="I48" i="6"/>
  <c r="I82" i="6"/>
  <c r="I78" i="6"/>
  <c r="E38" i="6"/>
  <c r="O76" i="6"/>
  <c r="K58" i="6"/>
  <c r="S37" i="6"/>
  <c r="L37" i="6"/>
  <c r="O37" i="6"/>
  <c r="G37" i="6"/>
  <c r="M37" i="6"/>
  <c r="V37" i="6"/>
  <c r="T37" i="6"/>
  <c r="N31" i="6"/>
  <c r="O34" i="6"/>
  <c r="V34" i="6"/>
  <c r="N34" i="6"/>
  <c r="K34" i="6"/>
  <c r="L34" i="6"/>
  <c r="H34" i="6"/>
  <c r="T34" i="6"/>
  <c r="U34" i="6"/>
  <c r="I34" i="6"/>
  <c r="S34" i="6"/>
  <c r="U50" i="6"/>
  <c r="G44" i="6"/>
  <c r="U44" i="6"/>
  <c r="M44" i="6"/>
  <c r="O44" i="6"/>
  <c r="V44" i="6"/>
  <c r="J44" i="6"/>
  <c r="N44" i="6"/>
  <c r="P44" i="6"/>
  <c r="Q44" i="6"/>
  <c r="P37" i="6"/>
  <c r="H31" i="6"/>
  <c r="E61" i="6"/>
  <c r="O36" i="6"/>
  <c r="O95" i="6"/>
  <c r="E58" i="6"/>
  <c r="J113" i="6"/>
  <c r="M95" i="6"/>
  <c r="S114" i="6"/>
  <c r="I103" i="6"/>
  <c r="N102" i="6"/>
  <c r="Q87" i="6"/>
  <c r="L88" i="6"/>
  <c r="M88" i="6"/>
  <c r="H88" i="6"/>
  <c r="J88" i="6"/>
  <c r="T88" i="6"/>
  <c r="U88" i="6"/>
  <c r="Q88" i="6"/>
  <c r="N88" i="6"/>
  <c r="V88" i="6"/>
  <c r="I88" i="6"/>
  <c r="S70" i="6"/>
  <c r="J76" i="6"/>
  <c r="N77" i="6"/>
  <c r="I77" i="6"/>
  <c r="V77" i="6"/>
  <c r="M77" i="6"/>
  <c r="R77" i="6"/>
  <c r="K77" i="6"/>
  <c r="U77" i="6"/>
  <c r="S77" i="6"/>
  <c r="H50" i="6"/>
  <c r="I36" i="6"/>
  <c r="H136" i="6"/>
  <c r="S136" i="6"/>
  <c r="T136" i="6"/>
  <c r="M113" i="6"/>
  <c r="E100" i="6"/>
  <c r="E107" i="6"/>
  <c r="V95" i="6"/>
  <c r="J95" i="6"/>
  <c r="G95" i="6"/>
  <c r="I95" i="6"/>
  <c r="T95" i="6"/>
  <c r="I106" i="6"/>
  <c r="M106" i="6"/>
  <c r="S106" i="6"/>
  <c r="V106" i="6"/>
  <c r="U106" i="6"/>
  <c r="N106" i="6"/>
  <c r="K106" i="6"/>
  <c r="E95" i="6"/>
  <c r="K47" i="6"/>
  <c r="S47" i="6"/>
  <c r="R47" i="6"/>
  <c r="T47" i="6"/>
  <c r="M47" i="6"/>
  <c r="P47" i="6"/>
  <c r="S58" i="6"/>
  <c r="K31" i="6"/>
  <c r="V31" i="6"/>
  <c r="O31" i="6"/>
  <c r="S31" i="6"/>
  <c r="I31" i="6"/>
  <c r="J31" i="6"/>
  <c r="U31" i="6"/>
  <c r="G31" i="6"/>
  <c r="Q31" i="6"/>
  <c r="L32" i="6"/>
  <c r="J32" i="6"/>
  <c r="T32" i="6"/>
  <c r="U32" i="6"/>
  <c r="G32" i="6"/>
  <c r="O32" i="6"/>
  <c r="H32" i="6"/>
  <c r="I32" i="6"/>
  <c r="M32" i="6"/>
  <c r="Q32" i="6"/>
  <c r="R32" i="6"/>
  <c r="H82" i="6"/>
  <c r="T71" i="6"/>
  <c r="O71" i="6"/>
  <c r="I71" i="6"/>
  <c r="R71" i="6"/>
  <c r="H71" i="6"/>
  <c r="P71" i="6"/>
  <c r="M71" i="6"/>
  <c r="N71" i="6"/>
  <c r="Q71" i="6"/>
  <c r="V48" i="6"/>
  <c r="G70" i="6"/>
  <c r="P36" i="6"/>
  <c r="V58" i="6"/>
  <c r="U48" i="6"/>
  <c r="J47" i="6"/>
  <c r="O45" i="6"/>
  <c r="J45" i="6"/>
  <c r="K45" i="6"/>
  <c r="U45" i="6"/>
  <c r="H45" i="6"/>
  <c r="I45" i="6"/>
  <c r="P45" i="6"/>
  <c r="S45" i="6"/>
  <c r="Q45" i="6"/>
  <c r="G45" i="6"/>
  <c r="R31" i="6"/>
  <c r="V55" i="6"/>
  <c r="I55" i="6"/>
  <c r="H55" i="6"/>
  <c r="R55" i="6"/>
  <c r="O55" i="6"/>
  <c r="G55" i="6"/>
  <c r="J55" i="6"/>
  <c r="K55" i="6"/>
  <c r="L55" i="6"/>
  <c r="G47" i="6"/>
  <c r="L39" i="6"/>
  <c r="N32" i="6"/>
  <c r="E44" i="6"/>
  <c r="L28" i="6"/>
  <c r="E37" i="6"/>
  <c r="E140" i="6"/>
  <c r="E88" i="6"/>
  <c r="T129" i="6"/>
  <c r="V120" i="6"/>
  <c r="E113" i="6"/>
  <c r="H98" i="6"/>
  <c r="E124" i="6"/>
  <c r="E108" i="6"/>
  <c r="V96" i="6"/>
  <c r="V101" i="6"/>
  <c r="G73" i="6"/>
  <c r="E70" i="6"/>
  <c r="S66" i="6"/>
  <c r="N75" i="6"/>
  <c r="O63" i="6"/>
  <c r="Q74" i="6"/>
  <c r="M59" i="6"/>
  <c r="V30" i="6"/>
  <c r="L73" i="6"/>
  <c r="K63" i="6"/>
  <c r="G74" i="6"/>
  <c r="E71" i="6"/>
  <c r="M57" i="6"/>
  <c r="O57" i="6"/>
  <c r="M53" i="6"/>
  <c r="P30" i="6"/>
  <c r="M40" i="6"/>
  <c r="L56" i="6"/>
  <c r="J52" i="6"/>
  <c r="U40" i="6"/>
  <c r="R57" i="6"/>
  <c r="H42" i="6"/>
  <c r="S30" i="6"/>
  <c r="H62" i="6"/>
  <c r="G52" i="6"/>
  <c r="E49" i="6"/>
  <c r="O42" i="6"/>
  <c r="E33" i="6"/>
  <c r="S29" i="6"/>
  <c r="E114" i="6"/>
  <c r="E76" i="6"/>
  <c r="R74" i="6"/>
  <c r="E36" i="6"/>
  <c r="I74" i="6"/>
  <c r="P66" i="6"/>
  <c r="E77" i="6"/>
  <c r="S73" i="6"/>
  <c r="V63" i="6"/>
  <c r="O41" i="6"/>
  <c r="P28" i="6"/>
  <c r="P59" i="6"/>
  <c r="L40" i="6"/>
  <c r="N28" i="6"/>
  <c r="I57" i="6"/>
  <c r="P53" i="6"/>
  <c r="E50" i="6"/>
  <c r="R41" i="6"/>
  <c r="J30" i="6"/>
  <c r="Q57" i="6"/>
  <c r="P42" i="6"/>
  <c r="R30" i="6"/>
  <c r="E55" i="6"/>
  <c r="G42" i="6"/>
  <c r="E39" i="6"/>
  <c r="S35" i="6"/>
  <c r="K29" i="6"/>
  <c r="E45" i="6"/>
  <c r="P98" i="6"/>
  <c r="E115" i="6"/>
  <c r="E103" i="6"/>
  <c r="Q98" i="6"/>
  <c r="E126" i="6"/>
  <c r="E110" i="6"/>
  <c r="M98" i="6"/>
  <c r="J91" i="6"/>
  <c r="E72" i="6"/>
  <c r="R59" i="6"/>
  <c r="V73" i="6"/>
  <c r="V52" i="6"/>
  <c r="N63" i="6"/>
  <c r="L75" i="6"/>
  <c r="H72" i="6"/>
  <c r="P52" i="6"/>
  <c r="E73" i="6"/>
  <c r="O66" i="6"/>
  <c r="S62" i="6"/>
  <c r="M52" i="6"/>
  <c r="N41" i="6"/>
  <c r="U59" i="6"/>
  <c r="H40" i="6"/>
  <c r="S28" i="6"/>
  <c r="U63" i="6"/>
  <c r="M60" i="6"/>
  <c r="K56" i="6"/>
  <c r="R52" i="6"/>
  <c r="T40" i="6"/>
  <c r="L29" i="6"/>
  <c r="U60" i="6"/>
  <c r="S56" i="6"/>
  <c r="Q52" i="6"/>
  <c r="H41" i="6"/>
  <c r="T29" i="6"/>
  <c r="O60" i="6"/>
  <c r="E51" i="6"/>
  <c r="K41" i="6"/>
  <c r="E35" i="6"/>
  <c r="O28" i="6"/>
  <c r="E121" i="6"/>
  <c r="G98" i="6"/>
  <c r="E132" i="6"/>
  <c r="E116" i="6"/>
  <c r="E98" i="6"/>
  <c r="N74" i="6"/>
  <c r="P91" i="6"/>
  <c r="E78" i="6"/>
  <c r="R28" i="6"/>
  <c r="Q66" i="6"/>
  <c r="N30" i="6"/>
  <c r="E48" i="6"/>
  <c r="J28" i="6"/>
  <c r="R53" i="6"/>
  <c r="U30" i="6"/>
  <c r="M63" i="6"/>
  <c r="I52" i="6"/>
  <c r="K40" i="6"/>
  <c r="V28" i="6"/>
  <c r="L60" i="6"/>
  <c r="E57" i="6"/>
  <c r="E41" i="6"/>
  <c r="R27" i="6"/>
  <c r="R26" i="6"/>
  <c r="U25" i="6"/>
  <c r="O27" i="6"/>
  <c r="Q23" i="6"/>
  <c r="P26" i="6"/>
  <c r="P25" i="6"/>
  <c r="Q26" i="6"/>
  <c r="V24" i="6"/>
  <c r="M23" i="6"/>
  <c r="S26" i="6"/>
  <c r="S23" i="6"/>
  <c r="S27" i="6"/>
  <c r="R24" i="6"/>
  <c r="R23" i="6"/>
  <c r="Q25" i="6"/>
  <c r="U23" i="6"/>
  <c r="T26" i="6"/>
  <c r="T23" i="6"/>
  <c r="N26" i="6"/>
  <c r="Q24" i="6"/>
  <c r="P24" i="6"/>
  <c r="V27" i="6"/>
  <c r="N24" i="6"/>
  <c r="N23" i="6"/>
  <c r="P27" i="6"/>
  <c r="U24" i="6"/>
  <c r="O24" i="6"/>
  <c r="P23" i="6"/>
  <c r="U26" i="6"/>
  <c r="M24" i="6"/>
  <c r="O23" i="6"/>
  <c r="N21" i="6"/>
  <c r="Q21" i="6"/>
  <c r="O22" i="6"/>
  <c r="O21" i="6"/>
  <c r="P21" i="6"/>
  <c r="Q22" i="6"/>
  <c r="U22" i="6"/>
  <c r="M22" i="6"/>
  <c r="S22" i="6"/>
  <c r="S21" i="6"/>
  <c r="R21" i="6"/>
  <c r="T21" i="6"/>
  <c r="M21" i="6"/>
  <c r="V22" i="6"/>
  <c r="V21" i="6"/>
  <c r="V18" i="6"/>
  <c r="U9" i="6"/>
  <c r="V10" i="6"/>
  <c r="U15" i="6"/>
  <c r="N5" i="6"/>
  <c r="N4" i="6"/>
  <c r="U11" i="6"/>
  <c r="V12" i="6"/>
  <c r="U7" i="6"/>
  <c r="U14" i="6"/>
  <c r="V19" i="6"/>
  <c r="U6" i="6"/>
  <c r="U18" i="6"/>
  <c r="U19" i="6"/>
  <c r="U20" i="6"/>
  <c r="V13" i="6"/>
  <c r="U4" i="6"/>
  <c r="S5" i="6"/>
  <c r="U10" i="6"/>
  <c r="V17" i="6"/>
  <c r="U16" i="6"/>
  <c r="V16" i="6"/>
  <c r="V11" i="6"/>
  <c r="V5" i="6"/>
  <c r="T4" i="6"/>
  <c r="V9" i="6"/>
  <c r="V15" i="6"/>
  <c r="P4" i="6"/>
  <c r="T5" i="6"/>
  <c r="P13" i="6"/>
  <c r="V7" i="6"/>
  <c r="V14" i="6"/>
  <c r="V8" i="6"/>
  <c r="V20" i="6"/>
  <c r="U12" i="6"/>
  <c r="U17" i="6"/>
  <c r="V6" i="6"/>
  <c r="U8" i="6"/>
  <c r="P5" i="6"/>
  <c r="N12" i="6"/>
  <c r="T10" i="6"/>
  <c r="M10" i="6"/>
  <c r="N10" i="6"/>
  <c r="S10" i="6"/>
  <c r="O12" i="6"/>
  <c r="Q10" i="6"/>
  <c r="M12" i="6"/>
  <c r="S12" i="6"/>
  <c r="R10" i="6"/>
  <c r="T12" i="6"/>
  <c r="Q12" i="6"/>
  <c r="P10" i="6"/>
  <c r="R12" i="6"/>
  <c r="R19" i="6"/>
  <c r="Q19" i="6"/>
  <c r="R8" i="6"/>
  <c r="Q8" i="6"/>
  <c r="T20" i="6"/>
  <c r="R20" i="6"/>
  <c r="Q20" i="6"/>
  <c r="R7" i="6"/>
  <c r="Q7" i="6"/>
  <c r="T11" i="6"/>
  <c r="R11" i="6"/>
  <c r="Q11" i="6"/>
  <c r="R17" i="6"/>
  <c r="Q17" i="6"/>
  <c r="M6" i="6"/>
  <c r="R6" i="6"/>
  <c r="Q6" i="6"/>
  <c r="R16" i="6"/>
  <c r="Q16" i="6"/>
  <c r="N14" i="6"/>
  <c r="R14" i="6"/>
  <c r="Q14" i="6"/>
  <c r="R13" i="6"/>
  <c r="Q13" i="6"/>
  <c r="O9" i="6"/>
  <c r="R9" i="6"/>
  <c r="Q9" i="6"/>
  <c r="S4" i="6"/>
  <c r="R4" i="6"/>
  <c r="Q4" i="6"/>
  <c r="O5" i="6"/>
  <c r="R5" i="6"/>
  <c r="Q5" i="6"/>
  <c r="T18" i="6"/>
  <c r="R18" i="6"/>
  <c r="Q18" i="6"/>
  <c r="O15" i="6"/>
  <c r="R15" i="6"/>
  <c r="Q15" i="6"/>
  <c r="M16" i="6"/>
  <c r="M4" i="6"/>
  <c r="T17" i="6"/>
  <c r="O20" i="6"/>
  <c r="M17" i="6"/>
  <c r="O11" i="6"/>
  <c r="N9" i="6"/>
  <c r="N6" i="6"/>
  <c r="M15" i="6"/>
  <c r="O4" i="6"/>
  <c r="M20" i="6"/>
  <c r="N16" i="6"/>
  <c r="M11" i="6"/>
  <c r="S16" i="6"/>
  <c r="O18" i="6"/>
  <c r="N11" i="6"/>
  <c r="S8" i="6"/>
  <c r="T14" i="6"/>
  <c r="S11" i="6"/>
  <c r="S13" i="6"/>
  <c r="N15" i="6"/>
  <c r="M18" i="6"/>
  <c r="M7" i="6"/>
  <c r="N8" i="6"/>
  <c r="O14" i="6"/>
  <c r="T6" i="6"/>
  <c r="N13" i="6"/>
  <c r="O7" i="6"/>
  <c r="S9" i="6"/>
  <c r="T16" i="6"/>
  <c r="O6" i="6"/>
  <c r="N17" i="6"/>
  <c r="N19" i="6"/>
  <c r="T19" i="6"/>
  <c r="O16" i="6"/>
  <c r="T8" i="6"/>
  <c r="S15" i="6"/>
  <c r="O19" i="6"/>
  <c r="T13" i="6"/>
  <c r="S20" i="6"/>
  <c r="T9" i="6"/>
  <c r="N18" i="6"/>
  <c r="O8" i="6"/>
  <c r="N7" i="6"/>
  <c r="S7" i="6"/>
  <c r="S17" i="6"/>
  <c r="O13" i="6"/>
  <c r="N20" i="6"/>
  <c r="S18" i="6"/>
  <c r="M19" i="6"/>
  <c r="S19" i="6"/>
  <c r="O17" i="6"/>
  <c r="S14" i="6"/>
  <c r="T7" i="6"/>
  <c r="T15" i="6"/>
  <c r="S6" i="6"/>
  <c r="M8" i="6"/>
  <c r="M14" i="6"/>
  <c r="M9" i="6"/>
  <c r="I12" i="6" l="1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A18" i="6" l="1"/>
  <c r="AA20" i="6"/>
  <c r="K8" i="6"/>
  <c r="AA27" i="6"/>
  <c r="AA23" i="6"/>
  <c r="AA19" i="6"/>
  <c r="AA14" i="6"/>
  <c r="AA26" i="6"/>
  <c r="G8" i="6"/>
  <c r="I7" i="6"/>
  <c r="AA22" i="6"/>
  <c r="AA24" i="6"/>
  <c r="G6" i="6"/>
  <c r="AA25" i="6"/>
  <c r="AA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A7" i="6"/>
  <c r="AA8" i="6"/>
  <c r="G14" i="6"/>
  <c r="J14" i="6"/>
  <c r="J12" i="6"/>
  <c r="G15" i="6"/>
  <c r="AA13" i="6"/>
  <c r="L9" i="6"/>
  <c r="I17" i="6"/>
  <c r="I15" i="6"/>
  <c r="I13" i="6"/>
  <c r="L15" i="6"/>
  <c r="K17" i="6"/>
  <c r="G7" i="6"/>
  <c r="G17" i="6"/>
  <c r="AA15" i="6"/>
  <c r="L7" i="6"/>
  <c r="AA5" i="6"/>
  <c r="G13" i="6"/>
  <c r="G5" i="6"/>
  <c r="AA10" i="6"/>
  <c r="I4" i="6"/>
  <c r="AA16" i="6"/>
  <c r="AA4" i="6"/>
  <c r="AA17" i="6"/>
  <c r="L11" i="6"/>
  <c r="AA9" i="6"/>
  <c r="K11" i="6"/>
  <c r="J4" i="6"/>
  <c r="K12" i="6"/>
  <c r="K4" i="6"/>
  <c r="L13" i="6"/>
  <c r="AA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AA6" i="6"/>
  <c r="AA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>
  <connection id="1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<sst xmlns="http://schemas.openxmlformats.org/spreadsheetml/2006/main" count="28363" uniqueCount="3552">
  <si>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</si>
  <si>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</si>
  <si>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</si>
  <si>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</si>
  <si>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</si>
  <si>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</si>
  <si>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</si>
  <si>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</si>
  <si>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</si>
  <si>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</si>
  <si>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</si>
  <si>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</si>
  <si>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</si>
  <si>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</si>
  <si>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</si>
  <si>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</si>
  <si>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</si>
  <si>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</si>
  <si>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</si>
  <si>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</si>
  <si>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</si>
  <si>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</si>
  <si>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</si>
  <si>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</si>
  <si>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</si>
  <si>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</si>
  <si>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</si>
  <si>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</si>
  <si>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</si>
  <si>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</si>
  <si>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</si>
  <si>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</si>
  <si>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</si>
  <si>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</si>
  <si>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</si>
  <si>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</si>
  <si>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</si>
  <si>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</si>
  <si>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</si>
  <si>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</si>
  <si>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</si>
  <si>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</si>
  <si>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</si>
  <si>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</si>
  <si>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</si>
  <si>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</si>
  <si>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</si>
  <si>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</si>
  <si>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</si>
  <si>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</si>
  <si>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</si>
  <si>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</si>
  <si>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</si>
  <si>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</si>
  <si>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</si>
  <si>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</si>
  <si>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</si>
  <si>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</si>
  <si>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</si>
  <si>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</si>
  <si>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</si>
  <si>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</si>
  <si>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</si>
  <si>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</si>
  <si>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</si>
  <si>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</si>
  <si>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</si>
  <si>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</si>
  <si>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</si>
  <si>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</si>
  <si>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</si>
  <si>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</si>
  <si>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</si>
  <si>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</si>
  <si>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</si>
  <si>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</si>
  <si>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</si>
  <si>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</si>
  <si>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</si>
  <si>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</si>
  <si>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</si>
  <si>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</si>
  <si>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</si>
  <si>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</si>
  <si>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</si>
  <si>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</si>
  <si>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</si>
  <si>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</si>
  <si>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</si>
  <si>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</si>
  <si>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</si>
  <si>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</si>
  <si>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</si>
  <si>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</si>
  <si>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</si>
  <si>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</si>
  <si>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</si>
  <si>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</si>
  <si>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</si>
  <si>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</si>
  <si>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</si>
  <si>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</si>
  <si>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</si>
  <si>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</si>
  <si>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</si>
  <si>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</si>
  <si>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</si>
  <si>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</si>
  <si>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</si>
  <si>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</si>
  <si>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</si>
  <si>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</si>
  <si>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</si>
  <si>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</si>
  <si>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</si>
  <si>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</si>
  <si>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</si>
  <si>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</si>
  <si>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</si>
  <si>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</si>
  <si>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</si>
  <si>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</si>
  <si>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</si>
  <si>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</si>
  <si>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</si>
  <si>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</si>
  <si>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</si>
  <si>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</si>
  <si>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</si>
  <si>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</si>
  <si>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</si>
  <si>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</si>
  <si>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</si>
  <si>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</si>
  <si>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</si>
  <si>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</si>
  <si>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</si>
  <si>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</si>
  <si>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</si>
  <si>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</si>
  <si>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</si>
  <si>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</si>
  <si>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</si>
  <si>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</si>
  <si>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</si>
  <si>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</si>
  <si>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</si>
  <si>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</si>
  <si>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</si>
  <si>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</si>
  <si>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</si>
  <si>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</si>
  <si>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</si>
  <si>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</si>
  <si>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</si>
  <si>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</si>
  <si>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</si>
  <si>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</si>
  <si>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</si>
  <si>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</si>
  <si>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</si>
  <si>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</si>
  <si>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</si>
  <si>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</si>
  <si>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</si>
  <si>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</si>
  <si>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</si>
  <si>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</si>
  <si>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</si>
  <si>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</si>
  <si>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</si>
  <si>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</si>
  <si>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</si>
  <si>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</si>
  <si>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</si>
  <si>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</si>
  <si>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</si>
  <si>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</si>
  <si>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</si>
  <si>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</si>
  <si>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</si>
  <si>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10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</si>
  <si>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</si>
  <si>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</si>
  <si>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</si>
  <si>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</si>
  <si>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</si>
  <si>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</si>
  <si>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</si>
  <si>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I29382US Index                                               </t>
    <phoneticPr fontId="36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</si>
  <si>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</si>
  <si>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</si>
  <si>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</si>
  <si>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6" type="noConversion"/>
  </si>
  <si>
    <t>USGG2YR Index</t>
  </si>
  <si>
    <t>USGG3YR Index</t>
  </si>
  <si>
    <t>USGG5YR Index</t>
  </si>
  <si>
    <t>USGG10YR Index</t>
    <phoneticPr fontId="36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</si>
  <si>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</si>
  <si>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</si>
  <si>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</si>
  <si>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</si>
  <si>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</si>
  <si>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</si>
  <si>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6" type="noConversion"/>
  </si>
  <si>
    <t>PX_LAST</t>
  </si>
  <si>
    <t>高收益</t>
  </si>
  <si>
    <t>美国</t>
    <phoneticPr fontId="10" type="noConversion"/>
  </si>
  <si>
    <t>中国</t>
    <phoneticPr fontId="36" type="noConversion"/>
  </si>
  <si>
    <t>BBG</t>
  </si>
  <si>
    <t>FLDS</t>
  </si>
  <si>
    <t>美债年期</t>
    <phoneticPr fontId="36" type="noConversion"/>
  </si>
  <si>
    <t>周变动</t>
    <phoneticPr fontId="36" type="noConversion"/>
  </si>
  <si>
    <t>年初至今变动</t>
    <phoneticPr fontId="36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</si>
  <si>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</si>
  <si>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</si>
  <si>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</si>
  <si>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</si>
  <si>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</si>
  <si>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</si>
  <si>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</si>
  <si>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10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</si>
  <si>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</si>
  <si>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</si>
  <si>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10" type="noConversion"/>
  </si>
  <si>
    <t>NKY Index</t>
    <phoneticPr fontId="36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</si>
  <si>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</si>
  <si>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</si>
  <si>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</si>
  <si>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</si>
  <si>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</si>
  <si>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6" type="noConversion"/>
  </si>
  <si>
    <t xml:space="preserve">I29380US Index                                               </t>
    <phoneticPr fontId="36" type="noConversion"/>
  </si>
  <si>
    <t xml:space="preserve">I29382US Index                                               </t>
  </si>
  <si>
    <t>C01 Comdty</t>
    <phoneticPr fontId="36" type="noConversion"/>
  </si>
  <si>
    <t>GOLDLNPM Index</t>
  </si>
  <si>
    <t>DXY Curncy</t>
  </si>
  <si>
    <t>CNH BGN Curncy</t>
  </si>
  <si>
    <t>RTG_MDY_ISSUER</t>
    <phoneticPr fontId="10" type="noConversion"/>
  </si>
  <si>
    <t>RTG_MDY_LT_CORP_FAMILY</t>
    <phoneticPr fontId="10" type="noConversion"/>
  </si>
  <si>
    <t>RTG_SP_LT_FC_ISSUER_CREDIT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</si>
  <si>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</si>
  <si>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</si>
  <si>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</si>
  <si>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</si>
  <si>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</si>
  <si>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</si>
  <si>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</si>
  <si>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</si>
  <si>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</si>
  <si>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</si>
  <si>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</si>
  <si>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</si>
  <si>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</si>
  <si>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</si>
  <si>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</si>
  <si>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</si>
  <si>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</si>
  <si>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</si>
  <si>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</si>
  <si>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</si>
  <si>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</si>
  <si>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</si>
  <si>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</si>
  <si>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</si>
  <si>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</si>
  <si>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</si>
  <si>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</si>
  <si>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</si>
  <si>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</si>
  <si>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</si>
  <si>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</si>
  <si>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</si>
  <si>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</si>
  <si>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</si>
  <si>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</si>
  <si>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</si>
  <si>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</si>
  <si>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</si>
  <si>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</si>
  <si>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</si>
  <si>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</si>
  <si>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</si>
  <si>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</si>
  <si>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</si>
  <si>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</si>
  <si>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</si>
  <si>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</si>
  <si>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</si>
  <si>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</si>
  <si>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</si>
  <si>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</si>
  <si>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</si>
  <si>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</si>
  <si>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</si>
  <si>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</si>
  <si>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</si>
  <si>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</si>
  <si>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</si>
  <si>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</si>
  <si>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</si>
  <si>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</si>
  <si>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</si>
  <si>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</si>
  <si>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</si>
  <si>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</si>
  <si>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</si>
  <si>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</si>
  <si>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</si>
  <si>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</si>
  <si>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</si>
  <si>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</si>
  <si>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</si>
  <si>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</si>
  <si>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</si>
  <si>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</si>
  <si>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</si>
  <si>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</si>
  <si>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</si>
  <si>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</si>
  <si>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</si>
  <si>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</si>
  <si>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</si>
  <si>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</si>
  <si>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</si>
  <si>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</si>
  <si>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</si>
  <si>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</si>
  <si>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</si>
  <si>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</si>
  <si>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</si>
  <si>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</si>
  <si>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</si>
  <si>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</si>
  <si>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</si>
  <si>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</si>
  <si>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</si>
  <si>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</si>
  <si>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</si>
  <si>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</si>
  <si>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</si>
  <si>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</si>
  <si>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</si>
  <si>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</si>
  <si>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</si>
  <si>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</si>
  <si>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</si>
  <si>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</si>
  <si>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</si>
  <si>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</si>
  <si>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</si>
  <si>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</si>
  <si>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</si>
  <si>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</si>
  <si>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</si>
  <si>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</si>
  <si>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</si>
  <si>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</si>
  <si>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</si>
  <si>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1/1/2023</t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</si>
  <si>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</si>
  <si>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</si>
  <si>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</si>
  <si>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</si>
  <si>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</si>
  <si>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</si>
  <si>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</si>
  <si>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</si>
  <si>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</si>
  <si>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</si>
  <si>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BCNHTRNU Index</t>
  </si>
  <si>
    <t xml:space="preserve"> HKRDTTL Index</t>
  </si>
  <si>
    <t>CNY Curncy</t>
    <phoneticPr fontId="10" type="noConversion"/>
  </si>
  <si>
    <t>CNH Curncy</t>
    <phoneticPr fontId="10" type="noConversion"/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</si>
  <si>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</si>
  <si>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</si>
  <si>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</si>
  <si>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</si>
  <si>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</si>
  <si>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</si>
  <si>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</si>
  <si>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</si>
  <si>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</si>
  <si>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</si>
  <si>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</si>
  <si>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</si>
  <si>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</si>
  <si>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</si>
  <si>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</si>
  <si>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</si>
  <si>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</si>
  <si>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</si>
  <si>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</si>
  <si>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</si>
  <si>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</si>
  <si>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</si>
  <si>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</si>
  <si>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</si>
  <si>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</si>
  <si>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</si>
  <si>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</si>
  <si>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</si>
  <si>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</si>
  <si>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</si>
  <si>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</si>
  <si>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</si>
  <si>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</si>
  <si>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</si>
  <si>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10" type="noConversion"/>
  </si>
  <si>
    <t>SIRMBDEP Index</t>
    <phoneticPr fontId="10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</si>
  <si>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</si>
  <si>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</si>
  <si>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</si>
  <si>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</si>
  <si>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</si>
  <si>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</si>
  <si>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</si>
  <si>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</si>
  <si>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</si>
  <si>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</si>
  <si>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</si>
  <si>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</si>
  <si>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</si>
  <si>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</si>
  <si>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</si>
  <si>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</si>
  <si>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</si>
  <si>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</si>
  <si>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</si>
  <si>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</si>
  <si>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</si>
  <si>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</si>
  <si>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</si>
  <si>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</si>
  <si>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</si>
  <si>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</si>
  <si>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</si>
  <si>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</si>
  <si>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</si>
  <si>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</si>
  <si>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</si>
  <si>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</si>
  <si>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</si>
  <si>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</si>
  <si>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</si>
  <si>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</si>
  <si>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</si>
  <si>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</si>
  <si>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</si>
  <si>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</si>
  <si>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</si>
  <si>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</si>
  <si>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</si>
  <si>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</si>
  <si>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</si>
  <si>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</si>
  <si>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</si>
  <si>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</si>
  <si>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</si>
  <si>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</si>
  <si>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</si>
  <si>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</si>
  <si>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</si>
  <si>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</si>
  <si>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</si>
  <si>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</si>
  <si>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</si>
  <si>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</si>
  <si>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</si>
  <si>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</si>
  <si>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</si>
  <si>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</si>
  <si>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</si>
  <si>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</si>
  <si>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</si>
  <si>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</si>
  <si>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</si>
  <si>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</si>
  <si>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</si>
  <si>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</si>
  <si>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</si>
  <si>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</si>
  <si>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</si>
  <si>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</si>
  <si>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</si>
  <si>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</si>
  <si>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</si>
  <si>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</si>
  <si>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</si>
  <si>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</si>
  <si>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</si>
  <si>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</si>
  <si>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</si>
  <si>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</si>
  <si>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</si>
  <si>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</si>
  <si>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</si>
  <si>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</si>
  <si>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</si>
  <si>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</si>
  <si>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</si>
  <si>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</si>
  <si>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</si>
  <si>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</si>
  <si>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</si>
  <si>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</si>
  <si>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</si>
  <si>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</si>
  <si>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</si>
  <si>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</si>
  <si>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</si>
  <si>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</si>
  <si>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</si>
  <si>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</si>
  <si>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</si>
  <si>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</si>
  <si>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</si>
  <si>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</si>
  <si>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</si>
  <si>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</si>
  <si>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</si>
  <si>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</si>
  <si>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</si>
  <si>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</si>
  <si>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</si>
  <si>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</si>
  <si>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</si>
  <si>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</si>
  <si>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</si>
  <si>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</si>
  <si>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10" type="noConversion"/>
  </si>
  <si>
    <t>发行价格</t>
  </si>
  <si>
    <t>CNY</t>
  </si>
  <si>
    <t>--</t>
  </si>
  <si>
    <t/>
  </si>
  <si>
    <t>N</t>
  </si>
  <si>
    <t>--/BBB+/BBB+</t>
  </si>
  <si>
    <t>--/--/WD</t>
  </si>
  <si>
    <t>--/--/BBB-</t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</si>
  <si>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</si>
  <si>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</si>
  <si>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</si>
  <si>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</si>
  <si>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</si>
  <si>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</si>
  <si>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</si>
  <si>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</si>
  <si>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</si>
  <si>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</si>
  <si>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</si>
  <si>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</si>
  <si>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</si>
  <si>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</si>
  <si>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</si>
  <si>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</si>
  <si>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</si>
  <si>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</si>
  <si>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</si>
  <si>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</si>
  <si>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</si>
  <si>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--/--/BBB</t>
  </si>
  <si>
    <t>--/A-/A</t>
  </si>
  <si>
    <t>A-u</t>
  </si>
  <si>
    <t>Baa1/--/BBB+</t>
  </si>
  <si>
    <t>--/--/BBB+</t>
  </si>
  <si>
    <t>--/--/A-</t>
  </si>
  <si>
    <t>BB+u</t>
  </si>
  <si>
    <t>--/BBB-/BB+u</t>
  </si>
  <si>
    <t>--/NR/BBB</t>
  </si>
  <si>
    <t>Baa2/--/BBB</t>
  </si>
  <si>
    <t>Baa2/BBB/BBB</t>
  </si>
  <si>
    <t>--/BBB/BBB</t>
  </si>
  <si>
    <t>A- *</t>
  </si>
  <si>
    <t>--/--/A- *</t>
  </si>
  <si>
    <t>--/--/BB+</t>
  </si>
  <si>
    <t>Baa1/BBB+/BBB+</t>
  </si>
  <si>
    <t>--/NR/WD</t>
  </si>
  <si>
    <t>--/BB+/--</t>
  </si>
  <si>
    <t>Baa3/--/BBB-</t>
  </si>
  <si>
    <t>--/A+/A</t>
  </si>
  <si>
    <t>Baa1/BBB+/A</t>
  </si>
  <si>
    <t>ESG indicator</t>
  </si>
  <si>
    <t>ESG Theme</t>
  </si>
  <si>
    <t>穆迪KPW评级</t>
  </si>
  <si>
    <t>SPKPW评级</t>
  </si>
  <si>
    <t>FITCHKPW评级</t>
  </si>
  <si>
    <t>KPW Rating</t>
  </si>
  <si>
    <t>RTG_MDY_LC_CURR_ISSUER_RATING</t>
    <phoneticPr fontId="10" type="noConversion"/>
  </si>
  <si>
    <t>Guarantor RTG MDY RA</t>
    <phoneticPr fontId="10" type="noConversion"/>
  </si>
  <si>
    <t>RTG_MDY_LC_CURR_ISSUER_RATING</t>
  </si>
  <si>
    <t>0791831D CH</t>
  </si>
  <si>
    <t>HKD</t>
  </si>
  <si>
    <t>6066 HK</t>
  </si>
  <si>
    <t>3988 HK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</si>
  <si>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</si>
  <si>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</si>
  <si>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</si>
  <si>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</si>
  <si>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</si>
  <si>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</si>
  <si>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</si>
  <si>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</si>
  <si>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</si>
  <si>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</si>
  <si>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</si>
  <si>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</si>
  <si>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</si>
  <si>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</si>
  <si>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</si>
  <si>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</si>
  <si>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</si>
  <si>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</si>
  <si>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</si>
  <si>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</si>
  <si>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</si>
  <si>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</si>
  <si>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</si>
  <si>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</si>
  <si>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</si>
  <si>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</si>
  <si>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</si>
  <si>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</si>
  <si>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</si>
  <si>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</si>
  <si>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</si>
  <si>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</si>
  <si>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</si>
  <si>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</si>
  <si>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</si>
  <si>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</si>
  <si>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</si>
  <si>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</si>
  <si>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</si>
  <si>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</si>
  <si>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</si>
  <si>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</si>
  <si>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</si>
  <si>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</si>
  <si>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</si>
  <si>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</si>
  <si>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</si>
  <si>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</si>
  <si>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</si>
  <si>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</si>
  <si>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</si>
  <si>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</si>
  <si>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</si>
  <si>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</si>
  <si>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0bps</t>
  </si>
  <si>
    <t>2bps</t>
  </si>
  <si>
    <t>3bps</t>
  </si>
  <si>
    <t>4bps</t>
  </si>
  <si>
    <t>美债年期</t>
  </si>
  <si>
    <t>周变动</t>
  </si>
  <si>
    <t>年初至今变动</t>
  </si>
  <si>
    <t>2022年1月1日</t>
  </si>
  <si>
    <t>2023年1月1日</t>
  </si>
  <si>
    <t>#N/A Requesting Data...</t>
  </si>
  <si>
    <t>10/02/2023 21:45</t>
  </si>
  <si>
    <t>US</t>
  </si>
  <si>
    <t>1)</t>
  </si>
  <si>
    <t>标普全球-美国制造业PMI</t>
  </si>
  <si>
    <t>Sep F</t>
  </si>
  <si>
    <t>MPMIUSMA Index</t>
  </si>
  <si>
    <t>10/02/2023 22:00</t>
  </si>
  <si>
    <t>2)</t>
  </si>
  <si>
    <t>建筑开支月环比</t>
  </si>
  <si>
    <t>Aug</t>
  </si>
  <si>
    <t>CNSTTMOM Index</t>
  </si>
  <si>
    <t>3)</t>
  </si>
  <si>
    <t>ISM制造业指数</t>
  </si>
  <si>
    <t>Sep</t>
  </si>
  <si>
    <t>NAPMPMI Index</t>
  </si>
  <si>
    <t>4)</t>
  </si>
  <si>
    <t>ISM支付价格</t>
  </si>
  <si>
    <t>NAPMPRIC Index</t>
  </si>
  <si>
    <t>5)</t>
  </si>
  <si>
    <t>ISM就业</t>
  </si>
  <si>
    <t>NAPMEMPL Index</t>
  </si>
  <si>
    <t>6)</t>
  </si>
  <si>
    <t>ISM新订单</t>
  </si>
  <si>
    <t>NAPMNEWO Index</t>
  </si>
  <si>
    <t>10/03/2023 22:00</t>
  </si>
  <si>
    <t>7)</t>
  </si>
  <si>
    <t>JOLTS职位空缺</t>
  </si>
  <si>
    <t>8815k</t>
  </si>
  <si>
    <t>9610k</t>
  </si>
  <si>
    <t>8827k</t>
  </si>
  <si>
    <t>8920k</t>
  </si>
  <si>
    <t>JOLTTOTL Index</t>
  </si>
  <si>
    <t>10/03/2023 10/04</t>
  </si>
  <si>
    <t>8)</t>
  </si>
  <si>
    <t>Wards总车辆销售</t>
  </si>
  <si>
    <t>15.40m</t>
  </si>
  <si>
    <t>15.67m</t>
  </si>
  <si>
    <t>15.04m</t>
  </si>
  <si>
    <t>SAARTOTL Index</t>
  </si>
  <si>
    <t>10/04/2023 19:00</t>
  </si>
  <si>
    <t>9)</t>
  </si>
  <si>
    <t>周度MBA抵押贷款申请指数环比</t>
  </si>
  <si>
    <t>MBAVCHNG Index</t>
  </si>
  <si>
    <t>10/04/2023 20:15</t>
  </si>
  <si>
    <t>10)</t>
  </si>
  <si>
    <t>ADP就业变动指数</t>
  </si>
  <si>
    <t>150k</t>
  </si>
  <si>
    <t>89k</t>
  </si>
  <si>
    <t>177k</t>
  </si>
  <si>
    <t>180k</t>
  </si>
  <si>
    <t>ADP CHNG Index</t>
  </si>
  <si>
    <t>10/04/2023 21:45</t>
  </si>
  <si>
    <t>11)</t>
  </si>
  <si>
    <t>标普全球-美国服务业PMI</t>
  </si>
  <si>
    <t>MPMIUSSA Index</t>
  </si>
  <si>
    <t>12)</t>
  </si>
  <si>
    <t>标普全球-美国综合PMI</t>
  </si>
  <si>
    <t>MPMIUSCA Index</t>
  </si>
  <si>
    <t>10/04/2023 22:00</t>
  </si>
  <si>
    <t>13)</t>
  </si>
  <si>
    <t>工厂订单</t>
  </si>
  <si>
    <t>TMNOCHNG Index</t>
  </si>
  <si>
    <t>14)</t>
  </si>
  <si>
    <t>工厂订单不含运输</t>
  </si>
  <si>
    <t>TMNOXTM% Index</t>
  </si>
  <si>
    <t>15)</t>
  </si>
  <si>
    <t>耐用品订单环比</t>
  </si>
  <si>
    <t>Aug F</t>
  </si>
  <si>
    <t>DGNOCHNG Index</t>
  </si>
  <si>
    <t>16)</t>
  </si>
  <si>
    <t>耐用消费品(除运输类)</t>
  </si>
  <si>
    <t>DGNOXTCH Index</t>
  </si>
  <si>
    <t>17)</t>
  </si>
  <si>
    <t>非国防资本货物订单(飞机除外)</t>
  </si>
  <si>
    <t>CGNOXAI% Index</t>
  </si>
  <si>
    <t>18)</t>
  </si>
  <si>
    <t>非国防资本货物出货(飞机除外)</t>
  </si>
  <si>
    <t>CGSHXAI% Index</t>
  </si>
  <si>
    <t>19)</t>
  </si>
  <si>
    <t>ISM服务业指数</t>
  </si>
  <si>
    <t>NAPMNMI Index</t>
  </si>
  <si>
    <t>20)</t>
  </si>
  <si>
    <t>ISM服务业支付价格</t>
  </si>
  <si>
    <t>NAPMNPRC Index</t>
  </si>
  <si>
    <t>21)</t>
  </si>
  <si>
    <t>ISM服务业就业</t>
  </si>
  <si>
    <t>NAPMNEMP Index</t>
  </si>
  <si>
    <t>22)</t>
  </si>
  <si>
    <t>ISM服务业新订单</t>
  </si>
  <si>
    <t>NAPMNNO Index</t>
  </si>
  <si>
    <t>10/05/2023 19:30</t>
  </si>
  <si>
    <t>23)</t>
  </si>
  <si>
    <t>挑战者企业裁员人数 同比</t>
  </si>
  <si>
    <t>CHALYOY% Index</t>
  </si>
  <si>
    <t>10/05/2023 20:30</t>
  </si>
  <si>
    <t>24)</t>
  </si>
  <si>
    <t>贸易余额</t>
  </si>
  <si>
    <t>-$59.8b</t>
  </si>
  <si>
    <t>-$58.3b</t>
  </si>
  <si>
    <t>-$65.0b</t>
  </si>
  <si>
    <t>-$64.7b</t>
  </si>
  <si>
    <t>USTBTOT Index</t>
  </si>
  <si>
    <t>25)</t>
  </si>
  <si>
    <t>周度首次申领失业救济人数</t>
  </si>
  <si>
    <t>210k</t>
  </si>
  <si>
    <t>207k</t>
  </si>
  <si>
    <t>204k</t>
  </si>
  <si>
    <t>205k</t>
  </si>
  <si>
    <t>INJCJC Index</t>
  </si>
  <si>
    <t>26)</t>
  </si>
  <si>
    <t>持续领取失业救济人数</t>
  </si>
  <si>
    <t>1671k</t>
  </si>
  <si>
    <t>1664k</t>
  </si>
  <si>
    <t>1670k</t>
  </si>
  <si>
    <t>1665k</t>
  </si>
  <si>
    <t>INJCSP Index</t>
  </si>
  <si>
    <t>10/06/2023 20:30</t>
  </si>
  <si>
    <t>27)</t>
  </si>
  <si>
    <t>两个月薪水净修正</t>
  </si>
  <si>
    <t>ECONGECC Index</t>
  </si>
  <si>
    <t>28)</t>
  </si>
  <si>
    <t>非农就业人数增减</t>
  </si>
  <si>
    <t>170k</t>
  </si>
  <si>
    <t>187k</t>
  </si>
  <si>
    <t>NFP TCH Index</t>
  </si>
  <si>
    <t>29)</t>
  </si>
  <si>
    <t>非农私企就业人数增减</t>
  </si>
  <si>
    <t>160k</t>
  </si>
  <si>
    <t>179k</t>
  </si>
  <si>
    <t>NFP PCH Index</t>
  </si>
  <si>
    <t>30)</t>
  </si>
  <si>
    <t>制造业就业人数增减</t>
  </si>
  <si>
    <t>5k</t>
  </si>
  <si>
    <t>16k</t>
  </si>
  <si>
    <t>USMMMNCH Index</t>
  </si>
  <si>
    <t>31)</t>
  </si>
  <si>
    <t>失业率</t>
  </si>
  <si>
    <t>USURTOT Index</t>
  </si>
  <si>
    <t>32)</t>
  </si>
  <si>
    <t>平均小时收入月环比</t>
  </si>
  <si>
    <t>AHE MOM% Index</t>
  </si>
  <si>
    <t>33)</t>
  </si>
  <si>
    <t>平均小时收入同比</t>
  </si>
  <si>
    <t>AHE YOY% Index</t>
  </si>
  <si>
    <t>34)</t>
  </si>
  <si>
    <t>周平均工时-所有员工</t>
  </si>
  <si>
    <t>AWH TOTL Index</t>
  </si>
  <si>
    <t>35)</t>
  </si>
  <si>
    <t>劳动力参与率</t>
  </si>
  <si>
    <t>PRUSTOT Index</t>
  </si>
  <si>
    <t>36)</t>
  </si>
  <si>
    <t>就业不足率</t>
  </si>
  <si>
    <t>USUDMAER Index</t>
  </si>
  <si>
    <t>10/07/2023 03:00</t>
  </si>
  <si>
    <t>37)</t>
  </si>
  <si>
    <t>消费者信用</t>
  </si>
  <si>
    <t>$11.700b</t>
  </si>
  <si>
    <t>$10.399b</t>
  </si>
  <si>
    <t>CICRTOT Index</t>
  </si>
  <si>
    <t>10/10/2023 18:00</t>
  </si>
  <si>
    <t>38)</t>
  </si>
  <si>
    <t>NFIB中小企业乐观程度指数</t>
  </si>
  <si>
    <t>SBOITOTL Index</t>
  </si>
  <si>
    <t>10/10/2023 22:00</t>
  </si>
  <si>
    <t>39)</t>
  </si>
  <si>
    <t>批发库存月环比</t>
  </si>
  <si>
    <t>MWINCHNG Index</t>
  </si>
  <si>
    <t>40)</t>
  </si>
  <si>
    <t>批发贸易销售月环比</t>
  </si>
  <si>
    <t>MWSLCHNG Index</t>
  </si>
  <si>
    <t>10/10/2023 23:00</t>
  </si>
  <si>
    <t>41)</t>
  </si>
  <si>
    <t>NY Fed 1-Yr Inflation Expectations</t>
  </si>
  <si>
    <t>NYCNM1IR Index</t>
  </si>
  <si>
    <t>10/11/2023 19:00</t>
  </si>
  <si>
    <t>42)</t>
  </si>
  <si>
    <t>10/11/2023 20:30</t>
  </si>
  <si>
    <t>43)</t>
  </si>
  <si>
    <t>生产者价格环比</t>
  </si>
  <si>
    <t>FDIDFDMO Index</t>
  </si>
  <si>
    <t>44)</t>
  </si>
  <si>
    <t>PPI（除食品与能源）月环比</t>
  </si>
  <si>
    <t>FDIDSGMO Index</t>
  </si>
  <si>
    <t>45)</t>
  </si>
  <si>
    <t>PPI (除食品、能源及贸易)月环比</t>
  </si>
  <si>
    <t>FDIDSGUM Index</t>
  </si>
  <si>
    <t>46)</t>
  </si>
  <si>
    <t>PPI最终需求 同比</t>
  </si>
  <si>
    <t>FDIUFDYO Index</t>
  </si>
  <si>
    <t>47)</t>
  </si>
  <si>
    <t>PPI（除食品与能源）同比</t>
  </si>
  <si>
    <t>FDIUSGYO Index</t>
  </si>
  <si>
    <t>48)</t>
  </si>
  <si>
    <t>PPI (除食品、能源及贸易)同比</t>
  </si>
  <si>
    <t>FDIUSGUY Index</t>
  </si>
  <si>
    <t>10/12/2023 02:00</t>
  </si>
  <si>
    <t>49)</t>
  </si>
  <si>
    <t>FOMC会议纪要</t>
  </si>
  <si>
    <t>FEDMMINU Index</t>
  </si>
  <si>
    <t>10/12/2023 20:30</t>
  </si>
  <si>
    <t>50)</t>
  </si>
  <si>
    <t>CPI 月环比</t>
  </si>
  <si>
    <t>CPI CHNG Index</t>
  </si>
  <si>
    <t>51)</t>
  </si>
  <si>
    <t>CPI（除食品与能源）月环比</t>
  </si>
  <si>
    <t>CPUPXCHG Index</t>
  </si>
  <si>
    <t>52)</t>
  </si>
  <si>
    <t>CPI 同比</t>
  </si>
  <si>
    <t>CPI YOY Index</t>
  </si>
  <si>
    <t>53)</t>
  </si>
  <si>
    <t>CPI（除食品和能源）同比</t>
  </si>
  <si>
    <t>CPI XYOY Index</t>
  </si>
  <si>
    <t>54)</t>
  </si>
  <si>
    <t>CPI指数（未经季调）</t>
  </si>
  <si>
    <t>CPURNSA Index</t>
  </si>
  <si>
    <t>55)</t>
  </si>
  <si>
    <t>CPI核心指数 经季调</t>
  </si>
  <si>
    <t>CPUPAXFE Index</t>
  </si>
  <si>
    <t>56)</t>
  </si>
  <si>
    <t>实际平均时薪(同比)</t>
  </si>
  <si>
    <t>REALYRAW Index</t>
  </si>
  <si>
    <t>57)</t>
  </si>
  <si>
    <t>实际平均每周同比盈利</t>
  </si>
  <si>
    <t>REALYRAE Index</t>
  </si>
  <si>
    <t>58)</t>
  </si>
  <si>
    <t>59)</t>
  </si>
  <si>
    <t>10/13/2023 02:00</t>
  </si>
  <si>
    <t>60)</t>
  </si>
  <si>
    <t>预算月报</t>
  </si>
  <si>
    <t>$89.3b</t>
  </si>
  <si>
    <t>FDDSSD Index</t>
  </si>
  <si>
    <t>10/13/2023 20:30</t>
  </si>
  <si>
    <t>61)</t>
  </si>
  <si>
    <t>进口价格指数月环比</t>
  </si>
  <si>
    <t>IMP1CHNG Index</t>
  </si>
  <si>
    <t>62)</t>
  </si>
  <si>
    <t>进口价格指数(除石油)月环比</t>
  </si>
  <si>
    <t>IMP1XPM% Index</t>
  </si>
  <si>
    <t>63)</t>
  </si>
  <si>
    <t>进口价格指数同比</t>
  </si>
  <si>
    <t>IMP1YOY% Index</t>
  </si>
  <si>
    <t>64)</t>
  </si>
  <si>
    <t>出口价格指数月环比</t>
  </si>
  <si>
    <t>EXP1CMOM Index</t>
  </si>
  <si>
    <t>65)</t>
  </si>
  <si>
    <t>出口价格指数同比</t>
  </si>
  <si>
    <t>EXP1CYOY Index</t>
  </si>
  <si>
    <t>10/13/2023 22:00</t>
  </si>
  <si>
    <t>66)</t>
  </si>
  <si>
    <t>密歇根大学消费者信心指数</t>
  </si>
  <si>
    <t>Oct P</t>
  </si>
  <si>
    <t>CONSSENT Index</t>
  </si>
  <si>
    <t>67)</t>
  </si>
  <si>
    <t>密歇根大学现况</t>
  </si>
  <si>
    <t>CONSCURR Index</t>
  </si>
  <si>
    <t>68)</t>
  </si>
  <si>
    <t>密歇根大学预期</t>
  </si>
  <si>
    <t>CONSEXP Index</t>
  </si>
  <si>
    <t>69)</t>
  </si>
  <si>
    <t>密歇根大学1年通胀</t>
  </si>
  <si>
    <t>CONSPXMD Index</t>
  </si>
  <si>
    <t>70)</t>
  </si>
  <si>
    <t>密歇根大学5-10年通胀</t>
  </si>
  <si>
    <t>CONSP5MD Index</t>
  </si>
  <si>
    <t>10/07/2023</t>
  </si>
  <si>
    <t>CH</t>
  </si>
  <si>
    <t>外汇储备</t>
  </si>
  <si>
    <t>$3120.00b</t>
  </si>
  <si>
    <t>$3160.10b</t>
  </si>
  <si>
    <t>CNGFOREX Index</t>
  </si>
  <si>
    <t>10/09/2023 10/15</t>
  </si>
  <si>
    <t>总融资人民币</t>
  </si>
  <si>
    <t>3800.0b</t>
  </si>
  <si>
    <t>3120.0b</t>
  </si>
  <si>
    <t>3123.7b</t>
  </si>
  <si>
    <t>CNLNASF Index</t>
  </si>
  <si>
    <t>新增人民币贷款</t>
  </si>
  <si>
    <t>2500.0b</t>
  </si>
  <si>
    <t>1360.0b</t>
  </si>
  <si>
    <t>1358.0b</t>
  </si>
  <si>
    <t>CNLNNEW Index</t>
  </si>
  <si>
    <t>货币供应M2同比</t>
  </si>
  <si>
    <t>CNMS2YOY Index</t>
  </si>
  <si>
    <t>货币供应M1年同比</t>
  </si>
  <si>
    <t>CNMS1YOY Index</t>
  </si>
  <si>
    <t>货币供应M0年同比</t>
  </si>
  <si>
    <t>CNMS0YOY Index</t>
  </si>
  <si>
    <t>10/11/2023 10/18</t>
  </si>
  <si>
    <t>FDI YTD YoY CNY</t>
  </si>
  <si>
    <t>CNDIACRY Index</t>
  </si>
  <si>
    <t>10/13/2023 09:30</t>
  </si>
  <si>
    <t>CNCPIYOY Index</t>
  </si>
  <si>
    <t>PPI同比</t>
  </si>
  <si>
    <t>CHEFTYOY Index</t>
  </si>
  <si>
    <t>10/13/2023</t>
  </si>
  <si>
    <t>$73.70b</t>
  </si>
  <si>
    <t>$68.36b</t>
  </si>
  <si>
    <t>$68.20b</t>
  </si>
  <si>
    <t>CNFRBAL$ Index</t>
  </si>
  <si>
    <t>出口同比</t>
  </si>
  <si>
    <t>CNFREXPY Index</t>
  </si>
  <si>
    <t>进口同比</t>
  </si>
  <si>
    <t>CNFRIMPY Index</t>
  </si>
  <si>
    <t>出口同比人民币</t>
  </si>
  <si>
    <t>CNTSECNY Index</t>
  </si>
  <si>
    <t>进口同比人民币</t>
  </si>
  <si>
    <t>CNTSICNY Index</t>
  </si>
  <si>
    <t>贸易余额人民币</t>
  </si>
  <si>
    <t>488.00b</t>
  </si>
  <si>
    <t>CNTSTCN Index</t>
  </si>
  <si>
    <t>10/02/2023 16:00</t>
  </si>
  <si>
    <t>EC</t>
  </si>
  <si>
    <t>HCOB欧元区制造业PMI</t>
  </si>
  <si>
    <t>MPMIEZMA Index</t>
  </si>
  <si>
    <t>10/02/2023 17:00</t>
  </si>
  <si>
    <t>UMRTEMU Index</t>
  </si>
  <si>
    <t>10/04/2023 16:00</t>
  </si>
  <si>
    <t>HCOB欧元区服务业PMI</t>
  </si>
  <si>
    <t>MPMIEZSA Index</t>
  </si>
  <si>
    <t>HCOB欧元区综合PMI</t>
  </si>
  <si>
    <t>MPMIEZCA Index</t>
  </si>
  <si>
    <t>10/04/2023 17:00</t>
  </si>
  <si>
    <t>零售总额月环比</t>
  </si>
  <si>
    <t>RSSAEMUM Index</t>
  </si>
  <si>
    <t>社会消费品零售总额同比</t>
  </si>
  <si>
    <t>RSWAEMUY Index</t>
  </si>
  <si>
    <t>PPI月环比</t>
  </si>
  <si>
    <t>EUPPEMUM Index</t>
  </si>
  <si>
    <t>EUPPEMUY Index</t>
  </si>
  <si>
    <t>10/09/2023 16:30</t>
  </si>
  <si>
    <t>Sentix投资者信心</t>
  </si>
  <si>
    <t>Oct</t>
  </si>
  <si>
    <t>SNTEEUGX Index</t>
  </si>
  <si>
    <t>10/11/2023 16:00</t>
  </si>
  <si>
    <t>欧洲央行1年CPI预期</t>
  </si>
  <si>
    <t>ECIENDEA Index</t>
  </si>
  <si>
    <t>欧洲央行3年CPI预期</t>
  </si>
  <si>
    <t>ECIETDEA Index</t>
  </si>
  <si>
    <t>10/13/2023 17:00</t>
  </si>
  <si>
    <t>工业产值经季调月环比</t>
  </si>
  <si>
    <t>EUITEMUM Index</t>
  </si>
  <si>
    <t>工业产值工作日调整同比</t>
  </si>
  <si>
    <t>EUIPEMUY Index</t>
  </si>
  <si>
    <t>XS2681919762</t>
  </si>
  <si>
    <t>XS2671498447</t>
  </si>
  <si>
    <t>HK0000954286</t>
  </si>
  <si>
    <t>XS2664783565</t>
  </si>
  <si>
    <t>HK0000954104</t>
  </si>
  <si>
    <t>XS2690707497</t>
  </si>
  <si>
    <t>XS2679063862</t>
  </si>
  <si>
    <t>HK0000947231</t>
  </si>
  <si>
    <t>XS2677539541</t>
  </si>
  <si>
    <t>XS2671493562</t>
  </si>
  <si>
    <t>HK0000946829</t>
  </si>
  <si>
    <t>XS2673392796</t>
  </si>
  <si>
    <t>XS2661086483</t>
  </si>
  <si>
    <t>XS2668376747</t>
  </si>
  <si>
    <t>XS2658712752</t>
  </si>
  <si>
    <t>XS2665495391</t>
  </si>
  <si>
    <t>XS2656498313</t>
  </si>
  <si>
    <t>XS2663498314</t>
  </si>
  <si>
    <t>XS2662422802</t>
  </si>
  <si>
    <t>XS2652417788</t>
  </si>
  <si>
    <t>XS2648499007</t>
  </si>
  <si>
    <t>XS2618570068</t>
  </si>
  <si>
    <t>XS2648007495</t>
  </si>
  <si>
    <t>HK0000939428</t>
  </si>
  <si>
    <t>XS2644758133</t>
  </si>
  <si>
    <t>XS2639510341</t>
  </si>
  <si>
    <t>XS2623993974</t>
  </si>
  <si>
    <t>XS2641625137</t>
  </si>
  <si>
    <t>XS2634238526</t>
  </si>
  <si>
    <t>G2380160</t>
  </si>
  <si>
    <t>G2380152</t>
  </si>
  <si>
    <t>G2380105</t>
  </si>
  <si>
    <t>G2380140</t>
  </si>
  <si>
    <t>XS2623522930</t>
  </si>
  <si>
    <t>HK0000929262</t>
  </si>
  <si>
    <t>G2380130</t>
  </si>
  <si>
    <t>HK0000921111</t>
  </si>
  <si>
    <t>HK0000921038</t>
  </si>
  <si>
    <t>HK0000921020</t>
  </si>
  <si>
    <t>G2380106</t>
  </si>
  <si>
    <t>G238084</t>
  </si>
  <si>
    <t>G238098</t>
  </si>
  <si>
    <t>G238077</t>
  </si>
  <si>
    <t>G2380100</t>
  </si>
  <si>
    <t>XS2597408512</t>
  </si>
  <si>
    <t>G238096</t>
  </si>
  <si>
    <t>XS2599011116</t>
  </si>
  <si>
    <t>G238052</t>
  </si>
  <si>
    <t>G238008</t>
  </si>
  <si>
    <t>G238070</t>
  </si>
  <si>
    <t>G238047</t>
  </si>
  <si>
    <t>G238046</t>
  </si>
  <si>
    <t>XS2573678435</t>
  </si>
  <si>
    <t>G238039</t>
  </si>
  <si>
    <t>G238024</t>
  </si>
  <si>
    <t>XS2587421681</t>
  </si>
  <si>
    <t>XS2526839092</t>
  </si>
  <si>
    <t>XS2589270953</t>
  </si>
  <si>
    <t>XS2584378025</t>
  </si>
  <si>
    <t>G238030</t>
  </si>
  <si>
    <t>XS2540489338</t>
  </si>
  <si>
    <t>G238025</t>
  </si>
  <si>
    <t>G238032</t>
  </si>
  <si>
    <t>G238027</t>
  </si>
  <si>
    <t>XS2576128727</t>
  </si>
  <si>
    <t>HK0000898319</t>
  </si>
  <si>
    <t>G228079</t>
  </si>
  <si>
    <t>G228086</t>
  </si>
  <si>
    <t>G228085</t>
  </si>
  <si>
    <t>G228084</t>
  </si>
  <si>
    <t>G228068</t>
  </si>
  <si>
    <t>G228069</t>
  </si>
  <si>
    <t>G228048</t>
  </si>
  <si>
    <t>XS2559584888</t>
  </si>
  <si>
    <t>XS2547520531</t>
  </si>
  <si>
    <t>XS2549299480</t>
  </si>
  <si>
    <t>G228032</t>
  </si>
  <si>
    <t>XS2543377068</t>
  </si>
  <si>
    <t>G228021</t>
  </si>
  <si>
    <t>XS2541678780</t>
  </si>
  <si>
    <t>XS2537427473</t>
  </si>
  <si>
    <t>XS2527143833</t>
  </si>
  <si>
    <t>XS2523255060</t>
  </si>
  <si>
    <t>XS2502807345</t>
  </si>
  <si>
    <t>XS2502812857</t>
  </si>
  <si>
    <t>G228014</t>
  </si>
  <si>
    <t>G228012</t>
  </si>
  <si>
    <t>XS2502241412</t>
  </si>
  <si>
    <t>XS2487328499</t>
  </si>
  <si>
    <t>G228006</t>
  </si>
  <si>
    <t>XS2499222771</t>
  </si>
  <si>
    <t>XS2487638764</t>
  </si>
  <si>
    <t>G228007</t>
  </si>
  <si>
    <t>XS2451515279</t>
  </si>
  <si>
    <t>XS2463439690</t>
  </si>
  <si>
    <t>XS2471903331</t>
  </si>
  <si>
    <t>XS2447552089</t>
  </si>
  <si>
    <t>XS2471295969</t>
  </si>
  <si>
    <t>XS2467774209</t>
  </si>
  <si>
    <t>XS2471127584</t>
  </si>
  <si>
    <t>XS2461766805</t>
  </si>
  <si>
    <t>XS2423359459</t>
  </si>
  <si>
    <t>XS2469032630</t>
  </si>
  <si>
    <t>XS2460522555</t>
  </si>
  <si>
    <t>XS2455963590</t>
  </si>
  <si>
    <t>XS2456820690</t>
  </si>
  <si>
    <t>XS2455213590</t>
  </si>
  <si>
    <t>XS2447542874</t>
  </si>
  <si>
    <t>HK0000814258</t>
  </si>
  <si>
    <t>XS2427980821</t>
  </si>
  <si>
    <t>XS2436124205</t>
  </si>
  <si>
    <t>XS2434390865</t>
  </si>
  <si>
    <t>XS2406547765</t>
  </si>
  <si>
    <t>XS2320779213</t>
  </si>
  <si>
    <t>XS2429785954</t>
  </si>
  <si>
    <t>XS2422522685</t>
  </si>
  <si>
    <t>XS2422384946</t>
  </si>
  <si>
    <t>XS2413634572</t>
  </si>
  <si>
    <t>XS2416645203</t>
  </si>
  <si>
    <t>XS2423517205</t>
  </si>
  <si>
    <t>XS2417332389</t>
  </si>
  <si>
    <t>XS2418777285</t>
  </si>
  <si>
    <t>MO000A3KX7V9</t>
  </si>
  <si>
    <t>XS2417388175</t>
  </si>
  <si>
    <t>XS2390401524</t>
  </si>
  <si>
    <t>XS2400951815</t>
  </si>
  <si>
    <t>XS2407007942</t>
  </si>
  <si>
    <t>XS2405793089</t>
  </si>
  <si>
    <t>XS2400120650</t>
  </si>
  <si>
    <t>XS2405490850</t>
  </si>
  <si>
    <t>XS2403477099</t>
  </si>
  <si>
    <t>XS2403671493</t>
  </si>
  <si>
    <t>XS2403224129</t>
  </si>
  <si>
    <t>XS2397254579</t>
  </si>
  <si>
    <t>XS2388293487</t>
  </si>
  <si>
    <t>XS2385820597</t>
  </si>
  <si>
    <t>XS2377688093</t>
  </si>
  <si>
    <t>XS2381154009</t>
  </si>
  <si>
    <t>XS2387065134</t>
  </si>
  <si>
    <t>XS2388909181</t>
  </si>
  <si>
    <t>XS2361211191</t>
  </si>
  <si>
    <t>XS2385313064</t>
  </si>
  <si>
    <t>XS2383434029</t>
  </si>
  <si>
    <t>XS2384202292</t>
  </si>
  <si>
    <t>XS2384610577</t>
  </si>
  <si>
    <t>XS2385392779</t>
  </si>
  <si>
    <t>XS2385392936</t>
  </si>
  <si>
    <t>XS2385065656</t>
  </si>
  <si>
    <t>XS2382158207</t>
  </si>
  <si>
    <t>XS2379598175</t>
  </si>
  <si>
    <t>XS2384248790</t>
  </si>
  <si>
    <t>XS2380533740</t>
  </si>
  <si>
    <t>XS2382274376</t>
  </si>
  <si>
    <t>XS2379456895</t>
  </si>
  <si>
    <t>XS2379487189</t>
  </si>
  <si>
    <t>XS2379486884</t>
  </si>
  <si>
    <t>XS2378344456</t>
  </si>
  <si>
    <t>XS2379669299</t>
  </si>
  <si>
    <t>XS2374621493</t>
  </si>
  <si>
    <t>US056752AV05</t>
  </si>
  <si>
    <t>US056752AU22</t>
  </si>
  <si>
    <t>XS2347623626</t>
  </si>
  <si>
    <t>XS2364642293</t>
  </si>
  <si>
    <t>XS2371895074</t>
  </si>
  <si>
    <t>XS2266935993</t>
  </si>
  <si>
    <t>XS2357443410</t>
  </si>
  <si>
    <t>XS2357111090</t>
  </si>
  <si>
    <t>XS2371893533</t>
  </si>
  <si>
    <t>XS2364590716</t>
  </si>
  <si>
    <t>XS2314627089</t>
  </si>
  <si>
    <t>XS2368569252</t>
  </si>
  <si>
    <t>XS2353028298</t>
  </si>
  <si>
    <t>XS2368463779</t>
  </si>
  <si>
    <t>XS2361426559</t>
  </si>
  <si>
    <t>XS2361280162</t>
  </si>
  <si>
    <t>XS2314498333</t>
  </si>
  <si>
    <t>XS2334569774</t>
  </si>
  <si>
    <t>USY77108AF80</t>
  </si>
  <si>
    <t>USY77108AD33</t>
  </si>
  <si>
    <t>MO000A3KS070</t>
  </si>
  <si>
    <t>HK0000744802</t>
  </si>
  <si>
    <t>XS2359947715</t>
  </si>
  <si>
    <t>HK0000744695</t>
  </si>
  <si>
    <t>XS2358354012</t>
  </si>
  <si>
    <t>XS2357352702</t>
  </si>
  <si>
    <t>XS2251156563</t>
  </si>
  <si>
    <t>XS2344625632</t>
  </si>
  <si>
    <t>XS2357034755</t>
  </si>
  <si>
    <t>XS2351320366</t>
  </si>
  <si>
    <t>XS2344842575</t>
  </si>
  <si>
    <t>XS2347497906</t>
  </si>
  <si>
    <t>XS2349205455</t>
  </si>
  <si>
    <t>XS2349744594</t>
  </si>
  <si>
    <t>XS2345988211</t>
  </si>
  <si>
    <t>HK0000732815</t>
  </si>
  <si>
    <t>XS2349739248</t>
  </si>
  <si>
    <t>XS2346845584</t>
  </si>
  <si>
    <t>XS2343627712</t>
  </si>
  <si>
    <t>XS2347769833</t>
  </si>
  <si>
    <t>XS2346930428</t>
  </si>
  <si>
    <t>XS2348280962</t>
  </si>
  <si>
    <t>XS2327841057</t>
  </si>
  <si>
    <t>XS2320304376</t>
  </si>
  <si>
    <t>XS2332497697</t>
  </si>
  <si>
    <t>XS2287540053</t>
  </si>
  <si>
    <t>XS2344386540</t>
  </si>
  <si>
    <t>XS2339960093</t>
  </si>
  <si>
    <t>XS2340538680</t>
  </si>
  <si>
    <t>XS2340539142</t>
  </si>
  <si>
    <t>XS2336271510</t>
  </si>
  <si>
    <t>XS2333154867</t>
  </si>
  <si>
    <t>XS2342499592</t>
  </si>
  <si>
    <t>XS2342908949</t>
  </si>
  <si>
    <t>XS2341214059</t>
  </si>
  <si>
    <t>USG3065HAB71</t>
  </si>
  <si>
    <t>XS2203986927</t>
  </si>
  <si>
    <t>XS2334068645</t>
  </si>
  <si>
    <t>XS2330495651</t>
  </si>
  <si>
    <t>XS2325858038</t>
  </si>
  <si>
    <t>XS2336348326</t>
  </si>
  <si>
    <t>US88032XBD57</t>
  </si>
  <si>
    <t>US88032XBB91</t>
  </si>
  <si>
    <t>US88032XBA19</t>
  </si>
  <si>
    <t>US88032XBC74</t>
  </si>
  <si>
    <t>XS2333523814</t>
  </si>
  <si>
    <t>XS2288886216</t>
  </si>
  <si>
    <t>XS2269194499</t>
  </si>
  <si>
    <t>XS2320779130</t>
  </si>
  <si>
    <t>XS2322572459</t>
  </si>
  <si>
    <t>XS2310752758</t>
  </si>
  <si>
    <t>XS2298176988</t>
  </si>
  <si>
    <t>XS2278537787</t>
  </si>
  <si>
    <t>XS2297070190</t>
  </si>
  <si>
    <t>XS2249848719</t>
  </si>
  <si>
    <t>XS2280636494</t>
  </si>
  <si>
    <t>XS2297020765</t>
  </si>
  <si>
    <t>XS2294198549</t>
  </si>
  <si>
    <t>XS2289193810</t>
  </si>
  <si>
    <t>XS2284243586</t>
  </si>
  <si>
    <t>XS2270463255</t>
  </si>
  <si>
    <t>XS2295983410</t>
  </si>
  <si>
    <t>XS2228902255</t>
  </si>
  <si>
    <t>XS2291799778</t>
  </si>
  <si>
    <t>XS2290959860</t>
  </si>
  <si>
    <t>XS2127478316</t>
  </si>
  <si>
    <t>XS2277613423</t>
  </si>
  <si>
    <t>XS2293903840</t>
  </si>
  <si>
    <t>XS2274835631</t>
  </si>
  <si>
    <t>XS2279822683</t>
  </si>
  <si>
    <t>XS2265235965</t>
  </si>
  <si>
    <t>XS2275587090</t>
  </si>
  <si>
    <t>XS2280638607</t>
  </si>
  <si>
    <t>XS2262084374</t>
  </si>
  <si>
    <t>XS2281349618</t>
  </si>
  <si>
    <t>XS2280569364</t>
  </si>
  <si>
    <t>XS2271104817</t>
  </si>
  <si>
    <t>XS2265797535</t>
  </si>
  <si>
    <t>XS2262783033</t>
  </si>
  <si>
    <t>XS2314498093</t>
  </si>
  <si>
    <t>XS2258259808</t>
  </si>
  <si>
    <t>XS2238561281</t>
  </si>
  <si>
    <t>XS2249847232</t>
  </si>
  <si>
    <t>XS2247412518</t>
  </si>
  <si>
    <t>XS2213048965</t>
  </si>
  <si>
    <t>XS2243890196</t>
  </si>
  <si>
    <t>XS2229091124</t>
  </si>
  <si>
    <t>USG8850LAF79</t>
  </si>
  <si>
    <t>USG8850LAG52</t>
  </si>
  <si>
    <t>XS2127824592</t>
  </si>
  <si>
    <t>XS2094050593</t>
  </si>
  <si>
    <t>XS2227193211</t>
  </si>
  <si>
    <t>XS2227193054</t>
  </si>
  <si>
    <t>XS2223574380</t>
  </si>
  <si>
    <t>XS2206799004</t>
  </si>
  <si>
    <t>XS2203111120</t>
  </si>
  <si>
    <t>XS2211674143</t>
  </si>
  <si>
    <t>XS2127837909</t>
  </si>
  <si>
    <t>XS2208843503</t>
  </si>
  <si>
    <t>XS2208844493</t>
  </si>
  <si>
    <t>XS2209330161</t>
  </si>
  <si>
    <t>XS2206849460</t>
  </si>
  <si>
    <t>XS2208275854</t>
  </si>
  <si>
    <t>XS2194192360</t>
  </si>
  <si>
    <t>XS2208864418</t>
  </si>
  <si>
    <t>XS2206237260</t>
  </si>
  <si>
    <t>XS2201821183</t>
  </si>
  <si>
    <t>XS2201821340</t>
  </si>
  <si>
    <t>XS2189769057</t>
  </si>
  <si>
    <t>XS2199572111</t>
  </si>
  <si>
    <t>XS2176772205</t>
  </si>
  <si>
    <t>XS2176772031</t>
  </si>
  <si>
    <t>XS2144033078</t>
  </si>
  <si>
    <t>XS2180875234</t>
  </si>
  <si>
    <t>XS2180875077</t>
  </si>
  <si>
    <t>XS2179326371</t>
  </si>
  <si>
    <t>HK0000555539</t>
  </si>
  <si>
    <t>XS2143038334</t>
  </si>
  <si>
    <t>XS2126415293</t>
  </si>
  <si>
    <t>XS2098347821</t>
  </si>
  <si>
    <t>XS2085545494</t>
  </si>
  <si>
    <t>XS2123956091</t>
  </si>
  <si>
    <t>XS2123955952</t>
  </si>
  <si>
    <t>XS2125422290</t>
  </si>
  <si>
    <t>XS2110675860</t>
  </si>
  <si>
    <t>XS2102904864</t>
  </si>
  <si>
    <t>XS2102905168</t>
  </si>
  <si>
    <t>XS2112787499</t>
  </si>
  <si>
    <t>XS2114327302</t>
  </si>
  <si>
    <t>XS2100650758</t>
  </si>
  <si>
    <t>XS2115047735</t>
  </si>
  <si>
    <t>XS2066357034</t>
  </si>
  <si>
    <t>XS2107618881</t>
  </si>
  <si>
    <t>XS2100658066</t>
  </si>
  <si>
    <t>XS2099675964</t>
  </si>
  <si>
    <t>XS2102151151</t>
  </si>
  <si>
    <t>XS2100019137</t>
  </si>
  <si>
    <t>XS2099272846</t>
  </si>
  <si>
    <t>XS2081459161</t>
  </si>
  <si>
    <t>XS2049471803</t>
  </si>
  <si>
    <t>XS2090281580</t>
  </si>
  <si>
    <t>XS2084435002</t>
  </si>
  <si>
    <t>XS2090949160</t>
  </si>
  <si>
    <t>XS2082777405</t>
  </si>
  <si>
    <t>XS2069318686</t>
  </si>
  <si>
    <t>XS2081503836</t>
  </si>
  <si>
    <t>XS2066225553</t>
  </si>
  <si>
    <t>HK0000536521</t>
  </si>
  <si>
    <t>XS2067133483</t>
  </si>
  <si>
    <t>XS2068540140</t>
  </si>
  <si>
    <t>XS2056435246</t>
  </si>
  <si>
    <t>XS2019581052</t>
  </si>
  <si>
    <t>XS2068070080</t>
  </si>
  <si>
    <t>XS2060589434</t>
  </si>
  <si>
    <t>XS2053240383</t>
  </si>
  <si>
    <t>XS1916270082</t>
  </si>
  <si>
    <t>US12625GAF19</t>
  </si>
  <si>
    <t>US12625GAG91</t>
  </si>
  <si>
    <t>XS2017302527</t>
  </si>
  <si>
    <t>XS2050594238</t>
  </si>
  <si>
    <t>XS2050594071</t>
  </si>
  <si>
    <t>XS2049719516</t>
  </si>
  <si>
    <t>XS2046647652</t>
  </si>
  <si>
    <t>XS2049886174</t>
  </si>
  <si>
    <t>XS2050613632</t>
  </si>
  <si>
    <t>XS2049035657</t>
  </si>
  <si>
    <t>XS2042677315</t>
  </si>
  <si>
    <t>XS2044889595</t>
  </si>
  <si>
    <t>XS2049472959</t>
  </si>
  <si>
    <t>XS2040322898</t>
  </si>
  <si>
    <t>XS2042638846</t>
  </si>
  <si>
    <t>XS2032312535</t>
  </si>
  <si>
    <t>XS2032636784</t>
  </si>
  <si>
    <t>XS2032636438</t>
  </si>
  <si>
    <t>XS2027351936</t>
  </si>
  <si>
    <t>XS2014270701</t>
  </si>
  <si>
    <t>XS2021226985</t>
  </si>
  <si>
    <t>XS2019888531</t>
  </si>
  <si>
    <t>XS2021989962</t>
  </si>
  <si>
    <t>XS1973544700</t>
  </si>
  <si>
    <t>XS2002235518</t>
  </si>
  <si>
    <t>XS2014289982</t>
  </si>
  <si>
    <t>XS1905682883</t>
  </si>
  <si>
    <t>XS2013941807</t>
  </si>
  <si>
    <t>XS2004785254</t>
  </si>
  <si>
    <t>XS2011786659</t>
  </si>
  <si>
    <t>XS2009869897</t>
  </si>
  <si>
    <t>XS1994697974</t>
  </si>
  <si>
    <t>XS2001754766</t>
  </si>
  <si>
    <t>HK0000502689</t>
  </si>
  <si>
    <t>XS1987989248</t>
  </si>
  <si>
    <t>XS1995663264</t>
  </si>
  <si>
    <t>XS1989143984</t>
  </si>
  <si>
    <t>XS1893592250</t>
  </si>
  <si>
    <t>XS1954554652</t>
  </si>
  <si>
    <t>XS1986632716</t>
  </si>
  <si>
    <t>XS1980065996</t>
  </si>
  <si>
    <t>XS1958219922</t>
  </si>
  <si>
    <t>XS1901086782</t>
  </si>
  <si>
    <t>XS1973241125</t>
  </si>
  <si>
    <t>XS1972092248</t>
  </si>
  <si>
    <t>XS1972090119</t>
  </si>
  <si>
    <t>XS1961939797</t>
  </si>
  <si>
    <t>XS1955255283</t>
  </si>
  <si>
    <t>XS1959650729</t>
  </si>
  <si>
    <t>XS1911963848</t>
  </si>
  <si>
    <t>XS1958400910</t>
  </si>
  <si>
    <t>XS1880734840</t>
  </si>
  <si>
    <t>XS1957481440</t>
  </si>
  <si>
    <t>XS1953977326</t>
  </si>
  <si>
    <t>XS1950819729</t>
  </si>
  <si>
    <t>XS1920043905</t>
  </si>
  <si>
    <t>XS1896607311</t>
  </si>
  <si>
    <t>XS1934286730</t>
  </si>
  <si>
    <t>XS1934286904</t>
  </si>
  <si>
    <t>XS1937690128</t>
  </si>
  <si>
    <t>XS1925997097</t>
  </si>
  <si>
    <t>XS1900083632</t>
  </si>
  <si>
    <t>XS1860402954</t>
  </si>
  <si>
    <t>XS1916286088</t>
  </si>
  <si>
    <t>XS1914910176</t>
  </si>
  <si>
    <t>XS1908374322</t>
  </si>
  <si>
    <t>XS1908223545</t>
  </si>
  <si>
    <t>XS1901209376</t>
  </si>
  <si>
    <t>XS1900974558</t>
  </si>
  <si>
    <t>XS1898280711</t>
  </si>
  <si>
    <t>XS1892347086</t>
  </si>
  <si>
    <t>XS1897257520</t>
  </si>
  <si>
    <t>XS1843450567</t>
  </si>
  <si>
    <t>XS1892681146</t>
  </si>
  <si>
    <t>XS1882616474</t>
  </si>
  <si>
    <t>XS1882614008</t>
  </si>
  <si>
    <t>XS1880465171</t>
  </si>
  <si>
    <t>XS1880465098</t>
  </si>
  <si>
    <t>XS1747665922</t>
  </si>
  <si>
    <t>XS1876052025</t>
  </si>
  <si>
    <t>XS1863988157</t>
  </si>
  <si>
    <t>XS1859347301</t>
  </si>
  <si>
    <t>XS1856094724</t>
  </si>
  <si>
    <t>XS1827629038</t>
  </si>
  <si>
    <t>XS1823212904</t>
  </si>
  <si>
    <t>XS1818652452</t>
  </si>
  <si>
    <t>XS1818652619</t>
  </si>
  <si>
    <t>XS1801294569</t>
  </si>
  <si>
    <t>XS1733229253</t>
  </si>
  <si>
    <t>XS1775946285</t>
  </si>
  <si>
    <t>XS1748890230</t>
  </si>
  <si>
    <t>XS1748890313</t>
  </si>
  <si>
    <t>XS1748890156</t>
  </si>
  <si>
    <t>XS1733826181</t>
  </si>
  <si>
    <t>XS1692178665</t>
  </si>
  <si>
    <t>XS1692177857</t>
  </si>
  <si>
    <t>XS1692177774</t>
  </si>
  <si>
    <t>XS1617562290</t>
  </si>
  <si>
    <t>XS1725734872</t>
  </si>
  <si>
    <t>XS1719332345</t>
  </si>
  <si>
    <t>XS1717215047</t>
  </si>
  <si>
    <t>XS1650585349</t>
  </si>
  <si>
    <t>XS1692251413</t>
  </si>
  <si>
    <t>XS1695598562</t>
  </si>
  <si>
    <t>XS1688955001</t>
  </si>
  <si>
    <t>XS1643556670</t>
  </si>
  <si>
    <t>XS1622576095</t>
  </si>
  <si>
    <t>XS1624790751</t>
  </si>
  <si>
    <t>XS1610987445</t>
  </si>
  <si>
    <t>XS1602317189</t>
  </si>
  <si>
    <t>XS1612095387</t>
  </si>
  <si>
    <t>XS1598849708</t>
  </si>
  <si>
    <t>XS1572322409</t>
  </si>
  <si>
    <t>XS1572322235</t>
  </si>
  <si>
    <t>NKY Index</t>
  </si>
  <si>
    <t xml:space="preserve"> </t>
  </si>
  <si>
    <t xml:space="preserve">I29380US Index                                               </t>
  </si>
  <si>
    <t>C01 Comdty</t>
  </si>
  <si>
    <t>CINR7P3Y Index</t>
  </si>
  <si>
    <t>CINR7P5Y Index</t>
  </si>
  <si>
    <t>CNHSQQ3 BGN Curncy</t>
  </si>
  <si>
    <t>CNHSQQ5 BGN Curncy</t>
  </si>
  <si>
    <t>CHANGDE URBAN CONSTRUCT</t>
  </si>
  <si>
    <t>IG</t>
  </si>
  <si>
    <t>CN</t>
  </si>
  <si>
    <t>CHECK spd</t>
  </si>
  <si>
    <t>常德市城市建设投资集</t>
  </si>
  <si>
    <t>2023/10/11</t>
  </si>
  <si>
    <t>2026/10/11</t>
  </si>
  <si>
    <t>2023/09/28</t>
  </si>
  <si>
    <t>SHANGRAO CONSTR INV</t>
  </si>
  <si>
    <t>上饶市城市建设投资开</t>
  </si>
  <si>
    <t>PINGLING GP OVERSEAS</t>
  </si>
  <si>
    <t>2207656D CH</t>
  </si>
  <si>
    <t>VG</t>
  </si>
  <si>
    <t>平陵集团海外有限公司</t>
  </si>
  <si>
    <t>Jiangsu Pingling Construction Investment Group Co Ltd</t>
  </si>
  <si>
    <t>Postal Savings Bank of China C</t>
  </si>
  <si>
    <t>2023/09/27</t>
  </si>
  <si>
    <t>2026/09/27</t>
  </si>
  <si>
    <t>2023/09/20</t>
  </si>
  <si>
    <t>Y</t>
  </si>
  <si>
    <t>JINSHINE INTERNATIONAL</t>
  </si>
  <si>
    <t>XZ ECO TECH DEV</t>
  </si>
  <si>
    <t>0794572D CH</t>
  </si>
  <si>
    <t>金胜国际有限公司</t>
  </si>
  <si>
    <t>Xuzhou Economic Technology Development Zone State Owned Asset Management Co Ltd</t>
  </si>
  <si>
    <t>ZIBO CAIJIN HLD CO</t>
  </si>
  <si>
    <t>淄博市财金控股集团有</t>
  </si>
  <si>
    <t>2026/09/20</t>
  </si>
  <si>
    <t>2023/09/13</t>
  </si>
  <si>
    <t>AGRICULTURAL BK CHINA/HK</t>
  </si>
  <si>
    <t>中国农业银行/香港</t>
  </si>
  <si>
    <t>2023/12/20</t>
  </si>
  <si>
    <t>1288 HK</t>
  </si>
  <si>
    <t>CHINA EVB SYDNEY</t>
  </si>
  <si>
    <t>SOFRIX +63.000</t>
  </si>
  <si>
    <t>AU</t>
  </si>
  <si>
    <t>China Everbright Bank Co Ltd/S</t>
  </si>
  <si>
    <t>601818 CH</t>
  </si>
  <si>
    <t>HFI INTERNATIONAL HK</t>
  </si>
  <si>
    <t>Hangzhou Finance &amp; Investment</t>
  </si>
  <si>
    <t>HK</t>
  </si>
  <si>
    <t>金投国际(香港)有限公</t>
  </si>
  <si>
    <t>2023/09/19</t>
  </si>
  <si>
    <t>2024/09/13</t>
  </si>
  <si>
    <t>2023/09/12</t>
  </si>
  <si>
    <t>HFIGCZ CH</t>
  </si>
  <si>
    <t>--/BBB/BBB+</t>
  </si>
  <si>
    <t>BANK OF CHINA LTD/DUBAI</t>
  </si>
  <si>
    <t>SOFRIX +60.000</t>
  </si>
  <si>
    <t>中国银行迪拜分行</t>
  </si>
  <si>
    <t>2023/09/18</t>
  </si>
  <si>
    <t>2026/09/18</t>
  </si>
  <si>
    <t>2023/09/11</t>
  </si>
  <si>
    <t>HAIYAN COASTLINE CO LTD</t>
  </si>
  <si>
    <t>HAIYAN ASSETS MANAGEMENT</t>
  </si>
  <si>
    <t>HCSAMZ CH</t>
  </si>
  <si>
    <t>Haiyan Coastline Co Ltd</t>
  </si>
  <si>
    <t>Haiyan County State-owned Assets Management Co Ltd</t>
  </si>
  <si>
    <t>2023/09/01</t>
  </si>
  <si>
    <t>2026/09/01</t>
  </si>
  <si>
    <t>2023/08/29</t>
  </si>
  <si>
    <t>URUMQI GAOXIN INV</t>
  </si>
  <si>
    <t>乌鲁木齐高新投资发展</t>
  </si>
  <si>
    <t>2023/09/07</t>
  </si>
  <si>
    <t>2026/09/07</t>
  </si>
  <si>
    <t>BK OF COMMUNICATIONS/HK</t>
  </si>
  <si>
    <t>--/--/A</t>
  </si>
  <si>
    <t>交通银行/香港分行</t>
  </si>
  <si>
    <t>2023/08/30</t>
  </si>
  <si>
    <t>2026/08/30</t>
  </si>
  <si>
    <t>2023/08/23</t>
  </si>
  <si>
    <t>3328 HK</t>
  </si>
  <si>
    <t>ZHEJIANG BARON BVI CO</t>
  </si>
  <si>
    <t>HZ SHANGCHENG CON</t>
  </si>
  <si>
    <t>1776488D CH</t>
  </si>
  <si>
    <t>Zhejiang Baron BVI Co Ltd</t>
  </si>
  <si>
    <t>Hangzhou Shangcheng District Urban Construction&amp;Comprehensive Development Co Ltd</t>
  </si>
  <si>
    <t>2023/08/25</t>
  </si>
  <si>
    <t>2026/08/25</t>
  </si>
  <si>
    <t>2023/08/22</t>
  </si>
  <si>
    <t>HONGKONG YUNLIN INT</t>
  </si>
  <si>
    <t>DFBMNZ CH</t>
  </si>
  <si>
    <t>Hongkong Yunlin International</t>
  </si>
  <si>
    <t>Wuxi Nengda Thermoelectricity Co Ltd</t>
  </si>
  <si>
    <t>Bank of Shanghai Co Ltd/Nanjin</t>
  </si>
  <si>
    <t>JPY</t>
  </si>
  <si>
    <t>YI BRIGHT INTL</t>
  </si>
  <si>
    <t>LINYI CITY CONS INVT</t>
  </si>
  <si>
    <t>1022891D CH</t>
  </si>
  <si>
    <t>沂晟国际有限公司</t>
  </si>
  <si>
    <t>Linyi City Construction Investment Group Co Ltd</t>
  </si>
  <si>
    <t>2023/08/17</t>
  </si>
  <si>
    <t>2026/08/17</t>
  </si>
  <si>
    <t>2023/08/10</t>
  </si>
  <si>
    <t>PANZHIHUA URBAN CNSTRUC</t>
  </si>
  <si>
    <t>攀枝花城建交通（集团</t>
  </si>
  <si>
    <t>Bank of Tianjin Co Ltd</t>
  </si>
  <si>
    <t>2023/08/11</t>
  </si>
  <si>
    <t>2026/08/11</t>
  </si>
  <si>
    <t>2023/08/09</t>
  </si>
  <si>
    <t>YIBIN GRACE GROUP CO LTD</t>
  </si>
  <si>
    <t>宜宾丝丽雅集团有限公</t>
  </si>
  <si>
    <t>Bank of Shanghai Co Ltd/Chengd</t>
  </si>
  <si>
    <t>2026/08/09</t>
  </si>
  <si>
    <t>2023/08/03</t>
  </si>
  <si>
    <t>YSAOCZ CH</t>
  </si>
  <si>
    <t>PIONEER REWARD LTD</t>
  </si>
  <si>
    <t>HUATAI SECURITIES CO LTD</t>
  </si>
  <si>
    <t>601688 CH</t>
  </si>
  <si>
    <t>Baa1/BBB+/--</t>
  </si>
  <si>
    <t>先锋奖励有限公司</t>
  </si>
  <si>
    <t>Huatai Securities Co Ltd</t>
  </si>
  <si>
    <t>2023/08/02</t>
  </si>
  <si>
    <t>CHINA CINDA 2020 I MNGMN</t>
  </si>
  <si>
    <t>CHINA CINDA HK HOLDINGS</t>
  </si>
  <si>
    <t>WLKTIZ HK</t>
  </si>
  <si>
    <t>China Cinda 2020 I Management</t>
  </si>
  <si>
    <t>China Cinda HK Holdings Co Ltd</t>
  </si>
  <si>
    <t>2023/08/07</t>
  </si>
  <si>
    <t>2027/02/07</t>
  </si>
  <si>
    <t>2023/07/31</t>
  </si>
  <si>
    <t>2026/11/07</t>
  </si>
  <si>
    <t>1359 HK</t>
  </si>
  <si>
    <t>--/BBB+/A</t>
  </si>
  <si>
    <t>GANZHOU TOUR INV</t>
  </si>
  <si>
    <t>赣州旅游投资集团有限</t>
  </si>
  <si>
    <t>2023/07/27</t>
  </si>
  <si>
    <t>2026/06/27</t>
  </si>
  <si>
    <t>2023/07/20</t>
  </si>
  <si>
    <t>TAIHU NEW CITY ASSET MAN</t>
  </si>
  <si>
    <t>无锡市太湖新城资产经</t>
  </si>
  <si>
    <t>2023/07/19</t>
  </si>
  <si>
    <t>2026/07/19</t>
  </si>
  <si>
    <t>2023/07/12</t>
  </si>
  <si>
    <t>1083977D CH</t>
  </si>
  <si>
    <t>ZHEJIANG BOXIN BVI</t>
  </si>
  <si>
    <t>Hangzhou Shangcheng District U</t>
  </si>
  <si>
    <t>浙江柏鑫(英属维尔京)</t>
  </si>
  <si>
    <t>2023/06/13</t>
  </si>
  <si>
    <t>2024/06/11</t>
  </si>
  <si>
    <t>2023/06/06</t>
  </si>
  <si>
    <t>CICC HK FINANCE 2016 MTN</t>
  </si>
  <si>
    <t>CHINA INTL CAP CORP INTL</t>
  </si>
  <si>
    <t>China International Capital Co</t>
  </si>
  <si>
    <t>CICCHZ HK</t>
  </si>
  <si>
    <t>中金香港金融2016年MTN</t>
  </si>
  <si>
    <t>China International Capital Corp International Ltd</t>
  </si>
  <si>
    <t>2023/07/18</t>
  </si>
  <si>
    <t>2026/07/18</t>
  </si>
  <si>
    <t>2023/07/11</t>
  </si>
  <si>
    <t>3908 HK</t>
  </si>
  <si>
    <t>CSI MTN LTD</t>
  </si>
  <si>
    <t>CITIC SECURITIES INTERNA</t>
  </si>
  <si>
    <t>0335254D HK</t>
  </si>
  <si>
    <t>CSI MTN Ltd</t>
  </si>
  <si>
    <t>CITIC Securities International Co Ltd</t>
  </si>
  <si>
    <t>2023/07/13</t>
  </si>
  <si>
    <t>2026/07/13</t>
  </si>
  <si>
    <t>2023/07/06</t>
  </si>
  <si>
    <t>2026/06/13</t>
  </si>
  <si>
    <t>600030 CH</t>
  </si>
  <si>
    <t>CHONGQ TOURSM CULT</t>
  </si>
  <si>
    <t>重庆市赤甲旅游文化创</t>
  </si>
  <si>
    <t>Chongqing Rural Commercial Ban</t>
  </si>
  <si>
    <t>2023/06/30</t>
  </si>
  <si>
    <t>2026/06/30</t>
  </si>
  <si>
    <t>2023/06/27</t>
  </si>
  <si>
    <t>LUSO INTL BANKING</t>
  </si>
  <si>
    <t>MO</t>
  </si>
  <si>
    <t>澳门国际银行股份有限</t>
  </si>
  <si>
    <t>2033/06/30</t>
  </si>
  <si>
    <t>2028/06/30</t>
  </si>
  <si>
    <t>1400277D MA</t>
  </si>
  <si>
    <t>CHOUZHOU INTL INV LTD</t>
  </si>
  <si>
    <t>YIWU STATE OWNED CAPITAL</t>
  </si>
  <si>
    <t>1274279D CH</t>
  </si>
  <si>
    <t>稠州国际投资有限责任</t>
  </si>
  <si>
    <t>Yiwu State-owned Capital Operation Co Ltd</t>
  </si>
  <si>
    <t>2023/06/20</t>
  </si>
  <si>
    <t>CMB INTERNATIONAL LEASIN</t>
  </si>
  <si>
    <t>CMB Financial Leasing Co Ltd</t>
  </si>
  <si>
    <t>O/N SOFR +70.000</t>
  </si>
  <si>
    <t>A3/BBB+/WD</t>
  </si>
  <si>
    <t>招银国际租赁管理有限</t>
  </si>
  <si>
    <t>A2/BBB+/WD</t>
  </si>
  <si>
    <t>2023/12/27</t>
  </si>
  <si>
    <t>2023/06/19</t>
  </si>
  <si>
    <t>600036 CH</t>
  </si>
  <si>
    <t>JINJIANG ROAD &amp; BRIDGE</t>
  </si>
  <si>
    <t>JINJIANG URBN CONST INV</t>
  </si>
  <si>
    <t>0768356D CH</t>
  </si>
  <si>
    <t>晋江市路桥建设开发有</t>
  </si>
  <si>
    <t>Fujian Jinjiang Urban Construction Investment Development Group Co Ltd</t>
  </si>
  <si>
    <t>2024/06/18</t>
  </si>
  <si>
    <t>2023/06/14</t>
  </si>
  <si>
    <t>TONGLU NEW CITY DEV</t>
  </si>
  <si>
    <t>桐庐新城发展投资有限</t>
  </si>
  <si>
    <t>Bank of Ningbo Co Ltd/Hangzhou</t>
  </si>
  <si>
    <t>2023/06/16</t>
  </si>
  <si>
    <t>2026/06/16</t>
  </si>
  <si>
    <t>2023/06/12</t>
  </si>
  <si>
    <t>NANNING WX CONST INVEST</t>
  </si>
  <si>
    <t>南宁五象新区建设投资</t>
  </si>
  <si>
    <t>2023/06/09</t>
  </si>
  <si>
    <t>ILI CAITONG STATE OWN</t>
  </si>
  <si>
    <t>伊犁哈萨克自治州财通</t>
  </si>
  <si>
    <t>2023/06/15</t>
  </si>
  <si>
    <t>2026/06/15</t>
  </si>
  <si>
    <t>0956443D CH</t>
  </si>
  <si>
    <t>KUNSHAN GUOCHUANG INV GR</t>
  </si>
  <si>
    <t>昆山国创投资集团有限</t>
  </si>
  <si>
    <t>2026/06/06</t>
  </si>
  <si>
    <t>2023/06/01</t>
  </si>
  <si>
    <t>KETDZZ CH</t>
  </si>
  <si>
    <t>CHN CONSTRUCT BK/SYDNEY</t>
  </si>
  <si>
    <t>中国建设银行/悉尼</t>
  </si>
  <si>
    <t>2023/05/31</t>
  </si>
  <si>
    <t>2026/05/31</t>
  </si>
  <si>
    <t>2023/05/23</t>
  </si>
  <si>
    <t>939 HK</t>
  </si>
  <si>
    <t>CHN CONSTRUCT BK/LONDON</t>
  </si>
  <si>
    <t>中国建设银行/伦敦</t>
  </si>
  <si>
    <t>2025/05/31</t>
  </si>
  <si>
    <t>2026/05/23</t>
  </si>
  <si>
    <t>2023/05/18</t>
  </si>
  <si>
    <t>HAITONG INTL FIN HLDGS</t>
  </si>
  <si>
    <t>HAITONG SECURITIES</t>
  </si>
  <si>
    <t>600837 CH</t>
  </si>
  <si>
    <t>--/BBB/--</t>
  </si>
  <si>
    <t>海通国际融资控股有限</t>
  </si>
  <si>
    <t>Haitong Securities Co Ltd</t>
  </si>
  <si>
    <t>2026/05/18</t>
  </si>
  <si>
    <t>2023/05/10</t>
  </si>
  <si>
    <t>CSCIF ASIA LTD</t>
  </si>
  <si>
    <t>CHINA SECURITIES FINANCE</t>
  </si>
  <si>
    <t>CSCIF Asia Ltd</t>
  </si>
  <si>
    <t>CSC Financial Co Ltd</t>
  </si>
  <si>
    <t>2023/04/27</t>
  </si>
  <si>
    <t>2025/04/27</t>
  </si>
  <si>
    <t>2023/04/20</t>
  </si>
  <si>
    <t>2026/04/27</t>
  </si>
  <si>
    <t>HONGKONG INTL QINGDAO</t>
  </si>
  <si>
    <t>--/NR/--</t>
  </si>
  <si>
    <t>香港国际（青岛）有限</t>
  </si>
  <si>
    <t>2023/04/21</t>
  </si>
  <si>
    <t>2026/04/21</t>
  </si>
  <si>
    <t>2023/04/18</t>
  </si>
  <si>
    <t>2024/04/21</t>
  </si>
  <si>
    <t>QDCCIZ CH</t>
  </si>
  <si>
    <t>--/NR/BBB+</t>
  </si>
  <si>
    <t>INTERNATIONAL FAR EAS</t>
  </si>
  <si>
    <t>远东国际融资租赁有限</t>
  </si>
  <si>
    <t>2026/04/20</t>
  </si>
  <si>
    <t>2023/04/17</t>
  </si>
  <si>
    <t>IFELCZ CH</t>
  </si>
  <si>
    <t>QINGDAO WEST COAST</t>
  </si>
  <si>
    <t>青岛西海岸新区融合控</t>
  </si>
  <si>
    <t>1748472D CH</t>
  </si>
  <si>
    <t>SHANGYU ST INV OPE</t>
  </si>
  <si>
    <t>绍兴市上虞区国有资本</t>
  </si>
  <si>
    <t>2025/04/20</t>
  </si>
  <si>
    <t>1479341D CH</t>
  </si>
  <si>
    <t>Guilin Bank Co Ltd</t>
  </si>
  <si>
    <t>SHANGRAO INV HLDG INTL</t>
  </si>
  <si>
    <t>SHANGRAO INVSTM HLD GRP</t>
  </si>
  <si>
    <t>1398425D CH</t>
  </si>
  <si>
    <t>上饶投资控股国际有限</t>
  </si>
  <si>
    <t>Shangrao Investment Holding Group Co Ltd</t>
  </si>
  <si>
    <t>2026/04/17</t>
  </si>
  <si>
    <t>2023/04/12</t>
  </si>
  <si>
    <t>GUANGZHOU DEV DISTRICT</t>
  </si>
  <si>
    <t>广州开发区控股集团有</t>
  </si>
  <si>
    <t>2023/04/06</t>
  </si>
  <si>
    <t>2026/04/06</t>
  </si>
  <si>
    <t>2023/03/31</t>
  </si>
  <si>
    <t>CHENGDU AERO CITY DEV</t>
  </si>
  <si>
    <t>成都空港城市发展集团</t>
  </si>
  <si>
    <t>2023/04/11</t>
  </si>
  <si>
    <t>2026/04/11</t>
  </si>
  <si>
    <t>2023/03/30</t>
  </si>
  <si>
    <t>1041724D CH</t>
  </si>
  <si>
    <t>2023/03/29</t>
  </si>
  <si>
    <t>2026/03/29</t>
  </si>
  <si>
    <t>2023/03/24</t>
  </si>
  <si>
    <t>QD WEST COAST OCEAN</t>
  </si>
  <si>
    <t>青岛西海岸新区海洋控</t>
  </si>
  <si>
    <t>2023/03/28</t>
  </si>
  <si>
    <t>2026/03/28</t>
  </si>
  <si>
    <t>2023/03/23</t>
  </si>
  <si>
    <t>SX SY HZ BAY ECO DEV</t>
  </si>
  <si>
    <t>绍兴市上虞杭州湾经开</t>
  </si>
  <si>
    <t>2026/03/24</t>
  </si>
  <si>
    <t>2023/03/21</t>
  </si>
  <si>
    <t>2086024D CH</t>
  </si>
  <si>
    <t>GUILIN ETDZ INVESTMENT</t>
  </si>
  <si>
    <t>桂林经开投资控股有限</t>
  </si>
  <si>
    <t>Guangxi Beibu Gulf Bank Co Ltd</t>
  </si>
  <si>
    <t>2023/03/17</t>
  </si>
  <si>
    <t>CHENZOU INDUSTRY INV</t>
  </si>
  <si>
    <t>郴州市产业投资集团有</t>
  </si>
  <si>
    <t>Huaxia Bank Co Ltd/Changsha</t>
  </si>
  <si>
    <t>2023/03/13</t>
  </si>
  <si>
    <t>2026/03/13</t>
  </si>
  <si>
    <t>2023/03/08</t>
  </si>
  <si>
    <t>2023/03/10</t>
  </si>
  <si>
    <t>2024/03/08</t>
  </si>
  <si>
    <t>2023/03/07</t>
  </si>
  <si>
    <t>HAINING CITY DEV INVST</t>
  </si>
  <si>
    <t>海宁市城市发展投资集</t>
  </si>
  <si>
    <t>2026/03/10</t>
  </si>
  <si>
    <t>1084210D CH</t>
  </si>
  <si>
    <t>CHONGQING FULING IND DEV</t>
  </si>
  <si>
    <t>重庆市涪陵实业发展集</t>
  </si>
  <si>
    <t>2026/03/08</t>
  </si>
  <si>
    <t>2023/03/03</t>
  </si>
  <si>
    <t>2210113D CH</t>
  </si>
  <si>
    <t>NANYANG COMMERCIAL BANK</t>
  </si>
  <si>
    <t>HY</t>
  </si>
  <si>
    <t>2023/02/28</t>
  </si>
  <si>
    <t>2028/03/07</t>
  </si>
  <si>
    <t>1054Z HK</t>
  </si>
  <si>
    <t>CHINA EVERBRIGHT BANK/HK</t>
  </si>
  <si>
    <t>中国光大银行香港分行</t>
  </si>
  <si>
    <t>2023/03/02</t>
  </si>
  <si>
    <t>2026/03/02</t>
  </si>
  <si>
    <t>2023/02/23</t>
  </si>
  <si>
    <t>GZ URBAN INVEST HDNG GP</t>
  </si>
  <si>
    <t>赣州城市投资控股集团</t>
  </si>
  <si>
    <t>2023/02/24</t>
  </si>
  <si>
    <t>2026/02/24</t>
  </si>
  <si>
    <t>2023/02/21</t>
  </si>
  <si>
    <t>2026/02/28</t>
  </si>
  <si>
    <t>HB PUB UTLTY ASST OP</t>
  </si>
  <si>
    <t>淮北市公用事业资产运</t>
  </si>
  <si>
    <t>Industrial &amp; Commercial Bank o</t>
  </si>
  <si>
    <t>2026/02/23</t>
  </si>
  <si>
    <t>2023/02/16</t>
  </si>
  <si>
    <t>0795788D CH</t>
  </si>
  <si>
    <t>HUANTAIHU INTL INV CO LT</t>
  </si>
  <si>
    <t>HUZHOU ECONOMIC DEV GRP</t>
  </si>
  <si>
    <t>1789859D CH</t>
  </si>
  <si>
    <t>环太湖国际投资有限公</t>
  </si>
  <si>
    <t>Huzhou Economic Development Group Co Ltd</t>
  </si>
  <si>
    <t>2026/02/16</t>
  </si>
  <si>
    <t>2023/02/13</t>
  </si>
  <si>
    <t>2023/02/15</t>
  </si>
  <si>
    <t>2026/02/15</t>
  </si>
  <si>
    <t>2023/02/08</t>
  </si>
  <si>
    <t>QINGDAO JIMO DIST URBAN</t>
  </si>
  <si>
    <t>青岛市即墨区城市开发</t>
  </si>
  <si>
    <t>2026/02/08</t>
  </si>
  <si>
    <t>2023/02/03</t>
  </si>
  <si>
    <t>2023/01/17</t>
  </si>
  <si>
    <t>2026/01/17</t>
  </si>
  <si>
    <t>2023/01/12</t>
  </si>
  <si>
    <t>HK XIANGYU INVESTMENT CO</t>
  </si>
  <si>
    <t>XIAMEN XIANGYU GROUP</t>
  </si>
  <si>
    <t>0489702D CH</t>
  </si>
  <si>
    <t>香港象屿投资有限公司</t>
  </si>
  <si>
    <t>Xiamen Xiangyu Group Corp</t>
  </si>
  <si>
    <t>2022/09/23</t>
  </si>
  <si>
    <t>2025/09/23</t>
  </si>
  <si>
    <t>CHINA MINSHENG BKG/HK</t>
  </si>
  <si>
    <t>--/BBB-/--</t>
  </si>
  <si>
    <t>中国民生银行香港分行</t>
  </si>
  <si>
    <t>2025/01/17</t>
  </si>
  <si>
    <t>2023/01/10</t>
  </si>
  <si>
    <t>600016 CH</t>
  </si>
  <si>
    <t>HB HUANCHUAN STATE INV</t>
  </si>
  <si>
    <t>湖北澴川国有资本投资</t>
  </si>
  <si>
    <t>Evergrowing Bank Co Ltd/Wuhan</t>
  </si>
  <si>
    <t>2022/12/23</t>
  </si>
  <si>
    <t>2025/12/23</t>
  </si>
  <si>
    <t>2022/12/20</t>
  </si>
  <si>
    <t>HEZE RAILWAY INVST DVLPT</t>
  </si>
  <si>
    <t>菏泽市铁路投资发展集</t>
  </si>
  <si>
    <t>2022/12/22</t>
  </si>
  <si>
    <t>2025/12/22</t>
  </si>
  <si>
    <t>2022/12/15</t>
  </si>
  <si>
    <t>2022/12/21</t>
  </si>
  <si>
    <t>2025/12/21</t>
  </si>
  <si>
    <t>2022/12/14</t>
  </si>
  <si>
    <t>2022/12/16</t>
  </si>
  <si>
    <t>2025/12/16</t>
  </si>
  <si>
    <t>2022/12/09</t>
  </si>
  <si>
    <t>BOCOM LEASING MGMT</t>
  </si>
  <si>
    <t>Bank of Communications Financi</t>
  </si>
  <si>
    <t>A3/A-/A</t>
  </si>
  <si>
    <t>交银租赁管理香港有限</t>
  </si>
  <si>
    <t>A2/A-/A</t>
  </si>
  <si>
    <t>2025/12/15</t>
  </si>
  <si>
    <t>2022/12/08</t>
  </si>
  <si>
    <t>CHENGDU INLAND PORT HUB</t>
  </si>
  <si>
    <t>成都陆港枢纽投资发展</t>
  </si>
  <si>
    <t>2022/11/30</t>
  </si>
  <si>
    <t>2025/11/30</t>
  </si>
  <si>
    <t>2022/11/25</t>
  </si>
  <si>
    <t>1688164D CH</t>
  </si>
  <si>
    <t>SHAOXING KEQIAO CONSTR</t>
  </si>
  <si>
    <t>绍兴市柯桥区建设集团</t>
  </si>
  <si>
    <t>2022/12/01</t>
  </si>
  <si>
    <t>2025/12/01</t>
  </si>
  <si>
    <t>2022/11/24</t>
  </si>
  <si>
    <t>2022/11/22</t>
  </si>
  <si>
    <t>ROWEN INTL CO LTD</t>
  </si>
  <si>
    <t>WEIHAI WENDENG DISTRICT</t>
  </si>
  <si>
    <t>1449670D CH</t>
  </si>
  <si>
    <t>WR</t>
  </si>
  <si>
    <t>WR/--/--</t>
  </si>
  <si>
    <t>鲁威国际有限公司</t>
  </si>
  <si>
    <t>Weihai Wendeng District Bluesea Investment &amp; Development Co Ltd</t>
  </si>
  <si>
    <t>2022/11/08</t>
  </si>
  <si>
    <t>2023/11/07</t>
  </si>
  <si>
    <t>2022/11/03</t>
  </si>
  <si>
    <t>ZHEJIANG KUNPENG BVI</t>
  </si>
  <si>
    <t>Hangzhou Shangcheng State-owne</t>
  </si>
  <si>
    <t>Zhejiang Kunpeng Bvi Co Ltd</t>
  </si>
  <si>
    <t>2022/11/04</t>
  </si>
  <si>
    <t>2023/11/03</t>
  </si>
  <si>
    <t>2022/11/01</t>
  </si>
  <si>
    <t>CHANGSHA PILOT INV HLD</t>
  </si>
  <si>
    <t>长沙先导投资控股集团</t>
  </si>
  <si>
    <t>2025/11/01</t>
  </si>
  <si>
    <t>2022/10/25</t>
  </si>
  <si>
    <t>0795738D CH</t>
  </si>
  <si>
    <t>CHIYU BANKING CORP LTD</t>
  </si>
  <si>
    <t>集友银行</t>
  </si>
  <si>
    <t>2022/10/26</t>
  </si>
  <si>
    <t>2022/10/19</t>
  </si>
  <si>
    <t>2027/10/26</t>
  </si>
  <si>
    <t>1063Z HK</t>
  </si>
  <si>
    <t>TONGLU STATE CPTL INV</t>
  </si>
  <si>
    <t>桐庐县国有资本投资运</t>
  </si>
  <si>
    <t>Bank of Shanghai Co Ltd/Hangzh</t>
  </si>
  <si>
    <t>2022/10/14</t>
  </si>
  <si>
    <t>2025/10/14</t>
  </si>
  <si>
    <t>2022/10/11</t>
  </si>
  <si>
    <t>1835841D CH</t>
  </si>
  <si>
    <t>JIANGNING JK OVERSEA INV</t>
  </si>
  <si>
    <t>Nanjing Jiangning Economic Tec</t>
  </si>
  <si>
    <t>江宁经开海外投资有限</t>
  </si>
  <si>
    <t>2022/10/12</t>
  </si>
  <si>
    <t>2022/09/30</t>
  </si>
  <si>
    <t>0967746D CH</t>
  </si>
  <si>
    <t>Baa3/--/WD</t>
  </si>
  <si>
    <t>Bank of Jiangsu Co Ltd/Nanjing</t>
  </si>
  <si>
    <t>2022/10/10</t>
  </si>
  <si>
    <t>2023/10/09</t>
  </si>
  <si>
    <t>2022/09/26</t>
  </si>
  <si>
    <t>2022/09/21</t>
  </si>
  <si>
    <t>2025/09/21</t>
  </si>
  <si>
    <t>2022/09/16</t>
  </si>
  <si>
    <t>ZOOMWE HK NEW ENERGY</t>
  </si>
  <si>
    <t>CNGR ADVANCED MATERIAL</t>
  </si>
  <si>
    <t>300919 CH</t>
  </si>
  <si>
    <t>Zoomwe Hong Kong New Energy Te</t>
  </si>
  <si>
    <t>CNGR Advanced Material Co Ltd</t>
  </si>
  <si>
    <t>Bank of Changsha Co Ltd</t>
  </si>
  <si>
    <t>2022/09/05</t>
  </si>
  <si>
    <t>2025/09/05</t>
  </si>
  <si>
    <t>2022/08/31</t>
  </si>
  <si>
    <t>MINTAI URBAN RURAL CONS</t>
  </si>
  <si>
    <t>如东县民泰城乡建设工</t>
  </si>
  <si>
    <t>Bank of Nanjing/Nantong</t>
  </si>
  <si>
    <t>2022/08/30</t>
  </si>
  <si>
    <t>2025/08/30</t>
  </si>
  <si>
    <t>2022/08/25</t>
  </si>
  <si>
    <t>EUR</t>
  </si>
  <si>
    <t>Bank of Jiangsu Co Ltd/Nantong</t>
  </si>
  <si>
    <t>2022/08/26</t>
  </si>
  <si>
    <t>2025/08/26</t>
  </si>
  <si>
    <t>2022/08/23</t>
  </si>
  <si>
    <t>2022/08/18</t>
  </si>
  <si>
    <t>2025/08/18</t>
  </si>
  <si>
    <t>2022/08/11</t>
  </si>
  <si>
    <t>2022/08/04</t>
  </si>
  <si>
    <t>2025/08/04</t>
  </si>
  <si>
    <t>2022/07/28</t>
  </si>
  <si>
    <t>2022/07/25</t>
  </si>
  <si>
    <t>DALIAN DETA HOLDING</t>
  </si>
  <si>
    <t>大连德泰控股有限公司</t>
  </si>
  <si>
    <t>China Bohai Bank Co Ltd/Dalian</t>
  </si>
  <si>
    <t>2022/07/21</t>
  </si>
  <si>
    <t>2025/07/21</t>
  </si>
  <si>
    <t>2022/07/14</t>
  </si>
  <si>
    <t>0622892D CH</t>
  </si>
  <si>
    <t>XINJIANG ZHONGTAI GROUP</t>
  </si>
  <si>
    <t>新疆中泰（集团）有限</t>
  </si>
  <si>
    <t>China Bohai Bank Co Ltd/Shangh</t>
  </si>
  <si>
    <t>2022/07/13</t>
  </si>
  <si>
    <t>2025/07/13</t>
  </si>
  <si>
    <t>2022/07/06</t>
  </si>
  <si>
    <t>0893024D CH</t>
  </si>
  <si>
    <t>GUANGXI COMM INVEST GR</t>
  </si>
  <si>
    <t>广西交通投资集团有限</t>
  </si>
  <si>
    <t>2022/07/12</t>
  </si>
  <si>
    <t>2025/07/12</t>
  </si>
  <si>
    <t>2022/07/05</t>
  </si>
  <si>
    <t>Qingdao City Construction Inve</t>
  </si>
  <si>
    <t>2022/07/08</t>
  </si>
  <si>
    <t>2025/07/08</t>
  </si>
  <si>
    <t>2022/06/29</t>
  </si>
  <si>
    <t>JINAN CITY CONS GRP</t>
  </si>
  <si>
    <t>济南城市建设集团有限</t>
  </si>
  <si>
    <t>2022/06/09</t>
  </si>
  <si>
    <t>2025/06/09</t>
  </si>
  <si>
    <t>2022/06/06</t>
  </si>
  <si>
    <t>CHONGQING NANAN CON DEV</t>
  </si>
  <si>
    <t>重庆市南岸区城市建设</t>
  </si>
  <si>
    <t>2022/05/06</t>
  </si>
  <si>
    <t>2025/05/06</t>
  </si>
  <si>
    <t>2022/04/28</t>
  </si>
  <si>
    <t>0792878D CH</t>
  </si>
  <si>
    <t>HUAFA 2021 I CO LTD</t>
  </si>
  <si>
    <t>ZHUHAI HUAFA GROUP CO</t>
  </si>
  <si>
    <t>0794492D CH</t>
  </si>
  <si>
    <t>Huafa 2021 I Co Ltd</t>
  </si>
  <si>
    <t>Zhuhai Huafa Group Co Ltd</t>
  </si>
  <si>
    <t>2022/02/18</t>
  </si>
  <si>
    <t>2022/05/31</t>
  </si>
  <si>
    <t>SOAR WISE LTD</t>
  </si>
  <si>
    <t>AVIC INTERNATIONAL LEASI</t>
  </si>
  <si>
    <t>Baa1 (hyb)</t>
  </si>
  <si>
    <t>1003733D CH</t>
  </si>
  <si>
    <t>KY</t>
  </si>
  <si>
    <t>Soar Wise有限公司</t>
  </si>
  <si>
    <t>AVIC International Leasing Co Ltd</t>
  </si>
  <si>
    <t>2022/05/24</t>
  </si>
  <si>
    <t>2025/05/24</t>
  </si>
  <si>
    <t>2022/05/19</t>
  </si>
  <si>
    <t>600705 CH</t>
  </si>
  <si>
    <t>INDUSTRIAL BANK/HK</t>
  </si>
  <si>
    <t>兴业银行股份有限公司</t>
  </si>
  <si>
    <t>2022/05/18</t>
  </si>
  <si>
    <t>2025/05/18</t>
  </si>
  <si>
    <t>2022/05/11</t>
  </si>
  <si>
    <t>601166 CH</t>
  </si>
  <si>
    <t>CD AIRPORT XINGCHENG</t>
  </si>
  <si>
    <t>成都空港兴城投资集团</t>
  </si>
  <si>
    <t>2025/04/28</t>
  </si>
  <si>
    <t>2022/04/25</t>
  </si>
  <si>
    <t>2022/04/21</t>
  </si>
  <si>
    <t>2027/04/28</t>
  </si>
  <si>
    <t>CHINA GREATWALL VI</t>
  </si>
  <si>
    <t>CHINA GREAT WALL AMC</t>
  </si>
  <si>
    <t>BBB+ *-</t>
  </si>
  <si>
    <t>1084178D HK</t>
  </si>
  <si>
    <t>--/BBB/BBB+ *-</t>
  </si>
  <si>
    <t>China Great Wall International</t>
  </si>
  <si>
    <t>China Great Wall AMC International Holdings Co Ltd</t>
  </si>
  <si>
    <t>2025/03/28</t>
  </si>
  <si>
    <t>CHINA CITIC BANK INTL</t>
  </si>
  <si>
    <t>中信银行(国际)有限公</t>
  </si>
  <si>
    <t>2022/04/22</t>
  </si>
  <si>
    <t>2022/04/13</t>
  </si>
  <si>
    <t>2027/04/22</t>
  </si>
  <si>
    <t>HKBZ HK</t>
  </si>
  <si>
    <t>BANK OF EAST ASIA LTD</t>
  </si>
  <si>
    <t>--/A-/NR</t>
  </si>
  <si>
    <t>东亚银行</t>
  </si>
  <si>
    <t>2032/04/22</t>
  </si>
  <si>
    <t>23 HK</t>
  </si>
  <si>
    <t>2025/04/21</t>
  </si>
  <si>
    <t>2022/04/12</t>
  </si>
  <si>
    <t>2025/03/21</t>
  </si>
  <si>
    <t>2022/04/07</t>
  </si>
  <si>
    <t>2032/04/07</t>
  </si>
  <si>
    <t>2022/03/29</t>
  </si>
  <si>
    <t>2027/04/07</t>
  </si>
  <si>
    <t>GANSU HIGHWAY AVIATION</t>
  </si>
  <si>
    <t>甘肃省公路航空旅游投</t>
  </si>
  <si>
    <t>2022/03/30</t>
  </si>
  <si>
    <t>2025/03/30</t>
  </si>
  <si>
    <t>2022/03/24</t>
  </si>
  <si>
    <t>0793820D CH</t>
  </si>
  <si>
    <t>2022/03/23</t>
  </si>
  <si>
    <t>2025/03/23</t>
  </si>
  <si>
    <t>2022/03/18</t>
  </si>
  <si>
    <t>2022/03/21</t>
  </si>
  <si>
    <t>2022/03/14</t>
  </si>
  <si>
    <t>ZJ TIANZI LAKE IND</t>
  </si>
  <si>
    <t>浙江天子湖实业投资有</t>
  </si>
  <si>
    <t>Bank of Ningbo Co Ltd/Huzhou</t>
  </si>
  <si>
    <t>2022/03/15</t>
  </si>
  <si>
    <t>2025/03/15</t>
  </si>
  <si>
    <t>2022/03/08</t>
  </si>
  <si>
    <t>1467883D CH</t>
  </si>
  <si>
    <t>BANK OF CHINA HONG KONG</t>
  </si>
  <si>
    <t>中国银行(香港)有限公</t>
  </si>
  <si>
    <t>2022/02/17</t>
  </si>
  <si>
    <t>2024/02/17</t>
  </si>
  <si>
    <t>2022/02/10</t>
  </si>
  <si>
    <t>1055Z HK</t>
  </si>
  <si>
    <t>GUANG TAO INVESTMENT</t>
  </si>
  <si>
    <t>HUAFAZ CH</t>
  </si>
  <si>
    <t>光涛投资有限公司</t>
  </si>
  <si>
    <t>Zhuhai Huafa Property Co Ltd</t>
  </si>
  <si>
    <t>2022/01/27</t>
  </si>
  <si>
    <t>2023/01/26</t>
  </si>
  <si>
    <t>2022/01/24</t>
  </si>
  <si>
    <t>600325 CH</t>
  </si>
  <si>
    <t>2022/01/28</t>
  </si>
  <si>
    <t>2027/01/28</t>
  </si>
  <si>
    <t>2026/10/28</t>
  </si>
  <si>
    <t>QUZHOU COMM INV GRP</t>
  </si>
  <si>
    <t>衢州市衢通发展集团有</t>
  </si>
  <si>
    <t>2022/01/25</t>
  </si>
  <si>
    <t>2025/01/25</t>
  </si>
  <si>
    <t>2022/01/19</t>
  </si>
  <si>
    <t>HENAN RAILWAY INV</t>
  </si>
  <si>
    <t>A2/--/--</t>
  </si>
  <si>
    <t>河南省铁路建设投资集</t>
  </si>
  <si>
    <t>2022/01/26</t>
  </si>
  <si>
    <t>2025/01/26</t>
  </si>
  <si>
    <t>0795624D CH</t>
  </si>
  <si>
    <t>CHINA WATER AFFAIRS GRP</t>
  </si>
  <si>
    <t>SUBSIDIARIES</t>
  </si>
  <si>
    <t>Ba1/BB+/--</t>
  </si>
  <si>
    <t>BM</t>
  </si>
  <si>
    <t>中国水务</t>
  </si>
  <si>
    <t>Subsidiaries</t>
  </si>
  <si>
    <t>2021/05/18</t>
  </si>
  <si>
    <t>2021/05/11</t>
  </si>
  <si>
    <t>2024/05/18</t>
  </si>
  <si>
    <t>855 HK</t>
  </si>
  <si>
    <t>HUZHOU CITY INV DEV GP</t>
  </si>
  <si>
    <t>湖州市城市投资发展集</t>
  </si>
  <si>
    <t>2022/01/18</t>
  </si>
  <si>
    <t>HZCCIZ CH</t>
  </si>
  <si>
    <t>XIN YUE CO LTD</t>
  </si>
  <si>
    <t>GUANGDONG COMMUNICATIONS</t>
  </si>
  <si>
    <t>GDCOZ HK</t>
  </si>
  <si>
    <t>--/A/A+</t>
  </si>
  <si>
    <t>Xin Yue Co Ltd</t>
  </si>
  <si>
    <t>Guangdong Provincial Communications Group Co Ltd</t>
  </si>
  <si>
    <t>2027/01/25</t>
  </si>
  <si>
    <t>JS RUIHAI INVST</t>
  </si>
  <si>
    <t>江苏瑞海投资控股集团</t>
  </si>
  <si>
    <t>2022/01/12</t>
  </si>
  <si>
    <t>1918717D CH</t>
  </si>
  <si>
    <t>CCTHK 2021 LTD</t>
  </si>
  <si>
    <t>PROVINCE OF QUEBEC</t>
  </si>
  <si>
    <t>China Chengtong Holdings Group</t>
  </si>
  <si>
    <t>CCHKCZ HK</t>
  </si>
  <si>
    <t>Ccthk 2021 Ltd</t>
  </si>
  <si>
    <t>China Chengtong Hong Kong Co Ltd</t>
  </si>
  <si>
    <t>2027/01/19</t>
  </si>
  <si>
    <t>CCHGLZ CH</t>
  </si>
  <si>
    <t>2025/01/19</t>
  </si>
  <si>
    <t>JIANGSU DIESHIQIAO INDU</t>
  </si>
  <si>
    <t>江苏叠石桥家纺产业集</t>
  </si>
  <si>
    <t>Industrial and Commercial Bank</t>
  </si>
  <si>
    <t>2022/01/14</t>
  </si>
  <si>
    <t>2025/01/14</t>
  </si>
  <si>
    <t>2022/01/11</t>
  </si>
  <si>
    <t>HUZHOU NEW CITY INV DEV</t>
  </si>
  <si>
    <t>湖州新型城市投资发展</t>
  </si>
  <si>
    <t>Huishang Bank Corp Ltd</t>
  </si>
  <si>
    <t>2022/01/04</t>
  </si>
  <si>
    <t>2025/01/04</t>
  </si>
  <si>
    <t>2021/12/23</t>
  </si>
  <si>
    <t>CEBI SPLENDID</t>
  </si>
  <si>
    <t>1950673D HK</t>
  </si>
  <si>
    <t>Cebi Splendid Ltd</t>
  </si>
  <si>
    <t>CEB International Investment Corp Ltd</t>
  </si>
  <si>
    <t>2021/12/15</t>
  </si>
  <si>
    <t>2024/12/15</t>
  </si>
  <si>
    <t>2021/12/08</t>
  </si>
  <si>
    <t>SHUNTONG INTERNATIONAL</t>
  </si>
  <si>
    <t>JINAN RAIL TRANSIT</t>
  </si>
  <si>
    <t>1660312D CH</t>
  </si>
  <si>
    <t>济南舜通国际有限公司</t>
  </si>
  <si>
    <t>Jinan Rail Transit Group Co Ltd</t>
  </si>
  <si>
    <t>2021/12/13</t>
  </si>
  <si>
    <t>2022/12/12</t>
  </si>
  <si>
    <t>2021/12/07</t>
  </si>
  <si>
    <t>SPIC PREFERRED CO NO 2</t>
  </si>
  <si>
    <t>State Power Investment Corp Lt</t>
  </si>
  <si>
    <t>Baa1/--/--</t>
  </si>
  <si>
    <t>国家电投优先股有限公</t>
  </si>
  <si>
    <t>2021/12/02</t>
  </si>
  <si>
    <t>2025/05/13</t>
  </si>
  <si>
    <t>CPIZ CH</t>
  </si>
  <si>
    <t>2021/12/01</t>
  </si>
  <si>
    <t>2024/12/01</t>
  </si>
  <si>
    <t>2021/11/24</t>
  </si>
  <si>
    <t>HAFOO CO LTD</t>
  </si>
  <si>
    <t>EAST MONEY INFORMATION</t>
  </si>
  <si>
    <t>300059 CH</t>
  </si>
  <si>
    <t>Hafoo Co Ltd</t>
  </si>
  <si>
    <t>East Money Information Co Ltd</t>
  </si>
  <si>
    <t>2024/12/02</t>
  </si>
  <si>
    <t>GREAT WALL INTL V</t>
  </si>
  <si>
    <t>中国长城国际控股有限</t>
  </si>
  <si>
    <t>2021/11/23</t>
  </si>
  <si>
    <t>2026/11/23</t>
  </si>
  <si>
    <t>2021/11/16</t>
  </si>
  <si>
    <t>ZHENGZHOU METRO GROUP</t>
  </si>
  <si>
    <t>A3/--/A</t>
  </si>
  <si>
    <t>郑州地铁集团有限公司</t>
  </si>
  <si>
    <t>2021/11/15</t>
  </si>
  <si>
    <t>2024/11/15</t>
  </si>
  <si>
    <t>2021/11/09</t>
  </si>
  <si>
    <t>1681799D CH</t>
  </si>
  <si>
    <t>CNCBINV 1 BVI LTD</t>
  </si>
  <si>
    <t>CNCB HONG KONG INV</t>
  </si>
  <si>
    <t>1541640D CH</t>
  </si>
  <si>
    <t>CNCBINV 1 BVI Ltd</t>
  </si>
  <si>
    <t>CNCB Hong Kong Investment Ltd</t>
  </si>
  <si>
    <t>2021/11/17</t>
  </si>
  <si>
    <t>2024/11/17</t>
  </si>
  <si>
    <t>998 HK</t>
  </si>
  <si>
    <t>BBB+u</t>
  </si>
  <si>
    <t>--/BBB+/BBB+u</t>
  </si>
  <si>
    <t>CHINA BOHAI BK/HK</t>
  </si>
  <si>
    <t>China Bohai Bank Co Ltd/Hong K</t>
  </si>
  <si>
    <t>2021/11/10</t>
  </si>
  <si>
    <t>2024/11/10</t>
  </si>
  <si>
    <t>2021/11/03</t>
  </si>
  <si>
    <t>9668 HK</t>
  </si>
  <si>
    <t>JINAN URB CONST INTL INV</t>
  </si>
  <si>
    <t>1645047D CH</t>
  </si>
  <si>
    <t>济南建设国际投资有限</t>
  </si>
  <si>
    <t>Jinan City Construction Group Ltd Co</t>
  </si>
  <si>
    <t>SPIC PREFERRED CO NO 1</t>
  </si>
  <si>
    <t>SPIC Preferred Co No 1 Ltd</t>
  </si>
  <si>
    <t>2021/11/02</t>
  </si>
  <si>
    <t>2024/10/09</t>
  </si>
  <si>
    <t>XI YANG OVERSEAS</t>
  </si>
  <si>
    <t>Nanjing Yangzi State-owned Inv</t>
  </si>
  <si>
    <t>Xi Yang海外有限公司</t>
  </si>
  <si>
    <t>2022/11/02</t>
  </si>
  <si>
    <t>2021/10/27</t>
  </si>
  <si>
    <t>NJHTEZ CH</t>
  </si>
  <si>
    <t>CHINA CINDA ASSET MGMT</t>
  </si>
  <si>
    <t>A3/BBB+/A</t>
  </si>
  <si>
    <t>中国信达</t>
  </si>
  <si>
    <t>2026/11/03</t>
  </si>
  <si>
    <t>2021/10/28</t>
  </si>
  <si>
    <t>2021/10/21</t>
  </si>
  <si>
    <t>MEGA WISDOM GLOBAL</t>
  </si>
  <si>
    <t>MULTIPLE GUARANTORS</t>
  </si>
  <si>
    <t>Sino-Ocean Group Holding Ltd</t>
  </si>
  <si>
    <t>Mega Wisdom Global Ltd</t>
  </si>
  <si>
    <t>WR/NR/WD</t>
  </si>
  <si>
    <t>Multiple Guarantors</t>
  </si>
  <si>
    <t>2021/10/26</t>
  </si>
  <si>
    <t>2021/10/20</t>
  </si>
  <si>
    <t>3377 HK</t>
  </si>
  <si>
    <t>CHENGDU HI-TECH INV GR</t>
  </si>
  <si>
    <t>成都高新投资集团有限</t>
  </si>
  <si>
    <t>2021/10/19</t>
  </si>
  <si>
    <t>GXCDIZ CH</t>
  </si>
  <si>
    <t>2021/10/13</t>
  </si>
  <si>
    <t>2021/10/08</t>
  </si>
  <si>
    <t>2024/10/08</t>
  </si>
  <si>
    <t>2021/09/28</t>
  </si>
  <si>
    <t>STATE ELITE GLOBAL LTD</t>
  </si>
  <si>
    <t>CHINA CONSTRUCT BANK/HK</t>
  </si>
  <si>
    <t>CCBZ HK</t>
  </si>
  <si>
    <t>邦杰环球有限公司</t>
  </si>
  <si>
    <t>China Construction Bank Corp/Hong Kong</t>
  </si>
  <si>
    <t>2021/09/29</t>
  </si>
  <si>
    <t>2026/09/29</t>
  </si>
  <si>
    <t>2021/09/23</t>
  </si>
  <si>
    <t>WEIFANG URBAN CON DEV</t>
  </si>
  <si>
    <t>Ba1/--/BBB-</t>
  </si>
  <si>
    <t>潍坊市城市建设发展投</t>
  </si>
  <si>
    <t>2021/09/27</t>
  </si>
  <si>
    <t>2024/09/27</t>
  </si>
  <si>
    <t>2021/09/17</t>
  </si>
  <si>
    <t>ZENSUN ENTERPRISES LTD</t>
  </si>
  <si>
    <t>正商实业</t>
  </si>
  <si>
    <t>2024/04/23</t>
  </si>
  <si>
    <t>2021/09/16</t>
  </si>
  <si>
    <t>185 HK</t>
  </si>
  <si>
    <t>BJ ENVIRONMENT BVI</t>
  </si>
  <si>
    <t>BEIJING ENVIRONMENT SANI</t>
  </si>
  <si>
    <t>1666862D CH</t>
  </si>
  <si>
    <t>北京环卫(BVI)有限公司</t>
  </si>
  <si>
    <t>Beijing Environment Sanitation Engineering Group Co Ltd</t>
  </si>
  <si>
    <t>2021/09/24</t>
  </si>
  <si>
    <t>2024/09/24</t>
  </si>
  <si>
    <t>2026/09/23</t>
  </si>
  <si>
    <t>2021/09/15</t>
  </si>
  <si>
    <t>RADIANCE HOLDINGS GRP</t>
  </si>
  <si>
    <t>Caa2u</t>
  </si>
  <si>
    <t>Caa1/NR/--</t>
  </si>
  <si>
    <t>金辉控股</t>
  </si>
  <si>
    <t>2021/09/20</t>
  </si>
  <si>
    <t>2024/03/20</t>
  </si>
  <si>
    <t>2021/09/13</t>
  </si>
  <si>
    <t>9993 HK</t>
  </si>
  <si>
    <t>SHIMAO GROUP HOLDINGS LT</t>
  </si>
  <si>
    <t>世茂集团控股有限公司</t>
  </si>
  <si>
    <t>2023/09/16</t>
  </si>
  <si>
    <t>813 HK</t>
  </si>
  <si>
    <t>2027/01/16</t>
  </si>
  <si>
    <t>2024/09/16</t>
  </si>
  <si>
    <t>CMS INTNTNL GEMSTONE</t>
  </si>
  <si>
    <t>CN MERCHANTS SEC INTL</t>
  </si>
  <si>
    <t>CMSHKZ HK</t>
  </si>
  <si>
    <t>Baa2/--/--</t>
  </si>
  <si>
    <t>CMS International Gemstone Ltd</t>
  </si>
  <si>
    <t>China Merchants Securities International Co Ltd</t>
  </si>
  <si>
    <t>2021/09/09</t>
  </si>
  <si>
    <t>6099 HK</t>
  </si>
  <si>
    <t>2021/09/08</t>
  </si>
  <si>
    <t>GF FINANCIAL HLD BVI</t>
  </si>
  <si>
    <t>GF Holdings Hong Kong Corp Ltd</t>
  </si>
  <si>
    <t>GF Financial Holdings BVI Ltd</t>
  </si>
  <si>
    <t>Nanyang Commercial Bank Ltd</t>
  </si>
  <si>
    <t>2024/09/15</t>
  </si>
  <si>
    <t>000776 CH</t>
  </si>
  <si>
    <t>WANDA GROUP OVERSEAS</t>
  </si>
  <si>
    <t>DALIAN WANDA GROUP CO LT</t>
  </si>
  <si>
    <t>0489737D CH</t>
  </si>
  <si>
    <t>万达集团海外有限公司</t>
  </si>
  <si>
    <t>Dalian Wanda Group Co Ltd</t>
  </si>
  <si>
    <t>2021/03/21</t>
  </si>
  <si>
    <t>2021/09/06</t>
  </si>
  <si>
    <t>QUAN CHENG FINANCIAL HLD</t>
  </si>
  <si>
    <t>JINAN FIN HLD GRP</t>
  </si>
  <si>
    <t>1767879D CH</t>
  </si>
  <si>
    <t>Quan Cheng Financial Holdings</t>
  </si>
  <si>
    <t>Jinan Jintou Holding Group Co Ltd</t>
  </si>
  <si>
    <t>2021/09/07</t>
  </si>
  <si>
    <t>2024/09/07</t>
  </si>
  <si>
    <t>2021/08/31</t>
  </si>
  <si>
    <t>AGILE GROUP HOLDINGS LTD</t>
  </si>
  <si>
    <t>雅居乐集团</t>
  </si>
  <si>
    <t>2021/09/01</t>
  </si>
  <si>
    <t>2021/08/26</t>
  </si>
  <si>
    <t>3383 HK</t>
  </si>
  <si>
    <t>2025/02/28</t>
  </si>
  <si>
    <t>INVENTIVE GLOBAL INV LTD</t>
  </si>
  <si>
    <t>ABC INTERNATIONAL</t>
  </si>
  <si>
    <t>1361230D HK</t>
  </si>
  <si>
    <t>Inventive环球投资有限公</t>
  </si>
  <si>
    <t>ABC International Holdings Ltd</t>
  </si>
  <si>
    <t>2021/08/24</t>
  </si>
  <si>
    <t>2024/09/01</t>
  </si>
  <si>
    <t>SDG FINANCE LTD</t>
  </si>
  <si>
    <t>SHANDONG GOLD GR</t>
  </si>
  <si>
    <t>SDGGCZ CH</t>
  </si>
  <si>
    <t>SDG金融有限公司</t>
  </si>
  <si>
    <t>Shandong Gold Group Co Ltd</t>
  </si>
  <si>
    <t>2021/08/25</t>
  </si>
  <si>
    <t>2021/08/19</t>
  </si>
  <si>
    <t>2026/05/25</t>
  </si>
  <si>
    <t>2024/08/25</t>
  </si>
  <si>
    <t>2024/05/25</t>
  </si>
  <si>
    <t>ANHUI TRANSPORTATION HK</t>
  </si>
  <si>
    <t>ANHUI TRANSPORTATION  HO</t>
  </si>
  <si>
    <t>AEHZ CH</t>
  </si>
  <si>
    <t>A3/--/A-</t>
  </si>
  <si>
    <t>安徽省交通控股集团（</t>
  </si>
  <si>
    <t>Anhui Transportation Holding Group Co Ltd</t>
  </si>
  <si>
    <t>2026/08/26</t>
  </si>
  <si>
    <t>BAIDU INC</t>
  </si>
  <si>
    <t>UW</t>
  </si>
  <si>
    <t>百度</t>
  </si>
  <si>
    <t>2021/08/23</t>
  </si>
  <si>
    <t>2027/02/23</t>
  </si>
  <si>
    <t>2021/08/18</t>
  </si>
  <si>
    <t>2027/01/23</t>
  </si>
  <si>
    <t>BIDU US</t>
  </si>
  <si>
    <t>2031/08/23</t>
  </si>
  <si>
    <t>2031/05/23</t>
  </si>
  <si>
    <t>CENTRAL INTL DVLPMNT BVI</t>
  </si>
  <si>
    <t>HENAN INVESTMENT GROUP</t>
  </si>
  <si>
    <t>HNIMGZ CH</t>
  </si>
  <si>
    <t>Central International Developm</t>
  </si>
  <si>
    <t>Henan Investment Group Co Ltd</t>
  </si>
  <si>
    <t>SHAOXING CITY INV GRP</t>
  </si>
  <si>
    <t>绍兴市城市建设投资集</t>
  </si>
  <si>
    <t>2026/08/19</t>
  </si>
  <si>
    <t>2021/08/12</t>
  </si>
  <si>
    <t>2026/05/19</t>
  </si>
  <si>
    <t>0795591D CH</t>
  </si>
  <si>
    <t>2021/08/11</t>
  </si>
  <si>
    <t>2024/07/18</t>
  </si>
  <si>
    <t>YIELDKING INVESTMENT LTD</t>
  </si>
  <si>
    <t>SICHUAN DEVELOPMENT INTL</t>
  </si>
  <si>
    <t>Sichuan Development Holding Co</t>
  </si>
  <si>
    <t>1052396D HK</t>
  </si>
  <si>
    <t>怡锦投资有限公司</t>
  </si>
  <si>
    <t>Sichuan Development International Holding Co Ltd</t>
  </si>
  <si>
    <t>2026/08/18</t>
  </si>
  <si>
    <t>SCDHCZ CH</t>
  </si>
  <si>
    <t>GEMDALE EVER PROSPERITY</t>
  </si>
  <si>
    <t>FAMOUS COMMERCIAL LTD</t>
  </si>
  <si>
    <t>Gemdale Corp</t>
  </si>
  <si>
    <t>B1 *-</t>
  </si>
  <si>
    <t>0626110D HK</t>
  </si>
  <si>
    <t>B1 *-/NR/--</t>
  </si>
  <si>
    <t>金地永隆投资有限公司</t>
  </si>
  <si>
    <t>Famous Commercial Ltd</t>
  </si>
  <si>
    <t>2024/08/12</t>
  </si>
  <si>
    <t>2021/08/05</t>
  </si>
  <si>
    <t>600383 CH</t>
  </si>
  <si>
    <t>XIAN AEROSPACE HIGH-TECH</t>
  </si>
  <si>
    <t>西安航天高技术产业发</t>
  </si>
  <si>
    <t>Shanghai Pudong Development Ba</t>
  </si>
  <si>
    <t>2024/06/05</t>
  </si>
  <si>
    <t>2021/07/30</t>
  </si>
  <si>
    <t>2021/08/03</t>
  </si>
  <si>
    <t>2022/08/02</t>
  </si>
  <si>
    <t>2021/07/27</t>
  </si>
  <si>
    <t>SD IRON &amp; STEEL XINHENG</t>
  </si>
  <si>
    <t>SHANDONG IRON &amp; STEEL</t>
  </si>
  <si>
    <t>SISGZ CH</t>
  </si>
  <si>
    <t>山钢国际信恒有限公司</t>
  </si>
  <si>
    <t>Shandong Iron &amp; Steel Group Co Ltd</t>
  </si>
  <si>
    <t>2021/07/28</t>
  </si>
  <si>
    <t>2024/07/28</t>
  </si>
  <si>
    <t>2021/07/22</t>
  </si>
  <si>
    <t>2021/07/29</t>
  </si>
  <si>
    <t>2026/07/29</t>
  </si>
  <si>
    <t>HOPSON DEVELOPMENT HLDGS</t>
  </si>
  <si>
    <t>WR/B/B+</t>
  </si>
  <si>
    <t>合生创展集团</t>
  </si>
  <si>
    <t>2021/06/28</t>
  </si>
  <si>
    <t>2023/12/28</t>
  </si>
  <si>
    <t>2021/06/21</t>
  </si>
  <si>
    <t>2023/11/28</t>
  </si>
  <si>
    <t>754 HK</t>
  </si>
  <si>
    <t>--/B/B+</t>
  </si>
  <si>
    <t>JIAYUAN INTL GROUP LTD</t>
  </si>
  <si>
    <t>佳源国际控股</t>
  </si>
  <si>
    <t>2025/01/27</t>
  </si>
  <si>
    <t>2021/07/21</t>
  </si>
  <si>
    <t>2768 HK</t>
  </si>
  <si>
    <t>2021/07/15</t>
  </si>
  <si>
    <t>SHUN XIN INTERNATINL DEV</t>
  </si>
  <si>
    <t>YUYAO SHUNCAI INVESTMENT</t>
  </si>
  <si>
    <t>1781100D CH</t>
  </si>
  <si>
    <t>舜鑫国际发展有限公司</t>
  </si>
  <si>
    <t>Yuyao Shuncai Investment Holding Co Ltd</t>
  </si>
  <si>
    <t>2021/07/12</t>
  </si>
  <si>
    <t>0746462D CH</t>
  </si>
  <si>
    <t>BRIGHT GALAXY INTL LTD</t>
  </si>
  <si>
    <t>BEIJING CAPITAL DEV HLDG</t>
  </si>
  <si>
    <t>BCDHGZ CH</t>
  </si>
  <si>
    <t>耀河国际有限公司</t>
  </si>
  <si>
    <t>Beijing Capital Development Holding Group Co Ltd</t>
  </si>
  <si>
    <t>2026/07/15</t>
  </si>
  <si>
    <t>2021/07/08</t>
  </si>
  <si>
    <t>SHENWAN HNGYUAN INTL FIN</t>
  </si>
  <si>
    <t>SHENWAN &amp; HONGYUAN SEC</t>
  </si>
  <si>
    <t>1277211D CH</t>
  </si>
  <si>
    <t>Baa2/BBB/--</t>
  </si>
  <si>
    <t>Shenwan Hongyuan International</t>
  </si>
  <si>
    <t>Shenwan Hongyuan Securities Co Ltd</t>
  </si>
  <si>
    <t>2021/07/14</t>
  </si>
  <si>
    <t>2026/07/14</t>
  </si>
  <si>
    <t>2021/07/07</t>
  </si>
  <si>
    <t>XIAOMI BEST TIME INTL</t>
  </si>
  <si>
    <t>XIAOMI CORP</t>
  </si>
  <si>
    <t>1810 HK</t>
  </si>
  <si>
    <t>Baa2/BBB-/BBB</t>
  </si>
  <si>
    <t>Xiaomi Best Time International</t>
  </si>
  <si>
    <t>Xiaomi Corp</t>
  </si>
  <si>
    <t>2051/07/14</t>
  </si>
  <si>
    <t>2051/01/14</t>
  </si>
  <si>
    <t>2031/07/14</t>
  </si>
  <si>
    <t>2031/04/14</t>
  </si>
  <si>
    <t>FUJIAN INVESTMENT DEV</t>
  </si>
  <si>
    <t>福建省投资开发集团有</t>
  </si>
  <si>
    <t>2021/07/13</t>
  </si>
  <si>
    <t>2021/07/06</t>
  </si>
  <si>
    <t>FJTZKZ CH</t>
  </si>
  <si>
    <t>SHANGHAI PUDONG DEV/HK</t>
  </si>
  <si>
    <t>上海浦东发展银行/香</t>
  </si>
  <si>
    <t>600000 CH</t>
  </si>
  <si>
    <t>2024/07/13</t>
  </si>
  <si>
    <t>2021/07/09</t>
  </si>
  <si>
    <t>2023/07/09</t>
  </si>
  <si>
    <t>2021/07/02</t>
  </si>
  <si>
    <t>KM PUBLIC HOUSE DEV</t>
  </si>
  <si>
    <t>昆明市安居集团有限公</t>
  </si>
  <si>
    <t>2024/07/08</t>
  </si>
  <si>
    <t>2021/06/29</t>
  </si>
  <si>
    <t>1502004D CH</t>
  </si>
  <si>
    <t>BANK OF COMMUNICATION HK</t>
  </si>
  <si>
    <t>Bank of Communications Hong Ko</t>
  </si>
  <si>
    <t>2031/07/08</t>
  </si>
  <si>
    <t>2026/07/08</t>
  </si>
  <si>
    <t>ZHONGYUAN ZHICHE</t>
  </si>
  <si>
    <t>ZHONGYUAN YUZI</t>
  </si>
  <si>
    <t>0929794D CH</t>
  </si>
  <si>
    <t>A2/--/A</t>
  </si>
  <si>
    <t>Zhongyuan Zhicheng Co Ltd</t>
  </si>
  <si>
    <t>Zhongyuan Yuzi Investment Holdings Group Co Ltd</t>
  </si>
  <si>
    <t>2026/07/06</t>
  </si>
  <si>
    <t>2021/06/25</t>
  </si>
  <si>
    <t>1433421D CH</t>
  </si>
  <si>
    <t>FUYANG CHENGTOU GROUP HK</t>
  </si>
  <si>
    <t>FUYANG CONS INV GR</t>
  </si>
  <si>
    <t>FYCCIZ CH</t>
  </si>
  <si>
    <t>杭州富阳城投集团（香</t>
  </si>
  <si>
    <t>Hangzhou Fuyang City Construction Investment Group Co Ltd</t>
  </si>
  <si>
    <t>2026/06/25</t>
  </si>
  <si>
    <t>2021/06/22</t>
  </si>
  <si>
    <t>BOCOM INTNTL BLOSSOM LTD</t>
  </si>
  <si>
    <t>BOCOM INTERNATIONAL HOLD</t>
  </si>
  <si>
    <t>3329 HK</t>
  </si>
  <si>
    <t>Baa1/--/A</t>
  </si>
  <si>
    <t>BOCOM International Blossom Lt</t>
  </si>
  <si>
    <t>BOCOM International Holdings Co Ltd</t>
  </si>
  <si>
    <t>2026/06/28</t>
  </si>
  <si>
    <t>2021/06/18</t>
  </si>
  <si>
    <t>2021/06/10</t>
  </si>
  <si>
    <t>2021/06/15</t>
  </si>
  <si>
    <t>2024/06/15</t>
  </si>
  <si>
    <t>2021/06/08</t>
  </si>
  <si>
    <t>SHINSUN HOLDINGS GROUP</t>
  </si>
  <si>
    <t>祥生控股集团</t>
  </si>
  <si>
    <t>2022/06/07</t>
  </si>
  <si>
    <t>2021/06/03</t>
  </si>
  <si>
    <t>2599 HK</t>
  </si>
  <si>
    <t>2024/06/10</t>
  </si>
  <si>
    <t>HAIMEN ZHONGNAN INV DEV</t>
  </si>
  <si>
    <t>JIANGSU ZHONGNAN CONSTRU</t>
  </si>
  <si>
    <t>000961 CH</t>
  </si>
  <si>
    <t>Ca/NR/--</t>
  </si>
  <si>
    <t>海门中南投资发展（国</t>
  </si>
  <si>
    <t>Jiangsu Zhongnan Construction Group Co Ltd</t>
  </si>
  <si>
    <t>2021/06/09</t>
  </si>
  <si>
    <t>2022/06/08</t>
  </si>
  <si>
    <t>QD JIAOZHOU BAY DEV</t>
  </si>
  <si>
    <t>青岛胶州湾发展集团有</t>
  </si>
  <si>
    <t>2021/06/07</t>
  </si>
  <si>
    <t>2024/06/07</t>
  </si>
  <si>
    <t>2021/05/31</t>
  </si>
  <si>
    <t>1064639D CH</t>
  </si>
  <si>
    <t>2021/05/17</t>
  </si>
  <si>
    <t>2026/05/17</t>
  </si>
  <si>
    <t>2021/05/10</t>
  </si>
  <si>
    <t>2024/05/17</t>
  </si>
  <si>
    <t>YANGO JUSTICE INTL</t>
  </si>
  <si>
    <t>YANGO GROUP CO LTD</t>
  </si>
  <si>
    <t>000671 CH</t>
  </si>
  <si>
    <t>阳光城嘉世国际有限公</t>
  </si>
  <si>
    <t>Yango Group Co Ltd</t>
  </si>
  <si>
    <t>2021/06/04</t>
  </si>
  <si>
    <t>2024/09/04</t>
  </si>
  <si>
    <t>2021/05/27</t>
  </si>
  <si>
    <t>2023/11/06</t>
  </si>
  <si>
    <t>GREENLAND HONG KONG HLDG</t>
  </si>
  <si>
    <t>Caa2/NR/--</t>
  </si>
  <si>
    <t>绿地香港</t>
  </si>
  <si>
    <t>2022/06/03</t>
  </si>
  <si>
    <t>337 HK</t>
  </si>
  <si>
    <t>TIMES CHINA HLDG LTD</t>
  </si>
  <si>
    <t>Cu</t>
  </si>
  <si>
    <t>Ca/NR/WD</t>
  </si>
  <si>
    <t>时代中国控股</t>
  </si>
  <si>
    <t>2024/06/04</t>
  </si>
  <si>
    <t>1233 HK</t>
  </si>
  <si>
    <t>SFG INTERNATIONAL HLDN</t>
  </si>
  <si>
    <t>SHANDONG FINANCE INV GRP</t>
  </si>
  <si>
    <t>1312138D CH</t>
  </si>
  <si>
    <t>A2/--/A+</t>
  </si>
  <si>
    <t>SFG International Holdings Co</t>
  </si>
  <si>
    <t>Shandong Finance Investment Group Co Ltd</t>
  </si>
  <si>
    <t>2026/06/03</t>
  </si>
  <si>
    <t>--/--/A+</t>
  </si>
  <si>
    <t>JIUJIANG MUNICIPAL DEV</t>
  </si>
  <si>
    <t>九江市城市发展集团有</t>
  </si>
  <si>
    <t>2021/06/01</t>
  </si>
  <si>
    <t>2024/06/01</t>
  </si>
  <si>
    <t>2021/05/25</t>
  </si>
  <si>
    <t>1814858D CH</t>
  </si>
  <si>
    <t>GUOREN P&amp;C INSURANCE</t>
  </si>
  <si>
    <t>国任财产保险股份有限</t>
  </si>
  <si>
    <t>2021/05/24</t>
  </si>
  <si>
    <t>0620396D CH</t>
  </si>
  <si>
    <t>2026/06/01</t>
  </si>
  <si>
    <t>2026/03/01</t>
  </si>
  <si>
    <t>NANNING COMM INV GROUP</t>
  </si>
  <si>
    <t>南宁交通投资集团有限</t>
  </si>
  <si>
    <t>2024/05/27</t>
  </si>
  <si>
    <t>2021/05/20</t>
  </si>
  <si>
    <t>COASTAL EMERALD LTD</t>
  </si>
  <si>
    <t>CHINA SHANDONG HI-SPEED</t>
  </si>
  <si>
    <t>Shandong Hi-Speed Group Co Ltd</t>
  </si>
  <si>
    <t>412 HK</t>
  </si>
  <si>
    <t>Coastal Emerald有限公司</t>
  </si>
  <si>
    <t>Shandong Hi-Speed Holdings Group Ltd</t>
  </si>
  <si>
    <t>2024/05/24</t>
  </si>
  <si>
    <t>CRCC HEAN LTD</t>
  </si>
  <si>
    <t>CHINA RAILWAY CONSTRUCT</t>
  </si>
  <si>
    <t>1186 HK</t>
  </si>
  <si>
    <t>A3/A-/--</t>
  </si>
  <si>
    <t>CRCC Hean Ltd</t>
  </si>
  <si>
    <t>China Railway Construction Corp Ltd</t>
  </si>
  <si>
    <t>2026/05/20</t>
  </si>
  <si>
    <t>2021/05/12</t>
  </si>
  <si>
    <t>--/A-/--</t>
  </si>
  <si>
    <t>2023/11/20</t>
  </si>
  <si>
    <t>CIFI HOLDINGS GROUP</t>
  </si>
  <si>
    <t>旭辉控股集团</t>
  </si>
  <si>
    <t>2028/05/17</t>
  </si>
  <si>
    <t>2025/05/17</t>
  </si>
  <si>
    <t>884 HK</t>
  </si>
  <si>
    <t>ZHONGLIANG HOLDINGS</t>
  </si>
  <si>
    <t>中梁控股</t>
  </si>
  <si>
    <t>2772 HK</t>
  </si>
  <si>
    <t>ENN CLEAN ENERGY</t>
  </si>
  <si>
    <t>ENN NATURAL GAS CO LTD</t>
  </si>
  <si>
    <t>600803 CH</t>
  </si>
  <si>
    <t>Ba1/BBB-/BBB-</t>
  </si>
  <si>
    <t>新奥清洁能源国际投资</t>
  </si>
  <si>
    <t>ENN Natural Gas Co Ltd</t>
  </si>
  <si>
    <t>2026/05/12</t>
  </si>
  <si>
    <t>2021/05/06</t>
  </si>
  <si>
    <t>2024/05/12</t>
  </si>
  <si>
    <t>--/BBB-/BBB-</t>
  </si>
  <si>
    <t>2020/07/15</t>
  </si>
  <si>
    <t>2024/04/15</t>
  </si>
  <si>
    <t>2020/07/08</t>
  </si>
  <si>
    <t>WANDA PROPERTIES OVERSEA</t>
  </si>
  <si>
    <t>Dalian Wanda Commercial Manage</t>
  </si>
  <si>
    <t>万达地产海外有限公司</t>
  </si>
  <si>
    <t>WR/NR/CC</t>
  </si>
  <si>
    <t>2021/04/29</t>
  </si>
  <si>
    <t>2021/04/22</t>
  </si>
  <si>
    <t>1567411D HK</t>
  </si>
  <si>
    <t>--/NR/CC</t>
  </si>
  <si>
    <t>HYD INTERNATIONAL HLD</t>
  </si>
  <si>
    <t>AVIC AUTO SYSTEM HLD</t>
  </si>
  <si>
    <t>1315198D CH</t>
  </si>
  <si>
    <t>A3/--/--</t>
  </si>
  <si>
    <t>Hyd International Holding Ltd</t>
  </si>
  <si>
    <t>AVIC Automotive Systems Holding Co Ltd</t>
  </si>
  <si>
    <t>2021/04/28</t>
  </si>
  <si>
    <t>2026/04/28</t>
  </si>
  <si>
    <t>CAICPZ CH</t>
  </si>
  <si>
    <t>CHANG DEVELOPMENT INT</t>
  </si>
  <si>
    <t>CHANGCHUN URBAN DEV INV</t>
  </si>
  <si>
    <t>1332538D CH</t>
  </si>
  <si>
    <t>长发国际有限公司</t>
  </si>
  <si>
    <t>Changchun Urban Development &amp; Investment Holdings Group Co Ltd</t>
  </si>
  <si>
    <t>2021/04/27</t>
  </si>
  <si>
    <t>2024/04/27</t>
  </si>
  <si>
    <t>2021/04/21</t>
  </si>
  <si>
    <t>JINGRUI HOLDINGS LTD</t>
  </si>
  <si>
    <t>景瑞控股</t>
  </si>
  <si>
    <t>2021/04/26</t>
  </si>
  <si>
    <t>2023/10/26</t>
  </si>
  <si>
    <t>1862 HK</t>
  </si>
  <si>
    <t>TENCENT HOLDINGS LTD</t>
  </si>
  <si>
    <t>腾讯控股</t>
  </si>
  <si>
    <t>2061/04/22</t>
  </si>
  <si>
    <t>2021/04/15</t>
  </si>
  <si>
    <t>2060/10/22</t>
  </si>
  <si>
    <t>700 HK</t>
  </si>
  <si>
    <t>2041/04/22</t>
  </si>
  <si>
    <t>2040/10/22</t>
  </si>
  <si>
    <t>2031/04/22</t>
  </si>
  <si>
    <t>2031/01/22</t>
  </si>
  <si>
    <t>2051/04/22</t>
  </si>
  <si>
    <t>2050/10/22</t>
  </si>
  <si>
    <t>2022/04/20</t>
  </si>
  <si>
    <t>2021/04/07</t>
  </si>
  <si>
    <t>2024/04/07</t>
  </si>
  <si>
    <t>2021/03/29</t>
  </si>
  <si>
    <t>POWERCHINA RB BVI</t>
  </si>
  <si>
    <t>CHINA POWER CONSTR</t>
  </si>
  <si>
    <t>0623979D CH</t>
  </si>
  <si>
    <t>Powerchina Roadbridge Group Br</t>
  </si>
  <si>
    <t>Power Construction Corp of China</t>
  </si>
  <si>
    <t>2021/04/01</t>
  </si>
  <si>
    <t>2021/03/25</t>
  </si>
  <si>
    <t>2026/04/01</t>
  </si>
  <si>
    <t>1369515D CH</t>
  </si>
  <si>
    <t>2021/03/30</t>
  </si>
  <si>
    <t>2024/03/30</t>
  </si>
  <si>
    <t>2021/03/24</t>
  </si>
  <si>
    <t>SCI HK DEVELOPMENT LTD</t>
  </si>
  <si>
    <t>SCIENCE CITY GZ INV GRP</t>
  </si>
  <si>
    <t>1611299D CH</t>
  </si>
  <si>
    <t>SCI HK Development Ltd</t>
  </si>
  <si>
    <t>Science City Guangzhou Investment Group Co Ltd</t>
  </si>
  <si>
    <t>2021/03/23</t>
  </si>
  <si>
    <t>2026/03/30</t>
  </si>
  <si>
    <t>SX FINANCIAL ASSETS MMT</t>
  </si>
  <si>
    <t>陕西金融资产管理股份</t>
  </si>
  <si>
    <t>2021/03/18</t>
  </si>
  <si>
    <t>2024/03/18</t>
  </si>
  <si>
    <t>2021/03/11</t>
  </si>
  <si>
    <t>1537717D CH</t>
  </si>
  <si>
    <t>JI'AN CHENGTOU HOLDING</t>
  </si>
  <si>
    <t>吉安城投控股集团有限</t>
  </si>
  <si>
    <t>2021/03/12</t>
  </si>
  <si>
    <t>2024/03/12</t>
  </si>
  <si>
    <t>2021/03/05</t>
  </si>
  <si>
    <t>1833421D CH</t>
  </si>
  <si>
    <t>2024/03/11</t>
  </si>
  <si>
    <t>2021/03/04</t>
  </si>
  <si>
    <t>MINSHENG HK (LNDMK 20)</t>
  </si>
  <si>
    <t>Minsheng Hong Kong Internation</t>
  </si>
  <si>
    <t>2021/03/10</t>
  </si>
  <si>
    <t>2024/03/10</t>
  </si>
  <si>
    <t>2021/03/03</t>
  </si>
  <si>
    <t>HUATONG INTNL INV HLDNS</t>
  </si>
  <si>
    <t>QINGDAO HUATONG ST-OWN</t>
  </si>
  <si>
    <t>0792980D CH</t>
  </si>
  <si>
    <t>华通国际投资控股有限</t>
  </si>
  <si>
    <t>Qingdao China Prosperity State-owned Capital Investment Operation Group Co Ltd</t>
  </si>
  <si>
    <t>2024/03/04</t>
  </si>
  <si>
    <t>2021/02/25</t>
  </si>
  <si>
    <t>HUAFA INDUSTRIAL SHARE</t>
  </si>
  <si>
    <t>Zhuhai Huafa Properties Co Ltd</t>
  </si>
  <si>
    <t>2021/02/19</t>
  </si>
  <si>
    <t>2021/02/09</t>
  </si>
  <si>
    <t>JINCHUAN GOLD OP CAP</t>
  </si>
  <si>
    <t>JINCHUAN GROUP CO LTD</t>
  </si>
  <si>
    <t>JINGRZ CH</t>
  </si>
  <si>
    <t>Jinchuan Golden Ocean Capital</t>
  </si>
  <si>
    <t>Jinchuan Group Co Ltd</t>
  </si>
  <si>
    <t>2021/02/10</t>
  </si>
  <si>
    <t>2024/02/10</t>
  </si>
  <si>
    <t>2021/02/04</t>
  </si>
  <si>
    <t>SOUTHWEST SECURITIES INT</t>
  </si>
  <si>
    <t>SOUTHWEST SECURITIES</t>
  </si>
  <si>
    <t>600369 CH</t>
  </si>
  <si>
    <t>西证国际证券</t>
  </si>
  <si>
    <t>Southwest Securities Co Ltd</t>
  </si>
  <si>
    <t>2024/02/09</t>
  </si>
  <si>
    <t>2021/02/03</t>
  </si>
  <si>
    <t>812 HK</t>
  </si>
  <si>
    <t>BLUE BRIGHT LTD</t>
  </si>
  <si>
    <t>AVIC INDUSTRY FINANCE</t>
  </si>
  <si>
    <t>Blue Bright Ltd</t>
  </si>
  <si>
    <t>AVIC Industry-Finance Holdings Co Ltd</t>
  </si>
  <si>
    <t>2026/02/09</t>
  </si>
  <si>
    <t>CISI FINANCIAL GROUP LTD</t>
  </si>
  <si>
    <t>INDUSTRIAL SECURITIES</t>
  </si>
  <si>
    <t>601377 CH</t>
  </si>
  <si>
    <t>兴证国际</t>
  </si>
  <si>
    <t>Industrial Securities Co Ltd</t>
  </si>
  <si>
    <t>2021/02/02</t>
  </si>
  <si>
    <t>6058 HK</t>
  </si>
  <si>
    <t>CH OVS GRAND OCE FINANCE</t>
  </si>
  <si>
    <t>CHINA OVERSEAS GRAND OCE</t>
  </si>
  <si>
    <t>81 HK</t>
  </si>
  <si>
    <t>中国海外宏洋财务IV（</t>
  </si>
  <si>
    <t>China Overseas Grand Oceans Group Ltd</t>
  </si>
  <si>
    <t>2025/11/09</t>
  </si>
  <si>
    <t>--/BBB-/BBB</t>
  </si>
  <si>
    <t>HOPSONCAPITALINTERNATION</t>
  </si>
  <si>
    <t>Hopson Capital International G</t>
  </si>
  <si>
    <t>2021/01/13</t>
  </si>
  <si>
    <t>2021/01/06</t>
  </si>
  <si>
    <t>HAINAN STATE INT HK</t>
  </si>
  <si>
    <t>HAINAN FARM INV HOLDINGS</t>
  </si>
  <si>
    <t>1529346D CH</t>
  </si>
  <si>
    <t>海垦国际（香港）有限</t>
  </si>
  <si>
    <t>Hainan State Farms Investment Holdings Group Co Ltd</t>
  </si>
  <si>
    <t>2024/02/03</t>
  </si>
  <si>
    <t>2021/01/27</t>
  </si>
  <si>
    <t>YUEXIU REIT MTN CO</t>
  </si>
  <si>
    <t>HSBC INSTITUTIONAL TRUST</t>
  </si>
  <si>
    <t>Ba1u</t>
  </si>
  <si>
    <t>0185525D HK</t>
  </si>
  <si>
    <t>越秀REIT MTN公司</t>
  </si>
  <si>
    <t>HSBC Institutional Trust Services Asia Ltd</t>
  </si>
  <si>
    <t>2026/02/02</t>
  </si>
  <si>
    <t>2021/01/26</t>
  </si>
  <si>
    <t>405 HK</t>
  </si>
  <si>
    <t>MODERN LAND CHINA CO LTD</t>
  </si>
  <si>
    <t>WR/--/WD</t>
  </si>
  <si>
    <t>当代置业</t>
  </si>
  <si>
    <t>2020/03/04</t>
  </si>
  <si>
    <t>2020/02/26</t>
  </si>
  <si>
    <t>1107 HK</t>
  </si>
  <si>
    <t>2021/01/11</t>
  </si>
  <si>
    <t>2021/01/05</t>
  </si>
  <si>
    <t>2021/02/01</t>
  </si>
  <si>
    <t>2022/01/31</t>
  </si>
  <si>
    <t>2021/01/25</t>
  </si>
  <si>
    <t>HANHUI INTERNATIONAL LTD</t>
  </si>
  <si>
    <t>SHANDONG GUOHUI INVEST</t>
  </si>
  <si>
    <t>1614947D CH</t>
  </si>
  <si>
    <t>Baa2/--/BBB+</t>
  </si>
  <si>
    <t>瀚惠国际有限公司</t>
  </si>
  <si>
    <t>Shandong Guohui Investment Holding Group Co Ltd</t>
  </si>
  <si>
    <t>2021/01/21</t>
  </si>
  <si>
    <t>2026/01/21</t>
  </si>
  <si>
    <t>2021/01/15</t>
  </si>
  <si>
    <t>2023/07/21</t>
  </si>
  <si>
    <t>ENRONG INTERNATIONAL HK</t>
  </si>
  <si>
    <t>CZ EASTERN NEW CITY</t>
  </si>
  <si>
    <t>1711233D CH</t>
  </si>
  <si>
    <t>恩荣国际(香港)有限公</t>
  </si>
  <si>
    <t>Changzhou Eastern New City Construction Group Co Ltd</t>
  </si>
  <si>
    <t>2021/01/19</t>
  </si>
  <si>
    <t>2024/01/19</t>
  </si>
  <si>
    <t>2021/01/12</t>
  </si>
  <si>
    <t>FUJIAN ZHANGLONG GROUP</t>
  </si>
  <si>
    <t>福建漳龙集团有限公司</t>
  </si>
  <si>
    <t>2023/12/19</t>
  </si>
  <si>
    <t>FUJIAZ CH</t>
  </si>
  <si>
    <t>RONGXINGDA DEVELOPMENT</t>
  </si>
  <si>
    <t>RISESUN REAL ESTATE</t>
  </si>
  <si>
    <t>002146 CH</t>
  </si>
  <si>
    <t>荣兴达发展(BVI)有限公</t>
  </si>
  <si>
    <t>RiseSun Real Estate Development Co Ltd</t>
  </si>
  <si>
    <t>2021/01/07</t>
  </si>
  <si>
    <t>DEXIN CHINA HOLDINGS CO</t>
  </si>
  <si>
    <t>WR/NR/--</t>
  </si>
  <si>
    <t>德信中国</t>
  </si>
  <si>
    <t>2020/12/03</t>
  </si>
  <si>
    <t>2022/12/03</t>
  </si>
  <si>
    <t>2020/11/26</t>
  </si>
  <si>
    <t>2019 HK</t>
  </si>
  <si>
    <t>HEJUN SHUNZE INVESTMENT</t>
  </si>
  <si>
    <t>LANGUANG DEVELOPMENT</t>
  </si>
  <si>
    <t>600466 CH</t>
  </si>
  <si>
    <t>和骏顺泽投资有限公司</t>
  </si>
  <si>
    <t>Sichuan Languang Development Co Ltd</t>
  </si>
  <si>
    <t>2022/01/10</t>
  </si>
  <si>
    <t>2020/12/14</t>
  </si>
  <si>
    <t>2020/12/09</t>
  </si>
  <si>
    <t>SND INTERNATIONAL BVI</t>
  </si>
  <si>
    <t>Suzhou SND Group Co Ltd</t>
  </si>
  <si>
    <t>苏高新国际(BVI)有限公</t>
  </si>
  <si>
    <t>2023/12/14</t>
  </si>
  <si>
    <t>2020/12/07</t>
  </si>
  <si>
    <t>SUZZ CH</t>
  </si>
  <si>
    <t>HEFEI XINGTAI FIN HOLDIN</t>
  </si>
  <si>
    <t>合肥兴泰金融控股（集</t>
  </si>
  <si>
    <t>2023/12/09</t>
  </si>
  <si>
    <t>HXINTZ CH</t>
  </si>
  <si>
    <t>YANGO CAYMAN INVESTMENT</t>
  </si>
  <si>
    <t>FUJIAN YANGO GROUP</t>
  </si>
  <si>
    <t>FJSUNZ CH</t>
  </si>
  <si>
    <t>阳光开曼投资有限公司</t>
  </si>
  <si>
    <t>Fujian Yango Group Co Ltd</t>
  </si>
  <si>
    <t>2020/11/10</t>
  </si>
  <si>
    <t>SD HI-SPEED GRP HK</t>
  </si>
  <si>
    <t>Shandong Hi-Speed Group Hong K</t>
  </si>
  <si>
    <t>2020/11/19</t>
  </si>
  <si>
    <t>2023/11/19</t>
  </si>
  <si>
    <t>2020/11/12</t>
  </si>
  <si>
    <t>SHHISZ CH</t>
  </si>
  <si>
    <t>BANK OF COMMUNICATIONS</t>
  </si>
  <si>
    <t>交通银行</t>
  </si>
  <si>
    <t>2020/11/18</t>
  </si>
  <si>
    <t>2020/11/11</t>
  </si>
  <si>
    <t>2025/11/18</t>
  </si>
  <si>
    <t>2020/11/03</t>
  </si>
  <si>
    <t>2020/10/27</t>
  </si>
  <si>
    <t>2020/10/29</t>
  </si>
  <si>
    <t>2022/07/29</t>
  </si>
  <si>
    <t>2020/10/21</t>
  </si>
  <si>
    <t>CHINA EVERBRIGHT LTD</t>
  </si>
  <si>
    <t>中国光大控股</t>
  </si>
  <si>
    <t>2020/10/20</t>
  </si>
  <si>
    <t>2023/10/27</t>
  </si>
  <si>
    <t>165 HK</t>
  </si>
  <si>
    <t>QUARTLY US LIBOR +90.000</t>
  </si>
  <si>
    <t>2020/10/22</t>
  </si>
  <si>
    <t>2023/10/22</t>
  </si>
  <si>
    <t>2020/10/16</t>
  </si>
  <si>
    <t>DIANJIAN HAIYU LTD</t>
  </si>
  <si>
    <t>(P)Baa1</t>
  </si>
  <si>
    <t>电建海裕有限公司</t>
  </si>
  <si>
    <t>2020/09/29</t>
  </si>
  <si>
    <t>2020/09/22</t>
  </si>
  <si>
    <t>2025/09/29</t>
  </si>
  <si>
    <t>601669 CH</t>
  </si>
  <si>
    <t>THREE GORGES FIN I KY</t>
  </si>
  <si>
    <t>CHINA THREE GORGES CORP</t>
  </si>
  <si>
    <t>CJSXGZ CH</t>
  </si>
  <si>
    <t>三峡财务I开曼群岛有</t>
  </si>
  <si>
    <t>China Three Gorges Corp</t>
  </si>
  <si>
    <t>2025/09/22</t>
  </si>
  <si>
    <t>2020/09/15</t>
  </si>
  <si>
    <t>2025/08/22</t>
  </si>
  <si>
    <t>2030/09/22</t>
  </si>
  <si>
    <t>2030/06/22</t>
  </si>
  <si>
    <t>2020/09/21</t>
  </si>
  <si>
    <t>2020/09/14</t>
  </si>
  <si>
    <t>2020/09/16</t>
  </si>
  <si>
    <t>2020/09/09</t>
  </si>
  <si>
    <t>2020/09/10</t>
  </si>
  <si>
    <t>2025/09/10</t>
  </si>
  <si>
    <t>2020/09/03</t>
  </si>
  <si>
    <t>QUARTLY US LIBOR +80.000</t>
  </si>
  <si>
    <t>2023/09/10</t>
  </si>
  <si>
    <t>2020/09/08</t>
  </si>
  <si>
    <t>2022/09/08</t>
  </si>
  <si>
    <t>2020/09/01</t>
  </si>
  <si>
    <t>2020/08/18</t>
  </si>
  <si>
    <t>2030/08/18</t>
  </si>
  <si>
    <t>2020/08/12</t>
  </si>
  <si>
    <t>ZHONGTAI INTL FIN BVI</t>
  </si>
  <si>
    <t>ZHONGTAI FINANCIAL INTL</t>
  </si>
  <si>
    <t>Zhongtai Securities Co Ltd</t>
  </si>
  <si>
    <t>1839176D HK</t>
  </si>
  <si>
    <t>中泰国际财务（英属维</t>
  </si>
  <si>
    <t>Zhongtai Financial International Ltd</t>
  </si>
  <si>
    <t>2023/08/12</t>
  </si>
  <si>
    <t>2020/08/05</t>
  </si>
  <si>
    <t>600918 CH</t>
  </si>
  <si>
    <t>2020/08/11</t>
  </si>
  <si>
    <t>2020/08/04</t>
  </si>
  <si>
    <t>2020/07/28</t>
  </si>
  <si>
    <t>中国建设银行/香港</t>
  </si>
  <si>
    <t>2023/08/04</t>
  </si>
  <si>
    <t>TAIHU PEARL ORIENTAL CO</t>
  </si>
  <si>
    <t>太湖东方明珠公司</t>
  </si>
  <si>
    <t>Huzhou City Investment Development Group Co Ltd</t>
  </si>
  <si>
    <t>2020/07/30</t>
  </si>
  <si>
    <t>2023/07/30</t>
  </si>
  <si>
    <t>2020/07/23</t>
  </si>
  <si>
    <t>SPIC MTN CO LTD</t>
  </si>
  <si>
    <t>STATE POWER INVESTMENT</t>
  </si>
  <si>
    <t>国家电投中期票据计划</t>
  </si>
  <si>
    <t>State Power Investment Corp Ltd</t>
  </si>
  <si>
    <t>2020/07/27</t>
  </si>
  <si>
    <t>2025/07/27</t>
  </si>
  <si>
    <t>2020/07/22</t>
  </si>
  <si>
    <t>HUARONG LEASING MGT HK</t>
  </si>
  <si>
    <t>China Huarong Financial Leasin</t>
  </si>
  <si>
    <t>BBB- *</t>
  </si>
  <si>
    <t>--/--/BBB- *</t>
  </si>
  <si>
    <t>华融租赁管理香港有限</t>
  </si>
  <si>
    <t>WR/NR/BBB- *</t>
  </si>
  <si>
    <t>2020/07/20</t>
  </si>
  <si>
    <t>2799 HK</t>
  </si>
  <si>
    <t>--/BBB-/BBB+</t>
  </si>
  <si>
    <t>QUARTLY US LIBOR +85.000</t>
  </si>
  <si>
    <t>2020/07/16</t>
  </si>
  <si>
    <t>2020/07/13</t>
  </si>
  <si>
    <t>SOFRIX +116.161</t>
  </si>
  <si>
    <t>2025/07/20</t>
  </si>
  <si>
    <t>HANGZHOU FIN INVST GP</t>
  </si>
  <si>
    <t>Hangzhou Finance &amp; Investment Group Co Ltd</t>
  </si>
  <si>
    <t>2025/07/16</t>
  </si>
  <si>
    <t>2020/07/09</t>
  </si>
  <si>
    <t>SHANDONG ENERGY AUST</t>
  </si>
  <si>
    <t>SHANDONG ENERGY GRP CO</t>
  </si>
  <si>
    <t>SHAEGZ CH</t>
  </si>
  <si>
    <t>Ba1/NR/--</t>
  </si>
  <si>
    <t>山东能源澳大利亚有限</t>
  </si>
  <si>
    <t>Shandong Energy Group Co Ltd</t>
  </si>
  <si>
    <t>2023/07/15</t>
  </si>
  <si>
    <t>YGCZ CH</t>
  </si>
  <si>
    <t>QUARTLY US LIBOR +170.000</t>
  </si>
  <si>
    <t>2020/07/14</t>
  </si>
  <si>
    <t>2025/07/14</t>
  </si>
  <si>
    <t>2020/07/07</t>
  </si>
  <si>
    <t>2025/06/14</t>
  </si>
  <si>
    <t>2023/07/14</t>
  </si>
  <si>
    <t>XINGCHANG INTL CO LTD</t>
  </si>
  <si>
    <t>ZJ CHANGXING FIN HOLDING</t>
  </si>
  <si>
    <t>1397212D CH</t>
  </si>
  <si>
    <t>兴长国际有限公司</t>
  </si>
  <si>
    <t>Zhejiang Changxing Financial Holdings Group Co Ltd</t>
  </si>
  <si>
    <t>2020/07/03</t>
  </si>
  <si>
    <t>2023/07/03</t>
  </si>
  <si>
    <t>2020/06/29</t>
  </si>
  <si>
    <t>COSL SINGAPORE CAPITAL</t>
  </si>
  <si>
    <t>CHINA OILFIELD SERVICES</t>
  </si>
  <si>
    <t>2883 HK</t>
  </si>
  <si>
    <t>A3/NR/A</t>
  </si>
  <si>
    <t>SG</t>
  </si>
  <si>
    <t>中海油服新加坡资本有</t>
  </si>
  <si>
    <t>China Oilfield Services Ltd</t>
  </si>
  <si>
    <t>2020/06/24</t>
  </si>
  <si>
    <t>2030/06/24</t>
  </si>
  <si>
    <t>2020/06/18</t>
  </si>
  <si>
    <t>2030/03/24</t>
  </si>
  <si>
    <t>--/NR/A</t>
  </si>
  <si>
    <t>2025/06/24</t>
  </si>
  <si>
    <t>YINCHUAN TONGLIAN CAPITA</t>
  </si>
  <si>
    <t>B+ *-</t>
  </si>
  <si>
    <t>WR/--/B+ *-</t>
  </si>
  <si>
    <t>银川通联资本投资运营</t>
  </si>
  <si>
    <t>2020/06/10</t>
  </si>
  <si>
    <t>2023/06/10</t>
  </si>
  <si>
    <t>2020/06/03</t>
  </si>
  <si>
    <t>SUMCOWRY CO</t>
  </si>
  <si>
    <t>China North Industries Group C</t>
  </si>
  <si>
    <t>香港鑫汇有限公司</t>
  </si>
  <si>
    <t>2020/04/21</t>
  </si>
  <si>
    <t>2020/04/14</t>
  </si>
  <si>
    <t>BINJIANG GUOTOU LTD</t>
  </si>
  <si>
    <t>TAIZHOU XINBINJIANG</t>
  </si>
  <si>
    <t>0958842D CH</t>
  </si>
  <si>
    <t>滨江国投有限公司</t>
  </si>
  <si>
    <t>Taizhou Xinbinjiang Development Co Ltd</t>
  </si>
  <si>
    <t>2020/03/25</t>
  </si>
  <si>
    <t>2022/03/25</t>
  </si>
  <si>
    <t>2020/03/20</t>
  </si>
  <si>
    <t>2020/03/11</t>
  </si>
  <si>
    <t>2022/03/11</t>
  </si>
  <si>
    <t>GEMSTONES INTERNATIONAL</t>
  </si>
  <si>
    <t>碧玺国际有限公司</t>
  </si>
  <si>
    <t>2020/03/10</t>
  </si>
  <si>
    <t>2020/03/03</t>
  </si>
  <si>
    <t>95 HK</t>
  </si>
  <si>
    <t>2020/02/25</t>
  </si>
  <si>
    <t>2025/03/03</t>
  </si>
  <si>
    <t>QUARTLY US LIBOR +83.000</t>
  </si>
  <si>
    <t>2020/03/02</t>
  </si>
  <si>
    <t>2020/02/24</t>
  </si>
  <si>
    <t>QUARTLY US LIBOR +95.000</t>
  </si>
  <si>
    <t>2025/03/02</t>
  </si>
  <si>
    <t>KUNMING MUNICIPAL URBAN</t>
  </si>
  <si>
    <t>昆明市城建投资开发有</t>
  </si>
  <si>
    <t>2019/10/17</t>
  </si>
  <si>
    <t>2022/10/17</t>
  </si>
  <si>
    <t>2020/02/20</t>
  </si>
  <si>
    <t>2022/02/26</t>
  </si>
  <si>
    <t>2020/02/19</t>
  </si>
  <si>
    <t>CCCI TREASURE LTD</t>
  </si>
  <si>
    <t>CHINA COMM CONSTRUCTION</t>
  </si>
  <si>
    <t>1800 HK</t>
  </si>
  <si>
    <t>中交CCCI Treasure有限公</t>
  </si>
  <si>
    <t>China Communications Construction Co Ltd</t>
  </si>
  <si>
    <t>2020/02/21</t>
  </si>
  <si>
    <t>2020/02/13</t>
  </si>
  <si>
    <t>2024/11/21</t>
  </si>
  <si>
    <t>2026/11/21</t>
  </si>
  <si>
    <t>2021/02/17</t>
  </si>
  <si>
    <t>2020/02/12</t>
  </si>
  <si>
    <t>2020/02/18</t>
  </si>
  <si>
    <t>2025/02/18</t>
  </si>
  <si>
    <t>2020/02/11</t>
  </si>
  <si>
    <t>CSSC CAPITAL 2015 LTD</t>
  </si>
  <si>
    <t>CSSC HK SHIPPING CO LTD</t>
  </si>
  <si>
    <t>3877 HK</t>
  </si>
  <si>
    <t>中船集团资本2015有限</t>
  </si>
  <si>
    <t>CSSC Hong Kong Shipping Co Ltd</t>
  </si>
  <si>
    <t>2025/02/13</t>
  </si>
  <si>
    <t>2020/02/06</t>
  </si>
  <si>
    <t>2030/02/13</t>
  </si>
  <si>
    <t>常德城投(邮储银行)</t>
  </si>
  <si>
    <t>上饶城投</t>
  </si>
  <si>
    <t>江苏平陵建投(邮储银行)</t>
  </si>
  <si>
    <t>徐州经开国资</t>
  </si>
  <si>
    <t>淄博财金(邮储银行)</t>
  </si>
  <si>
    <t>农银港分</t>
  </si>
  <si>
    <t>光银悉尼分行</t>
  </si>
  <si>
    <t>杭州金投</t>
  </si>
  <si>
    <t>中银迪拜分行</t>
  </si>
  <si>
    <t>海盐国资</t>
  </si>
  <si>
    <t>乌鲁木齐高新</t>
  </si>
  <si>
    <t>交银港分</t>
  </si>
  <si>
    <t>杭州上城城建综合</t>
  </si>
  <si>
    <t>无锡能达热电(上海银行)</t>
  </si>
  <si>
    <t>临沂城投</t>
  </si>
  <si>
    <t>攀枝花城建交通(天津银行)</t>
  </si>
  <si>
    <t>宜宾丝丽雅(上海银行)</t>
  </si>
  <si>
    <t>华泰证券</t>
  </si>
  <si>
    <t>信达香港</t>
  </si>
  <si>
    <t>赣州旅投(邮储银行)</t>
  </si>
  <si>
    <t>无锡太湖新城(邮储银行)</t>
  </si>
  <si>
    <t>杭州上城城投*</t>
  </si>
  <si>
    <t>中金公司</t>
  </si>
  <si>
    <t>中信证券国际</t>
  </si>
  <si>
    <t>重庆赤甲旅发(重庆农商行)</t>
  </si>
  <si>
    <t>澳门国际银行</t>
  </si>
  <si>
    <t>招银金租</t>
  </si>
  <si>
    <t>晋江城投*</t>
  </si>
  <si>
    <t>晋江城投</t>
  </si>
  <si>
    <t>桐庐新城(宁波银行)</t>
  </si>
  <si>
    <t>南宁五象建投(桂林银行)</t>
  </si>
  <si>
    <t>伊犁财通国资(邮储银行)</t>
  </si>
  <si>
    <t>杭州上城城投</t>
  </si>
  <si>
    <t>昆山国创</t>
  </si>
  <si>
    <t>建银悉尼分行</t>
  </si>
  <si>
    <t>建银伦分</t>
  </si>
  <si>
    <t>海通证券</t>
  </si>
  <si>
    <t>中信建投</t>
  </si>
  <si>
    <t>青岛城投</t>
  </si>
  <si>
    <t>远东租赁</t>
  </si>
  <si>
    <t>青岛西海岸融控</t>
  </si>
  <si>
    <t>上饶投控</t>
  </si>
  <si>
    <t>广州开发区控股</t>
  </si>
  <si>
    <t>成都空港城发</t>
  </si>
  <si>
    <t>青岛西海岸海控</t>
  </si>
  <si>
    <t>绍兴上虞杭州湾</t>
  </si>
  <si>
    <t>桂林经开(北部湾银行)</t>
  </si>
  <si>
    <t>郴州产投(华夏银行)</t>
  </si>
  <si>
    <t>海宁城投</t>
  </si>
  <si>
    <t>重庆涪陵实业</t>
  </si>
  <si>
    <t>南商银行</t>
  </si>
  <si>
    <t>光银港分</t>
  </si>
  <si>
    <t>赣州城投</t>
  </si>
  <si>
    <t>淮北公用(工商银行)</t>
  </si>
  <si>
    <t>湖州经开投</t>
  </si>
  <si>
    <t>青岛即墨城投</t>
  </si>
  <si>
    <t>厦门象屿</t>
  </si>
  <si>
    <t>民银港分</t>
  </si>
  <si>
    <t>湖北澴川国资(恒丰银行)</t>
  </si>
  <si>
    <t>菏泽铁投(恒丰银行)</t>
  </si>
  <si>
    <t>菏泽铁投</t>
  </si>
  <si>
    <t>交银金租</t>
  </si>
  <si>
    <t>成都陆港枢纽(上海银行)</t>
  </si>
  <si>
    <t>绍兴柯桥建设</t>
  </si>
  <si>
    <t>威海文登蓝海</t>
  </si>
  <si>
    <t>杭州上城国资</t>
  </si>
  <si>
    <t>长沙先导</t>
  </si>
  <si>
    <t>桐庐国投运营(上海银行)</t>
  </si>
  <si>
    <t>南京江宁经开(上海银行)</t>
  </si>
  <si>
    <t>南京江宁经开(江苏银行)</t>
  </si>
  <si>
    <t>中伟股份(长沙银行)</t>
  </si>
  <si>
    <t>如东民泰(南京银行)</t>
  </si>
  <si>
    <t>如东民泰(江苏银行)</t>
  </si>
  <si>
    <t>大连德泰(渤海银行)</t>
  </si>
  <si>
    <t>新疆中泰(渤海银行)</t>
  </si>
  <si>
    <t>广西交投</t>
  </si>
  <si>
    <t>济南城建</t>
  </si>
  <si>
    <t>重庆南岸城建*</t>
  </si>
  <si>
    <t>珠海华发*</t>
  </si>
  <si>
    <t>兴银港分</t>
  </si>
  <si>
    <t>成都空港兴城</t>
  </si>
  <si>
    <t>长城国际</t>
  </si>
  <si>
    <t>信银国际</t>
  </si>
  <si>
    <t>甘肃公航旅</t>
  </si>
  <si>
    <t>如东民泰(上海银行)</t>
  </si>
  <si>
    <t>浙江天子湖实业(宁波银行)</t>
  </si>
  <si>
    <t>中银香港</t>
  </si>
  <si>
    <t>华发股份</t>
  </si>
  <si>
    <t>衢州衢通发展</t>
  </si>
  <si>
    <t>河南铁投</t>
  </si>
  <si>
    <t>中国水务*</t>
  </si>
  <si>
    <t>湖州城投</t>
  </si>
  <si>
    <t>广东交通</t>
  </si>
  <si>
    <t>江苏瑞海(上海银行)</t>
  </si>
  <si>
    <t>中国诚通</t>
  </si>
  <si>
    <t>江苏叠石桥家纺(渤海银行)</t>
  </si>
  <si>
    <t>湖州新投(徽商银行)</t>
  </si>
  <si>
    <t>光银国际</t>
  </si>
  <si>
    <t>济南轨交</t>
  </si>
  <si>
    <t>国家电投</t>
  </si>
  <si>
    <t>东方财富</t>
  </si>
  <si>
    <t>郑州地铁</t>
  </si>
  <si>
    <t>信银资本</t>
  </si>
  <si>
    <t>渤银港分</t>
  </si>
  <si>
    <t>南京扬子国投</t>
  </si>
  <si>
    <t>中国信达资管</t>
  </si>
  <si>
    <t>远洋资本</t>
  </si>
  <si>
    <t>成都高新</t>
  </si>
  <si>
    <t>南京江宁经开</t>
  </si>
  <si>
    <t>建银国际</t>
  </si>
  <si>
    <t>潍坊城建</t>
  </si>
  <si>
    <t>正商集团</t>
  </si>
  <si>
    <t>北京环卫</t>
  </si>
  <si>
    <t>世茂集团</t>
  </si>
  <si>
    <t>招证国际</t>
  </si>
  <si>
    <t>广发香港(南商银行)</t>
  </si>
  <si>
    <t>大连万达集团*</t>
  </si>
  <si>
    <t>济南金控</t>
  </si>
  <si>
    <t>雅居乐</t>
  </si>
  <si>
    <t>珠海华发</t>
  </si>
  <si>
    <t>农银国际</t>
  </si>
  <si>
    <t>山东黄金</t>
  </si>
  <si>
    <t>安徽交控</t>
  </si>
  <si>
    <t>百度集团</t>
  </si>
  <si>
    <t>河南投资</t>
  </si>
  <si>
    <t>绍兴城投</t>
  </si>
  <si>
    <t>四川发展</t>
  </si>
  <si>
    <t>金地集团</t>
  </si>
  <si>
    <t>西安航天高技术(浦发银行)</t>
  </si>
  <si>
    <t>山东钢铁</t>
  </si>
  <si>
    <t>合生创展*</t>
  </si>
  <si>
    <t>余姚舜财投控</t>
  </si>
  <si>
    <t>北京首都开发</t>
  </si>
  <si>
    <t>申万宏源</t>
  </si>
  <si>
    <t>小米集团</t>
  </si>
  <si>
    <t>福建省投</t>
  </si>
  <si>
    <t>浦银港分</t>
  </si>
  <si>
    <t>昆明公租</t>
  </si>
  <si>
    <t>交银香港</t>
  </si>
  <si>
    <t>中原豫资</t>
  </si>
  <si>
    <t>杭州富阳城投</t>
  </si>
  <si>
    <t>交银国际</t>
  </si>
  <si>
    <t>合生创展</t>
  </si>
  <si>
    <t>祥生控股</t>
  </si>
  <si>
    <t>江苏中南建设</t>
  </si>
  <si>
    <t>青岛胶州湾</t>
  </si>
  <si>
    <t>雅居乐*</t>
  </si>
  <si>
    <t>阳光城集团</t>
  </si>
  <si>
    <t>山东财金</t>
  </si>
  <si>
    <t>九江城发</t>
  </si>
  <si>
    <t>国任财险</t>
  </si>
  <si>
    <t>南宁交投</t>
  </si>
  <si>
    <t>山东高速</t>
  </si>
  <si>
    <t>中国铁建</t>
  </si>
  <si>
    <t>旭辉控股</t>
  </si>
  <si>
    <t>新奥股份</t>
  </si>
  <si>
    <t>阳光城集团*</t>
  </si>
  <si>
    <t>万达商管</t>
  </si>
  <si>
    <t>中航汽车系统</t>
  </si>
  <si>
    <t>长发集团</t>
  </si>
  <si>
    <t>中国电建</t>
  </si>
  <si>
    <t>广州科学城</t>
  </si>
  <si>
    <t>陕西金资</t>
  </si>
  <si>
    <t>吉安城投</t>
  </si>
  <si>
    <t>民生金租</t>
  </si>
  <si>
    <t>青岛华通</t>
  </si>
  <si>
    <t>金川集团</t>
  </si>
  <si>
    <t>西南证券</t>
  </si>
  <si>
    <t>中航产融</t>
  </si>
  <si>
    <t>兴业证券</t>
  </si>
  <si>
    <t>中海外宏洋</t>
  </si>
  <si>
    <t>海南农垦</t>
  </si>
  <si>
    <t>越秀房托</t>
  </si>
  <si>
    <t>当代置业*</t>
  </si>
  <si>
    <t>山东国惠</t>
  </si>
  <si>
    <t>常州东方新城建设</t>
  </si>
  <si>
    <t>福建漳龙</t>
  </si>
  <si>
    <t>荣盛发展</t>
  </si>
  <si>
    <t>德信中国*</t>
  </si>
  <si>
    <t>蓝光发展</t>
  </si>
  <si>
    <t>苏州苏高新</t>
  </si>
  <si>
    <t>合肥兴泰</t>
  </si>
  <si>
    <t>福建阳光*</t>
  </si>
  <si>
    <t>交银总行</t>
  </si>
  <si>
    <t>光大控股</t>
  </si>
  <si>
    <t>中国三峡</t>
  </si>
  <si>
    <t>大连万达集团</t>
  </si>
  <si>
    <t>福建阳光</t>
  </si>
  <si>
    <t>中泰证券</t>
  </si>
  <si>
    <t>建银港分</t>
  </si>
  <si>
    <t>华融金租</t>
  </si>
  <si>
    <t>山能集团</t>
  </si>
  <si>
    <t>浙江长兴金控</t>
  </si>
  <si>
    <t>中海油服</t>
  </si>
  <si>
    <t>银川通联</t>
  </si>
  <si>
    <t>中国兵工</t>
  </si>
  <si>
    <t>泰州新滨江开发</t>
  </si>
  <si>
    <t>绿景中国地产</t>
  </si>
  <si>
    <t>昆明城投*</t>
  </si>
  <si>
    <t>中国交建</t>
  </si>
  <si>
    <t>中船租赁</t>
  </si>
  <si>
    <t>佳源国际控股*</t>
  </si>
  <si>
    <t>长沙先导*</t>
  </si>
  <si>
    <t>郑州城建</t>
  </si>
  <si>
    <t>新沂城投</t>
  </si>
  <si>
    <t>金坛国发</t>
  </si>
  <si>
    <t>昆明轨交</t>
  </si>
  <si>
    <t>融信中国</t>
  </si>
  <si>
    <t>江西水投</t>
  </si>
  <si>
    <t>中原资管</t>
  </si>
  <si>
    <t>兰州建投</t>
  </si>
  <si>
    <t>金辉</t>
  </si>
  <si>
    <t>宜宾新兴产投</t>
  </si>
  <si>
    <t>进出口银行巴黎分行</t>
  </si>
  <si>
    <t>柳州东城</t>
  </si>
  <si>
    <t>中国海洋石油</t>
  </si>
  <si>
    <t>北京海国鑫泰</t>
  </si>
  <si>
    <t>重庆国际物流园</t>
  </si>
  <si>
    <t>新奥股份*</t>
  </si>
  <si>
    <t>常德城投</t>
  </si>
  <si>
    <t>山东水发</t>
  </si>
  <si>
    <t>北大资源</t>
  </si>
  <si>
    <t>清华同方</t>
  </si>
  <si>
    <t>柳州东通*</t>
  </si>
  <si>
    <t>佳兆业*</t>
  </si>
  <si>
    <t>四川铁投</t>
  </si>
  <si>
    <t>漳州交通</t>
  </si>
  <si>
    <t>遵义道桥(重庆银行)</t>
  </si>
  <si>
    <t>诸暨国资</t>
  </si>
  <si>
    <t>启迪控股</t>
  </si>
  <si>
    <t>重庆南岸城建</t>
  </si>
  <si>
    <t>农发行</t>
  </si>
  <si>
    <t>山能集团*</t>
  </si>
  <si>
    <t>株洲城发</t>
  </si>
  <si>
    <t>柳州东通</t>
  </si>
  <si>
    <t>易居中国*</t>
  </si>
  <si>
    <t>无锡建发</t>
  </si>
  <si>
    <t>云南康旅</t>
  </si>
  <si>
    <t>华夏幸福</t>
  </si>
  <si>
    <t>重庆能投</t>
  </si>
  <si>
    <t>北大方正*</t>
  </si>
  <si>
    <t>云南投控</t>
  </si>
  <si>
    <t>山东高速*</t>
  </si>
  <si>
    <t>成都经开国投</t>
  </si>
  <si>
    <t>奥园</t>
  </si>
  <si>
    <t>无锡产业</t>
  </si>
  <si>
    <t>华夏幸福*</t>
  </si>
  <si>
    <t>济南高新控股</t>
  </si>
  <si>
    <t>武汉地铁</t>
  </si>
  <si>
    <t>弘阳地产</t>
  </si>
  <si>
    <t>四川交投</t>
  </si>
  <si>
    <t>中原银行</t>
  </si>
  <si>
    <t>方正证券</t>
  </si>
  <si>
    <t>国银金租</t>
  </si>
  <si>
    <t>中国船舶(工商银行)</t>
  </si>
  <si>
    <t>融信中国*</t>
  </si>
  <si>
    <t>平安不动产</t>
  </si>
  <si>
    <t>卓越商管</t>
  </si>
  <si>
    <t>中国国新控股*</t>
  </si>
  <si>
    <t>山东三星</t>
  </si>
  <si>
    <t>中国东方资管</t>
  </si>
  <si>
    <t>马尔代夫政府*</t>
  </si>
  <si>
    <t>华融置业</t>
  </si>
  <si>
    <t>弘阳集团</t>
  </si>
  <si>
    <t>武汉当代</t>
  </si>
  <si>
    <t>同创九鼎*</t>
  </si>
  <si>
    <t>中融新大</t>
  </si>
  <si>
    <t>宜华集团</t>
  </si>
  <si>
    <t>郑州银行</t>
  </si>
  <si>
    <t>进出口银行</t>
  </si>
  <si>
    <t>马尔代夫政府</t>
  </si>
  <si>
    <t>连云港港口</t>
  </si>
  <si>
    <t>parent评级</t>
  </si>
  <si>
    <t>parent评级</t>
    <phoneticPr fontId="10" type="noConversion"/>
  </si>
  <si>
    <t>Column42</t>
  </si>
  <si>
    <t>RTG_MDY_FOREIGN_LT_BANK_DEPOSITS</t>
    <phoneticPr fontId="10" type="noConversion"/>
  </si>
  <si>
    <t>欄3</t>
  </si>
  <si>
    <t>RTG_MOODY_LONG_TERM</t>
    <phoneticPr fontId="10" type="noConversion"/>
  </si>
  <si>
    <t>G'tor rating</t>
  </si>
  <si>
    <t>G'tor rating</t>
    <phoneticPr fontId="10" type="noConversion"/>
  </si>
  <si>
    <t>主体评级Final</t>
  </si>
  <si>
    <t>主体评级Final</t>
    <phoneticPr fontId="10" type="noConversion"/>
  </si>
  <si>
    <t>Issuer rating</t>
  </si>
  <si>
    <t>Issuer rating</t>
    <phoneticPr fontId="10" type="noConversion"/>
  </si>
  <si>
    <t>Guarantor RTG MDY RA</t>
  </si>
  <si>
    <t>28/9/2023</t>
  </si>
  <si>
    <t>20/9/2023</t>
  </si>
  <si>
    <t>13/9/2023</t>
  </si>
  <si>
    <t>Baa2/BBB+/BBB+</t>
  </si>
  <si>
    <t>12/9/2023</t>
  </si>
  <si>
    <t>11/9/2023</t>
  </si>
  <si>
    <t>29/8/2023</t>
  </si>
  <si>
    <t>23/8/2023</t>
  </si>
  <si>
    <t>22/8/2023</t>
  </si>
  <si>
    <t>10/8/2023</t>
  </si>
  <si>
    <t>Baa3/--/--</t>
  </si>
  <si>
    <t>9/8/2023</t>
  </si>
  <si>
    <t>3/8/2023</t>
  </si>
  <si>
    <t>2/8/2023</t>
  </si>
  <si>
    <t>31/7/2023</t>
  </si>
  <si>
    <t>20/7/2023</t>
  </si>
  <si>
    <t>12/7/2023</t>
  </si>
  <si>
    <t>6/6/2023</t>
  </si>
  <si>
    <t>11/7/2023</t>
  </si>
  <si>
    <t>6/7/2023</t>
  </si>
  <si>
    <t>27/6/2023</t>
  </si>
  <si>
    <t>20/6/2023</t>
  </si>
  <si>
    <t>19/6/2023</t>
  </si>
  <si>
    <t>A2/BBB+/A-u</t>
  </si>
  <si>
    <t>14/6/2023</t>
  </si>
  <si>
    <t>12/6/2023</t>
  </si>
  <si>
    <t>9/6/2023</t>
  </si>
  <si>
    <t>1/6/2023</t>
  </si>
  <si>
    <t>23/5/2023</t>
  </si>
  <si>
    <t>A1/--/--</t>
  </si>
  <si>
    <t>18/5/2023</t>
  </si>
  <si>
    <t>10/5/2023</t>
  </si>
  <si>
    <t>20/4/2023</t>
  </si>
  <si>
    <t>18/4/2023</t>
  </si>
  <si>
    <t>17/4/2023</t>
  </si>
  <si>
    <t>12/4/2023</t>
  </si>
  <si>
    <t>31/3/2023</t>
  </si>
  <si>
    <t>30/3/2023</t>
  </si>
  <si>
    <t>24/3/2023</t>
  </si>
  <si>
    <t>23/3/2023</t>
  </si>
  <si>
    <t>21/3/2023</t>
  </si>
  <si>
    <t>17/3/2023</t>
  </si>
  <si>
    <t>8/3/2023</t>
  </si>
  <si>
    <t>7/3/2023</t>
  </si>
  <si>
    <t>3/3/2023</t>
  </si>
  <si>
    <t>28/2/2023</t>
  </si>
  <si>
    <t>Ba2/--/--</t>
  </si>
  <si>
    <t>A3/NR/--</t>
  </si>
  <si>
    <t>23/2/2023</t>
  </si>
  <si>
    <t>21/2/2023</t>
  </si>
  <si>
    <t>16/2/2023</t>
  </si>
  <si>
    <t>13/2/2023</t>
  </si>
  <si>
    <t>8/2/2023</t>
  </si>
  <si>
    <t>3/2/2023</t>
  </si>
  <si>
    <t>12/1/2023</t>
  </si>
  <si>
    <t>10/1/2023</t>
  </si>
  <si>
    <t>20/12/2022</t>
  </si>
  <si>
    <t>15/12/2022</t>
  </si>
  <si>
    <t>14/12/2022</t>
  </si>
  <si>
    <t>9/12/2022</t>
  </si>
  <si>
    <t>8/12/2022</t>
  </si>
  <si>
    <t>25/11/2022</t>
  </si>
  <si>
    <t>24/11/2022</t>
  </si>
  <si>
    <t>22/11/2022</t>
  </si>
  <si>
    <t>NR/A-/--</t>
  </si>
  <si>
    <t>3/11/2022</t>
  </si>
  <si>
    <t>1/11/2022</t>
  </si>
  <si>
    <t>25/10/2022</t>
  </si>
  <si>
    <t>19/10/2022</t>
  </si>
  <si>
    <t>11/10/2022</t>
  </si>
  <si>
    <t>30/9/2022</t>
  </si>
  <si>
    <t>26/9/2022</t>
  </si>
  <si>
    <t>16/9/2022</t>
  </si>
  <si>
    <t>31/8/2022</t>
  </si>
  <si>
    <t>25/8/2022</t>
  </si>
  <si>
    <t>23/8/2022</t>
  </si>
  <si>
    <t>11/8/2022</t>
  </si>
  <si>
    <t>28/7/2022</t>
  </si>
  <si>
    <t>25/7/2022</t>
  </si>
  <si>
    <t>--/--/NR</t>
  </si>
  <si>
    <t>14/7/2022</t>
  </si>
  <si>
    <t>6/7/2022</t>
  </si>
  <si>
    <t>5/7/2022</t>
  </si>
  <si>
    <t>29/6/2022</t>
  </si>
  <si>
    <t>6/6/2022</t>
  </si>
  <si>
    <t>28/4/2022</t>
  </si>
  <si>
    <t>31/5/2022</t>
  </si>
  <si>
    <t>19/5/2022</t>
  </si>
  <si>
    <t>Baa1 (hyb)/--/--</t>
  </si>
  <si>
    <t>NR/--/A-</t>
  </si>
  <si>
    <t>11/5/2022</t>
  </si>
  <si>
    <t>25/4/2022</t>
  </si>
  <si>
    <t>21/4/2022</t>
  </si>
  <si>
    <t>13/4/2022</t>
  </si>
  <si>
    <t>A3/NR/BBB+</t>
  </si>
  <si>
    <t>A3/A-/NR</t>
  </si>
  <si>
    <t>Baa2/BBB-/--</t>
  </si>
  <si>
    <t>12/4/2022</t>
  </si>
  <si>
    <t>29/3/2022</t>
  </si>
  <si>
    <t>24/3/2022</t>
  </si>
  <si>
    <t>18/3/2022</t>
  </si>
  <si>
    <t>14/3/2022</t>
  </si>
  <si>
    <t>8/3/2022</t>
  </si>
  <si>
    <t>10/2/2022</t>
  </si>
  <si>
    <t>Aa3/A+/A</t>
  </si>
  <si>
    <t>Aa3/--/--</t>
  </si>
  <si>
    <t>24/1/2022</t>
  </si>
  <si>
    <t>19/1/2022</t>
  </si>
  <si>
    <t>26/1/2022</t>
  </si>
  <si>
    <t>11/5/2021</t>
  </si>
  <si>
    <t>18/1/2022</t>
  </si>
  <si>
    <t>12/1/2022</t>
  </si>
  <si>
    <t>11/1/2022</t>
  </si>
  <si>
    <t>23/12/2021</t>
  </si>
  <si>
    <t>8/12/2021</t>
  </si>
  <si>
    <t>7/12/2021</t>
  </si>
  <si>
    <t>2/12/2021</t>
  </si>
  <si>
    <t>24/11/2021</t>
  </si>
  <si>
    <t>16/11/2021</t>
  </si>
  <si>
    <t>9/11/2021</t>
  </si>
  <si>
    <t>3/11/2021</t>
  </si>
  <si>
    <t>Baa3/BBB-/--</t>
  </si>
  <si>
    <t>2/11/2021</t>
  </si>
  <si>
    <t>27/10/2021</t>
  </si>
  <si>
    <t>--/BBB+/A-</t>
  </si>
  <si>
    <t>B1/--/--</t>
  </si>
  <si>
    <t>21/10/2021</t>
  </si>
  <si>
    <t>20/10/2021</t>
  </si>
  <si>
    <t>19/10/2021</t>
  </si>
  <si>
    <t>13/10/2021</t>
  </si>
  <si>
    <t>28/9/2021</t>
  </si>
  <si>
    <t>23/9/2021</t>
  </si>
  <si>
    <t>A1/A/--</t>
  </si>
  <si>
    <t>17/9/2021</t>
  </si>
  <si>
    <t>Ba1/--/BB+</t>
  </si>
  <si>
    <t>16/9/2021</t>
  </si>
  <si>
    <t>15/9/2021</t>
  </si>
  <si>
    <t>13/9/2021</t>
  </si>
  <si>
    <t>Caa2u/NR/--</t>
  </si>
  <si>
    <t>9/9/2021</t>
  </si>
  <si>
    <t>8/9/2021</t>
  </si>
  <si>
    <t>6/9/2021</t>
  </si>
  <si>
    <t>31/8/2021</t>
  </si>
  <si>
    <t>26/8/2021</t>
  </si>
  <si>
    <t>24/8/2021</t>
  </si>
  <si>
    <t>19/8/2021</t>
  </si>
  <si>
    <t>18/8/2021</t>
  </si>
  <si>
    <t>12/8/2021</t>
  </si>
  <si>
    <t>11/8/2021</t>
  </si>
  <si>
    <t>5/8/2021</t>
  </si>
  <si>
    <t>B1 *-/--/--</t>
  </si>
  <si>
    <t>30/7/2021</t>
  </si>
  <si>
    <t>27/7/2021</t>
  </si>
  <si>
    <t>22/7/2021</t>
  </si>
  <si>
    <t>21/6/2021</t>
  </si>
  <si>
    <t>--/--/B+</t>
  </si>
  <si>
    <t>21/7/2021</t>
  </si>
  <si>
    <t>15/7/2021</t>
  </si>
  <si>
    <t>Caa2u/--/--</t>
  </si>
  <si>
    <t>12/7/2021</t>
  </si>
  <si>
    <t>8/7/2021</t>
  </si>
  <si>
    <t>7/7/2021</t>
  </si>
  <si>
    <t>6/7/2021</t>
  </si>
  <si>
    <t>2/7/2021</t>
  </si>
  <si>
    <t>29/6/2021</t>
  </si>
  <si>
    <t>25/6/2021</t>
  </si>
  <si>
    <t>22/6/2021</t>
  </si>
  <si>
    <t>10/6/2021</t>
  </si>
  <si>
    <t>8/6/2021</t>
  </si>
  <si>
    <t>3/6/2021</t>
  </si>
  <si>
    <t>C/--/--</t>
  </si>
  <si>
    <t>31/5/2021</t>
  </si>
  <si>
    <t>10/5/2021</t>
  </si>
  <si>
    <t>27/5/2021</t>
  </si>
  <si>
    <t>Cu/NR/WD</t>
  </si>
  <si>
    <t>25/5/2021</t>
  </si>
  <si>
    <t>24/5/2021</t>
  </si>
  <si>
    <t>20/5/2021</t>
  </si>
  <si>
    <t>17/5/2021</t>
  </si>
  <si>
    <t>Baa2/--/A-</t>
  </si>
  <si>
    <t>12/5/2021</t>
  </si>
  <si>
    <t>Cu/NR/--</t>
  </si>
  <si>
    <t>6/5/2021</t>
  </si>
  <si>
    <t>Ba1/--/--</t>
  </si>
  <si>
    <t>8/7/2020</t>
  </si>
  <si>
    <t>22/4/2021</t>
  </si>
  <si>
    <t>21/4/2021</t>
  </si>
  <si>
    <t>15/4/2021</t>
  </si>
  <si>
    <t>29/3/2021</t>
  </si>
  <si>
    <t>25/3/2021</t>
  </si>
  <si>
    <t>24/3/2021</t>
  </si>
  <si>
    <t>23/3/2021</t>
  </si>
  <si>
    <t>11/3/2021</t>
  </si>
  <si>
    <t>5/3/2021</t>
  </si>
  <si>
    <t>4/3/2021</t>
  </si>
  <si>
    <t>3/3/2021</t>
  </si>
  <si>
    <t>25/2/2021</t>
  </si>
  <si>
    <t>9/2/2021</t>
  </si>
  <si>
    <t>4/2/2021</t>
  </si>
  <si>
    <t>3/2/2021</t>
  </si>
  <si>
    <t>2/2/2021</t>
  </si>
  <si>
    <t>6/1/2021</t>
  </si>
  <si>
    <t>27/1/2021</t>
  </si>
  <si>
    <t>26/1/2021</t>
  </si>
  <si>
    <t>Ba1u/--/BBB-</t>
  </si>
  <si>
    <t>26/2/2020</t>
  </si>
  <si>
    <t>5/1/2021</t>
  </si>
  <si>
    <t>25/1/2021</t>
  </si>
  <si>
    <t>15/1/2021</t>
  </si>
  <si>
    <t>12/1/2021</t>
  </si>
  <si>
    <t>11/1/2021</t>
  </si>
  <si>
    <t>7/1/2021</t>
  </si>
  <si>
    <t>26/11/2020</t>
  </si>
  <si>
    <t>9/12/2020</t>
  </si>
  <si>
    <t>7/12/2020</t>
  </si>
  <si>
    <t>3/12/2020</t>
  </si>
  <si>
    <t>--/B-/--</t>
  </si>
  <si>
    <t>12/11/2020</t>
  </si>
  <si>
    <t>11/11/2020</t>
  </si>
  <si>
    <t>27/10/2020</t>
  </si>
  <si>
    <t>21/10/2020</t>
  </si>
  <si>
    <t>20/10/2020</t>
  </si>
  <si>
    <t>16/10/2020</t>
  </si>
  <si>
    <t>22/9/2020</t>
  </si>
  <si>
    <t>(P)Baa1/--/--</t>
  </si>
  <si>
    <t>15/9/2020</t>
  </si>
  <si>
    <t>A1/A/A+</t>
  </si>
  <si>
    <t>A1/--/A+</t>
  </si>
  <si>
    <t>14/9/2020</t>
  </si>
  <si>
    <t>9/9/2020</t>
  </si>
  <si>
    <t>3/9/2020</t>
  </si>
  <si>
    <t>1/9/2020</t>
  </si>
  <si>
    <t>12/8/2020</t>
  </si>
  <si>
    <t>5/8/2020</t>
  </si>
  <si>
    <t>4/8/2020</t>
  </si>
  <si>
    <t>WR/--/NR</t>
  </si>
  <si>
    <t>28/7/2020</t>
  </si>
  <si>
    <t>23/7/2020</t>
  </si>
  <si>
    <t>22/7/2020</t>
  </si>
  <si>
    <t>20/7/2020</t>
  </si>
  <si>
    <t>13/7/2020</t>
  </si>
  <si>
    <t>WR/A-/--</t>
  </si>
  <si>
    <t>A2/A-/--</t>
  </si>
  <si>
    <t>9/7/2020</t>
  </si>
  <si>
    <t>7/7/2020</t>
  </si>
  <si>
    <t>29/6/2020</t>
  </si>
  <si>
    <t>18/6/2020</t>
  </si>
  <si>
    <t>3/6/2020</t>
  </si>
  <si>
    <t>14/4/2020</t>
  </si>
  <si>
    <t>20/3/2020</t>
  </si>
  <si>
    <t>4/3/2020</t>
  </si>
  <si>
    <t>3/3/2020</t>
  </si>
  <si>
    <t>25/2/2020</t>
  </si>
  <si>
    <t>24/2/2020</t>
  </si>
  <si>
    <t>20/2/2020</t>
  </si>
  <si>
    <t>19/2/2020</t>
  </si>
  <si>
    <t>13/2/2020</t>
  </si>
  <si>
    <t>12/2/2020</t>
  </si>
  <si>
    <t>11/2/2020</t>
  </si>
  <si>
    <t>6/2/2020</t>
  </si>
  <si>
    <t xml:space="preserve">ESG Indicator </t>
  </si>
  <si>
    <t xml:space="preserve">ESG Indicator </t>
    <phoneticPr fontId="10" type="noConversion"/>
  </si>
  <si>
    <t>Green</t>
  </si>
  <si>
    <t>Sustainable</t>
  </si>
  <si>
    <t>ESG_Indicator</t>
  </si>
  <si>
    <t>Parent_Company_tiker</t>
  </si>
  <si>
    <t>Parent_Company_评级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</si>
</sst>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76" formatCode="_-* #,##0.00_-;\-* #,##0.00_-;_-* &quot;-&quot;??_-;_-@_-"/>
    <numFmt numFmtId="177" formatCode="0.000"/>
    <numFmt numFmtId="178" formatCode="_ * #,##0.00_ ;_ * \-#,##0.00_ ;_ * &quot;-&quot;??_ ;_ @_ "/>
    <numFmt numFmtId="179" formatCode="0.0000%"/>
    <numFmt numFmtId="180" formatCode="yyyy/m/d;@"/>
    <numFmt numFmtId="181" formatCode="0.0"/>
    <numFmt numFmtId="182" formatCode="0_ "/>
    <numFmt numFmtId="183" formatCode="yyyy\-mm\-dd;@"/>
    <numFmt numFmtId="184" formatCode="0.00_);[Red]\(0.00\)"/>
    <numFmt numFmtId="185" formatCode="_-* #,##0_-;\-* #,##0_-;_-* &quot;-&quot;??_-;_-@_-"/>
  </numFmts>
  <fonts count="98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12"/>
      <name val="微软雅黑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2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6" fillId="6" borderId="5">
      <alignment vertical="center"/>
    </xf>
    <xf numFmtId="0" fontId="17" fillId="0" borderId="0"/>
    <xf numFmtId="178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/>
    <xf numFmtId="0" fontId="17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52" fillId="18" borderId="18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62" fillId="0" borderId="0"/>
    <xf numFmtId="0" fontId="64" fillId="0" borderId="0" applyNumberFormat="0" applyFill="0" applyBorder="0" applyAlignment="0" applyProtection="0">
      <alignment vertical="center"/>
    </xf>
    <xf numFmtId="0" fontId="66" fillId="0" borderId="0"/>
    <xf numFmtId="0" fontId="67" fillId="0" borderId="0"/>
    <xf numFmtId="0" fontId="17" fillId="0" borderId="0">
      <alignment vertical="center"/>
    </xf>
    <xf numFmtId="0" fontId="71" fillId="0" borderId="0"/>
    <xf numFmtId="0" fontId="6" fillId="0" borderId="0"/>
    <xf numFmtId="176" fontId="15" fillId="0" borderId="0" applyFont="0" applyFill="0" applyBorder="0" applyAlignment="0" applyProtection="0"/>
    <xf numFmtId="0" fontId="17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2" fillId="18" borderId="18" applyNumberFormat="0" applyAlignment="0" applyProtection="0"/>
    <xf numFmtId="0" fontId="93" fillId="22" borderId="23" applyNumberFormat="0" applyAlignment="0" applyProtection="0"/>
    <xf numFmtId="0" fontId="11" fillId="0" borderId="0"/>
    <xf numFmtId="0" fontId="94" fillId="0" borderId="0" applyNumberFormat="0" applyFill="0" applyBorder="0" applyAlignment="0" applyProtection="0"/>
    <xf numFmtId="0" fontId="17" fillId="0" borderId="0"/>
    <xf numFmtId="176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6" fontId="17" fillId="0" borderId="0" applyFont="0" applyFill="0" applyBorder="0" applyAlignment="0" applyProtection="0"/>
    <xf numFmtId="0" fontId="95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</cellStyleXfs>
  <cellXfs count="288">
    <xf numFmtId="0" fontId="0" fillId="0" borderId="0" xfId="0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0" fillId="0" borderId="0" xfId="0" applyAlignment="1"/>
    <xf numFmtId="0" fontId="20" fillId="8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2" fillId="0" borderId="0" xfId="9" applyFont="1" applyAlignment="1">
      <alignment horizontal="center" vertical="center"/>
    </xf>
    <xf numFmtId="0" fontId="23" fillId="0" borderId="8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9" fillId="7" borderId="0" xfId="0" applyFont="1" applyFill="1" applyAlignment="1" applyProtection="1">
      <alignment horizontal="center" vertical="center"/>
      <protection hidden="1"/>
    </xf>
    <xf numFmtId="0" fontId="29" fillId="10" borderId="0" xfId="2" applyFont="1" applyFill="1"/>
    <xf numFmtId="0" fontId="30" fillId="10" borderId="0" xfId="2" applyFont="1" applyFill="1"/>
    <xf numFmtId="0" fontId="31" fillId="2" borderId="0" xfId="2" applyFont="1" applyFill="1"/>
    <xf numFmtId="0" fontId="12" fillId="2" borderId="0" xfId="2" applyFill="1"/>
    <xf numFmtId="0" fontId="32" fillId="2" borderId="0" xfId="2" applyFont="1" applyFill="1" applyAlignment="1">
      <alignment horizontal="center" vertical="center"/>
    </xf>
    <xf numFmtId="0" fontId="33" fillId="2" borderId="0" xfId="2" applyFont="1" applyFill="1"/>
    <xf numFmtId="181" fontId="33" fillId="2" borderId="0" xfId="2" applyNumberFormat="1" applyFont="1" applyFill="1"/>
    <xf numFmtId="14" fontId="31" fillId="4" borderId="0" xfId="2" applyNumberFormat="1" applyFont="1" applyFill="1"/>
    <xf numFmtId="14" fontId="32" fillId="0" borderId="0" xfId="2" applyNumberFormat="1" applyFont="1" applyAlignment="1">
      <alignment horizontal="center" vertical="center"/>
    </xf>
    <xf numFmtId="14" fontId="34" fillId="2" borderId="0" xfId="2" applyNumberFormat="1" applyFont="1" applyFill="1" applyAlignment="1">
      <alignment horizontal="center" vertical="center"/>
    </xf>
    <xf numFmtId="0" fontId="32" fillId="2" borderId="0" xfId="2" applyFont="1" applyFill="1"/>
    <xf numFmtId="0" fontId="31" fillId="2" borderId="9" xfId="2" applyFont="1" applyFill="1" applyBorder="1"/>
    <xf numFmtId="0" fontId="31" fillId="2" borderId="10" xfId="2" applyFont="1" applyFill="1" applyBorder="1"/>
    <xf numFmtId="0" fontId="35" fillId="2" borderId="10" xfId="2" applyFont="1" applyFill="1" applyBorder="1"/>
    <xf numFmtId="14" fontId="31" fillId="2" borderId="10" xfId="2" applyNumberFormat="1" applyFont="1" applyFill="1" applyBorder="1"/>
    <xf numFmtId="0" fontId="13" fillId="2" borderId="10" xfId="2" applyFont="1" applyFill="1" applyBorder="1"/>
    <xf numFmtId="0" fontId="31" fillId="2" borderId="0" xfId="2" applyFont="1" applyFill="1" applyAlignment="1">
      <alignment horizontal="left" vertical="center"/>
    </xf>
    <xf numFmtId="0" fontId="37" fillId="11" borderId="0" xfId="2" applyFont="1" applyFill="1" applyAlignment="1">
      <alignment horizontal="left" vertical="center"/>
    </xf>
    <xf numFmtId="0" fontId="38" fillId="11" borderId="0" xfId="2" applyFont="1" applyFill="1" applyAlignment="1">
      <alignment horizontal="left" vertical="center"/>
    </xf>
    <xf numFmtId="22" fontId="13" fillId="2" borderId="0" xfId="15" applyFill="1" applyAlignment="1">
      <alignment horizontal="left" vertical="center"/>
    </xf>
    <xf numFmtId="0" fontId="13" fillId="2" borderId="0" xfId="2" applyFont="1" applyFill="1"/>
    <xf numFmtId="22" fontId="13" fillId="2" borderId="0" xfId="15" applyFill="1" applyAlignment="1">
      <alignment horizontal="left"/>
    </xf>
    <xf numFmtId="0" fontId="31" fillId="2" borderId="0" xfId="2" applyFont="1" applyFill="1" applyAlignment="1">
      <alignment horizontal="left"/>
    </xf>
    <xf numFmtId="0" fontId="37" fillId="12" borderId="9" xfId="2" applyFont="1" applyFill="1" applyBorder="1" applyAlignment="1">
      <alignment horizontal="left"/>
    </xf>
    <xf numFmtId="0" fontId="37" fillId="13" borderId="9" xfId="2" applyFont="1" applyFill="1" applyBorder="1" applyAlignment="1">
      <alignment horizontal="left"/>
    </xf>
    <xf numFmtId="0" fontId="37" fillId="3" borderId="9" xfId="2" applyFont="1" applyFill="1" applyBorder="1" applyAlignment="1">
      <alignment horizontal="left"/>
    </xf>
    <xf numFmtId="0" fontId="37" fillId="14" borderId="9" xfId="2" applyFont="1" applyFill="1" applyBorder="1" applyAlignment="1">
      <alignment horizontal="left"/>
    </xf>
    <xf numFmtId="0" fontId="31" fillId="2" borderId="9" xfId="2" applyFont="1" applyFill="1" applyBorder="1" applyAlignment="1">
      <alignment horizontal="right"/>
    </xf>
    <xf numFmtId="0" fontId="39" fillId="2" borderId="9" xfId="2" applyFont="1" applyFill="1" applyBorder="1" applyAlignment="1">
      <alignment horizontal="right"/>
    </xf>
    <xf numFmtId="0" fontId="35" fillId="2" borderId="9" xfId="2" applyFont="1" applyFill="1" applyBorder="1" applyAlignment="1">
      <alignment horizontal="right"/>
    </xf>
    <xf numFmtId="0" fontId="31" fillId="2" borderId="0" xfId="2" applyFont="1" applyFill="1" applyAlignment="1">
      <alignment horizontal="right"/>
    </xf>
    <xf numFmtId="179" fontId="31" fillId="2" borderId="0" xfId="14" applyNumberFormat="1" applyFont="1" applyFill="1" applyBorder="1" applyAlignment="1">
      <alignment horizontal="right"/>
    </xf>
    <xf numFmtId="177" fontId="31" fillId="2" borderId="0" xfId="2" applyNumberFormat="1" applyFont="1" applyFill="1"/>
    <xf numFmtId="0" fontId="40" fillId="2" borderId="9" xfId="2" applyFont="1" applyFill="1" applyBorder="1"/>
    <xf numFmtId="0" fontId="41" fillId="2" borderId="9" xfId="2" applyFont="1" applyFill="1" applyBorder="1" applyAlignment="1">
      <alignment horizontal="center" vertical="center"/>
    </xf>
    <xf numFmtId="0" fontId="42" fillId="2" borderId="0" xfId="2" applyFont="1" applyFill="1"/>
    <xf numFmtId="0" fontId="43" fillId="5" borderId="0" xfId="2" applyFont="1" applyFill="1"/>
    <xf numFmtId="0" fontId="40" fillId="5" borderId="0" xfId="2" applyFont="1" applyFill="1" applyAlignment="1">
      <alignment horizontal="center" vertical="center"/>
    </xf>
    <xf numFmtId="0" fontId="44" fillId="15" borderId="0" xfId="2" applyFont="1" applyFill="1" applyAlignment="1">
      <alignment horizontal="center" vertical="center" wrapText="1" readingOrder="1"/>
    </xf>
    <xf numFmtId="14" fontId="45" fillId="15" borderId="0" xfId="2" applyNumberFormat="1" applyFont="1" applyFill="1" applyAlignment="1">
      <alignment horizontal="center" vertical="center" wrapText="1" readingOrder="1"/>
    </xf>
    <xf numFmtId="14" fontId="46" fillId="15" borderId="0" xfId="2" applyNumberFormat="1" applyFont="1" applyFill="1" applyAlignment="1">
      <alignment horizontal="center" vertical="center" wrapText="1" readingOrder="1"/>
    </xf>
    <xf numFmtId="0" fontId="47" fillId="2" borderId="1" xfId="2" applyFont="1" applyFill="1" applyBorder="1" applyAlignment="1">
      <alignment vertical="center" wrapText="1"/>
    </xf>
    <xf numFmtId="3" fontId="48" fillId="16" borderId="2" xfId="2" applyNumberFormat="1" applyFont="1" applyFill="1" applyBorder="1" applyAlignment="1">
      <alignment horizontal="center" vertical="center" wrapText="1"/>
    </xf>
    <xf numFmtId="10" fontId="49" fillId="2" borderId="3" xfId="2" applyNumberFormat="1" applyFont="1" applyFill="1" applyBorder="1" applyAlignment="1">
      <alignment horizontal="center" vertical="center" wrapText="1"/>
    </xf>
    <xf numFmtId="10" fontId="48" fillId="2" borderId="3" xfId="2" applyNumberFormat="1" applyFont="1" applyFill="1" applyBorder="1" applyAlignment="1">
      <alignment horizontal="center" vertical="center" wrapText="1"/>
    </xf>
    <xf numFmtId="0" fontId="14" fillId="17" borderId="11" xfId="2" applyFont="1" applyFill="1" applyBorder="1" applyAlignment="1">
      <alignment horizontal="center" vertical="center" wrapText="1" readingOrder="1"/>
    </xf>
    <xf numFmtId="10" fontId="14" fillId="2" borderId="11" xfId="2" applyNumberFormat="1" applyFont="1" applyFill="1" applyBorder="1" applyAlignment="1">
      <alignment horizontal="center" vertical="center" wrapText="1" readingOrder="1"/>
    </xf>
    <xf numFmtId="0" fontId="14" fillId="2" borderId="0" xfId="2" applyFont="1" applyFill="1"/>
    <xf numFmtId="0" fontId="14" fillId="17" borderId="12" xfId="2" applyFont="1" applyFill="1" applyBorder="1" applyAlignment="1">
      <alignment horizontal="center" vertical="center" wrapText="1" readingOrder="1"/>
    </xf>
    <xf numFmtId="0" fontId="14" fillId="17" borderId="13" xfId="2" applyFont="1" applyFill="1" applyBorder="1" applyAlignment="1">
      <alignment horizontal="center" vertical="center" wrapText="1" readingOrder="1"/>
    </xf>
    <xf numFmtId="10" fontId="14" fillId="0" borderId="13" xfId="4" applyNumberFormat="1" applyFont="1" applyFill="1" applyBorder="1" applyAlignment="1">
      <alignment horizontal="center" vertical="center" wrapText="1" readingOrder="1"/>
    </xf>
    <xf numFmtId="0" fontId="47" fillId="2" borderId="4" xfId="2" applyFont="1" applyFill="1" applyBorder="1" applyAlignment="1">
      <alignment vertical="center" wrapText="1"/>
    </xf>
    <xf numFmtId="10" fontId="48" fillId="16" borderId="2" xfId="4" applyNumberFormat="1" applyFont="1" applyFill="1" applyBorder="1" applyAlignment="1">
      <alignment horizontal="center" vertical="center" wrapText="1"/>
    </xf>
    <xf numFmtId="1" fontId="49" fillId="2" borderId="3" xfId="2" applyNumberFormat="1" applyFont="1" applyFill="1" applyBorder="1" applyAlignment="1">
      <alignment horizontal="center" vertical="center" wrapText="1"/>
    </xf>
    <xf numFmtId="1" fontId="48" fillId="2" borderId="3" xfId="3" applyNumberFormat="1" applyFont="1" applyFill="1" applyBorder="1" applyAlignment="1">
      <alignment horizontal="center" vertical="center" wrapText="1"/>
    </xf>
    <xf numFmtId="0" fontId="48" fillId="5" borderId="0" xfId="2" applyFont="1" applyFill="1" applyAlignment="1">
      <alignment horizontal="center" vertical="center"/>
    </xf>
    <xf numFmtId="0" fontId="47" fillId="2" borderId="15" xfId="2" applyFont="1" applyFill="1" applyBorder="1" applyAlignment="1">
      <alignment vertical="center" wrapText="1"/>
    </xf>
    <xf numFmtId="4" fontId="48" fillId="16" borderId="16" xfId="2" applyNumberFormat="1" applyFont="1" applyFill="1" applyBorder="1" applyAlignment="1">
      <alignment horizontal="center" vertical="center" wrapText="1"/>
    </xf>
    <xf numFmtId="10" fontId="49" fillId="2" borderId="17" xfId="2" applyNumberFormat="1" applyFont="1" applyFill="1" applyBorder="1" applyAlignment="1">
      <alignment horizontal="center" vertical="center" wrapText="1"/>
    </xf>
    <xf numFmtId="10" fontId="48" fillId="2" borderId="17" xfId="2" applyNumberFormat="1" applyFont="1" applyFill="1" applyBorder="1" applyAlignment="1">
      <alignment horizontal="center" vertical="center" wrapText="1"/>
    </xf>
    <xf numFmtId="0" fontId="12" fillId="0" borderId="0" xfId="2"/>
    <xf numFmtId="0" fontId="32" fillId="2" borderId="6" xfId="2" applyFont="1" applyFill="1" applyBorder="1"/>
    <xf numFmtId="0" fontId="35" fillId="2" borderId="6" xfId="2" applyFont="1" applyFill="1" applyBorder="1"/>
    <xf numFmtId="0" fontId="31" fillId="2" borderId="6" xfId="2" applyFont="1" applyFill="1" applyBorder="1"/>
    <xf numFmtId="10" fontId="31" fillId="2" borderId="6" xfId="2" applyNumberFormat="1" applyFont="1" applyFill="1" applyBorder="1" applyAlignment="1">
      <alignment horizontal="left" vertical="center"/>
    </xf>
    <xf numFmtId="10" fontId="31" fillId="2" borderId="6" xfId="2" applyNumberFormat="1" applyFont="1" applyFill="1" applyBorder="1"/>
    <xf numFmtId="10" fontId="13" fillId="2" borderId="6" xfId="15" applyNumberFormat="1" applyFill="1" applyBorder="1" applyAlignment="1">
      <alignment horizontal="left" vertical="center"/>
    </xf>
    <xf numFmtId="182" fontId="14" fillId="2" borderId="11" xfId="3" applyNumberFormat="1" applyFont="1" applyFill="1" applyBorder="1" applyAlignment="1">
      <alignment horizontal="center" vertical="center" wrapText="1" readingOrder="1"/>
    </xf>
    <xf numFmtId="182" fontId="14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9" fillId="5" borderId="0" xfId="0" quotePrefix="1" applyFont="1" applyFill="1" applyAlignment="1" applyProtection="1">
      <alignment horizontal="center" vertical="center"/>
      <protection hidden="1"/>
    </xf>
    <xf numFmtId="0" fontId="19" fillId="5" borderId="0" xfId="0" applyFont="1" applyFill="1" applyAlignment="1" applyProtection="1">
      <alignment horizontal="center" vertical="center"/>
      <protection hidden="1"/>
    </xf>
    <xf numFmtId="0" fontId="22" fillId="2" borderId="0" xfId="9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55" fillId="2" borderId="0" xfId="0" applyFont="1" applyFill="1" applyAlignment="1">
      <alignment horizontal="center" vertical="center"/>
    </xf>
    <xf numFmtId="180" fontId="57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83" fontId="58" fillId="7" borderId="0" xfId="0" applyNumberFormat="1" applyFont="1" applyFill="1" applyAlignment="1">
      <alignment horizontal="left" vertical="center"/>
    </xf>
    <xf numFmtId="183" fontId="0" fillId="2" borderId="0" xfId="0" applyNumberFormat="1" applyFill="1">
      <alignment vertical="center"/>
    </xf>
    <xf numFmtId="0" fontId="60" fillId="0" borderId="0" xfId="0" applyFont="1" applyAlignment="1">
      <alignment horizontal="left"/>
    </xf>
    <xf numFmtId="0" fontId="60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8" fillId="7" borderId="0" xfId="0" applyFont="1" applyFill="1" applyAlignment="1">
      <alignment horizontal="left"/>
    </xf>
    <xf numFmtId="0" fontId="31" fillId="2" borderId="0" xfId="19" applyFont="1" applyFill="1"/>
    <xf numFmtId="0" fontId="8" fillId="2" borderId="0" xfId="19" applyFill="1"/>
    <xf numFmtId="0" fontId="32" fillId="2" borderId="0" xfId="19" applyFont="1" applyFill="1" applyAlignment="1">
      <alignment horizontal="center" vertical="center"/>
    </xf>
    <xf numFmtId="0" fontId="32" fillId="2" borderId="0" xfId="19" applyFont="1" applyFill="1"/>
    <xf numFmtId="0" fontId="33" fillId="2" borderId="0" xfId="19" applyFont="1" applyFill="1"/>
    <xf numFmtId="181" fontId="33" fillId="2" borderId="0" xfId="19" applyNumberFormat="1" applyFont="1" applyFill="1"/>
    <xf numFmtId="14" fontId="31" fillId="4" borderId="0" xfId="19" applyNumberFormat="1" applyFont="1" applyFill="1"/>
    <xf numFmtId="14" fontId="32" fillId="0" borderId="0" xfId="19" applyNumberFormat="1" applyFont="1" applyAlignment="1">
      <alignment horizontal="center" vertical="center"/>
    </xf>
    <xf numFmtId="14" fontId="34" fillId="2" borderId="0" xfId="19" applyNumberFormat="1" applyFont="1" applyFill="1" applyAlignment="1">
      <alignment horizontal="center" vertical="center"/>
    </xf>
    <xf numFmtId="0" fontId="40" fillId="2" borderId="9" xfId="19" applyFont="1" applyFill="1" applyBorder="1"/>
    <xf numFmtId="0" fontId="41" fillId="2" borderId="9" xfId="19" applyFont="1" applyFill="1" applyBorder="1" applyAlignment="1">
      <alignment horizontal="center" vertical="center"/>
    </xf>
    <xf numFmtId="0" fontId="42" fillId="2" borderId="0" xfId="19" applyFont="1" applyFill="1"/>
    <xf numFmtId="0" fontId="44" fillId="15" borderId="0" xfId="19" applyFont="1" applyFill="1" applyAlignment="1">
      <alignment horizontal="center" vertical="center" wrapText="1" readingOrder="1"/>
    </xf>
    <xf numFmtId="14" fontId="45" fillId="15" borderId="0" xfId="19" applyNumberFormat="1" applyFont="1" applyFill="1" applyAlignment="1">
      <alignment horizontal="center" vertical="center" wrapText="1" readingOrder="1"/>
    </xf>
    <xf numFmtId="14" fontId="46" fillId="15" borderId="0" xfId="19" applyNumberFormat="1" applyFont="1" applyFill="1" applyAlignment="1">
      <alignment horizontal="center" vertical="center" wrapText="1" readingOrder="1"/>
    </xf>
    <xf numFmtId="0" fontId="43" fillId="5" borderId="0" xfId="19" applyFont="1" applyFill="1"/>
    <xf numFmtId="0" fontId="40" fillId="5" borderId="0" xfId="19" applyFont="1" applyFill="1" applyAlignment="1">
      <alignment horizontal="center" vertical="center"/>
    </xf>
    <xf numFmtId="0" fontId="14" fillId="17" borderId="11" xfId="19" applyFont="1" applyFill="1" applyBorder="1" applyAlignment="1">
      <alignment horizontal="center" vertical="center" wrapText="1" readingOrder="1"/>
    </xf>
    <xf numFmtId="10" fontId="14" fillId="2" borderId="11" xfId="19" applyNumberFormat="1" applyFont="1" applyFill="1" applyBorder="1" applyAlignment="1">
      <alignment horizontal="center" vertical="center" wrapText="1" readingOrder="1"/>
    </xf>
    <xf numFmtId="182" fontId="14" fillId="2" borderId="11" xfId="20" applyNumberFormat="1" applyFont="1" applyFill="1" applyBorder="1" applyAlignment="1">
      <alignment horizontal="center" vertical="center" wrapText="1" readingOrder="1"/>
    </xf>
    <xf numFmtId="0" fontId="14" fillId="2" borderId="0" xfId="19" applyFont="1" applyFill="1"/>
    <xf numFmtId="0" fontId="47" fillId="2" borderId="1" xfId="19" applyFont="1" applyFill="1" applyBorder="1" applyAlignment="1">
      <alignment vertical="center" wrapText="1"/>
    </xf>
    <xf numFmtId="3" fontId="48" fillId="16" borderId="2" xfId="19" applyNumberFormat="1" applyFont="1" applyFill="1" applyBorder="1" applyAlignment="1">
      <alignment horizontal="center" vertical="center" wrapText="1"/>
    </xf>
    <xf numFmtId="10" fontId="49" fillId="2" borderId="3" xfId="19" applyNumberFormat="1" applyFont="1" applyFill="1" applyBorder="1" applyAlignment="1">
      <alignment horizontal="center" vertical="center" wrapText="1"/>
    </xf>
    <xf numFmtId="10" fontId="48" fillId="2" borderId="3" xfId="19" applyNumberFormat="1" applyFont="1" applyFill="1" applyBorder="1" applyAlignment="1">
      <alignment horizontal="center" vertical="center" wrapText="1"/>
    </xf>
    <xf numFmtId="0" fontId="14" fillId="17" borderId="12" xfId="19" applyFont="1" applyFill="1" applyBorder="1" applyAlignment="1">
      <alignment horizontal="center" vertical="center" wrapText="1" readingOrder="1"/>
    </xf>
    <xf numFmtId="0" fontId="14" fillId="17" borderId="13" xfId="19" applyFont="1" applyFill="1" applyBorder="1" applyAlignment="1">
      <alignment horizontal="center" vertical="center" wrapText="1" readingOrder="1"/>
    </xf>
    <xf numFmtId="10" fontId="14" fillId="0" borderId="13" xfId="21" applyNumberFormat="1" applyFont="1" applyFill="1" applyBorder="1" applyAlignment="1">
      <alignment horizontal="center" vertical="center" wrapText="1" readingOrder="1"/>
    </xf>
    <xf numFmtId="182" fontId="14" fillId="2" borderId="14" xfId="20" applyNumberFormat="1" applyFont="1" applyFill="1" applyBorder="1" applyAlignment="1">
      <alignment horizontal="center" vertical="center" wrapText="1" readingOrder="1"/>
    </xf>
    <xf numFmtId="0" fontId="47" fillId="2" borderId="4" xfId="19" applyFont="1" applyFill="1" applyBorder="1" applyAlignment="1">
      <alignment vertical="center" wrapText="1"/>
    </xf>
    <xf numFmtId="10" fontId="31" fillId="2" borderId="6" xfId="19" applyNumberFormat="1" applyFont="1" applyFill="1" applyBorder="1" applyAlignment="1">
      <alignment horizontal="left" vertical="center"/>
    </xf>
    <xf numFmtId="10" fontId="48" fillId="16" borderId="2" xfId="21" applyNumberFormat="1" applyFont="1" applyFill="1" applyBorder="1" applyAlignment="1">
      <alignment horizontal="center" vertical="center" wrapText="1"/>
    </xf>
    <xf numFmtId="1" fontId="49" fillId="2" borderId="3" xfId="19" applyNumberFormat="1" applyFont="1" applyFill="1" applyBorder="1" applyAlignment="1">
      <alignment horizontal="center" vertical="center" wrapText="1"/>
    </xf>
    <xf numFmtId="1" fontId="48" fillId="2" borderId="3" xfId="20" applyNumberFormat="1" applyFont="1" applyFill="1" applyBorder="1" applyAlignment="1">
      <alignment horizontal="center" vertical="center" wrapText="1"/>
    </xf>
    <xf numFmtId="0" fontId="48" fillId="5" borderId="0" xfId="19" applyFont="1" applyFill="1" applyAlignment="1">
      <alignment horizontal="center" vertical="center"/>
    </xf>
    <xf numFmtId="0" fontId="47" fillId="2" borderId="15" xfId="19" applyFont="1" applyFill="1" applyBorder="1" applyAlignment="1">
      <alignment vertical="center" wrapText="1"/>
    </xf>
    <xf numFmtId="4" fontId="48" fillId="16" borderId="16" xfId="19" applyNumberFormat="1" applyFont="1" applyFill="1" applyBorder="1" applyAlignment="1">
      <alignment horizontal="center" vertical="center" wrapText="1"/>
    </xf>
    <xf numFmtId="10" fontId="49" fillId="2" borderId="17" xfId="19" applyNumberFormat="1" applyFont="1" applyFill="1" applyBorder="1" applyAlignment="1">
      <alignment horizontal="center" vertical="center" wrapText="1"/>
    </xf>
    <xf numFmtId="10" fontId="48" fillId="2" borderId="17" xfId="19" applyNumberFormat="1" applyFont="1" applyFill="1" applyBorder="1" applyAlignment="1">
      <alignment horizontal="center" vertical="center" wrapText="1"/>
    </xf>
    <xf numFmtId="0" fontId="8" fillId="0" borderId="0" xfId="19"/>
    <xf numFmtId="0" fontId="25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 wrapText="1"/>
    </xf>
    <xf numFmtId="0" fontId="32" fillId="2" borderId="6" xfId="19" applyFont="1" applyFill="1" applyBorder="1" applyAlignment="1">
      <alignment vertical="center"/>
    </xf>
    <xf numFmtId="0" fontId="35" fillId="2" borderId="6" xfId="19" applyFont="1" applyFill="1" applyBorder="1" applyAlignment="1">
      <alignment vertical="center"/>
    </xf>
    <xf numFmtId="0" fontId="31" fillId="2" borderId="6" xfId="19" applyFont="1" applyFill="1" applyBorder="1" applyAlignment="1">
      <alignment vertical="center"/>
    </xf>
    <xf numFmtId="10" fontId="31" fillId="2" borderId="6" xfId="19" applyNumberFormat="1" applyFont="1" applyFill="1" applyBorder="1" applyAlignment="1">
      <alignment vertical="center"/>
    </xf>
    <xf numFmtId="14" fontId="32" fillId="2" borderId="6" xfId="19" applyNumberFormat="1" applyFont="1" applyFill="1" applyBorder="1" applyAlignment="1">
      <alignment horizontal="left" vertical="center"/>
    </xf>
    <xf numFmtId="0" fontId="51" fillId="2" borderId="7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61" fillId="2" borderId="0" xfId="9" applyFont="1" applyFill="1"/>
    <xf numFmtId="0" fontId="20" fillId="0" borderId="0" xfId="9" applyFont="1"/>
    <xf numFmtId="0" fontId="20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62" fillId="2" borderId="0" xfId="22" applyFill="1"/>
    <xf numFmtId="0" fontId="53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80" fontId="52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63" fillId="2" borderId="9" xfId="0" applyFont="1" applyFill="1" applyBorder="1" applyProtection="1">
      <alignment vertical="center"/>
      <protection hidden="1"/>
    </xf>
    <xf numFmtId="0" fontId="64" fillId="0" borderId="0" xfId="23">
      <alignment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4" fontId="32" fillId="2" borderId="6" xfId="2" applyNumberFormat="1" applyFont="1" applyFill="1" applyBorder="1" applyAlignment="1">
      <alignment horizontal="left"/>
    </xf>
    <xf numFmtId="14" fontId="31" fillId="2" borderId="0" xfId="2" applyNumberFormat="1" applyFont="1" applyFill="1"/>
    <xf numFmtId="0" fontId="61" fillId="0" borderId="0" xfId="9" applyFont="1"/>
    <xf numFmtId="0" fontId="19" fillId="2" borderId="0" xfId="0" applyFont="1" applyFill="1" applyAlignment="1">
      <alignment horizontal="center" vertical="center"/>
    </xf>
    <xf numFmtId="0" fontId="67" fillId="0" borderId="0" xfId="25"/>
    <xf numFmtId="0" fontId="7" fillId="0" borderId="19" xfId="0" applyFont="1" applyBorder="1">
      <alignment vertical="center"/>
    </xf>
    <xf numFmtId="0" fontId="7" fillId="0" borderId="19" xfId="9" applyFont="1" applyBorder="1"/>
    <xf numFmtId="0" fontId="7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8" fillId="2" borderId="0" xfId="0" applyFont="1" applyFill="1">
      <alignment vertical="center"/>
    </xf>
    <xf numFmtId="180" fontId="56" fillId="3" borderId="18" xfId="18" applyNumberFormat="1" applyFont="1" applyFill="1" applyAlignment="1">
      <alignment horizontal="center" vertical="center"/>
    </xf>
    <xf numFmtId="180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9" fillId="2" borderId="0" xfId="0" applyFont="1" applyFill="1" applyAlignment="1">
      <alignment horizontal="left" vertical="center"/>
    </xf>
    <xf numFmtId="0" fontId="70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62" fillId="0" borderId="0" xfId="22"/>
    <xf numFmtId="0" fontId="71" fillId="0" borderId="0" xfId="27"/>
    <xf numFmtId="0" fontId="72" fillId="0" borderId="6" xfId="27" applyFont="1" applyBorder="1" applyAlignment="1">
      <alignment horizontal="center" vertical="top"/>
    </xf>
    <xf numFmtId="0" fontId="7" fillId="0" borderId="19" xfId="9" applyFont="1" applyFill="1" applyBorder="1"/>
    <xf numFmtId="0" fontId="35" fillId="2" borderId="10" xfId="28" applyFont="1" applyFill="1" applyBorder="1"/>
    <xf numFmtId="0" fontId="31" fillId="2" borderId="10" xfId="28" applyFont="1" applyFill="1" applyBorder="1"/>
    <xf numFmtId="14" fontId="31" fillId="2" borderId="10" xfId="28" applyNumberFormat="1" applyFont="1" applyFill="1" applyBorder="1"/>
    <xf numFmtId="0" fontId="37" fillId="11" borderId="0" xfId="28" applyFont="1" applyFill="1" applyAlignment="1">
      <alignment horizontal="left" vertical="center"/>
    </xf>
    <xf numFmtId="0" fontId="32" fillId="2" borderId="6" xfId="19" applyFont="1" applyFill="1" applyBorder="1"/>
    <xf numFmtId="0" fontId="44" fillId="15" borderId="0" xfId="19" applyFont="1" applyFill="1" applyBorder="1" applyAlignment="1">
      <alignment horizontal="center" vertical="center" readingOrder="1"/>
    </xf>
    <xf numFmtId="14" fontId="45" fillId="15" borderId="0" xfId="19" applyNumberFormat="1" applyFont="1" applyFill="1" applyBorder="1" applyAlignment="1">
      <alignment horizontal="center" vertical="center" readingOrder="1"/>
    </xf>
    <xf numFmtId="14" fontId="46" fillId="15" borderId="0" xfId="19" applyNumberFormat="1" applyFont="1" applyFill="1" applyBorder="1" applyAlignment="1">
      <alignment horizontal="center" vertical="center" readingOrder="1"/>
    </xf>
    <xf numFmtId="0" fontId="32" fillId="2" borderId="0" xfId="19" applyFont="1" applyFill="1" applyAlignment="1"/>
    <xf numFmtId="14" fontId="31" fillId="2" borderId="0" xfId="19" applyNumberFormat="1" applyFont="1" applyFill="1"/>
    <xf numFmtId="1" fontId="59" fillId="19" borderId="0" xfId="17" applyNumberFormat="1" applyFont="1" applyFill="1" applyBorder="1" applyAlignment="1" applyProtection="1">
      <alignment horizontal="center"/>
      <protection locked="0"/>
    </xf>
    <xf numFmtId="14" fontId="32" fillId="2" borderId="0" xfId="19" applyNumberFormat="1" applyFont="1" applyFill="1"/>
    <xf numFmtId="14" fontId="31" fillId="2" borderId="0" xfId="19" applyNumberFormat="1" applyFont="1" applyFill="1"/>
    <xf numFmtId="14" fontId="8" fillId="0" borderId="0" xfId="19" applyNumberFormat="1"/>
    <xf numFmtId="184" fontId="14" fillId="2" borderId="11" xfId="19" applyNumberFormat="1" applyFont="1" applyFill="1" applyBorder="1" applyAlignment="1">
      <alignment horizontal="center" vertical="center" wrapText="1" readingOrder="1"/>
    </xf>
    <xf numFmtId="176" fontId="13" fillId="0" borderId="0" xfId="29" applyFont="1" applyAlignment="1">
      <alignment horizontal="center" vertical="center"/>
    </xf>
    <xf numFmtId="176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73" fillId="0" borderId="0" xfId="0" applyFont="1">
      <alignment vertical="center"/>
    </xf>
    <xf numFmtId="0" fontId="0" fillId="2" borderId="0" xfId="0" quotePrefix="1" applyFill="1">
      <alignment vertical="center"/>
    </xf>
    <xf numFmtId="0" fontId="75" fillId="0" borderId="0" xfId="0" applyFont="1">
      <alignment vertical="center"/>
    </xf>
    <xf numFmtId="0" fontId="19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21" xfId="9" applyNumberFormat="1" applyFont="1" applyBorder="1" applyAlignment="1"/>
    <xf numFmtId="0" fontId="7" fillId="0" borderId="19" xfId="9" applyNumberFormat="1" applyFont="1" applyBorder="1" applyAlignment="1"/>
    <xf numFmtId="0" fontId="77" fillId="2" borderId="0" xfId="9" applyFont="1" applyFill="1"/>
    <xf numFmtId="0" fontId="78" fillId="0" borderId="0" xfId="9" applyFont="1"/>
    <xf numFmtId="0" fontId="79" fillId="0" borderId="0" xfId="9" applyFont="1"/>
    <xf numFmtId="0" fontId="80" fillId="0" borderId="0" xfId="0" applyFont="1">
      <alignment vertical="center"/>
    </xf>
    <xf numFmtId="0" fontId="81" fillId="0" borderId="0" xfId="0" applyFont="1">
      <alignment vertical="center"/>
    </xf>
    <xf numFmtId="0" fontId="81" fillId="0" borderId="0" xfId="9" applyFont="1"/>
    <xf numFmtId="0" fontId="83" fillId="2" borderId="0" xfId="9" applyNumberFormat="1" applyFont="1" applyFill="1"/>
    <xf numFmtId="0" fontId="84" fillId="0" borderId="0" xfId="9" applyNumberFormat="1" applyFont="1" applyFill="1"/>
    <xf numFmtId="0" fontId="21" fillId="2" borderId="0" xfId="0" applyFont="1" applyFill="1" applyBorder="1" applyAlignment="1">
      <alignment horizontal="left" vertical="center"/>
    </xf>
    <xf numFmtId="180" fontId="21" fillId="2" borderId="0" xfId="0" applyNumberFormat="1" applyFont="1" applyFill="1" applyBorder="1">
      <alignment vertical="center"/>
    </xf>
    <xf numFmtId="0" fontId="21" fillId="2" borderId="0" xfId="0" applyFont="1" applyFill="1" applyBorder="1">
      <alignment vertical="center"/>
    </xf>
    <xf numFmtId="0" fontId="85" fillId="2" borderId="0" xfId="0" applyFont="1" applyFill="1" applyAlignment="1">
      <alignment horizontal="left" vertical="center"/>
    </xf>
    <xf numFmtId="0" fontId="20" fillId="20" borderId="0" xfId="0" applyFont="1" applyFill="1" applyAlignment="1" applyProtection="1">
      <alignment horizontal="center" vertical="center"/>
      <protection locked="0"/>
    </xf>
    <xf numFmtId="0" fontId="86" fillId="0" borderId="6" xfId="0" applyFont="1" applyBorder="1" applyAlignment="1">
      <alignment horizontal="left"/>
    </xf>
    <xf numFmtId="0" fontId="86" fillId="0" borderId="6" xfId="0" applyFont="1" applyBorder="1" applyAlignment="1">
      <alignment horizontal="right"/>
    </xf>
    <xf numFmtId="14" fontId="32" fillId="2" borderId="0" xfId="2" applyNumberFormat="1" applyFont="1" applyFill="1"/>
    <xf numFmtId="0" fontId="5" fillId="2" borderId="0" xfId="0" applyFont="1" applyFill="1" applyAlignment="1">
      <alignment horizontal="center" vertical="center"/>
    </xf>
    <xf numFmtId="0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88" fillId="8" borderId="0" xfId="0" applyFont="1" applyFill="1" applyAlignment="1" applyProtection="1">
      <alignment horizontal="center" vertical="center"/>
    </xf>
    <xf numFmtId="0" fontId="51" fillId="2" borderId="0" xfId="0" applyFont="1" applyFill="1" applyBorder="1" applyAlignment="1">
      <alignment horizontal="center" vertical="center"/>
    </xf>
    <xf numFmtId="0" fontId="84" fillId="0" borderId="0" xfId="9" applyNumberFormat="1" applyFont="1"/>
    <xf numFmtId="0" fontId="88" fillId="0" borderId="0" xfId="0" applyFont="1" applyAlignment="1">
      <alignment horizontal="center" vertical="center"/>
    </xf>
    <xf numFmtId="0" fontId="89" fillId="2" borderId="0" xfId="0" applyFont="1" applyFill="1" applyBorder="1" applyAlignment="1">
      <alignment horizontal="center" vertical="center"/>
    </xf>
    <xf numFmtId="0" fontId="90" fillId="2" borderId="0" xfId="0" applyFont="1" applyFill="1" applyBorder="1" applyAlignment="1">
      <alignment horizontal="center" vertical="center"/>
    </xf>
    <xf numFmtId="0" fontId="7" fillId="0" borderId="0" xfId="9" applyFont="1" applyBorder="1"/>
    <xf numFmtId="0" fontId="91" fillId="0" borderId="0" xfId="0" applyFont="1" applyAlignment="1">
      <alignment horizontal="center" vertical="center"/>
    </xf>
    <xf numFmtId="0" fontId="86" fillId="9" borderId="6" xfId="0" applyFont="1" applyFill="1" applyBorder="1" applyAlignment="1">
      <alignment horizontal="center" vertical="center" wrapText="1"/>
    </xf>
    <xf numFmtId="0" fontId="76" fillId="21" borderId="6" xfId="9" applyFont="1" applyFill="1" applyBorder="1" applyAlignment="1">
      <alignment horizontal="center" vertical="center" wrapText="1"/>
    </xf>
    <xf numFmtId="0" fontId="76" fillId="21" borderId="22" xfId="9" applyFont="1" applyFill="1" applyBorder="1" applyAlignment="1">
      <alignment vertical="center" wrapText="1"/>
    </xf>
    <xf numFmtId="0" fontId="76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0" fillId="0" borderId="0" xfId="0" applyFill="1">
      <alignment vertical="center"/>
    </xf>
    <xf numFmtId="176" fontId="87" fillId="5" borderId="0" xfId="29" quotePrefix="1" applyFont="1" applyFill="1" applyAlignment="1" applyProtection="1">
      <alignment horizontal="center" vertical="center"/>
      <protection hidden="1"/>
    </xf>
    <xf numFmtId="185" fontId="19" fillId="5" borderId="0" xfId="29" quotePrefix="1" applyNumberFormat="1" applyFont="1" applyFill="1" applyAlignment="1" applyProtection="1">
      <alignment horizontal="center" vertical="center"/>
      <protection hidden="1"/>
    </xf>
    <xf numFmtId="185" fontId="87" fillId="5" borderId="0" xfId="29" quotePrefix="1" applyNumberFormat="1" applyFont="1" applyFill="1" applyAlignment="1" applyProtection="1">
      <alignment horizontal="center" vertical="center"/>
      <protection hidden="1"/>
    </xf>
    <xf numFmtId="180" fontId="19" fillId="5" borderId="0" xfId="0" quotePrefix="1" applyNumberFormat="1" applyFont="1" applyFill="1" applyAlignment="1" applyProtection="1">
      <alignment horizontal="center" vertical="center"/>
      <protection hidden="1"/>
    </xf>
    <xf numFmtId="180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5" fillId="0" borderId="0" xfId="9" applyFont="1" applyBorder="1"/>
    <xf numFmtId="180" fontId="87" fillId="0" borderId="0" xfId="0" quotePrefix="1" applyNumberFormat="1" applyFont="1" applyFill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4" fontId="86" fillId="0" borderId="6" xfId="0" applyNumberFormat="1" applyFont="1" applyBorder="1" applyAlignment="1">
      <alignment horizontal="left"/>
    </xf>
    <xf numFmtId="0" fontId="86" fillId="0" borderId="6" xfId="0" applyNumberFormat="1" applyFont="1" applyBorder="1" applyAlignment="1">
      <alignment horizontal="left"/>
    </xf>
    <xf numFmtId="2" fontId="86" fillId="0" borderId="6" xfId="0" applyNumberFormat="1" applyFont="1" applyBorder="1" applyAlignment="1">
      <alignment horizontal="left"/>
    </xf>
    <xf numFmtId="185" fontId="21" fillId="5" borderId="0" xfId="29" quotePrefix="1" applyNumberFormat="1" applyFont="1" applyFill="1" applyAlignment="1" applyProtection="1">
      <alignment horizontal="center" vertical="center"/>
      <protection hidden="1"/>
    </xf>
    <xf numFmtId="176" fontId="21" fillId="5" borderId="0" xfId="29" quotePrefix="1" applyFont="1" applyFill="1" applyAlignment="1" applyProtection="1">
      <alignment horizontal="center" vertical="center"/>
      <protection hidden="1"/>
    </xf>
    <xf numFmtId="185" fontId="19" fillId="5" borderId="0" xfId="0" quotePrefix="1" applyNumberFormat="1" applyFont="1" applyFill="1" applyAlignment="1" applyProtection="1">
      <alignment horizontal="center" vertical="center"/>
      <protection hidden="1"/>
    </xf>
    <xf numFmtId="0" fontId="96" fillId="0" borderId="6" xfId="9" applyFont="1" applyBorder="1" applyAlignment="1">
      <alignment horizontal="left"/>
    </xf>
    <xf numFmtId="0" fontId="96" fillId="0" borderId="6" xfId="9" applyFont="1" applyBorder="1" applyAlignment="1">
      <alignment horizontal="right"/>
    </xf>
    <xf numFmtId="14" fontId="96" fillId="0" borderId="6" xfId="9" applyNumberFormat="1" applyFont="1" applyBorder="1" applyAlignment="1">
      <alignment horizontal="left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20" fillId="8" borderId="0" xfId="0" applyFont="1" applyFill="1" applyAlignment="1" applyProtection="1">
      <alignment horizontal="center" vertical="center"/>
    </xf>
    <xf numFmtId="0" fontId="97" fillId="9" borderId="6" xfId="0" applyFont="1" applyFill="1" applyBorder="1" applyAlignment="1">
      <alignment horizontal="center" vertical="center" wrapText="1"/>
    </xf>
    <xf numFmtId="0" fontId="97" fillId="0" borderId="6" xfId="0" applyFont="1" applyBorder="1" applyAlignment="1">
      <alignment horizontal="left"/>
    </xf>
    <xf numFmtId="0" fontId="97" fillId="0" borderId="6" xfId="0" applyFont="1" applyBorder="1" applyAlignment="1">
      <alignment horizontal="right"/>
    </xf>
    <xf numFmtId="0" fontId="5" fillId="23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3" borderId="0" xfId="0" applyFont="1" applyFill="1" applyAlignment="1">
      <alignment horizontal="left" vertical="center"/>
    </xf>
    <xf numFmtId="0" fontId="2" fillId="0" borderId="0" xfId="50" applyFont="1" applyFill="1" applyBorder="1" applyAlignment="1" applyProtection="1">
      <alignment horizontal="left"/>
      <protection hidden="1"/>
    </xf>
    <xf numFmtId="0" fontId="19" fillId="7" borderId="0" xfId="0" applyNumberFormat="1" applyFont="1" applyFill="1" applyAlignment="1" applyProtection="1">
      <alignment horizontal="center" vertical="center"/>
      <protection hidden="1"/>
    </xf>
    <xf numFmtId="0" fontId="1" fillId="0" borderId="0" xfId="56" applyFont="1" applyFill="1" applyBorder="1" applyAlignment="1" applyProtection="1">
      <alignment horizontal="left"/>
      <protection hidden="1"/>
    </xf>
    <xf numFmtId="180" fontId="1" fillId="0" borderId="0" xfId="56" applyNumberFormat="1" applyFont="1" applyFill="1" applyBorder="1" applyAlignment="1" applyProtection="1">
      <alignment horizontal="left"/>
      <protection hidden="1"/>
    </xf>
    <xf numFmtId="0" fontId="61" fillId="4" borderId="0" xfId="9" applyFont="1" applyFill="1"/>
    <xf numFmtId="0" fontId="90" fillId="4" borderId="0" xfId="0" applyFont="1" applyFill="1" applyBorder="1" applyAlignment="1">
      <alignment horizontal="center" vertical="center"/>
    </xf>
    <xf numFmtId="0" fontId="61" fillId="0" borderId="0" xfId="9" applyFont="1" applyFill="1"/>
  </cellXfs>
  <cellStyles count="62">
    <cellStyle name="blp_column_header" xfId="5"/>
    <cellStyle name="blp_datetime" xfId="15"/>
    <cellStyle name="Calculation 2" xfId="34"/>
    <cellStyle name="Check Cell 2" xfId="33"/>
    <cellStyle name="Comma 2" xfId="11"/>
    <cellStyle name="Comma 2 2" xfId="16"/>
    <cellStyle name="Comma 2 2 2" xfId="17"/>
    <cellStyle name="Comma 2 2 3" xfId="40"/>
    <cellStyle name="Comma 2 3" xfId="38"/>
    <cellStyle name="Comma 2 4" xfId="46"/>
    <cellStyle name="Comma 2 5" xfId="52"/>
    <cellStyle name="Comma 2 6" xfId="58"/>
    <cellStyle name="Comma 3" xfId="13"/>
    <cellStyle name="Comma 3 2" xfId="39"/>
    <cellStyle name="Comma 3 3" xfId="47"/>
    <cellStyle name="Comma 3 4" xfId="53"/>
    <cellStyle name="Comma 3 5" xfId="59"/>
    <cellStyle name="Hyperlink 2" xfId="36"/>
    <cellStyle name="Normal 10" xfId="50"/>
    <cellStyle name="Normal 11" xfId="56"/>
    <cellStyle name="Normal 2" xfId="9"/>
    <cellStyle name="Normal 2 2" xfId="37"/>
    <cellStyle name="Normal 2 3" xfId="35"/>
    <cellStyle name="Normal 3" xfId="22"/>
    <cellStyle name="Normal 4" xfId="24"/>
    <cellStyle name="Normal 4 2" xfId="41"/>
    <cellStyle name="Normal 5" xfId="25"/>
    <cellStyle name="Normal 6" xfId="27"/>
    <cellStyle name="Normal 7" xfId="30"/>
    <cellStyle name="Normal 8" xfId="31"/>
    <cellStyle name="Normal 9" xfId="44"/>
    <cellStyle name="Percent 2" xfId="12"/>
    <cellStyle name="Percent 2 2" xfId="32"/>
    <cellStyle name="Percent 2 3" xfId="45"/>
    <cellStyle name="Percent 2 4" xfId="51"/>
    <cellStyle name="Percent 2 5" xfId="57"/>
    <cellStyle name="Percent 3" xfId="42"/>
    <cellStyle name="Percent 3 2" xfId="48"/>
    <cellStyle name="Percent 3 3" xfId="54"/>
    <cellStyle name="Percent 3 4" xfId="60"/>
    <cellStyle name="Percent 4" xfId="43"/>
    <cellStyle name="Percent 5" xfId="49"/>
    <cellStyle name="Percent 6" xfId="55"/>
    <cellStyle name="Percent 7" xfId="61"/>
    <cellStyle name="一般" xfId="0" builtinId="0"/>
    <cellStyle name="一般 2" xfId="1"/>
    <cellStyle name="一般 3" xfId="2"/>
    <cellStyle name="一般 3 2" xfId="10"/>
    <cellStyle name="一般 3 3" xfId="19"/>
    <cellStyle name="一般 3 4" xfId="28"/>
    <cellStyle name="一般 4" xfId="26"/>
    <cellStyle name="千分位" xfId="29" builtinId="3"/>
    <cellStyle name="千分位 2" xfId="3"/>
    <cellStyle name="千分位 2 2" xfId="7"/>
    <cellStyle name="千分位 2 3" xfId="20"/>
    <cellStyle name="百分比" xfId="14" builtinId="5"/>
    <cellStyle name="百分比 2" xfId="4"/>
    <cellStyle name="百分比 2 2" xfId="8"/>
    <cellStyle name="百分比 2 3" xfId="21"/>
    <cellStyle name="常规 2" xfId="6"/>
    <cellStyle name="超連結" xfId="23" builtinId="8"/>
    <cellStyle name="檢查儲存格" xfId="18" builtinId="23"/>
  </cellStyles>
  <dxfs count="199"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5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5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80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80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>
      <tableStyleElement type="wholeTable" dxfId="198"/>
      <tableStyleElement type="headerRow" dxfId="197"/>
    </tableStyle>
    <tableStyle name="Qry Source 2" pivot="0" count="2">
      <tableStyleElement type="wholeTable" dxfId="196"/>
      <tableStyleElement type="headerRow" dxfId="195"/>
    </tableStyle>
    <tableStyle name="tbl_bbgcoded" pivot="0" count="9">
      <tableStyleElement type="wholeTable" dxfId="194"/>
      <tableStyleElement type="headerRow" dxfId="193"/>
      <tableStyleElement type="totalRow" dxfId="192"/>
      <tableStyleElement type="firstColumn" dxfId="191"/>
      <tableStyleElement type="lastColumn" dxfId="190"/>
      <tableStyleElement type="firstRowStripe" dxfId="189"/>
      <tableStyleElement type="secondRowStripe" dxfId="188"/>
      <tableStyleElement type="firstColumnStripe" dxfId="187"/>
      <tableStyleElement type="secondColumnStripe" dxfId="186"/>
    </tableStyle>
    <tableStyle name="CNH Slicer" pivot="0" table="0" count="2">
      <tableStyleElement type="wholeTable" dxfId="185"/>
      <tableStyleElement type="headerRow" dxfId="184"/>
    </tableStyle>
    <tableStyle name="Deal Slicer" pivot="0" table="0" count="2">
      <tableStyleElement type="wholeTable" dxfId="183"/>
      <tableStyleElement type="headerRow" dxfId="182"/>
    </tableStyle>
    <tableStyle name="DimSum" pivot="0" count="3">
      <tableStyleElement type="wholeTable" dxfId="181"/>
      <tableStyleElement type="headerRow" dxfId="180"/>
      <tableStyleElement type="totalRow" dxfId="179"/>
    </tableStyle>
    <tableStyle name="Entity Slicer" pivot="0" table="0" count="2">
      <tableStyleElement type="wholeTable" dxfId="178"/>
      <tableStyleElement type="headerRow" dxfId="177"/>
    </tableStyle>
    <tableStyle name="ESG Slicer" pivot="0" table="0" count="2">
      <tableStyleElement type="wholeTable" dxfId="176"/>
      <tableStyleElement type="headerRow" dxfId="175"/>
    </tableStyle>
    <tableStyle name="Qry Load" pivot="0" count="3">
      <tableStyleElement type="wholeTable" dxfId="174"/>
      <tableStyleElement type="headerRow" dxfId="173"/>
      <tableStyleElement type="totalRow" dxfId="172"/>
    </tableStyle>
    <tableStyle name="Qry Load DIRECTRY" pivot="0" count="3">
      <tableStyleElement type="wholeTable" dxfId="171"/>
      <tableStyleElement type="headerRow" dxfId="170"/>
      <tableStyleElement type="totalRow" dxfId="169"/>
    </tableStyle>
    <tableStyle name="Qry Load ESG" pivot="0" count="3">
      <tableStyleElement type="wholeTable" dxfId="168"/>
      <tableStyleElement type="headerRow" dxfId="167"/>
      <tableStyleElement type="totalRow" dxfId="166"/>
    </tableStyle>
    <tableStyle name="Table Style 1" pivot="0" count="2">
      <tableStyleElement type="wholeTable" dxfId="165"/>
      <tableStyleElement type="headerRow" dxfId="164"/>
    </tableStyle>
    <tableStyle name="FTZ" pivot="0" count="2">
      <tableStyleElement type="wholeTable" dxfId="163"/>
      <tableStyleElement type="headerRow" dxfId="162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2599 HK</v>
        <stp/>
        <stp>##V3_BDPV12</stp>
        <stp>XS2347497906 Corp</stp>
        <stp>ISSUER_PARENT_EQY_TICKER</stp>
        <stp>[1.Weekly Download.xlsm]Coded!R196C58</stp>
        <tr r="BF196" s="14"/>
        <tr r="BF196" s="14"/>
      </tp>
      <tp t="s">
        <v>#N/A N/A</v>
        <stp/>
        <stp>##V3_BDPV12</stp>
        <stp>XS2407007942 Corp</stp>
        <stp>ISSUER_PARENT_EQY_TICKER</stp>
        <stp>[1.Weekly Download.xlsm]Coded!R131C58</stp>
        <tr r="BF131" s="14"/>
      </tp>
      <tp t="s">
        <v>江宁经开海外投资有限</v>
        <stp/>
        <stp>##V3_BDPV12</stp>
        <stp>1840456D VI Equity</stp>
        <stp>ISSUER</stp>
        <stp>[1.Weekly Download.xlsm]Coded!R142C37</stp>
        <tr r="AK142" s="14"/>
        <tr r="AK142" s="14"/>
      </tp>
      <tp t="s">
        <v>#N/A N/A</v>
        <stp/>
        <stp>##V3_BDPV12</stp>
        <stp>BCDHGZ CH Equity</stp>
        <stp>RTG_MDY_LT_CORP_FAMILY</stp>
        <stp>[1.Weekly Download.xlsm]Coded!R180C22</stp>
        <tr r="V180" s="14"/>
        <tr r="V180" s="14"/>
      </tp>
      <tp t="s">
        <v>Powerchina Roadbridge Group Br</v>
        <stp/>
        <stp>##V3_BDPV12</stp>
        <stp>1876419D VI Equity</stp>
        <stp>ISSUER</stp>
        <stp>[1.Weekly Download.xlsm]Coded!R234C37</stp>
        <tr r="AK234" s="14"/>
        <tr r="AK234" s="14"/>
      </tp>
      <tp t="s">
        <v>Hopson Capital International G</v>
        <stp/>
        <stp>##V3_BDPV12</stp>
        <stp>1784411D VI Equity</stp>
        <stp>ISSUER</stp>
        <stp>[1.Weekly Download.xlsm]Coded!R261C37</stp>
        <tr r="AK261" s="14"/>
        <tr r="AK261" s="14"/>
      </tp>
      <tp t="s">
        <v>Hopson Capital International G</v>
        <stp/>
        <stp>##V3_BDPV12</stp>
        <stp>1784411D VI Equity</stp>
        <stp>ISSUER</stp>
        <stp>[1.Weekly Download.xlsm]Coded!R249C37</stp>
        <tr r="AK249" s="14"/>
        <tr r="AK249" s="14"/>
      </tp>
      <tp t="s">
        <v>Zhejiang Baron BVI Co Ltd</v>
        <stp/>
        <stp>##V3_BDPV12</stp>
        <stp>1648422D VI Equity</stp>
        <stp>ISSUER</stp>
        <stp>[1.Weekly Download.xlsm]Coded!R171C37</stp>
        <tr r="AK171" s="14"/>
        <tr r="AK171" s="14"/>
      </tp>
      <tp t="s">
        <v>Hopson Capital International G</v>
        <stp/>
        <stp>##V3_BDPV12</stp>
        <stp>1784411D VI Equity</stp>
        <stp>ISSUER</stp>
        <stp>[1.Weekly Download.xlsm]Coded!R315C37</stp>
        <tr r="AK315" s="14"/>
        <tr r="AK315" s="14"/>
      </tp>
      <tp t="s">
        <v>600000 CH</v>
        <stp/>
        <stp>##V3_BDPV12</stp>
        <stp>XS2359947715 Corp</stp>
        <stp>ISSUER_PARENT_EQY_TICKER</stp>
        <stp>[1.Weekly Download.xlsm]Coded!R186C58</stp>
        <tr r="BF186" s="14"/>
        <tr r="BF186" s="14"/>
      </tp>
      <tp t="s">
        <v>600016 CH</v>
        <stp/>
        <stp>##V3_BDPV12</stp>
        <stp>XS2249848719 Corp</stp>
        <stp>ISSUER_PARENT_EQY_TICKER</stp>
        <stp>[1.Weekly Download.xlsm]Coded!R241C58</stp>
        <tr r="BF241" s="14"/>
        <tr r="BF241" s="14"/>
      </tp>
      <tp t="s">
        <v>000961 CH</v>
        <stp/>
        <stp>##V3_BDPV12</stp>
        <stp>XS2127837909 Corp</stp>
        <stp>ISSUER_PARENT_EQY_TICKER</stp>
        <stp>[1.Weekly Download.xlsm]Coded!R285C58</stp>
        <tr r="BF285" s="14"/>
        <tr r="BF285" s="14"/>
      </tp>
      <tp t="s">
        <v>吉安城投控股集团有限</v>
        <stp/>
        <stp>##V3_BDPV12</stp>
        <stp>1833421D CH Equity</stp>
        <stp>ISSUER</stp>
        <stp>[1.Weekly Download.xlsm]Coded!R239C37</stp>
        <tr r="AK239" s="14"/>
        <tr r="AK239" s="14"/>
      </tp>
      <tp t="s">
        <v>Hafoo Co Ltd</v>
        <stp/>
        <stp>##V3_BDPV12</stp>
        <stp>1942495D HK Equity</stp>
        <stp>ISSUER</stp>
        <stp>[1.Weekly Download.xlsm]Coded!R130C37</stp>
        <tr r="AK130" s="14"/>
        <tr r="AK130" s="14"/>
      </tp>
      <tp t="s">
        <v>SDG金融有限公司</v>
        <stp/>
        <stp>##V3_BDPV12</stp>
        <stp>1536458D HK Equity</stp>
        <stp>ISSUER</stp>
        <stp>[1.Weekly Download.xlsm]Coded!R162C37</stp>
        <tr r="AK162" s="14"/>
        <tr r="AK162" s="14"/>
      </tp>
      <tp t="s">
        <v>SDG金融有限公司</v>
        <stp/>
        <stp>##V3_BDPV12</stp>
        <stp>1536458D HK Equity</stp>
        <stp>ISSUER</stp>
        <stp>[1.Weekly Download.xlsm]Coded!R161C37</stp>
        <tr r="AK161" s="14"/>
        <tr r="AK161" s="14"/>
      </tp>
      <tp t="s">
        <v>绍兴市城市建设投资集</v>
        <stp/>
        <stp>##V3_BDPV12</stp>
        <stp>0795591D CH Equity</stp>
        <stp>ISSUER</stp>
        <stp>[1.Weekly Download.xlsm]Coded!R167C37</stp>
        <tr r="AK167" s="14"/>
        <tr r="AK167" s="14"/>
      </tp>
      <tp t="s">
        <v>山东能源澳大利亚有限</v>
        <stp/>
        <stp>##V3_BDPV12</stp>
        <stp>1525467D AU Equity</stp>
        <stp>ISSUER</stp>
        <stp>[1.Weekly Download.xlsm]Coded!R297C37</stp>
        <tr r="AK297" s="14"/>
        <tr r="AK297" s="14"/>
      </tp>
      <tp t="s">
        <v>BOCOM International Blossom Lt</v>
        <stp/>
        <stp>##V3_BDPV12</stp>
        <stp>1897412D HK Equity</stp>
        <stp>ISSUER</stp>
        <stp>[1.Weekly Download.xlsm]Coded!R192C37</stp>
        <tr r="AK192" s="14"/>
        <tr r="AK192" s="14"/>
      </tp>
      <tp t="s">
        <v>潍坊市城市建设发展投</v>
        <stp/>
        <stp>##V3_BDPV12</stp>
        <stp>1643446D CH Equity</stp>
        <stp>ISSUER</stp>
        <stp>[1.Weekly Download.xlsm]Coded!R145C37</stp>
        <tr r="AK145" s="14"/>
        <tr r="AK145" s="14"/>
      </tp>
      <tp t="s">
        <v>#N/A N/A</v>
        <stp/>
        <stp>##V3_BDPV12</stp>
        <stp>600036 CH Equity</stp>
        <stp>RTG_MDY_ISSUER</stp>
        <stp>[1.Weekly Download.xlsm]Coded!R30C59</stp>
        <tr r="BG30" s="14"/>
      </tp>
      <tp t="s">
        <v>#N/A N/A</v>
        <stp/>
        <stp>##V3_BDPV12</stp>
        <stp>600016 CH Equity</stp>
        <stp>RTG_MDY_ISSUER</stp>
        <stp>[1.Weekly Download.xlsm]Coded!R70C59</stp>
        <tr r="BG70" s="14"/>
      </tp>
      <tp t="s">
        <v>银川通联资本投资运营</v>
        <stp/>
        <stp>##V3_BDPV12</stp>
        <stp>1319444D CH Equity</stp>
        <stp>ISSUER</stp>
        <stp>[1.Weekly Download.xlsm]Coded!R303C37</stp>
        <tr r="AK303" s="14"/>
        <tr r="AK303" s="14"/>
      </tp>
      <tp t="s">
        <v>海门中南投资发展（国</v>
        <stp/>
        <stp>##V3_BDPV12</stp>
        <stp>1724420D CH Equity</stp>
        <stp>ISSUER</stp>
        <stp>[1.Weekly Download.xlsm]Coded!R198C37</stp>
        <tr r="AK198" s="14"/>
        <tr r="AK198" s="14"/>
      </tp>
      <tp t="s">
        <v>海门中南投资发展（国</v>
        <stp/>
        <stp>##V3_BDPV12</stp>
        <stp>1724420D CH Equity</stp>
        <stp>ISSUER</stp>
        <stp>[1.Weekly Download.xlsm]Coded!R233C37</stp>
        <tr r="AK233" s="14"/>
        <tr r="AK233" s="14"/>
      </tp>
      <tp t="s">
        <v>海门中南投资发展（国</v>
        <stp/>
        <stp>##V3_BDPV12</stp>
        <stp>1724420D CH Equity</stp>
        <stp>ISSUER</stp>
        <stp>[1.Weekly Download.xlsm]Coded!R285C37</stp>
        <tr r="AK285" s="14"/>
        <tr r="AK285" s="14"/>
      </tp>
      <tp t="s">
        <v>电建海裕有限公司</v>
        <stp/>
        <stp>##V3_BDPV12</stp>
        <stp>1515408D CH Equity</stp>
        <stp>ISSUER</stp>
        <stp>[1.Weekly Download.xlsm]Coded!R274C37</stp>
        <tr r="AK274" s="14"/>
        <tr r="AK274" s="14"/>
      </tp>
      <tp t="s">
        <v>#N/A N/A</v>
        <stp/>
        <stp>##V3_BDPV12</stp>
        <stp>1274279D CH Equity</stp>
        <stp>RTG_MDY_FOREIGN_LT_BANK_DEPOSITS</stp>
        <stp>[1.Weekly Download.xlsm]Coded!R29C20</stp>
        <tr r="T29" s="14"/>
        <tr r="T29" s="14"/>
      </tp>
      <tp t="s">
        <v>#N/A N/A</v>
        <stp/>
        <stp>##V3_BDPV12</stp>
        <stp>XS2623522930 Corp</stp>
        <stp>RTG_FITCH_LT_ISSUER_DEFAULT</stp>
        <stp>[1.Weekly Download.xlsm]Coded!R38C16</stp>
        <tr r="P38" s="14"/>
      </tp>
      <tp t="s">
        <v>XIAOMI BEST TIME INTL</v>
        <stp/>
        <stp>##V3_BDPV12</stp>
        <stp>USY77108AD33 Corp</stp>
        <stp>NAME</stp>
        <stp>[1.Weekly Download.xlsm]Coded!R183C4</stp>
        <tr r="D183" s="14"/>
        <tr r="D183" s="14"/>
      </tp>
      <tp t="s">
        <v>300919 CH</v>
        <stp/>
        <stp>##V3_BDPV12</stp>
        <stp>XS2523255060 Corp</stp>
        <stp>GUARANTOR_EQY_TICKER</stp>
        <stp>[1.Weekly Download.xlsm]Coded!R87C18</stp>
        <tr r="R87" s="14"/>
        <tr r="R87" s="14"/>
        <tr r="R87" s="14"/>
        <tr r="R87" s="14"/>
      </tp>
      <tp t="s">
        <v>#N/A N/A</v>
        <stp/>
        <stp>##V3_BDPV12</stp>
        <stp>1274279D CH Equity</stp>
        <stp>RTG_MDY_FOREIGN_LT_BANK_DEPOSITS</stp>
        <stp>[1.Weekly Download.xlsm]Coded!R29C60</stp>
        <tr r="BH29" s="14"/>
      </tp>
      <tp t="s">
        <v>#N/A N/A</v>
        <stp/>
        <stp>##V3_BDPV12</stp>
        <stp>XS2537427473 Corp</stp>
        <stp>RTG_FITCH_LT_ISSUER_DEFAULT</stp>
        <stp>[1.Weekly Download.xlsm]Coded!R85C16</stp>
        <tr r="P85" s="14"/>
      </tp>
      <tp t="s">
        <v>#N/A Field Not Applicable</v>
        <stp/>
        <stp>##V3_BDPV12</stp>
        <stp>XS2502807345 Corp</stp>
        <stp>GUARANTOR_EQY_TICKER</stp>
        <stp>[1.Weekly Download.xlsm]Coded!R88C18</stp>
        <tr r="R88" s="14"/>
        <tr r="R88" s="14"/>
        <tr r="R88" s="14"/>
      </tp>
      <tp t="s">
        <v>#N/A N/A</v>
        <stp/>
        <stp>##V3_BDPV12</stp>
        <stp>HK0000921020 Corp</stp>
        <stp>SPREAD_TO_TSY_ISSUE</stp>
        <stp>[1.Weekly Download.xlsm]Coded!R43C26</stp>
        <tr r="Z43" s="14"/>
      </tp>
      <tp t="s">
        <v>#N/A N/A</v>
        <stp/>
        <stp>##V3_BDPV12</stp>
        <stp>XS2526839092 Corp</stp>
        <stp>RTG_FITCH_LT_ISSUER_DEFAULT</stp>
        <stp>[1.Weekly Download.xlsm]Coded!R61C16</stp>
        <tr r="P61" s="14"/>
      </tp>
      <tp t="s">
        <v>1022891D CH</v>
        <stp/>
        <stp>##V3_BDPV12</stp>
        <stp>XS2658712752 Corp</stp>
        <stp>GUARANTOR_EQY_TICKER</stp>
        <stp>[1.Weekly Download.xlsm]Coded!R17C18</stp>
        <tr r="R17" s="14"/>
        <tr r="R17" s="14"/>
        <tr r="R17" s="14"/>
        <tr r="R17" s="14"/>
      </tp>
      <tp t="s">
        <v>601818 CH</v>
        <stp/>
        <stp>##V3_BDPV12</stp>
        <stp>XS2679063862 Corp</stp>
        <stp>ISSUER_PARENT_EQY_TICKER</stp>
        <stp>[1.Weekly Download.xlsm]Coded!R9C58</stp>
        <tr r="BF9" s="14"/>
        <tr r="BF9" s="14"/>
      </tp>
      <tp t="s">
        <v>15/4/2021</v>
        <stp/>
        <stp>##V3_BDPV12</stp>
        <stp>US88032XBB91 Corp</stp>
        <stp>SECURITY_PRICING_DATE</stp>
        <stp>[1.Weekly Download.xlsm]Coded!R229C49</stp>
        <tr r="AW229" s="14"/>
        <tr r="AW229" s="14"/>
        <tr r="AW229" s="14"/>
      </tp>
      <tp t="s">
        <v>#N/A N/A</v>
        <stp/>
        <stp>##V3_BDPV12</stp>
        <stp>XS2677539541 Corp</stp>
        <stp>RTG_FITCH_LT_ISSUER_DEFAULT</stp>
        <stp>[1.Weekly Download.xlsm]Coded!R11C16</stp>
        <tr r="P11" s="14"/>
      </tp>
      <tp t="s">
        <v>#N/A N/A</v>
        <stp/>
        <stp>##V3_BDPV12</stp>
        <stp>HK0000921038 Corp</stp>
        <stp>RTG_SP_LT_FC_ISSUER_CREDIT</stp>
        <stp>[1.Weekly Download.xlsm]Coded!R42C15</stp>
        <tr r="O42" s="14"/>
      </tp>
      <tp t="s">
        <v>#N/A N/A</v>
        <stp/>
        <stp>##V3_BDPV12</stp>
        <stp>XS2599011116 Corp</stp>
        <stp>SPREAD_TO_TSY_ISSUE</stp>
        <stp>[1.Weekly Download.xlsm]Coded!R51C26</stp>
        <tr r="Z51" s="14"/>
      </tp>
      <tp t="s">
        <v>#N/A Field Not Applicable</v>
        <stp/>
        <stp>##V3_BDPV12</stp>
        <stp>XS2648007495 Corp</stp>
        <stp>FLT_SPREAD</stp>
        <stp>[1.Weekly Download.xlsm]Coded!R25C28</stp>
        <tr r="AB25" s="14"/>
      </tp>
      <tp t="s">
        <v>#N/A N/A</v>
        <stp/>
        <stp>##V3_BDPV12</stp>
        <stp>G238024 Corp</stp>
        <stp>RTG_SP</stp>
        <stp>[1.Weekly Download.xlsm]Coded!R59C9</stp>
        <tr r="I59" s="14"/>
      </tp>
      <tp t="s">
        <v>#N/A Field Not Applicable</v>
        <stp/>
        <stp>##V3_BDPV12</stp>
        <stp>HK0000921020 Corp</stp>
        <stp>FLT_SPREAD</stp>
        <stp>[1.Weekly Download.xlsm]Coded!R43C28</stp>
        <tr r="AB43" s="14"/>
      </tp>
      <tp t="s">
        <v>#N/A N/A</v>
        <stp/>
        <stp>##V3_BDPV12</stp>
        <stp>HUAFAZ CH Equity</stp>
        <stp>RTG_MOODY_LONG_TERM</stp>
        <stp>[1.Weekly Download.xlsm]Coded!R114C21</stp>
        <tr r="U114" s="14"/>
        <tr r="U114" s="14"/>
      </tp>
      <tp t="s">
        <v>#N/A N/A</v>
        <stp/>
        <stp>##V3_BDPV12</stp>
        <stp>XS2541678780 Corp</stp>
        <stp>SPREAD_TO_TSY_ISSUE</stp>
        <stp>[1.Weekly Download.xlsm]Coded!R84C26</stp>
        <tr r="Z84" s="14"/>
      </tp>
      <tp t="s">
        <v>#N/A N/A</v>
        <stp/>
        <stp>##V3_BDPV12</stp>
        <stp>XS2661086483 Corp</stp>
        <stp>RTG_SP_LT_FC_ISSUER_CREDIT</stp>
        <stp>[1.Weekly Download.xlsm]Coded!R15C15</stp>
        <tr r="O15" s="14"/>
      </tp>
      <tp t="s">
        <v>#N/A N/A</v>
        <stp/>
        <stp>##V3_BDPV12</stp>
        <stp>XS2527143833 Corp</stp>
        <stp>SPREAD_TO_TSY_ISSUE</stp>
        <stp>[1.Weekly Download.xlsm]Coded!R86C26</stp>
        <tr r="Z86" s="14"/>
      </tp>
      <tp t="s">
        <v>#N/A Field Not Applicable</v>
        <stp/>
        <stp>##V3_BDPV12</stp>
        <stp>HK0000939428 Corp</stp>
        <stp>FLT_SPREAD</stp>
        <stp>[1.Weekly Download.xlsm]Coded!R26C28</stp>
        <tr r="AB26" s="14"/>
      </tp>
      <tp t="s">
        <v>N</v>
        <stp/>
        <stp>##V3_BDPV12</stp>
        <stp>XS2679063862 Corp</stp>
        <stp>SUSTAINABILITY_BOND_IND</stp>
        <stp>[1.Weekly Download.xlsm]Coded!R9C56</stp>
        <tr r="BD9" s="14"/>
        <tr r="BD9" s="14"/>
      </tp>
      <tp t="s">
        <v>#N/A Field Not Applicable</v>
        <stp/>
        <stp>##V3_BDPV12</stp>
        <stp>HK0000946829 Corp</stp>
        <stp>FLT_SPREAD</stp>
        <stp>[1.Weekly Download.xlsm]Coded!R13C28</stp>
        <tr r="AB13" s="14"/>
      </tp>
      <tp t="s">
        <v>#N/A N/A</v>
        <stp/>
        <stp>##V3_BDPV12</stp>
        <stp>HK0000947231 Corp</stp>
        <stp>RTG_SP_LT_FC_ISSUER_CREDIT</stp>
        <stp>[1.Weekly Download.xlsm]Coded!R10C15</stp>
        <tr r="O10" s="14"/>
      </tp>
      <tp t="s">
        <v>N</v>
        <stp/>
        <stp>##V3_BDPV12</stp>
        <stp>XS2349205455 Corp</stp>
        <stp>SOCIAL_BOND_IND</stp>
        <stp>[1.Weekly Download.xlsm]Coded!R197C57</stp>
        <tr r="BE197" s="14"/>
        <tr r="BE197" s="14"/>
      </tp>
      <tp t="s">
        <v>#N/A N/A</v>
        <stp/>
        <stp>##V3_BDPV12</stp>
        <stp>HK0000814258 Corp</stp>
        <stp>RTG_MDY_ISSUER</stp>
        <stp>[1.Weekly Download.xlsm]Coded!R113C11</stp>
        <tr r="K113" s="14"/>
      </tp>
      <tp t="s">
        <v>15/7/2021</v>
        <stp/>
        <stp>##V3_BDPV12</stp>
        <stp>XS2361426559 Corp</stp>
        <stp>SECURITY_PRICING_DATE</stp>
        <stp>[1.Weekly Download.xlsm]Coded!R178C49</stp>
        <tr r="AW178" s="14"/>
        <tr r="AW178" s="14"/>
        <tr r="AW178" s="14"/>
      </tp>
      <tp t="s">
        <v>22/4/2021</v>
        <stp/>
        <stp>##V3_BDPV12</stp>
        <stp>XS2330495651 Corp</stp>
        <stp>SECURITY_PRICING_DATE</stp>
        <stp>[1.Weekly Download.xlsm]Coded!R225C49</stp>
        <tr r="AW225" s="14"/>
        <tr r="AW225" s="14"/>
        <tr r="AW225" s="14"/>
      </tp>
      <tp t="s">
        <v>VG</v>
        <stp/>
        <stp>##V3_BDPV12</stp>
        <stp>XS2334569774 Corp</stp>
        <stp>CNTRY_ISSUE_ISO</stp>
        <stp>[1.Weekly Download.xlsm]Coded!R181C34</stp>
        <tr r="AH181" s="14"/>
        <tr r="AH181" s="14"/>
      </tp>
      <tp t="s">
        <v>KY</v>
        <stp/>
        <stp>##V3_BDPV12</stp>
        <stp>XS2385392779 Corp</stp>
        <stp>CNTRY_ISSUE_ISO</stp>
        <stp>[1.Weekly Download.xlsm]Coded!R150C34</stp>
        <tr r="AH150" s="14"/>
        <tr r="AH150" s="14"/>
      </tp>
      <tp t="s">
        <v>KY</v>
        <stp/>
        <stp>##V3_BDPV12</stp>
        <stp>XS2295983410 Corp</stp>
        <stp>CNTRY_ISSUE_ISO</stp>
        <stp>[1.Weekly Download.xlsm]Coded!R248C34</stp>
        <tr r="AH248" s="14"/>
        <tr r="AH248" s="14"/>
      </tp>
      <tp t="s">
        <v>3/11/2021</v>
        <stp/>
        <stp>##V3_BDPV12</stp>
        <stp>XS2405490850 Corp</stp>
        <stp>SECURITY_PRICING_DATE</stp>
        <stp>[1.Weekly Download.xlsm]Coded!R134C49</stp>
        <tr r="AW134" s="14"/>
        <tr r="AW134" s="14"/>
        <tr r="AW134" s="14"/>
      </tp>
      <tp t="s">
        <v>N</v>
        <stp/>
        <stp>##V3_BDPV12</stp>
        <stp>XS2388909181 Corp</stp>
        <stp>SOCIAL_BOND_IND</stp>
        <stp>[1.Weekly Download.xlsm]Coded!R144C57</stp>
        <tr r="BE144" s="14"/>
        <tr r="BE144" s="14"/>
      </tp>
      <tp t="s">
        <v>N</v>
        <stp/>
        <stp>##V3_BDPV12</stp>
        <stp>XS2179326371 Corp</stp>
        <stp>SOCIAL_BOND_IND</stp>
        <stp>[1.Weekly Download.xlsm]Coded!R303C57</stp>
        <tr r="BE303" s="14"/>
        <tr r="BE303" s="14"/>
      </tp>
      <tp t="s">
        <v>N</v>
        <stp/>
        <stp>##V3_BDPV12</stp>
        <stp>XS2358354012 Corp</stp>
        <stp>SOCIAL_BOND_IND</stp>
        <stp>[1.Weekly Download.xlsm]Coded!R188C57</stp>
        <tr r="BE188" s="14"/>
        <tr r="BE188" s="14"/>
      </tp>
      <tp t="s">
        <v>N</v>
        <stp/>
        <stp>##V3_BDPV12</stp>
        <stp>XS2400951815 Corp</stp>
        <stp>SOCIAL_BOND_IND</stp>
        <stp>[1.Weekly Download.xlsm]Coded!R130C57</stp>
        <tr r="BE130" s="14"/>
        <tr r="BE130" s="14"/>
      </tp>
      <tp t="s">
        <v>13/10/2021</v>
        <stp/>
        <stp>##V3_BDPV12</stp>
        <stp>XS2381154009 Corp</stp>
        <stp>SECURITY_PRICING_DATE</stp>
        <stp>[1.Weekly Download.xlsm]Coded!R142C49</stp>
        <tr r="AW142" s="14"/>
        <tr r="AW142" s="14"/>
        <tr r="AW142" s="14"/>
      </tp>
      <tp t="s">
        <v>KY</v>
        <stp/>
        <stp>##V3_BDPV12</stp>
        <stp>XS2127478316 Corp</stp>
        <stp>CNTRY_ISSUE_ISO</stp>
        <stp>[1.Weekly Download.xlsm]Coded!R252C34</stp>
        <tr r="AH252" s="14"/>
        <tr r="AH252" s="14"/>
      </tp>
      <tp t="s">
        <v>16/10/2020</v>
        <stp/>
        <stp>##V3_BDPV12</stp>
        <stp>XS2243890196 Corp</stp>
        <stp>SECURITY_PRICING_DATE</stp>
        <stp>[1.Weekly Download.xlsm]Coded!R273C49</stp>
        <tr r="AW273" s="14"/>
        <tr r="AW273" s="14"/>
        <tr r="AW273" s="14"/>
      </tp>
      <tp t="s">
        <v>VG</v>
        <stp/>
        <stp>##V3_BDPV12</stp>
        <stp>XS2325858038 Corp</stp>
        <stp>CNTRY_ISSUE_ISO</stp>
        <stp>[1.Weekly Download.xlsm]Coded!R226C34</stp>
        <tr r="AH226" s="14"/>
        <tr r="AH226" s="14"/>
      </tp>
      <tp t="s">
        <v>HK</v>
        <stp/>
        <stp>##V3_BDPV12</stp>
        <stp>XS2384202292 Corp</stp>
        <stp>CNTRY_ISSUE_ISO</stp>
        <stp>[1.Weekly Download.xlsm]Coded!R148C34</stp>
        <tr r="AH148" s="14"/>
        <tr r="AH148" s="14"/>
      </tp>
      <tp t="s">
        <v>N</v>
        <stp/>
        <stp>##V3_BDPV12</stp>
        <stp>XS2189769057 Corp</stp>
        <stp>SOCIAL_BOND_IND</stp>
        <stp>[1.Weekly Download.xlsm]Coded!R296C57</stp>
        <tr r="BE296" s="14"/>
        <tr r="BE296" s="14"/>
      </tp>
      <tp t="s">
        <v>12/5/2021</v>
        <stp/>
        <stp>##V3_BDPV12</stp>
        <stp>XS2340539142 Corp</stp>
        <stp>SECURITY_PRICING_DATE</stp>
        <stp>[1.Weekly Download.xlsm]Coded!R214C49</stp>
        <tr r="AW214" s="14"/>
        <tr r="AW214" s="14"/>
        <tr r="AW214" s="14"/>
      </tp>
      <tp t="s">
        <v>8/9/2021</v>
        <stp/>
        <stp>##V3_BDPV12</stp>
        <stp>XS2382158207 Corp</stp>
        <stp>SECURITY_PRICING_DATE</stp>
        <stp>[1.Weekly Download.xlsm]Coded!R153C49</stp>
        <tr r="AW153" s="14"/>
        <tr r="AW153" s="14"/>
        <tr r="AW153" s="14"/>
      </tp>
      <tp t="s">
        <v>31/8/2021</v>
        <stp/>
        <stp>##V3_BDPV12</stp>
        <stp>XS2380533740 Corp</stp>
        <stp>SECURITY_PRICING_DATE</stp>
        <stp>[1.Weekly Download.xlsm]Coded!R156C49</stp>
        <tr r="AW156" s="14"/>
        <tr r="AW156" s="14"/>
        <tr r="AW156" s="14"/>
      </tp>
      <tp t="s">
        <v>KY</v>
        <stp/>
        <stp>##V3_BDPV12</stp>
        <stp>XS2293903840 Corp</stp>
        <stp>CNTRY_ISSUE_ISO</stp>
        <stp>[1.Weekly Download.xlsm]Coded!R254C34</stp>
        <tr r="AH254" s="14"/>
        <tr r="AH254" s="14"/>
      </tp>
      <tp t="s">
        <v>N</v>
        <stp/>
        <stp>##V3_BDPV12</stp>
        <stp>XS2281349618 Corp</stp>
        <stp>SOCIAL_BOND_IND</stp>
        <stp>[1.Weekly Download.xlsm]Coded!R262C57</stp>
        <tr r="BE262" s="14"/>
        <tr r="BE262" s="14"/>
      </tp>
      <tp t="s">
        <v>N</v>
        <stp/>
        <stp>##V3_BDPV12</stp>
        <stp>XS2227193054 Corp</stp>
        <stp>SOCIAL_BOND_IND</stp>
        <stp>[1.Weekly Download.xlsm]Coded!R280C57</stp>
        <tr r="BE280" s="14"/>
        <tr r="BE280" s="14"/>
      </tp>
      <tp t="s">
        <v>24/1/2022</v>
        <stp/>
        <stp>##V3_BDPV12</stp>
        <stp>XS2436124205 Corp</stp>
        <stp>SECURITY_PRICING_DATE</stp>
        <stp>[1.Weekly Download.xlsm]Coded!R115C49</stp>
        <tr r="AW115" s="14"/>
        <tr r="AW115" s="14"/>
        <tr r="AW115" s="14"/>
      </tp>
      <tp t="s">
        <v>N</v>
        <stp/>
        <stp>##V3_BDPV12</stp>
        <stp>XS2403671493 Corp</stp>
        <stp>SOCIAL_BOND_IND</stp>
        <stp>[1.Weekly Download.xlsm]Coded!R136C57</stp>
        <tr r="BE136" s="14"/>
        <tr r="BE136" s="14"/>
      </tp>
      <tp t="s">
        <v>21/4/2021</v>
        <stp/>
        <stp>##V3_BDPV12</stp>
        <stp>XS2336348326 Corp</stp>
        <stp>SECURITY_PRICING_DATE</stp>
        <stp>[1.Weekly Download.xlsm]Coded!R227C49</stp>
        <tr r="AW227" s="14"/>
        <tr r="AW227" s="14"/>
        <tr r="AW227" s="14"/>
      </tp>
      <tp t="s">
        <v>23/9/2021</v>
        <stp/>
        <stp>##V3_BDPV12</stp>
        <stp>XS2388909181 Corp</stp>
        <stp>SECURITY_PRICING_DATE</stp>
        <stp>[1.Weekly Download.xlsm]Coded!R144C49</stp>
        <tr r="AW144" s="14"/>
        <tr r="AW144" s="14"/>
        <tr r="AW144" s="14"/>
      </tp>
      <tp t="s">
        <v>14/9/2020</v>
        <stp/>
        <stp>##V3_BDPV12</stp>
        <stp>XS2127824592 Corp</stp>
        <stp>SECURITY_PRICING_DATE</stp>
        <stp>[1.Weekly Download.xlsm]Coded!R277C49</stp>
        <tr r="AW277" s="14"/>
        <tr r="AW277" s="14"/>
        <tr r="AW277" s="14"/>
      </tp>
      <tp t="s">
        <v>2/2/2021</v>
        <stp/>
        <stp>##V3_BDPV12</stp>
        <stp>XS2270463255 Corp</stp>
        <stp>SECURITY_PRICING_DATE</stp>
        <stp>[1.Weekly Download.xlsm]Coded!R247C49</stp>
        <tr r="AW247" s="14"/>
        <tr r="AW247" s="14"/>
        <tr r="AW247" s="14"/>
      </tp>
      <tp t="s">
        <v>N</v>
        <stp/>
        <stp>##V3_BDPV12</stp>
        <stp>XS2227193211 Corp</stp>
        <stp>SOCIAL_BOND_IND</stp>
        <stp>[1.Weekly Download.xlsm]Coded!R279C57</stp>
        <tr r="BE279" s="14"/>
        <tr r="BE279" s="14"/>
      </tp>
      <tp t="s">
        <v>13/9/2021</v>
        <stp/>
        <stp>##V3_BDPV12</stp>
        <stp>XS2384610577 Corp</stp>
        <stp>SECURITY_PRICING_DATE</stp>
        <stp>[1.Weekly Download.xlsm]Coded!R149C49</stp>
        <tr r="AW149" s="14"/>
        <tr r="AW149" s="14"/>
        <tr r="AW149" s="14"/>
      </tp>
      <tp t="s">
        <v>12/1/2022</v>
        <stp/>
        <stp>##V3_BDPV12</stp>
        <stp>XS2413634572 Corp</stp>
        <stp>SECURITY_PRICING_DATE</stp>
        <stp>[1.Weekly Download.xlsm]Coded!R122C49</stp>
        <tr r="AW122" s="14"/>
        <tr r="AW122" s="14"/>
        <tr r="AW122" s="14"/>
      </tp>
      <tp t="s">
        <v>N</v>
        <stp/>
        <stp>##V3_BDPV12</stp>
        <stp>XS2201821340 Corp</stp>
        <stp>SOCIAL_BOND_IND</stp>
        <stp>[1.Weekly Download.xlsm]Coded!R295C57</stp>
        <tr r="BE295" s="14"/>
        <tr r="BE295" s="14"/>
      </tp>
      <tp t="s">
        <v>N</v>
        <stp/>
        <stp>##V3_BDPV12</stp>
        <stp>XS2379456895 Corp</stp>
        <stp>SOCIAL_BOND_IND</stp>
        <stp>[1.Weekly Download.xlsm]Coded!R158C57</stp>
        <tr r="BE158" s="14"/>
        <tr r="BE158" s="14"/>
      </tp>
      <tp t="s">
        <v>N</v>
        <stp/>
        <stp>##V3_BDPV12</stp>
        <stp>XS2379486884 Corp</stp>
        <stp>SOCIAL_BOND_IND</stp>
        <stp>[1.Weekly Download.xlsm]Coded!R160C57</stp>
        <tr r="BE160" s="14"/>
        <tr r="BE160" s="14"/>
      </tp>
      <tp t="s">
        <v>N</v>
        <stp/>
        <stp>##V3_BDPV12</stp>
        <stp>XS2203111120 Corp</stp>
        <stp>SOCIAL_BOND_IND</stp>
        <stp>[1.Weekly Download.xlsm]Coded!R283C57</stp>
        <tr r="BE283" s="14"/>
        <tr r="BE283" s="14"/>
      </tp>
      <tp t="s">
        <v>KY</v>
        <stp/>
        <stp>##V3_BDPV12</stp>
        <stp>XS2385392936 Corp</stp>
        <stp>CNTRY_ISSUE_ISO</stp>
        <stp>[1.Weekly Download.xlsm]Coded!R151C34</stp>
        <tr r="AH151" s="14"/>
        <tr r="AH151" s="14"/>
      </tp>
      <tp t="s">
        <v>N</v>
        <stp/>
        <stp>##V3_BDPV12</stp>
        <stp>XS2280569364 Corp</stp>
        <stp>SOCIAL_BOND_IND</stp>
        <stp>[1.Weekly Download.xlsm]Coded!R263C57</stp>
        <tr r="BE263" s="14"/>
        <tr r="BE263" s="14"/>
      </tp>
      <tp t="s">
        <v>N</v>
        <stp/>
        <stp>##V3_BDPV12</stp>
        <stp>XS2346845584 Corp</stp>
        <stp>SOCIAL_BOND_IND</stp>
        <stp>[1.Weekly Download.xlsm]Coded!R202C57</stp>
        <tr r="BE202" s="14"/>
        <tr r="BE202" s="14"/>
      </tp>
      <tp t="s">
        <v>N</v>
        <stp/>
        <stp>##V3_BDPV12</stp>
        <stp>XS2357034755 Corp</stp>
        <stp>SOCIAL_BOND_IND</stp>
        <stp>[1.Weekly Download.xlsm]Coded!R192C57</stp>
        <tr r="BE192" s="14"/>
        <tr r="BE192" s="14"/>
      </tp>
      <tp t="s">
        <v>3/3/2020</v>
        <stp/>
        <stp>##V3_BDPV12</stp>
        <stp>XS2098347821 Corp</stp>
        <stp>SECURITY_PRICING_DATE</stp>
        <stp>[1.Weekly Download.xlsm]Coded!R307C49</stp>
        <tr r="AW307" s="14"/>
        <tr r="AW307" s="14"/>
        <tr r="AW307" s="14"/>
      </tp>
      <tp t="s">
        <v>N</v>
        <stp/>
        <stp>##V3_BDPV12</stp>
        <stp>XS2265797535 Corp</stp>
        <stp>SOCIAL_BOND_IND</stp>
        <stp>[1.Weekly Download.xlsm]Coded!R265C57</stp>
        <tr r="BE265" s="14"/>
        <tr r="BE265" s="14"/>
      </tp>
      <tp t="s">
        <v>N</v>
        <stp/>
        <stp>##V3_BDPV12</stp>
        <stp>XS2201821183 Corp</stp>
        <stp>SOCIAL_BOND_IND</stp>
        <stp>[1.Weekly Download.xlsm]Coded!R294C57</stp>
        <tr r="BE294" s="14"/>
        <tr r="BE294" s="14"/>
      </tp>
      <tp t="s">
        <v>28/7/2020</v>
        <stp/>
        <stp>##V3_BDPV12</stp>
        <stp>XS2208844493 Corp</stp>
        <stp>SECURITY_PRICING_DATE</stp>
        <stp>[1.Weekly Download.xlsm]Coded!R287C49</stp>
        <tr r="AW287" s="14"/>
        <tr r="AW287" s="14"/>
        <tr r="AW287" s="14"/>
      </tp>
      <tp t="s">
        <v>20/10/2021</v>
        <stp/>
        <stp>##V3_BDPV12</stp>
        <stp>XS2385820597 Corp</stp>
        <stp>SECURITY_PRICING_DATE</stp>
        <stp>[1.Weekly Download.xlsm]Coded!R140C49</stp>
        <tr r="AW140" s="14"/>
        <tr r="AW140" s="14"/>
        <tr r="AW140" s="14"/>
      </tp>
      <tp t="s">
        <v>18/3/2022</v>
        <stp/>
        <stp>##V3_BDPV12</stp>
        <stp>XS2456820690 Corp</stp>
        <stp>SECURITY_PRICING_DATE</stp>
        <stp>[1.Weekly Download.xlsm]Coded!R110C49</stp>
        <tr r="AW110" s="14"/>
        <tr r="AW110" s="14"/>
        <tr r="AW110" s="14"/>
      </tp>
      <tp t="s">
        <v>N</v>
        <stp/>
        <stp>##V3_BDPV12</stp>
        <stp>XS2294198549 Corp</stp>
        <stp>SOCIAL_BOND_IND</stp>
        <stp>[1.Weekly Download.xlsm]Coded!R244C57</stp>
        <tr r="BE244" s="14"/>
        <tr r="BE244" s="14"/>
      </tp>
      <tp t="s">
        <v>N</v>
        <stp/>
        <stp>##V3_BDPV12</stp>
        <stp>XS2344625632 Corp</stp>
        <stp>SOCIAL_BOND_IND</stp>
        <stp>[1.Weekly Download.xlsm]Coded!R191C57</stp>
        <tr r="BE191" s="14"/>
        <tr r="BE191" s="14"/>
      </tp>
      <tp t="s">
        <v>#N/A N/A</v>
        <stp/>
        <stp>##V3_BDPV12</stp>
        <stp>XS2371893533 Corp</stp>
        <stp>RTG_MDY_ISSUER</stp>
        <stp>[1.Weekly Download.xlsm]Coded!R172C11</stp>
        <tr r="K172" s="14"/>
      </tp>
      <tp t="s">
        <v>N</v>
        <stp/>
        <stp>##V3_BDPV12</stp>
        <stp>XS2275587090 Corp</stp>
        <stp>FLOATER</stp>
        <stp>[1.Weekly Download.xlsm]Coded!R258C29</stp>
        <tr r="AC258" s="14"/>
        <tr r="AC258" s="14"/>
      </tp>
      <tp t="s">
        <v>N</v>
        <stp/>
        <stp>##V3_BDPV12</stp>
        <stp>XS2400120650 Corp</stp>
        <stp>FLOATER</stp>
        <stp>[1.Weekly Download.xlsm]Coded!R133C29</stp>
        <tr r="AC133" s="14"/>
        <tr r="AC133" s="14"/>
      </tp>
      <tp t="s">
        <v>#N/A N/A</v>
        <stp/>
        <stp>##V3_BDPV12</stp>
        <stp>XS2348280962 Corp</stp>
        <stp>RTG_MDY_ISSUER</stp>
        <stp>[1.Weekly Download.xlsm]Coded!R206C11</stp>
        <tr r="K206" s="14"/>
      </tp>
      <tp t="s">
        <v>#N/A N/A</v>
        <stp/>
        <stp>##V3_BDPV12</stp>
        <stp>XS2102905168 Corp</stp>
        <stp>RTG_MDY_ISSUER</stp>
        <stp>[1.Weekly Download.xlsm]Coded!R314C11</stp>
        <tr r="K314" s="14"/>
      </tp>
      <tp t="s">
        <v>N</v>
        <stp/>
        <stp>##V3_BDPV12</stp>
        <stp>XS2125422290 Corp</stp>
        <stp>FLOATER</stp>
        <stp>[1.Weekly Download.xlsm]Coded!R311C29</stp>
        <tr r="AC311" s="14"/>
        <tr r="AC311" s="14"/>
      </tp>
      <tp t="s">
        <v>N</v>
        <stp/>
        <stp>##V3_BDPV12</stp>
        <stp>XS2291799778 Corp</stp>
        <stp>FLOATER</stp>
        <stp>[1.Weekly Download.xlsm]Coded!R250C29</stp>
        <tr r="AC250" s="14"/>
        <tr r="AC250" s="14"/>
      </tp>
      <tp t="s">
        <v>N</v>
        <stp/>
        <stp>##V3_BDPV12</stp>
        <stp>XS2100650758 Corp</stp>
        <stp>FLOATER</stp>
        <stp>[1.Weekly Download.xlsm]Coded!R317C29</stp>
        <tr r="AC317" s="14"/>
        <tr r="AC317" s="14"/>
      </tp>
      <tp t="s">
        <v>N</v>
        <stp/>
        <stp>##V3_BDPV12</stp>
        <stp>XS2322572459 Corp</stp>
        <stp>FLOATER</stp>
        <stp>[1.Weekly Download.xlsm]Coded!R236C29</stp>
        <tr r="AC236" s="14"/>
        <tr r="AC236" s="14"/>
      </tp>
      <tp t="s">
        <v>N</v>
        <stp/>
        <stp>##V3_BDPV12</stp>
        <stp>XS2280638607 Corp</stp>
        <stp>FLOATER</stp>
        <stp>[1.Weekly Download.xlsm]Coded!R259C29</stp>
        <tr r="AC259" s="14"/>
        <tr r="AC259" s="14"/>
      </tp>
      <tp t="s">
        <v>#N/A N/A</v>
        <stp/>
        <stp>##V3_BDPV12</stp>
        <stp>XS2262783033 Corp</stp>
        <stp>RTG_MDY_ISSUER</stp>
        <stp>[1.Weekly Download.xlsm]Coded!R266C11</stp>
        <tr r="K266" s="14"/>
      </tp>
      <tp t="s">
        <v>#N/A N/A</v>
        <stp/>
        <stp>##V3_BDPV12</stp>
        <stp>XS2361280162 Corp</stp>
        <stp>RTG_MDY_ISSUER</stp>
        <stp>[1.Weekly Download.xlsm]Coded!R179C11</stp>
        <tr r="K179" s="14"/>
      </tp>
      <tp t="s">
        <v>N</v>
        <stp/>
        <stp>##V3_BDPV12</stp>
        <stp>XS2422522685 Corp</stp>
        <stp>FLOATER</stp>
        <stp>[1.Weekly Download.xlsm]Coded!R120C29</stp>
        <tr r="AC120" s="14"/>
        <tr r="AC120" s="14"/>
      </tp>
      <tp t="s">
        <v>N</v>
        <stp/>
        <stp>##V3_BDPV12</stp>
        <stp>XS2471127584 Corp</stp>
        <stp>FLOATER</stp>
        <stp>[1.Weekly Download.xlsm]Coded!R104C29</stp>
        <tr r="AC104" s="14"/>
        <tr r="AC104" s="14"/>
      </tp>
      <tp t="s">
        <v>N</v>
        <stp/>
        <stp>##V3_BDPV12</stp>
        <stp>XS2361426559 Corp</stp>
        <stp>FLOATER</stp>
        <stp>[1.Weekly Download.xlsm]Coded!R178C29</stp>
        <tr r="AC178" s="14"/>
        <tr r="AC178" s="14"/>
      </tp>
      <tp t="s">
        <v>N</v>
        <stp/>
        <stp>##V3_BDPV12</stp>
        <stp>XS2384248790 Corp</stp>
        <stp>FLOATER</stp>
        <stp>[1.Weekly Download.xlsm]Coded!R155C29</stp>
        <tr r="AC155" s="14"/>
        <tr r="AC155" s="14"/>
      </tp>
      <tp t="s">
        <v>N</v>
        <stp/>
        <stp>##V3_BDPV12</stp>
        <stp>XS2341214059 Corp</stp>
        <stp>FLOATER</stp>
        <stp>[1.Weekly Download.xlsm]Coded!R221C29</stp>
        <tr r="AC221" s="14"/>
        <tr r="AC221" s="14"/>
      </tp>
      <tp t="s">
        <v>N</v>
        <stp/>
        <stp>##V3_BDPV12</stp>
        <stp>XS2382158207 Corp</stp>
        <stp>FLOATER</stp>
        <stp>[1.Weekly Download.xlsm]Coded!R153C29</stp>
        <tr r="AC153" s="14"/>
        <tr r="AC153" s="14"/>
      </tp>
      <tp t="s">
        <v>#N/A N/A</v>
        <stp/>
        <stp>##V3_BDPV12</stp>
        <stp>XS2353028298 Corp</stp>
        <stp>RTG_MDY_ISSUER</stp>
        <stp>[1.Weekly Download.xlsm]Coded!R193C11</stp>
        <tr r="K193" s="14"/>
      </tp>
      <tp t="s">
        <v>#N/A N/A</v>
        <stp/>
        <stp>##V3_BDPV12</stp>
        <stp>XS2353028298 Corp</stp>
        <stp>RTG_MDY_ISSUER</stp>
        <stp>[1.Weekly Download.xlsm]Coded!R176C11</stp>
        <tr r="K176" s="14"/>
      </tp>
      <tp t="s">
        <v>#N/A N/A</v>
        <stp/>
        <stp>##V3_BDPV12</stp>
        <stp>XS2383434029 Corp</stp>
        <stp>RTG_MDY_ISSUER</stp>
        <stp>[1.Weekly Download.xlsm]Coded!R147C11</stp>
        <tr r="K147" s="14"/>
      </tp>
      <tp t="s">
        <v>N</v>
        <stp/>
        <stp>##V3_BDPV12</stp>
        <stp>XS2405490850 Corp</stp>
        <stp>FLOATER</stp>
        <stp>[1.Weekly Download.xlsm]Coded!R134C29</stp>
        <tr r="AC134" s="14"/>
        <tr r="AC134" s="14"/>
      </tp>
      <tp t="s">
        <v>N</v>
        <stp/>
        <stp>##V3_BDPV12</stp>
        <stp>XS2278537787 Corp</stp>
        <stp>FLOATER</stp>
        <stp>[1.Weekly Download.xlsm]Coded!R239C29</stp>
        <tr r="AC239" s="14"/>
        <tr r="AC239" s="14"/>
      </tp>
      <tp t="s">
        <v>N</v>
        <stp/>
        <stp>##V3_BDPV12</stp>
        <stp>XS2349744594 Corp</stp>
        <stp>FLOATER</stp>
        <stp>[1.Weekly Download.xlsm]Coded!R198C29</stp>
        <tr r="AC198" s="14"/>
        <tr r="AC198" s="14"/>
      </tp>
      <tp t="s">
        <v>#N/A N/A</v>
        <stp/>
        <stp>##V3_BDPV12</stp>
        <stp>XS2314498333 Corp</stp>
        <stp>RTG_MDY_ISSUER</stp>
        <stp>[1.Weekly Download.xlsm]Coded!R180C11</stp>
        <tr r="K180" s="14"/>
      </tp>
      <tp t="s">
        <v>#N/A N/A</v>
        <stp/>
        <stp>##V3_BDPV12</stp>
        <stp>XS2417388175 Corp</stp>
        <stp>RTG_MDY_ISSUER</stp>
        <stp>[1.Weekly Download.xlsm]Coded!R128C11</stp>
        <tr r="K128" s="14"/>
      </tp>
      <tp t="s">
        <v>N</v>
        <stp/>
        <stp>##V3_BDPV12</stp>
        <stp>XS2209330161 Corp</stp>
        <stp>FLOATER</stp>
        <stp>[1.Weekly Download.xlsm]Coded!R288C29</stp>
        <tr r="AC288" s="14"/>
        <tr r="AC288" s="14"/>
      </tp>
      <tp t="s">
        <v>N</v>
        <stp/>
        <stp>##V3_BDPV12</stp>
        <stp>XS2290959860 Corp</stp>
        <stp>FLOATER</stp>
        <stp>[1.Weekly Download.xlsm]Coded!R251C29</stp>
        <tr r="AC251" s="14"/>
        <tr r="AC251" s="14"/>
      </tp>
      <tp t="s">
        <v>#N/A N/A</v>
        <stp/>
        <stp>##V3_BDPV12</stp>
        <stp>CAICPZ CH Equity</stp>
        <stp>RTG_MDY_FOREIGN_LT_BANK_DEPOSITS</stp>
        <stp>[1.Weekly Download.xlsm]Coded!R225C60</stp>
        <tr r="BH225" s="14"/>
      </tp>
      <tp t="s">
        <v>N</v>
        <stp/>
        <stp>##V3_BDPV12</stp>
        <stp>XS2228902255 Corp</stp>
        <stp>FLOATER</stp>
        <stp>[1.Weekly Download.xlsm]Coded!R249C29</stp>
        <tr r="AC249" s="14"/>
        <tr r="AC249" s="14"/>
      </tp>
      <tp t="s">
        <v>N</v>
        <stp/>
        <stp>##V3_BDPV12</stp>
        <stp>XS2228902255 Corp</stp>
        <stp>FLOATER</stp>
        <stp>[1.Weekly Download.xlsm]Coded!R261C29</stp>
        <tr r="AC261" s="14"/>
        <tr r="AC261" s="14"/>
      </tp>
      <tp t="s">
        <v>N</v>
        <stp/>
        <stp>##V3_BDPV12</stp>
        <stp>XS2461766805 Corp</stp>
        <stp>FLOATER</stp>
        <stp>[1.Weekly Download.xlsm]Coded!R105C29</stp>
        <tr r="AC105" s="14"/>
        <tr r="AC105" s="14"/>
      </tp>
      <tp t="s">
        <v>#N/A N/A</v>
        <stp/>
        <stp>##V3_BDPV12</stp>
        <stp>XS2314498093 Corp</stp>
        <stp>RTG_MDY_ISSUER</stp>
        <stp>[1.Weekly Download.xlsm]Coded!R267C11</stp>
        <tr r="K267" s="14"/>
      </tp>
      <tp t="s">
        <v>N</v>
        <stp/>
        <stp>##V3_BDPV12</stp>
        <stp>XS2379487189 Corp</stp>
        <stp>FLOATER</stp>
        <stp>[1.Weekly Download.xlsm]Coded!R159C29</stp>
        <tr r="AC159" s="14"/>
        <tr r="AC159" s="14"/>
      </tp>
      <tp t="s">
        <v>N</v>
        <stp/>
        <stp>##V3_BDPV12</stp>
        <stp>XS2333523814 Corp</stp>
        <stp>FLOATER</stp>
        <stp>[1.Weekly Download.xlsm]Coded!R232C29</stp>
        <tr r="AC232" s="14"/>
        <tr r="AC232" s="14"/>
      </tp>
      <tp t="s">
        <v>USD</v>
        <stp/>
        <stp>##V3_BDPV12</stp>
        <stp>XS2623993974 Corp</stp>
        <stp>CRNCY</stp>
        <stp>[1.Weekly Download.xlsm]Coded!R29C52</stp>
        <tr r="AZ29" s="14"/>
        <tr r="AZ29" s="14"/>
      </tp>
      <tp t="s">
        <v>EUR</v>
        <stp/>
        <stp>##V3_BDPV12</stp>
        <stp>XS2502812857 Corp</stp>
        <stp>CRNCY</stp>
        <stp>[1.Weekly Download.xlsm]Coded!R89C52</stp>
        <tr r="AZ89" s="14"/>
        <tr r="AZ89" s="14"/>
      </tp>
      <tp t="s">
        <v>#N/A Invalid Security</v>
        <stp/>
        <stp>##V3_BDPV12</stp>
        <stp xml:space="preserve">  CompanyID</stp>
        <stp>NAME</stp>
        <stp>[1.Weekly Download.xlsm]Coded!R177C39</stp>
        <tr r="AM177" s="14"/>
      </tp>
      <tp t="s">
        <v>#N/A Invalid Security</v>
        <stp/>
        <stp>##V3_BDPV12</stp>
        <stp xml:space="preserve">  CompanyID</stp>
        <stp>NAME</stp>
        <stp>[1.Weekly Download.xlsm]Coded!R168C39</stp>
        <tr r="AM168" s="14"/>
      </tp>
      <tp t="s">
        <v>#N/A Invalid Security</v>
        <stp/>
        <stp>##V3_BDPV12</stp>
        <stp xml:space="preserve">  CompanyID</stp>
        <stp>NAME</stp>
        <stp>[1.Weekly Download.xlsm]Coded!R159C39</stp>
        <tr r="AM159" s="14"/>
      </tp>
      <tp t="s">
        <v>#N/A Invalid Security</v>
        <stp/>
        <stp>##V3_BDPV12</stp>
        <stp xml:space="preserve">  CompanyID</stp>
        <stp>NAME</stp>
        <stp>[1.Weekly Download.xlsm]Coded!R150C39</stp>
        <tr r="AM150" s="14"/>
      </tp>
      <tp t="s">
        <v>#N/A Invalid Security</v>
        <stp/>
        <stp>##V3_BDPV12</stp>
        <stp xml:space="preserve">  CompanyID</stp>
        <stp>NAME</stp>
        <stp>[1.Weekly Download.xlsm]Coded!R141C39</stp>
        <tr r="AM141" s="14"/>
      </tp>
      <tp t="s">
        <v>#N/A Invalid Security</v>
        <stp/>
        <stp>##V3_BDPV12</stp>
        <stp xml:space="preserve">  CompanyID</stp>
        <stp>NAME</stp>
        <stp>[1.Weekly Download.xlsm]Coded!R132C39</stp>
        <tr r="AM132" s="14"/>
      </tp>
      <tp t="s">
        <v>#N/A Invalid Security</v>
        <stp/>
        <stp>##V3_BDPV12</stp>
        <stp xml:space="preserve">  CompanyID</stp>
        <stp>NAME</stp>
        <stp>[1.Weekly Download.xlsm]Coded!R123C39</stp>
        <tr r="AM123" s="14"/>
      </tp>
      <tp t="s">
        <v>#N/A Invalid Security</v>
        <stp/>
        <stp>##V3_BDPV12</stp>
        <stp xml:space="preserve">  CompanyID</stp>
        <stp>NAME</stp>
        <stp>[1.Weekly Download.xlsm]Coded!R114C39</stp>
        <tr r="AM114" s="14"/>
      </tp>
      <tp t="s">
        <v>#N/A Invalid Security</v>
        <stp/>
        <stp>##V3_BDPV12</stp>
        <stp xml:space="preserve">  CompanyID</stp>
        <stp>NAME</stp>
        <stp>[1.Weekly Download.xlsm]Coded!R105C39</stp>
        <tr r="AM105" s="14"/>
      </tp>
      <tp t="s">
        <v>#N/A Invalid Security</v>
        <stp/>
        <stp>##V3_BDPV12</stp>
        <stp xml:space="preserve">  CompanyID</stp>
        <stp>NAME</stp>
        <stp>[1.Weekly Download.xlsm]Coded!R195C39</stp>
        <tr r="AM195" s="14"/>
      </tp>
      <tp t="s">
        <v>#N/A Invalid Security</v>
        <stp/>
        <stp>##V3_BDPV12</stp>
        <stp xml:space="preserve">  CompanyID</stp>
        <stp>NAME</stp>
        <stp>[1.Weekly Download.xlsm]Coded!R186C39</stp>
        <tr r="AM186" s="14"/>
      </tp>
      <tp t="s">
        <v>#N/A N/A</v>
        <stp/>
        <stp>##V3_BDPV12</stp>
        <stp>1225503D VI Equity</stp>
        <stp>EQY_PRIM_SECURITY_PRIM_EXCH</stp>
        <stp>[1.Weekly Download.xlsm]Coded!R144C35</stp>
        <tr r="AI144" s="14"/>
      </tp>
      <tp t="s">
        <v>#N/A Invalid Security</v>
        <stp/>
        <stp>##V3_BDPV12</stp>
        <stp xml:space="preserve">  CompanyID</stp>
        <stp>NAME</stp>
        <stp>[1.Weekly Download.xlsm]Coded!R312C39</stp>
        <tr r="AM312" s="14"/>
      </tp>
      <tp t="s">
        <v>#N/A Invalid Security</v>
        <stp/>
        <stp>##V3_BDPV12</stp>
        <stp xml:space="preserve">  CompanyID</stp>
        <stp>NAME</stp>
        <stp>[1.Weekly Download.xlsm]Coded!R303C39</stp>
        <tr r="AM303" s="14"/>
      </tp>
      <tp t="s">
        <v>#N/A Invalid Security</v>
        <stp/>
        <stp>##V3_BDPV12</stp>
        <stp xml:space="preserve">  CompanyID</stp>
        <stp>NAME</stp>
        <stp>[1.Weekly Download.xlsm]Coded!R276C39</stp>
        <tr r="AM276" s="14"/>
      </tp>
      <tp t="s">
        <v>#N/A Invalid Security</v>
        <stp/>
        <stp>##V3_BDPV12</stp>
        <stp xml:space="preserve">  CompanyID</stp>
        <stp>NAME</stp>
        <stp>[1.Weekly Download.xlsm]Coded!R267C39</stp>
        <tr r="AM267" s="14"/>
      </tp>
      <tp t="s">
        <v>#N/A Invalid Security</v>
        <stp/>
        <stp>##V3_BDPV12</stp>
        <stp xml:space="preserve">  CompanyID</stp>
        <stp>NAME</stp>
        <stp>[1.Weekly Download.xlsm]Coded!R258C39</stp>
        <tr r="AM258" s="14"/>
      </tp>
      <tp t="s">
        <v>#N/A Invalid Security</v>
        <stp/>
        <stp>##V3_BDPV12</stp>
        <stp xml:space="preserve">  CompanyID</stp>
        <stp>NAME</stp>
        <stp>[1.Weekly Download.xlsm]Coded!R249C39</stp>
        <tr r="AM249" s="14"/>
      </tp>
      <tp t="s">
        <v>#N/A Invalid Security</v>
        <stp/>
        <stp>##V3_BDPV12</stp>
        <stp xml:space="preserve">  CompanyID</stp>
        <stp>NAME</stp>
        <stp>[1.Weekly Download.xlsm]Coded!R240C39</stp>
        <tr r="AM240" s="14"/>
      </tp>
      <tp t="s">
        <v>#N/A Invalid Security</v>
        <stp/>
        <stp>##V3_BDPV12</stp>
        <stp xml:space="preserve">  CompanyID</stp>
        <stp>NAME</stp>
        <stp>[1.Weekly Download.xlsm]Coded!R231C39</stp>
        <tr r="AM231" s="14"/>
      </tp>
      <tp t="s">
        <v>#N/A Invalid Security</v>
        <stp/>
        <stp>##V3_BDPV12</stp>
        <stp xml:space="preserve">  CompanyID</stp>
        <stp>NAME</stp>
        <stp>[1.Weekly Download.xlsm]Coded!R222C39</stp>
        <tr r="AM222" s="14"/>
      </tp>
      <tp t="s">
        <v>#N/A Invalid Security</v>
        <stp/>
        <stp>##V3_BDPV12</stp>
        <stp xml:space="preserve">  CompanyID</stp>
        <stp>NAME</stp>
        <stp>[1.Weekly Download.xlsm]Coded!R213C39</stp>
        <tr r="AM213" s="14"/>
      </tp>
      <tp t="s">
        <v>#N/A Invalid Security</v>
        <stp/>
        <stp>##V3_BDPV12</stp>
        <stp xml:space="preserve">  CompanyID</stp>
        <stp>NAME</stp>
        <stp>[1.Weekly Download.xlsm]Coded!R204C39</stp>
        <tr r="AM204" s="14"/>
      </tp>
      <tp t="s">
        <v>#N/A Invalid Security</v>
        <stp/>
        <stp>##V3_BDPV12</stp>
        <stp xml:space="preserve">  CompanyID</stp>
        <stp>NAME</stp>
        <stp>[1.Weekly Download.xlsm]Coded!R294C39</stp>
        <tr r="AM294" s="14"/>
      </tp>
      <tp t="s">
        <v>#N/A Invalid Security</v>
        <stp/>
        <stp>##V3_BDPV12</stp>
        <stp xml:space="preserve">  CompanyID</stp>
        <stp>NAME</stp>
        <stp>[1.Weekly Download.xlsm]Coded!R285C39</stp>
        <tr r="AM285" s="14"/>
      </tp>
      <tp t="s">
        <v>USD</v>
        <stp/>
        <stp>##V3_BDPV12</stp>
        <stp>XS2639510341 Corp</stp>
        <stp>CRNCY</stp>
        <stp>[1.Weekly Download.xlsm]Coded!R28C52</stp>
        <tr r="AZ28" s="14"/>
        <tr r="AZ28" s="14"/>
      </tp>
      <tp t="s">
        <v>USD</v>
        <stp/>
        <stp>##V3_BDPV12</stp>
        <stp>XS2623522930 Corp</stp>
        <stp>CRNCY</stp>
        <stp>[1.Weekly Download.xlsm]Coded!R38C52</stp>
        <tr r="AZ38" s="14"/>
        <tr r="AZ38" s="14"/>
      </tp>
      <tp t="s">
        <v>USD</v>
        <stp/>
        <stp>##V3_BDPV12</stp>
        <stp>XS2662422802 Corp</stp>
        <stp>CRNCY</stp>
        <stp>[1.Weekly Download.xlsm]Coded!R21C52</stp>
        <tr r="AZ21" s="14"/>
        <tr r="AZ21" s="14"/>
      </tp>
      <tp t="s">
        <v>A+</v>
        <stp/>
        <stp>##V3_BDPV12</stp>
        <stp>1312138D CH Equity</stp>
        <stp>RTG_FITCH_LT_ISSUER_DEFAULT</stp>
        <stp>[1.Weekly Download.xlsm]Coded!R207C62</stp>
        <tr r="BJ207" s="14"/>
        <tr r="BJ207" s="14"/>
      </tp>
      <tp t="s">
        <v>22/8/2023</v>
        <stp/>
        <stp>##V3_BDPV12</stp>
        <stp>XS2668376747 Corp</stp>
        <stp>SECURITY_PRICING_DATE</stp>
        <stp>[1.Weekly Download.xlsm]Coded!R16C49</stp>
        <tr r="AW16" s="14"/>
        <tr r="AW16" s="14"/>
        <tr r="AW16" s="14"/>
      </tp>
      <tp t="s">
        <v>#N/A N/A</v>
        <stp/>
        <stp>##V3_BDPV12</stp>
        <stp>1767879D CH Equity</stp>
        <stp>RTG_FITCH_LT_ISSUER_DEFAULT</stp>
        <stp>[1.Weekly Download.xlsm]Coded!R156C24</stp>
        <tr r="X156" s="14"/>
        <tr r="X156" s="14"/>
      </tp>
      <tp t="s">
        <v>广西交通投资集团有限</v>
        <stp/>
        <stp>##V3_BDPV12</stp>
        <stp>GCIGCZ CH Equity</stp>
        <stp>ISSUER</stp>
        <stp>[1.Weekly Download.xlsm]Coded!R95C37</stp>
        <tr r="AK95" s="14"/>
        <tr r="AK95" s="14"/>
      </tp>
      <tp t="s">
        <v>#N/A N/A</v>
        <stp/>
        <stp>##V3_BDPV12</stp>
        <stp>0791831D CH Equity</stp>
        <stp>RTG_MDY_FOREIGN_LT_BANK_DEPOSITS</stp>
        <stp>[1.Weekly Download.xlsm]Coded!R4C60</stp>
        <tr r="BH4" s="14"/>
      </tp>
      <tp t="s">
        <v>10/8/2023</v>
        <stp/>
        <stp>##V3_BDPV12</stp>
        <stp>XS2658712752 Corp</stp>
        <stp>SECURITY_PRICING_DATE</stp>
        <stp>[1.Weekly Download.xlsm]Coded!R17C49</stp>
        <tr r="AW17" s="14"/>
        <tr r="AW17" s="14"/>
        <tr r="AW17" s="14"/>
      </tp>
      <tp t="s">
        <v>16/9/2022</v>
        <stp/>
        <stp>##V3_BDPV12</stp>
        <stp>XS2527143833 Corp</stp>
        <stp>SECURITY_PRICING_DATE</stp>
        <stp>[1.Weekly Download.xlsm]Coded!R86C49</stp>
        <tr r="AW86" s="14"/>
        <tr r="AW86" s="14"/>
        <tr r="AW86" s="14"/>
      </tp>
      <tp t="s">
        <v>A+</v>
        <stp/>
        <stp>##V3_BDPV12</stp>
        <stp>1312138D CH Equity</stp>
        <stp>RTG_FITCH_LT_ISSUER_DEFAULT</stp>
        <stp>[1.Weekly Download.xlsm]Coded!R207C24</stp>
        <tr r="X207" s="14"/>
        <tr r="X207" s="14"/>
        <tr r="X207" s="14"/>
      </tp>
      <tp t="s">
        <v>BBB</v>
        <stp/>
        <stp>##V3_BDPV12</stp>
        <stp>1332538D CH Equity</stp>
        <stp>RTG_FITCH_LT_ISSUER_DEFAULT</stp>
        <stp>[1.Weekly Download.xlsm]Coded!R226C24</stp>
        <tr r="X226" s="14"/>
        <tr r="X226" s="14"/>
        <tr r="X226" s="14"/>
      </tp>
      <tp t="s">
        <v>#N/A Field Not Applicable</v>
        <stp/>
        <stp>##V3_BDPV12</stp>
        <stp>XS2671498447 Corp</stp>
        <stp>FLT_SPREAD</stp>
        <stp>[1.Weekly Download.xlsm]Coded!R4C28</stp>
        <tr r="AB4" s="14"/>
      </tp>
      <tp t="s">
        <v>A</v>
        <stp/>
        <stp>##V3_BDPV12</stp>
        <stp>0929794D CH Equity</stp>
        <stp>RTG_FITCH_LT_ISSUER_DEFAULT</stp>
        <stp>[1.Weekly Download.xlsm]Coded!R190C24</stp>
        <tr r="X190" s="14"/>
        <tr r="X190" s="14"/>
        <tr r="X190" s="14"/>
      </tp>
      <tp t="s">
        <v>BBB+</v>
        <stp/>
        <stp>##V3_BDPV12</stp>
        <stp>1666862D CH Equity</stp>
        <stp>RTG_FITCH_LT_ISSUER_DEFAULT</stp>
        <stp>[1.Weekly Download.xlsm]Coded!R147C24</stp>
        <tr r="X147" s="14"/>
        <tr r="X147" s="14"/>
        <tr r="X147" s="14"/>
      </tp>
      <tp t="s">
        <v>舜鑫国际发展有限公司</v>
        <stp/>
        <stp>##V3_BDPV12</stp>
        <stp>1902545D VI Equity</stp>
        <stp>ISSUER</stp>
        <stp>[1.Weekly Download.xlsm]Coded!R179C37</stp>
        <tr r="AK179" s="14"/>
        <tr r="AK179" s="14"/>
      </tp>
      <tp t="s">
        <v>Zhongyuan Zhicheng Co Ltd</v>
        <stp/>
        <stp>##V3_BDPV12</stp>
        <stp>1898540D VI Equity</stp>
        <stp>ISSUER</stp>
        <stp>[1.Weekly Download.xlsm]Coded!R190C37</stp>
        <tr r="AK190" s="14"/>
        <tr r="AK190" s="14"/>
      </tp>
      <tp t="s">
        <v>SFG International Holdings Co</v>
        <stp/>
        <stp>##V3_BDPV12</stp>
        <stp>1891543D VI Equity</stp>
        <stp>ISSUER</stp>
        <stp>[1.Weekly Download.xlsm]Coded!R207C37</stp>
        <tr r="AK207" s="14"/>
        <tr r="AK207" s="14"/>
      </tp>
      <tp t="s">
        <v>000671 CH</v>
        <stp/>
        <stp>##V3_BDPV12</stp>
        <stp>XS2347769833 Corp</stp>
        <stp>ISSUER_PARENT_EQY_TICKER</stp>
        <stp>[1.Weekly Download.xlsm]Coded!R204C58</stp>
        <tr r="BF204" s="14"/>
        <tr r="BF204" s="14"/>
      </tp>
      <tp t="s">
        <v>SCDHCZ CH</v>
        <stp/>
        <stp>##V3_BDPV12</stp>
        <stp>XS2266935993 Corp</stp>
        <stp>ISSUER_PARENT_EQY_TICKER</stp>
        <stp>[1.Weekly Download.xlsm]Coded!R169C58</stp>
        <tr r="BF169" s="14"/>
        <tr r="BF169" s="14"/>
      </tp>
      <tp t="s">
        <v>1467883D CH</v>
        <stp/>
        <stp>##V3_BDPV12</stp>
        <stp>XS2447542874 Corp</stp>
        <stp>ISSUER_PARENT_EQY_TICKER</stp>
        <stp>[1.Weekly Download.xlsm]Coded!R112C58</stp>
        <tr r="BF112" s="14"/>
        <tr r="BF112" s="14"/>
      </tp>
      <tp t="s">
        <v>2768 HK</v>
        <stp/>
        <stp>##V3_BDPV12</stp>
        <stp>XS2368463779 Corp</stp>
        <stp>ISSUER_PARENT_EQY_TICKER</stp>
        <stp>[1.Weekly Download.xlsm]Coded!R177C58</stp>
        <tr r="BF177" s="14"/>
        <tr r="BF177" s="14"/>
      </tp>
      <tp t="s">
        <v>600030 CH</v>
        <stp/>
        <stp>##V3_BDPV12</stp>
        <stp>XS2469032630 Corp</stp>
        <stp>ISSUER_PARENT_EQY_TICKER</stp>
        <stp>[1.Weekly Download.xlsm]Coded!R107C58</stp>
        <tr r="BF107" s="14"/>
        <tr r="BF107" s="14"/>
      </tp>
      <tp t="s">
        <v>2768 HK</v>
        <stp/>
        <stp>##V3_BDPV12</stp>
        <stp>XS2279822683 Corp</stp>
        <stp>ISSUER_PARENT_EQY_TICKER</stp>
        <stp>[1.Weekly Download.xlsm]Coded!R256C58</stp>
        <tr r="BF256" s="14"/>
        <tr r="BF256" s="14"/>
      </tp>
      <tp t="s">
        <v>1833421D CH</v>
        <stp/>
        <stp>##V3_BDPV12</stp>
        <stp>XS2278537787 Corp</stp>
        <stp>ISSUER_PARENT_EQY_TICKER</stp>
        <stp>[1.Weekly Download.xlsm]Coded!R239C58</stp>
        <tr r="BF239" s="14"/>
        <tr r="BF239" s="14"/>
      </tp>
      <tp t="s">
        <v>Coastal Emerald有限公司</v>
        <stp/>
        <stp>##V3_BDPV12</stp>
        <stp>1579506D VI Equity</stp>
        <stp>ISSUER</stp>
        <stp>[1.Weekly Download.xlsm]Coded!R212C37</stp>
        <tr r="AK212" s="14"/>
        <tr r="AK212" s="14"/>
      </tp>
      <tp t="s">
        <v>福建漳龙集团有限公司</v>
        <stp/>
        <stp>##V3_BDPV12</stp>
        <stp>FUJIAZ CH Equity</stp>
        <stp>ISSUER</stp>
        <stp>[1.Weekly Download.xlsm]Coded!R258C37</stp>
        <tr r="AK258" s="14"/>
        <tr r="AK258" s="14"/>
      </tp>
      <tp t="s">
        <v>600325 CH</v>
        <stp/>
        <stp>##V3_BDPV12</stp>
        <stp>XS2427980821 Corp</stp>
        <stp>ISSUER_PARENT_EQY_TICKER</stp>
        <stp>[1.Weekly Download.xlsm]Coded!R114C58</stp>
        <tr r="BF114" s="14"/>
        <tr r="BF114" s="14"/>
      </tp>
      <tp t="s">
        <v>邦杰环球有限公司</v>
        <stp/>
        <stp>##V3_BDPV12</stp>
        <stp>1225503D VI Equity</stp>
        <stp>ISSUER</stp>
        <stp>[1.Weekly Download.xlsm]Coded!R144C37</stp>
        <tr r="AK144" s="14"/>
        <tr r="AK144" s="14"/>
      </tp>
      <tp t="s">
        <v>CMS International Gemstone Ltd</v>
        <stp/>
        <stp>##V3_BDPV12</stp>
        <stp>1917594D HK Equity</stp>
        <stp>ISSUER</stp>
        <stp>[1.Weekly Download.xlsm]Coded!R152C37</stp>
        <tr r="AK152" s="14"/>
        <tr r="AK152" s="14"/>
      </tp>
      <tp t="s">
        <v>#N/A N/A</v>
        <stp/>
        <stp>##V3_BDPV12</stp>
        <stp>600837 CH Equity</stp>
        <stp>RTG_MDY_ISSUER</stp>
        <stp>[1.Weekly Download.xlsm]Coded!R41C19</stp>
        <tr r="S41" s="14"/>
        <tr r="S41" s="14"/>
      </tp>
      <tp t="s">
        <v>国家电投优先股有限公</v>
        <stp/>
        <stp>##V3_BDPV12</stp>
        <stp>1946531D KY Equity</stp>
        <stp>ISSUER</stp>
        <stp>[1.Weekly Download.xlsm]Coded!R128C37</stp>
        <tr r="AK128" s="14"/>
        <tr r="AK128" s="14"/>
      </tp>
      <tp t="s">
        <v>中船集团资本2015有限</v>
        <stp/>
        <stp>##V3_BDPV12</stp>
        <stp>1235527D CH Equity</stp>
        <stp>ISSUER</stp>
        <stp>[1.Weekly Download.xlsm]Coded!R317C37</stp>
        <tr r="AK317" s="14"/>
        <tr r="AK317" s="14"/>
      </tp>
      <tp t="s">
        <v>中船集团资本2015有限</v>
        <stp/>
        <stp>##V3_BDPV12</stp>
        <stp>1235527D CH Equity</stp>
        <stp>ISSUER</stp>
        <stp>[1.Weekly Download.xlsm]Coded!R318C37</stp>
        <tr r="AK318" s="14"/>
        <tr r="AK318" s="14"/>
      </tp>
      <tp t="s">
        <v>和骏顺泽投资有限公司</v>
        <stp/>
        <stp>##V3_BDPV12</stp>
        <stp>1653567D CH Equity</stp>
        <stp>ISSUER</stp>
        <stp>[1.Weekly Download.xlsm]Coded!R263C37</stp>
        <tr r="AK263" s="14"/>
        <tr r="AK263" s="14"/>
      </tp>
      <tp t="s">
        <v>#N/A N/A</v>
        <stp/>
        <stp>##V3_BDPV12</stp>
        <stp>600837 CH Equity</stp>
        <stp>RTG_MDY_ISSUER</stp>
        <stp>[1.Weekly Download.xlsm]Coded!R41C59</stp>
        <tr r="BG41" s="14"/>
      </tp>
      <tp t="s">
        <v>西安航天高技术产业发</v>
        <stp/>
        <stp>##V3_BDPV12</stp>
        <stp>1366541D CH Equity</stp>
        <stp>ISSUER</stp>
        <stp>[1.Weekly Download.xlsm]Coded!R172C37</stp>
        <tr r="AK172" s="14"/>
        <tr r="AK172" s="14"/>
      </tp>
      <tp t="s">
        <v>瀚惠国际有限公司</v>
        <stp/>
        <stp>##V3_BDPV12</stp>
        <stp>1739582D HK Equity</stp>
        <stp>ISSUER</stp>
        <stp>[1.Weekly Download.xlsm]Coded!R255C37</stp>
        <tr r="AK255" s="14"/>
        <tr r="AK255" s="14"/>
      </tp>
      <tp t="s">
        <v>XIAOMI BEST TIME INTL</v>
        <stp/>
        <stp>##V3_BDPV12</stp>
        <stp>USY77108AF80 Corp</stp>
        <stp>NAME</stp>
        <stp>[1.Weekly Download.xlsm]Coded!R182C4</stp>
        <tr r="D182" s="14"/>
        <tr r="D182" s="14"/>
      </tp>
      <tp t="s">
        <v>A</v>
        <stp/>
        <stp>##V3_BDPV12</stp>
        <stp>XS2559584888 Corp</stp>
        <stp>RTG_FITCH_LT_ISSUER_DEFAULT</stp>
        <stp>[1.Weekly Download.xlsm]Coded!R78C16</stp>
        <tr r="P78" s="14"/>
        <tr r="P78" s="14"/>
      </tp>
      <tp t="s">
        <v>#N/A N/A</v>
        <stp/>
        <stp>##V3_BDPV12</stp>
        <stp>0489702D CH Equity</stp>
        <stp>RTG_MDY_FOREIGN_LT_BANK_DEPOSITS</stp>
        <stp>[1.Weekly Download.xlsm]Coded!R69C60</stp>
        <tr r="BH69" s="14"/>
      </tp>
      <tp t="s">
        <v>#N/A N/A</v>
        <stp/>
        <stp>##V3_BDPV12</stp>
        <stp>XS2658712752 Corp</stp>
        <stp>RTG_FITCH_LT_ISSUER_DEFAULT</stp>
        <stp>[1.Weekly Download.xlsm]Coded!R17C16</stp>
        <tr r="P17" s="14"/>
      </tp>
      <tp t="s">
        <v>#N/A N/A</v>
        <stp/>
        <stp>##V3_BDPV12</stp>
        <stp>JINGRZ CH Equity</stp>
        <stp>RTG_MOODY_LONG_TERM</stp>
        <stp>[1.Weekly Download.xlsm]Coded!R244C21</stp>
        <tr r="U244" s="14"/>
        <tr r="U244" s="14"/>
      </tp>
      <tp t="s">
        <v>#N/A N/A</v>
        <stp/>
        <stp>##V3_BDPV12</stp>
        <stp>0489702D CH Equity</stp>
        <stp>RTG_MDY_FOREIGN_LT_BANK_DEPOSITS</stp>
        <stp>[1.Weekly Download.xlsm]Coded!R69C20</stp>
        <tr r="T69" s="14"/>
        <tr r="T69" s="14"/>
      </tp>
      <tp t="s">
        <v>#N/A N/A</v>
        <stp/>
        <stp>##V3_BDPV12</stp>
        <stp>HK0000921111 Corp</stp>
        <stp>SPREAD_TO_TSY_ISSUE</stp>
        <stp>[1.Weekly Download.xlsm]Coded!R41C26</stp>
        <tr r="Z41" s="14"/>
      </tp>
      <tp t="s">
        <v>#N/A N/A</v>
        <stp/>
        <stp>##V3_BDPV12</stp>
        <stp>0795738D CH Equity</stp>
        <stp>RTG_MDY_FOREIGN_LT_BANK_DEPOSITS</stp>
        <stp>[1.Weekly Download.xlsm]Coded!R81C60</stp>
        <tr r="BH81" s="14"/>
      </tp>
      <tp t="s">
        <v>#N/A N/A</v>
        <stp/>
        <stp>##V3_BDPV12</stp>
        <stp>SDGGCZ CH Equity</stp>
        <stp>RTG_MOODY_LONG_TERM</stp>
        <stp>[1.Weekly Download.xlsm]Coded!R161C21</stp>
        <tr r="U161" s="14"/>
        <tr r="U161" s="14"/>
      </tp>
      <tp t="s">
        <v>#N/A N/A</v>
        <stp/>
        <stp>##V3_BDPV12</stp>
        <stp>SDGGCZ CH Equity</stp>
        <stp>RTG_MOODY_LONG_TERM</stp>
        <stp>[1.Weekly Download.xlsm]Coded!R162C21</stp>
        <tr r="U162" s="14"/>
        <tr r="U162" s="14"/>
      </tp>
      <tp t="s">
        <v>#N/A N/A</v>
        <stp/>
        <stp>##V3_BDPV12</stp>
        <stp>XS2540489338 Corp</stp>
        <stp>RTG_FITCH_LT_ISSUER_DEFAULT</stp>
        <stp>[1.Weekly Download.xlsm]Coded!R65C16</stp>
        <tr r="P65" s="14"/>
      </tp>
      <tp t="s">
        <v>#N/A N/A</v>
        <stp/>
        <stp>##V3_BDPV12</stp>
        <stp>HK0000939428 Corp</stp>
        <stp>RTG_SP_LT_FC_ISSUER_CREDIT</stp>
        <stp>[1.Weekly Download.xlsm]Coded!R26C15</stp>
        <tr r="O26" s="14"/>
      </tp>
      <tp t="s">
        <v>#N/A N/A</v>
        <stp/>
        <stp>##V3_BDPV12</stp>
        <stp>XS2634238526 Corp</stp>
        <stp>SPREAD_TO_TSY_ISSUE</stp>
        <stp>[1.Weekly Download.xlsm]Coded!R31C26</stp>
        <tr r="Z31" s="14"/>
      </tp>
      <tp t="s">
        <v>#N/A N/A</v>
        <stp/>
        <stp>##V3_BDPV12</stp>
        <stp>XS2634238526 Corp</stp>
        <stp>SPREAD_TO_TSY_ISSUE</stp>
        <stp>[1.Weekly Download.xlsm]Coded!R32C26</stp>
        <tr r="Z32" s="14"/>
      </tp>
      <tp t="s">
        <v>广州开发区控股集团有</v>
        <stp/>
        <stp>##V3_BDPV12</stp>
        <stp>GUGZ CH Equity</stp>
        <stp>ISSUER</stp>
        <stp>[1.Weekly Download.xlsm]Coded!R50C37</stp>
        <tr r="AK50" s="14"/>
        <tr r="AK50" s="14"/>
      </tp>
      <tp t="s">
        <v>#N/A N/A</v>
        <stp/>
        <stp>##V3_BDPV12</stp>
        <stp>G238027 Corp</stp>
        <stp>RTG_SP</stp>
        <stp>[1.Weekly Download.xlsm]Coded!R68C9</stp>
        <tr r="I68" s="14"/>
      </tp>
      <tp t="s">
        <v>#N/A N/A</v>
        <stp/>
        <stp>##V3_BDPV12</stp>
        <stp>G238039 Corp</stp>
        <stp>RTG_SP</stp>
        <stp>[1.Weekly Download.xlsm]Coded!R58C9</stp>
        <tr r="I58" s="14"/>
      </tp>
      <tp t="s">
        <v>#N/A Field Not Applicable</v>
        <stp/>
        <stp>##V3_BDPV12</stp>
        <stp>HK0000947231 Corp</stp>
        <stp>FLT_SPREAD</stp>
        <stp>[1.Weekly Download.xlsm]Coded!R10C28</stp>
        <tr r="AB10" s="14"/>
      </tp>
      <tp t="s">
        <v>#N/A N/A</v>
        <stp/>
        <stp>##V3_BDPV12</stp>
        <stp>HK0000947231 Corp</stp>
        <stp>RTG_FITCH_LT_ISSUER_DEFAULT</stp>
        <stp>[1.Weekly Download.xlsm]Coded!R10C16</stp>
        <tr r="P10" s="14"/>
      </tp>
      <tp t="s">
        <v>#N/A N/A</v>
        <stp/>
        <stp>##V3_BDPV12</stp>
        <stp>HFIGCZ CH Equity</stp>
        <stp>RTG_MOODY_LONG_TERM</stp>
        <stp>[1.Weekly Download.xlsm]Coded!R296C21</stp>
        <tr r="U296" s="14"/>
        <tr r="U296" s="14"/>
      </tp>
      <tp t="s">
        <v>#N/A N/A</v>
        <stp/>
        <stp>##V3_BDPV12</stp>
        <stp>HK0000946829 Corp</stp>
        <stp>RTG_SP_LT_FC_ISSUER_CREDIT</stp>
        <stp>[1.Weekly Download.xlsm]Coded!R13C15</stp>
        <tr r="O13" s="14"/>
      </tp>
      <tp t="s">
        <v>交通银行/香港分行</v>
        <stp/>
        <stp>##V3_BDPV12</stp>
        <stp>BCMZ HK Equity</stp>
        <stp>ISSUER</stp>
        <stp>[1.Weekly Download.xlsm]Coded!R63C37</stp>
        <tr r="AK63" s="14"/>
        <tr r="AK63" s="14"/>
      </tp>
      <tp t="s">
        <v>交通银行/香港分行</v>
        <stp/>
        <stp>##V3_BDPV12</stp>
        <stp>BCMZ HK Equity</stp>
        <stp>ISSUER</stp>
        <stp>[1.Weekly Download.xlsm]Coded!R78C37</stp>
        <tr r="AK78" s="14"/>
        <tr r="AK78" s="14"/>
      </tp>
      <tp t="s">
        <v>交通银行/香港分行</v>
        <stp/>
        <stp>##V3_BDPV12</stp>
        <stp>BCMZ HK Equity</stp>
        <stp>ISSUER</stp>
        <stp>[1.Weekly Download.xlsm]Coded!R14C37</stp>
        <tr r="AK14" s="14"/>
        <tr r="AK14" s="14"/>
      </tp>
      <tp t="s">
        <v>BBB+</v>
        <stp/>
        <stp>##V3_BDPV12</stp>
        <stp>XS2648007495 Corp</stp>
        <stp>RTG_SP_LT_FC_ISSUER_CREDIT</stp>
        <stp>[1.Weekly Download.xlsm]Coded!R25C15</stp>
        <tr r="O25" s="14"/>
        <tr r="O25" s="14"/>
      </tp>
      <tp t="s">
        <v>#N/A N/A</v>
        <stp/>
        <stp>##V3_BDPV12</stp>
        <stp>XS2641625137 Corp</stp>
        <stp>SPREAD_TO_TSY_ISSUE</stp>
        <stp>[1.Weekly Download.xlsm]Coded!R30C26</stp>
        <tr r="Z30" s="14"/>
      </tp>
      <tp t="s">
        <v>#N/A N/A</v>
        <stp/>
        <stp>##V3_BDPV12</stp>
        <stp>XS2502241412 Corp</stp>
        <stp>SPREAD_TO_TSY_ISSUE</stp>
        <stp>[1.Weekly Download.xlsm]Coded!R92C26</stp>
        <tr r="Z92" s="14"/>
      </tp>
      <tp t="s">
        <v>#N/A N/A</v>
        <stp/>
        <stp>##V3_BDPV12</stp>
        <stp>HK0000921020 Corp</stp>
        <stp>RTG_SP_LT_FC_ISSUER_CREDIT</stp>
        <stp>[1.Weekly Download.xlsm]Coded!R43C15</stp>
        <tr r="O43" s="14"/>
      </tp>
      <tp t="s">
        <v>#N/A N/A</v>
        <stp/>
        <stp>##V3_BDPV12</stp>
        <stp>XS2487638764 Corp</stp>
        <stp>SPREAD_TO_TSY_ISSUE</stp>
        <stp>[1.Weekly Download.xlsm]Coded!R96C26</stp>
        <tr r="Z96" s="14"/>
      </tp>
      <tp t="s">
        <v>#N/A N/A</v>
        <stp/>
        <stp>##V3_BDPV12</stp>
        <stp>HK0000954286 Corp</stp>
        <stp>ISSUER_PARENT_EQY_TICKER</stp>
        <stp>[1.Weekly Download.xlsm]Coded!R5C58</stp>
        <tr r="BF5" s="14"/>
      </tp>
      <tp>
        <v>90</v>
        <stp/>
        <stp>##V3_BDPV12</stp>
        <stp>XS2648007495 Corp</stp>
        <stp>SPREAD_TO_TSY_ISSUE</stp>
        <stp>[1.Weekly Download.xlsm]Coded!R25C26</stp>
        <tr r="Z25" s="14"/>
        <tr r="Z25" s="14"/>
      </tp>
      <tp t="s">
        <v>#N/A Field Not Applicable</v>
        <stp/>
        <stp>##V3_BDPV12</stp>
        <stp>HK0000921038 Corp</stp>
        <stp>FLT_SPREAD</stp>
        <stp>[1.Weekly Download.xlsm]Coded!R42C28</stp>
        <tr r="AB42" s="14"/>
      </tp>
      <tp t="s">
        <v>#N/A N/A</v>
        <stp/>
        <stp>##V3_BDPV12</stp>
        <stp>XS2502812857 Corp</stp>
        <stp>SPREAD_TO_TSY_ISSUE</stp>
        <stp>[1.Weekly Download.xlsm]Coded!R89C26</stp>
        <tr r="Z89" s="14"/>
      </tp>
      <tp t="s">
        <v>#N/A Field Not Applicable</v>
        <stp/>
        <stp>##V3_BDPV12</stp>
        <stp>XS2661086483 Corp</stp>
        <stp>FLT_SPREAD</stp>
        <stp>[1.Weekly Download.xlsm]Coded!R15C28</stp>
        <tr r="AB15" s="14"/>
      </tp>
      <tp t="s">
        <v>3/9/2020</v>
        <stp/>
        <stp>##V3_BDPV12</stp>
        <stp>XS2227193211 Corp</stp>
        <stp>SECURITY_PRICING_DATE</stp>
        <stp>[1.Weekly Download.xlsm]Coded!R279C49</stp>
        <tr r="AW279" s="14"/>
        <tr r="AW279" s="14"/>
        <tr r="AW279" s="14"/>
      </tp>
      <tp t="s">
        <v>BM</v>
        <stp/>
        <stp>##V3_BDPV12</stp>
        <stp>XS2320779213 Corp</stp>
        <stp>CNTRY_ISSUE_ISO</stp>
        <stp>[1.Weekly Download.xlsm]Coded!R217C34</stp>
        <tr r="AH217" s="14"/>
        <tr r="AH217" s="14"/>
      </tp>
      <tp t="s">
        <v>VG</v>
        <stp/>
        <stp>##V3_BDPV12</stp>
        <stp>XS2334068645 Corp</stp>
        <stp>CNTRY_ISSUE_ISO</stp>
        <stp>[1.Weekly Download.xlsm]Coded!R224C34</stp>
        <tr r="AH224" s="14"/>
        <tr r="AH224" s="14"/>
      </tp>
      <tp t="s">
        <v>N</v>
        <stp/>
        <stp>##V3_BDPV12</stp>
        <stp>XS2405490850 Corp</stp>
        <stp>SOCIAL_BOND_IND</stp>
        <stp>[1.Weekly Download.xlsm]Coded!R134C57</stp>
        <tr r="BE134" s="14"/>
        <tr r="BE134" s="14"/>
      </tp>
      <tp t="s">
        <v>3/2/2021</v>
        <stp/>
        <stp>##V3_BDPV12</stp>
        <stp>XS2289193810 Corp</stp>
        <stp>SECURITY_PRICING_DATE</stp>
        <stp>[1.Weekly Download.xlsm]Coded!R245C49</stp>
        <tr r="AW245" s="14"/>
        <tr r="AW245" s="14"/>
        <tr r="AW245" s="14"/>
      </tp>
      <tp t="s">
        <v>N</v>
        <stp/>
        <stp>##V3_BDPV12</stp>
        <stp>XS2349744594 Corp</stp>
        <stp>SOCIAL_BOND_IND</stp>
        <stp>[1.Weekly Download.xlsm]Coded!R198C57</stp>
        <tr r="BE198" s="14"/>
        <tr r="BE198" s="14"/>
      </tp>
      <tp t="s">
        <v>N</v>
        <stp/>
        <stp>##V3_BDPV12</stp>
        <stp>XS2278537787 Corp</stp>
        <stp>SOCIAL_BOND_IND</stp>
        <stp>[1.Weekly Download.xlsm]Coded!R239C57</stp>
        <tr r="BE239" s="14"/>
        <tr r="BE239" s="14"/>
      </tp>
      <tp t="s">
        <v>KY</v>
        <stp/>
        <stp>##V3_BDPV12</stp>
        <stp>XS2320779130 Corp</stp>
        <stp>CNTRY_ISSUE_ISO</stp>
        <stp>[1.Weekly Download.xlsm]Coded!R235C34</stp>
        <tr r="AH235" s="14"/>
        <tr r="AH235" s="14"/>
      </tp>
      <tp t="s">
        <v>BM</v>
        <stp/>
        <stp>##V3_BDPV12</stp>
        <stp>XS2320779213 Corp</stp>
        <stp>CNTRY_ISSUE_ISO</stp>
        <stp>[1.Weekly Download.xlsm]Coded!R118C34</stp>
        <tr r="AH118" s="14"/>
        <tr r="AH118" s="14"/>
      </tp>
      <tp t="s">
        <v>BM</v>
        <stp/>
        <stp>##V3_BDPV12</stp>
        <stp>XS2289193810 Corp</stp>
        <stp>CNTRY_ISSUE_ISO</stp>
        <stp>[1.Weekly Download.xlsm]Coded!R245C34</stp>
        <tr r="AH245" s="14"/>
        <tr r="AH245" s="14"/>
      </tp>
      <tp t="s">
        <v>VG</v>
        <stp/>
        <stp>##V3_BDPV12</stp>
        <stp>XS2284243586 Corp</stp>
        <stp>CNTRY_ISSUE_ISO</stp>
        <stp>[1.Weekly Download.xlsm]Coded!R246C34</stp>
        <tr r="AH246" s="14"/>
        <tr r="AH246" s="14"/>
      </tp>
      <tp t="s">
        <v>HK</v>
        <stp/>
        <stp>##V3_BDPV12</stp>
        <stp>XS2385313064 Corp</stp>
        <stp>CNTRY_ISSUE_ISO</stp>
        <stp>[1.Weekly Download.xlsm]Coded!R146C34</stp>
        <tr r="AH146" s="14"/>
        <tr r="AH146" s="14"/>
      </tp>
      <tp t="s">
        <v>N</v>
        <stp/>
        <stp>##V3_BDPV12</stp>
        <stp>XS2461766805 Corp</stp>
        <stp>SOCIAL_BOND_IND</stp>
        <stp>[1.Weekly Download.xlsm]Coded!R105C57</stp>
        <tr r="BE105" s="14"/>
        <tr r="BE105" s="14"/>
      </tp>
      <tp t="s">
        <v>N</v>
        <stp/>
        <stp>##V3_BDPV12</stp>
        <stp>XS2228902255 Corp</stp>
        <stp>SOCIAL_BOND_IND</stp>
        <stp>[1.Weekly Download.xlsm]Coded!R249C57</stp>
        <tr r="BE249" s="14"/>
        <tr r="BE249" s="14"/>
      </tp>
      <tp t="s">
        <v>N</v>
        <stp/>
        <stp>##V3_BDPV12</stp>
        <stp>XS2228902255 Corp</stp>
        <stp>SOCIAL_BOND_IND</stp>
        <stp>[1.Weekly Download.xlsm]Coded!R261C57</stp>
        <tr r="BE261" s="14"/>
        <tr r="BE261" s="14"/>
      </tp>
      <tp t="s">
        <v>13/9/2021</v>
        <stp/>
        <stp>##V3_BDPV12</stp>
        <stp>XS2385392936 Corp</stp>
        <stp>SECURITY_PRICING_DATE</stp>
        <stp>[1.Weekly Download.xlsm]Coded!R151C49</stp>
        <tr r="AW151" s="14"/>
        <tr r="AW151" s="14"/>
        <tr r="AW151" s="14"/>
      </tp>
      <tp t="s">
        <v>HK</v>
        <stp/>
        <stp>##V3_BDPV12</stp>
        <stp>XS2194192360 Corp</stp>
        <stp>CNTRY_ISSUE_ISO</stp>
        <stp>[1.Weekly Download.xlsm]Coded!R291C34</stp>
        <tr r="AH291" s="14"/>
        <tr r="AH291" s="14"/>
      </tp>
      <tp t="s">
        <v>N</v>
        <stp/>
        <stp>##V3_BDPV12</stp>
        <stp>XS2333523814 Corp</stp>
        <stp>SOCIAL_BOND_IND</stp>
        <stp>[1.Weekly Download.xlsm]Coded!R232C57</stp>
        <tr r="BE232" s="14"/>
        <tr r="BE232" s="14"/>
      </tp>
      <tp t="s">
        <v>N</v>
        <stp/>
        <stp>##V3_BDPV12</stp>
        <stp>XS2379487189 Corp</stp>
        <stp>SOCIAL_BOND_IND</stp>
        <stp>[1.Weekly Download.xlsm]Coded!R159C57</stp>
        <tr r="BE159" s="14"/>
        <tr r="BE159" s="14"/>
      </tp>
      <tp t="s">
        <v>27/10/2021</v>
        <stp/>
        <stp>##V3_BDPV12</stp>
        <stp>XS2403224129 Corp</stp>
        <stp>SECURITY_PRICING_DATE</stp>
        <stp>[1.Weekly Download.xlsm]Coded!R137C49</stp>
        <tr r="AW137" s="14"/>
        <tr r="AW137" s="14"/>
        <tr r="AW137" s="14"/>
      </tp>
      <tp t="s">
        <v>HK</v>
        <stp/>
        <stp>##V3_BDPV12</stp>
        <stp>XS2423359459 Corp</stp>
        <stp>CNTRY_ISSUE_ISO</stp>
        <stp>[1.Weekly Download.xlsm]Coded!R106C34</stp>
        <tr r="AH106" s="14"/>
        <tr r="AH106" s="14"/>
      </tp>
      <tp t="s">
        <v>VG</v>
        <stp/>
        <stp>##V3_BDPV12</stp>
        <stp>XS2380533740 Corp</stp>
        <stp>CNTRY_ISSUE_ISO</stp>
        <stp>[1.Weekly Download.xlsm]Coded!R156C34</stp>
        <tr r="AH156" s="14"/>
        <tr r="AH156" s="14"/>
      </tp>
      <tp t="s">
        <v>N</v>
        <stp/>
        <stp>##V3_BDPV12</stp>
        <stp>XS2209330161 Corp</stp>
        <stp>SOCIAL_BOND_IND</stp>
        <stp>[1.Weekly Download.xlsm]Coded!R288C57</stp>
        <tr r="BE288" s="14"/>
        <tr r="BE288" s="14"/>
      </tp>
      <tp t="s">
        <v>N</v>
        <stp/>
        <stp>##V3_BDPV12</stp>
        <stp>XS2290959860 Corp</stp>
        <stp>SOCIAL_BOND_IND</stp>
        <stp>[1.Weekly Download.xlsm]Coded!R251C57</stp>
        <tr r="BE251" s="14"/>
        <tr r="BE251" s="14"/>
      </tp>
      <tp t="s">
        <v>23/3/2021</v>
        <stp/>
        <stp>##V3_BDPV12</stp>
        <stp>XS2322572459 Corp</stp>
        <stp>SECURITY_PRICING_DATE</stp>
        <stp>[1.Weekly Download.xlsm]Coded!R236C49</stp>
        <tr r="AW236" s="14"/>
        <tr r="AW236" s="14"/>
        <tr r="AW236" s="14"/>
      </tp>
      <tp t="s">
        <v>KY</v>
        <stp/>
        <stp>##V3_BDPV12</stp>
        <stp>XS2336348326 Corp</stp>
        <stp>CNTRY_ISSUE_ISO</stp>
        <stp>[1.Weekly Download.xlsm]Coded!R227C34</stp>
        <tr r="AH227" s="14"/>
        <tr r="AH227" s="14"/>
      </tp>
      <tp t="s">
        <v>N</v>
        <stp/>
        <stp>##V3_BDPV12</stp>
        <stp>XS2291799778 Corp</stp>
        <stp>SOCIAL_BOND_IND</stp>
        <stp>[1.Weekly Download.xlsm]Coded!R250C57</stp>
        <tr r="BE250" s="14"/>
        <tr r="BE250" s="14"/>
      </tp>
      <tp t="s">
        <v>N</v>
        <stp/>
        <stp>##V3_BDPV12</stp>
        <stp>XS2100650758 Corp</stp>
        <stp>SOCIAL_BOND_IND</stp>
        <stp>[1.Weekly Download.xlsm]Coded!R317C57</stp>
        <tr r="BE317" s="14"/>
        <tr r="BE317" s="14"/>
      </tp>
      <tp t="s">
        <v>N</v>
        <stp/>
        <stp>##V3_BDPV12</stp>
        <stp>XS2322572459 Corp</stp>
        <stp>SOCIAL_BOND_IND</stp>
        <stp>[1.Weekly Download.xlsm]Coded!R236C57</stp>
        <tr r="BE236" s="14"/>
        <tr r="BE236" s="14"/>
      </tp>
      <tp t="s">
        <v>N</v>
        <stp/>
        <stp>##V3_BDPV12</stp>
        <stp>XS2280638607 Corp</stp>
        <stp>SOCIAL_BOND_IND</stp>
        <stp>[1.Weekly Download.xlsm]Coded!R259C57</stp>
        <tr r="BE259" s="14"/>
        <tr r="BE259" s="14"/>
      </tp>
      <tp t="s">
        <v>N</v>
        <stp/>
        <stp>##V3_BDPV12</stp>
        <stp>XS2125422290 Corp</stp>
        <stp>SOCIAL_BOND_IND</stp>
        <stp>[1.Weekly Download.xlsm]Coded!R311C57</stp>
        <tr r="BE311" s="14"/>
        <tr r="BE311" s="14"/>
      </tp>
      <tp t="s">
        <v>13/7/2020</v>
        <stp/>
        <stp>##V3_BDPV12</stp>
        <stp>XS2201821183 Corp</stp>
        <stp>SECURITY_PRICING_DATE</stp>
        <stp>[1.Weekly Download.xlsm]Coded!R294C49</stp>
        <tr r="AW294" s="14"/>
        <tr r="AW294" s="14"/>
        <tr r="AW294" s="14"/>
      </tp>
      <tp t="s">
        <v>27/1/2021</v>
        <stp/>
        <stp>##V3_BDPV12</stp>
        <stp>XS2291799778 Corp</stp>
        <stp>SECURITY_PRICING_DATE</stp>
        <stp>[1.Weekly Download.xlsm]Coded!R250C49</stp>
        <tr r="AW250" s="14"/>
        <tr r="AW250" s="14"/>
        <tr r="AW250" s="14"/>
      </tp>
      <tp t="s">
        <v>31/5/2021</v>
        <stp/>
        <stp>##V3_BDPV12</stp>
        <stp>XS2346845584 Corp</stp>
        <stp>SECURITY_PRICING_DATE</stp>
        <stp>[1.Weekly Download.xlsm]Coded!R202C49</stp>
        <tr r="AW202" s="14"/>
        <tr r="AW202" s="14"/>
        <tr r="AW202" s="14"/>
      </tp>
      <tp t="s">
        <v>15/1/2021</v>
        <stp/>
        <stp>##V3_BDPV12</stp>
        <stp>XS2279822683 Corp</stp>
        <stp>SECURITY_PRICING_DATE</stp>
        <stp>[1.Weekly Download.xlsm]Coded!R256C49</stp>
        <tr r="AW256" s="14"/>
        <tr r="AW256" s="14"/>
        <tr r="AW256" s="14"/>
      </tp>
      <tp t="s">
        <v>N</v>
        <stp/>
        <stp>##V3_BDPV12</stp>
        <stp>XS2361426559 Corp</stp>
        <stp>SOCIAL_BOND_IND</stp>
        <stp>[1.Weekly Download.xlsm]Coded!R178C57</stp>
        <tr r="BE178" s="14"/>
        <tr r="BE178" s="14"/>
      </tp>
      <tp t="s">
        <v>N</v>
        <stp/>
        <stp>##V3_BDPV12</stp>
        <stp>XS2422522685 Corp</stp>
        <stp>SOCIAL_BOND_IND</stp>
        <stp>[1.Weekly Download.xlsm]Coded!R120C57</stp>
        <tr r="BE120" s="14"/>
        <tr r="BE120" s="14"/>
      </tp>
      <tp t="s">
        <v>N</v>
        <stp/>
        <stp>##V3_BDPV12</stp>
        <stp>XS2471127584 Corp</stp>
        <stp>SOCIAL_BOND_IND</stp>
        <stp>[1.Weekly Download.xlsm]Coded!R104C57</stp>
        <tr r="BE104" s="14"/>
        <tr r="BE104" s="14"/>
      </tp>
      <tp t="s">
        <v>29/3/2022</v>
        <stp/>
        <stp>##V3_BDPV12</stp>
        <stp>XS2460522555 Corp</stp>
        <stp>SECURITY_PRICING_DATE</stp>
        <stp>[1.Weekly Download.xlsm]Coded!R108C49</stp>
        <tr r="AW108" s="14"/>
        <tr r="AW108" s="14"/>
        <tr r="AW108" s="14"/>
      </tp>
      <tp t="s">
        <v>AU</v>
        <stp/>
        <stp>##V3_BDPV12</stp>
        <stp>XS2199572111 Corp</stp>
        <stp>CNTRY_ISSUE_ISO</stp>
        <stp>[1.Weekly Download.xlsm]Coded!R297C34</stp>
        <tr r="AH297" s="14"/>
        <tr r="AH297" s="14"/>
      </tp>
      <tp t="s">
        <v>24/3/2022</v>
        <stp/>
        <stp>##V3_BDPV12</stp>
        <stp>XS2455963590 Corp</stp>
        <stp>SECURITY_PRICING_DATE</stp>
        <stp>[1.Weekly Download.xlsm]Coded!R109C49</stp>
        <tr r="AW109" s="14"/>
        <tr r="AW109" s="14"/>
        <tr r="AW109" s="14"/>
      </tp>
      <tp t="s">
        <v>11/8/2021</v>
        <stp/>
        <stp>##V3_BDPV12</stp>
        <stp>XS2266935993 Corp</stp>
        <stp>SECURITY_PRICING_DATE</stp>
        <stp>[1.Weekly Download.xlsm]Coded!R169C49</stp>
        <tr r="AW169" s="14"/>
        <tr r="AW169" s="14"/>
        <tr r="AW169" s="14"/>
      </tp>
      <tp t="s">
        <v>N</v>
        <stp/>
        <stp>##V3_BDPV12</stp>
        <stp>XS2400120650 Corp</stp>
        <stp>SOCIAL_BOND_IND</stp>
        <stp>[1.Weekly Download.xlsm]Coded!R133C57</stp>
        <tr r="BE133" s="14"/>
        <tr r="BE133" s="14"/>
      </tp>
      <tp t="s">
        <v>N</v>
        <stp/>
        <stp>##V3_BDPV12</stp>
        <stp>XS2275587090 Corp</stp>
        <stp>SOCIAL_BOND_IND</stp>
        <stp>[1.Weekly Download.xlsm]Coded!R258C57</stp>
        <tr r="BE258" s="14"/>
        <tr r="BE258" s="14"/>
      </tp>
      <tp t="s">
        <v>17/5/2021</v>
        <stp/>
        <stp>##V3_BDPV12</stp>
        <stp>XS2339960093 Corp</stp>
        <stp>SECURITY_PRICING_DATE</stp>
        <stp>[1.Weekly Download.xlsm]Coded!R212C49</stp>
        <tr r="AW212" s="14"/>
        <tr r="AW212" s="14"/>
        <tr r="AW212" s="14"/>
      </tp>
      <tp t="s">
        <v>19/2/2020</v>
        <stp/>
        <stp>##V3_BDPV12</stp>
        <stp>XS2110675860 Corp</stp>
        <stp>SECURITY_PRICING_DATE</stp>
        <stp>[1.Weekly Download.xlsm]Coded!R312C49</stp>
        <tr r="AW312" s="14"/>
        <tr r="AW312" s="14"/>
        <tr r="AW312" s="14"/>
      </tp>
      <tp t="s">
        <v>CN</v>
        <stp/>
        <stp>##V3_BDPV12</stp>
        <stp>XS2388293487 Corp</stp>
        <stp>CNTRY_ISSUE_ISO</stp>
        <stp>[1.Weekly Download.xlsm]Coded!R139C34</stp>
        <tr r="AH139" s="14"/>
        <tr r="AH139" s="14"/>
      </tp>
      <tp t="s">
        <v>N</v>
        <stp/>
        <stp>##V3_BDPV12</stp>
        <stp>XS2382158207 Corp</stp>
        <stp>SOCIAL_BOND_IND</stp>
        <stp>[1.Weekly Download.xlsm]Coded!R153C57</stp>
        <tr r="BE153" s="14"/>
        <tr r="BE153" s="14"/>
      </tp>
      <tp t="s">
        <v>22/7/2021</v>
        <stp/>
        <stp>##V3_BDPV12</stp>
        <stp>XS2368569252 Corp</stp>
        <stp>SECURITY_PRICING_DATE</stp>
        <stp>[1.Weekly Download.xlsm]Coded!R175C49</stp>
        <tr r="AW175" s="14"/>
        <tr r="AW175" s="14"/>
        <tr r="AW175" s="14"/>
      </tp>
      <tp t="s">
        <v>24/2/2020</v>
        <stp/>
        <stp>##V3_BDPV12</stp>
        <stp>XS2123956091 Corp</stp>
        <stp>SECURITY_PRICING_DATE</stp>
        <stp>[1.Weekly Download.xlsm]Coded!R309C49</stp>
        <tr r="AW309" s="14"/>
        <tr r="AW309" s="14"/>
        <tr r="AW309" s="14"/>
      </tp>
      <tp t="s">
        <v>N</v>
        <stp/>
        <stp>##V3_BDPV12</stp>
        <stp>XS2384248790 Corp</stp>
        <stp>SOCIAL_BOND_IND</stp>
        <stp>[1.Weekly Download.xlsm]Coded!R155C57</stp>
        <tr r="BE155" s="14"/>
        <tr r="BE155" s="14"/>
      </tp>
      <tp t="s">
        <v>24/5/2021</v>
        <stp/>
        <stp>##V3_BDPV12</stp>
        <stp>XS2287540053 Corp</stp>
        <stp>SECURITY_PRICING_DATE</stp>
        <stp>[1.Weekly Download.xlsm]Coded!R210C49</stp>
        <tr r="AW210" s="14"/>
        <tr r="AW210" s="14"/>
        <tr r="AW210" s="14"/>
      </tp>
      <tp t="s">
        <v>9/12/2020</v>
        <stp/>
        <stp>##V3_BDPV12</stp>
        <stp>XS2271104817 Corp</stp>
        <stp>SECURITY_PRICING_DATE</stp>
        <stp>[1.Weekly Download.xlsm]Coded!R264C49</stp>
        <tr r="AW264" s="14"/>
        <tr r="AW264" s="14"/>
        <tr r="AW264" s="14"/>
      </tp>
      <tp t="s">
        <v>N</v>
        <stp/>
        <stp>##V3_BDPV12</stp>
        <stp>XS2341214059 Corp</stp>
        <stp>SOCIAL_BOND_IND</stp>
        <stp>[1.Weekly Download.xlsm]Coded!R221C57</stp>
        <tr r="BE221" s="14"/>
        <tr r="BE221" s="14"/>
      </tp>
      <tp t="s">
        <v>N</v>
        <stp/>
        <stp>##V3_BDPV12</stp>
        <stp>XS2403671493 Corp</stp>
        <stp>FLOATER</stp>
        <stp>[1.Weekly Download.xlsm]Coded!R136C29</stp>
        <tr r="AC136" s="14"/>
        <tr r="AC136" s="14"/>
      </tp>
      <tp t="s">
        <v>N</v>
        <stp/>
        <stp>##V3_BDPV12</stp>
        <stp>XS2227193211 Corp</stp>
        <stp>FLOATER</stp>
        <stp>[1.Weekly Download.xlsm]Coded!R279C29</stp>
        <tr r="AC279" s="14"/>
        <tr r="AC279" s="14"/>
      </tp>
      <tp t="s">
        <v>Baa3</v>
        <stp/>
        <stp>##V3_BDPV12</stp>
        <stp>XS2429785954 Corp</stp>
        <stp>RTG_MDY_ISSUER</stp>
        <stp>[1.Weekly Download.xlsm]Coded!R119C11</stp>
        <tr r="K119" s="14"/>
        <tr r="K119" s="14"/>
      </tp>
      <tp t="s">
        <v>#N/A N/A</v>
        <stp/>
        <stp>##V3_BDPV12</stp>
        <stp>XS2346930428 Corp</stp>
        <stp>RTG_MDY_ISSUER</stp>
        <stp>[1.Weekly Download.xlsm]Coded!R205C11</stp>
        <tr r="K205" s="14"/>
      </tp>
      <tp t="s">
        <v>#N/A N/A</v>
        <stp/>
        <stp>##V3_BDPV12</stp>
        <stp>XS2447552089 Corp</stp>
        <stp>RTG_MDY_ISSUER</stp>
        <stp>[1.Weekly Download.xlsm]Coded!R101C11</stp>
        <tr r="K101" s="14"/>
      </tp>
      <tp t="s">
        <v>#N/A N/A</v>
        <stp/>
        <stp>##V3_BDPV12</stp>
        <stp>XS2314627089 Corp</stp>
        <stp>RTG_MDY_ISSUER</stp>
        <stp>[1.Weekly Download.xlsm]Coded!R174C11</stp>
        <tr r="K174" s="14"/>
      </tp>
      <tp t="s">
        <v>N</v>
        <stp/>
        <stp>##V3_BDPV12</stp>
        <stp>HK0000732815 Corp</stp>
        <stp>SUSTAINABILITY_BOND_IND</stp>
        <stp>[1.Weekly Download.xlsm]Coded!R200C56</stp>
        <tr r="BD200" s="14"/>
        <tr r="BD200" s="14"/>
      </tp>
      <tp t="s">
        <v>Y</v>
        <stp/>
        <stp>##V3_BDPV12</stp>
        <stp>XS2227193054 Corp</stp>
        <stp>FLOATER</stp>
        <stp>[1.Weekly Download.xlsm]Coded!R280C29</stp>
        <tr r="AC280" s="14"/>
        <tr r="AC280" s="14"/>
      </tp>
      <tp t="s">
        <v>N</v>
        <stp/>
        <stp>##V3_BDPV12</stp>
        <stp>XS2281349618 Corp</stp>
        <stp>FLOATER</stp>
        <stp>[1.Weekly Download.xlsm]Coded!R262C29</stp>
        <tr r="AC262" s="14"/>
        <tr r="AC262" s="14"/>
      </tp>
      <tp t="s">
        <v>Y</v>
        <stp/>
        <stp>##V3_BDPV12</stp>
        <stp>XS2201821183 Corp</stp>
        <stp>FLOATER</stp>
        <stp>[1.Weekly Download.xlsm]Coded!R294C29</stp>
        <tr r="AC294" s="14"/>
        <tr r="AC294" s="14"/>
      </tp>
      <tp t="s">
        <v>N</v>
        <stp/>
        <stp>##V3_BDPV12</stp>
        <stp>XS2265797535 Corp</stp>
        <stp>FLOATER</stp>
        <stp>[1.Weekly Download.xlsm]Coded!R265C29</stp>
        <tr r="AC265" s="14"/>
        <tr r="AC265" s="14"/>
      </tp>
      <tp t="s">
        <v>#N/A N/A</v>
        <stp/>
        <stp>##V3_BDPV12</stp>
        <stp>XS2361426559 Corp</stp>
        <stp>RTG_MDY_ISSUER</stp>
        <stp>[1.Weekly Download.xlsm]Coded!R178C11</stp>
        <tr r="K178" s="14"/>
      </tp>
      <tp t="s">
        <v>N</v>
        <stp/>
        <stp>##V3_BDPV12</stp>
        <stp>XS2344625632 Corp</stp>
        <stp>FLOATER</stp>
        <stp>[1.Weekly Download.xlsm]Coded!R191C29</stp>
        <tr r="AC191" s="14"/>
        <tr r="AC191" s="14"/>
      </tp>
      <tp t="s">
        <v>N</v>
        <stp/>
        <stp>##V3_BDPV12</stp>
        <stp>XS2294198549 Corp</stp>
        <stp>FLOATER</stp>
        <stp>[1.Weekly Download.xlsm]Coded!R244C29</stp>
        <tr r="AC244" s="14"/>
        <tr r="AC244" s="14"/>
      </tp>
      <tp t="s">
        <v>#N/A N/A</v>
        <stp/>
        <stp>##V3_BDPV12</stp>
        <stp>XS2434390865 Corp</stp>
        <stp>RTG_MDY_ISSUER</stp>
        <stp>[1.Weekly Download.xlsm]Coded!R116C11</stp>
        <tr r="K116" s="14"/>
      </tp>
      <tp t="s">
        <v>N</v>
        <stp/>
        <stp>##V3_BDPV12</stp>
        <stp>XS2379456895 Corp</stp>
        <stp>FLOATER</stp>
        <stp>[1.Weekly Download.xlsm]Coded!R158C29</stp>
        <tr r="AC158" s="14"/>
        <tr r="AC158" s="14"/>
      </tp>
      <tp t="s">
        <v>N</v>
        <stp/>
        <stp>##V3_BDPV12</stp>
        <stp>XS2379486884 Corp</stp>
        <stp>FLOATER</stp>
        <stp>[1.Weekly Download.xlsm]Coded!R160C29</stp>
        <tr r="AC160" s="14"/>
        <tr r="AC160" s="14"/>
      </tp>
      <tp t="s">
        <v>N</v>
        <stp/>
        <stp>##V3_BDPV12</stp>
        <stp>XS2203111120 Corp</stp>
        <stp>FLOATER</stp>
        <stp>[1.Weekly Download.xlsm]Coded!R283C29</stp>
        <tr r="AC283" s="14"/>
        <tr r="AC283" s="14"/>
      </tp>
      <tp t="s">
        <v>Y</v>
        <stp/>
        <stp>##V3_BDPV12</stp>
        <stp>XS2201821340 Corp</stp>
        <stp>FLOATER</stp>
        <stp>[1.Weekly Download.xlsm]Coded!R295C29</stp>
        <tr r="AC295" s="14"/>
        <tr r="AC295" s="14"/>
      </tp>
      <tp t="s">
        <v>N</v>
        <stp/>
        <stp>##V3_BDPV12</stp>
        <stp>XS2357034755 Corp</stp>
        <stp>FLOATER</stp>
        <stp>[1.Weekly Download.xlsm]Coded!R192C29</stp>
        <tr r="AC192" s="14"/>
        <tr r="AC192" s="14"/>
      </tp>
      <tp t="s">
        <v>N</v>
        <stp/>
        <stp>##V3_BDPV12</stp>
        <stp>XS2280569364 Corp</stp>
        <stp>FLOATER</stp>
        <stp>[1.Weekly Download.xlsm]Coded!R263C29</stp>
        <tr r="AC263" s="14"/>
        <tr r="AC263" s="14"/>
      </tp>
      <tp t="s">
        <v>N</v>
        <stp/>
        <stp>##V3_BDPV12</stp>
        <stp>XS2346845584 Corp</stp>
        <stp>FLOATER</stp>
        <stp>[1.Weekly Download.xlsm]Coded!R202C29</stp>
        <tr r="AC202" s="14"/>
        <tr r="AC202" s="14"/>
      </tp>
      <tp t="s">
        <v>#N/A N/A</v>
        <stp/>
        <stp>##V3_BDPV12</stp>
        <stp>XS2377688093 Corp</stp>
        <stp>RTG_MDY_ISSUER</stp>
        <stp>[1.Weekly Download.xlsm]Coded!R141C11</stp>
        <tr r="K141" s="14"/>
      </tp>
      <tp t="s">
        <v>N</v>
        <stp/>
        <stp>##V3_BDPV12</stp>
        <stp>XS2349205455 Corp</stp>
        <stp>FLOATER</stp>
        <stp>[1.Weekly Download.xlsm]Coded!R197C29</stp>
        <tr r="AC197" s="14"/>
        <tr r="AC197" s="14"/>
      </tp>
      <tp t="s">
        <v>#N/A N/A</v>
        <stp/>
        <stp>##V3_BDPV12</stp>
        <stp>XS2349739248 Corp</stp>
        <stp>RTG_MDY_ISSUER</stp>
        <stp>[1.Weekly Download.xlsm]Coded!R201C11</stp>
        <tr r="K201" s="14"/>
      </tp>
      <tp t="s">
        <v>#N/A N/A</v>
        <stp/>
        <stp>##V3_BDPV12</stp>
        <stp>XS2342499592 Corp</stp>
        <stp>RTG_MDY_ISSUER</stp>
        <stp>[1.Weekly Download.xlsm]Coded!R219C11</stp>
        <tr r="K219" s="14"/>
      </tp>
      <tp t="s">
        <v>#N/A N/A</v>
        <stp/>
        <stp>##V3_BDPV12</stp>
        <stp>XS2194192360 Corp</stp>
        <stp>RTG_MDY_ISSUER</stp>
        <stp>[1.Weekly Download.xlsm]Coded!R291C11</stp>
        <tr r="K291" s="14"/>
      </tp>
      <tp t="s">
        <v>N</v>
        <stp/>
        <stp>##V3_BDPV12</stp>
        <stp>XS2189769057 Corp</stp>
        <stp>FLOATER</stp>
        <stp>[1.Weekly Download.xlsm]Coded!R296C29</stp>
        <tr r="AC296" s="14"/>
        <tr r="AC296" s="14"/>
      </tp>
      <tp t="s">
        <v>#N/A N/A</v>
        <stp/>
        <stp>##V3_BDPV12</stp>
        <stp>XS2423359459 Corp</stp>
        <stp>RTG_MDY_ISSUER</stp>
        <stp>[1.Weekly Download.xlsm]Coded!R106C11</stp>
        <tr r="K106" s="14"/>
      </tp>
      <tp t="s">
        <v>N</v>
        <stp/>
        <stp>##V3_BDPV12</stp>
        <stp>XS2388909181 Corp</stp>
        <stp>FLOATER</stp>
        <stp>[1.Weekly Download.xlsm]Coded!R144C29</stp>
        <tr r="AC144" s="14"/>
        <tr r="AC144" s="14"/>
      </tp>
      <tp t="s">
        <v>17/4/2023</v>
        <stp/>
        <stp>##V3_BDPV12</stp>
        <stp>G2380100 Corp</stp>
        <stp>SECURITY_PRICING_DATE</stp>
        <stp>[1.Weekly Download.xlsm]Coded!R48C3</stp>
        <tr r="C48" s="14"/>
        <tr r="C48" s="14"/>
      </tp>
      <tp t="s">
        <v>#N/A N/A</v>
        <stp/>
        <stp>##V3_BDPV12</stp>
        <stp>HK0000732815 Corp</stp>
        <stp>FLOATER_FORMULA</stp>
        <stp>[1.Weekly Download.xlsm]Coded!R200C30</stp>
        <tr r="AD200" s="14"/>
      </tp>
      <tp t="s">
        <v>N</v>
        <stp/>
        <stp>##V3_BDPV12</stp>
        <stp>XS2358354012 Corp</stp>
        <stp>FLOATER</stp>
        <stp>[1.Weekly Download.xlsm]Coded!R188C29</stp>
        <tr r="AC188" s="14"/>
        <tr r="AC188" s="14"/>
      </tp>
      <tp t="s">
        <v>N</v>
        <stp/>
        <stp>##V3_BDPV12</stp>
        <stp>XS2400951815 Corp</stp>
        <stp>FLOATER</stp>
        <stp>[1.Weekly Download.xlsm]Coded!R130C29</stp>
        <tr r="AC130" s="14"/>
        <tr r="AC130" s="14"/>
      </tp>
      <tp t="s">
        <v>N</v>
        <stp/>
        <stp>##V3_BDPV12</stp>
        <stp>XS2179326371 Corp</stp>
        <stp>FLOATER</stp>
        <stp>[1.Weekly Download.xlsm]Coded!R303C29</stp>
        <tr r="AC303" s="14"/>
        <tr r="AC303" s="14"/>
      </tp>
      <tp t="s">
        <v>5/7/2022</v>
        <stp/>
        <stp>##V3_BDPV12</stp>
        <stp>XS2499222771 Corp</stp>
        <stp>SECURITY_PRICING_DATE</stp>
        <stp>[1.Weekly Download.xlsm]Coded!R95C49</stp>
        <tr r="AW95" s="14"/>
        <tr r="AW95" s="14"/>
        <tr r="AW95" s="14"/>
      </tp>
      <tp t="s">
        <v>#N/A Field Not Applicable</v>
        <stp/>
        <stp>##V3_BDPV12</stp>
        <stp>XS2690707497 Corp</stp>
        <stp>FLT_SPREAD</stp>
        <stp>[1.Weekly Download.xlsm]Coded!R8C28</stp>
        <tr r="AB8" s="14"/>
      </tp>
      <tp t="s">
        <v>BBB+</v>
        <stp/>
        <stp>##V3_BDPV12</stp>
        <stp>0623979D CH Equity</stp>
        <stp>RTG_FITCH_LT_ISSUER_DEFAULT</stp>
        <stp>[1.Weekly Download.xlsm]Coded!R274C24</stp>
        <tr r="X274" s="14"/>
        <tr r="X274" s="14"/>
        <tr r="X274" s="14"/>
      </tp>
      <tp t="s">
        <v>BBB+</v>
        <stp/>
        <stp>##V3_BDPV12</stp>
        <stp>0623979D CH Equity</stp>
        <stp>RTG_FITCH_LT_ISSUER_DEFAULT</stp>
        <stp>[1.Weekly Download.xlsm]Coded!R234C24</stp>
        <tr r="X234" s="14"/>
        <tr r="X234" s="14"/>
        <tr r="X234" s="14"/>
      </tp>
      <tp t="s">
        <v>宜宾丝丽雅集团有限公</v>
        <stp/>
        <stp>##V3_BDPV12</stp>
        <stp>ABCEXZ CH Equity</stp>
        <stp>ISSUER</stp>
        <stp>[1.Weekly Download.xlsm]Coded!R19C37</stp>
        <tr r="AK19" s="14"/>
        <tr r="AK19" s="14"/>
      </tp>
      <tp t="s">
        <v>BBB</v>
        <stp/>
        <stp>##V3_BDPV12</stp>
        <stp>1529346D CH Equity</stp>
        <stp>RTG_FITCH_LT_ISSUER_DEFAULT</stp>
        <stp>[1.Weekly Download.xlsm]Coded!R250C24</stp>
        <tr r="X250" s="14"/>
        <tr r="X250" s="14"/>
        <tr r="X250" s="14"/>
      </tp>
      <tp t="s">
        <v>BBB+</v>
        <stp/>
        <stp>##V3_BDPV12</stp>
        <stp>1541640D CH Equity</stp>
        <stp>RTG_FITCH_LT_ISSUER_DEFAULT</stp>
        <stp>[1.Weekly Download.xlsm]Coded!R133C24</stp>
        <tr r="X133" s="14"/>
        <tr r="X133" s="14"/>
        <tr r="X133" s="14"/>
      </tp>
      <tp t="s">
        <v>#N/A N/A</v>
        <stp/>
        <stp>##V3_BDPV12</stp>
        <stp>0746462D CH Equity</stp>
        <stp>RTG_FITCH_LT_ISSUER_DEFAULT</stp>
        <stp>[1.Weekly Download.xlsm]Coded!R179C62</stp>
        <tr r="BJ179" s="14"/>
      </tp>
      <tp t="s">
        <v>BBB</v>
        <stp/>
        <stp>##V3_BDPV12</stp>
        <stp>1529346D CH Equity</stp>
        <stp>RTG_FITCH_LT_ISSUER_DEFAULT</stp>
        <stp>[1.Weekly Download.xlsm]Coded!R250C62</stp>
        <tr r="BJ250" s="14"/>
        <tr r="BJ250" s="14"/>
      </tp>
      <tp t="s">
        <v>#N/A N/A</v>
        <stp/>
        <stp>##V3_BDPV12</stp>
        <stp>ABCEXZ CH Equity</stp>
        <stp>EQY_PRIM_SECURITY_PRIM_EXCH</stp>
        <stp>[1.Weekly Download.xlsm]Coded!R19C35</stp>
        <tr r="AI19" s="14"/>
      </tp>
      <tp t="s">
        <v>#N/A N/A</v>
        <stp/>
        <stp>##V3_BDPV12</stp>
        <stp>XS2434390865 Corp</stp>
        <stp>ISSUER_PARENT_EQY_TICKER</stp>
        <stp>[1.Weekly Download.xlsm]Coded!R116C58</stp>
        <tr r="BF116" s="14"/>
      </tp>
      <tp t="s">
        <v>SDGGCZ CH</v>
        <stp/>
        <stp>##V3_BDPV12</stp>
        <stp>XS2378344456 Corp</stp>
        <stp>ISSUER_PARENT_EQY_TICKER</stp>
        <stp>[1.Weekly Download.xlsm]Coded!R161C58</stp>
        <tr r="BF161" s="14"/>
        <tr r="BF161" s="14"/>
      </tp>
      <tp t="s">
        <v>#N/A N/A</v>
        <stp/>
        <stp>##V3_BDPV12</stp>
        <stp>XS2265235965 Corp</stp>
        <stp>ISSUER_PARENT_EQY_TICKER</stp>
        <stp>[1.Weekly Download.xlsm]Coded!R257C58</stp>
        <tr r="BF257" s="14"/>
      </tp>
      <tp t="s">
        <v>813 HK</v>
        <stp/>
        <stp>##V3_BDPV12</stp>
        <stp>XS2385392936 Corp</stp>
        <stp>ISSUER_PARENT_EQY_TICKER</stp>
        <stp>[1.Weekly Download.xlsm]Coded!R151C58</stp>
        <tr r="BF151" s="14"/>
        <tr r="BF151" s="14"/>
      </tp>
      <tp t="s">
        <v>939 HK</v>
        <stp/>
        <stp>##V3_BDPV12</stp>
        <stp>XS2208844493 Corp</stp>
        <stp>ISSUER_PARENT_EQY_TICKER</stp>
        <stp>[1.Weekly Download.xlsm]Coded!R287C58</stp>
        <tr r="BF287" s="14"/>
        <tr r="BF287" s="14"/>
      </tp>
      <tp t="s">
        <v>#N/A Invalid Security</v>
        <stp/>
        <stp>##V3_BDPV12</stp>
        <stp xml:space="preserve">  CompanyID</stp>
        <stp>RTG_FITCH_LT_ISSUER_DEFAULT</stp>
        <stp>[1.Weekly Download.xlsm]Coded!R96C42</stp>
        <tr r="AP96" s="14"/>
      </tp>
      <tp t="s">
        <v>#N/A Invalid Security</v>
        <stp/>
        <stp>##V3_BDPV12</stp>
        <stp xml:space="preserve">  CompanyID</stp>
        <stp>RTG_FITCH_LT_ISSUER_DEFAULT</stp>
        <stp>[1.Weekly Download.xlsm]Coded!R87C42</stp>
        <tr r="AP87" s="14"/>
      </tp>
      <tp t="s">
        <v>#N/A Invalid Security</v>
        <stp/>
        <stp>##V3_BDPV12</stp>
        <stp xml:space="preserve">  CompanyID</stp>
        <stp>RTG_FITCH_LT_ISSUER_DEFAULT</stp>
        <stp>[1.Weekly Download.xlsm]Coded!R51C42</stp>
        <tr r="AP51" s="14"/>
      </tp>
      <tp t="s">
        <v>#N/A Invalid Security</v>
        <stp/>
        <stp>##V3_BDPV12</stp>
        <stp xml:space="preserve">  CompanyID</stp>
        <stp>RTG_FITCH_LT_ISSUER_DEFAULT</stp>
        <stp>[1.Weekly Download.xlsm]Coded!R78C42</stp>
        <tr r="AP78" s="14"/>
      </tp>
      <tp t="s">
        <v>#N/A Invalid Security</v>
        <stp/>
        <stp>##V3_BDPV12</stp>
        <stp xml:space="preserve">  CompanyID</stp>
        <stp>RTG_FITCH_LT_ISSUER_DEFAULT</stp>
        <stp>[1.Weekly Download.xlsm]Coded!R60C42</stp>
        <tr r="AP60" s="14"/>
      </tp>
      <tp t="s">
        <v>#N/A Invalid Security</v>
        <stp/>
        <stp>##V3_BDPV12</stp>
        <stp xml:space="preserve">  CompanyID</stp>
        <stp>RTG_FITCH_LT_ISSUER_DEFAULT</stp>
        <stp>[1.Weekly Download.xlsm]Coded!R69C42</stp>
        <tr r="AP69" s="14"/>
      </tp>
      <tp t="s">
        <v>合肥兴泰金融控股（集</v>
        <stp/>
        <stp>##V3_BDPV12</stp>
        <stp>HXINTZ CH Equity</stp>
        <stp>ISSUER</stp>
        <stp>[1.Weekly Download.xlsm]Coded!R266C37</stp>
        <tr r="AK266" s="14"/>
        <tr r="AK266" s="14"/>
      </tp>
      <tp t="s">
        <v>000961 CH</v>
        <stp/>
        <stp>##V3_BDPV12</stp>
        <stp>XS2349744594 Corp</stp>
        <stp>ISSUER_PARENT_EQY_TICKER</stp>
        <stp>[1.Weekly Download.xlsm]Coded!R198C58</stp>
        <tr r="BF198" s="14"/>
        <tr r="BF198" s="14"/>
      </tp>
      <tp>
        <v>100</v>
        <stp/>
        <stp>##V3_BDPV12</stp>
        <stp>HK0000732815 Corp</stp>
        <stp>ISSUE_PX</stp>
        <stp>[1.Weekly Download.xlsm]Coded!R200C54</stp>
        <tr r="BB200" s="14"/>
        <tr r="BB200" s="14"/>
      </tp>
      <tp t="s">
        <v>HZCCIZ CH</v>
        <stp/>
        <stp>##V3_BDPV12</stp>
        <stp>XS2388293487 Corp</stp>
        <stp>ISSUER_PARENT_EQY_TICKER</stp>
        <stp>[1.Weekly Download.xlsm]Coded!R139C58</stp>
        <tr r="BF139" s="14"/>
        <tr r="BF139" s="14"/>
      </tp>
      <tp t="s">
        <v>600000 CH</v>
        <stp/>
        <stp>##V3_BDPV12</stp>
        <stp>XS2208864418 Corp</stp>
        <stp>ISSUER_PARENT_EQY_TICKER</stp>
        <stp>[1.Weekly Download.xlsm]Coded!R292C58</stp>
        <tr r="BF292" s="14"/>
        <tr r="BF292" s="14"/>
      </tp>
      <tp>
        <v>100</v>
        <stp/>
        <stp>##V3_BDPV12</stp>
        <stp>HK0000744802 Corp</stp>
        <stp>ISSUE_PX</stp>
        <stp>[1.Weekly Download.xlsm]Coded!R185C54</stp>
        <tr r="BB185" s="14"/>
        <tr r="BB185" s="14"/>
      </tp>
      <tp t="s">
        <v>江苏叠石桥家纺产业集</v>
        <stp/>
        <stp>##V3_BDPV12</stp>
        <stp>1484684D CH Equity</stp>
        <stp>ISSUER</stp>
        <stp>[1.Weekly Download.xlsm]Coded!R124C37</stp>
        <tr r="AK124" s="14"/>
        <tr r="AK124" s="14"/>
      </tp>
      <tp t="s">
        <v>光涛投资有限公司</v>
        <stp/>
        <stp>##V3_BDPV12</stp>
        <stp>1737613D HK Equity</stp>
        <stp>ISSUER</stp>
        <stp>[1.Weekly Download.xlsm]Coded!R114C37</stp>
        <tr r="AK114" s="14"/>
        <tr r="AK114" s="14"/>
      </tp>
      <tp t="s">
        <v>Hyd International Holding Ltd</v>
        <stp/>
        <stp>##V3_BDPV12</stp>
        <stp>1882658D CH Equity</stp>
        <stp>ISSUER</stp>
        <stp>[1.Weekly Download.xlsm]Coded!R225C37</stp>
        <tr r="AK225" s="14"/>
        <tr r="AK225" s="14"/>
      </tp>
      <tp t="s">
        <v>光涛投资有限公司</v>
        <stp/>
        <stp>##V3_BDPV12</stp>
        <stp>1737613D HK Equity</stp>
        <stp>ISSUER</stp>
        <stp>[1.Weekly Download.xlsm]Coded!R243C37</stp>
        <tr r="AK243" s="14"/>
        <tr r="AK243" s="14"/>
      </tp>
      <tp t="s">
        <v>#N/A N/A</v>
        <stp/>
        <stp>##V3_BDPV12</stp>
        <stp>1614947D CH Equity</stp>
        <stp>RTG_MDY_LT_CORP_FAMILY</stp>
        <stp>[1.Weekly Download.xlsm]Coded!R255C22</stp>
        <tr r="V255" s="14"/>
        <tr r="V255" s="14"/>
      </tp>
      <tp t="s">
        <v>怡锦投资有限公司</v>
        <stp/>
        <stp>##V3_BDPV12</stp>
        <stp>1040601D CH Equity</stp>
        <stp>ISSUER</stp>
        <stp>[1.Weekly Download.xlsm]Coded!R169C37</stp>
        <tr r="AK169" s="14"/>
        <tr r="AK169" s="14"/>
      </tp>
      <tp t="s">
        <v>Xi Yang海外有限公司</v>
        <stp/>
        <stp>##V3_BDPV12</stp>
        <stp>1719675D CH Equity</stp>
        <stp>ISSUER</stp>
        <stp>[1.Weekly Download.xlsm]Coded!R137C37</stp>
        <tr r="AK137" s="14"/>
        <tr r="AK137" s="14"/>
      </tp>
      <tp t="s">
        <v>青岛胶州湾发展集团有</v>
        <stp/>
        <stp>##V3_BDPV12</stp>
        <stp>1064639D CH Equity</stp>
        <stp>ISSUER</stp>
        <stp>[1.Weekly Download.xlsm]Coded!R202C37</stp>
        <tr r="AK202" s="14"/>
        <tr r="AK202" s="14"/>
      </tp>
      <tp t="s">
        <v>#N/A N/A</v>
        <stp/>
        <stp>##V3_BDPV12</stp>
        <stp>0958842D CH Equity</stp>
        <stp>RTG_MDY_LT_CORP_FAMILY</stp>
        <stp>[1.Weekly Download.xlsm]Coded!R305C22</stp>
        <tr r="V305" s="14"/>
        <tr r="V305" s="14"/>
      </tp>
      <tp t="s">
        <v>湖州新型城市投资发展</v>
        <stp/>
        <stp>##V3_BDPV12</stp>
        <stp>1499671D CH Equity</stp>
        <stp>ISSUER</stp>
        <stp>[1.Weekly Download.xlsm]Coded!R125C37</stp>
        <tr r="AK125" s="14"/>
        <tr r="AK125" s="14"/>
      </tp>
      <tp t="s">
        <v>Soar Wise有限公司</v>
        <stp/>
        <stp>##V3_BDPV12</stp>
        <stp>1667690D KY Equity</stp>
        <stp>ISSUER</stp>
        <stp>[1.Weekly Download.xlsm]Coded!R235C37</stp>
        <tr r="AK235" s="14"/>
        <tr r="AK235" s="14"/>
      </tp>
      <tp t="s">
        <v>Jinchuan Golden Ocean Capital</v>
        <stp/>
        <stp>##V3_BDPV12</stp>
        <stp>1864657D HK Equity</stp>
        <stp>ISSUER</stp>
        <stp>[1.Weekly Download.xlsm]Coded!R244C37</stp>
        <tr r="AK244" s="14"/>
        <tr r="AK244" s="14"/>
      </tp>
      <tp t="s">
        <v>Soar Wise有限公司</v>
        <stp/>
        <stp>##V3_BDPV12</stp>
        <stp>1667690D KY Equity</stp>
        <stp>ISSUER</stp>
        <stp>[1.Weekly Download.xlsm]Coded!R143C37</stp>
        <tr r="AK143" s="14"/>
        <tr r="AK143" s="14"/>
      </tp>
      <tp t="s">
        <v>Soar Wise有限公司</v>
        <stp/>
        <stp>##V3_BDPV12</stp>
        <stp>1667690D KY Equity</stp>
        <stp>ISSUER</stp>
        <stp>[1.Weekly Download.xlsm]Coded!R173C37</stp>
        <tr r="AK173" s="14"/>
        <tr r="AK173" s="14"/>
      </tp>
      <tp t="s">
        <v>Soar Wise有限公司</v>
        <stp/>
        <stp>##V3_BDPV12</stp>
        <stp>1667690D KY Equity</stp>
        <stp>ISSUER</stp>
        <stp>[1.Weekly Download.xlsm]Coded!R100C37</stp>
        <tr r="AK100" s="14"/>
        <tr r="AK100" s="14"/>
      </tp>
      <tp t="s">
        <v>#N/A N/A</v>
        <stp/>
        <stp>##V3_BDPV12</stp>
        <stp>XS2639510341 Corp</stp>
        <stp>RTG_FITCH_LT_ISSUER_DEFAULT</stp>
        <stp>[1.Weekly Download.xlsm]Coded!R28C16</stp>
        <tr r="P28" s="14"/>
      </tp>
      <tp t="s">
        <v>#N/A N/A</v>
        <stp/>
        <stp>##V3_BDPV12</stp>
        <stp>HK0000929262 Corp</stp>
        <stp>SPREAD_TO_TSY_ISSUE</stp>
        <stp>[1.Weekly Download.xlsm]Coded!R39C26</stp>
        <tr r="Z39" s="14"/>
      </tp>
      <tp t="s">
        <v>#N/A N/A</v>
        <stp/>
        <stp>##V3_BDPV12</stp>
        <stp>HK0000898319 Corp</stp>
        <stp>SPREAD_TO_TSY_ISSUE</stp>
        <stp>[1.Weekly Download.xlsm]Coded!R70C26</stp>
        <tr r="Z70" s="14"/>
      </tp>
      <tp t="s">
        <v>#N/A Field Not Applicable</v>
        <stp/>
        <stp>##V3_BDPV12</stp>
        <stp>XS2673392796 Corp</stp>
        <stp>GUARANTOR_EQY_TICKER</stp>
        <stp>[1.Weekly Download.xlsm]Coded!R14C18</stp>
        <tr r="R14" s="14"/>
        <tr r="R14" s="14"/>
        <tr r="R14" s="14"/>
      </tp>
      <tp t="s">
        <v>#N/A N/A</v>
        <stp/>
        <stp>##V3_BDPV12</stp>
        <stp>FUJIAZ CH Equity</stp>
        <stp>EQY_PRIM_SECURITY_PRIM_EXCH</stp>
        <stp>[1.Weekly Download.xlsm]Coded!R258C35</stp>
        <tr r="AI258" s="14"/>
      </tp>
      <tp t="s">
        <v>#N/A N/A</v>
        <stp/>
        <stp>##V3_BDPV12</stp>
        <stp>XS2668376747 Corp</stp>
        <stp>RTG_FITCH_LT_ISSUER_DEFAULT</stp>
        <stp>[1.Weekly Download.xlsm]Coded!R16C16</stp>
        <tr r="P16" s="14"/>
      </tp>
      <tp t="s">
        <v>AU</v>
        <stp/>
        <stp>##V3_BDPV12</stp>
        <stp>XS2679063862 Corp</stp>
        <stp>CNTRY_ISSUE_ISO</stp>
        <stp>[1.Weekly Download.xlsm]Coded!R9C34</stp>
        <tr r="AH9" s="14"/>
        <tr r="AH9" s="14"/>
      </tp>
      <tp t="s">
        <v>#N/A N/A</v>
        <stp/>
        <stp>##V3_BDPV12</stp>
        <stp>XS2662422802 Corp</stp>
        <stp>RTG_FITCH_LT_ISSUER_DEFAULT</stp>
        <stp>[1.Weekly Download.xlsm]Coded!R21C16</stp>
        <tr r="P21" s="14"/>
      </tp>
      <tp t="s">
        <v>#N/A N/A</v>
        <stp/>
        <stp>##V3_BDPV12</stp>
        <stp>XS2547520531 Corp</stp>
        <stp>RTG_FITCH_LT_ISSUER_DEFAULT</stp>
        <stp>[1.Weekly Download.xlsm]Coded!R79C16</stp>
        <tr r="P79" s="14"/>
      </tp>
      <tp t="s">
        <v>#N/A N/A</v>
        <stp/>
        <stp>##V3_BDPV12</stp>
        <stp>1083977D CH Equity</stp>
        <stp>RTG_MDY_FOREIGN_LT_BANK_DEPOSITS</stp>
        <stp>[1.Weekly Download.xlsm]Coded!R23C60</stp>
        <tr r="BH23" s="14"/>
      </tp>
      <tp t="s">
        <v>#N/A N/A</v>
        <stp/>
        <stp>##V3_BDPV12</stp>
        <stp>XS2587421681 Corp</stp>
        <stp>RTG_FITCH_LT_ISSUER_DEFAULT</stp>
        <stp>[1.Weekly Download.xlsm]Coded!R60C16</stp>
        <tr r="P60" s="14"/>
      </tp>
      <tp t="s">
        <v>#N/A N/A</v>
        <stp/>
        <stp>##V3_BDPV12</stp>
        <stp>XS2690707497 Corp</stp>
        <stp>RTG_FITCH</stp>
        <stp>[1.Weekly Download.xlsm]Coded!R8C10</stp>
        <tr r="J8" s="14"/>
      </tp>
      <tp t="s">
        <v>#N/A Field Not Applicable</v>
        <stp/>
        <stp>##V3_BDPV12</stp>
        <stp>HK0000898319 Corp</stp>
        <stp>FLT_SPREAD</stp>
        <stp>[1.Weekly Download.xlsm]Coded!R70C28</stp>
        <tr r="AB70" s="14"/>
      </tp>
      <tp t="s">
        <v>#N/A N/A</v>
        <stp/>
        <stp>##V3_BDPV12</stp>
        <stp>XS2673392796 Corp</stp>
        <stp>RTG_SP_LT_FC_ISSUER_CREDIT</stp>
        <stp>[1.Weekly Download.xlsm]Coded!R14C15</stp>
        <tr r="O14" s="14"/>
      </tp>
      <tp t="s">
        <v>#N/A N/A</v>
        <stp/>
        <stp>##V3_BDPV12</stp>
        <stp>XS2487328499 Corp</stp>
        <stp>RTG_SP_LT_FC_ISSUER_CREDIT</stp>
        <stp>[1.Weekly Download.xlsm]Coded!R93C15</stp>
        <tr r="O93" s="14"/>
      </tp>
      <tp t="s">
        <v>#N/A N/A</v>
        <stp/>
        <stp>##V3_BDPV12</stp>
        <stp>XS2644758133 Corp</stp>
        <stp>SPREAD_TO_TSY_ISSUE</stp>
        <stp>[1.Weekly Download.xlsm]Coded!R27C26</stp>
        <tr r="Z27" s="14"/>
      </tp>
      <tp t="s">
        <v>#N/A N/A</v>
        <stp/>
        <stp>##V3_BDPV12</stp>
        <stp>XS2576128727 Corp</stp>
        <stp>SPREAD_TO_TSY_ISSUE</stp>
        <stp>[1.Weekly Download.xlsm]Coded!R69C26</stp>
        <tr r="Z69" s="14"/>
      </tp>
      <tp t="s">
        <v>#N/A N/A</v>
        <stp/>
        <stp>##V3_BDPV12</stp>
        <stp>XS2549299480 Corp</stp>
        <stp>RTG_SP_LT_FC_ISSUER_CREDIT</stp>
        <stp>[1.Weekly Download.xlsm]Coded!R80C15</stp>
        <tr r="O80" s="14"/>
      </tp>
      <tp t="s">
        <v>#N/A N/A</v>
        <stp/>
        <stp>##V3_BDPV12</stp>
        <stp>HK0000921111 Corp</stp>
        <stp>RTG_SP_LT_FC_ISSUER_CREDIT</stp>
        <stp>[1.Weekly Download.xlsm]Coded!R41C15</stp>
        <tr r="O41" s="14"/>
      </tp>
      <tp t="s">
        <v>#N/A N/A</v>
        <stp/>
        <stp>##V3_BDPV12</stp>
        <stp>ZL893951@BVAL Corp</stp>
        <stp>RTG_MDY_LT_BANK_DEPOSITS</stp>
        <stp>[1.Weekly Download.xlsm]SBLC Bank!R6C5</stp>
        <tr r="E6" s="32"/>
      </tp>
      <tp t="s">
        <v>SHUNTONG INTERNATIONAL</v>
        <stp/>
        <stp>##V3_BDPV12</stp>
        <stp>MO000A3KX7V9 Corp</stp>
        <stp>NAME</stp>
        <stp>[1.Weekly Download.xlsm]Coded!R127C4</stp>
        <tr r="D127" s="14"/>
        <tr r="D127" s="14"/>
      </tp>
      <tp t="s">
        <v>#N/A N/A</v>
        <stp/>
        <stp>##V3_BDPV12</stp>
        <stp>XS2523255060 Corp</stp>
        <stp>SPREAD_TO_TSY_ISSUE</stp>
        <stp>[1.Weekly Download.xlsm]Coded!R87C26</stp>
        <tr r="Z87" s="14"/>
      </tp>
      <tp t="s">
        <v>#N/A N/A</v>
        <stp/>
        <stp>##V3_BDPV12</stp>
        <stp>XS2502807345 Corp</stp>
        <stp>SPREAD_TO_TSY_ISSUE</stp>
        <stp>[1.Weekly Download.xlsm]Coded!R88C26</stp>
        <tr r="Z88" s="14"/>
      </tp>
      <tp t="s">
        <v>KY</v>
        <stp/>
        <stp>##V3_BDPV12</stp>
        <stp>XS2384610577 Corp</stp>
        <stp>CNTRY_ISSUE_ISO</stp>
        <stp>[1.Weekly Download.xlsm]Coded!R149C34</stp>
        <tr r="AH149" s="14"/>
        <tr r="AH149" s="14"/>
      </tp>
      <tp t="s">
        <v>VG</v>
        <stp/>
        <stp>##V3_BDPV12</stp>
        <stp>XS2385820597 Corp</stp>
        <stp>CNTRY_ISSUE_ISO</stp>
        <stp>[1.Weekly Download.xlsm]Coded!R140C34</stp>
        <tr r="AH140" s="14"/>
        <tr r="AH140" s="14"/>
      </tp>
      <tp t="s">
        <v>N</v>
        <stp/>
        <stp>##V3_BDPV12</stp>
        <stp>XS2434390865 Corp</stp>
        <stp>SOCIAL_BOND_IND</stp>
        <stp>[1.Weekly Download.xlsm]Coded!R116C57</stp>
        <tr r="BE116" s="14"/>
        <tr r="BE116" s="14"/>
      </tp>
      <tp t="s">
        <v>N</v>
        <stp/>
        <stp>##V3_BDPV12</stp>
        <stp>XS2378344456 Corp</stp>
        <stp>SOCIAL_BOND_IND</stp>
        <stp>[1.Weekly Download.xlsm]Coded!R161C57</stp>
        <tr r="BE161" s="14"/>
        <tr r="BE161" s="14"/>
      </tp>
      <tp t="s">
        <v>3/6/2021</v>
        <stp/>
        <stp>##V3_BDPV12</stp>
        <stp>XS2349739248 Corp</stp>
        <stp>SECURITY_PRICING_DATE</stp>
        <stp>[1.Weekly Download.xlsm]Coded!R201C49</stp>
        <tr r="AW201" s="14"/>
        <tr r="AW201" s="14"/>
        <tr r="AW201" s="14"/>
      </tp>
      <tp t="s">
        <v>N</v>
        <stp/>
        <stp>##V3_BDPV12</stp>
        <stp>XS2266935993 Corp</stp>
        <stp>SOCIAL_BOND_IND</stp>
        <stp>[1.Weekly Download.xlsm]Coded!R169C57</stp>
        <tr r="BE169" s="14"/>
        <tr r="BE169" s="14"/>
      </tp>
      <tp t="s">
        <v>N</v>
        <stp/>
        <stp>##V3_BDPV12</stp>
        <stp>XS2265235965 Corp</stp>
        <stp>SOCIAL_BOND_IND</stp>
        <stp>[1.Weekly Download.xlsm]Coded!R257C57</stp>
        <tr r="BE257" s="14"/>
        <tr r="BE257" s="14"/>
      </tp>
      <tp t="s">
        <v>N</v>
        <stp/>
        <stp>##V3_BDPV12</stp>
        <stp>XS2208843503 Corp</stp>
        <stp>SOCIAL_BOND_IND</stp>
        <stp>[1.Weekly Download.xlsm]Coded!R286C57</stp>
        <tr r="BE286" s="14"/>
        <tr r="BE286" s="14"/>
      </tp>
      <tp t="s">
        <v>N</v>
        <stp/>
        <stp>##V3_BDPV12</stp>
        <stp>XS2347497906 Corp</stp>
        <stp>SOCIAL_BOND_IND</stp>
        <stp>[1.Weekly Download.xlsm]Coded!R196C57</stp>
        <tr r="BE196" s="14"/>
        <tr r="BE196" s="14"/>
      </tp>
      <tp t="s">
        <v>CN</v>
        <stp/>
        <stp>##V3_BDPV12</stp>
        <stp>XS2390401524 Corp</stp>
        <stp>CNTRY_ISSUE_ISO</stp>
        <stp>[1.Weekly Download.xlsm]Coded!R129C34</stp>
        <tr r="AH129" s="14"/>
        <tr r="AH129" s="14"/>
      </tp>
      <tp t="s">
        <v>21/7/2021</v>
        <stp/>
        <stp>##V3_BDPV12</stp>
        <stp>XS2368463779 Corp</stp>
        <stp>SECURITY_PRICING_DATE</stp>
        <stp>[1.Weekly Download.xlsm]Coded!R177C49</stp>
        <tr r="AW177" s="14"/>
        <tr r="AW177" s="14"/>
        <tr r="AW177" s="14"/>
      </tp>
      <tp t="s">
        <v>CN</v>
        <stp/>
        <stp>##V3_BDPV12</stp>
        <stp>XS2287540053 Corp</stp>
        <stp>CNTRY_ISSUE_ISO</stp>
        <stp>[1.Weekly Download.xlsm]Coded!R210C34</stp>
        <tr r="AH210" s="14"/>
        <tr r="AH210" s="14"/>
      </tp>
      <tp t="s">
        <v>N</v>
        <stp/>
        <stp>##V3_BDPV12</stp>
        <stp>XS2249847232 Corp</stp>
        <stp>SOCIAL_BOND_IND</stp>
        <stp>[1.Weekly Download.xlsm]Coded!R270C57</stp>
        <tr r="BE270" s="14"/>
        <tr r="BE270" s="14"/>
      </tp>
      <tp t="s">
        <v>N</v>
        <stp/>
        <stp>##V3_BDPV12</stp>
        <stp>XS2229091124 Corp</stp>
        <stp>SOCIAL_BOND_IND</stp>
        <stp>[1.Weekly Download.xlsm]Coded!R274C57</stp>
        <tr r="BE274" s="14"/>
        <tr r="BE274" s="14"/>
      </tp>
      <tp t="s">
        <v>6/2/2020</v>
        <stp/>
        <stp>##V3_BDPV12</stp>
        <stp>XS2100650758 Corp</stp>
        <stp>SECURITY_PRICING_DATE</stp>
        <stp>[1.Weekly Download.xlsm]Coded!R317C49</stp>
        <tr r="AW317" s="14"/>
        <tr r="AW317" s="14"/>
        <tr r="AW317" s="14"/>
      </tp>
      <tp t="s">
        <v>N</v>
        <stp/>
        <stp>##V3_BDPV12</stp>
        <stp>XS2271104817 Corp</stp>
        <stp>SOCIAL_BOND_IND</stp>
        <stp>[1.Weekly Download.xlsm]Coded!R264C57</stp>
        <tr r="BE264" s="14"/>
        <tr r="BE264" s="14"/>
      </tp>
      <tp t="s">
        <v>N</v>
        <stp/>
        <stp>##V3_BDPV12</stp>
        <stp>XS2339960093 Corp</stp>
        <stp>SOCIAL_BOND_IND</stp>
        <stp>[1.Weekly Download.xlsm]Coded!R212C57</stp>
        <tr r="BE212" s="14"/>
        <tr r="BE212" s="14"/>
      </tp>
      <tp t="s">
        <v>28/9/2021</v>
        <stp/>
        <stp>##V3_BDPV12</stp>
        <stp>XS2387065134 Corp</stp>
        <stp>SECURITY_PRICING_DATE</stp>
        <stp>[1.Weekly Download.xlsm]Coded!R143C49</stp>
        <tr r="AW143" s="14"/>
        <tr r="AW143" s="14"/>
        <tr r="AW143" s="14"/>
      </tp>
      <tp t="s">
        <v>N</v>
        <stp/>
        <stp>##V3_BDPV12</stp>
        <stp>XS2405793089 Corp</stp>
        <stp>SOCIAL_BOND_IND</stp>
        <stp>[1.Weekly Download.xlsm]Coded!R132C57</stp>
        <tr r="BE132" s="14"/>
        <tr r="BE132" s="14"/>
      </tp>
      <tp t="s">
        <v>5/8/2020</v>
        <stp/>
        <stp>##V3_BDPV12</stp>
        <stp>XS2203111120 Corp</stp>
        <stp>SECURITY_PRICING_DATE</stp>
        <stp>[1.Weekly Download.xlsm]Coded!R283C49</stp>
        <tr r="AW283" s="14"/>
        <tr r="AW283" s="14"/>
        <tr r="AW283" s="14"/>
      </tp>
      <tp t="s">
        <v>N</v>
        <stp/>
        <stp>##V3_BDPV12</stp>
        <stp>XS2310752758 Corp</stp>
        <stp>SOCIAL_BOND_IND</stp>
        <stp>[1.Weekly Download.xlsm]Coded!R237C57</stp>
        <tr r="BE237" s="14"/>
        <tr r="BE237" s="14"/>
      </tp>
      <tp t="s">
        <v>N</v>
        <stp/>
        <stp>##V3_BDPV12</stp>
        <stp>XS2327841057 Corp</stp>
        <stp>SOCIAL_BOND_IND</stp>
        <stp>[1.Weekly Download.xlsm]Coded!R207C57</stp>
        <tr r="BE207" s="14"/>
        <tr r="BE207" s="14"/>
      </tp>
      <tp t="s">
        <v>N</v>
        <stp/>
        <stp>##V3_BDPV12</stp>
        <stp>XS2251156563 Corp</stp>
        <stp>SOCIAL_BOND_IND</stp>
        <stp>[1.Weekly Download.xlsm]Coded!R190C57</stp>
        <tr r="BE190" s="14"/>
        <tr r="BE190" s="14"/>
      </tp>
      <tp t="s">
        <v>N</v>
        <stp/>
        <stp>##V3_BDPV12</stp>
        <stp>XS2417332389 Corp</stp>
        <stp>SOCIAL_BOND_IND</stp>
        <stp>[1.Weekly Download.xlsm]Coded!R125C57</stp>
        <tr r="BE125" s="14"/>
        <tr r="BE125" s="14"/>
      </tp>
      <tp t="s">
        <v>5/1/2021</v>
        <stp/>
        <stp>##V3_BDPV12</stp>
        <stp>XS2280569364 Corp</stp>
        <stp>SECURITY_PRICING_DATE</stp>
        <stp>[1.Weekly Download.xlsm]Coded!R263C49</stp>
        <tr r="AW263" s="14"/>
        <tr r="AW263" s="14"/>
        <tr r="AW263" s="14"/>
      </tp>
      <tp t="s">
        <v>11/2/2020</v>
        <stp/>
        <stp>##V3_BDPV12</stp>
        <stp>XS2114327302 Corp</stp>
        <stp>SECURITY_PRICING_DATE</stp>
        <stp>[1.Weekly Download.xlsm]Coded!R316C49</stp>
        <tr r="AW316" s="14"/>
        <tr r="AW316" s="14"/>
        <tr r="AW316" s="14"/>
      </tp>
      <tp t="s">
        <v>N</v>
        <stp/>
        <stp>##V3_BDPV12</stp>
        <stp>XS2343627712 Corp</stp>
        <stp>SOCIAL_BOND_IND</stp>
        <stp>[1.Weekly Download.xlsm]Coded!R218C57</stp>
        <tr r="BE218" s="14"/>
        <tr r="BE218" s="14"/>
      </tp>
      <tp t="s">
        <v>N</v>
        <stp/>
        <stp>##V3_BDPV12</stp>
        <stp>XS2343627712 Corp</stp>
        <stp>SOCIAL_BOND_IND</stp>
        <stp>[1.Weekly Download.xlsm]Coded!R203C57</stp>
        <tr r="BE203" s="14"/>
        <tr r="BE203" s="14"/>
      </tp>
      <tp t="s">
        <v>6/2/2020</v>
        <stp/>
        <stp>##V3_BDPV12</stp>
        <stp>XS2115047735 Corp</stp>
        <stp>SECURITY_PRICING_DATE</stp>
        <stp>[1.Weekly Download.xlsm]Coded!R318C49</stp>
        <tr r="AW318" s="14"/>
        <tr r="AW318" s="14"/>
        <tr r="AW318" s="14"/>
      </tp>
      <tp t="s">
        <v>26/1/2022</v>
        <stp/>
        <stp>##V3_BDPV12</stp>
        <stp>XS2406547765 Corp</stp>
        <stp>SECURITY_PRICING_DATE</stp>
        <stp>[1.Weekly Download.xlsm]Coded!R117C49</stp>
        <tr r="AW117" s="14"/>
        <tr r="AW117" s="14"/>
        <tr r="AW117" s="14"/>
      </tp>
      <tp t="s">
        <v>29/6/2021</v>
        <stp/>
        <stp>##V3_BDPV12</stp>
        <stp>XS2357352702 Corp</stp>
        <stp>SECURITY_PRICING_DATE</stp>
        <stp>[1.Weekly Download.xlsm]Coded!R189C49</stp>
        <tr r="AW189" s="14"/>
        <tr r="AW189" s="14"/>
        <tr r="AW189" s="14"/>
      </tp>
      <tp t="s">
        <v>20/3/2020</v>
        <stp/>
        <stp>##V3_BDPV12</stp>
        <stp>XS2143038334 Corp</stp>
        <stp>SECURITY_PRICING_DATE</stp>
        <stp>[1.Weekly Download.xlsm]Coded!R305C49</stp>
        <tr r="AW305" s="14"/>
        <tr r="AW305" s="14"/>
        <tr r="AW305" s="14"/>
      </tp>
      <tp t="s">
        <v>12/4/2022</v>
        <stp/>
        <stp>##V3_BDPV12</stp>
        <stp>XS2469032630 Corp</stp>
        <stp>SECURITY_PRICING_DATE</stp>
        <stp>[1.Weekly Download.xlsm]Coded!R107C49</stp>
        <tr r="AW107" s="14"/>
        <tr r="AW107" s="14"/>
        <tr r="AW107" s="14"/>
      </tp>
      <tp t="s">
        <v>11/5/2021</v>
        <stp/>
        <stp>##V3_BDPV12</stp>
        <stp>XS2336271510 Corp</stp>
        <stp>SECURITY_PRICING_DATE</stp>
        <stp>[1.Weekly Download.xlsm]Coded!R215C49</stp>
        <tr r="AW215" s="14"/>
        <tr r="AW215" s="14"/>
        <tr r="AW215" s="14"/>
      </tp>
      <tp t="s">
        <v>#N/A N/A</v>
        <stp/>
        <stp>##V3_BDPV12</stp>
        <stp>XS2330495651 Corp</stp>
        <stp>RTG_MDY_ISSUER</stp>
        <stp>[1.Weekly Download.xlsm]Coded!R225C11</stp>
        <tr r="K225" s="14"/>
      </tp>
      <tp t="s">
        <v>#N/A N/A</v>
        <stp/>
        <stp>##V3_BDPV12</stp>
        <stp>XS2247412518 Corp</stp>
        <stp>RTG_MDY_ISSUER</stp>
        <stp>[1.Weekly Download.xlsm]Coded!R271C11</stp>
        <tr r="K271" s="14"/>
      </tp>
      <tp t="s">
        <v>#N/A N/A</v>
        <stp/>
        <stp>##V3_BDPV12</stp>
        <stp>BIDU US Equity</stp>
        <stp>RTG_MDY_FOREIGN_LT_BANK_DEPOSITS</stp>
        <stp>[1.Weekly Download.xlsm]Coded!R165C60</stp>
        <tr r="BH165" s="14"/>
      </tp>
      <tp t="s">
        <v>#N/A N/A</v>
        <stp/>
        <stp>##V3_BDPV12</stp>
        <stp>BIDU US Equity</stp>
        <stp>RTG_MDY_FOREIGN_LT_BANK_DEPOSITS</stp>
        <stp>[1.Weekly Download.xlsm]Coded!R164C60</stp>
        <tr r="BH164" s="14"/>
      </tp>
      <tp t="s">
        <v>N</v>
        <stp/>
        <stp>##V3_BDPV12</stp>
        <stp>XS2467774209 Corp</stp>
        <stp>FLOATER</stp>
        <stp>[1.Weekly Download.xlsm]Coded!R103C29</stp>
        <tr r="AC103" s="14"/>
        <tr r="AC103" s="14"/>
      </tp>
      <tp t="s">
        <v>#N/A N/A</v>
        <stp/>
        <stp>##V3_BDPV12</stp>
        <stp>XS2127837909 Corp</stp>
        <stp>RTG_MDY_ISSUER</stp>
        <stp>[1.Weekly Download.xlsm]Coded!R285C11</stp>
        <tr r="K285" s="14"/>
      </tp>
      <tp t="s">
        <v>#N/A N/A</v>
        <stp/>
        <stp>##V3_BDPV12</stp>
        <stp>XS2344386540 Corp</stp>
        <stp>RTG_MDY_ISSUER</stp>
        <stp>[1.Weekly Download.xlsm]Coded!R211C11</stp>
        <tr r="K211" s="14"/>
      </tp>
      <tp t="s">
        <v>N</v>
        <stp/>
        <stp>##V3_BDPV12</stp>
        <stp>XS2344386540 Corp</stp>
        <stp>FLOATER</stp>
        <stp>[1.Weekly Download.xlsm]Coded!R211C29</stp>
        <tr r="AC211" s="14"/>
        <tr r="AC211" s="14"/>
      </tp>
      <tp t="s">
        <v>N</v>
        <stp/>
        <stp>##V3_BDPV12</stp>
        <stp>XS2262084374 Corp</stp>
        <stp>FLOATER</stp>
        <stp>[1.Weekly Download.xlsm]Coded!R260C29</stp>
        <tr r="AC260" s="14"/>
        <tr r="AC260" s="14"/>
      </tp>
      <tp t="s">
        <v>#N/A N/A</v>
        <stp/>
        <stp>##V3_BDPV12</stp>
        <stp>XS2341214059 Corp</stp>
        <stp>RTG_MDY_ISSUER</stp>
        <stp>[1.Weekly Download.xlsm]Coded!R221C11</stp>
        <tr r="K221" s="14"/>
      </tp>
      <tp t="s">
        <v>N</v>
        <stp/>
        <stp>##V3_BDPV12</stp>
        <stp>XS2274835631 Corp</stp>
        <stp>FLOATER</stp>
        <stp>[1.Weekly Download.xlsm]Coded!R255C29</stp>
        <tr r="AC255" s="14"/>
        <tr r="AC255" s="14"/>
      </tp>
      <tp t="s">
        <v>N</v>
        <stp/>
        <stp>##V3_BDPV12</stp>
        <stp>XS2371895074 Corp</stp>
        <stp>FLOATER</stp>
        <stp>[1.Weekly Download.xlsm]Coded!R168C29</stp>
        <tr r="AC168" s="14"/>
        <tr r="AC168" s="14"/>
      </tp>
      <tp t="s">
        <v>N</v>
        <stp/>
        <stp>##V3_BDPV12</stp>
        <stp>XS2336271510 Corp</stp>
        <stp>FLOATER</stp>
        <stp>[1.Weekly Download.xlsm]Coded!R215C29</stp>
        <tr r="AC215" s="14"/>
        <tr r="AC215" s="14"/>
      </tp>
      <tp t="s">
        <v>N</v>
        <stp/>
        <stp>##V3_BDPV12</stp>
        <stp>XS2427980821 Corp</stp>
        <stp>FLOATER</stp>
        <stp>[1.Weekly Download.xlsm]Coded!R114C29</stp>
        <tr r="AC114" s="14"/>
        <tr r="AC114" s="14"/>
      </tp>
      <tp t="s">
        <v>N</v>
        <stp/>
        <stp>##V3_BDPV12</stp>
        <stp>XS2269194499 Corp</stp>
        <stp>FLOATER</stp>
        <stp>[1.Weekly Download.xlsm]Coded!R234C29</stp>
        <tr r="AC234" s="14"/>
        <tr r="AC234" s="14"/>
      </tp>
      <tp t="s">
        <v>N</v>
        <stp/>
        <stp>##V3_BDPV12</stp>
        <stp>XS2359947715 Corp</stp>
        <stp>FLOATER</stp>
        <stp>[1.Weekly Download.xlsm]Coded!R186C29</stp>
        <tr r="AC186" s="14"/>
        <tr r="AC186" s="14"/>
      </tp>
      <tp t="s">
        <v>#N/A N/A</v>
        <stp/>
        <stp>##V3_BDPV12</stp>
        <stp>XS2289193810 Corp</stp>
        <stp>RTG_MDY_ISSUER</stp>
        <stp>[1.Weekly Download.xlsm]Coded!R245C11</stp>
        <tr r="K245" s="14"/>
      </tp>
      <tp t="s">
        <v>N</v>
        <stp/>
        <stp>##V3_BDPV12</stp>
        <stp>XS2238561281 Corp</stp>
        <stp>FLOATER</stp>
        <stp>[1.Weekly Download.xlsm]Coded!R269C29</stp>
        <tr r="AC269" s="14"/>
        <tr r="AC269" s="14"/>
      </tp>
      <tp t="s">
        <v>N</v>
        <stp/>
        <stp>##V3_BDPV12</stp>
        <stp>XS2471295969 Corp</stp>
        <stp>FLOATER</stp>
        <stp>[1.Weekly Download.xlsm]Coded!R102C29</stp>
        <tr r="AC102" s="14"/>
        <tr r="AC102" s="14"/>
      </tp>
      <tp t="s">
        <v>USD</v>
        <stp/>
        <stp>##V3_BDPV12</stp>
        <stp>XS2618570068 Corp</stp>
        <stp>CRNCY</stp>
        <stp>[1.Weekly Download.xlsm]Coded!R36C52</stp>
        <tr r="AZ36" s="14"/>
        <tr r="AZ36" s="14"/>
      </tp>
      <tp t="s">
        <v>USD</v>
        <stp/>
        <stp>##V3_BDPV12</stp>
        <stp>XS2618570068 Corp</stp>
        <stp>CRNCY</stp>
        <stp>[1.Weekly Download.xlsm]Coded!R24C52</stp>
        <tr r="AZ24" s="14"/>
        <tr r="AZ24" s="14"/>
      </tp>
      <tp t="s">
        <v>USD</v>
        <stp/>
        <stp>##V3_BDPV12</stp>
        <stp>XS2599011116 Corp</stp>
        <stp>CRNCY</stp>
        <stp>[1.Weekly Download.xlsm]Coded!R51C52</stp>
        <tr r="AZ51" s="14"/>
        <tr r="AZ51" s="14"/>
      </tp>
      <tp t="s">
        <v>#N/A N/A</v>
        <stp/>
        <stp>##V3_BDPV12</stp>
        <stp>KETDZZ CH Equity</stp>
        <stp>RTG_FITCH_LT_ISSUER_DEFAULT</stp>
        <stp>[1.Weekly Download.xlsm]Coded!R37C62</stp>
        <tr r="BJ37" s="14"/>
      </tp>
      <tp t="s">
        <v>CNY</v>
        <stp/>
        <stp>##V3_BDPV12</stp>
        <stp>XS2648499007 Corp</stp>
        <stp>CRNCY</stp>
        <stp>[1.Weekly Download.xlsm]Coded!R23C52</stp>
        <tr r="AZ23" s="14"/>
        <tr r="AZ23" s="14"/>
      </tp>
      <tp t="s">
        <v>#N/A N/A</v>
        <stp/>
        <stp>##V3_BDPV12</stp>
        <stp>1397212D CH Equity</stp>
        <stp>RTG_FITCH_LT_ISSUER_DEFAULT</stp>
        <stp>[1.Weekly Download.xlsm]Coded!R300C62</stp>
        <tr r="BJ300" s="14"/>
      </tp>
      <tp t="s">
        <v>#N/A N/A</v>
        <stp/>
        <stp>##V3_BDPV12</stp>
        <stp>1530061D US Equity</stp>
        <stp>EQY_PRIM_SECURITY_PRIM_EXCH</stp>
        <stp>[1.Weekly Download.xlsm]Coded!R307C35</stp>
        <tr r="AI307" s="14"/>
      </tp>
      <tp t="s">
        <v>#N/A N/A</v>
        <stp/>
        <stp>##V3_BDPV12</stp>
        <stp>1397212D CH Equity</stp>
        <stp>RTG_FITCH_LT_ISSUER_DEFAULT</stp>
        <stp>[1.Weekly Download.xlsm]Coded!R300C24</stp>
        <tr r="X300" s="14"/>
        <tr r="X300" s="14"/>
      </tp>
      <tp t="s">
        <v>#N/A N/A</v>
        <stp/>
        <stp>##V3_BDPV12</stp>
        <stp>DFBMNZ CH Equity</stp>
        <stp>RTG_MOODY_LONG_TERM</stp>
        <stp>[1.Weekly Download.xlsm]Coded!R74C21</stp>
        <tr r="U74" s="14"/>
        <tr r="U74" s="14"/>
      </tp>
      <tp t="s">
        <v>#N/A N/A</v>
        <stp/>
        <stp>##V3_BDPV12</stp>
        <stp>DFBMNZ CH Equity</stp>
        <stp>RTG_MOODY_LONG_TERM</stp>
        <stp>[1.Weekly Download.xlsm]Coded!R16C21</stp>
        <tr r="U16" s="14"/>
        <tr r="U16" s="14"/>
      </tp>
      <tp t="s">
        <v>#N/A N/A</v>
        <stp/>
        <stp>##V3_BDPV12</stp>
        <stp>1369515D CH Equity</stp>
        <stp>RTG_FITCH_LT_ISSUER_DEFAULT</stp>
        <stp>[1.Weekly Download.xlsm]Coded!R234C62</stp>
        <tr r="BJ234" s="14"/>
      </tp>
      <tp t="s">
        <v>BBB+</v>
        <stp/>
        <stp>##V3_BDPV12</stp>
        <stp>1614947D CH Equity</stp>
        <stp>RTG_FITCH_LT_ISSUER_DEFAULT</stp>
        <stp>[1.Weekly Download.xlsm]Coded!R255C24</stp>
        <tr r="X255" s="14"/>
        <tr r="X255" s="14"/>
        <tr r="X255" s="14"/>
      </tp>
      <tp t="s">
        <v>1/11/2022</v>
        <stp/>
        <stp>##V3_BDPV12</stp>
        <stp>XS2549299480 Corp</stp>
        <stp>SECURITY_PRICING_DATE</stp>
        <stp>[1.Weekly Download.xlsm]Coded!R80C49</stp>
        <tr r="AW80" s="14"/>
        <tr r="AW80" s="14"/>
        <tr r="AW80" s="14"/>
      </tp>
      <tp t="s">
        <v>BBB+</v>
        <stp/>
        <stp>##V3_BDPV12</stp>
        <stp>1645047D CH Equity</stp>
        <stp>RTG_FITCH_LT_ISSUER_DEFAULT</stp>
        <stp>[1.Weekly Download.xlsm]Coded!R135C24</stp>
        <tr r="X135" s="14"/>
        <tr r="X135" s="14"/>
        <tr r="X135" s="14"/>
      </tp>
      <tp t="s">
        <v>BBB+</v>
        <stp/>
        <stp>##V3_BDPV12</stp>
        <stp>1645047D CH Equity</stp>
        <stp>RTG_FITCH_LT_ISSUER_DEFAULT</stp>
        <stp>[1.Weekly Download.xlsm]Coded!R148C24</stp>
        <tr r="X148" s="14"/>
        <tr r="X148" s="14"/>
        <tr r="X148" s="14"/>
      </tp>
      <tp t="s">
        <v>#N/A N/A</v>
        <stp/>
        <stp>##V3_BDPV12</stp>
        <stp>1052396D HK Equity</stp>
        <stp>RTG_FITCH_LT_ISSUER_DEFAULT</stp>
        <stp>[1.Weekly Download.xlsm]Coded!R169C24</stp>
        <tr r="X169" s="14"/>
        <tr r="X169" s="14"/>
      </tp>
      <tp t="s">
        <v>BBB+</v>
        <stp/>
        <stp>##V3_BDPV12</stp>
        <stp>1645047D CH Equity</stp>
        <stp>RTG_FITCH_LT_ISSUER_DEFAULT</stp>
        <stp>[1.Weekly Download.xlsm]Coded!R264C24</stp>
        <tr r="X264" s="14"/>
        <tr r="X264" s="14"/>
        <tr r="X264" s="14"/>
      </tp>
      <tp t="s">
        <v>沂晟国际有限公司</v>
        <stp/>
        <stp>##V3_BDPV12</stp>
        <stp>1827742D VI Equity</stp>
        <stp>ISSUER</stp>
        <stp>[1.Weekly Download.xlsm]Coded!R278C37</stp>
        <tr r="AK278" s="14"/>
        <tr r="AK278" s="14"/>
      </tp>
      <tp t="s">
        <v>0793820D CH</v>
        <stp/>
        <stp>##V3_BDPV12</stp>
        <stp>XS2349205455 Corp</stp>
        <stp>ISSUER_PARENT_EQY_TICKER</stp>
        <stp>[1.Weekly Download.xlsm]Coded!R197C58</stp>
        <tr r="BF197" s="14"/>
        <tr r="BF197" s="14"/>
      </tp>
      <tp t="s">
        <v>9668 HK</v>
        <stp/>
        <stp>##V3_BDPV12</stp>
        <stp>XS2405490850 Corp</stp>
        <stp>ISSUER_PARENT_EQY_TICKER</stp>
        <stp>[1.Weekly Download.xlsm]Coded!R134C58</stp>
        <tr r="BF134" s="14"/>
        <tr r="BF134" s="14"/>
      </tp>
      <tp t="s">
        <v>15/4/2021</v>
        <stp/>
        <stp>##V3_BDPV12</stp>
        <stp>US88032XBD57 Corp</stp>
        <stp>SECURITY_PRICING_DATE</stp>
        <stp>[1.Weekly Download.xlsm]Coded!R228C3</stp>
        <tr r="C228" s="14"/>
        <tr r="C228" s="14"/>
      </tp>
      <tp t="s">
        <v>#N/A N/A</v>
        <stp/>
        <stp>##V3_BDPV12</stp>
        <stp>SDGGCZ CH Equity</stp>
        <stp>RTG_MDY_LT_CORP_FAMILY</stp>
        <stp>[1.Weekly Download.xlsm]Coded!R162C22</stp>
        <tr r="V162" s="14"/>
        <tr r="V162" s="14"/>
      </tp>
      <tp t="s">
        <v>#N/A N/A</v>
        <stp/>
        <stp>##V3_BDPV12</stp>
        <stp>SDGGCZ CH Equity</stp>
        <stp>RTG_MDY_LT_CORP_FAMILY</stp>
        <stp>[1.Weekly Download.xlsm]Coded!R161C22</stp>
        <tr r="V161" s="14"/>
        <tr r="V161" s="14"/>
      </tp>
      <tp t="s">
        <v>中海油服新加坡资本有</v>
        <stp/>
        <stp>##V3_BDPV12</stp>
        <stp>1304776D SP Equity</stp>
        <stp>ISSUER</stp>
        <stp>[1.Weekly Download.xlsm]Coded!R301C37</stp>
        <tr r="AK301" s="14"/>
        <tr r="AK301" s="14"/>
      </tp>
      <tp t="s">
        <v>中海油服新加坡资本有</v>
        <stp/>
        <stp>##V3_BDPV12</stp>
        <stp>1304776D SP Equity</stp>
        <stp>ISSUER</stp>
        <stp>[1.Weekly Download.xlsm]Coded!R302C37</stp>
        <tr r="AK302" s="14"/>
        <tr r="AK302" s="14"/>
      </tp>
      <tp t="s">
        <v>939 HK</v>
        <stp/>
        <stp>##V3_BDPV12</stp>
        <stp>XS2208843503 Corp</stp>
        <stp>ISSUER_PARENT_EQY_TICKER</stp>
        <stp>[1.Weekly Download.xlsm]Coded!R286C58</stp>
        <tr r="BF286" s="14"/>
        <tr r="BF286" s="14"/>
      </tp>
      <tp t="s">
        <v>1369515D CH</v>
        <stp/>
        <stp>##V3_BDPV12</stp>
        <stp>XS2269194499 Corp</stp>
        <stp>ISSUER_PARENT_EQY_TICKER</stp>
        <stp>[1.Weekly Download.xlsm]Coded!R234C58</stp>
        <tr r="BF234" s="14"/>
        <tr r="BF234" s="14"/>
      </tp>
      <tp t="s">
        <v>江苏瑞海投资控股集团</v>
        <stp/>
        <stp>##V3_BDPV12</stp>
        <stp>1918717D CH Equity</stp>
        <stp>ISSUER</stp>
        <stp>[1.Weekly Download.xlsm]Coded!R121C37</stp>
        <tr r="AK121" s="14"/>
        <tr r="AK121" s="14"/>
      </tp>
      <tp t="s">
        <v>CSCIF Asia Ltd</v>
        <stp/>
        <stp>##V3_BDPV12</stp>
        <stp>1817796D HK Equity</stp>
        <stp>ISSUER</stp>
        <stp>[1.Weekly Download.xlsm]Coded!R201C37</stp>
        <tr r="AK201" s="14"/>
        <tr r="AK201" s="14"/>
      </tp>
      <tp t="s">
        <v>CSCIF Asia Ltd</v>
        <stp/>
        <stp>##V3_BDPV12</stp>
        <stp>1817796D HK Equity</stp>
        <stp>ISSUER</stp>
        <stp>[1.Weekly Download.xlsm]Coded!R288C37</stp>
        <tr r="AK288" s="14"/>
        <tr r="AK288" s="14"/>
      </tp>
      <tp t="s">
        <v>BBB+</v>
        <stp/>
        <stp>##V3_BDPV12</stp>
        <stp>601818 CH Equity</stp>
        <stp>RTG_FITCH_LT_ISSUER_DEFAULT</stp>
        <stp>[1.Weekly Download.xlsm]Coded!R9C62</stp>
        <tr r="BJ9" s="14"/>
        <tr r="BJ9" s="14"/>
      </tp>
      <tp t="s">
        <v>#N/A N/A</v>
        <stp/>
        <stp>##V3_BDPV12</stp>
        <stp>0623979D CH Equity</stp>
        <stp>RTG_MDY_LT_CORP_FAMILY</stp>
        <stp>[1.Weekly Download.xlsm]Coded!R274C22</stp>
        <tr r="V274" s="14"/>
        <tr r="V274" s="14"/>
      </tp>
      <tp t="s">
        <v>#N/A N/A</v>
        <stp/>
        <stp>##V3_BDPV12</stp>
        <stp>0623979D CH Equity</stp>
        <stp>RTG_MDY_LT_CORP_FAMILY</stp>
        <stp>[1.Weekly Download.xlsm]Coded!R234C22</stp>
        <tr r="V234" s="14"/>
        <tr r="V234" s="14"/>
      </tp>
      <tp t="s">
        <v>华融租赁管理香港有限</v>
        <stp/>
        <stp>##V3_BDPV12</stp>
        <stp>1760793D CH Equity</stp>
        <stp>ISSUER</stp>
        <stp>[1.Weekly Download.xlsm]Coded!R291C37</stp>
        <tr r="AK291" s="14"/>
        <tr r="AK291" s="14"/>
      </tp>
      <tp t="s">
        <v>#N/A N/A</v>
        <stp/>
        <stp>##V3_BDPV12</stp>
        <stp>1666862D CH Equity</stp>
        <stp>RTG_MDY_LT_CORP_FAMILY</stp>
        <stp>[1.Weekly Download.xlsm]Coded!R147C22</stp>
        <tr r="V147" s="14"/>
        <tr r="V147" s="14"/>
      </tp>
      <tp t="s">
        <v>#N/A N/A</v>
        <stp/>
        <stp>##V3_BDPV12</stp>
        <stp>1767879D CH Equity</stp>
        <stp>RTG_MDY_LT_CORP_FAMILY</stp>
        <stp>[1.Weekly Download.xlsm]Coded!R156C22</stp>
        <tr r="V156" s="14"/>
        <tr r="V156" s="14"/>
      </tp>
      <tp t="s">
        <v>China Great Wall International</v>
        <stp/>
        <stp>##V3_BDPV12</stp>
        <stp>2038443D HK Equity</stp>
        <stp>ISSUER</stp>
        <stp>[1.Weekly Download.xlsm]Coded!R104C37</stp>
        <tr r="AK104" s="14"/>
        <tr r="AK104" s="14"/>
      </tp>
      <tp t="s">
        <v>郑州地铁集团有限公司</v>
        <stp/>
        <stp>##V3_BDPV12</stp>
        <stp>1681799D CH Equity</stp>
        <stp>ISSUER</stp>
        <stp>[1.Weekly Download.xlsm]Coded!R132C37</stp>
        <tr r="AK132" s="14"/>
        <tr r="AK132" s="14"/>
      </tp>
      <tp t="s">
        <v>阳光城嘉世国际有限公</v>
        <stp/>
        <stp>##V3_BDPV12</stp>
        <stp>1554791D CH Equity</stp>
        <stp>ISSUER</stp>
        <stp>[1.Weekly Download.xlsm]Coded!R262C37</stp>
        <tr r="AK262" s="14"/>
        <tr r="AK262" s="14"/>
      </tp>
      <tp t="s">
        <v>阳光城嘉世国际有限公</v>
        <stp/>
        <stp>##V3_BDPV12</stp>
        <stp>1554791D CH Equity</stp>
        <stp>ISSUER</stp>
        <stp>[1.Weekly Download.xlsm]Coded!R223C37</stp>
        <tr r="AK223" s="14"/>
        <tr r="AK223" s="14"/>
      </tp>
      <tp t="s">
        <v>阳光城嘉世国际有限公</v>
        <stp/>
        <stp>##V3_BDPV12</stp>
        <stp>1554791D CH Equity</stp>
        <stp>ISSUER</stp>
        <stp>[1.Weekly Download.xlsm]Coded!R204C37</stp>
        <tr r="AK204" s="14"/>
        <tr r="AK204" s="14"/>
      </tp>
      <tp t="s">
        <v>中国长城国际控股有限</v>
        <stp/>
        <stp>##V3_BDPV12</stp>
        <stp>1821792D CH Equity</stp>
        <stp>ISSUER</stp>
        <stp>[1.Weekly Download.xlsm]Coded!R131C37</stp>
        <tr r="AK131" s="14"/>
        <tr r="AK131" s="14"/>
      </tp>
      <tp t="s">
        <v>Ccthk 2021 Ltd</v>
        <stp/>
        <stp>##V3_BDPV12</stp>
        <stp>1964737D HK Equity</stp>
        <stp>ISSUER</stp>
        <stp>[1.Weekly Download.xlsm]Coded!R122C37</stp>
        <tr r="AK122" s="14"/>
        <tr r="AK122" s="14"/>
      </tp>
      <tp t="s">
        <v>Ccthk 2021 Ltd</v>
        <stp/>
        <stp>##V3_BDPV12</stp>
        <stp>1964737D HK Equity</stp>
        <stp>ISSUER</stp>
        <stp>[1.Weekly Download.xlsm]Coded!R123C37</stp>
        <tr r="AK123" s="14"/>
        <tr r="AK123" s="14"/>
      </tp>
      <tp t="s">
        <v>#N/A N/A</v>
        <stp/>
        <stp>##V3_BDPV12</stp>
        <stp>0792980D CH Equity</stp>
        <stp>RTG_MDY_LT_CORP_FAMILY</stp>
        <stp>[1.Weekly Download.xlsm]Coded!R242C22</stp>
        <tr r="V242" s="14"/>
        <tr r="V242" s="14"/>
      </tp>
      <tp t="s">
        <v>中国长城国际控股有限</v>
        <stp/>
        <stp>##V3_BDPV12</stp>
        <stp>1821792D CH Equity</stp>
        <stp>ISSUER</stp>
        <stp>[1.Weekly Download.xlsm]Coded!R282C37</stp>
        <tr r="AK282" s="14"/>
        <tr r="AK282" s="14"/>
      </tp>
      <tp t="s">
        <v>SCI HK Development Ltd</v>
        <stp/>
        <stp>##V3_BDPV12</stp>
        <stp>1875737D HK Equity</stp>
        <stp>ISSUER</stp>
        <stp>[1.Weekly Download.xlsm]Coded!R237C37</stp>
        <tr r="AK237" s="14"/>
        <tr r="AK237" s="14"/>
      </tp>
      <tp t="s">
        <v>SCI HK Development Ltd</v>
        <stp/>
        <stp>##V3_BDPV12</stp>
        <stp>1875737D HK Equity</stp>
        <stp>ISSUER</stp>
        <stp>[1.Weekly Download.xlsm]Coded!R236C37</stp>
        <tr r="AK236" s="14"/>
        <tr r="AK236" s="14"/>
      </tp>
      <tp t="s">
        <v>13/7/2023</v>
        <stp/>
        <stp>##V3_BDPV12</stp>
        <stp>HK0000744802 Corp</stp>
        <stp>MATURITY</stp>
        <stp>[1.Weekly Download.xlsm]Coded!R185C48</stp>
        <tr r="AV185" s="14"/>
        <tr r="AV185" s="14"/>
        <tr r="AV185" s="14"/>
      </tp>
      <tp t="s">
        <v>#N/A N/A</v>
        <stp/>
        <stp>##V3_BDPV12</stp>
        <stp>1022891D CH Equity</stp>
        <stp>RTG_MDY_LT_CORP_FAMILY</stp>
        <stp>[1.Weekly Download.xlsm]Coded!R278C22</stp>
        <tr r="V278" s="14"/>
        <tr r="V278" s="14"/>
      </tp>
      <tp t="s">
        <v>河南省铁路建设投资集</v>
        <stp/>
        <stp>##V3_BDPV12</stp>
        <stp>0795624D CH Equity</stp>
        <stp>ISSUER</stp>
        <stp>[1.Weekly Download.xlsm]Coded!R117C37</stp>
        <tr r="AK117" s="14"/>
        <tr r="AK117" s="14"/>
      </tp>
      <tp t="s">
        <v>10/6/2024</v>
        <stp/>
        <stp>##V3_BDPV12</stp>
        <stp>HK0000732815 Corp</stp>
        <stp>MATURITY</stp>
        <stp>[1.Weekly Download.xlsm]Coded!R200C48</stp>
        <tr r="AV200" s="14"/>
        <tr r="AV200" s="14"/>
        <tr r="AV200" s="14"/>
      </tp>
      <tp t="s">
        <v>陕西金融资产管理股份</v>
        <stp/>
        <stp>##V3_BDPV12</stp>
        <stp>1537717D CH Equity</stp>
        <stp>ISSUER</stp>
        <stp>[1.Weekly Download.xlsm]Coded!R238C37</stp>
        <tr r="AK238" s="14"/>
        <tr r="AK238" s="14"/>
      </tp>
      <tp t="s">
        <v>成都空港兴城投资集团</v>
        <stp/>
        <stp>##V3_BDPV12</stp>
        <stp>0794600D CH Equity</stp>
        <stp>ISSUER</stp>
        <stp>[1.Weekly Download.xlsm]Coded!R102C37</stp>
        <tr r="AK102" s="14"/>
        <tr r="AK102" s="14"/>
      </tp>
      <tp t="s">
        <v>#N/A N/A</v>
        <stp/>
        <stp>##V3_BDPV12</stp>
        <stp>XS2597408512 Corp</stp>
        <stp>RTG_FITCH_LT_ISSUER_DEFAULT</stp>
        <stp>[1.Weekly Download.xlsm]Coded!R49C16</stp>
        <tr r="P49" s="14"/>
      </tp>
      <tp t="s">
        <v>HCSAMZ CH</v>
        <stp/>
        <stp>##V3_BDPV12</stp>
        <stp>XS2671493562 Corp</stp>
        <stp>GUARANTOR_EQY_TICKER</stp>
        <stp>[1.Weekly Download.xlsm]Coded!R12C18</stp>
        <tr r="R12" s="14"/>
        <tr r="R12" s="14"/>
        <tr r="R12" s="14"/>
        <tr r="R12" s="14"/>
      </tp>
      <tp t="s">
        <v>A</v>
        <stp/>
        <stp>##V3_BDPV12</stp>
        <stp>XS2584378025 Corp</stp>
        <stp>RTG_FITCH_LT_ISSUER_DEFAULT</stp>
        <stp>[1.Weekly Download.xlsm]Coded!R63C16</stp>
        <tr r="P63" s="14"/>
        <tr r="P63" s="14"/>
      </tp>
      <tp t="s">
        <v>1288 HK</v>
        <stp/>
        <stp>##V3_BDPV12</stp>
        <stp>XS2690707497 Corp</stp>
        <stp>ISSUER_PARENT_EQY_TICKER</stp>
        <stp>[1.Weekly Download.xlsm]Coded!R8C58</stp>
        <tr r="BF8" s="14"/>
        <tr r="BF8" s="14"/>
      </tp>
      <tp t="s">
        <v>1449670D CH</v>
        <stp/>
        <stp>##V3_BDPV12</stp>
        <stp>XS2547520531 Corp</stp>
        <stp>GUARANTOR_EQY_TICKER</stp>
        <stp>[1.Weekly Download.xlsm]Coded!R79C18</stp>
        <tr r="R79" s="14"/>
        <tr r="R79" s="14"/>
        <tr r="R79" s="14"/>
        <tr r="R79" s="14"/>
      </tp>
      <tp t="s">
        <v>#N/A Field Not Applicable</v>
        <stp/>
        <stp>##V3_BDPV12</stp>
        <stp>XS2537427473 Corp</stp>
        <stp>GUARANTOR_EQY_TICKER</stp>
        <stp>[1.Weekly Download.xlsm]Coded!R85C18</stp>
        <tr r="R85" s="14"/>
        <tr r="R85" s="14"/>
        <tr r="R85" s="14"/>
      </tp>
      <tp t="s">
        <v>BBB</v>
        <stp/>
        <stp>##V3_BDPV12</stp>
        <stp>XS2499222771 Corp</stp>
        <stp>RTG_FITCH_LT_ISSUER_DEFAULT</stp>
        <stp>[1.Weekly Download.xlsm]Coded!R95C16</stp>
        <tr r="P95" s="14"/>
        <tr r="P95" s="14"/>
      </tp>
      <tp t="s">
        <v>Ba1</v>
        <stp/>
        <stp>##V3_BDPV12</stp>
        <stp>SHAEGZ CH Equity</stp>
        <stp>RTG_MOODY_LONG_TERM</stp>
        <stp>[1.Weekly Download.xlsm]Coded!R297C21</stp>
        <tr r="U297" s="14"/>
        <tr r="U297" s="14"/>
        <tr r="U297" s="14"/>
      </tp>
      <tp t="s">
        <v>#N/A N/A</v>
        <stp/>
        <stp>##V3_BDPV12</stp>
        <stp>XS2463439690 Corp</stp>
        <stp>RTG_FITCH_LT_ISSUER_DEFAULT</stp>
        <stp>[1.Weekly Download.xlsm]Coded!R99C16</stp>
        <tr r="P99" s="14"/>
      </tp>
      <tp t="s">
        <v>#N/A N/A</v>
        <stp/>
        <stp>##V3_BDPV12</stp>
        <stp>XS2573678435 Corp</stp>
        <stp>RTG_FITCH_LT_ISSUER_DEFAULT</stp>
        <stp>[1.Weekly Download.xlsm]Coded!R57C16</stp>
        <tr r="P57" s="14"/>
      </tp>
      <tp t="s">
        <v>WLKTIZ HK</v>
        <stp/>
        <stp>##V3_BDPV12</stp>
        <stp>XS2662422802 Corp</stp>
        <stp>GUARANTOR_EQY_TICKER</stp>
        <stp>[1.Weekly Download.xlsm]Coded!R21C18</stp>
        <tr r="R21" s="14"/>
        <tr r="R21" s="14"/>
        <tr r="R21" s="14"/>
        <tr r="R21" s="14"/>
      </tp>
      <tp t="s">
        <v>A</v>
        <stp/>
        <stp>##V3_BDPV12</stp>
        <stp>WLKTIZ HK Equity</stp>
        <stp>RTG_FITCH_LT_ISSUER_DEFAULT</stp>
        <stp>[1.Weekly Download.xlsm]Coded!R115C24</stp>
        <tr r="X115" s="14"/>
        <tr r="X115" s="14"/>
        <tr r="X115" s="14"/>
      </tp>
      <tp t="s">
        <v>#N/A N/A</v>
        <stp/>
        <stp>##V3_BDPV12</stp>
        <stp>XS2671498447 Corp</stp>
        <stp>RTG_FITCH</stp>
        <stp>[1.Weekly Download.xlsm]Coded!R4C10</stp>
        <tr r="J4" s="14"/>
      </tp>
      <tp t="s">
        <v>#N/A N/A</v>
        <stp/>
        <stp>##V3_BDPV12</stp>
        <stp>XS2589270953 Corp</stp>
        <stp>SPREAD_TO_TSY_ISSUE</stp>
        <stp>[1.Weekly Download.xlsm]Coded!R62C26</stp>
        <tr r="Z62" s="14"/>
      </tp>
      <tp t="s">
        <v>#N/A Field Not Applicable</v>
        <stp/>
        <stp>##V3_BDPV12</stp>
        <stp>HK0000921111 Corp</stp>
        <stp>FLT_SPREAD</stp>
        <stp>[1.Weekly Download.xlsm]Coded!R41C28</stp>
        <tr r="AB41" s="14"/>
      </tp>
      <tp t="s">
        <v>1817796D HK</v>
        <stp/>
        <stp>##V3_BDPV12</stp>
        <stp>HK0000921038 Corp</stp>
        <stp>ISSUER_EQUITY_TICKER</stp>
        <stp>[1.Weekly Download.xlsm]Coded!R42C35</stp>
        <tr r="AI42" s="14"/>
      </tp>
      <tp t="s">
        <v>1817796D HK</v>
        <stp/>
        <stp>##V3_BDPV12</stp>
        <stp>HK0000921020 Corp</stp>
        <stp>ISSUER_EQUITY_TICKER</stp>
        <stp>[1.Weekly Download.xlsm]Coded!R43C35</stp>
        <tr r="AI43" s="14"/>
      </tp>
      <tp t="s">
        <v>1817796D HK</v>
        <stp/>
        <stp>##V3_BDPV12</stp>
        <stp>HK0000921038 Corp</stp>
        <stp>ISSUER_EQUITY_TICKER</stp>
        <stp>[1.Weekly Download.xlsm]Coded!R42C37</stp>
        <tr r="AK42" s="14"/>
        <tr r="AK42" s="14"/>
      </tp>
      <tp t="s">
        <v>1817796D HK</v>
        <stp/>
        <stp>##V3_BDPV12</stp>
        <stp>HK0000921020 Corp</stp>
        <stp>ISSUER_EQUITY_TICKER</stp>
        <stp>[1.Weekly Download.xlsm]Coded!R43C37</stp>
        <tr r="AK43" s="14"/>
        <tr r="AK43" s="14"/>
      </tp>
      <tp t="s">
        <v>0883544D HK</v>
        <stp/>
        <stp>##V3_BDPV12</stp>
        <stp>HK0000921111 Corp</stp>
        <stp>ISSUER_EQUITY_TICKER</stp>
        <stp>[1.Weekly Download.xlsm]Coded!R41C37</stp>
        <tr r="AK41" s="14"/>
        <tr r="AK41" s="14"/>
      </tp>
      <tp t="s">
        <v>0883544D HK</v>
        <stp/>
        <stp>##V3_BDPV12</stp>
        <stp>HK0000921111 Corp</stp>
        <stp>ISSUER_EQUITY_TICKER</stp>
        <stp>[1.Weekly Download.xlsm]Coded!R41C35</stp>
        <tr r="AI41" s="14"/>
      </tp>
      <tp>
        <v>60</v>
        <stp/>
        <stp>##V3_BDPV12</stp>
        <stp>XS2673392796 Corp</stp>
        <stp>FLT_SPREAD</stp>
        <stp>[1.Weekly Download.xlsm]Coded!R14C28</stp>
        <tr r="AB14" s="14"/>
        <tr r="AB14" s="14"/>
      </tp>
      <tp t="s">
        <v>#N/A N/A</v>
        <stp/>
        <stp>##V3_BDPV12</stp>
        <stp>HK0000954104 Corp</stp>
        <stp>ISSUER_PARENT_EQY_TICKER</stp>
        <stp>[1.Weekly Download.xlsm]Coded!R7C58</stp>
        <tr r="BF7" s="14"/>
      </tp>
      <tp t="s">
        <v>BBB-</v>
        <stp/>
        <stp>##V3_BDPV12</stp>
        <stp>HK0000898319 Corp</stp>
        <stp>RTG_SP_LT_FC_ISSUER_CREDIT</stp>
        <stp>[1.Weekly Download.xlsm]Coded!R70C15</stp>
        <tr r="O70" s="14"/>
        <tr r="O70" s="14"/>
      </tp>
      <tp t="s">
        <v>SOFRIX +63.000</v>
        <stp/>
        <stp>##V3_BDPV12</stp>
        <stp>XS2679063862 Corp</stp>
        <stp>FLOATER_FORMULA</stp>
        <stp>[1.Weekly Download.xlsm]Coded!R9C30</stp>
        <tr r="AD9" s="14"/>
        <tr r="AD9" s="14"/>
      </tp>
      <tp t="s">
        <v>#N/A Field Not Applicable</v>
        <stp/>
        <stp>##V3_BDPV12</stp>
        <stp>XS2549299480 Corp</stp>
        <stp>FLT_SPREAD</stp>
        <stp>[1.Weekly Download.xlsm]Coded!R80C28</stp>
        <tr r="AB80" s="14"/>
      </tp>
      <tp t="s">
        <v>#N/A N/A</v>
        <stp/>
        <stp>##V3_BDPV12</stp>
        <stp>ABCZ HK Equity</stp>
        <stp>EQY_PRIM_SECURITY_PRIM_EXCH</stp>
        <stp>[1.Weekly Download.xlsm]Coded!R8C35</stp>
        <tr r="AI8" s="14"/>
      </tp>
      <tp t="s">
        <v>#N/A Field Not Applicable</v>
        <stp/>
        <stp>##V3_BDPV12</stp>
        <stp>XS2487328499 Corp</stp>
        <stp>FLT_SPREAD</stp>
        <stp>[1.Weekly Download.xlsm]Coded!R93C28</stp>
        <tr r="AB93" s="14"/>
      </tp>
      <tp t="s">
        <v>VG</v>
        <stp/>
        <stp>##V3_BDPV12</stp>
        <stp>XS2206849460 Corp</stp>
        <stp>CNTRY_ISSUE_ISO</stp>
        <stp>[1.Weekly Download.xlsm]Coded!R289C34</stp>
        <tr r="AH289" s="14"/>
        <tr r="AH289" s="14"/>
      </tp>
      <tp t="s">
        <v>18/1/2022</v>
        <stp/>
        <stp>##V3_BDPV12</stp>
        <stp>XS2429785954 Corp</stp>
        <stp>SECURITY_PRICING_DATE</stp>
        <stp>[1.Weekly Download.xlsm]Coded!R119C49</stp>
        <tr r="AW119" s="14"/>
        <tr r="AW119" s="14"/>
        <tr r="AW119" s="14"/>
      </tp>
      <tp t="s">
        <v>HK</v>
        <stp/>
        <stp>##V3_BDPV12</stp>
        <stp>XS2297020765 Corp</stp>
        <stp>CNTRY_ISSUE_ISO</stp>
        <stp>[1.Weekly Download.xlsm]Coded!R243C34</stp>
        <tr r="AH243" s="14"/>
        <tr r="AH243" s="14"/>
      </tp>
      <tp t="s">
        <v>N</v>
        <stp/>
        <stp>##V3_BDPV12</stp>
        <stp>XS2427980821 Corp</stp>
        <stp>SOCIAL_BOND_IND</stp>
        <stp>[1.Weekly Download.xlsm]Coded!R114C57</stp>
        <tr r="BE114" s="14"/>
        <tr r="BE114" s="14"/>
      </tp>
      <tp t="s">
        <v>VG</v>
        <stp/>
        <stp>##V3_BDPV12</stp>
        <stp>XS2094050593 Corp</stp>
        <stp>CNTRY_ISSUE_ISO</stp>
        <stp>[1.Weekly Download.xlsm]Coded!R278C34</stp>
        <tr r="AH278" s="14"/>
        <tr r="AH278" s="14"/>
      </tp>
      <tp t="s">
        <v>N</v>
        <stp/>
        <stp>##V3_BDPV12</stp>
        <stp>XS2359947715 Corp</stp>
        <stp>SOCIAL_BOND_IND</stp>
        <stp>[1.Weekly Download.xlsm]Coded!R186C57</stp>
        <tr r="BE186" s="14"/>
        <tr r="BE186" s="14"/>
      </tp>
      <tp t="s">
        <v>N</v>
        <stp/>
        <stp>##V3_BDPV12</stp>
        <stp>XS2269194499 Corp</stp>
        <stp>SOCIAL_BOND_IND</stp>
        <stp>[1.Weekly Download.xlsm]Coded!R234C57</stp>
        <tr r="BE234" s="14"/>
        <tr r="BE234" s="14"/>
      </tp>
      <tp t="s">
        <v>5/1/2021</v>
        <stp/>
        <stp>##V3_BDPV12</stp>
        <stp>XS2281349618 Corp</stp>
        <stp>SECURITY_PRICING_DATE</stp>
        <stp>[1.Weekly Download.xlsm]Coded!R262C49</stp>
        <tr r="AW262" s="14"/>
        <tr r="AW262" s="14"/>
        <tr r="AW262" s="14"/>
      </tp>
      <tp t="s">
        <v>23/3/2021</v>
        <stp/>
        <stp>##V3_BDPV12</stp>
        <stp>XS2310752758 Corp</stp>
        <stp>SECURITY_PRICING_DATE</stp>
        <stp>[1.Weekly Download.xlsm]Coded!R237C49</stp>
        <tr r="AW237" s="14"/>
        <tr r="AW237" s="14"/>
        <tr r="AW237" s="14"/>
      </tp>
      <tp t="s">
        <v>VG</v>
        <stp/>
        <stp>##V3_BDPV12</stp>
        <stp>XS2206799004 Corp</stp>
        <stp>CNTRY_ISSUE_ISO</stp>
        <stp>[1.Weekly Download.xlsm]Coded!R282C34</stp>
        <tr r="AH282" s="14"/>
        <tr r="AH282" s="14"/>
      </tp>
      <tp t="s">
        <v>CN</v>
        <stp/>
        <stp>##V3_BDPV12</stp>
        <stp>XS2297070190 Corp</stp>
        <stp>CNTRY_ISSUE_ISO</stp>
        <stp>[1.Weekly Download.xlsm]Coded!R240C34</stp>
        <tr r="AH240" s="14"/>
        <tr r="AH240" s="14"/>
      </tp>
      <tp t="s">
        <v>N</v>
        <stp/>
        <stp>##V3_BDPV12</stp>
        <stp>XS2238561281 Corp</stp>
        <stp>SOCIAL_BOND_IND</stp>
        <stp>[1.Weekly Download.xlsm]Coded!R269C57</stp>
        <tr r="BE269" s="14"/>
        <tr r="BE269" s="14"/>
      </tp>
      <tp t="s">
        <v>A</v>
        <stp/>
        <stp>##V3_BDPV12</stp>
        <stp>GDCOZ HK Equity</stp>
        <stp>RTG_SP_LT_FC_ISSUER_CREDIT</stp>
        <stp>[1.Weekly Download.xlsm]Coded!R120C23</stp>
        <tr r="W120" s="14"/>
        <tr r="W120" s="14"/>
        <tr r="W120" s="14"/>
      </tp>
      <tp t="s">
        <v>12/11/2020</v>
        <stp/>
        <stp>##V3_BDPV12</stp>
        <stp>XS2258259808 Corp</stp>
        <stp>SECURITY_PRICING_DATE</stp>
        <stp>[1.Weekly Download.xlsm]Coded!R268C49</stp>
        <tr r="AW268" s="14"/>
        <tr r="AW268" s="14"/>
        <tr r="AW268" s="14"/>
      </tp>
      <tp t="s">
        <v>22/9/2020</v>
        <stp/>
        <stp>##V3_BDPV12</stp>
        <stp>XS2229091124 Corp</stp>
        <stp>SECURITY_PRICING_DATE</stp>
        <stp>[1.Weekly Download.xlsm]Coded!R274C49</stp>
        <tr r="AW274" s="14"/>
        <tr r="AW274" s="14"/>
        <tr r="AW274" s="14"/>
      </tp>
      <tp t="s">
        <v>N</v>
        <stp/>
        <stp>##V3_BDPV12</stp>
        <stp>XS2471295969 Corp</stp>
        <stp>SOCIAL_BOND_IND</stp>
        <stp>[1.Weekly Download.xlsm]Coded!R102C57</stp>
        <tr r="BE102" s="14"/>
        <tr r="BE102" s="14"/>
      </tp>
      <tp t="s">
        <v>8/9/2021</v>
        <stp/>
        <stp>##V3_BDPV12</stp>
        <stp>XS2379598175 Corp</stp>
        <stp>SECURITY_PRICING_DATE</stp>
        <stp>[1.Weekly Download.xlsm]Coded!R154C49</stp>
        <tr r="AW154" s="14"/>
        <tr r="AW154" s="14"/>
        <tr r="AW154" s="14"/>
      </tp>
      <tp t="s">
        <v>KY</v>
        <stp/>
        <stp>##V3_BDPV12</stp>
        <stp>XS2314498093 Corp</stp>
        <stp>CNTRY_ISSUE_ISO</stp>
        <stp>[1.Weekly Download.xlsm]Coded!R267C34</stp>
        <tr r="AH267" s="14"/>
        <tr r="AH267" s="14"/>
      </tp>
      <tp t="s">
        <v>VG</v>
        <stp/>
        <stp>##V3_BDPV12</stp>
        <stp>XS2314498333 Corp</stp>
        <stp>CNTRY_ISSUE_ISO</stp>
        <stp>[1.Weekly Download.xlsm]Coded!R180C34</stp>
        <tr r="AH180" s="14"/>
        <tr r="AH180" s="14"/>
      </tp>
      <tp t="s">
        <v>KY</v>
        <stp/>
        <stp>##V3_BDPV12</stp>
        <stp>XS2417388175 Corp</stp>
        <stp>CNTRY_ISSUE_ISO</stp>
        <stp>[1.Weekly Download.xlsm]Coded!R128C34</stp>
        <tr r="AH128" s="14"/>
        <tr r="AH128" s="14"/>
      </tp>
      <tp t="s">
        <v>7/7/2021</v>
        <stp/>
        <stp>##V3_BDPV12</stp>
        <stp>XS2334569774 Corp</stp>
        <stp>SECURITY_PRICING_DATE</stp>
        <stp>[1.Weekly Download.xlsm]Coded!R181C49</stp>
        <tr r="AW181" s="14"/>
        <tr r="AW181" s="14"/>
        <tr r="AW181" s="14"/>
      </tp>
      <tp t="s">
        <v>HK</v>
        <stp/>
        <stp>##V3_BDPV12</stp>
        <stp>XS2213048965 Corp</stp>
        <stp>CNTRY_ISSUE_ISO</stp>
        <stp>[1.Weekly Download.xlsm]Coded!R272C34</stp>
        <tr r="AH272" s="14"/>
        <tr r="AH272" s="14"/>
      </tp>
      <tp t="s">
        <v>N</v>
        <stp/>
        <stp>##V3_BDPV12</stp>
        <stp>XS2467774209 Corp</stp>
        <stp>SOCIAL_BOND_IND</stp>
        <stp>[1.Weekly Download.xlsm]Coded!R103C57</stp>
        <tr r="BE103" s="14"/>
        <tr r="BE103" s="14"/>
      </tp>
      <tp t="s">
        <v>9/7/2020</v>
        <stp/>
        <stp>##V3_BDPV12</stp>
        <stp>XS2189769057 Corp</stp>
        <stp>SECURITY_PRICING_DATE</stp>
        <stp>[1.Weekly Download.xlsm]Coded!R296C49</stp>
        <tr r="AW296" s="14"/>
        <tr r="AW296" s="14"/>
        <tr r="AW296" s="14"/>
      </tp>
      <tp t="s">
        <v>4/8/2020</v>
        <stp/>
        <stp>##V3_BDPV12</stp>
        <stp>XS2211674143 Corp</stp>
        <stp>SECURITY_PRICING_DATE</stp>
        <stp>[1.Weekly Download.xlsm]Coded!R284C49</stp>
        <tr r="AW284" s="14"/>
        <tr r="AW284" s="14"/>
        <tr r="AW284" s="14"/>
      </tp>
      <tp t="s">
        <v>N</v>
        <stp/>
        <stp>##V3_BDPV12</stp>
        <stp>XS2274835631 Corp</stp>
        <stp>SOCIAL_BOND_IND</stp>
        <stp>[1.Weekly Download.xlsm]Coded!R255C57</stp>
        <tr r="BE255" s="14"/>
        <tr r="BE255" s="14"/>
      </tp>
      <tp t="s">
        <v>N</v>
        <stp/>
        <stp>##V3_BDPV12</stp>
        <stp>XS2371895074 Corp</stp>
        <stp>SOCIAL_BOND_IND</stp>
        <stp>[1.Weekly Download.xlsm]Coded!R168C57</stp>
        <tr r="BE168" s="14"/>
        <tr r="BE168" s="14"/>
      </tp>
      <tp t="s">
        <v>29/6/2021</v>
        <stp/>
        <stp>##V3_BDPV12</stp>
        <stp>XS2358354012 Corp</stp>
        <stp>SECURITY_PRICING_DATE</stp>
        <stp>[1.Weekly Download.xlsm]Coded!R188C49</stp>
        <tr r="AW188" s="14"/>
        <tr r="AW188" s="14"/>
        <tr r="AW188" s="14"/>
      </tp>
      <tp t="s">
        <v>8/3/2022</v>
        <stp/>
        <stp>##V3_BDPV12</stp>
        <stp>XS2447542874 Corp</stp>
        <stp>SECURITY_PRICING_DATE</stp>
        <stp>[1.Weekly Download.xlsm]Coded!R112C49</stp>
        <tr r="AW112" s="14"/>
        <tr r="AW112" s="14"/>
        <tr r="AW112" s="14"/>
      </tp>
      <tp t="s">
        <v>N</v>
        <stp/>
        <stp>##V3_BDPV12</stp>
        <stp>XS2336271510 Corp</stp>
        <stp>SOCIAL_BOND_IND</stp>
        <stp>[1.Weekly Download.xlsm]Coded!R215C57</stp>
        <tr r="BE215" s="14"/>
        <tr r="BE215" s="14"/>
      </tp>
      <tp t="s">
        <v>N</v>
        <stp/>
        <stp>##V3_BDPV12</stp>
        <stp>XS2344386540 Corp</stp>
        <stp>SOCIAL_BOND_IND</stp>
        <stp>[1.Weekly Download.xlsm]Coded!R211C57</stp>
        <tr r="BE211" s="14"/>
        <tr r="BE211" s="14"/>
      </tp>
      <tp t="s">
        <v>N</v>
        <stp/>
        <stp>##V3_BDPV12</stp>
        <stp>XS2262084374 Corp</stp>
        <stp>SOCIAL_BOND_IND</stp>
        <stp>[1.Weekly Download.xlsm]Coded!R260C57</stp>
        <tr r="BE260" s="14"/>
        <tr r="BE260" s="14"/>
      </tp>
      <tp t="s">
        <v>#N/A N/A</v>
        <stp/>
        <stp>##V3_BDPV12</stp>
        <stp>XS2144033078 Corp</stp>
        <stp>RTG_MDY_ISSUER</stp>
        <stp>[1.Weekly Download.xlsm]Coded!R300C11</stp>
        <tr r="K300" s="14"/>
      </tp>
      <tp t="s">
        <v>N</v>
        <stp/>
        <stp>##V3_BDPV12</stp>
        <stp>XS2343627712 Corp</stp>
        <stp>FLOATER</stp>
        <stp>[1.Weekly Download.xlsm]Coded!R218C29</stp>
        <tr r="AC218" s="14"/>
        <tr r="AC218" s="14"/>
      </tp>
      <tp t="s">
        <v>N</v>
        <stp/>
        <stp>##V3_BDPV12</stp>
        <stp>XS2343627712 Corp</stp>
        <stp>FLOATER</stp>
        <stp>[1.Weekly Download.xlsm]Coded!R203C29</stp>
        <tr r="AC203" s="14"/>
        <tr r="AC203" s="14"/>
      </tp>
      <tp t="s">
        <v>#N/A N/A</v>
        <stp/>
        <stp>##V3_BDPV12</stp>
        <stp>XS2403477099 Corp</stp>
        <stp>RTG_MDY_ISSUER</stp>
        <stp>[1.Weekly Download.xlsm]Coded!R135C11</stp>
        <tr r="K135" s="14"/>
      </tp>
      <tp t="s">
        <v>N</v>
        <stp/>
        <stp>##V3_BDPV12</stp>
        <stp>XS2405793089 Corp</stp>
        <stp>FLOATER</stp>
        <stp>[1.Weekly Download.xlsm]Coded!R132C29</stp>
        <tr r="AC132" s="14"/>
        <tr r="AC132" s="14"/>
      </tp>
      <tp t="s">
        <v>#N/A N/A</v>
        <stp/>
        <stp>##V3_BDPV12</stp>
        <stp>XS2422384946 Corp</stp>
        <stp>RTG_MDY_ISSUER</stp>
        <stp>[1.Weekly Download.xlsm]Coded!R121C11</stp>
        <tr r="K121" s="14"/>
      </tp>
      <tp t="s">
        <v>N</v>
        <stp/>
        <stp>##V3_BDPV12</stp>
        <stp>XS2327841057 Corp</stp>
        <stp>FLOATER</stp>
        <stp>[1.Weekly Download.xlsm]Coded!R207C29</stp>
        <tr r="AC207" s="14"/>
        <tr r="AC207" s="14"/>
      </tp>
      <tp t="s">
        <v>N</v>
        <stp/>
        <stp>##V3_BDPV12</stp>
        <stp>XS2251156563 Corp</stp>
        <stp>FLOATER</stp>
        <stp>[1.Weekly Download.xlsm]Coded!R190C29</stp>
        <tr r="AC190" s="14"/>
        <tr r="AC190" s="14"/>
      </tp>
      <tp t="s">
        <v>N</v>
        <stp/>
        <stp>##V3_BDPV12</stp>
        <stp>XS2417332389 Corp</stp>
        <stp>FLOATER</stp>
        <stp>[1.Weekly Download.xlsm]Coded!R125C29</stp>
        <tr r="AC125" s="14"/>
        <tr r="AC125" s="14"/>
      </tp>
      <tp t="s">
        <v>N</v>
        <stp/>
        <stp>##V3_BDPV12</stp>
        <stp>XS2310752758 Corp</stp>
        <stp>FLOATER</stp>
        <stp>[1.Weekly Download.xlsm]Coded!R237C29</stp>
        <tr r="AC237" s="14"/>
        <tr r="AC237" s="14"/>
      </tp>
      <tp t="s">
        <v>#N/A N/A</v>
        <stp/>
        <stp>##V3_BDPV12</stp>
        <stp>XS2275587090 Corp</stp>
        <stp>RTG_MDY_ISSUER</stp>
        <stp>[1.Weekly Download.xlsm]Coded!R258C11</stp>
        <tr r="K258" s="14"/>
      </tp>
      <tp t="s">
        <v>#N/A N/A</v>
        <stp/>
        <stp>##V3_BDPV12</stp>
        <stp>XS2467774209 Corp</stp>
        <stp>RTG_MDY_ISSUER</stp>
        <stp>[1.Weekly Download.xlsm]Coded!R103C11</stp>
        <tr r="K103" s="14"/>
      </tp>
      <tp t="s">
        <v>#N/A N/A</v>
        <stp/>
        <stp>##V3_BDPV12</stp>
        <stp>XS2227193211 Corp</stp>
        <stp>RTG_MDY_ISSUER</stp>
        <stp>[1.Weekly Download.xlsm]Coded!R279C11</stp>
        <tr r="K279" s="14"/>
      </tp>
      <tp t="s">
        <v>#N/A N/A</v>
        <stp/>
        <stp>##V3_BDPV12</stp>
        <stp>SDGGCZ CH Equity</stp>
        <stp>RTG_MDY_FOREIGN_LT_BANK_DEPOSITS</stp>
        <stp>[1.Weekly Download.xlsm]Coded!R161C60</stp>
        <tr r="BH161" s="14"/>
      </tp>
      <tp t="s">
        <v>#N/A N/A</v>
        <stp/>
        <stp>##V3_BDPV12</stp>
        <stp>SDGGCZ CH Equity</stp>
        <stp>RTG_MDY_FOREIGN_LT_BANK_DEPOSITS</stp>
        <stp>[1.Weekly Download.xlsm]Coded!R162C60</stp>
        <tr r="BH162" s="14"/>
      </tp>
      <tp t="s">
        <v>N</v>
        <stp/>
        <stp>##V3_BDPV12</stp>
        <stp>XS2266935993 Corp</stp>
        <stp>FLOATER</stp>
        <stp>[1.Weekly Download.xlsm]Coded!R169C29</stp>
        <tr r="AC169" s="14"/>
        <tr r="AC169" s="14"/>
      </tp>
      <tp t="s">
        <v>N</v>
        <stp/>
        <stp>##V3_BDPV12</stp>
        <stp>XS2265235965 Corp</stp>
        <stp>FLOATER</stp>
        <stp>[1.Weekly Download.xlsm]Coded!R257C29</stp>
        <tr r="AC257" s="14"/>
        <tr r="AC257" s="14"/>
      </tp>
      <tp t="s">
        <v>#N/A N/A</v>
        <stp/>
        <stp>##V3_BDPV12</stp>
        <stp>XS2345988211 Corp</stp>
        <stp>RTG_MDY_ISSUER</stp>
        <stp>[1.Weekly Download.xlsm]Coded!R199C11</stp>
        <tr r="K199" s="14"/>
      </tp>
      <tp t="s">
        <v>N</v>
        <stp/>
        <stp>##V3_BDPV12</stp>
        <stp>XS2347497906 Corp</stp>
        <stp>FLOATER</stp>
        <stp>[1.Weekly Download.xlsm]Coded!R196C29</stp>
        <tr r="AC196" s="14"/>
        <tr r="AC196" s="14"/>
      </tp>
      <tp t="s">
        <v>N</v>
        <stp/>
        <stp>##V3_BDPV12</stp>
        <stp>XS2208843503 Corp</stp>
        <stp>FLOATER</stp>
        <stp>[1.Weekly Download.xlsm]Coded!R286C29</stp>
        <tr r="AC286" s="14"/>
        <tr r="AC286" s="14"/>
      </tp>
      <tp t="s">
        <v>#N/A N/A</v>
        <stp/>
        <stp>##V3_BDPV12</stp>
        <stp>XS2342908949 Corp</stp>
        <stp>RTG_MDY_ISSUER</stp>
        <stp>[1.Weekly Download.xlsm]Coded!R220C11</stp>
        <tr r="K220" s="14"/>
      </tp>
      <tp t="s">
        <v>N</v>
        <stp/>
        <stp>##V3_BDPV12</stp>
        <stp>XS2434390865 Corp</stp>
        <stp>FLOATER</stp>
        <stp>[1.Weekly Download.xlsm]Coded!R116C29</stp>
        <tr r="AC116" s="14"/>
        <tr r="AC116" s="14"/>
      </tp>
      <tp t="s">
        <v>N</v>
        <stp/>
        <stp>##V3_BDPV12</stp>
        <stp>XS2378344456 Corp</stp>
        <stp>FLOATER</stp>
        <stp>[1.Weekly Download.xlsm]Coded!R161C29</stp>
        <tr r="AC161" s="14"/>
        <tr r="AC161" s="14"/>
      </tp>
      <tp t="s">
        <v>#N/A N/A</v>
        <stp/>
        <stp>##V3_BDPV12</stp>
        <stp>XS2295983410 Corp</stp>
        <stp>RTG_MDY_ISSUER</stp>
        <stp>[1.Weekly Download.xlsm]Coded!R248C11</stp>
        <tr r="K248" s="14"/>
      </tp>
      <tp t="s">
        <v>#N/A N/A</v>
        <stp/>
        <stp>##V3_BDPV12</stp>
        <stp>SDGGCZ CH Equity</stp>
        <stp>RTG_MDY_FOREIGN_LT_BANK_DEPOSITS</stp>
        <stp>[1.Weekly Download.xlsm]Coded!R161C20</stp>
        <tr r="T161" s="14"/>
        <tr r="T161" s="14"/>
      </tp>
      <tp t="s">
        <v>#N/A N/A</v>
        <stp/>
        <stp>##V3_BDPV12</stp>
        <stp>SDGGCZ CH Equity</stp>
        <stp>RTG_MDY_FOREIGN_LT_BANK_DEPOSITS</stp>
        <stp>[1.Weekly Download.xlsm]Coded!R162C20</stp>
        <tr r="T162" s="14"/>
        <tr r="T162" s="14"/>
      </tp>
      <tp t="s">
        <v>N</v>
        <stp/>
        <stp>##V3_BDPV12</stp>
        <stp>XS2229091124 Corp</stp>
        <stp>FLOATER</stp>
        <stp>[1.Weekly Download.xlsm]Coded!R274C29</stp>
        <tr r="AC274" s="14"/>
        <tr r="AC274" s="14"/>
      </tp>
      <tp t="s">
        <v>N</v>
        <stp/>
        <stp>##V3_BDPV12</stp>
        <stp>XS2271104817 Corp</stp>
        <stp>FLOATER</stp>
        <stp>[1.Weekly Download.xlsm]Coded!R264C29</stp>
        <tr r="AC264" s="14"/>
        <tr r="AC264" s="14"/>
      </tp>
      <tp t="s">
        <v>N</v>
        <stp/>
        <stp>##V3_BDPV12</stp>
        <stp>XS2339960093 Corp</stp>
        <stp>FLOATER</stp>
        <stp>[1.Weekly Download.xlsm]Coded!R212C29</stp>
        <tr r="AC212" s="14"/>
        <tr r="AC212" s="14"/>
      </tp>
      <tp t="s">
        <v>#N/A N/A</v>
        <stp/>
        <stp>##V3_BDPV12</stp>
        <stp>SCDHCZ CH Equity</stp>
        <stp>RTG_MDY_FOREIGN_LT_BANK_DEPOSITS</stp>
        <stp>[1.Weekly Download.xlsm]Coded!R169C60</stp>
        <tr r="BH169" s="14"/>
      </tp>
      <tp t="s">
        <v>N</v>
        <stp/>
        <stp>##V3_BDPV12</stp>
        <stp>XS2249847232 Corp</stp>
        <stp>FLOATER</stp>
        <stp>[1.Weekly Download.xlsm]Coded!R270C29</stp>
        <tr r="AC270" s="14"/>
        <tr r="AC270" s="14"/>
      </tp>
      <tp t="s">
        <v>#N/A N/A</v>
        <stp/>
        <stp>##V3_BDPV12</stp>
        <stp>1817292D VI Equity</stp>
        <stp>EQY_PRIM_SECURITY_PRIM_EXCH</stp>
        <stp>[1.Weekly Download.xlsm]Coded!R289C35</stp>
        <tr r="AI289" s="14"/>
      </tp>
      <tp t="s">
        <v>A</v>
        <stp/>
        <stp>##V3_BDPV12</stp>
        <stp>ZH102219@CHBE Corp</stp>
        <stp>RTG_SP_LT_LC_ISSUER_CREDIT</stp>
        <stp>[1.Weekly Download.xlsm]SBLC Bank!R3C7</stp>
        <tr r="G3" s="32"/>
        <tr r="G3" s="32"/>
      </tp>
      <tp t="s">
        <v>#N/A N/A</v>
        <stp/>
        <stp>##V3_BDPV12</stp>
        <stp>1304776D SP Equity</stp>
        <stp>EQY_PRIM_SECURITY_PRIM_EXCH</stp>
        <stp>[1.Weekly Download.xlsm]Coded!R301C35</stp>
        <tr r="AI301" s="14"/>
      </tp>
      <tp t="s">
        <v>#N/A N/A</v>
        <stp/>
        <stp>##V3_BDPV12</stp>
        <stp>1304776D SP Equity</stp>
        <stp>EQY_PRIM_SECURITY_PRIM_EXCH</stp>
        <stp>[1.Weekly Download.xlsm]Coded!R302C35</stp>
        <tr r="AI302" s="14"/>
      </tp>
      <tp t="s">
        <v>WD</v>
        <stp/>
        <stp>##V3_BDPV12</stp>
        <stp>1064639D CH Equity</stp>
        <stp>RTG_FITCH_LT_ISSUER_DEFAULT</stp>
        <stp>[1.Weekly Download.xlsm]Coded!R202C62</stp>
        <tr r="BJ202" s="14"/>
        <tr r="BJ202" s="14"/>
      </tp>
      <tp t="s">
        <v>#N/A Field Not Applicable</v>
        <stp/>
        <stp>##V3_BDPV12</stp>
        <stp>XS2681919762 Corp</stp>
        <stp>FLT_SPREAD</stp>
        <stp>[1.Weekly Download.xlsm]Coded!R3C28</stp>
        <tr r="AB3" s="14"/>
      </tp>
      <tp t="s">
        <v>#N/A N/A</v>
        <stp/>
        <stp>##V3_BDPV12</stp>
        <stp>1277211D CH Equity</stp>
        <stp>RTG_FITCH_LT_ISSUER_DEFAULT</stp>
        <stp>[1.Weekly Download.xlsm]Coded!R181C24</stp>
        <tr r="X181" s="14"/>
        <tr r="X181" s="14"/>
      </tp>
      <tp t="s">
        <v>#N/A N/A</v>
        <stp/>
        <stp>##V3_BDPV12</stp>
        <stp>1277211D CH Equity</stp>
        <stp>RTG_FITCH_LT_ISSUER_DEFAULT</stp>
        <stp>[1.Weekly Download.xlsm]Coded!R181C62</stp>
        <tr r="BJ181" s="14"/>
      </tp>
      <tp t="s">
        <v>A-</v>
        <stp/>
        <stp>##V3_BDPV12</stp>
        <stp>1003733D CH Equity</stp>
        <stp>RTG_FITCH_LT_ISSUER_DEFAULT</stp>
        <stp>[1.Weekly Download.xlsm]Coded!R143C24</stp>
        <tr r="X143" s="14"/>
        <tr r="X143" s="14"/>
        <tr r="X143" s="14"/>
      </tp>
      <tp t="s">
        <v>A-</v>
        <stp/>
        <stp>##V3_BDPV12</stp>
        <stp>1003733D CH Equity</stp>
        <stp>RTG_FITCH_LT_ISSUER_DEFAULT</stp>
        <stp>[1.Weekly Download.xlsm]Coded!R173C24</stp>
        <tr r="X173" s="14"/>
        <tr r="X173" s="14"/>
        <tr r="X173" s="14"/>
      </tp>
      <tp t="s">
        <v>A-</v>
        <stp/>
        <stp>##V3_BDPV12</stp>
        <stp>1003733D CH Equity</stp>
        <stp>RTG_FITCH_LT_ISSUER_DEFAULT</stp>
        <stp>[1.Weekly Download.xlsm]Coded!R100C24</stp>
        <tr r="X100" s="14"/>
        <tr r="X100" s="14"/>
        <tr r="X100" s="14"/>
      </tp>
      <tp t="s">
        <v>A-</v>
        <stp/>
        <stp>##V3_BDPV12</stp>
        <stp>1003733D CH Equity</stp>
        <stp>RTG_FITCH_LT_ISSUER_DEFAULT</stp>
        <stp>[1.Weekly Download.xlsm]Coded!R235C24</stp>
        <tr r="X235" s="14"/>
        <tr r="X235" s="14"/>
        <tr r="X235" s="14"/>
      </tp>
      <tp t="s">
        <v>Baa1</v>
        <stp/>
        <stp>##V3_BDPV12</stp>
        <stp>CICCHZ HK Equity</stp>
        <stp>RTG_MOODY_LONG_TERM</stp>
        <stp>[1.Weekly Download.xlsm]Coded!R25C21</stp>
        <tr r="U25" s="14"/>
        <tr r="U25" s="14"/>
        <tr r="U25" s="14"/>
      </tp>
      <tp t="s">
        <v>11/7/2023</v>
        <stp/>
        <stp>##V3_BDPV12</stp>
        <stp>XS2648007495 Corp</stp>
        <stp>SECURITY_PRICING_DATE</stp>
        <stp>[1.Weekly Download.xlsm]Coded!R25C49</stp>
        <tr r="AW25" s="14"/>
        <tr r="AW25" s="14"/>
        <tr r="AW25" s="14"/>
      </tp>
      <tp t="s">
        <v>15/4/2021</v>
        <stp/>
        <stp>##V3_BDPV12</stp>
        <stp>US88032XBB91 Corp</stp>
        <stp>SECURITY_PRICING_DATE</stp>
        <stp>[1.Weekly Download.xlsm]Coded!R229C3</stp>
        <tr r="C229" s="14"/>
        <tr r="C229" s="14"/>
      </tp>
      <tp t="s">
        <v>165 HK</v>
        <stp/>
        <stp>##V3_BDPV12</stp>
        <stp>XS2213048965 Corp</stp>
        <stp>ISSUER_PARENT_EQY_TICKER</stp>
        <stp>[1.Weekly Download.xlsm]Coded!R272C58</stp>
        <tr r="BF272" s="14"/>
        <tr r="BF272" s="14"/>
      </tp>
      <tp t="s">
        <v>万达地产海外有限公司</v>
        <stp/>
        <stp>##V3_BDPV12</stp>
        <stp>0898179D VI Equity</stp>
        <stp>ISSUER</stp>
        <stp>[1.Weekly Download.xlsm]Coded!R224C37</stp>
        <tr r="AK224" s="14"/>
        <tr r="AK224" s="14"/>
      </tp>
      <tp t="s">
        <v>#N/A N/A</v>
        <stp/>
        <stp>##V3_BDPV12</stp>
        <stp>XS2179326371 Corp</stp>
        <stp>ISSUER_PARENT_EQY_TICKER</stp>
        <stp>[1.Weekly Download.xlsm]Coded!R303C58</stp>
        <tr r="BF303" s="14"/>
      </tp>
      <tp t="s">
        <v>HKBZ HK</v>
        <stp/>
        <stp>##V3_BDPV12</stp>
        <stp>XS2368569252 Corp</stp>
        <stp>ISSUER_PARENT_EQY_TICKER</stp>
        <stp>[1.Weekly Download.xlsm]Coded!R175C58</stp>
        <tr r="BF175" s="14"/>
        <tr r="BF175" s="14"/>
      </tp>
      <tp t="s">
        <v>#N/A N/A</v>
        <stp/>
        <stp>##V3_BDPV12</stp>
        <stp>600837 CH Equity</stp>
        <stp>RTG_MDY_LT_CORP_FAMILY</stp>
        <stp>[1.Weekly Download.xlsm]Coded!R41C22</stp>
        <tr r="V41" s="14"/>
        <tr r="V41" s="14"/>
      </tp>
      <tp t="s">
        <v>1800 HK</v>
        <stp/>
        <stp>##V3_BDPV12</stp>
        <stp>XS2102904864 Corp</stp>
        <stp>ISSUER_PARENT_EQY_TICKER</stp>
        <stp>[1.Weekly Download.xlsm]Coded!R313C58</stp>
        <tr r="BF313" s="14"/>
        <tr r="BF313" s="14"/>
      </tp>
      <tp t="s">
        <v>3328 HK</v>
        <stp/>
        <stp>##V3_BDPV12</stp>
        <stp>XS2238561281 Corp</stp>
        <stp>ISSUER_PARENT_EQY_TICKER</stp>
        <stp>[1.Weekly Download.xlsm]Coded!R269C58</stp>
        <tr r="BF269" s="14"/>
        <tr r="BF269" s="14"/>
      </tp>
      <tp t="s">
        <v>3328 HK</v>
        <stp/>
        <stp>##V3_BDPV12</stp>
        <stp>XS2123955952 Corp</stp>
        <stp>ISSUER_PARENT_EQY_TICKER</stp>
        <stp>[1.Weekly Download.xlsm]Coded!R310C58</stp>
        <tr r="BF310" s="14"/>
        <tr r="BF310" s="14"/>
      </tp>
      <tp t="s">
        <v>#N/A N/A</v>
        <stp/>
        <stp>##V3_BDPV12</stp>
        <stp>1288 HK Equity</stp>
        <stp>RTG_MDY_ISSUER</stp>
        <stp>[1.Weekly Download.xlsm]Coded!R8C59</stp>
        <tr r="BG8" s="14"/>
      </tp>
      <tp t="s">
        <v>754 HK</v>
        <stp/>
        <stp>##V3_BDPV12</stp>
        <stp>XS2228902255 Corp</stp>
        <stp>ISSUER_PARENT_EQY_TICKER</stp>
        <stp>[1.Weekly Download.xlsm]Coded!R261C58</stp>
        <tr r="BF261" s="14"/>
        <tr r="BF261" s="14"/>
      </tp>
      <tp t="s">
        <v>754 HK</v>
        <stp/>
        <stp>##V3_BDPV12</stp>
        <stp>XS2228902255 Corp</stp>
        <stp>ISSUER_PARENT_EQY_TICKER</stp>
        <stp>[1.Weekly Download.xlsm]Coded!R249C58</stp>
        <tr r="BF249" s="14"/>
        <tr r="BF249" s="14"/>
      </tp>
      <tp t="s">
        <v>601818 CH</v>
        <stp/>
        <stp>##V3_BDPV12</stp>
        <stp>XS2418777285 Corp</stp>
        <stp>ISSUER_PARENT_EQY_TICKER</stp>
        <stp>[1.Weekly Download.xlsm]Coded!R126C58</stp>
        <tr r="BF126" s="14"/>
        <tr r="BF126" s="14"/>
      </tp>
      <tp t="s">
        <v>000671 CH</v>
        <stp/>
        <stp>##V3_BDPV12</stp>
        <stp>XS2203986927 Corp</stp>
        <stp>ISSUER_PARENT_EQY_TICKER</stp>
        <stp>[1.Weekly Download.xlsm]Coded!R223C58</stp>
        <tr r="BF223" s="14"/>
        <tr r="BF223" s="14"/>
      </tp>
      <tp t="s">
        <v>000961 CH</v>
        <stp/>
        <stp>##V3_BDPV12</stp>
        <stp>XS2288886216 Corp</stp>
        <stp>ISSUER_PARENT_EQY_TICKER</stp>
        <stp>[1.Weekly Download.xlsm]Coded!R233C58</stp>
        <tr r="BF233" s="14"/>
        <tr r="BF233" s="14"/>
      </tp>
      <tp t="s">
        <v>碧玺国际有限公司</v>
        <stp/>
        <stp>##V3_BDPV12</stp>
        <stp>1530061D US Equity</stp>
        <stp>ISSUER</stp>
        <stp>[1.Weekly Download.xlsm]Coded!R307C37</stp>
        <tr r="AK307" s="14"/>
        <tr r="AK307" s="14"/>
      </tp>
      <tp t="s">
        <v>CSI MTN Ltd</v>
        <stp/>
        <stp>##V3_BDPV12</stp>
        <stp>2027317D HK Equity</stp>
        <stp>ISSUER</stp>
        <stp>[1.Weekly Download.xlsm]Coded!R107C37</stp>
        <tr r="AK107" s="14"/>
        <tr r="AK107" s="14"/>
      </tp>
      <tp t="s">
        <v>China Cinda 2020 I Management</v>
        <stp/>
        <stp>##V3_BDPV12</stp>
        <stp>1790077D HK Equity</stp>
        <stp>ISSUER</stp>
        <stp>[1.Weekly Download.xlsm]Coded!R115C37</stp>
        <tr r="AK115" s="14"/>
        <tr r="AK115" s="14"/>
      </tp>
      <tp t="s">
        <v>安徽省交通控股集团（</v>
        <stp/>
        <stp>##V3_BDPV12</stp>
        <stp>1284046D HK Equity</stp>
        <stp>ISSUER</stp>
        <stp>[1.Weekly Download.xlsm]Coded!R163C37</stp>
        <tr r="AK163" s="14"/>
        <tr r="AK163" s="14"/>
      </tp>
      <tp t="s">
        <v>长发国际有限公司</v>
        <stp/>
        <stp>##V3_BDPV12</stp>
        <stp>1385061D HK Equity</stp>
        <stp>ISSUER</stp>
        <stp>[1.Weekly Download.xlsm]Coded!R226C37</stp>
        <tr r="AK226" s="14"/>
        <tr r="AK226" s="14"/>
      </tp>
      <tp t="s">
        <v>衢州市衢通发展集团有</v>
        <stp/>
        <stp>##V3_BDPV12</stp>
        <stp>1874076D CH Equity</stp>
        <stp>ISSUER</stp>
        <stp>[1.Weekly Download.xlsm]Coded!R116C37</stp>
        <tr r="AK116" s="14"/>
        <tr r="AK116" s="14"/>
      </tp>
      <tp t="s">
        <v>Xiaomi Best Time International</v>
        <stp/>
        <stp>##V3_BDPV12</stp>
        <stp>1751033D HK Equity</stp>
        <stp>ISSUER</stp>
        <stp>[1.Weekly Download.xlsm]Coded!R183C37</stp>
        <tr r="AK183" s="14"/>
        <tr r="AK183" s="14"/>
      </tp>
      <tp t="s">
        <v>Xiaomi Best Time International</v>
        <stp/>
        <stp>##V3_BDPV12</stp>
        <stp>1751033D HK Equity</stp>
        <stp>ISSUER</stp>
        <stp>[1.Weekly Download.xlsm]Coded!R182C37</stp>
        <tr r="AK182" s="14"/>
        <tr r="AK182" s="14"/>
      </tp>
      <tp t="s">
        <v>荣兴达发展(BVI)有限公</v>
        <stp/>
        <stp>##V3_BDPV12</stp>
        <stp>1710040D CH Equity</stp>
        <stp>ISSUER</stp>
        <stp>[1.Weekly Download.xlsm]Coded!R259C37</stp>
        <tr r="AK259" s="14"/>
        <tr r="AK259" s="14"/>
      </tp>
      <tp t="s">
        <v>北京环卫(BVI)有限公司</v>
        <stp/>
        <stp>##V3_BDPV12</stp>
        <stp>1660068D CH Equity</stp>
        <stp>ISSUER</stp>
        <stp>[1.Weekly Download.xlsm]Coded!R147C37</stp>
        <tr r="AK147" s="14"/>
        <tr r="AK147" s="14"/>
      </tp>
      <tp t="s">
        <v>荣兴达发展(BVI)有限公</v>
        <stp/>
        <stp>##V3_BDPV12</stp>
        <stp>1710040D CH Equity</stp>
        <stp>ISSUER</stp>
        <stp>[1.Weekly Download.xlsm]Coded!R293C37</stp>
        <tr r="AK293" s="14"/>
        <tr r="AK293" s="14"/>
      </tp>
      <tp t="s">
        <v>越秀REIT MTN公司</v>
        <stp/>
        <stp>##V3_BDPV12</stp>
        <stp>0814109D HK Equity</stp>
        <stp>ISSUER</stp>
        <stp>[1.Weekly Download.xlsm]Coded!R251C37</stp>
        <tr r="AK251" s="14"/>
        <tr r="AK251" s="14"/>
      </tp>
      <tp t="s">
        <v>昆明市安居集团有限公</v>
        <stp/>
        <stp>##V3_BDPV12</stp>
        <stp>1502004D CH Equity</stp>
        <stp>ISSUER</stp>
        <stp>[1.Weekly Download.xlsm]Coded!R188C37</stp>
        <tr r="AK188" s="14"/>
        <tr r="AK188" s="14"/>
      </tp>
      <tp t="s">
        <v>杭州富阳城投集团（香</v>
        <stp/>
        <stp>##V3_BDPV12</stp>
        <stp>1566095D HK Equity</stp>
        <stp>ISSUER</stp>
        <stp>[1.Weekly Download.xlsm]Coded!R191C37</stp>
        <tr r="AK191" s="14"/>
        <tr r="AK191" s="14"/>
      </tp>
      <tp t="s">
        <v>#N/A Field Not Applicable</v>
        <stp/>
        <stp>##V3_BDPV12</stp>
        <stp>XS2665495391 Corp</stp>
        <stp>GUARANTOR_EQY_TICKER</stp>
        <stp>[1.Weekly Download.xlsm]Coded!R18C18</stp>
        <tr r="R18" s="14"/>
        <tr r="R18" s="14"/>
        <tr r="R18" s="14"/>
      </tp>
      <tp t="s">
        <v>#N/A N/A</v>
        <stp/>
        <stp>##V3_BDPV12</stp>
        <stp>1398425D CH Equity</stp>
        <stp>RTG_MDY_FOREIGN_LT_BANK_DEPOSITS</stp>
        <stp>[1.Weekly Download.xlsm]Coded!R49C20</stp>
        <tr r="T49" s="14"/>
        <tr r="T49" s="14"/>
      </tp>
      <tp t="s">
        <v>#N/A N/A</v>
        <stp/>
        <stp>##V3_BDPV12</stp>
        <stp>1084210D CH Equity</stp>
        <stp>RTG_MDY_FOREIGN_LT_BANK_DEPOSITS</stp>
        <stp>[1.Weekly Download.xlsm]Coded!R90C60</stp>
        <tr r="BH90" s="14"/>
      </tp>
      <tp t="s">
        <v>#N/A N/A</v>
        <stp/>
        <stp>##V3_BDPV12</stp>
        <stp>1084210D CH Equity</stp>
        <stp>RTG_MDY_FOREIGN_LT_BANK_DEPOSITS</stp>
        <stp>[1.Weekly Download.xlsm]Coded!R58C60</stp>
        <tr r="BH58" s="14"/>
      </tp>
      <tp t="s">
        <v>#N/A N/A</v>
        <stp/>
        <stp>##V3_BDPV12</stp>
        <stp>XS2523255060 Corp</stp>
        <stp>RTG_FITCH_LT_ISSUER_DEFAULT</stp>
        <stp>[1.Weekly Download.xlsm]Coded!R87C16</stp>
        <tr r="P87" s="14"/>
      </tp>
      <tp t="s">
        <v>#N/A N/A</v>
        <stp/>
        <stp>##V3_BDPV12</stp>
        <stp>XS2502807345 Corp</stp>
        <stp>RTG_FITCH_LT_ISSUER_DEFAULT</stp>
        <stp>[1.Weekly Download.xlsm]Coded!R88C16</stp>
        <tr r="P88" s="14"/>
      </tp>
      <tp t="s">
        <v>NANNING WX CONST INVEST</v>
        <stp/>
        <stp>##V3_BDPV12</stp>
        <stp>G2380100 Corp</stp>
        <stp>NAME</stp>
        <stp>[1.Weekly Download.xlsm]Coded!R48C4</stp>
        <tr r="D48" s="14"/>
        <tr r="D48" s="14"/>
      </tp>
      <tp t="s">
        <v>#N/A Field Not Applicable</v>
        <stp/>
        <stp>##V3_BDPV12</stp>
        <stp>XS2543377068 Corp</stp>
        <stp>GUARANTOR_EQY_TICKER</stp>
        <stp>[1.Weekly Download.xlsm]Coded!R82C18</stp>
        <tr r="R82" s="14"/>
        <tr r="R82" s="14"/>
        <tr r="R82" s="14"/>
      </tp>
      <tp t="s">
        <v>CICCHZ HK</v>
        <stp/>
        <stp>##V3_BDPV12</stp>
        <stp>XS2648007495 Corp</stp>
        <stp>GUARANTOR_EQY_TICKER</stp>
        <stp>[1.Weekly Download.xlsm]Coded!R25C18</stp>
        <tr r="R25" s="14"/>
        <tr r="R25" s="14"/>
        <tr r="R25" s="14"/>
        <tr r="R25" s="14"/>
      </tp>
      <tp t="s">
        <v>#N/A N/A</v>
        <stp/>
        <stp>##V3_BDPV12</stp>
        <stp>XS2576128727 Corp</stp>
        <stp>RTG_FITCH_LT_ISSUER_DEFAULT</stp>
        <stp>[1.Weekly Download.xlsm]Coded!R69C16</stp>
        <tr r="P69" s="14"/>
      </tp>
      <tp t="s">
        <v>#N/A Field Not Applicable</v>
        <stp/>
        <stp>##V3_BDPV12</stp>
        <stp>XS2639510341 Corp</stp>
        <stp>GUARANTOR_EQY_TICKER</stp>
        <stp>[1.Weekly Download.xlsm]Coded!R28C18</stp>
        <tr r="R28" s="14"/>
        <tr r="R28" s="14"/>
        <tr r="R28" s="14"/>
      </tp>
      <tp t="s">
        <v>CN</v>
        <stp/>
        <stp>##V3_BDPV12</stp>
        <stp>XS2671498447 Corp</stp>
        <stp>CNTRY_ISSUE_ISO</stp>
        <stp>[1.Weekly Download.xlsm]Coded!R4C34</stp>
        <tr r="AH4" s="14"/>
        <tr r="AH4" s="14"/>
      </tp>
      <tp t="s">
        <v>#N/A N/A</v>
        <stp/>
        <stp>##V3_BDPV12</stp>
        <stp>XS2644758133 Corp</stp>
        <stp>RTG_FITCH_LT_ISSUER_DEFAULT</stp>
        <stp>[1.Weekly Download.xlsm]Coded!R27C16</stp>
        <tr r="P27" s="14"/>
      </tp>
      <tp>
        <v>315.8</v>
        <stp/>
        <stp>##V3_BDPV12</stp>
        <stp>XS2587421681 Corp</stp>
        <stp>SPREAD_TO_TSY_ISSUE</stp>
        <stp>[1.Weekly Download.xlsm]Coded!R60C26</stp>
        <tr r="Z60" s="14"/>
        <tr r="Z60" s="14"/>
      </tp>
      <tp t="s">
        <v>#N/A Field Not Applicable</v>
        <stp/>
        <stp>##V3_BDPV12</stp>
        <stp>HK0000929262 Corp</stp>
        <stp>FLT_SPREAD</stp>
        <stp>[1.Weekly Download.xlsm]Coded!R39C28</stp>
        <tr r="AB39" s="14"/>
      </tp>
      <tp t="s">
        <v>#N/A Field Not Applicable</v>
        <stp/>
        <stp>##V3_BDPV12</stp>
        <stp>XS2502812857 Corp</stp>
        <stp>FLT_SPREAD</stp>
        <stp>[1.Weekly Download.xlsm]Coded!R89C28</stp>
        <tr r="AB89" s="14"/>
      </tp>
      <tp t="s">
        <v>#N/A N/A</v>
        <stp/>
        <stp>##V3_BDPV12</stp>
        <stp>XS2664783565 Corp</stp>
        <stp>FLOATER_FORMULA</stp>
        <stp>[1.Weekly Download.xlsm]Coded!R6C30</stp>
        <tr r="AD6" s="14"/>
      </tp>
      <tp t="s">
        <v>A+</v>
        <stp/>
        <stp>##V3_BDPV12</stp>
        <stp>CJSXGZ CH Equity</stp>
        <stp>RTG_FITCH_LT_ISSUER_DEFAULT</stp>
        <stp>[1.Weekly Download.xlsm]Coded!R276C62</stp>
        <tr r="BJ276" s="14"/>
        <tr r="BJ276" s="14"/>
      </tp>
      <tp t="s">
        <v>A+</v>
        <stp/>
        <stp>##V3_BDPV12</stp>
        <stp>CJSXGZ CH Equity</stp>
        <stp>RTG_FITCH_LT_ISSUER_DEFAULT</stp>
        <stp>[1.Weekly Download.xlsm]Coded!R275C62</stp>
        <tr r="BJ275" s="14"/>
        <tr r="BJ275" s="14"/>
      </tp>
      <tp t="s">
        <v>#N/A N/A</v>
        <stp/>
        <stp>##V3_BDPV12</stp>
        <stp>XS2652417788 Corp</stp>
        <stp>RTG_SP_LT_FC_ISSUER_CREDIT</stp>
        <stp>[1.Weekly Download.xlsm]Coded!R22C15</stp>
        <tr r="O22" s="14"/>
      </tp>
      <tp t="s">
        <v>#N/A Field Not Applicable</v>
        <stp/>
        <stp>##V3_BDPV12</stp>
        <stp>XS2559584888 Corp</stp>
        <stp>FLT_SPREAD</stp>
        <stp>[1.Weekly Download.xlsm]Coded!R78C28</stp>
        <tr r="AB78" s="14"/>
      </tp>
      <tp>
        <v>679.6</v>
        <stp/>
        <stp>##V3_BDPV12</stp>
        <stp>XS2463439690 Corp</stp>
        <stp>FLT_SPREAD</stp>
        <stp>[1.Weekly Download.xlsm]Coded!R99C28</stp>
        <tr r="AB99" s="14"/>
        <tr r="AB99" s="14"/>
      </tp>
      <tp t="s">
        <v>A+</v>
        <stp/>
        <stp>##V3_BDPV12</stp>
        <stp>CJSXGZ CH Equity</stp>
        <stp>RTG_FITCH_LT_ISSUER_DEFAULT</stp>
        <stp>[1.Weekly Download.xlsm]Coded!R276C24</stp>
        <tr r="X276" s="14"/>
        <tr r="X276" s="14"/>
        <tr r="X276" s="14"/>
      </tp>
      <tp t="s">
        <v>A+</v>
        <stp/>
        <stp>##V3_BDPV12</stp>
        <stp>CJSXGZ CH Equity</stp>
        <stp>RTG_FITCH_LT_ISSUER_DEFAULT</stp>
        <stp>[1.Weekly Download.xlsm]Coded!R275C24</stp>
        <tr r="X275" s="14"/>
        <tr r="X275" s="14"/>
        <tr r="X275" s="14"/>
      </tp>
      <tp t="s">
        <v>#N/A N/A</v>
        <stp/>
        <stp>##V3_BDPV12</stp>
        <stp>XS2668376747 Corp</stp>
        <stp>SPREAD_TO_TSY_ISSUE</stp>
        <stp>[1.Weekly Download.xlsm]Coded!R16C26</stp>
        <tr r="Z16" s="14"/>
      </tp>
      <tp t="s">
        <v>#N/A N/A</v>
        <stp/>
        <stp>##V3_BDPV12</stp>
        <stp>HK0000929262 Corp</stp>
        <stp>RTG_FITCH_LT_ISSUER_DEFAULT</stp>
        <stp>[1.Weekly Download.xlsm]Coded!R39C16</stp>
        <tr r="P39" s="14"/>
      </tp>
      <tp>
        <v>316.2</v>
        <stp/>
        <stp>##V3_BDPV12</stp>
        <stp>XS2639510341 Corp</stp>
        <stp>SPREAD_TO_TSY_ISSUE</stp>
        <stp>[1.Weekly Download.xlsm]Coded!R28C26</stp>
        <tr r="Z28" s="14"/>
        <tr r="Z28" s="14"/>
      </tp>
      <tp t="s">
        <v>#N/A N/A</v>
        <stp/>
        <stp>##V3_BDPV12</stp>
        <stp>XS2502807345 Corp</stp>
        <stp>RTG_SP_LT_FC_ISSUER_CREDIT</stp>
        <stp>[1.Weekly Download.xlsm]Coded!R88C15</stp>
        <tr r="O88" s="14"/>
      </tp>
      <tp t="s">
        <v>#N/A N/A</v>
        <stp/>
        <stp>##V3_BDPV12</stp>
        <stp>HK0000898319 Corp</stp>
        <stp>RTG_FITCH_LT_ISSUER_DEFAULT</stp>
        <stp>[1.Weekly Download.xlsm]Coded!R70C16</stp>
        <tr r="P70" s="14"/>
      </tp>
      <tp t="s">
        <v>0796095D CH</v>
        <stp/>
        <stp>##V3_BDPV12</stp>
        <stp>HK0000946829 Corp</stp>
        <stp>ISSUER_EQUITY_TICKER</stp>
        <stp>[1.Weekly Download.xlsm]Coded!R13C35</stp>
        <tr r="AI13" s="14"/>
      </tp>
      <tp t="s">
        <v>0796095D CH</v>
        <stp/>
        <stp>##V3_BDPV12</stp>
        <stp>HK0000946829 Corp</stp>
        <stp>ISSUER_EQUITY_TICKER</stp>
        <stp>[1.Weekly Download.xlsm]Coded!R13C37</stp>
        <tr r="AK13" s="14"/>
        <tr r="AK13" s="14"/>
      </tp>
      <tp t="s">
        <v>#N/A N/A</v>
        <stp/>
        <stp>##V3_BDPV12</stp>
        <stp>XS2587421681 Corp</stp>
        <stp>RTG_SP_LT_FC_ISSUER_CREDIT</stp>
        <stp>[1.Weekly Download.xlsm]Coded!R60C15</stp>
        <tr r="O60" s="14"/>
      </tp>
      <tp t="s">
        <v>#N/A N/A</v>
        <stp/>
        <stp>##V3_BDPV12</stp>
        <stp>XS2547520531 Corp</stp>
        <stp>SPREAD_TO_TSY_ISSUE</stp>
        <stp>[1.Weekly Download.xlsm]Coded!R79C26</stp>
        <tr r="Z79" s="14"/>
      </tp>
      <tp>
        <v>130</v>
        <stp/>
        <stp>##V3_BDPV12</stp>
        <stp>XS2662422802 Corp</stp>
        <stp>SPREAD_TO_TSY_ISSUE</stp>
        <stp>[1.Weekly Download.xlsm]Coded!R21C26</stp>
        <tr r="Z21" s="14"/>
        <tr r="Z21" s="14"/>
      </tp>
      <tp t="s">
        <v>#N/A Field Not Applicable</v>
        <stp/>
        <stp>##V3_BDPV12</stp>
        <stp>XS2665495391 Corp</stp>
        <stp>FLT_SPREAD</stp>
        <stp>[1.Weekly Download.xlsm]Coded!R18C28</stp>
        <tr r="AB18" s="14"/>
      </tp>
      <tp t="s">
        <v>N</v>
        <stp/>
        <stp>##V3_BDPV12</stp>
        <stp>XS2127837909 Corp</stp>
        <stp>SOCIAL_BOND_IND</stp>
        <stp>[1.Weekly Download.xlsm]Coded!R285C57</stp>
        <tr r="BE285" s="14"/>
        <tr r="BE285" s="14"/>
      </tp>
      <tp t="s">
        <v>19/1/2022</v>
        <stp/>
        <stp>##V3_BDPV12</stp>
        <stp>XS2434390865 Corp</stp>
        <stp>SECURITY_PRICING_DATE</stp>
        <stp>[1.Weekly Download.xlsm]Coded!R116C49</stp>
        <tr r="AW116" s="14"/>
        <tr r="AW116" s="14"/>
        <tr r="AW116" s="14"/>
      </tp>
      <tp t="s">
        <v>21/10/2020</v>
        <stp/>
        <stp>##V3_BDPV12</stp>
        <stp>XS2247412518 Corp</stp>
        <stp>SECURITY_PRICING_DATE</stp>
        <stp>[1.Weekly Download.xlsm]Coded!R271C49</stp>
        <tr r="AW271" s="14"/>
        <tr r="AW271" s="14"/>
        <tr r="AW271" s="14"/>
      </tp>
      <tp t="s">
        <v>N</v>
        <stp/>
        <stp>##V3_BDPV12</stp>
        <stp>XS2279822683 Corp</stp>
        <stp>SOCIAL_BOND_IND</stp>
        <stp>[1.Weekly Download.xlsm]Coded!R256C57</stp>
        <tr r="BE256" s="14"/>
        <tr r="BE256" s="14"/>
      </tp>
      <tp t="s">
        <v>N</v>
        <stp/>
        <stp>##V3_BDPV12</stp>
        <stp>XS2368463779 Corp</stp>
        <stp>SOCIAL_BOND_IND</stp>
        <stp>[1.Weekly Download.xlsm]Coded!R177C57</stp>
        <tr r="BE177" s="14"/>
        <tr r="BE177" s="14"/>
      </tp>
      <tp t="s">
        <v>VG</v>
        <stp/>
        <stp>##V3_BDPV12</stp>
        <stp>XS2098347821 Corp</stp>
        <stp>CNTRY_ISSUE_ISO</stp>
        <stp>[1.Weekly Download.xlsm]Coded!R307C34</stp>
        <tr r="AH307" s="14"/>
        <tr r="AH307" s="14"/>
      </tp>
      <tp t="s">
        <v>27/10/2021</v>
        <stp/>
        <stp>##V3_BDPV12</stp>
        <stp>XS2397254579 Corp</stp>
        <stp>SECURITY_PRICING_DATE</stp>
        <stp>[1.Weekly Download.xlsm]Coded!R138C49</stp>
        <tr r="AW138" s="14"/>
        <tr r="AW138" s="14"/>
        <tr r="AW138" s="14"/>
      </tp>
      <tp t="s">
        <v>HK</v>
        <stp/>
        <stp>##V3_BDPV12</stp>
        <stp>XS2280636494 Corp</stp>
        <stp>CNTRY_ISSUE_ISO</stp>
        <stp>[1.Weekly Download.xlsm]Coded!R242C34</stp>
        <tr r="AH242" s="14"/>
        <tr r="AH242" s="14"/>
      </tp>
      <tp t="s">
        <v>4/2/2021</v>
        <stp/>
        <stp>##V3_BDPV12</stp>
        <stp>XS2294198549 Corp</stp>
        <stp>SECURITY_PRICING_DATE</stp>
        <stp>[1.Weekly Download.xlsm]Coded!R244C49</stp>
        <tr r="AW244" s="14"/>
        <tr r="AW244" s="14"/>
        <tr r="AW244" s="14"/>
      </tp>
      <tp t="s">
        <v>VG</v>
        <stp/>
        <stp>##V3_BDPV12</stp>
        <stp>XS2288886216 Corp</stp>
        <stp>CNTRY_ISSUE_ISO</stp>
        <stp>[1.Weekly Download.xlsm]Coded!R233C34</stp>
        <tr r="AH233" s="14"/>
        <tr r="AH233" s="14"/>
      </tp>
      <tp t="s">
        <v>N</v>
        <stp/>
        <stp>##V3_BDPV12</stp>
        <stp>XS2176772031 Corp</stp>
        <stp>SOCIAL_BOND_IND</stp>
        <stp>[1.Weekly Download.xlsm]Coded!R299C57</stp>
        <tr r="BE299" s="14"/>
        <tr r="BE299" s="14"/>
      </tp>
      <tp t="s">
        <v>11/1/2022</v>
        <stp/>
        <stp>##V3_BDPV12</stp>
        <stp>XS2423517205 Corp</stp>
        <stp>SECURITY_PRICING_DATE</stp>
        <stp>[1.Weekly Download.xlsm]Coded!R124C49</stp>
        <tr r="AW124" s="14"/>
        <tr r="AW124" s="14"/>
        <tr r="AW124" s="14"/>
      </tp>
      <tp t="s">
        <v>26/2/2020</v>
        <stp/>
        <stp>##V3_BDPV12</stp>
        <stp>XS2127478316 Corp</stp>
        <stp>SECURITY_PRICING_DATE</stp>
        <stp>[1.Weekly Download.xlsm]Coded!R252C49</stp>
        <tr r="AW252" s="14"/>
        <tr r="AW252" s="14"/>
        <tr r="AW252" s="14"/>
      </tp>
      <tp t="s">
        <v>28/7/2020</v>
        <stp/>
        <stp>##V3_BDPV12</stp>
        <stp>XS2209330161 Corp</stp>
        <stp>SECURITY_PRICING_DATE</stp>
        <stp>[1.Weekly Download.xlsm]Coded!R288C49</stp>
        <tr r="AW288" s="14"/>
        <tr r="AW288" s="14"/>
        <tr r="AW288" s="14"/>
      </tp>
      <tp t="s">
        <v>9/9/2021</v>
        <stp/>
        <stp>##V3_BDPV12</stp>
        <stp>XS2385065656 Corp</stp>
        <stp>SECURITY_PRICING_DATE</stp>
        <stp>[1.Weekly Download.xlsm]Coded!R152C49</stp>
        <tr r="AW152" s="14"/>
        <tr r="AW152" s="14"/>
        <tr r="AW152" s="14"/>
      </tp>
      <tp t="s">
        <v>22/6/2021</v>
        <stp/>
        <stp>##V3_BDPV12</stp>
        <stp>XS2344625632 Corp</stp>
        <stp>SECURITY_PRICING_DATE</stp>
        <stp>[1.Weekly Download.xlsm]Coded!R191C49</stp>
        <tr r="AW191" s="14"/>
        <tr r="AW191" s="14"/>
        <tr r="AW191" s="14"/>
      </tp>
      <tp t="s">
        <v>VG</v>
        <stp/>
        <stp>##V3_BDPV12</stp>
        <stp>XS2379669299 Corp</stp>
        <stp>CNTRY_ISSUE_ISO</stp>
        <stp>[1.Weekly Download.xlsm]Coded!R162C34</stp>
        <tr r="AH162" s="14"/>
        <tr r="AH162" s="14"/>
      </tp>
      <tp t="s">
        <v>N</v>
        <stp/>
        <stp>##V3_BDPV12</stp>
        <stp>XS2176772205 Corp</stp>
        <stp>SOCIAL_BOND_IND</stp>
        <stp>[1.Weekly Download.xlsm]Coded!R298C57</stp>
        <tr r="BE298" s="14"/>
        <tr r="BE298" s="14"/>
      </tp>
      <tp t="s">
        <v>26/8/2021</v>
        <stp/>
        <stp>##V3_BDPV12</stp>
        <stp>XS2382274376 Corp</stp>
        <stp>SECURITY_PRICING_DATE</stp>
        <stp>[1.Weekly Download.xlsm]Coded!R157C49</stp>
        <tr r="AW157" s="14"/>
        <tr r="AW157" s="14"/>
        <tr r="AW157" s="14"/>
      </tp>
      <tp t="s">
        <v>N</v>
        <stp/>
        <stp>##V3_BDPV12</stp>
        <stp>XS2413634572 Corp</stp>
        <stp>SOCIAL_BOND_IND</stp>
        <stp>[1.Weekly Download.xlsm]Coded!R122C57</stp>
        <tr r="BE122" s="14"/>
        <tr r="BE122" s="14"/>
      </tp>
      <tp t="s">
        <v>22/6/2021</v>
        <stp/>
        <stp>##V3_BDPV12</stp>
        <stp>XS2357034755 Corp</stp>
        <stp>SECURITY_PRICING_DATE</stp>
        <stp>[1.Weekly Download.xlsm]Coded!R192C49</stp>
        <tr r="AW192" s="14"/>
        <tr r="AW192" s="14"/>
        <tr r="AW192" s="14"/>
      </tp>
      <tp t="s">
        <v>N</v>
        <stp/>
        <stp>##V3_BDPV12</stp>
        <stp>XS2423517205 Corp</stp>
        <stp>SOCIAL_BOND_IND</stp>
        <stp>[1.Weekly Download.xlsm]Coded!R124C57</stp>
        <tr r="BE124" s="14"/>
        <tr r="BE124" s="14"/>
      </tp>
      <tp t="s">
        <v>N</v>
        <stp/>
        <stp>##V3_BDPV12</stp>
        <stp>XS2262783033 Corp</stp>
        <stp>SOCIAL_BOND_IND</stp>
        <stp>[1.Weekly Download.xlsm]Coded!R266C57</stp>
        <tr r="BE266" s="14"/>
        <tr r="BE266" s="14"/>
      </tp>
      <tp t="s">
        <v>N</v>
        <stp/>
        <stp>##V3_BDPV12</stp>
        <stp>XS2102905168 Corp</stp>
        <stp>SOCIAL_BOND_IND</stp>
        <stp>[1.Weekly Download.xlsm]Coded!R314C57</stp>
        <tr r="BE314" s="14"/>
        <tr r="BE314" s="14"/>
      </tp>
      <tp t="s">
        <v>18/8/2021</v>
        <stp/>
        <stp>##V3_BDPV12</stp>
        <stp>US056752AU22 Corp</stp>
        <stp>SECURITY_PRICING_DATE</stp>
        <stp>[1.Weekly Download.xlsm]Coded!R165C49</stp>
        <tr r="AW165" s="14"/>
        <tr r="AW165" s="14"/>
        <tr r="AW165" s="14"/>
      </tp>
      <tp t="s">
        <v>N</v>
        <stp/>
        <stp>##V3_BDPV12</stp>
        <stp>XS2456820690 Corp</stp>
        <stp>SOCIAL_BOND_IND</stp>
        <stp>[1.Weekly Download.xlsm]Coded!R110C57</stp>
        <tr r="BE110" s="14"/>
        <tr r="BE110" s="14"/>
      </tp>
      <tp t="s">
        <v>10/6/2021</v>
        <stp/>
        <stp>##V3_BDPV12</stp>
        <stp>XS2351320366 Corp</stp>
        <stp>SECURITY_PRICING_DATE</stp>
        <stp>[1.Weekly Download.xlsm]Coded!R194C49</stp>
        <tr r="AW194" s="14"/>
        <tr r="AW194" s="14"/>
        <tr r="AW194" s="14"/>
      </tp>
      <tp t="s">
        <v>5/8/2021</v>
        <stp/>
        <stp>##V3_BDPV12</stp>
        <stp>XS2357443410 Corp</stp>
        <stp>SECURITY_PRICING_DATE</stp>
        <stp>[1.Weekly Download.xlsm]Coded!R170C49</stp>
        <tr r="AW170" s="14"/>
        <tr r="AW170" s="14"/>
        <tr r="AW170" s="14"/>
      </tp>
      <tp t="s">
        <v>N</v>
        <stp/>
        <stp>##V3_BDPV12</stp>
        <stp>XS2208275854 Corp</stp>
        <stp>SOCIAL_BOND_IND</stp>
        <stp>[1.Weekly Download.xlsm]Coded!R290C57</stp>
        <tr r="BE290" s="14"/>
        <tr r="BE290" s="14"/>
      </tp>
      <tp t="s">
        <v>N</v>
        <stp/>
        <stp>##V3_BDPV12</stp>
        <stp>XS2211674143 Corp</stp>
        <stp>SOCIAL_BOND_IND</stp>
        <stp>[1.Weekly Download.xlsm]Coded!R284C57</stp>
        <tr r="BE284" s="14"/>
        <tr r="BE284" s="14"/>
      </tp>
      <tp t="s">
        <v>6/7/2021</v>
        <stp/>
        <stp>##V3_BDPV12</stp>
        <stp>HK0000744802 Corp</stp>
        <stp>SECURITY_PRICING_DATE</stp>
        <stp>[1.Weekly Download.xlsm]Coded!R185C49</stp>
        <tr r="AW185" s="14"/>
        <tr r="AW185" s="14"/>
        <tr r="AW185" s="14"/>
      </tp>
      <tp t="s">
        <v>16/9/2021</v>
        <stp/>
        <stp>##V3_BDPV12</stp>
        <stp>XS2385313064 Corp</stp>
        <stp>SECURITY_PRICING_DATE</stp>
        <stp>[1.Weekly Download.xlsm]Coded!R146C49</stp>
        <tr r="AW146" s="14"/>
        <tr r="AW146" s="14"/>
        <tr r="AW146" s="14"/>
      </tp>
      <tp t="s">
        <v>N</v>
        <stp/>
        <stp>##V3_BDPV12</stp>
        <stp>XS2351320366 Corp</stp>
        <stp>SOCIAL_BOND_IND</stp>
        <stp>[1.Weekly Download.xlsm]Coded!R194C57</stp>
        <tr r="BE194" s="14"/>
        <tr r="BE194" s="14"/>
      </tp>
      <tp t="s">
        <v>#N/A N/A</v>
        <stp/>
        <stp>##V3_BDPV12</stp>
        <stp>XS2203986927 Corp</stp>
        <stp>RTG_MDY_ISSUER</stp>
        <stp>[1.Weekly Download.xlsm]Coded!R223C11</stp>
        <tr r="K223" s="14"/>
      </tp>
      <tp t="s">
        <v>N</v>
        <stp/>
        <stp>##V3_BDPV12</stp>
        <stp>XS2332497697 Corp</stp>
        <stp>FLOATER</stp>
        <stp>[1.Weekly Download.xlsm]Coded!R209C29</stp>
        <tr r="AC209" s="14"/>
        <tr r="AC209" s="14"/>
      </tp>
      <tp t="s">
        <v>N</v>
        <stp/>
        <stp>##V3_BDPV12</stp>
        <stp>XS2357111090 Corp</stp>
        <stp>FLOATER</stp>
        <stp>[1.Weekly Download.xlsm]Coded!R171C29</stp>
        <tr r="AC171" s="14"/>
        <tr r="AC171" s="14"/>
      </tp>
      <tp t="s">
        <v>N</v>
        <stp/>
        <stp>##V3_BDPV12</stp>
        <stp>XS2364642293 Corp</stp>
        <stp>FLOATER</stp>
        <stp>[1.Weekly Download.xlsm]Coded!R167C29</stp>
        <tr r="AC167" s="14"/>
        <tr r="AC167" s="14"/>
      </tp>
      <tp t="s">
        <v>#N/A N/A</v>
        <stp/>
        <stp>##V3_BDPV12</stp>
        <stp>XS2332497697 Corp</stp>
        <stp>RTG_MDY_ISSUER</stp>
        <stp>[1.Weekly Download.xlsm]Coded!R209C11</stp>
        <tr r="K209" s="14"/>
      </tp>
      <tp t="s">
        <v>#N/A N/A</v>
        <stp/>
        <stp>##V3_BDPV12</stp>
        <stp>XS2243890196 Corp</stp>
        <stp>RTG_MDY_ISSUER</stp>
        <stp>[1.Weekly Download.xlsm]Coded!R273C11</stp>
        <tr r="K273" s="14"/>
      </tp>
      <tp t="s">
        <v>N</v>
        <stp/>
        <stp>##V3_BDPV12</stp>
        <stp>XS2460522555 Corp</stp>
        <stp>FLOATER</stp>
        <stp>[1.Weekly Download.xlsm]Coded!R108C29</stp>
        <tr r="AC108" s="14"/>
        <tr r="AC108" s="14"/>
      </tp>
      <tp t="s">
        <v>N</v>
        <stp/>
        <stp>##V3_BDPV12</stp>
        <stp>XS2371893533 Corp</stp>
        <stp>FLOATER</stp>
        <stp>[1.Weekly Download.xlsm]Coded!R172C29</stp>
        <tr r="AC172" s="14"/>
        <tr r="AC172" s="14"/>
      </tp>
      <tp t="s">
        <v>N</v>
        <stp/>
        <stp>##V3_BDPV12</stp>
        <stp>XS2416645203 Corp</stp>
        <stp>FLOATER</stp>
        <stp>[1.Weekly Download.xlsm]Coded!R123C29</stp>
        <tr r="AC123" s="14"/>
        <tr r="AC123" s="14"/>
      </tp>
      <tp t="s">
        <v>#N/A N/A</v>
        <stp/>
        <stp>##V3_BDPV12</stp>
        <stp>XS2405490850 Corp</stp>
        <stp>RTG_MDY_ISSUER</stp>
        <stp>[1.Weekly Download.xlsm]Coded!R134C11</stp>
        <tr r="K134" s="14"/>
      </tp>
      <tp t="s">
        <v>N</v>
        <stp/>
        <stp>##V3_BDPV12</stp>
        <stp>XS2471903331 Corp</stp>
        <stp>FLOATER</stp>
        <stp>[1.Weekly Download.xlsm]Coded!R100C29</stp>
        <tr r="AC100" s="14"/>
        <tr r="AC100" s="14"/>
      </tp>
      <tp t="s">
        <v>N</v>
        <stp/>
        <stp>##V3_BDPV12</stp>
        <stp>XS2348280962 Corp</stp>
        <stp>FLOATER</stp>
        <stp>[1.Weekly Download.xlsm]Coded!R206C29</stp>
        <tr r="AC206" s="14"/>
        <tr r="AC206" s="14"/>
      </tp>
      <tp t="s">
        <v>N</v>
        <stp/>
        <stp>##V3_BDPV12</stp>
        <stp>XS2403224129 Corp</stp>
        <stp>FLOATER</stp>
        <stp>[1.Weekly Download.xlsm]Coded!R137C29</stp>
        <tr r="AC137" s="14"/>
        <tr r="AC137" s="14"/>
      </tp>
      <tp t="s">
        <v>#N/A N/A</v>
        <stp/>
        <stp>##V3_BDPV12</stp>
        <stp>XS2322572459 Corp</stp>
        <stp>RTG_MDY_ISSUER</stp>
        <stp>[1.Weekly Download.xlsm]Coded!R236C11</stp>
        <tr r="K236" s="14"/>
      </tp>
      <tp t="s">
        <v>N</v>
        <stp/>
        <stp>##V3_BDPV12</stp>
        <stp>XS2346930428 Corp</stp>
        <stp>FLOATER</stp>
        <stp>[1.Weekly Download.xlsm]Coded!R205C29</stp>
        <tr r="AC205" s="14"/>
        <tr r="AC205" s="14"/>
      </tp>
      <tp t="s">
        <v>N</v>
        <stp/>
        <stp>##V3_BDPV12</stp>
        <stp>XS2270463255 Corp</stp>
        <stp>FLOATER</stp>
        <stp>[1.Weekly Download.xlsm]Coded!R247C29</stp>
        <tr r="AC247" s="14"/>
        <tr r="AC247" s="14"/>
      </tp>
      <tp t="s">
        <v>Y</v>
        <stp/>
        <stp>##V3_BDPV12</stp>
        <stp>XS2243890196 Corp</stp>
        <stp>FLOATER</stp>
        <stp>[1.Weekly Download.xlsm]Coded!R273C29</stp>
        <tr r="AC273" s="14"/>
        <tr r="AC273" s="14"/>
      </tp>
      <tp t="s">
        <v>Y</v>
        <stp/>
        <stp>##V3_BDPV12</stp>
        <stp>XS2123956091 Corp</stp>
        <stp>FLOATER</stp>
        <stp>[1.Weekly Download.xlsm]Coded!R309C29</stp>
        <tr r="AC309" s="14"/>
        <tr r="AC309" s="14"/>
      </tp>
      <tp t="s">
        <v>#N/A N/A</v>
        <stp/>
        <stp>##V3_BDPV12</stp>
        <stp>XS2427980821 Corp</stp>
        <stp>RTG_MDY_ISSUER</stp>
        <stp>[1.Weekly Download.xlsm]Coded!R114C11</stp>
        <tr r="K114" s="14"/>
      </tp>
      <tp t="s">
        <v>N</v>
        <stp/>
        <stp>##V3_BDPV12</stp>
        <stp>XS2277613423 Corp</stp>
        <stp>FLOATER</stp>
        <stp>[1.Weekly Download.xlsm]Coded!R253C29</stp>
        <tr r="AC253" s="14"/>
        <tr r="AC253" s="14"/>
      </tp>
      <tp t="s">
        <v>N</v>
        <stp/>
        <stp>##V3_BDPV12</stp>
        <stp>XS2208844493 Corp</stp>
        <stp>FLOATER</stp>
        <stp>[1.Weekly Download.xlsm]Coded!R287C29</stp>
        <tr r="AC287" s="14"/>
        <tr r="AC287" s="14"/>
      </tp>
      <tp t="s">
        <v>Y</v>
        <stp/>
        <stp>##V3_BDPV12</stp>
        <stp>XS2208864418 Corp</stp>
        <stp>FLOATER</stp>
        <stp>[1.Weekly Download.xlsm]Coded!R292C29</stp>
        <tr r="AC292" s="14"/>
        <tr r="AC292" s="14"/>
      </tp>
      <tp t="s">
        <v>N</v>
        <stp/>
        <stp>##V3_BDPV12</stp>
        <stp>XS2469032630 Corp</stp>
        <stp>FLOATER</stp>
        <stp>[1.Weekly Download.xlsm]Coded!R107C29</stp>
        <tr r="AC107" s="14"/>
        <tr r="AC107" s="14"/>
      </tp>
      <tp t="s">
        <v>#N/A N/A</v>
        <stp/>
        <stp>##V3_BDPV12</stp>
        <stp>XS2298176988 Corp</stp>
        <stp>RTG_MDY_ISSUER</stp>
        <stp>[1.Weekly Download.xlsm]Coded!R238C11</stp>
        <tr r="K238" s="14"/>
      </tp>
      <tp t="s">
        <v>N</v>
        <stp/>
        <stp>##V3_BDPV12</stp>
        <stp>XS2110675860 Corp</stp>
        <stp>FLOATER</stp>
        <stp>[1.Weekly Download.xlsm]Coded!R312C29</stp>
        <tr r="AC312" s="14"/>
        <tr r="AC312" s="14"/>
      </tp>
      <tp t="s">
        <v>Baa3</v>
        <stp/>
        <stp>##V3_BDPV12</stp>
        <stp>XS2388293487 Corp</stp>
        <stp>RTG_MDY_ISSUER</stp>
        <stp>[1.Weekly Download.xlsm]Coded!R139C11</stp>
        <tr r="K139" s="14"/>
        <tr r="K139" s="14"/>
      </tp>
      <tp t="s">
        <v>N</v>
        <stp/>
        <stp>##V3_BDPV12</stp>
        <stp>XS2102904864 Corp</stp>
        <stp>FLOATER</stp>
        <stp>[1.Weekly Download.xlsm]Coded!R313C29</stp>
        <tr r="AC313" s="14"/>
        <tr r="AC313" s="14"/>
      </tp>
      <tp t="s">
        <v>#N/A N/A</v>
        <stp/>
        <stp>##V3_BDPV12</stp>
        <stp>1784411D VI Equity</stp>
        <stp>EQY_PRIM_SECURITY_PRIM_EXCH</stp>
        <stp>[1.Weekly Download.xlsm]Coded!R315C35</stp>
        <tr r="AI315" s="14"/>
      </tp>
      <tp t="s">
        <v>#N/A N/A</v>
        <stp/>
        <stp>##V3_BDPV12</stp>
        <stp>1784411D VI Equity</stp>
        <stp>EQY_PRIM_SECURITY_PRIM_EXCH</stp>
        <stp>[1.Weekly Download.xlsm]Coded!R261C35</stp>
        <tr r="AI261" s="14"/>
      </tp>
      <tp t="s">
        <v>#N/A N/A</v>
        <stp/>
        <stp>##V3_BDPV12</stp>
        <stp>1784411D VI Equity</stp>
        <stp>EQY_PRIM_SECURITY_PRIM_EXCH</stp>
        <stp>[1.Weekly Download.xlsm]Coded!R249C35</stp>
        <tr r="AI249" s="14"/>
      </tp>
      <tp t="s">
        <v>#N/A N/A</v>
        <stp/>
        <stp>##V3_BDPV12</stp>
        <stp>1868999D CH Equity</stp>
        <stp>EQY_PRIM_SECURITY_PRIM_EXCH</stp>
        <stp>[1.Weekly Download.xlsm]Coded!R55C35</stp>
        <tr r="AI55" s="14"/>
      </tp>
      <tp t="s">
        <v>#N/A N/A</v>
        <stp/>
        <stp>##V3_BDPV12</stp>
        <stp>0792878D CH Equity</stp>
        <stp>EQY_PRIM_SECURITY_PRIM_EXCH</stp>
        <stp>[1.Weekly Download.xlsm]Coded!R98C35</stp>
        <tr r="AI98" s="14"/>
      </tp>
      <tp t="s">
        <v>#N/A N/A</v>
        <stp/>
        <stp>##V3_BDPV12</stp>
        <stp>0622892D CH Equity</stp>
        <stp>EQY_PRIM_SECURITY_PRIM_EXCH</stp>
        <stp>[1.Weekly Download.xlsm]Coded!R93C35</stp>
        <tr r="AI93" s="14"/>
      </tp>
      <tp t="s">
        <v>#N/A N/A</v>
        <stp/>
        <stp>##V3_BDPV12</stp>
        <stp>1559977D HK Equity</stp>
        <stp>EQY_PRIM_SECURITY_PRIM_EXCH</stp>
        <stp>[1.Weekly Download.xlsm]Coded!R10C35</stp>
        <tr r="AI10" s="14"/>
      </tp>
      <tp t="s">
        <v>USD</v>
        <stp/>
        <stp>##V3_BDPV12</stp>
        <stp>XS2499222771 Corp</stp>
        <stp>CRNCY</stp>
        <stp>[1.Weekly Download.xlsm]Coded!R95C52</stp>
        <tr r="AZ95" s="14"/>
        <tr r="AZ95" s="14"/>
      </tp>
      <tp t="s">
        <v>#N/A N/A</v>
        <stp/>
        <stp>##V3_BDPV12</stp>
        <stp>1717950D VI Equity</stp>
        <stp>EQY_PRIM_SECURITY_PRIM_EXCH</stp>
        <stp>[1.Weekly Download.xlsm]Coded!R20C35</stp>
        <tr r="AI20" s="14"/>
      </tp>
      <tp t="s">
        <v>#N/A Field Not Applicable</v>
        <stp/>
        <stp>##V3_BDPV12</stp>
        <stp>XS2664783565 Corp</stp>
        <stp>FLT_SPREAD</stp>
        <stp>[1.Weekly Download.xlsm]Coded!R6C28</stp>
        <tr r="AB6" s="14"/>
      </tp>
      <tp t="s">
        <v>#N/A N/A</v>
        <stp/>
        <stp>##V3_BDPV12</stp>
        <stp>1839176D HK Equity</stp>
        <stp>RTG_FITCH_LT_ISSUER_DEFAULT</stp>
        <stp>[1.Weekly Download.xlsm]Coded!R283C24</stp>
        <tr r="X283" s="14"/>
        <tr r="X283" s="14"/>
      </tp>
      <tp t="s">
        <v>BBB</v>
        <stp/>
        <stp>##V3_BDPV12</stp>
        <stp>1537717D CH Equity</stp>
        <stp>RTG_FITCH_LT_ISSUER_DEFAULT</stp>
        <stp>[1.Weekly Download.xlsm]Coded!R238C62</stp>
        <tr r="BJ238" s="14"/>
        <tr r="BJ238" s="14"/>
      </tp>
      <tp>
        <v>63</v>
        <stp/>
        <stp>##V3_BDPV12</stp>
        <stp>XS2679063862 Corp</stp>
        <stp>FLT_SPREAD</stp>
        <stp>[1.Weekly Download.xlsm]Coded!R9C28</stp>
        <tr r="AB9" s="14"/>
        <tr r="AB9" s="14"/>
      </tp>
      <tp t="s">
        <v>BBB-</v>
        <stp/>
        <stp>##V3_BDPV12</stp>
        <stp>1711233D CH Equity</stp>
        <stp>RTG_FITCH_LT_ISSUER_DEFAULT</stp>
        <stp>[1.Weekly Download.xlsm]Coded!R257C24</stp>
        <tr r="X257" s="14"/>
        <tr r="X257" s="14"/>
        <tr r="X257" s="14"/>
      </tp>
      <tp t="s">
        <v>2768 HK</v>
        <stp/>
        <stp>##V3_BDPV12</stp>
        <stp>XS2333154867 Corp</stp>
        <stp>ISSUER_PARENT_EQY_TICKER</stp>
        <stp>[1.Weekly Download.xlsm]Coded!R216C58</stp>
        <tr r="BF216" s="14"/>
        <tr r="BF216" s="14"/>
      </tp>
      <tp t="s">
        <v>1918717D CH</v>
        <stp/>
        <stp>##V3_BDPV12</stp>
        <stp>XS2422384946 Corp</stp>
        <stp>ISSUER_PARENT_EQY_TICKER</stp>
        <stp>[1.Weekly Download.xlsm]Coded!R121C58</stp>
        <tr r="BF121" s="14"/>
        <tr r="BF121" s="14"/>
      </tp>
      <tp t="s">
        <v>1233 HK</v>
        <stp/>
        <stp>##V3_BDPV12</stp>
        <stp>XS2333523814 Corp</stp>
        <stp>ISSUER_PARENT_EQY_TICKER</stp>
        <stp>[1.Weekly Download.xlsm]Coded!R232C58</stp>
        <tr r="BF232" s="14"/>
        <tr r="BF232" s="14"/>
      </tp>
      <tp t="s">
        <v>6066 HK</v>
        <stp/>
        <stp>##V3_BDPV12</stp>
        <stp>XS2349739248 Corp</stp>
        <stp>ISSUER_PARENT_EQY_TICKER</stp>
        <stp>[1.Weekly Download.xlsm]Coded!R201C58</stp>
        <tr r="BF201" s="14"/>
        <tr r="BF201" s="14"/>
      </tp>
      <tp t="s">
        <v>山钢国际信恒有限公司</v>
        <stp/>
        <stp>##V3_BDPV12</stp>
        <stp>1365194D VI Equity</stp>
        <stp>ISSUER</stp>
        <stp>[1.Weekly Download.xlsm]Coded!R174C37</stp>
        <tr r="AK174" s="14"/>
        <tr r="AK174" s="14"/>
      </tp>
      <tp t="s">
        <v>884 HK</v>
        <stp/>
        <stp>##V3_BDPV12</stp>
        <stp>XS2342908949 Corp</stp>
        <stp>ISSUER_PARENT_EQY_TICKER</stp>
        <stp>[1.Weekly Download.xlsm]Coded!R220C58</stp>
        <tr r="BF220" s="14"/>
        <tr r="BF220" s="14"/>
      </tp>
      <tp t="s">
        <v>2772 HK</v>
        <stp/>
        <stp>##V3_BDPV12</stp>
        <stp>XS2293903840 Corp</stp>
        <stp>ISSUER_PARENT_EQY_TICKER</stp>
        <stp>[1.Weekly Download.xlsm]Coded!R254C58</stp>
        <tr r="BF254" s="14"/>
        <tr r="BF254" s="14"/>
      </tp>
      <tp t="s">
        <v>昆明市城建投资开发有</v>
        <stp/>
        <stp>##V3_BDPV12</stp>
        <stp>KUNMIZ CH Equity</stp>
        <stp>ISSUER</stp>
        <stp>[1.Weekly Download.xlsm]Coded!R311C37</stp>
        <tr r="AK311" s="14"/>
        <tr r="AK311" s="14"/>
      </tp>
      <tp t="s">
        <v>SDGGCZ CH</v>
        <stp/>
        <stp>##V3_BDPV12</stp>
        <stp>XS2379669299 Corp</stp>
        <stp>ISSUER_PARENT_EQY_TICKER</stp>
        <stp>[1.Weekly Download.xlsm]Coded!R162C58</stp>
        <tr r="BF162" s="14"/>
        <tr r="BF162" s="14"/>
      </tp>
      <tp t="s">
        <v>#N/A N/A</v>
        <stp/>
        <stp>##V3_BDPV12</stp>
        <stp>HUAFAZ CH Equity</stp>
        <stp>RTG_MDY_LT_CORP_FAMILY</stp>
        <stp>[1.Weekly Download.xlsm]Coded!R114C22</stp>
        <tr r="V114" s="14"/>
        <tr r="V114" s="14"/>
      </tp>
      <tp t="s">
        <v>Ba1</v>
        <stp/>
        <stp>##V3_BDPV12</stp>
        <stp>SHAEGZ CH Equity</stp>
        <stp>RTG_MDY_LT_CORP_FAMILY</stp>
        <stp>[1.Weekly Download.xlsm]Coded!R297C22</stp>
        <tr r="V297" s="14"/>
        <tr r="V297" s="14"/>
        <tr r="V297" s="14"/>
      </tp>
      <tp t="s">
        <v>0793820D CH</v>
        <stp/>
        <stp>##V3_BDPV12</stp>
        <stp>XS2249847232 Corp</stp>
        <stp>ISSUER_PARENT_EQY_TICKER</stp>
        <stp>[1.Weekly Download.xlsm]Coded!R270C58</stp>
        <tr r="BF270" s="14"/>
        <tr r="BF270" s="14"/>
      </tp>
      <tp t="s">
        <v>Central International Developm</v>
        <stp/>
        <stp>##V3_BDPV12</stp>
        <stp>1912136D CH Equity</stp>
        <stp>ISSUER</stp>
        <stp>[1.Weekly Download.xlsm]Coded!R166C37</stp>
        <tr r="AK166" s="14"/>
        <tr r="AK166" s="14"/>
      </tp>
      <tp t="s">
        <v>Shenwan Hongyuan International</v>
        <stp/>
        <stp>##V3_BDPV12</stp>
        <stp>1901199D CH Equity</stp>
        <stp>ISSUER</stp>
        <stp>[1.Weekly Download.xlsm]Coded!R181C37</stp>
        <tr r="AK181" s="14"/>
        <tr r="AK181" s="14"/>
      </tp>
      <tp t="s">
        <v>兴长国际有限公司</v>
        <stp/>
        <stp>##V3_BDPV12</stp>
        <stp>1736146D CH Equity</stp>
        <stp>ISSUER</stp>
        <stp>[1.Weekly Download.xlsm]Coded!R300C37</stp>
        <tr r="AK300" s="14"/>
        <tr r="AK300" s="14"/>
      </tp>
      <tp t="s">
        <v>国家电投中期票据计划</v>
        <stp/>
        <stp>##V3_BDPV12</stp>
        <stp>1816190D CH Equity</stp>
        <stp>ISSUER</stp>
        <stp>[1.Weekly Download.xlsm]Coded!R290C37</stp>
        <tr r="AK290" s="14"/>
        <tr r="AK290" s="14"/>
      </tp>
      <tp t="s">
        <v>新奥清洁能源国际投资</v>
        <stp/>
        <stp>##V3_BDPV12</stp>
        <stp>1690110D CH Equity</stp>
        <stp>ISSUER</stp>
        <stp>[1.Weekly Download.xlsm]Coded!R222C37</stp>
        <tr r="AK222" s="14"/>
        <tr r="AK222" s="14"/>
      </tp>
      <tp t="s">
        <v>#N/A Field Not Applicable</v>
        <stp/>
        <stp>##V3_BDPV12</stp>
        <stp>XS2652417788 Corp</stp>
        <stp>GUARANTOR_EQY_TICKER</stp>
        <stp>[1.Weekly Download.xlsm]Coded!R22C18</stp>
        <tr r="R22" s="14"/>
        <tr r="R22" s="14"/>
        <tr r="R22" s="14"/>
      </tp>
      <tp t="s">
        <v>#N/A N/A</v>
        <stp/>
        <stp>##V3_BDPV12</stp>
        <stp>1688164D CH Equity</stp>
        <stp>RTG_MDY_FOREIGN_LT_BANK_DEPOSITS</stp>
        <stp>[1.Weekly Download.xlsm]Coded!R76C60</stp>
        <tr r="BH76" s="14"/>
      </tp>
      <tp t="s">
        <v>#N/A N/A</v>
        <stp/>
        <stp>##V3_BDPV12</stp>
        <stp>0792878D CH Equity</stp>
        <stp>RTG_MDY_FOREIGN_LT_BANK_DEPOSITS</stp>
        <stp>[1.Weekly Download.xlsm]Coded!R98C60</stp>
        <tr r="BH98" s="14"/>
      </tp>
      <tp t="s">
        <v>BBB-</v>
        <stp/>
        <stp>##V3_BDPV12</stp>
        <stp>XS2589270953 Corp</stp>
        <stp>RTG_FITCH_LT_ISSUER_DEFAULT</stp>
        <stp>[1.Weekly Download.xlsm]Coded!R62C16</stp>
        <tr r="P62" s="14"/>
        <tr r="P62" s="14"/>
      </tp>
      <tp t="s">
        <v>#N/A Field Not Applicable</v>
        <stp/>
        <stp>##V3_BDPV12</stp>
        <stp>XS2502812857 Corp</stp>
        <stp>GUARANTOR_EQY_TICKER</stp>
        <stp>[1.Weekly Download.xlsm]Coded!R89C18</stp>
        <tr r="R89" s="14"/>
        <tr r="R89" s="14"/>
        <tr r="R89" s="14"/>
      </tp>
      <tp t="s">
        <v>#N/A N/A</v>
        <stp/>
        <stp>##V3_BDPV12</stp>
        <stp>1479341D CH Equity</stp>
        <stp>RTG_MDY_FOREIGN_LT_BANK_DEPOSITS</stp>
        <stp>[1.Weekly Download.xlsm]Coded!R66C60</stp>
        <tr r="BH66" s="14"/>
      </tp>
      <tp t="s">
        <v>#N/A N/A</v>
        <stp/>
        <stp>##V3_BDPV12</stp>
        <stp>1748472D CH Equity</stp>
        <stp>RTG_MDY_FOREIGN_LT_BANK_DEPOSITS</stp>
        <stp>[1.Weekly Download.xlsm]Coded!R46C60</stp>
        <tr r="BH46" s="14"/>
      </tp>
      <tp t="s">
        <v>#N/A N/A</v>
        <stp/>
        <stp>##V3_BDPV12</stp>
        <stp>1748472D CH Equity</stp>
        <stp>RTG_MDY_FOREIGN_LT_BANK_DEPOSITS</stp>
        <stp>[1.Weekly Download.xlsm]Coded!R52C60</stp>
        <tr r="BH52" s="14"/>
      </tp>
      <tp t="s">
        <v>#N/A N/A</v>
        <stp/>
        <stp>##V3_BDPV12</stp>
        <stp>1479341D CH Equity</stp>
        <stp>RTG_MDY_FOREIGN_LT_BANK_DEPOSITS</stp>
        <stp>[1.Weekly Download.xlsm]Coded!R47C60</stp>
        <tr r="BH47" s="14"/>
      </tp>
      <tp t="s">
        <v>#N/A N/A</v>
        <stp/>
        <stp>##V3_BDPV12</stp>
        <stp>1479341D CH Equity</stp>
        <stp>RTG_MDY_FOREIGN_LT_BANK_DEPOSITS</stp>
        <stp>[1.Weekly Download.xlsm]Coded!R86C60</stp>
        <tr r="BH86" s="14"/>
      </tp>
      <tp t="s">
        <v>#N/A N/A</v>
        <stp/>
        <stp>##V3_BDPV12</stp>
        <stp>USY77108AD33 Corp</stp>
        <stp>RTG_MDY_ISSUER</stp>
        <stp>[1.Weekly Download.xlsm]Coded!R183C11</stp>
        <tr r="K183" s="14"/>
      </tp>
      <tp t="s">
        <v>VG</v>
        <stp/>
        <stp>##V3_BDPV12</stp>
        <stp>XS2664783565 Corp</stp>
        <stp>CNTRY_ISSUE_ISO</stp>
        <stp>[1.Weekly Download.xlsm]Coded!R6C34</stp>
        <tr r="AH6" s="14"/>
        <tr r="AH6" s="14"/>
      </tp>
      <tp t="s">
        <v>#N/A Field Not Applicable</v>
        <stp/>
        <stp>##V3_BDPV12</stp>
        <stp>XS2502807345 Corp</stp>
        <stp>FLT_SPREAD</stp>
        <stp>[1.Weekly Download.xlsm]Coded!R88C28</stp>
        <tr r="AB88" s="14"/>
      </tp>
      <tp t="s">
        <v>#N/A N/A</v>
        <stp/>
        <stp>##V3_BDPV12</stp>
        <stp>ZH102219@CHBE Corp</stp>
        <stp>RTG_MDY_LT_BANK_DEPOSITS</stp>
        <stp>[1.Weekly Download.xlsm]SBLC Bank!R3C5</stp>
        <tr r="E3" s="32"/>
      </tp>
      <tp t="s">
        <v>#N/A N/A</v>
        <stp/>
        <stp>##V3_BDPV12</stp>
        <stp>XS2671498447 Corp</stp>
        <stp>FLOATER_FORMULA</stp>
        <stp>[1.Weekly Download.xlsm]Coded!R4C30</stp>
        <tr r="AD4" s="14"/>
      </tp>
      <tp t="s">
        <v>#N/A N/A</v>
        <stp/>
        <stp>##V3_BDPV12</stp>
        <stp>XS2499222771 Corp</stp>
        <stp>SPREAD_TO_TSY_ISSUE</stp>
        <stp>[1.Weekly Download.xlsm]Coded!R95C26</stp>
        <tr r="Z95" s="14"/>
      </tp>
      <tp t="s">
        <v>#N/A N/A</v>
        <stp/>
        <stp>##V3_BDPV12</stp>
        <stp>FYCCIZ CH Equity</stp>
        <stp>RTG_MOODY_LONG_TERM</stp>
        <stp>[1.Weekly Download.xlsm]Coded!R191C21</stp>
        <tr r="U191" s="14"/>
        <tr r="U191" s="14"/>
      </tp>
      <tp t="s">
        <v>#N/A N/A</v>
        <stp/>
        <stp>##V3_BDPV12</stp>
        <stp>XS2665495391 Corp</stp>
        <stp>RTG_SP_LT_FC_ISSUER_CREDIT</stp>
        <stp>[1.Weekly Download.xlsm]Coded!R18C15</stp>
        <tr r="O18" s="14"/>
      </tp>
      <tp t="s">
        <v>#N/A N/A</v>
        <stp/>
        <stp>##V3_BDPV12</stp>
        <stp>XS2573678435 Corp</stp>
        <stp>SPREAD_TO_TSY_ISSUE</stp>
        <stp>[1.Weekly Download.xlsm]Coded!R57C26</stp>
        <tr r="Z57" s="14"/>
      </tp>
      <tp>
        <v>379.6</v>
        <stp/>
        <stp>##V3_BDPV12</stp>
        <stp>XS2463439690 Corp</stp>
        <stp>SPREAD_TO_TSY_ISSUE</stp>
        <stp>[1.Weekly Download.xlsm]Coded!R99C26</stp>
        <tr r="Z99" s="14"/>
        <tr r="Z99" s="14"/>
      </tp>
      <tp t="s">
        <v>1559977D HK</v>
        <stp/>
        <stp>##V3_BDPV12</stp>
        <stp>HK0000947231 Corp</stp>
        <stp>ISSUER_EQUITY_TICKER</stp>
        <stp>[1.Weekly Download.xlsm]Coded!R10C35</stp>
        <tr r="AI10" s="14"/>
      </tp>
      <tp t="s">
        <v>1559977D HK</v>
        <stp/>
        <stp>##V3_BDPV12</stp>
        <stp>HK0000947231 Corp</stp>
        <stp>ISSUER_EQUITY_TICKER</stp>
        <stp>[1.Weekly Download.xlsm]Coded!R10C37</stp>
        <tr r="AK10" s="14"/>
        <tr r="AK10" s="14"/>
      </tp>
      <tp t="s">
        <v>Baa2</v>
        <stp/>
        <stp>##V3_BDPV12</stp>
        <stp>CMSHKZ HK Equity</stp>
        <stp>RTG_MOODY_LONG_TERM</stp>
        <stp>[1.Weekly Download.xlsm]Coded!R152C21</stp>
        <tr r="U152" s="14"/>
        <tr r="U152" s="14"/>
        <tr r="U152" s="14"/>
      </tp>
      <tp>
        <v>315.8</v>
        <stp/>
        <stp>##V3_BDPV12</stp>
        <stp>XS2587421681 Corp</stp>
        <stp>FLT_SPREAD</stp>
        <stp>[1.Weekly Download.xlsm]Coded!R60C28</stp>
        <tr r="AB60" s="14"/>
        <tr r="AB60" s="14"/>
      </tp>
      <tp t="s">
        <v>#N/A N/A</v>
        <stp/>
        <stp>##V3_BDPV12</stp>
        <stp>XS2502812857 Corp</stp>
        <stp>RTG_SP_LT_FC_ISSUER_CREDIT</stp>
        <stp>[1.Weekly Download.xlsm]Coded!R89C15</stp>
        <tr r="O89" s="14"/>
      </tp>
      <tp t="s">
        <v>#N/A N/A</v>
        <stp/>
        <stp>##V3_BDPV12</stp>
        <stp>XS2597408512 Corp</stp>
        <stp>SPREAD_TO_TSY_ISSUE</stp>
        <stp>[1.Weekly Download.xlsm]Coded!R49C26</stp>
        <tr r="Z49" s="14"/>
      </tp>
      <tp>
        <v>57</v>
        <stp/>
        <stp>##V3_BDPV12</stp>
        <stp>XS2584378025 Corp</stp>
        <stp>SPREAD_TO_TSY_ISSUE</stp>
        <stp>[1.Weekly Download.xlsm]Coded!R63C26</stp>
        <tr r="Z63" s="14"/>
        <tr r="Z63" s="14"/>
      </tp>
      <tp t="s">
        <v>#N/A N/A</v>
        <stp/>
        <stp>##V3_BDPV12</stp>
        <stp>HXINTZ CH Equity</stp>
        <stp>EQY_PRIM_SECURITY_PRIM_EXCH</stp>
        <stp>[1.Weekly Download.xlsm]Coded!R266C35</stp>
        <tr r="AI266" s="14"/>
      </tp>
      <tp t="s">
        <v>N</v>
        <stp/>
        <stp>##V3_BDPV12</stp>
        <stp>HK0000954286 Corp</stp>
        <stp>SUSTAINABILITY_BOND_IND</stp>
        <stp>[1.Weekly Download.xlsm]Coded!R5C56</stp>
        <tr r="BD5" s="14"/>
        <tr r="BD5" s="14"/>
      </tp>
      <tp t="s">
        <v>#N/A N/A</v>
        <stp/>
        <stp>##V3_BDPV12</stp>
        <stp>HK0000929262 Corp</stp>
        <stp>RTG_SP_LT_FC_ISSUER_CREDIT</stp>
        <stp>[1.Weekly Download.xlsm]Coded!R39C15</stp>
        <tr r="O39" s="14"/>
      </tp>
      <tp t="s">
        <v>#N/A N/A</v>
        <stp/>
        <stp>##V3_BDPV12</stp>
        <stp>XS2463439690 Corp</stp>
        <stp>RTG_SP_LT_FC_ISSUER_CREDIT</stp>
        <stp>[1.Weekly Download.xlsm]Coded!R99C15</stp>
        <tr r="O99" s="14"/>
      </tp>
      <tp t="s">
        <v>#N/A N/A</v>
        <stp/>
        <stp>##V3_BDPV12</stp>
        <stp>XS2559584888 Corp</stp>
        <stp>RTG_SP_LT_FC_ISSUER_CREDIT</stp>
        <stp>[1.Weekly Download.xlsm]Coded!R78C15</stp>
        <tr r="O78" s="14"/>
      </tp>
      <tp t="s">
        <v>#N/A Field Not Applicable</v>
        <stp/>
        <stp>##V3_BDPV12</stp>
        <stp>XS2652417788 Corp</stp>
        <stp>FLT_SPREAD</stp>
        <stp>[1.Weekly Download.xlsm]Coded!R22C28</stp>
        <tr r="AB22" s="14"/>
      </tp>
      <tp t="s">
        <v>Baa3</v>
        <stp/>
        <stp>##V3_BDPV12</stp>
        <stp>HZCCIZ CH Equity</stp>
        <stp>RTG_MOODY_LONG_TERM</stp>
        <stp>[1.Weekly Download.xlsm]Coded!R289C21</stp>
        <tr r="U289" s="14"/>
        <tr r="U289" s="14"/>
        <tr r="U289" s="14"/>
      </tp>
      <tp t="s">
        <v>2/12/2021</v>
        <stp/>
        <stp>##V3_BDPV12</stp>
        <stp>XS2417388175 Corp</stp>
        <stp>SECURITY_PRICING_DATE</stp>
        <stp>[1.Weekly Download.xlsm]Coded!R128C49</stp>
        <tr r="AW128" s="14"/>
        <tr r="AW128" s="14"/>
        <tr r="AW128" s="14"/>
      </tp>
      <tp t="s">
        <v>12/7/2021</v>
        <stp/>
        <stp>##V3_BDPV12</stp>
        <stp>XS2361280162 Corp</stp>
        <stp>SECURITY_PRICING_DATE</stp>
        <stp>[1.Weekly Download.xlsm]Coded!R179C49</stp>
        <tr r="AW179" s="14"/>
        <tr r="AW179" s="14"/>
        <tr r="AW179" s="14"/>
      </tp>
      <tp t="s">
        <v>#N/A N/A</v>
        <stp/>
        <stp>##V3_BDPV12</stp>
        <stp>HK0000555539 Corp</stp>
        <stp>RTG_MDY_ISSUER</stp>
        <stp>[1.Weekly Download.xlsm]Coded!R304C11</stp>
        <tr r="K304" s="14"/>
      </tp>
      <tp t="s">
        <v>N</v>
        <stp/>
        <stp>##V3_BDPV12</stp>
        <stp>XS2208864418 Corp</stp>
        <stp>SOCIAL_BOND_IND</stp>
        <stp>[1.Weekly Download.xlsm]Coded!R292C57</stp>
        <tr r="BE292" s="14"/>
        <tr r="BE292" s="14"/>
      </tp>
      <tp t="s">
        <v>N</v>
        <stp/>
        <stp>##V3_BDPV12</stp>
        <stp>XS2469032630 Corp</stp>
        <stp>SOCIAL_BOND_IND</stp>
        <stp>[1.Weekly Download.xlsm]Coded!R107C57</stp>
        <tr r="BE107" s="14"/>
        <tr r="BE107" s="14"/>
      </tp>
      <tp t="s">
        <v>N</v>
        <stp/>
        <stp>##V3_BDPV12</stp>
        <stp>XS2208844493 Corp</stp>
        <stp>SOCIAL_BOND_IND</stp>
        <stp>[1.Weekly Download.xlsm]Coded!R287C57</stp>
        <tr r="BE287" s="14"/>
        <tr r="BE287" s="14"/>
      </tp>
      <tp t="s">
        <v>27/5/2021</v>
        <stp/>
        <stp>##V3_BDPV12</stp>
        <stp>XS2348280962 Corp</stp>
        <stp>SECURITY_PRICING_DATE</stp>
        <stp>[1.Weekly Download.xlsm]Coded!R206C49</stp>
        <tr r="AW206" s="14"/>
        <tr r="AW206" s="14"/>
        <tr r="AW206" s="14"/>
      </tp>
      <tp t="s">
        <v>3/12/2020</v>
        <stp/>
        <stp>##V3_BDPV12</stp>
        <stp>XS2262783033 Corp</stp>
        <stp>SECURITY_PRICING_DATE</stp>
        <stp>[1.Weekly Download.xlsm]Coded!R266C49</stp>
        <tr r="AW266" s="14"/>
        <tr r="AW266" s="14"/>
        <tr r="AW266" s="14"/>
      </tp>
      <tp t="s">
        <v>CN</v>
        <stp/>
        <stp>##V3_BDPV12</stp>
        <stp>XS2298176988 Corp</stp>
        <stp>CNTRY_ISSUE_ISO</stp>
        <stp>[1.Weekly Download.xlsm]Coded!R238C34</stp>
        <tr r="AH238" s="14"/>
        <tr r="AH238" s="14"/>
      </tp>
      <tp t="s">
        <v>7/12/2020</v>
        <stp/>
        <stp>##V3_BDPV12</stp>
        <stp>XS2265797535 Corp</stp>
        <stp>SECURITY_PRICING_DATE</stp>
        <stp>[1.Weekly Download.xlsm]Coded!R265C49</stp>
        <tr r="AW265" s="14"/>
        <tr r="AW265" s="14"/>
        <tr r="AW265" s="14"/>
      </tp>
      <tp t="s">
        <v>3/6/2021</v>
        <stp/>
        <stp>##V3_BDPV12</stp>
        <stp>XS2347497906 Corp</stp>
        <stp>SECURITY_PRICING_DATE</stp>
        <stp>[1.Weekly Download.xlsm]Coded!R196C49</stp>
        <tr r="AW196" s="14"/>
        <tr r="AW196" s="14"/>
        <tr r="AW196" s="14"/>
      </tp>
      <tp t="s">
        <v>3/9/2020</v>
        <stp/>
        <stp>##V3_BDPV12</stp>
        <stp>XS2227193054 Corp</stp>
        <stp>SECURITY_PRICING_DATE</stp>
        <stp>[1.Weekly Download.xlsm]Coded!R280C49</stp>
        <tr r="AW280" s="14"/>
        <tr r="AW280" s="14"/>
        <tr r="AW280" s="14"/>
      </tp>
      <tp t="s">
        <v>27/7/2021</v>
        <stp/>
        <stp>##V3_BDPV12</stp>
        <stp>XS2364590716 Corp</stp>
        <stp>SECURITY_PRICING_DATE</stp>
        <stp>[1.Weekly Download.xlsm]Coded!R173C49</stp>
        <tr r="AW173" s="14"/>
        <tr r="AW173" s="14"/>
        <tr r="AW173" s="14"/>
      </tp>
      <tp t="s">
        <v>N</v>
        <stp/>
        <stp>##V3_BDPV12</stp>
        <stp>XS2102904864 Corp</stp>
        <stp>SOCIAL_BOND_IND</stp>
        <stp>[1.Weekly Download.xlsm]Coded!R313C57</stp>
        <tr r="BE313" s="14"/>
        <tr r="BE313" s="14"/>
      </tp>
      <tp t="s">
        <v>CN</v>
        <stp/>
        <stp>##V3_BDPV12</stp>
        <stp>XS2377688093 Corp</stp>
        <stp>CNTRY_ISSUE_ISO</stp>
        <stp>[1.Weekly Download.xlsm]Coded!R141C34</stp>
        <tr r="AH141" s="14"/>
        <tr r="AH141" s="14"/>
      </tp>
      <tp t="s">
        <v>14/4/2020</v>
        <stp/>
        <stp>##V3_BDPV12</stp>
        <stp>HK0000555539 Corp</stp>
        <stp>SECURITY_PRICING_DATE</stp>
        <stp>[1.Weekly Download.xlsm]Coded!R304C49</stp>
        <tr r="AW304" s="14"/>
        <tr r="AW304" s="14"/>
        <tr r="AW304" s="14"/>
      </tp>
      <tp t="s">
        <v>N</v>
        <stp/>
        <stp>##V3_BDPV12</stp>
        <stp>XS2110675860 Corp</stp>
        <stp>SOCIAL_BOND_IND</stp>
        <stp>[1.Weekly Download.xlsm]Coded!R312C57</stp>
        <tr r="BE312" s="14"/>
        <tr r="BE312" s="14"/>
      </tp>
      <tp t="s">
        <v>N</v>
        <stp/>
        <stp>##V3_BDPV12</stp>
        <stp>XS2460522555 Corp</stp>
        <stp>SOCIAL_BOND_IND</stp>
        <stp>[1.Weekly Download.xlsm]Coded!R108C57</stp>
        <tr r="BE108" s="14"/>
        <tr r="BE108" s="14"/>
      </tp>
      <tp t="s">
        <v>3/6/2020</v>
        <stp/>
        <stp>##V3_BDPV12</stp>
        <stp>XS2179326371 Corp</stp>
        <stp>SECURITY_PRICING_DATE</stp>
        <stp>[1.Weekly Download.xlsm]Coded!R303C49</stp>
        <tr r="AW303" s="14"/>
        <tr r="AW303" s="14"/>
        <tr r="AW303" s="14"/>
      </tp>
      <tp t="s">
        <v>VG</v>
        <stp/>
        <stp>##V3_BDPV12</stp>
        <stp>XS2379598175 Corp</stp>
        <stp>CNTRY_ISSUE_ISO</stp>
        <stp>[1.Weekly Download.xlsm]Coded!R154C34</stp>
        <tr r="AH154" s="14"/>
        <tr r="AH154" s="14"/>
      </tp>
      <tp t="s">
        <v>N</v>
        <stp/>
        <stp>##V3_BDPV12</stp>
        <stp>XS2416645203 Corp</stp>
        <stp>SOCIAL_BOND_IND</stp>
        <stp>[1.Weekly Download.xlsm]Coded!R123C57</stp>
        <tr r="BE123" s="14"/>
        <tr r="BE123" s="14"/>
      </tp>
      <tp t="s">
        <v>N</v>
        <stp/>
        <stp>##V3_BDPV12</stp>
        <stp>XS2371893533 Corp</stp>
        <stp>SOCIAL_BOND_IND</stp>
        <stp>[1.Weekly Download.xlsm]Coded!R172C57</stp>
        <tr r="BE172" s="14"/>
        <tr r="BE172" s="14"/>
      </tp>
      <tp t="s">
        <v>13/9/2021</v>
        <stp/>
        <stp>##V3_BDPV12</stp>
        <stp>XS2385392779 Corp</stp>
        <stp>SECURITY_PRICING_DATE</stp>
        <stp>[1.Weekly Download.xlsm]Coded!R150C49</stp>
        <tr r="AW150" s="14"/>
        <tr r="AW150" s="14"/>
        <tr r="AW150" s="14"/>
      </tp>
      <tp t="s">
        <v>22/4/2021</v>
        <stp/>
        <stp>##V3_BDPV12</stp>
        <stp>XS2334068645 Corp</stp>
        <stp>SECURITY_PRICING_DATE</stp>
        <stp>[1.Weekly Download.xlsm]Coded!R224C49</stp>
        <tr r="AW224" s="14"/>
        <tr r="AW224" s="14"/>
        <tr r="AW224" s="14"/>
      </tp>
      <tp t="s">
        <v>5/1/2021</v>
        <stp/>
        <stp>##V3_BDPV12</stp>
        <stp>XS2277613423 Corp</stp>
        <stp>SECURITY_PRICING_DATE</stp>
        <stp>[1.Weekly Download.xlsm]Coded!R253C49</stp>
        <tr r="AW253" s="14"/>
        <tr r="AW253" s="14"/>
        <tr r="AW253" s="14"/>
      </tp>
      <tp t="s">
        <v>N</v>
        <stp/>
        <stp>##V3_BDPV12</stp>
        <stp>XS2332497697 Corp</stp>
        <stp>SOCIAL_BOND_IND</stp>
        <stp>[1.Weekly Download.xlsm]Coded!R209C57</stp>
        <tr r="BE209" s="14"/>
        <tr r="BE209" s="14"/>
      </tp>
      <tp t="s">
        <v>N</v>
        <stp/>
        <stp>##V3_BDPV12</stp>
        <stp>XS2357111090 Corp</stp>
        <stp>SOCIAL_BOND_IND</stp>
        <stp>[1.Weekly Download.xlsm]Coded!R171C57</stp>
        <tr r="BE171" s="14"/>
        <tr r="BE171" s="14"/>
      </tp>
      <tp t="s">
        <v>13/7/2020</v>
        <stp/>
        <stp>##V3_BDPV12</stp>
        <stp>XS2206237260 Corp</stp>
        <stp>SECURITY_PRICING_DATE</stp>
        <stp>[1.Weekly Download.xlsm]Coded!R293C49</stp>
        <tr r="AW293" s="14"/>
        <tr r="AW293" s="14"/>
        <tr r="AW293" s="14"/>
      </tp>
      <tp t="s">
        <v>HK</v>
        <stp/>
        <stp>##V3_BDPV12</stp>
        <stp>XS2368569252 Corp</stp>
        <stp>CNTRY_ISSUE_ISO</stp>
        <stp>[1.Weekly Download.xlsm]Coded!R175C34</stp>
        <tr r="AH175" s="14"/>
        <tr r="AH175" s="14"/>
      </tp>
      <tp t="s">
        <v>N</v>
        <stp/>
        <stp>##V3_BDPV12</stp>
        <stp>XS2364642293 Corp</stp>
        <stp>SOCIAL_BOND_IND</stp>
        <stp>[1.Weekly Download.xlsm]Coded!R167C57</stp>
        <tr r="BE167" s="14"/>
        <tr r="BE167" s="14"/>
      </tp>
      <tp t="s">
        <v>3/6/2021</v>
        <stp/>
        <stp>##V3_BDPV12</stp>
        <stp>HK0000732815 Corp</stp>
        <stp>SECURITY_PRICING_DATE</stp>
        <stp>[1.Weekly Download.xlsm]Coded!R200C49</stp>
        <tr r="AW200" s="14"/>
        <tr r="AW200" s="14"/>
        <tr r="AW200" s="14"/>
      </tp>
      <tp t="s">
        <v>27/5/2021</v>
        <stp/>
        <stp>##V3_BDPV12</stp>
        <stp>XS2347769833 Corp</stp>
        <stp>SECURITY_PRICING_DATE</stp>
        <stp>[1.Weekly Download.xlsm]Coded!R204C49</stp>
        <tr r="AW204" s="14"/>
        <tr r="AW204" s="14"/>
        <tr r="AW204" s="14"/>
      </tp>
      <tp t="s">
        <v>N</v>
        <stp/>
        <stp>##V3_BDPV12</stp>
        <stp>XS2270463255 Corp</stp>
        <stp>SOCIAL_BOND_IND</stp>
        <stp>[1.Weekly Download.xlsm]Coded!R247C57</stp>
        <tr r="BE247" s="14"/>
        <tr r="BE247" s="14"/>
      </tp>
      <tp t="s">
        <v>N</v>
        <stp/>
        <stp>##V3_BDPV12</stp>
        <stp>XS2243890196 Corp</stp>
        <stp>SOCIAL_BOND_IND</stp>
        <stp>[1.Weekly Download.xlsm]Coded!R273C57</stp>
        <tr r="BE273" s="14"/>
        <tr r="BE273" s="14"/>
      </tp>
      <tp t="s">
        <v>N</v>
        <stp/>
        <stp>##V3_BDPV12</stp>
        <stp>XS2123956091 Corp</stp>
        <stp>SOCIAL_BOND_IND</stp>
        <stp>[1.Weekly Download.xlsm]Coded!R309C57</stp>
        <tr r="BE309" s="14"/>
        <tr r="BE309" s="14"/>
      </tp>
      <tp t="s">
        <v>N</v>
        <stp/>
        <stp>##V3_BDPV12</stp>
        <stp>XS2346930428 Corp</stp>
        <stp>SOCIAL_BOND_IND</stp>
        <stp>[1.Weekly Download.xlsm]Coded!R205C57</stp>
        <tr r="BE205" s="14"/>
        <tr r="BE205" s="14"/>
      </tp>
      <tp t="s">
        <v>7/7/2020</v>
        <stp/>
        <stp>##V3_BDPV12</stp>
        <stp>XS2176772031 Corp</stp>
        <stp>SECURITY_PRICING_DATE</stp>
        <stp>[1.Weekly Download.xlsm]Coded!R299C49</stp>
        <tr r="AW299" s="14"/>
        <tr r="AW299" s="14"/>
        <tr r="AW299" s="14"/>
      </tp>
      <tp t="s">
        <v>9/7/2020</v>
        <stp/>
        <stp>##V3_BDPV12</stp>
        <stp>XS2199572111 Corp</stp>
        <stp>SECURITY_PRICING_DATE</stp>
        <stp>[1.Weekly Download.xlsm]Coded!R297C49</stp>
        <tr r="AW297" s="14"/>
        <tr r="AW297" s="14"/>
        <tr r="AW297" s="14"/>
      </tp>
      <tp t="s">
        <v>25/4/2022</v>
        <stp/>
        <stp>##V3_BDPV12</stp>
        <stp>XS2471295969 Corp</stp>
        <stp>SECURITY_PRICING_DATE</stp>
        <stp>[1.Weekly Download.xlsm]Coded!R102C49</stp>
        <tr r="AW102" s="14"/>
        <tr r="AW102" s="14"/>
        <tr r="AW102" s="14"/>
      </tp>
      <tp t="s">
        <v>N</v>
        <stp/>
        <stp>##V3_BDPV12</stp>
        <stp>XS2277613423 Corp</stp>
        <stp>SOCIAL_BOND_IND</stp>
        <stp>[1.Weekly Download.xlsm]Coded!R253C57</stp>
        <tr r="BE253" s="14"/>
        <tr r="BE253" s="14"/>
      </tp>
      <tp t="s">
        <v>24/3/2021</v>
        <stp/>
        <stp>##V3_BDPV12</stp>
        <stp>XS2320779130 Corp</stp>
        <stp>SECURITY_PRICING_DATE</stp>
        <stp>[1.Weekly Download.xlsm]Coded!R235C49</stp>
        <tr r="AW235" s="14"/>
        <tr r="AW235" s="14"/>
        <tr r="AW235" s="14"/>
      </tp>
      <tp t="s">
        <v>12/1/2021</v>
        <stp/>
        <stp>##V3_BDPV12</stp>
        <stp>XS2265235965 Corp</stp>
        <stp>SECURITY_PRICING_DATE</stp>
        <stp>[1.Weekly Download.xlsm]Coded!R257C49</stp>
        <tr r="AW257" s="14"/>
        <tr r="AW257" s="14"/>
        <tr r="AW257" s="14"/>
      </tp>
      <tp t="s">
        <v>18/8/2021</v>
        <stp/>
        <stp>##V3_BDPV12</stp>
        <stp>XS2347623626 Corp</stp>
        <stp>SECURITY_PRICING_DATE</stp>
        <stp>[1.Weekly Download.xlsm]Coded!R166C49</stp>
        <tr r="AW166" s="14"/>
        <tr r="AW166" s="14"/>
        <tr r="AW166" s="14"/>
      </tp>
      <tp t="s">
        <v>25/5/2021</v>
        <stp/>
        <stp>##V3_BDPV12</stp>
        <stp>XS2320304376 Corp</stp>
        <stp>SECURITY_PRICING_DATE</stp>
        <stp>[1.Weekly Download.xlsm]Coded!R208C49</stp>
        <tr r="AW208" s="14"/>
        <tr r="AW208" s="14"/>
        <tr r="AW208" s="14"/>
      </tp>
      <tp t="s">
        <v>16/11/2021</v>
        <stp/>
        <stp>##V3_BDPV12</stp>
        <stp>XS2407007942 Corp</stp>
        <stp>SECURITY_PRICING_DATE</stp>
        <stp>[1.Weekly Download.xlsm]Coded!R131C49</stp>
        <tr r="AW131" s="14"/>
        <tr r="AW131" s="14"/>
        <tr r="AW131" s="14"/>
      </tp>
      <tp t="s">
        <v>15/4/2021</v>
        <stp/>
        <stp>##V3_BDPV12</stp>
        <stp>XS2333523814 Corp</stp>
        <stp>SECURITY_PRICING_DATE</stp>
        <stp>[1.Weekly Download.xlsm]Coded!R232C49</stp>
        <tr r="AW232" s="14"/>
        <tr r="AW232" s="14"/>
        <tr r="AW232" s="14"/>
      </tp>
      <tp t="s">
        <v>9/11/2021</v>
        <stp/>
        <stp>##V3_BDPV12</stp>
        <stp>XS2400120650 Corp</stp>
        <stp>SECURITY_PRICING_DATE</stp>
        <stp>[1.Weekly Download.xlsm]Coded!R133C49</stp>
        <tr r="AW133" s="14"/>
        <tr r="AW133" s="14"/>
        <tr r="AW133" s="14"/>
      </tp>
      <tp t="s">
        <v>N</v>
        <stp/>
        <stp>##V3_BDPV12</stp>
        <stp>XS2348280962 Corp</stp>
        <stp>SOCIAL_BOND_IND</stp>
        <stp>[1.Weekly Download.xlsm]Coded!R206C57</stp>
        <tr r="BE206" s="14"/>
        <tr r="BE206" s="14"/>
      </tp>
      <tp t="s">
        <v>N</v>
        <stp/>
        <stp>##V3_BDPV12</stp>
        <stp>XS2403224129 Corp</stp>
        <stp>SOCIAL_BOND_IND</stp>
        <stp>[1.Weekly Download.xlsm]Coded!R137C57</stp>
        <tr r="BE137" s="14"/>
        <tr r="BE137" s="14"/>
      </tp>
      <tp t="s">
        <v>N</v>
        <stp/>
        <stp>##V3_BDPV12</stp>
        <stp>XS2471903331 Corp</stp>
        <stp>SOCIAL_BOND_IND</stp>
        <stp>[1.Weekly Download.xlsm]Coded!R100C57</stp>
        <tr r="BE100" s="14"/>
        <tr r="BE100" s="14"/>
      </tp>
      <tp t="s">
        <v>#N/A N/A</v>
        <stp/>
        <stp>##V3_BDPV12</stp>
        <stp>XS2368463779 Corp</stp>
        <stp>RTG_MDY_ISSUER</stp>
        <stp>[1.Weekly Download.xlsm]Coded!R177C11</stp>
        <tr r="K177" s="14"/>
      </tp>
      <tp t="s">
        <v>Y</v>
        <stp/>
        <stp>##V3_BDPV12</stp>
        <stp>XS2176772205 Corp</stp>
        <stp>FLOATER</stp>
        <stp>[1.Weekly Download.xlsm]Coded!R298C29</stp>
        <tr r="AC298" s="14"/>
        <tr r="AC298" s="14"/>
      </tp>
      <tp t="s">
        <v>N</v>
        <stp/>
        <stp>##V3_BDPV12</stp>
        <stp>XS2413634572 Corp</stp>
        <stp>FLOATER</stp>
        <stp>[1.Weekly Download.xlsm]Coded!R122C29</stp>
        <tr r="AC122" s="14"/>
        <tr r="AC122" s="14"/>
      </tp>
      <tp t="s">
        <v>#N/A N/A</v>
        <stp/>
        <stp>##V3_BDPV12</stp>
        <stp>XS2208864418 Corp</stp>
        <stp>RTG_MDY_ISSUER</stp>
        <stp>[1.Weekly Download.xlsm]Coded!R292C11</stp>
        <tr r="K292" s="14"/>
      </tp>
      <tp t="s">
        <v>N</v>
        <stp/>
        <stp>##V3_BDPV12</stp>
        <stp>XS2176772031 Corp</stp>
        <stp>FLOATER</stp>
        <stp>[1.Weekly Download.xlsm]Coded!R299C29</stp>
        <tr r="AC299" s="14"/>
        <tr r="AC299" s="14"/>
      </tp>
      <tp t="s">
        <v>#N/A N/A</v>
        <stp/>
        <stp>##V3_BDPV12</stp>
        <stp>XS2364590716 Corp</stp>
        <stp>RTG_MDY_ISSUER</stp>
        <stp>[1.Weekly Download.xlsm]Coded!R173C11</stp>
        <tr r="K173" s="14"/>
      </tp>
      <tp t="s">
        <v>N</v>
        <stp/>
        <stp>##V3_BDPV12</stp>
        <stp>XS2208275854 Corp</stp>
        <stp>FLOATER</stp>
        <stp>[1.Weekly Download.xlsm]Coded!R290C29</stp>
        <tr r="AC290" s="14"/>
        <tr r="AC290" s="14"/>
      </tp>
      <tp t="s">
        <v>N</v>
        <stp/>
        <stp>##V3_BDPV12</stp>
        <stp>XS2211674143 Corp</stp>
        <stp>FLOATER</stp>
        <stp>[1.Weekly Download.xlsm]Coded!R284C29</stp>
        <tr r="AC284" s="14"/>
        <tr r="AC284" s="14"/>
      </tp>
      <tp t="s">
        <v>N</v>
        <stp/>
        <stp>##V3_BDPV12</stp>
        <stp>XS2351320366 Corp</stp>
        <stp>FLOATER</stp>
        <stp>[1.Weekly Download.xlsm]Coded!R194C29</stp>
        <tr r="AC194" s="14"/>
        <tr r="AC194" s="14"/>
      </tp>
      <tp t="s">
        <v>#N/A N/A</v>
        <stp/>
        <stp>##V3_BDPV12</stp>
        <stp>XS2347497906 Corp</stp>
        <stp>RTG_MDY_ISSUER</stp>
        <stp>[1.Weekly Download.xlsm]Coded!R196C11</stp>
        <tr r="K196" s="14"/>
      </tp>
      <tp t="s">
        <v>N</v>
        <stp/>
        <stp>##V3_BDPV12</stp>
        <stp>XS2102905168 Corp</stp>
        <stp>FLOATER</stp>
        <stp>[1.Weekly Download.xlsm]Coded!R314C29</stp>
        <tr r="AC314" s="14"/>
        <tr r="AC314" s="14"/>
      </tp>
      <tp t="s">
        <v>N</v>
        <stp/>
        <stp>##V3_BDPV12</stp>
        <stp>XS2423517205 Corp</stp>
        <stp>FLOATER</stp>
        <stp>[1.Weekly Download.xlsm]Coded!R124C29</stp>
        <tr r="AC124" s="14"/>
        <tr r="AC124" s="14"/>
      </tp>
      <tp t="s">
        <v>N</v>
        <stp/>
        <stp>##V3_BDPV12</stp>
        <stp>XS2262783033 Corp</stp>
        <stp>FLOATER</stp>
        <stp>[1.Weekly Download.xlsm]Coded!R266C29</stp>
        <tr r="AC266" s="14"/>
        <tr r="AC266" s="14"/>
      </tp>
      <tp t="s">
        <v>#N/A N/A</v>
        <stp/>
        <stp>##V3_BDPV12</stp>
        <stp>XS2100650758 Corp</stp>
        <stp>RTG_MDY_ISSUER</stp>
        <stp>[1.Weekly Download.xlsm]Coded!R317C11</stp>
        <tr r="K317" s="14"/>
      </tp>
      <tp t="s">
        <v>N</v>
        <stp/>
        <stp>##V3_BDPV12</stp>
        <stp>XS2456820690 Corp</stp>
        <stp>FLOATER</stp>
        <stp>[1.Weekly Download.xlsm]Coded!R110C29</stp>
        <tr r="AC110" s="14"/>
        <tr r="AC110" s="14"/>
      </tp>
      <tp t="s">
        <v>#N/A N/A</v>
        <stp/>
        <stp>##V3_BDPV12</stp>
        <stp>XS2288886216 Corp</stp>
        <stp>RTG_MDY_ISSUER</stp>
        <stp>[1.Weekly Download.xlsm]Coded!R233C11</stp>
        <tr r="K233" s="14"/>
      </tp>
      <tp t="s">
        <v>N</v>
        <stp/>
        <stp>##V3_BDPV12</stp>
        <stp>XS2368463779 Corp</stp>
        <stp>FLOATER</stp>
        <stp>[1.Weekly Download.xlsm]Coded!R177C29</stp>
        <tr r="AC177" s="14"/>
        <tr r="AC177" s="14"/>
      </tp>
      <tp t="s">
        <v>#N/A N/A</v>
        <stp/>
        <stp>##V3_BDPV12</stp>
        <stp>SISGZ CH Equity</stp>
        <stp>RTG_MDY_FOREIGN_LT_BANK_DEPOSITS</stp>
        <stp>[1.Weekly Download.xlsm]Coded!R174C20</stp>
        <tr r="T174" s="14"/>
        <tr r="T174" s="14"/>
      </tp>
      <tp t="s">
        <v>N</v>
        <stp/>
        <stp>##V3_BDPV12</stp>
        <stp>XS2127837909 Corp</stp>
        <stp>FLOATER</stp>
        <stp>[1.Weekly Download.xlsm]Coded!R285C29</stp>
        <tr r="AC285" s="14"/>
        <tr r="AC285" s="14"/>
      </tp>
      <tp t="s">
        <v>#N/A N/A</v>
        <stp/>
        <stp>##V3_BDPV12</stp>
        <stp>XS2379669299 Corp</stp>
        <stp>RTG_MDY_ISSUER</stp>
        <stp>[1.Weekly Download.xlsm]Coded!R162C11</stp>
        <tr r="K162" s="14"/>
      </tp>
      <tp t="s">
        <v>N</v>
        <stp/>
        <stp>##V3_BDPV12</stp>
        <stp>XS2279822683 Corp</stp>
        <stp>FLOATER</stp>
        <stp>[1.Weekly Download.xlsm]Coded!R256C29</stp>
        <tr r="AC256" s="14"/>
        <tr r="AC256" s="14"/>
      </tp>
      <tp t="s">
        <v>#N/A N/A</v>
        <stp/>
        <stp>##V3_BDPV12</stp>
        <stp>SISGZ CH Equity</stp>
        <stp>RTG_MDY_FOREIGN_LT_BANK_DEPOSITS</stp>
        <stp>[1.Weekly Download.xlsm]Coded!R174C60</stp>
        <tr r="BH174" s="14"/>
      </tp>
      <tp t="s">
        <v>WR</v>
        <stp/>
        <stp>##V3_BDPV12</stp>
        <stp>XS2385392936 Corp</stp>
        <stp>RTG_MDY_ISSUER</stp>
        <stp>[1.Weekly Download.xlsm]Coded!R151C11</stp>
        <tr r="K151" s="14"/>
        <tr r="K151" s="14"/>
      </tp>
      <tp t="s">
        <v>27/9/2023</v>
        <stp/>
        <stp>##V3_BDPV12</stp>
        <stp>HK0000954286 Corp</stp>
        <stp>INT_ACC_DT</stp>
        <stp>[1.Weekly Download.xlsm]Coded!R5C47</stp>
        <tr r="AU5" s="14"/>
        <tr r="AU5" s="14"/>
        <tr r="AU5" s="14"/>
      </tp>
      <tp t="s">
        <v>#N/A N/A</v>
        <stp/>
        <stp>##V3_BDPV12</stp>
        <stp>1992887D CH Equity</stp>
        <stp>EQY_PRIM_SECURITY_PRIM_EXCH</stp>
        <stp>[1.Weekly Download.xlsm]Coded!R27C35</stp>
        <tr r="AI27" s="14"/>
      </tp>
      <tp t="s">
        <v>#N/A N/A</v>
        <stp/>
        <stp>##V3_BDPV12</stp>
        <stp>0920987D CH Equity</stp>
        <stp>EQY_PRIM_SECURITY_PRIM_EXCH</stp>
        <stp>[1.Weekly Download.xlsm]Coded!R67C35</stp>
        <tr r="AI67" s="14"/>
      </tp>
      <tp t="s">
        <v>BBB-</v>
        <stp/>
        <stp>##V3_BDPV12</stp>
        <stp>HCSAMZ CH Equity</stp>
        <stp>RTG_FITCH_LT_ISSUER_DEFAULT</stp>
        <stp>[1.Weekly Download.xlsm]Coded!R12C62</stp>
        <tr r="BJ12" s="14"/>
        <tr r="BJ12" s="14"/>
      </tp>
      <tp t="s">
        <v>USD</v>
        <stp/>
        <stp>##V3_BDPV12</stp>
        <stp>XS2527143833 Corp</stp>
        <stp>CRNCY</stp>
        <stp>[1.Weekly Download.xlsm]Coded!R86C52</stp>
        <tr r="AZ86" s="14"/>
        <tr r="AZ86" s="14"/>
      </tp>
      <tp t="s">
        <v>USD</v>
        <stp/>
        <stp>##V3_BDPV12</stp>
        <stp>XS2658712752 Corp</stp>
        <stp>CRNCY</stp>
        <stp>[1.Weekly Download.xlsm]Coded!R17C52</stp>
        <tr r="AZ17" s="14"/>
        <tr r="AZ17" s="14"/>
      </tp>
      <tp t="s">
        <v>#N/A N/A</v>
        <stp/>
        <stp>##V3_BDPV12</stp>
        <stp>1910845D CH Equity</stp>
        <stp>EQY_PRIM_SECURITY_PRIM_EXCH</stp>
        <stp>[1.Weekly Download.xlsm]Coded!R99C35</stp>
        <tr r="AI99" s="14"/>
      </tp>
      <tp t="s">
        <v>#N/A N/A</v>
        <stp/>
        <stp>##V3_BDPV12</stp>
        <stp>1835841D CH Equity</stp>
        <stp>EQY_PRIM_SECURITY_PRIM_EXCH</stp>
        <stp>[1.Weekly Download.xlsm]Coded!R83C35</stp>
        <tr r="AI83" s="14"/>
      </tp>
      <tp t="s">
        <v>#N/A N/A</v>
        <stp/>
        <stp>##V3_BDPV12</stp>
        <stp>1571823D HK Equity</stp>
        <stp>EQY_PRIM_SECURITY_PRIM_EXCH</stp>
        <stp>[1.Weekly Download.xlsm]Coded!R75C35</stp>
        <tr r="AI75" s="14"/>
      </tp>
      <tp t="s">
        <v>BBB-</v>
        <stp/>
        <stp>##V3_BDPV12</stp>
        <stp>HCSAMZ CH Equity</stp>
        <stp>RTG_FITCH_LT_ISSUER_DEFAULT</stp>
        <stp>[1.Weekly Download.xlsm]Coded!R12C24</stp>
        <tr r="X12" s="14"/>
        <tr r="X12" s="14"/>
        <tr r="X12" s="14"/>
      </tp>
      <tp t="s">
        <v>JPY</v>
        <stp/>
        <stp>##V3_BDPV12</stp>
        <stp>XS2668376747 Corp</stp>
        <stp>CRNCY</stp>
        <stp>[1.Weekly Download.xlsm]Coded!R16C52</stp>
        <tr r="AZ16" s="14"/>
        <tr r="AZ16" s="14"/>
      </tp>
      <tp t="s">
        <v>23/5/2023</v>
        <stp/>
        <stp>##V3_BDPV12</stp>
        <stp>XS2623522930 Corp</stp>
        <stp>SECURITY_PRICING_DATE</stp>
        <stp>[1.Weekly Download.xlsm]Coded!R38C49</stp>
        <tr r="AW38" s="14"/>
        <tr r="AW38" s="14"/>
        <tr r="AW38" s="14"/>
      </tp>
      <tp t="s">
        <v>BBB+</v>
        <stp/>
        <stp>##V3_BDPV12</stp>
        <stp>0793820D CH Equity</stp>
        <stp>RTG_FITCH_LT_ISSUER_DEFAULT</stp>
        <stp>[1.Weekly Download.xlsm]Coded!R270C62</stp>
        <tr r="BJ270" s="14"/>
        <tr r="BJ270" s="14"/>
      </tp>
      <tp t="s">
        <v>#N/A N/A</v>
        <stp/>
        <stp>##V3_BDPV12</stp>
        <stp>CDCJIZ CH Equity</stp>
        <stp>EQY_PRIM_SECURITY_PRIM_EXCH</stp>
        <stp>[1.Weekly Download.xlsm]Coded!R3C35</stp>
        <tr r="AI3" s="14"/>
      </tp>
      <tp t="s">
        <v>31/7/2023</v>
        <stp/>
        <stp>##V3_BDPV12</stp>
        <stp>XS2662422802 Corp</stp>
        <stp>SECURITY_PRICING_DATE</stp>
        <stp>[1.Weekly Download.xlsm]Coded!R21C49</stp>
        <tr r="AW21" s="14"/>
        <tr r="AW21" s="14"/>
        <tr r="AW21" s="14"/>
      </tp>
      <tp t="s">
        <v>BBB</v>
        <stp/>
        <stp>##V3_BDPV12</stp>
        <stp>1274279D CH Equity</stp>
        <stp>RTG_FITCH_LT_ISSUER_DEFAULT</stp>
        <stp>[1.Weekly Download.xlsm]Coded!R316C24</stp>
        <tr r="X316" s="14"/>
        <tr r="X316" s="14"/>
        <tr r="X316" s="14"/>
      </tp>
      <tp t="s">
        <v>BBB+</v>
        <stp/>
        <stp>##V3_BDPV12</stp>
        <stp>0793820D CH Equity</stp>
        <stp>RTG_FITCH_LT_ISSUER_DEFAULT</stp>
        <stp>[1.Weekly Download.xlsm]Coded!R109C62</stp>
        <tr r="BJ109" s="14"/>
        <tr r="BJ109" s="14"/>
      </tp>
      <tp t="s">
        <v>BBB+</v>
        <stp/>
        <stp>##V3_BDPV12</stp>
        <stp>0793820D CH Equity</stp>
        <stp>RTG_FITCH_LT_ISSUER_DEFAULT</stp>
        <stp>[1.Weekly Download.xlsm]Coded!R197C62</stp>
        <tr r="BJ197" s="14"/>
        <tr r="BJ197" s="14"/>
      </tp>
      <tp t="s">
        <v>BBB</v>
        <stp/>
        <stp>##V3_BDPV12</stp>
        <stp>1274279D CH Equity</stp>
        <stp>RTG_FITCH_LT_ISSUER_DEFAULT</stp>
        <stp>[1.Weekly Download.xlsm]Coded!R284C24</stp>
        <tr r="X284" s="14"/>
        <tr r="X284" s="14"/>
        <tr r="X284" s="14"/>
      </tp>
      <tp t="s">
        <v>BBB</v>
        <stp/>
        <stp>##V3_BDPV12</stp>
        <stp>1274279D CH Equity</stp>
        <stp>RTG_FITCH_LT_ISSUER_DEFAULT</stp>
        <stp>[1.Weekly Download.xlsm]Coded!R316C62</stp>
        <tr r="BJ316" s="14"/>
        <tr r="BJ316" s="14"/>
      </tp>
      <tp t="s">
        <v>27/6/2023</v>
        <stp/>
        <stp>##V3_BDPV12</stp>
        <stp>XS2639510341 Corp</stp>
        <stp>SECURITY_PRICING_DATE</stp>
        <stp>[1.Weekly Download.xlsm]Coded!R28C49</stp>
        <tr r="AW28" s="14"/>
        <tr r="AW28" s="14"/>
        <tr r="AW28" s="14"/>
      </tp>
      <tp t="s">
        <v>#N/A N/A</v>
        <stp/>
        <stp>##V3_BDPV12</stp>
        <stp>0795624D CH Equity</stp>
        <stp>RTG_FITCH_LT_ISSUER_DEFAULT</stp>
        <stp>[1.Weekly Download.xlsm]Coded!R117C62</stp>
        <tr r="BJ117" s="14"/>
      </tp>
      <tp t="s">
        <v>BBB</v>
        <stp/>
        <stp>##V3_BDPV12</stp>
        <stp>1274279D CH Equity</stp>
        <stp>RTG_FITCH_LT_ISSUER_DEFAULT</stp>
        <stp>[1.Weekly Download.xlsm]Coded!R284C62</stp>
        <tr r="BJ284" s="14"/>
        <tr r="BJ284" s="14"/>
      </tp>
      <tp t="s">
        <v>20/6/2023</v>
        <stp/>
        <stp>##V3_BDPV12</stp>
        <stp>XS2623993974 Corp</stp>
        <stp>SECURITY_PRICING_DATE</stp>
        <stp>[1.Weekly Download.xlsm]Coded!R29C49</stp>
        <tr r="AW29" s="14"/>
        <tr r="AW29" s="14"/>
        <tr r="AW29" s="14"/>
      </tp>
      <tp t="s">
        <v>23/8/2022</v>
        <stp/>
        <stp>##V3_BDPV12</stp>
        <stp>XS2502812857 Corp</stp>
        <stp>SECURITY_PRICING_DATE</stp>
        <stp>[1.Weekly Download.xlsm]Coded!R89C49</stp>
        <tr r="AW89" s="14"/>
        <tr r="AW89" s="14"/>
        <tr r="AW89" s="14"/>
      </tp>
      <tp t="s">
        <v>BBB+</v>
        <stp/>
        <stp>##V3_BDPV12</stp>
        <stp>1950673D HK Equity</stp>
        <stp>RTG_FITCH_LT_ISSUER_DEFAULT</stp>
        <stp>[1.Weekly Download.xlsm]Coded!R126C24</stp>
        <tr r="X126" s="14"/>
        <tr r="X126" s="14"/>
        <tr r="X126" s="14"/>
      </tp>
      <tp t="s">
        <v>远东国际融资租赁有限</v>
        <stp/>
        <stp>##V3_BDPV12</stp>
        <stp>IFELCZ CH Equity</stp>
        <stp>ISSUER</stp>
        <stp>[1.Weekly Download.xlsm]Coded!R45C37</stp>
        <tr r="AK45" s="14"/>
        <tr r="AK45" s="14"/>
      </tp>
      <tp t="s">
        <v>远东国际融资租赁有限</v>
        <stp/>
        <stp>##V3_BDPV12</stp>
        <stp>IFELCZ CH Equity</stp>
        <stp>ISSUER</stp>
        <stp>[1.Weekly Download.xlsm]Coded!R68C37</stp>
        <tr r="AK68" s="14"/>
        <tr r="AK68" s="14"/>
      </tp>
      <tp t="s">
        <v>WD</v>
        <stp/>
        <stp>##V3_BDPV12</stp>
        <stp>1502004D CH Equity</stp>
        <stp>RTG_FITCH_LT_ISSUER_DEFAULT</stp>
        <stp>[1.Weekly Download.xlsm]Coded!R188C62</stp>
        <tr r="BJ188" s="14"/>
        <tr r="BJ188" s="14"/>
      </tp>
      <tp t="s">
        <v>#N/A N/A</v>
        <stp/>
        <stp>##V3_BDPV12</stp>
        <stp>XS2471295969 Corp</stp>
        <stp>ISSUER_PARENT_EQY_TICKER</stp>
        <stp>[1.Weekly Download.xlsm]Coded!R102C58</stp>
        <tr r="BF102" s="14"/>
      </tp>
      <tp t="s">
        <v>Quan Cheng Financial Holdings</v>
        <stp/>
        <stp>##V3_BDPV12</stp>
        <stp>1915251D VI Equity</stp>
        <stp>ISSUER</stp>
        <stp>[1.Weekly Download.xlsm]Coded!R156C37</stp>
        <tr r="AK156" s="14"/>
        <tr r="AK156" s="14"/>
      </tp>
      <tp t="s">
        <v>6066 HK</v>
        <stp/>
        <stp>##V3_BDPV12</stp>
        <stp>XS2209330161 Corp</stp>
        <stp>ISSUER_PARENT_EQY_TICKER</stp>
        <stp>[1.Weekly Download.xlsm]Coded!R288C58</stp>
        <tr r="BF288" s="14"/>
        <tr r="BF288" s="14"/>
      </tp>
      <tp t="s">
        <v>YGCZ CH</v>
        <stp/>
        <stp>##V3_BDPV12</stp>
        <stp>XS2199572111 Corp</stp>
        <stp>ISSUER_PARENT_EQY_TICKER</stp>
        <stp>[1.Weekly Download.xlsm]Coded!R297C58</stp>
        <tr r="BF297" s="14"/>
        <tr r="BF297" s="14"/>
      </tp>
      <tp t="s">
        <v>601669 CH</v>
        <stp/>
        <stp>##V3_BDPV12</stp>
        <stp>XS2229091124 Corp</stp>
        <stp>ISSUER_PARENT_EQY_TICKER</stp>
        <stp>[1.Weekly Download.xlsm]Coded!R274C58</stp>
        <tr r="BF274" s="14"/>
        <tr r="BF274" s="14"/>
      </tp>
      <tp t="s">
        <v>000776 CH</v>
        <stp/>
        <stp>##V3_BDPV12</stp>
        <stp>XS2379598175 Corp</stp>
        <stp>ISSUER_PARENT_EQY_TICKER</stp>
        <stp>[1.Weekly Download.xlsm]Coded!R154C58</stp>
        <tr r="BF154" s="14"/>
        <tr r="BF154" s="14"/>
      </tp>
      <tp t="s">
        <v>1502004D CH</v>
        <stp/>
        <stp>##V3_BDPV12</stp>
        <stp>XS2358354012 Corp</stp>
        <stp>ISSUER_PARENT_EQY_TICKER</stp>
        <stp>[1.Weekly Download.xlsm]Coded!R188C58</stp>
        <tr r="BF188" s="14"/>
        <tr r="BF188" s="14"/>
      </tp>
      <tp t="s">
        <v>1107 HK</v>
        <stp/>
        <stp>##V3_BDPV12</stp>
        <stp>XS2110675860 Corp</stp>
        <stp>ISSUER_PARENT_EQY_TICKER</stp>
        <stp>[1.Weekly Download.xlsm]Coded!R312C58</stp>
        <tr r="BF312" s="14"/>
        <tr r="BF312" s="14"/>
      </tp>
      <tp t="s">
        <v>405 HK</v>
        <stp/>
        <stp>##V3_BDPV12</stp>
        <stp>XS2290959860 Corp</stp>
        <stp>ISSUER_PARENT_EQY_TICKER</stp>
        <stp>[1.Weekly Download.xlsm]Coded!R251C58</stp>
        <tr r="BF251" s="14"/>
        <tr r="BF251" s="14"/>
      </tp>
      <tp t="s">
        <v>1288 HK</v>
        <stp/>
        <stp>##V3_BDPV12</stp>
        <stp>XS2379487189 Corp</stp>
        <stp>ISSUER_PARENT_EQY_TICKER</stp>
        <stp>[1.Weekly Download.xlsm]Coded!R159C58</stp>
        <tr r="BF159" s="14"/>
        <tr r="BF159" s="14"/>
      </tp>
      <tp t="s">
        <v>#N/A N/A</v>
        <stp/>
        <stp>##V3_BDPV12</stp>
        <stp>SUZZ CH Equity</stp>
        <stp>RTG_SP_LT_LC_ISSUER_CREDIT</stp>
        <stp>[1.Weekly Download.xlsm]Coded!R265C61</stp>
        <tr r="BI265" s="14"/>
      </tp>
      <tp t="s">
        <v>Mega Wisdom Global Ltd</v>
        <stp/>
        <stp>##V3_BDPV12</stp>
        <stp>1772235D VI Equity</stp>
        <stp>ISSUER</stp>
        <stp>[1.Weekly Download.xlsm]Coded!R140C37</stp>
        <tr r="AK140" s="14"/>
        <tr r="AK140" s="14"/>
      </tp>
      <tp t="s">
        <v>300059 CH</v>
        <stp/>
        <stp>##V3_BDPV12</stp>
        <stp>XS2400951815 Corp</stp>
        <stp>ISSUER_PARENT_EQY_TICKER</stp>
        <stp>[1.Weekly Download.xlsm]Coded!R130C58</stp>
        <tr r="BF130" s="14"/>
        <tr r="BF130" s="14"/>
      </tp>
      <tp t="s">
        <v>太湖东方明珠公司</v>
        <stp/>
        <stp>##V3_BDPV12</stp>
        <stp>1817292D VI Equity</stp>
        <stp>ISSUER</stp>
        <stp>[1.Weekly Download.xlsm]Coded!R289C37</stp>
        <tr r="AK289" s="14"/>
        <tr r="AK289" s="14"/>
      </tp>
      <tp t="s">
        <v>国任财产保险股份有限</v>
        <stp/>
        <stp>##V3_BDPV12</stp>
        <stp>0620396D CH Equity</stp>
        <stp>ISSUER</stp>
        <stp>[1.Weekly Download.xlsm]Coded!R210C37</stp>
        <tr r="AK210" s="14"/>
        <tr r="AK210" s="14"/>
      </tp>
      <tp t="s">
        <v>国任财产保险股份有限</v>
        <stp/>
        <stp>##V3_BDPV12</stp>
        <stp>0620396D CH Equity</stp>
        <stp>ISSUER</stp>
        <stp>[1.Weekly Download.xlsm]Coded!R209C37</stp>
        <tr r="AK209" s="14"/>
        <tr r="AK209" s="14"/>
      </tp>
      <tp t="s">
        <v>中国民生银行香港分行</v>
        <stp/>
        <stp>##V3_BDPV12</stp>
        <stp>0687351D CH Equity</stp>
        <stp>ISSUER</stp>
        <stp>[1.Weekly Download.xlsm]Coded!R273C37</stp>
        <tr r="AK273" s="14"/>
        <tr r="AK273" s="14"/>
      </tp>
      <tp t="s">
        <v>Xin Yue Co Ltd</v>
        <stp/>
        <stp>##V3_BDPV12</stp>
        <stp>1974228D HK Equity</stp>
        <stp>ISSUER</stp>
        <stp>[1.Weekly Download.xlsm]Coded!R120C37</stp>
        <tr r="AK120" s="14"/>
        <tr r="AK120" s="14"/>
      </tp>
      <tp t="s">
        <v>兴业银行股份有限公司</v>
        <stp/>
        <stp>##V3_BDPV12</stp>
        <stp>1003290D HK Equity</stp>
        <stp>ISSUER</stp>
        <stp>[1.Weekly Download.xlsm]Coded!R200C37</stp>
        <tr r="AK200" s="14"/>
        <tr r="AK200" s="14"/>
      </tp>
      <tp t="s">
        <v>南宁交通投资集团有限</v>
        <stp/>
        <stp>##V3_BDPV12</stp>
        <stp>1801292D CH Equity</stp>
        <stp>ISSUER</stp>
        <stp>[1.Weekly Download.xlsm]Coded!R211C37</stp>
        <tr r="AK211" s="14"/>
        <tr r="AK211" s="14"/>
      </tp>
      <tp t="s">
        <v>兴业银行股份有限公司</v>
        <stp/>
        <stp>##V3_BDPV12</stp>
        <stp>1003290D HK Equity</stp>
        <stp>ISSUER</stp>
        <stp>[1.Weekly Download.xlsm]Coded!R101C37</stp>
        <tr r="AK101" s="14"/>
        <tr r="AK101" s="14"/>
      </tp>
      <tp t="s">
        <v>Shandong Hi-Speed Group Hong K</v>
        <stp/>
        <stp>##V3_BDPV12</stp>
        <stp>1846220D HK Equity</stp>
        <stp>ISSUER</stp>
        <stp>[1.Weekly Download.xlsm]Coded!R268C37</stp>
        <tr r="AK268" s="14"/>
        <tr r="AK268" s="14"/>
      </tp>
      <tp t="s">
        <v>兴业银行股份有限公司</v>
        <stp/>
        <stp>##V3_BDPV12</stp>
        <stp>1003290D HK Equity</stp>
        <stp>ISSUER</stp>
        <stp>[1.Weekly Download.xlsm]Coded!R199C37</stp>
        <tr r="AK199" s="14"/>
        <tr r="AK199" s="14"/>
      </tp>
      <tp t="s">
        <v>中国光大银行香港分行</v>
        <stp/>
        <stp>##V3_BDPV12</stp>
        <stp>1435282D HK Equity</stp>
        <stp>ISSUER</stp>
        <stp>[1.Weekly Download.xlsm]Coded!R240C37</stp>
        <tr r="AK240" s="14"/>
        <tr r="AK240" s="14"/>
      </tp>
      <tp t="s">
        <v>稠州国际投资有限责任</v>
        <stp/>
        <stp>##V3_BDPV12</stp>
        <stp>1557227D CH Equity</stp>
        <stp>ISSUER</stp>
        <stp>[1.Weekly Download.xlsm]Coded!R284C37</stp>
        <tr r="AK284" s="14"/>
        <tr r="AK284" s="14"/>
      </tp>
      <tp t="s">
        <v>#N/A N/A</v>
        <stp/>
        <stp>##V3_BDPV12</stp>
        <stp>600030 CH Equity</stp>
        <stp>RTG_MDY_ISSUER</stp>
        <stp>[1.Weekly Download.xlsm]Coded!R26C59</stp>
        <tr r="BG26" s="14"/>
      </tp>
      <tp t="s">
        <v>稠州国际投资有限责任</v>
        <stp/>
        <stp>##V3_BDPV12</stp>
        <stp>1557227D CH Equity</stp>
        <stp>ISSUER</stp>
        <stp>[1.Weekly Download.xlsm]Coded!R316C37</stp>
        <tr r="AK316" s="14"/>
        <tr r="AK316" s="14"/>
      </tp>
      <tp t="s">
        <v>阳光开曼投资有限公司</v>
        <stp/>
        <stp>##V3_BDPV12</stp>
        <stp>1497202D CH Equity</stp>
        <stp>ISSUER</stp>
        <stp>[1.Weekly Download.xlsm]Coded!R281C37</stp>
        <tr r="AK281" s="14"/>
        <tr r="AK281" s="14"/>
      </tp>
      <tp t="s">
        <v>中国光大银行香港分行</v>
        <stp/>
        <stp>##V3_BDPV12</stp>
        <stp>1435282D HK Equity</stp>
        <stp>ISSUER</stp>
        <stp>[1.Weekly Download.xlsm]Coded!R129C37</stp>
        <tr r="AK129" s="14"/>
        <tr r="AK129" s="14"/>
      </tp>
      <tp t="s">
        <v>中国光大银行香港分行</v>
        <stp/>
        <stp>##V3_BDPV12</stp>
        <stp>1435282D HK Equity</stp>
        <stp>ISSUER</stp>
        <stp>[1.Weekly Download.xlsm]Coded!R195C37</stp>
        <tr r="AK195" s="14"/>
        <tr r="AK195" s="14"/>
      </tp>
      <tp t="s">
        <v>阳光开曼投资有限公司</v>
        <stp/>
        <stp>##V3_BDPV12</stp>
        <stp>1497202D CH Equity</stp>
        <stp>ISSUER</stp>
        <stp>[1.Weekly Download.xlsm]Coded!R267C37</stp>
        <tr r="AK267" s="14"/>
        <tr r="AK267" s="14"/>
      </tp>
      <tp t="s">
        <v>#N/A Field Not Applicable</v>
        <stp/>
        <stp>##V3_BDPV12</stp>
        <stp>XS2502241412 Corp</stp>
        <stp>GUARANTOR_EQY_TICKER</stp>
        <stp>[1.Weekly Download.xlsm]Coded!R92C18</stp>
        <tr r="R92" s="14"/>
        <tr r="R92" s="14"/>
        <tr r="R92" s="14"/>
      </tp>
      <tp t="s">
        <v>BBB-</v>
        <stp/>
        <stp>##V3_BDPV12</stp>
        <stp>XS2527143833 Corp</stp>
        <stp>RTG_FITCH_LT_ISSUER_DEFAULT</stp>
        <stp>[1.Weekly Download.xlsm]Coded!R86C16</stp>
        <tr r="P86" s="14"/>
        <tr r="P86" s="14"/>
      </tp>
      <tp t="s">
        <v>ENN CLEAN ENERGY</v>
        <stp/>
        <stp>##V3_BDPV12</stp>
        <stp>USG3065HAB71 Corp</stp>
        <stp>NAME</stp>
        <stp>[1.Weekly Download.xlsm]Coded!R222C4</stp>
        <tr r="D222" s="14"/>
        <tr r="D222" s="14"/>
      </tp>
      <tp t="s">
        <v>1398425D CH</v>
        <stp/>
        <stp>##V3_BDPV12</stp>
        <stp>XS2597408512 Corp</stp>
        <stp>GUARANTOR_EQY_TICKER</stp>
        <stp>[1.Weekly Download.xlsm]Coded!R49C18</stp>
        <tr r="R49" s="14"/>
        <tr r="R49" s="14"/>
        <tr r="R49" s="14"/>
        <tr r="R49" s="14"/>
      </tp>
      <tp t="s">
        <v>#N/A Field Not Applicable</v>
        <stp/>
        <stp>##V3_BDPV12</stp>
        <stp>XS2641625137 Corp</stp>
        <stp>GUARANTOR_EQY_TICKER</stp>
        <stp>[1.Weekly Download.xlsm]Coded!R30C18</stp>
        <tr r="R30" s="14"/>
        <tr r="R30" s="14"/>
        <tr r="R30" s="14"/>
      </tp>
      <tp t="s">
        <v>TENCENT HOLDINGS LTD</v>
        <stp/>
        <stp>##V3_BDPV12</stp>
        <stp>US88032XBC74 Corp</stp>
        <stp>NAME</stp>
        <stp>[1.Weekly Download.xlsm]Coded!R231C4</stp>
        <tr r="D231" s="14"/>
        <tr r="D231" s="14"/>
      </tp>
      <tp t="s">
        <v>#N/A N/A</v>
        <stp/>
        <stp>##V3_BDPV12</stp>
        <stp>KUNMIZ CH Equity</stp>
        <stp>EQY_PRIM_SECURITY_PRIM_EXCH</stp>
        <stp>[1.Weekly Download.xlsm]Coded!R311C35</stp>
        <tr r="AI311" s="14"/>
      </tp>
      <tp t="s">
        <v>#N/A Field Not Applicable</v>
        <stp/>
        <stp>##V3_BDPV12</stp>
        <stp>XS2559584888 Corp</stp>
        <stp>GUARANTOR_EQY_TICKER</stp>
        <stp>[1.Weekly Download.xlsm]Coded!R78C18</stp>
        <tr r="R78" s="14"/>
        <tr r="R78" s="14"/>
        <tr r="R78" s="14"/>
      </tp>
      <tp t="s">
        <v>#N/A Invalid Security</v>
        <stp/>
        <stp>##V3_BDPV12</stp>
        <stp>-- Equity</stp>
        <stp>RTG_MDY_ISSUER</stp>
        <stp>[1.Weekly Download.xlsm]Coded!R8C19</stp>
        <tr r="S8" s="14"/>
        <tr r="S8" s="14"/>
      </tp>
      <tp t="s">
        <v>#N/A Invalid Security</v>
        <stp/>
        <stp>##V3_BDPV12</stp>
        <stp>-- Equity</stp>
        <stp>RTG_MDY_ISSUER</stp>
        <stp>[1.Weekly Download.xlsm]Coded!R9C19</stp>
        <tr r="S9" s="14"/>
        <tr r="S9" s="14"/>
      </tp>
      <tp t="s">
        <v>#N/A Invalid Security</v>
        <stp/>
        <stp>##V3_BDPV12</stp>
        <stp>-- Equity</stp>
        <stp>RTG_MDY_ISSUER</stp>
        <stp>[1.Weekly Download.xlsm]Coded!R7C19</stp>
        <tr r="S7" s="14"/>
        <tr r="S7" s="14"/>
      </tp>
      <tp t="s">
        <v>#N/A Invalid Security</v>
        <stp/>
        <stp>##V3_BDPV12</stp>
        <stp>-- Equity</stp>
        <stp>RTG_MDY_ISSUER</stp>
        <stp>[1.Weekly Download.xlsm]Coded!R4C19</stp>
        <tr r="S4" s="14"/>
        <tr r="S4" s="14"/>
      </tp>
      <tp t="s">
        <v>#N/A Invalid Security</v>
        <stp/>
        <stp>##V3_BDPV12</stp>
        <stp>-- Equity</stp>
        <stp>RTG_MDY_ISSUER</stp>
        <stp>[1.Weekly Download.xlsm]Coded!R3C19</stp>
        <tr r="S3" s="14"/>
        <tr r="S3" s="14"/>
      </tp>
      <tp t="s">
        <v>#N/A N/A</v>
        <stp/>
        <stp>##V3_BDPV12</stp>
        <stp>1449670D CH Equity</stp>
        <stp>RTG_MDY_FOREIGN_LT_BANK_DEPOSITS</stp>
        <stp>[1.Weekly Download.xlsm]Coded!R79C20</stp>
        <tr r="T79" s="14"/>
        <tr r="T79" s="14"/>
      </tp>
      <tp t="s">
        <v>#N/A Field Not Applicable</v>
        <stp/>
        <stp>##V3_BDPV12</stp>
        <stp>XS2527143833 Corp</stp>
        <stp>GUARANTOR_EQY_TICKER</stp>
        <stp>[1.Weekly Download.xlsm]Coded!R86C18</stp>
        <tr r="R86" s="14"/>
        <tr r="R86" s="14"/>
        <tr r="R86" s="14"/>
      </tp>
      <tp t="s">
        <v>#N/A N/A</v>
        <stp/>
        <stp>##V3_BDPV12</stp>
        <stp>2210113D CH Equity</stp>
        <stp>RTG_MDY_FOREIGN_LT_BANK_DEPOSITS</stp>
        <stp>[1.Weekly Download.xlsm]Coded!R59C60</stp>
        <tr r="BH59" s="14"/>
      </tp>
      <tp t="s">
        <v>BB+</v>
        <stp/>
        <stp>##V3_BDPV12</stp>
        <stp>XS2599011116 Corp</stp>
        <stp>RTG_FITCH_LT_ISSUER_DEFAULT</stp>
        <stp>[1.Weekly Download.xlsm]Coded!R51C16</stp>
        <tr r="P51" s="14"/>
        <tr r="P51" s="14"/>
      </tp>
      <tp t="s">
        <v>1274279D CH</v>
        <stp/>
        <stp>##V3_BDPV12</stp>
        <stp>XS2623993974 Corp</stp>
        <stp>GUARANTOR_EQY_TICKER</stp>
        <stp>[1.Weekly Download.xlsm]Coded!R29C18</stp>
        <tr r="R29" s="14"/>
        <tr r="R29" s="14"/>
        <tr r="R29" s="14"/>
        <tr r="R29" s="14"/>
      </tp>
      <tp t="s">
        <v>#N/A N/A</v>
        <stp/>
        <stp>##V3_BDPV12</stp>
        <stp>1449670D CH Equity</stp>
        <stp>RTG_MDY_FOREIGN_LT_BANK_DEPOSITS</stp>
        <stp>[1.Weekly Download.xlsm]Coded!R79C60</stp>
        <tr r="BH79" s="14"/>
      </tp>
      <tp t="s">
        <v>#N/A Field Not Applicable</v>
        <stp/>
        <stp>##V3_BDPV12</stp>
        <stp>XS2618570068 Corp</stp>
        <stp>GUARANTOR_EQY_TICKER</stp>
        <stp>[1.Weekly Download.xlsm]Coded!R36C18</stp>
        <tr r="R36" s="14"/>
        <tr r="R36" s="14"/>
        <tr r="R36" s="14"/>
      </tp>
      <tp t="s">
        <v>#N/A Field Not Applicable</v>
        <stp/>
        <stp>##V3_BDPV12</stp>
        <stp>XS2618570068 Corp</stp>
        <stp>GUARANTOR_EQY_TICKER</stp>
        <stp>[1.Weekly Download.xlsm]Coded!R24C18</stp>
        <tr r="R24" s="14"/>
        <tr r="R24" s="14"/>
        <tr r="R24" s="14"/>
      </tp>
      <tp t="s">
        <v>#N/A N/A</v>
        <stp/>
        <stp>##V3_BDPV12</stp>
        <stp>USY77108AF80 Corp</stp>
        <stp>RTG_MDY_ISSUER</stp>
        <stp>[1.Weekly Download.xlsm]Coded!R182C11</stp>
        <tr r="K182" s="14"/>
      </tp>
      <tp t="s">
        <v>#N/A N/A</v>
        <stp/>
        <stp>##V3_BDPV12</stp>
        <stp>XS2541678780 Corp</stp>
        <stp>RTG_FITCH_LT_ISSUER_DEFAULT</stp>
        <stp>[1.Weekly Download.xlsm]Coded!R84C16</stp>
        <tr r="P84" s="14"/>
      </tp>
      <tp t="s">
        <v>#N/A N/A</v>
        <stp/>
        <stp>##V3_BDPV12</stp>
        <stp>XS2623993974 Corp</stp>
        <stp>RTG_SP_LT_FC_ISSUER_CREDIT</stp>
        <stp>[1.Weekly Download.xlsm]Coded!R29C15</stp>
        <tr r="O29" s="14"/>
      </tp>
      <tp t="s">
        <v>N</v>
        <stp/>
        <stp>##V3_BDPV12</stp>
        <stp>XS2671498447 Corp</stp>
        <stp>SUSTAINABILITY_BOND_IND</stp>
        <stp>[1.Weekly Download.xlsm]Coded!R4C56</stp>
        <tr r="BD4" s="14"/>
        <tr r="BD4" s="14"/>
      </tp>
      <tp>
        <v>57</v>
        <stp/>
        <stp>##V3_BDPV12</stp>
        <stp>XS2526839092 Corp</stp>
        <stp>SPREAD_TO_TSY_ISSUE</stp>
        <stp>[1.Weekly Download.xlsm]Coded!R61C26</stp>
        <tr r="Z61" s="14"/>
        <tr r="Z61" s="14"/>
      </tp>
      <tp t="s">
        <v>#N/A N/A</v>
        <stp/>
        <stp>##V3_BDPV12</stp>
        <stp>HK0000921020 Corp</stp>
        <stp>RTG_FITCH_LT_ISSUER_DEFAULT</stp>
        <stp>[1.Weekly Download.xlsm]Coded!R43C16</stp>
        <tr r="P43" s="14"/>
      </tp>
      <tp>
        <v>60</v>
        <stp/>
        <stp>##V3_BDPV12</stp>
        <stp>XS2677539541 Corp</stp>
        <stp>SPREAD_TO_TSY_ISSUE</stp>
        <stp>[1.Weekly Download.xlsm]Coded!R11C26</stp>
        <tr r="Z11" s="14"/>
        <tr r="Z11" s="14"/>
      </tp>
      <tp t="s">
        <v>BAIDU INC</v>
        <stp/>
        <stp>##V3_BDPV12</stp>
        <stp>US056752AV05 Corp</stp>
        <stp>NAME</stp>
        <stp>[1.Weekly Download.xlsm]Coded!R164C4</stp>
        <tr r="D164" s="14"/>
        <tr r="D164" s="14"/>
      </tp>
      <tp t="s">
        <v>#N/A N/A</v>
        <stp/>
        <stp>##V3_BDPV12</stp>
        <stp>XS2541678780 Corp</stp>
        <stp>RTG_SP_LT_FC_ISSUER_CREDIT</stp>
        <stp>[1.Weekly Download.xlsm]Coded!R84C15</stp>
        <tr r="O84" s="14"/>
      </tp>
      <tp>
        <v>55</v>
        <stp/>
        <stp>##V3_BDPV12</stp>
        <stp>XS2623522930 Corp</stp>
        <stp>SPREAD_TO_TSY_ISSUE</stp>
        <stp>[1.Weekly Download.xlsm]Coded!R38C26</stp>
        <tr r="Z38" s="14"/>
        <tr r="Z38" s="14"/>
      </tp>
      <tp t="s">
        <v>#N/A N/A</v>
        <stp/>
        <stp>##V3_BDPV12</stp>
        <stp>FJTZKZ CH Equity</stp>
        <stp>RTG_FITCH_LT_ISSUER_DEFAULT</stp>
        <stp>[1.Weekly Download.xlsm]Coded!R184C62</stp>
        <tr r="BJ184" s="14"/>
      </tp>
      <tp t="s">
        <v>#N/A N/A</v>
        <stp/>
        <stp>##V3_BDPV12</stp>
        <stp>HK0000954286 Corp</stp>
        <stp>FLOATER_FORMULA</stp>
        <stp>[1.Weekly Download.xlsm]Coded!R5C30</stp>
        <tr r="AD5" s="14"/>
      </tp>
      <tp t="s">
        <v>#N/A N/A</v>
        <stp/>
        <stp>##V3_BDPV12</stp>
        <stp>XS2537427473 Corp</stp>
        <stp>SPREAD_TO_TSY_ISSUE</stp>
        <stp>[1.Weekly Download.xlsm]Coded!R85C26</stp>
        <tr r="Z85" s="14"/>
      </tp>
      <tp t="s">
        <v>Baa1</v>
        <stp/>
        <stp>##V3_BDPV12</stp>
        <stp>CCHKCZ HK Equity</stp>
        <stp>RTG_MOODY_LONG_TERM</stp>
        <stp>[1.Weekly Download.xlsm]Coded!R123C21</stp>
        <tr r="U123" s="14"/>
        <tr r="U123" s="14"/>
        <tr r="U123" s="14"/>
      </tp>
      <tp t="s">
        <v>Baa1</v>
        <stp/>
        <stp>##V3_BDPV12</stp>
        <stp>CCHKCZ HK Equity</stp>
        <stp>RTG_MOODY_LONG_TERM</stp>
        <stp>[1.Weekly Download.xlsm]Coded!R122C21</stp>
        <tr r="U122" s="14"/>
        <tr r="U122" s="14"/>
        <tr r="U122" s="14"/>
      </tp>
      <tp t="s">
        <v>8/7/2021</v>
        <stp/>
        <stp>##V3_BDPV12</stp>
        <stp>XS2314498333 Corp</stp>
        <stp>SECURITY_PRICING_DATE</stp>
        <stp>[1.Weekly Download.xlsm]Coded!R180C49</stp>
        <tr r="AW180" s="14"/>
        <tr r="AW180" s="14"/>
        <tr r="AW180" s="14"/>
      </tp>
      <tp t="s">
        <v>KY</v>
        <stp/>
        <stp>##V3_BDPV12</stp>
        <stp>XS2382274376 Corp</stp>
        <stp>CNTRY_ISSUE_ISO</stp>
        <stp>[1.Weekly Download.xlsm]Coded!R157C34</stp>
        <tr r="AH157" s="14"/>
        <tr r="AH157" s="14"/>
      </tp>
      <tp t="s">
        <v>VG</v>
        <stp/>
        <stp>##V3_BDPV12</stp>
        <stp>XS2381154009 Corp</stp>
        <stp>CNTRY_ISSUE_ISO</stp>
        <stp>[1.Weekly Download.xlsm]Coded!R142C34</stp>
        <tr r="AH142" s="14"/>
        <tr r="AH142" s="14"/>
      </tp>
      <tp t="s">
        <v>29/6/2020</v>
        <stp/>
        <stp>##V3_BDPV12</stp>
        <stp>XS2144033078 Corp</stp>
        <stp>SECURITY_PRICING_DATE</stp>
        <stp>[1.Weekly Download.xlsm]Coded!R300C49</stp>
        <tr r="AW300" s="14"/>
        <tr r="AW300" s="14"/>
        <tr r="AW300" s="14"/>
      </tp>
      <tp t="s">
        <v>20/5/2021</v>
        <stp/>
        <stp>##V3_BDPV12</stp>
        <stp>XS2344386540 Corp</stp>
        <stp>SECURITY_PRICING_DATE</stp>
        <stp>[1.Weekly Download.xlsm]Coded!R211C49</stp>
        <tr r="AW211" s="14"/>
        <tr r="AW211" s="14"/>
        <tr r="AW211" s="14"/>
      </tp>
      <tp t="s">
        <v>10/5/2021</v>
        <stp/>
        <stp>##V3_BDPV12</stp>
        <stp>XS2341214059 Corp</stp>
        <stp>SECURITY_PRICING_DATE</stp>
        <stp>[1.Weekly Download.xlsm]Coded!R221C49</stp>
        <tr r="AW221" s="14"/>
        <tr r="AW221" s="14"/>
        <tr r="AW221" s="14"/>
      </tp>
      <tp t="s">
        <v>20/7/2020</v>
        <stp/>
        <stp>##V3_BDPV12</stp>
        <stp>XS2194192360 Corp</stp>
        <stp>SECURITY_PRICING_DATE</stp>
        <stp>[1.Weekly Download.xlsm]Coded!R291C49</stp>
        <tr r="AW291" s="14"/>
        <tr r="AW291" s="14"/>
        <tr r="AW291" s="14"/>
      </tp>
      <tp t="s">
        <v>VG</v>
        <stp/>
        <stp>##V3_BDPV12</stp>
        <stp>XS2383434029 Corp</stp>
        <stp>CNTRY_ISSUE_ISO</stp>
        <stp>[1.Weekly Download.xlsm]Coded!R147C34</stp>
        <tr r="AH147" s="14"/>
        <tr r="AH147" s="14"/>
      </tp>
      <tp t="s">
        <v>HK</v>
        <stp/>
        <stp>##V3_BDPV12</stp>
        <stp>XS2258259808 Corp</stp>
        <stp>CNTRY_ISSUE_ISO</stp>
        <stp>[1.Weekly Download.xlsm]Coded!R268C34</stp>
        <tr r="AH268" s="14"/>
        <tr r="AH268" s="14"/>
      </tp>
      <tp t="s">
        <v>12/1/2022</v>
        <stp/>
        <stp>##V3_BDPV12</stp>
        <stp>XS2422384946 Corp</stp>
        <stp>SECURITY_PRICING_DATE</stp>
        <stp>[1.Weekly Download.xlsm]Coded!R121C49</stp>
        <tr r="AW121" s="14"/>
        <tr r="AW121" s="14"/>
        <tr r="AW121" s="14"/>
      </tp>
      <tp t="s">
        <v>21/4/2022</v>
        <stp/>
        <stp>##V3_BDPV12</stp>
        <stp>XS2467774209 Corp</stp>
        <stp>SECURITY_PRICING_DATE</stp>
        <stp>[1.Weekly Download.xlsm]Coded!R103C49</stp>
        <tr r="AW103" s="14"/>
        <tr r="AW103" s="14"/>
        <tr r="AW103" s="14"/>
      </tp>
      <tp t="s">
        <v>HK</v>
        <stp/>
        <stp>##V3_BDPV12</stp>
        <stp>XS2143038334 Corp</stp>
        <stp>CNTRY_ISSUE_ISO</stp>
        <stp>[1.Weekly Download.xlsm]Coded!R305C34</stp>
        <tr r="AH305" s="14"/>
        <tr r="AH305" s="14"/>
      </tp>
      <tp t="s">
        <v>N</v>
        <stp/>
        <stp>##V3_BDPV12</stp>
        <stp>XS2407007942 Corp</stp>
        <stp>SOCIAL_BOND_IND</stp>
        <stp>[1.Weekly Download.xlsm]Coded!R131C57</stp>
        <tr r="BE131" s="14"/>
        <tr r="BE131" s="14"/>
      </tp>
      <tp t="s">
        <v>26/11/2020</v>
        <stp/>
        <stp>##V3_BDPV12</stp>
        <stp>XS2262084374 Corp</stp>
        <stp>SECURITY_PRICING_DATE</stp>
        <stp>[1.Weekly Download.xlsm]Coded!R260C49</stp>
        <tr r="AW260" s="14"/>
        <tr r="AW260" s="14"/>
        <tr r="AW260" s="14"/>
      </tp>
      <tp t="s">
        <v>HK</v>
        <stp/>
        <stp>##V3_BDPV12</stp>
        <stp>XS2340538680 Corp</stp>
        <stp>CNTRY_ISSUE_ISO</stp>
        <stp>[1.Weekly Download.xlsm]Coded!R213C34</stp>
        <tr r="AH213" s="14"/>
        <tr r="AH213" s="14"/>
      </tp>
      <tp t="s">
        <v>12/8/2020</v>
        <stp/>
        <stp>##V3_BDPV12</stp>
        <stp>XS2206799004 Corp</stp>
        <stp>SECURITY_PRICING_DATE</stp>
        <stp>[1.Weekly Download.xlsm]Coded!R282C49</stp>
        <tr r="AW282" s="14"/>
        <tr r="AW282" s="14"/>
        <tr r="AW282" s="14"/>
      </tp>
      <tp t="s">
        <v>N</v>
        <stp/>
        <stp>##V3_BDPV12</stp>
        <stp>XS2333154867 Corp</stp>
        <stp>SOCIAL_BOND_IND</stp>
        <stp>[1.Weekly Download.xlsm]Coded!R216C57</stp>
        <tr r="BE216" s="14"/>
        <tr r="BE216" s="14"/>
      </tp>
      <tp t="s">
        <v>N</v>
        <stp/>
        <stp>##V3_BDPV12</stp>
        <stp>XS2123955952 Corp</stp>
        <stp>SOCIAL_BOND_IND</stp>
        <stp>[1.Weekly Download.xlsm]Coded!R310C57</stp>
        <tr r="BE310" s="14"/>
        <tr r="BE310" s="14"/>
      </tp>
      <tp t="s">
        <v>CN</v>
        <stp/>
        <stp>##V3_BDPV12</stp>
        <stp>XS2345988211 Corp</stp>
        <stp>CNTRY_ISSUE_ISO</stp>
        <stp>[1.Weekly Download.xlsm]Coded!R199C34</stp>
        <tr r="AH199" s="14"/>
        <tr r="AH199" s="14"/>
      </tp>
      <tp t="s">
        <v>7/7/2020</v>
        <stp/>
        <stp>##V3_BDPV12</stp>
        <stp>XS2176772205 Corp</stp>
        <stp>SECURITY_PRICING_DATE</stp>
        <stp>[1.Weekly Download.xlsm]Coded!R298C49</stp>
        <tr r="AW298" s="14"/>
        <tr r="AW298" s="14"/>
        <tr r="AW298" s="14"/>
      </tp>
      <tp t="s">
        <v>10/5/2021</v>
        <stp/>
        <stp>##V3_BDPV12</stp>
        <stp>XS2343627712 Corp</stp>
        <stp>SECURITY_PRICING_DATE</stp>
        <stp>[1.Weekly Download.xlsm]Coded!R203C49</stp>
        <tr r="AW203" s="14"/>
        <tr r="AW203" s="14"/>
        <tr r="AW203" s="14"/>
      </tp>
      <tp t="s">
        <v>10/5/2021</v>
        <stp/>
        <stp>##V3_BDPV12</stp>
        <stp>XS2343627712 Corp</stp>
        <stp>SECURITY_PRICING_DATE</stp>
        <stp>[1.Weekly Download.xlsm]Coded!R218C49</stp>
        <tr r="AW218" s="14"/>
        <tr r="AW218" s="14"/>
        <tr r="AW218" s="14"/>
      </tp>
      <tp t="s">
        <v>KY</v>
        <stp/>
        <stp>##V3_BDPV12</stp>
        <stp>XS2342908949 Corp</stp>
        <stp>CNTRY_ISSUE_ISO</stp>
        <stp>[1.Weekly Download.xlsm]Coded!R220C34</stp>
        <tr r="AH220" s="14"/>
        <tr r="AH220" s="14"/>
      </tp>
      <tp t="s">
        <v>N</v>
        <stp/>
        <stp>##V3_BDPV12</stp>
        <stp>XS2436124205 Corp</stp>
        <stp>SOCIAL_BOND_IND</stp>
        <stp>[1.Weekly Download.xlsm]Coded!R115C57</stp>
        <tr r="BE115" s="14"/>
        <tr r="BE115" s="14"/>
      </tp>
      <tp t="s">
        <v>N</v>
        <stp/>
        <stp>##V3_BDPV12</stp>
        <stp>XS2206237260 Corp</stp>
        <stp>SOCIAL_BOND_IND</stp>
        <stp>[1.Weekly Download.xlsm]Coded!R293C57</stp>
        <tr r="BE293" s="14"/>
        <tr r="BE293" s="14"/>
      </tp>
      <tp t="s">
        <v>22/7/2020</v>
        <stp/>
        <stp>##V3_BDPV12</stp>
        <stp>XS2208275854 Corp</stp>
        <stp>SECURITY_PRICING_DATE</stp>
        <stp>[1.Weekly Download.xlsm]Coded!R290C49</stp>
        <tr r="AW290" s="14"/>
        <tr r="AW290" s="14"/>
        <tr r="AW290" s="14"/>
      </tp>
      <tp t="s">
        <v>11/5/2021</v>
        <stp/>
        <stp>##V3_BDPV12</stp>
        <stp>XS2333154867 Corp</stp>
        <stp>SECURITY_PRICING_DATE</stp>
        <stp>[1.Weekly Download.xlsm]Coded!R216C49</stp>
        <tr r="AW216" s="14"/>
        <tr r="AW216" s="14"/>
        <tr r="AW216" s="14"/>
      </tp>
      <tp t="s">
        <v>N</v>
        <stp/>
        <stp>##V3_BDPV12</stp>
        <stp>XS2144033078 Corp</stp>
        <stp>SOCIAL_BOND_IND</stp>
        <stp>[1.Weekly Download.xlsm]Coded!R300C57</stp>
        <tr r="BE300" s="14"/>
        <tr r="BE300" s="14"/>
      </tp>
      <tp t="s">
        <v>N</v>
        <stp/>
        <stp>##V3_BDPV12</stp>
        <stp>XS2126415293 Corp</stp>
        <stp>SOCIAL_BOND_IND</stp>
        <stp>[1.Weekly Download.xlsm]Coded!R306C57</stp>
        <tr r="BE306" s="14"/>
        <tr r="BE306" s="14"/>
      </tp>
      <tp t="s">
        <v>18/8/2021</v>
        <stp/>
        <stp>##V3_BDPV12</stp>
        <stp>US056752AV05 Corp</stp>
        <stp>SECURITY_PRICING_DATE</stp>
        <stp>[1.Weekly Download.xlsm]Coded!R164C49</stp>
        <tr r="AW164" s="14"/>
        <tr r="AW164" s="14"/>
        <tr r="AW164" s="14"/>
      </tp>
      <tp t="s">
        <v>HK</v>
        <stp/>
        <stp>##V3_BDPV12</stp>
        <stp>XS2249848719 Corp</stp>
        <stp>CNTRY_ISSUE_ISO</stp>
        <stp>[1.Weekly Download.xlsm]Coded!R241C34</stp>
        <tr r="AH241" s="14"/>
        <tr r="AH241" s="14"/>
      </tp>
      <tp t="s">
        <v>N</v>
        <stp/>
        <stp>##V3_BDPV12</stp>
        <stp>XS2406547765 Corp</stp>
        <stp>SOCIAL_BOND_IND</stp>
        <stp>[1.Weekly Download.xlsm]Coded!R117C57</stp>
        <tr r="BE117" s="14"/>
        <tr r="BE117" s="14"/>
      </tp>
      <tp t="s">
        <v>N</v>
        <stp/>
        <stp>##V3_BDPV12</stp>
        <stp>XS2347623626 Corp</stp>
        <stp>SOCIAL_BOND_IND</stp>
        <stp>[1.Weekly Download.xlsm]Coded!R166C57</stp>
        <tr r="BE166" s="14"/>
        <tr r="BE166" s="14"/>
      </tp>
      <tp t="s">
        <v>25/6/2021</v>
        <stp/>
        <stp>##V3_BDPV12</stp>
        <stp>XS2251156563 Corp</stp>
        <stp>SECURITY_PRICING_DATE</stp>
        <stp>[1.Weekly Download.xlsm]Coded!R190C49</stp>
        <tr r="AW190" s="14"/>
        <tr r="AW190" s="14"/>
        <tr r="AW190" s="14"/>
      </tp>
      <tp t="s">
        <v>N</v>
        <stp/>
        <stp>##V3_BDPV12</stp>
        <stp>XS2429785954 Corp</stp>
        <stp>SOCIAL_BOND_IND</stp>
        <stp>[1.Weekly Download.xlsm]Coded!R119C57</stp>
        <tr r="BE119" s="14"/>
        <tr r="BE119" s="14"/>
      </tp>
      <tp t="s">
        <v>N</v>
        <stp/>
        <stp>##V3_BDPV12</stp>
        <stp>XS2361211191 Corp</stp>
        <stp>SOCIAL_BOND_IND</stp>
        <stp>[1.Weekly Download.xlsm]Coded!R145C57</stp>
        <tr r="BE145" s="14"/>
        <tr r="BE145" s="14"/>
      </tp>
      <tp t="s">
        <v>N</v>
        <stp/>
        <stp>##V3_BDPV12</stp>
        <stp>XS2357352702 Corp</stp>
        <stp>SOCIAL_BOND_IND</stp>
        <stp>[1.Weekly Download.xlsm]Coded!R189C57</stp>
        <tr r="BE189" s="14"/>
        <tr r="BE189" s="14"/>
      </tp>
      <tp t="s">
        <v>13/4/2022</v>
        <stp/>
        <stp>##V3_BDPV12</stp>
        <stp>XS2461766805 Corp</stp>
        <stp>SECURITY_PRICING_DATE</stp>
        <stp>[1.Weekly Download.xlsm]Coded!R105C49</stp>
        <tr r="AW105" s="14"/>
        <tr r="AW105" s="14"/>
        <tr r="AW105" s="14"/>
      </tp>
      <tp t="s">
        <v>N</v>
        <stp/>
        <stp>##V3_BDPV12</stp>
        <stp>XS2403477099 Corp</stp>
        <stp>SOCIAL_BOND_IND</stp>
        <stp>[1.Weekly Download.xlsm]Coded!R135C57</stp>
        <tr r="BE135" s="14"/>
        <tr r="BE135" s="14"/>
      </tp>
      <tp t="s">
        <v>3/6/2021</v>
        <stp/>
        <stp>##V3_BDPV12</stp>
        <stp>XS2349205455 Corp</stp>
        <stp>SECURITY_PRICING_DATE</stp>
        <stp>[1.Weekly Download.xlsm]Coded!R197C49</stp>
        <tr r="AW197" s="14"/>
        <tr r="AW197" s="14"/>
        <tr r="AW197" s="14"/>
      </tp>
      <tp t="s">
        <v>N</v>
        <stp/>
        <stp>##V3_BDPV12</stp>
        <stp>XS2447552089 Corp</stp>
        <stp>FLOATER</stp>
        <stp>[1.Weekly Download.xlsm]Coded!R101C29</stp>
        <tr r="AC101" s="14"/>
        <tr r="AC101" s="14"/>
      </tp>
      <tp t="s">
        <v>#N/A N/A</v>
        <stp/>
        <stp>##V3_BDPV12</stp>
        <stp>XS2403224129 Corp</stp>
        <stp>RTG_MDY_ISSUER</stp>
        <stp>[1.Weekly Download.xlsm]Coded!R137C11</stp>
        <tr r="K137" s="14"/>
      </tp>
      <tp t="s">
        <v>N</v>
        <stp/>
        <stp>##V3_BDPV12</stp>
        <stp>XS2114327302 Corp</stp>
        <stp>FLOATER</stp>
        <stp>[1.Weekly Download.xlsm]Coded!R316C29</stp>
        <tr r="AC316" s="14"/>
        <tr r="AC316" s="14"/>
      </tp>
      <tp t="s">
        <v>N</v>
        <stp/>
        <stp>##V3_BDPV12</stp>
        <stp>XS2330495651 Corp</stp>
        <stp>FLOATER</stp>
        <stp>[1.Weekly Download.xlsm]Coded!R225C29</stp>
        <tr r="AC225" s="14"/>
        <tr r="AC225" s="14"/>
      </tp>
      <tp t="s">
        <v>#N/A N/A</v>
        <stp/>
        <stp>##V3_BDPV12</stp>
        <stp>HK0000555539 Corp</stp>
        <stp>FLOATER_FORMULA</stp>
        <stp>[1.Weekly Download.xlsm]Coded!R304C30</stp>
        <tr r="AD304" s="14"/>
      </tp>
      <tp t="s">
        <v>N</v>
        <stp/>
        <stp>##V3_BDPV12</stp>
        <stp>XS2112787499 Corp</stp>
        <stp>FLOATER</stp>
        <stp>[1.Weekly Download.xlsm]Coded!R315C29</stp>
        <tr r="AC315" s="14"/>
        <tr r="AC315" s="14"/>
      </tp>
      <tp t="s">
        <v>N</v>
        <stp/>
        <stp>##V3_BDPV12</stp>
        <stp>XS2314627089 Corp</stp>
        <stp>FLOATER</stp>
        <stp>[1.Weekly Download.xlsm]Coded!R174C29</stp>
        <tr r="AC174" s="14"/>
        <tr r="AC174" s="14"/>
      </tp>
      <tp t="s">
        <v>#N/A N/A</v>
        <stp/>
        <stp>##V3_BDPV12</stp>
        <stp>XS2379486884 Corp</stp>
        <stp>RTG_MDY_ISSUER</stp>
        <stp>[1.Weekly Download.xlsm]Coded!R160C11</stp>
        <tr r="K160" s="14"/>
      </tp>
      <tp t="s">
        <v>N</v>
        <stp/>
        <stp>##V3_BDPV12</stp>
        <stp>XS2223574380 Corp</stp>
        <stp>FLOATER</stp>
        <stp>[1.Weekly Download.xlsm]Coded!R281C29</stp>
        <tr r="AC281" s="14"/>
        <tr r="AC281" s="14"/>
      </tp>
      <tp t="s">
        <v>N</v>
        <stp/>
        <stp>##V3_BDPV12</stp>
        <stp>XS2357443410 Corp</stp>
        <stp>FLOATER</stp>
        <stp>[1.Weekly Download.xlsm]Coded!R170C29</stp>
        <tr r="AC170" s="14"/>
        <tr r="AC170" s="14"/>
      </tp>
      <tp t="s">
        <v>N</v>
        <stp/>
        <stp>##V3_BDPV12</stp>
        <stp>XS2364590716 Corp</stp>
        <stp>FLOATER</stp>
        <stp>[1.Weekly Download.xlsm]Coded!R173C29</stp>
        <tr r="AC173" s="14"/>
        <tr r="AC173" s="14"/>
      </tp>
      <tp t="s">
        <v>#N/A N/A</v>
        <stp/>
        <stp>##V3_BDPV12</stp>
        <stp>XS2229091124 Corp</stp>
        <stp>RTG_MDY_ISSUER</stp>
        <stp>[1.Weekly Download.xlsm]Coded!R274C11</stp>
        <tr r="K274" s="14"/>
      </tp>
      <tp t="s">
        <v>N</v>
        <stp/>
        <stp>##V3_BDPV12</stp>
        <stp>XS2344842575 Corp</stp>
        <stp>FLOATER</stp>
        <stp>[1.Weekly Download.xlsm]Coded!R195C29</stp>
        <tr r="AC195" s="14"/>
        <tr r="AC195" s="14"/>
      </tp>
      <tp t="s">
        <v>N</v>
        <stp/>
        <stp>##V3_BDPV12</stp>
        <stp>XS2127824592 Corp</stp>
        <stp>FLOATER</stp>
        <stp>[1.Weekly Download.xlsm]Coded!R277C29</stp>
        <tr r="AC277" s="14"/>
        <tr r="AC277" s="14"/>
      </tp>
      <tp t="s">
        <v>N</v>
        <stp/>
        <stp>##V3_BDPV12</stp>
        <stp>XS2247412518 Corp</stp>
        <stp>FLOATER</stp>
        <stp>[1.Weekly Download.xlsm]Coded!R271C29</stp>
        <tr r="AC271" s="14"/>
        <tr r="AC271" s="14"/>
      </tp>
      <tp t="s">
        <v>#N/A N/A</v>
        <stp/>
        <stp>##V3_BDPV12</stp>
        <stp>XS2227193054 Corp</stp>
        <stp>RTG_MDY_ISSUER</stp>
        <stp>[1.Weekly Download.xlsm]Coded!R280C11</stp>
        <tr r="K280" s="14"/>
      </tp>
      <tp t="s">
        <v>N</v>
        <stp/>
        <stp>##V3_BDPV12</stp>
        <stp>XS2374621493 Corp</stp>
        <stp>FLOATER</stp>
        <stp>[1.Weekly Download.xlsm]Coded!R163C29</stp>
        <tr r="AC163" s="14"/>
        <tr r="AC163" s="14"/>
      </tp>
      <tp t="s">
        <v>N</v>
        <stp/>
        <stp>##V3_BDPV12</stp>
        <stp>XS2455213590 Corp</stp>
        <stp>FLOATER</stp>
        <stp>[1.Weekly Download.xlsm]Coded!R111C29</stp>
        <tr r="AC111" s="14"/>
        <tr r="AC111" s="14"/>
      </tp>
      <tp t="s">
        <v>N</v>
        <stp/>
        <stp>##V3_BDPV12</stp>
        <stp>XS2320304376 Corp</stp>
        <stp>FLOATER</stp>
        <stp>[1.Weekly Download.xlsm]Coded!R208C29</stp>
        <tr r="AC208" s="14"/>
        <tr r="AC208" s="14"/>
      </tp>
      <tp t="s">
        <v>N</v>
        <stp/>
        <stp>##V3_BDPV12</stp>
        <stp>XS2455963590 Corp</stp>
        <stp>FLOATER</stp>
        <stp>[1.Weekly Download.xlsm]Coded!R109C29</stp>
        <tr r="AC109" s="14"/>
        <tr r="AC109" s="14"/>
      </tp>
      <tp t="s">
        <v>N</v>
        <stp/>
        <stp>##V3_BDPV12</stp>
        <stp>XS2115047735 Corp</stp>
        <stp>FLOATER</stp>
        <stp>[1.Weekly Download.xlsm]Coded!R318C29</stp>
        <tr r="AC318" s="14"/>
        <tr r="AC318" s="14"/>
      </tp>
      <tp t="s">
        <v>N</v>
        <stp/>
        <stp>##V3_BDPV12</stp>
        <stp>XS2361280162 Corp</stp>
        <stp>FLOATER</stp>
        <stp>[1.Weekly Download.xlsm]Coded!R179C29</stp>
        <tr r="AC179" s="14"/>
        <tr r="AC179" s="14"/>
      </tp>
      <tp t="s">
        <v>#N/A N/A</v>
        <stp/>
        <stp>##V3_BDPV12</stp>
        <stp>XS2397254579 Corp</stp>
        <stp>RTG_MDY_ISSUER</stp>
        <stp>[1.Weekly Download.xlsm]Coded!R138C11</stp>
        <tr r="K138" s="14"/>
      </tp>
      <tp t="s">
        <v>N</v>
        <stp/>
        <stp>##V3_BDPV12</stp>
        <stp>XS2447542874 Corp</stp>
        <stp>FLOATER</stp>
        <stp>[1.Weekly Download.xlsm]Coded!R112C29</stp>
        <tr r="AC112" s="14"/>
        <tr r="AC112" s="14"/>
      </tp>
      <tp t="s">
        <v>#N/A N/A</v>
        <stp/>
        <stp>##V3_BDPV12</stp>
        <stp>XS2381154009 Corp</stp>
        <stp>RTG_MDY_ISSUER</stp>
        <stp>[1.Weekly Download.xlsm]Coded!R142C11</stp>
        <tr r="K142" s="14"/>
      </tp>
      <tp t="s">
        <v>#N/A N/A</v>
        <stp/>
        <stp>##V3_BDPV12</stp>
        <stp>XS2379598175 Corp</stp>
        <stp>RTG_MDY_ISSUER</stp>
        <stp>[1.Weekly Download.xlsm]Coded!R154C11</stp>
        <tr r="K154" s="14"/>
      </tp>
      <tp t="s">
        <v>#N/A N/A</v>
        <stp/>
        <stp>##V3_BDPV12</stp>
        <stp>XS2249848719 Corp</stp>
        <stp>RTG_MDY_ISSUER</stp>
        <stp>[1.Weekly Download.xlsm]Coded!R241C11</stp>
        <tr r="K241" s="14"/>
      </tp>
      <tp t="s">
        <v>#N/A N/A</v>
        <stp/>
        <stp>##V3_BDPV12</stp>
        <stp>XS2258259808 Corp</stp>
        <stp>RTG_MDY_ISSUER</stp>
        <stp>[1.Weekly Download.xlsm]Coded!R268C11</stp>
        <tr r="K268" s="14"/>
      </tp>
      <tp t="s">
        <v>N</v>
        <stp/>
        <stp>##V3_BDPV12</stp>
        <stp>XS2422384946 Corp</stp>
        <stp>FLOATER</stp>
        <stp>[1.Weekly Download.xlsm]Coded!R121C29</stp>
        <tr r="AC121" s="14"/>
        <tr r="AC121" s="14"/>
      </tp>
      <tp t="s">
        <v>N</v>
        <stp/>
        <stp>##V3_BDPV12</stp>
        <stp>XS2418777285 Corp</stp>
        <stp>FLOATER</stp>
        <stp>[1.Weekly Download.xlsm]Coded!R126C29</stp>
        <tr r="AC126" s="14"/>
        <tr r="AC126" s="14"/>
      </tp>
      <tp t="s">
        <v>N</v>
        <stp/>
        <stp>##V3_BDPV12</stp>
        <stp>XS2203986927 Corp</stp>
        <stp>FLOATER</stp>
        <stp>[1.Weekly Download.xlsm]Coded!R223C29</stp>
        <tr r="AC223" s="14"/>
        <tr r="AC223" s="14"/>
      </tp>
      <tp t="s">
        <v>#N/A N/A</v>
        <stp/>
        <stp>##V3_BDPV12</stp>
        <stp>XS2206799004 Corp</stp>
        <stp>RTG_MDY_ISSUER</stp>
        <stp>[1.Weekly Download.xlsm]Coded!R282C11</stp>
        <tr r="K282" s="14"/>
      </tp>
      <tp t="s">
        <v>N</v>
        <stp/>
        <stp>##V3_BDPV12</stp>
        <stp>HK0000555539 Corp</stp>
        <stp>SUSTAINABILITY_BOND_IND</stp>
        <stp>[1.Weekly Download.xlsm]Coded!R304C56</stp>
        <tr r="BD304" s="14"/>
        <tr r="BD304" s="14"/>
      </tp>
      <tp t="s">
        <v>USD</v>
        <stp/>
        <stp>##V3_BDPV12</stp>
        <stp>XS2648007495 Corp</stp>
        <stp>CRNCY</stp>
        <stp>[1.Weekly Download.xlsm]Coded!R25C52</stp>
        <tr r="AZ25" s="14"/>
        <tr r="AZ25" s="14"/>
      </tp>
      <tp t="s">
        <v>#N/A N/A</v>
        <stp/>
        <stp>##V3_BDPV12</stp>
        <stp>1772235D VI Equity</stp>
        <stp>EQY_PRIM_SECURITY_PRIM_EXCH</stp>
        <stp>[1.Weekly Download.xlsm]Coded!R140C35</stp>
        <tr r="AI140" s="14"/>
      </tp>
      <tp t="s">
        <v>20/9/2023</v>
        <stp/>
        <stp>##V3_BDPV12</stp>
        <stp>HK0000954104 Corp</stp>
        <stp>INT_ACC_DT</stp>
        <stp>[1.Weekly Download.xlsm]Coded!R7C47</stp>
        <tr r="AU7" s="14"/>
        <tr r="AU7" s="14"/>
        <tr r="AU7" s="14"/>
      </tp>
      <tp t="s">
        <v>昆山国创投资集团有限</v>
        <stp/>
        <stp>##V3_BDPV12</stp>
        <stp>KETDZZ CH Equity</stp>
        <stp>ISSUER</stp>
        <stp>[1.Weekly Download.xlsm]Coded!R37C37</stp>
        <tr r="AK37" s="14"/>
        <tr r="AK37" s="14"/>
      </tp>
      <tp t="s">
        <v>#N/A N/A</v>
        <stp/>
        <stp>##V3_BDPV12</stp>
        <stp>1648422D VI Equity</stp>
        <stp>EQY_PRIM_SECURITY_PRIM_EXCH</stp>
        <stp>[1.Weekly Download.xlsm]Coded!R171C35</stp>
        <tr r="AI171" s="14"/>
      </tp>
      <tp t="s">
        <v>B</v>
        <stp/>
        <stp>##V3_BDPV12</stp>
        <stp>754 HK Equity</stp>
        <stp>RTG_SP_LT_LC_ISSUER_CREDIT</stp>
        <stp>[1.Weekly Download.xlsm]Coded!R193C61</stp>
        <tr r="BI193" s="14"/>
        <tr r="BI193" s="14"/>
      </tp>
      <tp t="s">
        <v>B</v>
        <stp/>
        <stp>##V3_BDPV12</stp>
        <stp>754 HK Equity</stp>
        <stp>RTG_SP_LT_LC_ISSUER_CREDIT</stp>
        <stp>[1.Weekly Download.xlsm]Coded!R176C61</stp>
        <tr r="BI176" s="14"/>
        <tr r="BI176" s="14"/>
      </tp>
      <tp t="s">
        <v>#N/A N/A</v>
        <stp/>
        <stp>##V3_BDPV12</stp>
        <stp>412 HK Equity</stp>
        <stp>RTG_SP_LT_LC_ISSUER_CREDIT</stp>
        <stp>[1.Weekly Download.xlsm]Coded!R212C61</stp>
        <tr r="BI212" s="14"/>
      </tp>
      <tp t="s">
        <v>BBB-</v>
        <stp/>
        <stp>##V3_BDPV12</stp>
        <stp>405 HK Equity</stp>
        <stp>RTG_SP_LT_LC_ISSUER_CREDIT</stp>
        <stp>[1.Weekly Download.xlsm]Coded!R251C61</stp>
        <tr r="BI251" s="14"/>
        <tr r="BI251" s="14"/>
      </tp>
      <tp t="s">
        <v>B</v>
        <stp/>
        <stp>##V3_BDPV12</stp>
        <stp>754 HK Equity</stp>
        <stp>RTG_SP_LT_LC_ISSUER_CREDIT</stp>
        <stp>[1.Weekly Download.xlsm]Coded!R315C61</stp>
        <tr r="BI315" s="14"/>
        <tr r="BI315" s="14"/>
      </tp>
      <tp t="s">
        <v>B</v>
        <stp/>
        <stp>##V3_BDPV12</stp>
        <stp>754 HK Equity</stp>
        <stp>RTG_SP_LT_LC_ISSUER_CREDIT</stp>
        <stp>[1.Weekly Download.xlsm]Coded!R261C61</stp>
        <tr r="BI261" s="14"/>
        <tr r="BI261" s="14"/>
      </tp>
      <tp t="s">
        <v>A+</v>
        <stp/>
        <stp>##V3_BDPV12</stp>
        <stp>700 HK Equity</stp>
        <stp>RTG_SP_LT_LC_ISSUER_CREDIT</stp>
        <stp>[1.Weekly Download.xlsm]Coded!R231C61</stp>
        <tr r="BI231" s="14"/>
        <tr r="BI231" s="14"/>
      </tp>
      <tp t="s">
        <v>A+</v>
        <stp/>
        <stp>##V3_BDPV12</stp>
        <stp>700 HK Equity</stp>
        <stp>RTG_SP_LT_LC_ISSUER_CREDIT</stp>
        <stp>[1.Weekly Download.xlsm]Coded!R230C61</stp>
        <tr r="BI230" s="14"/>
        <tr r="BI230" s="14"/>
      </tp>
      <tp t="s">
        <v>A+</v>
        <stp/>
        <stp>##V3_BDPV12</stp>
        <stp>700 HK Equity</stp>
        <stp>RTG_SP_LT_LC_ISSUER_CREDIT</stp>
        <stp>[1.Weekly Download.xlsm]Coded!R229C61</stp>
        <tr r="BI229" s="14"/>
        <tr r="BI229" s="14"/>
      </tp>
      <tp t="s">
        <v>A+</v>
        <stp/>
        <stp>##V3_BDPV12</stp>
        <stp>700 HK Equity</stp>
        <stp>RTG_SP_LT_LC_ISSUER_CREDIT</stp>
        <stp>[1.Weekly Download.xlsm]Coded!R228C61</stp>
        <tr r="BI228" s="14"/>
        <tr r="BI228" s="14"/>
      </tp>
      <tp t="s">
        <v>B</v>
        <stp/>
        <stp>##V3_BDPV12</stp>
        <stp>754 HK Equity</stp>
        <stp>RTG_SP_LT_LC_ISSUER_CREDIT</stp>
        <stp>[1.Weekly Download.xlsm]Coded!R249C61</stp>
        <tr r="BI249" s="14"/>
        <tr r="BI249" s="14"/>
      </tp>
      <tp t="s">
        <v>B</v>
        <stp/>
        <stp>##V3_BDPV12</stp>
        <stp>754 HK Equity</stp>
        <stp>RTG_SP_LT_LC_ISSUER_CREDIT</stp>
        <stp>[1.Weekly Download.xlsm]Coded!R215C61</stp>
        <tr r="BI215" s="14"/>
        <tr r="BI215" s="14"/>
      </tp>
      <tp t="s">
        <v>#N/A N/A</v>
        <stp/>
        <stp>##V3_BDPV12</stp>
        <stp>165 HK Equity</stp>
        <stp>RTG_SP_LT_LC_ISSUER_CREDIT</stp>
        <stp>[1.Weekly Download.xlsm]Coded!R272C61</stp>
        <tr r="BI272" s="14"/>
      </tp>
      <tp t="s">
        <v>#N/A N/A</v>
        <stp/>
        <stp>##V3_BDPV12</stp>
        <stp>185 HK Equity</stp>
        <stp>RTG_SP_LT_LC_ISSUER_CREDIT</stp>
        <stp>[1.Weekly Download.xlsm]Coded!R153C61</stp>
        <tr r="BI153" s="14"/>
      </tp>
      <tp t="s">
        <v>#N/A N/A</v>
        <stp/>
        <stp>##V3_BDPV12</stp>
        <stp>185 HK Equity</stp>
        <stp>RTG_SP_LT_LC_ISSUER_CREDIT</stp>
        <stp>[1.Weekly Download.xlsm]Coded!R146C61</stp>
        <tr r="BI146" s="14"/>
      </tp>
      <tp t="s">
        <v>NR</v>
        <stp/>
        <stp>##V3_BDPV12</stp>
        <stp>337 HK Equity</stp>
        <stp>RTG_SP_LT_LC_ISSUER_CREDIT</stp>
        <stp>[1.Weekly Download.xlsm]Coded!R205C61</stp>
        <tr r="BI205" s="14"/>
        <tr r="BI205" s="14"/>
      </tp>
      <tp t="s">
        <v>#N/A N/A</v>
        <stp/>
        <stp>##V3_BDPV12</stp>
        <stp>1433421D CH Equity</stp>
        <stp>RTG_FITCH_LT_ISSUER_DEFAULT</stp>
        <stp>[1.Weekly Download.xlsm]Coded!R190C62</stp>
        <tr r="BJ190" s="14"/>
      </tp>
      <tp t="s">
        <v>NR</v>
        <stp/>
        <stp>##V3_BDPV12</stp>
        <stp>884 HK Equity</stp>
        <stp>RTG_SP_LT_LC_ISSUER_CREDIT</stp>
        <stp>[1.Weekly Download.xlsm]Coded!R220C61</stp>
        <tr r="BI220" s="14"/>
        <tr r="BI220" s="14"/>
      </tp>
      <tp t="s">
        <v>NR</v>
        <stp/>
        <stp>##V3_BDPV12</stp>
        <stp>884 HK Equity</stp>
        <stp>RTG_SP_LT_LC_ISSUER_CREDIT</stp>
        <stp>[1.Weekly Download.xlsm]Coded!R219C61</stp>
        <tr r="BI219" s="14"/>
        <tr r="BI219" s="14"/>
      </tp>
      <tp t="s">
        <v>#N/A N/A</v>
        <stp/>
        <stp>##V3_BDPV12</stp>
        <stp>812 HK Equity</stp>
        <stp>RTG_SP_LT_LC_ISSUER_CREDIT</stp>
        <stp>[1.Weekly Download.xlsm]Coded!R245C61</stp>
        <tr r="BI245" s="14"/>
      </tp>
      <tp t="s">
        <v>BB+</v>
        <stp/>
        <stp>##V3_BDPV12</stp>
        <stp>855 HK Equity</stp>
        <stp>RTG_SP_LT_LC_ISSUER_CREDIT</stp>
        <stp>[1.Weekly Download.xlsm]Coded!R217C61</stp>
        <tr r="BI217" s="14"/>
        <tr r="BI217" s="14"/>
      </tp>
      <tp t="s">
        <v>A</v>
        <stp/>
        <stp>##V3_BDPV12</stp>
        <stp>939 HK Equity</stp>
        <stp>RTG_SP_LT_LC_ISSUER_CREDIT</stp>
        <stp>[1.Weekly Download.xlsm]Coded!R286C61</stp>
        <tr r="BI286" s="14"/>
        <tr r="BI286" s="14"/>
      </tp>
      <tp t="s">
        <v>A</v>
        <stp/>
        <stp>##V3_BDPV12</stp>
        <stp>939 HK Equity</stp>
        <stp>RTG_SP_LT_LC_ISSUER_CREDIT</stp>
        <stp>[1.Weekly Download.xlsm]Coded!R287C61</stp>
        <tr r="BI287" s="14"/>
        <tr r="BI287" s="14"/>
      </tp>
      <tp t="s">
        <v>BBB+</v>
        <stp/>
        <stp>##V3_BDPV12</stp>
        <stp>998 HK Equity</stp>
        <stp>RTG_SP_LT_LC_ISSUER_CREDIT</stp>
        <stp>[1.Weekly Download.xlsm]Coded!R133C61</stp>
        <tr r="BI133" s="14"/>
        <tr r="BI133" s="14"/>
      </tp>
      <tp t="s">
        <v>#N/A N/A</v>
        <stp/>
        <stp>##V3_BDPV12</stp>
        <stp>412 HK Equity</stp>
        <stp>RTG_SP_LT_FC_ISSUER_CREDIT</stp>
        <stp>[1.Weekly Download.xlsm]Coded!R212C23</stp>
        <tr r="W212" s="14"/>
        <tr r="W212" s="14"/>
      </tp>
      <tp t="s">
        <v>A</v>
        <stp/>
        <stp>##V3_BDPV12</stp>
        <stp>939 HK Equity</stp>
        <stp>RTG_SP_LT_LC_ISSUER_CREDIT</stp>
        <stp>[1.Weekly Download.xlsm]Coded!R144C61</stp>
        <tr r="BI144" s="14"/>
        <tr r="BI144" s="14"/>
      </tp>
      <tp t="s">
        <v>BB+</v>
        <stp/>
        <stp>##V3_BDPV12</stp>
        <stp>855 HK Equity</stp>
        <stp>RTG_SP_LT_LC_ISSUER_CREDIT</stp>
        <stp>[1.Weekly Download.xlsm]Coded!R118C61</stp>
        <tr r="BI118" s="14"/>
        <tr r="BI118" s="14"/>
      </tp>
      <tp t="s">
        <v>NR</v>
        <stp/>
        <stp>##V3_BDPV12</stp>
        <stp>813 HK Equity</stp>
        <stp>RTG_SP_LT_LC_ISSUER_CREDIT</stp>
        <stp>[1.Weekly Download.xlsm]Coded!R150C61</stp>
        <tr r="BI150" s="14"/>
        <tr r="BI150" s="14"/>
      </tp>
      <tp t="s">
        <v>NR</v>
        <stp/>
        <stp>##V3_BDPV12</stp>
        <stp>813 HK Equity</stp>
        <stp>RTG_SP_LT_LC_ISSUER_CREDIT</stp>
        <stp>[1.Weekly Download.xlsm]Coded!R151C61</stp>
        <tr r="BI151" s="14"/>
        <tr r="BI151" s="14"/>
      </tp>
      <tp t="s">
        <v>#N/A N/A</v>
        <stp/>
        <stp>##V3_BDPV12</stp>
        <stp>WLKTIZ HK Equity</stp>
        <stp>RTG_MDY_FOREIGN_LT_BANK_DEPOSITS</stp>
        <stp>[1.Weekly Download.xlsm]Coded!R40C20</stp>
        <tr r="T40" s="14"/>
        <tr r="T40" s="14"/>
      </tp>
      <tp t="s">
        <v>#N/A N/A</v>
        <stp/>
        <stp>##V3_BDPV12</stp>
        <stp>WLKTIZ HK Equity</stp>
        <stp>RTG_MDY_FOREIGN_LT_BANK_DEPOSITS</stp>
        <stp>[1.Weekly Download.xlsm]Coded!R21C20</stp>
        <tr r="T21" s="14"/>
        <tr r="T21" s="14"/>
      </tp>
      <tp t="s">
        <v>HKBZ HK</v>
        <stp/>
        <stp>##V3_BDPV12</stp>
        <stp>XS2461766805 Corp</stp>
        <stp>ISSUER_PARENT_EQY_TICKER</stp>
        <stp>[1.Weekly Download.xlsm]Coded!R105C58</stp>
        <tr r="BF105" s="14"/>
        <tr r="BF105" s="14"/>
      </tp>
      <tp t="s">
        <v>HFIGCZ CH</v>
        <stp/>
        <stp>##V3_BDPV12</stp>
        <stp>XS2189769057 Corp</stp>
        <stp>ISSUER_PARENT_EQY_TICKER</stp>
        <stp>[1.Weekly Download.xlsm]Coded!R296C58</stp>
        <tr r="BF296" s="14"/>
        <tr r="BF296" s="14"/>
      </tp>
      <tp t="s">
        <v>939 HK</v>
        <stp/>
        <stp>##V3_BDPV12</stp>
        <stp>XS2388909181 Corp</stp>
        <stp>ISSUER_PARENT_EQY_TICKER</stp>
        <stp>[1.Weekly Download.xlsm]Coded!R144C58</stp>
        <tr r="BF144" s="14"/>
        <tr r="BF144" s="14"/>
      </tp>
      <tp t="s">
        <v>#N/A N/A</v>
        <stp/>
        <stp>##V3_BDPV12</stp>
        <stp>XS2271104817 Corp</stp>
        <stp>ISSUER_PARENT_EQY_TICKER</stp>
        <stp>[1.Weekly Download.xlsm]Coded!R264C58</stp>
        <tr r="BF264" s="14"/>
      </tp>
      <tp t="s">
        <v>412 HK</v>
        <stp/>
        <stp>##V3_BDPV12</stp>
        <stp>XS2339960093 Corp</stp>
        <stp>ISSUER_PARENT_EQY_TICKER</stp>
        <stp>[1.Weekly Download.xlsm]Coded!R212C58</stp>
        <tr r="BF212" s="14"/>
        <tr r="BF212" s="14"/>
      </tp>
      <tp t="s">
        <v>#N/A N/A</v>
        <stp/>
        <stp>##V3_BDPV12</stp>
        <stp>FYCCIZ CH Equity</stp>
        <stp>RTG_MDY_LT_CORP_FAMILY</stp>
        <stp>[1.Weekly Download.xlsm]Coded!R191C22</stp>
        <tr r="V191" s="14"/>
        <tr r="V191" s="14"/>
      </tp>
      <tp t="s">
        <v>#N/A N/A</v>
        <stp/>
        <stp>##V3_BDPV12</stp>
        <stp>HZCCIZ CH Equity</stp>
        <stp>RTG_MDY_LT_CORP_FAMILY</stp>
        <stp>[1.Weekly Download.xlsm]Coded!R289C22</stp>
        <tr r="V289" s="14"/>
        <tr r="V289" s="14"/>
      </tp>
      <tp t="s">
        <v>如东县民泰城乡建设工</v>
        <stp/>
        <stp>##V3_BDPV12</stp>
        <stp>1922316D CH Equity</stp>
        <stp>ISSUER</stp>
        <stp>[1.Weekly Download.xlsm]Coded!R110C37</stp>
        <tr r="AK110" s="14"/>
        <tr r="AK110" s="14"/>
      </tp>
      <tp t="s">
        <v>恩荣国际(香港)有限公</v>
        <stp/>
        <stp>##V3_BDPV12</stp>
        <stp>1859388D HK Equity</stp>
        <stp>ISSUER</stp>
        <stp>[1.Weekly Download.xlsm]Coded!R257C37</stp>
        <tr r="AK257" s="14"/>
        <tr r="AK257" s="14"/>
      </tp>
      <tp t="s">
        <v>三峡财务I开曼群岛有</v>
        <stp/>
        <stp>##V3_BDPV12</stp>
        <stp>1283303D KY Equity</stp>
        <stp>ISSUER</stp>
        <stp>[1.Weekly Download.xlsm]Coded!R276C37</stp>
        <tr r="AK276" s="14"/>
        <tr r="AK276" s="14"/>
      </tp>
      <tp t="s">
        <v>三峡财务I开曼群岛有</v>
        <stp/>
        <stp>##V3_BDPV12</stp>
        <stp>1283303D KY Equity</stp>
        <stp>ISSUER</stp>
        <stp>[1.Weekly Download.xlsm]Coded!R275C37</stp>
        <tr r="AK275" s="14"/>
        <tr r="AK275" s="14"/>
      </tp>
      <tp t="s">
        <v>中泰国际财务（英属维</v>
        <stp/>
        <stp>##V3_BDPV12</stp>
        <stp>1053366D KY Equity</stp>
        <stp>ISSUER</stp>
        <stp>[1.Weekly Download.xlsm]Coded!R283C37</stp>
        <tr r="AK283" s="14"/>
        <tr r="AK283" s="14"/>
      </tp>
      <tp t="s">
        <v>中国海外宏洋财务IV（</v>
        <stp/>
        <stp>##V3_BDPV12</stp>
        <stp>1618335D HK Equity</stp>
        <stp>ISSUER</stp>
        <stp>[1.Weekly Download.xlsm]Coded!R248C37</stp>
        <tr r="AK248" s="14"/>
        <tr r="AK248" s="14"/>
      </tp>
      <tp t="s">
        <v>香港鑫汇有限公司</v>
        <stp/>
        <stp>##V3_BDPV12</stp>
        <stp>1510378D CH Equity</stp>
        <stp>ISSUER</stp>
        <stp>[1.Weekly Download.xlsm]Coded!R304C37</stp>
        <tr r="AK304" s="14"/>
        <tr r="AK304" s="14"/>
      </tp>
      <tp t="s">
        <v>Minsheng Hong Kong Internation</v>
        <stp/>
        <stp>##V3_BDPV12</stp>
        <stp>1870316D HK Equity</stp>
        <stp>ISSUER</stp>
        <stp>[1.Weekly Download.xlsm]Coded!R241C37</stp>
        <tr r="AK241" s="14"/>
        <tr r="AK241" s="14"/>
      </tp>
      <tp t="s">
        <v>中交CCCI Treasure有限公</v>
        <stp/>
        <stp>##V3_BDPV12</stp>
        <stp>1256399D HK Equity</stp>
        <stp>ISSUER</stp>
        <stp>[1.Weekly Download.xlsm]Coded!R314C37</stp>
        <tr r="AK314" s="14"/>
        <tr r="AK314" s="14"/>
      </tp>
      <tp t="s">
        <v>中交CCCI Treasure有限公</v>
        <stp/>
        <stp>##V3_BDPV12</stp>
        <stp>1256399D HK Equity</stp>
        <stp>ISSUER</stp>
        <stp>[1.Weekly Download.xlsm]Coded!R313C37</stp>
        <tr r="AK313" s="14"/>
        <tr r="AK313" s="14"/>
      </tp>
      <tp t="s">
        <v>China Bohai Bank Co Ltd/Hong K</v>
        <stp/>
        <stp>##V3_BDPV12</stp>
        <stp>1937377D HK Equity</stp>
        <stp>ISSUER</stp>
        <stp>[1.Weekly Download.xlsm]Coded!R134C37</stp>
        <tr r="AK134" s="14"/>
        <tr r="AK134" s="14"/>
      </tp>
      <tp t="s">
        <v>CNCBINV 1 BVI Ltd</v>
        <stp/>
        <stp>##V3_BDPV12</stp>
        <stp>1938358D HK Equity</stp>
        <stp>ISSUER</stp>
        <stp>[1.Weekly Download.xlsm]Coded!R133C37</stp>
        <tr r="AK133" s="14"/>
        <tr r="AK133" s="14"/>
      </tp>
      <tp t="s">
        <v>#N/A N/A</v>
        <stp/>
        <stp>##V3_BDPV12</stp>
        <stp>XS2648007495 Corp</stp>
        <stp>RTG_FITCH_LT_ISSUER_DEFAULT</stp>
        <stp>[1.Weekly Download.xlsm]Coded!R25C16</stp>
        <tr r="P25" s="14"/>
      </tp>
      <tp t="s">
        <v>#N/A N/A</v>
        <stp/>
        <stp>##V3_BDPV12</stp>
        <stp>XS2502812857 Corp</stp>
        <stp>RTG_FITCH_LT_ISSUER_DEFAULT</stp>
        <stp>[1.Weekly Download.xlsm]Coded!R89C16</stp>
        <tr r="P89" s="14"/>
      </tp>
      <tp t="s">
        <v>#N/A N/A</v>
        <stp/>
        <stp>##V3_BDPV12</stp>
        <stp>XS2502241412 Corp</stp>
        <stp>RTG_FITCH_LT_ISSUER_DEFAULT</stp>
        <stp>[1.Weekly Download.xlsm]Coded!R92C16</stp>
        <tr r="P92" s="14"/>
      </tp>
      <tp t="s">
        <v>WD</v>
        <stp/>
        <stp>##V3_BDPV12</stp>
        <stp>XS2641625137 Corp</stp>
        <stp>RTG_FITCH_LT_ISSUER_DEFAULT</stp>
        <stp>[1.Weekly Download.xlsm]Coded!R30C16</stp>
        <tr r="P30" s="14"/>
        <tr r="P30" s="14"/>
      </tp>
      <tp t="s">
        <v>#N/A Field Not Applicable</v>
        <stp/>
        <stp>##V3_BDPV12</stp>
        <stp>XS2584378025 Corp</stp>
        <stp>GUARANTOR_EQY_TICKER</stp>
        <stp>[1.Weekly Download.xlsm]Coded!R63C18</stp>
        <tr r="R63" s="14"/>
        <tr r="R63" s="14"/>
        <tr r="R63" s="14"/>
      </tp>
      <tp t="s">
        <v>#N/A N/A</v>
        <stp/>
        <stp>##V3_BDPV12</stp>
        <stp>XS2487638764 Corp</stp>
        <stp>RTG_FITCH_LT_ISSUER_DEFAULT</stp>
        <stp>[1.Weekly Download.xlsm]Coded!R96C16</stp>
        <tr r="P96" s="14"/>
      </tp>
      <tp t="s">
        <v>1776488D CH</v>
        <stp/>
        <stp>##V3_BDPV12</stp>
        <stp>XS2661086483 Corp</stp>
        <stp>GUARANTOR_EQY_TICKER</stp>
        <stp>[1.Weekly Download.xlsm]Coded!R15C18</stp>
        <tr r="R15" s="14"/>
        <tr r="R15" s="14"/>
        <tr r="R15" s="14"/>
        <tr r="R15" s="14"/>
      </tp>
      <tp t="s">
        <v>TENCENT HOLDINGS LTD</v>
        <stp/>
        <stp>##V3_BDPV12</stp>
        <stp>US88032XBA19 Corp</stp>
        <stp>NAME</stp>
        <stp>[1.Weekly Download.xlsm]Coded!R230C4</stp>
        <tr r="D230" s="14"/>
        <tr r="D230" s="14"/>
      </tp>
      <tp t="s">
        <v>#N/A N/A</v>
        <stp/>
        <stp>##V3_BDPV12</stp>
        <stp>2086024D CH Equity</stp>
        <stp>RTG_MDY_FOREIGN_LT_BANK_DEPOSITS</stp>
        <stp>[1.Weekly Download.xlsm]Coded!R54C60</stp>
        <tr r="BH54" s="14"/>
      </tp>
      <tp t="s">
        <v>#N/A Field Not Applicable</v>
        <stp/>
        <stp>##V3_BDPV12</stp>
        <stp>XS2487328499 Corp</stp>
        <stp>GUARANTOR_EQY_TICKER</stp>
        <stp>[1.Weekly Download.xlsm]Coded!R93C18</stp>
        <tr r="R93" s="14"/>
        <tr r="R93" s="14"/>
        <tr r="R93" s="14"/>
      </tp>
      <tp t="s">
        <v>#N/A Field Not Applicable</v>
        <stp/>
        <stp>##V3_BDPV12</stp>
        <stp>XS2451515279 Corp</stp>
        <stp>GUARANTOR_EQY_TICKER</stp>
        <stp>[1.Weekly Download.xlsm]Coded!R98C18</stp>
        <tr r="R98" s="14"/>
        <tr r="R98" s="14"/>
        <tr r="R98" s="14"/>
      </tp>
      <tp t="s">
        <v>#N/A Field Not Applicable</v>
        <stp/>
        <stp>##V3_BDPV12</stp>
        <stp>XS2487638764 Corp</stp>
        <stp>GUARANTOR_EQY_TICKER</stp>
        <stp>[1.Weekly Download.xlsm]Coded!R96C18</stp>
        <tr r="R96" s="14"/>
        <tr r="R96" s="14"/>
        <tr r="R96" s="14"/>
      </tp>
      <tp t="s">
        <v>VG</v>
        <stp/>
        <stp>##V3_BDPV12</stp>
        <stp>HK0000954286 Corp</stp>
        <stp>CNTRY_ISSUE_ISO</stp>
        <stp>[1.Weekly Download.xlsm]Coded!R5C34</stp>
        <tr r="AH5" s="14"/>
        <tr r="AH5" s="14"/>
      </tp>
      <tp t="s">
        <v>#N/A N/A</v>
        <stp/>
        <stp>##V3_BDPV12</stp>
        <stp>XS2634238526 Corp</stp>
        <stp>RTG_FITCH_LT_ISSUER_DEFAULT</stp>
        <stp>[1.Weekly Download.xlsm]Coded!R31C16</stp>
        <tr r="P31" s="14"/>
      </tp>
      <tp t="s">
        <v>#N/A N/A</v>
        <stp/>
        <stp>##V3_BDPV12</stp>
        <stp>XS2634238526 Corp</stp>
        <stp>RTG_FITCH_LT_ISSUER_DEFAULT</stp>
        <stp>[1.Weekly Download.xlsm]Coded!R32C16</stp>
        <tr r="P32" s="14"/>
      </tp>
      <tp t="s">
        <v>#N/A N/A</v>
        <stp/>
        <stp>##V3_BDPV12</stp>
        <stp>0768356D CH Equity</stp>
        <stp>RTG_MDY_FOREIGN_LT_BANK_DEPOSITS</stp>
        <stp>[1.Weekly Download.xlsm]Coded!R31C60</stp>
        <tr r="BH31" s="14"/>
      </tp>
      <tp t="s">
        <v>#N/A N/A</v>
        <stp/>
        <stp>##V3_BDPV12</stp>
        <stp>0768356D CH Equity</stp>
        <stp>RTG_MDY_FOREIGN_LT_BANK_DEPOSITS</stp>
        <stp>[1.Weekly Download.xlsm]Coded!R32C60</stp>
        <tr r="BH32" s="14"/>
      </tp>
      <tp t="s">
        <v>#N/A N/A</v>
        <stp/>
        <stp>##V3_BDPV12</stp>
        <stp>0768356D CH Equity</stp>
        <stp>RTG_MDY_FOREIGN_LT_BANK_DEPOSITS</stp>
        <stp>[1.Weekly Download.xlsm]Coded!R57C60</stp>
        <tr r="BH57" s="14"/>
      </tp>
      <tp t="s">
        <v>#N/A N/A</v>
        <stp/>
        <stp>##V3_BDPV12</stp>
        <stp>1041724D CH Equity</stp>
        <stp>RTG_MDY_FOREIGN_LT_BANK_DEPOSITS</stp>
        <stp>[1.Weekly Download.xlsm]Coded!R51C60</stp>
        <tr r="BH51" s="14"/>
      </tp>
      <tp t="s">
        <v>DFBMNZ CH</v>
        <stp/>
        <stp>##V3_BDPV12</stp>
        <stp>XS2668376747 Corp</stp>
        <stp>GUARANTOR_EQY_TICKER</stp>
        <stp>[1.Weekly Download.xlsm]Coded!R16C18</stp>
        <tr r="R16" s="14"/>
        <tr r="R16" s="14"/>
        <tr r="R16" s="14"/>
        <tr r="R16" s="14"/>
      </tp>
      <tp t="s">
        <v>#N/A Field Not Applicable</v>
        <stp/>
        <stp>##V3_BDPV12</stp>
        <stp>XS2623522930 Corp</stp>
        <stp>GUARANTOR_EQY_TICKER</stp>
        <stp>[1.Weekly Download.xlsm]Coded!R38C18</stp>
        <tr r="R38" s="14"/>
        <tr r="R38" s="14"/>
        <tr r="R38" s="14"/>
      </tp>
      <tp t="s">
        <v>#N/A N/A</v>
        <stp/>
        <stp>##V3_BDPV12</stp>
        <stp>0768356D CH Equity</stp>
        <stp>RTG_MDY_FOREIGN_LT_BANK_DEPOSITS</stp>
        <stp>[1.Weekly Download.xlsm]Coded!R31C20</stp>
        <tr r="T31" s="14"/>
        <tr r="T31" s="14"/>
      </tp>
      <tp t="s">
        <v>#N/A N/A</v>
        <stp/>
        <stp>##V3_BDPV12</stp>
        <stp>0768356D CH Equity</stp>
        <stp>RTG_MDY_FOREIGN_LT_BANK_DEPOSITS</stp>
        <stp>[1.Weekly Download.xlsm]Coded!R32C20</stp>
        <tr r="T32" s="14"/>
        <tr r="T32" s="14"/>
      </tp>
      <tp t="s">
        <v>#N/A N/A</v>
        <stp/>
        <stp>##V3_BDPV12</stp>
        <stp>0768356D CH Equity</stp>
        <stp>RTG_MDY_FOREIGN_LT_BANK_DEPOSITS</stp>
        <stp>[1.Weekly Download.xlsm]Coded!R57C20</stp>
        <tr r="T57" s="14"/>
        <tr r="T57" s="14"/>
      </tp>
      <tp t="s">
        <v>#N/A N/A</v>
        <stp/>
        <stp>##V3_BDPV12</stp>
        <stp>XS2681919762 Corp</stp>
        <stp>ISSUER_PARENT_EQY_TICKER</stp>
        <stp>[1.Weekly Download.xlsm]Coded!R3C58</stp>
        <tr r="BF3" s="14"/>
      </tp>
      <tp t="s">
        <v>#N/A N/A</v>
        <stp/>
        <stp>##V3_BDPV12</stp>
        <stp>1789859D CH Equity</stp>
        <stp>RTG_MDY_FOREIGN_LT_BANK_DEPOSITS</stp>
        <stp>[1.Weekly Download.xlsm]Coded!R65C20</stp>
        <tr r="T65" s="14"/>
        <tr r="T65" s="14"/>
      </tp>
      <tp t="s">
        <v>#N/A N/A</v>
        <stp/>
        <stp>##V3_BDPV12</stp>
        <stp>HK0000947231 Corp</stp>
        <stp>SPREAD_TO_TSY_ISSUE</stp>
        <stp>[1.Weekly Download.xlsm]Coded!R10C26</stp>
        <tr r="Z10" s="14"/>
      </tp>
      <tp t="s">
        <v>#N/A N/A</v>
        <stp/>
        <stp>##V3_BDPV12</stp>
        <stp>HK0000921111 Corp</stp>
        <stp>RTG_FITCH_LT_ISSUER_DEFAULT</stp>
        <stp>[1.Weekly Download.xlsm]Coded!R41C16</stp>
        <tr r="P41" s="14"/>
      </tp>
      <tp t="s">
        <v>6/7/2021</v>
        <stp/>
        <stp>##V3_BDPV12</stp>
        <stp>MO000A3KS070 Corp</stp>
        <stp>SECURITY_PRICING_DATE</stp>
        <stp>[1.Weekly Download.xlsm]Coded!R184C49</stp>
        <tr r="AW184" s="14"/>
        <tr r="AW184" s="14"/>
        <tr r="AW184" s="14"/>
      </tp>
      <tp t="s">
        <v>N</v>
        <stp/>
        <stp>##V3_BDPV12</stp>
        <stp>XS2664783565 Corp</stp>
        <stp>SUSTAINABILITY_BOND_IND</stp>
        <stp>[1.Weekly Download.xlsm]Coded!R6C56</stp>
        <tr r="BD6" s="14"/>
        <tr r="BD6" s="14"/>
      </tp>
      <tp t="s">
        <v>#N/A Field Not Applicable</v>
        <stp/>
        <stp>##V3_BDPV12</stp>
        <stp>XS2541678780 Corp</stp>
        <stp>FLT_SPREAD</stp>
        <stp>[1.Weekly Download.xlsm]Coded!R84C28</stp>
        <tr r="AB84" s="14"/>
      </tp>
      <tp t="s">
        <v>#N/A N/A</v>
        <stp/>
        <stp>##V3_BDPV12</stp>
        <stp>XS2540489338 Corp</stp>
        <stp>SPREAD_TO_TSY_ISSUE</stp>
        <stp>[1.Weekly Download.xlsm]Coded!R65C26</stp>
        <tr r="Z65" s="14"/>
      </tp>
      <tp t="s">
        <v>BAIDU INC</v>
        <stp/>
        <stp>##V3_BDPV12</stp>
        <stp>US056752AU22 Corp</stp>
        <stp>NAME</stp>
        <stp>[1.Weekly Download.xlsm]Coded!R165C4</stp>
        <tr r="D165" s="14"/>
        <tr r="D165" s="14"/>
      </tp>
      <tp t="s">
        <v>#N/A N/A</v>
        <stp/>
        <stp>##V3_BDPV12</stp>
        <stp>XS2559584888 Corp</stp>
        <stp>SPREAD_TO_TSY_ISSUE</stp>
        <stp>[1.Weekly Download.xlsm]Coded!R78C26</stp>
        <tr r="Z78" s="14"/>
      </tp>
      <tp t="s">
        <v>#N/A Field Not Applicable</v>
        <stp/>
        <stp>##V3_BDPV12</stp>
        <stp>XS2623993974 Corp</stp>
        <stp>FLT_SPREAD</stp>
        <stp>[1.Weekly Download.xlsm]Coded!R29C28</stp>
        <tr r="AB29" s="14"/>
      </tp>
      <tp t="s">
        <v>#N/A N/A</v>
        <stp/>
        <stp>##V3_BDPV12</stp>
        <stp>XS2658712752 Corp</stp>
        <stp>SPREAD_TO_TSY_ISSUE</stp>
        <stp>[1.Weekly Download.xlsm]Coded!R17C26</stp>
        <tr r="Z17" s="14"/>
      </tp>
      <tp t="s">
        <v>16/9/2021</v>
        <stp/>
        <stp>##V3_BDPV12</stp>
        <stp>XS2383434029 Corp</stp>
        <stp>SECURITY_PRICING_DATE</stp>
        <stp>[1.Weekly Download.xlsm]Coded!R147C49</stp>
        <tr r="AW147" s="14"/>
        <tr r="AW147" s="14"/>
        <tr r="AW147" s="14"/>
      </tp>
      <tp t="s">
        <v>BM</v>
        <stp/>
        <stp>##V3_BDPV12</stp>
        <stp>XS2353028298 Corp</stp>
        <stp>CNTRY_ISSUE_ISO</stp>
        <stp>[1.Weekly Download.xlsm]Coded!R193C34</stp>
        <tr r="AH193" s="14"/>
        <tr r="AH193" s="14"/>
      </tp>
      <tp t="s">
        <v>BM</v>
        <stp/>
        <stp>##V3_BDPV12</stp>
        <stp>XS2353028298 Corp</stp>
        <stp>CNTRY_ISSUE_ISO</stp>
        <stp>[1.Weekly Download.xlsm]Coded!R176C34</stp>
        <tr r="AH176" s="14"/>
        <tr r="AH176" s="14"/>
      </tp>
      <tp t="s">
        <v>13/4/2022</v>
        <stp/>
        <stp>##V3_BDPV12</stp>
        <stp>XS2423359459 Corp</stp>
        <stp>SECURITY_PRICING_DATE</stp>
        <stp>[1.Weekly Download.xlsm]Coded!R106C49</stp>
        <tr r="AW106" s="14"/>
        <tr r="AW106" s="14"/>
        <tr r="AW106" s="14"/>
      </tp>
      <tp t="s">
        <v>SG</v>
        <stp/>
        <stp>##V3_BDPV12</stp>
        <stp>XS2180875234 Corp</stp>
        <stp>CNTRY_ISSUE_ISO</stp>
        <stp>[1.Weekly Download.xlsm]Coded!R301C34</stp>
        <tr r="AH301" s="14"/>
        <tr r="AH301" s="14"/>
      </tp>
      <tp t="s">
        <v>VG</v>
        <stp/>
        <stp>##V3_BDPV12</stp>
        <stp>XS2385065656 Corp</stp>
        <stp>CNTRY_ISSUE_ISO</stp>
        <stp>[1.Weekly Download.xlsm]Coded!R152C34</stp>
        <tr r="AH152" s="14"/>
        <tr r="AH152" s="14"/>
      </tp>
      <tp t="s">
        <v>HK</v>
        <stp/>
        <stp>##V3_BDPV12</stp>
        <stp>XS2085545494 Corp</stp>
        <stp>CNTRY_ISSUE_ISO</stp>
        <stp>[1.Weekly Download.xlsm]Coded!R308C34</stp>
        <tr r="AH308" s="14"/>
        <tr r="AH308" s="14"/>
      </tp>
      <tp t="s">
        <v>N</v>
        <stp/>
        <stp>##V3_BDPV12</stp>
        <stp>XS2447542874 Corp</stp>
        <stp>SOCIAL_BOND_IND</stp>
        <stp>[1.Weekly Download.xlsm]Coded!R112C57</stp>
        <tr r="BE112" s="14"/>
        <tr r="BE112" s="14"/>
      </tp>
      <tp t="s">
        <v>HK</v>
        <stp/>
        <stp>##V3_BDPV12</stp>
        <stp>XS2340539142 Corp</stp>
        <stp>CNTRY_ISSUE_ISO</stp>
        <stp>[1.Weekly Download.xlsm]Coded!R214C34</stp>
        <tr r="AH214" s="14"/>
        <tr r="AH214" s="14"/>
      </tp>
      <tp t="s">
        <v>CN</v>
        <stp/>
        <stp>##V3_BDPV12</stp>
        <stp>XS2397254579 Corp</stp>
        <stp>CNTRY_ISSUE_ISO</stp>
        <stp>[1.Weekly Download.xlsm]Coded!R138C34</stp>
        <tr r="AH138" s="14"/>
        <tr r="AH138" s="14"/>
      </tp>
      <tp t="s">
        <v>SG</v>
        <stp/>
        <stp>##V3_BDPV12</stp>
        <stp>XS2180875077 Corp</stp>
        <stp>CNTRY_ISSUE_ISO</stp>
        <stp>[1.Weekly Download.xlsm]Coded!R302C34</stp>
        <tr r="AH302" s="14"/>
        <tr r="AH302" s="14"/>
      </tp>
      <tp t="s">
        <v>N</v>
        <stp/>
        <stp>##V3_BDPV12</stp>
        <stp>XS2203986927 Corp</stp>
        <stp>SOCIAL_BOND_IND</stp>
        <stp>[1.Weekly Download.xlsm]Coded!R223C57</stp>
        <tr r="BE223" s="14"/>
        <tr r="BE223" s="14"/>
      </tp>
      <tp t="s">
        <v>KY</v>
        <stp/>
        <stp>##V3_BDPV12</stp>
        <stp>XS2342499592 Corp</stp>
        <stp>CNTRY_ISSUE_ISO</stp>
        <stp>[1.Weekly Download.xlsm]Coded!R219C34</stp>
        <tr r="AH219" s="14"/>
        <tr r="AH219" s="14"/>
      </tp>
      <tp t="s">
        <v>N</v>
        <stp/>
        <stp>##V3_BDPV12</stp>
        <stp>XS2422384946 Corp</stp>
        <stp>SOCIAL_BOND_IND</stp>
        <stp>[1.Weekly Download.xlsm]Coded!R121C57</stp>
        <tr r="BE121" s="14"/>
        <tr r="BE121" s="14"/>
      </tp>
      <tp t="s">
        <v>KY</v>
        <stp/>
        <stp>##V3_BDPV12</stp>
        <stp>XS2387065134 Corp</stp>
        <stp>CNTRY_ISSUE_ISO</stp>
        <stp>[1.Weekly Download.xlsm]Coded!R143C34</stp>
        <tr r="AH143" s="14"/>
        <tr r="AH143" s="14"/>
      </tp>
      <tp t="s">
        <v>N</v>
        <stp/>
        <stp>##V3_BDPV12</stp>
        <stp>XS2418777285 Corp</stp>
        <stp>SOCIAL_BOND_IND</stp>
        <stp>[1.Weekly Download.xlsm]Coded!R126C57</stp>
        <tr r="BE126" s="14"/>
        <tr r="BE126" s="14"/>
      </tp>
      <tp t="s">
        <v>19/8/2021</v>
        <stp/>
        <stp>##V3_BDPV12</stp>
        <stp>XS2378344456 Corp</stp>
        <stp>SECURITY_PRICING_DATE</stp>
        <stp>[1.Weekly Download.xlsm]Coded!R161C49</stp>
        <tr r="AW161" s="14"/>
        <tr r="AW161" s="14"/>
        <tr r="AW161" s="14"/>
      </tp>
      <tp t="s">
        <v>N</v>
        <stp/>
        <stp>##V3_BDPV12</stp>
        <stp>XS2114327302 Corp</stp>
        <stp>SOCIAL_BOND_IND</stp>
        <stp>[1.Weekly Download.xlsm]Coded!R316C57</stp>
        <tr r="BE316" s="14"/>
        <tr r="BE316" s="14"/>
      </tp>
      <tp t="s">
        <v>N</v>
        <stp/>
        <stp>##V3_BDPV12</stp>
        <stp>XS2330495651 Corp</stp>
        <stp>SOCIAL_BOND_IND</stp>
        <stp>[1.Weekly Download.xlsm]Coded!R225C57</stp>
        <tr r="BE225" s="14"/>
        <tr r="BE225" s="14"/>
      </tp>
      <tp t="s">
        <v>20/10/2020</v>
        <stp/>
        <stp>##V3_BDPV12</stp>
        <stp>XS2213048965 Corp</stp>
        <stp>SECURITY_PRICING_DATE</stp>
        <stp>[1.Weekly Download.xlsm]Coded!R272C49</stp>
        <tr r="AW272" s="14"/>
        <tr r="AW272" s="14"/>
        <tr r="AW272" s="14"/>
      </tp>
      <tp t="s">
        <v>VG</v>
        <stp/>
        <stp>##V3_BDPV12</stp>
        <stp>XS2349739248 Corp</stp>
        <stp>CNTRY_ISSUE_ISO</stp>
        <stp>[1.Weekly Download.xlsm]Coded!R201C34</stp>
        <tr r="AH201" s="14"/>
        <tr r="AH201" s="14"/>
      </tp>
      <tp t="s">
        <v>N</v>
        <stp/>
        <stp>##V3_BDPV12</stp>
        <stp>XS2112787499 Corp</stp>
        <stp>SOCIAL_BOND_IND</stp>
        <stp>[1.Weekly Download.xlsm]Coded!R315C57</stp>
        <tr r="BE315" s="14"/>
        <tr r="BE315" s="14"/>
      </tp>
      <tp t="s">
        <v>N</v>
        <stp/>
        <stp>##V3_BDPV12</stp>
        <stp>XS2314627089 Corp</stp>
        <stp>SOCIAL_BOND_IND</stp>
        <stp>[1.Weekly Download.xlsm]Coded!R174C57</stp>
        <tr r="BE174" s="14"/>
        <tr r="BE174" s="14"/>
      </tp>
      <tp t="s">
        <v>12/1/2022</v>
        <stp/>
        <stp>##V3_BDPV12</stp>
        <stp>XS2416645203 Corp</stp>
        <stp>SECURITY_PRICING_DATE</stp>
        <stp>[1.Weekly Download.xlsm]Coded!R123C49</stp>
        <tr r="AW123" s="14"/>
        <tr r="AW123" s="14"/>
        <tr r="AW123" s="14"/>
      </tp>
      <tp t="s">
        <v>N</v>
        <stp/>
        <stp>##V3_BDPV12</stp>
        <stp>XS2447552089 Corp</stp>
        <stp>SOCIAL_BOND_IND</stp>
        <stp>[1.Weekly Download.xlsm]Coded!R101C57</stp>
        <tr r="BE101" s="14"/>
        <tr r="BE101" s="14"/>
      </tp>
      <tp t="s">
        <v>7/1/2021</v>
        <stp/>
        <stp>##V3_BDPV12</stp>
        <stp>XS2280638607 Corp</stp>
        <stp>SECURITY_PRICING_DATE</stp>
        <stp>[1.Weekly Download.xlsm]Coded!R259C49</stp>
        <tr r="AW259" s="14"/>
        <tr r="AW259" s="14"/>
        <tr r="AW259" s="14"/>
      </tp>
      <tp t="s">
        <v>N</v>
        <stp/>
        <stp>##V3_BDPV12</stp>
        <stp>XS2344842575 Corp</stp>
        <stp>SOCIAL_BOND_IND</stp>
        <stp>[1.Weekly Download.xlsm]Coded!R195C57</stp>
        <tr r="BE195" s="14"/>
        <tr r="BE195" s="14"/>
      </tp>
      <tp t="s">
        <v>N</v>
        <stp/>
        <stp>##V3_BDPV12</stp>
        <stp>XS2127824592 Corp</stp>
        <stp>SOCIAL_BOND_IND</stp>
        <stp>[1.Weekly Download.xlsm]Coded!R277C57</stp>
        <tr r="BE277" s="14"/>
        <tr r="BE277" s="14"/>
      </tp>
      <tp t="s">
        <v>N</v>
        <stp/>
        <stp>##V3_BDPV12</stp>
        <stp>XS2247412518 Corp</stp>
        <stp>SOCIAL_BOND_IND</stp>
        <stp>[1.Weekly Download.xlsm]Coded!R271C57</stp>
        <tr r="BE271" s="14"/>
        <tr r="BE271" s="14"/>
      </tp>
      <tp t="s">
        <v>11/5/2021</v>
        <stp/>
        <stp>##V3_BDPV12</stp>
        <stp>XS2320779213 Corp</stp>
        <stp>SECURITY_PRICING_DATE</stp>
        <stp>[1.Weekly Download.xlsm]Coded!R217C49</stp>
        <tr r="AW217" s="14"/>
        <tr r="AW217" s="14"/>
        <tr r="AW217" s="14"/>
      </tp>
      <tp t="s">
        <v>HK</v>
        <stp/>
        <stp>##V3_BDPV12</stp>
        <stp>XS2347769833 Corp</stp>
        <stp>CNTRY_ISSUE_ISO</stp>
        <stp>[1.Weekly Download.xlsm]Coded!R204C34</stp>
        <tr r="AH204" s="14"/>
        <tr r="AH204" s="14"/>
      </tp>
      <tp t="s">
        <v>N</v>
        <stp/>
        <stp>##V3_BDPV12</stp>
        <stp>XS2320304376 Corp</stp>
        <stp>SOCIAL_BOND_IND</stp>
        <stp>[1.Weekly Download.xlsm]Coded!R208C57</stp>
        <tr r="BE208" s="14"/>
        <tr r="BE208" s="14"/>
      </tp>
      <tp t="s">
        <v>N</v>
        <stp/>
        <stp>##V3_BDPV12</stp>
        <stp>XS2455963590 Corp</stp>
        <stp>SOCIAL_BOND_IND</stp>
        <stp>[1.Weekly Download.xlsm]Coded!R109C57</stp>
        <tr r="BE109" s="14"/>
        <tr r="BE109" s="14"/>
      </tp>
      <tp t="s">
        <v>N</v>
        <stp/>
        <stp>##V3_BDPV12</stp>
        <stp>XS2115047735 Corp</stp>
        <stp>SOCIAL_BOND_IND</stp>
        <stp>[1.Weekly Download.xlsm]Coded!R318C57</stp>
        <tr r="BE318" s="14"/>
        <tr r="BE318" s="14"/>
      </tp>
      <tp t="s">
        <v>N</v>
        <stp/>
        <stp>##V3_BDPV12</stp>
        <stp>XS2361280162 Corp</stp>
        <stp>SOCIAL_BOND_IND</stp>
        <stp>[1.Weekly Download.xlsm]Coded!R179C57</stp>
        <tr r="BE179" s="14"/>
        <tr r="BE179" s="14"/>
      </tp>
      <tp t="s">
        <v>N</v>
        <stp/>
        <stp>##V3_BDPV12</stp>
        <stp>XS2374621493 Corp</stp>
        <stp>SOCIAL_BOND_IND</stp>
        <stp>[1.Weekly Download.xlsm]Coded!R163C57</stp>
        <tr r="BE163" s="14"/>
        <tr r="BE163" s="14"/>
      </tp>
      <tp t="s">
        <v>N</v>
        <stp/>
        <stp>##V3_BDPV12</stp>
        <stp>XS2455213590 Corp</stp>
        <stp>SOCIAL_BOND_IND</stp>
        <stp>[1.Weekly Download.xlsm]Coded!R111C57</stp>
        <tr r="BE111" s="14"/>
        <tr r="BE111" s="14"/>
      </tp>
      <tp t="s">
        <v>24/11/2021</v>
        <stp/>
        <stp>##V3_BDPV12</stp>
        <stp>XS2390401524 Corp</stp>
        <stp>SECURITY_PRICING_DATE</stp>
        <stp>[1.Weekly Download.xlsm]Coded!R129C49</stp>
        <tr r="AW129" s="14"/>
        <tr r="AW129" s="14"/>
        <tr r="AW129" s="14"/>
      </tp>
      <tp t="s">
        <v>11/5/2021</v>
        <stp/>
        <stp>##V3_BDPV12</stp>
        <stp>XS2320779213 Corp</stp>
        <stp>SECURITY_PRICING_DATE</stp>
        <stp>[1.Weekly Download.xlsm]Coded!R118C49</stp>
        <tr r="AW118" s="14"/>
        <tr r="AW118" s="14"/>
        <tr r="AW118" s="14"/>
      </tp>
      <tp t="s">
        <v>N</v>
        <stp/>
        <stp>##V3_BDPV12</stp>
        <stp>XS2223574380 Corp</stp>
        <stp>SOCIAL_BOND_IND</stp>
        <stp>[1.Weekly Download.xlsm]Coded!R281C57</stp>
        <tr r="BE281" s="14"/>
        <tr r="BE281" s="14"/>
      </tp>
      <tp t="s">
        <v>N</v>
        <stp/>
        <stp>##V3_BDPV12</stp>
        <stp>XS2357443410 Corp</stp>
        <stp>SOCIAL_BOND_IND</stp>
        <stp>[1.Weekly Download.xlsm]Coded!R170C57</stp>
        <tr r="BE170" s="14"/>
        <tr r="BE170" s="14"/>
      </tp>
      <tp t="s">
        <v>N</v>
        <stp/>
        <stp>##V3_BDPV12</stp>
        <stp>XS2364590716 Corp</stp>
        <stp>SOCIAL_BOND_IND</stp>
        <stp>[1.Weekly Download.xlsm]Coded!R173C57</stp>
        <tr r="BE173" s="14"/>
        <tr r="BE173" s="14"/>
      </tp>
      <tp t="s">
        <v>9/2/2021</v>
        <stp/>
        <stp>##V3_BDPV12</stp>
        <stp>XS2297020765 Corp</stp>
        <stp>SECURITY_PRICING_DATE</stp>
        <stp>[1.Weekly Download.xlsm]Coded!R243C49</stp>
        <tr r="AW243" s="14"/>
        <tr r="AW243" s="14"/>
        <tr r="AW243" s="14"/>
      </tp>
      <tp t="s">
        <v>N</v>
        <stp/>
        <stp>##V3_BDPV12</stp>
        <stp>HK0000744802 Corp</stp>
        <stp>SUSTAINABILITY_BOND_IND</stp>
        <stp>[1.Weekly Download.xlsm]Coded!R185C56</stp>
        <tr r="BD185" s="14"/>
        <tr r="BD185" s="14"/>
      </tp>
      <tp t="s">
        <v>N</v>
        <stp/>
        <stp>##V3_BDPV12</stp>
        <stp>XS2206237260 Corp</stp>
        <stp>FLOATER</stp>
        <stp>[1.Weekly Download.xlsm]Coded!R293C29</stp>
        <tr r="AC293" s="14"/>
        <tr r="AC293" s="14"/>
      </tp>
      <tp t="s">
        <v>N</v>
        <stp/>
        <stp>##V3_BDPV12</stp>
        <stp>XS2126415293 Corp</stp>
        <stp>FLOATER</stp>
        <stp>[1.Weekly Download.xlsm]Coded!R306C29</stp>
        <tr r="AC306" s="14"/>
        <tr r="AC306" s="14"/>
      </tp>
      <tp t="s">
        <v>N</v>
        <stp/>
        <stp>##V3_BDPV12</stp>
        <stp>XS2144033078 Corp</stp>
        <stp>FLOATER</stp>
        <stp>[1.Weekly Download.xlsm]Coded!R300C29</stp>
        <tr r="AC300" s="14"/>
        <tr r="AC300" s="14"/>
      </tp>
      <tp t="s">
        <v>#N/A N/A</v>
        <stp/>
        <stp>##V3_BDPV12</stp>
        <stp>HK0000744695 Corp</stp>
        <stp>FLOATER_FORMULA</stp>
        <stp>[1.Weekly Download.xlsm]Coded!R187C30</stp>
        <tr r="AD187" s="14"/>
      </tp>
      <tp t="s">
        <v>#N/A N/A</v>
        <stp/>
        <stp>##V3_BDPV12</stp>
        <stp>SHAEGZ CH Equity</stp>
        <stp>RTG_MDY_FOREIGN_LT_BANK_DEPOSITS</stp>
        <stp>[1.Weekly Download.xlsm]Coded!R297C20</stp>
        <tr r="T297" s="14"/>
        <tr r="T297" s="14"/>
      </tp>
      <tp t="s">
        <v>N</v>
        <stp/>
        <stp>##V3_BDPV12</stp>
        <stp>XS2436124205 Corp</stp>
        <stp>FLOATER</stp>
        <stp>[1.Weekly Download.xlsm]Coded!R115C29</stp>
        <tr r="AC115" s="14"/>
        <tr r="AC115" s="14"/>
      </tp>
      <tp t="s">
        <v>#N/A N/A</v>
        <stp/>
        <stp>##V3_BDPV12</stp>
        <stp>XS2262084374 Corp</stp>
        <stp>RTG_MDY_ISSUER</stp>
        <stp>[1.Weekly Download.xlsm]Coded!R260C11</stp>
        <tr r="K260" s="14"/>
      </tp>
      <tp t="s">
        <v>N</v>
        <stp/>
        <stp>##V3_BDPV12</stp>
        <stp>XS2403477099 Corp</stp>
        <stp>FLOATER</stp>
        <stp>[1.Weekly Download.xlsm]Coded!R135C29</stp>
        <tr r="AC135" s="14"/>
        <tr r="AC135" s="14"/>
      </tp>
      <tp t="s">
        <v>#N/A N/A</v>
        <stp/>
        <stp>##V3_BDPV12</stp>
        <stp>XS2310752758 Corp</stp>
        <stp>RTG_MDY_ISSUER</stp>
        <stp>[1.Weekly Download.xlsm]Coded!R237C11</stp>
        <tr r="K237" s="14"/>
      </tp>
      <tp t="s">
        <v>#N/A N/A</v>
        <stp/>
        <stp>##V3_BDPV12</stp>
        <stp>XS2417332389 Corp</stp>
        <stp>RTG_MDY_ISSUER</stp>
        <stp>[1.Weekly Download.xlsm]Coded!R125C11</stp>
        <tr r="K125" s="14"/>
      </tp>
      <tp t="s">
        <v>#N/A N/A</v>
        <stp/>
        <stp>##V3_BDPV12</stp>
        <stp>HK0000814258 Corp</stp>
        <stp>FLOATER_FORMULA</stp>
        <stp>[1.Weekly Download.xlsm]Coded!R113C30</stp>
        <tr r="AD113" s="14"/>
      </tp>
      <tp t="s">
        <v>N</v>
        <stp/>
        <stp>##V3_BDPV12</stp>
        <stp>XS2347623626 Corp</stp>
        <stp>FLOATER</stp>
        <stp>[1.Weekly Download.xlsm]Coded!R166C29</stp>
        <tr r="AC166" s="14"/>
        <tr r="AC166" s="14"/>
      </tp>
      <tp t="s">
        <v>N</v>
        <stp/>
        <stp>##V3_BDPV12</stp>
        <stp>XS2406547765 Corp</stp>
        <stp>FLOATER</stp>
        <stp>[1.Weekly Download.xlsm]Coded!R117C29</stp>
        <tr r="AC117" s="14"/>
        <tr r="AC117" s="14"/>
      </tp>
      <tp t="s">
        <v>#N/A N/A</v>
        <stp/>
        <stp>##V3_BDPV12</stp>
        <stp>XS2265797535 Corp</stp>
        <stp>RTG_MDY_ISSUER</stp>
        <stp>[1.Weekly Download.xlsm]Coded!R265C11</stp>
        <tr r="K265" s="14"/>
      </tp>
      <tp t="s">
        <v>#N/A N/A</v>
        <stp/>
        <stp>##V3_BDPV12</stp>
        <stp>XS2371895074 Corp</stp>
        <stp>RTG_MDY_ISSUER</stp>
        <stp>[1.Weekly Download.xlsm]Coded!R168C11</stp>
        <tr r="K168" s="14"/>
      </tp>
      <tp t="s">
        <v>#N/A N/A</v>
        <stp/>
        <stp>##V3_BDPV12</stp>
        <stp>XS2281349618 Corp</stp>
        <stp>RTG_MDY_ISSUER</stp>
        <stp>[1.Weekly Download.xlsm]Coded!R262C11</stp>
        <tr r="K262" s="14"/>
      </tp>
      <tp t="s">
        <v>N</v>
        <stp/>
        <stp>##V3_BDPV12</stp>
        <stp>XS2361211191 Corp</stp>
        <stp>FLOATER</stp>
        <stp>[1.Weekly Download.xlsm]Coded!R145C29</stp>
        <tr r="AC145" s="14"/>
        <tr r="AC145" s="14"/>
      </tp>
      <tp t="s">
        <v>N</v>
        <stp/>
        <stp>##V3_BDPV12</stp>
        <stp>XS2357352702 Corp</stp>
        <stp>FLOATER</stp>
        <stp>[1.Weekly Download.xlsm]Coded!R189C29</stp>
        <tr r="AC189" s="14"/>
        <tr r="AC189" s="14"/>
      </tp>
      <tp t="s">
        <v>N</v>
        <stp/>
        <stp>##V3_BDPV12</stp>
        <stp>XS2429785954 Corp</stp>
        <stp>FLOATER</stp>
        <stp>[1.Weekly Download.xlsm]Coded!R119C29</stp>
        <tr r="AC119" s="14"/>
        <tr r="AC119" s="14"/>
      </tp>
      <tp t="s">
        <v>N</v>
        <stp/>
        <stp>##V3_BDPV12</stp>
        <stp>XS2407007942 Corp</stp>
        <stp>FLOATER</stp>
        <stp>[1.Weekly Download.xlsm]Coded!R131C29</stp>
        <tr r="AC131" s="14"/>
        <tr r="AC131" s="14"/>
      </tp>
      <tp t="s">
        <v>N</v>
        <stp/>
        <stp>##V3_BDPV12</stp>
        <stp>HK0000814258 Corp</stp>
        <stp>SUSTAINABILITY_BOND_IND</stp>
        <stp>[1.Weekly Download.xlsm]Coded!R113C56</stp>
        <tr r="BD113" s="14"/>
        <tr r="BD113" s="14"/>
      </tp>
      <tp t="s">
        <v>#N/A N/A</v>
        <stp/>
        <stp>##V3_BDPV12</stp>
        <stp>XS2325858038 Corp</stp>
        <stp>RTG_MDY_ISSUER</stp>
        <stp>[1.Weekly Download.xlsm]Coded!R226C11</stp>
        <tr r="K226" s="14"/>
      </tp>
      <tp t="s">
        <v>#N/A N/A</v>
        <stp/>
        <stp>##V3_BDPV12</stp>
        <stp>HK0000744802 Corp</stp>
        <stp>FLOATER_FORMULA</stp>
        <stp>[1.Weekly Download.xlsm]Coded!R185C30</stp>
        <tr r="AD185" s="14"/>
      </tp>
      <tp t="s">
        <v>#N/A N/A</v>
        <stp/>
        <stp>##V3_BDPV12</stp>
        <stp>SUZZ CH Equity</stp>
        <stp>RTG_MDY_FOREIGN_LT_BANK_DEPOSITS</stp>
        <stp>[1.Weekly Download.xlsm]Coded!R265C60</stp>
        <tr r="BH265" s="14"/>
      </tp>
      <tp t="s">
        <v>N</v>
        <stp/>
        <stp>##V3_BDPV12</stp>
        <stp>HK0000744695 Corp</stp>
        <stp>SUSTAINABILITY_BOND_IND</stp>
        <stp>[1.Weekly Download.xlsm]Coded!R187C56</stp>
        <tr r="BD187" s="14"/>
        <tr r="BD187" s="14"/>
      </tp>
      <tp t="s">
        <v>Y</v>
        <stp/>
        <stp>##V3_BDPV12</stp>
        <stp>XS2123955952 Corp</stp>
        <stp>FLOATER</stp>
        <stp>[1.Weekly Download.xlsm]Coded!R310C29</stp>
        <tr r="AC310" s="14"/>
        <tr r="AC310" s="14"/>
      </tp>
      <tp t="s">
        <v>N</v>
        <stp/>
        <stp>##V3_BDPV12</stp>
        <stp>XS2333154867 Corp</stp>
        <stp>FLOATER</stp>
        <stp>[1.Weekly Download.xlsm]Coded!R216C29</stp>
        <tr r="AC216" s="14"/>
        <tr r="AC216" s="14"/>
      </tp>
      <tp t="s">
        <v>USD</v>
        <stp/>
        <stp>##V3_BDPV12</stp>
        <stp>XS2549299480 Corp</stp>
        <stp>CRNCY</stp>
        <stp>[1.Weekly Download.xlsm]Coded!R80C52</stp>
        <tr r="AZ80" s="14"/>
        <tr r="AZ80" s="14"/>
      </tp>
      <tp t="s">
        <v>Baa3</v>
        <stp/>
        <stp>##V3_BDPV12</stp>
        <stp>1022891D CH Equity</stp>
        <stp>RTG_MOODY_LONG_TERM</stp>
        <stp>[1.Weekly Download.xlsm]Coded!R17C21</stp>
        <tr r="U17" s="14"/>
        <tr r="U17" s="14"/>
        <tr r="U17" s="14"/>
      </tp>
      <tp t="s">
        <v>#N/A N/A</v>
        <stp/>
        <stp>##V3_BDPV12</stp>
        <stp>1789859D CH Equity</stp>
        <stp>RTG_MOODY_LONG_TERM</stp>
        <stp>[1.Weekly Download.xlsm]Coded!R65C21</stp>
        <tr r="U65" s="14"/>
        <tr r="U65" s="14"/>
      </tp>
      <tp t="s">
        <v>#N/A N/A</v>
        <stp/>
        <stp>##V3_BDPV12</stp>
        <stp>1579506D VI Equity</stp>
        <stp>EQY_PRIM_SECURITY_PRIM_EXCH</stp>
        <stp>[1.Weekly Download.xlsm]Coded!R212C35</stp>
        <tr r="AI212" s="14"/>
      </tp>
      <tp t="s">
        <v>#N/A N/A</v>
        <stp/>
        <stp>##V3_BDPV12</stp>
        <stp>0489737D CH Equity</stp>
        <stp>RTG_FITCH_LT_ISSUER_DEFAULT</stp>
        <stp>[1.Weekly Download.xlsm]Coded!R155C24</stp>
        <tr r="X155" s="14"/>
        <tr r="X155" s="14"/>
      </tp>
      <tp t="s">
        <v>12/7/2023</v>
        <stp/>
        <stp>##V3_BDPV12</stp>
        <stp>XS2648499007 Corp</stp>
        <stp>SECURITY_PRICING_DATE</stp>
        <stp>[1.Weekly Download.xlsm]Coded!R23C49</stp>
        <tr r="AW23" s="14"/>
        <tr r="AW23" s="14"/>
        <tr r="AW23" s="14"/>
      </tp>
      <tp t="s">
        <v>#N/A N/A</v>
        <stp/>
        <stp>##V3_BDPV12</stp>
        <stp>0489737D CH Equity</stp>
        <stp>RTG_FITCH_LT_ISSUER_DEFAULT</stp>
        <stp>[1.Weekly Download.xlsm]Coded!R277C24</stp>
        <tr r="X277" s="14"/>
        <tr r="X277" s="14"/>
      </tp>
      <tp t="s">
        <v>#N/A N/A</v>
        <stp/>
        <stp>##V3_BDPV12</stp>
        <stp>2112976D VI Equity</stp>
        <stp>EQY_PRIM_SECURITY_PRIM_EXCH</stp>
        <stp>[1.Weekly Download.xlsm]Coded!R92C35</stp>
        <tr r="AI92" s="14"/>
      </tp>
      <tp t="s">
        <v>#N/A N/A</v>
        <stp/>
        <stp>##V3_BDPV12</stp>
        <stp>2112976D VI Equity</stp>
        <stp>EQY_PRIM_SECURITY_PRIM_EXCH</stp>
        <stp>[1.Weekly Download.xlsm]Coded!R24C35</stp>
        <tr r="AI24" s="14"/>
      </tp>
      <tp t="s">
        <v>#N/A N/A</v>
        <stp/>
        <stp>##V3_BDPV12</stp>
        <stp>2112976D VI Equity</stp>
        <stp>EQY_PRIM_SECURITY_PRIM_EXCH</stp>
        <stp>[1.Weekly Download.xlsm]Coded!R36C35</stp>
        <tr r="AI36" s="14"/>
      </tp>
      <tp t="s">
        <v>6/6/2023</v>
        <stp/>
        <stp>##V3_BDPV12</stp>
        <stp>XS2618570068 Corp</stp>
        <stp>SECURITY_PRICING_DATE</stp>
        <stp>[1.Weekly Download.xlsm]Coded!R36C49</stp>
        <tr r="AW36" s="14"/>
        <tr r="AW36" s="14"/>
        <tr r="AW36" s="14"/>
      </tp>
      <tp t="s">
        <v>6/6/2023</v>
        <stp/>
        <stp>##V3_BDPV12</stp>
        <stp>XS2618570068 Corp</stp>
        <stp>SECURITY_PRICING_DATE</stp>
        <stp>[1.Weekly Download.xlsm]Coded!R24C49</stp>
        <tr r="AW24" s="14"/>
        <tr r="AW24" s="14"/>
        <tr r="AW24" s="14"/>
      </tp>
      <tp t="s">
        <v>WD</v>
        <stp/>
        <stp>##V3_BDPV12</stp>
        <stp>1781100D CH Equity</stp>
        <stp>RTG_FITCH_LT_ISSUER_DEFAULT</stp>
        <stp>[1.Weekly Download.xlsm]Coded!R179C24</stp>
        <tr r="X179" s="14"/>
        <tr r="X179" s="14"/>
        <tr r="X179" s="14"/>
      </tp>
      <tp t="s">
        <v>#N/A N/A</v>
        <stp/>
        <stp>##V3_BDPV12</stp>
        <stp>IFELCZ CH Equity</stp>
        <stp>EQY_PRIM_SECURITY_PRIM_EXCH</stp>
        <stp>[1.Weekly Download.xlsm]Coded!R68C35</stp>
        <tr r="AI68" s="14"/>
      </tp>
      <tp t="s">
        <v>#N/A N/A</v>
        <stp/>
        <stp>##V3_BDPV12</stp>
        <stp>IFELCZ CH Equity</stp>
        <stp>EQY_PRIM_SECURITY_PRIM_EXCH</stp>
        <stp>[1.Weekly Download.xlsm]Coded!R45C35</stp>
        <tr r="AI45" s="14"/>
      </tp>
      <tp t="s">
        <v>30/3/2023</v>
        <stp/>
        <stp>##V3_BDPV12</stp>
        <stp>XS2599011116 Corp</stp>
        <stp>SECURITY_PRICING_DATE</stp>
        <stp>[1.Weekly Download.xlsm]Coded!R51C49</stp>
        <tr r="AW51" s="14"/>
        <tr r="AW51" s="14"/>
        <tr r="AW51" s="14"/>
      </tp>
      <tp t="s">
        <v>A-</v>
        <stp/>
        <stp>##V3_BDPV12</stp>
        <stp>1660312D CH Equity</stp>
        <stp>RTG_FITCH_LT_ISSUER_DEFAULT</stp>
        <stp>[1.Weekly Download.xlsm]Coded!R127C24</stp>
        <tr r="X127" s="14"/>
        <tr r="X127" s="14"/>
        <tr r="X127" s="14"/>
      </tp>
      <tp t="s">
        <v>A-</v>
        <stp/>
        <stp>##V3_BDPV12</stp>
        <stp>1660312D CH Equity</stp>
        <stp>RTG_FITCH_LT_ISSUER_DEFAULT</stp>
        <stp>[1.Weekly Download.xlsm]Coded!R127C62</stp>
        <tr r="BJ127" s="14"/>
        <tr r="BJ127" s="14"/>
      </tp>
      <tp t="s">
        <v>成都高新投资集团有限</v>
        <stp/>
        <stp>##V3_BDPV12</stp>
        <stp>GXCDIZ CH Equity</stp>
        <stp>ISSUER</stp>
        <stp>[1.Weekly Download.xlsm]Coded!R141C37</stp>
        <tr r="AK141" s="14"/>
        <tr r="AK141" s="14"/>
      </tp>
      <tp t="s">
        <v>CPIZ CH</v>
        <stp/>
        <stp>##V3_BDPV12</stp>
        <stp>XS2417388175 Corp</stp>
        <stp>ISSUER_PARENT_EQY_TICKER</stp>
        <stp>[1.Weekly Download.xlsm]Coded!R128C58</stp>
        <tr r="BF128" s="14"/>
        <tr r="BF128" s="14"/>
      </tp>
      <tp t="s">
        <v>998 HK</v>
        <stp/>
        <stp>##V3_BDPV12</stp>
        <stp>XS2400120650 Corp</stp>
        <stp>ISSUER_PARENT_EQY_TICKER</stp>
        <stp>[1.Weekly Download.xlsm]Coded!R133C58</stp>
        <tr r="BF133" s="14"/>
        <tr r="BF133" s="14"/>
      </tp>
      <tp t="s">
        <v>#N/A N/A</v>
        <stp/>
        <stp>##V3_BDPV12</stp>
        <stp>XS2206799004 Corp</stp>
        <stp>ISSUER_PARENT_EQY_TICKER</stp>
        <stp>[1.Weekly Download.xlsm]Coded!R282C58</stp>
        <tr r="BF282" s="14"/>
      </tp>
      <tp t="s">
        <v>002146 CH</v>
        <stp/>
        <stp>##V3_BDPV12</stp>
        <stp>XS2280638607 Corp</stp>
        <stp>ISSUER_PARENT_EQY_TICKER</stp>
        <stp>[1.Weekly Download.xlsm]Coded!R259C58</stp>
        <tr r="BF259" s="14"/>
        <tr r="BF259" s="14"/>
      </tp>
      <tp t="s">
        <v>#N/A N/A</v>
        <stp/>
        <stp>##V3_BDPV12</stp>
        <stp>CJSXGZ CH Equity</stp>
        <stp>RTG_MDY_ISSUER</stp>
        <stp>[1.Weekly Download.xlsm]Coded!R275C19</stp>
        <tr r="S275" s="14"/>
        <tr r="S275" s="14"/>
      </tp>
      <tp t="s">
        <v>#N/A N/A</v>
        <stp/>
        <stp>##V3_BDPV12</stp>
        <stp>CJSXGZ CH Equity</stp>
        <stp>RTG_MDY_ISSUER</stp>
        <stp>[1.Weekly Download.xlsm]Coded!R276C19</stp>
        <tr r="S276" s="14"/>
        <tr r="S276" s="14"/>
      </tp>
      <tp t="s">
        <v>3328 HK</v>
        <stp/>
        <stp>##V3_BDPV12</stp>
        <stp>XS2176772031 Corp</stp>
        <stp>ISSUER_PARENT_EQY_TICKER</stp>
        <stp>[1.Weekly Download.xlsm]Coded!R299C58</stp>
        <tr r="BF299" s="14"/>
        <tr r="BF299" s="14"/>
      </tp>
      <tp>
        <v>100</v>
        <stp/>
        <stp>##V3_BDPV12</stp>
        <stp>HK0000814258 Corp</stp>
        <stp>ISSUE_PX</stp>
        <stp>[1.Weekly Download.xlsm]Coded!R113C54</stp>
        <tr r="BB113" s="14"/>
        <tr r="BB113" s="14"/>
      </tp>
      <tp t="s">
        <v>CCHGLZ CH</v>
        <stp/>
        <stp>##V3_BDPV12</stp>
        <stp>XS2413634572 Corp</stp>
        <stp>ISSUER_PARENT_EQY_TICKER</stp>
        <stp>[1.Weekly Download.xlsm]Coded!R122C58</stp>
        <tr r="BF122" s="14"/>
        <tr r="BF122" s="14"/>
      </tp>
      <tp t="s">
        <v>CAICPZ CH</v>
        <stp/>
        <stp>##V3_BDPV12</stp>
        <stp>XS2330495651 Corp</stp>
        <stp>ISSUER_PARENT_EQY_TICKER</stp>
        <stp>[1.Weekly Download.xlsm]Coded!R225C58</stp>
        <tr r="BF225" s="14"/>
        <tr r="BF225" s="14"/>
      </tp>
      <tp t="s">
        <v>#N/A N/A</v>
        <stp/>
        <stp>##V3_BDPV12</stp>
        <stp>CJSXGZ CH Equity</stp>
        <stp>RTG_MDY_ISSUER</stp>
        <stp>[1.Weekly Download.xlsm]Coded!R275C59</stp>
        <tr r="BG275" s="14"/>
      </tp>
      <tp t="s">
        <v>#N/A N/A</v>
        <stp/>
        <stp>##V3_BDPV12</stp>
        <stp>CJSXGZ CH Equity</stp>
        <stp>RTG_MDY_ISSUER</stp>
        <stp>[1.Weekly Download.xlsm]Coded!R276C59</stp>
        <tr r="BG276" s="14"/>
      </tp>
      <tp t="s">
        <v>湖州市城市投资发展集</v>
        <stp/>
        <stp>##V3_BDPV12</stp>
        <stp>HZCCIZ CH Equity</stp>
        <stp>ISSUER</stp>
        <stp>[1.Weekly Download.xlsm]Coded!R119C37</stp>
        <tr r="AK119" s="14"/>
        <tr r="AK119" s="14"/>
      </tp>
      <tp t="s">
        <v>湖州市城市投资发展集</v>
        <stp/>
        <stp>##V3_BDPV12</stp>
        <stp>HZCCIZ CH Equity</stp>
        <stp>ISSUER</stp>
        <stp>[1.Weekly Download.xlsm]Coded!R139C37</stp>
        <tr r="AK139" s="14"/>
        <tr r="AK139" s="14"/>
      </tp>
      <tp t="s">
        <v>1611299D CH</v>
        <stp/>
        <stp>##V3_BDPV12</stp>
        <stp>XS2322572459 Corp</stp>
        <stp>ISSUER_PARENT_EQY_TICKER</stp>
        <stp>[1.Weekly Download.xlsm]Coded!R236C58</stp>
        <tr r="BF236" s="14"/>
        <tr r="BF236" s="14"/>
      </tp>
      <tp t="s">
        <v>600705 CH</v>
        <stp/>
        <stp>##V3_BDPV12</stp>
        <stp>XS2387065134 Corp</stp>
        <stp>ISSUER_PARENT_EQY_TICKER</stp>
        <stp>[1.Weekly Download.xlsm]Coded!R143C58</stp>
        <tr r="BF143" s="14"/>
        <tr r="BF143" s="14"/>
      </tp>
      <tp t="s">
        <v>1529346D CH</v>
        <stp/>
        <stp>##V3_BDPV12</stp>
        <stp>XS2291799778 Corp</stp>
        <stp>ISSUER_PARENT_EQY_TICKER</stp>
        <stp>[1.Weekly Download.xlsm]Coded!R250C58</stp>
        <tr r="BF250" s="14"/>
        <tr r="BF250" s="14"/>
      </tp>
      <tp t="s">
        <v>754 HK</v>
        <stp/>
        <stp>##V3_BDPV12</stp>
        <stp>XS2112787499 Corp</stp>
        <stp>ISSUER_PARENT_EQY_TICKER</stp>
        <stp>[1.Weekly Download.xlsm]Coded!R315C58</stp>
        <tr r="BF315" s="14"/>
        <tr r="BF315" s="14"/>
      </tp>
      <tp t="s">
        <v>1186 HK</v>
        <stp/>
        <stp>##V3_BDPV12</stp>
        <stp>XS2340538680 Corp</stp>
        <stp>ISSUER_PARENT_EQY_TICKER</stp>
        <stp>[1.Weekly Download.xlsm]Coded!R213C58</stp>
        <tr r="BF213" s="14"/>
        <tr r="BF213" s="14"/>
      </tp>
      <tp t="s">
        <v>0795591D CH</v>
        <stp/>
        <stp>##V3_BDPV12</stp>
        <stp>XS2364642293 Corp</stp>
        <stp>ISSUER_PARENT_EQY_TICKER</stp>
        <stp>[1.Weekly Download.xlsm]Coded!R167C58</stp>
        <tr r="BF167" s="14"/>
        <tr r="BF167" s="14"/>
      </tp>
      <tp t="s">
        <v>#N/A N/A</v>
        <stp/>
        <stp>##V3_BDPV12</stp>
        <stp>FJSUNZ CH Equity</stp>
        <stp>RTG_MDY_ISSUER</stp>
        <stp>[1.Weekly Download.xlsm]Coded!R267C19</stp>
        <tr r="S267" s="14"/>
        <tr r="S267" s="14"/>
      </tp>
      <tp t="s">
        <v>#N/A N/A</v>
        <stp/>
        <stp>##V3_BDPV12</stp>
        <stp>FJSUNZ CH Equity</stp>
        <stp>RTG_MDY_ISSUER</stp>
        <stp>[1.Weekly Download.xlsm]Coded!R281C19</stp>
        <tr r="S281" s="14"/>
        <tr r="S281" s="14"/>
      </tp>
      <tp t="s">
        <v>601818 CH</v>
        <stp/>
        <stp>##V3_BDPV12</stp>
        <stp>XS2297070190 Corp</stp>
        <stp>ISSUER_PARENT_EQY_TICKER</stp>
        <stp>[1.Weekly Download.xlsm]Coded!R240C58</stp>
        <tr r="BF240" s="14"/>
        <tr r="BF240" s="14"/>
      </tp>
      <tp t="s">
        <v>#N/A N/A</v>
        <stp/>
        <stp>##V3_BDPV12</stp>
        <stp>XS2384202292 Corp</stp>
        <stp>ISSUER_PARENT_EQY_TICKER</stp>
        <stp>[1.Weekly Download.xlsm]Coded!R148C58</stp>
        <tr r="BF148" s="14"/>
      </tp>
      <tp t="s">
        <v>#N/A N/A</v>
        <stp/>
        <stp>##V3_BDPV12</stp>
        <stp>1660312D CH Equity</stp>
        <stp>RTG_MDY_LT_CORP_FAMILY</stp>
        <stp>[1.Weekly Download.xlsm]Coded!R127C22</stp>
        <tr r="V127" s="14"/>
        <tr r="V127" s="14"/>
      </tp>
      <tp t="s">
        <v>#N/A N/A</v>
        <stp/>
        <stp>##V3_BDPV12</stp>
        <stp>1052396D HK Equity</stp>
        <stp>RTG_MDY_LT_CORP_FAMILY</stp>
        <stp>[1.Weekly Download.xlsm]Coded!R169C22</stp>
        <tr r="V169" s="14"/>
        <tr r="V169" s="14"/>
      </tp>
      <tp t="s">
        <v>#N/A N/A</v>
        <stp/>
        <stp>##V3_BDPV12</stp>
        <stp>1529346D CH Equity</stp>
        <stp>RTG_MDY_LT_CORP_FAMILY</stp>
        <stp>[1.Weekly Download.xlsm]Coded!R250C22</stp>
        <tr r="V250" s="14"/>
        <tr r="V250" s="14"/>
      </tp>
      <tp t="s">
        <v>#N/A N/A</v>
        <stp/>
        <stp>##V3_BDPV12</stp>
        <stp>CMSHKZ HK Equity</stp>
        <stp>RTG_MDY_ISSUER</stp>
        <stp>[1.Weekly Download.xlsm]Coded!R152C19</stp>
        <tr r="S152" s="14"/>
        <tr r="S152" s="14"/>
      </tp>
      <tp t="s">
        <v>#N/A N/A</v>
        <stp/>
        <stp>##V3_BDPV12</stp>
        <stp>0335254D HK Equity</stp>
        <stp>RTG_MDY_LT_CORP_FAMILY</stp>
        <stp>[1.Weekly Download.xlsm]Coded!R107C22</stp>
        <tr r="V107" s="14"/>
        <tr r="V107" s="14"/>
      </tp>
      <tp t="s">
        <v>0768356D CH</v>
        <stp/>
        <stp>##V3_BDPV12</stp>
        <stp>XS2573678435 Corp</stp>
        <stp>GUARANTOR_EQY_TICKER</stp>
        <stp>[1.Weekly Download.xlsm]Coded!R57C18</stp>
        <tr r="R57" s="14"/>
        <tr r="R57" s="14"/>
        <tr r="R57" s="14"/>
        <tr r="R57" s="14"/>
      </tp>
      <tp t="s">
        <v>BBB</v>
        <stp/>
        <stp>##V3_BDPV12</stp>
        <stp>XS2451515279 Corp</stp>
        <stp>RTG_FITCH_LT_ISSUER_DEFAULT</stp>
        <stp>[1.Weekly Download.xlsm]Coded!R98C16</stp>
        <tr r="P98" s="14"/>
        <tr r="P98" s="14"/>
      </tp>
      <tp t="s">
        <v>0794492D CH</v>
        <stp/>
        <stp>##V3_BDPV12</stp>
        <stp>XS2463439690 Corp</stp>
        <stp>GUARANTOR_EQY_TICKER</stp>
        <stp>[1.Weekly Download.xlsm]Coded!R99C18</stp>
        <tr r="R99" s="14"/>
        <tr r="R99" s="14"/>
        <tr r="R99" s="14"/>
        <tr r="R99" s="14"/>
      </tp>
      <tp t="s">
        <v>15/4/2021</v>
        <stp/>
        <stp>##V3_BDPV12</stp>
        <stp>US88032XBA19 Corp</stp>
        <stp>SECURITY_PRICING_DATE</stp>
        <stp>[1.Weekly Download.xlsm]Coded!R230C49</stp>
        <tr r="AW230" s="14"/>
        <tr r="AW230" s="14"/>
        <tr r="AW230" s="14"/>
      </tp>
      <tp t="s">
        <v>#N/A N/A</v>
        <stp/>
        <stp>##V3_BDPV12</stp>
        <stp>1400277D MA Equity</stp>
        <stp>RTG_MDY_FOREIGN_LT_BANK_DEPOSITS</stp>
        <stp>[1.Weekly Download.xlsm]Coded!R28C60</stp>
        <tr r="BH28" s="14"/>
      </tp>
      <tp t="s">
        <v>0489702D CH</v>
        <stp/>
        <stp>##V3_BDPV12</stp>
        <stp>XS2576128727 Corp</stp>
        <stp>GUARANTOR_EQY_TICKER</stp>
        <stp>[1.Weekly Download.xlsm]Coded!R69C18</stp>
        <tr r="R69" s="14"/>
        <tr r="R69" s="14"/>
        <tr r="R69" s="14"/>
        <tr r="R69" s="14"/>
      </tp>
      <tp t="s">
        <v>#N/A N/A</v>
        <stp/>
        <stp>##V3_BDPV12</stp>
        <stp>HZCCIZ CH Equity</stp>
        <stp>EQY_PRIM_SECURITY_PRIM_EXCH</stp>
        <stp>[1.Weekly Download.xlsm]Coded!R119C35</stp>
        <tr r="AI119" s="14"/>
      </tp>
      <tp t="s">
        <v>#N/A N/A</v>
        <stp/>
        <stp>##V3_BDPV12</stp>
        <stp>HZCCIZ CH Equity</stp>
        <stp>EQY_PRIM_SECURITY_PRIM_EXCH</stp>
        <stp>[1.Weekly Download.xlsm]Coded!R139C35</stp>
        <tr r="AI139" s="14"/>
      </tp>
      <tp t="s">
        <v>#N/A N/A</v>
        <stp/>
        <stp>##V3_BDPV12</stp>
        <stp>HK0000921038 Corp</stp>
        <stp>SPREAD_TO_TSY_ISSUE</stp>
        <stp>[1.Weekly Download.xlsm]Coded!R42C26</stp>
        <tr r="Z42" s="14"/>
      </tp>
      <tp t="s">
        <v>#N/A N/A</v>
        <stp/>
        <stp>##V3_BDPV12</stp>
        <stp>0967746D CH Equity</stp>
        <stp>RTG_MDY_FOREIGN_LT_BANK_DEPOSITS</stp>
        <stp>[1.Weekly Download.xlsm]Coded!R84C60</stp>
        <tr r="BH84" s="14"/>
      </tp>
      <tp t="s">
        <v>#N/A N/A</v>
        <stp/>
        <stp>##V3_BDPV12</stp>
        <stp>0967746D CH Equity</stp>
        <stp>RTG_MDY_FOREIGN_LT_BANK_DEPOSITS</stp>
        <stp>[1.Weekly Download.xlsm]Coded!R85C60</stp>
        <tr r="BH85" s="14"/>
      </tp>
      <tp t="s">
        <v>#N/A N/A</v>
        <stp/>
        <stp>##V3_BDPV12</stp>
        <stp>0335254D HK Equity</stp>
        <stp>RTG_MDY_FOREIGN_LT_BANK_DEPOSITS</stp>
        <stp>[1.Weekly Download.xlsm]Coded!R26C20</stp>
        <tr r="T26" s="14"/>
        <tr r="T26" s="14"/>
      </tp>
      <tp t="s">
        <v>#N/A N/A</v>
        <stp/>
        <stp>##V3_BDPV12</stp>
        <stp>XS2679063862 Corp</stp>
        <stp>RTG_FITCH</stp>
        <stp>[1.Weekly Download.xlsm]Coded!R9C10</stp>
        <tr r="J9" s="14"/>
      </tp>
      <tp t="s">
        <v>#N/A N/A</v>
        <stp/>
        <stp>##V3_BDPV12</stp>
        <stp>XS2549299480 Corp</stp>
        <stp>RTG_FITCH_LT_ISSUER_DEFAULT</stp>
        <stp>[1.Weekly Download.xlsm]Coded!R80C16</stp>
        <tr r="P80" s="14"/>
      </tp>
      <tp t="s">
        <v>#N/A N/A</v>
        <stp/>
        <stp>##V3_BDPV12</stp>
        <stp>XS2656498313 Corp</stp>
        <stp>RTG_FITCH_LT_ISSUER_DEFAULT</stp>
        <stp>[1.Weekly Download.xlsm]Coded!R19C16</stp>
        <tr r="P19" s="14"/>
      </tp>
      <tp t="s">
        <v>#N/A N/A</v>
        <stp/>
        <stp>##V3_BDPV12</stp>
        <stp>0956443D CH Equity</stp>
        <stp>RTG_MDY_FOREIGN_LT_BANK_DEPOSITS</stp>
        <stp>[1.Weekly Download.xlsm]Coded!R35C60</stp>
        <tr r="BH35" s="14"/>
      </tp>
      <tp t="s">
        <v>#N/A N/A</v>
        <stp/>
        <stp>##V3_BDPV12</stp>
        <stp>G228012 Corp</stp>
        <stp>RTG_SP</stp>
        <stp>[1.Weekly Download.xlsm]Coded!R91C9</stp>
        <tr r="I91" s="14"/>
      </tp>
      <tp t="s">
        <v>#N/A Field Not Applicable</v>
        <stp/>
        <stp>##V3_BDPV12</stp>
        <stp>XS2599011116 Corp</stp>
        <stp>FLT_SPREAD</stp>
        <stp>[1.Weekly Download.xlsm]Coded!R51C28</stp>
        <tr r="AB51" s="14"/>
      </tp>
      <tp t="s">
        <v>#N/A N/A</v>
        <stp/>
        <stp>##V3_BDPV12</stp>
        <stp>G228032 Corp</stp>
        <stp>RTG_SP</stp>
        <stp>[1.Weekly Download.xlsm]Coded!R81C9</stp>
        <tr r="I81" s="14"/>
      </tp>
      <tp>
        <v>60</v>
        <stp/>
        <stp>##V3_BDPV12</stp>
        <stp>XS2677539541 Corp</stp>
        <stp>FLT_SPREAD</stp>
        <stp>[1.Weekly Download.xlsm]Coded!R11C28</stp>
        <tr r="AB11" s="14"/>
        <tr r="AB11" s="14"/>
      </tp>
      <tp t="s">
        <v>#N/A Field Not Applicable</v>
        <stp/>
        <stp>##V3_BDPV12</stp>
        <stp>XS2526839092 Corp</stp>
        <stp>FLT_SPREAD</stp>
        <stp>[1.Weekly Download.xlsm]Coded!R61C28</stp>
        <tr r="AB61" s="14"/>
      </tp>
      <tp t="s">
        <v>#N/A Field Not Applicable</v>
        <stp/>
        <stp>##V3_BDPV12</stp>
        <stp>XS2584378025 Corp</stp>
        <stp>FLT_SPREAD</stp>
        <stp>[1.Weekly Download.xlsm]Coded!R63C28</stp>
        <tr r="AB63" s="14"/>
      </tp>
      <tp>
        <v>316.2</v>
        <stp/>
        <stp>##V3_BDPV12</stp>
        <stp>XS2639510341 Corp</stp>
        <stp>FLT_SPREAD</stp>
        <stp>[1.Weekly Download.xlsm]Coded!R28C28</stp>
        <tr r="AB28" s="14"/>
        <tr r="AB28" s="14"/>
      </tp>
      <tp t="s">
        <v>#N/A N/A</v>
        <stp/>
        <stp>##V3_BDPV12</stp>
        <stp>G228079 Corp</stp>
        <stp>RTG_SP</stp>
        <stp>[1.Weekly Download.xlsm]Coded!R71C9</stp>
        <tr r="I71" s="14"/>
      </tp>
      <tp t="s">
        <v>#N/A N/A</v>
        <stp/>
        <stp>##V3_BDPV12</stp>
        <stp>XS2634238526 Corp</stp>
        <stp>RTG_SP_LT_FC_ISSUER_CREDIT</stp>
        <stp>[1.Weekly Download.xlsm]Coded!R31C15</stp>
        <tr r="O31" s="14"/>
      </tp>
      <tp t="s">
        <v>#N/A N/A</v>
        <stp/>
        <stp>##V3_BDPV12</stp>
        <stp>XS2634238526 Corp</stp>
        <stp>RTG_SP_LT_FC_ISSUER_CREDIT</stp>
        <stp>[1.Weekly Download.xlsm]Coded!R32C15</stp>
        <tr r="O32" s="14"/>
      </tp>
      <tp t="s">
        <v>NR</v>
        <stp/>
        <stp>##V3_BDPV12</stp>
        <stp>XS2487638764 Corp</stp>
        <stp>RTG_SP_LT_FC_ISSUER_CREDIT</stp>
        <stp>[1.Weekly Download.xlsm]Coded!R96C15</stp>
        <tr r="O96" s="14"/>
        <tr r="O96" s="14"/>
      </tp>
      <tp t="s">
        <v>N</v>
        <stp/>
        <stp>##V3_BDPV12</stp>
        <stp>XS2690707497 Corp</stp>
        <stp>SUSTAINABILITY_BOND_IND</stp>
        <stp>[1.Weekly Download.xlsm]Coded!R8C56</stp>
        <tr r="BD8" s="14"/>
        <tr r="BD8" s="14"/>
      </tp>
      <tp>
        <v>370</v>
        <stp/>
        <stp>##V3_BDPV12</stp>
        <stp>XS2543377068 Corp</stp>
        <stp>SPREAD_TO_TSY_ISSUE</stp>
        <stp>[1.Weekly Download.xlsm]Coded!R82C26</stp>
        <tr r="Z82" s="14"/>
        <tr r="Z82" s="14"/>
      </tp>
      <tp t="s">
        <v>BBB+</v>
        <stp/>
        <stp>##V3_BDPV12</stp>
        <stp>NJHTEZ CH Equity</stp>
        <stp>RTG_FITCH_LT_ISSUER_DEFAULT</stp>
        <stp>[1.Weekly Download.xlsm]Coded!R137C62</stp>
        <tr r="BJ137" s="14"/>
        <tr r="BJ137" s="14"/>
      </tp>
      <tp t="s">
        <v>21/6/2021</v>
        <stp/>
        <stp>##V3_BDPV12</stp>
        <stp>XS2353028298 Corp</stp>
        <stp>SECURITY_PRICING_DATE</stp>
        <stp>[1.Weekly Download.xlsm]Coded!R176C49</stp>
        <tr r="AW176" s="14"/>
        <tr r="AW176" s="14"/>
        <tr r="AW176" s="14"/>
      </tp>
      <tp t="s">
        <v>21/6/2021</v>
        <stp/>
        <stp>##V3_BDPV12</stp>
        <stp>XS2353028298 Corp</stp>
        <stp>SECURITY_PRICING_DATE</stp>
        <stp>[1.Weekly Download.xlsm]Coded!R193C49</stp>
        <tr r="AW193" s="14"/>
        <tr r="AW193" s="14"/>
        <tr r="AW193" s="14"/>
      </tp>
      <tp t="s">
        <v>VG</v>
        <stp/>
        <stp>##V3_BDPV12</stp>
        <stp>XS2371895074 Corp</stp>
        <stp>CNTRY_ISSUE_ISO</stp>
        <stp>[1.Weekly Download.xlsm]Coded!R168C34</stp>
        <tr r="AH168" s="14"/>
        <tr r="AH168" s="14"/>
      </tp>
      <tp t="s">
        <v>VG</v>
        <stp/>
        <stp>##V3_BDPV12</stp>
        <stp>XS2274835631 Corp</stp>
        <stp>CNTRY_ISSUE_ISO</stp>
        <stp>[1.Weekly Download.xlsm]Coded!R255C34</stp>
        <tr r="AH255" s="14"/>
        <tr r="AH255" s="14"/>
      </tp>
      <tp t="s">
        <v>#N/A N/A</v>
        <stp/>
        <stp>##V3_BDPV12</stp>
        <stp>HK0000744695 Corp</stp>
        <stp>RTG_MDY_ISSUER</stp>
        <stp>[1.Weekly Download.xlsm]Coded!R187C11</stp>
        <tr r="K187" s="14"/>
      </tp>
      <tp t="s">
        <v>BM</v>
        <stp/>
        <stp>##V3_BDPV12</stp>
        <stp>XS2336271510 Corp</stp>
        <stp>CNTRY_ISSUE_ISO</stp>
        <stp>[1.Weekly Download.xlsm]Coded!R215C34</stp>
        <tr r="AH215" s="14"/>
        <tr r="AH215" s="14"/>
      </tp>
      <tp t="s">
        <v>KY</v>
        <stp/>
        <stp>##V3_BDPV12</stp>
        <stp>XS2262084374 Corp</stp>
        <stp>CNTRY_ISSUE_ISO</stp>
        <stp>[1.Weekly Download.xlsm]Coded!R260C34</stp>
        <tr r="AH260" s="14"/>
        <tr r="AH260" s="14"/>
      </tp>
      <tp t="s">
        <v>CN</v>
        <stp/>
        <stp>##V3_BDPV12</stp>
        <stp>XS2344386540 Corp</stp>
        <stp>CNTRY_ISSUE_ISO</stp>
        <stp>[1.Weekly Download.xlsm]Coded!R211C34</stp>
        <tr r="AH211" s="14"/>
        <tr r="AH211" s="14"/>
      </tp>
      <tp t="s">
        <v>HK</v>
        <stp/>
        <stp>##V3_BDPV12</stp>
        <stp>XS2467774209 Corp</stp>
        <stp>CNTRY_ISSUE_ISO</stp>
        <stp>[1.Weekly Download.xlsm]Coded!R103C34</stp>
        <tr r="AH103" s="14"/>
        <tr r="AH103" s="14"/>
      </tp>
      <tp t="s">
        <v>N</v>
        <stp/>
        <stp>##V3_BDPV12</stp>
        <stp>XS2213048965 Corp</stp>
        <stp>SOCIAL_BOND_IND</stp>
        <stp>[1.Weekly Download.xlsm]Coded!R272C57</stp>
        <tr r="BE272" s="14"/>
        <tr r="BE272" s="14"/>
      </tp>
      <tp t="s">
        <v>3/3/2021</v>
        <stp/>
        <stp>##V3_BDPV12</stp>
        <stp>XS2249848719 Corp</stp>
        <stp>SECURITY_PRICING_DATE</stp>
        <stp>[1.Weekly Download.xlsm]Coded!R241C49</stp>
        <tr r="AW241" s="14"/>
        <tr r="AW241" s="14"/>
        <tr r="AW241" s="14"/>
      </tp>
      <tp t="s">
        <v>20/7/2020</v>
        <stp/>
        <stp>##V3_BDPV12</stp>
        <stp>XS2208864418 Corp</stp>
        <stp>SECURITY_PRICING_DATE</stp>
        <stp>[1.Weekly Download.xlsm]Coded!R292C49</stp>
        <tr r="AW292" s="14"/>
        <tr r="AW292" s="14"/>
        <tr r="AW292" s="14"/>
      </tp>
      <tp t="s">
        <v>29/3/2021</v>
        <stp/>
        <stp>##V3_BDPV12</stp>
        <stp>XS2288886216 Corp</stp>
        <stp>SECURITY_PRICING_DATE</stp>
        <stp>[1.Weekly Download.xlsm]Coded!R233C49</stp>
        <tr r="AW233" s="14"/>
        <tr r="AW233" s="14"/>
        <tr r="AW233" s="14"/>
      </tp>
      <tp t="s">
        <v>11/3/2021</v>
        <stp/>
        <stp>##V3_BDPV12</stp>
        <stp>XS2298176988 Corp</stp>
        <stp>SECURITY_PRICING_DATE</stp>
        <stp>[1.Weekly Download.xlsm]Coded!R238C49</stp>
        <tr r="AW238" s="14"/>
        <tr r="AW238" s="14"/>
        <tr r="AW238" s="14"/>
      </tp>
      <tp t="s">
        <v>CN</v>
        <stp/>
        <stp>##V3_BDPV12</stp>
        <stp>XS2238561281 Corp</stp>
        <stp>CNTRY_ISSUE_ISO</stp>
        <stp>[1.Weekly Download.xlsm]Coded!R269C34</stp>
        <tr r="AH269" s="14"/>
        <tr r="AH269" s="14"/>
      </tp>
      <tp t="s">
        <v>N</v>
        <stp/>
        <stp>##V3_BDPV12</stp>
        <stp>XS2297070190 Corp</stp>
        <stp>SOCIAL_BOND_IND</stp>
        <stp>[1.Weekly Download.xlsm]Coded!R240C57</stp>
        <tr r="BE240" s="14"/>
        <tr r="BE240" s="14"/>
      </tp>
      <tp t="s">
        <v>N</v>
        <stp/>
        <stp>##V3_BDPV12</stp>
        <stp>XS2206799004 Corp</stp>
        <stp>SOCIAL_BOND_IND</stp>
        <stp>[1.Weekly Download.xlsm]Coded!R282C57</stp>
        <tr r="BE282" s="14"/>
        <tr r="BE282" s="14"/>
      </tp>
      <tp t="s">
        <v>CN</v>
        <stp/>
        <stp>##V3_BDPV12</stp>
        <stp>XS2471295969 Corp</stp>
        <stp>CNTRY_ISSUE_ISO</stp>
        <stp>[1.Weekly Download.xlsm]Coded!R102C34</stp>
        <tr r="AH102" s="14"/>
        <tr r="AH102" s="14"/>
      </tp>
      <tp t="s">
        <v>N</v>
        <stp/>
        <stp>##V3_BDPV12</stp>
        <stp>XS2314498333 Corp</stp>
        <stp>SOCIAL_BOND_IND</stp>
        <stp>[1.Weekly Download.xlsm]Coded!R180C57</stp>
        <tr r="BE180" s="14"/>
        <tr r="BE180" s="14"/>
      </tp>
      <tp t="s">
        <v>N</v>
        <stp/>
        <stp>##V3_BDPV12</stp>
        <stp>XS2314498093 Corp</stp>
        <stp>SOCIAL_BOND_IND</stp>
        <stp>[1.Weekly Download.xlsm]Coded!R267C57</stp>
        <tr r="BE267" s="14"/>
        <tr r="BE267" s="14"/>
      </tp>
      <tp t="s">
        <v>21/4/2022</v>
        <stp/>
        <stp>##V3_BDPV12</stp>
        <stp>XS2471127584 Corp</stp>
        <stp>SECURITY_PRICING_DATE</stp>
        <stp>[1.Weekly Download.xlsm]Coded!R104C49</stp>
        <tr r="AW104" s="14"/>
        <tr r="AW104" s="14"/>
        <tr r="AW104" s="14"/>
      </tp>
      <tp t="s">
        <v>N</v>
        <stp/>
        <stp>##V3_BDPV12</stp>
        <stp>XS2417388175 Corp</stp>
        <stp>SOCIAL_BOND_IND</stp>
        <stp>[1.Weekly Download.xlsm]Coded!R128C57</stp>
        <tr r="BE128" s="14"/>
        <tr r="BE128" s="14"/>
      </tp>
      <tp t="s">
        <v>9/9/2020</v>
        <stp/>
        <stp>##V3_BDPV12</stp>
        <stp>XS2094050593 Corp</stp>
        <stp>SECURITY_PRICING_DATE</stp>
        <stp>[1.Weekly Download.xlsm]Coded!R278C49</stp>
        <tr r="AW278" s="14"/>
        <tr r="AW278" s="14"/>
        <tr r="AW278" s="14"/>
      </tp>
      <tp t="s">
        <v>N</v>
        <stp/>
        <stp>##V3_BDPV12</stp>
        <stp>XS2206849460 Corp</stp>
        <stp>SOCIAL_BOND_IND</stp>
        <stp>[1.Weekly Download.xlsm]Coded!R289C57</stp>
        <tr r="BE289" s="14"/>
        <tr r="BE289" s="14"/>
      </tp>
      <tp t="s">
        <v>HK</v>
        <stp/>
        <stp>##V3_BDPV12</stp>
        <stp>XS2427980821 Corp</stp>
        <stp>CNTRY_ISSUE_ISO</stp>
        <stp>[1.Weekly Download.xlsm]Coded!R114C34</stp>
        <tr r="AH114" s="14"/>
        <tr r="AH114" s="14"/>
      </tp>
      <tp t="s">
        <v>N</v>
        <stp/>
        <stp>##V3_BDPV12</stp>
        <stp>XS2297020765 Corp</stp>
        <stp>SOCIAL_BOND_IND</stp>
        <stp>[1.Weekly Download.xlsm]Coded!R243C57</stp>
        <tr r="BE243" s="14"/>
        <tr r="BE243" s="14"/>
      </tp>
      <tp t="s">
        <v>4/3/2021</v>
        <stp/>
        <stp>##V3_BDPV12</stp>
        <stp>XS2297070190 Corp</stp>
        <stp>SECURITY_PRICING_DATE</stp>
        <stp>[1.Weekly Download.xlsm]Coded!R240C49</stp>
        <tr r="AW240" s="14"/>
        <tr r="AW240" s="14"/>
        <tr r="AW240" s="14"/>
      </tp>
      <tp t="s">
        <v>CN</v>
        <stp/>
        <stp>##V3_BDPV12</stp>
        <stp>XS2359947715 Corp</stp>
        <stp>CNTRY_ISSUE_ISO</stp>
        <stp>[1.Weekly Download.xlsm]Coded!R186C34</stp>
        <tr r="AH186" s="14"/>
        <tr r="AH186" s="14"/>
      </tp>
      <tp t="s">
        <v>VG</v>
        <stp/>
        <stp>##V3_BDPV12</stp>
        <stp>XS2269194499 Corp</stp>
        <stp>CNTRY_ISSUE_ISO</stp>
        <stp>[1.Weekly Download.xlsm]Coded!R234C34</stp>
        <tr r="AH234" s="14"/>
        <tr r="AH234" s="14"/>
      </tp>
      <tp t="s">
        <v>N</v>
        <stp/>
        <stp>##V3_BDPV12</stp>
        <stp>XS2094050593 Corp</stp>
        <stp>SOCIAL_BOND_IND</stp>
        <stp>[1.Weekly Download.xlsm]Coded!R278C57</stp>
        <tr r="BE278" s="14"/>
        <tr r="BE278" s="14"/>
      </tp>
      <tp t="s">
        <v>#N/A N/A</v>
        <stp/>
        <stp>##V3_BDPV12</stp>
        <stp>XS2127824592 Corp</stp>
        <stp>RTG_MDY_ISSUER</stp>
        <stp>[1.Weekly Download.xlsm]Coded!R277C11</stp>
        <tr r="K277" s="14"/>
      </tp>
      <tp t="s">
        <v>#N/A N/A</v>
        <stp/>
        <stp>##V3_BDPV12</stp>
        <stp>XS2206237260 Corp</stp>
        <stp>RTG_MDY_ISSUER</stp>
        <stp>[1.Weekly Download.xlsm]Coded!R293C11</stp>
        <tr r="K293" s="14"/>
      </tp>
      <tp t="s">
        <v>#N/A N/A</v>
        <stp/>
        <stp>##V3_BDPV12</stp>
        <stp>XS2333154867 Corp</stp>
        <stp>RTG_MDY_ISSUER</stp>
        <stp>[1.Weekly Download.xlsm]Coded!R216C11</stp>
        <tr r="K216" s="14"/>
      </tp>
      <tp t="s">
        <v>#N/A N/A</v>
        <stp/>
        <stp>##V3_BDPV12</stp>
        <stp>XS2114327302 Corp</stp>
        <stp>RTG_MDY_ISSUER</stp>
        <stp>[1.Weekly Download.xlsm]Coded!R316C11</stp>
        <tr r="K316" s="14"/>
      </tp>
      <tp t="s">
        <v>#N/A N/A</v>
        <stp/>
        <stp>##V3_BDPV12</stp>
        <stp>XS2270463255 Corp</stp>
        <stp>RTG_MDY_ISSUER</stp>
        <stp>[1.Weekly Download.xlsm]Coded!R247C11</stp>
        <tr r="K247" s="14"/>
      </tp>
      <tp t="s">
        <v>N</v>
        <stp/>
        <stp>##V3_BDPV12</stp>
        <stp>XS2390401524 Corp</stp>
        <stp>FLOATER</stp>
        <stp>[1.Weekly Download.xlsm]Coded!R129C29</stp>
        <tr r="AC129" s="14"/>
        <tr r="AC129" s="14"/>
      </tp>
      <tp t="s">
        <v>#N/A N/A</v>
        <stp/>
        <stp>##V3_BDPV12</stp>
        <stp>XS2208275854 Corp</stp>
        <stp>RTG_MDY_ISSUER</stp>
        <stp>[1.Weekly Download.xlsm]Coded!R290C11</stp>
        <tr r="K290" s="14"/>
      </tp>
      <tp t="s">
        <v>N</v>
        <stp/>
        <stp>##V3_BDPV12</stp>
        <stp>XS2287540053 Corp</stp>
        <stp>FLOATER</stp>
        <stp>[1.Weekly Download.xlsm]Coded!R210C29</stp>
        <tr r="AC210" s="14"/>
        <tr r="AC210" s="14"/>
      </tp>
      <tp t="s">
        <v>#N/A N/A</v>
        <stp/>
        <stp>##V3_BDPV12</stp>
        <stp>XS2382158207 Corp</stp>
        <stp>RTG_MDY_ISSUER</stp>
        <stp>[1.Weekly Download.xlsm]Coded!R153C11</stp>
        <tr r="K153" s="14"/>
      </tp>
      <tp t="s">
        <v>#N/A N/A</v>
        <stp/>
        <stp>##V3_BDPV12</stp>
        <stp>XS2378344456 Corp</stp>
        <stp>RTG_MDY_ISSUER</stp>
        <stp>[1.Weekly Download.xlsm]Coded!R161C11</stp>
        <tr r="K161" s="14"/>
      </tp>
      <tp t="s">
        <v>N</v>
        <stp/>
        <stp>##V3_BDPV12</stp>
        <stp>XS2384610577 Corp</stp>
        <stp>FLOATER</stp>
        <stp>[1.Weekly Download.xlsm]Coded!R149C29</stp>
        <tr r="AC149" s="14"/>
        <tr r="AC149" s="14"/>
      </tp>
      <tp t="s">
        <v>N</v>
        <stp/>
        <stp>##V3_BDPV12</stp>
        <stp>XS2385820597 Corp</stp>
        <stp>FLOATER</stp>
        <stp>[1.Weekly Download.xlsm]Coded!R140C29</stp>
        <tr r="AC140" s="14"/>
        <tr r="AC140" s="14"/>
      </tp>
      <tp t="s">
        <v>#N/A N/A</v>
        <stp/>
        <stp>##V3_BDPV12</stp>
        <stp>XS2387065134 Corp</stp>
        <stp>RTG_MDY_ISSUER</stp>
        <stp>[1.Weekly Download.xlsm]Coded!R143C11</stp>
        <tr r="K143" s="14"/>
      </tp>
      <tp t="s">
        <v>#N/A N/A</v>
        <stp/>
        <stp>##V3_BDPV12</stp>
        <stp>XS2180875077 Corp</stp>
        <stp>RTG_MDY_ISSUER</stp>
        <stp>[1.Weekly Download.xlsm]Coded!R302C11</stp>
        <tr r="K302" s="14"/>
      </tp>
      <tp t="s">
        <v>#N/A N/A</v>
        <stp/>
        <stp>##V3_BDPV12</stp>
        <stp>XS2336348326 Corp</stp>
        <stp>RTG_MDY_ISSUER</stp>
        <stp>[1.Weekly Download.xlsm]Coded!R227C11</stp>
        <tr r="K227" s="14"/>
      </tp>
      <tp t="s">
        <v>#N/A N/A</v>
        <stp/>
        <stp>##V3_BDPV12</stp>
        <stp>XS2334569774 Corp</stp>
        <stp>RTG_MDY_ISSUER</stp>
        <stp>[1.Weekly Download.xlsm]Coded!R181C11</stp>
        <tr r="K181" s="14"/>
      </tp>
      <tp t="s">
        <v>#N/A N/A</v>
        <stp/>
        <stp>##V3_BDPV12</stp>
        <stp>XS2384202292 Corp</stp>
        <stp>RTG_MDY_ISSUER</stp>
        <stp>[1.Weekly Download.xlsm]Coded!R148C11</stp>
        <tr r="K148" s="14"/>
      </tp>
      <tp t="s">
        <v>#N/A N/A</v>
        <stp/>
        <stp>##V3_BDPV12</stp>
        <stp>2080630D CH Equity</stp>
        <stp>EQY_PRIM_SECURITY_PRIM_EXCH</stp>
        <stp>[1.Weekly Download.xlsm]Coded!R76C35</stp>
        <tr r="AI76" s="14"/>
      </tp>
      <tp t="s">
        <v>#N/A N/A</v>
        <stp/>
        <stp>##V3_BDPV12</stp>
        <stp>1922569D CH Equity</stp>
        <stp>EQY_PRIM_SECURITY_PRIM_EXCH</stp>
        <stp>[1.Weekly Download.xlsm]Coded!R62C35</stp>
        <tr r="AI62" s="14"/>
      </tp>
      <tp t="s">
        <v>#N/A N/A</v>
        <stp/>
        <stp>##V3_BDPV12</stp>
        <stp>1945579D CH Equity</stp>
        <stp>EQY_PRIM_SECURITY_PRIM_EXCH</stp>
        <stp>[1.Weekly Download.xlsm]Coded!R77C35</stp>
        <tr r="AI77" s="14"/>
      </tp>
      <tp t="s">
        <v>#N/A N/A</v>
        <stp/>
        <stp>##V3_BDPV12</stp>
        <stp>1945579D CH Equity</stp>
        <stp>EQY_PRIM_SECURITY_PRIM_EXCH</stp>
        <stp>[1.Weekly Download.xlsm]Coded!R91C35</stp>
        <tr r="AI91" s="14"/>
      </tp>
      <tp t="s">
        <v>#N/A N/A</v>
        <stp/>
        <stp>##V3_BDPV12</stp>
        <stp>0956443D CH Equity</stp>
        <stp>EQY_PRIM_SECURITY_PRIM_EXCH</stp>
        <stp>[1.Weekly Download.xlsm]Coded!R35C35</stp>
        <tr r="AI35" s="14"/>
      </tp>
      <tp t="s">
        <v>USD</v>
        <stp/>
        <stp>##V3_BDPV12</stp>
        <stp>XS2677539541 Corp</stp>
        <stp>CRNCY</stp>
        <stp>[1.Weekly Download.xlsm]Coded!R11C52</stp>
        <tr r="AZ11" s="14"/>
        <tr r="AZ11" s="14"/>
      </tp>
      <tp t="s">
        <v>#N/A N/A</v>
        <stp/>
        <stp>##V3_BDPV12</stp>
        <stp>1235551D HK Equity</stp>
        <stp>EQY_PRIM_SECURITY_PRIM_EXCH</stp>
        <stp>[1.Weekly Download.xlsm]Coded!R96C35</stp>
        <tr r="AI96" s="14"/>
      </tp>
      <tp t="s">
        <v>#N/A N/A</v>
        <stp/>
        <stp>##V3_BDPV12</stp>
        <stp>1235551D HK Equity</stp>
        <stp>EQY_PRIM_SECURITY_PRIM_EXCH</stp>
        <stp>[1.Weekly Download.xlsm]Coded!R44C35</stp>
        <tr r="AI44" s="14"/>
      </tp>
      <tp t="s">
        <v>#N/A N/A</v>
        <stp/>
        <stp>##V3_BDPV12</stp>
        <stp>1365194D VI Equity</stp>
        <stp>EQY_PRIM_SECURITY_PRIM_EXCH</stp>
        <stp>[1.Weekly Download.xlsm]Coded!R174C35</stp>
        <tr r="AI174" s="14"/>
      </tp>
      <tp t="s">
        <v>USD</v>
        <stp/>
        <stp>##V3_BDPV12</stp>
        <stp>XS2547520531 Corp</stp>
        <stp>CRNCY</stp>
        <stp>[1.Weekly Download.xlsm]Coded!R79C52</stp>
        <tr r="AZ79" s="14"/>
        <tr r="AZ79" s="14"/>
      </tp>
      <tp t="s">
        <v>USD</v>
        <stp/>
        <stp>##V3_BDPV12</stp>
        <stp>XS2597408512 Corp</stp>
        <stp>CRNCY</stp>
        <stp>[1.Weekly Download.xlsm]Coded!R49C52</stp>
        <tr r="AZ49" s="14"/>
        <tr r="AZ49" s="14"/>
      </tp>
      <tp t="s">
        <v>15/9/2020</v>
        <stp/>
        <stp>##V3_BDPV12</stp>
        <stp>USG8850LAG52 Corp</stp>
        <stp>SECURITY_PRICING_DATE</stp>
        <stp>[1.Weekly Download.xlsm]Coded!R276C3</stp>
        <tr r="C276" s="14"/>
        <tr r="C276" s="14"/>
      </tp>
      <tp t="s">
        <v>7/3/2023</v>
        <stp/>
        <stp>##V3_BDPV12</stp>
        <stp>XS2573678435 Corp</stp>
        <stp>SECURITY_PRICING_DATE</stp>
        <stp>[1.Weekly Download.xlsm]Coded!R57C49</stp>
        <tr r="AW57" s="14"/>
        <tr r="AW57" s="14"/>
        <tr r="AW57" s="14"/>
      </tp>
      <tp t="s">
        <v>#N/A N/A</v>
        <stp/>
        <stp>##V3_BDPV12</stp>
        <stp>0185525D HK Equity</stp>
        <stp>RTG_FITCH_LT_ISSUER_DEFAULT</stp>
        <stp>[1.Weekly Download.xlsm]Coded!R251C24</stp>
        <tr r="X251" s="14"/>
        <tr r="X251" s="14"/>
      </tp>
      <tp t="s">
        <v>NR</v>
        <stp/>
        <stp>##V3_BDPV12</stp>
        <stp>ZL893951@BVAL Corp</stp>
        <stp>RTG_SP_LT_LC_ISSUER_CREDIT</stp>
        <stp>[1.Weekly Download.xlsm]SBLC Bank!R6C7</stp>
        <tr r="G6" s="32"/>
        <tr r="G6" s="32"/>
      </tp>
      <tp t="s">
        <v>#N/A N/A</v>
        <stp/>
        <stp>##V3_BDPV12</stp>
        <stp>1918717D CH Equity</stp>
        <stp>RTG_FITCH_LT_ISSUER_DEFAULT</stp>
        <stp>[1.Weekly Download.xlsm]Coded!R121C62</stp>
        <tr r="BJ121" s="14"/>
      </tp>
      <tp t="s">
        <v>2799 HK</v>
        <stp/>
        <stp>##V3_BDPV12</stp>
        <stp>XS2194192360 Corp</stp>
        <stp>ISSUER_PARENT_EQY_TICKER</stp>
        <stp>[1.Weekly Download.xlsm]Coded!R291C58</stp>
        <tr r="BF291" s="14"/>
        <tr r="BF291" s="14"/>
      </tp>
      <tp t="s">
        <v>23 HK</v>
        <stp/>
        <stp>##V3_BDPV12</stp>
        <stp>XS2423359459 Corp</stp>
        <stp>ISSUER_PARENT_EQY_TICKER</stp>
        <stp>[1.Weekly Download.xlsm]Coded!R106C58</stp>
        <tr r="BF106" s="14"/>
        <tr r="BF106" s="14"/>
      </tp>
      <tp t="s">
        <v>BCDHGZ CH</v>
        <stp/>
        <stp>##V3_BDPV12</stp>
        <stp>XS2314498333 Corp</stp>
        <stp>ISSUER_PARENT_EQY_TICKER</stp>
        <stp>[1.Weekly Download.xlsm]Coded!R180C58</stp>
        <tr r="BF180" s="14"/>
        <tr r="BF180" s="14"/>
      </tp>
      <tp t="s">
        <v>3328 HK</v>
        <stp/>
        <stp>##V3_BDPV12</stp>
        <stp>XS2227193054 Corp</stp>
        <stp>ISSUER_PARENT_EQY_TICKER</stp>
        <stp>[1.Weekly Download.xlsm]Coded!R280C58</stp>
        <tr r="BF280" s="14"/>
        <tr r="BF280" s="14"/>
      </tp>
      <tp t="s">
        <v>000671 CH</v>
        <stp/>
        <stp>##V3_BDPV12</stp>
        <stp>XS2281349618 Corp</stp>
        <stp>ISSUER_PARENT_EQY_TICKER</stp>
        <stp>[1.Weekly Download.xlsm]Coded!R262C58</stp>
        <tr r="BF262" s="14"/>
        <tr r="BF262" s="14"/>
      </tp>
      <tp t="s">
        <v>1611299D CH</v>
        <stp/>
        <stp>##V3_BDPV12</stp>
        <stp>XS2310752758 Corp</stp>
        <stp>ISSUER_PARENT_EQY_TICKER</stp>
        <stp>[1.Weekly Download.xlsm]Coded!R237C58</stp>
        <tr r="BF237" s="14"/>
        <tr r="BF237" s="14"/>
      </tp>
      <tp t="s">
        <v>3877 HK</v>
        <stp/>
        <stp>##V3_BDPV12</stp>
        <stp>XS2100650758 Corp</stp>
        <stp>ISSUER_PARENT_EQY_TICKER</stp>
        <stp>[1.Weekly Download.xlsm]Coded!R317C58</stp>
        <tr r="BF317" s="14"/>
        <tr r="BF317" s="14"/>
      </tp>
      <tp t="s">
        <v>1274279D CH</v>
        <stp/>
        <stp>##V3_BDPV12</stp>
        <stp>XS2114327302 Corp</stp>
        <stp>ISSUER_PARENT_EQY_TICKER</stp>
        <stp>[1.Weekly Download.xlsm]Coded!R316C58</stp>
        <tr r="BF316" s="14"/>
        <tr r="BF316" s="14"/>
      </tp>
      <tp t="s">
        <v>#N/A N/A</v>
        <stp/>
        <stp>##V3_BDPV12</stp>
        <stp>XS2380533740 Corp</stp>
        <stp>ISSUER_PARENT_EQY_TICKER</stp>
        <stp>[1.Weekly Download.xlsm]Coded!R156C58</stp>
        <tr r="BF156" s="14"/>
      </tp>
      <tp t="s">
        <v>0620396D CH</v>
        <stp/>
        <stp>##V3_BDPV12</stp>
        <stp>XS2287540053 Corp</stp>
        <stp>ISSUER_PARENT_EQY_TICKER</stp>
        <stp>[1.Weekly Download.xlsm]Coded!R210C58</stp>
        <tr r="BF210" s="14"/>
        <tr r="BF210" s="14"/>
      </tp>
      <tp t="s">
        <v>601166 CH</v>
        <stp/>
        <stp>##V3_BDPV12</stp>
        <stp>XS2447552089 Corp</stp>
        <stp>ISSUER_PARENT_EQY_TICKER</stp>
        <stp>[1.Weekly Download.xlsm]Coded!R101C58</stp>
        <tr r="BF101" s="14"/>
        <tr r="BF101" s="14"/>
      </tp>
      <tp t="s">
        <v>884 HK</v>
        <stp/>
        <stp>##V3_BDPV12</stp>
        <stp>XS2342499592 Corp</stp>
        <stp>ISSUER_PARENT_EQY_TICKER</stp>
        <stp>[1.Weekly Download.xlsm]Coded!R219C58</stp>
        <tr r="BF219" s="14"/>
        <tr r="BF219" s="14"/>
      </tp>
      <tp t="s">
        <v>1312138D CH</v>
        <stp/>
        <stp>##V3_BDPV12</stp>
        <stp>XS2327841057 Corp</stp>
        <stp>ISSUER_PARENT_EQY_TICKER</stp>
        <stp>[1.Weekly Download.xlsm]Coded!R207C58</stp>
        <tr r="BF207" s="14"/>
        <tr r="BF207" s="14"/>
      </tp>
      <tp t="s">
        <v>GXCDIZ CH</v>
        <stp/>
        <stp>##V3_BDPV12</stp>
        <stp>XS2377688093 Corp</stp>
        <stp>ISSUER_PARENT_EQY_TICKER</stp>
        <stp>[1.Weekly Download.xlsm]Coded!R141C58</stp>
        <tr r="BF141" s="14"/>
        <tr r="BF141" s="14"/>
      </tp>
      <tp t="s">
        <v>CPIZ CH</v>
        <stp/>
        <stp>##V3_BDPV12</stp>
        <stp>XS2403671493 Corp</stp>
        <stp>ISSUER_PARENT_EQY_TICKER</stp>
        <stp>[1.Weekly Download.xlsm]Coded!R136C58</stp>
        <tr r="BF136" s="14"/>
        <tr r="BF136" s="14"/>
      </tp>
      <tp t="s">
        <v>#N/A N/A</v>
        <stp/>
        <stp>##V3_BDPV12</stp>
        <stp>XS2125422290 Corp</stp>
        <stp>ISSUER_PARENT_EQY_TICKER</stp>
        <stp>[1.Weekly Download.xlsm]Coded!R311C58</stp>
        <tr r="BF311" s="14"/>
      </tp>
      <tp t="s">
        <v>601166 CH</v>
        <stp/>
        <stp>##V3_BDPV12</stp>
        <stp>XS2345988211 Corp</stp>
        <stp>ISSUER_PARENT_EQY_TICKER</stp>
        <stp>[1.Weekly Download.xlsm]Coded!R199C58</stp>
        <tr r="BF199" s="14"/>
        <tr r="BF199" s="14"/>
      </tp>
      <tp t="s">
        <v>#N/A N/A</v>
        <stp/>
        <stp>##V3_BDPV12</stp>
        <stp>XS2357111090 Corp</stp>
        <stp>ISSUER_PARENT_EQY_TICKER</stp>
        <stp>[1.Weekly Download.xlsm]Coded!R171C58</stp>
        <tr r="BF171" s="14"/>
      </tp>
      <tp t="s">
        <v>#N/A N/A</v>
        <stp/>
        <stp>##V3_BDPV12</stp>
        <stp>1274279D CH Equity</stp>
        <stp>RTG_MDY_LT_CORP_FAMILY</stp>
        <stp>[1.Weekly Download.xlsm]Coded!R284C22</stp>
        <tr r="V284" s="14"/>
        <tr r="V284" s="14"/>
      </tp>
      <tp t="s">
        <v>#N/A N/A</v>
        <stp/>
        <stp>##V3_BDPV12</stp>
        <stp>1711233D CH Equity</stp>
        <stp>RTG_MDY_LT_CORP_FAMILY</stp>
        <stp>[1.Weekly Download.xlsm]Coded!R257C22</stp>
        <tr r="V257" s="14"/>
        <tr r="V257" s="14"/>
      </tp>
      <tp t="s">
        <v>#N/A N/A</v>
        <stp/>
        <stp>##V3_BDPV12</stp>
        <stp>1274279D CH Equity</stp>
        <stp>RTG_MDY_LT_CORP_FAMILY</stp>
        <stp>[1.Weekly Download.xlsm]Coded!R316C22</stp>
        <tr r="V316" s="14"/>
        <tr r="V316" s="14"/>
      </tp>
      <tp t="s">
        <v>#N/A N/A</v>
        <stp/>
        <stp>##V3_BDPV12</stp>
        <stp>1277211D CH Equity</stp>
        <stp>RTG_MDY_LT_CORP_FAMILY</stp>
        <stp>[1.Weekly Download.xlsm]Coded!R181C22</stp>
        <tr r="V181" s="14"/>
        <tr r="V181" s="14"/>
      </tp>
      <tp t="s">
        <v>17/2/2024</v>
        <stp/>
        <stp>##V3_BDPV12</stp>
        <stp>HK0000814258 Corp</stp>
        <stp>MATURITY</stp>
        <stp>[1.Weekly Download.xlsm]Coded!R113C48</stp>
        <tr r="AV113" s="14"/>
        <tr r="AV113" s="14"/>
        <tr r="AV113" s="14"/>
      </tp>
      <tp t="s">
        <v>#N/A N/A</v>
        <stp/>
        <stp>##V3_BDPV12</stp>
        <stp>1397212D CH Equity</stp>
        <stp>RTG_MDY_LT_CORP_FAMILY</stp>
        <stp>[1.Weekly Download.xlsm]Coded!R300C22</stp>
        <tr r="V300" s="14"/>
        <tr r="V300" s="14"/>
      </tp>
      <tp t="s">
        <v>#N/A N/A</v>
        <stp/>
        <stp>##V3_BDPV12</stp>
        <stp>G2380100 Corp</stp>
        <stp>RTG_FITCH</stp>
        <stp>[1.Weekly Download.xlsm]Coded!R48C10</stp>
        <tr r="J48" s="14"/>
      </tp>
      <tp t="s">
        <v>#N/A N/A</v>
        <stp/>
        <stp>##V3_BDPV12</stp>
        <stp>G2380105 Corp</stp>
        <stp>RTG_FITCH</stp>
        <stp>[1.Weekly Download.xlsm]Coded!R35C10</stp>
        <tr r="J35" s="14"/>
      </tp>
      <tp t="s">
        <v>#N/A N/A</v>
        <stp/>
        <stp>##V3_BDPV12</stp>
        <stp>G2380106 Corp</stp>
        <stp>RTG_FITCH</stp>
        <stp>[1.Weekly Download.xlsm]Coded!R44C10</stp>
        <tr r="J44" s="14"/>
      </tp>
      <tp t="s">
        <v>#N/A N/A</v>
        <stp/>
        <stp>##V3_BDPV12</stp>
        <stp>G2380130 Corp</stp>
        <stp>RTG_FITCH</stp>
        <stp>[1.Weekly Download.xlsm]Coded!R40C10</stp>
        <tr r="J40" s="14"/>
      </tp>
      <tp t="s">
        <v>#N/A N/A</v>
        <stp/>
        <stp>##V3_BDPV12</stp>
        <stp>1611299D CH Equity</stp>
        <stp>RTG_MDY_LT_CORP_FAMILY</stp>
        <stp>[1.Weekly Download.xlsm]Coded!R237C22</stp>
        <tr r="V237" s="14"/>
        <tr r="V237" s="14"/>
      </tp>
      <tp t="s">
        <v>#N/A N/A</v>
        <stp/>
        <stp>##V3_BDPV12</stp>
        <stp>1611299D CH Equity</stp>
        <stp>RTG_MDY_LT_CORP_FAMILY</stp>
        <stp>[1.Weekly Download.xlsm]Coded!R236C22</stp>
        <tr r="V236" s="14"/>
        <tr r="V236" s="14"/>
      </tp>
      <tp t="s">
        <v>#N/A N/A</v>
        <stp/>
        <stp>##V3_BDPV12</stp>
        <stp>G2380152 Corp</stp>
        <stp>RTG_FITCH</stp>
        <stp>[1.Weekly Download.xlsm]Coded!R34C10</stp>
        <tr r="J34" s="14"/>
      </tp>
      <tp t="s">
        <v>#N/A N/A</v>
        <stp/>
        <stp>##V3_BDPV12</stp>
        <stp>G2380140 Corp</stp>
        <stp>RTG_FITCH</stp>
        <stp>[1.Weekly Download.xlsm]Coded!R37C10</stp>
        <tr r="J37" s="14"/>
      </tp>
      <tp t="s">
        <v>#N/A N/A</v>
        <stp/>
        <stp>##V3_BDPV12</stp>
        <stp>1361230D HK Equity</stp>
        <stp>RTG_MDY_LT_CORP_FAMILY</stp>
        <stp>[1.Weekly Download.xlsm]Coded!R160C22</stp>
        <tr r="V160" s="14"/>
        <tr r="V160" s="14"/>
      </tp>
      <tp t="s">
        <v>#N/A N/A</v>
        <stp/>
        <stp>##V3_BDPV12</stp>
        <stp>1361230D HK Equity</stp>
        <stp>RTG_MDY_LT_CORP_FAMILY</stp>
        <stp>[1.Weekly Download.xlsm]Coded!R159C22</stp>
        <tr r="V159" s="14"/>
        <tr r="V159" s="14"/>
      </tp>
      <tp t="s">
        <v>#N/A N/A</v>
        <stp/>
        <stp>##V3_BDPV12</stp>
        <stp>G2380160 Corp</stp>
        <stp>RTG_FITCH</stp>
        <stp>[1.Weekly Download.xlsm]Coded!R33C10</stp>
        <tr r="J33" s="14"/>
      </tp>
      <tp t="s">
        <v>#N/A N/A</v>
        <stp/>
        <stp>##V3_BDPV12</stp>
        <stp>HK0000939428 Corp</stp>
        <stp>SPREAD_TO_TSY_ISSUE</stp>
        <stp>[1.Weekly Download.xlsm]Coded!R26C26</stp>
        <tr r="Z26" s="14"/>
      </tp>
      <tp t="s">
        <v>#N/A N/A</v>
        <stp/>
        <stp>##V3_BDPV12</stp>
        <stp>XS2661086483 Corp</stp>
        <stp>RTG_FITCH_LT_ISSUER_DEFAULT</stp>
        <stp>[1.Weekly Download.xlsm]Coded!R15C16</stp>
        <tr r="P15" s="14"/>
      </tp>
      <tp t="s">
        <v>#N/A Field Not Applicable</v>
        <stp/>
        <stp>##V3_BDPV12</stp>
        <stp>XS2677539541 Corp</stp>
        <stp>GUARANTOR_EQY_TICKER</stp>
        <stp>[1.Weekly Download.xlsm]Coded!R11C18</stp>
        <tr r="R11" s="14"/>
        <tr r="R11" s="14"/>
        <tr r="R11" s="14"/>
      </tp>
      <tp t="s">
        <v>THREE GORGES FIN I KY</v>
        <stp/>
        <stp>##V3_BDPV12</stp>
        <stp>USG8850LAF79 Corp</stp>
        <stp>NAME</stp>
        <stp>[1.Weekly Download.xlsm]Coded!R275C4</stp>
        <tr r="D275" s="14"/>
        <tr r="D275" s="14"/>
      </tp>
      <tp t="s">
        <v>601688 CH</v>
        <stp/>
        <stp>##V3_BDPV12</stp>
        <stp>XS2663498314 Corp</stp>
        <stp>GUARANTOR_EQY_TICKER</stp>
        <stp>[1.Weekly Download.xlsm]Coded!R20C18</stp>
        <tr r="R20" s="14"/>
        <tr r="R20" s="14"/>
        <tr r="R20" s="14"/>
        <tr r="R20" s="14"/>
      </tp>
      <tp t="s">
        <v>#N/A N/A</v>
        <stp/>
        <stp>##V3_BDPV12</stp>
        <stp>XS2671493562 Corp</stp>
        <stp>RTG_FITCH_LT_ISSUER_DEFAULT</stp>
        <stp>[1.Weekly Download.xlsm]Coded!R12C16</stp>
        <tr r="P12" s="14"/>
      </tp>
      <tp t="s">
        <v>0794572D CH</v>
        <stp/>
        <stp>##V3_BDPV12</stp>
        <stp>XS2664783565 Corp</stp>
        <stp>ISSUER_PARENT_EQY_TICKER</stp>
        <stp>[1.Weekly Download.xlsm]Coded!R6C58</stp>
        <tr r="BF6" s="14"/>
        <tr r="BF6" s="14"/>
      </tp>
      <tp t="s">
        <v>#N/A N/A</v>
        <stp/>
        <stp>##V3_BDPV12</stp>
        <stp>XS2664783565 Corp</stp>
        <stp>RTG_FITCH</stp>
        <stp>[1.Weekly Download.xlsm]Coded!R6C10</stp>
        <tr r="J6" s="14"/>
      </tp>
      <tp t="s">
        <v>#N/A N/A</v>
        <stp/>
        <stp>##V3_BDPV12</stp>
        <stp>1835841D CH Equity</stp>
        <stp>RTG_MDY_FOREIGN_LT_BANK_DEPOSITS</stp>
        <stp>[1.Weekly Download.xlsm]Coded!R83C60</stp>
        <tr r="BH83" s="14"/>
      </tp>
      <tp t="s">
        <v>#N/A N/A</v>
        <stp/>
        <stp>##V3_BDPV12</stp>
        <stp>G228014 Corp</stp>
        <stp>RTG_SP</stp>
        <stp>[1.Weekly Download.xlsm]Coded!R90C9</stp>
        <tr r="I90" s="14"/>
      </tp>
      <tp t="s">
        <v>#N/A Field Not Applicable</v>
        <stp/>
        <stp>##V3_BDPV12</stp>
        <stp>XS2487638764 Corp</stp>
        <stp>FLT_SPREAD</stp>
        <stp>[1.Weekly Download.xlsm]Coded!R96C28</stp>
        <tr r="AB96" s="14"/>
      </tp>
      <tp t="s">
        <v>#N/A Field Not Applicable</v>
        <stp/>
        <stp>##V3_BDPV12</stp>
        <stp>XS2634238526 Corp</stp>
        <stp>FLT_SPREAD</stp>
        <stp>[1.Weekly Download.xlsm]Coded!R32C28</stp>
        <tr r="AB32" s="14"/>
      </tp>
      <tp t="s">
        <v>#N/A Field Not Applicable</v>
        <stp/>
        <stp>##V3_BDPV12</stp>
        <stp>XS2634238526 Corp</stp>
        <stp>FLT_SPREAD</stp>
        <stp>[1.Weekly Download.xlsm]Coded!R31C28</stp>
        <tr r="AB31" s="14"/>
      </tp>
      <tp t="s">
        <v>BB+</v>
        <stp/>
        <stp>##V3_BDPV12</stp>
        <stp>HK0000946829 Corp</stp>
        <stp>RTG_FITCH_LT_ISSUER_DEFAULT</stp>
        <stp>[1.Weekly Download.xlsm]Coded!R13C16</stp>
        <tr r="P13" s="14"/>
        <tr r="P13" s="14"/>
      </tp>
      <tp>
        <v>75</v>
        <stp/>
        <stp>##V3_BDPV12</stp>
        <stp>XS2663498314 Corp</stp>
        <stp>SPREAD_TO_TSY_ISSUE</stp>
        <stp>[1.Weekly Download.xlsm]Coded!R20C26</stp>
        <tr r="Z20" s="14"/>
        <tr r="Z20" s="14"/>
      </tp>
      <tp t="s">
        <v>#N/A N/A</v>
        <stp/>
        <stp>##V3_BDPV12</stp>
        <stp>XS2623993974 Corp</stp>
        <stp>SPREAD_TO_TSY_ISSUE</stp>
        <stp>[1.Weekly Download.xlsm]Coded!R29C26</stp>
        <tr r="Z29" s="14"/>
      </tp>
      <tp t="s">
        <v>#N/A N/A</v>
        <stp/>
        <stp>##V3_BDPV12</stp>
        <stp>XS2599011116 Corp</stp>
        <stp>RTG_SP_LT_FC_ISSUER_CREDIT</stp>
        <stp>[1.Weekly Download.xlsm]Coded!R51C15</stp>
        <tr r="O51" s="14"/>
      </tp>
      <tp t="s">
        <v>#N/A N/A</v>
        <stp/>
        <stp>##V3_BDPV12</stp>
        <stp>G238096 Corp</stp>
        <stp>RTG_SP</stp>
        <stp>[1.Weekly Download.xlsm]Coded!R50C9</stp>
        <tr r="I50" s="14"/>
      </tp>
      <tp t="s">
        <v>WD</v>
        <stp/>
        <stp>##V3_BDPV12</stp>
        <stp>FJSUNZ CH Equity</stp>
        <stp>RTG_FITCH_LT_ISSUER_DEFAULT</stp>
        <stp>[1.Weekly Download.xlsm]Coded!R281C24</stp>
        <tr r="X281" s="14"/>
        <tr r="X281" s="14"/>
        <tr r="X281" s="14"/>
      </tp>
      <tp t="s">
        <v>WD</v>
        <stp/>
        <stp>##V3_BDPV12</stp>
        <stp>FJSUNZ CH Equity</stp>
        <stp>RTG_FITCH_LT_ISSUER_DEFAULT</stp>
        <stp>[1.Weekly Download.xlsm]Coded!R267C24</stp>
        <tr r="X267" s="14"/>
        <tr r="X267" s="14"/>
        <tr r="X267" s="14"/>
      </tp>
      <tp t="s">
        <v>#N/A N/A</v>
        <stp/>
        <stp>##V3_BDPV12</stp>
        <stp>XS2584378025 Corp</stp>
        <stp>RTG_SP_LT_FC_ISSUER_CREDIT</stp>
        <stp>[1.Weekly Download.xlsm]Coded!R63C15</stp>
        <tr r="O63" s="14"/>
      </tp>
      <tp t="s">
        <v>N</v>
        <stp/>
        <stp>##V3_BDPV12</stp>
        <stp>XS2681919762 Corp</stp>
        <stp>SUSTAINABILITY_BOND_IND</stp>
        <stp>[1.Weekly Download.xlsm]Coded!R3C56</stp>
        <tr r="BD3" s="14"/>
        <tr r="BD3" s="14"/>
      </tp>
      <tp t="s">
        <v>#N/A N/A</v>
        <stp/>
        <stp>##V3_BDPV12</stp>
        <stp>XS2639510341 Corp</stp>
        <stp>RTG_SP_LT_FC_ISSUER_CREDIT</stp>
        <stp>[1.Weekly Download.xlsm]Coded!R28C15</stp>
        <tr r="O28" s="14"/>
      </tp>
      <tp t="s">
        <v>#N/A N/A</v>
        <stp/>
        <stp>##V3_BDPV12</stp>
        <stp>XS2677539541 Corp</stp>
        <stp>RTG_SP_LT_FC_ISSUER_CREDIT</stp>
        <stp>[1.Weekly Download.xlsm]Coded!R11C15</stp>
        <tr r="O11" s="14"/>
      </tp>
      <tp t="s">
        <v>#N/A N/A</v>
        <stp/>
        <stp>##V3_BDPV12</stp>
        <stp>XS2526839092 Corp</stp>
        <stp>RTG_SP_LT_FC_ISSUER_CREDIT</stp>
        <stp>[1.Weekly Download.xlsm]Coded!R61C15</stp>
        <tr r="O61" s="14"/>
      </tp>
      <tp t="s">
        <v>2/2/2021</v>
        <stp/>
        <stp>##V3_BDPV12</stp>
        <stp>XS2295983410 Corp</stp>
        <stp>SECURITY_PRICING_DATE</stp>
        <stp>[1.Weekly Download.xlsm]Coded!R248C49</stp>
        <tr r="AW248" s="14"/>
        <tr r="AW248" s="14"/>
        <tr r="AW248" s="14"/>
      </tp>
      <tp t="s">
        <v>28/7/2020</v>
        <stp/>
        <stp>##V3_BDPV12</stp>
        <stp>XS2127837909 Corp</stp>
        <stp>SECURITY_PRICING_DATE</stp>
        <stp>[1.Weekly Download.xlsm]Coded!R285C49</stp>
        <tr r="AW285" s="14"/>
        <tr r="AW285" s="14"/>
        <tr r="AW285" s="14"/>
      </tp>
      <tp t="s">
        <v>3/6/2021</v>
        <stp/>
        <stp>##V3_BDPV12</stp>
        <stp>XS2345988211 Corp</stp>
        <stp>SECURITY_PRICING_DATE</stp>
        <stp>[1.Weekly Download.xlsm]Coded!R199C49</stp>
        <tr r="AW199" s="14"/>
        <tr r="AW199" s="14"/>
        <tr r="AW199" s="14"/>
      </tp>
      <tp t="s">
        <v>CN</v>
        <stp/>
        <stp>##V3_BDPV12</stp>
        <stp>XS2405793089 Corp</stp>
        <stp>CNTRY_ISSUE_ISO</stp>
        <stp>[1.Weekly Download.xlsm]Coded!R132C34</stp>
        <tr r="AH132" s="14"/>
        <tr r="AH132" s="14"/>
      </tp>
      <tp t="s">
        <v>HK</v>
        <stp/>
        <stp>##V3_BDPV12</stp>
        <stp>XS2310752758 Corp</stp>
        <stp>CNTRY_ISSUE_ISO</stp>
        <stp>[1.Weekly Download.xlsm]Coded!R237C34</stp>
        <tr r="AH237" s="14"/>
        <tr r="AH237" s="14"/>
      </tp>
      <tp t="s">
        <v>CN</v>
        <stp/>
        <stp>##V3_BDPV12</stp>
        <stp>XS2417332389 Corp</stp>
        <stp>CNTRY_ISSUE_ISO</stp>
        <stp>[1.Weekly Download.xlsm]Coded!R125C34</stp>
        <tr r="AH125" s="14"/>
        <tr r="AH125" s="14"/>
      </tp>
      <tp t="s">
        <v>VG</v>
        <stp/>
        <stp>##V3_BDPV12</stp>
        <stp>XS2251156563 Corp</stp>
        <stp>CNTRY_ISSUE_ISO</stp>
        <stp>[1.Weekly Download.xlsm]Coded!R190C34</stp>
        <tr r="AH190" s="14"/>
        <tr r="AH190" s="14"/>
      </tp>
      <tp t="s">
        <v>VG</v>
        <stp/>
        <stp>##V3_BDPV12</stp>
        <stp>XS2327841057 Corp</stp>
        <stp>CNTRY_ISSUE_ISO</stp>
        <stp>[1.Weekly Download.xlsm]Coded!R207C34</stp>
        <tr r="AH207" s="14"/>
        <tr r="AH207" s="14"/>
      </tp>
      <tp t="s">
        <v>KY</v>
        <stp/>
        <stp>##V3_BDPV12</stp>
        <stp>XS2343627712 Corp</stp>
        <stp>CNTRY_ISSUE_ISO</stp>
        <stp>[1.Weekly Download.xlsm]Coded!R203C34</stp>
        <tr r="AH203" s="14"/>
        <tr r="AH203" s="14"/>
      </tp>
      <tp t="s">
        <v>KY</v>
        <stp/>
        <stp>##V3_BDPV12</stp>
        <stp>XS2343627712 Corp</stp>
        <stp>CNTRY_ISSUE_ISO</stp>
        <stp>[1.Weekly Download.xlsm]Coded!R218C34</stp>
        <tr r="AH218" s="14"/>
        <tr r="AH218" s="14"/>
      </tp>
      <tp t="s">
        <v>25/3/2021</v>
        <stp/>
        <stp>##V3_BDPV12</stp>
        <stp>XS2269194499 Corp</stp>
        <stp>SECURITY_PRICING_DATE</stp>
        <stp>[1.Weekly Download.xlsm]Coded!R234C49</stp>
        <tr r="AW234" s="14"/>
        <tr r="AW234" s="14"/>
        <tr r="AW234" s="14"/>
      </tp>
      <tp t="s">
        <v>N</v>
        <stp/>
        <stp>##V3_BDPV12</stp>
        <stp>XS2390401524 Corp</stp>
        <stp>SOCIAL_BOND_IND</stp>
        <stp>[1.Weekly Download.xlsm]Coded!R129C57</stp>
        <tr r="BE129" s="14"/>
        <tr r="BE129" s="14"/>
      </tp>
      <tp t="s">
        <v>CN</v>
        <stp/>
        <stp>##V3_BDPV12</stp>
        <stp>XS2249847232 Corp</stp>
        <stp>CNTRY_ISSUE_ISO</stp>
        <stp>[1.Weekly Download.xlsm]Coded!R270C34</stp>
        <tr r="AH270" s="14"/>
        <tr r="AH270" s="14"/>
      </tp>
      <tp t="s">
        <v>N</v>
        <stp/>
        <stp>##V3_BDPV12</stp>
        <stp>XS2287540053 Corp</stp>
        <stp>SOCIAL_BOND_IND</stp>
        <stp>[1.Weekly Download.xlsm]Coded!R210C57</stp>
        <tr r="BE210" s="14"/>
        <tr r="BE210" s="14"/>
      </tp>
      <tp t="s">
        <v>VG</v>
        <stp/>
        <stp>##V3_BDPV12</stp>
        <stp>XS2229091124 Corp</stp>
        <stp>CNTRY_ISSUE_ISO</stp>
        <stp>[1.Weekly Download.xlsm]Coded!R274C34</stp>
        <tr r="AH274" s="14"/>
        <tr r="AH274" s="14"/>
      </tp>
      <tp t="s">
        <v>6/7/2021</v>
        <stp/>
        <stp>##V3_BDPV12</stp>
        <stp>XS2359947715 Corp</stp>
        <stp>SECURITY_PRICING_DATE</stp>
        <stp>[1.Weekly Download.xlsm]Coded!R186C49</stp>
        <tr r="AW186" s="14"/>
        <tr r="AW186" s="14"/>
        <tr r="AW186" s="14"/>
      </tp>
      <tp t="s">
        <v>5/8/2021</v>
        <stp/>
        <stp>##V3_BDPV12</stp>
        <stp>XS2357111090 Corp</stp>
        <stp>SECURITY_PRICING_DATE</stp>
        <stp>[1.Weekly Download.xlsm]Coded!R171C49</stp>
        <tr r="AW171" s="14"/>
        <tr r="AW171" s="14"/>
        <tr r="AW171" s="14"/>
      </tp>
      <tp t="s">
        <v>VG</v>
        <stp/>
        <stp>##V3_BDPV12</stp>
        <stp>XS2339960093 Corp</stp>
        <stp>CNTRY_ISSUE_ISO</stp>
        <stp>[1.Weekly Download.xlsm]Coded!R212C34</stp>
        <tr r="AH212" s="14"/>
        <tr r="AH212" s="14"/>
      </tp>
      <tp t="s">
        <v>HK</v>
        <stp/>
        <stp>##V3_BDPV12</stp>
        <stp>XS2271104817 Corp</stp>
        <stp>CNTRY_ISSUE_ISO</stp>
        <stp>[1.Weekly Download.xlsm]Coded!R264C34</stp>
        <tr r="AH264" s="14"/>
        <tr r="AH264" s="14"/>
      </tp>
      <tp t="s">
        <v>N</v>
        <stp/>
        <stp>##V3_BDPV12</stp>
        <stp>XS2384610577 Corp</stp>
        <stp>SOCIAL_BOND_IND</stp>
        <stp>[1.Weekly Download.xlsm]Coded!R149C57</stp>
        <tr r="BE149" s="14"/>
        <tr r="BE149" s="14"/>
      </tp>
      <tp t="s">
        <v>24/11/2021</v>
        <stp/>
        <stp>##V3_BDPV12</stp>
        <stp>XS2400951815 Corp</stp>
        <stp>SECURITY_PRICING_DATE</stp>
        <stp>[1.Weekly Download.xlsm]Coded!R130C49</stp>
        <tr r="AW130" s="14"/>
        <tr r="AW130" s="14"/>
        <tr r="AW130" s="14"/>
      </tp>
      <tp t="s">
        <v>VG</v>
        <stp/>
        <stp>##V3_BDPV12</stp>
        <stp>XS2378344456 Corp</stp>
        <stp>CNTRY_ISSUE_ISO</stp>
        <stp>[1.Weekly Download.xlsm]Coded!R161C34</stp>
        <tr r="AH161" s="14"/>
        <tr r="AH161" s="14"/>
      </tp>
      <tp t="s">
        <v>CN</v>
        <stp/>
        <stp>##V3_BDPV12</stp>
        <stp>XS2434390865 Corp</stp>
        <stp>CNTRY_ISSUE_ISO</stp>
        <stp>[1.Weekly Download.xlsm]Coded!R116C34</stp>
        <tr r="AH116" s="14"/>
        <tr r="AH116" s="14"/>
      </tp>
      <tp t="s">
        <v>N</v>
        <stp/>
        <stp>##V3_BDPV12</stp>
        <stp>XS2385820597 Corp</stp>
        <stp>SOCIAL_BOND_IND</stp>
        <stp>[1.Weekly Download.xlsm]Coded!R140C57</stp>
        <tr r="BE140" s="14"/>
        <tr r="BE140" s="14"/>
      </tp>
      <tp t="s">
        <v>HK</v>
        <stp/>
        <stp>##V3_BDPV12</stp>
        <stp>XS2265235965 Corp</stp>
        <stp>CNTRY_ISSUE_ISO</stp>
        <stp>[1.Weekly Download.xlsm]Coded!R257C34</stp>
        <tr r="AH257" s="14"/>
        <tr r="AH257" s="14"/>
      </tp>
      <tp t="s">
        <v>VG</v>
        <stp/>
        <stp>##V3_BDPV12</stp>
        <stp>XS2266935993 Corp</stp>
        <stp>CNTRY_ISSUE_ISO</stp>
        <stp>[1.Weekly Download.xlsm]Coded!R169C34</stp>
        <tr r="AH169" s="14"/>
        <tr r="AH169" s="14"/>
      </tp>
      <tp t="s">
        <v>28/7/2020</v>
        <stp/>
        <stp>##V3_BDPV12</stp>
        <stp>XS2208843503 Corp</stp>
        <stp>SECURITY_PRICING_DATE</stp>
        <stp>[1.Weekly Download.xlsm]Coded!R286C49</stp>
        <tr r="AW286" s="14"/>
        <tr r="AW286" s="14"/>
        <tr r="AW286" s="14"/>
      </tp>
      <tp t="s">
        <v>CN</v>
        <stp/>
        <stp>##V3_BDPV12</stp>
        <stp>XS2208843503 Corp</stp>
        <stp>CNTRY_ISSUE_ISO</stp>
        <stp>[1.Weekly Download.xlsm]Coded!R286C34</stp>
        <tr r="AH286" s="14"/>
        <tr r="AH286" s="14"/>
      </tp>
      <tp t="s">
        <v>KY</v>
        <stp/>
        <stp>##V3_BDPV12</stp>
        <stp>XS2347497906 Corp</stp>
        <stp>CNTRY_ISSUE_ISO</stp>
        <stp>[1.Weekly Download.xlsm]Coded!R196C34</stp>
        <tr r="AH196" s="14"/>
        <tr r="AH196" s="14"/>
      </tp>
      <tp t="s">
        <v>#N/A N/A</v>
        <stp/>
        <stp>##V3_BDPV12</stp>
        <stp>XS2423517205 Corp</stp>
        <stp>RTG_MDY_ISSUER</stp>
        <stp>[1.Weekly Download.xlsm]Coded!R124C11</stp>
        <tr r="K124" s="14"/>
      </tp>
      <tp t="s">
        <v>N</v>
        <stp/>
        <stp>##V3_BDPV12</stp>
        <stp>XS2314498333 Corp</stp>
        <stp>FLOATER</stp>
        <stp>[1.Weekly Download.xlsm]Coded!R180C29</stp>
        <tr r="AC180" s="14"/>
        <tr r="AC180" s="14"/>
      </tp>
      <tp t="s">
        <v>N</v>
        <stp/>
        <stp>##V3_BDPV12</stp>
        <stp>XS2314498093 Corp</stp>
        <stp>FLOATER</stp>
        <stp>[1.Weekly Download.xlsm]Coded!R267C29</stp>
        <tr r="AC267" s="14"/>
        <tr r="AC267" s="14"/>
      </tp>
      <tp t="s">
        <v>#N/A N/A</v>
        <stp/>
        <stp>##V3_BDPV12</stp>
        <stp>XS2112787499 Corp</stp>
        <stp>RTG_MDY_ISSUER</stp>
        <stp>[1.Weekly Download.xlsm]Coded!R315C11</stp>
        <tr r="K315" s="14"/>
      </tp>
      <tp t="s">
        <v>#N/A N/A</v>
        <stp/>
        <stp>##V3_BDPV12</stp>
        <stp>XS2115047735 Corp</stp>
        <stp>RTG_MDY_ISSUER</stp>
        <stp>[1.Weekly Download.xlsm]Coded!R318C11</stp>
        <tr r="K318" s="14"/>
      </tp>
      <tp t="s">
        <v>N</v>
        <stp/>
        <stp>##V3_BDPV12</stp>
        <stp>XS2417388175 Corp</stp>
        <stp>FLOATER</stp>
        <stp>[1.Weekly Download.xlsm]Coded!R128C29</stp>
        <tr r="AC128" s="14"/>
        <tr r="AC128" s="14"/>
      </tp>
      <tp t="s">
        <v>#N/A N/A</v>
        <stp/>
        <stp>##V3_BDPV12</stp>
        <stp>XS2277613423 Corp</stp>
        <stp>RTG_MDY_ISSUER</stp>
        <stp>[1.Weekly Download.xlsm]Coded!R253C11</stp>
        <tr r="K253" s="14"/>
      </tp>
      <tp t="s">
        <v>N</v>
        <stp/>
        <stp>##V3_BDPV12</stp>
        <stp>XS2297070190 Corp</stp>
        <stp>FLOATER</stp>
        <stp>[1.Weekly Download.xlsm]Coded!R240C29</stp>
        <tr r="AC240" s="14"/>
        <tr r="AC240" s="14"/>
      </tp>
      <tp t="s">
        <v>N</v>
        <stp/>
        <stp>##V3_BDPV12</stp>
        <stp>XS2206799004 Corp</stp>
        <stp>FLOATER</stp>
        <stp>[1.Weekly Download.xlsm]Coded!R282C29</stp>
        <tr r="AC282" s="14"/>
        <tr r="AC282" s="14"/>
      </tp>
      <tp t="s">
        <v>#N/A N/A</v>
        <stp/>
        <stp>##V3_BDPV12</stp>
        <stp>XS2403671493 Corp</stp>
        <stp>RTG_MDY_ISSUER</stp>
        <stp>[1.Weekly Download.xlsm]Coded!R136C11</stp>
        <tr r="K136" s="14"/>
      </tp>
      <tp t="s">
        <v>#N/A N/A</v>
        <stp/>
        <stp>##V3_BDPV12</stp>
        <stp>XS2274835631 Corp</stp>
        <stp>RTG_MDY_ISSUER</stp>
        <stp>[1.Weekly Download.xlsm]Coded!R255C11</stp>
        <tr r="K255" s="14"/>
      </tp>
      <tp t="s">
        <v>N</v>
        <stp/>
        <stp>##V3_BDPV12</stp>
        <stp>XS2297020765 Corp</stp>
        <stp>FLOATER</stp>
        <stp>[1.Weekly Download.xlsm]Coded!R243C29</stp>
        <tr r="AC243" s="14"/>
        <tr r="AC243" s="14"/>
      </tp>
      <tp t="s">
        <v>#N/A N/A</v>
        <stp/>
        <stp>##V3_BDPV12</stp>
        <stp>XS2327841057 Corp</stp>
        <stp>RTG_MDY_ISSUER</stp>
        <stp>[1.Weekly Download.xlsm]Coded!R207C11</stp>
        <tr r="K207" s="14"/>
      </tp>
      <tp t="s">
        <v>N</v>
        <stp/>
        <stp>##V3_BDPV12</stp>
        <stp>XS2094050593 Corp</stp>
        <stp>FLOATER</stp>
        <stp>[1.Weekly Download.xlsm]Coded!R278C29</stp>
        <tr r="AC278" s="14"/>
        <tr r="AC278" s="14"/>
      </tp>
      <tp t="s">
        <v>#N/A N/A</v>
        <stp/>
        <stp>##V3_BDPV12</stp>
        <stp>XS2209330161 Corp</stp>
        <stp>RTG_MDY_ISSUER</stp>
        <stp>[1.Weekly Download.xlsm]Coded!R288C11</stp>
        <tr r="K288" s="14"/>
      </tp>
      <tp t="s">
        <v>N</v>
        <stp/>
        <stp>##V3_BDPV12</stp>
        <stp>XS2206849460 Corp</stp>
        <stp>FLOATER</stp>
        <stp>[1.Weekly Download.xlsm]Coded!R289C29</stp>
        <tr r="AC289" s="14"/>
        <tr r="AC289" s="14"/>
      </tp>
      <tp t="s">
        <v>#N/A N/A</v>
        <stp/>
        <stp>##V3_BDPV12</stp>
        <stp>XS2201821340 Corp</stp>
        <stp>RTG_MDY_ISSUER</stp>
        <stp>[1.Weekly Download.xlsm]Coded!R295C11</stp>
        <tr r="K295" s="14"/>
      </tp>
      <tp t="s">
        <v>#N/A N/A</v>
        <stp/>
        <stp>##V3_BDPV12</stp>
        <stp>XS2280569364 Corp</stp>
        <stp>RTG_MDY_ISSUER</stp>
        <stp>[1.Weekly Download.xlsm]Coded!R263C11</stp>
        <tr r="K263" s="14"/>
      </tp>
      <tp t="s">
        <v>#N/A N/A</v>
        <stp/>
        <stp>##V3_BDPV12</stp>
        <stp>XS2189769057 Corp</stp>
        <stp>RTG_MDY_ISSUER</stp>
        <stp>[1.Weekly Download.xlsm]Coded!R296C11</stp>
        <tr r="K296" s="14"/>
      </tp>
      <tp t="s">
        <v>#N/A N/A</v>
        <stp/>
        <stp>##V3_BDPV12</stp>
        <stp>XS2340538680 Corp</stp>
        <stp>RTG_MDY_ISSUER</stp>
        <stp>[1.Weekly Download.xlsm]Coded!R213C11</stp>
        <tr r="K213" s="14"/>
      </tp>
      <tp t="s">
        <v>#N/A N/A</v>
        <stp/>
        <stp>##V3_BDPV12</stp>
        <stp>XS2085545494 Corp</stp>
        <stp>RTG_MDY_ISSUER</stp>
        <stp>[1.Weekly Download.xlsm]Coded!R308C11</stp>
        <tr r="K308" s="14"/>
      </tp>
      <tp t="s">
        <v>#N/A N/A</v>
        <stp/>
        <stp>##V3_BDPV12</stp>
        <stp>XS2127478316 Corp</stp>
        <stp>RTG_MDY_ISSUER</stp>
        <stp>[1.Weekly Download.xlsm]Coded!R252C11</stp>
        <tr r="K252" s="14"/>
      </tp>
      <tp t="s">
        <v>#N/A N/A</v>
        <stp/>
        <stp>##V3_BDPV12</stp>
        <stp>XS2284243586 Corp</stp>
        <stp>RTG_MDY_ISSUER</stp>
        <stp>[1.Weekly Download.xlsm]Coded!R246C11</stp>
        <tr r="K246" s="14"/>
      </tp>
      <tp t="s">
        <v>#N/A N/A</v>
        <stp/>
        <stp>##V3_BDPV12</stp>
        <stp>XS2334068645 Corp</stp>
        <stp>RTG_MDY_ISSUER</stp>
        <stp>[1.Weekly Download.xlsm]Coded!R224C11</stp>
        <tr r="K224" s="14"/>
      </tp>
      <tp t="s">
        <v>#N/A N/A</v>
        <stp/>
        <stp>##V3_BDPV12</stp>
        <stp>XS2380533740 Corp</stp>
        <stp>RTG_MDY_ISSUER</stp>
        <stp>[1.Weekly Download.xlsm]Coded!R156C11</stp>
        <tr r="K156" s="14"/>
      </tp>
      <tp t="s">
        <v>N</v>
        <stp/>
        <stp>##V3_BDPV12</stp>
        <stp>XS2213048965 Corp</stp>
        <stp>FLOATER</stp>
        <stp>[1.Weekly Download.xlsm]Coded!R272C29</stp>
        <tr r="AC272" s="14"/>
        <tr r="AC272" s="14"/>
      </tp>
      <tp t="s">
        <v>18/5/2023</v>
        <stp/>
        <stp>##V3_BDPV12</stp>
        <stp>G2380130 Corp</stp>
        <stp>SECURITY_PRICING_DATE</stp>
        <stp>[1.Weekly Download.xlsm]Coded!R40C3</stp>
        <tr r="C40" s="14"/>
        <tr r="C40" s="14"/>
      </tp>
      <tp t="s">
        <v>USD</v>
        <stp/>
        <stp>##V3_BDPV12</stp>
        <stp>XS2487328499 Corp</stp>
        <stp>CRNCY</stp>
        <stp>[1.Weekly Download.xlsm]Coded!R93C52</stp>
        <tr r="AZ93" s="14"/>
        <tr r="AZ93" s="14"/>
      </tp>
      <tp t="s">
        <v>#N/A N/A</v>
        <stp/>
        <stp>##V3_BDPV12</stp>
        <stp>0883544D HK Equity</stp>
        <stp>EQY_PRIM_SECURITY_PRIM_EXCH</stp>
        <stp>[1.Weekly Download.xlsm]Coded!R41C35</stp>
        <tr r="AI41" s="14"/>
      </tp>
      <tp t="s">
        <v>#N/A N/A</v>
        <stp/>
        <stp>##V3_BDPV12</stp>
        <stp>1916928D VI Equity</stp>
        <stp>EQY_PRIM_SECURITY_PRIM_EXCH</stp>
        <stp>[1.Weekly Download.xlsm]Coded!R154C35</stp>
        <tr r="AI154" s="14"/>
      </tp>
      <tp t="s">
        <v>7/7/2021</v>
        <stp/>
        <stp>##V3_BDPV12</stp>
        <stp>USY77108AF80 Corp</stp>
        <stp>SECURITY_PRICING_DATE</stp>
        <stp>[1.Weekly Download.xlsm]Coded!R182C3</stp>
        <tr r="C182" s="14"/>
        <tr r="C182" s="14"/>
      </tp>
      <tp t="s">
        <v>#N/A N/A</v>
        <stp/>
        <stp>##V3_BDPV12</stp>
        <stp>2215767D CH Equity</stp>
        <stp>EQY_PRIM_SECURITY_PRIM_EXCH</stp>
        <stp>[1.Weekly Download.xlsm]Coded!R71C35</stp>
        <tr r="AI71" s="14"/>
      </tp>
      <tp t="s">
        <v>#N/A N/A</v>
        <stp/>
        <stp>##V3_BDPV12</stp>
        <stp>1748472D CH Equity</stp>
        <stp>EQY_PRIM_SECURITY_PRIM_EXCH</stp>
        <stp>[1.Weekly Download.xlsm]Coded!R46C35</stp>
        <tr r="AI46" s="14"/>
      </tp>
      <tp t="s">
        <v>#N/A N/A</v>
        <stp/>
        <stp>##V3_BDPV12</stp>
        <stp>1748472D CH Equity</stp>
        <stp>EQY_PRIM_SECURITY_PRIM_EXCH</stp>
        <stp>[1.Weekly Download.xlsm]Coded!R52C35</stp>
        <tr r="AI52" s="14"/>
      </tp>
      <tp t="s">
        <v>USD</v>
        <stp/>
        <stp>##V3_BDPV12</stp>
        <stp>XS2451515279 Corp</stp>
        <stp>CRNCY</stp>
        <stp>[1.Weekly Download.xlsm]Coded!R98C52</stp>
        <tr r="AZ98" s="14"/>
        <tr r="AZ98" s="14"/>
      </tp>
      <tp t="s">
        <v>#N/A N/A</v>
        <stp/>
        <stp>##V3_BDPV12</stp>
        <stp>1449670D CH Equity</stp>
        <stp>RTG_MOODY_LONG_TERM</stp>
        <stp>[1.Weekly Download.xlsm]Coded!R79C21</stp>
        <tr r="U79" s="14"/>
        <tr r="U79" s="14"/>
      </tp>
      <tp t="s">
        <v>USD</v>
        <stp/>
        <stp>##V3_BDPV12</stp>
        <stp>XS2537427473 Corp</stp>
        <stp>CRNCY</stp>
        <stp>[1.Weekly Download.xlsm]Coded!R85C52</stp>
        <tr r="AZ85" s="14"/>
        <tr r="AZ85" s="14"/>
      </tp>
      <tp t="s">
        <v>#N/A N/A</v>
        <stp/>
        <stp>##V3_BDPV12</stp>
        <stp>0883569D CH Equity</stp>
        <stp>EQY_PRIM_SECURITY_PRIM_EXCH</stp>
        <stp>[1.Weekly Download.xlsm]Coded!R56C35</stp>
        <tr r="AI56" s="14"/>
      </tp>
      <tp t="s">
        <v>#N/A N/A</v>
        <stp/>
        <stp>##V3_BDPV12</stp>
        <stp>1771411D HK Equity</stp>
        <stp>EQY_PRIM_SECURITY_PRIM_EXCH</stp>
        <stp>[1.Weekly Download.xlsm]Coded!R79C35</stp>
        <tr r="AI79" s="14"/>
      </tp>
      <tp t="s">
        <v>#N/A N/A</v>
        <stp/>
        <stp>##V3_BDPV12</stp>
        <stp>2230726D HK Equity</stp>
        <stp>EQY_PRIM_SECURITY_PRIM_EXCH</stp>
        <stp>[1.Weekly Download.xlsm]Coded!R12C35</stp>
        <tr r="AI12" s="14"/>
      </tp>
      <tp t="s">
        <v>USD</v>
        <stp/>
        <stp>##V3_BDPV12</stp>
        <stp>XS2540489338 Corp</stp>
        <stp>CRNCY</stp>
        <stp>[1.Weekly Download.xlsm]Coded!R65C52</stp>
        <tr r="AZ65" s="14"/>
        <tr r="AZ65" s="14"/>
      </tp>
      <tp t="s">
        <v>USD</v>
        <stp/>
        <stp>##V3_BDPV12</stp>
        <stp>XS2523255060 Corp</stp>
        <stp>CRNCY</stp>
        <stp>[1.Weekly Download.xlsm]Coded!R87C52</stp>
        <tr r="AZ87" s="14"/>
        <tr r="AZ87" s="14"/>
      </tp>
      <tp t="s">
        <v>USD</v>
        <stp/>
        <stp>##V3_BDPV12</stp>
        <stp>XS2543377068 Corp</stp>
        <stp>CRNCY</stp>
        <stp>[1.Weekly Download.xlsm]Coded!R82C52</stp>
        <tr r="AZ82" s="14"/>
        <tr r="AZ82" s="14"/>
      </tp>
      <tp t="s">
        <v>#N/A N/A</v>
        <stp/>
        <stp>##V3_BDPV12</stp>
        <stp>0489702D CH Equity</stp>
        <stp>RTG_MOODY_LONG_TERM</stp>
        <stp>[1.Weekly Download.xlsm]Coded!R69C21</stp>
        <tr r="U69" s="14"/>
        <tr r="U69" s="14"/>
      </tp>
      <tp t="s">
        <v>#N/A N/A</v>
        <stp/>
        <stp>##V3_BDPV12</stp>
        <stp>1500461D UH Equity</stp>
        <stp>EQY_PRIM_SECURITY_PRIM_EXCH</stp>
        <stp>[1.Weekly Download.xlsm]Coded!R11C35</stp>
        <tr r="AI11" s="14"/>
      </tp>
      <tp t="s">
        <v>25/7/2022</v>
        <stp/>
        <stp>##V3_BDPV12</stp>
        <stp>XS2502241412 Corp</stp>
        <stp>SECURITY_PRICING_DATE</stp>
        <stp>[1.Weekly Download.xlsm]Coded!R92C49</stp>
        <tr r="AW92" s="14"/>
        <tr r="AW92" s="14"/>
        <tr r="AW92" s="14"/>
      </tp>
      <tp t="s">
        <v>#N/A N/A</v>
        <stp/>
        <stp>##V3_BDPV12</stp>
        <stp>1648422D VI Equity</stp>
        <stp>EQY_PRIM_SECURITY_PRIM_EXCH</stp>
        <stp>[1.Weekly Download.xlsm]Coded!R15C35</stp>
        <tr r="AI15" s="14"/>
      </tp>
      <tp t="s">
        <v>23/2/2023</v>
        <stp/>
        <stp>##V3_BDPV12</stp>
        <stp>XS2526839092 Corp</stp>
        <stp>SECURITY_PRICING_DATE</stp>
        <stp>[1.Weekly Download.xlsm]Coded!R61C49</stp>
        <tr r="AW61" s="14"/>
        <tr r="AW61" s="14"/>
        <tr r="AW61" s="14"/>
      </tp>
      <tp t="s">
        <v>30/9/2022</v>
        <stp/>
        <stp>##V3_BDPV12</stp>
        <stp>XS2541678780 Corp</stp>
        <stp>SECURITY_PRICING_DATE</stp>
        <stp>[1.Weekly Download.xlsm]Coded!R84C49</stp>
        <tr r="AW84" s="14"/>
        <tr r="AW84" s="14"/>
        <tr r="AW84" s="14"/>
      </tp>
      <tp t="s">
        <v>BBB-</v>
        <stp/>
        <stp>##V3_BDPV12</stp>
        <stp>1022891D CH Equity</stp>
        <stp>RTG_FITCH_LT_ISSUER_DEFAULT</stp>
        <stp>[1.Weekly Download.xlsm]Coded!R278C62</stp>
        <tr r="BJ278" s="14"/>
        <tr r="BJ278" s="14"/>
      </tp>
      <tp t="s">
        <v>9/8/2023</v>
        <stp/>
        <stp>##V3_BDPV12</stp>
        <stp>XS2665495391 Corp</stp>
        <stp>SECURITY_PRICING_DATE</stp>
        <stp>[1.Weekly Download.xlsm]Coded!R18C49</stp>
        <tr r="AW18" s="14"/>
        <tr r="AW18" s="14"/>
        <tr r="AW18" s="14"/>
      </tp>
      <tp t="s">
        <v>BBB-</v>
        <stp/>
        <stp>##V3_BDPV12</stp>
        <stp>1022891D CH Equity</stp>
        <stp>RTG_FITCH_LT_ISSUER_DEFAULT</stp>
        <stp>[1.Weekly Download.xlsm]Coded!R278C24</stp>
        <tr r="X278" s="14"/>
        <tr r="X278" s="14"/>
        <tr r="X278" s="14"/>
      </tp>
      <tp t="s">
        <v>#N/A N/A</v>
        <stp/>
        <stp>##V3_BDPV12</stp>
        <stp>1840456D VI Equity</stp>
        <stp>EQY_PRIM_SECURITY_PRIM_EXCH</stp>
        <stp>[1.Weekly Download.xlsm]Coded!R84C35</stp>
        <tr r="AI84" s="14"/>
      </tp>
      <tp t="s">
        <v>#N/A N/A</v>
        <stp/>
        <stp>##V3_BDPV12</stp>
        <stp>1840456D VI Equity</stp>
        <stp>EQY_PRIM_SECURITY_PRIM_EXCH</stp>
        <stp>[1.Weekly Download.xlsm]Coded!R85C35</stp>
        <tr r="AI85" s="14"/>
      </tp>
      <tp t="s">
        <v>3328 HK</v>
        <stp/>
        <stp>##V3_BDPV12</stp>
        <stp>XS2176772205 Corp</stp>
        <stp>ISSUER_PARENT_EQY_TICKER</stp>
        <stp>[1.Weekly Download.xlsm]Coded!R298C58</stp>
        <tr r="BF298" s="14"/>
        <tr r="BF298" s="14"/>
      </tp>
      <tp t="s">
        <v>3383 HK</v>
        <stp/>
        <stp>##V3_BDPV12</stp>
        <stp>XS2343627712 Corp</stp>
        <stp>ISSUER_PARENT_EQY_TICKER</stp>
        <stp>[1.Weekly Download.xlsm]Coded!R203C58</stp>
        <tr r="BF203" s="14"/>
        <tr r="BF203" s="14"/>
      </tp>
      <tp t="s">
        <v>3383 HK</v>
        <stp/>
        <stp>##V3_BDPV12</stp>
        <stp>XS2343627712 Corp</stp>
        <stp>ISSUER_PARENT_EQY_TICKER</stp>
        <stp>[1.Weekly Download.xlsm]Coded!R218C58</stp>
        <tr r="BF218" s="14"/>
        <tr r="BF218" s="14"/>
      </tp>
      <tp t="s">
        <v>1397212D CH</v>
        <stp/>
        <stp>##V3_BDPV12</stp>
        <stp>XS2144033078 Corp</stp>
        <stp>ISSUER_PARENT_EQY_TICKER</stp>
        <stp>[1.Weekly Download.xlsm]Coded!R300C58</stp>
        <tr r="BF300" s="14"/>
        <tr r="BF300" s="14"/>
      </tp>
      <tp t="s">
        <v>CCHGLZ CH</v>
        <stp/>
        <stp>##V3_BDPV12</stp>
        <stp>XS2416645203 Corp</stp>
        <stp>ISSUER_PARENT_EQY_TICKER</stp>
        <stp>[1.Weekly Download.xlsm]Coded!R123C58</stp>
        <tr r="BF123" s="14"/>
        <tr r="BF123" s="14"/>
      </tp>
      <tp t="s">
        <v>1107 HK</v>
        <stp/>
        <stp>##V3_BDPV12</stp>
        <stp>XS2127478316 Corp</stp>
        <stp>ISSUER_PARENT_EQY_TICKER</stp>
        <stp>[1.Weekly Download.xlsm]Coded!R252C58</stp>
        <tr r="BF252" s="14"/>
        <tr r="BF252" s="14"/>
      </tp>
      <tp t="s">
        <v>002146 CH</v>
        <stp/>
        <stp>##V3_BDPV12</stp>
        <stp>XS2206237260 Corp</stp>
        <stp>ISSUER_PARENT_EQY_TICKER</stp>
        <stp>[1.Weekly Download.xlsm]Coded!R293C58</stp>
        <tr r="BF293" s="14"/>
        <tr r="BF293" s="14"/>
      </tp>
      <tp t="s">
        <v>1433421D CH</v>
        <stp/>
        <stp>##V3_BDPV12</stp>
        <stp>XS2251156563 Corp</stp>
        <stp>ISSUER_PARENT_EQY_TICKER</stp>
        <stp>[1.Weekly Download.xlsm]Coded!R190C58</stp>
        <tr r="BF190" s="14"/>
        <tr r="BF190" s="14"/>
      </tp>
      <tp t="s">
        <v>3383 HK</v>
        <stp/>
        <stp>##V3_BDPV12</stp>
        <stp>XS2361426559 Corp</stp>
        <stp>ISSUER_PARENT_EQY_TICKER</stp>
        <stp>[1.Weekly Download.xlsm]Coded!R178C58</stp>
        <tr r="BF178" s="14"/>
        <tr r="BF178" s="14"/>
      </tp>
      <tp t="s">
        <v>1359 HK</v>
        <stp/>
        <stp>##V3_BDPV12</stp>
        <stp>XS2436124205 Corp</stp>
        <stp>ISSUER_PARENT_EQY_TICKER</stp>
        <stp>[1.Weekly Download.xlsm]Coded!R115C58</stp>
        <tr r="BF115" s="14"/>
        <tr r="BF115" s="14"/>
      </tp>
      <tp t="s">
        <v>#N/A N/A</v>
        <stp/>
        <stp>##V3_BDPV12</stp>
        <stp>300919 CH Equity</stp>
        <stp>RTG_MDY_LT_CORP_FAMILY</stp>
        <stp>[1.Weekly Download.xlsm]Coded!R87C22</stp>
        <tr r="V87" s="14"/>
        <tr r="V87" s="14"/>
      </tp>
      <tp t="s">
        <v>0792980D CH</v>
        <stp/>
        <stp>##V3_BDPV12</stp>
        <stp>XS2280636494 Corp</stp>
        <stp>ISSUER_PARENT_EQY_TICKER</stp>
        <stp>[1.Weekly Download.xlsm]Coded!R242C58</stp>
        <tr r="BF242" s="14"/>
        <tr r="BF242" s="14"/>
      </tp>
      <tp t="s">
        <v>#N/A N/A</v>
        <stp/>
        <stp>##V3_BDPV12</stp>
        <stp>XS2422522685 Corp</stp>
        <stp>ISSUER_PARENT_EQY_TICKER</stp>
        <stp>[1.Weekly Download.xlsm]Coded!R120C58</stp>
        <tr r="BF120" s="14"/>
      </tp>
      <tp t="s">
        <v>0620396D CH</v>
        <stp/>
        <stp>##V3_BDPV12</stp>
        <stp>XS2332497697 Corp</stp>
        <stp>ISSUER_PARENT_EQY_TICKER</stp>
        <stp>[1.Weekly Download.xlsm]Coded!R209C58</stp>
        <tr r="BF209" s="14"/>
        <tr r="BF209" s="14"/>
      </tp>
      <tp t="s">
        <v>#N/A N/A</v>
        <stp/>
        <stp>##V3_BDPV12</stp>
        <stp>XS2314498093 Corp</stp>
        <stp>ISSUER_PARENT_EQY_TICKER</stp>
        <stp>[1.Weekly Download.xlsm]Coded!R267C58</stp>
        <tr r="BF267" s="14"/>
      </tp>
      <tp t="s">
        <v>SISGZ CH</v>
        <stp/>
        <stp>##V3_BDPV12</stp>
        <stp>XS2314627089 Corp</stp>
        <stp>ISSUER_PARENT_EQY_TICKER</stp>
        <stp>[1.Weekly Download.xlsm]Coded!R174C58</stp>
        <tr r="BF174" s="14"/>
        <tr r="BF174" s="14"/>
      </tp>
      <tp t="s">
        <v>1862 HK</v>
        <stp/>
        <stp>##V3_BDPV12</stp>
        <stp>XS2126415293 Corp</stp>
        <stp>ISSUER_PARENT_EQY_TICKER</stp>
        <stp>[1.Weekly Download.xlsm]Coded!R306C58</stp>
        <tr r="BF306" s="14"/>
        <tr r="BF306" s="14"/>
      </tp>
      <tp t="s">
        <v>#N/A N/A</v>
        <stp/>
        <stp>##V3_BDPV12</stp>
        <stp>XS2471127584 Corp</stp>
        <stp>ISSUER_PARENT_EQY_TICKER</stp>
        <stp>[1.Weekly Download.xlsm]Coded!R104C58</stp>
        <tr r="BF104" s="14"/>
      </tp>
      <tp t="s">
        <v>#N/A N/A</v>
        <stp/>
        <stp>##V3_BDPV12</stp>
        <stp>JINGRZ CH Equity</stp>
        <stp>RTG_MDY_LT_CORP_FAMILY</stp>
        <stp>[1.Weekly Download.xlsm]Coded!R244C22</stp>
        <tr r="V244" s="14"/>
        <tr r="V244" s="14"/>
      </tp>
      <tp t="s">
        <v>#N/A N/A</v>
        <stp/>
        <stp>##V3_BDPV12</stp>
        <stp>XS2417332389 Corp</stp>
        <stp>ISSUER_PARENT_EQY_TICKER</stp>
        <stp>[1.Weekly Download.xlsm]Coded!R125C58</stp>
        <tr r="BF125" s="14"/>
      </tp>
      <tp t="s">
        <v>#N/A N/A</v>
        <stp/>
        <stp>##V3_BDPV12</stp>
        <stp>XS2371893533 Corp</stp>
        <stp>ISSUER_PARENT_EQY_TICKER</stp>
        <stp>[1.Weekly Download.xlsm]Coded!R172C58</stp>
        <tr r="BF172" s="14"/>
      </tp>
      <tp t="s">
        <v>#N/A N/A</v>
        <stp/>
        <stp>##V3_BDPV12</stp>
        <stp>1839176D HK Equity</stp>
        <stp>RTG_MDY_LT_CORP_FAMILY</stp>
        <stp>[1.Weekly Download.xlsm]Coded!R283C22</stp>
        <tr r="V283" s="14"/>
        <tr r="V283" s="14"/>
      </tp>
      <tp t="s">
        <v>#N/A N/A</v>
        <stp/>
        <stp>##V3_BDPV12</stp>
        <stp>1781100D CH Equity</stp>
        <stp>RTG_MDY_LT_CORP_FAMILY</stp>
        <stp>[1.Weekly Download.xlsm]Coded!R179C22</stp>
        <tr r="V179" s="14"/>
        <tr r="V179" s="14"/>
      </tp>
      <tp t="s">
        <v>#N/A N/A</v>
        <stp/>
        <stp>##V3_BDPV12</stp>
        <stp>1312138D CH Equity</stp>
        <stp>RTG_MDY_LT_CORP_FAMILY</stp>
        <stp>[1.Weekly Download.xlsm]Coded!R207C22</stp>
        <tr r="V207" s="14"/>
        <tr r="V207" s="14"/>
      </tp>
      <tp t="s">
        <v>#N/A N/A</v>
        <stp/>
        <stp>##V3_BDPV12</stp>
        <stp>1084178D HK Equity</stp>
        <stp>RTG_MDY_LT_CORP_FAMILY</stp>
        <stp>[1.Weekly Download.xlsm]Coded!R282C22</stp>
        <tr r="V282" s="14"/>
        <tr r="V282" s="14"/>
      </tp>
      <tp t="s">
        <v>#N/A N/A</v>
        <stp/>
        <stp>##V3_BDPV12</stp>
        <stp>1084178D HK Equity</stp>
        <stp>RTG_MDY_LT_CORP_FAMILY</stp>
        <stp>[1.Weekly Download.xlsm]Coded!R104C22</stp>
        <tr r="V104" s="14"/>
        <tr r="V104" s="14"/>
      </tp>
      <tp t="s">
        <v>#N/A N/A</v>
        <stp/>
        <stp>##V3_BDPV12</stp>
        <stp>1084178D HK Equity</stp>
        <stp>RTG_MDY_LT_CORP_FAMILY</stp>
        <stp>[1.Weekly Download.xlsm]Coded!R131C22</stp>
        <tr r="V131" s="14"/>
        <tr r="V131" s="14"/>
      </tp>
      <tp t="s">
        <v>#N/A N/A</v>
        <stp/>
        <stp>##V3_BDPV12</stp>
        <stp>1315198D CH Equity</stp>
        <stp>RTG_MDY_LT_CORP_FAMILY</stp>
        <stp>[1.Weekly Download.xlsm]Coded!R225C22</stp>
        <tr r="V225" s="14"/>
        <tr r="V225" s="14"/>
      </tp>
      <tp t="s">
        <v>#N/A N/A</v>
        <stp/>
        <stp>##V3_BDPV12</stp>
        <stp>XS2665495391 Corp</stp>
        <stp>RTG_FITCH_LT_ISSUER_DEFAULT</stp>
        <stp>[1.Weekly Download.xlsm]Coded!R18C16</stp>
        <tr r="P18" s="14"/>
      </tp>
      <tp t="s">
        <v>0791831D CH</v>
        <stp/>
        <stp>##V3_BDPV12</stp>
        <stp>XS2671498447 Corp</stp>
        <stp>ISSUER_PARENT_EQY_TICKER</stp>
        <stp>[1.Weekly Download.xlsm]Coded!R4C58</stp>
        <tr r="BF4" s="14"/>
        <tr r="BF4" s="14"/>
      </tp>
      <tp t="s">
        <v>#N/A Field Not Applicable</v>
        <stp/>
        <stp>##V3_BDPV12</stp>
        <stp>XS2656498313 Corp</stp>
        <stp>GUARANTOR_EQY_TICKER</stp>
        <stp>[1.Weekly Download.xlsm]Coded!R19C18</stp>
        <tr r="R19" s="14"/>
        <tr r="R19" s="14"/>
        <tr r="R19" s="14"/>
      </tp>
      <tp t="s">
        <v>#N/A N/A</v>
        <stp/>
        <stp>##V3_BDPV12</stp>
        <stp>1776488D CH Equity</stp>
        <stp>RTG_MDY_FOREIGN_LT_BANK_DEPOSITS</stp>
        <stp>[1.Weekly Download.xlsm]Coded!R15C20</stp>
        <tr r="T15" s="14"/>
        <tr r="T15" s="14"/>
      </tp>
      <tp t="s">
        <v>THREE GORGES FIN I KY</v>
        <stp/>
        <stp>##V3_BDPV12</stp>
        <stp>USG8850LAG52 Corp</stp>
        <stp>NAME</stp>
        <stp>[1.Weekly Download.xlsm]Coded!R276C4</stp>
        <tr r="D276" s="14"/>
        <tr r="D276" s="14"/>
      </tp>
      <tp t="s">
        <v>NANNING WX CONST INVEST</v>
        <stp/>
        <stp>##V3_BDPV12</stp>
        <stp>G2380152 Corp</stp>
        <stp>NAME</stp>
        <stp>[1.Weekly Download.xlsm]Coded!R34C4</stp>
        <tr r="D34" s="14"/>
        <tr r="D34" s="14"/>
      </tp>
      <tp t="s">
        <v>1789859D CH</v>
        <stp/>
        <stp>##V3_BDPV12</stp>
        <stp>XS2540489338 Corp</stp>
        <stp>GUARANTOR_EQY_TICKER</stp>
        <stp>[1.Weekly Download.xlsm]Coded!R65C18</stp>
        <tr r="R65" s="14"/>
        <tr r="R65" s="14"/>
        <tr r="R65" s="14"/>
        <tr r="R65" s="14"/>
      </tp>
      <tp t="s">
        <v>CN</v>
        <stp/>
        <stp>##V3_BDPV12</stp>
        <stp>XS2690707497 Corp</stp>
        <stp>CNTRY_ISSUE_ISO</stp>
        <stp>[1.Weekly Download.xlsm]Coded!R8C34</stp>
        <tr r="AH8" s="14"/>
        <tr r="AH8" s="14"/>
      </tp>
      <tp t="s">
        <v>#N/A N/A</v>
        <stp/>
        <stp>##V3_BDPV12</stp>
        <stp>0622892D CH Equity</stp>
        <stp>RTG_MDY_FOREIGN_LT_BANK_DEPOSITS</stp>
        <stp>[1.Weekly Download.xlsm]Coded!R93C60</stp>
        <tr r="BH93" s="14"/>
      </tp>
      <tp t="s">
        <v>#N/A N/A</v>
        <stp/>
        <stp>##V3_BDPV12</stp>
        <stp>0795788D CH Equity</stp>
        <stp>RTG_MDY_FOREIGN_LT_BANK_DEPOSITS</stp>
        <stp>[1.Weekly Download.xlsm]Coded!R64C60</stp>
        <tr r="BH64" s="14"/>
      </tp>
      <tp t="s">
        <v>#N/A Field Not Applicable</v>
        <stp/>
        <stp>##V3_BDPV12</stp>
        <stp>XS2549299480 Corp</stp>
        <stp>GUARANTOR_EQY_TICKER</stp>
        <stp>[1.Weekly Download.xlsm]Coded!R80C18</stp>
        <tr r="R80" s="14"/>
        <tr r="R80" s="14"/>
        <tr r="R80" s="14"/>
      </tp>
      <tp t="s">
        <v>#N/A Field Not Applicable</v>
        <stp/>
        <stp>##V3_BDPV12</stp>
        <stp>XS2648499007 Corp</stp>
        <stp>GUARANTOR_EQY_TICKER</stp>
        <stp>[1.Weekly Download.xlsm]Coded!R23C18</stp>
        <tr r="R23" s="14"/>
        <tr r="R23" s="14"/>
        <tr r="R23" s="14"/>
      </tp>
      <tp t="s">
        <v>#N/A N/A</v>
        <stp/>
        <stp>##V3_BDPV12</stp>
        <stp>G238008 Corp</stp>
        <stp>RTG_SP</stp>
        <stp>[1.Weekly Download.xlsm]Coded!R53C9</stp>
        <tr r="I53" s="14"/>
      </tp>
      <tp t="s">
        <v>#N/A Field Not Applicable</v>
        <stp/>
        <stp>##V3_BDPV12</stp>
        <stp>XS2576128727 Corp</stp>
        <stp>FLT_SPREAD</stp>
        <stp>[1.Weekly Download.xlsm]Coded!R69C28</stp>
        <tr r="AB69" s="14"/>
      </tp>
      <tp t="s">
        <v>#N/A Field Not Applicable</v>
        <stp/>
        <stp>##V3_BDPV12</stp>
        <stp>XS2502241412 Corp</stp>
        <stp>FLT_SPREAD</stp>
        <stp>[1.Weekly Download.xlsm]Coded!R92C28</stp>
        <tr r="AB92" s="14"/>
      </tp>
      <tp t="s">
        <v>#N/A N/A</v>
        <stp/>
        <stp>##V3_BDPV12</stp>
        <stp>G228021 Corp</stp>
        <stp>RTG_SP</stp>
        <stp>[1.Weekly Download.xlsm]Coded!R83C9</stp>
        <tr r="I83" s="14"/>
      </tp>
      <tp t="s">
        <v>#N/A N/A</v>
        <stp/>
        <stp>##V3_BDPV12</stp>
        <stp>XS2648499007 Corp</stp>
        <stp>SPREAD_TO_TSY_ISSUE</stp>
        <stp>[1.Weekly Download.xlsm]Coded!R23C26</stp>
        <tr r="Z23" s="14"/>
      </tp>
      <tp t="s">
        <v>#N/A Field Not Applicable</v>
        <stp/>
        <stp>##V3_BDPV12</stp>
        <stp>XS2537427473 Corp</stp>
        <stp>FLT_SPREAD</stp>
        <stp>[1.Weekly Download.xlsm]Coded!R85C28</stp>
        <tr r="AB85" s="14"/>
      </tp>
      <tp t="s">
        <v>#N/A N/A</v>
        <stp/>
        <stp>##V3_BDPV12</stp>
        <stp>XS2671493562 Corp</stp>
        <stp>RTG_SP_LT_FC_ISSUER_CREDIT</stp>
        <stp>[1.Weekly Download.xlsm]Coded!R12C15</stp>
        <tr r="O12" s="14"/>
      </tp>
      <tp t="s">
        <v>NR</v>
        <stp/>
        <stp>##V3_BDPV12</stp>
        <stp>XS2451515279 Corp</stp>
        <stp>RTG_SP_LT_FC_ISSUER_CREDIT</stp>
        <stp>[1.Weekly Download.xlsm]Coded!R98C15</stp>
        <tr r="O98" s="14"/>
        <tr r="O98" s="14"/>
      </tp>
      <tp t="s">
        <v>0687351D CH</v>
        <stp/>
        <stp>##V3_BDPV12</stp>
        <stp>HK0000898319 Corp</stp>
        <stp>ISSUER_EQUITY_TICKER</stp>
        <stp>[1.Weekly Download.xlsm]Coded!R70C35</stp>
        <tr r="AI70" s="14"/>
      </tp>
      <tp t="s">
        <v>0687351D CH</v>
        <stp/>
        <stp>##V3_BDPV12</stp>
        <stp>HK0000898319 Corp</stp>
        <stp>ISSUER_EQUITY_TICKER</stp>
        <stp>[1.Weekly Download.xlsm]Coded!R70C37</stp>
        <tr r="AK70" s="14"/>
        <tr r="AK70" s="14"/>
      </tp>
      <tp t="s">
        <v>#N/A Field Not Applicable</v>
        <stp/>
        <stp>##V3_BDPV12</stp>
        <stp>XS2618570068 Corp</stp>
        <stp>FLT_SPREAD</stp>
        <stp>[1.Weekly Download.xlsm]Coded!R24C28</stp>
        <tr r="AB24" s="14"/>
      </tp>
      <tp t="s">
        <v>#N/A Field Not Applicable</v>
        <stp/>
        <stp>##V3_BDPV12</stp>
        <stp>XS2618570068 Corp</stp>
        <stp>FLT_SPREAD</stp>
        <stp>[1.Weekly Download.xlsm]Coded!R36C28</stp>
        <tr r="AB36" s="14"/>
      </tp>
      <tp t="s">
        <v>#N/A N/A</v>
        <stp/>
        <stp>##V3_BDPV12</stp>
        <stp>G228085 Corp</stp>
        <stp>RTG_SP</stp>
        <stp>[1.Weekly Download.xlsm]Coded!R73C9</stp>
        <tr r="I73" s="14"/>
      </tp>
      <tp t="s">
        <v>#N/A N/A</v>
        <stp/>
        <stp>##V3_BDPV12</stp>
        <stp>XS2527143833 Corp</stp>
        <stp>RTG_SP_LT_FC_ISSUER_CREDIT</stp>
        <stp>[1.Weekly Download.xlsm]Coded!R86C15</stp>
        <tr r="O86" s="14"/>
      </tp>
      <tp t="s">
        <v>A1</v>
        <stp/>
        <stp>##V3_BDPV12</stp>
        <stp>ZH102219@CHBE Corp</stp>
        <stp>RTG_MDY_FOREIGN_LT_BANK_DEPOSITS</stp>
        <stp>[1.Weekly Download.xlsm]SBLC Bank!R3C4</stp>
        <tr r="D3" s="32"/>
        <tr r="D3" s="32"/>
      </tp>
      <tp t="s">
        <v>FUJIAN INVESTMENT DEV</v>
        <stp/>
        <stp>##V3_BDPV12</stp>
        <stp>MO000A3KS070 Corp</stp>
        <stp>NAME</stp>
        <stp>[1.Weekly Download.xlsm]Coded!R184C4</stp>
        <tr r="D184" s="14"/>
        <tr r="D184" s="14"/>
      </tp>
      <tp t="s">
        <v>#N/A N/A</v>
        <stp/>
        <stp>##V3_BDPV12</stp>
        <stp>XS2681919762 Corp</stp>
        <stp>FLOATER_FORMULA</stp>
        <stp>[1.Weekly Download.xlsm]Coded!R3C30</stp>
        <tr r="AD3" s="14"/>
      </tp>
      <tp t="s">
        <v>#N/A N/A</v>
        <stp/>
        <stp>##V3_BDPV12</stp>
        <stp>XS2658712752 Corp</stp>
        <stp>RTG_SP_LT_FC_ISSUER_CREDIT</stp>
        <stp>[1.Weekly Download.xlsm]Coded!R17C15</stp>
        <tr r="O17" s="14"/>
      </tp>
      <tp t="s">
        <v>30/7/2021</v>
        <stp/>
        <stp>##V3_BDPV12</stp>
        <stp>XS2371893533 Corp</stp>
        <stp>SECURITY_PRICING_DATE</stp>
        <stp>[1.Weekly Download.xlsm]Coded!R172C49</stp>
        <tr r="AW172" s="14"/>
        <tr r="AW172" s="14"/>
        <tr r="AW172" s="14"/>
      </tp>
      <tp t="s">
        <v>HK</v>
        <stp/>
        <stp>##V3_BDPV12</stp>
        <stp>XS2382158207 Corp</stp>
        <stp>CNTRY_ISSUE_ISO</stp>
        <stp>[1.Weekly Download.xlsm]Coded!R153C34</stp>
        <tr r="AH153" s="14"/>
        <tr r="AH153" s="14"/>
      </tp>
      <tp t="s">
        <v>N</v>
        <stp/>
        <stp>##V3_BDPV12</stp>
        <stp>XS2388293487 Corp</stp>
        <stp>SOCIAL_BOND_IND</stp>
        <stp>[1.Weekly Download.xlsm]Coded!R139C57</stp>
        <tr r="BE139" s="14"/>
        <tr r="BE139" s="14"/>
      </tp>
      <tp t="s">
        <v>27/5/2021</v>
        <stp/>
        <stp>##V3_BDPV12</stp>
        <stp>XS2346930428 Corp</stp>
        <stp>SECURITY_PRICING_DATE</stp>
        <stp>[1.Weekly Download.xlsm]Coded!R205C49</stp>
        <tr r="AW205" s="14"/>
        <tr r="AW205" s="14"/>
        <tr r="AW205" s="14"/>
      </tp>
      <tp t="s">
        <v>HK</v>
        <stp/>
        <stp>##V3_BDPV12</stp>
        <stp>XS2384248790 Corp</stp>
        <stp>CNTRY_ISSUE_ISO</stp>
        <stp>[1.Weekly Download.xlsm]Coded!R155C34</stp>
        <tr r="AH155" s="14"/>
        <tr r="AH155" s="14"/>
      </tp>
      <tp t="s">
        <v>KY</v>
        <stp/>
        <stp>##V3_BDPV12</stp>
        <stp>XS2341214059 Corp</stp>
        <stp>CNTRY_ISSUE_ISO</stp>
        <stp>[1.Weekly Download.xlsm]Coded!R221C34</stp>
        <tr r="AH221" s="14"/>
        <tr r="AH221" s="14"/>
      </tp>
      <tp t="s">
        <v>21/4/2021</v>
        <stp/>
        <stp>##V3_BDPV12</stp>
        <stp>XS2325858038 Corp</stp>
        <stp>SECURITY_PRICING_DATE</stp>
        <stp>[1.Weekly Download.xlsm]Coded!R226C49</stp>
        <tr r="AW226" s="14"/>
        <tr r="AW226" s="14"/>
        <tr r="AW226" s="14"/>
      </tp>
      <tp t="s">
        <v>24/1/2022</v>
        <stp/>
        <stp>##V3_BDPV12</stp>
        <stp>XS2427980821 Corp</stp>
        <stp>SECURITY_PRICING_DATE</stp>
        <stp>[1.Weekly Download.xlsm]Coded!R114C49</stp>
        <tr r="AW114" s="14"/>
        <tr r="AW114" s="14"/>
        <tr r="AW114" s="14"/>
      </tp>
      <tp t="s">
        <v>VG</v>
        <stp/>
        <stp>##V3_BDPV12</stp>
        <stp>XS2280638607 Corp</stp>
        <stp>CNTRY_ISSUE_ISO</stp>
        <stp>[1.Weekly Download.xlsm]Coded!R259C34</stp>
        <tr r="AH259" s="14"/>
        <tr r="AH259" s="14"/>
      </tp>
      <tp t="s">
        <v>HK</v>
        <stp/>
        <stp>##V3_BDPV12</stp>
        <stp>XS2322572459 Corp</stp>
        <stp>CNTRY_ISSUE_ISO</stp>
        <stp>[1.Weekly Download.xlsm]Coded!R236C34</stp>
        <tr r="AH236" s="14"/>
        <tr r="AH236" s="14"/>
      </tp>
      <tp t="s">
        <v>VG</v>
        <stp/>
        <stp>##V3_BDPV12</stp>
        <stp>XS2100650758 Corp</stp>
        <stp>CNTRY_ISSUE_ISO</stp>
        <stp>[1.Weekly Download.xlsm]Coded!R317C34</stp>
        <tr r="AH317" s="14"/>
        <tr r="AH317" s="14"/>
      </tp>
      <tp t="s">
        <v>HK</v>
        <stp/>
        <stp>##V3_BDPV12</stp>
        <stp>XS2291799778 Corp</stp>
        <stp>CNTRY_ISSUE_ISO</stp>
        <stp>[1.Weekly Download.xlsm]Coded!R250C34</stp>
        <tr r="AH250" s="14"/>
        <tr r="AH250" s="14"/>
      </tp>
      <tp t="s">
        <v>CN</v>
        <stp/>
        <stp>##V3_BDPV12</stp>
        <stp>XS2125422290 Corp</stp>
        <stp>CNTRY_ISSUE_ISO</stp>
        <stp>[1.Weekly Download.xlsm]Coded!R311C34</stp>
        <tr r="AH311" s="14"/>
        <tr r="AH311" s="14"/>
      </tp>
      <tp t="s">
        <v>KY</v>
        <stp/>
        <stp>##V3_BDPV12</stp>
        <stp>XS2361426559 Corp</stp>
        <stp>CNTRY_ISSUE_ISO</stp>
        <stp>[1.Weekly Download.xlsm]Coded!R178C34</stp>
        <tr r="AH178" s="14"/>
        <tr r="AH178" s="14"/>
      </tp>
      <tp t="s">
        <v>VG</v>
        <stp/>
        <stp>##V3_BDPV12</stp>
        <stp>XS2471127584 Corp</stp>
        <stp>CNTRY_ISSUE_ISO</stp>
        <stp>[1.Weekly Download.xlsm]Coded!R104C34</stp>
        <tr r="AH104" s="14"/>
        <tr r="AH104" s="14"/>
      </tp>
      <tp t="s">
        <v>HK</v>
        <stp/>
        <stp>##V3_BDPV12</stp>
        <stp>XS2422522685 Corp</stp>
        <stp>CNTRY_ISSUE_ISO</stp>
        <stp>[1.Weekly Download.xlsm]Coded!R120C34</stp>
        <tr r="AH120" s="14"/>
        <tr r="AH120" s="14"/>
      </tp>
      <tp t="s">
        <v>N</v>
        <stp/>
        <stp>##V3_BDPV12</stp>
        <stp>XS2199572111 Corp</stp>
        <stp>SOCIAL_BOND_IND</stp>
        <stp>[1.Weekly Download.xlsm]Coded!R297C57</stp>
        <tr r="BE297" s="14"/>
        <tr r="BE297" s="14"/>
      </tp>
      <tp t="s">
        <v>8/7/2020</v>
        <stp/>
        <stp>##V3_BDPV12</stp>
        <stp>XS2203986927 Corp</stp>
        <stp>SECURITY_PRICING_DATE</stp>
        <stp>[1.Weekly Download.xlsm]Coded!R223C49</stp>
        <tr r="AW223" s="14"/>
        <tr r="AW223" s="14"/>
        <tr r="AW223" s="14"/>
      </tp>
      <tp t="s">
        <v>23/12/2021</v>
        <stp/>
        <stp>##V3_BDPV12</stp>
        <stp>XS2417332389 Corp</stp>
        <stp>SECURITY_PRICING_DATE</stp>
        <stp>[1.Weekly Download.xlsm]Coded!R125C49</stp>
        <tr r="AW125" s="14"/>
        <tr r="AW125" s="14"/>
        <tr r="AW125" s="14"/>
      </tp>
      <tp t="s">
        <v>VG</v>
        <stp/>
        <stp>##V3_BDPV12</stp>
        <stp>XS2400120650 Corp</stp>
        <stp>CNTRY_ISSUE_ISO</stp>
        <stp>[1.Weekly Download.xlsm]Coded!R133C34</stp>
        <tr r="AH133" s="14"/>
        <tr r="AH133" s="14"/>
      </tp>
      <tp t="s">
        <v>CN</v>
        <stp/>
        <stp>##V3_BDPV12</stp>
        <stp>XS2275587090 Corp</stp>
        <stp>CNTRY_ISSUE_ISO</stp>
        <stp>[1.Weekly Download.xlsm]Coded!R258C34</stp>
        <tr r="AH258" s="14"/>
        <tr r="AH258" s="14"/>
      </tp>
      <tp t="s">
        <v>15/9/2021</v>
        <stp/>
        <stp>##V3_BDPV12</stp>
        <stp>XS2384202292 Corp</stp>
        <stp>SECURITY_PRICING_DATE</stp>
        <stp>[1.Weekly Download.xlsm]Coded!R148C49</stp>
        <tr r="AW148" s="14"/>
        <tr r="AW148" s="14"/>
        <tr r="AW148" s="14"/>
      </tp>
      <tp t="s">
        <v>HK</v>
        <stp/>
        <stp>##V3_BDPV12</stp>
        <stp>XS2461766805 Corp</stp>
        <stp>CNTRY_ISSUE_ISO</stp>
        <stp>[1.Weekly Download.xlsm]Coded!R105C34</stp>
        <tr r="AH105" s="14"/>
        <tr r="AH105" s="14"/>
      </tp>
      <tp t="s">
        <v>VG</v>
        <stp/>
        <stp>##V3_BDPV12</stp>
        <stp>XS2228902255 Corp</stp>
        <stp>CNTRY_ISSUE_ISO</stp>
        <stp>[1.Weekly Download.xlsm]Coded!R261C34</stp>
        <tr r="AH261" s="14"/>
        <tr r="AH261" s="14"/>
      </tp>
      <tp t="s">
        <v>VG</v>
        <stp/>
        <stp>##V3_BDPV12</stp>
        <stp>XS2228902255 Corp</stp>
        <stp>CNTRY_ISSUE_ISO</stp>
        <stp>[1.Weekly Download.xlsm]Coded!R249C34</stp>
        <tr r="AH249" s="14"/>
        <tr r="AH249" s="14"/>
      </tp>
      <tp t="s">
        <v>N</v>
        <stp/>
        <stp>##V3_BDPV12</stp>
        <stp>XS2385313064 Corp</stp>
        <stp>SOCIAL_BOND_IND</stp>
        <stp>[1.Weekly Download.xlsm]Coded!R146C57</stp>
        <tr r="BE146" s="14"/>
        <tr r="BE146" s="14"/>
      </tp>
      <tp t="s">
        <v>18/6/2020</v>
        <stp/>
        <stp>##V3_BDPV12</stp>
        <stp>XS2180875234 Corp</stp>
        <stp>SECURITY_PRICING_DATE</stp>
        <stp>[1.Weekly Download.xlsm]Coded!R301C49</stp>
        <tr r="AW301" s="14"/>
        <tr r="AW301" s="14"/>
        <tr r="AW301" s="14"/>
      </tp>
      <tp t="s">
        <v>KY</v>
        <stp/>
        <stp>##V3_BDPV12</stp>
        <stp>XS2333523814 Corp</stp>
        <stp>CNTRY_ISSUE_ISO</stp>
        <stp>[1.Weekly Download.xlsm]Coded!R232C34</stp>
        <tr r="AH232" s="14"/>
        <tr r="AH232" s="14"/>
      </tp>
      <tp t="s">
        <v>VG</v>
        <stp/>
        <stp>##V3_BDPV12</stp>
        <stp>XS2379487189 Corp</stp>
        <stp>CNTRY_ISSUE_ISO</stp>
        <stp>[1.Weekly Download.xlsm]Coded!R159C34</stp>
        <tr r="AH159" s="14"/>
        <tr r="AH159" s="14"/>
      </tp>
      <tp t="s">
        <v>N</v>
        <stp/>
        <stp>##V3_BDPV12</stp>
        <stp>XS2194192360 Corp</stp>
        <stp>SOCIAL_BOND_IND</stp>
        <stp>[1.Weekly Download.xlsm]Coded!R291C57</stp>
        <tr r="BE291" s="14"/>
        <tr r="BE291" s="14"/>
      </tp>
      <tp t="s">
        <v>15/1/2021</v>
        <stp/>
        <stp>##V3_BDPV12</stp>
        <stp>XS2274835631 Corp</stp>
        <stp>SECURITY_PRICING_DATE</stp>
        <stp>[1.Weekly Download.xlsm]Coded!R255C49</stp>
        <tr r="AW255" s="14"/>
        <tr r="AW255" s="14"/>
        <tr r="AW255" s="14"/>
      </tp>
      <tp t="s">
        <v>17/9/2021</v>
        <stp/>
        <stp>##V3_BDPV12</stp>
        <stp>XS2361211191 Corp</stp>
        <stp>SECURITY_PRICING_DATE</stp>
        <stp>[1.Weekly Download.xlsm]Coded!R145C49</stp>
        <tr r="AW145" s="14"/>
        <tr r="AW145" s="14"/>
        <tr r="AW145" s="14"/>
      </tp>
      <tp t="s">
        <v>VG</v>
        <stp/>
        <stp>##V3_BDPV12</stp>
        <stp>XS2290959860 Corp</stp>
        <stp>CNTRY_ISSUE_ISO</stp>
        <stp>[1.Weekly Download.xlsm]Coded!R251C34</stp>
        <tr r="AH251" s="14"/>
        <tr r="AH251" s="14"/>
      </tp>
      <tp t="s">
        <v>VG</v>
        <stp/>
        <stp>##V3_BDPV12</stp>
        <stp>XS2209330161 Corp</stp>
        <stp>CNTRY_ISSUE_ISO</stp>
        <stp>[1.Weekly Download.xlsm]Coded!R288C34</stp>
        <tr r="AH288" s="14"/>
        <tr r="AH288" s="14"/>
      </tp>
      <tp t="s">
        <v>N</v>
        <stp/>
        <stp>##V3_BDPV12</stp>
        <stp>XS2380533740 Corp</stp>
        <stp>SOCIAL_BOND_IND</stp>
        <stp>[1.Weekly Download.xlsm]Coded!R156C57</stp>
        <tr r="BE156" s="14"/>
        <tr r="BE156" s="14"/>
      </tp>
      <tp t="s">
        <v>N</v>
        <stp/>
        <stp>##V3_BDPV12</stp>
        <stp>XS2423359459 Corp</stp>
        <stp>SOCIAL_BOND_IND</stp>
        <stp>[1.Weekly Download.xlsm]Coded!R106C57</stp>
        <tr r="BE106" s="14"/>
        <tr r="BE106" s="14"/>
      </tp>
      <tp t="s">
        <v>N</v>
        <stp/>
        <stp>##V3_BDPV12</stp>
        <stp>XS2336348326 Corp</stp>
        <stp>SOCIAL_BOND_IND</stp>
        <stp>[1.Weekly Download.xlsm]Coded!R227C57</stp>
        <tr r="BE227" s="14"/>
        <tr r="BE227" s="14"/>
      </tp>
      <tp t="s">
        <v>14/3/2022</v>
        <stp/>
        <stp>##V3_BDPV12</stp>
        <stp>XS2455213590 Corp</stp>
        <stp>SECURITY_PRICING_DATE</stp>
        <stp>[1.Weekly Download.xlsm]Coded!R111C49</stp>
        <tr r="AW111" s="14"/>
        <tr r="AW111" s="14"/>
        <tr r="AW111" s="14"/>
      </tp>
      <tp t="s">
        <v>CN</v>
        <stp/>
        <stp>##V3_BDPV12</stp>
        <stp>XS2405490850 Corp</stp>
        <stp>CNTRY_ISSUE_ISO</stp>
        <stp>[1.Weekly Download.xlsm]Coded!R134C34</stp>
        <tr r="AH134" s="14"/>
        <tr r="AH134" s="14"/>
      </tp>
      <tp t="s">
        <v>N</v>
        <stp/>
        <stp>##V3_BDPV12</stp>
        <stp>XS2334068645 Corp</stp>
        <stp>SOCIAL_BOND_IND</stp>
        <stp>[1.Weekly Download.xlsm]Coded!R224C57</stp>
        <tr r="BE224" s="14"/>
        <tr r="BE224" s="14"/>
      </tp>
      <tp t="s">
        <v>N</v>
        <stp/>
        <stp>##V3_BDPV12</stp>
        <stp>XS2320779213 Corp</stp>
        <stp>SOCIAL_BOND_IND</stp>
        <stp>[1.Weekly Download.xlsm]Coded!R217C57</stp>
        <tr r="BE217" s="14"/>
        <tr r="BE217" s="14"/>
      </tp>
      <tp t="s">
        <v>VG</v>
        <stp/>
        <stp>##V3_BDPV12</stp>
        <stp>XS2349744594 Corp</stp>
        <stp>CNTRY_ISSUE_ISO</stp>
        <stp>[1.Weekly Download.xlsm]Coded!R198C34</stp>
        <tr r="AH198" s="14"/>
        <tr r="AH198" s="14"/>
      </tp>
      <tp t="s">
        <v>CN</v>
        <stp/>
        <stp>##V3_BDPV12</stp>
        <stp>XS2278537787 Corp</stp>
        <stp>CNTRY_ISSUE_ISO</stp>
        <stp>[1.Weekly Download.xlsm]Coded!R239C34</stp>
        <tr r="AH239" s="14"/>
        <tr r="AH239" s="14"/>
      </tp>
      <tp t="s">
        <v>6/9/2021</v>
        <stp/>
        <stp>##V3_BDPV12</stp>
        <stp>XS2384248790 Corp</stp>
        <stp>SECURITY_PRICING_DATE</stp>
        <stp>[1.Weekly Download.xlsm]Coded!R155C49</stp>
        <tr r="AW155" s="14"/>
        <tr r="AW155" s="14"/>
        <tr r="AW155" s="14"/>
      </tp>
      <tp t="s">
        <v>27/10/2020</v>
        <stp/>
        <stp>##V3_BDPV12</stp>
        <stp>XS2249847232 Corp</stp>
        <stp>SECURITY_PRICING_DATE</stp>
        <stp>[1.Weekly Download.xlsm]Coded!R270C49</stp>
        <tr r="AW270" s="14"/>
        <tr r="AW270" s="14"/>
        <tr r="AW270" s="14"/>
      </tp>
      <tp t="s">
        <v>N</v>
        <stp/>
        <stp>##V3_BDPV12</stp>
        <stp>XS2289193810 Corp</stp>
        <stp>SOCIAL_BOND_IND</stp>
        <stp>[1.Weekly Download.xlsm]Coded!R245C57</stp>
        <tr r="BE245" s="14"/>
        <tr r="BE245" s="14"/>
      </tp>
      <tp t="s">
        <v>N</v>
        <stp/>
        <stp>##V3_BDPV12</stp>
        <stp>XS2320779130 Corp</stp>
        <stp>SOCIAL_BOND_IND</stp>
        <stp>[1.Weekly Download.xlsm]Coded!R235C57</stp>
        <tr r="BE235" s="14"/>
        <tr r="BE235" s="14"/>
      </tp>
      <tp t="s">
        <v>N</v>
        <stp/>
        <stp>##V3_BDPV12</stp>
        <stp>XS2320779213 Corp</stp>
        <stp>SOCIAL_BOND_IND</stp>
        <stp>[1.Weekly Download.xlsm]Coded!R118C57</stp>
        <tr r="BE118" s="14"/>
        <tr r="BE118" s="14"/>
      </tp>
      <tp t="s">
        <v>N</v>
        <stp/>
        <stp>##V3_BDPV12</stp>
        <stp>XS2284243586 Corp</stp>
        <stp>SOCIAL_BOND_IND</stp>
        <stp>[1.Weekly Download.xlsm]Coded!R246C57</stp>
        <tr r="BE246" s="14"/>
        <tr r="BE246" s="14"/>
      </tp>
      <tp t="s">
        <v>#N/A N/A</v>
        <stp/>
        <stp>##V3_BDPV12</stp>
        <stp>XS2126415293 Corp</stp>
        <stp>RTG_MDY_ISSUER</stp>
        <stp>[1.Weekly Download.xlsm]Coded!R306C11</stp>
        <tr r="K306" s="14"/>
      </tp>
      <tp t="s">
        <v>N</v>
        <stp/>
        <stp>##V3_BDPV12</stp>
        <stp>XS2127478316 Corp</stp>
        <stp>FLOATER</stp>
        <stp>[1.Weekly Download.xlsm]Coded!R252C29</stp>
        <tr r="AC252" s="14"/>
        <tr r="AC252" s="14"/>
      </tp>
      <tp t="s">
        <v>#N/A N/A</v>
        <stp/>
        <stp>##V3_BDPV12</stp>
        <stp>XS2460522555 Corp</stp>
        <stp>RTG_MDY_ISSUER</stp>
        <stp>[1.Weekly Download.xlsm]Coded!R108C11</stp>
        <tr r="K108" s="14"/>
      </tp>
      <tp t="s">
        <v>#N/A N/A</v>
        <stp/>
        <stp>##V3_BDPV12</stp>
        <stp>XS2416645203 Corp</stp>
        <stp>RTG_MDY_ISSUER</stp>
        <stp>[1.Weekly Download.xlsm]Coded!R123C11</stp>
        <tr r="K123" s="14"/>
      </tp>
      <tp t="s">
        <v>N</v>
        <stp/>
        <stp>##V3_BDPV12</stp>
        <stp>XS2384202292 Corp</stp>
        <stp>FLOATER</stp>
        <stp>[1.Weekly Download.xlsm]Coded!R148C29</stp>
        <tr r="AC148" s="14"/>
        <tr r="AC148" s="14"/>
      </tp>
      <tp t="s">
        <v>N</v>
        <stp/>
        <stp>##V3_BDPV12</stp>
        <stp>XS2325858038 Corp</stp>
        <stp>FLOATER</stp>
        <stp>[1.Weekly Download.xlsm]Coded!R226C29</stp>
        <tr r="AC226" s="14"/>
        <tr r="AC226" s="14"/>
      </tp>
      <tp t="s">
        <v>#N/A N/A</v>
        <stp/>
        <stp>##V3_BDPV12</stp>
        <stp>XS2361211191 Corp</stp>
        <stp>RTG_MDY_ISSUER</stp>
        <stp>[1.Weekly Download.xlsm]Coded!R145C11</stp>
        <tr r="K145" s="14"/>
      </tp>
      <tp t="s">
        <v>#N/A N/A</v>
        <stp/>
        <stp>##V3_BDPV12</stp>
        <stp>XS2436124205 Corp</stp>
        <stp>RTG_MDY_ISSUER</stp>
        <stp>[1.Weekly Download.xlsm]Coded!R115C11</stp>
        <tr r="K115" s="14"/>
      </tp>
      <tp t="s">
        <v>#N/A N/A</v>
        <stp/>
        <stp>##V3_BDPV12</stp>
        <stp>XS2176772205 Corp</stp>
        <stp>RTG_MDY_ISSUER</stp>
        <stp>[1.Weekly Download.xlsm]Coded!R298C11</stp>
        <tr r="K298" s="14"/>
      </tp>
      <tp t="s">
        <v>#N/A N/A</v>
        <stp/>
        <stp>##V3_BDPV12</stp>
        <stp>XS2279822683 Corp</stp>
        <stp>RTG_MDY_ISSUER</stp>
        <stp>[1.Weekly Download.xlsm]Coded!R256C11</stp>
        <tr r="K256" s="14"/>
      </tp>
      <tp t="s">
        <v>#N/A N/A</v>
        <stp/>
        <stp>##V3_BDPV12</stp>
        <stp>XS2344625632 Corp</stp>
        <stp>RTG_MDY_ISSUER</stp>
        <stp>[1.Weekly Download.xlsm]Coded!R191C11</stp>
        <tr r="K191" s="14"/>
      </tp>
      <tp t="s">
        <v>#N/A N/A</v>
        <stp/>
        <stp>##V3_BDPV12</stp>
        <stp>XS2379456895 Corp</stp>
        <stp>RTG_MDY_ISSUER</stp>
        <stp>[1.Weekly Download.xlsm]Coded!R158C11</stp>
        <tr r="K158" s="14"/>
      </tp>
      <tp t="s">
        <v>N</v>
        <stp/>
        <stp>##V3_BDPV12</stp>
        <stp>XS2334569774 Corp</stp>
        <stp>FLOATER</stp>
        <stp>[1.Weekly Download.xlsm]Coded!R181C29</stp>
        <tr r="AC181" s="14"/>
        <tr r="AC181" s="14"/>
      </tp>
      <tp t="s">
        <v>#N/A N/A</v>
        <stp/>
        <stp>##V3_BDPV12</stp>
        <stp>XS2343627712 Corp</stp>
        <stp>RTG_MDY_ISSUER</stp>
        <stp>[1.Weekly Download.xlsm]Coded!R203C11</stp>
        <tr r="K203" s="14"/>
      </tp>
      <tp t="s">
        <v>#N/A N/A</v>
        <stp/>
        <stp>##V3_BDPV12</stp>
        <stp>XS2343627712 Corp</stp>
        <stp>RTG_MDY_ISSUER</stp>
        <stp>[1.Weekly Download.xlsm]Coded!R218C11</stp>
        <tr r="K218" s="14"/>
      </tp>
      <tp t="s">
        <v>#N/A N/A</v>
        <stp/>
        <stp>##V3_BDPV12</stp>
        <stp>XS2349744594 Corp</stp>
        <stp>RTG_MDY_ISSUER</stp>
        <stp>[1.Weekly Download.xlsm]Coded!R198C11</stp>
        <tr r="K198" s="14"/>
      </tp>
      <tp t="s">
        <v>#N/A N/A</v>
        <stp/>
        <stp>##V3_BDPV12</stp>
        <stp>XS2422522685 Corp</stp>
        <stp>RTG_MDY_ISSUER</stp>
        <stp>[1.Weekly Download.xlsm]Coded!R120C11</stp>
        <tr r="K120" s="14"/>
      </tp>
      <tp t="s">
        <v>N</v>
        <stp/>
        <stp>##V3_BDPV12</stp>
        <stp>XS2295983410 Corp</stp>
        <stp>FLOATER</stp>
        <stp>[1.Weekly Download.xlsm]Coded!R248C29</stp>
        <tr r="AC248" s="14"/>
        <tr r="AC248" s="14"/>
      </tp>
      <tp t="s">
        <v>N</v>
        <stp/>
        <stp>##V3_BDPV12</stp>
        <stp>XS2385392779 Corp</stp>
        <stp>FLOATER</stp>
        <stp>[1.Weekly Download.xlsm]Coded!R150C29</stp>
        <tr r="AC150" s="14"/>
        <tr r="AC150" s="14"/>
      </tp>
      <tp t="s">
        <v>#N/A N/A</v>
        <stp/>
        <stp>##V3_BDPV12</stp>
        <stp>XS2291799778 Corp</stp>
        <stp>RTG_MDY_ISSUER</stp>
        <stp>[1.Weekly Download.xlsm]Coded!R250C11</stp>
        <tr r="K250" s="14"/>
      </tp>
      <tp t="s">
        <v>#N/A N/A</v>
        <stp/>
        <stp>##V3_BDPV12</stp>
        <stp>XS2201821183 Corp</stp>
        <stp>RTG_MDY_ISSUER</stp>
        <stp>[1.Weekly Download.xlsm]Coded!R294C11</stp>
        <tr r="K294" s="14"/>
      </tp>
      <tp t="s">
        <v>#N/A N/A</v>
        <stp/>
        <stp>##V3_BDPV12</stp>
        <stp>XS2203111120 Corp</stp>
        <stp>RTG_MDY_ISSUER</stp>
        <stp>[1.Weekly Download.xlsm]Coded!R283C11</stp>
        <tr r="K283" s="14"/>
      </tp>
      <tp t="s">
        <v>#N/A N/A</v>
        <stp/>
        <stp>##V3_BDPV12</stp>
        <stp>XS2125422290 Corp</stp>
        <stp>RTG_MDY_ISSUER</stp>
        <stp>[1.Weekly Download.xlsm]Coded!R311C11</stp>
        <tr r="K311" s="14"/>
      </tp>
      <tp t="s">
        <v>#N/A N/A</v>
        <stp/>
        <stp>##V3_BDPV12</stp>
        <stp>XS2346845584 Corp</stp>
        <stp>RTG_MDY_ISSUER</stp>
        <stp>[1.Weekly Download.xlsm]Coded!R202C11</stp>
        <tr r="K202" s="14"/>
      </tp>
      <tp t="s">
        <v>#N/A N/A</v>
        <stp/>
        <stp>##V3_BDPV12</stp>
        <stp>XS2385065656 Corp</stp>
        <stp>RTG_MDY_ISSUER</stp>
        <stp>[1.Weekly Download.xlsm]Coded!R152C11</stp>
        <tr r="K152" s="14"/>
      </tp>
      <tp t="s">
        <v>N</v>
        <stp/>
        <stp>##V3_BDPV12</stp>
        <stp>XS2385392936 Corp</stp>
        <stp>FLOATER</stp>
        <stp>[1.Weekly Download.xlsm]Coded!R151C29</stp>
        <tr r="AC151" s="14"/>
        <tr r="AC151" s="14"/>
      </tp>
      <tp t="s">
        <v>#N/A N/A</v>
        <stp/>
        <stp>##V3_BDPV12</stp>
        <stp>XS2213048965 Corp</stp>
        <stp>RTG_MDY_ISSUER</stp>
        <stp>[1.Weekly Download.xlsm]Coded!R272C11</stp>
        <tr r="K272" s="14"/>
      </tp>
      <tp t="s">
        <v>WR</v>
        <stp/>
        <stp>##V3_BDPV12</stp>
        <stp>XS2385392779 Corp</stp>
        <stp>RTG_MDY_ISSUER</stp>
        <stp>[1.Weekly Download.xlsm]Coded!R150C11</stp>
        <tr r="K150" s="14"/>
        <tr r="K150" s="14"/>
      </tp>
      <tp t="s">
        <v>12/6/2023</v>
        <stp/>
        <stp>##V3_BDPV12</stp>
        <stp>G2380160 Corp</stp>
        <stp>SECURITY_PRICING_DATE</stp>
        <stp>[1.Weekly Download.xlsm]Coded!R33C3</stp>
        <tr r="C33" s="14"/>
        <tr r="C33" s="14"/>
      </tp>
      <tp t="s">
        <v>N</v>
        <stp/>
        <stp>##V3_BDPV12</stp>
        <stp>XS2293903840 Corp</stp>
        <stp>FLOATER</stp>
        <stp>[1.Weekly Download.xlsm]Coded!R254C29</stp>
        <tr r="AC254" s="14"/>
        <tr r="AC254" s="14"/>
      </tp>
      <tp t="s">
        <v>#N/A N/A</v>
        <stp/>
        <stp>##V3_BDPV12</stp>
        <stp>1749709D CH Equity</stp>
        <stp>EQY_PRIM_SECURITY_PRIM_EXCH</stp>
        <stp>[1.Weekly Download.xlsm]Coded!R53C35</stp>
        <tr r="AI53" s="14"/>
      </tp>
      <tp t="s">
        <v>#N/A N/A</v>
        <stp/>
        <stp>##V3_BDPV12</stp>
        <stp>2224476D CH Equity</stp>
        <stp>EQY_PRIM_SECURITY_PRIM_EXCH</stp>
        <stp>[1.Weekly Download.xlsm]Coded!R23C35</stp>
        <tr r="AI23" s="14"/>
      </tp>
      <tp t="s">
        <v>#N/A N/A</v>
        <stp/>
        <stp>##V3_BDPV12</stp>
        <stp>1041724D CH Equity</stp>
        <stp>EQY_PRIM_SECURITY_PRIM_EXCH</stp>
        <stp>[1.Weekly Download.xlsm]Coded!R51C35</stp>
        <tr r="AI51" s="14"/>
      </tp>
      <tp t="s">
        <v>#N/A N/A</v>
        <stp/>
        <stp>##V3_BDPV12</stp>
        <stp>0794492D CH Equity</stp>
        <stp>RTG_MOODY_LONG_TERM</stp>
        <stp>[1.Weekly Download.xlsm]Coded!R99C21</stp>
        <tr r="U99" s="14"/>
        <tr r="U99" s="14"/>
      </tp>
      <tp t="s">
        <v>7/7/2021</v>
        <stp/>
        <stp>##V3_BDPV12</stp>
        <stp>USY77108AD33 Corp</stp>
        <stp>SECURITY_PRICING_DATE</stp>
        <stp>[1.Weekly Download.xlsm]Coded!R183C3</stp>
        <tr r="C183" s="14"/>
        <tr r="C183" s="14"/>
      </tp>
      <tp t="s">
        <v>#N/A N/A</v>
        <stp/>
        <stp>##V3_BDPV12</stp>
        <stp>2213479D HK Equity</stp>
        <stp>EQY_PRIM_SECURITY_PRIM_EXCH</stp>
        <stp>[1.Weekly Download.xlsm]Coded!R74C35</stp>
        <tr r="AI74" s="14"/>
      </tp>
      <tp t="s">
        <v>#N/A N/A</v>
        <stp/>
        <stp>##V3_BDPV12</stp>
        <stp>2213479D HK Equity</stp>
        <stp>EQY_PRIM_SECURITY_PRIM_EXCH</stp>
        <stp>[1.Weekly Download.xlsm]Coded!R16C35</stp>
        <tr r="AI16" s="14"/>
      </tp>
      <tp t="s">
        <v>USD</v>
        <stp/>
        <stp>##V3_BDPV12</stp>
        <stp>XS2487638764 Corp</stp>
        <stp>CRNCY</stp>
        <stp>[1.Weekly Download.xlsm]Coded!R96C52</stp>
        <tr r="AZ96" s="14"/>
        <tr r="AZ96" s="14"/>
      </tp>
      <tp t="s">
        <v>#N/A N/A</v>
        <stp/>
        <stp>##V3_BDPV12</stp>
        <stp>1575722D HK Equity</stp>
        <stp>EQY_PRIM_SECURITY_PRIM_EXCH</stp>
        <stp>[1.Weekly Download.xlsm]Coded!R49C35</stp>
        <tr r="AI49" s="14"/>
      </tp>
      <tp t="s">
        <v>USD</v>
        <stp/>
        <stp>##V3_BDPV12</stp>
        <stp>XS2589270953 Corp</stp>
        <stp>CRNCY</stp>
        <stp>[1.Weekly Download.xlsm]Coded!R62C52</stp>
        <tr r="AZ62" s="14"/>
        <tr r="AZ62" s="14"/>
      </tp>
      <tp t="s">
        <v>#N/A N/A</v>
        <stp/>
        <stp>##V3_BDPV12</stp>
        <stp>1817796D HK Equity</stp>
        <stp>EQY_PRIM_SECURITY_PRIM_EXCH</stp>
        <stp>[1.Weekly Download.xlsm]Coded!R43C35</stp>
        <tr r="AI43" s="14"/>
      </tp>
      <tp t="s">
        <v>#N/A N/A</v>
        <stp/>
        <stp>##V3_BDPV12</stp>
        <stp>1817796D HK Equity</stp>
        <stp>EQY_PRIM_SECURITY_PRIM_EXCH</stp>
        <stp>[1.Weekly Download.xlsm]Coded!R42C35</stp>
        <tr r="AI42" s="14"/>
      </tp>
      <tp t="s">
        <v>USD</v>
        <stp/>
        <stp>##V3_BDPV12</stp>
        <stp>XS2663498314 Corp</stp>
        <stp>CRNCY</stp>
        <stp>[1.Weekly Download.xlsm]Coded!R20C52</stp>
        <tr r="AZ20" s="14"/>
        <tr r="AZ20" s="14"/>
      </tp>
      <tp t="s">
        <v>USD</v>
        <stp/>
        <stp>##V3_BDPV12</stp>
        <stp>XS2641625137 Corp</stp>
        <stp>CRNCY</stp>
        <stp>[1.Weekly Download.xlsm]Coded!R30C52</stp>
        <tr r="AZ30" s="14"/>
        <tr r="AZ30" s="14"/>
      </tp>
      <tp t="s">
        <v>27/6/2023</v>
        <stp/>
        <stp>##V3_BDPV12</stp>
        <stp>XS2644758133 Corp</stp>
        <stp>SECURITY_PRICING_DATE</stp>
        <stp>[1.Weekly Download.xlsm]Coded!R27C49</stp>
        <tr r="AW27" s="14"/>
        <tr r="AW27" s="14"/>
        <tr r="AW27" s="14"/>
      </tp>
      <tp t="s">
        <v>15/9/2020</v>
        <stp/>
        <stp>##V3_BDPV12</stp>
        <stp>USG8850LAF79 Corp</stp>
        <stp>SECURITY_PRICING_DATE</stp>
        <stp>[1.Weekly Download.xlsm]Coded!R275C3</stp>
        <tr r="C275" s="14"/>
        <tr r="C275" s="14"/>
      </tp>
      <tp t="s">
        <v>3/8/2023</v>
        <stp/>
        <stp>##V3_BDPV12</stp>
        <stp>XS2656498313 Corp</stp>
        <stp>SECURITY_PRICING_DATE</stp>
        <stp>[1.Weekly Download.xlsm]Coded!R19C49</stp>
        <tr r="AW19" s="14"/>
        <tr r="AW19" s="14"/>
        <tr r="AW19" s="14"/>
      </tp>
      <tp t="s">
        <v>#N/A N/A</v>
        <stp/>
        <stp>##V3_BDPV12</stp>
        <stp>1315198D CH Equity</stp>
        <stp>RTG_FITCH_LT_ISSUER_DEFAULT</stp>
        <stp>[1.Weekly Download.xlsm]Coded!R225C24</stp>
        <tr r="X225" s="14"/>
        <tr r="X225" s="14"/>
      </tp>
      <tp t="s">
        <v>6/5/2021</v>
        <stp/>
        <stp>##V3_BDPV12</stp>
        <stp>USG3065HAB71 Corp</stp>
        <stp>SECURITY_PRICING_DATE</stp>
        <stp>[1.Weekly Download.xlsm]Coded!R222C3</stp>
        <tr r="C222" s="14"/>
        <tr r="C222" s="14"/>
      </tp>
      <tp t="s">
        <v>20/7/2023</v>
        <stp/>
        <stp>##V3_BDPV12</stp>
        <stp>XS2652417788 Corp</stp>
        <stp>SECURITY_PRICING_DATE</stp>
        <stp>[1.Weekly Download.xlsm]Coded!R22C49</stp>
        <tr r="AW22" s="14"/>
        <tr r="AW22" s="14"/>
        <tr r="AW22" s="14"/>
      </tp>
      <tp t="s">
        <v>31/5/2022</v>
        <stp/>
        <stp>##V3_BDPV12</stp>
        <stp>XS2463439690 Corp</stp>
        <stp>SECURITY_PRICING_DATE</stp>
        <stp>[1.Weekly Download.xlsm]Coded!R99C49</stp>
        <tr r="AW99" s="14"/>
        <tr r="AW99" s="14"/>
        <tr r="AW99" s="14"/>
      </tp>
      <tp t="s">
        <v>#N/A N/A</v>
        <stp/>
        <stp>##V3_BDPV12</stp>
        <stp>1833421D CH Equity</stp>
        <stp>RTG_FITCH_LT_ISSUER_DEFAULT</stp>
        <stp>[1.Weekly Download.xlsm]Coded!R239C62</stp>
        <tr r="BJ239" s="14"/>
      </tp>
      <tp t="s">
        <v>22/8/2023</v>
        <stp/>
        <stp>##V3_BDPV12</stp>
        <stp>XS2661086483 Corp</stp>
        <stp>SECURITY_PRICING_DATE</stp>
        <stp>[1.Weekly Download.xlsm]Coded!R15C49</stp>
        <tr r="AW15" s="14"/>
        <tr r="AW15" s="14"/>
        <tr r="AW15" s="14"/>
      </tp>
      <tp t="s">
        <v>#N/A N/A</v>
        <stp/>
        <stp>##V3_BDPV12</stp>
        <stp>1827742D VI Equity</stp>
        <stp>EQY_PRIM_SECURITY_PRIM_EXCH</stp>
        <stp>[1.Weekly Download.xlsm]Coded!R17C35</stp>
        <tr r="AI17" s="14"/>
      </tp>
      <tp t="s">
        <v>185 HK</v>
        <stp/>
        <stp>##V3_BDPV12</stp>
        <stp>XS2385313064 Corp</stp>
        <stp>ISSUER_PARENT_EQY_TICKER</stp>
        <stp>[1.Weekly Download.xlsm]Coded!R146C58</stp>
        <tr r="BF146" s="14"/>
        <tr r="BF146" s="14"/>
      </tp>
      <tp t="s">
        <v>601818 CH</v>
        <stp/>
        <stp>##V3_BDPV12</stp>
        <stp>XS2390401524 Corp</stp>
        <stp>ISSUER_PARENT_EQY_TICKER</stp>
        <stp>[1.Weekly Download.xlsm]Coded!R129C58</stp>
        <tr r="BF129" s="14"/>
        <tr r="BF129" s="14"/>
      </tp>
      <tp t="s">
        <v>1054Z HK</v>
        <stp/>
        <stp>##V3_BDPV12</stp>
        <stp>XS2467774209 Corp</stp>
        <stp>ISSUER_PARENT_EQY_TICKER</stp>
        <stp>[1.Weekly Download.xlsm]Coded!R103C58</stp>
        <tr r="BF103" s="14"/>
        <tr r="BF103" s="14"/>
      </tp>
      <tp t="s">
        <v>1063Z HK</v>
        <stp/>
        <stp>##V3_BDPV12</stp>
        <stp>XS2460522555 Corp</stp>
        <stp>ISSUER_PARENT_EQY_TICKER</stp>
        <stp>[1.Weekly Download.xlsm]Coded!R108C58</stp>
        <tr r="BF108" s="14"/>
        <tr r="BF108" s="14"/>
      </tp>
      <tp t="s">
        <v>#N/A N/A</v>
        <stp/>
        <stp>##V3_BDPV12</stp>
        <stp>601688 CH Equity</stp>
        <stp>RTG_MDY_LT_CORP_FAMILY</stp>
        <stp>[1.Weekly Download.xlsm]Coded!R20C22</stp>
        <tr r="V20" s="14"/>
        <tr r="V20" s="14"/>
      </tp>
      <tp t="s">
        <v>1862 HK</v>
        <stp/>
        <stp>##V3_BDPV12</stp>
        <stp>XS2336348326 Corp</stp>
        <stp>ISSUER_PARENT_EQY_TICKER</stp>
        <stp>[1.Weekly Download.xlsm]Coded!R227C58</stp>
        <tr r="BF227" s="14"/>
        <tr r="BF227" s="14"/>
      </tp>
      <tp t="s">
        <v>3328 HK</v>
        <stp/>
        <stp>##V3_BDPV12</stp>
        <stp>XS2227193211 Corp</stp>
        <stp>ISSUER_PARENT_EQY_TICKER</stp>
        <stp>[1.Weekly Download.xlsm]Coded!R279C58</stp>
        <tr r="BF279" s="14"/>
        <tr r="BF279" s="14"/>
      </tp>
      <tp t="s">
        <v>FUJIAZ CH</v>
        <stp/>
        <stp>##V3_BDPV12</stp>
        <stp>XS2275587090 Corp</stp>
        <stp>ISSUER_PARENT_EQY_TICKER</stp>
        <stp>[1.Weekly Download.xlsm]Coded!R258C58</stp>
        <tr r="BF258" s="14"/>
        <tr r="BF258" s="14"/>
      </tp>
      <tp t="s">
        <v>1681799D CH</v>
        <stp/>
        <stp>##V3_BDPV12</stp>
        <stp>XS2405793089 Corp</stp>
        <stp>ISSUER_PARENT_EQY_TICKER</stp>
        <stp>[1.Weekly Download.xlsm]Coded!R132C58</stp>
        <tr r="BF132" s="14"/>
        <tr r="BF132" s="14"/>
      </tp>
      <tp t="s">
        <v>#N/A N/A</v>
        <stp/>
        <stp>##V3_BDPV12</stp>
        <stp>XS2325858038 Corp</stp>
        <stp>ISSUER_PARENT_EQY_TICKER</stp>
        <stp>[1.Weekly Download.xlsm]Coded!R226C58</stp>
        <tr r="BF226" s="14"/>
      </tp>
      <tp t="s">
        <v>#N/A N/A</v>
        <stp/>
        <stp>##V3_BDPV12</stp>
        <stp>1645047D CH Equity</stp>
        <stp>RTG_MDY_LT_CORP_FAMILY</stp>
        <stp>[1.Weekly Download.xlsm]Coded!R148C22</stp>
        <tr r="V148" s="14"/>
        <tr r="V148" s="14"/>
      </tp>
      <tp t="s">
        <v>#N/A N/A</v>
        <stp/>
        <stp>##V3_BDPV12</stp>
        <stp>1645047D CH Equity</stp>
        <stp>RTG_MDY_LT_CORP_FAMILY</stp>
        <stp>[1.Weekly Download.xlsm]Coded!R135C22</stp>
        <tr r="V135" s="14"/>
        <tr r="V135" s="14"/>
      </tp>
      <tp t="s">
        <v>#N/A N/A</v>
        <stp/>
        <stp>##V3_BDPV12</stp>
        <stp>1645047D CH Equity</stp>
        <stp>RTG_MDY_LT_CORP_FAMILY</stp>
        <stp>[1.Weekly Download.xlsm]Coded!R264C22</stp>
        <tr r="V264" s="14"/>
        <tr r="V264" s="14"/>
      </tp>
      <tp t="s">
        <v>B1 *-</v>
        <stp/>
        <stp>##V3_BDPV12</stp>
        <stp>0626110D HK Equity</stp>
        <stp>RTG_MDY_LT_CORP_FAMILY</stp>
        <stp>[1.Weekly Download.xlsm]Coded!R170C22</stp>
        <tr r="V170" s="14"/>
        <tr r="V170" s="14"/>
        <tr r="V170" s="14"/>
      </tp>
      <tp t="s">
        <v>#N/A Field Not Applicable</v>
        <stp/>
        <stp>##V3_BDPV12</stp>
        <stp>XS2541678780 Corp</stp>
        <stp>GUARANTOR_EQY_TICKER</stp>
        <stp>[1.Weekly Download.xlsm]Coded!R84C18</stp>
        <tr r="R84" s="14"/>
        <tr r="R84" s="14"/>
        <tr r="R84" s="14"/>
      </tp>
      <tp t="s">
        <v>#N/A N/A</v>
        <stp/>
        <stp>##V3_BDPV12</stp>
        <stp>XS2652417788 Corp</stp>
        <stp>RTG_FITCH_LT_ISSUER_DEFAULT</stp>
        <stp>[1.Weekly Download.xlsm]Coded!R22C16</stp>
        <tr r="P22" s="14"/>
      </tp>
      <tp t="s">
        <v>CN</v>
        <stp/>
        <stp>##V3_BDPV12</stp>
        <stp>XS2681919762 Corp</stp>
        <stp>CNTRY_ISSUE_ISO</stp>
        <stp>[1.Weekly Download.xlsm]Coded!R3C34</stp>
        <tr r="AH3" s="14"/>
        <tr r="AH3" s="14"/>
      </tp>
      <tp t="s">
        <v>WD</v>
        <stp/>
        <stp>##V3_BDPV12</stp>
        <stp>XS2487328499 Corp</stp>
        <stp>RTG_FITCH_LT_ISSUER_DEFAULT</stp>
        <stp>[1.Weekly Download.xlsm]Coded!R93C16</stp>
        <tr r="P93" s="14"/>
        <tr r="P93" s="14"/>
      </tp>
      <tp t="s">
        <v>#N/A Field Not Applicable</v>
        <stp/>
        <stp>##V3_BDPV12</stp>
        <stp>XS2644758133 Corp</stp>
        <stp>GUARANTOR_EQY_TICKER</stp>
        <stp>[1.Weekly Download.xlsm]Coded!R27C18</stp>
        <tr r="R27" s="14"/>
        <tr r="R27" s="14"/>
        <tr r="R27" s="14"/>
      </tp>
      <tp t="s">
        <v>KUNSHAN GUOCHUANG INV GR</v>
        <stp/>
        <stp>##V3_BDPV12</stp>
        <stp>G2380140 Corp</stp>
        <stp>NAME</stp>
        <stp>[1.Weekly Download.xlsm]Coded!R37C4</stp>
        <tr r="D37" s="14"/>
        <tr r="D37" s="14"/>
      </tp>
      <tp t="s">
        <v>#N/A N/A</v>
        <stp/>
        <stp>##V3_BDPV12</stp>
        <stp>0794492D CH Equity</stp>
        <stp>RTG_MDY_FOREIGN_LT_BANK_DEPOSITS</stp>
        <stp>[1.Weekly Download.xlsm]Coded!R99C20</stp>
        <tr r="T99" s="14"/>
        <tr r="T99" s="14"/>
      </tp>
      <tp t="s">
        <v>A3</v>
        <stp/>
        <stp>##V3_BDPV12</stp>
        <stp>US056752AV05 Corp</stp>
        <stp>RTG_MDY_ISSUER</stp>
        <stp>[1.Weekly Download.xlsm]Coded!R164C11</stp>
        <tr r="K164" s="14"/>
        <tr r="K164" s="14"/>
      </tp>
      <tp t="s">
        <v>2027317D HK</v>
        <stp/>
        <stp>##V3_BDPV12</stp>
        <stp>HK0000939428 Corp</stp>
        <stp>ISSUER_EQUITY_TICKER</stp>
        <stp>[1.Weekly Download.xlsm]Coded!R26C37</stp>
        <tr r="AK26" s="14"/>
        <tr r="AK26" s="14"/>
      </tp>
      <tp t="s">
        <v>2027317D HK</v>
        <stp/>
        <stp>##V3_BDPV12</stp>
        <stp>HK0000939428 Corp</stp>
        <stp>ISSUER_EQUITY_TICKER</stp>
        <stp>[1.Weekly Download.xlsm]Coded!R26C35</stp>
        <tr r="AI26" s="14"/>
      </tp>
      <tp t="s">
        <v>#N/A N/A</v>
        <stp/>
        <stp>##V3_BDPV12</stp>
        <stp>XS2618570068 Corp</stp>
        <stp>RTG_SP_LT_FC_ISSUER_CREDIT</stp>
        <stp>[1.Weekly Download.xlsm]Coded!R36C15</stp>
        <tr r="O36" s="14"/>
      </tp>
      <tp t="s">
        <v>#N/A N/A</v>
        <stp/>
        <stp>##V3_BDPV12</stp>
        <stp>XS2618570068 Corp</stp>
        <stp>RTG_SP_LT_FC_ISSUER_CREDIT</stp>
        <stp>[1.Weekly Download.xlsm]Coded!R24C15</stp>
        <tr r="O24" s="14"/>
      </tp>
      <tp t="s">
        <v>#N/A N/A</v>
        <stp/>
        <stp>##V3_BDPV12</stp>
        <stp>HNIMGZ CH Equity</stp>
        <stp>RTG_MOODY_LONG_TERM</stp>
        <stp>[1.Weekly Download.xlsm]Coded!R166C21</stp>
        <tr r="U166" s="14"/>
        <tr r="U166" s="14"/>
      </tp>
      <tp t="s">
        <v>#N/A Field Not Applicable</v>
        <stp/>
        <stp>##V3_BDPV12</stp>
        <stp>XS2527143833 Corp</stp>
        <stp>FLT_SPREAD</stp>
        <stp>[1.Weekly Download.xlsm]Coded!R86C28</stp>
        <tr r="AB86" s="14"/>
      </tp>
      <tp t="s">
        <v>#N/A Field Not Applicable</v>
        <stp/>
        <stp>##V3_BDPV12</stp>
        <stp>XS2658712752 Corp</stp>
        <stp>FLT_SPREAD</stp>
        <stp>[1.Weekly Download.xlsm]Coded!R17C28</stp>
        <tr r="AB17" s="14"/>
      </tp>
      <tp t="s">
        <v>#N/A N/A</v>
        <stp/>
        <stp>##V3_BDPV12</stp>
        <stp>G238052 Corp</stp>
        <stp>RTG_SP</stp>
        <stp>[1.Weekly Download.xlsm]Coded!R52C9</stp>
        <tr r="I52" s="14"/>
      </tp>
      <tp t="s">
        <v>1310331D LN</v>
        <stp/>
        <stp>##V3_BDPV12</stp>
        <stp>HK0000929262 Corp</stp>
        <stp>ISSUER_EQUITY_TICKER</stp>
        <stp>[1.Weekly Download.xlsm]Coded!R39C37</stp>
        <tr r="AK39" s="14"/>
        <tr r="AK39" s="14"/>
      </tp>
      <tp t="s">
        <v>1310331D LN</v>
        <stp/>
        <stp>##V3_BDPV12</stp>
        <stp>HK0000929262 Corp</stp>
        <stp>ISSUER_EQUITY_TICKER</stp>
        <stp>[1.Weekly Download.xlsm]Coded!R39C35</stp>
        <tr r="AI39" s="14"/>
      </tp>
      <tp t="s">
        <v>#N/A N/A</v>
        <stp/>
        <stp>##V3_BDPV12</stp>
        <stp>XS2502241412 Corp</stp>
        <stp>RTG_SP_LT_FC_ISSUER_CREDIT</stp>
        <stp>[1.Weekly Download.xlsm]Coded!R92C15</stp>
        <tr r="O92" s="14"/>
      </tp>
      <tp t="s">
        <v>#N/A N/A</v>
        <stp/>
        <stp>##V3_BDPV12</stp>
        <stp>XS2618570068 Corp</stp>
        <stp>SPREAD_TO_TSY_ISSUE</stp>
        <stp>[1.Weekly Download.xlsm]Coded!R36C26</stp>
        <tr r="Z36" s="14"/>
      </tp>
      <tp t="s">
        <v>#N/A N/A</v>
        <stp/>
        <stp>##V3_BDPV12</stp>
        <stp>XS2618570068 Corp</stp>
        <stp>SPREAD_TO_TSY_ISSUE</stp>
        <stp>[1.Weekly Download.xlsm]Coded!R24C26</stp>
        <tr r="Z24" s="14"/>
      </tp>
      <tp t="s">
        <v>#N/A N/A</v>
        <stp/>
        <stp>##V3_BDPV12</stp>
        <stp>G228086 Corp</stp>
        <stp>RTG_SP</stp>
        <stp>[1.Weekly Download.xlsm]Coded!R72C9</stp>
        <tr r="I72" s="14"/>
      </tp>
      <tp t="s">
        <v>#N/A N/A</v>
        <stp/>
        <stp>##V3_BDPV12</stp>
        <stp>XS2690707497 Corp</stp>
        <stp>FLOATER_FORMULA</stp>
        <stp>[1.Weekly Download.xlsm]Coded!R8C30</stp>
        <tr r="AD8" s="14"/>
      </tp>
      <tp t="s">
        <v>#N/A N/A</v>
        <stp/>
        <stp>##V3_BDPV12</stp>
        <stp>XS2576128727 Corp</stp>
        <stp>RTG_SP_LT_FC_ISSUER_CREDIT</stp>
        <stp>[1.Weekly Download.xlsm]Coded!R69C15</stp>
        <tr r="O69" s="14"/>
      </tp>
      <tp t="s">
        <v>#N/A N/A</v>
        <stp/>
        <stp>##V3_BDPV12</stp>
        <stp>XS2673392796 Corp</stp>
        <stp>SPREAD_TO_TSY_ISSUE</stp>
        <stp>[1.Weekly Download.xlsm]Coded!R14C26</stp>
        <tr r="Z14" s="14"/>
      </tp>
      <tp t="s">
        <v>#N/A Field Not Applicable</v>
        <stp/>
        <stp>##V3_BDPV12</stp>
        <stp>XS2671493562 Corp</stp>
        <stp>FLT_SPREAD</stp>
        <stp>[1.Weekly Download.xlsm]Coded!R12C28</stp>
        <tr r="AB12" s="14"/>
      </tp>
      <tp t="s">
        <v>#N/A Field Not Applicable</v>
        <stp/>
        <stp>##V3_BDPV12</stp>
        <stp>XS2451515279 Corp</stp>
        <stp>FLT_SPREAD</stp>
        <stp>[1.Weekly Download.xlsm]Coded!R98C28</stp>
        <tr r="AB98" s="14"/>
      </tp>
      <tp t="s">
        <v>#N/A N/A</v>
        <stp/>
        <stp>##V3_BDPV12</stp>
        <stp>XS2537427473 Corp</stp>
        <stp>RTG_SP_LT_FC_ISSUER_CREDIT</stp>
        <stp>[1.Weekly Download.xlsm]Coded!R85C15</stp>
        <tr r="O85" s="14"/>
      </tp>
      <tp t="s">
        <v>CN</v>
        <stp/>
        <stp>##V3_BDPV12</stp>
        <stp>XS2201821340 Corp</stp>
        <stp>CNTRY_ISSUE_ISO</stp>
        <stp>[1.Weekly Download.xlsm]Coded!R295C34</stp>
        <tr r="AH295" s="14"/>
        <tr r="AH295" s="14"/>
      </tp>
      <tp t="s">
        <v>VG</v>
        <stp/>
        <stp>##V3_BDPV12</stp>
        <stp>XS2203111120 Corp</stp>
        <stp>CNTRY_ISSUE_ISO</stp>
        <stp>[1.Weekly Download.xlsm]Coded!R283C34</stp>
        <tr r="AH283" s="14"/>
        <tr r="AH283" s="14"/>
      </tp>
      <tp t="s">
        <v>VG</v>
        <stp/>
        <stp>##V3_BDPV12</stp>
        <stp>XS2379486884 Corp</stp>
        <stp>CNTRY_ISSUE_ISO</stp>
        <stp>[1.Weekly Download.xlsm]Coded!R160C34</stp>
        <tr r="AH160" s="14"/>
        <tr r="AH160" s="14"/>
      </tp>
      <tp t="s">
        <v>VG</v>
        <stp/>
        <stp>##V3_BDPV12</stp>
        <stp>XS2379456895 Corp</stp>
        <stp>CNTRY_ISSUE_ISO</stp>
        <stp>[1.Weekly Download.xlsm]Coded!R158C34</stp>
        <tr r="AH158" s="14"/>
        <tr r="AH158" s="14"/>
      </tp>
      <tp t="s">
        <v>CN</v>
        <stp/>
        <stp>##V3_BDPV12</stp>
        <stp>XS2346845584 Corp</stp>
        <stp>CNTRY_ISSUE_ISO</stp>
        <stp>[1.Weekly Download.xlsm]Coded!R202C34</stp>
        <tr r="AH202" s="14"/>
        <tr r="AH202" s="14"/>
      </tp>
      <tp t="s">
        <v>VG</v>
        <stp/>
        <stp>##V3_BDPV12</stp>
        <stp>XS2280569364 Corp</stp>
        <stp>CNTRY_ISSUE_ISO</stp>
        <stp>[1.Weekly Download.xlsm]Coded!R263C34</stp>
        <tr r="AH263" s="14"/>
        <tr r="AH263" s="14"/>
      </tp>
      <tp t="s">
        <v>VG</v>
        <stp/>
        <stp>##V3_BDPV12</stp>
        <stp>XS2357034755 Corp</stp>
        <stp>CNTRY_ISSUE_ISO</stp>
        <stp>[1.Weekly Download.xlsm]Coded!R192C34</stp>
        <tr r="AH192" s="14"/>
        <tr r="AH192" s="14"/>
      </tp>
      <tp t="s">
        <v>N</v>
        <stp/>
        <stp>##V3_BDPV12</stp>
        <stp>XS2385392936 Corp</stp>
        <stp>SOCIAL_BOND_IND</stp>
        <stp>[1.Weekly Download.xlsm]Coded!R151C57</stp>
        <tr r="BE151" s="14"/>
        <tr r="BE151" s="14"/>
      </tp>
      <tp t="s">
        <v>VG</v>
        <stp/>
        <stp>##V3_BDPV12</stp>
        <stp>XS2265797535 Corp</stp>
        <stp>CNTRY_ISSUE_ISO</stp>
        <stp>[1.Weekly Download.xlsm]Coded!R265C34</stp>
        <tr r="AH265" s="14"/>
        <tr r="AH265" s="14"/>
      </tp>
      <tp t="s">
        <v>CN</v>
        <stp/>
        <stp>##V3_BDPV12</stp>
        <stp>XS2201821183 Corp</stp>
        <stp>CNTRY_ISSUE_ISO</stp>
        <stp>[1.Weekly Download.xlsm]Coded!R294C34</stp>
        <tr r="AH294" s="14"/>
        <tr r="AH294" s="14"/>
      </tp>
      <tp t="s">
        <v>HK</v>
        <stp/>
        <stp>##V3_BDPV12</stp>
        <stp>XS2294198549 Corp</stp>
        <stp>CNTRY_ISSUE_ISO</stp>
        <stp>[1.Weekly Download.xlsm]Coded!R244C34</stp>
        <tr r="AH244" s="14"/>
        <tr r="AH244" s="14"/>
      </tp>
      <tp t="s">
        <v>HK</v>
        <stp/>
        <stp>##V3_BDPV12</stp>
        <stp>XS2344625632 Corp</stp>
        <stp>CNTRY_ISSUE_ISO</stp>
        <stp>[1.Weekly Download.xlsm]Coded!R191C34</stp>
        <tr r="AH191" s="14"/>
        <tr r="AH191" s="14"/>
      </tp>
      <tp t="s">
        <v>21/10/2021</v>
        <stp/>
        <stp>##V3_BDPV12</stp>
        <stp>XS2388293487 Corp</stp>
        <stp>SECURITY_PRICING_DATE</stp>
        <stp>[1.Weekly Download.xlsm]Coded!R139C49</stp>
        <tr r="AW139" s="14"/>
        <tr r="AW139" s="14"/>
        <tr r="AW139" s="14"/>
      </tp>
      <tp t="s">
        <v>HK</v>
        <stp/>
        <stp>##V3_BDPV12</stp>
        <stp>XS2281349618 Corp</stp>
        <stp>CNTRY_ISSUE_ISO</stp>
        <stp>[1.Weekly Download.xlsm]Coded!R262C34</stp>
        <tr r="AH262" s="14"/>
        <tr r="AH262" s="14"/>
      </tp>
      <tp t="s">
        <v>CN</v>
        <stp/>
        <stp>##V3_BDPV12</stp>
        <stp>XS2227193054 Corp</stp>
        <stp>CNTRY_ISSUE_ISO</stp>
        <stp>[1.Weekly Download.xlsm]Coded!R280C34</stp>
        <tr r="AH280" s="14"/>
        <tr r="AH280" s="14"/>
      </tp>
      <tp t="s">
        <v>N</v>
        <stp/>
        <stp>##V3_BDPV12</stp>
        <stp>XS2293903840 Corp</stp>
        <stp>SOCIAL_BOND_IND</stp>
        <stp>[1.Weekly Download.xlsm]Coded!R254C57</stp>
        <tr r="BE254" s="14"/>
        <tr r="BE254" s="14"/>
      </tp>
      <tp t="s">
        <v>KY</v>
        <stp/>
        <stp>##V3_BDPV12</stp>
        <stp>XS2403671493 Corp</stp>
        <stp>CNTRY_ISSUE_ISO</stp>
        <stp>[1.Weekly Download.xlsm]Coded!R136C34</stp>
        <tr r="AH136" s="14"/>
        <tr r="AH136" s="14"/>
      </tp>
      <tp t="s">
        <v>CN</v>
        <stp/>
        <stp>##V3_BDPV12</stp>
        <stp>XS2227193211 Corp</stp>
        <stp>CNTRY_ISSUE_ISO</stp>
        <stp>[1.Weekly Download.xlsm]Coded!R279C34</stp>
        <tr r="AH279" s="14"/>
        <tr r="AH279" s="14"/>
      </tp>
      <tp t="s">
        <v>VG</v>
        <stp/>
        <stp>##V3_BDPV12</stp>
        <stp>XS2388909181 Corp</stp>
        <stp>CNTRY_ISSUE_ISO</stp>
        <stp>[1.Weekly Download.xlsm]Coded!R144C34</stp>
        <tr r="AH144" s="14"/>
        <tr r="AH144" s="14"/>
      </tp>
      <tp t="s">
        <v>CN</v>
        <stp/>
        <stp>##V3_BDPV12</stp>
        <stp>XS2179326371 Corp</stp>
        <stp>CNTRY_ISSUE_ISO</stp>
        <stp>[1.Weekly Download.xlsm]Coded!R303C34</stp>
        <tr r="AH303" s="14"/>
        <tr r="AH303" s="14"/>
      </tp>
      <tp t="s">
        <v>VG</v>
        <stp/>
        <stp>##V3_BDPV12</stp>
        <stp>XS2400951815 Corp</stp>
        <stp>CNTRY_ISSUE_ISO</stp>
        <stp>[1.Weekly Download.xlsm]Coded!R130C34</stp>
        <tr r="AH130" s="14"/>
        <tr r="AH130" s="14"/>
      </tp>
      <tp t="s">
        <v>CN</v>
        <stp/>
        <stp>##V3_BDPV12</stp>
        <stp>XS2358354012 Corp</stp>
        <stp>CNTRY_ISSUE_ISO</stp>
        <stp>[1.Weekly Download.xlsm]Coded!R188C34</stp>
        <tr r="AH188" s="14"/>
        <tr r="AH188" s="14"/>
      </tp>
      <tp t="s">
        <v>3/2/2021</v>
        <stp/>
        <stp>##V3_BDPV12</stp>
        <stp>XS2284243586 Corp</stp>
        <stp>SECURITY_PRICING_DATE</stp>
        <stp>[1.Weekly Download.xlsm]Coded!R246C49</stp>
        <tr r="AW246" s="14"/>
        <tr r="AW246" s="14"/>
        <tr r="AW246" s="14"/>
      </tp>
      <tp t="s">
        <v>N</v>
        <stp/>
        <stp>##V3_BDPV12</stp>
        <stp>XS2127478316 Corp</stp>
        <stp>SOCIAL_BOND_IND</stp>
        <stp>[1.Weekly Download.xlsm]Coded!R252C57</stp>
        <tr r="BE252" s="14"/>
        <tr r="BE252" s="14"/>
      </tp>
      <tp t="s">
        <v>HK</v>
        <stp/>
        <stp>##V3_BDPV12</stp>
        <stp>XS2189769057 Corp</stp>
        <stp>CNTRY_ISSUE_ISO</stp>
        <stp>[1.Weekly Download.xlsm]Coded!R296C34</stp>
        <tr r="AH296" s="14"/>
        <tr r="AH296" s="14"/>
      </tp>
      <tp t="s">
        <v>N</v>
        <stp/>
        <stp>##V3_BDPV12</stp>
        <stp>XS2384202292 Corp</stp>
        <stp>SOCIAL_BOND_IND</stp>
        <stp>[1.Weekly Download.xlsm]Coded!R148C57</stp>
        <tr r="BE148" s="14"/>
        <tr r="BE148" s="14"/>
      </tp>
      <tp t="s">
        <v>N</v>
        <stp/>
        <stp>##V3_BDPV12</stp>
        <stp>XS2325858038 Corp</stp>
        <stp>SOCIAL_BOND_IND</stp>
        <stp>[1.Weekly Download.xlsm]Coded!R226C57</stp>
        <tr r="BE226" s="14"/>
        <tr r="BE226" s="14"/>
      </tp>
      <tp t="s">
        <v>19/5/2022</v>
        <stp/>
        <stp>##V3_BDPV12</stp>
        <stp>XS2471903331 Corp</stp>
        <stp>SECURITY_PRICING_DATE</stp>
        <stp>[1.Weekly Download.xlsm]Coded!R100C49</stp>
        <tr r="AW100" s="14"/>
        <tr r="AW100" s="14"/>
        <tr r="AW100" s="14"/>
      </tp>
      <tp t="s">
        <v>CN</v>
        <stp/>
        <stp>##V3_BDPV12</stp>
        <stp>XS2349205455 Corp</stp>
        <stp>CNTRY_ISSUE_ISO</stp>
        <stp>[1.Weekly Download.xlsm]Coded!R197C34</stp>
        <tr r="AH197" s="14"/>
        <tr r="AH197" s="14"/>
      </tp>
      <tp t="s">
        <v>N</v>
        <stp/>
        <stp>##V3_BDPV12</stp>
        <stp>XS2334569774 Corp</stp>
        <stp>SOCIAL_BOND_IND</stp>
        <stp>[1.Weekly Download.xlsm]Coded!R181C57</stp>
        <tr r="BE181" s="14"/>
        <tr r="BE181" s="14"/>
      </tp>
      <tp t="s">
        <v>N</v>
        <stp/>
        <stp>##V3_BDPV12</stp>
        <stp>XS2385392779 Corp</stp>
        <stp>SOCIAL_BOND_IND</stp>
        <stp>[1.Weekly Download.xlsm]Coded!R150C57</stp>
        <tr r="BE150" s="14"/>
        <tr r="BE150" s="14"/>
      </tp>
      <tp t="s">
        <v>N</v>
        <stp/>
        <stp>##V3_BDPV12</stp>
        <stp>XS2295983410 Corp</stp>
        <stp>SOCIAL_BOND_IND</stp>
        <stp>[1.Weekly Download.xlsm]Coded!R248C57</stp>
        <tr r="BE248" s="14"/>
        <tr r="BE248" s="14"/>
      </tp>
      <tp t="s">
        <v>N</v>
        <stp/>
        <stp>##V3_BDPV12</stp>
        <stp>XS2380533740 Corp</stp>
        <stp>FLOATER</stp>
        <stp>[1.Weekly Download.xlsm]Coded!R156C29</stp>
        <tr r="AC156" s="14"/>
        <tr r="AC156" s="14"/>
      </tp>
      <tp t="s">
        <v>N</v>
        <stp/>
        <stp>##V3_BDPV12</stp>
        <stp>XS2423359459 Corp</stp>
        <stp>FLOATER</stp>
        <stp>[1.Weekly Download.xlsm]Coded!R106C29</stp>
        <tr r="AC106" s="14"/>
        <tr r="AC106" s="14"/>
      </tp>
      <tp t="s">
        <v>#N/A N/A</v>
        <stp/>
        <stp>##V3_BDPV12</stp>
        <stp>XS2357111090 Corp</stp>
        <stp>RTG_MDY_ISSUER</stp>
        <stp>[1.Weekly Download.xlsm]Coded!R171C11</stp>
        <tr r="K171" s="14"/>
      </tp>
      <tp t="s">
        <v>N</v>
        <stp/>
        <stp>##V3_BDPV12</stp>
        <stp>XS2336348326 Corp</stp>
        <stp>FLOATER</stp>
        <stp>[1.Weekly Download.xlsm]Coded!R227C29</stp>
        <tr r="AC227" s="14"/>
        <tr r="AC227" s="14"/>
      </tp>
      <tp t="s">
        <v>#N/A N/A</v>
        <stp/>
        <stp>##V3_BDPV12</stp>
        <stp>JINGRZ CH Equity</stp>
        <stp>RTG_MDY_FOREIGN_LT_BANK_DEPOSITS</stp>
        <stp>[1.Weekly Download.xlsm]Coded!R244C20</stp>
        <tr r="T244" s="14"/>
        <tr r="T244" s="14"/>
      </tp>
      <tp t="s">
        <v>N</v>
        <stp/>
        <stp>##V3_BDPV12</stp>
        <stp>XS2385313064 Corp</stp>
        <stp>FLOATER</stp>
        <stp>[1.Weekly Download.xlsm]Coded!R146C29</stp>
        <tr r="AC146" s="14"/>
        <tr r="AC146" s="14"/>
      </tp>
      <tp t="s">
        <v>#N/A N/A</v>
        <stp/>
        <stp>##V3_BDPV12</stp>
        <stp>XS2344842575 Corp</stp>
        <stp>RTG_MDY_ISSUER</stp>
        <stp>[1.Weekly Download.xlsm]Coded!R195C11</stp>
        <tr r="K195" s="14"/>
      </tp>
      <tp t="s">
        <v>#N/A N/A</v>
        <stp/>
        <stp>##V3_BDPV12</stp>
        <stp>XS2374621493 Corp</stp>
        <stp>RTG_MDY_ISSUER</stp>
        <stp>[1.Weekly Download.xlsm]Coded!R163C11</stp>
        <tr r="K163" s="14"/>
      </tp>
      <tp t="s">
        <v>#N/A N/A</v>
        <stp/>
        <stp>##V3_BDPV12</stp>
        <stp>XS2455963590 Corp</stp>
        <stp>RTG_MDY_ISSUER</stp>
        <stp>[1.Weekly Download.xlsm]Coded!R109C11</stp>
        <tr r="K109" s="14"/>
      </tp>
      <tp t="s">
        <v>N</v>
        <stp/>
        <stp>##V3_BDPV12</stp>
        <stp>XS2194192360 Corp</stp>
        <stp>FLOATER</stp>
        <stp>[1.Weekly Download.xlsm]Coded!R291C29</stp>
        <tr r="AC291" s="14"/>
        <tr r="AC291" s="14"/>
      </tp>
      <tp t="s">
        <v>#N/A N/A</v>
        <stp/>
        <stp>##V3_BDPV12</stp>
        <stp>XS2388909181 Corp</stp>
        <stp>RTG_MDY_ISSUER</stp>
        <stp>[1.Weekly Download.xlsm]Coded!R144C11</stp>
        <tr r="K144" s="14"/>
      </tp>
      <tp t="s">
        <v>#N/A N/A</v>
        <stp/>
        <stp>##V3_BDPV12</stp>
        <stp>XS2269194499 Corp</stp>
        <stp>RTG_MDY_ISSUER</stp>
        <stp>[1.Weekly Download.xlsm]Coded!R234C11</stp>
        <tr r="K234" s="14"/>
      </tp>
      <tp t="s">
        <v>#N/A N/A</v>
        <stp/>
        <stp>##V3_BDPV12</stp>
        <stp>XS2379487189 Corp</stp>
        <stp>RTG_MDY_ISSUER</stp>
        <stp>[1.Weekly Download.xlsm]Coded!R159C11</stp>
        <tr r="K159" s="14"/>
      </tp>
      <tp t="s">
        <v>#N/A N/A</v>
        <stp/>
        <stp>##V3_BDPV12</stp>
        <stp>XS2471127584 Corp</stp>
        <stp>RTG_MDY_ISSUER</stp>
        <stp>[1.Weekly Download.xlsm]Coded!R104C11</stp>
        <tr r="K104" s="14"/>
      </tp>
      <tp t="s">
        <v>N</v>
        <stp/>
        <stp>##V3_BDPV12</stp>
        <stp>XS2284243586 Corp</stp>
        <stp>FLOATER</stp>
        <stp>[1.Weekly Download.xlsm]Coded!R246C29</stp>
        <tr r="AC246" s="14"/>
        <tr r="AC246" s="14"/>
      </tp>
      <tp t="s">
        <v>N</v>
        <stp/>
        <stp>##V3_BDPV12</stp>
        <stp>XS2289193810 Corp</stp>
        <stp>FLOATER</stp>
        <stp>[1.Weekly Download.xlsm]Coded!R245C29</stp>
        <tr r="AC245" s="14"/>
        <tr r="AC245" s="14"/>
      </tp>
      <tp t="s">
        <v>N</v>
        <stp/>
        <stp>##V3_BDPV12</stp>
        <stp>XS2320779213 Corp</stp>
        <stp>FLOATER</stp>
        <stp>[1.Weekly Download.xlsm]Coded!R118C29</stp>
        <tr r="AC118" s="14"/>
        <tr r="AC118" s="14"/>
      </tp>
      <tp t="s">
        <v>N</v>
        <stp/>
        <stp>##V3_BDPV12</stp>
        <stp>XS2320779130 Corp</stp>
        <stp>FLOATER</stp>
        <stp>[1.Weekly Download.xlsm]Coded!R235C29</stp>
        <tr r="AC235" s="14"/>
        <tr r="AC235" s="14"/>
      </tp>
      <tp t="s">
        <v>#N/A N/A</v>
        <stp/>
        <stp>##V3_BDPV12</stp>
        <stp>XS2266935993 Corp</stp>
        <stp>RTG_MDY_ISSUER</stp>
        <stp>[1.Weekly Download.xlsm]Coded!R169C11</stp>
        <tr r="K169" s="14"/>
      </tp>
      <tp t="s">
        <v>WR</v>
        <stp/>
        <stp>##V3_BDPV12</stp>
        <stp>XS2179326371 Corp</stp>
        <stp>RTG_MDY_ISSUER</stp>
        <stp>[1.Weekly Download.xlsm]Coded!R303C11</stp>
        <tr r="K303" s="14"/>
        <tr r="K303" s="14"/>
      </tp>
      <tp t="s">
        <v>#N/A N/A</v>
        <stp/>
        <stp>##V3_BDPV12</stp>
        <stp>JINGRZ CH Equity</stp>
        <stp>RTG_MDY_FOREIGN_LT_BANK_DEPOSITS</stp>
        <stp>[1.Weekly Download.xlsm]Coded!R244C60</stp>
        <tr r="BH244" s="14"/>
      </tp>
      <tp t="s">
        <v>N</v>
        <stp/>
        <stp>##V3_BDPV12</stp>
        <stp>XS2334068645 Corp</stp>
        <stp>FLOATER</stp>
        <stp>[1.Weekly Download.xlsm]Coded!R224C29</stp>
        <tr r="AC224" s="14"/>
        <tr r="AC224" s="14"/>
      </tp>
      <tp t="s">
        <v>N</v>
        <stp/>
        <stp>##V3_BDPV12</stp>
        <stp>XS2320779213 Corp</stp>
        <stp>FLOATER</stp>
        <stp>[1.Weekly Download.xlsm]Coded!R217C29</stp>
        <tr r="AC217" s="14"/>
        <tr r="AC217" s="14"/>
      </tp>
      <tp t="s">
        <v>#N/A N/A</v>
        <stp/>
        <stp>##V3_BDPV12</stp>
        <stp>XS2294198549 Corp</stp>
        <stp>RTG_MDY_ISSUER</stp>
        <stp>[1.Weekly Download.xlsm]Coded!R244C11</stp>
        <tr r="K244" s="14"/>
      </tp>
      <tp t="s">
        <v>#N/A N/A</v>
        <stp/>
        <stp>##V3_BDPV12</stp>
        <stp>XS2359947715 Corp</stp>
        <stp>RTG_MDY_ISSUER</stp>
        <stp>[1.Weekly Download.xlsm]Coded!R186C11</stp>
        <tr r="K186" s="14"/>
      </tp>
      <tp t="s">
        <v>#N/A N/A</v>
        <stp/>
        <stp>##V3_BDPV12</stp>
        <stp>XS2382274376 Corp</stp>
        <stp>RTG_MDY_ISSUER</stp>
        <stp>[1.Weekly Download.xlsm]Coded!R157C11</stp>
        <tr r="K157" s="14"/>
      </tp>
      <tp t="s">
        <v>#N/A N/A</v>
        <stp/>
        <stp>##V3_BDPV12</stp>
        <stp>XS2180875234 Corp</stp>
        <stp>RTG_MDY_ISSUER</stp>
        <stp>[1.Weekly Download.xlsm]Coded!R301C11</stp>
        <tr r="K301" s="14"/>
      </tp>
      <tp t="s">
        <v>#N/A N/A</v>
        <stp/>
        <stp>##V3_BDPV12</stp>
        <stp>XS2340539142 Corp</stp>
        <stp>RTG_MDY_ISSUER</stp>
        <stp>[1.Weekly Download.xlsm]Coded!R214C11</stp>
        <tr r="K214" s="14"/>
      </tp>
      <tp t="s">
        <v>N</v>
        <stp/>
        <stp>##V3_BDPV12</stp>
        <stp>XS2388293487 Corp</stp>
        <stp>FLOATER</stp>
        <stp>[1.Weekly Download.xlsm]Coded!R139C29</stp>
        <tr r="AC139" s="14"/>
        <tr r="AC139" s="14"/>
      </tp>
      <tp t="s">
        <v>#N/A N/A</v>
        <stp/>
        <stp>##V3_BDPV12</stp>
        <stp>XS2293903840 Corp</stp>
        <stp>RTG_MDY_ISSUER</stp>
        <stp>[1.Weekly Download.xlsm]Coded!R254C11</stp>
        <tr r="K254" s="14"/>
      </tp>
      <tp t="s">
        <v>N</v>
        <stp/>
        <stp>##V3_BDPV12</stp>
        <stp>XS2199572111 Corp</stp>
        <stp>FLOATER</stp>
        <stp>[1.Weekly Download.xlsm]Coded!R297C29</stp>
        <tr r="AC297" s="14"/>
        <tr r="AC297" s="14"/>
      </tp>
      <tp t="s">
        <v>#N/A N/A</v>
        <stp/>
        <stp>##V3_BDPV12</stp>
        <stp>0795738D CH Equity</stp>
        <stp>EQY_PRIM_SECURITY_PRIM_EXCH</stp>
        <stp>[1.Weekly Download.xlsm]Coded!R81C35</stp>
        <tr r="AI81" s="14"/>
      </tp>
      <tp t="s">
        <v>#N/A N/A</v>
        <stp/>
        <stp>##V3_BDPV12</stp>
        <stp>2214515D CH Equity</stp>
        <stp>EQY_PRIM_SECURITY_PRIM_EXCH</stp>
        <stp>[1.Weekly Download.xlsm]Coded!R72C35</stp>
        <tr r="AI72" s="14"/>
      </tp>
      <tp t="s">
        <v>#N/A N/A</v>
        <stp/>
        <stp>##V3_BDPV12</stp>
        <stp>2214515D CH Equity</stp>
        <stp>EQY_PRIM_SECURITY_PRIM_EXCH</stp>
        <stp>[1.Weekly Download.xlsm]Coded!R73C35</stp>
        <tr r="AI73" s="14"/>
      </tp>
      <tp t="s">
        <v>#N/A N/A</v>
        <stp/>
        <stp>##V3_BDPV12</stp>
        <stp>1876419D VI Equity</stp>
        <stp>EQY_PRIM_SECURITY_PRIM_EXCH</stp>
        <stp>[1.Weekly Download.xlsm]Coded!R234C35</stp>
        <tr r="AI234" s="14"/>
      </tp>
      <tp t="s">
        <v>#N/A N/A</v>
        <stp/>
        <stp>##V3_BDPV12</stp>
        <stp>1776488D CH Equity</stp>
        <stp>RTG_MOODY_LONG_TERM</stp>
        <stp>[1.Weekly Download.xlsm]Coded!R15C21</stp>
        <tr r="U15" s="14"/>
        <tr r="U15" s="14"/>
      </tp>
      <tp t="s">
        <v>EUR</v>
        <stp/>
        <stp>##V3_BDPV12</stp>
        <stp>XS2502807345 Corp</stp>
        <stp>CRNCY</stp>
        <stp>[1.Weekly Download.xlsm]Coded!R88C52</stp>
        <tr r="AZ88" s="14"/>
        <tr r="AZ88" s="14"/>
      </tp>
      <tp t="s">
        <v>USD</v>
        <stp/>
        <stp>##V3_BDPV12</stp>
        <stp>XS2587421681 Corp</stp>
        <stp>CRNCY</stp>
        <stp>[1.Weekly Download.xlsm]Coded!R60C52</stp>
        <tr r="AZ60" s="14"/>
        <tr r="AZ60" s="14"/>
      </tp>
      <tp t="s">
        <v>USD</v>
        <stp/>
        <stp>##V3_BDPV12</stp>
        <stp>XS2559584888 Corp</stp>
        <stp>CRNCY</stp>
        <stp>[1.Weekly Download.xlsm]Coded!R78C52</stp>
        <tr r="AZ78" s="14"/>
        <tr r="AZ78" s="14"/>
      </tp>
      <tp t="s">
        <v>#N/A N/A</v>
        <stp/>
        <stp>##V3_BDPV12</stp>
        <stp>1852682D CH Equity</stp>
        <stp>EQY_PRIM_SECURITY_PRIM_EXCH</stp>
        <stp>[1.Weekly Download.xlsm]Coded!R33C35</stp>
        <tr r="AI33" s="14"/>
      </tp>
      <tp t="s">
        <v>Baa1</v>
        <stp/>
        <stp>##V3_BDPV12</stp>
        <stp>WLKTIZ HK Equity</stp>
        <stp>RTG_MOODY_LONG_TERM</stp>
        <stp>[1.Weekly Download.xlsm]Coded!R21C21</stp>
        <tr r="U21" s="14"/>
        <tr r="U21" s="14"/>
        <tr r="U21" s="14"/>
      </tp>
      <tp t="s">
        <v>Baa1</v>
        <stp/>
        <stp>##V3_BDPV12</stp>
        <stp>WLKTIZ HK Equity</stp>
        <stp>RTG_MOODY_LONG_TERM</stp>
        <stp>[1.Weekly Download.xlsm]Coded!R40C21</stp>
        <tr r="U40" s="14"/>
        <tr r="U40" s="14"/>
        <tr r="U40" s="14"/>
      </tp>
      <tp t="s">
        <v>USD</v>
        <stp/>
        <stp>##V3_BDPV12</stp>
        <stp>XS2576128727 Corp</stp>
        <stp>CRNCY</stp>
        <stp>[1.Weekly Download.xlsm]Coded!R69C52</stp>
        <tr r="AZ69" s="14"/>
        <tr r="AZ69" s="14"/>
      </tp>
      <tp t="s">
        <v>USD</v>
        <stp/>
        <stp>##V3_BDPV12</stp>
        <stp>XS2634238526 Corp</stp>
        <stp>CRNCY</stp>
        <stp>[1.Weekly Download.xlsm]Coded!R31C52</stp>
        <tr r="AZ31" s="14"/>
        <tr r="AZ31" s="14"/>
      </tp>
      <tp t="s">
        <v>USD</v>
        <stp/>
        <stp>##V3_BDPV12</stp>
        <stp>XS2634238526 Corp</stp>
        <stp>CRNCY</stp>
        <stp>[1.Weekly Download.xlsm]Coded!R32C52</stp>
        <tr r="AZ32" s="14"/>
        <tr r="AZ32" s="14"/>
      </tp>
      <tp t="s">
        <v>#N/A N/A</v>
        <stp/>
        <stp>##V3_BDPV12</stp>
        <stp>1398425D CH Equity</stp>
        <stp>RTG_MOODY_LONG_TERM</stp>
        <stp>[1.Weekly Download.xlsm]Coded!R49C21</stp>
        <tr r="U49" s="14"/>
        <tr r="U49" s="14"/>
      </tp>
      <tp t="s">
        <v>#N/A N/A</v>
        <stp/>
        <stp>##V3_BDPV12</stp>
        <stp>1368648D HK Equity</stp>
        <stp>EQY_PRIM_SECURITY_PRIM_EXCH</stp>
        <stp>[1.Weekly Download.xlsm]Coded!R30C35</stp>
        <tr r="AI30" s="14"/>
      </tp>
      <tp t="s">
        <v>29/8/2023</v>
        <stp/>
        <stp>##V3_BDPV12</stp>
        <stp>XS2671493562 Corp</stp>
        <stp>SECURITY_PRICING_DATE</stp>
        <stp>[1.Weekly Download.xlsm]Coded!R12C49</stp>
        <tr r="AW12" s="14"/>
        <tr r="AW12" s="14"/>
        <tr r="AW12" s="14"/>
      </tp>
      <tp t="s">
        <v>21/2/2023</v>
        <stp/>
        <stp>##V3_BDPV12</stp>
        <stp>XS2584378025 Corp</stp>
        <stp>SECURITY_PRICING_DATE</stp>
        <stp>[1.Weekly Download.xlsm]Coded!R63C49</stp>
        <tr r="AW63" s="14"/>
        <tr r="AW63" s="14"/>
        <tr r="AW63" s="14"/>
      </tp>
      <tp t="s">
        <v>A</v>
        <stp/>
        <stp>##V3_BDPV12</stp>
        <stp>1361230D HK Equity</stp>
        <stp>RTG_FITCH_LT_ISSUER_DEFAULT</stp>
        <stp>[1.Weekly Download.xlsm]Coded!R160C24</stp>
        <tr r="X160" s="14"/>
        <tr r="X160" s="14"/>
        <tr r="X160" s="14"/>
      </tp>
      <tp t="s">
        <v>A</v>
        <stp/>
        <stp>##V3_BDPV12</stp>
        <stp>1361230D HK Equity</stp>
        <stp>RTG_FITCH_LT_ISSUER_DEFAULT</stp>
        <stp>[1.Weekly Download.xlsm]Coded!R159C24</stp>
        <tr r="X159" s="14"/>
        <tr r="X159" s="14"/>
        <tr r="X159" s="14"/>
      </tp>
      <tp t="s">
        <v>#N/A N/A</v>
        <stp/>
        <stp>##V3_BDPV12</stp>
        <stp>GCIGCZ CH Equity</stp>
        <stp>EQY_PRIM_SECURITY_PRIM_EXCH</stp>
        <stp>[1.Weekly Download.xlsm]Coded!R95C35</stp>
        <tr r="AI95" s="14"/>
      </tp>
      <tp t="s">
        <v>23/8/2023</v>
        <stp/>
        <stp>##V3_BDPV12</stp>
        <stp>XS2673392796 Corp</stp>
        <stp>SECURITY_PRICING_DATE</stp>
        <stp>[1.Weekly Download.xlsm]Coded!R14C49</stp>
        <tr r="AW14" s="14"/>
        <tr r="AW14" s="14"/>
        <tr r="AW14" s="14"/>
      </tp>
      <tp t="s">
        <v>813 HK</v>
        <stp/>
        <stp>##V3_BDPV12</stp>
        <stp>XS2385392779 Corp</stp>
        <stp>ISSUER_PARENT_EQY_TICKER</stp>
        <stp>[1.Weekly Download.xlsm]Coded!R150C58</stp>
        <tr r="BF150" s="14"/>
        <tr r="BF150" s="14"/>
      </tp>
      <tp t="s">
        <v>#N/A N/A</v>
        <stp/>
        <stp>##V3_BDPV12</stp>
        <stp>XS2344625632 Corp</stp>
        <stp>ISSUER_PARENT_EQY_TICKER</stp>
        <stp>[1.Weekly Download.xlsm]Coded!R191C58</stp>
        <tr r="BF191" s="14"/>
      </tp>
      <tp t="s">
        <v>1359 HK</v>
        <stp/>
        <stp>##V3_BDPV12</stp>
        <stp>XS2397254579 Corp</stp>
        <stp>ISSUER_PARENT_EQY_TICKER</stp>
        <stp>[1.Weekly Download.xlsm]Coded!R138C58</stp>
        <tr r="BF138" s="14"/>
        <tr r="BF138" s="14"/>
      </tp>
      <tp t="s">
        <v>3328 HK</v>
        <stp/>
        <stp>##V3_BDPV12</stp>
        <stp>XS2351320366 Corp</stp>
        <stp>ISSUER_PARENT_EQY_TICKER</stp>
        <stp>[1.Weekly Download.xlsm]Coded!R194C58</stp>
        <tr r="BF194" s="14"/>
        <tr r="BF194" s="14"/>
      </tp>
      <tp t="s">
        <v>855 HK</v>
        <stp/>
        <stp>##V3_BDPV12</stp>
        <stp>XS2320779213 Corp</stp>
        <stp>ISSUER_PARENT_EQY_TICKER</stp>
        <stp>[1.Weekly Download.xlsm]Coded!R217C58</stp>
        <tr r="BF217" s="14"/>
        <tr r="BF217" s="14"/>
      </tp>
      <tp t="s">
        <v>2772 HK</v>
        <stp/>
        <stp>##V3_BDPV12</stp>
        <stp>XS2247412518 Corp</stp>
        <stp>ISSUER_PARENT_EQY_TICKER</stp>
        <stp>[1.Weekly Download.xlsm]Coded!R271C58</stp>
        <tr r="BF271" s="14"/>
        <tr r="BF271" s="14"/>
      </tp>
      <tp t="s">
        <v>855 HK</v>
        <stp/>
        <stp>##V3_BDPV12</stp>
        <stp>XS2320779213 Corp</stp>
        <stp>ISSUER_PARENT_EQY_TICKER</stp>
        <stp>[1.Weekly Download.xlsm]Coded!R118C58</stp>
        <tr r="BF118" s="14"/>
        <tr r="BF118" s="14"/>
      </tp>
      <tp t="s">
        <v>HXINTZ CH</v>
        <stp/>
        <stp>##V3_BDPV12</stp>
        <stp>XS2262783033 Corp</stp>
        <stp>ISSUER_PARENT_EQY_TICKER</stp>
        <stp>[1.Weekly Download.xlsm]Coded!R266C58</stp>
        <tr r="BF266" s="14"/>
        <tr r="BF266" s="14"/>
      </tp>
      <tp t="s">
        <v>1567411D HK</v>
        <stp/>
        <stp>##V3_BDPV12</stp>
        <stp>XS2334068645 Corp</stp>
        <stp>ISSUER_PARENT_EQY_TICKER</stp>
        <stp>[1.Weekly Download.xlsm]Coded!R224C58</stp>
        <tr r="BF224" s="14"/>
        <tr r="BF224" s="14"/>
      </tp>
      <tp t="s">
        <v>600918 CH</v>
        <stp/>
        <stp>##V3_BDPV12</stp>
        <stp>XS2203111120 Corp</stp>
        <stp>ISSUER_PARENT_EQY_TICKER</stp>
        <stp>[1.Weekly Download.xlsm]Coded!R283C58</stp>
        <tr r="BF283" s="14"/>
        <tr r="BF283" s="14"/>
      </tp>
      <tp t="s">
        <v>NJHTEZ CH</v>
        <stp/>
        <stp>##V3_BDPV12</stp>
        <stp>XS2403224129 Corp</stp>
        <stp>ISSUER_PARENT_EQY_TICKER</stp>
        <stp>[1.Weekly Download.xlsm]Coded!R137C58</stp>
        <tr r="BF137" s="14"/>
        <tr r="BF137" s="14"/>
      </tp>
      <tp t="s">
        <v>3877 HK</v>
        <stp/>
        <stp>##V3_BDPV12</stp>
        <stp>XS2115047735 Corp</stp>
        <stp>ISSUER_PARENT_EQY_TICKER</stp>
        <stp>[1.Weekly Download.xlsm]Coded!R318C58</stp>
        <tr r="BF318" s="14"/>
        <tr r="BF318" s="14"/>
      </tp>
      <tp t="s">
        <v>600016 CH</v>
        <stp/>
        <stp>##V3_BDPV12</stp>
        <stp>XS2243890196 Corp</stp>
        <stp>ISSUER_PARENT_EQY_TICKER</stp>
        <stp>[1.Weekly Download.xlsm]Coded!R273C58</stp>
        <tr r="BF273" s="14"/>
        <tr r="BF273" s="14"/>
      </tp>
      <tp t="s">
        <v>6058 HK</v>
        <stp/>
        <stp>##V3_BDPV12</stp>
        <stp>XS2270463255 Corp</stp>
        <stp>ISSUER_PARENT_EQY_TICKER</stp>
        <stp>[1.Weekly Download.xlsm]Coded!R247C58</stp>
        <tr r="BF247" s="14"/>
        <tr r="BF247" s="14"/>
      </tp>
      <tp t="s">
        <v>#N/A N/A</v>
        <stp/>
        <stp>##V3_BDPV12</stp>
        <stp>XS2127824592 Corp</stp>
        <stp>ISSUER_PARENT_EQY_TICKER</stp>
        <stp>[1.Weekly Download.xlsm]Coded!R277C58</stp>
        <tr r="BF277" s="14"/>
      </tp>
      <tp>
        <v>100</v>
        <stp/>
        <stp>##V3_BDPV12</stp>
        <stp>HK0000744695 Corp</stp>
        <stp>ISSUE_PX</stp>
        <stp>[1.Weekly Download.xlsm]Coded!R187C54</stp>
        <tr r="BB187" s="14"/>
        <tr r="BB187" s="14"/>
      </tp>
      <tp t="s">
        <v>HZCCIZ CH</v>
        <stp/>
        <stp>##V3_BDPV12</stp>
        <stp>XS2206849460 Corp</stp>
        <stp>ISSUER_PARENT_EQY_TICKER</stp>
        <stp>[1.Weekly Download.xlsm]Coded!R289C58</stp>
        <tr r="BF289" s="14"/>
        <tr r="BF289" s="14"/>
      </tp>
      <tp t="s">
        <v>#N/A N/A</v>
        <stp/>
        <stp>##V3_BDPV12</stp>
        <stp>CCHKCZ HK Equity</stp>
        <stp>RTG_MDY_LT_CORP_FAMILY</stp>
        <stp>[1.Weekly Download.xlsm]Coded!R123C22</stp>
        <tr r="V123" s="14"/>
        <tr r="V123" s="14"/>
      </tp>
      <tp t="s">
        <v>#N/A N/A</v>
        <stp/>
        <stp>##V3_BDPV12</stp>
        <stp>CCHKCZ HK Equity</stp>
        <stp>RTG_MDY_LT_CORP_FAMILY</stp>
        <stp>[1.Weekly Download.xlsm]Coded!R122C22</stp>
        <tr r="V122" s="14"/>
        <tr r="V122" s="14"/>
      </tp>
      <tp t="s">
        <v>3328 HK</v>
        <stp/>
        <stp>##V3_BDPV12</stp>
        <stp>XS2201821340 Corp</stp>
        <stp>ISSUER_PARENT_EQY_TICKER</stp>
        <stp>[1.Weekly Download.xlsm]Coded!R295C58</stp>
        <tr r="BF295" s="14"/>
        <tr r="BF295" s="14"/>
      </tp>
      <tp t="s">
        <v>337 HK</v>
        <stp/>
        <stp>##V3_BDPV12</stp>
        <stp>XS2346930428 Corp</stp>
        <stp>ISSUER_PARENT_EQY_TICKER</stp>
        <stp>[1.Weekly Download.xlsm]Coded!R205C58</stp>
        <tr r="BF205" s="14"/>
        <tr r="BF205" s="14"/>
      </tp>
      <tp t="s">
        <v>#N/A N/A</v>
        <stp/>
        <stp>##V3_BDPV12</stp>
        <stp>XS2274835631 Corp</stp>
        <stp>ISSUER_PARENT_EQY_TICKER</stp>
        <stp>[1.Weekly Download.xlsm]Coded!R255C58</stp>
        <tr r="BF255" s="14"/>
      </tp>
      <tp t="s">
        <v>2883 HK</v>
        <stp/>
        <stp>##V3_BDPV12</stp>
        <stp>XS2180875234 Corp</stp>
        <stp>ISSUER_PARENT_EQY_TICKER</stp>
        <stp>[1.Weekly Download.xlsm]Coded!R301C58</stp>
        <tr r="BF301" s="14"/>
        <tr r="BF301" s="14"/>
      </tp>
      <tp t="s">
        <v>600705 CH</v>
        <stp/>
        <stp>##V3_BDPV12</stp>
        <stp>XS2471903331 Corp</stp>
        <stp>ISSUER_PARENT_EQY_TICKER</stp>
        <stp>[1.Weekly Download.xlsm]Coded!R100C58</stp>
        <tr r="BF100" s="14"/>
        <tr r="BF100" s="14"/>
      </tp>
      <tp t="s">
        <v>CRCC Hean Ltd</v>
        <stp/>
        <stp>##V3_BDPV12</stp>
        <stp>1887888D HK Equity</stp>
        <stp>ISSUER</stp>
        <stp>[1.Weekly Download.xlsm]Coded!R214C37</stp>
        <tr r="AK214" s="14"/>
        <tr r="AK214" s="14"/>
      </tp>
      <tp t="s">
        <v>CRCC Hean Ltd</v>
        <stp/>
        <stp>##V3_BDPV12</stp>
        <stp>1887888D HK Equity</stp>
        <stp>ISSUER</stp>
        <stp>[1.Weekly Download.xlsm]Coded!R213C37</stp>
        <tr r="AK213" s="14"/>
        <tr r="AK213" s="14"/>
      </tp>
      <tp t="s">
        <v>Cebi Splendid Ltd</v>
        <stp/>
        <stp>##V3_BDPV12</stp>
        <stp>1947889D HK Equity</stp>
        <stp>ISSUER</stp>
        <stp>[1.Weekly Download.xlsm]Coded!R126C37</stp>
        <tr r="AK126" s="14"/>
        <tr r="AK126" s="14"/>
      </tp>
      <tp t="s">
        <v>浙江天子湖实业投资有</v>
        <stp/>
        <stp>##V3_BDPV12</stp>
        <stp>1467883D CH Equity</stp>
        <stp>ISSUER</stp>
        <stp>[1.Weekly Download.xlsm]Coded!R112C37</stp>
        <tr r="AK112" s="14"/>
        <tr r="AK112" s="14"/>
      </tp>
      <tp t="s">
        <v>滨江国投有限公司</v>
        <stp/>
        <stp>##V3_BDPV12</stp>
        <stp>1791893D CH Equity</stp>
        <stp>ISSUER</stp>
        <stp>[1.Weekly Download.xlsm]Coded!R305C37</stp>
        <tr r="AK305" s="14"/>
        <tr r="AK305" s="14"/>
      </tp>
      <tp t="s">
        <v>交银租赁管理香港有限</v>
        <stp/>
        <stp>##V3_BDPV12</stp>
        <stp>1571823D HK Equity</stp>
        <stp>ISSUER</stp>
        <stp>[1.Weekly Download.xlsm]Coded!R194C37</stp>
        <tr r="AK194" s="14"/>
        <tr r="AK194" s="14"/>
      </tp>
      <tp t="s">
        <v>#N/A N/A</v>
        <stp/>
        <stp>##V3_BDPV12</stp>
        <stp>1003733D CH Equity</stp>
        <stp>RTG_MDY_LT_CORP_FAMILY</stp>
        <stp>[1.Weekly Download.xlsm]Coded!R143C22</stp>
        <tr r="V143" s="14"/>
        <tr r="V143" s="14"/>
      </tp>
      <tp t="s">
        <v>#N/A N/A</v>
        <stp/>
        <stp>##V3_BDPV12</stp>
        <stp>1003733D CH Equity</stp>
        <stp>RTG_MDY_LT_CORP_FAMILY</stp>
        <stp>[1.Weekly Download.xlsm]Coded!R173C22</stp>
        <tr r="V173" s="14"/>
        <tr r="V173" s="14"/>
      </tp>
      <tp t="s">
        <v>#N/A N/A</v>
        <stp/>
        <stp>##V3_BDPV12</stp>
        <stp>1003733D CH Equity</stp>
        <stp>RTG_MDY_LT_CORP_FAMILY</stp>
        <stp>[1.Weekly Download.xlsm]Coded!R100C22</stp>
        <tr r="V100" s="14"/>
        <tr r="V100" s="14"/>
      </tp>
      <tp t="s">
        <v>Huafa 2021 I Co Ltd</v>
        <stp/>
        <stp>##V3_BDPV12</stp>
        <stp>1910845D CH Equity</stp>
        <stp>ISSUER</stp>
        <stp>[1.Weekly Download.xlsm]Coded!R168C37</stp>
        <tr r="AK168" s="14"/>
        <tr r="AK168" s="14"/>
      </tp>
      <tp t="s">
        <v>Huafa 2021 I Co Ltd</v>
        <stp/>
        <stp>##V3_BDPV12</stp>
        <stp>1910845D CH Equity</stp>
        <stp>ISSUER</stp>
        <stp>[1.Weekly Download.xlsm]Coded!R158C37</stp>
        <tr r="AK158" s="14"/>
        <tr r="AK158" s="14"/>
      </tp>
      <tp t="s">
        <v>#N/A N/A</v>
        <stp/>
        <stp>##V3_BDPV12</stp>
        <stp>1003733D CH Equity</stp>
        <stp>RTG_MDY_LT_CORP_FAMILY</stp>
        <stp>[1.Weekly Download.xlsm]Coded!R235C22</stp>
        <tr r="V235" s="14"/>
        <tr r="V235" s="14"/>
      </tp>
      <tp t="s">
        <v>交银租赁管理香港有限</v>
        <stp/>
        <stp>##V3_BDPV12</stp>
        <stp>1571823D HK Equity</stp>
        <stp>ISSUER</stp>
        <stp>[1.Weekly Download.xlsm]Coded!R309C37</stp>
        <tr r="AK309" s="14"/>
        <tr r="AK309" s="14"/>
      </tp>
      <tp t="s">
        <v>交银租赁管理香港有限</v>
        <stp/>
        <stp>##V3_BDPV12</stp>
        <stp>1571823D HK Equity</stp>
        <stp>ISSUER</stp>
        <stp>[1.Weekly Download.xlsm]Coded!R310C37</stp>
        <tr r="AK310" s="14"/>
        <tr r="AK310" s="14"/>
      </tp>
      <tp t="s">
        <v>九江市城市发展集团有</v>
        <stp/>
        <stp>##V3_BDPV12</stp>
        <stp>1814858D CH Equity</stp>
        <stp>ISSUER</stp>
        <stp>[1.Weekly Download.xlsm]Coded!R208C37</stp>
        <tr r="AK208" s="14"/>
        <tr r="AK208" s="14"/>
      </tp>
      <tp t="s">
        <v>交银租赁管理香港有限</v>
        <stp/>
        <stp>##V3_BDPV12</stp>
        <stp>1571823D HK Equity</stp>
        <stp>ISSUER</stp>
        <stp>[1.Weekly Download.xlsm]Coded!R299C37</stp>
        <tr r="AK299" s="14"/>
        <tr r="AK299" s="14"/>
      </tp>
      <tp t="s">
        <v>交银租赁管理香港有限</v>
        <stp/>
        <stp>##V3_BDPV12</stp>
        <stp>1571823D HK Equity</stp>
        <stp>ISSUER</stp>
        <stp>[1.Weekly Download.xlsm]Coded!R298C37</stp>
        <tr r="AK298" s="14"/>
        <tr r="AK298" s="14"/>
      </tp>
      <tp t="s">
        <v>SPIC Preferred Co No 1 Ltd</v>
        <stp/>
        <stp>##V3_BDPV12</stp>
        <stp>1935895D CH Equity</stp>
        <stp>ISSUER</stp>
        <stp>[1.Weekly Download.xlsm]Coded!R136C37</stp>
        <tr r="AK136" s="14"/>
        <tr r="AK136" s="14"/>
      </tp>
      <tp t="s">
        <v>济南舜通国际有限公司</v>
        <stp/>
        <stp>##V3_BDPV12</stp>
        <stp>1947882D CH Equity</stp>
        <stp>ISSUER</stp>
        <stp>[1.Weekly Download.xlsm]Coded!R127C37</stp>
        <tr r="AK127" s="14"/>
        <tr r="AK127" s="14"/>
      </tp>
      <tp t="s">
        <v>NR</v>
        <stp/>
        <stp>##V3_BDPV12</stp>
        <stp>YGCZ CH Equity</stp>
        <stp>RTG_SP_LT_LC_ISSUER_CREDIT</stp>
        <stp>[1.Weekly Download.xlsm]Coded!R297C61</stp>
        <tr r="BI297" s="14"/>
        <tr r="BI297" s="14"/>
      </tp>
      <tp t="s">
        <v>万达集团海外有限公司</v>
        <stp/>
        <stp>##V3_BDPV12</stp>
        <stp>1733893D HK Equity</stp>
        <stp>ISSUER</stp>
        <stp>[1.Weekly Download.xlsm]Coded!R155C37</stp>
        <tr r="AK155" s="14"/>
        <tr r="AK155" s="14"/>
      </tp>
      <tp t="s">
        <v>金地永隆投资有限公司</v>
        <stp/>
        <stp>##V3_BDPV12</stp>
        <stp>1524886D HK Equity</stp>
        <stp>ISSUER</stp>
        <stp>[1.Weekly Download.xlsm]Coded!R170C37</stp>
        <tr r="AK170" s="14"/>
        <tr r="AK170" s="14"/>
      </tp>
      <tp t="s">
        <v>万达集团海外有限公司</v>
        <stp/>
        <stp>##V3_BDPV12</stp>
        <stp>1733893D HK Equity</stp>
        <stp>ISSUER</stp>
        <stp>[1.Weekly Download.xlsm]Coded!R277C37</stp>
        <tr r="AK277" s="14"/>
        <tr r="AK277" s="14"/>
      </tp>
      <tp t="s">
        <v>耀河国际有限公司</v>
        <stp/>
        <stp>##V3_BDPV12</stp>
        <stp>1455829D CH Equity</stp>
        <stp>ISSUER</stp>
        <stp>[1.Weekly Download.xlsm]Coded!R180C37</stp>
        <tr r="AK180" s="14"/>
        <tr r="AK180" s="14"/>
      </tp>
      <tp t="s">
        <v>Inventive环球投资有限公</v>
        <stp/>
        <stp>##V3_BDPV12</stp>
        <stp>1468836D CH Equity</stp>
        <stp>ISSUER</stp>
        <stp>[1.Weekly Download.xlsm]Coded!R160C37</stp>
        <tr r="AK160" s="14"/>
        <tr r="AK160" s="14"/>
      </tp>
      <tp t="s">
        <v>Inventive环球投资有限公</v>
        <stp/>
        <stp>##V3_BDPV12</stp>
        <stp>1468836D CH Equity</stp>
        <stp>ISSUER</stp>
        <stp>[1.Weekly Download.xlsm]Coded!R159C37</stp>
        <tr r="AK159" s="14"/>
        <tr r="AK159" s="14"/>
      </tp>
      <tp t="s">
        <v>#N/A Field Not Applicable</v>
        <stp/>
        <stp>##V3_BDPV12</stp>
        <stp>XS2526839092 Corp</stp>
        <stp>GUARANTOR_EQY_TICKER</stp>
        <stp>[1.Weekly Download.xlsm]Coded!R61C18</stp>
        <tr r="R61" s="14"/>
        <tr r="R61" s="14"/>
        <tr r="R61" s="14"/>
      </tp>
      <tp t="s">
        <v>ILI CAITONG STATE OWN</v>
        <stp/>
        <stp>##V3_BDPV12</stp>
        <stp>G2380105 Corp</stp>
        <stp>NAME</stp>
        <stp>[1.Weekly Download.xlsm]Coded!R35C4</stp>
        <tr r="D35" s="14"/>
        <tr r="D35" s="14"/>
      </tp>
      <tp t="s">
        <v>CHINA CINDA 2020 I MNGMN</v>
        <stp/>
        <stp>##V3_BDPV12</stp>
        <stp>G2380130 Corp</stp>
        <stp>NAME</stp>
        <stp>[1.Weekly Download.xlsm]Coded!R40C4</stp>
        <tr r="D40" s="14"/>
        <tr r="D40" s="14"/>
      </tp>
      <tp t="s">
        <v>0768356D CH</v>
        <stp/>
        <stp>##V3_BDPV12</stp>
        <stp>XS2634238526 Corp</stp>
        <stp>GUARANTOR_EQY_TICKER</stp>
        <stp>[1.Weekly Download.xlsm]Coded!R32C18</stp>
        <tr r="R32" s="14"/>
        <tr r="R32" s="14"/>
        <tr r="R32" s="14"/>
        <tr r="R32" s="14"/>
      </tp>
      <tp t="s">
        <v>0768356D CH</v>
        <stp/>
        <stp>##V3_BDPV12</stp>
        <stp>XS2634238526 Corp</stp>
        <stp>GUARANTOR_EQY_TICKER</stp>
        <stp>[1.Weekly Download.xlsm]Coded!R31C18</stp>
        <tr r="R31" s="14"/>
        <tr r="R31" s="14"/>
        <tr r="R31" s="14"/>
        <tr r="R31" s="14"/>
      </tp>
      <tp t="s">
        <v>#N/A Field Not Applicable</v>
        <stp/>
        <stp>##V3_BDPV12</stp>
        <stp>XS2499222771 Corp</stp>
        <stp>GUARANTOR_EQY_TICKER</stp>
        <stp>[1.Weekly Download.xlsm]Coded!R95C18</stp>
        <tr r="R95" s="14"/>
        <tr r="R95" s="14"/>
        <tr r="R95" s="14"/>
      </tp>
      <tp t="s">
        <v>#N/A N/A</v>
        <stp/>
        <stp>##V3_BDPV12</stp>
        <stp>1022891D CH Equity</stp>
        <stp>RTG_MDY_FOREIGN_LT_BANK_DEPOSITS</stp>
        <stp>[1.Weekly Download.xlsm]Coded!R17C60</stp>
        <tr r="BH17" s="14"/>
      </tp>
      <tp t="s">
        <v>15/4/2021</v>
        <stp/>
        <stp>##V3_BDPV12</stp>
        <stp>US88032XBD57 Corp</stp>
        <stp>SECURITY_PRICING_DATE</stp>
        <stp>[1.Weekly Download.xlsm]Coded!R228C49</stp>
        <tr r="AW228" s="14"/>
        <tr r="AW228" s="14"/>
        <tr r="AW228" s="14"/>
      </tp>
      <tp t="s">
        <v>#N/A N/A</v>
        <stp/>
        <stp>##V3_BDPV12</stp>
        <stp>XS2648499007 Corp</stp>
        <stp>RTG_FITCH_LT_ISSUER_DEFAULT</stp>
        <stp>[1.Weekly Download.xlsm]Coded!R23C16</stp>
        <tr r="P23" s="14"/>
      </tp>
      <tp t="s">
        <v>A3</v>
        <stp/>
        <stp>##V3_BDPV12</stp>
        <stp>US056752AU22 Corp</stp>
        <stp>RTG_MDY_ISSUER</stp>
        <stp>[1.Weekly Download.xlsm]Coded!R165C11</stp>
        <tr r="K165" s="14"/>
        <tr r="K165" s="14"/>
      </tp>
      <tp t="s">
        <v>#N/A N/A</v>
        <stp/>
        <stp>##V3_BDPV12</stp>
        <stp>1022891D CH Equity</stp>
        <stp>RTG_MDY_FOREIGN_LT_BANK_DEPOSITS</stp>
        <stp>[1.Weekly Download.xlsm]Coded!R17C20</stp>
        <tr r="T17" s="14"/>
        <tr r="T17" s="14"/>
      </tp>
      <tp>
        <v>70</v>
        <stp/>
        <stp>##V3_BDPV12</stp>
        <stp>XS2641625137 Corp</stp>
        <stp>FLT_SPREAD</stp>
        <stp>[1.Weekly Download.xlsm]Coded!R30C28</stp>
        <tr r="AB30" s="14"/>
        <tr r="AB30" s="14"/>
      </tp>
      <tp t="s">
        <v>#N/A N/A</v>
        <stp/>
        <stp>##V3_BDPV12</stp>
        <stp>XS2648499007 Corp</stp>
        <stp>RTG_SP_LT_FC_ISSUER_CREDIT</stp>
        <stp>[1.Weekly Download.xlsm]Coded!R23C15</stp>
        <tr r="O23" s="14"/>
      </tp>
      <tp t="s">
        <v>#N/A N/A</v>
        <stp/>
        <stp>##V3_BDPV12</stp>
        <stp>G238047 Corp</stp>
        <stp>RTG_SP</stp>
        <stp>[1.Weekly Download.xlsm]Coded!R55C9</stp>
        <tr r="I55" s="14"/>
      </tp>
      <tp t="s">
        <v>#N/A Field Not Applicable</v>
        <stp/>
        <stp>##V3_BDPV12</stp>
        <stp>XS2597408512 Corp</stp>
        <stp>FLT_SPREAD</stp>
        <stp>[1.Weekly Download.xlsm]Coded!R49C28</stp>
        <tr r="AB49" s="14"/>
      </tp>
      <tp t="s">
        <v>#N/A Field Not Applicable</v>
        <stp/>
        <stp>##V3_BDPV12</stp>
        <stp>XS2499222771 Corp</stp>
        <stp>FLT_SPREAD</stp>
        <stp>[1.Weekly Download.xlsm]Coded!R95C28</stp>
        <tr r="AB95" s="14"/>
      </tp>
      <tp t="s">
        <v>#N/A Field Not Applicable</v>
        <stp/>
        <stp>##V3_BDPV12</stp>
        <stp>XS2573678435 Corp</stp>
        <stp>FLT_SPREAD</stp>
        <stp>[1.Weekly Download.xlsm]Coded!R57C28</stp>
        <tr r="AB57" s="14"/>
      </tp>
      <tp t="s">
        <v>#N/A N/A</v>
        <stp/>
        <stp>##V3_BDPV12</stp>
        <stp>G228068 Corp</stp>
        <stp>RTG_SP</stp>
        <stp>[1.Weekly Download.xlsm]Coded!R75C9</stp>
        <tr r="I75" s="14"/>
      </tp>
      <tp t="s">
        <v>#N/A N/A</v>
        <stp/>
        <stp>##V3_BDPV12</stp>
        <stp>G238084 Corp</stp>
        <stp>RTG_SP</stp>
        <stp>[1.Weekly Download.xlsm]Coded!R45C9</stp>
        <tr r="I45" s="14"/>
      </tp>
      <tp t="s">
        <v>#N/A N/A</v>
        <stp/>
        <stp>##V3_BDPV12</stp>
        <stp>XS2665495391 Corp</stp>
        <stp>SPREAD_TO_TSY_ISSUE</stp>
        <stp>[1.Weekly Download.xlsm]Coded!R18C26</stp>
        <tr r="Z18" s="14"/>
      </tp>
      <tp t="s">
        <v>#N/A Field Not Applicable</v>
        <stp/>
        <stp>##V3_BDPV12</stp>
        <stp>XS2663498314 Corp</stp>
        <stp>FLT_SPREAD</stp>
        <stp>[1.Weekly Download.xlsm]Coded!R20C28</stp>
        <tr r="AB20" s="14"/>
      </tp>
      <tp t="s">
        <v>#N/A N/A</v>
        <stp/>
        <stp>##V3_BDPV12</stp>
        <stp>XS2644758133 Corp</stp>
        <stp>RTG_SP_LT_FC_ISSUER_CREDIT</stp>
        <stp>[1.Weekly Download.xlsm]Coded!R27C15</stp>
        <tr r="O27" s="14"/>
      </tp>
      <tp t="s">
        <v>#N/A N/A</v>
        <stp/>
        <stp>##V3_BDPV12</stp>
        <stp>XS2523255060 Corp</stp>
        <stp>RTG_SP_LT_FC_ISSUER_CREDIT</stp>
        <stp>[1.Weekly Download.xlsm]Coded!R87C15</stp>
        <tr r="O87" s="14"/>
      </tp>
      <tp>
        <v>370</v>
        <stp/>
        <stp>##V3_BDPV12</stp>
        <stp>XS2543377068 Corp</stp>
        <stp>FLT_SPREAD</stp>
        <stp>[1.Weekly Download.xlsm]Coded!R82C28</stp>
        <tr r="AB82" s="14"/>
        <tr r="AB82" s="14"/>
      </tp>
      <tp t="s">
        <v>#N/A N/A</v>
        <stp/>
        <stp>##V3_BDPV12</stp>
        <stp>XS2662422802 Corp</stp>
        <stp>RTG_SP_LT_FC_ISSUER_CREDIT</stp>
        <stp>[1.Weekly Download.xlsm]Coded!R21C15</stp>
        <tr r="O21" s="14"/>
      </tp>
      <tp t="s">
        <v>#N/A Field Not Applicable</v>
        <stp/>
        <stp>##V3_BDPV12</stp>
        <stp>XS2656498313 Corp</stp>
        <stp>FLT_SPREAD</stp>
        <stp>[1.Weekly Download.xlsm]Coded!R19C28</stp>
        <tr r="AB19" s="14"/>
      </tp>
      <tp t="s">
        <v>10/5/2021</v>
        <stp/>
        <stp>##V3_BDPV12</stp>
        <stp>XS2342908949 Corp</stp>
        <stp>SECURITY_PRICING_DATE</stp>
        <stp>[1.Weekly Download.xlsm]Coded!R220C49</stp>
        <tr r="AW220" s="14"/>
        <tr r="AW220" s="14"/>
        <tr r="AW220" s="14"/>
      </tp>
      <tp t="s">
        <v>KY</v>
        <stp/>
        <stp>##V3_BDPV12</stp>
        <stp>XS2247412518 Corp</stp>
        <stp>CNTRY_ISSUE_ISO</stp>
        <stp>[1.Weekly Download.xlsm]Coded!R271C34</stp>
        <tr r="AH271" s="14"/>
        <tr r="AH271" s="14"/>
      </tp>
      <tp t="s">
        <v>CN</v>
        <stp/>
        <stp>##V3_BDPV12</stp>
        <stp>XS2344842575 Corp</stp>
        <stp>CNTRY_ISSUE_ISO</stp>
        <stp>[1.Weekly Download.xlsm]Coded!R195C34</stp>
        <tr r="AH195" s="14"/>
        <tr r="AH195" s="14"/>
      </tp>
      <tp t="s">
        <v>HK</v>
        <stp/>
        <stp>##V3_BDPV12</stp>
        <stp>XS2127824592 Corp</stp>
        <stp>CNTRY_ISSUE_ISO</stp>
        <stp>[1.Weekly Download.xlsm]Coded!R277C34</stp>
        <tr r="AH277" s="14"/>
        <tr r="AH277" s="14"/>
      </tp>
      <tp t="s">
        <v>11/5/2022</v>
        <stp/>
        <stp>##V3_BDPV12</stp>
        <stp>XS2447552089 Corp</stp>
        <stp>SECURITY_PRICING_DATE</stp>
        <stp>[1.Weekly Download.xlsm]Coded!R101C49</stp>
        <tr r="AW101" s="14"/>
        <tr r="AW101" s="14"/>
        <tr r="AW101" s="14"/>
      </tp>
      <tp t="s">
        <v>VG</v>
        <stp/>
        <stp>##V3_BDPV12</stp>
        <stp>XS2361280162 Corp</stp>
        <stp>CNTRY_ISSUE_ISO</stp>
        <stp>[1.Weekly Download.xlsm]Coded!R179C34</stp>
        <tr r="AH179" s="14"/>
        <tr r="AH179" s="14"/>
      </tp>
      <tp t="s">
        <v>VG</v>
        <stp/>
        <stp>##V3_BDPV12</stp>
        <stp>XS2115047735 Corp</stp>
        <stp>CNTRY_ISSUE_ISO</stp>
        <stp>[1.Weekly Download.xlsm]Coded!R318C34</stp>
        <tr r="AH318" s="14"/>
        <tr r="AH318" s="14"/>
      </tp>
      <tp t="s">
        <v>CN</v>
        <stp/>
        <stp>##V3_BDPV12</stp>
        <stp>XS2455963590 Corp</stp>
        <stp>CNTRY_ISSUE_ISO</stp>
        <stp>[1.Weekly Download.xlsm]Coded!R109C34</stp>
        <tr r="AH109" s="14"/>
        <tr r="AH109" s="14"/>
      </tp>
      <tp t="s">
        <v>CN</v>
        <stp/>
        <stp>##V3_BDPV12</stp>
        <stp>XS2320304376 Corp</stp>
        <stp>CNTRY_ISSUE_ISO</stp>
        <stp>[1.Weekly Download.xlsm]Coded!R208C34</stp>
        <tr r="AH208" s="14"/>
        <tr r="AH208" s="14"/>
      </tp>
      <tp t="s">
        <v>CN</v>
        <stp/>
        <stp>##V3_BDPV12</stp>
        <stp>XS2455213590 Corp</stp>
        <stp>CNTRY_ISSUE_ISO</stp>
        <stp>[1.Weekly Download.xlsm]Coded!R111C34</stp>
        <tr r="AH111" s="14"/>
        <tr r="AH111" s="14"/>
      </tp>
      <tp t="s">
        <v>HK</v>
        <stp/>
        <stp>##V3_BDPV12</stp>
        <stp>XS2374621493 Corp</stp>
        <stp>CNTRY_ISSUE_ISO</stp>
        <stp>[1.Weekly Download.xlsm]Coded!R163C34</stp>
        <tr r="AH163" s="14"/>
        <tr r="AH163" s="14"/>
      </tp>
      <tp t="s">
        <v>N</v>
        <stp/>
        <stp>##V3_BDPV12</stp>
        <stp>XS2347769833 Corp</stp>
        <stp>SOCIAL_BOND_IND</stp>
        <stp>[1.Weekly Download.xlsm]Coded!R204C57</stp>
        <tr r="BE204" s="14"/>
        <tr r="BE204" s="14"/>
      </tp>
      <tp t="s">
        <v>10/5/2021</v>
        <stp/>
        <stp>##V3_BDPV12</stp>
        <stp>XS2342499592 Corp</stp>
        <stp>SECURITY_PRICING_DATE</stp>
        <stp>[1.Weekly Download.xlsm]Coded!R219C49</stp>
        <tr r="AW219" s="14"/>
        <tr r="AW219" s="14"/>
        <tr r="AW219" s="14"/>
      </tp>
      <tp t="s">
        <v>KY</v>
        <stp/>
        <stp>##V3_BDPV12</stp>
        <stp>XS2364590716 Corp</stp>
        <stp>CNTRY_ISSUE_ISO</stp>
        <stp>[1.Weekly Download.xlsm]Coded!R173C34</stp>
        <tr r="AH173" s="14"/>
        <tr r="AH173" s="14"/>
      </tp>
      <tp t="s">
        <v>HK</v>
        <stp/>
        <stp>##V3_BDPV12</stp>
        <stp>XS2357443410 Corp</stp>
        <stp>CNTRY_ISSUE_ISO</stp>
        <stp>[1.Weekly Download.xlsm]Coded!R170C34</stp>
        <tr r="AH170" s="14"/>
        <tr r="AH170" s="14"/>
      </tp>
      <tp t="s">
        <v>KY</v>
        <stp/>
        <stp>##V3_BDPV12</stp>
        <stp>XS2223574380 Corp</stp>
        <stp>CNTRY_ISSUE_ISO</stp>
        <stp>[1.Weekly Download.xlsm]Coded!R281C34</stp>
        <tr r="AH281" s="14"/>
        <tr r="AH281" s="14"/>
      </tp>
      <tp t="s">
        <v>5/3/2021</v>
        <stp/>
        <stp>##V3_BDPV12</stp>
        <stp>XS2314498093 Corp</stp>
        <stp>SECURITY_PRICING_DATE</stp>
        <stp>[1.Weekly Download.xlsm]Coded!R267C49</stp>
        <tr r="AW267" s="14"/>
        <tr r="AW267" s="14"/>
        <tr r="AW267" s="14"/>
      </tp>
      <tp t="s">
        <v>3/11/2021</v>
        <stp/>
        <stp>##V3_BDPV12</stp>
        <stp>XS2403477099 Corp</stp>
        <stp>SECURITY_PRICING_DATE</stp>
        <stp>[1.Weekly Download.xlsm]Coded!R135C49</stp>
        <tr r="AW135" s="14"/>
        <tr r="AW135" s="14"/>
        <tr r="AW135" s="14"/>
      </tp>
      <tp t="s">
        <v>HK</v>
        <stp/>
        <stp>##V3_BDPV12</stp>
        <stp>XS2330495651 Corp</stp>
        <stp>CNTRY_ISSUE_ISO</stp>
        <stp>[1.Weekly Download.xlsm]Coded!R225C34</stp>
        <tr r="AH225" s="14"/>
        <tr r="AH225" s="14"/>
      </tp>
      <tp t="s">
        <v>VG</v>
        <stp/>
        <stp>##V3_BDPV12</stp>
        <stp>XS2114327302 Corp</stp>
        <stp>CNTRY_ISSUE_ISO</stp>
        <stp>[1.Weekly Download.xlsm]Coded!R316C34</stp>
        <tr r="AH316" s="14"/>
        <tr r="AH316" s="14"/>
      </tp>
      <tp t="s">
        <v>VG</v>
        <stp/>
        <stp>##V3_BDPV12</stp>
        <stp>XS2314627089 Corp</stp>
        <stp>CNTRY_ISSUE_ISO</stp>
        <stp>[1.Weekly Download.xlsm]Coded!R174C34</stp>
        <tr r="AH174" s="14"/>
        <tr r="AH174" s="14"/>
      </tp>
      <tp t="s">
        <v>VG</v>
        <stp/>
        <stp>##V3_BDPV12</stp>
        <stp>XS2112787499 Corp</stp>
        <stp>CNTRY_ISSUE_ISO</stp>
        <stp>[1.Weekly Download.xlsm]Coded!R315C34</stp>
        <tr r="AH315" s="14"/>
        <tr r="AH315" s="14"/>
      </tp>
      <tp t="s">
        <v>N</v>
        <stp/>
        <stp>##V3_BDPV12</stp>
        <stp>XS2349739248 Corp</stp>
        <stp>SOCIAL_BOND_IND</stp>
        <stp>[1.Weekly Download.xlsm]Coded!R201C57</stp>
        <tr r="BE201" s="14"/>
        <tr r="BE201" s="14"/>
      </tp>
      <tp t="s">
        <v>CN</v>
        <stp/>
        <stp>##V3_BDPV12</stp>
        <stp>XS2447552089 Corp</stp>
        <stp>CNTRY_ISSUE_ISO</stp>
        <stp>[1.Weekly Download.xlsm]Coded!R101C34</stp>
        <tr r="AH101" s="14"/>
        <tr r="AH101" s="14"/>
      </tp>
      <tp t="s">
        <v>24/5/2021</v>
        <stp/>
        <stp>##V3_BDPV12</stp>
        <stp>XS2332497697 Corp</stp>
        <stp>SECURITY_PRICING_DATE</stp>
        <stp>[1.Weekly Download.xlsm]Coded!R209C49</stp>
        <tr r="AW209" s="14"/>
        <tr r="AW209" s="14"/>
        <tr r="AW209" s="14"/>
      </tp>
      <tp t="s">
        <v>25/1/2021</v>
        <stp/>
        <stp>##V3_BDPV12</stp>
        <stp>XS2293903840 Corp</stp>
        <stp>SECURITY_PRICING_DATE</stp>
        <stp>[1.Weekly Download.xlsm]Coded!R254C49</stp>
        <tr r="AW254" s="14"/>
        <tr r="AW254" s="14"/>
        <tr r="AW254" s="14"/>
      </tp>
      <tp t="s">
        <v>4/3/2020</v>
        <stp/>
        <stp>##V3_BDPV12</stp>
        <stp>XS2126415293 Corp</stp>
        <stp>SECURITY_PRICING_DATE</stp>
        <stp>[1.Weekly Download.xlsm]Coded!R306C49</stp>
        <tr r="AW306" s="14"/>
        <tr r="AW306" s="14"/>
        <tr r="AW306" s="14"/>
      </tp>
      <tp t="s">
        <v>20/2/2020</v>
        <stp/>
        <stp>##V3_BDPV12</stp>
        <stp>XS2125422290 Corp</stp>
        <stp>SECURITY_PRICING_DATE</stp>
        <stp>[1.Weekly Download.xlsm]Coded!R311C49</stp>
        <tr r="AW311" s="14"/>
        <tr r="AW311" s="14"/>
        <tr r="AW311" s="14"/>
      </tp>
      <tp t="s">
        <v>HK</v>
        <stp/>
        <stp>##V3_BDPV12</stp>
        <stp>XS2203986927 Corp</stp>
        <stp>CNTRY_ISSUE_ISO</stp>
        <stp>[1.Weekly Download.xlsm]Coded!R223C34</stp>
        <tr r="AH223" s="14"/>
        <tr r="AH223" s="14"/>
      </tp>
      <tp t="s">
        <v>N</v>
        <stp/>
        <stp>##V3_BDPV12</stp>
        <stp>XS2342499592 Corp</stp>
        <stp>SOCIAL_BOND_IND</stp>
        <stp>[1.Weekly Download.xlsm]Coded!R219C57</stp>
        <tr r="BE219" s="14"/>
        <tr r="BE219" s="14"/>
      </tp>
      <tp t="s">
        <v>12/5/2021</v>
        <stp/>
        <stp>##V3_BDPV12</stp>
        <stp>XS2340538680 Corp</stp>
        <stp>SECURITY_PRICING_DATE</stp>
        <stp>[1.Weekly Download.xlsm]Coded!R213C49</stp>
        <tr r="AW213" s="14"/>
        <tr r="AW213" s="14"/>
        <tr r="AW213" s="14"/>
      </tp>
      <tp t="s">
        <v>26/8/2021</v>
        <stp/>
        <stp>##V3_BDPV12</stp>
        <stp>XS2379456895 Corp</stp>
        <stp>SECURITY_PRICING_DATE</stp>
        <stp>[1.Weekly Download.xlsm]Coded!R158C49</stp>
        <tr r="AW158" s="14"/>
        <tr r="AW158" s="14"/>
        <tr r="AW158" s="14"/>
      </tp>
      <tp t="s">
        <v>27/5/2021</v>
        <stp/>
        <stp>##V3_BDPV12</stp>
        <stp>XS2327841057 Corp</stp>
        <stp>SECURITY_PRICING_DATE</stp>
        <stp>[1.Weekly Download.xlsm]Coded!R207C49</stp>
        <tr r="AW207" s="14"/>
        <tr r="AW207" s="14"/>
        <tr r="AW207" s="14"/>
      </tp>
      <tp t="s">
        <v>18/1/2022</v>
        <stp/>
        <stp>##V3_BDPV12</stp>
        <stp>XS2422522685 Corp</stp>
        <stp>SECURITY_PRICING_DATE</stp>
        <stp>[1.Weekly Download.xlsm]Coded!R120C49</stp>
        <tr r="AW120" s="14"/>
        <tr r="AW120" s="14"/>
        <tr r="AW120" s="14"/>
      </tp>
      <tp t="s">
        <v>CN</v>
        <stp/>
        <stp>##V3_BDPV12</stp>
        <stp>XS2422384946 Corp</stp>
        <stp>CNTRY_ISSUE_ISO</stp>
        <stp>[1.Weekly Download.xlsm]Coded!R121C34</stp>
        <tr r="AH121" s="14"/>
        <tr r="AH121" s="14"/>
      </tp>
      <tp t="s">
        <v>VG</v>
        <stp/>
        <stp>##V3_BDPV12</stp>
        <stp>XS2418777285 Corp</stp>
        <stp>CNTRY_ISSUE_ISO</stp>
        <stp>[1.Weekly Download.xlsm]Coded!R126C34</stp>
        <tr r="AH126" s="14"/>
        <tr r="AH126" s="14"/>
      </tp>
      <tp t="s">
        <v>N</v>
        <stp/>
        <stp>##V3_BDPV12</stp>
        <stp>XS2387065134 Corp</stp>
        <stp>SOCIAL_BOND_IND</stp>
        <stp>[1.Weekly Download.xlsm]Coded!R143C57</stp>
        <tr r="BE143" s="14"/>
        <tr r="BE143" s="14"/>
      </tp>
      <tp t="s">
        <v>5/3/2021</v>
        <stp/>
        <stp>##V3_BDPV12</stp>
        <stp>XS2278537787 Corp</stp>
        <stp>SECURITY_PRICING_DATE</stp>
        <stp>[1.Weekly Download.xlsm]Coded!R239C49</stp>
        <tr r="AW239" s="14"/>
        <tr r="AW239" s="14"/>
        <tr r="AW239" s="14"/>
      </tp>
      <tp t="s">
        <v>N</v>
        <stp/>
        <stp>##V3_BDPV12</stp>
        <stp>XS2353028298 Corp</stp>
        <stp>SOCIAL_BOND_IND</stp>
        <stp>[1.Weekly Download.xlsm]Coded!R193C57</stp>
        <tr r="BE193" s="14"/>
        <tr r="BE193" s="14"/>
      </tp>
      <tp t="s">
        <v>N</v>
        <stp/>
        <stp>##V3_BDPV12</stp>
        <stp>XS2353028298 Corp</stp>
        <stp>SOCIAL_BOND_IND</stp>
        <stp>[1.Weekly Download.xlsm]Coded!R176C57</stp>
        <tr r="BE176" s="14"/>
        <tr r="BE176" s="14"/>
      </tp>
      <tp t="s">
        <v>N</v>
        <stp/>
        <stp>##V3_BDPV12</stp>
        <stp>XS2180875234 Corp</stp>
        <stp>SOCIAL_BOND_IND</stp>
        <stp>[1.Weekly Download.xlsm]Coded!R301C57</stp>
        <tr r="BE301" s="14"/>
        <tr r="BE301" s="14"/>
      </tp>
      <tp t="s">
        <v>CN</v>
        <stp/>
        <stp>##V3_BDPV12</stp>
        <stp>XS2447542874 Corp</stp>
        <stp>CNTRY_ISSUE_ISO</stp>
        <stp>[1.Weekly Download.xlsm]Coded!R112C34</stp>
        <tr r="AH112" s="14"/>
        <tr r="AH112" s="14"/>
      </tp>
      <tp t="s">
        <v>N</v>
        <stp/>
        <stp>##V3_BDPV12</stp>
        <stp>XS2385065656 Corp</stp>
        <stp>SOCIAL_BOND_IND</stp>
        <stp>[1.Weekly Download.xlsm]Coded!R152C57</stp>
        <tr r="BE152" s="14"/>
        <tr r="BE152" s="14"/>
      </tp>
      <tp t="s">
        <v>N</v>
        <stp/>
        <stp>##V3_BDPV12</stp>
        <stp>XS2085545494 Corp</stp>
        <stp>SOCIAL_BOND_IND</stp>
        <stp>[1.Weekly Download.xlsm]Coded!R308C57</stp>
        <tr r="BE308" s="14"/>
        <tr r="BE308" s="14"/>
      </tp>
      <tp t="s">
        <v>1/9/2020</v>
        <stp/>
        <stp>##V3_BDPV12</stp>
        <stp>XS2223574380 Corp</stp>
        <stp>SECURITY_PRICING_DATE</stp>
        <stp>[1.Weekly Download.xlsm]Coded!R281C49</stp>
        <tr r="AW281" s="14"/>
        <tr r="AW281" s="14"/>
        <tr r="AW281" s="14"/>
      </tp>
      <tp t="s">
        <v>11/11/2020</v>
        <stp/>
        <stp>##V3_BDPV12</stp>
        <stp>XS2238561281 Corp</stp>
        <stp>SECURITY_PRICING_DATE</stp>
        <stp>[1.Weekly Download.xlsm]Coded!R269C49</stp>
        <tr r="AW269" s="14"/>
        <tr r="AW269" s="14"/>
        <tr r="AW269" s="14"/>
      </tp>
      <tp t="s">
        <v>N</v>
        <stp/>
        <stp>##V3_BDPV12</stp>
        <stp>XS2397254579 Corp</stp>
        <stp>SOCIAL_BOND_IND</stp>
        <stp>[1.Weekly Download.xlsm]Coded!R138C57</stp>
        <tr r="BE138" s="14"/>
        <tr r="BE138" s="14"/>
      </tp>
      <tp t="s">
        <v>N</v>
        <stp/>
        <stp>##V3_BDPV12</stp>
        <stp>XS2340539142 Corp</stp>
        <stp>SOCIAL_BOND_IND</stp>
        <stp>[1.Weekly Download.xlsm]Coded!R214C57</stp>
        <tr r="BE214" s="14"/>
        <tr r="BE214" s="14"/>
      </tp>
      <tp t="s">
        <v>N</v>
        <stp/>
        <stp>##V3_BDPV12</stp>
        <stp>XS2180875077 Corp</stp>
        <stp>SOCIAL_BOND_IND</stp>
        <stp>[1.Weekly Download.xlsm]Coded!R302C57</stp>
        <tr r="BE302" s="14"/>
        <tr r="BE302" s="14"/>
      </tp>
      <tp t="s">
        <v>#N/A N/A</v>
        <stp/>
        <stp>##V3_BDPV12</stp>
        <stp>XS2223574380 Corp</stp>
        <stp>RTG_MDY_ISSUER</stp>
        <stp>[1.Weekly Download.xlsm]Coded!R281C11</stp>
        <tr r="K281" s="14"/>
      </tp>
      <tp t="s">
        <v>#N/A N/A</v>
        <stp/>
        <stp>##V3_BDPV12</stp>
        <stp>XS2413634572 Corp</stp>
        <stp>RTG_MDY_ISSUER</stp>
        <stp>[1.Weekly Download.xlsm]Coded!R122C11</stp>
        <tr r="K122" s="14"/>
      </tp>
      <tp t="s">
        <v>#N/A N/A</v>
        <stp/>
        <stp>##V3_BDPV12</stp>
        <stp>XS2320304376 Corp</stp>
        <stp>RTG_MDY_ISSUER</stp>
        <stp>[1.Weekly Download.xlsm]Coded!R208C11</stp>
        <tr r="K208" s="14"/>
      </tp>
      <tp t="s">
        <v>N</v>
        <stp/>
        <stp>##V3_BDPV12</stp>
        <stp>XS2345988211 Corp</stp>
        <stp>FLOATER</stp>
        <stp>[1.Weekly Download.xlsm]Coded!R199C29</stp>
        <tr r="AC199" s="14"/>
        <tr r="AC199" s="14"/>
      </tp>
      <tp t="s">
        <v>#N/A N/A</v>
        <stp/>
        <stp>##V3_BDPV12</stp>
        <stp>XS2471903331 Corp</stp>
        <stp>RTG_MDY_ISSUER</stp>
        <stp>[1.Weekly Download.xlsm]Coded!R100C11</stp>
        <tr r="K100" s="14"/>
      </tp>
      <tp t="s">
        <v>#N/A N/A</v>
        <stp/>
        <stp>##V3_BDPV12</stp>
        <stp>XS2208844493 Corp</stp>
        <stp>RTG_MDY_ISSUER</stp>
        <stp>[1.Weekly Download.xlsm]Coded!R287C11</stp>
        <tr r="K287" s="14"/>
      </tp>
      <tp t="s">
        <v>#N/A N/A</v>
        <stp/>
        <stp>##V3_BDPV12</stp>
        <stp>XS2406547765 Corp</stp>
        <stp>RTG_MDY_ISSUER</stp>
        <stp>[1.Weekly Download.xlsm]Coded!R117C11</stp>
        <tr r="K117" s="14"/>
      </tp>
      <tp t="s">
        <v>N</v>
        <stp/>
        <stp>##V3_BDPV12</stp>
        <stp>XS2340538680 Corp</stp>
        <stp>FLOATER</stp>
        <stp>[1.Weekly Download.xlsm]Coded!R213C29</stp>
        <tr r="AC213" s="14"/>
        <tr r="AC213" s="14"/>
      </tp>
      <tp t="s">
        <v>#N/A N/A</v>
        <stp/>
        <stp>##V3_BDPV12</stp>
        <stp>XS2102904864 Corp</stp>
        <stp>RTG_MDY_ISSUER</stp>
        <stp>[1.Weekly Download.xlsm]Coded!R313C11</stp>
        <tr r="K313" s="14"/>
      </tp>
      <tp t="s">
        <v>#N/A N/A</v>
        <stp/>
        <stp>##V3_BDPV12</stp>
        <stp>XS2455213590 Corp</stp>
        <stp>RTG_MDY_ISSUER</stp>
        <stp>[1.Weekly Download.xlsm]Coded!R111C11</stp>
        <tr r="K111" s="14"/>
      </tp>
      <tp t="s">
        <v>#N/A N/A</v>
        <stp/>
        <stp>##V3_BDPV12</stp>
        <stp>XS2123956091 Corp</stp>
        <stp>RTG_MDY_ISSUER</stp>
        <stp>[1.Weekly Download.xlsm]Coded!R309C11</stp>
        <tr r="K309" s="14"/>
      </tp>
      <tp t="s">
        <v>#N/A N/A</v>
        <stp/>
        <stp>##V3_BDPV12</stp>
        <stp>XS2238561281 Corp</stp>
        <stp>RTG_MDY_ISSUER</stp>
        <stp>[1.Weekly Download.xlsm]Coded!R269C11</stp>
        <tr r="K269" s="14"/>
      </tp>
      <tp t="s">
        <v>#N/A N/A</v>
        <stp/>
        <stp>##V3_BDPV12</stp>
        <stp>XS2357034755 Corp</stp>
        <stp>RTG_MDY_ISSUER</stp>
        <stp>[1.Weekly Download.xlsm]Coded!R192C11</stp>
        <tr r="K192" s="14"/>
      </tp>
      <tp t="s">
        <v>N</v>
        <stp/>
        <stp>##V3_BDPV12</stp>
        <stp>XS2258259808 Corp</stp>
        <stp>FLOATER</stp>
        <stp>[1.Weekly Download.xlsm]Coded!R268C29</stp>
        <tr r="AC268" s="14"/>
        <tr r="AC268" s="14"/>
      </tp>
      <tp t="s">
        <v>N</v>
        <stp/>
        <stp>##V3_BDPV12</stp>
        <stp>XS2383434029 Corp</stp>
        <stp>FLOATER</stp>
        <stp>[1.Weekly Download.xlsm]Coded!R147C29</stp>
        <tr r="AC147" s="14"/>
        <tr r="AC147" s="14"/>
      </tp>
      <tp t="s">
        <v>#N/A N/A</v>
        <stp/>
        <stp>##V3_BDPV12</stp>
        <stp>XS2271104817 Corp</stp>
        <stp>RTG_MDY_ISSUER</stp>
        <stp>[1.Weekly Download.xlsm]Coded!R264C11</stp>
        <tr r="K264" s="14"/>
      </tp>
      <tp t="s">
        <v>#N/A N/A</v>
        <stp/>
        <stp>##V3_BDPV12</stp>
        <stp>XS2208843503 Corp</stp>
        <stp>RTG_MDY_ISSUER</stp>
        <stp>[1.Weekly Download.xlsm]Coded!R286C11</stp>
        <tr r="K286" s="14"/>
      </tp>
      <tp t="s">
        <v>N</v>
        <stp/>
        <stp>##V3_BDPV12</stp>
        <stp>XS2143038334 Corp</stp>
        <stp>FLOATER</stp>
        <stp>[1.Weekly Download.xlsm]Coded!R305C29</stp>
        <tr r="AC305" s="14"/>
        <tr r="AC305" s="14"/>
      </tp>
      <tp t="s">
        <v>#N/A N/A</v>
        <stp/>
        <stp>##V3_BDPV12</stp>
        <stp>XS2333523814 Corp</stp>
        <stp>RTG_MDY_ISSUER</stp>
        <stp>[1.Weekly Download.xlsm]Coded!R232C11</stp>
        <tr r="K232" s="14"/>
      </tp>
      <tp t="s">
        <v>N</v>
        <stp/>
        <stp>##V3_BDPV12</stp>
        <stp>XS2381154009 Corp</stp>
        <stp>FLOATER</stp>
        <stp>[1.Weekly Download.xlsm]Coded!R142C29</stp>
        <tr r="AC142" s="14"/>
        <tr r="AC142" s="14"/>
      </tp>
      <tp t="s">
        <v>N</v>
        <stp/>
        <stp>##V3_BDPV12</stp>
        <stp>XS2382274376 Corp</stp>
        <stp>FLOATER</stp>
        <stp>[1.Weekly Download.xlsm]Coded!R157C29</stp>
        <tr r="AC157" s="14"/>
        <tr r="AC157" s="14"/>
      </tp>
      <tp t="s">
        <v>#N/A N/A</v>
        <stp/>
        <stp>##V3_BDPV12</stp>
        <stp>XS2280636494 Corp</stp>
        <stp>RTG_MDY_ISSUER</stp>
        <stp>[1.Weekly Download.xlsm]Coded!R242C11</stp>
        <tr r="K242" s="14"/>
      </tp>
      <tp t="s">
        <v>#N/A N/A</v>
        <stp/>
        <stp>##V3_BDPV12</stp>
        <stp>XS2098347821 Corp</stp>
        <stp>RTG_MDY_ISSUER</stp>
        <stp>[1.Weekly Download.xlsm]Coded!R307C11</stp>
        <tr r="K307" s="14"/>
      </tp>
      <tp t="s">
        <v>N</v>
        <stp/>
        <stp>##V3_BDPV12</stp>
        <stp>XS2249848719 Corp</stp>
        <stp>FLOATER</stp>
        <stp>[1.Weekly Download.xlsm]Coded!R241C29</stp>
        <tr r="AC241" s="14"/>
        <tr r="AC241" s="14"/>
      </tp>
      <tp t="s">
        <v>#N/A N/A</v>
        <stp/>
        <stp>##V3_BDPV12</stp>
        <stp>XS2384610577 Corp</stp>
        <stp>RTG_MDY_ISSUER</stp>
        <stp>[1.Weekly Download.xlsm]Coded!R149C11</stp>
        <tr r="K149" s="14"/>
      </tp>
      <tp t="s">
        <v>#N/A N/A</v>
        <stp/>
        <stp>##V3_BDPV12</stp>
        <stp>XS2287540053 Corp</stp>
        <stp>RTG_MDY_ISSUER</stp>
        <stp>[1.Weekly Download.xlsm]Coded!R210C11</stp>
        <tr r="K210" s="14"/>
      </tp>
      <tp t="s">
        <v>#N/A N/A</v>
        <stp/>
        <stp>##V3_BDPV12</stp>
        <stp>XS2297020765 Corp</stp>
        <stp>RTG_MDY_ISSUER</stp>
        <stp>[1.Weekly Download.xlsm]Coded!R243C11</stp>
        <tr r="K243" s="14"/>
      </tp>
      <tp t="s">
        <v>#N/A N/A</v>
        <stp/>
        <stp>##V3_BDPV12</stp>
        <stp>XS2297070190 Corp</stp>
        <stp>RTG_MDY_ISSUER</stp>
        <stp>[1.Weekly Download.xlsm]Coded!R240C11</stp>
        <tr r="K240" s="14"/>
      </tp>
      <tp t="s">
        <v>9/6/2023</v>
        <stp/>
        <stp>##V3_BDPV12</stp>
        <stp>G2380105 Corp</stp>
        <stp>SECURITY_PRICING_DATE</stp>
        <stp>[1.Weekly Download.xlsm]Coded!R35C3</stp>
        <tr r="C35" s="14"/>
        <tr r="C35" s="14"/>
      </tp>
      <tp t="s">
        <v>N</v>
        <stp/>
        <stp>##V3_BDPV12</stp>
        <stp>XS2342908949 Corp</stp>
        <stp>FLOATER</stp>
        <stp>[1.Weekly Download.xlsm]Coded!R220C29</stp>
        <tr r="AC220" s="14"/>
        <tr r="AC220" s="14"/>
      </tp>
      <tp t="s">
        <v>#N/A N/A</v>
        <stp/>
        <stp>##V3_BDPV12</stp>
        <stp>0114058D AU Equity</stp>
        <stp>EQY_PRIM_SECURITY_PRIM_EXCH</stp>
        <stp>[1.Weekly Download.xlsm]Coded!R38C35</stp>
        <tr r="AI38" s="14"/>
      </tp>
      <tp t="s">
        <v>#N/A N/A</v>
        <stp/>
        <stp>##V3_BDPV12</stp>
        <stp>1087144D CH Equity</stp>
        <stp>EQY_PRIM_SECURITY_PRIM_EXCH</stp>
        <stp>[1.Weekly Download.xlsm]Coded!R18C35</stp>
        <tr r="AI18" s="14"/>
      </tp>
      <tp t="s">
        <v>USD</v>
        <stp/>
        <stp>##V3_BDPV12</stp>
        <stp>XS2541678780 Corp</stp>
        <stp>CRNCY</stp>
        <stp>[1.Weekly Download.xlsm]Coded!R84C52</stp>
        <tr r="AZ84" s="14"/>
        <tr r="AZ84" s="14"/>
      </tp>
      <tp t="s">
        <v>#N/A N/A</v>
        <stp/>
        <stp>##V3_BDPV12</stp>
        <stp>0335254D HK Equity</stp>
        <stp>RTG_MOODY_LONG_TERM</stp>
        <stp>[1.Weekly Download.xlsm]Coded!R26C21</stp>
        <tr r="U26" s="14"/>
        <tr r="U26" s="14"/>
      </tp>
      <tp t="s">
        <v>CNY</v>
        <stp/>
        <stp>##V3_BDPV12</stp>
        <stp>XS2665495391 Corp</stp>
        <stp>CRNCY</stp>
        <stp>[1.Weekly Download.xlsm]Coded!R18C52</stp>
        <tr r="AZ18" s="14"/>
        <tr r="AZ18" s="14"/>
      </tp>
      <tp t="s">
        <v>#N/A N/A</v>
        <stp/>
        <stp>##V3_BDPV12</stp>
        <stp>2250225D CH Equity</stp>
        <stp>EQY_PRIM_SECURITY_PRIM_EXCH</stp>
        <stp>[1.Weekly Download.xlsm]Coded!R48C35</stp>
        <tr r="AI48" s="14"/>
      </tp>
      <tp t="s">
        <v>#N/A N/A</v>
        <stp/>
        <stp>##V3_BDPV12</stp>
        <stp>2250225D CH Equity</stp>
        <stp>EQY_PRIM_SECURITY_PRIM_EXCH</stp>
        <stp>[1.Weekly Download.xlsm]Coded!R34C35</stp>
        <tr r="AI34" s="14"/>
      </tp>
      <tp t="s">
        <v>USD</v>
        <stp/>
        <stp>##V3_BDPV12</stp>
        <stp>XS2502241412 Corp</stp>
        <stp>CRNCY</stp>
        <stp>[1.Weekly Download.xlsm]Coded!R92C52</stp>
        <tr r="AZ92" s="14"/>
        <tr r="AZ92" s="14"/>
      </tp>
      <tp t="s">
        <v>#N/A N/A</v>
        <stp/>
        <stp>##V3_BDPV12</stp>
        <stp>0796095D CH Equity</stp>
        <stp>EQY_PRIM_SECURITY_PRIM_EXCH</stp>
        <stp>[1.Weekly Download.xlsm]Coded!R13C35</stp>
        <tr r="AI13" s="14"/>
      </tp>
      <tp t="s">
        <v>USD</v>
        <stp/>
        <stp>##V3_BDPV12</stp>
        <stp>XS2526839092 Corp</stp>
        <stp>CRNCY</stp>
        <stp>[1.Weekly Download.xlsm]Coded!R61C52</stp>
        <tr r="AZ61" s="14"/>
        <tr r="AZ61" s="14"/>
      </tp>
      <tp>
        <v>580000000</v>
        <stp/>
        <stp>##V3_BDPV12</stp>
        <stp>HK0000954104 Corp</stp>
        <stp>AMT_ISSUED</stp>
        <stp>[1.Weekly Download.xlsm]Coded!R7C53</stp>
        <tr r="BA7" s="14"/>
        <tr r="BA7" s="14"/>
      </tp>
      <tp t="s">
        <v>#N/A N/A</v>
        <stp/>
        <stp>##V3_BDPV12</stp>
        <stp>0893024D CH Equity</stp>
        <stp>EQY_PRIM_SECURITY_PRIM_EXCH</stp>
        <stp>[1.Weekly Download.xlsm]Coded!R94C35</stp>
        <tr r="AI94" s="14"/>
      </tp>
      <tp t="s">
        <v>13/2/2023</v>
        <stp/>
        <stp>##V3_BDPV12</stp>
        <stp>XS2540489338 Corp</stp>
        <stp>SECURITY_PRICING_DATE</stp>
        <stp>[1.Weekly Download.xlsm]Coded!R65C49</stp>
        <tr r="AW65" s="14"/>
        <tr r="AW65" s="14"/>
        <tr r="AW65" s="14"/>
      </tp>
      <tp t="s">
        <v>31/8/2022</v>
        <stp/>
        <stp>##V3_BDPV12</stp>
        <stp>XS2523255060 Corp</stp>
        <stp>SECURITY_PRICING_DATE</stp>
        <stp>[1.Weekly Download.xlsm]Coded!R87C49</stp>
        <tr r="AW87" s="14"/>
        <tr r="AW87" s="14"/>
        <tr r="AW87" s="14"/>
      </tp>
      <tp t="s">
        <v>#N/A N/A</v>
        <stp/>
        <stp>##V3_BDPV12</stp>
        <stp>2207656D CH Equity</stp>
        <stp>RTG_MDY_FOREIGN_LT_BANK_DEPOSITS</stp>
        <stp>[1.Weekly Download.xlsm]Coded!R5C20</stp>
        <tr r="T5" s="14"/>
        <tr r="T5" s="14"/>
      </tp>
      <tp t="s">
        <v>19/10/2022</v>
        <stp/>
        <stp>##V3_BDPV12</stp>
        <stp>XS2543377068 Corp</stp>
        <stp>SECURITY_PRICING_DATE</stp>
        <stp>[1.Weekly Download.xlsm]Coded!R82C49</stp>
        <tr r="AW82" s="14"/>
        <tr r="AW82" s="14"/>
        <tr r="AW82" s="14"/>
      </tp>
      <tp t="s">
        <v>28/4/2022</v>
        <stp/>
        <stp>##V3_BDPV12</stp>
        <stp>XS2451515279 Corp</stp>
        <stp>SECURITY_PRICING_DATE</stp>
        <stp>[1.Weekly Download.xlsm]Coded!R98C49</stp>
        <tr r="AW98" s="14"/>
        <tr r="AW98" s="14"/>
        <tr r="AW98" s="14"/>
      </tp>
      <tp t="s">
        <v>26/9/2022</v>
        <stp/>
        <stp>##V3_BDPV12</stp>
        <stp>XS2537427473 Corp</stp>
        <stp>SECURITY_PRICING_DATE</stp>
        <stp>[1.Weekly Download.xlsm]Coded!R85C49</stp>
        <tr r="AW85" s="14"/>
        <tr r="AW85" s="14"/>
        <tr r="AW85" s="14"/>
      </tp>
      <tp t="s">
        <v>14/7/2022</v>
        <stp/>
        <stp>##V3_BDPV12</stp>
        <stp>XS2487328499 Corp</stp>
        <stp>SECURITY_PRICING_DATE</stp>
        <stp>[1.Weekly Download.xlsm]Coded!R93C49</stp>
        <tr r="AW93" s="14"/>
        <tr r="AW93" s="14"/>
        <tr r="AW93" s="14"/>
      </tp>
      <tp t="s">
        <v>BBB+ *-</v>
        <stp/>
        <stp>##V3_BDPV12</stp>
        <stp>1084178D HK Equity</stp>
        <stp>RTG_FITCH_LT_ISSUER_DEFAULT</stp>
        <stp>[1.Weekly Download.xlsm]Coded!R131C24</stp>
        <tr r="X131" s="14"/>
        <tr r="X131" s="14"/>
        <tr r="X131" s="14"/>
      </tp>
      <tp t="s">
        <v>BBB+ *-</v>
        <stp/>
        <stp>##V3_BDPV12</stp>
        <stp>1084178D HK Equity</stp>
        <stp>RTG_FITCH_LT_ISSUER_DEFAULT</stp>
        <stp>[1.Weekly Download.xlsm]Coded!R104C24</stp>
        <tr r="X104" s="14"/>
        <tr r="X104" s="14"/>
        <tr r="X104" s="14"/>
      </tp>
      <tp t="s">
        <v>BBB+ *-</v>
        <stp/>
        <stp>##V3_BDPV12</stp>
        <stp>1084178D HK Equity</stp>
        <stp>RTG_FITCH_LT_ISSUER_DEFAULT</stp>
        <stp>[1.Weekly Download.xlsm]Coded!R282C24</stp>
        <tr r="X282" s="14"/>
        <tr r="X282" s="14"/>
        <tr r="X282" s="14"/>
      </tp>
      <tp t="s">
        <v>#N/A N/A</v>
        <stp/>
        <stp>##V3_BDPV12</stp>
        <stp>1467883D CH Equity</stp>
        <stp>RTG_FITCH_LT_ISSUER_DEFAULT</stp>
        <stp>[1.Weekly Download.xlsm]Coded!R112C62</stp>
        <tr r="BJ112" s="14"/>
      </tp>
      <tp t="s">
        <v>#N/A N/A</v>
        <stp/>
        <stp>##V3_BDPV12</stp>
        <stp>0626110D HK Equity</stp>
        <stp>RTG_FITCH_LT_ISSUER_DEFAULT</stp>
        <stp>[1.Weekly Download.xlsm]Coded!R170C24</stp>
        <tr r="X170" s="14"/>
        <tr r="X170" s="14"/>
      </tp>
      <tp t="s">
        <v>600705 CH</v>
        <stp/>
        <stp>##V3_BDPV12</stp>
        <stp>XS2364590716 Corp</stp>
        <stp>ISSUER_PARENT_EQY_TICKER</stp>
        <stp>[1.Weekly Download.xlsm]Coded!R173C58</stp>
        <tr r="BF173" s="14"/>
        <tr r="BF173" s="14"/>
      </tp>
      <tp t="s">
        <v>600383 CH</v>
        <stp/>
        <stp>##V3_BDPV12</stp>
        <stp>XS2357443410 Corp</stp>
        <stp>ISSUER_PARENT_EQY_TICKER</stp>
        <stp>[1.Weekly Download.xlsm]Coded!R170C58</stp>
        <tr r="BF170" s="14"/>
        <tr r="BF170" s="14"/>
      </tp>
      <tp t="s">
        <v>6099 HK</v>
        <stp/>
        <stp>##V3_BDPV12</stp>
        <stp>XS2385065656 Corp</stp>
        <stp>ISSUER_PARENT_EQY_TICKER</stp>
        <stp>[1.Weekly Download.xlsm]Coded!R152C58</stp>
        <tr r="BF152" s="14"/>
        <tr r="BF152" s="14"/>
      </tp>
      <tp t="s">
        <v>#N/A N/A</v>
        <stp/>
        <stp>##V3_BDPV12</stp>
        <stp>XS2383434029 Corp</stp>
        <stp>ISSUER_PARENT_EQY_TICKER</stp>
        <stp>[1.Weekly Download.xlsm]Coded!R147C58</stp>
        <tr r="BF147" s="14"/>
      </tp>
      <tp t="s">
        <v>1814858D CH</v>
        <stp/>
        <stp>##V3_BDPV12</stp>
        <stp>XS2320304376 Corp</stp>
        <stp>ISSUER_PARENT_EQY_TICKER</stp>
        <stp>[1.Weekly Download.xlsm]Coded!R208C58</stp>
        <tr r="BF208" s="14"/>
        <tr r="BF208" s="14"/>
      </tp>
      <tp t="s">
        <v>1107 HK</v>
        <stp/>
        <stp>##V3_BDPV12</stp>
        <stp>XS2277613423 Corp</stp>
        <stp>ISSUER_PARENT_EQY_TICKER</stp>
        <stp>[1.Weekly Download.xlsm]Coded!R253C58</stp>
        <tr r="BF253" s="14"/>
        <tr r="BF253" s="14"/>
      </tp>
      <tp t="s">
        <v>754 HK</v>
        <stp/>
        <stp>##V3_BDPV12</stp>
        <stp>XS2336271510 Corp</stp>
        <stp>ISSUER_PARENT_EQY_TICKER</stp>
        <stp>[1.Weekly Download.xlsm]Coded!R215C58</stp>
        <tr r="BF215" s="14"/>
        <tr r="BF215" s="14"/>
      </tp>
      <tp t="s">
        <v>600466 CH</v>
        <stp/>
        <stp>##V3_BDPV12</stp>
        <stp>XS2280569364 Corp</stp>
        <stp>ISSUER_PARENT_EQY_TICKER</stp>
        <stp>[1.Weekly Download.xlsm]Coded!R263C58</stp>
        <tr r="BF263" s="14"/>
        <tr r="BF263" s="14"/>
      </tp>
      <tp t="s">
        <v>1277211D CH</v>
        <stp/>
        <stp>##V3_BDPV12</stp>
        <stp>XS2334569774 Corp</stp>
        <stp>ISSUER_PARENT_EQY_TICKER</stp>
        <stp>[1.Weekly Download.xlsm]Coded!R181C58</stp>
        <tr r="BF181" s="14"/>
        <tr r="BF181" s="14"/>
      </tp>
      <tp t="s">
        <v>3328 HK</v>
        <stp/>
        <stp>##V3_BDPV12</stp>
        <stp>XS2123956091 Corp</stp>
        <stp>ISSUER_PARENT_EQY_TICKER</stp>
        <stp>[1.Weekly Download.xlsm]Coded!R309C58</stp>
        <tr r="BF309" s="14"/>
        <tr r="BF309" s="14"/>
      </tp>
      <tp t="s">
        <v>GF Financial Holdings BVI Ltd</v>
        <stp/>
        <stp>##V3_BDPV12</stp>
        <stp>1916928D VI Equity</stp>
        <stp>ISSUER</stp>
        <stp>[1.Weekly Download.xlsm]Coded!R154C37</stp>
        <tr r="AK154" s="14"/>
        <tr r="AK154" s="14"/>
      </tp>
      <tp t="s">
        <v>#N/A N/A</v>
        <stp/>
        <stp>##V3_BDPV12</stp>
        <stp>HNIMGZ CH Equity</stp>
        <stp>RTG_MDY_LT_CORP_FAMILY</stp>
        <stp>[1.Weekly Download.xlsm]Coded!R166C22</stp>
        <tr r="V166" s="14"/>
        <tr r="V166" s="14"/>
      </tp>
      <tp t="s">
        <v>1064639D CH</v>
        <stp/>
        <stp>##V3_BDPV12</stp>
        <stp>XS2346845584 Corp</stp>
        <stp>ISSUER_PARENT_EQY_TICKER</stp>
        <stp>[1.Weekly Download.xlsm]Coded!R202C58</stp>
        <tr r="BF202" s="14"/>
        <tr r="BF202" s="14"/>
      </tp>
      <tp t="s">
        <v>#N/A N/A</v>
        <stp/>
        <stp>##V3_BDPV12</stp>
        <stp>XS2403477099 Corp</stp>
        <stp>ISSUER_PARENT_EQY_TICKER</stp>
        <stp>[1.Weekly Download.xlsm]Coded!R135C58</stp>
        <tr r="BF135" s="14"/>
      </tp>
      <tp t="s">
        <v>1800 HK</v>
        <stp/>
        <stp>##V3_BDPV12</stp>
        <stp>XS2102905168 Corp</stp>
        <stp>ISSUER_PARENT_EQY_TICKER</stp>
        <stp>[1.Weekly Download.xlsm]Coded!R314C58</stp>
        <tr r="BF314" s="14"/>
        <tr r="BF314" s="14"/>
      </tp>
      <tp t="s">
        <v>15/4/2021</v>
        <stp/>
        <stp>##V3_BDPV12</stp>
        <stp>US88032XBC74 Corp</stp>
        <stp>SECURITY_PRICING_DATE</stp>
        <stp>[1.Weekly Download.xlsm]Coded!R231C3</stp>
        <tr r="C231" s="14"/>
        <tr r="C231" s="14"/>
      </tp>
      <tp t="s">
        <v>#N/A N/A</v>
        <stp/>
        <stp>##V3_BDPV12</stp>
        <stp>HFIGCZ CH Equity</stp>
        <stp>RTG_MDY_LT_CORP_FAMILY</stp>
        <stp>[1.Weekly Download.xlsm]Coded!R296C22</stp>
        <tr r="V296" s="14"/>
        <tr r="V296" s="14"/>
      </tp>
      <tp t="s">
        <v>#N/A N/A</v>
        <stp/>
        <stp>##V3_BDPV12</stp>
        <stp>XS2384248790 Corp</stp>
        <stp>ISSUER_PARENT_EQY_TICKER</stp>
        <stp>[1.Weekly Download.xlsm]Coded!R155C58</stp>
        <tr r="BF155" s="14"/>
      </tp>
      <tp t="s">
        <v>济南建设国际投资有限</v>
        <stp/>
        <stp>##V3_BDPV12</stp>
        <stp>1851931D CH Equity</stp>
        <stp>ISSUER</stp>
        <stp>[1.Weekly Download.xlsm]Coded!R264C37</stp>
        <tr r="AK264" s="14"/>
        <tr r="AK264" s="14"/>
      </tp>
      <tp t="s">
        <v>海垦国际（香港）有限</v>
        <stp/>
        <stp>##V3_BDPV12</stp>
        <stp>1861980D HK Equity</stp>
        <stp>ISSUER</stp>
        <stp>[1.Weekly Download.xlsm]Coded!R250C37</stp>
        <tr r="AK250" s="14"/>
        <tr r="AK250" s="14"/>
      </tp>
      <tp t="s">
        <v>苏高新国际(BVI)有限公</v>
        <stp/>
        <stp>##V3_BDPV12</stp>
        <stp>1850933D CH Equity</stp>
        <stp>ISSUER</stp>
        <stp>[1.Weekly Download.xlsm]Coded!R265C37</stp>
        <tr r="AK265" s="14"/>
        <tr r="AK265" s="14"/>
      </tp>
      <tp t="s">
        <v>#N/A N/A</v>
        <stp/>
        <stp>##V3_BDPV12</stp>
        <stp>0489737D CH Equity</stp>
        <stp>RTG_MDY_LT_CORP_FAMILY</stp>
        <stp>[1.Weekly Download.xlsm]Coded!R155C22</stp>
        <tr r="V155" s="14"/>
        <tr r="V155" s="14"/>
      </tp>
      <tp t="s">
        <v>#N/A N/A</v>
        <stp/>
        <stp>##V3_BDPV12</stp>
        <stp>0489737D CH Equity</stp>
        <stp>RTG_MDY_LT_CORP_FAMILY</stp>
        <stp>[1.Weekly Download.xlsm]Coded!R277C22</stp>
        <tr r="V277" s="14"/>
        <tr r="V277" s="14"/>
      </tp>
      <tp t="s">
        <v>金投国际(香港)有限公</v>
        <stp/>
        <stp>##V3_BDPV12</stp>
        <stp>1559977D HK Equity</stp>
        <stp>ISSUER</stp>
        <stp>[1.Weekly Download.xlsm]Coded!R296C37</stp>
        <tr r="AK296" s="14"/>
        <tr r="AK296" s="14"/>
      </tp>
      <tp t="s">
        <v>#N/A N/A</v>
        <stp/>
        <stp>##V3_BDPV12</stp>
        <stp>1950673D HK Equity</stp>
        <stp>RTG_MDY_LT_CORP_FAMILY</stp>
        <stp>[1.Weekly Download.xlsm]Coded!R126C22</stp>
        <tr r="V126" s="14"/>
        <tr r="V126" s="14"/>
      </tp>
      <tp t="s">
        <v>济南建设国际投资有限</v>
        <stp/>
        <stp>##V3_BDPV12</stp>
        <stp>1851931D CH Equity</stp>
        <stp>ISSUER</stp>
        <stp>[1.Weekly Download.xlsm]Coded!R148C37</stp>
        <tr r="AK148" s="14"/>
        <tr r="AK148" s="14"/>
      </tp>
      <tp t="s">
        <v>济南建设国际投资有限</v>
        <stp/>
        <stp>##V3_BDPV12</stp>
        <stp>1851931D CH Equity</stp>
        <stp>ISSUER</stp>
        <stp>[1.Weekly Download.xlsm]Coded!R135C37</stp>
        <tr r="AK135" s="14"/>
        <tr r="AK135" s="14"/>
      </tp>
      <tp t="s">
        <v>9/7/2023</v>
        <stp/>
        <stp>##V3_BDPV12</stp>
        <stp>HK0000744695 Corp</stp>
        <stp>MATURITY</stp>
        <stp>[1.Weekly Download.xlsm]Coded!R187C48</stp>
        <tr r="AV187" s="14"/>
        <tr r="AV187" s="14"/>
        <tr r="AV187" s="14"/>
      </tp>
      <tp t="s">
        <v>Bank of Communications Hong Ko</v>
        <stp/>
        <stp>##V3_BDPV12</stp>
        <stp>1565985D CH Equity</stp>
        <stp>ISSUER</stp>
        <stp>[1.Weekly Download.xlsm]Coded!R189C37</stp>
        <tr r="AK189" s="14"/>
        <tr r="AK189" s="14"/>
      </tp>
      <tp t="s">
        <v>#N/A N/A</v>
        <stp/>
        <stp>##V3_BDPV12</stp>
        <stp>0929794D CH Equity</stp>
        <stp>RTG_MDY_LT_CORP_FAMILY</stp>
        <stp>[1.Weekly Download.xlsm]Coded!R190C22</stp>
        <tr r="V190" s="14"/>
        <tr r="V190" s="14"/>
      </tp>
      <tp t="s">
        <v>#N/A N/A</v>
        <stp/>
        <stp>##V3_BDPV12</stp>
        <stp>1541640D CH Equity</stp>
        <stp>RTG_MDY_LT_CORP_FAMILY</stp>
        <stp>[1.Weekly Download.xlsm]Coded!R133C22</stp>
        <tr r="V133" s="14"/>
        <tr r="V133" s="14"/>
      </tp>
      <tp t="s">
        <v>Bank of Communications Hong Ko</v>
        <stp/>
        <stp>##V3_BDPV12</stp>
        <stp>1565985D CH Equity</stp>
        <stp>ISSUER</stp>
        <stp>[1.Weekly Download.xlsm]Coded!R308C37</stp>
        <tr r="AK308" s="14"/>
        <tr r="AK308" s="14"/>
      </tp>
      <tp t="s">
        <v>甘肃省公路航空旅游投</v>
        <stp/>
        <stp>##V3_BDPV12</stp>
        <stp>0793820D CH Equity</stp>
        <stp>ISSUER</stp>
        <stp>[1.Weekly Download.xlsm]Coded!R197C37</stp>
        <tr r="AK197" s="14"/>
        <tr r="AK197" s="14"/>
      </tp>
      <tp t="s">
        <v>甘肃省公路航空旅游投</v>
        <stp/>
        <stp>##V3_BDPV12</stp>
        <stp>0793820D CH Equity</stp>
        <stp>ISSUER</stp>
        <stp>[1.Weekly Download.xlsm]Coded!R109C37</stp>
        <tr r="AK109" s="14"/>
        <tr r="AK109" s="14"/>
      </tp>
      <tp t="s">
        <v>上海浦东发展银行/香</v>
        <stp/>
        <stp>##V3_BDPV12</stp>
        <stp>0616834D CH Equity</stp>
        <stp>ISSUER</stp>
        <stp>[1.Weekly Download.xlsm]Coded!R186C37</stp>
        <tr r="AK186" s="14"/>
        <tr r="AK186" s="14"/>
      </tp>
      <tp t="s">
        <v>上海浦东发展银行/香</v>
        <stp/>
        <stp>##V3_BDPV12</stp>
        <stp>0616834D CH Equity</stp>
        <stp>ISSUER</stp>
        <stp>[1.Weekly Download.xlsm]Coded!R185C37</stp>
        <tr r="AK185" s="14"/>
        <tr r="AK185" s="14"/>
      </tp>
      <tp t="s">
        <v>华通国际投资控股有限</v>
        <stp/>
        <stp>##V3_BDPV12</stp>
        <stp>1819966D HK Equity</stp>
        <stp>ISSUER</stp>
        <stp>[1.Weekly Download.xlsm]Coded!R242C37</stp>
        <tr r="AK242" s="14"/>
        <tr r="AK242" s="14"/>
      </tp>
      <tp t="s">
        <v>甘肃省公路航空旅游投</v>
        <stp/>
        <stp>##V3_BDPV12</stp>
        <stp>0793820D CH Equity</stp>
        <stp>ISSUER</stp>
        <stp>[1.Weekly Download.xlsm]Coded!R270C37</stp>
        <tr r="AK270" s="14"/>
        <tr r="AK270" s="14"/>
      </tp>
      <tp t="s">
        <v>上海浦东发展银行/香</v>
        <stp/>
        <stp>##V3_BDPV12</stp>
        <stp>0616834D CH Equity</stp>
        <stp>ISSUER</stp>
        <stp>[1.Weekly Download.xlsm]Coded!R292C37</stp>
        <tr r="AK292" s="14"/>
        <tr r="AK292" s="14"/>
      </tp>
      <tp t="s">
        <v>#N/A N/A</v>
        <stp/>
        <stp>##V3_BDPV12</stp>
        <stp>XS2618570068 Corp</stp>
        <stp>RTG_FITCH_LT_ISSUER_DEFAULT</stp>
        <stp>[1.Weekly Download.xlsm]Coded!R36C16</stp>
        <tr r="P36" s="14"/>
      </tp>
      <tp t="s">
        <v>#N/A N/A</v>
        <stp/>
        <stp>##V3_BDPV12</stp>
        <stp>XS2618570068 Corp</stp>
        <stp>RTG_FITCH_LT_ISSUER_DEFAULT</stp>
        <stp>[1.Weekly Download.xlsm]Coded!R24C16</stp>
        <tr r="P24" s="14"/>
      </tp>
      <tp t="s">
        <v>N</v>
        <stp/>
        <stp>##V3_BDPV12</stp>
        <stp>HK0000954104 Corp</stp>
        <stp>GREEN_BOND_LOAN_INDICATOR</stp>
        <stp>[1.Weekly Download.xlsm]Coded!R7C55</stp>
        <tr r="BC7" s="14"/>
        <tr r="BC7" s="14"/>
      </tp>
      <tp t="s">
        <v>A</v>
        <stp/>
        <stp>##V3_BDPV12</stp>
        <stp>XS2673392796 Corp</stp>
        <stp>RTG_FITCH_LT_ISSUER_DEFAULT</stp>
        <stp>[1.Weekly Download.xlsm]Coded!R14C16</stp>
        <tr r="P14" s="14"/>
        <tr r="P14" s="14"/>
      </tp>
      <tp t="s">
        <v>Y</v>
        <stp/>
        <stp>##V3_BDPV12</stp>
        <stp>HK0000954286 Corp</stp>
        <stp>GREEN_BOND_LOAN_INDICATOR</stp>
        <stp>[1.Weekly Download.xlsm]Coded!R5C55</stp>
        <tr r="BC5" s="14"/>
        <tr r="BC5" s="14"/>
      </tp>
      <tp t="s">
        <v>A+</v>
        <stp/>
        <stp>##V3_BDPV12</stp>
        <stp>XS2681919762 Corp</stp>
        <stp>RTG_FITCH</stp>
        <stp>[1.Weekly Download.xlsm]Coded!R3C10</stp>
        <tr r="J3" s="14"/>
        <tr r="J3" s="14"/>
      </tp>
      <tp t="s">
        <v>#N/A N/A</v>
        <stp/>
        <stp>##V3_BDPV12</stp>
        <stp>XS2663498314 Corp</stp>
        <stp>RTG_SP_LT_FC_ISSUER_CREDIT</stp>
        <stp>[1.Weekly Download.xlsm]Coded!R20C15</stp>
        <tr r="O20" s="14"/>
      </tp>
      <tp t="s">
        <v>#N/A N/A</v>
        <stp/>
        <stp>##V3_BDPV12</stp>
        <stp>G228006 Corp</stp>
        <stp>RTG_SP</stp>
        <stp>[1.Weekly Download.xlsm]Coded!R94C9</stp>
        <tr r="I94" s="14"/>
      </tp>
      <tp t="s">
        <v>#N/A N/A</v>
        <stp/>
        <stp>##V3_BDPV12</stp>
        <stp>XS2543377068 Corp</stp>
        <stp>RTG_SP_LT_FC_ISSUER_CREDIT</stp>
        <stp>[1.Weekly Download.xlsm]Coded!R82C15</stp>
        <tr r="O82" s="14"/>
      </tp>
      <tp t="s">
        <v>#N/A Field Not Applicable</v>
        <stp/>
        <stp>##V3_BDPV12</stp>
        <stp>XS2523255060 Corp</stp>
        <stp>FLT_SPREAD</stp>
        <stp>[1.Weekly Download.xlsm]Coded!R87C28</stp>
        <tr r="AB87" s="14"/>
      </tp>
      <tp t="s">
        <v>#N/A Field Not Applicable</v>
        <stp/>
        <stp>##V3_BDPV12</stp>
        <stp>XS2644758133 Corp</stp>
        <stp>FLT_SPREAD</stp>
        <stp>[1.Weekly Download.xlsm]Coded!R27C28</stp>
        <tr r="AB27" s="14"/>
      </tp>
      <tp t="s">
        <v>A2</v>
        <stp/>
        <stp>##V3_BDPV12</stp>
        <stp>ZL893951@BVAL Corp</stp>
        <stp>RTG_MDY_FOREIGN_LT_BANK_DEPOSITS</stp>
        <stp>[1.Weekly Download.xlsm]SBLC Bank!R6C4</stp>
        <tr r="D6" s="32"/>
        <tr r="D6" s="32"/>
      </tp>
      <tp t="s">
        <v>#N/A N/A</v>
        <stp/>
        <stp>##V3_BDPV12</stp>
        <stp>G238030 Corp</stp>
        <stp>RTG_SP</stp>
        <stp>[1.Weekly Download.xlsm]Coded!R64C9</stp>
        <tr r="I64" s="14"/>
      </tp>
      <tp t="s">
        <v>#N/A N/A</v>
        <stp/>
        <stp>##V3_BDPV12</stp>
        <stp>XS2656498313 Corp</stp>
        <stp>RTG_SP_LT_FC_ISSUER_CREDIT</stp>
        <stp>[1.Weekly Download.xlsm]Coded!R19C15</stp>
        <tr r="O19" s="14"/>
      </tp>
      <tp t="s">
        <v>#N/A Field Not Applicable</v>
        <stp/>
        <stp>##V3_BDPV12</stp>
        <stp>XS2662422802 Corp</stp>
        <stp>FLT_SPREAD</stp>
        <stp>[1.Weekly Download.xlsm]Coded!R21C28</stp>
        <tr r="AB21" s="14"/>
      </tp>
      <tp t="s">
        <v>#N/A N/A</v>
        <stp/>
        <stp>##V3_BDPV12</stp>
        <stp>G238070 Corp</stp>
        <stp>RTG_SP</stp>
        <stp>[1.Weekly Download.xlsm]Coded!R54C9</stp>
        <tr r="I54" s="14"/>
      </tp>
      <tp t="s">
        <v>BBB+</v>
        <stp/>
        <stp>##V3_BDPV12</stp>
        <stp>XS2641625137 Corp</stp>
        <stp>RTG_SP_LT_FC_ISSUER_CREDIT</stp>
        <stp>[1.Weekly Download.xlsm]Coded!R30C15</stp>
        <tr r="O30" s="14"/>
        <tr r="O30" s="14"/>
      </tp>
      <tp t="s">
        <v>#N/A N/A</v>
        <stp/>
        <stp>##V3_BDPV12</stp>
        <stp>G228084 Corp</stp>
        <stp>RTG_SP</stp>
        <stp>[1.Weekly Download.xlsm]Coded!R74C9</stp>
        <tr r="I74" s="14"/>
      </tp>
      <tp t="s">
        <v>N</v>
        <stp/>
        <stp>##V3_BDPV12</stp>
        <stp>HK0000954104 Corp</stp>
        <stp>SUSTAINABILITY_BOND_IND</stp>
        <stp>[1.Weekly Download.xlsm]Coded!R7C56</stp>
        <tr r="BD7" s="14"/>
        <tr r="BD7" s="14"/>
      </tp>
      <tp t="s">
        <v>#N/A Field Not Applicable</v>
        <stp/>
        <stp>##V3_BDPV12</stp>
        <stp>XS2648499007 Corp</stp>
        <stp>FLT_SPREAD</stp>
        <stp>[1.Weekly Download.xlsm]Coded!R23C28</stp>
        <tr r="AB23" s="14"/>
      </tp>
      <tp t="s">
        <v>#N/A N/A</v>
        <stp/>
        <stp>##V3_BDPV12</stp>
        <stp>XS2487328499 Corp</stp>
        <stp>SPREAD_TO_TSY_ISSUE</stp>
        <stp>[1.Weekly Download.xlsm]Coded!R93C26</stp>
        <tr r="Z93" s="14"/>
      </tp>
      <tp t="s">
        <v>#N/A N/A</v>
        <stp/>
        <stp>##V3_BDPV12</stp>
        <stp>XS2652417788 Corp</stp>
        <stp>SPREAD_TO_TSY_ISSUE</stp>
        <stp>[1.Weekly Download.xlsm]Coded!R22C26</stp>
        <tr r="Z22" s="14"/>
      </tp>
      <tp t="s">
        <v>#N/A N/A</v>
        <stp/>
        <stp>##V3_BDPV12</stp>
        <stp>XS2597408512 Corp</stp>
        <stp>RTG_SP_LT_FC_ISSUER_CREDIT</stp>
        <stp>[1.Weekly Download.xlsm]Coded!R49C15</stp>
        <tr r="O49" s="14"/>
      </tp>
      <tp t="s">
        <v>#N/A N/A</v>
        <stp/>
        <stp>##V3_BDPV12</stp>
        <stp>XS2499222771 Corp</stp>
        <stp>RTG_SP_LT_FC_ISSUER_CREDIT</stp>
        <stp>[1.Weekly Download.xlsm]Coded!R95C15</stp>
        <tr r="O95" s="14"/>
      </tp>
      <tp t="s">
        <v>#N/A N/A</v>
        <stp/>
        <stp>##V3_BDPV12</stp>
        <stp>XS2573678435 Corp</stp>
        <stp>RTG_SP_LT_FC_ISSUER_CREDIT</stp>
        <stp>[1.Weekly Download.xlsm]Coded!R57C15</stp>
        <tr r="O57" s="14"/>
      </tp>
      <tp t="s">
        <v>11/1/2021</v>
        <stp/>
        <stp>##V3_BDPV12</stp>
        <stp>XS2275587090 Corp</stp>
        <stp>SECURITY_PRICING_DATE</stp>
        <stp>[1.Weekly Download.xlsm]Coded!R258C49</stp>
        <tr r="AW258" s="14"/>
        <tr r="AW258" s="14"/>
        <tr r="AW258" s="14"/>
      </tp>
      <tp t="s">
        <v>CN</v>
        <stp/>
        <stp>##V3_BDPV12</stp>
        <stp>XS2406547765 Corp</stp>
        <stp>CNTRY_ISSUE_ISO</stp>
        <stp>[1.Weekly Download.xlsm]Coded!R117C34</stp>
        <tr r="AH117" s="14"/>
        <tr r="AH117" s="14"/>
      </tp>
      <tp t="s">
        <v>VG</v>
        <stp/>
        <stp>##V3_BDPV12</stp>
        <stp>XS2347623626 Corp</stp>
        <stp>CNTRY_ISSUE_ISO</stp>
        <stp>[1.Weekly Download.xlsm]Coded!R166C34</stp>
        <tr r="AH166" s="14"/>
        <tr r="AH166" s="14"/>
      </tp>
      <tp t="s">
        <v>N</v>
        <stp/>
        <stp>##V3_BDPV12</stp>
        <stp>XS2249848719 Corp</stp>
        <stp>SOCIAL_BOND_IND</stp>
        <stp>[1.Weekly Download.xlsm]Coded!R241C57</stp>
        <tr r="BE241" s="14"/>
        <tr r="BE241" s="14"/>
      </tp>
      <tp t="s">
        <v>CN</v>
        <stp/>
        <stp>##V3_BDPV12</stp>
        <stp>XS2429785954 Corp</stp>
        <stp>CNTRY_ISSUE_ISO</stp>
        <stp>[1.Weekly Download.xlsm]Coded!R119C34</stp>
        <tr r="AH119" s="14"/>
        <tr r="AH119" s="14"/>
      </tp>
      <tp t="s">
        <v>HK</v>
        <stp/>
        <stp>##V3_BDPV12</stp>
        <stp>XS2357352702 Corp</stp>
        <stp>CNTRY_ISSUE_ISO</stp>
        <stp>[1.Weekly Download.xlsm]Coded!R189C34</stp>
        <tr r="AH189" s="14"/>
        <tr r="AH189" s="14"/>
      </tp>
      <tp t="s">
        <v>CN</v>
        <stp/>
        <stp>##V3_BDPV12</stp>
        <stp>XS2361211191 Corp</stp>
        <stp>CNTRY_ISSUE_ISO</stp>
        <stp>[1.Weekly Download.xlsm]Coded!R145C34</stp>
        <tr r="AH145" s="14"/>
        <tr r="AH145" s="14"/>
      </tp>
      <tp t="s">
        <v>HK</v>
        <stp/>
        <stp>##V3_BDPV12</stp>
        <stp>XS2403477099 Corp</stp>
        <stp>CNTRY_ISSUE_ISO</stp>
        <stp>[1.Weekly Download.xlsm]Coded!R135C34</stp>
        <tr r="AH135" s="14"/>
        <tr r="AH135" s="14"/>
      </tp>
      <tp t="s">
        <v>VG</v>
        <stp/>
        <stp>##V3_BDPV12</stp>
        <stp>XS2436124205 Corp</stp>
        <stp>CNTRY_ISSUE_ISO</stp>
        <stp>[1.Weekly Download.xlsm]Coded!R115C34</stp>
        <tr r="AH115" s="14"/>
        <tr r="AH115" s="14"/>
      </tp>
      <tp t="s">
        <v>N</v>
        <stp/>
        <stp>##V3_BDPV12</stp>
        <stp>XS2342908949 Corp</stp>
        <stp>SOCIAL_BOND_IND</stp>
        <stp>[1.Weekly Download.xlsm]Coded!R220C57</stp>
        <tr r="BE220" s="14"/>
        <tr r="BE220" s="14"/>
      </tp>
      <tp t="s">
        <v>24/8/2021</v>
        <stp/>
        <stp>##V3_BDPV12</stp>
        <stp>XS2379486884 Corp</stp>
        <stp>SECURITY_PRICING_DATE</stp>
        <stp>[1.Weekly Download.xlsm]Coded!R160C49</stp>
        <tr r="AW160" s="14"/>
        <tr r="AW160" s="14"/>
        <tr r="AW160" s="14"/>
      </tp>
      <tp t="s">
        <v>VG</v>
        <stp/>
        <stp>##V3_BDPV12</stp>
        <stp>XS2206237260 Corp</stp>
        <stp>CNTRY_ISSUE_ISO</stp>
        <stp>[1.Weekly Download.xlsm]Coded!R293C34</stp>
        <tr r="AH293" s="14"/>
        <tr r="AH293" s="14"/>
      </tp>
      <tp t="s">
        <v>HK</v>
        <stp/>
        <stp>##V3_BDPV12</stp>
        <stp>XS2144033078 Corp</stp>
        <stp>CNTRY_ISSUE_ISO</stp>
        <stp>[1.Weekly Download.xlsm]Coded!R300C34</stp>
        <tr r="AH300" s="14"/>
        <tr r="AH300" s="14"/>
      </tp>
      <tp t="s">
        <v>KY</v>
        <stp/>
        <stp>##V3_BDPV12</stp>
        <stp>XS2126415293 Corp</stp>
        <stp>CNTRY_ISSUE_ISO</stp>
        <stp>[1.Weekly Download.xlsm]Coded!R306C34</stp>
        <tr r="AH306" s="14"/>
        <tr r="AH306" s="14"/>
      </tp>
      <tp t="s">
        <v>2/7/2021</v>
        <stp/>
        <stp>##V3_BDPV12</stp>
        <stp>HK0000744695 Corp</stp>
        <stp>SECURITY_PRICING_DATE</stp>
        <stp>[1.Weekly Download.xlsm]Coded!R187C49</stp>
        <tr r="AW187" s="14"/>
        <tr r="AW187" s="14"/>
        <tr r="AW187" s="14"/>
      </tp>
      <tp t="s">
        <v>N</v>
        <stp/>
        <stp>##V3_BDPV12</stp>
        <stp>XS2340538680 Corp</stp>
        <stp>SOCIAL_BOND_IND</stp>
        <stp>[1.Weekly Download.xlsm]Coded!R213C57</stp>
        <tr r="BE213" s="14"/>
        <tr r="BE213" s="14"/>
      </tp>
      <tp t="s">
        <v>KY</v>
        <stp/>
        <stp>##V3_BDPV12</stp>
        <stp>XS2333154867 Corp</stp>
        <stp>CNTRY_ISSUE_ISO</stp>
        <stp>[1.Weekly Download.xlsm]Coded!R216C34</stp>
        <tr r="AH216" s="14"/>
        <tr r="AH216" s="14"/>
      </tp>
      <tp t="s">
        <v>HK</v>
        <stp/>
        <stp>##V3_BDPV12</stp>
        <stp>XS2123955952 Corp</stp>
        <stp>CNTRY_ISSUE_ISO</stp>
        <stp>[1.Weekly Download.xlsm]Coded!R310C34</stp>
        <tr r="AH310" s="14"/>
        <tr r="AH310" s="14"/>
      </tp>
      <tp t="s">
        <v>13/7/2020</v>
        <stp/>
        <stp>##V3_BDPV12</stp>
        <stp>XS2201821340 Corp</stp>
        <stp>SECURITY_PRICING_DATE</stp>
        <stp>[1.Weekly Download.xlsm]Coded!R295C49</stp>
        <tr r="AW295" s="14"/>
        <tr r="AW295" s="14"/>
        <tr r="AW295" s="14"/>
      </tp>
      <tp t="s">
        <v>N</v>
        <stp/>
        <stp>##V3_BDPV12</stp>
        <stp>XS2345988211 Corp</stp>
        <stp>SOCIAL_BOND_IND</stp>
        <stp>[1.Weekly Download.xlsm]Coded!R199C57</stp>
        <tr r="BE199" s="14"/>
        <tr r="BE199" s="14"/>
      </tp>
      <tp t="s">
        <v>25/2/2020</v>
        <stp/>
        <stp>##V3_BDPV12</stp>
        <stp>XS2085545494 Corp</stp>
        <stp>SECURITY_PRICING_DATE</stp>
        <stp>[1.Weekly Download.xlsm]Coded!R308C49</stp>
        <tr r="AW308" s="14"/>
        <tr r="AW308" s="14"/>
        <tr r="AW308" s="14"/>
      </tp>
      <tp t="s">
        <v>24/8/2021</v>
        <stp/>
        <stp>##V3_BDPV12</stp>
        <stp>XS2379487189 Corp</stp>
        <stp>SECURITY_PRICING_DATE</stp>
        <stp>[1.Weekly Download.xlsm]Coded!R159C49</stp>
        <tr r="AW159" s="14"/>
        <tr r="AW159" s="14"/>
        <tr r="AW159" s="14"/>
      </tp>
      <tp t="s">
        <v>N</v>
        <stp/>
        <stp>##V3_BDPV12</stp>
        <stp>XS2381154009 Corp</stp>
        <stp>SOCIAL_BOND_IND</stp>
        <stp>[1.Weekly Download.xlsm]Coded!R142C57</stp>
        <tr r="BE142" s="14"/>
        <tr r="BE142" s="14"/>
      </tp>
      <tp t="s">
        <v>N</v>
        <stp/>
        <stp>##V3_BDPV12</stp>
        <stp>XS2382274376 Corp</stp>
        <stp>SOCIAL_BOND_IND</stp>
        <stp>[1.Weekly Download.xlsm]Coded!R157C57</stp>
        <tr r="BE157" s="14"/>
        <tr r="BE157" s="14"/>
      </tp>
      <tp t="s">
        <v>24/2/2020</v>
        <stp/>
        <stp>##V3_BDPV12</stp>
        <stp>XS2123955952 Corp</stp>
        <stp>SECURITY_PRICING_DATE</stp>
        <stp>[1.Weekly Download.xlsm]Coded!R310C49</stp>
        <tr r="AW310" s="14"/>
        <tr r="AW310" s="14"/>
        <tr r="AW310" s="14"/>
      </tp>
      <tp t="s">
        <v>6/1/2021</v>
        <stp/>
        <stp>##V3_BDPV12</stp>
        <stp>XS2228902255 Corp</stp>
        <stp>SECURITY_PRICING_DATE</stp>
        <stp>[1.Weekly Download.xlsm]Coded!R261C49</stp>
        <tr r="AW261" s="14"/>
        <tr r="AW261" s="14"/>
        <tr r="AW261" s="14"/>
      </tp>
      <tp t="s">
        <v>6/1/2021</v>
        <stp/>
        <stp>##V3_BDPV12</stp>
        <stp>XS2228902255 Corp</stp>
        <stp>SECURITY_PRICING_DATE</stp>
        <stp>[1.Weekly Download.xlsm]Coded!R249C49</stp>
        <tr r="AW249" s="14"/>
        <tr r="AW249" s="14"/>
        <tr r="AW249" s="14"/>
      </tp>
      <tp t="s">
        <v>N</v>
        <stp/>
        <stp>##V3_BDPV12</stp>
        <stp>XS2258259808 Corp</stp>
        <stp>SOCIAL_BOND_IND</stp>
        <stp>[1.Weekly Download.xlsm]Coded!R268C57</stp>
        <tr r="BE268" s="14"/>
        <tr r="BE268" s="14"/>
      </tp>
      <tp t="s">
        <v>N</v>
        <stp/>
        <stp>##V3_BDPV12</stp>
        <stp>XS2383434029 Corp</stp>
        <stp>SOCIAL_BOND_IND</stp>
        <stp>[1.Weekly Download.xlsm]Coded!R147C57</stp>
        <tr r="BE147" s="14"/>
        <tr r="BE147" s="14"/>
      </tp>
      <tp t="s">
        <v>VG</v>
        <stp/>
        <stp>##V3_BDPV12</stp>
        <stp>XS2407007942 Corp</stp>
        <stp>CNTRY_ISSUE_ISO</stp>
        <stp>[1.Weekly Download.xlsm]Coded!R131C34</stp>
        <tr r="AH131" s="14"/>
        <tr r="AH131" s="14"/>
      </tp>
      <tp t="s">
        <v>N</v>
        <stp/>
        <stp>##V3_BDPV12</stp>
        <stp>XS2143038334 Corp</stp>
        <stp>SOCIAL_BOND_IND</stp>
        <stp>[1.Weekly Download.xlsm]Coded!R305C57</stp>
        <tr r="BE305" s="14"/>
        <tr r="BE305" s="14"/>
      </tp>
      <tp t="s">
        <v>#N/A N/A</v>
        <stp/>
        <stp>##V3_BDPV12</stp>
        <stp>XS2364642293 Corp</stp>
        <stp>RTG_MDY_ISSUER</stp>
        <stp>[1.Weekly Download.xlsm]Coded!R167C11</stp>
        <tr r="K167" s="14"/>
      </tp>
      <tp t="s">
        <v>N</v>
        <stp/>
        <stp>##V3_BDPV12</stp>
        <stp>XS2387065134 Corp</stp>
        <stp>FLOATER</stp>
        <stp>[1.Weekly Download.xlsm]Coded!R143C29</stp>
        <tr r="AC143" s="14"/>
        <tr r="AC143" s="14"/>
      </tp>
      <tp t="s">
        <v>#N/A N/A</v>
        <stp/>
        <stp>##V3_BDPV12</stp>
        <stp>XS2357352702 Corp</stp>
        <stp>RTG_MDY_ISSUER</stp>
        <stp>[1.Weekly Download.xlsm]Coded!R189C11</stp>
        <tr r="K189" s="14"/>
      </tp>
      <tp t="s">
        <v>#N/A N/A</v>
        <stp/>
        <stp>##V3_BDPV12</stp>
        <stp>XS2447542874 Corp</stp>
        <stp>RTG_MDY_ISSUER</stp>
        <stp>[1.Weekly Download.xlsm]Coded!R112C11</stp>
        <tr r="K112" s="14"/>
      </tp>
      <tp t="s">
        <v>N</v>
        <stp/>
        <stp>##V3_BDPV12</stp>
        <stp>XS2342499592 Corp</stp>
        <stp>FLOATER</stp>
        <stp>[1.Weekly Download.xlsm]Coded!R219C29</stp>
        <tr r="AC219" s="14"/>
        <tr r="AC219" s="14"/>
      </tp>
      <tp t="s">
        <v>#N/A N/A</v>
        <stp/>
        <stp>##V3_BDPV12</stp>
        <stp>XS2400951815 Corp</stp>
        <stp>RTG_MDY_ISSUER</stp>
        <stp>[1.Weekly Download.xlsm]Coded!R130C11</stp>
        <tr r="K130" s="14"/>
      </tp>
      <tp t="s">
        <v>#N/A N/A</v>
        <stp/>
        <stp>##V3_BDPV12</stp>
        <stp>XS2358354012 Corp</stp>
        <stp>RTG_MDY_ISSUER</stp>
        <stp>[1.Weekly Download.xlsm]Coded!R188C11</stp>
        <tr r="K188" s="14"/>
      </tp>
      <tp t="s">
        <v>#N/A N/A</v>
        <stp/>
        <stp>##V3_BDPV12</stp>
        <stp>XS2336271510 Corp</stp>
        <stp>RTG_MDY_ISSUER</stp>
        <stp>[1.Weekly Download.xlsm]Coded!R215C11</stp>
        <tr r="K215" s="14"/>
      </tp>
      <tp t="s">
        <v>N</v>
        <stp/>
        <stp>##V3_BDPV12</stp>
        <stp>XS2085545494 Corp</stp>
        <stp>FLOATER</stp>
        <stp>[1.Weekly Download.xlsm]Coded!R308C29</stp>
        <tr r="AC308" s="14"/>
        <tr r="AC308" s="14"/>
      </tp>
      <tp t="s">
        <v>N</v>
        <stp/>
        <stp>##V3_BDPV12</stp>
        <stp>XS2385065656 Corp</stp>
        <stp>FLOATER</stp>
        <stp>[1.Weekly Download.xlsm]Coded!R152C29</stp>
        <tr r="AC152" s="14"/>
        <tr r="AC152" s="14"/>
      </tp>
      <tp t="s">
        <v>#N/A N/A</v>
        <stp/>
        <stp>##V3_BDPV12</stp>
        <stp>XS2249847232 Corp</stp>
        <stp>RTG_MDY_ISSUER</stp>
        <stp>[1.Weekly Download.xlsm]Coded!R270C11</stp>
        <tr r="K270" s="14"/>
      </tp>
      <tp t="s">
        <v>#N/A N/A</v>
        <stp/>
        <stp>##V3_BDPV12</stp>
        <stp>XS2265235965 Corp</stp>
        <stp>RTG_MDY_ISSUER</stp>
        <stp>[1.Weekly Download.xlsm]Coded!R257C11</stp>
        <tr r="K257" s="14"/>
      </tp>
      <tp t="s">
        <v>N</v>
        <stp/>
        <stp>##V3_BDPV12</stp>
        <stp>XS2180875077 Corp</stp>
        <stp>FLOATER</stp>
        <stp>[1.Weekly Download.xlsm]Coded!R302C29</stp>
        <tr r="AC302" s="14"/>
        <tr r="AC302" s="14"/>
      </tp>
      <tp t="s">
        <v>N</v>
        <stp/>
        <stp>##V3_BDPV12</stp>
        <stp>XS2397254579 Corp</stp>
        <stp>FLOATER</stp>
        <stp>[1.Weekly Download.xlsm]Coded!R138C29</stp>
        <tr r="AC138" s="14"/>
        <tr r="AC138" s="14"/>
      </tp>
      <tp t="s">
        <v>N</v>
        <stp/>
        <stp>##V3_BDPV12</stp>
        <stp>XS2340539142 Corp</stp>
        <stp>FLOATER</stp>
        <stp>[1.Weekly Download.xlsm]Coded!R214C29</stp>
        <tr r="AC214" s="14"/>
        <tr r="AC214" s="14"/>
      </tp>
      <tp t="s">
        <v>#N/A N/A</v>
        <stp/>
        <stp>##V3_BDPV12</stp>
        <stp>XS2251156563 Corp</stp>
        <stp>RTG_MDY_ISSUER</stp>
        <stp>[1.Weekly Download.xlsm]Coded!R190C11</stp>
        <tr r="K190" s="14"/>
      </tp>
      <tp t="s">
        <v>A3</v>
        <stp/>
        <stp>##V3_BDPV12</stp>
        <stp>XS2405793089 Corp</stp>
        <stp>RTG_MDY_ISSUER</stp>
        <stp>[1.Weekly Download.xlsm]Coded!R132C11</stp>
        <tr r="K132" s="14"/>
        <tr r="K132" s="14"/>
      </tp>
      <tp t="s">
        <v>N</v>
        <stp/>
        <stp>##V3_BDPV12</stp>
        <stp>XS2353028298 Corp</stp>
        <stp>FLOATER</stp>
        <stp>[1.Weekly Download.xlsm]Coded!R176C29</stp>
        <tr r="AC176" s="14"/>
        <tr r="AC176" s="14"/>
      </tp>
      <tp t="s">
        <v>N</v>
        <stp/>
        <stp>##V3_BDPV12</stp>
        <stp>XS2353028298 Corp</stp>
        <stp>FLOATER</stp>
        <stp>[1.Weekly Download.xlsm]Coded!R193C29</stp>
        <tr r="AC193" s="14"/>
        <tr r="AC193" s="14"/>
      </tp>
      <tp t="s">
        <v>#N/A N/A</v>
        <stp/>
        <stp>##V3_BDPV12</stp>
        <stp>XS2471295969 Corp</stp>
        <stp>RTG_MDY_ISSUER</stp>
        <stp>[1.Weekly Download.xlsm]Coded!R102C11</stp>
        <tr r="K102" s="14"/>
      </tp>
      <tp t="s">
        <v>N</v>
        <stp/>
        <stp>##V3_BDPV12</stp>
        <stp>XS2180875234 Corp</stp>
        <stp>FLOATER</stp>
        <stp>[1.Weekly Download.xlsm]Coded!R301C29</stp>
        <tr r="AC301" s="14"/>
        <tr r="AC301" s="14"/>
      </tp>
      <tp t="s">
        <v>N</v>
        <stp/>
        <stp>##V3_BDPV12</stp>
        <stp>XS2347769833 Corp</stp>
        <stp>FLOATER</stp>
        <stp>[1.Weekly Download.xlsm]Coded!R204C29</stp>
        <tr r="AC204" s="14"/>
        <tr r="AC204" s="14"/>
      </tp>
      <tp t="s">
        <v>#N/A N/A</v>
        <stp/>
        <stp>##V3_BDPV12</stp>
        <stp>XS2320779130 Corp</stp>
        <stp>RTG_MDY_ISSUER</stp>
        <stp>[1.Weekly Download.xlsm]Coded!R235C11</stp>
        <tr r="K235" s="14"/>
      </tp>
      <tp t="s">
        <v>18/4/2023</v>
        <stp/>
        <stp>##V3_BDPV12</stp>
        <stp>G2380106 Corp</stp>
        <stp>SECURITY_PRICING_DATE</stp>
        <stp>[1.Weekly Download.xlsm]Coded!R44C3</stp>
        <tr r="C44" s="14"/>
        <tr r="C44" s="14"/>
      </tp>
      <tp t="s">
        <v>9/6/2023</v>
        <stp/>
        <stp>##V3_BDPV12</stp>
        <stp>G2380152 Corp</stp>
        <stp>SECURITY_PRICING_DATE</stp>
        <stp>[1.Weekly Download.xlsm]Coded!R34C3</stp>
        <tr r="C34" s="14"/>
        <tr r="C34" s="14"/>
      </tp>
      <tp t="s">
        <v>N</v>
        <stp/>
        <stp>##V3_BDPV12</stp>
        <stp>XS2349739248 Corp</stp>
        <stp>FLOATER</stp>
        <stp>[1.Weekly Download.xlsm]Coded!R201C29</stp>
        <tr r="AC201" s="14"/>
        <tr r="AC201" s="14"/>
      </tp>
      <tp t="s">
        <v>#N/A N/A</v>
        <stp/>
        <stp>##V3_BDPV12</stp>
        <stp>1497011D CH Equity</stp>
        <stp>EQY_PRIM_SECURITY_PRIM_EXCH</stp>
        <stp>[1.Weekly Download.xlsm]Coded!R65C35</stp>
        <tr r="AI65" s="14"/>
      </tp>
      <tp t="s">
        <v>#N/A N/A</v>
        <stp/>
        <stp>##V3_BDPV12</stp>
        <stp>1645047D CH Equity</stp>
        <stp>EQY_PRIM_SECURITY_PRIM_EXCH</stp>
        <stp>[1.Weekly Download.xlsm]Coded!R97C35</stp>
        <tr r="AI97" s="14"/>
      </tp>
      <tp t="s">
        <v>#N/A N/A</v>
        <stp/>
        <stp>##V3_BDPV12</stp>
        <stp>0768356D CH Equity</stp>
        <stp>RTG_MOODY_LONG_TERM</stp>
        <stp>[1.Weekly Download.xlsm]Coded!R31C21</stp>
        <tr r="U31" s="14"/>
        <tr r="U31" s="14"/>
      </tp>
      <tp t="s">
        <v>#N/A N/A</v>
        <stp/>
        <stp>##V3_BDPV12</stp>
        <stp>0768356D CH Equity</stp>
        <stp>RTG_MOODY_LONG_TERM</stp>
        <stp>[1.Weekly Download.xlsm]Coded!R32C21</stp>
        <tr r="U32" s="14"/>
        <tr r="U32" s="14"/>
      </tp>
      <tp t="s">
        <v>#N/A N/A</v>
        <stp/>
        <stp>##V3_BDPV12</stp>
        <stp>0768356D CH Equity</stp>
        <stp>RTG_MOODY_LONG_TERM</stp>
        <stp>[1.Weekly Download.xlsm]Coded!R57C21</stp>
        <tr r="U57" s="14"/>
        <tr r="U57" s="14"/>
      </tp>
      <tp t="s">
        <v>#N/A N/A</v>
        <stp/>
        <stp>##V3_BDPV12</stp>
        <stp>0898179D VI Equity</stp>
        <stp>EQY_PRIM_SECURITY_PRIM_EXCH</stp>
        <stp>[1.Weekly Download.xlsm]Coded!R224C35</stp>
        <tr r="AI224" s="14"/>
      </tp>
      <tp t="s">
        <v>#N/A N/A</v>
        <stp/>
        <stp>##V3_BDPV12</stp>
        <stp>1790077D HK Equity</stp>
        <stp>EQY_PRIM_SECURITY_PRIM_EXCH</stp>
        <stp>[1.Weekly Download.xlsm]Coded!R21C35</stp>
        <tr r="AI21" s="14"/>
      </tp>
      <tp t="s">
        <v>#N/A N/A</v>
        <stp/>
        <stp>##V3_BDPV12</stp>
        <stp>1790077D HK Equity</stp>
        <stp>EQY_PRIM_SECURITY_PRIM_EXCH</stp>
        <stp>[1.Weekly Download.xlsm]Coded!R40C35</stp>
        <tr r="AI40" s="14"/>
      </tp>
      <tp t="s">
        <v>#N/A N/A</v>
        <stp/>
        <stp>##V3_BDPV12</stp>
        <stp>1994021D CH Equity</stp>
        <stp>EQY_PRIM_SECURITY_PRIM_EXCH</stp>
        <stp>[1.Weekly Download.xlsm]Coded!R87C35</stp>
        <tr r="AI87" s="14"/>
      </tp>
      <tp t="s">
        <v>#N/A N/A</v>
        <stp/>
        <stp>##V3_BDPV12</stp>
        <stp>2201382D CH Equity</stp>
        <stp>EQY_PRIM_SECURITY_PRIM_EXCH</stp>
        <stp>[1.Weekly Download.xlsm]Coded!R80C35</stp>
        <tr r="AI80" s="14"/>
      </tp>
      <tp t="s">
        <v>#N/A N/A</v>
        <stp/>
        <stp>##V3_BDPV12</stp>
        <stp>2027317D HK Equity</stp>
        <stp>EQY_PRIM_SECURITY_PRIM_EXCH</stp>
        <stp>[1.Weekly Download.xlsm]Coded!R26C35</stp>
        <tr r="AI26" s="14"/>
      </tp>
      <tp t="s">
        <v>Baa3</v>
        <stp/>
        <stp>##V3_BDPV12</stp>
        <stp>1274279D CH Equity</stp>
        <stp>RTG_MOODY_LONG_TERM</stp>
        <stp>[1.Weekly Download.xlsm]Coded!R29C21</stp>
        <tr r="U29" s="14"/>
        <tr r="U29" s="14"/>
        <tr r="U29" s="14"/>
      </tp>
      <tp t="s">
        <v>USD</v>
        <stp/>
        <stp>##V3_BDPV12</stp>
        <stp>XS2573678435 Corp</stp>
        <stp>CRNCY</stp>
        <stp>[1.Weekly Download.xlsm]Coded!R57C52</stp>
        <tr r="AZ57" s="14"/>
        <tr r="AZ57" s="14"/>
      </tp>
      <tp t="s">
        <v>#N/A N/A</v>
        <stp/>
        <stp>##V3_BDPV12</stp>
        <stp>0794572D CH Equity</stp>
        <stp>RTG_MDY_FOREIGN_LT_BANK_DEPOSITS</stp>
        <stp>[1.Weekly Download.xlsm]Coded!R6C60</stp>
        <tr r="BH6" s="14"/>
      </tp>
      <tp t="s">
        <v>3/11/2022</v>
        <stp/>
        <stp>##V3_BDPV12</stp>
        <stp>XS2547520531 Corp</stp>
        <stp>SECURITY_PRICING_DATE</stp>
        <stp>[1.Weekly Download.xlsm]Coded!R79C49</stp>
        <tr r="AW79" s="14"/>
        <tr r="AW79" s="14"/>
        <tr r="AW79" s="14"/>
      </tp>
      <tp t="s">
        <v>BBB-</v>
        <stp/>
        <stp>##V3_BDPV12</stp>
        <stp>1814858D CH Equity</stp>
        <stp>RTG_FITCH_LT_ISSUER_DEFAULT</stp>
        <stp>[1.Weekly Download.xlsm]Coded!R208C62</stp>
        <tr r="BJ208" s="14"/>
        <tr r="BJ208" s="14"/>
      </tp>
      <tp t="s">
        <v>12/4/2023</v>
        <stp/>
        <stp>##V3_BDPV12</stp>
        <stp>XS2597408512 Corp</stp>
        <stp>SECURITY_PRICING_DATE</stp>
        <stp>[1.Weekly Download.xlsm]Coded!R49C49</stp>
        <tr r="AW49" s="14"/>
        <tr r="AW49" s="14"/>
        <tr r="AW49" s="14"/>
      </tp>
      <tp t="s">
        <v>#N/A N/A</v>
        <stp/>
        <stp>##V3_BDPV12</stp>
        <stp>0794572D CH Equity</stp>
        <stp>RTG_MDY_FOREIGN_LT_BANK_DEPOSITS</stp>
        <stp>[1.Weekly Download.xlsm]Coded!R6C20</stp>
        <tr r="T6" s="14"/>
        <tr r="T6" s="14"/>
      </tp>
      <tp t="s">
        <v>11/9/2023</v>
        <stp/>
        <stp>##V3_BDPV12</stp>
        <stp>XS2677539541 Corp</stp>
        <stp>SECURITY_PRICING_DATE</stp>
        <stp>[1.Weekly Download.xlsm]Coded!R11C49</stp>
        <tr r="AW11" s="14"/>
        <tr r="AW11" s="14"/>
        <tr r="AW11" s="14"/>
      </tp>
      <tp t="s">
        <v>#N/A N/A</v>
        <stp/>
        <stp>##V3_BDPV12</stp>
        <stp>HK0000954286 Corp</stp>
        <stp>RTG_SP_LT_FC_ISSUER_CREDIT</stp>
        <stp>[1.Weekly Download.xlsm]Coded!R5C15</stp>
        <tr r="O5" s="14"/>
      </tp>
      <tp t="s">
        <v>#N/A N/A</v>
        <stp/>
        <stp>##V3_BDPV12</stp>
        <stp>0335254D HK Equity</stp>
        <stp>RTG_FITCH_LT_ISSUER_DEFAULT</stp>
        <stp>[1.Weekly Download.xlsm]Coded!R107C24</stp>
        <tr r="X107" s="14"/>
        <tr r="X107" s="14"/>
      </tp>
      <tp t="s">
        <v>WD</v>
        <stp/>
        <stp>##V3_BDPV12</stp>
        <stp>0967746D CH Equity</stp>
        <stp>RTG_FITCH_LT_ISSUER_DEFAULT</stp>
        <stp>[1.Weekly Download.xlsm]Coded!R142C62</stp>
        <tr r="BJ142" s="14"/>
        <tr r="BJ142" s="14"/>
      </tp>
      <tp t="s">
        <v>#N/A N/A</v>
        <stp/>
        <stp>##V3_BDPV12</stp>
        <stp>0958842D CH Equity</stp>
        <stp>RTG_FITCH_LT_ISSUER_DEFAULT</stp>
        <stp>[1.Weekly Download.xlsm]Coded!R305C24</stp>
        <tr r="X305" s="14"/>
        <tr r="X305" s="14"/>
      </tp>
      <tp t="s">
        <v>#N/A N/A</v>
        <stp/>
        <stp>##V3_BDPV12</stp>
        <stp>0958842D CH Equity</stp>
        <stp>RTG_FITCH_LT_ISSUER_DEFAULT</stp>
        <stp>[1.Weekly Download.xlsm]Coded!R305C62</stp>
        <tr r="BJ305" s="14"/>
      </tp>
      <tp t="s">
        <v>CPIZ CH</v>
        <stp/>
        <stp>##V3_BDPV12</stp>
        <stp>XS2208275854 Corp</stp>
        <stp>ISSUER_PARENT_EQY_TICKER</stp>
        <stp>[1.Weekly Download.xlsm]Coded!R290C58</stp>
        <tr r="BF290" s="14"/>
        <tr r="BF290" s="14"/>
      </tp>
      <tp t="s">
        <v>0746462D CH</v>
        <stp/>
        <stp>##V3_BDPV12</stp>
        <stp>XS2361280162 Corp</stp>
        <stp>ISSUER_PARENT_EQY_TICKER</stp>
        <stp>[1.Weekly Download.xlsm]Coded!R179C58</stp>
        <tr r="BF179" s="14"/>
        <tr r="BF179" s="14"/>
      </tp>
      <tp t="s">
        <v>3329 HK</v>
        <stp/>
        <stp>##V3_BDPV12</stp>
        <stp>XS2357034755 Corp</stp>
        <stp>ISSUER_PARENT_EQY_TICKER</stp>
        <stp>[1.Weekly Download.xlsm]Coded!R192C58</stp>
        <tr r="BF192" s="14"/>
        <tr r="BF192" s="14"/>
      </tp>
      <tp t="s">
        <v>600325 CH</v>
        <stp/>
        <stp>##V3_BDPV12</stp>
        <stp>XS2297020765 Corp</stp>
        <stp>ISSUER_PARENT_EQY_TICKER</stp>
        <stp>[1.Weekly Download.xlsm]Coded!R243C58</stp>
        <tr r="BF243" s="14"/>
        <tr r="BF243" s="14"/>
      </tp>
      <tp t="s">
        <v>SUZZ CH</v>
        <stp/>
        <stp>##V3_BDPV12</stp>
        <stp>XS2265797535 Corp</stp>
        <stp>ISSUER_PARENT_EQY_TICKER</stp>
        <stp>[1.Weekly Download.xlsm]Coded!R265C58</stp>
        <tr r="BF265" s="14"/>
        <tr r="BF265" s="14"/>
      </tp>
      <tp t="s">
        <v>0793820D CH</v>
        <stp/>
        <stp>##V3_BDPV12</stp>
        <stp>XS2455963590 Corp</stp>
        <stp>ISSUER_PARENT_EQY_TICKER</stp>
        <stp>[1.Weekly Download.xlsm]Coded!R109C58</stp>
        <tr r="BF109" s="14"/>
        <tr r="BF109" s="14"/>
      </tp>
      <tp t="s">
        <v>SHHISZ CH</v>
        <stp/>
        <stp>##V3_BDPV12</stp>
        <stp>XS2258259808 Corp</stp>
        <stp>ISSUER_PARENT_EQY_TICKER</stp>
        <stp>[1.Weekly Download.xlsm]Coded!R268C58</stp>
        <tr r="BF268" s="14"/>
        <tr r="BF268" s="14"/>
      </tp>
      <tp t="s">
        <v>1274279D CH</v>
        <stp/>
        <stp>##V3_BDPV12</stp>
        <stp>XS2211674143 Corp</stp>
        <stp>ISSUER_PARENT_EQY_TICKER</stp>
        <stp>[1.Weekly Download.xlsm]Coded!R284C58</stp>
        <tr r="BF284" s="14"/>
        <tr r="BF284" s="14"/>
      </tp>
      <tp t="s">
        <v>3377 HK</v>
        <stp/>
        <stp>##V3_BDPV12</stp>
        <stp>XS2385820597 Corp</stp>
        <stp>ISSUER_PARENT_EQY_TICKER</stp>
        <stp>[1.Weekly Download.xlsm]Coded!R140C58</stp>
        <tr r="BF140" s="14"/>
        <tr r="BF140" s="14"/>
      </tp>
      <tp t="s">
        <v>185 HK</v>
        <stp/>
        <stp>##V3_BDPV12</stp>
        <stp>XS2382158207 Corp</stp>
        <stp>ISSUER_PARENT_EQY_TICKER</stp>
        <stp>[1.Weekly Download.xlsm]Coded!R153C58</stp>
        <tr r="BF153" s="14"/>
        <tr r="BF153" s="14"/>
      </tp>
      <tp t="s">
        <v>#N/A N/A</v>
        <stp/>
        <stp>##V3_BDPV12</stp>
        <stp>XS2456820690 Corp</stp>
        <stp>ISSUER_PARENT_EQY_TICKER</stp>
        <stp>[1.Weekly Download.xlsm]Coded!R110C58</stp>
        <tr r="BF110" s="14"/>
      </tp>
      <tp t="s">
        <v>0958842D CH</v>
        <stp/>
        <stp>##V3_BDPV12</stp>
        <stp>XS2143038334 Corp</stp>
        <stp>ISSUER_PARENT_EQY_TICKER</stp>
        <stp>[1.Weekly Download.xlsm]Coded!R305C58</stp>
        <tr r="BF305" s="14"/>
        <tr r="BF305" s="14"/>
      </tp>
      <tp t="s">
        <v>HZCCIZ CH</v>
        <stp/>
        <stp>##V3_BDPV12</stp>
        <stp>XS2429785954 Corp</stp>
        <stp>ISSUER_PARENT_EQY_TICKER</stp>
        <stp>[1.Weekly Download.xlsm]Coded!R119C58</stp>
        <tr r="BF119" s="14"/>
        <tr r="BF119" s="14"/>
      </tp>
      <tp t="s">
        <v>3328 HK</v>
        <stp/>
        <stp>##V3_BDPV12</stp>
        <stp>XS2201821183 Corp</stp>
        <stp>ISSUER_PARENT_EQY_TICKER</stp>
        <stp>[1.Weekly Download.xlsm]Coded!R294C58</stp>
        <tr r="BF294" s="14"/>
        <tr r="BF294" s="14"/>
      </tp>
      <tp t="s">
        <v>3328 HK</v>
        <stp/>
        <stp>##V3_BDPV12</stp>
        <stp>XS2357352702 Corp</stp>
        <stp>ISSUER_PARENT_EQY_TICKER</stp>
        <stp>[1.Weekly Download.xlsm]Coded!R189C58</stp>
        <tr r="BF189" s="14"/>
        <tr r="BF189" s="14"/>
      </tp>
      <tp t="s">
        <v>95 HK</v>
        <stp/>
        <stp>##V3_BDPV12</stp>
        <stp>XS2098347821 Corp</stp>
        <stp>ISSUER_PARENT_EQY_TICKER</stp>
        <stp>[1.Weekly Download.xlsm]Coded!R307C58</stp>
        <tr r="BF307" s="14"/>
        <tr r="BF307" s="14"/>
      </tp>
      <tp t="s">
        <v>15/4/2021</v>
        <stp/>
        <stp>##V3_BDPV12</stp>
        <stp>US88032XBA19 Corp</stp>
        <stp>SECURITY_PRICING_DATE</stp>
        <stp>[1.Weekly Download.xlsm]Coded!R230C3</stp>
        <tr r="C230" s="14"/>
        <tr r="C230" s="14"/>
      </tp>
      <tp t="s">
        <v>2883 HK</v>
        <stp/>
        <stp>##V3_BDPV12</stp>
        <stp>XS2180875077 Corp</stp>
        <stp>ISSUER_PARENT_EQY_TICKER</stp>
        <stp>[1.Weekly Download.xlsm]Coded!R302C58</stp>
        <tr r="BF302" s="14"/>
        <tr r="BF302" s="14"/>
      </tp>
      <tp t="s">
        <v>#N/A N/A</v>
        <stp/>
        <stp>##V3_BDPV12</stp>
        <stp>XS2223574380 Corp</stp>
        <stp>ISSUER_PARENT_EQY_TICKER</stp>
        <stp>[1.Weekly Download.xlsm]Coded!R281C58</stp>
        <tr r="BF281" s="14"/>
      </tp>
      <tp t="s">
        <v>AEHZ CH</v>
        <stp/>
        <stp>##V3_BDPV12</stp>
        <stp>XS2374621493 Corp</stp>
        <stp>ISSUER_PARENT_EQY_TICKER</stp>
        <stp>[1.Weekly Download.xlsm]Coded!R163C58</stp>
        <tr r="BF163" s="14"/>
        <tr r="BF163" s="14"/>
      </tp>
      <tp t="s">
        <v>3328 HK</v>
        <stp/>
        <stp>##V3_BDPV12</stp>
        <stp>XS2455213590 Corp</stp>
        <stp>ISSUER_PARENT_EQY_TICKER</stp>
        <stp>[1.Weekly Download.xlsm]Coded!R111C58</stp>
        <tr r="BF111" s="14"/>
        <tr r="BF111" s="14"/>
      </tp>
      <tp t="s">
        <v>#N/A N/A</v>
        <stp/>
        <stp>##V3_BDPV12</stp>
        <stp>XS2361211191 Corp</stp>
        <stp>ISSUER_PARENT_EQY_TICKER</stp>
        <stp>[1.Weekly Download.xlsm]Coded!R145C58</stp>
        <tr r="BF145" s="14"/>
      </tp>
      <tp t="s">
        <v>#N/A N/A</v>
        <stp/>
        <stp>##V3_BDPV12</stp>
        <stp>1332538D CH Equity</stp>
        <stp>RTG_MDY_LT_CORP_FAMILY</stp>
        <stp>[1.Weekly Download.xlsm]Coded!R226C22</stp>
        <tr r="V226" s="14"/>
        <tr r="V226" s="14"/>
      </tp>
      <tp t="s">
        <v>Baa1</v>
        <stp/>
        <stp>##V3_BDPV12</stp>
        <stp>601688 CH Equity</stp>
        <stp>RTG_MDY_ISSUER</stp>
        <stp>[1.Weekly Download.xlsm]Coded!R20C19</stp>
        <tr r="S20" s="14"/>
        <tr r="S20" s="14"/>
        <tr r="S20" s="14"/>
      </tp>
      <tp t="s">
        <v>#N/A N/A</v>
        <stp/>
        <stp>##V3_BDPV12</stp>
        <stp>0794492D CH Equity</stp>
        <stp>RTG_MDY_LT_CORP_FAMILY</stp>
        <stp>[1.Weekly Download.xlsm]Coded!R158C22</stp>
        <tr r="V158" s="14"/>
        <tr r="V158" s="14"/>
      </tp>
      <tp t="s">
        <v>#N/A N/A</v>
        <stp/>
        <stp>##V3_BDPV12</stp>
        <stp>0794492D CH Equity</stp>
        <stp>RTG_MDY_LT_CORP_FAMILY</stp>
        <stp>[1.Weekly Download.xlsm]Coded!R168C22</stp>
        <tr r="V168" s="14"/>
        <tr r="V168" s="14"/>
      </tp>
      <tp t="s">
        <v>Baa1</v>
        <stp/>
        <stp>##V3_BDPV12</stp>
        <stp>601688 CH Equity</stp>
        <stp>RTG_MDY_ISSUER</stp>
        <stp>[1.Weekly Download.xlsm]Coded!R20C59</stp>
        <tr r="BG20" s="14"/>
        <tr r="BG20" s="14"/>
      </tp>
      <tp t="s">
        <v>#N/A N/A</v>
        <stp/>
        <stp>##V3_BDPV12</stp>
        <stp>601818 CH Equity</stp>
        <stp>RTG_MDY_ISSUER</stp>
        <stp>[1.Weekly Download.xlsm]Coded!R61C59</stp>
        <tr r="BG61" s="14"/>
      </tp>
      <tp t="s">
        <v>21/4/2023</v>
        <stp/>
        <stp>##V3_BDPV12</stp>
        <stp>HK0000555539 Corp</stp>
        <stp>MATURITY</stp>
        <stp>[1.Weekly Download.xlsm]Coded!R304C48</stp>
        <tr r="AV304" s="14"/>
        <tr r="AV304" s="14"/>
        <tr r="AV304" s="14"/>
      </tp>
      <tp t="s">
        <v>#N/A N/A</v>
        <stp/>
        <stp>##V3_BDPV12</stp>
        <stp>XS2543377068 Corp</stp>
        <stp>RTG_FITCH_LT_ISSUER_DEFAULT</stp>
        <stp>[1.Weekly Download.xlsm]Coded!R82C16</stp>
        <tr r="P82" s="14"/>
      </tp>
      <tp t="s">
        <v>#N/A N/A</v>
        <stp/>
        <stp>##V3_BDPV12</stp>
        <stp>GDCOZ HK Equity</stp>
        <stp>RTG_MOODY_LONG_TERM</stp>
        <stp>[1.Weekly Download.xlsm]Coded!R120C21</stp>
        <tr r="U120" s="14"/>
        <tr r="U120" s="14"/>
      </tp>
      <tp t="s">
        <v>HONGKONG INTL QINGDAO</v>
        <stp/>
        <stp>##V3_BDPV12</stp>
        <stp>G2380106 Corp</stp>
        <stp>NAME</stp>
        <stp>[1.Weekly Download.xlsm]Coded!R44C4</stp>
        <tr r="D44" s="14"/>
        <tr r="D44" s="14"/>
      </tp>
      <tp t="s">
        <v>TENCENT HOLDINGS LTD</v>
        <stp/>
        <stp>##V3_BDPV12</stp>
        <stp>US88032XBB91 Corp</stp>
        <stp>NAME</stp>
        <stp>[1.Weekly Download.xlsm]Coded!R229C4</stp>
        <tr r="D229" s="14"/>
        <tr r="D229" s="14"/>
      </tp>
      <tp t="s">
        <v>#N/A Field Not Applicable</v>
        <stp/>
        <stp>##V3_BDPV12</stp>
        <stp>XS2587421681 Corp</stp>
        <stp>GUARANTOR_EQY_TICKER</stp>
        <stp>[1.Weekly Download.xlsm]Coded!R60C18</stp>
        <tr r="R60" s="14"/>
        <tr r="R60" s="14"/>
        <tr r="R60" s="14"/>
      </tp>
      <tp t="s">
        <v>15/4/2021</v>
        <stp/>
        <stp>##V3_BDPV12</stp>
        <stp>US88032XBC74 Corp</stp>
        <stp>SECURITY_PRICING_DATE</stp>
        <stp>[1.Weekly Download.xlsm]Coded!R231C49</stp>
        <tr r="AW231" s="14"/>
        <tr r="AW231" s="14"/>
        <tr r="AW231" s="14"/>
      </tp>
      <tp t="s">
        <v>#N/A Field Not Applicable</v>
        <stp/>
        <stp>##V3_BDPV12</stp>
        <stp>XS2589270953 Corp</stp>
        <stp>FLT_SPREAD</stp>
        <stp>[1.Weekly Download.xlsm]Coded!R62C28</stp>
        <tr r="AB62" s="14"/>
      </tp>
      <tp t="s">
        <v>#N/A N/A</v>
        <stp/>
        <stp>##V3_BDPV12</stp>
        <stp>G228007 Corp</stp>
        <stp>RTG_SP</stp>
        <stp>[1.Weekly Download.xlsm]Coded!R97C9</stp>
        <tr r="I97" s="14"/>
      </tp>
      <tp t="s">
        <v>#N/A N/A</v>
        <stp/>
        <stp>##V3_BDPV12</stp>
        <stp>HK0000921038 Corp</stp>
        <stp>RTG_FITCH_LT_ISSUER_DEFAULT</stp>
        <stp>[1.Weekly Download.xlsm]Coded!R42C16</stp>
        <tr r="P42" s="14"/>
      </tp>
      <tp t="s">
        <v>#N/A N/A</v>
        <stp/>
        <stp>##V3_BDPV12</stp>
        <stp>G238032 Corp</stp>
        <stp>RTG_SP</stp>
        <stp>[1.Weekly Download.xlsm]Coded!R67C9</stp>
        <tr r="I67" s="14"/>
      </tp>
      <tp t="s">
        <v>#N/A N/A</v>
        <stp/>
        <stp>##V3_BDPV12</stp>
        <stp>XS2549299480 Corp</stp>
        <stp>SPREAD_TO_TSY_ISSUE</stp>
        <stp>[1.Weekly Download.xlsm]Coded!R80C26</stp>
        <tr r="Z80" s="14"/>
      </tp>
      <tp t="s">
        <v>#N/A N/A</v>
        <stp/>
        <stp>##V3_BDPV12</stp>
        <stp>XS2656498313 Corp</stp>
        <stp>SPREAD_TO_TSY_ISSUE</stp>
        <stp>[1.Weekly Download.xlsm]Coded!R19C26</stp>
        <tr r="Z19" s="14"/>
      </tp>
      <tp t="s">
        <v>#N/A Field Not Applicable</v>
        <stp/>
        <stp>##V3_BDPV12</stp>
        <stp>XS2540489338 Corp</stp>
        <stp>FLT_SPREAD</stp>
        <stp>[1.Weekly Download.xlsm]Coded!R65C28</stp>
        <tr r="AB65" s="14"/>
      </tp>
      <tp t="s">
        <v>#N/A N/A</v>
        <stp/>
        <stp>##V3_BDPV12</stp>
        <stp>G228048 Corp</stp>
        <stp>RTG_SP</stp>
        <stp>[1.Weekly Download.xlsm]Coded!R77C9</stp>
        <tr r="I77" s="14"/>
      </tp>
      <tp t="s">
        <v>#N/A Field Not Applicable</v>
        <stp/>
        <stp>##V3_BDPV12</stp>
        <stp>XS2668376747 Corp</stp>
        <stp>FLT_SPREAD</stp>
        <stp>[1.Weekly Download.xlsm]Coded!R16C28</stp>
        <tr r="AB16" s="14"/>
      </tp>
      <tp t="s">
        <v>#N/A N/A</v>
        <stp/>
        <stp>##V3_BDPV12</stp>
        <stp>G238077 Corp</stp>
        <stp>RTG_SP</stp>
        <stp>[1.Weekly Download.xlsm]Coded!R47C9</stp>
        <tr r="I47" s="14"/>
      </tp>
      <tp t="s">
        <v>#N/A N/A</v>
        <stp/>
        <stp>##V3_BDPV12</stp>
        <stp>BCDHGZ CH Equity</stp>
        <stp>RTG_MOODY_LONG_TERM</stp>
        <stp>[1.Weekly Download.xlsm]Coded!R180C21</stp>
        <tr r="U180" s="14"/>
        <tr r="U180" s="14"/>
      </tp>
      <tp t="s">
        <v>#N/A N/A</v>
        <stp/>
        <stp>##V3_BDPV12</stp>
        <stp>HK0000954104 Corp</stp>
        <stp>FLOATER_FORMULA</stp>
        <stp>[1.Weekly Download.xlsm]Coded!R7C30</stp>
        <tr r="AD7" s="14"/>
      </tp>
      <tp t="s">
        <v>#N/A N/A</v>
        <stp/>
        <stp>##V3_BDPV12</stp>
        <stp>XS2451515279 Corp</stp>
        <stp>SPREAD_TO_TSY_ISSUE</stp>
        <stp>[1.Weekly Download.xlsm]Coded!R98C26</stp>
        <tr r="Z98" s="14"/>
      </tp>
      <tp t="s">
        <v>#N/A N/A</v>
        <stp/>
        <stp>##V3_BDPV12</stp>
        <stp>XS2547520531 Corp</stp>
        <stp>RTG_SP_LT_FC_ISSUER_CREDIT</stp>
        <stp>[1.Weekly Download.xlsm]Coded!R79C15</stp>
        <tr r="O79" s="14"/>
      </tp>
      <tp t="s">
        <v>#N/A N/A</v>
        <stp/>
        <stp>##V3_BDPV12</stp>
        <stp>XS2623522930 Corp</stp>
        <stp>RTG_SP_LT_FC_ISSUER_CREDIT</stp>
        <stp>[1.Weekly Download.xlsm]Coded!R38C15</stp>
        <tr r="O38" s="14"/>
      </tp>
      <tp t="s">
        <v>10/2/2022</v>
        <stp/>
        <stp>##V3_BDPV12</stp>
        <stp>HK0000814258 Corp</stp>
        <stp>SECURITY_PRICING_DATE</stp>
        <stp>[1.Weekly Download.xlsm]Coded!R113C49</stp>
        <tr r="AW113" s="14"/>
        <tr r="AW113" s="14"/>
        <tr r="AW113" s="14"/>
      </tp>
      <tp t="s">
        <v>HK</v>
        <stp/>
        <stp>##V3_BDPV12</stp>
        <stp>XS2123956091 Corp</stp>
        <stp>CNTRY_ISSUE_ISO</stp>
        <stp>[1.Weekly Download.xlsm]Coded!R309C34</stp>
        <tr r="AH309" s="14"/>
        <tr r="AH309" s="14"/>
      </tp>
      <tp t="s">
        <v>CN</v>
        <stp/>
        <stp>##V3_BDPV12</stp>
        <stp>XS2243890196 Corp</stp>
        <stp>CNTRY_ISSUE_ISO</stp>
        <stp>[1.Weekly Download.xlsm]Coded!R273C34</stp>
        <tr r="AH273" s="14"/>
        <tr r="AH273" s="14"/>
      </tp>
      <tp t="s">
        <v>KY</v>
        <stp/>
        <stp>##V3_BDPV12</stp>
        <stp>XS2270463255 Corp</stp>
        <stp>CNTRY_ISSUE_ISO</stp>
        <stp>[1.Weekly Download.xlsm]Coded!R247C34</stp>
        <tr r="AH247" s="14"/>
        <tr r="AH247" s="14"/>
      </tp>
      <tp t="s">
        <v>KY</v>
        <stp/>
        <stp>##V3_BDPV12</stp>
        <stp>XS2346930428 Corp</stp>
        <stp>CNTRY_ISSUE_ISO</stp>
        <stp>[1.Weekly Download.xlsm]Coded!R205C34</stp>
        <tr r="AH205" s="14"/>
        <tr r="AH205" s="14"/>
      </tp>
      <tp t="s">
        <v>19/10/2021</v>
        <stp/>
        <stp>##V3_BDPV12</stp>
        <stp>XS2377688093 Corp</stp>
        <stp>SECURITY_PRICING_DATE</stp>
        <stp>[1.Weekly Download.xlsm]Coded!R141C49</stp>
        <tr r="AW141" s="14"/>
        <tr r="AW141" s="14"/>
        <tr r="AW141" s="14"/>
      </tp>
      <tp t="s">
        <v>KY</v>
        <stp/>
        <stp>##V3_BDPV12</stp>
        <stp>XS2277613423 Corp</stp>
        <stp>CNTRY_ISSUE_ISO</stp>
        <stp>[1.Weekly Download.xlsm]Coded!R253C34</stp>
        <tr r="AH253" s="14"/>
        <tr r="AH253" s="14"/>
      </tp>
      <tp t="s">
        <v>13/2/2020</v>
        <stp/>
        <stp>##V3_BDPV12</stp>
        <stp>XS2102905168 Corp</stp>
        <stp>SECURITY_PRICING_DATE</stp>
        <stp>[1.Weekly Download.xlsm]Coded!R314C49</stp>
        <tr r="AW314" s="14"/>
        <tr r="AW314" s="14"/>
        <tr r="AW314" s="14"/>
      </tp>
      <tp t="s">
        <v>VG</v>
        <stp/>
        <stp>##V3_BDPV12</stp>
        <stp>XS2403224129 Corp</stp>
        <stp>CNTRY_ISSUE_ISO</stp>
        <stp>[1.Weekly Download.xlsm]Coded!R137C34</stp>
        <tr r="AH137" s="14"/>
        <tr r="AH137" s="14"/>
      </tp>
      <tp t="s">
        <v>KY</v>
        <stp/>
        <stp>##V3_BDPV12</stp>
        <stp>XS2348280962 Corp</stp>
        <stp>CNTRY_ISSUE_ISO</stp>
        <stp>[1.Weekly Download.xlsm]Coded!R206C34</stp>
        <tr r="AH206" s="14"/>
        <tr r="AH206" s="14"/>
      </tp>
      <tp t="s">
        <v>KY</v>
        <stp/>
        <stp>##V3_BDPV12</stp>
        <stp>XS2471903331 Corp</stp>
        <stp>CNTRY_ISSUE_ISO</stp>
        <stp>[1.Weekly Download.xlsm]Coded!R100C34</stp>
        <tr r="AH100" s="14"/>
        <tr r="AH100" s="14"/>
      </tp>
      <tp t="s">
        <v>HK</v>
        <stp/>
        <stp>##V3_BDPV12</stp>
        <stp>XS2460522555 Corp</stp>
        <stp>CNTRY_ISSUE_ISO</stp>
        <stp>[1.Weekly Download.xlsm]Coded!R108C34</stp>
        <tr r="AH108" s="14"/>
        <tr r="AH108" s="14"/>
      </tp>
      <tp t="s">
        <v>19/8/2021</v>
        <stp/>
        <stp>##V3_BDPV12</stp>
        <stp>XS2379669299 Corp</stp>
        <stp>SECURITY_PRICING_DATE</stp>
        <stp>[1.Weekly Download.xlsm]Coded!R162C49</stp>
        <tr r="AW162" s="14"/>
        <tr r="AW162" s="14"/>
        <tr r="AW162" s="14"/>
      </tp>
      <tp t="s">
        <v>VG</v>
        <stp/>
        <stp>##V3_BDPV12</stp>
        <stp>XS2416645203 Corp</stp>
        <stp>CNTRY_ISSUE_ISO</stp>
        <stp>[1.Weekly Download.xlsm]Coded!R123C34</stp>
        <tr r="AH123" s="14"/>
        <tr r="AH123" s="14"/>
      </tp>
      <tp t="s">
        <v>CN</v>
        <stp/>
        <stp>##V3_BDPV12</stp>
        <stp>XS2371893533 Corp</stp>
        <stp>CNTRY_ISSUE_ISO</stp>
        <stp>[1.Weekly Download.xlsm]Coded!R172C34</stp>
        <tr r="AH172" s="14"/>
        <tr r="AH172" s="14"/>
      </tp>
      <tp t="s">
        <v>N</v>
        <stp/>
        <stp>##V3_BDPV12</stp>
        <stp>XS2379598175 Corp</stp>
        <stp>SOCIAL_BOND_IND</stp>
        <stp>[1.Weekly Download.xlsm]Coded!R154C57</stp>
        <tr r="BE154" s="14"/>
        <tr r="BE154" s="14"/>
      </tp>
      <tp t="s">
        <v>VG</v>
        <stp/>
        <stp>##V3_BDPV12</stp>
        <stp>XS2357111090 Corp</stp>
        <stp>CNTRY_ISSUE_ISO</stp>
        <stp>[1.Weekly Download.xlsm]Coded!R171C34</stp>
        <tr r="AH171" s="14"/>
        <tr r="AH171" s="14"/>
      </tp>
      <tp t="s">
        <v>CN</v>
        <stp/>
        <stp>##V3_BDPV12</stp>
        <stp>XS2332497697 Corp</stp>
        <stp>CNTRY_ISSUE_ISO</stp>
        <stp>[1.Weekly Download.xlsm]Coded!R209C34</stp>
        <tr r="AH209" s="14"/>
        <tr r="AH209" s="14"/>
      </tp>
      <tp t="s">
        <v>11/8/2021</v>
        <stp/>
        <stp>##V3_BDPV12</stp>
        <stp>XS2371895074 Corp</stp>
        <stp>SECURITY_PRICING_DATE</stp>
        <stp>[1.Weekly Download.xlsm]Coded!R168C49</stp>
        <tr r="AW168" s="14"/>
        <tr r="AW168" s="14"/>
        <tr r="AW168" s="14"/>
      </tp>
      <tp t="s">
        <v>CN</v>
        <stp/>
        <stp>##V3_BDPV12</stp>
        <stp>XS2364642293 Corp</stp>
        <stp>CNTRY_ISSUE_ISO</stp>
        <stp>[1.Weekly Download.xlsm]Coded!R167C34</stp>
        <tr r="AH167" s="14"/>
        <tr r="AH167" s="14"/>
      </tp>
      <tp t="s">
        <v>N</v>
        <stp/>
        <stp>##V3_BDPV12</stp>
        <stp>XS2368569252 Corp</stp>
        <stp>SOCIAL_BOND_IND</stp>
        <stp>[1.Weekly Download.xlsm]Coded!R175C57</stp>
        <tr r="BE175" s="14"/>
        <tr r="BE175" s="14"/>
      </tp>
      <tp t="s">
        <v>2/11/2021</v>
        <stp/>
        <stp>##V3_BDPV12</stp>
        <stp>XS2403671493 Corp</stp>
        <stp>SECURITY_PRICING_DATE</stp>
        <stp>[1.Weekly Download.xlsm]Coded!R136C49</stp>
        <tr r="AW136" s="14"/>
        <tr r="AW136" s="14"/>
        <tr r="AW136" s="14"/>
      </tp>
      <tp t="s">
        <v>VG</v>
        <stp/>
        <stp>##V3_BDPV12</stp>
        <stp>XS2102904864 Corp</stp>
        <stp>CNTRY_ISSUE_ISO</stp>
        <stp>[1.Weekly Download.xlsm]Coded!R313C34</stp>
        <tr r="AH313" s="14"/>
        <tr r="AH313" s="14"/>
      </tp>
      <tp t="s">
        <v>18/6/2020</v>
        <stp/>
        <stp>##V3_BDPV12</stp>
        <stp>XS2180875077 Corp</stp>
        <stp>SECURITY_PRICING_DATE</stp>
        <stp>[1.Weekly Download.xlsm]Coded!R302C49</stp>
        <tr r="AW302" s="14"/>
        <tr r="AW302" s="14"/>
        <tr r="AW302" s="14"/>
      </tp>
      <tp t="s">
        <v>N</v>
        <stp/>
        <stp>##V3_BDPV12</stp>
        <stp>XS2377688093 Corp</stp>
        <stp>SOCIAL_BOND_IND</stp>
        <stp>[1.Weekly Download.xlsm]Coded!R141C57</stp>
        <tr r="BE141" s="14"/>
        <tr r="BE141" s="14"/>
      </tp>
      <tp t="s">
        <v>8/6/2021</v>
        <stp/>
        <stp>##V3_BDPV12</stp>
        <stp>XS2344842575 Corp</stp>
        <stp>SECURITY_PRICING_DATE</stp>
        <stp>[1.Weekly Download.xlsm]Coded!R195C49</stp>
        <tr r="AW195" s="14"/>
        <tr r="AW195" s="14"/>
        <tr r="AW195" s="14"/>
      </tp>
      <tp t="s">
        <v>19/8/2021</v>
        <stp/>
        <stp>##V3_BDPV12</stp>
        <stp>XS2374621493 Corp</stp>
        <stp>SECURITY_PRICING_DATE</stp>
        <stp>[1.Weekly Download.xlsm]Coded!R163C49</stp>
        <tr r="AW163" s="14"/>
        <tr r="AW163" s="14"/>
        <tr r="AW163" s="14"/>
      </tp>
      <tp t="s">
        <v>KY</v>
        <stp/>
        <stp>##V3_BDPV12</stp>
        <stp>XS2110675860 Corp</stp>
        <stp>CNTRY_ISSUE_ISO</stp>
        <stp>[1.Weekly Download.xlsm]Coded!R312C34</stp>
        <tr r="AH312" s="14"/>
        <tr r="AH312" s="14"/>
      </tp>
      <tp t="s">
        <v>26/1/2021</v>
        <stp/>
        <stp>##V3_BDPV12</stp>
        <stp>XS2290959860 Corp</stp>
        <stp>SECURITY_PRICING_DATE</stp>
        <stp>[1.Weekly Download.xlsm]Coded!R251C49</stp>
        <tr r="AW251" s="14"/>
        <tr r="AW251" s="14"/>
        <tr r="AW251" s="14"/>
      </tp>
      <tp t="s">
        <v>12/8/2021</v>
        <stp/>
        <stp>##V3_BDPV12</stp>
        <stp>XS2364642293 Corp</stp>
        <stp>SECURITY_PRICING_DATE</stp>
        <stp>[1.Weekly Download.xlsm]Coded!R167C49</stp>
        <tr r="AW167" s="14"/>
        <tr r="AW167" s="14"/>
        <tr r="AW167" s="14"/>
      </tp>
      <tp t="s">
        <v>#N/A N/A</v>
        <stp/>
        <stp>##V3_BDPV12</stp>
        <stp>GDCOZ HK Equity</stp>
        <stp>RTG_MDY_FOREIGN_LT_BANK_DEPOSITS</stp>
        <stp>[1.Weekly Download.xlsm]Coded!R120C20</stp>
        <tr r="T120" s="14"/>
        <tr r="T120" s="14"/>
      </tp>
      <tp t="s">
        <v>9/11/2021</v>
        <stp/>
        <stp>##V3_BDPV12</stp>
        <stp>XS2405793089 Corp</stp>
        <stp>SECURITY_PRICING_DATE</stp>
        <stp>[1.Weekly Download.xlsm]Coded!R132C49</stp>
        <tr r="AW132" s="14"/>
        <tr r="AW132" s="14"/>
        <tr r="AW132" s="14"/>
      </tp>
      <tp t="s">
        <v>13/2/2020</v>
        <stp/>
        <stp>##V3_BDPV12</stp>
        <stp>XS2102904864 Corp</stp>
        <stp>SECURITY_PRICING_DATE</stp>
        <stp>[1.Weekly Download.xlsm]Coded!R313C49</stp>
        <tr r="AW313" s="14"/>
        <tr r="AW313" s="14"/>
        <tr r="AW313" s="14"/>
      </tp>
      <tp t="s">
        <v>VG</v>
        <stp/>
        <stp>##V3_BDPV12</stp>
        <stp>XS2469032630 Corp</stp>
        <stp>CNTRY_ISSUE_ISO</stp>
        <stp>[1.Weekly Download.xlsm]Coded!R107C34</stp>
        <tr r="AH107" s="14"/>
        <tr r="AH107" s="14"/>
      </tp>
      <tp t="s">
        <v>CN</v>
        <stp/>
        <stp>##V3_BDPV12</stp>
        <stp>XS2208864418 Corp</stp>
        <stp>CNTRY_ISSUE_ISO</stp>
        <stp>[1.Weekly Download.xlsm]Coded!R292C34</stp>
        <tr r="AH292" s="14"/>
        <tr r="AH292" s="14"/>
      </tp>
      <tp t="s">
        <v>CN</v>
        <stp/>
        <stp>##V3_BDPV12</stp>
        <stp>XS2208844493 Corp</stp>
        <stp>CNTRY_ISSUE_ISO</stp>
        <stp>[1.Weekly Download.xlsm]Coded!R287C34</stp>
        <tr r="AH287" s="14"/>
        <tr r="AH287" s="14"/>
      </tp>
      <tp t="s">
        <v>25/2/2021</v>
        <stp/>
        <stp>##V3_BDPV12</stp>
        <stp>XS2280636494 Corp</stp>
        <stp>SECURITY_PRICING_DATE</stp>
        <stp>[1.Weekly Download.xlsm]Coded!R242C49</stp>
        <tr r="AW242" s="14"/>
        <tr r="AW242" s="14"/>
        <tr r="AW242" s="14"/>
      </tp>
      <tp t="s">
        <v>8/12/2021</v>
        <stp/>
        <stp>##V3_BDPV12</stp>
        <stp>XS2418777285 Corp</stp>
        <stp>SECURITY_PRICING_DATE</stp>
        <stp>[1.Weekly Download.xlsm]Coded!R126C49</stp>
        <tr r="AW126" s="14"/>
        <tr r="AW126" s="14"/>
        <tr r="AW126" s="14"/>
      </tp>
      <tp t="s">
        <v>N</v>
        <stp/>
        <stp>##V3_BDPV12</stp>
        <stp>XS2298176988 Corp</stp>
        <stp>SOCIAL_BOND_IND</stp>
        <stp>[1.Weekly Download.xlsm]Coded!R238C57</stp>
        <tr r="BE238" s="14"/>
        <tr r="BE238" s="14"/>
      </tp>
      <tp t="s">
        <v>#N/A N/A</v>
        <stp/>
        <stp>##V3_BDPV12</stp>
        <stp>XS2351320366 Corp</stp>
        <stp>RTG_MDY_ISSUER</stp>
        <stp>[1.Weekly Download.xlsm]Coded!R194C11</stp>
        <tr r="K194" s="14"/>
      </tp>
      <tp t="s">
        <v>N</v>
        <stp/>
        <stp>##V3_BDPV12</stp>
        <stp>XS2280636494 Corp</stp>
        <stp>FLOATER</stp>
        <stp>[1.Weekly Download.xlsm]Coded!R242C29</stp>
        <tr r="AC242" s="14"/>
        <tr r="AC242" s="14"/>
      </tp>
      <tp t="s">
        <v>#N/A N/A</v>
        <stp/>
        <stp>##V3_BDPV12</stp>
        <stp>XS2469032630 Corp</stp>
        <stp>RTG_MDY_ISSUER</stp>
        <stp>[1.Weekly Download.xlsm]Coded!R107C11</stp>
        <tr r="K107" s="14"/>
      </tp>
      <tp t="s">
        <v>#N/A N/A</v>
        <stp/>
        <stp>##V3_BDPV12</stp>
        <stp>SISGZ CH Equity</stp>
        <stp>RTG_SP_LT_LC_ISSUER_CREDIT</stp>
        <stp>[1.Weekly Download.xlsm]Coded!R174C61</stp>
        <tr r="BI174" s="14"/>
      </tp>
      <tp t="s">
        <v>#N/A N/A</v>
        <stp/>
        <stp>##V3_BDPV12</stp>
        <stp>XS2347623626 Corp</stp>
        <stp>RTG_MDY_ISSUER</stp>
        <stp>[1.Weekly Download.xlsm]Coded!R166C11</stp>
        <tr r="K166" s="14"/>
      </tp>
      <tp t="s">
        <v>#N/A N/A</v>
        <stp/>
        <stp>##V3_BDPV12</stp>
        <stp>XS2176772031 Corp</stp>
        <stp>RTG_MDY_ISSUER</stp>
        <stp>[1.Weekly Download.xlsm]Coded!R299C11</stp>
        <tr r="K299" s="14"/>
      </tp>
      <tp t="s">
        <v>#N/A N/A</v>
        <stp/>
        <stp>##V3_BDPV12</stp>
        <stp>XS2357443410 Corp</stp>
        <stp>RTG_MDY_ISSUER</stp>
        <stp>[1.Weekly Download.xlsm]Coded!R170C11</stp>
        <tr r="K170" s="14"/>
      </tp>
      <tp t="s">
        <v>#N/A N/A</v>
        <stp/>
        <stp>##V3_BDPV12</stp>
        <stp>WLKTIZ HK Equity</stp>
        <stp>RTG_MDY_FOREIGN_LT_BANK_DEPOSITS</stp>
        <stp>[1.Weekly Download.xlsm]Coded!R115C20</stp>
        <tr r="T115" s="14"/>
        <tr r="T115" s="14"/>
      </tp>
      <tp t="s">
        <v>#N/A N/A</v>
        <stp/>
        <stp>##V3_BDPV12</stp>
        <stp>XS2461766805 Corp</stp>
        <stp>RTG_MDY_ISSUER</stp>
        <stp>[1.Weekly Download.xlsm]Coded!R105C11</stp>
        <tr r="K105" s="14"/>
      </tp>
      <tp t="s">
        <v>#N/A N/A</v>
        <stp/>
        <stp>##V3_BDPV12</stp>
        <stp>XS2384248790 Corp</stp>
        <stp>RTG_MDY_ISSUER</stp>
        <stp>[1.Weekly Download.xlsm]Coded!R155C11</stp>
        <tr r="K155" s="14"/>
      </tp>
      <tp t="s">
        <v>N</v>
        <stp/>
        <stp>##V3_BDPV12</stp>
        <stp>XS2098347821 Corp</stp>
        <stp>FLOATER</stp>
        <stp>[1.Weekly Download.xlsm]Coded!R307C29</stp>
        <tr r="AC307" s="14"/>
        <tr r="AC307" s="14"/>
      </tp>
      <tp t="s">
        <v>#N/A N/A</v>
        <stp/>
        <stp>##V3_BDPV12</stp>
        <stp>XS2228902255 Corp</stp>
        <stp>RTG_MDY_ISSUER</stp>
        <stp>[1.Weekly Download.xlsm]Coded!R261C11</stp>
        <tr r="K261" s="14"/>
      </tp>
      <tp t="s">
        <v>#N/A N/A</v>
        <stp/>
        <stp>##V3_BDPV12</stp>
        <stp>XS2290959860 Corp</stp>
        <stp>RTG_MDY_ISSUER</stp>
        <stp>[1.Weekly Download.xlsm]Coded!R251C11</stp>
        <tr r="K251" s="14"/>
      </tp>
      <tp t="s">
        <v>#N/A N/A</v>
        <stp/>
        <stp>##V3_BDPV12</stp>
        <stp>XS2228902255 Corp</stp>
        <stp>RTG_MDY_ISSUER</stp>
        <stp>[1.Weekly Download.xlsm]Coded!R249C11</stp>
        <tr r="K249" s="14"/>
      </tp>
      <tp t="s">
        <v>#N/A N/A</v>
        <stp/>
        <stp>##V3_BDPV12</stp>
        <stp>XS2368569252 Corp</stp>
        <stp>RTG_MDY_ISSUER</stp>
        <stp>[1.Weekly Download.xlsm]Coded!R175C11</stp>
        <tr r="K175" s="14"/>
      </tp>
      <tp t="s">
        <v>N</v>
        <stp/>
        <stp>##V3_BDPV12</stp>
        <stp>XS2379669299 Corp</stp>
        <stp>FLOATER</stp>
        <stp>[1.Weekly Download.xlsm]Coded!R162C29</stp>
        <tr r="AC162" s="14"/>
        <tr r="AC162" s="14"/>
      </tp>
      <tp t="s">
        <v>#N/A N/A</v>
        <stp/>
        <stp>##V3_BDPV12</stp>
        <stp>XS2390401524 Corp</stp>
        <stp>RTG_MDY_ISSUER</stp>
        <stp>[1.Weekly Download.xlsm]Coded!R129C11</stp>
        <tr r="K129" s="14"/>
      </tp>
      <tp t="s">
        <v>#N/A N/A</v>
        <stp/>
        <stp>##V3_BDPV12</stp>
        <stp>XS2199572111 Corp</stp>
        <stp>RTG_MDY_ISSUER</stp>
        <stp>[1.Weekly Download.xlsm]Coded!R297C11</stp>
        <tr r="K297" s="14"/>
      </tp>
      <tp t="s">
        <v>#N/A N/A</v>
        <stp/>
        <stp>##V3_BDPV12</stp>
        <stp>XS2320779213 Corp</stp>
        <stp>RTG_MDY_ISSUER</stp>
        <stp>[1.Weekly Download.xlsm]Coded!R217C11</stp>
        <tr r="K217" s="14"/>
      </tp>
      <tp t="s">
        <v>#N/A N/A</v>
        <stp/>
        <stp>##V3_BDPV12</stp>
        <stp>XS2320779213 Corp</stp>
        <stp>RTG_MDY_ISSUER</stp>
        <stp>[1.Weekly Download.xlsm]Coded!R118C11</stp>
        <tr r="K118" s="14"/>
      </tp>
      <tp t="s">
        <v>N</v>
        <stp/>
        <stp>##V3_BDPV12</stp>
        <stp>XS2288886216 Corp</stp>
        <stp>FLOATER</stp>
        <stp>[1.Weekly Download.xlsm]Coded!R233C29</stp>
        <tr r="AC233" s="14"/>
        <tr r="AC233" s="14"/>
      </tp>
      <tp t="s">
        <v>1/6/2023</v>
        <stp/>
        <stp>##V3_BDPV12</stp>
        <stp>G2380140 Corp</stp>
        <stp>SECURITY_PRICING_DATE</stp>
        <stp>[1.Weekly Download.xlsm]Coded!R37C3</stp>
        <tr r="C37" s="14"/>
        <tr r="C37" s="14"/>
      </tp>
      <tp t="s">
        <v>#N/A N/A</v>
        <stp/>
        <stp>##V3_BDPV12</stp>
        <stp>SISGZ CH Equity</stp>
        <stp>RTG_SP_LT_FC_ISSUER_CREDIT</stp>
        <stp>[1.Weekly Download.xlsm]Coded!R174C23</stp>
        <tr r="W174" s="14"/>
        <tr r="W174" s="14"/>
      </tp>
      <tp t="s">
        <v>USD</v>
        <stp/>
        <stp>##V3_BDPV12</stp>
        <stp>XS2673392796 Corp</stp>
        <stp>CRNCY</stp>
        <stp>[1.Weekly Download.xlsm]Coded!R14C52</stp>
        <tr r="AZ14" s="14"/>
        <tr r="AZ14" s="14"/>
      </tp>
      <tp t="s">
        <v>#N/A N/A</v>
        <stp/>
        <stp>##V3_BDPV12</stp>
        <stp>1532393D HK Equity</stp>
        <stp>EQY_PRIM_SECURITY_PRIM_EXCH</stp>
        <stp>[1.Weekly Download.xlsm]Coded!R69C35</stp>
        <tr r="AI69" s="14"/>
      </tp>
      <tp t="s">
        <v>#N/A N/A</v>
        <stp/>
        <stp>##V3_BDPV12</stp>
        <stp>1898540D VI Equity</stp>
        <stp>EQY_PRIM_SECURITY_PRIM_EXCH</stp>
        <stp>[1.Weekly Download.xlsm]Coded!R190C35</stp>
        <tr r="AI190" s="14"/>
      </tp>
      <tp t="s">
        <v>#N/A N/A</v>
        <stp/>
        <stp>##V3_BDPV12</stp>
        <stp>1891543D VI Equity</stp>
        <stp>EQY_PRIM_SECURITY_PRIM_EXCH</stp>
        <stp>[1.Weekly Download.xlsm]Coded!R207C35</stp>
        <tr r="AI207" s="14"/>
      </tp>
      <tp t="s">
        <v>#N/A N/A</v>
        <stp/>
        <stp>##V3_BDPV12</stp>
        <stp>2233074D CH Equity</stp>
        <stp>EQY_PRIM_SECURITY_PRIM_EXCH</stp>
        <stp>[1.Weekly Download.xlsm]Coded!R22C35</stp>
        <tr r="AI22" s="14"/>
      </tp>
      <tp t="s">
        <v>#N/A N/A</v>
        <stp/>
        <stp>##V3_BDPV12</stp>
        <stp>2086024D CH Equity</stp>
        <stp>EQY_PRIM_SECURITY_PRIM_EXCH</stp>
        <stp>[1.Weekly Download.xlsm]Coded!R54C35</stp>
        <tr r="AI54" s="14"/>
      </tp>
      <tp t="s">
        <v>#N/A N/A</v>
        <stp/>
        <stp>##V3_BDPV12</stp>
        <stp>1479341D CH Equity</stp>
        <stp>EQY_PRIM_SECURITY_PRIM_EXCH</stp>
        <stp>[1.Weekly Download.xlsm]Coded!R86C35</stp>
        <tr r="AI86" s="14"/>
      </tp>
      <tp t="s">
        <v>#N/A N/A</v>
        <stp/>
        <stp>##V3_BDPV12</stp>
        <stp>1479341D CH Equity</stp>
        <stp>EQY_PRIM_SECURITY_PRIM_EXCH</stp>
        <stp>[1.Weekly Download.xlsm]Coded!R47C35</stp>
        <tr r="AI47" s="14"/>
      </tp>
      <tp t="s">
        <v>#N/A N/A</v>
        <stp/>
        <stp>##V3_BDPV12</stp>
        <stp>1479341D CH Equity</stp>
        <stp>EQY_PRIM_SECURITY_PRIM_EXCH</stp>
        <stp>[1.Weekly Download.xlsm]Coded!R66C35</stp>
        <tr r="AI66" s="14"/>
      </tp>
      <tp t="s">
        <v>USD</v>
        <stp/>
        <stp>##V3_BDPV12</stp>
        <stp>XS2671493562 Corp</stp>
        <stp>CRNCY</stp>
        <stp>[1.Weekly Download.xlsm]Coded!R12C52</stp>
        <tr r="AZ12" s="14"/>
        <tr r="AZ12" s="14"/>
      </tp>
      <tp t="s">
        <v>#N/A N/A</v>
        <stp/>
        <stp>##V3_BDPV12</stp>
        <stp>0906260D CH Equity</stp>
        <stp>EQY_PRIM_SECURITY_PRIM_EXCH</stp>
        <stp>[1.Weekly Download.xlsm]Coded!R57C35</stp>
        <tr r="AI57" s="14"/>
      </tp>
      <tp t="s">
        <v>#N/A N/A</v>
        <stp/>
        <stp>##V3_BDPV12</stp>
        <stp>1310331D LN Equity</stp>
        <stp>EQY_PRIM_SECURITY_PRIM_EXCH</stp>
        <stp>[1.Weekly Download.xlsm]Coded!R39C35</stp>
        <tr r="AI39" s="14"/>
      </tp>
      <tp t="s">
        <v>#N/A N/A</v>
        <stp/>
        <stp>##V3_BDPV12</stp>
        <stp>0906260D CH Equity</stp>
        <stp>EQY_PRIM_SECURITY_PRIM_EXCH</stp>
        <stp>[1.Weekly Download.xlsm]Coded!R31C35</stp>
        <tr r="AI31" s="14"/>
      </tp>
      <tp t="s">
        <v>#N/A N/A</v>
        <stp/>
        <stp>##V3_BDPV12</stp>
        <stp>0906260D CH Equity</stp>
        <stp>EQY_PRIM_SECURITY_PRIM_EXCH</stp>
        <stp>[1.Weekly Download.xlsm]Coded!R32C35</stp>
        <tr r="AI32" s="14"/>
      </tp>
      <tp t="s">
        <v>#N/A N/A</v>
        <stp/>
        <stp>##V3_BDPV12</stp>
        <stp>1915251D VI Equity</stp>
        <stp>EQY_PRIM_SECURITY_PRIM_EXCH</stp>
        <stp>[1.Weekly Download.xlsm]Coded!R156C35</stp>
        <tr r="AI156" s="14"/>
      </tp>
      <tp t="s">
        <v>#N/A N/A</v>
        <stp/>
        <stp>##V3_BDPV12</stp>
        <stp>1827742D VI Equity</stp>
        <stp>EQY_PRIM_SECURITY_PRIM_EXCH</stp>
        <stp>[1.Weekly Download.xlsm]Coded!R278C35</stp>
        <tr r="AI278" s="14"/>
      </tp>
      <tp t="s">
        <v>USD</v>
        <stp/>
        <stp>##V3_BDPV12</stp>
        <stp>XS2584378025 Corp</stp>
        <stp>CRNCY</stp>
        <stp>[1.Weekly Download.xlsm]Coded!R63C52</stp>
        <tr r="AZ63" s="14"/>
        <tr r="AZ63" s="14"/>
      </tp>
      <tp t="s">
        <v>#N/A N/A</v>
        <stp/>
        <stp>##V3_BDPV12</stp>
        <stp>1922316D CH Equity</stp>
        <stp>EQY_PRIM_SECURITY_PRIM_EXCH</stp>
        <stp>[1.Weekly Download.xlsm]Coded!R88C35</stp>
        <tr r="AI88" s="14"/>
      </tp>
      <tp t="s">
        <v>#N/A N/A</v>
        <stp/>
        <stp>##V3_BDPV12</stp>
        <stp>1922316D CH Equity</stp>
        <stp>EQY_PRIM_SECURITY_PRIM_EXCH</stp>
        <stp>[1.Weekly Download.xlsm]Coded!R89C35</stp>
        <tr r="AI89" s="14"/>
      </tp>
      <tp t="s">
        <v>#N/A N/A</v>
        <stp/>
        <stp>##V3_BDPV12</stp>
        <stp>HK0000954104 Corp</stp>
        <stp>RTG_SP_LT_FC_ISSUER_CREDIT</stp>
        <stp>[1.Weekly Download.xlsm]Coded!R7C15</stp>
        <tr r="O7" s="14"/>
      </tp>
      <tp t="s">
        <v>BBB+</v>
        <stp/>
        <stp>##V3_BDPV12</stp>
        <stp>0795591D CH Equity</stp>
        <stp>RTG_FITCH_LT_ISSUER_DEFAULT</stp>
        <stp>[1.Weekly Download.xlsm]Coded!R167C62</stp>
        <tr r="BJ167" s="14"/>
        <tr r="BJ167" s="14"/>
      </tp>
      <tp t="s">
        <v>12/1/2023</v>
        <stp/>
        <stp>##V3_BDPV12</stp>
        <stp>XS2576128727 Corp</stp>
        <stp>SECURITY_PRICING_DATE</stp>
        <stp>[1.Weekly Download.xlsm]Coded!R69C49</stp>
        <tr r="AW69" s="14"/>
        <tr r="AW69" s="14"/>
        <tr r="AW69" s="14"/>
      </tp>
      <tp t="s">
        <v>BBB</v>
        <stp/>
        <stp>##V3_BDPV12</stp>
        <stp>0794492D CH Equity</stp>
        <stp>RTG_FITCH_LT_ISSUER_DEFAULT</stp>
        <stp>[1.Weekly Download.xlsm]Coded!R168C24</stp>
        <tr r="X168" s="14"/>
        <tr r="X168" s="14"/>
        <tr r="X168" s="14"/>
      </tp>
      <tp t="s">
        <v>BBB</v>
        <stp/>
        <stp>##V3_BDPV12</stp>
        <stp>0794492D CH Equity</stp>
        <stp>RTG_FITCH_LT_ISSUER_DEFAULT</stp>
        <stp>[1.Weekly Download.xlsm]Coded!R158C24</stp>
        <tr r="X158" s="14"/>
        <tr r="X158" s="14"/>
        <tr r="X158" s="14"/>
      </tp>
      <tp t="s">
        <v>14/6/2023</v>
        <stp/>
        <stp>##V3_BDPV12</stp>
        <stp>XS2634238526 Corp</stp>
        <stp>SECURITY_PRICING_DATE</stp>
        <stp>[1.Weekly Download.xlsm]Coded!R31C49</stp>
        <tr r="AW31" s="14"/>
        <tr r="AW31" s="14"/>
        <tr r="AW31" s="14"/>
      </tp>
      <tp t="s">
        <v>14/6/2023</v>
        <stp/>
        <stp>##V3_BDPV12</stp>
        <stp>XS2634238526 Corp</stp>
        <stp>SECURITY_PRICING_DATE</stp>
        <stp>[1.Weekly Download.xlsm]Coded!R32C49</stp>
        <tr r="AW32" s="14"/>
        <tr r="AW32" s="14"/>
        <tr r="AW32" s="14"/>
      </tp>
      <tp t="s">
        <v>28/2/2023</v>
        <stp/>
        <stp>##V3_BDPV12</stp>
        <stp>XS2587421681 Corp</stp>
        <stp>SECURITY_PRICING_DATE</stp>
        <stp>[1.Weekly Download.xlsm]Coded!R60C49</stp>
        <tr r="AW60" s="14"/>
        <tr r="AW60" s="14"/>
        <tr r="AW60" s="14"/>
      </tp>
      <tp t="s">
        <v>25/8/2022</v>
        <stp/>
        <stp>##V3_BDPV12</stp>
        <stp>XS2502807345 Corp</stp>
        <stp>SECURITY_PRICING_DATE</stp>
        <stp>[1.Weekly Download.xlsm]Coded!R88C49</stp>
        <tr r="AW88" s="14"/>
        <tr r="AW88" s="14"/>
        <tr r="AW88" s="14"/>
      </tp>
      <tp t="s">
        <v>22/11/2022</v>
        <stp/>
        <stp>##V3_BDPV12</stp>
        <stp>XS2559584888 Corp</stp>
        <stp>SECURITY_PRICING_DATE</stp>
        <stp>[1.Weekly Download.xlsm]Coded!R78C49</stp>
        <tr r="AW78" s="14"/>
        <tr r="AW78" s="14"/>
        <tr r="AW78" s="14"/>
      </tp>
      <tp t="s">
        <v>2772 HK</v>
        <stp/>
        <stp>##V3_BDPV12</stp>
        <stp>XS2341214059 Corp</stp>
        <stp>ISSUER_PARENT_EQY_TICKER</stp>
        <stp>[1.Weekly Download.xlsm]Coded!R221C58</stp>
        <tr r="BF221" s="14"/>
        <tr r="BF221" s="14"/>
      </tp>
      <tp t="s">
        <v>2019 HK</v>
        <stp/>
        <stp>##V3_BDPV12</stp>
        <stp>XS2262084374 Corp</stp>
        <stp>ISSUER_PARENT_EQY_TICKER</stp>
        <stp>[1.Weekly Download.xlsm]Coded!R260C58</stp>
        <tr r="BF260" s="14"/>
        <tr r="BF260" s="14"/>
      </tp>
      <tp t="s">
        <v>#N/A N/A</v>
        <stp/>
        <stp>##V3_BDPV12</stp>
        <stp>XS2344386540 Corp</stp>
        <stp>ISSUER_PARENT_EQY_TICKER</stp>
        <stp>[1.Weekly Download.xlsm]Coded!R211C58</stp>
        <tr r="BF211" s="14"/>
      </tp>
      <tp t="s">
        <v>HNIMGZ CH</v>
        <stp/>
        <stp>##V3_BDPV12</stp>
        <stp>XS2347623626 Corp</stp>
        <stp>ISSUER_PARENT_EQY_TICKER</stp>
        <stp>[1.Weekly Download.xlsm]Coded!R166C58</stp>
        <tr r="BF166" s="14"/>
        <tr r="BF166" s="14"/>
      </tp>
      <tp t="s">
        <v>#N/A N/A</v>
        <stp/>
        <stp>##V3_BDPV12</stp>
        <stp>XS2423517205 Corp</stp>
        <stp>ISSUER_PARENT_EQY_TICKER</stp>
        <stp>[1.Weekly Download.xlsm]Coded!R124C58</stp>
        <tr r="BF124" s="14"/>
      </tp>
      <tp t="s">
        <v>3383 HK</v>
        <stp/>
        <stp>##V3_BDPV12</stp>
        <stp>XS2382274376 Corp</stp>
        <stp>ISSUER_PARENT_EQY_TICKER</stp>
        <stp>[1.Weekly Download.xlsm]Coded!R157C58</stp>
        <tr r="BF157" s="14"/>
        <tr r="BF157" s="14"/>
      </tp>
      <tp t="s">
        <v>JINGRZ CH</v>
        <stp/>
        <stp>##V3_BDPV12</stp>
        <stp>XS2294198549 Corp</stp>
        <stp>ISSUER_PARENT_EQY_TICKER</stp>
        <stp>[1.Weekly Download.xlsm]Coded!R244C58</stp>
        <tr r="BF244" s="14"/>
        <tr r="BF244" s="14"/>
      </tp>
      <tp t="s">
        <v>1233 HK</v>
        <stp/>
        <stp>##V3_BDPV12</stp>
        <stp>XS2348280962 Corp</stp>
        <stp>ISSUER_PARENT_EQY_TICKER</stp>
        <stp>[1.Weekly Download.xlsm]Coded!R206C58</stp>
        <tr r="BF206" s="14"/>
        <tr r="BF206" s="14"/>
      </tp>
      <tp t="s">
        <v>600705 CH</v>
        <stp/>
        <stp>##V3_BDPV12</stp>
        <stp>XS2320779130 Corp</stp>
        <stp>ISSUER_PARENT_EQY_TICKER</stp>
        <stp>[1.Weekly Download.xlsm]Coded!R235C58</stp>
        <tr r="BF235" s="14"/>
        <tr r="BF235" s="14"/>
      </tp>
      <tp t="s">
        <v>0967746D CH</v>
        <stp/>
        <stp>##V3_BDPV12</stp>
        <stp>XS2381154009 Corp</stp>
        <stp>ISSUER_PARENT_EQY_TICKER</stp>
        <stp>[1.Weekly Download.xlsm]Coded!R142C58</stp>
        <tr r="BF142" s="14"/>
        <tr r="BF142" s="14"/>
      </tp>
      <tp t="s">
        <v>9993 HK</v>
        <stp/>
        <stp>##V3_BDPV12</stp>
        <stp>XS2384610577 Corp</stp>
        <stp>ISSUER_PARENT_EQY_TICKER</stp>
        <stp>[1.Weekly Download.xlsm]Coded!R149C58</stp>
        <tr r="BF149" s="14"/>
        <tr r="BF149" s="14"/>
      </tp>
      <tp t="s">
        <v>#N/A N/A</v>
        <stp/>
        <stp>##V3_BDPV12</stp>
        <stp>FJTZKZ CH Equity</stp>
        <stp>RTG_MDY_ISSUER</stp>
        <stp>[1.Weekly Download.xlsm]Coded!R184C59</stp>
        <tr r="BG184" s="14"/>
      </tp>
      <tp t="s">
        <v>1186 HK</v>
        <stp/>
        <stp>##V3_BDPV12</stp>
        <stp>XS2340539142 Corp</stp>
        <stp>ISSUER_PARENT_EQY_TICKER</stp>
        <stp>[1.Weekly Download.xlsm]Coded!R214C58</stp>
        <tr r="BF214" s="14"/>
        <tr r="BF214" s="14"/>
      </tp>
      <tp t="s">
        <v>812 HK</v>
        <stp/>
        <stp>##V3_BDPV12</stp>
        <stp>XS2289193810 Corp</stp>
        <stp>ISSUER_PARENT_EQY_TICKER</stp>
        <stp>[1.Weekly Download.xlsm]Coded!R245C58</stp>
        <tr r="BF245" s="14"/>
        <tr r="BF245" s="14"/>
      </tp>
      <tp t="s">
        <v>0795624D CH</v>
        <stp/>
        <stp>##V3_BDPV12</stp>
        <stp>XS2406547765 Corp</stp>
        <stp>ISSUER_PARENT_EQY_TICKER</stp>
        <stp>[1.Weekly Download.xlsm]Coded!R117C58</stp>
        <tr r="BF117" s="14"/>
        <tr r="BF117" s="14"/>
      </tp>
      <tp t="s">
        <v>1288 HK</v>
        <stp/>
        <stp>##V3_BDPV12</stp>
        <stp>XS2379486884 Corp</stp>
        <stp>ISSUER_PARENT_EQY_TICKER</stp>
        <stp>[1.Weekly Download.xlsm]Coded!R160C58</stp>
        <tr r="BF160" s="14"/>
        <tr r="BF160" s="14"/>
      </tp>
      <tp t="s">
        <v>#N/A N/A</v>
        <stp/>
        <stp>##V3_BDPV12</stp>
        <stp>XS2379456895 Corp</stp>
        <stp>ISSUER_PARENT_EQY_TICKER</stp>
        <stp>[1.Weekly Download.xlsm]Coded!R158C58</stp>
        <tr r="BF158" s="14"/>
      </tp>
      <tp t="s">
        <v>3328 HK</v>
        <stp/>
        <stp>##V3_BDPV12</stp>
        <stp>XS2085545494 Corp</stp>
        <stp>ISSUER_PARENT_EQY_TICKER</stp>
        <stp>[1.Weekly Download.xlsm]Coded!R308C58</stp>
        <tr r="BF308" s="14"/>
        <tr r="BF308" s="14"/>
      </tp>
      <tp t="s">
        <v>#N/A N/A</v>
        <stp/>
        <stp>##V3_BDPV12</stp>
        <stp>XS2371895074 Corp</stp>
        <stp>ISSUER_PARENT_EQY_TICKER</stp>
        <stp>[1.Weekly Download.xlsm]Coded!R168C58</stp>
        <tr r="BF168" s="14"/>
      </tp>
      <tp t="s">
        <v>601818 CH</v>
        <stp/>
        <stp>##V3_BDPV12</stp>
        <stp>XS2344842575 Corp</stp>
        <stp>ISSUER_PARENT_EQY_TICKER</stp>
        <stp>[1.Weekly Download.xlsm]Coded!R195C58</stp>
        <tr r="BF195" s="14"/>
        <tr r="BF195" s="14"/>
      </tp>
      <tp t="s">
        <v>754 HK</v>
        <stp/>
        <stp>##V3_BDPV12</stp>
        <stp>XS2353028298 Corp</stp>
        <stp>ISSUER_PARENT_EQY_TICKER</stp>
        <stp>[1.Weekly Download.xlsm]Coded!R176C58</stp>
        <tr r="BF176" s="14"/>
        <tr r="BF176" s="14"/>
      </tp>
      <tp t="s">
        <v>754 HK</v>
        <stp/>
        <stp>##V3_BDPV12</stp>
        <stp>XS2353028298 Corp</stp>
        <stp>ISSUER_PARENT_EQY_TICKER</stp>
        <stp>[1.Weekly Download.xlsm]Coded!R193C58</stp>
        <tr r="BF193" s="14"/>
        <tr r="BF193" s="14"/>
      </tp>
      <tp t="s">
        <v>600705 CH</v>
        <stp/>
        <stp>##V3_BDPV12</stp>
        <stp>XS2284243586 Corp</stp>
        <stp>ISSUER_PARENT_EQY_TICKER</stp>
        <stp>[1.Weekly Download.xlsm]Coded!R246C58</stp>
        <tr r="BF246" s="14"/>
        <tr r="BF246" s="14"/>
      </tp>
      <tp>
        <v>100</v>
        <stp/>
        <stp>##V3_BDPV12</stp>
        <stp>HK0000555539 Corp</stp>
        <stp>ISSUE_PX</stp>
        <stp>[1.Weekly Download.xlsm]Coded!R304C54</stp>
        <tr r="BB304" s="14"/>
        <tr r="BB304" s="14"/>
      </tp>
      <tp t="s">
        <v>1537717D CH</v>
        <stp/>
        <stp>##V3_BDPV12</stp>
        <stp>XS2298176988 Corp</stp>
        <stp>ISSUER_PARENT_EQY_TICKER</stp>
        <stp>[1.Weekly Download.xlsm]Coded!R238C58</stp>
        <tr r="BF238" s="14"/>
        <tr r="BF238" s="14"/>
      </tp>
      <tp t="s">
        <v>1022891D CH</v>
        <stp/>
        <stp>##V3_BDPV12</stp>
        <stp>XS2094050593 Corp</stp>
        <stp>ISSUER_PARENT_EQY_TICKER</stp>
        <stp>[1.Weekly Download.xlsm]Coded!R278C58</stp>
        <tr r="BF278" s="14"/>
        <tr r="BF278" s="14"/>
      </tp>
      <tp t="s">
        <v>81 HK</v>
        <stp/>
        <stp>##V3_BDPV12</stp>
        <stp>XS2295983410 Corp</stp>
        <stp>ISSUER_PARENT_EQY_TICKER</stp>
        <stp>[1.Weekly Download.xlsm]Coded!R248C58</stp>
        <tr r="BF248" s="14"/>
        <tr r="BF248" s="14"/>
      </tp>
      <tp t="s">
        <v>#N/A N/A</v>
        <stp/>
        <stp>##V3_BDPV12</stp>
        <stp>WLKTIZ HK Equity</stp>
        <stp>RTG_MDY_LT_CORP_FAMILY</stp>
        <stp>[1.Weekly Download.xlsm]Coded!R115C22</stp>
        <tr r="V115" s="14"/>
        <tr r="V115" s="14"/>
      </tp>
      <tp t="s">
        <v>#N/A N/A</v>
        <stp/>
        <stp>##V3_BDPV12</stp>
        <stp>300919 CH Equity</stp>
        <stp>RTG_MDY_ISSUER</stp>
        <stp>[1.Weekly Download.xlsm]Coded!R87C19</stp>
        <tr r="S87" s="14"/>
        <tr r="S87" s="14"/>
      </tp>
      <tp t="s">
        <v>#N/A N/A</v>
        <stp/>
        <stp>##V3_BDPV12</stp>
        <stp>1776488D CH Equity</stp>
        <stp>RTG_MDY_LT_CORP_FAMILY</stp>
        <stp>[1.Weekly Download.xlsm]Coded!R171C22</stp>
        <tr r="V171" s="14"/>
        <tr r="V171" s="14"/>
      </tp>
      <tp t="s">
        <v>#N/A N/A</v>
        <stp/>
        <stp>##V3_BDPV12</stp>
        <stp>300919 CH Equity</stp>
        <stp>RTG_MDY_ISSUER</stp>
        <stp>[1.Weekly Download.xlsm]Coded!R87C59</stp>
        <tr r="BG87" s="14"/>
      </tp>
      <tp t="s">
        <v>#N/A N/A</v>
        <stp/>
        <stp>##V3_BDPV12</stp>
        <stp>0185525D HK Equity</stp>
        <stp>RTG_MDY_LT_CORP_FAMILY</stp>
        <stp>[1.Weekly Download.xlsm]Coded!R251C22</stp>
        <tr r="V251" s="14"/>
        <tr r="V251" s="14"/>
      </tp>
      <tp t="s">
        <v>TENCENT HOLDINGS LTD</v>
        <stp/>
        <stp>##V3_BDPV12</stp>
        <stp>US88032XBD57 Corp</stp>
        <stp>NAME</stp>
        <stp>[1.Weekly Download.xlsm]Coded!R228C4</stp>
        <tr r="D228" s="14"/>
        <tr r="D228" s="14"/>
      </tp>
      <tp t="s">
        <v>#N/A N/A</v>
        <stp/>
        <stp>##V3_BDPV12</stp>
        <stp>XS2623993974 Corp</stp>
        <stp>RTG_FITCH_LT_ISSUER_DEFAULT</stp>
        <stp>[1.Weekly Download.xlsm]Coded!R29C16</stp>
        <tr r="P29" s="14"/>
      </tp>
      <tp t="s">
        <v>#N/A N/A</v>
        <stp/>
        <stp>##V3_BDPV12</stp>
        <stp>SISGZ CH Equity</stp>
        <stp>RTG_FITCH_LT_ISSUER_DEFAULT</stp>
        <stp>[1.Weekly Download.xlsm]Coded!R174C62</stp>
        <tr r="BJ174" s="14"/>
      </tp>
      <tp t="s">
        <v>TONGLU NEW CITY DEV</v>
        <stp/>
        <stp>##V3_BDPV12</stp>
        <stp>G2380160 Corp</stp>
        <stp>NAME</stp>
        <stp>[1.Weekly Download.xlsm]Coded!R33C4</stp>
        <tr r="D33" s="14"/>
        <tr r="D33" s="14"/>
      </tp>
      <tp t="s">
        <v>#N/A N/A</v>
        <stp/>
        <stp>##V3_BDPV12</stp>
        <stp>0893024D CH Equity</stp>
        <stp>RTG_MDY_FOREIGN_LT_BANK_DEPOSITS</stp>
        <stp>[1.Weekly Download.xlsm]Coded!R94C60</stp>
        <tr r="BH94" s="14"/>
      </tp>
      <tp t="s">
        <v>CN</v>
        <stp/>
        <stp>##V3_BDPV12</stp>
        <stp>HK0000954104 Corp</stp>
        <stp>CNTRY_ISSUE_ISO</stp>
        <stp>[1.Weekly Download.xlsm]Coded!R7C34</stp>
        <tr r="AH7" s="14"/>
        <tr r="AH7" s="14"/>
      </tp>
      <tp t="s">
        <v>#N/A Field Not Applicable</v>
        <stp/>
        <stp>##V3_BDPV12</stp>
        <stp>XS2589270953 Corp</stp>
        <stp>GUARANTOR_EQY_TICKER</stp>
        <stp>[1.Weekly Download.xlsm]Coded!R62C18</stp>
        <tr r="R62" s="14"/>
        <tr r="R62" s="14"/>
        <tr r="R62" s="14"/>
      </tp>
      <tp t="s">
        <v>#N/A N/A</v>
        <stp/>
        <stp>##V3_BDPV12</stp>
        <stp>SISGZ CH Equity</stp>
        <stp>RTG_FITCH_LT_ISSUER_DEFAULT</stp>
        <stp>[1.Weekly Download.xlsm]Coded!R174C24</stp>
        <tr r="X174" s="14"/>
        <tr r="X174" s="14"/>
      </tp>
      <tp t="s">
        <v>#N/A N/A</v>
        <stp/>
        <stp>##V3_BDPV12</stp>
        <stp>GXCDIZ CH Equity</stp>
        <stp>EQY_PRIM_SECURITY_PRIM_EXCH</stp>
        <stp>[1.Weekly Download.xlsm]Coded!R141C35</stp>
        <tr r="AI141" s="14"/>
      </tp>
      <tp t="s">
        <v>#N/A N/A</v>
        <stp/>
        <stp>##V3_BDPV12</stp>
        <stp>XS2663498314 Corp</stp>
        <stp>RTG_FITCH_LT_ISSUER_DEFAULT</stp>
        <stp>[1.Weekly Download.xlsm]Coded!R20C16</stp>
        <tr r="P20" s="14"/>
      </tp>
      <tp t="s">
        <v>#N/A Field Not Applicable</v>
        <stp/>
        <stp>##V3_BDPV12</stp>
        <stp>XS2599011116 Corp</stp>
        <stp>GUARANTOR_EQY_TICKER</stp>
        <stp>[1.Weekly Download.xlsm]Coded!R51C18</stp>
        <tr r="R51" s="14"/>
        <tr r="R51" s="14"/>
        <tr r="R51" s="14"/>
      </tp>
      <tp t="s">
        <v>#N/A N/A</v>
        <stp/>
        <stp>##V3_BDPV12</stp>
        <stp>HK0000946829 Corp</stp>
        <stp>SPREAD_TO_TSY_ISSUE</stp>
        <stp>[1.Weekly Download.xlsm]Coded!R13C26</stp>
        <tr r="Z13" s="14"/>
      </tp>
      <tp t="s">
        <v>#N/A N/A</v>
        <stp/>
        <stp>##V3_BDPV12</stp>
        <stp>G238025 Corp</stp>
        <stp>RTG_SP</stp>
        <stp>[1.Weekly Download.xlsm]Coded!R66C9</stp>
        <tr r="I66" s="14"/>
      </tp>
      <tp t="s">
        <v>#N/A N/A</v>
        <stp/>
        <stp>##V3_BDPV12</stp>
        <stp>G238046 Corp</stp>
        <stp>RTG_SP</stp>
        <stp>[1.Weekly Download.xlsm]Coded!R56C9</stp>
        <tr r="I56" s="14"/>
      </tp>
      <tp t="s">
        <v>#N/A Field Not Applicable</v>
        <stp/>
        <stp>##V3_BDPV12</stp>
        <stp>XS2623522930 Corp</stp>
        <stp>FLT_SPREAD</stp>
        <stp>[1.Weekly Download.xlsm]Coded!R38C28</stp>
        <tr r="AB38" s="14"/>
      </tp>
      <tp t="s">
        <v>#N/A N/A</v>
        <stp/>
        <stp>##V3_BDPV12</stp>
        <stp>G228069 Corp</stp>
        <stp>RTG_SP</stp>
        <stp>[1.Weekly Download.xlsm]Coded!R76C9</stp>
        <tr r="I76" s="14"/>
      </tp>
      <tp t="s">
        <v>#N/A Field Not Applicable</v>
        <stp/>
        <stp>##V3_BDPV12</stp>
        <stp>XS2547520531 Corp</stp>
        <stp>FLT_SPREAD</stp>
        <stp>[1.Weekly Download.xlsm]Coded!R79C28</stp>
        <tr r="AB79" s="14"/>
      </tp>
      <tp t="s">
        <v>#N/A N/A</v>
        <stp/>
        <stp>##V3_BDPV12</stp>
        <stp>XS2661086483 Corp</stp>
        <stp>SPREAD_TO_TSY_ISSUE</stp>
        <stp>[1.Weekly Download.xlsm]Coded!R15C26</stp>
        <tr r="Z15" s="14"/>
      </tp>
      <tp t="s">
        <v>#N/A N/A</v>
        <stp/>
        <stp>##V3_BDPV12</stp>
        <stp>G238098 Corp</stp>
        <stp>RTG_SP</stp>
        <stp>[1.Weekly Download.xlsm]Coded!R46C9</stp>
        <tr r="I46" s="14"/>
      </tp>
      <tp t="s">
        <v>#N/A N/A</v>
        <stp/>
        <stp>##V3_BDPV12</stp>
        <stp>XS2589270953 Corp</stp>
        <stp>RTG_SP_LT_FC_ISSUER_CREDIT</stp>
        <stp>[1.Weekly Download.xlsm]Coded!R62C15</stp>
        <tr r="O62" s="14"/>
      </tp>
      <tp t="s">
        <v>#N/A N/A</v>
        <stp/>
        <stp>##V3_BDPV12</stp>
        <stp>HK0000939428 Corp</stp>
        <stp>RTG_FITCH_LT_ISSUER_DEFAULT</stp>
        <stp>[1.Weekly Download.xlsm]Coded!R26C16</stp>
        <tr r="P26" s="14"/>
      </tp>
      <tp t="s">
        <v>#N/A N/A</v>
        <stp/>
        <stp>##V3_BDPV12</stp>
        <stp>XS2668376747 Corp</stp>
        <stp>RTG_SP_LT_FC_ISSUER_CREDIT</stp>
        <stp>[1.Weekly Download.xlsm]Coded!R16C15</stp>
        <tr r="O16" s="14"/>
      </tp>
      <tp t="s">
        <v>#N/A N/A</v>
        <stp/>
        <stp>##V3_BDPV12</stp>
        <stp>XS2671493562 Corp</stp>
        <stp>SPREAD_TO_TSY_ISSUE</stp>
        <stp>[1.Weekly Download.xlsm]Coded!R12C26</stp>
        <tr r="Z12" s="14"/>
      </tp>
      <tp t="s">
        <v>#N/A N/A</v>
        <stp/>
        <stp>##V3_BDPV12</stp>
        <stp>XS2540489338 Corp</stp>
        <stp>RTG_SP_LT_FC_ISSUER_CREDIT</stp>
        <stp>[1.Weekly Download.xlsm]Coded!R65C15</stp>
        <tr r="O65" s="14"/>
      </tp>
      <tp t="s">
        <v>CN</v>
        <stp/>
        <stp>##V3_BDPV12</stp>
        <stp>XS2262783033 Corp</stp>
        <stp>CNTRY_ISSUE_ISO</stp>
        <stp>[1.Weekly Download.xlsm]Coded!R266C34</stp>
        <tr r="AH266" s="14"/>
        <tr r="AH266" s="14"/>
      </tp>
      <tp t="s">
        <v>CN</v>
        <stp/>
        <stp>##V3_BDPV12</stp>
        <stp>XS2423517205 Corp</stp>
        <stp>CNTRY_ISSUE_ISO</stp>
        <stp>[1.Weekly Download.xlsm]Coded!R124C34</stp>
        <tr r="AH124" s="14"/>
        <tr r="AH124" s="14"/>
      </tp>
      <tp t="s">
        <v>VG</v>
        <stp/>
        <stp>##V3_BDPV12</stp>
        <stp>XS2102905168 Corp</stp>
        <stp>CNTRY_ISSUE_ISO</stp>
        <stp>[1.Weekly Download.xlsm]Coded!R314C34</stp>
        <tr r="AH314" s="14"/>
        <tr r="AH314" s="14"/>
      </tp>
      <tp t="s">
        <v>#N/A N/A</v>
        <stp/>
        <stp>##V3_BDPV12</stp>
        <stp>HK0000744802 Corp</stp>
        <stp>RTG_MDY_ISSUER</stp>
        <stp>[1.Weekly Download.xlsm]Coded!R185C11</stp>
        <tr r="K185" s="14"/>
      </tp>
      <tp t="s">
        <v>22/7/2021</v>
        <stp/>
        <stp>##V3_BDPV12</stp>
        <stp>XS2314627089 Corp</stp>
        <stp>SECURITY_PRICING_DATE</stp>
        <stp>[1.Weekly Download.xlsm]Coded!R174C49</stp>
        <tr r="AW174" s="14"/>
        <tr r="AW174" s="14"/>
        <tr r="AW174" s="14"/>
      </tp>
      <tp t="s">
        <v>CN</v>
        <stp/>
        <stp>##V3_BDPV12</stp>
        <stp>XS2456820690 Corp</stp>
        <stp>CNTRY_ISSUE_ISO</stp>
        <stp>[1.Weekly Download.xlsm]Coded!R110C34</stp>
        <tr r="AH110" s="14"/>
        <tr r="AH110" s="14"/>
      </tp>
      <tp t="s">
        <v>VG</v>
        <stp/>
        <stp>##V3_BDPV12</stp>
        <stp>XS2211674143 Corp</stp>
        <stp>CNTRY_ISSUE_ISO</stp>
        <stp>[1.Weekly Download.xlsm]Coded!R284C34</stp>
        <tr r="AH284" s="14"/>
        <tr r="AH284" s="14"/>
      </tp>
      <tp t="s">
        <v>VG</v>
        <stp/>
        <stp>##V3_BDPV12</stp>
        <stp>XS2208275854 Corp</stp>
        <stp>CNTRY_ISSUE_ISO</stp>
        <stp>[1.Weekly Download.xlsm]Coded!R290C34</stp>
        <tr r="AH290" s="14"/>
        <tr r="AH290" s="14"/>
      </tp>
      <tp t="s">
        <v>HK</v>
        <stp/>
        <stp>##V3_BDPV12</stp>
        <stp>XS2351320366 Corp</stp>
        <stp>CNTRY_ISSUE_ISO</stp>
        <stp>[1.Weekly Download.xlsm]Coded!R194C34</stp>
        <tr r="AH194" s="14"/>
        <tr r="AH194" s="14"/>
      </tp>
      <tp t="s">
        <v>#N/A N/A</v>
        <stp/>
        <stp>##V3_BDPV12</stp>
        <stp>HK0000732815 Corp</stp>
        <stp>RTG_MDY_ISSUER</stp>
        <stp>[1.Weekly Download.xlsm]Coded!R200C11</stp>
        <tr r="K200" s="14"/>
      </tp>
      <tp t="s">
        <v>HK</v>
        <stp/>
        <stp>##V3_BDPV12</stp>
        <stp>XS2176772031 Corp</stp>
        <stp>CNTRY_ISSUE_ISO</stp>
        <stp>[1.Weekly Download.xlsm]Coded!R299C34</stp>
        <tr r="AH299" s="14"/>
        <tr r="AH299" s="14"/>
      </tp>
      <tp t="s">
        <v>N</v>
        <stp/>
        <stp>##V3_BDPV12</stp>
        <stp>XS2288886216 Corp</stp>
        <stp>SOCIAL_BOND_IND</stp>
        <stp>[1.Weekly Download.xlsm]Coded!R233C57</stp>
        <tr r="BE233" s="14"/>
        <tr r="BE233" s="14"/>
      </tp>
      <tp t="s">
        <v>HK</v>
        <stp/>
        <stp>##V3_BDPV12</stp>
        <stp>XS2176772205 Corp</stp>
        <stp>CNTRY_ISSUE_ISO</stp>
        <stp>[1.Weekly Download.xlsm]Coded!R298C34</stp>
        <tr r="AH298" s="14"/>
        <tr r="AH298" s="14"/>
      </tp>
      <tp t="s">
        <v>N</v>
        <stp/>
        <stp>##V3_BDPV12</stp>
        <stp>XS2379669299 Corp</stp>
        <stp>SOCIAL_BOND_IND</stp>
        <stp>[1.Weekly Download.xlsm]Coded!R162C57</stp>
        <tr r="BE162" s="14"/>
        <tr r="BE162" s="14"/>
      </tp>
      <tp t="s">
        <v>VG</v>
        <stp/>
        <stp>##V3_BDPV12</stp>
        <stp>XS2413634572 Corp</stp>
        <stp>CNTRY_ISSUE_ISO</stp>
        <stp>[1.Weekly Download.xlsm]Coded!R122C34</stp>
        <tr r="AH122" s="14"/>
        <tr r="AH122" s="14"/>
      </tp>
      <tp t="s">
        <v>#N/A N/A</v>
        <stp/>
        <stp>##V3_BDPV12</stp>
        <stp>HXINTZ CH Equity</stp>
        <stp>RTG_MDY_FOREIGN_LT_BANK_DEPOSITS</stp>
        <stp>[1.Weekly Download.xlsm]Coded!R266C60</stp>
        <tr r="BH266" s="14"/>
      </tp>
      <tp t="s">
        <v>3/6/2021</v>
        <stp/>
        <stp>##V3_BDPV12</stp>
        <stp>XS2349744594 Corp</stp>
        <stp>SECURITY_PRICING_DATE</stp>
        <stp>[1.Weekly Download.xlsm]Coded!R198C49</stp>
        <tr r="AW198" s="14"/>
        <tr r="AW198" s="14"/>
        <tr r="AW198" s="14"/>
      </tp>
      <tp t="s">
        <v>N</v>
        <stp/>
        <stp>##V3_BDPV12</stp>
        <stp>XS2280636494 Corp</stp>
        <stp>SOCIAL_BOND_IND</stp>
        <stp>[1.Weekly Download.xlsm]Coded!R242C57</stp>
        <tr r="BE242" s="14"/>
        <tr r="BE242" s="14"/>
      </tp>
      <tp t="s">
        <v>12/2/2020</v>
        <stp/>
        <stp>##V3_BDPV12</stp>
        <stp>XS2112787499 Corp</stp>
        <stp>SECURITY_PRICING_DATE</stp>
        <stp>[1.Weekly Download.xlsm]Coded!R315C49</stp>
        <tr r="AW315" s="14"/>
        <tr r="AW315" s="14"/>
        <tr r="AW315" s="14"/>
      </tp>
      <tp t="s">
        <v>23/7/2020</v>
        <stp/>
        <stp>##V3_BDPV12</stp>
        <stp>XS2206849460 Corp</stp>
        <stp>SECURITY_PRICING_DATE</stp>
        <stp>[1.Weekly Download.xlsm]Coded!R289C49</stp>
        <tr r="AW289" s="14"/>
        <tr r="AW289" s="14"/>
        <tr r="AW289" s="14"/>
      </tp>
      <tp t="s">
        <v>VG</v>
        <stp/>
        <stp>##V3_BDPV12</stp>
        <stp>XS2127837909 Corp</stp>
        <stp>CNTRY_ISSUE_ISO</stp>
        <stp>[1.Weekly Download.xlsm]Coded!R285C34</stp>
        <tr r="AH285" s="14"/>
        <tr r="AH285" s="14"/>
      </tp>
      <tp t="s">
        <v>KY</v>
        <stp/>
        <stp>##V3_BDPV12</stp>
        <stp>XS2279822683 Corp</stp>
        <stp>CNTRY_ISSUE_ISO</stp>
        <stp>[1.Weekly Download.xlsm]Coded!R256C34</stp>
        <tr r="AH256" s="14"/>
        <tr r="AH256" s="14"/>
      </tp>
      <tp t="s">
        <v>KY</v>
        <stp/>
        <stp>##V3_BDPV12</stp>
        <stp>XS2368463779 Corp</stp>
        <stp>CNTRY_ISSUE_ISO</stp>
        <stp>[1.Weekly Download.xlsm]Coded!R177C34</stp>
        <tr r="AH177" s="14"/>
        <tr r="AH177" s="14"/>
      </tp>
      <tp t="s">
        <v>N</v>
        <stp/>
        <stp>##V3_BDPV12</stp>
        <stp>XS2098347821 Corp</stp>
        <stp>SOCIAL_BOND_IND</stp>
        <stp>[1.Weekly Download.xlsm]Coded!R307C57</stp>
        <tr r="BE307" s="14"/>
        <tr r="BE307" s="14"/>
      </tp>
      <tp t="s">
        <v>#N/A N/A</v>
        <stp/>
        <stp>##V3_BDPV12</stp>
        <stp>XS2123955952 Corp</stp>
        <stp>RTG_MDY_ISSUER</stp>
        <stp>[1.Weekly Download.xlsm]Coded!R310C11</stp>
        <tr r="K310" s="14"/>
      </tp>
      <tp t="s">
        <v>#N/A N/A</v>
        <stp/>
        <stp>##V3_BDPV12</stp>
        <stp>XS2456820690 Corp</stp>
        <stp>RTG_MDY_ISSUER</stp>
        <stp>[1.Weekly Download.xlsm]Coded!R110C11</stp>
        <tr r="K110" s="14"/>
      </tp>
      <tp t="s">
        <v>N</v>
        <stp/>
        <stp>##V3_BDPV12</stp>
        <stp>XS2377688093 Corp</stp>
        <stp>FLOATER</stp>
        <stp>[1.Weekly Download.xlsm]Coded!R141C29</stp>
        <tr r="AC141" s="14"/>
        <tr r="AC141" s="14"/>
      </tp>
      <tp t="s">
        <v>#N/A N/A</v>
        <stp/>
        <stp>##V3_BDPV12</stp>
        <stp>XS2407007942 Corp</stp>
        <stp>RTG_MDY_ISSUER</stp>
        <stp>[1.Weekly Download.xlsm]Coded!R131C11</stp>
        <tr r="K131" s="14"/>
      </tp>
      <tp t="s">
        <v>#N/A N/A</v>
        <stp/>
        <stp>##V3_BDPV12</stp>
        <stp>XS2418777285 Corp</stp>
        <stp>RTG_MDY_ISSUER</stp>
        <stp>[1.Weekly Download.xlsm]Coded!R126C11</stp>
        <tr r="K126" s="14"/>
      </tp>
      <tp t="s">
        <v>#N/A N/A</v>
        <stp/>
        <stp>##V3_BDPV12</stp>
        <stp>XS2211674143 Corp</stp>
        <stp>RTG_MDY_ISSUER</stp>
        <stp>[1.Weekly Download.xlsm]Coded!R284C11</stp>
        <tr r="K284" s="14"/>
      </tp>
      <tp t="s">
        <v>#N/A N/A</v>
        <stp/>
        <stp>##V3_BDPV12</stp>
        <stp>XS2110675860 Corp</stp>
        <stp>RTG_MDY_ISSUER</stp>
        <stp>[1.Weekly Download.xlsm]Coded!R312C11</stp>
        <tr r="K312" s="14"/>
      </tp>
      <tp t="s">
        <v>#N/A N/A</v>
        <stp/>
        <stp>##V3_BDPV12</stp>
        <stp>XS2349205455 Corp</stp>
        <stp>RTG_MDY_ISSUER</stp>
        <stp>[1.Weekly Download.xlsm]Coded!R197C11</stp>
        <tr r="K197" s="14"/>
      </tp>
      <tp t="s">
        <v>#N/A N/A</v>
        <stp/>
        <stp>##V3_BDPV12</stp>
        <stp>XS2339960093 Corp</stp>
        <stp>RTG_MDY_ISSUER</stp>
        <stp>[1.Weekly Download.xlsm]Coded!R212C11</stp>
        <tr r="K212" s="14"/>
      </tp>
      <tp t="s">
        <v>#N/A N/A</v>
        <stp/>
        <stp>##V3_BDPV12</stp>
        <stp>XS2400120650 Corp</stp>
        <stp>RTG_MDY_ISSUER</stp>
        <stp>[1.Weekly Download.xlsm]Coded!R133C11</stp>
        <tr r="K133" s="14"/>
      </tp>
      <tp t="s">
        <v>N</v>
        <stp/>
        <stp>##V3_BDPV12</stp>
        <stp>XS2298176988 Corp</stp>
        <stp>FLOATER</stp>
        <stp>[1.Weekly Download.xlsm]Coded!R238C29</stp>
        <tr r="AC238" s="14"/>
        <tr r="AC238" s="14"/>
      </tp>
      <tp t="s">
        <v>#N/A N/A</v>
        <stp/>
        <stp>##V3_BDPV12</stp>
        <stp>XS2278537787 Corp</stp>
        <stp>RTG_MDY_ISSUER</stp>
        <stp>[1.Weekly Download.xlsm]Coded!R239C11</stp>
        <tr r="K239" s="14"/>
      </tp>
      <tp t="s">
        <v>#N/A N/A</v>
        <stp/>
        <stp>##V3_BDPV12</stp>
        <stp>XS2280638607 Corp</stp>
        <stp>RTG_MDY_ISSUER</stp>
        <stp>[1.Weekly Download.xlsm]Coded!R259C11</stp>
        <tr r="K259" s="14"/>
      </tp>
      <tp t="s">
        <v>#N/A N/A</v>
        <stp/>
        <stp>##V3_BDPV12</stp>
        <stp>XS2347769833 Corp</stp>
        <stp>RTG_MDY_ISSUER</stp>
        <stp>[1.Weekly Download.xlsm]Coded!R204C11</stp>
        <tr r="K204" s="14"/>
      </tp>
      <tp t="s">
        <v>#N/A N/A</v>
        <stp/>
        <stp>##V3_BDPV12</stp>
        <stp>XS2143038334 Corp</stp>
        <stp>RTG_MDY_ISSUER</stp>
        <stp>[1.Weekly Download.xlsm]Coded!R305C11</stp>
        <tr r="K305" s="14"/>
      </tp>
      <tp t="s">
        <v>#N/A N/A</v>
        <stp/>
        <stp>##V3_BDPV12</stp>
        <stp>XS2385820597 Corp</stp>
        <stp>RTG_MDY_ISSUER</stp>
        <stp>[1.Weekly Download.xlsm]Coded!R140C11</stp>
        <tr r="K140" s="14"/>
      </tp>
      <tp t="s">
        <v>N</v>
        <stp/>
        <stp>##V3_BDPV12</stp>
        <stp>XS2368569252 Corp</stp>
        <stp>FLOATER</stp>
        <stp>[1.Weekly Download.xlsm]Coded!R175C29</stp>
        <tr r="AC175" s="14"/>
        <tr r="AC175" s="14"/>
      </tp>
      <tp t="s">
        <v>#N/A N/A</v>
        <stp/>
        <stp>##V3_BDPV12</stp>
        <stp>XS2385313064 Corp</stp>
        <stp>RTG_MDY_ISSUER</stp>
        <stp>[1.Weekly Download.xlsm]Coded!R146C11</stp>
        <tr r="K146" s="14"/>
      </tp>
      <tp t="s">
        <v>#N/A N/A</v>
        <stp/>
        <stp>##V3_BDPV12</stp>
        <stp>XS2206849460 Corp</stp>
        <stp>RTG_MDY_ISSUER</stp>
        <stp>[1.Weekly Download.xlsm]Coded!R289C11</stp>
        <tr r="K289" s="14"/>
      </tp>
      <tp t="s">
        <v>#N/A N/A</v>
        <stp/>
        <stp>##V3_BDPV12</stp>
        <stp>XS2094050593 Corp</stp>
        <stp>RTG_MDY_ISSUER</stp>
        <stp>[1.Weekly Download.xlsm]Coded!R278C11</stp>
        <tr r="K278" s="14"/>
      </tp>
      <tp t="s">
        <v>N</v>
        <stp/>
        <stp>##V3_BDPV12</stp>
        <stp>XS2379598175 Corp</stp>
        <stp>FLOATER</stp>
        <stp>[1.Weekly Download.xlsm]Coded!R154C29</stp>
        <tr r="AC154" s="14"/>
        <tr r="AC154" s="14"/>
      </tp>
      <tp t="s">
        <v>#N/A N/A</v>
        <stp/>
        <stp>##V3_BDPV12</stp>
        <stp>1435282D HK Equity</stp>
        <stp>EQY_PRIM_SECURITY_PRIM_EXCH</stp>
        <stp>[1.Weekly Download.xlsm]Coded!R61C35</stp>
        <tr r="AI61" s="14"/>
      </tp>
      <tp t="s">
        <v>#N/A N/A</v>
        <stp/>
        <stp>##V3_BDPV12</stp>
        <stp>1557227D CH Equity</stp>
        <stp>EQY_PRIM_SECURITY_PRIM_EXCH</stp>
        <stp>[1.Weekly Download.xlsm]Coded!R29C35</stp>
        <tr r="AI29" s="14"/>
      </tp>
      <tp t="s">
        <v>USD</v>
        <stp/>
        <stp>##V3_BDPV12</stp>
        <stp>XS2661086483 Corp</stp>
        <stp>CRNCY</stp>
        <stp>[1.Weekly Download.xlsm]Coded!R15C52</stp>
        <tr r="AZ15" s="14"/>
        <tr r="AZ15" s="14"/>
      </tp>
      <tp t="s">
        <v>#N/A N/A</v>
        <stp/>
        <stp>##V3_BDPV12</stp>
        <stp>0687351D CH Equity</stp>
        <stp>EQY_PRIM_SECURITY_PRIM_EXCH</stp>
        <stp>[1.Weekly Download.xlsm]Coded!R70C35</stp>
        <tr r="AI70" s="14"/>
      </tp>
      <tp t="s">
        <v>#N/A N/A</v>
        <stp/>
        <stp>##V3_BDPV12</stp>
        <stp>2210113D CH Equity</stp>
        <stp>EQY_PRIM_SECURITY_PRIM_EXCH</stp>
        <stp>[1.Weekly Download.xlsm]Coded!R59C35</stp>
        <tr r="AI59" s="14"/>
      </tp>
      <tp>
        <v>730000000</v>
        <stp/>
        <stp>##V3_BDPV12</stp>
        <stp>HK0000954286 Corp</stp>
        <stp>AMT_ISSUED</stp>
        <stp>[1.Weekly Download.xlsm]Coded!R5C53</stp>
        <tr r="BA5" s="14"/>
        <tr r="BA5" s="14"/>
      </tp>
      <tp t="s">
        <v>CNY</v>
        <stp/>
        <stp>##V3_BDPV12</stp>
        <stp>XS2652417788 Corp</stp>
        <stp>CRNCY</stp>
        <stp>[1.Weekly Download.xlsm]Coded!R22C52</stp>
        <tr r="AZ22" s="14"/>
        <tr r="AZ22" s="14"/>
      </tp>
      <tp t="s">
        <v>#N/A N/A</v>
        <stp/>
        <stp>##V3_BDPV12</stp>
        <stp>1084210D CH Equity</stp>
        <stp>EQY_PRIM_SECURITY_PRIM_EXCH</stp>
        <stp>[1.Weekly Download.xlsm]Coded!R58C35</stp>
        <tr r="AI58" s="14"/>
      </tp>
      <tp t="s">
        <v>#N/A N/A</v>
        <stp/>
        <stp>##V3_BDPV12</stp>
        <stp>1084210D CH Equity</stp>
        <stp>EQY_PRIM_SECURITY_PRIM_EXCH</stp>
        <stp>[1.Weekly Download.xlsm]Coded!R90C35</stp>
        <tr r="AI90" s="14"/>
      </tp>
      <tp t="s">
        <v>USD</v>
        <stp/>
        <stp>##V3_BDPV12</stp>
        <stp>XS2463439690 Corp</stp>
        <stp>CRNCY</stp>
        <stp>[1.Weekly Download.xlsm]Coded!R99C52</stp>
        <tr r="AZ99" s="14"/>
        <tr r="AZ99" s="14"/>
      </tp>
      <tp t="s">
        <v>#N/A N/A</v>
        <stp/>
        <stp>##V3_BDPV12</stp>
        <stp>1400277D MA Equity</stp>
        <stp>EQY_PRIM_SECURITY_PRIM_EXCH</stp>
        <stp>[1.Weekly Download.xlsm]Coded!R28C35</stp>
        <tr r="AI28" s="14"/>
      </tp>
      <tp t="s">
        <v>#N/A N/A</v>
        <stp/>
        <stp>##V3_BDPV12</stp>
        <stp>1840456D VI Equity</stp>
        <stp>EQY_PRIM_SECURITY_PRIM_EXCH</stp>
        <stp>[1.Weekly Download.xlsm]Coded!R142C35</stp>
        <tr r="AI142" s="14"/>
      </tp>
      <tp t="s">
        <v>#N/A N/A</v>
        <stp/>
        <stp>##V3_BDPV12</stp>
        <stp>YSAOCZ CH Equity</stp>
        <stp>RTG_MDY_ISSUER</stp>
        <stp>[1.Weekly Download.xlsm]Coded!R19C59</stp>
        <tr r="BG19" s="14"/>
      </tp>
      <tp t="s">
        <v>#N/A N/A</v>
        <stp/>
        <stp>##V3_BDPV12</stp>
        <stp>1902545D VI Equity</stp>
        <stp>EQY_PRIM_SECURITY_PRIM_EXCH</stp>
        <stp>[1.Weekly Download.xlsm]Coded!R179C35</stp>
        <tr r="AI179" s="14"/>
      </tp>
      <tp t="s">
        <v>CNY</v>
        <stp/>
        <stp>##V3_BDPV12</stp>
        <stp>XS2644758133 Corp</stp>
        <stp>CRNCY</stp>
        <stp>[1.Weekly Download.xlsm]Coded!R27C52</stp>
        <tr r="AZ27" s="14"/>
        <tr r="AZ27" s="14"/>
      </tp>
      <tp t="s">
        <v>USD</v>
        <stp/>
        <stp>##V3_BDPV12</stp>
        <stp>XS2656498313 Corp</stp>
        <stp>CRNCY</stp>
        <stp>[1.Weekly Download.xlsm]Coded!R19C52</stp>
        <tr r="AZ19" s="14"/>
        <tr r="AZ19" s="14"/>
      </tp>
      <tp t="s">
        <v>#N/A N/A</v>
        <stp/>
        <stp>##V3_BDPV12</stp>
        <stp>2131193D CH Equity</stp>
        <stp>EQY_PRIM_SECURITY_PRIM_EXCH</stp>
        <stp>[1.Weekly Download.xlsm]Coded!R64C35</stp>
        <tr r="AI64" s="14"/>
      </tp>
      <tp t="s">
        <v>BBB</v>
        <stp/>
        <stp>##V3_BDPV12</stp>
        <stp>0792980D CH Equity</stp>
        <stp>RTG_FITCH_LT_ISSUER_DEFAULT</stp>
        <stp>[1.Weekly Download.xlsm]Coded!R242C62</stp>
        <tr r="BJ242" s="14"/>
        <tr r="BJ242" s="14"/>
      </tp>
      <tp t="s">
        <v>21/2/2023</v>
        <stp/>
        <stp>##V3_BDPV12</stp>
        <stp>XS2589270953 Corp</stp>
        <stp>SECURITY_PRICING_DATE</stp>
        <stp>[1.Weekly Download.xlsm]Coded!R62C49</stp>
        <tr r="AW62" s="14"/>
        <tr r="AW62" s="14"/>
        <tr r="AW62" s="14"/>
      </tp>
      <tp t="s">
        <v>BBB</v>
        <stp/>
        <stp>##V3_BDPV12</stp>
        <stp>1611299D CH Equity</stp>
        <stp>RTG_FITCH_LT_ISSUER_DEFAULT</stp>
        <stp>[1.Weekly Download.xlsm]Coded!R236C62</stp>
        <tr r="BJ236" s="14"/>
        <tr r="BJ236" s="14"/>
      </tp>
      <tp t="s">
        <v>BBB</v>
        <stp/>
        <stp>##V3_BDPV12</stp>
        <stp>1611299D CH Equity</stp>
        <stp>RTG_FITCH_LT_ISSUER_DEFAULT</stp>
        <stp>[1.Weekly Download.xlsm]Coded!R237C62</stp>
        <tr r="BJ237" s="14"/>
        <tr r="BJ237" s="14"/>
      </tp>
      <tp t="s">
        <v>BBB-</v>
        <stp/>
        <stp>##V3_BDPV12</stp>
        <stp>1776488D CH Equity</stp>
        <stp>RTG_FITCH_LT_ISSUER_DEFAULT</stp>
        <stp>[1.Weekly Download.xlsm]Coded!R171C24</stp>
        <tr r="X171" s="14"/>
        <tr r="X171" s="14"/>
        <tr r="X171" s="14"/>
      </tp>
      <tp t="s">
        <v>#N/A N/A</v>
        <stp/>
        <stp>##V3_BDPV12</stp>
        <stp>1401242D VI Equity</stp>
        <stp>EQY_PRIM_SECURITY_PRIM_EXCH</stp>
        <stp>[1.Weekly Download.xlsm]Coded!R25C35</stp>
        <tr r="AI25" s="14"/>
      </tp>
      <tp t="s">
        <v>19/6/2023</v>
        <stp/>
        <stp>##V3_BDPV12</stp>
        <stp>XS2641625137 Corp</stp>
        <stp>SECURITY_PRICING_DATE</stp>
        <stp>[1.Weekly Download.xlsm]Coded!R30C49</stp>
        <tr r="AW30" s="14"/>
        <tr r="AW30" s="14"/>
        <tr r="AW30" s="14"/>
      </tp>
      <tp t="s">
        <v>2/8/2023</v>
        <stp/>
        <stp>##V3_BDPV12</stp>
        <stp>XS2663498314 Corp</stp>
        <stp>SECURITY_PRICING_DATE</stp>
        <stp>[1.Weekly Download.xlsm]Coded!R20C49</stp>
        <tr r="AW20" s="14"/>
        <tr r="AW20" s="14"/>
        <tr r="AW20" s="14"/>
      </tp>
      <tp t="s">
        <v>BBB</v>
        <stp/>
        <stp>##V3_BDPV12</stp>
        <stp>0792980D CH Equity</stp>
        <stp>RTG_FITCH_LT_ISSUER_DEFAULT</stp>
        <stp>[1.Weekly Download.xlsm]Coded!R242C24</stp>
        <tr r="X242" s="14"/>
        <tr r="X242" s="14"/>
        <tr r="X242" s="14"/>
      </tp>
      <tp t="s">
        <v>BBB</v>
        <stp/>
        <stp>##V3_BDPV12</stp>
        <stp>1611299D CH Equity</stp>
        <stp>RTG_FITCH_LT_ISSUER_DEFAULT</stp>
        <stp>[1.Weekly Download.xlsm]Coded!R236C24</stp>
        <tr r="X236" s="14"/>
        <tr r="X236" s="14"/>
        <tr r="X236" s="14"/>
      </tp>
      <tp t="s">
        <v>BBB</v>
        <stp/>
        <stp>##V3_BDPV12</stp>
        <stp>1611299D CH Equity</stp>
        <stp>RTG_FITCH_LT_ISSUER_DEFAULT</stp>
        <stp>[1.Weekly Download.xlsm]Coded!R237C24</stp>
        <tr r="X237" s="14"/>
        <tr r="X237" s="14"/>
        <tr r="X237" s="14"/>
      </tp>
      <tp t="s">
        <v>29/6/2022</v>
        <stp/>
        <stp>##V3_BDPV12</stp>
        <stp>XS2487638764 Corp</stp>
        <stp>SECURITY_PRICING_DATE</stp>
        <stp>[1.Weekly Download.xlsm]Coded!R96C49</stp>
        <tr r="AW96" s="14"/>
        <tr r="AW96" s="14"/>
        <tr r="AW96" s="14"/>
      </tp>
      <tp t="s">
        <v>A</v>
        <stp/>
        <stp>##V3_BDPV12</stp>
        <stp>1681799D CH Equity</stp>
        <stp>RTG_FITCH_LT_ISSUER_DEFAULT</stp>
        <stp>[1.Weekly Download.xlsm]Coded!R132C62</stp>
        <tr r="BJ132" s="14"/>
        <tr r="BJ132" s="14"/>
      </tp>
      <tp t="s">
        <v>BBB</v>
        <stp/>
        <stp>##V3_BDPV12</stp>
        <stp>0620396D CH Equity</stp>
        <stp>RTG_FITCH_LT_ISSUER_DEFAULT</stp>
        <stp>[1.Weekly Download.xlsm]Coded!R209C62</stp>
        <tr r="BJ209" s="14"/>
        <tr r="BJ209" s="14"/>
      </tp>
      <tp t="s">
        <v>BBB</v>
        <stp/>
        <stp>##V3_BDPV12</stp>
        <stp>0620396D CH Equity</stp>
        <stp>RTG_FITCH_LT_ISSUER_DEFAULT</stp>
        <stp>[1.Weekly Download.xlsm]Coded!R210C62</stp>
        <tr r="BJ210" s="14"/>
        <tr r="BJ210" s="14"/>
      </tp>
      <tp t="s">
        <v>CC</v>
        <stp/>
        <stp>##V3_BDPV12</stp>
        <stp>1567411D HK Equity</stp>
        <stp>RTG_FITCH_LT_ISSUER_DEFAULT</stp>
        <stp>[1.Weekly Download.xlsm]Coded!R224C62</stp>
        <tr r="BJ224" s="14"/>
        <tr r="BJ224" s="14"/>
      </tp>
      <tp>
        <v>99.915999999999997</v>
        <stp/>
        <stp>##V3_BDPV12</stp>
        <stp>XS2471903331 Corp</stp>
        <stp>ISSUE_PX</stp>
        <stp>[1.Weekly Download.xlsm]Coded!R100C54</stp>
        <tr r="BB100" s="14"/>
        <tr r="BB100" s="14"/>
      </tp>
      <tp>
        <v>99.09</v>
        <stp/>
        <stp>##V3_BDPV12</stp>
        <stp>XS2180875234 Corp</stp>
        <stp>ISSUE_PX</stp>
        <stp>[1.Weekly Download.xlsm]Coded!R301C54</stp>
        <tr r="BB301" s="14"/>
        <tr r="BB301" s="14"/>
      </tp>
      <tp>
        <v>100</v>
        <stp/>
        <stp>##V3_BDPV12</stp>
        <stp>XS2274835631 Corp</stp>
        <stp>ISSUE_PX</stp>
        <stp>[1.Weekly Download.xlsm]Coded!R255C54</stp>
        <tr r="BB255" s="14"/>
        <tr r="BB255" s="14"/>
      </tp>
      <tp>
        <v>99.884</v>
        <stp/>
        <stp>##V3_BDPV12</stp>
        <stp>XS2346930428 Corp</stp>
        <stp>ISSUE_PX</stp>
        <stp>[1.Weekly Download.xlsm]Coded!R205C54</stp>
        <tr r="BB205" s="14"/>
        <tr r="BB205" s="14"/>
      </tp>
      <tp>
        <v>100</v>
        <stp/>
        <stp>##V3_BDPV12</stp>
        <stp>XS2201821340 Corp</stp>
        <stp>ISSUE_PX</stp>
        <stp>[1.Weekly Download.xlsm]Coded!R295C54</stp>
        <tr r="BB295" s="14"/>
        <tr r="BB295" s="14"/>
      </tp>
      <tp t="s">
        <v>GF Holdings Hong Kong Corp Ltd</v>
        <stp/>
        <stp>##V3_BDPV12</stp>
        <stp>40900822 CompanyID</stp>
        <stp>NAME</stp>
        <stp>[1.Weekly Download.xlsm]Coded!R154C39</stp>
        <tr r="AM154" s="14"/>
        <tr r="AM154" s="14"/>
      </tp>
      <tp>
        <v>100</v>
        <stp/>
        <stp>##V3_BDPV12</stp>
        <stp>XS2206849460 Corp</stp>
        <stp>ISSUE_PX</stp>
        <stp>[1.Weekly Download.xlsm]Coded!R289C54</stp>
        <tr r="BB289" s="14"/>
        <tr r="BB289" s="14"/>
      </tp>
      <tp t="s">
        <v>#N/A N/A</v>
        <stp/>
        <stp>##V3_BDPV12</stp>
        <stp>1433421D CH Equity</stp>
        <stp>RTG_MDY_ISSUER</stp>
        <stp>[1.Weekly Download.xlsm]Coded!R190C59</stp>
        <tr r="BG190" s="14"/>
      </tp>
      <tp t="s">
        <v>#N/A N/A</v>
        <stp/>
        <stp>##V3_BDPV12</stp>
        <stp>WLKTIZ HK Equity</stp>
        <stp>RTG_MDY_ISSUER</stp>
        <stp>[1.Weekly Download.xlsm]Coded!R115C19</stp>
        <tr r="S115" s="14"/>
        <tr r="S115" s="14"/>
      </tp>
      <tp t="s">
        <v>1055Z HK</v>
        <stp/>
        <stp>##V3_BDPV12</stp>
        <stp>HK0000744695 Corp</stp>
        <stp>ISSUER_PARENT_EQY_TICKER</stp>
        <stp>[1.Weekly Download.xlsm]Coded!R187C58</stp>
        <tr r="BF187" s="14"/>
        <tr r="BF187" s="14"/>
      </tp>
      <tp>
        <v>100</v>
        <stp/>
        <stp>##V3_BDPV12</stp>
        <stp>XS2270463255 Corp</stp>
        <stp>ISSUE_PX</stp>
        <stp>[1.Weekly Download.xlsm]Coded!R247C54</stp>
        <tr r="BB247" s="14"/>
        <tr r="BB247" s="14"/>
      </tp>
      <tp>
        <v>99.725999999999999</v>
        <stp/>
        <stp>##V3_BDPV12</stp>
        <stp>XS2127824592 Corp</stp>
        <stp>ISSUE_PX</stp>
        <stp>[1.Weekly Download.xlsm]Coded!R277C54</stp>
        <tr r="BB277" s="14"/>
        <tr r="BB277" s="14"/>
      </tp>
      <tp>
        <v>100</v>
        <stp/>
        <stp>##V3_BDPV12</stp>
        <stp>XS2243890196 Corp</stp>
        <stp>ISSUE_PX</stp>
        <stp>[1.Weekly Download.xlsm]Coded!R273C54</stp>
        <tr r="BB273" s="14"/>
        <tr r="BB273" s="14"/>
      </tp>
      <tp t="s">
        <v>#N/A N/A</v>
        <stp/>
        <stp>##V3_BDPV12</stp>
        <stp>1833421D CH Equity</stp>
        <stp>RTG_MDY_ISSUER</stp>
        <stp>[1.Weekly Download.xlsm]Coded!R239C59</stp>
        <tr r="BG239" s="14"/>
      </tp>
      <tp>
        <v>99.692000000000007</v>
        <stp/>
        <stp>##V3_BDPV12</stp>
        <stp>XS2115047735 Corp</stp>
        <stp>ISSUE_PX</stp>
        <stp>[1.Weekly Download.xlsm]Coded!R318C54</stp>
        <tr r="BB318" s="14"/>
        <tr r="BB318" s="14"/>
      </tp>
      <tp>
        <v>100</v>
        <stp/>
        <stp>##V3_BDPV12</stp>
        <stp>XS2203111120 Corp</stp>
        <stp>ISSUE_PX</stp>
        <stp>[1.Weekly Download.xlsm]Coded!R283C54</stp>
        <tr r="BB283" s="14"/>
        <tr r="BB283" s="14"/>
      </tp>
      <tp>
        <v>100</v>
        <stp/>
        <stp>##V3_BDPV12</stp>
        <stp>XS2403224129 Corp</stp>
        <stp>ISSUE_PX</stp>
        <stp>[1.Weekly Download.xlsm]Coded!R137C54</stp>
        <tr r="BB137" s="14"/>
        <tr r="BB137" s="14"/>
      </tp>
      <tp t="s">
        <v>#N/A N/A</v>
        <stp/>
        <stp>##V3_BDPV12</stp>
        <stp>1776488D CH Equity</stp>
        <stp>RTG_MDY_ISSUER</stp>
        <stp>[1.Weekly Download.xlsm]Coded!R171C19</stp>
        <tr r="S171" s="14"/>
        <tr r="S171" s="14"/>
      </tp>
      <tp>
        <v>100</v>
        <stp/>
        <stp>##V3_BDPV12</stp>
        <stp>XS2334068645 Corp</stp>
        <stp>ISSUE_PX</stp>
        <stp>[1.Weekly Download.xlsm]Coded!R224C54</stp>
        <tr r="BB224" s="14"/>
        <tr r="BB224" s="14"/>
      </tp>
      <tp>
        <v>100</v>
        <stp/>
        <stp>##V3_BDPV12</stp>
        <stp>XS2262783033 Corp</stp>
        <stp>ISSUE_PX</stp>
        <stp>[1.Weekly Download.xlsm]Coded!R266C54</stp>
        <tr r="BB266" s="14"/>
        <tr r="BB266" s="14"/>
      </tp>
      <tp t="s">
        <v>#N/A N/A</v>
        <stp/>
        <stp>##V3_BDPV12</stp>
        <stp>1567411D HK Equity</stp>
        <stp>RTG_MDY_ISSUER</stp>
        <stp>[1.Weekly Download.xlsm]Coded!R224C59</stp>
        <tr r="BG224" s="14"/>
      </tp>
      <tp>
        <v>98.800000000000011</v>
        <stp/>
        <stp>##V3_BDPV12</stp>
        <stp>XS2320779213 Corp</stp>
        <stp>ISSUE_PX</stp>
        <stp>[1.Weekly Download.xlsm]Coded!R118C54</stp>
        <tr r="BB118" s="14"/>
        <tr r="BB118" s="14"/>
      </tp>
      <tp>
        <v>98.936999999999998</v>
        <stp/>
        <stp>##V3_BDPV12</stp>
        <stp>XS2247412518 Corp</stp>
        <stp>ISSUE_PX</stp>
        <stp>[1.Weekly Download.xlsm]Coded!R271C54</stp>
        <tr r="BB271" s="14"/>
        <tr r="BB271" s="14"/>
      </tp>
      <tp>
        <v>98.800000000000011</v>
        <stp/>
        <stp>##V3_BDPV12</stp>
        <stp>XS2320779213 Corp</stp>
        <stp>ISSUE_PX</stp>
        <stp>[1.Weekly Download.xlsm]Coded!R217C54</stp>
        <tr r="BB217" s="14"/>
        <tr r="BB217" s="14"/>
      </tp>
      <tp>
        <v>100</v>
        <stp/>
        <stp>##V3_BDPV12</stp>
        <stp>XS2344625632 Corp</stp>
        <stp>ISSUE_PX</stp>
        <stp>[1.Weekly Download.xlsm]Coded!R191C54</stp>
        <tr r="BB191" s="14"/>
        <tr r="BB191" s="14"/>
      </tp>
      <tp>
        <v>100</v>
        <stp/>
        <stp>##V3_BDPV12</stp>
        <stp>XS2397254579 Corp</stp>
        <stp>ISSUE_PX</stp>
        <stp>[1.Weekly Download.xlsm]Coded!R138C54</stp>
        <tr r="BB138" s="14"/>
        <tr r="BB138" s="14"/>
      </tp>
      <tp>
        <v>99.709000000000003</v>
        <stp/>
        <stp>##V3_BDPV12</stp>
        <stp>XS2351320366 Corp</stp>
        <stp>ISSUE_PX</stp>
        <stp>[1.Weekly Download.xlsm]Coded!R194C54</stp>
        <tr r="BB194" s="14"/>
        <tr r="BB194" s="14"/>
      </tp>
      <tp t="s">
        <v>#N/A N/A</v>
        <stp/>
        <stp>##V3_BDPV12</stp>
        <stp>0795591D CH Equity</stp>
        <stp>RTG_MDY_ISSUER</stp>
        <stp>[1.Weekly Download.xlsm]Coded!R167C59</stp>
        <tr r="BG167" s="14"/>
      </tp>
      <tp>
        <v>100</v>
        <stp/>
        <stp>##V3_BDPV12</stp>
        <stp>XS2385392779 Corp</stp>
        <stp>ISSUE_PX</stp>
        <stp>[1.Weekly Download.xlsm]Coded!R150C54</stp>
        <tr r="BB150" s="14"/>
        <tr r="BB150" s="14"/>
      </tp>
      <tp t="s">
        <v>#N/A N/A</v>
        <stp/>
        <stp>##V3_BDPV12</stp>
        <stp>0185525D HK Equity</stp>
        <stp>RTG_MDY_ISSUER</stp>
        <stp>[1.Weekly Download.xlsm]Coded!R251C19</stp>
        <tr r="S251" s="14"/>
        <tr r="S251" s="14"/>
      </tp>
      <tp t="s">
        <v>21/3/2023</v>
        <stp/>
        <stp>##V3_BDPV12</stp>
        <stp>XS2384248790 Corp</stp>
        <stp>MATURITY</stp>
        <stp>[1.Weekly Download.xlsm]Coded!R155C48</stp>
        <tr r="AV155" s="14"/>
        <tr r="AV155" s="14"/>
        <tr r="AV155" s="14"/>
      </tp>
      <tp t="s">
        <v>10/11/2024</v>
        <stp/>
        <stp>##V3_BDPV12</stp>
        <stp>XS2403477099 Corp</stp>
        <stp>MATURITY</stp>
        <stp>[1.Weekly Download.xlsm]Coded!R135C48</stp>
        <tr r="AV135" s="14"/>
        <tr r="AV135" s="14"/>
        <tr r="AV135" s="14"/>
      </tp>
      <tp t="s">
        <v>#N/A Field Not Applicable</v>
        <stp/>
        <stp>##V3_BDPV12</stp>
        <stp>XS2102905168 Corp</stp>
        <stp>MATURITY</stp>
        <stp>[1.Weekly Download.xlsm]Coded!R314C48</stp>
        <tr r="AV314" s="14"/>
        <tr r="AV314" s="14"/>
      </tp>
      <tp t="s">
        <v>18/5/2024</v>
        <stp/>
        <stp>##V3_BDPV12</stp>
        <stp>XS2336271510 Corp</stp>
        <stp>MATURITY</stp>
        <stp>[1.Weekly Download.xlsm]Coded!R215C48</stp>
        <tr r="AV215" s="14"/>
        <tr r="AV215" s="14"/>
        <tr r="AV215" s="14"/>
      </tp>
      <tp t="s">
        <v>10/1/2022</v>
        <stp/>
        <stp>##V3_BDPV12</stp>
        <stp>XS2280569364 Corp</stp>
        <stp>MATURITY</stp>
        <stp>[1.Weekly Download.xlsm]Coded!R263C48</stp>
        <tr r="AV263" s="14"/>
        <tr r="AV263" s="14"/>
        <tr r="AV263" s="14"/>
      </tp>
      <tp t="s">
        <v>7/6/2024</v>
        <stp/>
        <stp>##V3_BDPV12</stp>
        <stp>XS2346845584 Corp</stp>
        <stp>MATURITY</stp>
        <stp>[1.Weekly Download.xlsm]Coded!R202C48</stp>
        <tr r="AV202" s="14"/>
        <tr r="AV202" s="14"/>
        <tr r="AV202" s="14"/>
      </tp>
      <tp t="s">
        <v>14/7/2026</v>
        <stp/>
        <stp>##V3_BDPV12</stp>
        <stp>XS2334569774 Corp</stp>
        <stp>MATURITY</stp>
        <stp>[1.Weekly Download.xlsm]Coded!R181C48</stp>
        <tr r="AV181" s="14"/>
        <tr r="AV181" s="14"/>
        <tr r="AV181" s="14"/>
      </tp>
      <tp t="s">
        <v>2/3/2023</v>
        <stp/>
        <stp>##V3_BDPV12</stp>
        <stp>XS2123956091 Corp</stp>
        <stp>MATURITY</stp>
        <stp>[1.Weekly Download.xlsm]Coded!R309C48</stp>
        <tr r="AV309" s="14"/>
        <tr r="AV309" s="14"/>
        <tr r="AV309" s="14"/>
      </tp>
      <tp t="s">
        <v>12/8/2024</v>
        <stp/>
        <stp>##V3_BDPV12</stp>
        <stp>XS2357443410 Corp</stp>
        <stp>MATURITY</stp>
        <stp>[1.Weekly Download.xlsm]Coded!R170C48</stp>
        <tr r="AV170" s="14"/>
        <tr r="AV170" s="14"/>
        <tr r="AV170" s="14"/>
      </tp>
      <tp t="s">
        <v>16/9/2024</v>
        <stp/>
        <stp>##V3_BDPV12</stp>
        <stp>XS2385065656 Corp</stp>
        <stp>MATURITY</stp>
        <stp>[1.Weekly Download.xlsm]Coded!R152C48</stp>
        <tr r="AV152" s="14"/>
        <tr r="AV152" s="14"/>
        <tr r="AV152" s="14"/>
      </tp>
      <tp t="s">
        <v>2/8/2022</v>
        <stp/>
        <stp>##V3_BDPV12</stp>
        <stp>XS2364590716 Corp</stp>
        <stp>MATURITY</stp>
        <stp>[1.Weekly Download.xlsm]Coded!R173C48</stp>
        <tr r="AV173" s="14"/>
        <tr r="AV173" s="14"/>
        <tr r="AV173" s="14"/>
      </tp>
      <tp t="s">
        <v>11/4/2023</v>
        <stp/>
        <stp>##V3_BDPV12</stp>
        <stp>XS2277613423 Corp</stp>
        <stp>MATURITY</stp>
        <stp>[1.Weekly Download.xlsm]Coded!R253C48</stp>
        <tr r="AV253" s="14"/>
        <tr r="AV253" s="14"/>
        <tr r="AV253" s="14"/>
      </tp>
      <tp t="s">
        <v>1/6/2024</v>
        <stp/>
        <stp>##V3_BDPV12</stp>
        <stp>XS2320304376 Corp</stp>
        <stp>MATURITY</stp>
        <stp>[1.Weekly Download.xlsm]Coded!R208C48</stp>
        <tr r="AV208" s="14"/>
        <tr r="AV208" s="14"/>
        <tr r="AV208" s="14"/>
      </tp>
      <tp t="s">
        <v>24/9/2024</v>
        <stp/>
        <stp>##V3_BDPV12</stp>
        <stp>XS2383434029 Corp</stp>
        <stp>MATURITY</stp>
        <stp>[1.Weekly Download.xlsm]Coded!R147C48</stp>
        <tr r="AV147" s="14"/>
        <tr r="AV147" s="14"/>
        <tr r="AV147" s="14"/>
      </tp>
      <tp t="s">
        <v>#N/A Field Not Applicable</v>
        <stp/>
        <stp>##V3_BDPV12</stp>
        <stp>XS2665495391 Corp</stp>
        <stp>NXT_CALL_DT</stp>
        <stp>[1.Weekly Download.xlsm]Coded!R18C50</stp>
        <tr r="AX18" s="14"/>
      </tp>
      <tp>
        <v>6.05307</v>
        <stp/>
        <stp>##V3_BDPV12</stp>
        <stp>XS2641625137 Corp</stp>
        <stp>CPN</stp>
        <stp>[1.Weekly Download.xlsm]Coded!R30C51</stp>
        <tr r="AY30" s="14"/>
        <tr r="AY30" s="14"/>
      </tp>
      <tp>
        <v>3.99</v>
        <stp/>
        <stp>##V3_BDPV12</stp>
        <stp>XS2502241412 Corp</stp>
        <stp>CPN</stp>
        <stp>[1.Weekly Download.xlsm]Coded!R92C51</stp>
        <tr r="AY92" s="14"/>
        <tr r="AY92" s="14"/>
      </tp>
      <tp>
        <v>4.8</v>
        <stp/>
        <stp>##V3_BDPV12</stp>
        <stp>XS2487638764 Corp</stp>
        <stp>CPN</stp>
        <stp>[1.Weekly Download.xlsm]Coded!R96C51</stp>
        <tr r="AY96" s="14"/>
        <tr r="AY96" s="14"/>
      </tp>
      <tp>
        <v>5.4420000000000002</v>
        <stp/>
        <stp>##V3_BDPV12</stp>
        <stp>XS2648007495 Corp</stp>
        <stp>CPN</stp>
        <stp>[1.Weekly Download.xlsm]Coded!R25C51</stp>
        <tr r="AY25" s="14"/>
        <tr r="AY25" s="14"/>
      </tp>
      <tp t="s">
        <v>1922316D CH</v>
        <stp/>
        <stp>##V3_BDPV12</stp>
        <stp>XS2502812857 Corp</stp>
        <stp>ISSUER_EQUITY_TICKER</stp>
        <stp>[1.Weekly Download.xlsm]Coded!R89C35</stp>
        <tr r="AI89" s="14"/>
      </tp>
      <tp t="s">
        <v>1922316D CH</v>
        <stp/>
        <stp>##V3_BDPV12</stp>
        <stp>XS2502812857 Corp</stp>
        <stp>ISSUER_EQUITY_TICKER</stp>
        <stp>[1.Weekly Download.xlsm]Coded!R89C37</stp>
        <tr r="AK89" s="14"/>
        <tr r="AK89" s="14"/>
      </tp>
      <tp>
        <v>3.3</v>
        <stp/>
        <stp>##V3_BDPV12</stp>
        <stp>XS2502812857 Corp</stp>
        <stp>CPN</stp>
        <stp>[1.Weekly Download.xlsm]Coded!R89C51</stp>
        <tr r="AY89" s="14"/>
        <tr r="AY89" s="14"/>
      </tp>
      <tp t="s">
        <v>Baa1</v>
        <stp/>
        <stp>##V3_BDPV12</stp>
        <stp>HK0000921020 Corp</stp>
        <stp>RTG_MOODY_LONG_TERM</stp>
        <stp>[1.Weekly Download.xlsm]Coded!R43C13</stp>
        <tr r="M43" s="14"/>
        <tr r="M43" s="14"/>
      </tp>
      <tp t="s">
        <v>2233074D CH</v>
        <stp/>
        <stp>##V3_BDPV12</stp>
        <stp>XS2652417788 Corp</stp>
        <stp>ISSUER_EQUITY_TICKER</stp>
        <stp>[1.Weekly Download.xlsm]Coded!R22C37</stp>
        <tr r="AK22" s="14"/>
        <tr r="AK22" s="14"/>
      </tp>
      <tp t="s">
        <v>2233074D CH</v>
        <stp/>
        <stp>##V3_BDPV12</stp>
        <stp>XS2652417788 Corp</stp>
        <stp>ISSUER_EQUITY_TICKER</stp>
        <stp>[1.Weekly Download.xlsm]Coded!R22C35</stp>
        <tr r="AI22" s="14"/>
      </tp>
      <tp>
        <v>6.08</v>
        <stp/>
        <stp>##V3_BDPV12</stp>
        <stp>XS2634238526 Corp</stp>
        <stp>CPN</stp>
        <stp>[1.Weekly Download.xlsm]Coded!R31C51</stp>
        <tr r="AY31" s="14"/>
        <tr r="AY31" s="14"/>
      </tp>
      <tp>
        <v>6.08</v>
        <stp/>
        <stp>##V3_BDPV12</stp>
        <stp>XS2634238526 Corp</stp>
        <stp>CPN</stp>
        <stp>[1.Weekly Download.xlsm]Coded!R32C51</stp>
        <tr r="AY32" s="14"/>
        <tr r="AY32" s="14"/>
      </tp>
      <tp t="s">
        <v>30/6/2023</v>
        <stp/>
        <stp>##V3_BDPV12</stp>
        <stp>XS2639510341 Corp</stp>
        <stp>INT_ACC_DT</stp>
        <stp>[1.Weekly Download.xlsm]Coded!R28C47</stp>
        <tr r="AU28" s="14"/>
        <tr r="AU28" s="14"/>
        <tr r="AU28" s="14"/>
      </tp>
      <tp t="s">
        <v>#N/A N/A</v>
        <stp/>
        <stp>##V3_BDPV12</stp>
        <stp>XS2599011116 Corp</stp>
        <stp>RTG_MOODY_LONG_TERM</stp>
        <stp>[1.Weekly Download.xlsm]Coded!R51C13</stp>
        <tr r="M51" s="14"/>
      </tp>
      <tp t="s">
        <v>28/2/2023</v>
        <stp/>
        <stp>##V3_BDPV12</stp>
        <stp>XS2584378025 Corp</stp>
        <stp>INT_ACC_DT</stp>
        <stp>[1.Weekly Download.xlsm]Coded!R63C47</stp>
        <tr r="AU63" s="14"/>
        <tr r="AU63" s="14"/>
        <tr r="AU63" s="14"/>
      </tp>
      <tp t="s">
        <v>2/3/2023</v>
        <stp/>
        <stp>##V3_BDPV12</stp>
        <stp>XS2526839092 Corp</stp>
        <stp>INT_ACC_DT</stp>
        <stp>[1.Weekly Download.xlsm]Coded!R61C47</stp>
        <tr r="AU61" s="14"/>
        <tr r="AU61" s="14"/>
        <tr r="AU61" s="14"/>
      </tp>
      <tp t="s">
        <v>18/9/2023</v>
        <stp/>
        <stp>##V3_BDPV12</stp>
        <stp>XS2677539541 Corp</stp>
        <stp>INT_ACC_DT</stp>
        <stp>[1.Weekly Download.xlsm]Coded!R11C47</stp>
        <tr r="AU11" s="14"/>
        <tr r="AU11" s="14"/>
        <tr r="AU11" s="14"/>
      </tp>
      <tp t="s">
        <v>11/4/2023</v>
        <stp/>
        <stp>##V3_BDPV12</stp>
        <stp>XS2599011116 Corp</stp>
        <stp>INT_ACC_DT</stp>
        <stp>[1.Weekly Download.xlsm]Coded!R51C47</stp>
        <tr r="AU51" s="14"/>
        <tr r="AU51" s="14"/>
        <tr r="AU51" s="14"/>
      </tp>
      <tp>
        <v>3.2</v>
        <stp/>
        <stp>##V3_BDPV12</stp>
        <stp>HK0000921111 Corp</stp>
        <stp>CPN</stp>
        <stp>[1.Weekly Download.xlsm]Coded!R41C51</stp>
        <tr r="AY41" s="14"/>
        <tr r="AY41" s="14"/>
      </tp>
      <tp t="s">
        <v>#N/A N/A</v>
        <stp/>
        <stp>##V3_BDPV12</stp>
        <stp>XS2541678780 Corp</stp>
        <stp>RTG_MOODY_LONG_TERM</stp>
        <stp>[1.Weekly Download.xlsm]Coded!R84C13</stp>
        <tr r="M84" s="14"/>
      </tp>
      <tp t="s">
        <v>20/9/2026</v>
        <stp/>
        <stp>##V3_BDPV12</stp>
        <stp>XS2679063862 Corp</stp>
        <stp>MATURITY</stp>
        <stp>[1.Weekly Download.xlsm]Coded!R9C48</stp>
        <tr r="AV9" s="14"/>
        <tr r="AV9" s="14"/>
        <tr r="AV9" s="14"/>
      </tp>
      <tp>
        <v>750000000</v>
        <stp/>
        <stp>##V3_BDPV12</stp>
        <stp>XS2487638764 Corp</stp>
        <stp>AMT_ISSUED</stp>
        <stp>[1.Weekly Download.xlsm]Coded!R96C53</stp>
        <tr r="BA96" s="14"/>
        <tr r="BA96" s="14"/>
      </tp>
      <tp>
        <v>142000000</v>
        <stp/>
        <stp>##V3_BDPV12</stp>
        <stp>XS2634238526 Corp</stp>
        <stp>AMT_ISSUED</stp>
        <stp>[1.Weekly Download.xlsm]Coded!R32C53</stp>
        <tr r="BA32" s="14"/>
        <tr r="BA32" s="14"/>
      </tp>
      <tp>
        <v>142000000</v>
        <stp/>
        <stp>##V3_BDPV12</stp>
        <stp>XS2634238526 Corp</stp>
        <stp>AMT_ISSUED</stp>
        <stp>[1.Weekly Download.xlsm]Coded!R31C53</stp>
        <tr r="BA31" s="14"/>
        <tr r="BA31" s="14"/>
      </tp>
      <tp t="s">
        <v>#N/A N/A</v>
        <stp/>
        <stp>##V3_BDPV12</stp>
        <stp>XS2527143833 Corp</stp>
        <stp>RTG_MOODY_LONG_TERM</stp>
        <stp>[1.Weekly Download.xlsm]Coded!R86C13</stp>
        <tr r="M86" s="14"/>
      </tp>
      <tp t="s">
        <v>9/12/2022</v>
        <stp/>
        <stp>##V3_BDPV12</stp>
        <stp>G228084 Corp</stp>
        <stp>SECURITY_PRICING_DATE</stp>
        <stp>[1.Weekly Download.xlsm]Coded!R74C3</stp>
        <tr r="C74" s="14"/>
        <tr r="C74" s="14"/>
      </tp>
      <tp t="s">
        <v>21/3/2023</v>
        <stp/>
        <stp>##V3_BDPV12</stp>
        <stp>G238070 Corp</stp>
        <stp>SECURITY_PRICING_DATE</stp>
        <stp>[1.Weekly Download.xlsm]Coded!R54C3</stp>
        <tr r="C54" s="14"/>
        <tr r="C54" s="14"/>
      </tp>
      <tp t="s">
        <v>6/7/2022</v>
        <stp/>
        <stp>##V3_BDPV12</stp>
        <stp>G228006 Corp</stp>
        <stp>SECURITY_PRICING_DATE</stp>
        <stp>[1.Weekly Download.xlsm]Coded!R94C3</stp>
        <tr r="C94" s="14"/>
        <tr r="C94" s="14"/>
      </tp>
      <tp t="s">
        <v>16/2/2023</v>
        <stp/>
        <stp>##V3_BDPV12</stp>
        <stp>G238030 Corp</stp>
        <stp>SECURITY_PRICING_DATE</stp>
        <stp>[1.Weekly Download.xlsm]Coded!R64C3</stp>
        <tr r="C64" s="14"/>
        <tr r="C64" s="14"/>
      </tp>
      <tp t="s">
        <v>Y</v>
        <stp/>
        <stp>##V3_BDPV12</stp>
        <stp>XS2679063862 Corp</stp>
        <stp>FLOATER</stp>
        <stp>[1.Weekly Download.xlsm]Coded!R9C29</stp>
        <tr r="AC9" s="14"/>
        <tr r="AC9" s="14"/>
      </tp>
      <tp t="s">
        <v>#N/A Field Not Applicable</v>
        <stp/>
        <stp>##V3_BDPV12</stp>
        <stp>HK0000947231 Corp</stp>
        <stp>GUARANTOR_EQY_TICKER</stp>
        <stp>[1.Weekly Download.xlsm]Coded!R10C18</stp>
        <tr r="R10" s="14"/>
        <tr r="R10" s="14"/>
        <tr r="R10" s="14"/>
      </tp>
      <tp t="s">
        <v>N</v>
        <stp/>
        <stp>##V3_BDPV12</stp>
        <stp>XS2671498447 Corp</stp>
        <stp>SOCIAL_BOND_IND</stp>
        <stp>[1.Weekly Download.xlsm]Coded!R4C57</stp>
        <tr r="BE4" s="14"/>
        <tr r="BE4" s="14"/>
      </tp>
      <tp t="s">
        <v>#N/A N/A</v>
        <stp/>
        <stp>##V3_BDPV12</stp>
        <stp>XS2262783033 Corp</stp>
        <stp>GUARANTOR_NAME</stp>
        <stp>[1.Weekly Download.xlsm]Coded!R266C44</stp>
        <tr r="AR266" s="14"/>
      </tp>
      <tp t="s">
        <v>Yuyao Shuncai Investment Holding Co Ltd</v>
        <stp/>
        <stp>##V3_BDPV12</stp>
        <stp>XS2361280162 Corp</stp>
        <stp>GUARANTOR_NAME</stp>
        <stp>[1.Weekly Download.xlsm]Coded!R179C44</stp>
        <tr r="AR179" s="14"/>
        <tr r="AR179" s="14"/>
      </tp>
      <tp t="s">
        <v>#N/A N/A</v>
        <stp/>
        <stp>##V3_BDPV12</stp>
        <stp>XS2434390865 Corp</stp>
        <stp>FLOATER_FORMULA</stp>
        <stp>[1.Weekly Download.xlsm]Coded!R116C30</stp>
        <tr r="AD116" s="14"/>
      </tp>
      <tp t="s">
        <v>#N/A N/A</v>
        <stp/>
        <stp>##V3_BDPV12</stp>
        <stp>XS2378344456 Corp</stp>
        <stp>FLOATER_FORMULA</stp>
        <stp>[1.Weekly Download.xlsm]Coded!R161C30</stp>
        <tr r="AD161" s="14"/>
      </tp>
      <tp t="s">
        <v>Subsidiaries</v>
        <stp/>
        <stp>##V3_BDPV12</stp>
        <stp>XS2348280962 Corp</stp>
        <stp>GUARANTOR_NAME</stp>
        <stp>[1.Weekly Download.xlsm]Coded!R206C44</stp>
        <tr r="AR206" s="14"/>
        <tr r="AR206" s="14"/>
      </tp>
      <tp t="s">
        <v>China Communications Construction Co Ltd</v>
        <stp/>
        <stp>##V3_BDPV12</stp>
        <stp>XS2102905168 Corp</stp>
        <stp>GUARANTOR_NAME</stp>
        <stp>[1.Weekly Download.xlsm]Coded!R314C44</stp>
        <tr r="AR314" s="14"/>
        <tr r="AR314" s="14"/>
      </tp>
      <tp t="s">
        <v>#N/A N/A</v>
        <stp/>
        <stp>##V3_BDPV12</stp>
        <stp>XS2456820690 Corp</stp>
        <stp>RTG_MDY_LT_CORP_FAMILY</stp>
        <stp>[1.Weekly Download.xlsm]Coded!R110C14</stp>
        <tr r="N110" s="14"/>
      </tp>
      <tp t="s">
        <v>#N/A N/A</v>
        <stp/>
        <stp>##V3_BDPV12</stp>
        <stp>XS2123955952 Corp</stp>
        <stp>RTG_MDY_LT_CORP_FAMILY</stp>
        <stp>[1.Weekly Download.xlsm]Coded!R310C14</stp>
        <tr r="N310" s="14"/>
      </tp>
      <tp t="s">
        <v>#N/A N/A</v>
        <stp/>
        <stp>##V3_BDPV12</stp>
        <stp>XS2371893533 Corp</stp>
        <stp>GUARANTOR_NAME</stp>
        <stp>[1.Weekly Download.xlsm]Coded!R172C44</stp>
        <tr r="AR172" s="14"/>
      </tp>
      <tp t="s">
        <v>USD</v>
        <stp/>
        <stp>##V3_BDPV12</stp>
        <stp>XS2275587090 Corp</stp>
        <stp>CRNCY</stp>
        <stp>[1.Weekly Download.xlsm]Coded!R258C52</stp>
        <tr r="AZ258" s="14"/>
        <tr r="AZ258" s="14"/>
      </tp>
      <tp t="s">
        <v>WR</v>
        <stp/>
        <stp>##V3_BDPV12</stp>
        <stp>XS2110675860 Corp</stp>
        <stp>RTG_MDY_LT_CORP_FAMILY</stp>
        <stp>[1.Weekly Download.xlsm]Coded!R312C14</stp>
        <tr r="N312" s="14"/>
        <tr r="N312" s="14"/>
      </tp>
      <tp t="s">
        <v>#N/A N/A</v>
        <stp/>
        <stp>##V3_BDPV12</stp>
        <stp>XS2418777285 Corp</stp>
        <stp>RTG_MDY_LT_CORP_FAMILY</stp>
        <stp>[1.Weekly Download.xlsm]Coded!R126C14</stp>
        <tr r="N126" s="14"/>
      </tp>
      <tp t="s">
        <v>#N/A N/A</v>
        <stp/>
        <stp>##V3_BDPV12</stp>
        <stp>XS2211674143 Corp</stp>
        <stp>RTG_MDY_LT_CORP_FAMILY</stp>
        <stp>[1.Weekly Download.xlsm]Coded!R284C14</stp>
        <tr r="N284" s="14"/>
      </tp>
      <tp t="s">
        <v>#N/A N/A</v>
        <stp/>
        <stp>##V3_BDPV12</stp>
        <stp>XS2208843503 Corp</stp>
        <stp>FLOATER_FORMULA</stp>
        <stp>[1.Weekly Download.xlsm]Coded!R286C30</stp>
        <tr r="AD286" s="14"/>
      </tp>
      <tp t="s">
        <v>#N/A N/A</v>
        <stp/>
        <stp>##V3_BDPV12</stp>
        <stp>XS2347497906 Corp</stp>
        <stp>FLOATER_FORMULA</stp>
        <stp>[1.Weekly Download.xlsm]Coded!R196C30</stp>
        <tr r="AD196" s="14"/>
      </tp>
      <tp t="s">
        <v>#N/A N/A</v>
        <stp/>
        <stp>##V3_BDPV12</stp>
        <stp>XS2407007942 Corp</stp>
        <stp>RTG_MDY_LT_CORP_FAMILY</stp>
        <stp>[1.Weekly Download.xlsm]Coded!R131C14</stp>
        <tr r="N131" s="14"/>
      </tp>
      <tp t="s">
        <v>#N/A N/A</v>
        <stp/>
        <stp>##V3_BDPV12</stp>
        <stp>XS2266935993 Corp</stp>
        <stp>FLOATER_FORMULA</stp>
        <stp>[1.Weekly Download.xlsm]Coded!R169C30</stp>
        <tr r="AD169" s="14"/>
      </tp>
      <tp t="s">
        <v>#N/A N/A</v>
        <stp/>
        <stp>##V3_BDPV12</stp>
        <stp>XS2265235965 Corp</stp>
        <stp>FLOATER_FORMULA</stp>
        <stp>[1.Weekly Download.xlsm]Coded!R257C30</stp>
        <tr r="AD257" s="14"/>
      </tp>
      <tp t="s">
        <v>#N/A N/A</v>
        <stp/>
        <stp>##V3_BDPV12</stp>
        <stp>XS2400120650 Corp</stp>
        <stp>RTG_MDY_LT_CORP_FAMILY</stp>
        <stp>[1.Weekly Download.xlsm]Coded!R133C14</stp>
        <tr r="N133" s="14"/>
      </tp>
      <tp t="s">
        <v>USD</v>
        <stp/>
        <stp>##V3_BDPV12</stp>
        <stp>XS2379486884 Corp</stp>
        <stp>CRNCY</stp>
        <stp>[1.Weekly Download.xlsm]Coded!R160C52</stp>
        <tr r="AZ160" s="14"/>
        <tr r="AZ160" s="14"/>
      </tp>
      <tp t="s">
        <v>#N/A N/A</v>
        <stp/>
        <stp>##V3_BDPV12</stp>
        <stp>XS2339960093 Corp</stp>
        <stp>RTG_MDY_LT_CORP_FAMILY</stp>
        <stp>[1.Weekly Download.xlsm]Coded!R212C14</stp>
        <tr r="N212" s="14"/>
      </tp>
      <tp t="s">
        <v>N</v>
        <stp/>
        <stp>##V3_BDPV12</stp>
        <stp>XS2310752758 Corp</stp>
        <stp>SUSTAINABILITY_BOND_IND</stp>
        <stp>[1.Weekly Download.xlsm]Coded!R237C56</stp>
        <tr r="BD237" s="14"/>
        <tr r="BD237" s="14"/>
      </tp>
      <tp t="s">
        <v>N</v>
        <stp/>
        <stp>##V3_BDPV12</stp>
        <stp>XS2417332389 Corp</stp>
        <stp>SUSTAINABILITY_BOND_IND</stp>
        <stp>[1.Weekly Download.xlsm]Coded!R125C56</stp>
        <tr r="BD125" s="14"/>
        <tr r="BD125" s="14"/>
      </tp>
      <tp t="s">
        <v>#N/A N/A</v>
        <stp/>
        <stp>##V3_BDPV12</stp>
        <stp>XS2249847232 Corp</stp>
        <stp>FLOATER_FORMULA</stp>
        <stp>[1.Weekly Download.xlsm]Coded!R270C30</stp>
        <tr r="AD270" s="14"/>
      </tp>
      <tp t="s">
        <v>N</v>
        <stp/>
        <stp>##V3_BDPV12</stp>
        <stp>XS2251156563 Corp</stp>
        <stp>SUSTAINABILITY_BOND_IND</stp>
        <stp>[1.Weekly Download.xlsm]Coded!R190C56</stp>
        <tr r="BD190" s="14"/>
        <tr r="BD190" s="14"/>
      </tp>
      <tp t="s">
        <v>N</v>
        <stp/>
        <stp>##V3_BDPV12</stp>
        <stp>XS2327841057 Corp</stp>
        <stp>SUSTAINABILITY_BOND_IND</stp>
        <stp>[1.Weekly Download.xlsm]Coded!R207C56</stp>
        <tr r="BD207" s="14"/>
        <tr r="BD207" s="14"/>
      </tp>
      <tp t="s">
        <v>#N/A N/A</v>
        <stp/>
        <stp>##V3_BDPV12</stp>
        <stp>XS2349205455 Corp</stp>
        <stp>RTG_MDY_LT_CORP_FAMILY</stp>
        <stp>[1.Weekly Download.xlsm]Coded!R197C14</stp>
        <tr r="N197" s="14"/>
      </tp>
      <tp t="s">
        <v>N</v>
        <stp/>
        <stp>##V3_BDPV12</stp>
        <stp>XS2405793089 Corp</stp>
        <stp>SUSTAINABILITY_BOND_IND</stp>
        <stp>[1.Weekly Download.xlsm]Coded!R132C56</stp>
        <tr r="BD132" s="14"/>
        <tr r="BD132" s="14"/>
      </tp>
      <tp t="s">
        <v>#N/A N/A</v>
        <stp/>
        <stp>##V3_BDPV12</stp>
        <stp>XS2271104817 Corp</stp>
        <stp>FLOATER_FORMULA</stp>
        <stp>[1.Weekly Download.xlsm]Coded!R264C30</stp>
        <tr r="AD264" s="14"/>
      </tp>
      <tp t="s">
        <v>#N/A N/A</v>
        <stp/>
        <stp>##V3_BDPV12</stp>
        <stp>XS2339960093 Corp</stp>
        <stp>FLOATER_FORMULA</stp>
        <stp>[1.Weekly Download.xlsm]Coded!R212C30</stp>
        <tr r="AD212" s="14"/>
      </tp>
      <tp t="s">
        <v>#N/A N/A</v>
        <stp/>
        <stp>##V3_BDPV12</stp>
        <stp>XS2280638607 Corp</stp>
        <stp>RTG_MDY_LT_CORP_FAMILY</stp>
        <stp>[1.Weekly Download.xlsm]Coded!R259C14</stp>
        <tr r="N259" s="14"/>
      </tp>
      <tp t="s">
        <v>#N/A N/A</v>
        <stp/>
        <stp>##V3_BDPV12</stp>
        <stp>XS2278537787 Corp</stp>
        <stp>RTG_MDY_LT_CORP_FAMILY</stp>
        <stp>[1.Weekly Download.xlsm]Coded!R239C14</stp>
        <tr r="N239" s="14"/>
      </tp>
      <tp t="s">
        <v>#N/A N/A</v>
        <stp/>
        <stp>##V3_BDPV12</stp>
        <stp>XS2229091124 Corp</stp>
        <stp>FLOATER_FORMULA</stp>
        <stp>[1.Weekly Download.xlsm]Coded!R274C30</stp>
        <tr r="AD274" s="14"/>
      </tp>
      <tp t="s">
        <v>N</v>
        <stp/>
        <stp>##V3_BDPV12</stp>
        <stp>XS2343627712 Corp</stp>
        <stp>SUSTAINABILITY_BOND_IND</stp>
        <stp>[1.Weekly Download.xlsm]Coded!R203C56</stp>
        <tr r="BD203" s="14"/>
        <tr r="BD203" s="14"/>
      </tp>
      <tp t="s">
        <v>N</v>
        <stp/>
        <stp>##V3_BDPV12</stp>
        <stp>XS2343627712 Corp</stp>
        <stp>SUSTAINABILITY_BOND_IND</stp>
        <stp>[1.Weekly Download.xlsm]Coded!R218C56</stp>
        <tr r="BD218" s="14"/>
        <tr r="BD218" s="14"/>
      </tp>
      <tp t="s">
        <v>USD</v>
        <stp/>
        <stp>##V3_BDPV12</stp>
        <stp>XS2201821340 Corp</stp>
        <stp>CRNCY</stp>
        <stp>[1.Weekly Download.xlsm]Coded!R295C52</stp>
        <tr r="AZ295" s="14"/>
        <tr r="AZ295" s="14"/>
      </tp>
      <tp t="s">
        <v>#N/A N/A</v>
        <stp/>
        <stp>##V3_BDPV12</stp>
        <stp>XS2310752758 Corp</stp>
        <stp>FLOATER_FORMULA</stp>
        <stp>[1.Weekly Download.xlsm]Coded!R237C30</stp>
        <tr r="AD237" s="14"/>
      </tp>
      <tp t="s">
        <v>#N/A N/A</v>
        <stp/>
        <stp>##V3_BDPV12</stp>
        <stp>XS2251156563 Corp</stp>
        <stp>FLOATER_FORMULA</stp>
        <stp>[1.Weekly Download.xlsm]Coded!R190C30</stp>
        <tr r="AD190" s="14"/>
      </tp>
      <tp t="s">
        <v>#N/A N/A</v>
        <stp/>
        <stp>##V3_BDPV12</stp>
        <stp>XS2327841057 Corp</stp>
        <stp>FLOATER_FORMULA</stp>
        <stp>[1.Weekly Download.xlsm]Coded!R207C30</stp>
        <tr r="AD207" s="14"/>
      </tp>
      <tp t="s">
        <v>#N/A N/A</v>
        <stp/>
        <stp>##V3_BDPV12</stp>
        <stp>XS2417332389 Corp</stp>
        <stp>FLOATER_FORMULA</stp>
        <stp>[1.Weekly Download.xlsm]Coded!R125C30</stp>
        <tr r="AD125" s="14"/>
      </tp>
      <tp t="s">
        <v>N</v>
        <stp/>
        <stp>##V3_BDPV12</stp>
        <stp>XS2249847232 Corp</stp>
        <stp>SUSTAINABILITY_BOND_IND</stp>
        <stp>[1.Weekly Download.xlsm]Coded!R270C56</stp>
        <tr r="BD270" s="14"/>
        <tr r="BD270" s="14"/>
      </tp>
      <tp t="s">
        <v>USD</v>
        <stp/>
        <stp>##V3_BDPV12</stp>
        <stp>XS2379487189 Corp</stp>
        <stp>CRNCY</stp>
        <stp>[1.Weekly Download.xlsm]Coded!R159C52</stp>
        <tr r="AZ159" s="14"/>
        <tr r="AZ159" s="14"/>
      </tp>
      <tp t="s">
        <v>USD</v>
        <stp/>
        <stp>##V3_BDPV12</stp>
        <stp>XS2085545494 Corp</stp>
        <stp>CRNCY</stp>
        <stp>[1.Weekly Download.xlsm]Coded!R308C52</stp>
        <tr r="AZ308" s="14"/>
        <tr r="AZ308" s="14"/>
      </tp>
      <tp t="s">
        <v>#N/A N/A</v>
        <stp/>
        <stp>##V3_BDPV12</stp>
        <stp>XS2405793089 Corp</stp>
        <stp>FLOATER_FORMULA</stp>
        <stp>[1.Weekly Download.xlsm]Coded!R132C30</stp>
        <tr r="AD132" s="14"/>
      </tp>
      <tp t="s">
        <v>Beijing Environment Sanitation Engineering Group Co Ltd</v>
        <stp/>
        <stp>##V3_BDPV12</stp>
        <stp>XS2383434029 Corp</stp>
        <stp>GUARANTOR_NAME</stp>
        <stp>[1.Weekly Download.xlsm]Coded!R147C44</stp>
        <tr r="AR147" s="14"/>
        <tr r="AR147" s="14"/>
      </tp>
      <tp t="s">
        <v>CNY</v>
        <stp/>
        <stp>##V3_BDPV12</stp>
        <stp>HK0000744695 Corp</stp>
        <stp>CRNCY</stp>
        <stp>[1.Weekly Download.xlsm]Coded!R187C52</stp>
        <tr r="AZ187" s="14"/>
        <tr r="AZ187" s="14"/>
      </tp>
      <tp t="s">
        <v>#N/A N/A</v>
        <stp/>
        <stp>##V3_BDPV12</stp>
        <stp>XS2143038334 Corp</stp>
        <stp>RTG_MDY_LT_CORP_FAMILY</stp>
        <stp>[1.Weekly Download.xlsm]Coded!R305C14</stp>
        <tr r="N305" s="14"/>
      </tp>
      <tp t="s">
        <v>#N/A N/A</v>
        <stp/>
        <stp>##V3_BDPV12</stp>
        <stp>XS2347769833 Corp</stp>
        <stp>RTG_MDY_LT_CORP_FAMILY</stp>
        <stp>[1.Weekly Download.xlsm]Coded!R204C14</stp>
        <tr r="N204" s="14"/>
      </tp>
      <tp t="s">
        <v>N</v>
        <stp/>
        <stp>##V3_BDPV12</stp>
        <stp>XS2339960093 Corp</stp>
        <stp>SUSTAINABILITY_BOND_IND</stp>
        <stp>[1.Weekly Download.xlsm]Coded!R212C56</stp>
        <tr r="BD212" s="14"/>
        <tr r="BD212" s="14"/>
      </tp>
      <tp t="s">
        <v>N</v>
        <stp/>
        <stp>##V3_BDPV12</stp>
        <stp>XS2271104817 Corp</stp>
        <stp>SUSTAINABILITY_BOND_IND</stp>
        <stp>[1.Weekly Download.xlsm]Coded!R264C56</stp>
        <tr r="BD264" s="14"/>
        <tr r="BD264" s="14"/>
      </tp>
      <tp t="s">
        <v>Subsidiaries</v>
        <stp/>
        <stp>##V3_BDPV12</stp>
        <stp>XS2353028298 Corp</stp>
        <stp>GUARANTOR_NAME</stp>
        <stp>[1.Weekly Download.xlsm]Coded!R176C44</stp>
        <tr r="AR176" s="14"/>
        <tr r="AR176" s="14"/>
      </tp>
      <tp t="s">
        <v>Subsidiaries</v>
        <stp/>
        <stp>##V3_BDPV12</stp>
        <stp>XS2353028298 Corp</stp>
        <stp>GUARANTOR_NAME</stp>
        <stp>[1.Weekly Download.xlsm]Coded!R193C44</stp>
        <tr r="AR193" s="14"/>
        <tr r="AR193" s="14"/>
      </tp>
      <tp t="s">
        <v>#N/A N/A</v>
        <stp/>
        <stp>##V3_BDPV12</stp>
        <stp>XS2343627712 Corp</stp>
        <stp>FLOATER_FORMULA</stp>
        <stp>[1.Weekly Download.xlsm]Coded!R218C30</stp>
        <tr r="AD218" s="14"/>
      </tp>
      <tp t="s">
        <v>#N/A N/A</v>
        <stp/>
        <stp>##V3_BDPV12</stp>
        <stp>XS2343627712 Corp</stp>
        <stp>FLOATER_FORMULA</stp>
        <stp>[1.Weekly Download.xlsm]Coded!R203C30</stp>
        <tr r="AD203" s="14"/>
      </tp>
      <tp t="s">
        <v>N</v>
        <stp/>
        <stp>##V3_BDPV12</stp>
        <stp>XS2229091124 Corp</stp>
        <stp>SUSTAINABILITY_BOND_IND</stp>
        <stp>[1.Weekly Download.xlsm]Coded!R274C56</stp>
        <tr r="BD274" s="14"/>
        <tr r="BD274" s="14"/>
      </tp>
      <tp t="s">
        <v>Fujian Yango Group Co Ltd</v>
        <stp/>
        <stp>##V3_BDPV12</stp>
        <stp>XS2314498093 Corp</stp>
        <stp>GUARANTOR_NAME</stp>
        <stp>[1.Weekly Download.xlsm]Coded!R267C44</stp>
        <tr r="AR267" s="14"/>
        <tr r="AR267" s="14"/>
      </tp>
      <tp t="s">
        <v>#N/A N/A</v>
        <stp/>
        <stp>##V3_BDPV12</stp>
        <stp>XS2385820597 Corp</stp>
        <stp>RTG_MDY_LT_CORP_FAMILY</stp>
        <stp>[1.Weekly Download.xlsm]Coded!R140C14</stp>
        <tr r="N140" s="14"/>
      </tp>
      <tp t="s">
        <v>N</v>
        <stp/>
        <stp>##V3_BDPV12</stp>
        <stp>XS2378344456 Corp</stp>
        <stp>SUSTAINABILITY_BOND_IND</stp>
        <stp>[1.Weekly Download.xlsm]Coded!R161C56</stp>
        <tr r="BD161" s="14"/>
        <tr r="BD161" s="14"/>
      </tp>
      <tp t="s">
        <v>N</v>
        <stp/>
        <stp>##V3_BDPV12</stp>
        <stp>XS2434390865 Corp</stp>
        <stp>SUSTAINABILITY_BOND_IND</stp>
        <stp>[1.Weekly Download.xlsm]Coded!R116C56</stp>
        <tr r="BD116" s="14"/>
        <tr r="BD116" s="14"/>
      </tp>
      <tp t="s">
        <v>#N/A N/A</v>
        <stp/>
        <stp>##V3_BDPV12</stp>
        <stp>XS2094050593 Corp</stp>
        <stp>RTG_MDY_LT_CORP_FAMILY</stp>
        <stp>[1.Weekly Download.xlsm]Coded!R278C14</stp>
        <tr r="N278" s="14"/>
      </tp>
      <tp t="s">
        <v>#N/A N/A</v>
        <stp/>
        <stp>##V3_BDPV12</stp>
        <stp>XS2206849460 Corp</stp>
        <stp>RTG_MDY_LT_CORP_FAMILY</stp>
        <stp>[1.Weekly Download.xlsm]Coded!R289C14</stp>
        <tr r="N289" s="14"/>
      </tp>
      <tp t="s">
        <v>N</v>
        <stp/>
        <stp>##V3_BDPV12</stp>
        <stp>XS2208843503 Corp</stp>
        <stp>SUSTAINABILITY_BOND_IND</stp>
        <stp>[1.Weekly Download.xlsm]Coded!R286C56</stp>
        <tr r="BD286" s="14"/>
        <tr r="BD286" s="14"/>
      </tp>
      <tp t="s">
        <v>Y</v>
        <stp/>
        <stp>##V3_BDPV12</stp>
        <stp>XS2347497906 Corp</stp>
        <stp>SUSTAINABILITY_BOND_IND</stp>
        <stp>[1.Weekly Download.xlsm]Coded!R196C56</stp>
        <tr r="BD196" s="14"/>
        <tr r="BD196" s="14"/>
      </tp>
      <tp t="s">
        <v>#N/A N/A</v>
        <stp/>
        <stp>##V3_BDPV12</stp>
        <stp>XS2417388175 Corp</stp>
        <stp>GUARANTOR_NAME</stp>
        <stp>[1.Weekly Download.xlsm]Coded!R128C44</stp>
        <tr r="AR128" s="14"/>
      </tp>
      <tp t="s">
        <v>Beijing Capital Development Holding Group Co Ltd</v>
        <stp/>
        <stp>##V3_BDPV12</stp>
        <stp>XS2314498333 Corp</stp>
        <stp>GUARANTOR_NAME</stp>
        <stp>[1.Weekly Download.xlsm]Coded!R180C44</stp>
        <tr r="AR180" s="14"/>
        <tr r="AR180" s="14"/>
      </tp>
      <tp t="s">
        <v>#N/A N/A</v>
        <stp/>
        <stp>##V3_BDPV12</stp>
        <stp>XS2385313064 Corp</stp>
        <stp>RTG_MDY_LT_CORP_FAMILY</stp>
        <stp>[1.Weekly Download.xlsm]Coded!R146C14</stp>
        <tr r="N146" s="14"/>
      </tp>
      <tp t="s">
        <v>USD</v>
        <stp/>
        <stp>##V3_BDPV12</stp>
        <stp>XS2228902255 Corp</stp>
        <stp>CRNCY</stp>
        <stp>[1.Weekly Download.xlsm]Coded!R249C52</stp>
        <tr r="AZ249" s="14"/>
        <tr r="AZ249" s="14"/>
      </tp>
      <tp t="s">
        <v>USD</v>
        <stp/>
        <stp>##V3_BDPV12</stp>
        <stp>XS2228902255 Corp</stp>
        <stp>CRNCY</stp>
        <stp>[1.Weekly Download.xlsm]Coded!R261C52</stp>
        <tr r="AZ261" s="14"/>
        <tr r="AZ261" s="14"/>
      </tp>
      <tp t="s">
        <v>USD</v>
        <stp/>
        <stp>##V3_BDPV12</stp>
        <stp>XS2123955952 Corp</stp>
        <stp>CRNCY</stp>
        <stp>[1.Weekly Download.xlsm]Coded!R310C52</stp>
        <tr r="AZ310" s="14"/>
        <tr r="AZ310" s="14"/>
      </tp>
      <tp t="s">
        <v>N</v>
        <stp/>
        <stp>##V3_BDPV12</stp>
        <stp>XS2265235965 Corp</stp>
        <stp>SUSTAINABILITY_BOND_IND</stp>
        <stp>[1.Weekly Download.xlsm]Coded!R257C56</stp>
        <tr r="BD257" s="14"/>
        <tr r="BD257" s="14"/>
      </tp>
      <tp t="s">
        <v>N</v>
        <stp/>
        <stp>##V3_BDPV12</stp>
        <stp>XS2266935993 Corp</stp>
        <stp>SUSTAINABILITY_BOND_IND</stp>
        <stp>[1.Weekly Download.xlsm]Coded!R169C56</stp>
        <tr r="BD169" s="14"/>
        <tr r="BD169" s="14"/>
      </tp>
      <tp t="s">
        <v>#N/A N/A</v>
        <stp/>
        <stp>##V3_BDPV12</stp>
        <stp>HK0000744802 Corp</stp>
        <stp>RTG_MDY_LT_CORP_FAMILY</stp>
        <stp>[1.Weekly Download.xlsm]Coded!R185C14</stp>
        <tr r="N185" s="14"/>
      </tp>
      <tp t="s">
        <v>#N/A N/A</v>
        <stp/>
        <stp>##V3_BDPV12</stp>
        <stp>HK0000814258 Corp</stp>
        <stp>GUARANTOR_NAME</stp>
        <stp>[1.Weekly Download.xlsm]Coded!R113C44</stp>
        <tr r="AR113" s="14"/>
      </tp>
      <tp t="s">
        <v>#N/A N/A</v>
        <stp/>
        <stp>##V3_BDPV12</stp>
        <stp>HK0000732815 Corp</stp>
        <stp>RTG_MDY_LT_CORP_FAMILY</stp>
        <stp>[1.Weekly Download.xlsm]Coded!R200C14</stp>
        <tr r="N200" s="14"/>
      </tp>
      <tp t="s">
        <v>#N/A N/A</v>
        <stp/>
        <stp>##V3_BDPV12</stp>
        <stp>CCHKCZ HK Equity</stp>
        <stp>RTG_MDY_FOREIGN_LT_BANK_DEPOSITS</stp>
        <stp>[1.Weekly Download.xlsm]Coded!R122C20</stp>
        <tr r="T122" s="14"/>
        <tr r="T122" s="14"/>
      </tp>
      <tp t="s">
        <v>#N/A N/A</v>
        <stp/>
        <stp>##V3_BDPV12</stp>
        <stp>CCHKCZ HK Equity</stp>
        <stp>RTG_MDY_FOREIGN_LT_BANK_DEPOSITS</stp>
        <stp>[1.Weekly Download.xlsm]Coded!R123C20</stp>
        <tr r="T123" s="14"/>
        <tr r="T123" s="14"/>
      </tp>
    </main>
    <main first="bofaddin.rtdserver">
      <tp t="s">
        <v>#N/A N/A</v>
        <stp/>
        <stp>BDS|17621003892831801560</stp>
        <tr r="AL302" s="14"/>
        <tr r="F302" s="14"/>
      </tp>
    </main>
    <main first="bloomberg.rtd">
      <tp t="s">
        <v>#N/A N/A</v>
        <stp/>
        <stp>##V3_BDPV12</stp>
        <stp>1938358D HK Equity</stp>
        <stp>EQY_PRIM_SECURITY_PRIM_EXCH</stp>
        <stp>[1.Weekly Download.xlsm]Coded!R133C35</stp>
        <tr r="AI133" s="14"/>
      </tp>
    </main>
    <main first="bofaddin.rtdserver">
      <tp t="s">
        <v>#N/A N/A</v>
        <stp/>
        <stp>BDS|18186360710650818049</stp>
        <tr r="AL264" s="14"/>
        <tr r="F264" s="14"/>
      </tp>
    </main>
    <main first="bloomberg.rtd">
      <tp t="s">
        <v>#N/A N/A</v>
        <stp/>
        <stp>##V3_BDPV12</stp>
        <stp>0794600D CH Equity</stp>
        <stp>EQY_PRIM_SECURITY_PRIM_EXCH</stp>
        <stp>[1.Weekly Download.xlsm]Coded!R102C35</stp>
        <tr r="AI102" s="14"/>
      </tp>
      <tp t="s">
        <v>#N/A N/A</v>
        <stp/>
        <stp>##V3_BDPV12</stp>
        <stp>WLKTIZ HK Equity</stp>
        <stp>RTG_MDY_ISSUER</stp>
        <stp>[1.Weekly Download.xlsm]Coded!R40C19</stp>
        <tr r="S40" s="14"/>
        <tr r="S40" s="14"/>
      </tp>
      <tp t="s">
        <v>#N/A N/A</v>
        <stp/>
        <stp>##V3_BDPV12</stp>
        <stp>WLKTIZ HK Equity</stp>
        <stp>RTG_MDY_ISSUER</stp>
        <stp>[1.Weekly Download.xlsm]Coded!R21C19</stp>
        <tr r="S21" s="14"/>
        <tr r="S21" s="14"/>
      </tp>
      <tp t="s">
        <v>CNY</v>
        <stp/>
        <stp>##V3_BDPV12</stp>
        <stp>HK0000947231 Corp</stp>
        <stp>CRNCY</stp>
        <stp>[1.Weekly Download.xlsm]Coded!R10C52</stp>
        <tr r="AZ10" s="14"/>
        <tr r="AZ10" s="14"/>
      </tp>
    </main>
    <main first="bofaddin.rtdserver">
      <tp t="s">
        <v>#N/A N/A</v>
        <stp/>
        <stp>BDS|15769755857498580586</stp>
        <tr r="AS117" s="14"/>
      </tp>
      <tp t="s">
        <v>#N/A N/A</v>
        <stp/>
        <stp>BDS|13836037781663389215</stp>
        <tr r="F240" s="14"/>
      </tp>
      <tp t="s">
        <v>#N/A N/A</v>
        <stp/>
        <stp>BDS|17846523782414432441</stp>
        <tr r="AL145" s="14"/>
        <tr r="F145" s="14"/>
      </tp>
    </main>
    <main first="bloomberg.rtd">
      <tp t="s">
        <v>#N/A N/A</v>
        <stp/>
        <stp>##V3_BDPV12</stp>
        <stp>1690110D CH Equity</stp>
        <stp>EQY_PRIM_SECURITY_PRIM_EXCH</stp>
        <stp>[1.Weekly Download.xlsm]Coded!R222C35</stp>
        <tr r="AI222" s="14"/>
      </tp>
    </main>
    <main first="bofaddin.rtdserver">
      <tp t="s">
        <v>#N/A N/A</v>
        <stp/>
        <stp>BDS|18443298728346476487</stp>
        <tr r="AS92" s="14"/>
      </tp>
      <tp t="s">
        <v>#N/A N/A</v>
        <stp/>
        <stp>BDS|10840284171566790999</stp>
        <tr r="AS40" s="14"/>
      </tp>
    </main>
    <main first="bloomberg.rtd">
      <tp>
        <v>67000000</v>
        <stp/>
        <stp>##V3_BDPV12</stp>
        <stp>XS2671498447 Corp</stp>
        <stp>AMT_ISSUED</stp>
        <stp>[1.Weekly Download.xlsm]Coded!R4C53</stp>
        <tr r="BA4" s="14"/>
        <tr r="BA4" s="14"/>
      </tp>
      <tp t="s">
        <v>CNY</v>
        <stp/>
        <stp>##V3_BDPV12</stp>
        <stp>HK0000929262 Corp</stp>
        <stp>CRNCY</stp>
        <stp>[1.Weekly Download.xlsm]Coded!R39C52</stp>
        <tr r="AZ39" s="14"/>
        <tr r="AZ39" s="14"/>
      </tp>
    </main>
    <main first="bofaddin.rtdserver">
      <tp t="s">
        <v>#N/A N/A</v>
        <stp/>
        <stp>BDS|13443077482357501699</stp>
        <tr r="AS309" s="14"/>
      </tp>
    </main>
    <main first="bofaddin.rtdserver">
      <tp t="s">
        <v>#N/A N/A</v>
        <stp/>
        <stp>BDS|11747251025578014355</stp>
        <tr r="AS63" s="14"/>
      </tp>
    </main>
    <main first="bloomberg.rtd">
      <tp t="s">
        <v>#N/A N/A</v>
        <stp/>
        <stp>##V3_BDPV12</stp>
        <stp>1557227D CH Equity</stp>
        <stp>EQY_PRIM_SECURITY_PRIM_EXCH</stp>
        <stp>[1.Weekly Download.xlsm]Coded!R316C35</stp>
        <tr r="AI316" s="14"/>
      </tp>
      <tp t="s">
        <v>#N/A N/A</v>
        <stp/>
        <stp>##V3_BDPV12</stp>
        <stp>1566095D HK Equity</stp>
        <stp>EQY_PRIM_SECURITY_PRIM_EXCH</stp>
        <stp>[1.Weekly Download.xlsm]Coded!R191C35</stp>
        <tr r="AI191" s="14"/>
      </tp>
      <tp t="s">
        <v>#N/A N/A</v>
        <stp/>
        <stp>##V3_BDPV12</stp>
        <stp>1468836D CH Equity</stp>
        <stp>EQY_PRIM_SECURITY_PRIM_EXCH</stp>
        <stp>[1.Weekly Download.xlsm]Coded!R160C35</stp>
        <tr r="AI160" s="14"/>
      </tp>
      <tp t="s">
        <v>#N/A N/A</v>
        <stp/>
        <stp>##V3_BDPV12</stp>
        <stp>1468836D CH Equity</stp>
        <stp>EQY_PRIM_SECURITY_PRIM_EXCH</stp>
        <stp>[1.Weekly Download.xlsm]Coded!R159C35</stp>
        <tr r="AI159" s="14"/>
      </tp>
    </main>
    <main first="bofaddin.rtdserver">
      <tp t="s">
        <v>#N/A N/A</v>
        <stp/>
        <stp>BDS|15306102357912700905</stp>
        <tr r="AS245" s="14"/>
      </tp>
    </main>
    <main first="bloomberg.rtd">
      <tp t="s">
        <v>#N/A N/A</v>
        <stp/>
        <stp>##V3_BDPV12</stp>
        <stp>1435282D HK Equity</stp>
        <stp>EQY_PRIM_SECURITY_PRIM_EXCH</stp>
        <stp>[1.Weekly Download.xlsm]Coded!R240C35</stp>
        <tr r="AI240" s="14"/>
      </tp>
      <tp t="s">
        <v>#N/A N/A</v>
        <stp/>
        <stp>##V3_BDPV12</stp>
        <stp>1557227D CH Equity</stp>
        <stp>EQY_PRIM_SECURITY_PRIM_EXCH</stp>
        <stp>[1.Weekly Download.xlsm]Coded!R284C35</stp>
        <tr r="AI284" s="14"/>
      </tp>
    </main>
    <main first="bofaddin.rtdserver">
      <tp t="s">
        <v>#N/A N/A</v>
        <stp/>
        <stp>BDS|12719954347522128745</stp>
        <tr r="AL59" s="14"/>
        <tr r="F59" s="14"/>
      </tp>
    </main>
    <main first="bloomberg.rtd">
      <tp t="s">
        <v>#N/A N/A</v>
        <stp/>
        <stp>##V3_BDPV12</stp>
        <stp>1435282D HK Equity</stp>
        <stp>EQY_PRIM_SECURITY_PRIM_EXCH</stp>
        <stp>[1.Weekly Download.xlsm]Coded!R129C35</stp>
        <tr r="AI129" s="14"/>
      </tp>
      <tp t="s">
        <v>#N/A N/A</v>
        <stp/>
        <stp>##V3_BDPV12</stp>
        <stp>1435282D HK Equity</stp>
        <stp>EQY_PRIM_SECURITY_PRIM_EXCH</stp>
        <stp>[1.Weekly Download.xlsm]Coded!R195C35</stp>
        <tr r="AI195" s="14"/>
      </tp>
    </main>
    <main first="bofaddin.rtdserver">
      <tp t="s">
        <v>#N/A N/A</v>
        <stp/>
        <stp>BDS|15239299508978288507</stp>
        <tr r="AS174" s="14"/>
      </tp>
      <tp t="s">
        <v>#N/A N/A</v>
        <stp/>
        <stp>BDS|10847002347928693682</stp>
        <tr r="AS139" s="14"/>
      </tp>
      <tp t="s">
        <v>#N/A N/A</v>
        <stp/>
        <stp>BDS|12790653106008161632</stp>
        <tr r="AL4" s="14"/>
        <tr r="F4" s="14"/>
      </tp>
      <tp t="s">
        <v>#N/A N/A</v>
        <stp/>
        <stp>BDS|16624615718433130895</stp>
        <tr r="AL245" s="14"/>
        <tr r="F245" s="14"/>
      </tp>
    </main>
    <main first="bofaddin.rtdserver">
      <tp t="s">
        <v>#N/A N/A</v>
        <stp/>
        <stp>BDS|15127642725523103849</stp>
        <tr r="AS226" s="14"/>
      </tp>
      <tp t="s">
        <v>#N/A N/A</v>
        <stp/>
        <stp>BDS|11843957346866796090</stp>
        <tr r="AL46" s="14"/>
        <tr r="F46" s="14"/>
      </tp>
      <tp t="s">
        <v>#N/A N/A</v>
        <stp/>
        <stp>BDS|18074498283879672792</stp>
        <tr r="AL98" s="14"/>
        <tr r="F98" s="14"/>
      </tp>
    </main>
    <main first="bloomberg.rtd">
      <tp t="s">
        <v>#N/A N/A</v>
        <stp/>
        <stp>##V3_BDPV12</stp>
        <stp>1366541D CH Equity</stp>
        <stp>EQY_PRIM_SECURITY_PRIM_EXCH</stp>
        <stp>[1.Weekly Download.xlsm]Coded!R172C35</stp>
        <tr r="AI172" s="14"/>
      </tp>
      <tp t="s">
        <v>#N/A N/A</v>
        <stp/>
        <stp>##V3_BDPV12</stp>
        <stp>1319444D CH Equity</stp>
        <stp>EQY_PRIM_SECURITY_PRIM_EXCH</stp>
        <stp>[1.Weekly Download.xlsm]Coded!R303C35</stp>
        <tr r="AI303" s="14"/>
      </tp>
      <tp t="s">
        <v>#N/A N/A</v>
        <stp/>
        <stp>##V3_BDPV12</stp>
        <stp>1083977D CH Equity</stp>
        <stp>RTG_FITCH_LT_ISSUER_DEFAULT</stp>
        <stp>[1.Weekly Download.xlsm]Coded!R23C62</stp>
        <tr r="BJ23" s="14"/>
      </tp>
      <tp t="s">
        <v>BBB</v>
        <stp/>
        <stp>##V3_BDPV12</stp>
        <stp>0792878D CH Equity</stp>
        <stp>RTG_FITCH_LT_ISSUER_DEFAULT</stp>
        <stp>[1.Weekly Download.xlsm]Coded!R98C62</stp>
        <tr r="BJ98" s="14"/>
        <tr r="BJ98" s="14"/>
      </tp>
      <tp t="s">
        <v>#N/A N/A</v>
        <stp/>
        <stp>##V3_BDPV12</stp>
        <stp>CICCHZ HK Equity</stp>
        <stp>RTG_MDY_LT_CORP_FAMILY</stp>
        <stp>[1.Weekly Download.xlsm]Coded!R25C22</stp>
        <tr r="V25" s="14"/>
        <tr r="V25" s="14"/>
      </tp>
    </main>
    <main first="bofaddin.rtdserver">
      <tp t="s">
        <v>#N/A N/A</v>
        <stp/>
        <stp>BDH|17291962466460293270</stp>
        <tr r="I17" s="17"/>
      </tp>
      <tp t="s">
        <v>#N/A N/A</v>
        <stp/>
        <stp>BDH|10914943352090001691</stp>
        <tr r="D20" s="24"/>
      </tp>
    </main>
    <main first="bloomberg.rtd">
      <tp t="s">
        <v>A3</v>
        <stp/>
        <stp>##V3_BDPV12</stp>
        <stp>1315198D CH Equity</stp>
        <stp>RTG_MOODY_LONG_TERM</stp>
        <stp>[1.Weekly Download.xlsm]Coded!R225C21</stp>
        <tr r="U225" s="14"/>
        <tr r="U225" s="14"/>
        <tr r="U225" s="14"/>
      </tp>
      <tp t="s">
        <v>WD</v>
        <stp/>
        <stp>##V3_BDPV12</stp>
        <stp>0622892D CH Equity</stp>
        <stp>RTG_FITCH_LT_ISSUER_DEFAULT</stp>
        <stp>[1.Weekly Download.xlsm]Coded!R93C62</stp>
        <tr r="BJ93" s="14"/>
        <tr r="BJ93" s="14"/>
      </tp>
      <tp t="s">
        <v>#N/A N/A</v>
        <stp/>
        <stp>##V3_BDPV12</stp>
        <stp>1667690D KY Equity</stp>
        <stp>EQY_PRIM_SECURITY_PRIM_EXCH</stp>
        <stp>[1.Weekly Download.xlsm]Coded!R235C35</stp>
        <tr r="AI235" s="14"/>
      </tp>
    </main>
    <main first="bofaddin.rtdserver">
      <tp t="s">
        <v>#N/A N/A</v>
        <stp/>
        <stp>BDH|13280808491030488896</stp>
        <tr r="S17" s="17"/>
      </tp>
    </main>
    <main first="bloomberg.rtd">
      <tp t="s">
        <v>#N/A N/A</v>
        <stp/>
        <stp>##V3_BDPV12</stp>
        <stp>1667690D KY Equity</stp>
        <stp>EQY_PRIM_SECURITY_PRIM_EXCH</stp>
        <stp>[1.Weekly Download.xlsm]Coded!R100C35</stp>
        <tr r="AI100" s="14"/>
      </tp>
      <tp t="s">
        <v>#N/A N/A</v>
        <stp/>
        <stp>##V3_BDPV12</stp>
        <stp>1667690D KY Equity</stp>
        <stp>EQY_PRIM_SECURITY_PRIM_EXCH</stp>
        <stp>[1.Weekly Download.xlsm]Coded!R143C35</stp>
        <tr r="AI143" s="14"/>
      </tp>
      <tp t="s">
        <v>#N/A N/A</v>
        <stp/>
        <stp>##V3_BDPV12</stp>
        <stp>1667690D KY Equity</stp>
        <stp>EQY_PRIM_SECURITY_PRIM_EXCH</stp>
        <stp>[1.Weekly Download.xlsm]Coded!R173C35</stp>
        <tr r="AI173" s="14"/>
      </tp>
      <tp>
        <v>100</v>
        <stp/>
        <stp>##V3_BDPV12</stp>
        <stp>XS2384248790 Corp</stp>
        <stp>ISSUE_PX</stp>
        <stp>[1.Weekly Download.xlsm]Coded!R155C54</stp>
        <tr r="BB155" s="14"/>
        <tr r="BB155" s="14"/>
      </tp>
      <tp t="s">
        <v>#N/A N/A</v>
        <stp/>
        <stp>##V3_BDPV12</stp>
        <stp>0746462D CH Equity</stp>
        <stp>RTG_MDY_ISSUER</stp>
        <stp>[1.Weekly Download.xlsm]Coded!R179C59</stp>
        <tr r="BG179" s="14"/>
      </tp>
      <tp t="s">
        <v>#N/A N/A</v>
        <stp/>
        <stp>##V3_BDPV12</stp>
        <stp>1369515D CH Equity</stp>
        <stp>RTG_MDY_ISSUER</stp>
        <stp>[1.Weekly Download.xlsm]Coded!R234C59</stp>
        <tr r="BG234" s="14"/>
      </tp>
      <tp t="s">
        <v>Nanjing Yangzi State-owned Inv</v>
        <stp/>
        <stp>##V3_BDPV12</stp>
        <stp>50810726 CompanyID</stp>
        <stp>NAME</stp>
        <stp>[1.Weekly Download.xlsm]Coded!R137C39</stp>
        <tr r="AM137" s="14"/>
        <tr r="AM137" s="14"/>
      </tp>
      <tp>
        <v>100</v>
        <stp/>
        <stp>##V3_BDPV12</stp>
        <stp>XS2403477099 Corp</stp>
        <stp>ISSUE_PX</stp>
        <stp>[1.Weekly Download.xlsm]Coded!R135C54</stp>
        <tr r="BB135" s="14"/>
        <tr r="BB135" s="14"/>
      </tp>
      <tp>
        <v>100</v>
        <stp/>
        <stp>##V3_BDPV12</stp>
        <stp>XS2102905168 Corp</stp>
        <stp>ISSUE_PX</stp>
        <stp>[1.Weekly Download.xlsm]Coded!R314C54</stp>
        <tr r="BB314" s="14"/>
        <tr r="BB314" s="14"/>
      </tp>
      <tp t="s">
        <v>Baa2</v>
        <stp/>
        <stp>##V3_BDPV12</stp>
        <stp>1332538D CH Equity</stp>
        <stp>RTG_MDY_ISSUER</stp>
        <stp>[1.Weekly Download.xlsm]Coded!R226C19</stp>
        <tr r="S226" s="14"/>
        <tr r="S226" s="14"/>
        <tr r="S226" s="14"/>
      </tp>
      <tp>
        <v>100</v>
        <stp/>
        <stp>##V3_BDPV12</stp>
        <stp>XS2346845584 Corp</stp>
        <stp>ISSUE_PX</stp>
        <stp>[1.Weekly Download.xlsm]Coded!R202C54</stp>
        <tr r="BB202" s="14"/>
        <tr r="BB202" s="14"/>
      </tp>
      <tp>
        <v>100</v>
        <stp/>
        <stp>##V3_BDPV12</stp>
        <stp>XS2123956091 Corp</stp>
        <stp>ISSUE_PX</stp>
        <stp>[1.Weekly Download.xlsm]Coded!R309C54</stp>
        <tr r="BB309" s="14"/>
        <tr r="BB309" s="14"/>
      </tp>
      <tp>
        <v>99.819000000000003</v>
        <stp/>
        <stp>##V3_BDPV12</stp>
        <stp>XS2334569774 Corp</stp>
        <stp>ISSUE_PX</stp>
        <stp>[1.Weekly Download.xlsm]Coded!R181C54</stp>
        <tr r="BB181" s="14"/>
        <tr r="BB181" s="14"/>
      </tp>
      <tp t="s">
        <v>#N/A N/A</v>
        <stp/>
        <stp>##V3_BDPV12</stp>
        <stp>0794492D CH Equity</stp>
        <stp>RTG_MDY_ISSUER</stp>
        <stp>[1.Weekly Download.xlsm]Coded!R168C19</stp>
        <tr r="S168" s="14"/>
        <tr r="S168" s="14"/>
      </tp>
      <tp t="s">
        <v>#N/A N/A</v>
        <stp/>
        <stp>##V3_BDPV12</stp>
        <stp>0794492D CH Equity</stp>
        <stp>RTG_MDY_ISSUER</stp>
        <stp>[1.Weekly Download.xlsm]Coded!R158C19</stp>
        <tr r="S158" s="14"/>
        <tr r="S158" s="14"/>
      </tp>
      <tp>
        <v>100</v>
        <stp/>
        <stp>##V3_BDPV12</stp>
        <stp>XS2336271510 Corp</stp>
        <stp>ISSUE_PX</stp>
        <stp>[1.Weekly Download.xlsm]Coded!R215C54</stp>
        <tr r="BB215" s="14"/>
        <tr r="BB215" s="14"/>
      </tp>
      <tp>
        <v>100</v>
        <stp/>
        <stp>##V3_BDPV12</stp>
        <stp>XS2280569364 Corp</stp>
        <stp>ISSUE_PX</stp>
        <stp>[1.Weekly Download.xlsm]Coded!R263C54</stp>
        <tr r="BB263" s="14"/>
        <tr r="BB263" s="14"/>
      </tp>
      <tp>
        <v>98.847999999999999</v>
        <stp/>
        <stp>##V3_BDPV12</stp>
        <stp>XS2277613423 Corp</stp>
        <stp>ISSUE_PX</stp>
        <stp>[1.Weekly Download.xlsm]Coded!R253C54</stp>
        <tr r="BB253" s="14"/>
        <tr r="BB253" s="14"/>
      </tp>
      <tp>
        <v>100</v>
        <stp/>
        <stp>##V3_BDPV12</stp>
        <stp>XS2320304376 Corp</stp>
        <stp>ISSUE_PX</stp>
        <stp>[1.Weekly Download.xlsm]Coded!R208C54</stp>
        <tr r="BB208" s="14"/>
        <tr r="BB208" s="14"/>
      </tp>
      <tp>
        <v>100</v>
        <stp/>
        <stp>##V3_BDPV12</stp>
        <stp>XS2383434029 Corp</stp>
        <stp>ISSUE_PX</stp>
        <stp>[1.Weekly Download.xlsm]Coded!R147C54</stp>
        <tr r="BB147" s="14"/>
        <tr r="BB147" s="14"/>
      </tp>
      <tp>
        <v>99.861999999999995</v>
        <stp/>
        <stp>##V3_BDPV12</stp>
        <stp>XS2357443410 Corp</stp>
        <stp>ISSUE_PX</stp>
        <stp>[1.Weekly Download.xlsm]Coded!R170C54</stp>
        <tr r="BB170" s="14"/>
        <tr r="BB170" s="14"/>
      </tp>
      <tp>
        <v>100</v>
        <stp/>
        <stp>##V3_BDPV12</stp>
        <stp>XS2385065656 Corp</stp>
        <stp>ISSUE_PX</stp>
        <stp>[1.Weekly Download.xlsm]Coded!R152C54</stp>
        <tr r="BB152" s="14"/>
        <tr r="BB152" s="14"/>
      </tp>
      <tp>
        <v>100</v>
        <stp/>
        <stp>##V3_BDPV12</stp>
        <stp>XS2364590716 Corp</stp>
        <stp>ISSUE_PX</stp>
        <stp>[1.Weekly Download.xlsm]Coded!R173C54</stp>
        <tr r="BB173" s="14"/>
        <tr r="BB173" s="14"/>
      </tp>
      <tp t="s">
        <v>24/6/2030</v>
        <stp/>
        <stp>##V3_BDPV12</stp>
        <stp>XS2180875234 Corp</stp>
        <stp>MATURITY</stp>
        <stp>[1.Weekly Download.xlsm]Coded!R301C48</stp>
        <tr r="AV301" s="14"/>
        <tr r="AV301" s="14"/>
        <tr r="AV301" s="14"/>
      </tp>
      <tp t="s">
        <v>3/6/2022</v>
        <stp/>
        <stp>##V3_BDPV12</stp>
        <stp>XS2346930428 Corp</stp>
        <stp>MATURITY</stp>
        <stp>[1.Weekly Download.xlsm]Coded!R205C48</stp>
        <tr r="AV205" s="14"/>
        <tr r="AV205" s="14"/>
        <tr r="AV205" s="14"/>
      </tp>
      <tp t="s">
        <v>21/1/2026</v>
        <stp/>
        <stp>##V3_BDPV12</stp>
        <stp>XS2274835631 Corp</stp>
        <stp>MATURITY</stp>
        <stp>[1.Weekly Download.xlsm]Coded!R255C48</stp>
        <tr r="AV255" s="14"/>
        <tr r="AV255" s="14"/>
        <tr r="AV255" s="14"/>
      </tp>
      <tp t="s">
        <v>24/5/2025</v>
        <stp/>
        <stp>##V3_BDPV12</stp>
        <stp>XS2471903331 Corp</stp>
        <stp>MATURITY</stp>
        <stp>[1.Weekly Download.xlsm]Coded!R100C48</stp>
        <tr r="AV100" s="14"/>
        <tr r="AV100" s="14"/>
        <tr r="AV100" s="14"/>
      </tp>
      <tp t="s">
        <v>30/7/2023</v>
        <stp/>
        <stp>##V3_BDPV12</stp>
        <stp>XS2206849460 Corp</stp>
        <stp>MATURITY</stp>
        <stp>[1.Weekly Download.xlsm]Coded!R289C48</stp>
        <tr r="AV289" s="14"/>
        <tr r="AV289" s="14"/>
        <tr r="AV289" s="14"/>
      </tp>
      <tp t="s">
        <v>#N/A N/A</v>
        <stp/>
        <stp>##V3_BDPV12</stp>
        <stp>FUJIAZ CH Equity</stp>
        <stp>RTG_MDY_ISSUER</stp>
        <stp>[1.Weekly Download.xlsm]Coded!R258C59</stp>
        <tr r="BG258" s="14"/>
      </tp>
      <tp t="s">
        <v>20/7/2025</v>
        <stp/>
        <stp>##V3_BDPV12</stp>
        <stp>XS2201821340 Corp</stp>
        <stp>MATURITY</stp>
        <stp>[1.Weekly Download.xlsm]Coded!R295C48</stp>
        <tr r="AV295" s="14"/>
        <tr r="AV295" s="14"/>
        <tr r="AV295" s="14"/>
      </tp>
      <tp t="s">
        <v>13/2/2030</v>
        <stp/>
        <stp>##V3_BDPV12</stp>
        <stp>XS2115047735 Corp</stp>
        <stp>MATURITY</stp>
        <stp>[1.Weekly Download.xlsm]Coded!R318C48</stp>
        <tr r="AV318" s="14"/>
        <tr r="AV318" s="14"/>
        <tr r="AV318" s="14"/>
      </tp>
      <tp t="s">
        <v>12/8/2023</v>
        <stp/>
        <stp>##V3_BDPV12</stp>
        <stp>XS2203111120 Corp</stp>
        <stp>MATURITY</stp>
        <stp>[1.Weekly Download.xlsm]Coded!R283C48</stp>
        <tr r="AV283" s="14"/>
        <tr r="AV283" s="14"/>
        <tr r="AV283" s="14"/>
      </tp>
      <tp t="s">
        <v>2/11/2022</v>
        <stp/>
        <stp>##V3_BDPV12</stp>
        <stp>XS2403224129 Corp</stp>
        <stp>MATURITY</stp>
        <stp>[1.Weekly Download.xlsm]Coded!R137C48</stp>
        <tr r="AV137" s="14"/>
        <tr r="AV137" s="14"/>
        <tr r="AV137" s="14"/>
      </tp>
      <tp t="s">
        <v>22/10/2023</v>
        <stp/>
        <stp>##V3_BDPV12</stp>
        <stp>XS2243890196 Corp</stp>
        <stp>MATURITY</stp>
        <stp>[1.Weekly Download.xlsm]Coded!R273C48</stp>
        <tr r="AV273" s="14"/>
        <tr r="AV273" s="14"/>
        <tr r="AV273" s="14"/>
      </tp>
      <tp t="s">
        <v>9/2/2024</v>
        <stp/>
        <stp>##V3_BDPV12</stp>
        <stp>XS2270463255 Corp</stp>
        <stp>MATURITY</stp>
        <stp>[1.Weekly Download.xlsm]Coded!R247C48</stp>
        <tr r="AV247" s="14"/>
        <tr r="AV247" s="14"/>
        <tr r="AV247" s="14"/>
      </tp>
      <tp t="s">
        <v>21/3/2023</v>
        <stp/>
        <stp>##V3_BDPV12</stp>
        <stp>XS2127824592 Corp</stp>
        <stp>MATURITY</stp>
        <stp>[1.Weekly Download.xlsm]Coded!R277C48</stp>
        <tr r="AV277" s="14"/>
        <tr r="AV277" s="14"/>
        <tr r="AV277" s="14"/>
      </tp>
      <tp t="s">
        <v>25/6/2026</v>
        <stp/>
        <stp>##V3_BDPV12</stp>
        <stp>XS2344625632 Corp</stp>
        <stp>MATURITY</stp>
        <stp>[1.Weekly Download.xlsm]Coded!R191C48</stp>
        <tr r="AV191" s="14"/>
        <tr r="AV191" s="14"/>
        <tr r="AV191" s="14"/>
      </tp>
      <tp t="s">
        <v>#N/A Field Not Applicable</v>
        <stp/>
        <stp>##V3_BDPV12</stp>
        <stp>XS2397254579 Corp</stp>
        <stp>MATURITY</stp>
        <stp>[1.Weekly Download.xlsm]Coded!R138C48</stp>
        <tr r="AV138" s="14"/>
        <tr r="AV138" s="14"/>
      </tp>
      <tp t="s">
        <v>18/6/2024</v>
        <stp/>
        <stp>##V3_BDPV12</stp>
        <stp>XS2351320366 Corp</stp>
        <stp>MATURITY</stp>
        <stp>[1.Weekly Download.xlsm]Coded!R194C48</stp>
        <tr r="AV194" s="14"/>
        <tr r="AV194" s="14"/>
        <tr r="AV194" s="14"/>
      </tp>
      <tp t="s">
        <v>18/5/2026</v>
        <stp/>
        <stp>##V3_BDPV12</stp>
        <stp>XS2320779213 Corp</stp>
        <stp>MATURITY</stp>
        <stp>[1.Weekly Download.xlsm]Coded!R217C48</stp>
        <tr r="AV217" s="14"/>
        <tr r="AV217" s="14"/>
        <tr r="AV217" s="14"/>
      </tp>
      <tp t="s">
        <v>16/9/2023</v>
        <stp/>
        <stp>##V3_BDPV12</stp>
        <stp>XS2385392779 Corp</stp>
        <stp>MATURITY</stp>
        <stp>[1.Weekly Download.xlsm]Coded!R150C48</stp>
        <tr r="AV150" s="14"/>
        <tr r="AV150" s="14"/>
        <tr r="AV150" s="14"/>
      </tp>
      <tp t="s">
        <v>9/12/2023</v>
        <stp/>
        <stp>##V3_BDPV12</stp>
        <stp>XS2262783033 Corp</stp>
        <stp>MATURITY</stp>
        <stp>[1.Weekly Download.xlsm]Coded!R266C48</stp>
        <tr r="AV266" s="14"/>
        <tr r="AV266" s="14"/>
        <tr r="AV266" s="14"/>
      </tp>
      <tp t="s">
        <v>28/4/2022</v>
        <stp/>
        <stp>##V3_BDPV12</stp>
        <stp>XS2334068645 Corp</stp>
        <stp>MATURITY</stp>
        <stp>[1.Weekly Download.xlsm]Coded!R224C48</stp>
        <tr r="AV224" s="14"/>
        <tr r="AV224" s="14"/>
        <tr r="AV224" s="14"/>
      </tp>
      <tp t="s">
        <v>29/7/2022</v>
        <stp/>
        <stp>##V3_BDPV12</stp>
        <stp>XS2247412518 Corp</stp>
        <stp>MATURITY</stp>
        <stp>[1.Weekly Download.xlsm]Coded!R271C48</stp>
        <tr r="AV271" s="14"/>
        <tr r="AV271" s="14"/>
        <tr r="AV271" s="14"/>
      </tp>
      <tp t="s">
        <v>18/5/2026</v>
        <stp/>
        <stp>##V3_BDPV12</stp>
        <stp>XS2320779213 Corp</stp>
        <stp>MATURITY</stp>
        <stp>[1.Weekly Download.xlsm]Coded!R118C48</stp>
        <tr r="AV118" s="14"/>
        <tr r="AV118" s="14"/>
        <tr r="AV118" s="14"/>
      </tp>
      <tp t="s">
        <v>1401242D VI</v>
        <stp/>
        <stp>##V3_BDPV12</stp>
        <stp>XS2648007495 Corp</stp>
        <stp>ISSUER_EQUITY_TICKER</stp>
        <stp>[1.Weekly Download.xlsm]Coded!R25C37</stp>
        <tr r="AK25" s="14"/>
        <tr r="AK25" s="14"/>
      </tp>
      <tp t="s">
        <v>1401242D VI</v>
        <stp/>
        <stp>##V3_BDPV12</stp>
        <stp>XS2648007495 Corp</stp>
        <stp>ISSUER_EQUITY_TICKER</stp>
        <stp>[1.Weekly Download.xlsm]Coded!R25C35</stp>
        <tr r="AI25" s="14"/>
      </tp>
      <tp>
        <v>5.2</v>
        <stp/>
        <stp>##V3_BDPV12</stp>
        <stp>XS2527143833 Corp</stp>
        <stp>CPN</stp>
        <stp>[1.Weekly Download.xlsm]Coded!R86C51</stp>
        <tr r="AY86" s="14"/>
        <tr r="AY86" s="14"/>
      </tp>
      <tp t="s">
        <v>#N/A Field Not Applicable</v>
        <stp/>
        <stp>##V3_BDPV12</stp>
        <stp>XS2652417788 Corp</stp>
        <stp>NXT_CALL_DT</stp>
        <stp>[1.Weekly Download.xlsm]Coded!R22C50</stp>
        <tr r="AX22" s="14"/>
      </tp>
      <tp t="s">
        <v>27/9/2026</v>
        <stp/>
        <stp>##V3_BDPV12</stp>
        <stp>HK0000954286 Corp</stp>
        <stp>MATURITY</stp>
        <stp>[1.Weekly Download.xlsm]Coded!R5C48</stp>
        <tr r="AV5" s="14"/>
        <tr r="AV5" s="14"/>
        <tr r="AV5" s="14"/>
      </tp>
      <tp t="s">
        <v>1400277D MA</v>
        <stp/>
        <stp>##V3_BDPV12</stp>
        <stp>XS2639510341 Corp</stp>
        <stp>ISSUER_EQUITY_TICKER</stp>
        <stp>[1.Weekly Download.xlsm]Coded!R28C37</stp>
        <tr r="AK28" s="14"/>
        <tr r="AK28" s="14"/>
      </tp>
      <tp t="s">
        <v>1400277D MA</v>
        <stp/>
        <stp>##V3_BDPV12</stp>
        <stp>XS2639510341 Corp</stp>
        <stp>ISSUER_EQUITY_TICKER</stp>
        <stp>[1.Weekly Download.xlsm]Coded!R28C35</stp>
        <tr r="AI28" s="14"/>
      </tp>
      <tp t="s">
        <v>#N/A Field Not Applicable</v>
        <stp/>
        <stp>##V3_BDPV12</stp>
        <stp>XS2487328499 Corp</stp>
        <stp>NXT_CALL_DT</stp>
        <stp>[1.Weekly Download.xlsm]Coded!R93C50</stp>
        <tr r="AX93" s="14"/>
      </tp>
      <tp t="s">
        <v>#N/A N/A</v>
        <stp/>
        <stp>##V3_BDPV12</stp>
        <stp>XS2681919762 Corp</stp>
        <stp>RTG_MDY_FOREIGN_LT_BANK_DEPOSITS</stp>
        <stp>[1.Weekly Download.xlsm]Coded!R3C12</stp>
        <tr r="L3" s="14"/>
      </tp>
      <tp t="s">
        <v>#N/A N/A</v>
        <stp/>
        <stp>##V3_BDPV12</stp>
        <stp>HK0000921111 Corp</stp>
        <stp>RTG_MOODY_LONG_TERM</stp>
        <stp>[1.Weekly Download.xlsm]Coded!R41C13</stp>
        <tr r="M41" s="14"/>
      </tp>
      <tp>
        <v>5.35</v>
        <stp/>
        <stp>##V3_BDPV12</stp>
        <stp>XS2541678780 Corp</stp>
        <stp>CPN</stp>
        <stp>[1.Weekly Download.xlsm]Coded!R84C51</stp>
        <tr r="AY84" s="14"/>
        <tr r="AY84" s="14"/>
      </tp>
      <tp t="s">
        <v>1087144D CH</v>
        <stp/>
        <stp>##V3_BDPV12</stp>
        <stp>XS2665495391 Corp</stp>
        <stp>ISSUER_EQUITY_TICKER</stp>
        <stp>[1.Weekly Download.xlsm]Coded!R18C35</stp>
        <tr r="AI18" s="14"/>
      </tp>
      <tp t="s">
        <v>1087144D CH</v>
        <stp/>
        <stp>##V3_BDPV12</stp>
        <stp>XS2665495391 Corp</stp>
        <stp>ISSUER_EQUITY_TICKER</stp>
        <stp>[1.Weekly Download.xlsm]Coded!R18C37</stp>
        <tr r="AK18" s="14"/>
        <tr r="AK18" s="14"/>
      </tp>
      <tp t="s">
        <v>#N/A N/A</v>
        <stp/>
        <stp>##V3_BDPV12</stp>
        <stp>FJTZKZ CH Equity</stp>
        <stp>EQY_PRIM_SECURITY_PRIM_EXCH</stp>
        <stp>[1.Weekly Download.xlsm]Coded!R184C35</stp>
        <tr r="AI184" s="14"/>
      </tp>
      <tp>
        <v>6.9</v>
        <stp/>
        <stp>##V3_BDPV12</stp>
        <stp>XS2599011116 Corp</stp>
        <stp>CPN</stp>
        <stp>[1.Weekly Download.xlsm]Coded!R51C51</stp>
        <tr r="AY51" s="14"/>
        <tr r="AY51" s="14"/>
      </tp>
      <tp t="s">
        <v>#N/A N/A</v>
        <stp/>
        <stp>##V3_BDPV12</stp>
        <stp>XS2681919762 Corp</stp>
        <stp>FIXED_REOFFER_SPRD_TO_GOVT_BENCH</stp>
        <stp>[1.Weekly Download.xlsm]Coded!R3C27</stp>
        <tr r="AA3" s="14"/>
      </tp>
      <tp t="s">
        <v>1063Z HK</v>
        <stp/>
        <stp>##V3_BDPV12</stp>
        <stp>XS2543377068 Corp</stp>
        <stp>ISSUER_EQUITY_TICKER</stp>
        <stp>[1.Weekly Download.xlsm]Coded!R82C35</stp>
        <tr r="AI82" s="14"/>
      </tp>
      <tp t="s">
        <v>1063Z HK</v>
        <stp/>
        <stp>##V3_BDPV12</stp>
        <stp>XS2543377068 Corp</stp>
        <stp>ISSUER_EQUITY_TICKER</stp>
        <stp>[1.Weekly Download.xlsm]Coded!R82C37</stp>
        <tr r="AK82" s="14"/>
        <tr r="AK82" s="14"/>
      </tp>
      <tp t="s">
        <v>USD</v>
        <stp/>
        <stp>##V3_BDPV12</stp>
        <stp>US88032XBD57 Corp</stp>
        <stp>CRNCY</stp>
        <stp>[1.Weekly Download.xlsm]Coded!R228C52</stp>
        <tr r="AZ228" s="14"/>
        <tr r="AZ228" s="14"/>
      </tp>
      <tp>
        <v>400000000</v>
        <stp/>
        <stp>##V3_BDPV12</stp>
        <stp>XS2526839092 Corp</stp>
        <stp>AMT_ISSUED</stp>
        <stp>[1.Weekly Download.xlsm]Coded!R61C53</stp>
        <tr r="BA61" s="14"/>
        <tr r="BA61" s="14"/>
      </tp>
      <tp>
        <v>500000000</v>
        <stp/>
        <stp>##V3_BDPV12</stp>
        <stp>XS2677539541 Corp</stp>
        <stp>AMT_ISSUED</stp>
        <stp>[1.Weekly Download.xlsm]Coded!R11C53</stp>
        <tr r="BA11" s="14"/>
        <tr r="BA11" s="14"/>
      </tp>
      <tp t="s">
        <v>#N/A N/A</v>
        <stp/>
        <stp>##V3_BDPV12</stp>
        <stp>XS2634238526 Corp</stp>
        <stp>RTG_MOODY_LONG_TERM</stp>
        <stp>[1.Weekly Download.xlsm]Coded!R32C13</stp>
        <tr r="M32" s="14"/>
      </tp>
      <tp t="s">
        <v>#N/A N/A</v>
        <stp/>
        <stp>##V3_BDPV12</stp>
        <stp>XS2634238526 Corp</stp>
        <stp>RTG_MOODY_LONG_TERM</stp>
        <stp>[1.Weekly Download.xlsm]Coded!R31C13</stp>
        <tr r="M31" s="14"/>
      </tp>
      <tp>
        <v>350000000</v>
        <stp/>
        <stp>##V3_BDPV12</stp>
        <stp>XS2639510341 Corp</stp>
        <stp>AMT_ISSUED</stp>
        <stp>[1.Weekly Download.xlsm]Coded!R28C53</stp>
        <tr r="BA28" s="14"/>
        <tr r="BA28" s="14"/>
      </tp>
      <tp>
        <v>600000000</v>
        <stp/>
        <stp>##V3_BDPV12</stp>
        <stp>XS2584378025 Corp</stp>
        <stp>AMT_ISSUED</stp>
        <stp>[1.Weekly Download.xlsm]Coded!R63C53</stp>
        <tr r="BA63" s="14"/>
        <tr r="BA63" s="14"/>
      </tp>
      <tp>
        <v>3.25</v>
        <stp/>
        <stp>##V3_BDPV12</stp>
        <stp>HK0000921020 Corp</stp>
        <stp>CPN</stp>
        <stp>[1.Weekly Download.xlsm]Coded!R43C51</stp>
        <tr r="AY43" s="14"/>
        <tr r="AY43" s="14"/>
      </tp>
      <tp t="s">
        <v>8/7/2022</v>
        <stp/>
        <stp>##V3_BDPV12</stp>
        <stp>XS2487638764 Corp</stp>
        <stp>INT_ACC_DT</stp>
        <stp>[1.Weekly Download.xlsm]Coded!R96C47</stp>
        <tr r="AU96" s="14"/>
        <tr r="AU96" s="14"/>
        <tr r="AU96" s="14"/>
      </tp>
      <tp t="s">
        <v>20/6/2023</v>
        <stp/>
        <stp>##V3_BDPV12</stp>
        <stp>XS2634238526 Corp</stp>
        <stp>INT_ACC_DT</stp>
        <stp>[1.Weekly Download.xlsm]Coded!R31C47</stp>
        <tr r="AU31" s="14"/>
        <tr r="AU31" s="14"/>
        <tr r="AU31" s="14"/>
      </tp>
      <tp t="s">
        <v>20/6/2023</v>
        <stp/>
        <stp>##V3_BDPV12</stp>
        <stp>XS2634238526 Corp</stp>
        <stp>INT_ACC_DT</stp>
        <stp>[1.Weekly Download.xlsm]Coded!R32C47</stp>
        <tr r="AU32" s="14"/>
        <tr r="AU32" s="14"/>
        <tr r="AU32" s="14"/>
      </tp>
      <tp>
        <v>175000000</v>
        <stp/>
        <stp>##V3_BDPV12</stp>
        <stp>XS2599011116 Corp</stp>
        <stp>AMT_ISSUED</stp>
        <stp>[1.Weekly Download.xlsm]Coded!R51C53</stp>
        <tr r="BA51" s="14"/>
        <tr r="BA51" s="14"/>
      </tp>
      <tp t="s">
        <v>#N/A Field Not Applicable</v>
        <stp/>
        <stp>##V3_BDPV12</stp>
        <stp>HK0000946829 Corp</stp>
        <stp>GUARANTOR_EQY_TICKER</stp>
        <stp>[1.Weekly Download.xlsm]Coded!R13C18</stp>
        <tr r="R13" s="14"/>
        <tr r="R13" s="14"/>
        <tr r="R13" s="14"/>
      </tp>
      <tp t="s">
        <v>A3</v>
        <stp/>
        <stp>##V3_BDPV12</stp>
        <stp>XS2641625137 Corp</stp>
        <stp>RTG_MOODY_LONG_TERM</stp>
        <stp>[1.Weekly Download.xlsm]Coded!R30C13</stp>
        <tr r="M30" s="14"/>
        <tr r="M30" s="14"/>
      </tp>
      <tp t="s">
        <v>#N/A N/A</v>
        <stp/>
        <stp>##V3_BDPV12</stp>
        <stp>XS2502241412 Corp</stp>
        <stp>RTG_MOODY_LONG_TERM</stp>
        <stp>[1.Weekly Download.xlsm]Coded!R92C13</stp>
        <tr r="M92" s="14"/>
      </tp>
      <tp t="s">
        <v>#N/A N/A</v>
        <stp/>
        <stp>##V3_BDPV12</stp>
        <stp>XS2487638764 Corp</stp>
        <stp>RTG_MOODY_LONG_TERM</stp>
        <stp>[1.Weekly Download.xlsm]Coded!R96C13</stp>
        <tr r="M96" s="14"/>
      </tp>
      <tp t="s">
        <v>17/4/2023</v>
        <stp/>
        <stp>##V3_BDPV12</stp>
        <stp>G238084 Corp</stp>
        <stp>SECURITY_PRICING_DATE</stp>
        <stp>[1.Weekly Download.xlsm]Coded!R45C3</stp>
        <tr r="C45" s="14"/>
        <tr r="C45" s="14"/>
      </tp>
      <tp t="s">
        <v>QD WEST COAST OCEAN</v>
        <stp/>
        <stp>##V3_BDPV12</stp>
        <stp>G238008 Corp</stp>
        <stp>NAME</stp>
        <stp>[1.Weekly Download.xlsm]Coded!R53C4</stp>
        <tr r="D53" s="14"/>
        <tr r="D53" s="14"/>
      </tp>
      <tp t="s">
        <v>17/3/2023</v>
        <stp/>
        <stp>##V3_BDPV12</stp>
        <stp>G238047 Corp</stp>
        <stp>SECURITY_PRICING_DATE</stp>
        <stp>[1.Weekly Download.xlsm]Coded!R55C3</stp>
        <tr r="C55" s="14"/>
        <tr r="C55" s="14"/>
      </tp>
      <tp t="s">
        <v>8/12/2022</v>
        <stp/>
        <stp>##V3_BDPV12</stp>
        <stp>G228068 Corp</stp>
        <stp>SECURITY_PRICING_DATE</stp>
        <stp>[1.Weekly Download.xlsm]Coded!R75C3</stp>
        <tr r="C75" s="14"/>
        <tr r="C75" s="14"/>
      </tp>
      <tp t="s">
        <v>Baa1</v>
        <stp/>
        <stp>##V3_BDPV12</stp>
        <stp>XS2648007495 Corp</stp>
        <stp>RTG_MOODY_LONG_TERM</stp>
        <stp>[1.Weekly Download.xlsm]Coded!R25C13</stp>
        <tr r="M25" s="14"/>
        <tr r="M25" s="14"/>
      </tp>
      <tp t="s">
        <v>#N/A N/A</v>
        <stp/>
        <stp>##V3_BDPV12</stp>
        <stp>XS2502812857 Corp</stp>
        <stp>RTG_MOODY_LONG_TERM</stp>
        <stp>[1.Weekly Download.xlsm]Coded!R89C13</stp>
        <tr r="M89" s="14"/>
      </tp>
      <tp t="s">
        <v>A-</v>
        <stp/>
        <stp>##V3_BDPV12</stp>
        <stp>HNIMGZ CH Equity</stp>
        <stp>RTG_FITCH_LT_ISSUER_DEFAULT</stp>
        <stp>[1.Weekly Download.xlsm]Coded!R166C62</stp>
        <tr r="BJ166" s="14"/>
        <tr r="BJ166" s="14"/>
      </tp>
      <tp t="s">
        <v>N</v>
        <stp/>
        <stp>##V3_BDPV12</stp>
        <stp>XS2664783565 Corp</stp>
        <stp>SOCIAL_BOND_IND</stp>
        <stp>[1.Weekly Download.xlsm]Coded!R6C57</stp>
        <tr r="BE6" s="14"/>
        <tr r="BE6" s="14"/>
      </tp>
      <tp t="s">
        <v>A-</v>
        <stp/>
        <stp>##V3_BDPV12</stp>
        <stp>HNIMGZ CH Equity</stp>
        <stp>RTG_FITCH_LT_ISSUER_DEFAULT</stp>
        <stp>[1.Weekly Download.xlsm]Coded!R166C24</stp>
        <tr r="X166" s="14"/>
        <tr r="X166" s="14"/>
        <tr r="X166" s="14"/>
      </tp>
      <tp t="s">
        <v>Shandong Iron &amp; Steel Group Co Ltd</v>
        <stp/>
        <stp>##V3_BDPV12</stp>
        <stp>XS2314627089 Corp</stp>
        <stp>GUARANTOR_NAME</stp>
        <stp>[1.Weekly Download.xlsm]Coded!R174C44</stp>
        <tr r="AR174" s="14"/>
        <tr r="AR174" s="14"/>
      </tp>
      <tp t="s">
        <v>#N/A N/A</v>
        <stp/>
        <stp>##V3_BDPV12</stp>
        <stp>XS2447552089 Corp</stp>
        <stp>GUARANTOR_NAME</stp>
        <stp>[1.Weekly Download.xlsm]Coded!R101C44</stp>
        <tr r="AR101" s="14"/>
      </tp>
      <tp t="s">
        <v>USD</v>
        <stp/>
        <stp>##V3_BDPV12</stp>
        <stp>XS2342499592 Corp</stp>
        <stp>CRNCY</stp>
        <stp>[1.Weekly Download.xlsm]Coded!R219C52</stp>
        <tr r="AZ219" s="14"/>
        <tr r="AZ219" s="14"/>
      </tp>
      <tp t="s">
        <v>#N/A N/A</v>
        <stp/>
        <stp>##V3_BDPV12</stp>
        <stp>XS2469032630 Corp</stp>
        <stp>RTG_MDY_LT_CORP_FAMILY</stp>
        <stp>[1.Weekly Download.xlsm]Coded!R107C14</stp>
        <tr r="N107" s="14"/>
      </tp>
      <tp t="s">
        <v>N</v>
        <stp/>
        <stp>##V3_BDPV12</stp>
        <stp>XS2336271510 Corp</stp>
        <stp>SUSTAINABILITY_BOND_IND</stp>
        <stp>[1.Weekly Download.xlsm]Coded!R215C56</stp>
        <tr r="BD215" s="14"/>
        <tr r="BD215" s="14"/>
      </tp>
      <tp t="s">
        <v>#N/A N/A</v>
        <stp/>
        <stp>##V3_BDPV12</stp>
        <stp>XS2429785954 Corp</stp>
        <stp>GUARANTOR_NAME</stp>
        <stp>[1.Weekly Download.xlsm]Coded!R119C44</stp>
        <tr r="AR119" s="14"/>
      </tp>
      <tp t="s">
        <v>#N/A N/A</v>
        <stp/>
        <stp>##V3_BDPV12</stp>
        <stp>XS2346930428 Corp</stp>
        <stp>GUARANTOR_NAME</stp>
        <stp>[1.Weekly Download.xlsm]Coded!R205C44</stp>
        <tr r="AR205" s="14"/>
      </tp>
      <tp t="s">
        <v>USD</v>
        <stp/>
        <stp>##V3_BDPV12</stp>
        <stp>XS2403477099 Corp</stp>
        <stp>CRNCY</stp>
        <stp>[1.Weekly Download.xlsm]Coded!R135C52</stp>
        <tr r="AZ135" s="14"/>
        <tr r="AZ135" s="14"/>
      </tp>
      <tp t="s">
        <v>#N/A N/A</v>
        <stp/>
        <stp>##V3_BDPV12</stp>
        <stp>XS2351320366 Corp</stp>
        <stp>RTG_MDY_LT_CORP_FAMILY</stp>
        <stp>[1.Weekly Download.xlsm]Coded!R194C14</stp>
        <tr r="N194" s="14"/>
      </tp>
      <tp t="s">
        <v>USD</v>
        <stp/>
        <stp>##V3_BDPV12</stp>
        <stp>XS2314498093 Corp</stp>
        <stp>CRNCY</stp>
        <stp>[1.Weekly Download.xlsm]Coded!R267C52</stp>
        <tr r="AZ267" s="14"/>
        <tr r="AZ267" s="14"/>
      </tp>
      <tp t="s">
        <v>N</v>
        <stp/>
        <stp>##V3_BDPV12</stp>
        <stp>XS2371895074 Corp</stp>
        <stp>SUSTAINABILITY_BOND_IND</stp>
        <stp>[1.Weekly Download.xlsm]Coded!R168C56</stp>
        <tr r="BD168" s="14"/>
        <tr r="BD168" s="14"/>
      </tp>
      <tp t="s">
        <v>N</v>
        <stp/>
        <stp>##V3_BDPV12</stp>
        <stp>XS2274835631 Corp</stp>
        <stp>SUSTAINABILITY_BOND_IND</stp>
        <stp>[1.Weekly Download.xlsm]Coded!R255C56</stp>
        <tr r="BD255" s="14"/>
        <tr r="BD255" s="14"/>
      </tp>
      <tp t="s">
        <v>#N/A N/A</v>
        <stp/>
        <stp>##V3_BDPV12</stp>
        <stp>XS2357443410 Corp</stp>
        <stp>RTG_MDY_LT_CORP_FAMILY</stp>
        <stp>[1.Weekly Download.xlsm]Coded!R170C14</stp>
        <tr r="N170" s="14"/>
      </tp>
      <tp t="s">
        <v>#N/A N/A</v>
        <stp/>
        <stp>##V3_BDPV12</stp>
        <stp>XS2176772031 Corp</stp>
        <stp>RTG_MDY_LT_CORP_FAMILY</stp>
        <stp>[1.Weekly Download.xlsm]Coded!R299C14</stp>
        <tr r="N299" s="14"/>
      </tp>
      <tp t="s">
        <v>USD</v>
        <stp/>
        <stp>##V3_BDPV12</stp>
        <stp>XS2342908949 Corp</stp>
        <stp>CRNCY</stp>
        <stp>[1.Weekly Download.xlsm]Coded!R220C52</stp>
        <tr r="AZ220" s="14"/>
        <tr r="AZ220" s="14"/>
      </tp>
      <tp t="s">
        <v>N</v>
        <stp/>
        <stp>##V3_BDPV12</stp>
        <stp>XS2262084374 Corp</stp>
        <stp>SUSTAINABILITY_BOND_IND</stp>
        <stp>[1.Weekly Download.xlsm]Coded!R260C56</stp>
        <tr r="BD260" s="14"/>
        <tr r="BD260" s="14"/>
      </tp>
      <tp t="s">
        <v>N</v>
        <stp/>
        <stp>##V3_BDPV12</stp>
        <stp>XS2344386540 Corp</stp>
        <stp>SUSTAINABILITY_BOND_IND</stp>
        <stp>[1.Weekly Download.xlsm]Coded!R211C56</stp>
        <tr r="BD211" s="14"/>
        <tr r="BD211" s="14"/>
      </tp>
      <tp t="s">
        <v>#N/A N/A</v>
        <stp/>
        <stp>##V3_BDPV12</stp>
        <stp>XS2359947715 Corp</stp>
        <stp>FLOATER_FORMULA</stp>
        <stp>[1.Weekly Download.xlsm]Coded!R186C30</stp>
        <tr r="AD186" s="14"/>
      </tp>
      <tp t="s">
        <v>#N/A N/A</v>
        <stp/>
        <stp>##V3_BDPV12</stp>
        <stp>XS2269194499 Corp</stp>
        <stp>FLOATER_FORMULA</stp>
        <stp>[1.Weekly Download.xlsm]Coded!R234C30</stp>
        <tr r="AD234" s="14"/>
      </tp>
      <tp t="s">
        <v>#N/A N/A</v>
        <stp/>
        <stp>##V3_BDPV12</stp>
        <stp>XS2347623626 Corp</stp>
        <stp>RTG_MDY_LT_CORP_FAMILY</stp>
        <stp>[1.Weekly Download.xlsm]Coded!R166C14</stp>
        <tr r="N166" s="14"/>
      </tp>
      <tp t="s">
        <v>USD</v>
        <stp/>
        <stp>##V3_BDPV12</stp>
        <stp>XS2447552089 Corp</stp>
        <stp>CRNCY</stp>
        <stp>[1.Weekly Download.xlsm]Coded!R101C52</stp>
        <tr r="AZ101" s="14"/>
        <tr r="AZ101" s="14"/>
      </tp>
      <tp t="s">
        <v>#N/A N/A</v>
        <stp/>
        <stp>##V3_BDPV12</stp>
        <stp>XS2427980821 Corp</stp>
        <stp>FLOATER_FORMULA</stp>
        <stp>[1.Weekly Download.xlsm]Coded!R114C30</stp>
        <tr r="AD114" s="14"/>
      </tp>
      <tp t="s">
        <v>#N/A N/A</v>
        <stp/>
        <stp>##V3_BDPV12</stp>
        <stp>XS2384248790 Corp</stp>
        <stp>RTG_MDY_LT_CORP_FAMILY</stp>
        <stp>[1.Weekly Download.xlsm]Coded!R155C14</stp>
        <tr r="N155" s="14"/>
      </tp>
      <tp t="s">
        <v>#N/A N/A</v>
        <stp/>
        <stp>##V3_BDPV12</stp>
        <stp>XS2461766805 Corp</stp>
        <stp>RTG_MDY_LT_CORP_FAMILY</stp>
        <stp>[1.Weekly Download.xlsm]Coded!R105C14</stp>
        <tr r="N105" s="14"/>
      </tp>
      <tp t="s">
        <v>#N/A N/A</v>
        <stp/>
        <stp>##V3_BDPV12</stp>
        <stp>XS2471295969 Corp</stp>
        <stp>FLOATER_FORMULA</stp>
        <stp>[1.Weekly Download.xlsm]Coded!R102C30</stp>
        <tr r="AD102" s="14"/>
      </tp>
      <tp t="s">
        <v>#N/A N/A</v>
        <stp/>
        <stp>##V3_BDPV12</stp>
        <stp>XS2434390865 Corp</stp>
        <stp>GUARANTOR_NAME</stp>
        <stp>[1.Weekly Download.xlsm]Coded!R116C44</stp>
        <tr r="AR116" s="14"/>
      </tp>
      <tp t="s">
        <v>CNY</v>
        <stp/>
        <stp>##V3_BDPV12</stp>
        <stp>XS2332497697 Corp</stp>
        <stp>CRNCY</stp>
        <stp>[1.Weekly Download.xlsm]Coded!R209C52</stp>
        <tr r="AZ209" s="14"/>
        <tr r="AZ209" s="14"/>
      </tp>
      <tp t="s">
        <v>N</v>
        <stp/>
        <stp>##V3_BDPV12</stp>
        <stp>XS2467774209 Corp</stp>
        <stp>SUSTAINABILITY_BOND_IND</stp>
        <stp>[1.Weekly Download.xlsm]Coded!R103C56</stp>
        <tr r="BD103" s="14"/>
        <tr r="BD103" s="14"/>
      </tp>
      <tp t="s">
        <v>#N/A N/A</v>
        <stp/>
        <stp>##V3_BDPV12</stp>
        <stp>XS2238561281 Corp</stp>
        <stp>FLOATER_FORMULA</stp>
        <stp>[1.Weekly Download.xlsm]Coded!R269C30</stp>
        <tr r="AD269" s="14"/>
      </tp>
      <tp t="s">
        <v>Subsidiaries</v>
        <stp/>
        <stp>##V3_BDPV12</stp>
        <stp>XS2361426559 Corp</stp>
        <stp>GUARANTOR_NAME</stp>
        <stp>[1.Weekly Download.xlsm]Coded!R178C44</stp>
        <tr r="AR178" s="14"/>
        <tr r="AR178" s="14"/>
      </tp>
      <tp t="s">
        <v>#N/A N/A</v>
        <stp/>
        <stp>##V3_BDPV12</stp>
        <stp>XS2290959860 Corp</stp>
        <stp>RTG_MDY_LT_CORP_FAMILY</stp>
        <stp>[1.Weekly Download.xlsm]Coded!R251C14</stp>
        <tr r="N251" s="14"/>
      </tp>
      <tp t="s">
        <v>#N/A N/A</v>
        <stp/>
        <stp>##V3_BDPV12</stp>
        <stp>XS2228902255 Corp</stp>
        <stp>RTG_MDY_LT_CORP_FAMILY</stp>
        <stp>[1.Weekly Download.xlsm]Coded!R261C14</stp>
        <tr r="N261" s="14"/>
      </tp>
      <tp t="s">
        <v>#N/A N/A</v>
        <stp/>
        <stp>##V3_BDPV12</stp>
        <stp>XS2228902255 Corp</stp>
        <stp>RTG_MDY_LT_CORP_FAMILY</stp>
        <stp>[1.Weekly Download.xlsm]Coded!R249C14</stp>
        <tr r="N249" s="14"/>
      </tp>
      <tp t="s">
        <v>Subsidiaries</v>
        <stp/>
        <stp>##V3_BDPV12</stp>
        <stp>XS2342499592 Corp</stp>
        <stp>GUARANTOR_NAME</stp>
        <stp>[1.Weekly Download.xlsm]Coded!R219C44</stp>
        <tr r="AR219" s="14"/>
        <tr r="AR219" s="14"/>
      </tp>
      <tp t="s">
        <v>CSC Financial Co Ltd</v>
        <stp/>
        <stp>##V3_BDPV12</stp>
        <stp>XS2349739248 Corp</stp>
        <stp>GUARANTOR_NAME</stp>
        <stp>[1.Weekly Download.xlsm]Coded!R201C44</stp>
        <tr r="AR201" s="14"/>
        <tr r="AR201" s="14"/>
      </tp>
      <tp t="s">
        <v>USD</v>
        <stp/>
        <stp>##V3_BDPV12</stp>
        <stp>XS2422522685 Corp</stp>
        <stp>CRNCY</stp>
        <stp>[1.Weekly Download.xlsm]Coded!R120C52</stp>
        <tr r="AZ120" s="14"/>
        <tr r="AZ120" s="14"/>
      </tp>
      <tp t="s">
        <v>USD</v>
        <stp/>
        <stp>##V3_BDPV12</stp>
        <stp>XS2327841057 Corp</stp>
        <stp>CRNCY</stp>
        <stp>[1.Weekly Download.xlsm]Coded!R207C52</stp>
        <tr r="AZ207" s="14"/>
        <tr r="AZ207" s="14"/>
      </tp>
      <tp t="s">
        <v>USD</v>
        <stp/>
        <stp>##V3_BDPV12</stp>
        <stp>XS2379456895 Corp</stp>
        <stp>CRNCY</stp>
        <stp>[1.Weekly Download.xlsm]Coded!R158C52</stp>
        <tr r="AZ158" s="14"/>
        <tr r="AZ158" s="14"/>
      </tp>
      <tp t="s">
        <v>EUR</v>
        <stp/>
        <stp>##V3_BDPV12</stp>
        <stp>XS2340538680 Corp</stp>
        <stp>CRNCY</stp>
        <stp>[1.Weekly Download.xlsm]Coded!R213C52</stp>
        <tr r="AZ213" s="14"/>
        <tr r="AZ213" s="14"/>
      </tp>
      <tp t="s">
        <v>N</v>
        <stp/>
        <stp>##V3_BDPV12</stp>
        <stp>XS2471295969 Corp</stp>
        <stp>SUSTAINABILITY_BOND_IND</stp>
        <stp>[1.Weekly Download.xlsm]Coded!R102C56</stp>
        <tr r="BD102" s="14"/>
        <tr r="BD102" s="14"/>
      </tp>
      <tp t="s">
        <v>#N/A N/A</v>
        <stp/>
        <stp>##V3_BDPV12</stp>
        <stp>XS2377688093 Corp</stp>
        <stp>GUARANTOR_NAME</stp>
        <stp>[1.Weekly Download.xlsm]Coded!R141C44</stp>
        <tr r="AR141" s="14"/>
      </tp>
      <tp t="s">
        <v>#N/A N/A</v>
        <stp/>
        <stp>##V3_BDPV12</stp>
        <stp>XS2467774209 Corp</stp>
        <stp>FLOATER_FORMULA</stp>
        <stp>[1.Weekly Download.xlsm]Coded!R103C30</stp>
        <tr r="AD103" s="14"/>
      </tp>
      <tp t="s">
        <v>N</v>
        <stp/>
        <stp>##V3_BDPV12</stp>
        <stp>XS2238561281 Corp</stp>
        <stp>SUSTAINABILITY_BOND_IND</stp>
        <stp>[1.Weekly Download.xlsm]Coded!R269C56</stp>
        <tr r="BD269" s="14"/>
        <tr r="BD269" s="14"/>
      </tp>
      <tp t="s">
        <v>USD</v>
        <stp/>
        <stp>##V3_BDPV12</stp>
        <stp>XS2125422290 Corp</stp>
        <stp>CRNCY</stp>
        <stp>[1.Weekly Download.xlsm]Coded!R311C52</stp>
        <tr r="AZ311" s="14"/>
        <tr r="AZ311" s="14"/>
      </tp>
      <tp t="s">
        <v>USD</v>
        <stp/>
        <stp>##V3_BDPV12</stp>
        <stp>XS2126415293 Corp</stp>
        <stp>CRNCY</stp>
        <stp>[1.Weekly Download.xlsm]Coded!R306C52</stp>
        <tr r="AZ306" s="14"/>
        <tr r="AZ306" s="14"/>
      </tp>
      <tp t="s">
        <v>USD</v>
        <stp/>
        <stp>##V3_BDPV12</stp>
        <stp>XS2293903840 Corp</stp>
        <stp>CRNCY</stp>
        <stp>[1.Weekly Download.xlsm]Coded!R254C52</stp>
        <tr r="AZ254" s="14"/>
        <tr r="AZ254" s="14"/>
      </tp>
      <tp t="s">
        <v>#N/A N/A</v>
        <stp/>
        <stp>##V3_BDPV12</stp>
        <stp>XS2368569252 Corp</stp>
        <stp>RTG_MDY_LT_CORP_FAMILY</stp>
        <stp>[1.Weekly Download.xlsm]Coded!R175C14</stp>
        <tr r="N175" s="14"/>
      </tp>
      <tp t="s">
        <v>#N/A N/A</v>
        <stp/>
        <stp>##V3_BDPV12</stp>
        <stp>XS2199572111 Corp</stp>
        <stp>RTG_MDY_LT_CORP_FAMILY</stp>
        <stp>[1.Weekly Download.xlsm]Coded!R297C14</stp>
        <tr r="N297" s="14"/>
      </tp>
      <tp t="s">
        <v>Ba1</v>
        <stp/>
        <stp>##V3_BDPV12</stp>
        <stp>XS2320779213 Corp</stp>
        <stp>RTG_MDY_LT_CORP_FAMILY</stp>
        <stp>[1.Weekly Download.xlsm]Coded!R217C14</stp>
        <tr r="N217" s="14"/>
        <tr r="N217" s="14"/>
      </tp>
      <tp t="s">
        <v>#N/A N/A</v>
        <stp/>
        <stp>##V3_BDPV12</stp>
        <stp>XS2390401524 Corp</stp>
        <stp>RTG_MDY_LT_CORP_FAMILY</stp>
        <stp>[1.Weekly Download.xlsm]Coded!R129C14</stp>
        <tr r="N129" s="14"/>
      </tp>
      <tp t="s">
        <v>#N/A N/A</v>
        <stp/>
        <stp>##V3_BDPV12</stp>
        <stp>XS2336271510 Corp</stp>
        <stp>FLOATER_FORMULA</stp>
        <stp>[1.Weekly Download.xlsm]Coded!R215C30</stp>
        <tr r="AD215" s="14"/>
      </tp>
      <tp t="s">
        <v>#N/A N/A</v>
        <stp/>
        <stp>##V3_BDPV12</stp>
        <stp>XS2423359459 Corp</stp>
        <stp>GUARANTOR_NAME</stp>
        <stp>[1.Weekly Download.xlsm]Coded!R106C44</stp>
        <tr r="AR106" s="14"/>
      </tp>
      <tp t="s">
        <v>USD</v>
        <stp/>
        <stp>##V3_BDPV12</stp>
        <stp>XS2238561281 Corp</stp>
        <stp>CRNCY</stp>
        <stp>[1.Weekly Download.xlsm]Coded!R269C52</stp>
        <tr r="AZ269" s="14"/>
        <tr r="AZ269" s="14"/>
      </tp>
      <tp t="s">
        <v>USD</v>
        <stp/>
        <stp>##V3_BDPV12</stp>
        <stp>XS2223574380 Corp</stp>
        <stp>CRNCY</stp>
        <stp>[1.Weekly Download.xlsm]Coded!R281C52</stp>
        <tr r="AZ281" s="14"/>
        <tr r="AZ281" s="14"/>
      </tp>
      <tp t="s">
        <v>#N/A N/A</v>
        <stp/>
        <stp>##V3_BDPV12</stp>
        <stp>XS2274835631 Corp</stp>
        <stp>FLOATER_FORMULA</stp>
        <stp>[1.Weekly Download.xlsm]Coded!R255C30</stp>
        <tr r="AD255" s="14"/>
      </tp>
      <tp t="s">
        <v>#N/A N/A</v>
        <stp/>
        <stp>##V3_BDPV12</stp>
        <stp>XS2371895074 Corp</stp>
        <stp>FLOATER_FORMULA</stp>
        <stp>[1.Weekly Download.xlsm]Coded!R168C30</stp>
        <tr r="AD168" s="14"/>
      </tp>
      <tp t="s">
        <v>#N/A N/A</v>
        <stp/>
        <stp>##V3_BDPV12</stp>
        <stp>XS2194192360 Corp</stp>
        <stp>GUARANTOR_NAME</stp>
        <stp>[1.Weekly Download.xlsm]Coded!R291C44</stp>
        <tr r="AR291" s="14"/>
      </tp>
      <tp t="s">
        <v>USD</v>
        <stp/>
        <stp>##V3_BDPV12</stp>
        <stp>XS2278537787 Corp</stp>
        <stp>CRNCY</stp>
        <stp>[1.Weekly Download.xlsm]Coded!R239C52</stp>
        <tr r="AZ239" s="14"/>
        <tr r="AZ239" s="14"/>
      </tp>
      <tp t="s">
        <v>#N/A N/A</v>
        <stp/>
        <stp>##V3_BDPV12</stp>
        <stp>XS2344386540 Corp</stp>
        <stp>FLOATER_FORMULA</stp>
        <stp>[1.Weekly Download.xlsm]Coded!R211C30</stp>
        <tr r="AD211" s="14"/>
      </tp>
      <tp t="s">
        <v>N</v>
        <stp/>
        <stp>##V3_BDPV12</stp>
        <stp>XS2359947715 Corp</stp>
        <stp>SUSTAINABILITY_BOND_IND</stp>
        <stp>[1.Weekly Download.xlsm]Coded!R186C56</stp>
        <tr r="BD186" s="14"/>
        <tr r="BD186" s="14"/>
      </tp>
      <tp t="s">
        <v>#N/A N/A</v>
        <stp/>
        <stp>##V3_BDPV12</stp>
        <stp>XS2262084374 Corp</stp>
        <stp>FLOATER_FORMULA</stp>
        <stp>[1.Weekly Download.xlsm]Coded!R260C30</stp>
        <tr r="AD260" s="14"/>
      </tp>
      <tp t="s">
        <v>N</v>
        <stp/>
        <stp>##V3_BDPV12</stp>
        <stp>XS2269194499 Corp</stp>
        <stp>SUSTAINABILITY_BOND_IND</stp>
        <stp>[1.Weekly Download.xlsm]Coded!R234C56</stp>
        <tr r="BD234" s="14"/>
        <tr r="BD234" s="14"/>
      </tp>
      <tp t="s">
        <v>Ba1</v>
        <stp/>
        <stp>##V3_BDPV12</stp>
        <stp>XS2320779213 Corp</stp>
        <stp>RTG_MDY_LT_CORP_FAMILY</stp>
        <stp>[1.Weekly Download.xlsm]Coded!R118C14</stp>
        <tr r="N118" s="14"/>
        <tr r="N118" s="14"/>
      </tp>
      <tp t="s">
        <v>N</v>
        <stp/>
        <stp>##V3_BDPV12</stp>
        <stp>XS2427980821 Corp</stp>
        <stp>SUSTAINABILITY_BOND_IND</stp>
        <stp>[1.Weekly Download.xlsm]Coded!R114C56</stp>
        <tr r="BD114" s="14"/>
        <tr r="BD114" s="14"/>
      </tp>
      <tp t="s">
        <v>#N/A N/A</v>
        <stp/>
        <stp>##V3_BDPV12</stp>
        <stp>3698 HK Equity</stp>
        <stp>RTG_SP_LT_LC_ISSUER_CREDIT</stp>
        <stp>[1.Weekly Download.xlsm]SBLC Bank!R21C7</stp>
        <tr r="G21" s="32"/>
      </tp>
      <tp t="s">
        <v>BBB+</v>
        <stp/>
        <stp>##V3_BDPV12</stp>
        <stp>10570651 CompanyID</stp>
        <stp>RTG_FITCH_LT_ISSUER_DEFAULT</stp>
        <stp>[1.Weekly Download.xlsm]Coded!R10C42</stp>
        <tr r="AP10" s="14"/>
        <tr r="AP10" s="14"/>
        <tr r="AP10" s="14"/>
      </tp>
      <tp t="s">
        <v>CNY</v>
        <stp/>
        <stp>##V3_BDPV12</stp>
        <stp>HK0000898319 Corp</stp>
        <stp>CRNCY</stp>
        <stp>[1.Weekly Download.xlsm]Coded!R70C52</stp>
        <tr r="AZ70" s="14"/>
        <tr r="AZ70" s="14"/>
      </tp>
    </main>
    <main first="bofaddin.rtdserver">
      <tp t="s">
        <v>#N/A N/A</v>
        <stp/>
        <stp>BDS|12158833319187074739</stp>
        <tr r="AL241" s="14"/>
        <tr r="F241" s="14"/>
      </tp>
      <tp t="s">
        <v>#N/A N/A</v>
        <stp/>
        <stp>BDS|15395490135128347151</stp>
        <tr r="AS28" s="14"/>
      </tp>
    </main>
    <main first="bloomberg.rtd">
      <tp t="s">
        <v>#N/A N/A</v>
        <stp/>
        <stp>##V3_BDPV12</stp>
        <stp>1455829D CH Equity</stp>
        <stp>EQY_PRIM_SECURITY_PRIM_EXCH</stp>
        <stp>[1.Weekly Download.xlsm]Coded!R180C35</stp>
        <tr r="AI180" s="14"/>
      </tp>
      <tp t="s">
        <v>7/12/2021</v>
        <stp/>
        <stp>##V3_BDPV12</stp>
        <stp>MO000A3KX7V9 Corp</stp>
        <stp>SECURITY_PRICING_DATE</stp>
        <stp>[1.Weekly Download.xlsm]Coded!R127C3</stp>
        <tr r="C127" s="14"/>
        <tr r="C127" s="14"/>
      </tp>
    </main>
    <main first="bofaddin.rtdserver">
      <tp t="s">
        <v>#N/A N/A</v>
        <stp/>
        <stp>BDS|14813541442366588870</stp>
        <tr r="AL7" s="14"/>
        <tr r="F7" s="14"/>
      </tp>
      <tp t="s">
        <v>#N/A N/A</v>
        <stp/>
        <stp>BDS|18175832061585601890</stp>
        <tr r="AL253" s="14"/>
        <tr r="F253" s="14"/>
      </tp>
    </main>
    <main first="bloomberg.rtd">
      <tp>
        <v>165000000</v>
        <stp/>
        <stp>##V3_BDPV12</stp>
        <stp>XS2690707497 Corp</stp>
        <stp>AMT_ISSUED</stp>
        <stp>[1.Weekly Download.xlsm]Coded!R8C53</stp>
        <tr r="BA8" s="14"/>
        <tr r="BA8" s="14"/>
      </tp>
    </main>
    <main first="bofaddin.rtdserver">
      <tp t="s">
        <v>#N/A N/A</v>
        <stp/>
        <stp>BDS|13716975152384869098</stp>
        <tr r="AS198" s="14"/>
      </tp>
      <tp t="s">
        <v>#N/A N/A</v>
        <stp/>
        <stp>BDS|12568602023444180947</stp>
        <tr r="AS220" s="14"/>
      </tp>
    </main>
    <main first="bloomberg.rtd">
      <tp t="s">
        <v>#N/A N/A</v>
        <stp/>
        <stp>##V3_BDPV12</stp>
        <stp>1864657D HK Equity</stp>
        <stp>EQY_PRIM_SECURITY_PRIM_EXCH</stp>
        <stp>[1.Weekly Download.xlsm]Coded!R244C35</stp>
        <tr r="AI244" s="14"/>
      </tp>
      <tp t="s">
        <v>#N/A N/A</v>
        <stp/>
        <stp>##V3_BDPV12</stp>
        <stp>CICCHZ HK Equity</stp>
        <stp>RTG_MDY_FOREIGN_LT_BANK_DEPOSITS</stp>
        <stp>[1.Weekly Download.xlsm]Coded!R25C20</stp>
        <tr r="T25" s="14"/>
        <tr r="T25" s="14"/>
      </tp>
    </main>
    <main first="bofaddin.rtdserver">
      <tp t="s">
        <v>#N/A N/A</v>
        <stp/>
        <stp>BDS|10054774582526183256</stp>
        <tr r="AS221" s="14"/>
      </tp>
      <tp t="s">
        <v>#N/A N/A</v>
        <stp/>
        <stp>BDS|13164021992865543420</stp>
        <tr r="AL35" s="14"/>
        <tr r="F35" s="14"/>
      </tp>
      <tp t="s">
        <v>#N/A N/A</v>
        <stp/>
        <stp>BDS|18160025820544611537</stp>
        <tr r="AS304" s="14"/>
      </tp>
      <tp t="s">
        <v>#N/A N/A</v>
        <stp/>
        <stp>BDS|12741268931341565939</stp>
        <tr r="AS147" s="14"/>
      </tp>
      <tp t="s">
        <v>#N/A N/A</v>
        <stp/>
        <stp>BDS|16313853433581397718</stp>
        <tr r="AL282" s="14"/>
        <tr r="F282" s="14"/>
      </tp>
      <tp t="s">
        <v>#N/A N/A</v>
        <stp/>
        <stp>BDS|14799184549313160934</stp>
        <tr r="AL90" s="14"/>
        <tr r="F90" s="14"/>
      </tp>
      <tp t="s">
        <v>#N/A N/A</v>
        <stp/>
        <stp>BDS|16741835782424611957</stp>
        <tr r="AS244" s="14"/>
      </tp>
    </main>
    <main first="bloomberg.rtd">
      <tp t="s">
        <v>#N/A N/A</v>
        <stp/>
        <stp>##V3_BDPV12</stp>
        <stp>1524886D HK Equity</stp>
        <stp>EQY_PRIM_SECURITY_PRIM_EXCH</stp>
        <stp>[1.Weekly Download.xlsm]Coded!R170C35</stp>
        <tr r="AI170" s="14"/>
      </tp>
    </main>
    <main first="bofaddin.rtdserver">
      <tp t="s">
        <v>#N/A N/A</v>
        <stp/>
        <stp>BDH|10480793597934382190</stp>
        <tr r="E29" s="24"/>
        <tr r="E29" s="24"/>
      </tp>
    </main>
    <main first="bloomberg.rtd">
      <tp t="s">
        <v>#N/A N/A</v>
        <stp/>
        <stp>##V3_BDPV12</stp>
        <stp>1789859D CH Equity</stp>
        <stp>RTG_FITCH_LT_ISSUER_DEFAULT</stp>
        <stp>[1.Weekly Download.xlsm]Coded!R65C24</stp>
        <tr r="X65" s="14"/>
        <tr r="X65" s="14"/>
      </tp>
      <tp t="s">
        <v>#N/A N/A</v>
        <stp/>
        <stp>##V3_BDPV12</stp>
        <stp>XS2681919762 Corp</stp>
        <stp>RTG_SP_LT_FC_ISSUER_CREDIT</stp>
        <stp>[1.Weekly Download.xlsm]Coded!R3C15</stp>
        <tr r="O3" s="14"/>
      </tp>
    </main>
    <main first="bofaddin.rtdserver">
      <tp t="s">
        <v>#N/A N/A</v>
        <stp/>
        <stp>BDH|15100243487303284748</stp>
        <tr r="O5" s="24"/>
        <tr r="O5" s="24"/>
      </tp>
    </main>
    <main first="bloomberg.rtd">
      <tp t="s">
        <v>A2</v>
        <stp/>
        <stp>##V3_BDPV12</stp>
        <stp>1361230D HK Equity</stp>
        <stp>RTG_MOODY_LONG_TERM</stp>
        <stp>[1.Weekly Download.xlsm]Coded!R159C21</stp>
        <tr r="U159" s="14"/>
        <tr r="U159" s="14"/>
        <tr r="U159" s="14"/>
      </tp>
      <tp t="s">
        <v>A2</v>
        <stp/>
        <stp>##V3_BDPV12</stp>
        <stp>1361230D HK Equity</stp>
        <stp>RTG_MOODY_LONG_TERM</stp>
        <stp>[1.Weekly Download.xlsm]Coded!R160C21</stp>
        <tr r="U160" s="14"/>
        <tr r="U160" s="14"/>
        <tr r="U160" s="14"/>
      </tp>
      <tp t="s">
        <v>BBB-</v>
        <stp/>
        <stp>##V3_BDPV12</stp>
        <stp>1022891D CH Equity</stp>
        <stp>RTG_FITCH_LT_ISSUER_DEFAULT</stp>
        <stp>[1.Weekly Download.xlsm]Coded!R17C24</stp>
        <tr r="X17" s="14"/>
        <tr r="X17" s="14"/>
        <tr r="X17" s="14"/>
      </tp>
    </main>
    <main first="bofaddin.rtdserver">
      <tp t="s">
        <v>#N/A N/A</v>
        <stp/>
        <stp>BDH|16432483675887268932</stp>
        <tr r="N34" s="24"/>
        <tr r="N34" s="24"/>
      </tp>
      <tp t="s">
        <v>#N/A N/A</v>
        <stp/>
        <stp>BDH|17444285587180655651</stp>
        <tr r="G8" s="24"/>
        <tr r="G8" s="24"/>
      </tp>
    </main>
    <main first="bloomberg.rtd">
      <tp t="s">
        <v>#N/A N/A</v>
        <stp/>
        <stp>##V3_BDPV12</stp>
        <stp>1835841D CH Equity</stp>
        <stp>RTG_FITCH_LT_ISSUER_DEFAULT</stp>
        <stp>[1.Weekly Download.xlsm]Coded!R83C62</stp>
        <tr r="BJ83" s="14"/>
      </tp>
      <tp t="s">
        <v>BBB-</v>
        <stp/>
        <stp>##V3_BDPV12</stp>
        <stp>1022891D CH Equity</stp>
        <stp>RTG_FITCH_LT_ISSUER_DEFAULT</stp>
        <stp>[1.Weekly Download.xlsm]Coded!R17C62</stp>
        <tr r="BJ17" s="14"/>
        <tr r="BJ17" s="14"/>
      </tp>
    </main>
    <main first="bofaddin.rtdserver">
      <tp t="s">
        <v>#N/A N/A</v>
        <stp/>
        <stp>BDH|13415113981989993816</stp>
        <tr r="N21" s="24"/>
      </tp>
    </main>
    <main first="bloomberg.rtd">
      <tp>
        <v>99.766999999999996</v>
        <stp/>
        <stp>##V3_BDPV12</stp>
        <stp>XS2455213590 Corp</stp>
        <stp>ISSUE_PX</stp>
        <stp>[1.Weekly Download.xlsm]Coded!R111C54</stp>
        <tr r="BB111" s="14"/>
        <tr r="BB111" s="14"/>
      </tp>
      <tp>
        <v>100</v>
        <stp/>
        <stp>##V3_BDPV12</stp>
        <stp>XS2361211191 Corp</stp>
        <stp>ISSUE_PX</stp>
        <stp>[1.Weekly Download.xlsm]Coded!R145C54</stp>
        <tr r="BB145" s="14"/>
        <tr r="BB145" s="14"/>
      </tp>
      <tp t="s">
        <v>#N/A N/A</v>
        <stp/>
        <stp>##V3_BDPV12</stp>
        <stp>1064639D CH Equity</stp>
        <stp>RTG_MDY_ISSUER</stp>
        <stp>[1.Weekly Download.xlsm]Coded!R202C59</stp>
        <tr r="BG202" s="14"/>
      </tp>
      <tp t="s">
        <v>#N/A N/A</v>
        <stp/>
        <stp>##V3_BDPV12</stp>
        <stp>0489737D CH Equity</stp>
        <stp>RTG_MDY_ISSUER</stp>
        <stp>[1.Weekly Download.xlsm]Coded!R277C19</stp>
        <tr r="S277" s="14"/>
        <tr r="S277" s="14"/>
      </tp>
      <tp t="s">
        <v>#N/A N/A</v>
        <stp/>
        <stp>##V3_BDPV12</stp>
        <stp>1950673D HK Equity</stp>
        <stp>RTG_MDY_ISSUER</stp>
        <stp>[1.Weekly Download.xlsm]Coded!R126C19</stp>
        <tr r="S126" s="14"/>
        <tr r="S126" s="14"/>
      </tp>
      <tp t="s">
        <v>#N/A N/A</v>
        <stp/>
        <stp>##V3_BDPV12</stp>
        <stp>0489737D CH Equity</stp>
        <stp>RTG_MDY_ISSUER</stp>
        <stp>[1.Weekly Download.xlsm]Coded!R155C19</stp>
        <tr r="S155" s="14"/>
        <tr r="S155" s="14"/>
      </tp>
      <tp t="s">
        <v>China Chengtong Holdings Group</v>
        <stp/>
        <stp>##V3_BDPV12</stp>
        <stp>13903500 CompanyID</stp>
        <stp>NAME</stp>
        <stp>[1.Weekly Download.xlsm]Coded!R122C39</stp>
        <tr r="AM122" s="14"/>
        <tr r="AM122" s="14"/>
      </tp>
      <tp>
        <v>99.78</v>
        <stp/>
        <stp>##V3_BDPV12</stp>
        <stp>XS2374621493 Corp</stp>
        <stp>ISSUE_PX</stp>
        <stp>[1.Weekly Download.xlsm]Coded!R163C54</stp>
        <tr r="BB163" s="14"/>
        <tr r="BB163" s="14"/>
      </tp>
      <tp t="s">
        <v>A2</v>
        <stp/>
        <stp>##V3_BDPV12</stp>
        <stp>0929794D CH Equity</stp>
        <stp>RTG_MDY_ISSUER</stp>
        <stp>[1.Weekly Download.xlsm]Coded!R190C19</stp>
        <tr r="S190" s="14"/>
        <tr r="S190" s="14"/>
        <tr r="S190" s="14"/>
      </tp>
      <tp>
        <v>99.222000000000008</v>
        <stp/>
        <stp>##V3_BDPV12</stp>
        <stp>XS2223574380 Corp</stp>
        <stp>ISSUE_PX</stp>
        <stp>[1.Weekly Download.xlsm]Coded!R281C54</stp>
        <tr r="BB281" s="14"/>
        <tr r="BB281" s="14"/>
      </tp>
      <tp t="s">
        <v>#N/A N/A</v>
        <stp/>
        <stp>##V3_BDPV12</stp>
        <stp>1541640D CH Equity</stp>
        <stp>RTG_MDY_ISSUER</stp>
        <stp>[1.Weekly Download.xlsm]Coded!R133C19</stp>
        <tr r="S133" s="14"/>
        <tr r="S133" s="14"/>
      </tp>
      <tp>
        <v>99.867000000000004</v>
        <stp/>
        <stp>##V3_BDPV12</stp>
        <stp>XS2180875077 Corp</stp>
        <stp>ISSUE_PX</stp>
        <stp>[1.Weekly Download.xlsm]Coded!R302C54</stp>
        <tr r="BB302" s="14"/>
        <tr r="BB302" s="14"/>
      </tp>
      <tp>
        <v>100</v>
        <stp/>
        <stp>##V3_BDPV12</stp>
        <stp>XS2098347821 Corp</stp>
        <stp>ISSUE_PX</stp>
        <stp>[1.Weekly Download.xlsm]Coded!R307C54</stp>
        <tr r="BB307" s="14"/>
        <tr r="BB307" s="14"/>
      </tp>
      <tp>
        <v>100</v>
        <stp/>
        <stp>##V3_BDPV12</stp>
        <stp>XS2201821183 Corp</stp>
        <stp>ISSUE_PX</stp>
        <stp>[1.Weekly Download.xlsm]Coded!R294C54</stp>
        <tr r="BB294" s="14"/>
        <tr r="BB294" s="14"/>
      </tp>
      <tp>
        <v>100</v>
        <stp/>
        <stp>##V3_BDPV12</stp>
        <stp>XS2357352702 Corp</stp>
        <stp>ISSUE_PX</stp>
        <stp>[1.Weekly Download.xlsm]Coded!R189C54</stp>
        <tr r="BB189" s="14"/>
        <tr r="BB189" s="14"/>
      </tp>
      <tp>
        <v>100</v>
        <stp/>
        <stp>##V3_BDPV12</stp>
        <stp>XS2429785954 Corp</stp>
        <stp>ISSUE_PX</stp>
        <stp>[1.Weekly Download.xlsm]Coded!R119C54</stp>
        <tr r="BB119" s="14"/>
        <tr r="BB119" s="14"/>
      </tp>
      <tp>
        <v>100</v>
        <stp/>
        <stp>##V3_BDPV12</stp>
        <stp>XS2385820597 Corp</stp>
        <stp>ISSUE_PX</stp>
        <stp>[1.Weekly Download.xlsm]Coded!R140C54</stp>
        <tr r="BB140" s="14"/>
        <tr r="BB140" s="14"/>
      </tp>
      <tp>
        <v>100</v>
        <stp/>
        <stp>##V3_BDPV12</stp>
        <stp>XS2382158207 Corp</stp>
        <stp>ISSUE_PX</stp>
        <stp>[1.Weekly Download.xlsm]Coded!R153C54</stp>
        <tr r="BB153" s="14"/>
        <tr r="BB153" s="14"/>
      </tp>
      <tp>
        <v>100</v>
        <stp/>
        <stp>##V3_BDPV12</stp>
        <stp>XS2456820690 Corp</stp>
        <stp>ISSUE_PX</stp>
        <stp>[1.Weekly Download.xlsm]Coded!R110C54</stp>
        <tr r="BB110" s="14"/>
        <tr r="BB110" s="14"/>
      </tp>
      <tp>
        <v>98.751000000000005</v>
        <stp/>
        <stp>##V3_BDPV12</stp>
        <stp>XS2143038334 Corp</stp>
        <stp>ISSUE_PX</stp>
        <stp>[1.Weekly Download.xlsm]Coded!R305C54</stp>
        <tr r="BB305" s="14"/>
        <tr r="BB305" s="14"/>
      </tp>
      <tp>
        <v>100</v>
        <stp/>
        <stp>##V3_BDPV12</stp>
        <stp>XS2258259808 Corp</stp>
        <stp>ISSUE_PX</stp>
        <stp>[1.Weekly Download.xlsm]Coded!R268C54</stp>
        <tr r="BB268" s="14"/>
        <tr r="BB268" s="14"/>
      </tp>
      <tp>
        <v>100</v>
        <stp/>
        <stp>##V3_BDPV12</stp>
        <stp>XS2211674143 Corp</stp>
        <stp>ISSUE_PX</stp>
        <stp>[1.Weekly Download.xlsm]Coded!R284C54</stp>
        <tr r="BB284" s="14"/>
        <tr r="BB284" s="14"/>
      </tp>
      <tp>
        <v>100</v>
        <stp/>
        <stp>##V3_BDPV12</stp>
        <stp>XS2455963590 Corp</stp>
        <stp>ISSUE_PX</stp>
        <stp>[1.Weekly Download.xlsm]Coded!R109C54</stp>
        <tr r="BB109" s="14"/>
        <tr r="BB109" s="14"/>
      </tp>
      <tp>
        <v>100</v>
        <stp/>
        <stp>##V3_BDPV12</stp>
        <stp>XS2265797535 Corp</stp>
        <stp>ISSUE_PX</stp>
        <stp>[1.Weekly Download.xlsm]Coded!R265C54</stp>
        <tr r="BB265" s="14"/>
        <tr r="BB265" s="14"/>
      </tp>
      <tp t="s">
        <v>Baa3</v>
        <stp/>
        <stp>##V3_BDPV12</stp>
        <stp>0967746D CH Equity</stp>
        <stp>RTG_MDY_ISSUER</stp>
        <stp>[1.Weekly Download.xlsm]Coded!R142C59</stp>
        <tr r="BG142" s="14"/>
        <tr r="BG142" s="14"/>
      </tp>
      <tp>
        <v>100</v>
        <stp/>
        <stp>##V3_BDPV12</stp>
        <stp>XS2297020765 Corp</stp>
        <stp>ISSUE_PX</stp>
        <stp>[1.Weekly Download.xlsm]Coded!R243C54</stp>
        <tr r="BB243" s="14"/>
        <tr r="BB243" s="14"/>
      </tp>
      <tp>
        <v>99.938000000000002</v>
        <stp/>
        <stp>##V3_BDPV12</stp>
        <stp>XS2357034755 Corp</stp>
        <stp>ISSUE_PX</stp>
        <stp>[1.Weekly Download.xlsm]Coded!R192C54</stp>
        <tr r="BB192" s="14"/>
        <tr r="BB192" s="14"/>
      </tp>
      <tp>
        <v>99.914000000000001</v>
        <stp/>
        <stp>##V3_BDPV12</stp>
        <stp>XS2208275854 Corp</stp>
        <stp>ISSUE_PX</stp>
        <stp>[1.Weekly Download.xlsm]Coded!R290C54</stp>
        <tr r="BB290" s="14"/>
        <tr r="BB290" s="14"/>
      </tp>
      <tp>
        <v>100</v>
        <stp/>
        <stp>##V3_BDPV12</stp>
        <stp>XS2361280162 Corp</stp>
        <stp>ISSUE_PX</stp>
        <stp>[1.Weekly Download.xlsm]Coded!R179C54</stp>
        <tr r="BB179" s="14"/>
        <tr r="BB179" s="14"/>
      </tp>
      <tp t="s">
        <v>28/12/2023</v>
        <stp/>
        <stp>##V3_BDPV12</stp>
        <stp>XS2353028298 Corp</stp>
        <stp>MATURITY</stp>
        <stp>[1.Weekly Download.xlsm]Coded!R176C48</stp>
        <tr r="AV176" s="14"/>
        <tr r="AV176" s="14"/>
        <tr r="AV176" s="14"/>
      </tp>
      <tp t="s">
        <v>28/12/2023</v>
        <stp/>
        <stp>##V3_BDPV12</stp>
        <stp>XS2353028298 Corp</stp>
        <stp>MATURITY</stp>
        <stp>[1.Weekly Download.xlsm]Coded!R193C48</stp>
        <tr r="AV193" s="14"/>
        <tr r="AV193" s="14"/>
        <tr r="AV193" s="14"/>
      </tp>
      <tp t="s">
        <v>9/2/2026</v>
        <stp/>
        <stp>##V3_BDPV12</stp>
        <stp>XS2284243586 Corp</stp>
        <stp>MATURITY</stp>
        <stp>[1.Weekly Download.xlsm]Coded!R246C48</stp>
        <tr r="AV246" s="14"/>
        <tr r="AV246" s="14"/>
        <tr r="AV246" s="14"/>
      </tp>
      <tp t="s">
        <v>#N/A N/A</v>
        <stp/>
        <stp>##V3_BDPV12</stp>
        <stp>HXINTZ CH Equity</stp>
        <stp>RTG_MDY_ISSUER</stp>
        <stp>[1.Weekly Download.xlsm]Coded!R266C59</stp>
        <tr r="BG266" s="14"/>
      </tp>
      <tp t="s">
        <v>#N/A N/A</v>
        <stp/>
        <stp>##V3_BDPV12</stp>
        <stp>HNIMGZ CH Equity</stp>
        <stp>RTG_MDY_ISSUER</stp>
        <stp>[1.Weekly Download.xlsm]Coded!R166C59</stp>
        <tr r="BG166" s="14"/>
      </tp>
      <tp t="s">
        <v>9/2/2026</v>
        <stp/>
        <stp>##V3_BDPV12</stp>
        <stp>XS2295983410 Corp</stp>
        <stp>MATURITY</stp>
        <stp>[1.Weekly Download.xlsm]Coded!R248C48</stp>
        <tr r="AV248" s="14"/>
        <tr r="AV248" s="14"/>
        <tr r="AV248" s="14"/>
      </tp>
      <tp t="s">
        <v>18/3/2024</v>
        <stp/>
        <stp>##V3_BDPV12</stp>
        <stp>XS2298176988 Corp</stp>
        <stp>MATURITY</stp>
        <stp>[1.Weekly Download.xlsm]Coded!R238C48</stp>
        <tr r="AV238" s="14"/>
        <tr r="AV238" s="14"/>
        <tr r="AV238" s="14"/>
      </tp>
      <tp t="s">
        <v>16/9/2023</v>
        <stp/>
        <stp>##V3_BDPV12</stp>
        <stp>XS2094050593 Corp</stp>
        <stp>MATURITY</stp>
        <stp>[1.Weekly Download.xlsm]Coded!R278C48</stp>
        <tr r="AV278" s="14"/>
        <tr r="AV278" s="14"/>
        <tr r="AV278" s="14"/>
      </tp>
      <tp t="s">
        <v>28/2/2025</v>
        <stp/>
        <stp>##V3_BDPV12</stp>
        <stp>XS2379456895 Corp</stp>
        <stp>MATURITY</stp>
        <stp>[1.Weekly Download.xlsm]Coded!R158C48</stp>
        <tr r="AV158" s="14"/>
        <tr r="AV158" s="14"/>
        <tr r="AV158" s="14"/>
      </tp>
      <tp t="s">
        <v>#N/A N/A</v>
        <stp/>
        <stp>##V3_BDPV12</stp>
        <stp>HNIMGZ CH Equity</stp>
        <stp>RTG_MDY_ISSUER</stp>
        <stp>[1.Weekly Download.xlsm]Coded!R166C19</stp>
        <tr r="S166" s="14"/>
        <tr r="S166" s="14"/>
      </tp>
      <tp t="s">
        <v>1/9/2024</v>
        <stp/>
        <stp>##V3_BDPV12</stp>
        <stp>XS2379486884 Corp</stp>
        <stp>MATURITY</stp>
        <stp>[1.Weekly Download.xlsm]Coded!R160C48</stp>
        <tr r="AV160" s="14"/>
        <tr r="AV160" s="14"/>
        <tr r="AV160" s="14"/>
      </tp>
      <tp t="s">
        <v>#N/A Field Not Applicable</v>
        <stp/>
        <stp>##V3_BDPV12</stp>
        <stp>XS2371895074 Corp</stp>
        <stp>MATURITY</stp>
        <stp>[1.Weekly Download.xlsm]Coded!R168C48</stp>
        <tr r="AV168" s="14"/>
        <tr r="AV168" s="14"/>
      </tp>
      <tp t="s">
        <v>15/6/2024</v>
        <stp/>
        <stp>##V3_BDPV12</stp>
        <stp>XS2344842575 Corp</stp>
        <stp>MATURITY</stp>
        <stp>[1.Weekly Download.xlsm]Coded!R195C48</stp>
        <tr r="AV195" s="14"/>
        <tr r="AV195" s="14"/>
        <tr r="AV195" s="14"/>
      </tp>
      <tp t="s">
        <v>#N/A Field Not Applicable</v>
        <stp/>
        <stp>##V3_BDPV12</stp>
        <stp>XS2085545494 Corp</stp>
        <stp>MATURITY</stp>
        <stp>[1.Weekly Download.xlsm]Coded!R308C48</stp>
        <tr r="AV308" s="14"/>
        <tr r="AV308" s="14"/>
      </tp>
      <tp t="s">
        <v>#N/A N/A</v>
        <stp/>
        <stp>##V3_BDPV12</stp>
        <stp>HFIGCZ CH Equity</stp>
        <stp>RTG_MDY_ISSUER</stp>
        <stp>[1.Weekly Download.xlsm]Coded!R296C59</stp>
        <tr r="BG296" s="14"/>
      </tp>
      <tp t="s">
        <v>19/10/2022</v>
        <stp/>
        <stp>##V3_BDPV12</stp>
        <stp>XS2381154009 Corp</stp>
        <stp>MATURITY</stp>
        <stp>[1.Weekly Download.xlsm]Coded!R142C48</stp>
        <tr r="AV142" s="14"/>
        <tr r="AV142" s="14"/>
        <tr r="AV142" s="14"/>
      </tp>
      <tp t="s">
        <v>20/3/2024</v>
        <stp/>
        <stp>##V3_BDPV12</stp>
        <stp>XS2384610577 Corp</stp>
        <stp>MATURITY</stp>
        <stp>[1.Weekly Download.xlsm]Coded!R149C48</stp>
        <tr r="AV149" s="14"/>
        <tr r="AV149" s="14"/>
        <tr r="AV149" s="14"/>
      </tp>
      <tp t="s">
        <v>9/2/2024</v>
        <stp/>
        <stp>##V3_BDPV12</stp>
        <stp>XS2289193810 Corp</stp>
        <stp>MATURITY</stp>
        <stp>[1.Weekly Download.xlsm]Coded!R245C48</stp>
        <tr r="AV245" s="14"/>
        <tr r="AV245" s="14"/>
        <tr r="AV245" s="14"/>
      </tp>
      <tp t="s">
        <v>26/1/2025</v>
        <stp/>
        <stp>##V3_BDPV12</stp>
        <stp>XS2406547765 Corp</stp>
        <stp>MATURITY</stp>
        <stp>[1.Weekly Download.xlsm]Coded!R117C48</stp>
        <tr r="AV117" s="14"/>
        <tr r="AV117" s="14"/>
        <tr r="AV117" s="14"/>
      </tp>
      <tp t="s">
        <v>20/5/2026</v>
        <stp/>
        <stp>##V3_BDPV12</stp>
        <stp>XS2340539142 Corp</stp>
        <stp>MATURITY</stp>
        <stp>[1.Weekly Download.xlsm]Coded!R214C48</stp>
        <tr r="AV214" s="14"/>
        <tr r="AV214" s="14"/>
        <tr r="AV214" s="14"/>
      </tp>
      <tp t="s">
        <v>#N/A N/A</v>
        <stp/>
        <stp>##V3_BDPV12</stp>
        <stp>CAICPZ CH Equity</stp>
        <stp>RTG_MDY_ISSUER</stp>
        <stp>[1.Weekly Download.xlsm]Coded!R225C59</stp>
        <tr r="BG225" s="14"/>
      </tp>
      <tp t="s">
        <v>#N/A N/A</v>
        <stp/>
        <stp>##V3_BDPV12</stp>
        <stp>HFIGCZ CH Equity</stp>
        <stp>RTG_MDY_ISSUER</stp>
        <stp>[1.Weekly Download.xlsm]Coded!R296C19</stp>
        <tr r="S296" s="14"/>
        <tr r="S296" s="14"/>
      </tp>
      <tp t="s">
        <v>14/1/2025</v>
        <stp/>
        <stp>##V3_BDPV12</stp>
        <stp>XS2423517205 Corp</stp>
        <stp>MATURITY</stp>
        <stp>[1.Weekly Download.xlsm]Coded!R124C48</stp>
        <tr r="AV124" s="14"/>
        <tr r="AV124" s="14"/>
        <tr r="AV124" s="14"/>
      </tp>
      <tp t="s">
        <v>31/8/2022</v>
        <stp/>
        <stp>##V3_BDPV12</stp>
        <stp>XS2382274376 Corp</stp>
        <stp>MATURITY</stp>
        <stp>[1.Weekly Download.xlsm]Coded!R157C48</stp>
        <tr r="AV157" s="14"/>
        <tr r="AV157" s="14"/>
        <tr r="AV157" s="14"/>
      </tp>
      <tp t="s">
        <v>19/5/2022</v>
        <stp/>
        <stp>##V3_BDPV12</stp>
        <stp>XS2341214059 Corp</stp>
        <stp>MATURITY</stp>
        <stp>[1.Weekly Download.xlsm]Coded!R221C48</stp>
        <tr r="AV221" s="14"/>
        <tr r="AV221" s="14"/>
        <tr r="AV221" s="14"/>
      </tp>
      <tp t="s">
        <v>3/12/2022</v>
        <stp/>
        <stp>##V3_BDPV12</stp>
        <stp>XS2262084374 Corp</stp>
        <stp>MATURITY</stp>
        <stp>[1.Weekly Download.xlsm]Coded!R260C48</stp>
        <tr r="AV260" s="14"/>
        <tr r="AV260" s="14"/>
        <tr r="AV260" s="14"/>
      </tp>
      <tp t="s">
        <v>27/5/2024</v>
        <stp/>
        <stp>##V3_BDPV12</stp>
        <stp>XS2344386540 Corp</stp>
        <stp>MATURITY</stp>
        <stp>[1.Weekly Download.xlsm]Coded!R211C48</stp>
        <tr r="AV211" s="14"/>
        <tr r="AV211" s="14"/>
        <tr r="AV211" s="14"/>
      </tp>
      <tp t="s">
        <v>25/8/2024</v>
        <stp/>
        <stp>##V3_BDPV12</stp>
        <stp>XS2347623626 Corp</stp>
        <stp>MATURITY</stp>
        <stp>[1.Weekly Download.xlsm]Coded!R166C48</stp>
        <tr r="AV166" s="14"/>
        <tr r="AV166" s="14"/>
        <tr r="AV166" s="14"/>
      </tp>
      <tp t="s">
        <v>4/6/2024</v>
        <stp/>
        <stp>##V3_BDPV12</stp>
        <stp>XS2348280962 Corp</stp>
        <stp>MATURITY</stp>
        <stp>[1.Weekly Download.xlsm]Coded!R206C48</stp>
        <tr r="AV206" s="14"/>
        <tr r="AV206" s="14"/>
        <tr r="AV206" s="14"/>
      </tp>
      <tp t="s">
        <v>30/3/2024</v>
        <stp/>
        <stp>##V3_BDPV12</stp>
        <stp>XS2320779130 Corp</stp>
        <stp>MATURITY</stp>
        <stp>[1.Weekly Download.xlsm]Coded!R235C48</stp>
        <tr r="AV235" s="14"/>
        <tr r="AV235" s="14"/>
        <tr r="AV235" s="14"/>
      </tp>
      <tp t="s">
        <v>10/2/2024</v>
        <stp/>
        <stp>##V3_BDPV12</stp>
        <stp>XS2294198549 Corp</stp>
        <stp>MATURITY</stp>
        <stp>[1.Weekly Download.xlsm]Coded!R244C48</stp>
        <tr r="AV244" s="14"/>
        <tr r="AV244" s="14"/>
        <tr r="AV244" s="14"/>
      </tp>
      <tp t="s">
        <v>#N/A N/A</v>
        <stp/>
        <stp>##V3_BDPV12</stp>
        <stp>HK0000929262 Corp</stp>
        <stp>RTG_MOODY_LONG_TERM</stp>
        <stp>[1.Weekly Download.xlsm]Coded!R39C13</stp>
        <tr r="M39" s="14"/>
      </tp>
      <tp t="s">
        <v>#N/A N/A</v>
        <stp/>
        <stp>##V3_BDPV12</stp>
        <stp>HK0000898319 Corp</stp>
        <stp>RTG_MOODY_LONG_TERM</stp>
        <stp>[1.Weekly Download.xlsm]Coded!R70C13</stp>
        <tr r="M70" s="14"/>
      </tp>
      <tp t="s">
        <v>2213479D HK</v>
        <stp/>
        <stp>##V3_BDPV12</stp>
        <stp>XS2668376747 Corp</stp>
        <stp>ISSUER_EQUITY_TICKER</stp>
        <stp>[1.Weekly Download.xlsm]Coded!R16C37</stp>
        <tr r="AK16" s="14"/>
        <tr r="AK16" s="14"/>
      </tp>
      <tp t="s">
        <v>2213479D HK</v>
        <stp/>
        <stp>##V3_BDPV12</stp>
        <stp>XS2668376747 Corp</stp>
        <stp>ISSUER_EQUITY_TICKER</stp>
        <stp>[1.Weekly Download.xlsm]Coded!R16C35</stp>
        <tr r="AI16" s="14"/>
      </tp>
      <tp t="s">
        <v>0114058D AU</v>
        <stp/>
        <stp>##V3_BDPV12</stp>
        <stp>XS2623522930 Corp</stp>
        <stp>ISSUER_EQUITY_TICKER</stp>
        <stp>[1.Weekly Download.xlsm]Coded!R38C35</stp>
        <tr r="AI38" s="14"/>
      </tp>
      <tp t="s">
        <v>0114058D AU</v>
        <stp/>
        <stp>##V3_BDPV12</stp>
        <stp>XS2623522930 Corp</stp>
        <stp>ISSUER_EQUITY_TICKER</stp>
        <stp>[1.Weekly Download.xlsm]Coded!R38C37</stp>
        <tr r="AK38" s="14"/>
        <tr r="AK38" s="14"/>
      </tp>
      <tp t="s">
        <v>#N/A Field Not Applicable</v>
        <stp/>
        <stp>##V3_BDPV12</stp>
        <stp>XS2451515279 Corp</stp>
        <stp>NXT_CALL_DT</stp>
        <stp>[1.Weekly Download.xlsm]Coded!R98C50</stp>
        <tr r="AX98" s="14"/>
      </tp>
      <tp t="s">
        <v>BCMZ HK</v>
        <stp/>
        <stp>##V3_BDPV12</stp>
        <stp>XS2584378025 Corp</stp>
        <stp>ISSUER_EQUITY_TICKER</stp>
        <stp>[1.Weekly Download.xlsm]Coded!R63C37</stp>
        <tr r="AK63" s="14"/>
        <tr r="AK63" s="14"/>
      </tp>
      <tp t="s">
        <v>BCMZ HK</v>
        <stp/>
        <stp>##V3_BDPV12</stp>
        <stp>XS2584378025 Corp</stp>
        <stp>ISSUER_EQUITY_TICKER</stp>
        <stp>[1.Weekly Download.xlsm]Coded!R63C35</stp>
        <tr r="AI63" s="14"/>
      </tp>
      <tp t="s">
        <v>1648422D VI</v>
        <stp/>
        <stp>##V3_BDPV12</stp>
        <stp>XS2661086483 Corp</stp>
        <stp>ISSUER_EQUITY_TICKER</stp>
        <stp>[1.Weekly Download.xlsm]Coded!R15C35</stp>
        <tr r="AI15" s="14"/>
      </tp>
      <tp t="s">
        <v>1648422D VI</v>
        <stp/>
        <stp>##V3_BDPV12</stp>
        <stp>XS2661086483 Corp</stp>
        <stp>ISSUER_EQUITY_TICKER</stp>
        <stp>[1.Weekly Download.xlsm]Coded!R15C37</stp>
        <tr r="AK15" s="14"/>
        <tr r="AK15" s="14"/>
      </tp>
      <tp t="s">
        <v>#N/A Field Not Applicable</v>
        <stp/>
        <stp>##V3_BDPV12</stp>
        <stp>XS2549299480 Corp</stp>
        <stp>NXT_CALL_DT</stp>
        <stp>[1.Weekly Download.xlsm]Coded!R80C50</stp>
        <tr r="AX80" s="14"/>
      </tp>
      <tp t="s">
        <v>#N/A Field Not Applicable</v>
        <stp/>
        <stp>##V3_BDPV12</stp>
        <stp>XS2656498313 Corp</stp>
        <stp>NXT_CALL_DT</stp>
        <stp>[1.Weekly Download.xlsm]Coded!R19C50</stp>
        <tr r="AX19" s="14"/>
      </tp>
      <tp t="s">
        <v>#N/A N/A</v>
        <stp/>
        <stp>##V3_BDPV12</stp>
        <stp>HXINTZ CH Equity</stp>
        <stp>RTG_FITCH_LT_ISSUER_DEFAULT</stp>
        <stp>[1.Weekly Download.xlsm]Coded!R266C62</stp>
        <tr r="BJ266" s="14"/>
      </tp>
      <tp t="s">
        <v>1235551D HK</v>
        <stp/>
        <stp>##V3_BDPV12</stp>
        <stp>XS2487638764 Corp</stp>
        <stp>ISSUER_EQUITY_TICKER</stp>
        <stp>[1.Weekly Download.xlsm]Coded!R96C35</stp>
        <tr r="AI96" s="14"/>
      </tp>
      <tp t="s">
        <v>1235551D HK</v>
        <stp/>
        <stp>##V3_BDPV12</stp>
        <stp>XS2487638764 Corp</stp>
        <stp>ISSUER_EQUITY_TICKER</stp>
        <stp>[1.Weekly Download.xlsm]Coded!R96C37</stp>
        <tr r="AK96" s="14"/>
        <tr r="AK96" s="14"/>
      </tp>
      <tp>
        <v>7.7</v>
        <stp/>
        <stp>##V3_BDPV12</stp>
        <stp>XS2589270953 Corp</stp>
        <stp>CPN</stp>
        <stp>[1.Weekly Download.xlsm]Coded!R62C51</stp>
        <tr r="AY62" s="14"/>
        <tr r="AY62" s="14"/>
      </tp>
      <tp t="s">
        <v>0622892D CH</v>
        <stp/>
        <stp>##V3_BDPV12</stp>
        <stp>XS2487328499 Corp</stp>
        <stp>ISSUER_EQUITY_TICKER</stp>
        <stp>[1.Weekly Download.xlsm]Coded!R93C37</stp>
        <tr r="AK93" s="14"/>
        <tr r="AK93" s="14"/>
      </tp>
      <tp t="s">
        <v>0622892D CH</v>
        <stp/>
        <stp>##V3_BDPV12</stp>
        <stp>XS2487328499 Corp</stp>
        <stp>ISSUER_EQUITY_TICKER</stp>
        <stp>[1.Weekly Download.xlsm]Coded!R93C35</stp>
        <tr r="AI93" s="14"/>
      </tp>
      <tp t="s">
        <v>0792878D CH</v>
        <stp/>
        <stp>##V3_BDPV12</stp>
        <stp>XS2451515279 Corp</stp>
        <stp>ISSUER_EQUITY_TICKER</stp>
        <stp>[1.Weekly Download.xlsm]Coded!R98C37</stp>
        <tr r="AK98" s="14"/>
        <tr r="AK98" s="14"/>
      </tp>
      <tp t="s">
        <v>0792878D CH</v>
        <stp/>
        <stp>##V3_BDPV12</stp>
        <stp>XS2451515279 Corp</stp>
        <stp>ISSUER_EQUITY_TICKER</stp>
        <stp>[1.Weekly Download.xlsm]Coded!R98C35</stp>
        <tr r="AI98" s="14"/>
      </tp>
      <tp>
        <v>310000000</v>
        <stp/>
        <stp>##V3_BDPV12</stp>
        <stp>XS2658712752 Corp</stp>
        <stp>AMT_ISSUED</stp>
        <stp>[1.Weekly Download.xlsm]Coded!R17C53</stp>
        <tr r="BA17" s="14"/>
        <tr r="BA17" s="14"/>
      </tp>
      <tp t="s">
        <v>10/10/2022</v>
        <stp/>
        <stp>##V3_BDPV12</stp>
        <stp>XS2537427473 Corp</stp>
        <stp>INT_ACC_DT</stp>
        <stp>[1.Weekly Download.xlsm]Coded!R85C47</stp>
        <tr r="AU85" s="14"/>
        <tr r="AU85" s="14"/>
        <tr r="AU85" s="14"/>
      </tp>
      <tp t="s">
        <v>28/7/2022</v>
        <stp/>
        <stp>##V3_BDPV12</stp>
        <stp>XS2502241412 Corp</stp>
        <stp>INT_ACC_DT</stp>
        <stp>[1.Weekly Download.xlsm]Coded!R92C47</stp>
        <tr r="AU92" s="14"/>
        <tr r="AU92" s="14"/>
        <tr r="AU92" s="14"/>
      </tp>
      <tp t="s">
        <v>#N/A N/A</v>
        <stp/>
        <stp>##V3_BDPV12</stp>
        <stp>XS2644758133 Corp</stp>
        <stp>RTG_MOODY_LONG_TERM</stp>
        <stp>[1.Weekly Download.xlsm]Coded!R27C13</stp>
        <tr r="M27" s="14"/>
      </tp>
      <tp t="s">
        <v>23/9/2022</v>
        <stp/>
        <stp>##V3_BDPV12</stp>
        <stp>XS2576128727 Corp</stp>
        <stp>INT_ACC_DT</stp>
        <stp>[1.Weekly Download.xlsm]Coded!R69C47</stp>
        <tr r="AU69" s="14"/>
        <tr r="AU69" s="14"/>
        <tr r="AU69" s="14"/>
      </tp>
      <tp t="s">
        <v>#N/A N/A</v>
        <stp/>
        <stp>##V3_BDPV12</stp>
        <stp>XS2576128727 Corp</stp>
        <stp>RTG_MOODY_LONG_TERM</stp>
        <stp>[1.Weekly Download.xlsm]Coded!R69C13</stp>
        <tr r="M69" s="14"/>
      </tp>
      <tp>
        <v>300000000</v>
        <stp/>
        <stp>##V3_BDPV12</stp>
        <stp>XS2527143833 Corp</stp>
        <stp>AMT_ISSUED</stp>
        <stp>[1.Weekly Download.xlsm]Coded!R86C53</stp>
        <tr r="BA86" s="14"/>
        <tr r="BA86" s="14"/>
      </tp>
      <tp>
        <v>300000000</v>
        <stp/>
        <stp>##V3_BDPV12</stp>
        <stp>XS2451515279 Corp</stp>
        <stp>AMT_ISSUED</stp>
        <stp>[1.Weekly Download.xlsm]Coded!R98C53</stp>
        <tr r="BA98" s="14"/>
        <tr r="BA98" s="14"/>
      </tp>
      <tp t="s">
        <v>17/4/2023</v>
        <stp/>
        <stp>##V3_BDPV12</stp>
        <stp>G238098 Corp</stp>
        <stp>SECURITY_PRICING_DATE</stp>
        <stp>[1.Weekly Download.xlsm]Coded!R46C3</stp>
        <tr r="C46" s="14"/>
        <tr r="C46" s="14"/>
      </tp>
      <tp>
        <v>122000000</v>
        <stp/>
        <stp>##V3_BDPV12</stp>
        <stp>XS2671493562 Corp</stp>
        <stp>AMT_ISSUED</stp>
        <stp>[1.Weekly Download.xlsm]Coded!R12C53</stp>
        <tr r="BA12" s="14"/>
        <tr r="BA12" s="14"/>
      </tp>
      <tp t="s">
        <v>8/3/2023</v>
        <stp/>
        <stp>##V3_BDPV12</stp>
        <stp>G238046 Corp</stp>
        <stp>SECURITY_PRICING_DATE</stp>
        <stp>[1.Weekly Download.xlsm]Coded!R56C3</stp>
        <tr r="C56" s="14"/>
        <tr r="C56" s="14"/>
      </tp>
      <tp t="s">
        <v>25/11/2022</v>
        <stp/>
        <stp>##V3_BDPV12</stp>
        <stp>G228069 Corp</stp>
        <stp>SECURITY_PRICING_DATE</stp>
        <stp>[1.Weekly Download.xlsm]Coded!R76C3</stp>
        <tr r="C76" s="14"/>
        <tr r="C76" s="14"/>
      </tp>
      <tp t="s">
        <v>8/2/2023</v>
        <stp/>
        <stp>##V3_BDPV12</stp>
        <stp>G238025 Corp</stp>
        <stp>SECURITY_PRICING_DATE</stp>
        <stp>[1.Weekly Download.xlsm]Coded!R66C3</stp>
        <tr r="C66" s="14"/>
        <tr r="C66" s="14"/>
      </tp>
      <tp t="s">
        <v>#N/A N/A</v>
        <stp/>
        <stp>##V3_BDPV12</stp>
        <stp>XS2523255060 Corp</stp>
        <stp>RTG_MOODY_LONG_TERM</stp>
        <stp>[1.Weekly Download.xlsm]Coded!R87C13</stp>
        <tr r="M87" s="14"/>
      </tp>
      <tp t="s">
        <v>#N/A N/A</v>
        <stp/>
        <stp>##V3_BDPV12</stp>
        <stp>XS2502807345 Corp</stp>
        <stp>RTG_MOODY_LONG_TERM</stp>
        <stp>[1.Weekly Download.xlsm]Coded!R88C13</stp>
        <tr r="M88" s="14"/>
      </tp>
      <tp t="s">
        <v>13/6/2023</v>
        <stp/>
        <stp>##V3_BDPV12</stp>
        <stp>XS2618570068 Corp</stp>
        <stp>INT_ACC_DT</stp>
        <stp>[1.Weekly Download.xlsm]Coded!R24C47</stp>
        <tr r="AU24" s="14"/>
        <tr r="AU24" s="14"/>
        <tr r="AU24" s="14"/>
      </tp>
      <tp t="s">
        <v>13/6/2023</v>
        <stp/>
        <stp>##V3_BDPV12</stp>
        <stp>XS2618570068 Corp</stp>
        <stp>INT_ACC_DT</stp>
        <stp>[1.Weekly Download.xlsm]Coded!R36C47</stp>
        <tr r="AU36" s="14"/>
        <tr r="AU36" s="14"/>
        <tr r="AU36" s="14"/>
      </tp>
      <tp t="s">
        <v>Jiangsu Zhongnan Construction Group Co Ltd</v>
        <stp/>
        <stp>##V3_BDPV12</stp>
        <stp>XS2127837909 Corp</stp>
        <stp>GUARANTOR_NAME</stp>
        <stp>[1.Weekly Download.xlsm]Coded!R285C44</stp>
        <tr r="AR285" s="14"/>
        <tr r="AR285" s="14"/>
      </tp>
      <tp t="s">
        <v>#N/A N/A</v>
        <stp/>
        <stp>##V3_BDPV12</stp>
        <stp>XS2364642293 Corp</stp>
        <stp>RTG_MDY_LT_CORP_FAMILY</stp>
        <stp>[1.Weekly Download.xlsm]Coded!R167C14</stp>
        <tr r="N167" s="14"/>
      </tp>
      <tp t="s">
        <v>N</v>
        <stp/>
        <stp>##V3_BDPV12</stp>
        <stp>XS2346845584 Corp</stp>
        <stp>SUSTAINABILITY_BOND_IND</stp>
        <stp>[1.Weekly Download.xlsm]Coded!R202C56</stp>
        <tr r="BD202" s="14"/>
        <tr r="BD202" s="14"/>
      </tp>
      <tp t="s">
        <v>N</v>
        <stp/>
        <stp>##V3_BDPV12</stp>
        <stp>XS2280569364 Corp</stp>
        <stp>SUSTAINABILITY_BOND_IND</stp>
        <stp>[1.Weekly Download.xlsm]Coded!R263C56</stp>
        <tr r="BD263" s="14"/>
        <tr r="BD263" s="14"/>
      </tp>
      <tp t="s">
        <v>N</v>
        <stp/>
        <stp>##V3_BDPV12</stp>
        <stp>XS2357034755 Corp</stp>
        <stp>SUSTAINABILITY_BOND_IND</stp>
        <stp>[1.Weekly Download.xlsm]Coded!R192C56</stp>
        <tr r="BD192" s="14"/>
        <tr r="BD192" s="14"/>
      </tp>
      <tp t="s">
        <v>N</v>
        <stp/>
        <stp>##V3_BDPV12</stp>
        <stp>XS2201821340 Corp</stp>
        <stp>SUSTAINABILITY_BOND_IND</stp>
        <stp>[1.Weekly Download.xlsm]Coded!R295C56</stp>
        <tr r="BD295" s="14"/>
        <tr r="BD295" s="14"/>
      </tp>
      <tp t="s">
        <v>#N/A N/A</v>
        <stp/>
        <stp>##V3_BDPV12</stp>
        <stp>XS2349205455 Corp</stp>
        <stp>FLOATER_FORMULA</stp>
        <stp>[1.Weekly Download.xlsm]Coded!R197C30</stp>
        <tr r="AD197" s="14"/>
      </tp>
      <tp t="s">
        <v>N</v>
        <stp/>
        <stp>##V3_BDPV12</stp>
        <stp>XS2203111120 Corp</stp>
        <stp>SUSTAINABILITY_BOND_IND</stp>
        <stp>[1.Weekly Download.xlsm]Coded!R283C56</stp>
        <tr r="BD283" s="14"/>
        <tr r="BD283" s="14"/>
      </tp>
      <tp t="s">
        <v>N</v>
        <stp/>
        <stp>##V3_BDPV12</stp>
        <stp>XS2379486884 Corp</stp>
        <stp>SUSTAINABILITY_BOND_IND</stp>
        <stp>[1.Weekly Download.xlsm]Coded!R160C56</stp>
        <tr r="BD160" s="14"/>
        <tr r="BD160" s="14"/>
      </tp>
      <tp t="s">
        <v>N</v>
        <stp/>
        <stp>##V3_BDPV12</stp>
        <stp>XS2379456895 Corp</stp>
        <stp>SUSTAINABILITY_BOND_IND</stp>
        <stp>[1.Weekly Download.xlsm]Coded!R158C56</stp>
        <tr r="BD158" s="14"/>
        <tr r="BD158" s="14"/>
      </tp>
      <tp t="s">
        <v>#N/A N/A</v>
        <stp/>
        <stp>##V3_BDPV12</stp>
        <stp>HZCCIZ CH Equity</stp>
        <stp>RTG_MDY_FOREIGN_LT_BANK_DEPOSITS</stp>
        <stp>[1.Weekly Download.xlsm]Coded!R289C20</stp>
        <tr r="T289" s="14"/>
        <tr r="T289" s="14"/>
      </tp>
      <tp t="s">
        <v>#N/A N/A</v>
        <stp/>
        <stp>##V3_BDPV12</stp>
        <stp>XS2447542874 Corp</stp>
        <stp>RTG_MDY_LT_CORP_FAMILY</stp>
        <stp>[1.Weekly Download.xlsm]Coded!R112C14</stp>
        <tr r="N112" s="14"/>
      </tp>
      <tp t="s">
        <v>N</v>
        <stp/>
        <stp>##V3_BDPV12</stp>
        <stp>XS2294198549 Corp</stp>
        <stp>SUSTAINABILITY_BOND_IND</stp>
        <stp>[1.Weekly Download.xlsm]Coded!R244C56</stp>
        <tr r="BD244" s="14"/>
        <tr r="BD244" s="14"/>
      </tp>
      <tp t="s">
        <v>N</v>
        <stp/>
        <stp>##V3_BDPV12</stp>
        <stp>XS2344625632 Corp</stp>
        <stp>SUSTAINABILITY_BOND_IND</stp>
        <stp>[1.Weekly Download.xlsm]Coded!R191C56</stp>
        <tr r="BD191" s="14"/>
        <tr r="BD191" s="14"/>
      </tp>
      <tp t="s">
        <v>AVIC Automotive Systems Holding Co Ltd</v>
        <stp/>
        <stp>##V3_BDPV12</stp>
        <stp>XS2330495651 Corp</stp>
        <stp>GUARANTOR_NAME</stp>
        <stp>[1.Weekly Download.xlsm]Coded!R225C44</stp>
        <tr r="AR225" s="14"/>
        <tr r="AR225" s="14"/>
      </tp>
      <tp t="s">
        <v>Subsidiaries</v>
        <stp/>
        <stp>##V3_BDPV12</stp>
        <stp>XS2247412518 Corp</stp>
        <stp>GUARANTOR_NAME</stp>
        <stp>[1.Weekly Download.xlsm]Coded!R271C44</stp>
        <tr r="AR271" s="14"/>
        <tr r="AR271" s="14"/>
      </tp>
      <tp t="s">
        <v>USD</v>
        <stp/>
        <stp>##V3_BDPV12</stp>
        <stp>XS2314627089 Corp</stp>
        <stp>CRNCY</stp>
        <stp>[1.Weekly Download.xlsm]Coded!R174C52</stp>
        <tr r="AZ174" s="14"/>
        <tr r="AZ174" s="14"/>
      </tp>
      <tp t="s">
        <v>#N/A N/A</v>
        <stp/>
        <stp>##V3_BDPV12</stp>
        <stp>XS2357352702 Corp</stp>
        <stp>RTG_MDY_LT_CORP_FAMILY</stp>
        <stp>[1.Weekly Download.xlsm]Coded!R189C14</stp>
        <tr r="N189" s="14"/>
      </tp>
      <tp t="s">
        <v>N</v>
        <stp/>
        <stp>##V3_BDPV12</stp>
        <stp>XS2265797535 Corp</stp>
        <stp>SUSTAINABILITY_BOND_IND</stp>
        <stp>[1.Weekly Download.xlsm]Coded!R265C56</stp>
        <tr r="BD265" s="14"/>
        <tr r="BD265" s="14"/>
      </tp>
      <tp t="s">
        <v>N</v>
        <stp/>
        <stp>##V3_BDPV12</stp>
        <stp>XS2201821183 Corp</stp>
        <stp>SUSTAINABILITY_BOND_IND</stp>
        <stp>[1.Weekly Download.xlsm]Coded!R294C56</stp>
        <tr r="BD294" s="14"/>
        <tr r="BD294" s="14"/>
      </tp>
      <tp t="s">
        <v>#N/A N/A</v>
        <stp/>
        <stp>##V3_BDPV12</stp>
        <stp>XS2265235965 Corp</stp>
        <stp>RTG_MDY_LT_CORP_FAMILY</stp>
        <stp>[1.Weekly Download.xlsm]Coded!R257C14</stp>
        <tr r="N257" s="14"/>
      </tp>
      <tp t="s">
        <v>#N/A N/A</v>
        <stp/>
        <stp>##V3_BDPV12</stp>
        <stp>XS2249847232 Corp</stp>
        <stp>RTG_MDY_LT_CORP_FAMILY</stp>
        <stp>[1.Weekly Download.xlsm]Coded!R270C14</stp>
        <tr r="N270" s="14"/>
      </tp>
      <tp t="s">
        <v>#N/A N/A</v>
        <stp/>
        <stp>##V3_BDPV12</stp>
        <stp>XS2179326371 Corp</stp>
        <stp>FLOATER_FORMULA</stp>
        <stp>[1.Weekly Download.xlsm]Coded!R303C30</stp>
        <tr r="AD303" s="14"/>
      </tp>
      <tp t="s">
        <v>N</v>
        <stp/>
        <stp>##V3_BDPV12</stp>
        <stp>XS2281349618 Corp</stp>
        <stp>SUSTAINABILITY_BOND_IND</stp>
        <stp>[1.Weekly Download.xlsm]Coded!R262C56</stp>
        <tr r="BD262" s="14"/>
        <tr r="BD262" s="14"/>
      </tp>
      <tp t="s">
        <v>#N/A N/A</v>
        <stp/>
        <stp>##V3_BDPV12</stp>
        <stp>XS2358354012 Corp</stp>
        <stp>FLOATER_FORMULA</stp>
        <stp>[1.Weekly Download.xlsm]Coded!R188C30</stp>
        <tr r="AD188" s="14"/>
      </tp>
      <tp t="s">
        <v>#N/A N/A</v>
        <stp/>
        <stp>##V3_BDPV12</stp>
        <stp>XS2400951815 Corp</stp>
        <stp>FLOATER_FORMULA</stp>
        <stp>[1.Weekly Download.xlsm]Coded!R130C30</stp>
        <tr r="AD130" s="14"/>
      </tp>
      <tp t="s">
        <v>N</v>
        <stp/>
        <stp>##V3_BDPV12</stp>
        <stp>XS2227193054 Corp</stp>
        <stp>SUSTAINABILITY_BOND_IND</stp>
        <stp>[1.Weekly Download.xlsm]Coded!R280C56</stp>
        <tr r="BD280" s="14"/>
        <tr r="BD280" s="14"/>
      </tp>
      <tp t="s">
        <v>N</v>
        <stp/>
        <stp>##V3_BDPV12</stp>
        <stp>HK0000732815 Corp</stp>
        <stp>FLOATER</stp>
        <stp>[1.Weekly Download.xlsm]Coded!R200C29</stp>
        <tr r="AC200" s="14"/>
        <tr r="AC200" s="14"/>
      </tp>
      <tp t="s">
        <v>Subsidiaries</v>
        <stp/>
        <stp>##V3_BDPV12</stp>
        <stp>XS2341214059 Corp</stp>
        <stp>GUARANTOR_NAME</stp>
        <stp>[1.Weekly Download.xlsm]Coded!R221C44</stp>
        <tr r="AR221" s="14"/>
        <tr r="AR221" s="14"/>
      </tp>
      <tp t="s">
        <v>#N/A N/A</v>
        <stp/>
        <stp>##V3_BDPV12</stp>
        <stp>XS2358354012 Corp</stp>
        <stp>RTG_MDY_LT_CORP_FAMILY</stp>
        <stp>[1.Weekly Download.xlsm]Coded!R188C14</stp>
        <tr r="N188" s="14"/>
      </tp>
      <tp t="s">
        <v>WR</v>
        <stp/>
        <stp>##V3_BDPV12</stp>
        <stp>XS2336271510 Corp</stp>
        <stp>RTG_MDY_LT_CORP_FAMILY</stp>
        <stp>[1.Weekly Download.xlsm]Coded!R215C14</stp>
        <tr r="N215" s="14"/>
        <tr r="N215" s="14"/>
      </tp>
      <tp t="s">
        <v>#N/A N/A</v>
        <stp/>
        <stp>##V3_BDPV12</stp>
        <stp>XS2400951815 Corp</stp>
        <stp>RTG_MDY_LT_CORP_FAMILY</stp>
        <stp>[1.Weekly Download.xlsm]Coded!R130C14</stp>
        <tr r="N130" s="14"/>
      </tp>
      <tp t="s">
        <v>#N/A N/A</v>
        <stp/>
        <stp>##V3_BDPV12</stp>
        <stp>XS2388909181 Corp</stp>
        <stp>FLOATER_FORMULA</stp>
        <stp>[1.Weekly Download.xlsm]Coded!R144C30</stp>
        <tr r="AD144" s="14"/>
      </tp>
      <tp t="s">
        <v>#N/A N/A</v>
        <stp/>
        <stp>##V3_BDPV12</stp>
        <stp>HZCCIZ CH Equity</stp>
        <stp>RTG_MDY_FOREIGN_LT_BANK_DEPOSITS</stp>
        <stp>[1.Weekly Download.xlsm]Coded!R289C60</stp>
        <tr r="BH289" s="14"/>
      </tp>
      <tp t="s">
        <v>#N/A N/A</v>
        <stp/>
        <stp>##V3_BDPV12</stp>
        <stp>XS2471295969 Corp</stp>
        <stp>RTG_MDY_LT_CORP_FAMILY</stp>
        <stp>[1.Weekly Download.xlsm]Coded!R102C14</stp>
        <tr r="N102" s="14"/>
      </tp>
      <tp t="s">
        <v>#N/A N/A</v>
        <stp/>
        <stp>##V3_BDPV12</stp>
        <stp>601377 CH Equity</stp>
        <stp>RTG_MDY_FOREIGN_LT_BANK_DEPOSITS</stp>
        <stp>[1.Weekly Download.xlsm]Coded!R247C20</stp>
        <tr r="T247" s="14"/>
        <tr r="T247" s="14"/>
      </tp>
      <tp t="s">
        <v>N</v>
        <stp/>
        <stp>##V3_BDPV12</stp>
        <stp>XS2227193211 Corp</stp>
        <stp>SUSTAINABILITY_BOND_IND</stp>
        <stp>[1.Weekly Download.xlsm]Coded!R279C56</stp>
        <tr r="BD279" s="14"/>
        <tr r="BD279" s="14"/>
      </tp>
      <tp t="s">
        <v>#N/A N/A</v>
        <stp/>
        <stp>##V3_BDPV12</stp>
        <stp>HZCCIZ CH Equity</stp>
        <stp>RTG_MDY_FOREIGN_LT_BANK_DEPOSITS</stp>
        <stp>[1.Weekly Download.xlsm]Coded!R139C60</stp>
        <tr r="BH139" s="14"/>
      </tp>
      <tp t="s">
        <v>#N/A N/A</v>
        <stp/>
        <stp>##V3_BDPV12</stp>
        <stp>HZCCIZ CH Equity</stp>
        <stp>RTG_MDY_FOREIGN_LT_BANK_DEPOSITS</stp>
        <stp>[1.Weekly Download.xlsm]Coded!R119C60</stp>
        <tr r="BH119" s="14"/>
      </tp>
      <tp t="s">
        <v>#N/A N/A</v>
        <stp/>
        <stp>##V3_BDPV12</stp>
        <stp>XS2189769057 Corp</stp>
        <stp>FLOATER_FORMULA</stp>
        <stp>[1.Weekly Download.xlsm]Coded!R296C30</stp>
        <tr r="AD296" s="14"/>
      </tp>
      <tp t="s">
        <v>#N/A N/A</v>
        <stp/>
        <stp>##V3_BDPV12</stp>
        <stp>XS2344386540 Corp</stp>
        <stp>GUARANTOR_NAME</stp>
        <stp>[1.Weekly Download.xlsm]Coded!R211C44</stp>
        <tr r="AR211" s="14"/>
      </tp>
      <tp t="s">
        <v>#N/A N/A</v>
        <stp/>
        <stp>##V3_BDPV12</stp>
        <stp>XS2405793089 Corp</stp>
        <stp>RTG_MDY_LT_CORP_FAMILY</stp>
        <stp>[1.Weekly Download.xlsm]Coded!R132C14</stp>
        <tr r="N132" s="14"/>
      </tp>
      <tp t="s">
        <v>#N/A N/A</v>
        <stp/>
        <stp>##V3_BDPV12</stp>
        <stp>XS2251156563 Corp</stp>
        <stp>RTG_MDY_LT_CORP_FAMILY</stp>
        <stp>[1.Weekly Download.xlsm]Coded!R190C14</stp>
        <tr r="N190" s="14"/>
      </tp>
      <tp t="s">
        <v>N</v>
        <stp/>
        <stp>##V3_BDPV12</stp>
        <stp>XS2403671493 Corp</stp>
        <stp>SUSTAINABILITY_BOND_IND</stp>
        <stp>[1.Weekly Download.xlsm]Coded!R136C56</stp>
        <tr r="BD136" s="14"/>
        <tr r="BD136" s="14"/>
      </tp>
      <tp t="s">
        <v>USD</v>
        <stp/>
        <stp>##V3_BDPV12</stp>
        <stp>XS2349744594 Corp</stp>
        <stp>CRNCY</stp>
        <stp>[1.Weekly Download.xlsm]Coded!R198C52</stp>
        <tr r="AZ198" s="14"/>
        <tr r="AZ198" s="14"/>
      </tp>
      <tp t="s">
        <v>#N/A N/A</v>
        <stp/>
        <stp>##V3_BDPV12</stp>
        <stp>XS2281349618 Corp</stp>
        <stp>FLOATER_FORMULA</stp>
        <stp>[1.Weekly Download.xlsm]Coded!R262C30</stp>
        <tr r="AD262" s="14"/>
      </tp>
      <tp t="s">
        <v>N</v>
        <stp/>
        <stp>##V3_BDPV12</stp>
        <stp>XS2179326371 Corp</stp>
        <stp>SUSTAINABILITY_BOND_IND</stp>
        <stp>[1.Weekly Download.xlsm]Coded!R303C56</stp>
        <tr r="BD303" s="14"/>
        <tr r="BD303" s="14"/>
      </tp>
      <tp t="s">
        <v>N</v>
        <stp/>
        <stp>##V3_BDPV12</stp>
        <stp>XS2400951815 Corp</stp>
        <stp>SUSTAINABILITY_BOND_IND</stp>
        <stp>[1.Weekly Download.xlsm]Coded!R130C56</stp>
        <tr r="BD130" s="14"/>
        <tr r="BD130" s="14"/>
      </tp>
      <tp t="s">
        <v>N</v>
        <stp/>
        <stp>##V3_BDPV12</stp>
        <stp>XS2358354012 Corp</stp>
        <stp>SUSTAINABILITY_BOND_IND</stp>
        <stp>[1.Weekly Download.xlsm]Coded!R188C56</stp>
        <tr r="BD188" s="14"/>
        <tr r="BD188" s="14"/>
      </tp>
      <tp t="s">
        <v>QUARTLY US LIBOR +80.000</v>
        <stp/>
        <stp>##V3_BDPV12</stp>
        <stp>XS2227193054 Corp</stp>
        <stp>FLOATER_FORMULA</stp>
        <stp>[1.Weekly Download.xlsm]Coded!R280C30</stp>
        <tr r="AD280" s="14"/>
        <tr r="AD280" s="14"/>
      </tp>
      <tp t="s">
        <v>USD</v>
        <stp/>
        <stp>##V3_BDPV12</stp>
        <stp>XS2112787499 Corp</stp>
        <stp>CRNCY</stp>
        <stp>[1.Weekly Download.xlsm]Coded!R315C52</stp>
        <tr r="AZ315" s="14"/>
        <tr r="AZ315" s="14"/>
      </tp>
      <tp t="s">
        <v>N</v>
        <stp/>
        <stp>##V3_BDPV12</stp>
        <stp>XS2388909181 Corp</stp>
        <stp>SUSTAINABILITY_BOND_IND</stp>
        <stp>[1.Weekly Download.xlsm]Coded!R144C56</stp>
        <tr r="BD144" s="14"/>
        <tr r="BD144" s="14"/>
      </tp>
      <tp t="s">
        <v>#N/A N/A</v>
        <stp/>
        <stp>##V3_BDPV12</stp>
        <stp>XS2227193211 Corp</stp>
        <stp>FLOATER_FORMULA</stp>
        <stp>[1.Weekly Download.xlsm]Coded!R279C30</stp>
        <tr r="AD279" s="14"/>
      </tp>
      <tp t="s">
        <v>N</v>
        <stp/>
        <stp>##V3_BDPV12</stp>
        <stp>XS2189769057 Corp</stp>
        <stp>SUSTAINABILITY_BOND_IND</stp>
        <stp>[1.Weekly Download.xlsm]Coded!R296C56</stp>
        <tr r="BD296" s="14"/>
        <tr r="BD296" s="14"/>
      </tp>
      <tp t="s">
        <v>#N/A N/A</v>
        <stp/>
        <stp>##V3_BDPV12</stp>
        <stp>XS2403671493 Corp</stp>
        <stp>FLOATER_FORMULA</stp>
        <stp>[1.Weekly Download.xlsm]Coded!R136C30</stp>
        <tr r="AD136" s="14"/>
      </tp>
      <tp t="s">
        <v>#N/A N/A</v>
        <stp/>
        <stp>##V3_BDPV12</stp>
        <stp>XS2320779130 Corp</stp>
        <stp>RTG_MDY_LT_CORP_FAMILY</stp>
        <stp>[1.Weekly Download.xlsm]Coded!R235C14</stp>
        <tr r="N235" s="14"/>
      </tp>
      <tp t="s">
        <v>#N/A N/A</v>
        <stp/>
        <stp>##V3_BDPV12</stp>
        <stp>XS2280569364 Corp</stp>
        <stp>FLOATER_FORMULA</stp>
        <stp>[1.Weekly Download.xlsm]Coded!R263C30</stp>
        <tr r="AD263" s="14"/>
      </tp>
      <tp t="s">
        <v>#N/A N/A</v>
        <stp/>
        <stp>##V3_BDPV12</stp>
        <stp>XS2346845584 Corp</stp>
        <stp>FLOATER_FORMULA</stp>
        <stp>[1.Weekly Download.xlsm]Coded!R202C30</stp>
        <tr r="AD202" s="14"/>
      </tp>
      <tp t="s">
        <v>#N/A N/A</v>
        <stp/>
        <stp>##V3_BDPV12</stp>
        <stp>XS2357034755 Corp</stp>
        <stp>FLOATER_FORMULA</stp>
        <stp>[1.Weekly Download.xlsm]Coded!R192C30</stp>
        <tr r="AD192" s="14"/>
      </tp>
      <tp t="s">
        <v>SOFRIX +116.161</v>
        <stp/>
        <stp>##V3_BDPV12</stp>
        <stp>XS2201821340 Corp</stp>
        <stp>FLOATER_FORMULA</stp>
        <stp>[1.Weekly Download.xlsm]Coded!R295C30</stp>
        <tr r="AD295" s="14"/>
        <tr r="AD295" s="14"/>
      </tp>
      <tp t="s">
        <v>#N/A N/A</v>
        <stp/>
        <stp>##V3_BDPV12</stp>
        <stp>XS2379486884 Corp</stp>
        <stp>FLOATER_FORMULA</stp>
        <stp>[1.Weekly Download.xlsm]Coded!R160C30</stp>
        <tr r="AD160" s="14"/>
      </tp>
      <tp t="s">
        <v>#N/A N/A</v>
        <stp/>
        <stp>##V3_BDPV12</stp>
        <stp>XS2203111120 Corp</stp>
        <stp>FLOATER_FORMULA</stp>
        <stp>[1.Weekly Download.xlsm]Coded!R283C30</stp>
        <tr r="AD283" s="14"/>
      </tp>
      <tp t="s">
        <v>N</v>
        <stp/>
        <stp>##V3_BDPV12</stp>
        <stp>XS2349205455 Corp</stp>
        <stp>SUSTAINABILITY_BOND_IND</stp>
        <stp>[1.Weekly Download.xlsm]Coded!R197C56</stp>
        <tr r="BD197" s="14"/>
        <tr r="BD197" s="14"/>
      </tp>
      <tp t="s">
        <v>#N/A N/A</v>
        <stp/>
        <stp>##V3_BDPV12</stp>
        <stp>XS2379456895 Corp</stp>
        <stp>FLOATER_FORMULA</stp>
        <stp>[1.Weekly Download.xlsm]Coded!R158C30</stp>
        <tr r="AD158" s="14"/>
      </tp>
      <tp t="s">
        <v>Southwest Securities Co Ltd</v>
        <stp/>
        <stp>##V3_BDPV12</stp>
        <stp>XS2289193810 Corp</stp>
        <stp>GUARANTOR_NAME</stp>
        <stp>[1.Weekly Download.xlsm]Coded!R245C44</stp>
        <tr r="AR245" s="14"/>
        <tr r="AR245" s="14"/>
      </tp>
      <tp t="s">
        <v>USD</v>
        <stp/>
        <stp>##V3_BDPV12</stp>
        <stp>XS2206849460 Corp</stp>
        <stp>CRNCY</stp>
        <stp>[1.Weekly Download.xlsm]Coded!R289C52</stp>
        <tr r="AZ289" s="14"/>
        <tr r="AZ289" s="14"/>
      </tp>
      <tp t="s">
        <v>#N/A N/A</v>
        <stp/>
        <stp>##V3_BDPV12</stp>
        <stp>XS2294198549 Corp</stp>
        <stp>FLOATER_FORMULA</stp>
        <stp>[1.Weekly Download.xlsm]Coded!R244C30</stp>
        <tr r="AD244" s="14"/>
      </tp>
      <tp t="s">
        <v>#N/A N/A</v>
        <stp/>
        <stp>##V3_BDPV12</stp>
        <stp>XS2344625632 Corp</stp>
        <stp>FLOATER_FORMULA</stp>
        <stp>[1.Weekly Download.xlsm]Coded!R191C30</stp>
        <tr r="AD191" s="14"/>
      </tp>
      <tp t="s">
        <v>#N/A N/A</v>
        <stp/>
        <stp>##V3_BDPV12</stp>
        <stp>XS2265797535 Corp</stp>
        <stp>FLOATER_FORMULA</stp>
        <stp>[1.Weekly Download.xlsm]Coded!R265C30</stp>
        <tr r="AD265" s="14"/>
      </tp>
      <tp t="s">
        <v>QUARTLY US LIBOR +80.000</v>
        <stp/>
        <stp>##V3_BDPV12</stp>
        <stp>XS2201821183 Corp</stp>
        <stp>FLOATER_FORMULA</stp>
        <stp>[1.Weekly Download.xlsm]Coded!R294C30</stp>
        <tr r="AD294" s="14"/>
        <tr r="AD294" s="14"/>
      </tp>
      <tp t="s">
        <v>Qingdao City Construction Inve</v>
        <stp/>
        <stp>##V3_BDPV12</stp>
        <stp>14849890 CompanyID</stp>
        <stp>Name</stp>
        <stp>[1.Weekly Download.xlsm]Coded!R96C7</stp>
        <tr r="G96" s="14"/>
        <tr r="G96" s="14"/>
      </tp>
    </main>
    <main first="bofaddin.rtdserver">
      <tp t="s">
        <v>#N/A N/A</v>
        <stp/>
        <stp>BDS|14451102598537104370</stp>
        <tr r="AS4" s="14"/>
      </tp>
      <tp t="s">
        <v>#N/A N/A</v>
        <stp/>
        <stp>BDS|10995525174998644236</stp>
        <tr r="AS93" s="14"/>
        <tr r="AS93" s="14"/>
      </tp>
    </main>
    <main first="bloomberg.rtd">
      <tp t="s">
        <v>#N/A N/A</v>
        <stp/>
        <stp>##V3_BDPV12</stp>
        <stp>0793820D CH Equity</stp>
        <stp>EQY_PRIM_SECURITY_PRIM_EXCH</stp>
        <stp>[1.Weekly Download.xlsm]Coded!R109C35</stp>
        <tr r="AI109" s="14"/>
      </tp>
      <tp t="s">
        <v>#N/A N/A</v>
        <stp/>
        <stp>##V3_BDPV12</stp>
        <stp>0793820D CH Equity</stp>
        <stp>EQY_PRIM_SECURITY_PRIM_EXCH</stp>
        <stp>[1.Weekly Download.xlsm]Coded!R197C35</stp>
        <tr r="AI197" s="14"/>
      </tp>
      <tp t="s">
        <v>CNY</v>
        <stp/>
        <stp>##V3_BDPV12</stp>
        <stp>HK0000921038 Corp</stp>
        <stp>CRNCY</stp>
        <stp>[1.Weekly Download.xlsm]Coded!R42C52</stp>
        <tr r="AZ42" s="14"/>
        <tr r="AZ42" s="14"/>
      </tp>
      <tp t="s">
        <v>#N/A N/A</v>
        <stp/>
        <stp>##V3_BDPV12</stp>
        <stp>0793820D CH Equity</stp>
        <stp>EQY_PRIM_SECURITY_PRIM_EXCH</stp>
        <stp>[1.Weekly Download.xlsm]Coded!R270C35</stp>
        <tr r="AI270" s="14"/>
      </tp>
      <tp t="s">
        <v>#N/A N/A</v>
        <stp/>
        <stp>##V3_BDPV12</stp>
        <stp>1515408D CH Equity</stp>
        <stp>EQY_PRIM_SECURITY_PRIM_EXCH</stp>
        <stp>[1.Weekly Download.xlsm]Coded!R274C35</stp>
        <tr r="AI274" s="14"/>
      </tp>
      <tp t="s">
        <v>CNY</v>
        <stp/>
        <stp>##V3_BDPV12</stp>
        <stp>HK0000921020 Corp</stp>
        <stp>CRNCY</stp>
        <stp>[1.Weekly Download.xlsm]Coded!R43C52</stp>
        <tr r="AZ43" s="14"/>
        <tr r="AZ43" s="14"/>
      </tp>
    </main>
    <main first="bofaddin.rtdserver">
      <tp t="s">
        <v>#N/A N/A</v>
        <stp/>
        <stp>BDS|16866970370078539835</stp>
        <tr r="AL99" s="14"/>
        <tr r="F99" s="14"/>
      </tp>
      <tp t="s">
        <v>#N/A N/A</v>
        <stp/>
        <stp>BDS|17839711493335360465</stp>
        <tr r="AS183" s="14"/>
      </tp>
      <tp t="s">
        <v>#N/A N/A</v>
        <stp/>
        <stp>BDS|18401728569472593354</stp>
        <tr r="AL122" s="14"/>
        <tr r="AL122" s="14"/>
        <tr r="F122" s="14"/>
        <tr r="F122" s="14"/>
      </tp>
    </main>
    <main first="bloomberg.rtd">
      <tp t="s">
        <v>#N/A N/A</v>
        <stp/>
        <stp>##V3_BDPV12</stp>
        <stp>0795624D CH Equity</stp>
        <stp>EQY_PRIM_SECURITY_PRIM_EXCH</stp>
        <stp>[1.Weekly Download.xlsm]Coded!R117C35</stp>
        <tr r="AI117" s="14"/>
      </tp>
    </main>
    <main first="bofaddin.rtdserver">
      <tp t="s">
        <v>#N/A N/A</v>
        <stp/>
        <stp>BDS|15886671243086669966</stp>
        <tr r="AS44" s="14"/>
      </tp>
      <tp t="s">
        <v>#N/A N/A</v>
        <stp/>
        <stp>BDS|10440833001718803829</stp>
        <tr r="AL290" s="14"/>
        <tr r="F290" s="14"/>
      </tp>
      <tp t="s">
        <v>#N/A N/A</v>
        <stp/>
        <stp>BDS|17271348485517695378</stp>
        <tr r="AL109" s="14"/>
        <tr r="F109" s="14"/>
      </tp>
      <tp t="s">
        <v>#N/A N/A</v>
        <stp/>
        <stp>BDS|12443821535293372220</stp>
        <tr r="F105" s="14"/>
      </tp>
    </main>
    <main first="bloomberg.rtd">
      <tp t="s">
        <v>#N/A N/A</v>
        <stp/>
        <stp>##V3_BDPV12</stp>
        <stp>1733893D HK Equity</stp>
        <stp>EQY_PRIM_SECURITY_PRIM_EXCH</stp>
        <stp>[1.Weekly Download.xlsm]Coded!R277C35</stp>
        <tr r="AI277" s="14"/>
      </tp>
    </main>
    <main first="bofaddin.rtdserver">
      <tp t="s">
        <v>#N/A N/A</v>
        <stp/>
        <stp>BDS|18175976991188779834</stp>
        <tr r="AS88" s="14"/>
        <tr r="AS88" s="14"/>
      </tp>
      <tp t="s">
        <v>#N/A N/A</v>
        <stp/>
        <stp>BDS|11135553323559442706</stp>
        <tr r="AS172" s="14"/>
        <tr r="AS172" s="14"/>
      </tp>
    </main>
    <main first="bloomberg.rtd">
      <tp t="s">
        <v>#N/A N/A</v>
        <stp/>
        <stp>##V3_BDPV12</stp>
        <stp>1724420D CH Equity</stp>
        <stp>EQY_PRIM_SECURITY_PRIM_EXCH</stp>
        <stp>[1.Weekly Download.xlsm]Coded!R233C35</stp>
        <tr r="AI233" s="14"/>
      </tp>
      <tp t="s">
        <v>#N/A N/A</v>
        <stp/>
        <stp>##V3_BDPV12</stp>
        <stp>1724420D CH Equity</stp>
        <stp>EQY_PRIM_SECURITY_PRIM_EXCH</stp>
        <stp>[1.Weekly Download.xlsm]Coded!R285C35</stp>
        <tr r="AI285" s="14"/>
      </tp>
      <tp t="s">
        <v>#N/A N/A</v>
        <stp/>
        <stp>##V3_BDPV12</stp>
        <stp>1724420D CH Equity</stp>
        <stp>EQY_PRIM_SECURITY_PRIM_EXCH</stp>
        <stp>[1.Weekly Download.xlsm]Coded!R198C35</stp>
        <tr r="AI198" s="14"/>
      </tp>
      <tp t="s">
        <v>#N/A N/A</v>
        <stp/>
        <stp>##V3_BDPV12</stp>
        <stp>1733893D HK Equity</stp>
        <stp>EQY_PRIM_SECURITY_PRIM_EXCH</stp>
        <stp>[1.Weekly Download.xlsm]Coded!R155C35</stp>
        <tr r="AI155" s="14"/>
      </tp>
    </main>
    <main first="bofaddin.rtdserver">
      <tp t="s">
        <v>#N/A N/A</v>
        <stp/>
        <stp>BDS|13038565894884689322</stp>
        <tr r="AL182" s="14"/>
        <tr r="F182" s="14"/>
      </tp>
    </main>
    <main first="bloomberg.rtd">
      <tp t="s">
        <v>#N/A N/A</v>
        <stp/>
        <stp>##V3_BDPV12</stp>
        <stp>1502004D CH Equity</stp>
        <stp>EQY_PRIM_SECURITY_PRIM_EXCH</stp>
        <stp>[1.Weekly Download.xlsm]Coded!R188C35</stp>
        <tr r="AI188" s="14"/>
      </tp>
      <tp t="s">
        <v>#N/A N/A</v>
        <stp/>
        <stp>##V3_BDPV12</stp>
        <stp>0616834D CH Equity</stp>
        <stp>EQY_PRIM_SECURITY_PRIM_EXCH</stp>
        <stp>[1.Weekly Download.xlsm]Coded!R186C35</stp>
        <tr r="AI186" s="14"/>
      </tp>
      <tp t="s">
        <v>#N/A N/A</v>
        <stp/>
        <stp>##V3_BDPV12</stp>
        <stp>0616834D CH Equity</stp>
        <stp>EQY_PRIM_SECURITY_PRIM_EXCH</stp>
        <stp>[1.Weekly Download.xlsm]Coded!R185C35</stp>
        <tr r="AI185" s="14"/>
      </tp>
      <tp t="s">
        <v>#N/A N/A</v>
        <stp/>
        <stp>##V3_BDPV12</stp>
        <stp>0616834D CH Equity</stp>
        <stp>EQY_PRIM_SECURITY_PRIM_EXCH</stp>
        <stp>[1.Weekly Download.xlsm]Coded!R292C35</stp>
        <tr r="AI292" s="14"/>
      </tp>
    </main>
    <main first="bofaddin.rtdserver">
      <tp t="s">
        <v>#N/A N/A</v>
        <stp/>
        <stp>BDS|11589233054029675719</stp>
        <tr r="F312" s="14"/>
      </tp>
    </main>
    <main first="bloomberg.rtd">
      <tp t="s">
        <v>#N/A N/A</v>
        <stp/>
        <stp>##V3_BDPV12</stp>
        <stp>1937377D HK Equity</stp>
        <stp>EQY_PRIM_SECURITY_PRIM_EXCH</stp>
        <stp>[1.Weekly Download.xlsm]Coded!R134C35</stp>
        <tr r="AI134" s="14"/>
      </tp>
      <tp t="s">
        <v>#N/A N/A</v>
        <stp/>
        <stp>##V3_BDPV12</stp>
        <stp>1819966D HK Equity</stp>
        <stp>EQY_PRIM_SECURITY_PRIM_EXCH</stp>
        <stp>[1.Weekly Download.xlsm]Coded!R242C35</stp>
        <tr r="AI242" s="14"/>
      </tp>
    </main>
    <main first="bofaddin.rtdserver">
      <tp t="s">
        <v>#N/A N/A</v>
        <stp/>
        <stp>BDH|15688368131724097927</stp>
        <tr r="D16" s="24"/>
        <tr r="M8" s="24"/>
      </tp>
      <tp t="s">
        <v>#N/A N/A</v>
        <stp/>
        <stp>BDH|14094233133098139524</stp>
        <tr r="E8" s="24"/>
        <tr r="E8" s="24"/>
      </tp>
      <tp t="s">
        <v>#N/A N/A</v>
        <stp/>
        <stp>BDH|16273129117076762842</stp>
        <tr r="X17" s="17"/>
      </tp>
      <tp t="s">
        <v>#N/A N/A</v>
        <stp/>
        <stp>BDH|16905988436110473471</stp>
        <tr r="O35" s="24"/>
        <tr r="O35" s="24"/>
      </tp>
      <tp t="s">
        <v>#N/A N/A</v>
        <stp/>
        <stp>BDH|13120534690832393555</stp>
        <tr r="F27" s="24"/>
        <tr r="F27" s="24"/>
      </tp>
      <tp t="s">
        <v>#N/A N/A</v>
        <stp/>
        <stp>BDH|14794453694755042401</stp>
        <tr r="M27" s="24"/>
        <tr r="P21" s="24"/>
      </tp>
      <tp t="s">
        <v>#N/A N/A</v>
        <stp/>
        <stp>BDH|14069784488143436027</stp>
        <tr r="N30" s="24"/>
        <tr r="N30" s="24"/>
      </tp>
      <tp t="s">
        <v>#N/A N/A</v>
        <stp/>
        <stp>BDH|15927010392741470578</stp>
        <tr r="G23" s="24"/>
        <tr r="G23" s="24"/>
      </tp>
    </main>
    <main first="bloomberg.rtd">
      <tp t="s">
        <v>#N/A N/A</v>
        <stp/>
        <stp>##V3_BDPV12</stp>
        <stp>XS2671498447 Corp</stp>
        <stp>RTG_SP_LT_FC_ISSUER_CREDIT</stp>
        <stp>[1.Weekly Download.xlsm]Coded!R4C15</stp>
        <tr r="O4" s="14"/>
      </tp>
    </main>
    <main first="bofaddin.rtdserver">
      <tp t="s">
        <v>#N/A N/A</v>
        <stp/>
        <stp>BDH|15518987322067697167</stp>
        <tr r="G18" s="24"/>
        <tr r="G18" s="24"/>
      </tp>
    </main>
    <main first="bloomberg.rtd">
      <tp t="s">
        <v>#N/A N/A</v>
        <stp/>
        <stp>##V3_BDPV12</stp>
        <stp>0185525D HK Equity</stp>
        <stp>RTG_MOODY_LONG_TERM</stp>
        <stp>[1.Weekly Download.xlsm]Coded!R251C21</stp>
        <tr r="U251" s="14"/>
        <tr r="U251" s="14"/>
      </tp>
      <tp>
        <v>99.915999999999997</v>
        <stp/>
        <stp>##V3_BDPV12</stp>
        <stp>XS2295983410 Corp</stp>
        <stp>ISSUE_PX</stp>
        <stp>[1.Weekly Download.xlsm]Coded!R248C54</stp>
        <tr r="BB248" s="14"/>
        <tr r="BB248" s="14"/>
      </tp>
      <tp>
        <v>100</v>
        <stp/>
        <stp>##V3_BDPV12</stp>
        <stp>XS2094050593 Corp</stp>
        <stp>ISSUE_PX</stp>
        <stp>[1.Weekly Download.xlsm]Coded!R278C54</stp>
        <tr r="BB278" s="14"/>
        <tr r="BB278" s="14"/>
      </tp>
      <tp>
        <v>99.433999999999997</v>
        <stp/>
        <stp>##V3_BDPV12</stp>
        <stp>XS2298176988 Corp</stp>
        <stp>ISSUE_PX</stp>
        <stp>[1.Weekly Download.xlsm]Coded!R238C54</stp>
        <tr r="BB238" s="14"/>
        <tr r="BB238" s="14"/>
      </tp>
      <tp t="s">
        <v>#N/A N/A</v>
        <stp/>
        <stp>##V3_BDPV12</stp>
        <stp>HK0000555539 Corp</stp>
        <stp>ISSUER_PARENT_EQY_TICKER</stp>
        <stp>[1.Weekly Download.xlsm]Coded!R304C58</stp>
        <tr r="BF304" s="14"/>
      </tp>
      <tp>
        <v>100</v>
        <stp/>
        <stp>##V3_BDPV12</stp>
        <stp>XS2353028298 Corp</stp>
        <stp>ISSUE_PX</stp>
        <stp>[1.Weekly Download.xlsm]Coded!R193C54</stp>
        <tr r="BB193" s="14"/>
        <tr r="BB193" s="14"/>
      </tp>
      <tp>
        <v>99.841000000000008</v>
        <stp/>
        <stp>##V3_BDPV12</stp>
        <stp>XS2284243586 Corp</stp>
        <stp>ISSUE_PX</stp>
        <stp>[1.Weekly Download.xlsm]Coded!R246C54</stp>
        <tr r="BB246" s="14"/>
        <tr r="BB246" s="14"/>
      </tp>
      <tp>
        <v>100</v>
        <stp/>
        <stp>##V3_BDPV12</stp>
        <stp>XS2353028298 Corp</stp>
        <stp>ISSUE_PX</stp>
        <stp>[1.Weekly Download.xlsm]Coded!R176C54</stp>
        <tr r="BB176" s="14"/>
        <tr r="BB176" s="14"/>
      </tp>
      <tp>
        <v>100</v>
        <stp/>
        <stp>##V3_BDPV12</stp>
        <stp>XS2371895074 Corp</stp>
        <stp>ISSUE_PX</stp>
        <stp>[1.Weekly Download.xlsm]Coded!R168C54</stp>
        <tr r="BB168" s="14"/>
        <tr r="BB168" s="14"/>
      </tp>
      <tp>
        <v>100</v>
        <stp/>
        <stp>##V3_BDPV12</stp>
        <stp>XS2344842575 Corp</stp>
        <stp>ISSUE_PX</stp>
        <stp>[1.Weekly Download.xlsm]Coded!R195C54</stp>
        <tr r="BB195" s="14"/>
        <tr r="BB195" s="14"/>
      </tp>
      <tp t="s">
        <v>#N/A N/A</v>
        <stp/>
        <stp>##V3_BDPV12</stp>
        <stp>1003733D CH Equity</stp>
        <stp>RTG_MDY_ISSUER</stp>
        <stp>[1.Weekly Download.xlsm]Coded!R235C19</stp>
        <tr r="S235" s="14"/>
        <tr r="S235" s="14"/>
      </tp>
      <tp>
        <v>100</v>
        <stp/>
        <stp>##V3_BDPV12</stp>
        <stp>XS2085545494 Corp</stp>
        <stp>ISSUE_PX</stp>
        <stp>[1.Weekly Download.xlsm]Coded!R308C54</stp>
        <tr r="BB308" s="14"/>
        <tr r="BB308" s="14"/>
      </tp>
      <tp t="s">
        <v>#N/A N/A</v>
        <stp/>
        <stp>##V3_BDPV12</stp>
        <stp>0795624D CH Equity</stp>
        <stp>RTG_MDY_ISSUER</stp>
        <stp>[1.Weekly Download.xlsm]Coded!R117C59</stp>
        <tr r="BG117" s="14"/>
      </tp>
      <tp>
        <v>100</v>
        <stp/>
        <stp>##V3_BDPV12</stp>
        <stp>XS2379456895 Corp</stp>
        <stp>ISSUE_PX</stp>
        <stp>[1.Weekly Download.xlsm]Coded!R158C54</stp>
        <tr r="BB158" s="14"/>
        <tr r="BB158" s="14"/>
      </tp>
      <tp>
        <v>99.870999999999995</v>
        <stp/>
        <stp>##V3_BDPV12</stp>
        <stp>XS2379486884 Corp</stp>
        <stp>ISSUE_PX</stp>
        <stp>[1.Weekly Download.xlsm]Coded!R160C54</stp>
        <tr r="BB160" s="14"/>
        <tr r="BB160" s="14"/>
      </tp>
      <tp t="s">
        <v>#N/A N/A</v>
        <stp/>
        <stp>##V3_BDPV12</stp>
        <stp>1003733D CH Equity</stp>
        <stp>RTG_MDY_ISSUER</stp>
        <stp>[1.Weekly Download.xlsm]Coded!R173C19</stp>
        <tr r="S173" s="14"/>
        <tr r="S173" s="14"/>
      </tp>
      <tp t="s">
        <v>#N/A N/A</v>
        <stp/>
        <stp>##V3_BDPV12</stp>
        <stp>1537717D CH Equity</stp>
        <stp>RTG_MDY_ISSUER</stp>
        <stp>[1.Weekly Download.xlsm]Coded!R238C59</stp>
        <tr r="BG238" s="14"/>
      </tp>
      <tp t="s">
        <v>#N/A N/A</v>
        <stp/>
        <stp>##V3_BDPV12</stp>
        <stp>1003733D CH Equity</stp>
        <stp>RTG_MDY_ISSUER</stp>
        <stp>[1.Weekly Download.xlsm]Coded!R143C19</stp>
        <tr r="S143" s="14"/>
        <tr r="S143" s="14"/>
      </tp>
      <tp t="s">
        <v>#N/A N/A</v>
        <stp/>
        <stp>##V3_BDPV12</stp>
        <stp>1003733D CH Equity</stp>
        <stp>RTG_MDY_ISSUER</stp>
        <stp>[1.Weekly Download.xlsm]Coded!R100C19</stp>
        <tr r="S100" s="14"/>
        <tr r="S100" s="14"/>
      </tp>
      <tp t="s">
        <v>#N/A N/A</v>
        <stp/>
        <stp>##V3_BDPV12</stp>
        <stp>NJHTEZ CH Equity</stp>
        <stp>RTG_MDY_ISSUER</stp>
        <stp>[1.Weekly Download.xlsm]Coded!R137C59</stp>
        <tr r="BG137" s="14"/>
      </tp>
      <tp>
        <v>100</v>
        <stp/>
        <stp>##V3_BDPV12</stp>
        <stp>XS2406547765 Corp</stp>
        <stp>ISSUE_PX</stp>
        <stp>[1.Weekly Download.xlsm]Coded!R117C54</stp>
        <tr r="BB117" s="14"/>
        <tr r="BB117" s="14"/>
      </tp>
      <tp>
        <v>100</v>
        <stp/>
        <stp>##V3_BDPV12</stp>
        <stp>XS2289193810 Corp</stp>
        <stp>ISSUE_PX</stp>
        <stp>[1.Weekly Download.xlsm]Coded!R245C54</stp>
        <tr r="BB245" s="14"/>
        <tr r="BB245" s="14"/>
      </tp>
      <tp t="s">
        <v>#N/A N/A</v>
        <stp/>
        <stp>##V3_BDPV12</stp>
        <stp>1918717D CH Equity</stp>
        <stp>RTG_MDY_ISSUER</stp>
        <stp>[1.Weekly Download.xlsm]Coded!R121C59</stp>
        <tr r="BG121" s="14"/>
      </tp>
      <tp>
        <v>99.881</v>
        <stp/>
        <stp>##V3_BDPV12</stp>
        <stp>XS2340539142 Corp</stp>
        <stp>ISSUE_PX</stp>
        <stp>[1.Weekly Download.xlsm]Coded!R214C54</stp>
        <tr r="BB214" s="14"/>
        <tr r="BB214" s="14"/>
      </tp>
      <tp>
        <v>99.555000000000007</v>
        <stp/>
        <stp>##V3_BDPV12</stp>
        <stp>XS2384610577 Corp</stp>
        <stp>ISSUE_PX</stp>
        <stp>[1.Weekly Download.xlsm]Coded!R149C54</stp>
        <tr r="BB149" s="14"/>
        <tr r="BB149" s="14"/>
      </tp>
      <tp>
        <v>100</v>
        <stp/>
        <stp>##V3_BDPV12</stp>
        <stp>XS2381154009 Corp</stp>
        <stp>ISSUE_PX</stp>
        <stp>[1.Weekly Download.xlsm]Coded!R142C54</stp>
        <tr r="BB142" s="14"/>
        <tr r="BB142" s="14"/>
      </tp>
      <tp>
        <v>99.695000000000007</v>
        <stp/>
        <stp>##V3_BDPV12</stp>
        <stp>XS2320779130 Corp</stp>
        <stp>ISSUE_PX</stp>
        <stp>[1.Weekly Download.xlsm]Coded!R235C54</stp>
        <tr r="BB235" s="14"/>
        <tr r="BB235" s="14"/>
      </tp>
      <tp>
        <v>100</v>
        <stp/>
        <stp>##V3_BDPV12</stp>
        <stp>XS2348280962 Corp</stp>
        <stp>ISSUE_PX</stp>
        <stp>[1.Weekly Download.xlsm]Coded!R206C54</stp>
        <tr r="BB206" s="14"/>
        <tr r="BB206" s="14"/>
      </tp>
      <tp>
        <v>100</v>
        <stp/>
        <stp>##V3_BDPV12</stp>
        <stp>XS2294198549 Corp</stp>
        <stp>ISSUE_PX</stp>
        <stp>[1.Weekly Download.xlsm]Coded!R244C54</stp>
        <tr r="BB244" s="14"/>
        <tr r="BB244" s="14"/>
      </tp>
      <tp t="s">
        <v>Dalian Wanda Commercial Manage</v>
        <stp/>
        <stp>##V3_BDPV12</stp>
        <stp>20989511 CompanyID</stp>
        <stp>NAME</stp>
        <stp>[1.Weekly Download.xlsm]Coded!R224C39</stp>
        <tr r="AM224" s="14"/>
        <tr r="AM224" s="14"/>
      </tp>
      <tp>
        <v>100</v>
        <stp/>
        <stp>##V3_BDPV12</stp>
        <stp>XS2423517205 Corp</stp>
        <stp>ISSUE_PX</stp>
        <stp>[1.Weekly Download.xlsm]Coded!R124C54</stp>
        <tr r="BB124" s="14"/>
        <tr r="BB124" s="14"/>
      </tp>
      <tp>
        <v>100</v>
        <stp/>
        <stp>##V3_BDPV12</stp>
        <stp>XS2382274376 Corp</stp>
        <stp>ISSUE_PX</stp>
        <stp>[1.Weekly Download.xlsm]Coded!R157C54</stp>
        <tr r="BB157" s="14"/>
        <tr r="BB157" s="14"/>
      </tp>
      <tp>
        <v>100</v>
        <stp/>
        <stp>##V3_BDPV12</stp>
        <stp>XS2347623626 Corp</stp>
        <stp>ISSUE_PX</stp>
        <stp>[1.Weekly Download.xlsm]Coded!R166C54</stp>
        <tr r="BB166" s="14"/>
        <tr r="BB166" s="14"/>
      </tp>
      <tp>
        <v>99.186000000000007</v>
        <stp/>
        <stp>##V3_BDPV12</stp>
        <stp>XS2341214059 Corp</stp>
        <stp>ISSUE_PX</stp>
        <stp>[1.Weekly Download.xlsm]Coded!R221C54</stp>
        <tr r="BB221" s="14"/>
        <tr r="BB221" s="14"/>
      </tp>
      <tp>
        <v>96.872</v>
        <stp/>
        <stp>##V3_BDPV12</stp>
        <stp>XS2262084374 Corp</stp>
        <stp>ISSUE_PX</stp>
        <stp>[1.Weekly Download.xlsm]Coded!R260C54</stp>
        <tr r="BB260" s="14"/>
        <tr r="BB260" s="14"/>
      </tp>
      <tp>
        <v>100</v>
        <stp/>
        <stp>##V3_BDPV12</stp>
        <stp>XS2344386540 Corp</stp>
        <stp>ISSUE_PX</stp>
        <stp>[1.Weekly Download.xlsm]Coded!R211C54</stp>
        <tr r="BB211" s="14"/>
        <tr r="BB211" s="14"/>
      </tp>
      <tp t="s">
        <v>A3</v>
        <stp/>
        <stp>##V3_BDPV12</stp>
        <stp>1681799D CH Equity</stp>
        <stp>RTG_MDY_ISSUER</stp>
        <stp>[1.Weekly Download.xlsm]Coded!R132C59</stp>
        <tr r="BG132" s="14"/>
        <tr r="BG132" s="14"/>
      </tp>
      <tp t="s">
        <v>21/3/2025</v>
        <stp/>
        <stp>##V3_BDPV12</stp>
        <stp>XS2455213590 Corp</stp>
        <stp>MATURITY</stp>
        <stp>[1.Weekly Download.xlsm]Coded!R111C48</stp>
        <tr r="AV111" s="14"/>
        <tr r="AV111" s="14"/>
        <tr r="AV111" s="14"/>
      </tp>
      <tp t="s">
        <v>27/9/2024</v>
        <stp/>
        <stp>##V3_BDPV12</stp>
        <stp>XS2361211191 Corp</stp>
        <stp>MATURITY</stp>
        <stp>[1.Weekly Download.xlsm]Coded!R145C48</stp>
        <tr r="AV145" s="14"/>
        <tr r="AV145" s="14"/>
        <tr r="AV145" s="14"/>
      </tp>
      <tp t="s">
        <v>24/6/2025</v>
        <stp/>
        <stp>##V3_BDPV12</stp>
        <stp>XS2180875077 Corp</stp>
        <stp>MATURITY</stp>
        <stp>[1.Weekly Download.xlsm]Coded!R302C48</stp>
        <tr r="AV302" s="14"/>
        <tr r="AV302" s="14"/>
        <tr r="AV302" s="14"/>
      </tp>
      <tp t="s">
        <v>A3</v>
        <stp/>
        <stp>##V3_BDPV12</stp>
        <stp>SHHISZ CH Equity</stp>
        <stp>RTG_MDY_ISSUER</stp>
        <stp>[1.Weekly Download.xlsm]Coded!R268C59</stp>
        <tr r="BG268" s="14"/>
        <tr r="BG268" s="14"/>
      </tp>
      <tp t="s">
        <v>26/8/2026</v>
        <stp/>
        <stp>##V3_BDPV12</stp>
        <stp>XS2374621493 Corp</stp>
        <stp>MATURITY</stp>
        <stp>[1.Weekly Download.xlsm]Coded!R163C48</stp>
        <tr r="AV163" s="14"/>
        <tr r="AV163" s="14"/>
        <tr r="AV163" s="14"/>
      </tp>
      <tp t="s">
        <v>8/9/2022</v>
        <stp/>
        <stp>##V3_BDPV12</stp>
        <stp>XS2223574380 Corp</stp>
        <stp>MATURITY</stp>
        <stp>[1.Weekly Download.xlsm]Coded!R281C48</stp>
        <tr r="AV281" s="14"/>
        <tr r="AV281" s="14"/>
        <tr r="AV281" s="14"/>
      </tp>
      <tp t="s">
        <v>#N/A N/A</v>
        <stp/>
        <stp>##V3_BDPV12</stp>
        <stp>CCHKCZ HK Equity</stp>
        <stp>RTG_MDY_ISSUER</stp>
        <stp>[1.Weekly Download.xlsm]Coded!R122C19</stp>
        <tr r="S122" s="14"/>
        <tr r="S122" s="14"/>
      </tp>
      <tp t="s">
        <v>#N/A N/A</v>
        <stp/>
        <stp>##V3_BDPV12</stp>
        <stp>CCHKCZ HK Equity</stp>
        <stp>RTG_MDY_ISSUER</stp>
        <stp>[1.Weekly Download.xlsm]Coded!R123C19</stp>
        <tr r="S123" s="14"/>
        <tr r="S123" s="14"/>
      </tp>
      <tp t="s">
        <v>19/11/2023</v>
        <stp/>
        <stp>##V3_BDPV12</stp>
        <stp>XS2258259808 Corp</stp>
        <stp>MATURITY</stp>
        <stp>[1.Weekly Download.xlsm]Coded!R268C48</stp>
        <tr r="AV268" s="14"/>
        <tr r="AV268" s="14"/>
        <tr r="AV268" s="14"/>
      </tp>
      <tp t="s">
        <v>11/8/2023</v>
        <stp/>
        <stp>##V3_BDPV12</stp>
        <stp>XS2211674143 Corp</stp>
        <stp>MATURITY</stp>
        <stp>[1.Weekly Download.xlsm]Coded!R284C48</stp>
        <tr r="AV284" s="14"/>
        <tr r="AV284" s="14"/>
        <tr r="AV284" s="14"/>
      </tp>
      <tp t="s">
        <v>25/10/2022</v>
        <stp/>
        <stp>##V3_BDPV12</stp>
        <stp>XS2385820597 Corp</stp>
        <stp>MATURITY</stp>
        <stp>[1.Weekly Download.xlsm]Coded!R140C48</stp>
        <tr r="AV140" s="14"/>
        <tr r="AV140" s="14"/>
        <tr r="AV140" s="14"/>
      </tp>
      <tp t="s">
        <v>13/9/2023</v>
        <stp/>
        <stp>##V3_BDPV12</stp>
        <stp>XS2382158207 Corp</stp>
        <stp>MATURITY</stp>
        <stp>[1.Weekly Download.xlsm]Coded!R153C48</stp>
        <tr r="AV153" s="14"/>
        <tr r="AV153" s="14"/>
        <tr r="AV153" s="14"/>
      </tp>
      <tp t="s">
        <v>23/3/2025</v>
        <stp/>
        <stp>##V3_BDPV12</stp>
        <stp>XS2456820690 Corp</stp>
        <stp>MATURITY</stp>
        <stp>[1.Weekly Download.xlsm]Coded!R110C48</stp>
        <tr r="AV110" s="14"/>
        <tr r="AV110" s="14"/>
        <tr r="AV110" s="14"/>
      </tp>
      <tp t="s">
        <v>25/3/2022</v>
        <stp/>
        <stp>##V3_BDPV12</stp>
        <stp>XS2143038334 Corp</stp>
        <stp>MATURITY</stp>
        <stp>[1.Weekly Download.xlsm]Coded!R305C48</stp>
        <tr r="AV305" s="14"/>
        <tr r="AV305" s="14"/>
        <tr r="AV305" s="14"/>
      </tp>
      <tp t="s">
        <v>30/3/2025</v>
        <stp/>
        <stp>##V3_BDPV12</stp>
        <stp>XS2455963590 Corp</stp>
        <stp>MATURITY</stp>
        <stp>[1.Weekly Download.xlsm]Coded!R109C48</stp>
        <tr r="AV109" s="14"/>
        <tr r="AV109" s="14"/>
        <tr r="AV109" s="14"/>
      </tp>
      <tp t="s">
        <v>20/7/2023</v>
        <stp/>
        <stp>##V3_BDPV12</stp>
        <stp>XS2201821183 Corp</stp>
        <stp>MATURITY</stp>
        <stp>[1.Weekly Download.xlsm]Coded!R294C48</stp>
        <tr r="AV294" s="14"/>
        <tr r="AV294" s="14"/>
        <tr r="AV294" s="14"/>
      </tp>
      <tp t="s">
        <v>8/7/2031</v>
        <stp/>
        <stp>##V3_BDPV12</stp>
        <stp>XS2357352702 Corp</stp>
        <stp>MATURITY</stp>
        <stp>[1.Weekly Download.xlsm]Coded!R189C48</stp>
        <tr r="AV189" s="14"/>
        <tr r="AV189" s="14"/>
        <tr r="AV189" s="14"/>
      </tp>
      <tp t="s">
        <v>10/3/2023</v>
        <stp/>
        <stp>##V3_BDPV12</stp>
        <stp>XS2098347821 Corp</stp>
        <stp>MATURITY</stp>
        <stp>[1.Weekly Download.xlsm]Coded!R307C48</stp>
        <tr r="AV307" s="14"/>
        <tr r="AV307" s="14"/>
        <tr r="AV307" s="14"/>
      </tp>
      <tp t="s">
        <v>#N/A N/A</v>
        <stp/>
        <stp>##V3_BDPV12</stp>
        <stp>CCHGLZ CH Equity</stp>
        <stp>RTG_MDY_ISSUER</stp>
        <stp>[1.Weekly Download.xlsm]Coded!R122C59</stp>
        <tr r="BG122" s="14"/>
      </tp>
      <tp t="s">
        <v>#N/A N/A</v>
        <stp/>
        <stp>##V3_BDPV12</stp>
        <stp>CCHGLZ CH Equity</stp>
        <stp>RTG_MDY_ISSUER</stp>
        <stp>[1.Weekly Download.xlsm]Coded!R123C59</stp>
        <tr r="BG123" s="14"/>
      </tp>
      <tp t="s">
        <v>25/1/2025</v>
        <stp/>
        <stp>##V3_BDPV12</stp>
        <stp>XS2429785954 Corp</stp>
        <stp>MATURITY</stp>
        <stp>[1.Weekly Download.xlsm]Coded!R119C48</stp>
        <tr r="AV119" s="14"/>
        <tr r="AV119" s="14"/>
        <tr r="AV119" s="14"/>
      </tp>
      <tp t="s">
        <v>28/6/2026</v>
        <stp/>
        <stp>##V3_BDPV12</stp>
        <stp>XS2357034755 Corp</stp>
        <stp>MATURITY</stp>
        <stp>[1.Weekly Download.xlsm]Coded!R192C48</stp>
        <tr r="AV192" s="14"/>
        <tr r="AV192" s="14"/>
        <tr r="AV192" s="14"/>
      </tp>
      <tp t="s">
        <v>18/2/2022</v>
        <stp/>
        <stp>##V3_BDPV12</stp>
        <stp>XS2297020765 Corp</stp>
        <stp>MATURITY</stp>
        <stp>[1.Weekly Download.xlsm]Coded!R243C48</stp>
        <tr r="AV243" s="14"/>
        <tr r="AV243" s="14"/>
        <tr r="AV243" s="14"/>
      </tp>
      <tp t="s">
        <v>27/7/2025</v>
        <stp/>
        <stp>##V3_BDPV12</stp>
        <stp>XS2208275854 Corp</stp>
        <stp>MATURITY</stp>
        <stp>[1.Weekly Download.xlsm]Coded!R290C48</stp>
        <tr r="AV290" s="14"/>
        <tr r="AV290" s="14"/>
        <tr r="AV290" s="14"/>
      </tp>
      <tp t="s">
        <v>14/7/2022</v>
        <stp/>
        <stp>##V3_BDPV12</stp>
        <stp>XS2361280162 Corp</stp>
        <stp>MATURITY</stp>
        <stp>[1.Weekly Download.xlsm]Coded!R179C48</stp>
        <tr r="AV179" s="14"/>
        <tr r="AV179" s="14"/>
        <tr r="AV179" s="14"/>
      </tp>
      <tp t="s">
        <v>14/12/2023</v>
        <stp/>
        <stp>##V3_BDPV12</stp>
        <stp>XS2265797535 Corp</stp>
        <stp>MATURITY</stp>
        <stp>[1.Weekly Download.xlsm]Coded!R265C48</stp>
        <tr r="AV265" s="14"/>
        <tr r="AV265" s="14"/>
        <tr r="AV265" s="14"/>
      </tp>
      <tp>
        <v>3.45</v>
        <stp/>
        <stp>##V3_BDPV12</stp>
        <stp>XS2502807345 Corp</stp>
        <stp>CPN</stp>
        <stp>[1.Weekly Download.xlsm]Coded!R88C51</stp>
        <tr r="AY88" s="14"/>
        <tr r="AY88" s="14"/>
      </tp>
      <tp>
        <v>5.7</v>
        <stp/>
        <stp>##V3_BDPV12</stp>
        <stp>XS2523255060 Corp</stp>
        <stp>CPN</stp>
        <stp>[1.Weekly Download.xlsm]Coded!R87C51</stp>
        <tr r="AY87" s="14"/>
        <tr r="AY87" s="14"/>
      </tp>
      <tp t="s">
        <v>#N/A Field Not Applicable</v>
        <stp/>
        <stp>##V3_BDPV12</stp>
        <stp>XS2671493562 Corp</stp>
        <stp>NXT_CALL_DT</stp>
        <stp>[1.Weekly Download.xlsm]Coded!R12C50</stp>
        <tr r="AX12" s="14"/>
      </tp>
      <tp t="s">
        <v>1479341D CH</v>
        <stp/>
        <stp>##V3_BDPV12</stp>
        <stp>XS2527143833 Corp</stp>
        <stp>ISSUER_EQUITY_TICKER</stp>
        <stp>[1.Weekly Download.xlsm]Coded!R86C37</stp>
        <tr r="AK86" s="14"/>
        <tr r="AK86" s="14"/>
      </tp>
      <tp t="s">
        <v>1479341D CH</v>
        <stp/>
        <stp>##V3_BDPV12</stp>
        <stp>XS2527143833 Corp</stp>
        <stp>ISSUER_EQUITY_TICKER</stp>
        <stp>[1.Weekly Download.xlsm]Coded!R86C35</stp>
        <tr r="AI86" s="14"/>
      </tp>
      <tp t="s">
        <v>2112976D VI</v>
        <stp/>
        <stp>##V3_BDPV12</stp>
        <stp>XS2618570068 Corp</stp>
        <stp>ISSUER_EQUITY_TICKER</stp>
        <stp>[1.Weekly Download.xlsm]Coded!R36C35</stp>
        <tr r="AI36" s="14"/>
      </tp>
      <tp t="s">
        <v>2112976D VI</v>
        <stp/>
        <stp>##V3_BDPV12</stp>
        <stp>XS2618570068 Corp</stp>
        <stp>ISSUER_EQUITY_TICKER</stp>
        <stp>[1.Weekly Download.xlsm]Coded!R24C35</stp>
        <tr r="AI24" s="14"/>
      </tp>
      <tp t="s">
        <v>2112976D VI</v>
        <stp/>
        <stp>##V3_BDPV12</stp>
        <stp>XS2618570068 Corp</stp>
        <stp>ISSUER_EQUITY_TICKER</stp>
        <stp>[1.Weekly Download.xlsm]Coded!R36C37</stp>
        <tr r="AK36" s="14"/>
        <tr r="AK36" s="14"/>
      </tp>
      <tp t="s">
        <v>2112976D VI</v>
        <stp/>
        <stp>##V3_BDPV12</stp>
        <stp>XS2618570068 Corp</stp>
        <stp>ISSUER_EQUITY_TICKER</stp>
        <stp>[1.Weekly Download.xlsm]Coded!R24C37</stp>
        <tr r="AK24" s="14"/>
        <tr r="AK24" s="14"/>
      </tp>
      <tp t="s">
        <v>20/9/2026</v>
        <stp/>
        <stp>##V3_BDPV12</stp>
        <stp>HK0000954104 Corp</stp>
        <stp>MATURITY</stp>
        <stp>[1.Weekly Download.xlsm]Coded!R7C48</stp>
        <tr r="AV7" s="14"/>
        <tr r="AV7" s="14"/>
        <tr r="AV7" s="14"/>
      </tp>
      <tp t="s">
        <v>1557227D CH</v>
        <stp/>
        <stp>##V3_BDPV12</stp>
        <stp>XS2623993974 Corp</stp>
        <stp>ISSUER_EQUITY_TICKER</stp>
        <stp>[1.Weekly Download.xlsm]Coded!R29C35</stp>
        <tr r="AI29" s="14"/>
      </tp>
      <tp t="s">
        <v>1557227D CH</v>
        <stp/>
        <stp>##V3_BDPV12</stp>
        <stp>XS2623993974 Corp</stp>
        <stp>ISSUER_EQUITY_TICKER</stp>
        <stp>[1.Weekly Download.xlsm]Coded!R29C37</stp>
        <tr r="AK29" s="14"/>
        <tr r="AK29" s="14"/>
      </tp>
      <tp t="s">
        <v>#N/A Field Not Applicable</v>
        <stp/>
        <stp>##V3_BDPV12</stp>
        <stp>XS2661086483 Corp</stp>
        <stp>NXT_CALL_DT</stp>
        <stp>[1.Weekly Download.xlsm]Coded!R15C50</stp>
        <tr r="AX15" s="14"/>
      </tp>
      <tp>
        <v>4.2</v>
        <stp/>
        <stp>##V3_BDPV12</stp>
        <stp>XS2644758133 Corp</stp>
        <stp>CPN</stp>
        <stp>[1.Weekly Download.xlsm]Coded!R27C51</stp>
        <tr r="AY27" s="14"/>
        <tr r="AY27" s="14"/>
      </tp>
      <tp>
        <v>5.7</v>
        <stp/>
        <stp>##V3_BDPV12</stp>
        <stp>XS2576128727 Corp</stp>
        <stp>CPN</stp>
        <stp>[1.Weekly Download.xlsm]Coded!R69C51</stp>
        <tr r="AY69" s="14"/>
        <tr r="AY69" s="14"/>
      </tp>
      <tp t="s">
        <v>2112976D VI</v>
        <stp/>
        <stp>##V3_BDPV12</stp>
        <stp>XS2502241412 Corp</stp>
        <stp>ISSUER_EQUITY_TICKER</stp>
        <stp>[1.Weekly Download.xlsm]Coded!R92C37</stp>
        <tr r="AK92" s="14"/>
        <tr r="AK92" s="14"/>
      </tp>
      <tp t="s">
        <v>2112976D VI</v>
        <stp/>
        <stp>##V3_BDPV12</stp>
        <stp>XS2502241412 Corp</stp>
        <stp>ISSUER_EQUITY_TICKER</stp>
        <stp>[1.Weekly Download.xlsm]Coded!R92C35</stp>
        <tr r="AI92" s="14"/>
      </tp>
      <tp t="s">
        <v>1368648D HK</v>
        <stp/>
        <stp>##V3_BDPV12</stp>
        <stp>XS2641625137 Corp</stp>
        <stp>ISSUER_EQUITY_TICKER</stp>
        <stp>[1.Weekly Download.xlsm]Coded!R30C37</stp>
        <tr r="AK30" s="14"/>
        <tr r="AK30" s="14"/>
      </tp>
      <tp t="s">
        <v>1368648D HK</v>
        <stp/>
        <stp>##V3_BDPV12</stp>
        <stp>XS2641625137 Corp</stp>
        <stp>ISSUER_EQUITY_TICKER</stp>
        <stp>[1.Weekly Download.xlsm]Coded!R30C35</stp>
        <tr r="AI30" s="14"/>
      </tp>
      <tp t="s">
        <v>USD</v>
        <stp/>
        <stp>##V3_BDPV12</stp>
        <stp>US88032XBC74 Corp</stp>
        <stp>CRNCY</stp>
        <stp>[1.Weekly Download.xlsm]Coded!R231C52</stp>
        <tr r="AZ231" s="14"/>
        <tr r="AZ231" s="14"/>
      </tp>
      <tp t="s">
        <v>BCMZ HK</v>
        <stp/>
        <stp>##V3_BDPV12</stp>
        <stp>XS2559584888 Corp</stp>
        <stp>ISSUER_EQUITY_TICKER</stp>
        <stp>[1.Weekly Download.xlsm]Coded!R78C37</stp>
        <tr r="AK78" s="14"/>
        <tr r="AK78" s="14"/>
      </tp>
      <tp t="s">
        <v>BCMZ HK</v>
        <stp/>
        <stp>##V3_BDPV12</stp>
        <stp>XS2559584888 Corp</stp>
        <stp>ISSUER_EQUITY_TICKER</stp>
        <stp>[1.Weekly Download.xlsm]Coded!R78C35</stp>
        <tr r="AI78" s="14"/>
      </tp>
      <tp t="s">
        <v>1575722D HK</v>
        <stp/>
        <stp>##V3_BDPV12</stp>
        <stp>XS2597408512 Corp</stp>
        <stp>ISSUER_EQUITY_TICKER</stp>
        <stp>[1.Weekly Download.xlsm]Coded!R49C35</stp>
        <tr r="AI49" s="14"/>
      </tp>
      <tp t="s">
        <v>1575722D HK</v>
        <stp/>
        <stp>##V3_BDPV12</stp>
        <stp>XS2597408512 Corp</stp>
        <stp>ISSUER_EQUITY_TICKER</stp>
        <stp>[1.Weekly Download.xlsm]Coded!R49C37</stp>
        <tr r="AK49" s="14"/>
        <tr r="AK49" s="14"/>
      </tp>
      <tp>
        <v>120000000</v>
        <stp/>
        <stp>##V3_BDPV12</stp>
        <stp>XS2537427473 Corp</stp>
        <stp>AMT_ISSUED</stp>
        <stp>[1.Weekly Download.xlsm]Coded!R85C53</stp>
        <tr r="BA85" s="14"/>
        <tr r="BA85" s="14"/>
      </tp>
      <tp t="s">
        <v>#N/A N/A</v>
        <stp/>
        <stp>##V3_BDPV12</stp>
        <stp>XS2589270953 Corp</stp>
        <stp>RTG_MOODY_LONG_TERM</stp>
        <stp>[1.Weekly Download.xlsm]Coded!R62C13</stp>
        <tr r="M62" s="14"/>
      </tp>
      <tp t="s">
        <v>#N/A Field Not Applicable</v>
        <stp/>
        <stp>##V3_BDPV12</stp>
        <stp>HK0000946829 Corp</stp>
        <stp>NXT_CALL_DT</stp>
        <stp>[1.Weekly Download.xlsm]Coded!R13C50</stp>
        <tr r="AX13" s="14"/>
      </tp>
      <tp>
        <v>100</v>
        <stp/>
        <stp>##V3_BDPV12</stp>
        <stp>XS2681919762 Corp</stp>
        <stp>ISSUE_PX</stp>
        <stp>[1.Weekly Download.xlsm]Coded!R3C54</stp>
        <tr r="BB3" s="14"/>
        <tr r="BB3" s="14"/>
      </tp>
      <tp t="s">
        <v>17/8/2023</v>
        <stp/>
        <stp>##V3_BDPV12</stp>
        <stp>XS2658712752 Corp</stp>
        <stp>INT_ACC_DT</stp>
        <stp>[1.Weekly Download.xlsm]Coded!R17C47</stp>
        <tr r="AU17" s="14"/>
        <tr r="AU17" s="14"/>
        <tr r="AU17" s="14"/>
      </tp>
      <tp t="s">
        <v>21/9/2022</v>
        <stp/>
        <stp>##V3_BDPV12</stp>
        <stp>XS2527143833 Corp</stp>
        <stp>INT_ACC_DT</stp>
        <stp>[1.Weekly Download.xlsm]Coded!R86C47</stp>
        <tr r="AU86" s="14"/>
        <tr r="AU86" s="14"/>
        <tr r="AU86" s="14"/>
      </tp>
      <tp>
        <v>190000000</v>
        <stp/>
        <stp>##V3_BDPV12</stp>
        <stp>XS2576128727 Corp</stp>
        <stp>AMT_ISSUED</stp>
        <stp>[1.Weekly Download.xlsm]Coded!R69C53</stp>
        <tr r="BA69" s="14"/>
        <tr r="BA69" s="14"/>
      </tp>
      <tp t="s">
        <v>N</v>
        <stp/>
        <stp>##V3_BDPV12</stp>
        <stp>HK0000954286 Corp</stp>
        <stp>SOCIAL_BOND_IND</stp>
        <stp>[1.Weekly Download.xlsm]Coded!R5C57</stp>
        <tr r="BE5" s="14"/>
        <tr r="BE5" s="14"/>
      </tp>
      <tp t="s">
        <v>#N/A N/A</v>
        <stp/>
        <stp>##V3_BDPV12</stp>
        <stp>FJSUNZ CH Equity</stp>
        <stp>RTG_MOODY_LONG_TERM</stp>
        <stp>[1.Weekly Download.xlsm]Coded!R267C21</stp>
        <tr r="U267" s="14"/>
        <tr r="U267" s="14"/>
      </tp>
      <tp t="s">
        <v>#N/A N/A</v>
        <stp/>
        <stp>##V3_BDPV12</stp>
        <stp>FJSUNZ CH Equity</stp>
        <stp>RTG_MOODY_LONG_TERM</stp>
        <stp>[1.Weekly Download.xlsm]Coded!R281C21</stp>
        <tr r="U281" s="14"/>
        <tr r="U281" s="14"/>
      </tp>
      <tp>
        <v>300000000</v>
        <stp/>
        <stp>##V3_BDPV12</stp>
        <stp>XS2502241412 Corp</stp>
        <stp>AMT_ISSUED</stp>
        <stp>[1.Weekly Download.xlsm]Coded!R92C53</stp>
        <tr r="BA92" s="14"/>
        <tr r="BA92" s="14"/>
      </tp>
      <tp t="s">
        <v>HB HUANCHUAN STATE INV</v>
        <stp/>
        <stp>##V3_BDPV12</stp>
        <stp>G228079 Corp</stp>
        <stp>NAME</stp>
        <stp>[1.Weekly Download.xlsm]Coded!R71C4</stp>
        <tr r="D71" s="14"/>
        <tr r="D71" s="14"/>
      </tp>
      <tp t="s">
        <v>24/11/2022</v>
        <stp/>
        <stp>##V3_BDPV12</stp>
        <stp>G228048 Corp</stp>
        <stp>SECURITY_PRICING_DATE</stp>
        <stp>[1.Weekly Download.xlsm]Coded!R77C3</stp>
        <tr r="C77" s="14"/>
        <tr r="C77" s="14"/>
      </tp>
      <tp t="s">
        <v>17/4/2023</v>
        <stp/>
        <stp>##V3_BDPV12</stp>
        <stp>G238077 Corp</stp>
        <stp>SECURITY_PRICING_DATE</stp>
        <stp>[1.Weekly Download.xlsm]Coded!R47C3</stp>
        <tr r="C47" s="14"/>
        <tr r="C47" s="14"/>
      </tp>
      <tp t="s">
        <v>6/6/2022</v>
        <stp/>
        <stp>##V3_BDPV12</stp>
        <stp>G228007 Corp</stp>
        <stp>SECURITY_PRICING_DATE</stp>
        <stp>[1.Weekly Download.xlsm]Coded!R97C3</stp>
        <tr r="C97" s="14"/>
        <tr r="C97" s="14"/>
      </tp>
      <tp t="s">
        <v>3/2/2023</v>
        <stp/>
        <stp>##V3_BDPV12</stp>
        <stp>G238032 Corp</stp>
        <stp>SECURITY_PRICING_DATE</stp>
        <stp>[1.Weekly Download.xlsm]Coded!R67C3</stp>
        <tr r="C67" s="14"/>
        <tr r="C67" s="14"/>
      </tp>
      <tp t="s">
        <v>6/5/2022</v>
        <stp/>
        <stp>##V3_BDPV12</stp>
        <stp>XS2451515279 Corp</stp>
        <stp>INT_ACC_DT</stp>
        <stp>[1.Weekly Download.xlsm]Coded!R98C47</stp>
        <tr r="AU98" s="14"/>
        <tr r="AU98" s="14"/>
        <tr r="AU98" s="14"/>
      </tp>
      <tp t="s">
        <v>1/9/2023</v>
        <stp/>
        <stp>##V3_BDPV12</stp>
        <stp>XS2671493562 Corp</stp>
        <stp>INT_ACC_DT</stp>
        <stp>[1.Weekly Download.xlsm]Coded!R12C47</stp>
        <tr r="AU12" s="14"/>
        <tr r="AU12" s="14"/>
        <tr r="AU12" s="14"/>
      </tp>
      <tp>
        <v>2.8</v>
        <stp/>
        <stp>##V3_BDPV12</stp>
        <stp>HK0000929262 Corp</stp>
        <stp>CPN</stp>
        <stp>[1.Weekly Download.xlsm]Coded!R39C51</stp>
        <tr r="AY39" s="14"/>
        <tr r="AY39" s="14"/>
      </tp>
      <tp>
        <v>3.15</v>
        <stp/>
        <stp>##V3_BDPV12</stp>
        <stp>HK0000898319 Corp</stp>
        <stp>CPN</stp>
        <stp>[1.Weekly Download.xlsm]Coded!R70C51</stp>
        <tr r="AY70" s="14"/>
        <tr r="AY70" s="14"/>
      </tp>
      <tp>
        <v>325000000</v>
        <stp/>
        <stp>##V3_BDPV12</stp>
        <stp>XS2618570068 Corp</stp>
        <stp>AMT_ISSUED</stp>
        <stp>[1.Weekly Download.xlsm]Coded!R24C53</stp>
        <tr r="BA24" s="14"/>
        <tr r="BA24" s="14"/>
      </tp>
      <tp>
        <v>325000000</v>
        <stp/>
        <stp>##V3_BDPV12</stp>
        <stp>XS2618570068 Corp</stp>
        <stp>AMT_ISSUED</stp>
        <stp>[1.Weekly Download.xlsm]Coded!R36C53</stp>
        <tr r="BA36" s="14"/>
        <tr r="BA36" s="14"/>
      </tp>
      <tp t="s">
        <v>#N/A N/A</v>
        <stp/>
        <stp>##V3_BDPV12</stp>
        <stp>US056752AU22 Corp</stp>
        <stp>RTG_MDY_LT_CORP_FAMILY</stp>
        <stp>[1.Weekly Download.xlsm]Coded!R165C14</stp>
        <tr r="N165" s="14"/>
      </tp>
      <tp t="s">
        <v>20/12/2023</v>
        <stp/>
        <stp>##V3_BDPV12</stp>
        <stp>XS2690707497 Corp</stp>
        <stp>MATURITY</stp>
        <stp>[1.Weekly Download.xlsm]Coded!R8C48</stp>
        <tr r="AV8" s="14"/>
        <tr r="AV8" s="14"/>
        <tr r="AV8" s="14"/>
      </tp>
      <tp t="s">
        <v>#N/A N/A</v>
        <stp/>
        <stp>##V3_BDPV12</stp>
        <stp>XS2422384946 Corp</stp>
        <stp>GUARANTOR_NAME</stp>
        <stp>[1.Weekly Download.xlsm]Coded!R121C44</stp>
        <tr r="AR121" s="14"/>
      </tp>
      <tp t="s">
        <v>#N/A N/A</v>
        <stp/>
        <stp>##V3_BDPV12</stp>
        <stp>XS2471903331 Corp</stp>
        <stp>RTG_MDY_LT_CORP_FAMILY</stp>
        <stp>[1.Weekly Download.xlsm]Coded!R100C14</stp>
        <tr r="N100" s="14"/>
      </tp>
      <tp t="s">
        <v>USD</v>
        <stp/>
        <stp>##V3_BDPV12</stp>
        <stp>XS2102905168 Corp</stp>
        <stp>CRNCY</stp>
        <stp>[1.Weekly Download.xlsm]Coded!R314C52</stp>
        <tr r="AZ314" s="14"/>
        <tr r="AZ314" s="14"/>
      </tp>
      <tp t="s">
        <v>Baa2</v>
        <stp/>
        <stp>##V3_BDPV12</stp>
        <stp>601166 CH Equity</stp>
        <stp>RTG_MDY_FOREIGN_LT_BANK_DEPOSITS</stp>
        <stp>[1.Weekly Download.xlsm]Coded!R101C60</stp>
        <tr r="BH101" s="14"/>
        <tr r="BH101" s="14"/>
      </tp>
      <tp t="s">
        <v>Baa2</v>
        <stp/>
        <stp>##V3_BDPV12</stp>
        <stp>601166 CH Equity</stp>
        <stp>RTG_MDY_FOREIGN_LT_BANK_DEPOSITS</stp>
        <stp>[1.Weekly Download.xlsm]Coded!R199C60</stp>
        <tr r="BH199" s="14"/>
        <tr r="BH199" s="14"/>
      </tp>
      <tp t="s">
        <v>#N/A N/A</v>
        <stp/>
        <stp>##V3_BDPV12</stp>
        <stp>XS2349744594 Corp</stp>
        <stp>FLOATER_FORMULA</stp>
        <stp>[1.Weekly Download.xlsm]Coded!R198C30</stp>
        <tr r="AD198" s="14"/>
      </tp>
      <tp t="s">
        <v>N</v>
        <stp/>
        <stp>##V3_BDPV12</stp>
        <stp>XS2382158207 Corp</stp>
        <stp>SUSTAINABILITY_BOND_IND</stp>
        <stp>[1.Weekly Download.xlsm]Coded!R153C56</stp>
        <tr r="BD153" s="14"/>
        <tr r="BD153" s="14"/>
      </tp>
      <tp t="s">
        <v>#N/A N/A</v>
        <stp/>
        <stp>##V3_BDPV12</stp>
        <stp>XS2278537787 Corp</stp>
        <stp>FLOATER_FORMULA</stp>
        <stp>[1.Weekly Download.xlsm]Coded!R239C30</stp>
        <tr r="AD239" s="14"/>
      </tp>
      <tp t="s">
        <v>Jinan City Construction Group Ltd Co</v>
        <stp/>
        <stp>##V3_BDPV12</stp>
        <stp>XS2403477099 Corp</stp>
        <stp>GUARANTOR_NAME</stp>
        <stp>[1.Weekly Download.xlsm]Coded!R135C44</stp>
        <tr r="AR135" s="14"/>
        <tr r="AR135" s="14"/>
      </tp>
      <tp t="s">
        <v>#N/A N/A</v>
        <stp/>
        <stp>##V3_BDPV12</stp>
        <stp>XS2320304376 Corp</stp>
        <stp>RTG_MDY_LT_CORP_FAMILY</stp>
        <stp>[1.Weekly Download.xlsm]Coded!R208C14</stp>
        <tr r="N208" s="14"/>
      </tp>
      <tp t="s">
        <v>#N/A N/A</v>
        <stp/>
        <stp>##V3_BDPV12</stp>
        <stp>XS2413634572 Corp</stp>
        <stp>RTG_MDY_LT_CORP_FAMILY</stp>
        <stp>[1.Weekly Download.xlsm]Coded!R122C14</stp>
        <tr r="N122" s="14"/>
      </tp>
      <tp t="s">
        <v>#N/A N/A</v>
        <stp/>
        <stp>##V3_BDPV12</stp>
        <stp>XS2223574380 Corp</stp>
        <stp>RTG_MDY_LT_CORP_FAMILY</stp>
        <stp>[1.Weekly Download.xlsm]Coded!R281C14</stp>
        <tr r="N281" s="14"/>
      </tp>
      <tp t="s">
        <v>#N/A N/A</v>
        <stp/>
        <stp>##V3_BDPV12</stp>
        <stp>XS2405490850 Corp</stp>
        <stp>FLOATER_FORMULA</stp>
        <stp>[1.Weekly Download.xlsm]Coded!R134C30</stp>
        <tr r="AD134" s="14"/>
      </tp>
      <tp t="s">
        <v>HKD</v>
        <stp/>
        <stp>##V3_BDPV12</stp>
        <stp>HK0000814258 Corp</stp>
        <stp>CRNCY</stp>
        <stp>[1.Weekly Download.xlsm]Coded!R113C52</stp>
        <tr r="AZ113" s="14"/>
        <tr r="AZ113" s="14"/>
      </tp>
      <tp t="s">
        <v>#N/A N/A</v>
        <stp/>
        <stp>##V3_BDPV12</stp>
        <stp>XS2455213590 Corp</stp>
        <stp>RTG_MDY_LT_CORP_FAMILY</stp>
        <stp>[1.Weekly Download.xlsm]Coded!R111C14</stp>
        <tr r="N111" s="14"/>
      </tp>
      <tp t="s">
        <v>#N/A N/A</v>
        <stp/>
        <stp>##V3_BDPV12</stp>
        <stp>XS2123956091 Corp</stp>
        <stp>RTG_MDY_LT_CORP_FAMILY</stp>
        <stp>[1.Weekly Download.xlsm]Coded!R309C14</stp>
        <tr r="N309" s="14"/>
      </tp>
      <tp t="s">
        <v>#N/A N/A</v>
        <stp/>
        <stp>##V3_BDPV12</stp>
        <stp>XS2102904864 Corp</stp>
        <stp>RTG_MDY_LT_CORP_FAMILY</stp>
        <stp>[1.Weekly Download.xlsm]Coded!R313C14</stp>
        <tr r="N313" s="14"/>
      </tp>
      <tp t="s">
        <v>N</v>
        <stp/>
        <stp>##V3_BDPV12</stp>
        <stp>XS2341214059 Corp</stp>
        <stp>SUSTAINABILITY_BOND_IND</stp>
        <stp>[1.Weekly Download.xlsm]Coded!R221C56</stp>
        <tr r="BD221" s="14"/>
        <tr r="BD221" s="14"/>
      </tp>
      <tp t="s">
        <v>Zhejiang Changxing Financial Holdings Group Co Ltd</v>
        <stp/>
        <stp>##V3_BDPV12</stp>
        <stp>XS2144033078 Corp</stp>
        <stp>GUARANTOR_NAME</stp>
        <stp>[1.Weekly Download.xlsm]Coded!R300C44</stp>
        <tr r="AR300" s="14"/>
        <tr r="AR300" s="14"/>
      </tp>
      <tp t="s">
        <v>#N/A N/A</v>
        <stp/>
        <stp>##V3_BDPV12</stp>
        <stp>XS2406547765 Corp</stp>
        <stp>RTG_MDY_LT_CORP_FAMILY</stp>
        <stp>[1.Weekly Download.xlsm]Coded!R117C14</stp>
        <tr r="N117" s="14"/>
      </tp>
      <tp t="s">
        <v>#N/A N/A</v>
        <stp/>
        <stp>##V3_BDPV12</stp>
        <stp>XS2208844493 Corp</stp>
        <stp>RTG_MDY_LT_CORP_FAMILY</stp>
        <stp>[1.Weekly Download.xlsm]Coded!R287C14</stp>
        <tr r="N287" s="14"/>
      </tp>
      <tp t="s">
        <v>USD</v>
        <stp/>
        <stp>##V3_BDPV12</stp>
        <stp>XS2377688093 Corp</stp>
        <stp>CRNCY</stp>
        <stp>[1.Weekly Download.xlsm]Coded!R141C52</stp>
        <tr r="AZ141" s="14"/>
        <tr r="AZ141" s="14"/>
      </tp>
      <tp t="s">
        <v>#N/A N/A</v>
        <stp/>
        <stp>##V3_BDPV12</stp>
        <stp>600466 CH Equity</stp>
        <stp>RTG_MDY_FOREIGN_LT_BANK_DEPOSITS</stp>
        <stp>[1.Weekly Download.xlsm]Coded!R263C60</stp>
        <tr r="BH263" s="14"/>
      </tp>
      <tp t="s">
        <v>Baa2</v>
        <stp/>
        <stp>##V3_BDPV12</stp>
        <stp>601166 CH Equity</stp>
        <stp>RTG_MDY_FOREIGN_LT_BANK_DEPOSITS</stp>
        <stp>[1.Weekly Download.xlsm]Coded!R200C60</stp>
        <tr r="BH200" s="14"/>
        <tr r="BH200" s="14"/>
      </tp>
      <tp t="s">
        <v>N</v>
        <stp/>
        <stp>##V3_BDPV12</stp>
        <stp>XS2384248790 Corp</stp>
        <stp>SUSTAINABILITY_BOND_IND</stp>
        <stp>[1.Weekly Download.xlsm]Coded!R155C56</stp>
        <tr r="BD155" s="14"/>
        <tr r="BD155" s="14"/>
      </tp>
      <tp t="s">
        <v>#N/A N/A</v>
        <stp/>
        <stp>##V3_BDPV12</stp>
        <stp>XS2227193211 Corp</stp>
        <stp>GUARANTOR_NAME</stp>
        <stp>[1.Weekly Download.xlsm]Coded!R279C44</stp>
        <tr r="AR279" s="14"/>
      </tp>
      <tp t="s">
        <v>#N/A N/A</v>
        <stp/>
        <stp>##V3_BDPV12</stp>
        <stp>XS2467774209 Corp</stp>
        <stp>GUARANTOR_NAME</stp>
        <stp>[1.Weekly Download.xlsm]Coded!R103C44</stp>
        <tr r="AR103" s="14"/>
      </tp>
      <tp t="s">
        <v>#N/A N/A</v>
        <stp/>
        <stp>##V3_BDPV12</stp>
        <stp>XS2208843503 Corp</stp>
        <stp>RTG_MDY_LT_CORP_FAMILY</stp>
        <stp>[1.Weekly Download.xlsm]Coded!R286C14</stp>
        <tr r="N286" s="14"/>
      </tp>
      <tp t="s">
        <v>#N/A N/A</v>
        <stp/>
        <stp>##V3_BDPV12</stp>
        <stp>XS2271104817 Corp</stp>
        <stp>RTG_MDY_LT_CORP_FAMILY</stp>
        <stp>[1.Weekly Download.xlsm]Coded!R264C14</stp>
        <tr r="N264" s="14"/>
      </tp>
      <tp t="s">
        <v>#N/A N/A</v>
        <stp/>
        <stp>##V3_BDPV12</stp>
        <stp>XS2333523814 Corp</stp>
        <stp>FLOATER_FORMULA</stp>
        <stp>[1.Weekly Download.xlsm]Coded!R232C30</stp>
        <tr r="AD232" s="14"/>
      </tp>
      <tp t="s">
        <v>Y</v>
        <stp/>
        <stp>##V3_BDPV12</stp>
        <stp>XS2361426559 Corp</stp>
        <stp>SUSTAINABILITY_BOND_IND</stp>
        <stp>[1.Weekly Download.xlsm]Coded!R178C56</stp>
        <tr r="BD178" s="14"/>
        <tr r="BD178" s="14"/>
      </tp>
      <tp t="s">
        <v>N</v>
        <stp/>
        <stp>##V3_BDPV12</stp>
        <stp>XS2471127584 Corp</stp>
        <stp>SUSTAINABILITY_BOND_IND</stp>
        <stp>[1.Weekly Download.xlsm]Coded!R104C56</stp>
        <tr r="BD104" s="14"/>
        <tr r="BD104" s="14"/>
      </tp>
      <tp t="s">
        <v>N</v>
        <stp/>
        <stp>##V3_BDPV12</stp>
        <stp>XS2422522685 Corp</stp>
        <stp>SUSTAINABILITY_BOND_IND</stp>
        <stp>[1.Weekly Download.xlsm]Coded!R120C56</stp>
        <tr r="BD120" s="14"/>
        <tr r="BD120" s="14"/>
      </tp>
      <tp t="s">
        <v>#N/A N/A</v>
        <stp/>
        <stp>##V3_BDPV12</stp>
        <stp>XS2379487189 Corp</stp>
        <stp>FLOATER_FORMULA</stp>
        <stp>[1.Weekly Download.xlsm]Coded!R159C30</stp>
        <tr r="AD159" s="14"/>
      </tp>
      <tp t="s">
        <v>#N/A N/A</v>
        <stp/>
        <stp>##V3_BDPV12</stp>
        <stp>XS2275587090 Corp</stp>
        <stp>GUARANTOR_NAME</stp>
        <stp>[1.Weekly Download.xlsm]Coded!R258C44</stp>
        <tr r="AR258" s="14"/>
      </tp>
      <tp t="s">
        <v>USD</v>
        <stp/>
        <stp>##V3_BDPV12</stp>
        <stp>XS2371895074 Corp</stp>
        <stp>CRNCY</stp>
        <stp>[1.Weekly Download.xlsm]Coded!R168C52</stp>
        <tr r="AZ168" s="14"/>
        <tr r="AZ168" s="14"/>
      </tp>
      <tp t="s">
        <v>#N/A N/A</v>
        <stp/>
        <stp>##V3_BDPV12</stp>
        <stp>XS2357034755 Corp</stp>
        <stp>RTG_MDY_LT_CORP_FAMILY</stp>
        <stp>[1.Weekly Download.xlsm]Coded!R192C14</stp>
        <tr r="N192" s="14"/>
      </tp>
      <tp t="s">
        <v>#N/A N/A</v>
        <stp/>
        <stp>##V3_BDPV12</stp>
        <stp>XS2238561281 Corp</stp>
        <stp>RTG_MDY_LT_CORP_FAMILY</stp>
        <stp>[1.Weekly Download.xlsm]Coded!R269C14</stp>
        <tr r="N269" s="14"/>
      </tp>
      <tp t="s">
        <v>N</v>
        <stp/>
        <stp>##V3_BDPV12</stp>
        <stp>XS2280638607 Corp</stp>
        <stp>SUSTAINABILITY_BOND_IND</stp>
        <stp>[1.Weekly Download.xlsm]Coded!R259C56</stp>
        <tr r="BD259" s="14"/>
        <tr r="BD259" s="14"/>
      </tp>
      <tp t="s">
        <v>N</v>
        <stp/>
        <stp>##V3_BDPV12</stp>
        <stp>XS2322572459 Corp</stp>
        <stp>SUSTAINABILITY_BOND_IND</stp>
        <stp>[1.Weekly Download.xlsm]Coded!R236C56</stp>
        <tr r="BD236" s="14"/>
        <tr r="BD236" s="14"/>
      </tp>
      <tp t="s">
        <v>N</v>
        <stp/>
        <stp>##V3_BDPV12</stp>
        <stp>XS2100650758 Corp</stp>
        <stp>SUSTAINABILITY_BOND_IND</stp>
        <stp>[1.Weekly Download.xlsm]Coded!R317C56</stp>
        <tr r="BD317" s="14"/>
        <tr r="BD317" s="14"/>
      </tp>
      <tp t="s">
        <v>#N/A N/A</v>
        <stp/>
        <stp>##V3_BDPV12</stp>
        <stp>XS2461766805 Corp</stp>
        <stp>FLOATER_FORMULA</stp>
        <stp>[1.Weekly Download.xlsm]Coded!R105C30</stp>
        <tr r="AD105" s="14"/>
      </tp>
      <tp t="s">
        <v>N</v>
        <stp/>
        <stp>##V3_BDPV12</stp>
        <stp>XS2291799778 Corp</stp>
        <stp>SUSTAINABILITY_BOND_IND</stp>
        <stp>[1.Weekly Download.xlsm]Coded!R250C56</stp>
        <tr r="BD250" s="14"/>
        <tr r="BD250" s="14"/>
      </tp>
      <tp t="s">
        <v>#N/A N/A</v>
        <stp/>
        <stp>##V3_BDPV12</stp>
        <stp>XS2228902255 Corp</stp>
        <stp>FLOATER_FORMULA</stp>
        <stp>[1.Weekly Download.xlsm]Coded!R261C30</stp>
        <tr r="AD261" s="14"/>
      </tp>
      <tp t="s">
        <v>#N/A N/A</v>
        <stp/>
        <stp>##V3_BDPV12</stp>
        <stp>XS2228902255 Corp</stp>
        <stp>FLOATER_FORMULA</stp>
        <stp>[1.Weekly Download.xlsm]Coded!R249C30</stp>
        <tr r="AD249" s="14"/>
      </tp>
      <tp t="s">
        <v>N</v>
        <stp/>
        <stp>##V3_BDPV12</stp>
        <stp>XS2125422290 Corp</stp>
        <stp>SUSTAINABILITY_BOND_IND</stp>
        <stp>[1.Weekly Download.xlsm]Coded!R311C56</stp>
        <tr r="BD311" s="14"/>
        <tr r="BD311" s="14"/>
      </tp>
      <tp t="s">
        <v>N</v>
        <stp/>
        <stp>##V3_BDPV12</stp>
        <stp>XS2400120650 Corp</stp>
        <stp>SUSTAINABILITY_BOND_IND</stp>
        <stp>[1.Weekly Download.xlsm]Coded!R133C56</stp>
        <tr r="BD133" s="14"/>
        <tr r="BD133" s="14"/>
      </tp>
      <tp t="s">
        <v>N</v>
        <stp/>
        <stp>##V3_BDPV12</stp>
        <stp>XS2275587090 Corp</stp>
        <stp>SUSTAINABILITY_BOND_IND</stp>
        <stp>[1.Weekly Download.xlsm]Coded!R258C56</stp>
        <tr r="BD258" s="14"/>
        <tr r="BD258" s="14"/>
      </tp>
      <tp t="s">
        <v>USD</v>
        <stp/>
        <stp>##V3_BDPV12</stp>
        <stp>XS2379669299 Corp</stp>
        <stp>CRNCY</stp>
        <stp>[1.Weekly Download.xlsm]Coded!R162C52</stp>
        <tr r="AZ162" s="14"/>
        <tr r="AZ162" s="14"/>
      </tp>
      <tp t="s">
        <v>Ca</v>
        <stp/>
        <stp>##V3_BDPV12</stp>
        <stp>XS2333523814 Corp</stp>
        <stp>RTG_MDY_LT_CORP_FAMILY</stp>
        <stp>[1.Weekly Download.xlsm]Coded!R232C14</stp>
        <tr r="N232" s="14"/>
        <tr r="N232" s="14"/>
      </tp>
      <tp t="s">
        <v>#N/A N/A</v>
        <stp/>
        <stp>##V3_BDPV12</stp>
        <stp>600466 CH Equity</stp>
        <stp>RTG_MDY_FOREIGN_LT_BANK_DEPOSITS</stp>
        <stp>[1.Weekly Download.xlsm]Coded!R263C20</stp>
        <tr r="T263" s="14"/>
        <tr r="T263" s="14"/>
      </tp>
      <tp t="s">
        <v>#N/A N/A</v>
        <stp/>
        <stp>##V3_BDPV12</stp>
        <stp>XS2209330161 Corp</stp>
        <stp>FLOATER_FORMULA</stp>
        <stp>[1.Weekly Download.xlsm]Coded!R288C30</stp>
        <tr r="AD288" s="14"/>
      </tp>
      <tp t="s">
        <v>#N/A N/A</v>
        <stp/>
        <stp>##V3_BDPV12</stp>
        <stp>XS2290959860 Corp</stp>
        <stp>FLOATER_FORMULA</stp>
        <stp>[1.Weekly Download.xlsm]Coded!R251C30</stp>
        <tr r="AD251" s="14"/>
      </tp>
      <tp t="s">
        <v>#N/A N/A</v>
        <stp/>
        <stp>##V3_BDPV12</stp>
        <stp>XS2098347821 Corp</stp>
        <stp>RTG_MDY_LT_CORP_FAMILY</stp>
        <stp>[1.Weekly Download.xlsm]Coded!R307C14</stp>
        <tr r="N307" s="14"/>
      </tp>
      <tp t="s">
        <v>USD</v>
        <stp/>
        <stp>##V3_BDPV12</stp>
        <stp>XS2180875077 Corp</stp>
        <stp>CRNCY</stp>
        <stp>[1.Weekly Download.xlsm]Coded!R302C52</stp>
        <tr r="AZ302" s="14"/>
        <tr r="AZ302" s="14"/>
      </tp>
      <tp t="s">
        <v>#N/A N/A</v>
        <stp/>
        <stp>##V3_BDPV12</stp>
        <stp>600369 CH Equity</stp>
        <stp>RTG_MDY_FOREIGN_LT_BANK_DEPOSITS</stp>
        <stp>[1.Weekly Download.xlsm]Coded!R245C20</stp>
        <tr r="T245" s="14"/>
        <tr r="T245" s="14"/>
      </tp>
      <tp t="s">
        <v>#N/A N/A</v>
        <stp/>
        <stp>##V3_BDPV12</stp>
        <stp>XS2361426559 Corp</stp>
        <stp>FLOATER_FORMULA</stp>
        <stp>[1.Weekly Download.xlsm]Coded!R178C30</stp>
        <tr r="AD178" s="14"/>
      </tp>
      <tp t="s">
        <v>N</v>
        <stp/>
        <stp>##V3_BDPV12</stp>
        <stp>XS2333523814 Corp</stp>
        <stp>SUSTAINABILITY_BOND_IND</stp>
        <stp>[1.Weekly Download.xlsm]Coded!R232C56</stp>
        <tr r="BD232" s="14"/>
        <tr r="BD232" s="14"/>
      </tp>
      <tp t="s">
        <v>#N/A N/A</v>
        <stp/>
        <stp>##V3_BDPV12</stp>
        <stp>XS2422522685 Corp</stp>
        <stp>FLOATER_FORMULA</stp>
        <stp>[1.Weekly Download.xlsm]Coded!R120C30</stp>
        <tr r="AD120" s="14"/>
      </tp>
      <tp t="s">
        <v>N</v>
        <stp/>
        <stp>##V3_BDPV12</stp>
        <stp>XS2379487189 Corp</stp>
        <stp>SUSTAINABILITY_BOND_IND</stp>
        <stp>[1.Weekly Download.xlsm]Coded!R159C56</stp>
        <tr r="BD159" s="14"/>
        <tr r="BD159" s="14"/>
      </tp>
      <tp t="s">
        <v>#N/A N/A</v>
        <stp/>
        <stp>##V3_BDPV12</stp>
        <stp>XS2471127584 Corp</stp>
        <stp>FLOATER_FORMULA</stp>
        <stp>[1.Weekly Download.xlsm]Coded!R104C30</stp>
        <tr r="AD104" s="14"/>
      </tp>
      <tp t="s">
        <v>Subsidiaries</v>
        <stp/>
        <stp>##V3_BDPV12</stp>
        <stp>XS2342908949 Corp</stp>
        <stp>GUARANTOR_NAME</stp>
        <stp>[1.Weekly Download.xlsm]Coded!R220C44</stp>
        <tr r="AR220" s="14"/>
        <tr r="AR220" s="14"/>
      </tp>
      <tp t="s">
        <v>USD</v>
        <stp/>
        <stp>##V3_BDPV12</stp>
        <stp>XS2374621493 Corp</stp>
        <stp>CRNCY</stp>
        <stp>[1.Weekly Download.xlsm]Coded!R163C52</stp>
        <tr r="AZ163" s="14"/>
        <tr r="AZ163" s="14"/>
      </tp>
      <tp t="s">
        <v>#N/A N/A</v>
        <stp/>
        <stp>##V3_BDPV12</stp>
        <stp>XS2280636494 Corp</stp>
        <stp>RTG_MDY_LT_CORP_FAMILY</stp>
        <stp>[1.Weekly Download.xlsm]Coded!R242C14</stp>
        <tr r="N242" s="14"/>
      </tp>
      <tp t="s">
        <v>USD</v>
        <stp/>
        <stp>##V3_BDPV12</stp>
        <stp>XS2344842575 Corp</stp>
        <stp>CRNCY</stp>
        <stp>[1.Weekly Download.xlsm]Coded!R195C52</stp>
        <tr r="AZ195" s="14"/>
        <tr r="AZ195" s="14"/>
      </tp>
      <tp t="s">
        <v>#N/A N/A</v>
        <stp/>
        <stp>##V3_BDPV12</stp>
        <stp>XS2291799778 Corp</stp>
        <stp>FLOATER_FORMULA</stp>
        <stp>[1.Weekly Download.xlsm]Coded!R250C30</stp>
        <tr r="AD250" s="14"/>
      </tp>
      <tp t="s">
        <v>#N/A N/A</v>
        <stp/>
        <stp>##V3_BDPV12</stp>
        <stp>XS2100650758 Corp</stp>
        <stp>FLOATER_FORMULA</stp>
        <stp>[1.Weekly Download.xlsm]Coded!R317C30</stp>
        <tr r="AD317" s="14"/>
      </tp>
      <tp t="s">
        <v>N</v>
        <stp/>
        <stp>##V3_BDPV12</stp>
        <stp>XS2461766805 Corp</stp>
        <stp>SUSTAINABILITY_BOND_IND</stp>
        <stp>[1.Weekly Download.xlsm]Coded!R105C56</stp>
        <tr r="BD105" s="14"/>
        <tr r="BD105" s="14"/>
      </tp>
      <tp t="s">
        <v>#N/A N/A</v>
        <stp/>
        <stp>##V3_BDPV12</stp>
        <stp>XS2322572459 Corp</stp>
        <stp>FLOATER_FORMULA</stp>
        <stp>[1.Weekly Download.xlsm]Coded!R236C30</stp>
        <tr r="AD236" s="14"/>
      </tp>
      <tp t="s">
        <v>#N/A N/A</v>
        <stp/>
        <stp>##V3_BDPV12</stp>
        <stp>XS2280638607 Corp</stp>
        <stp>FLOATER_FORMULA</stp>
        <stp>[1.Weekly Download.xlsm]Coded!R259C30</stp>
        <tr r="AD259" s="14"/>
      </tp>
      <tp t="s">
        <v>N</v>
        <stp/>
        <stp>##V3_BDPV12</stp>
        <stp>XS2228902255 Corp</stp>
        <stp>SUSTAINABILITY_BOND_IND</stp>
        <stp>[1.Weekly Download.xlsm]Coded!R261C56</stp>
        <tr r="BD261" s="14"/>
        <tr r="BD261" s="14"/>
      </tp>
      <tp t="s">
        <v>#N/A N/A</v>
        <stp/>
        <stp>##V3_BDPV12</stp>
        <stp>XS2125422290 Corp</stp>
        <stp>FLOATER_FORMULA</stp>
        <stp>[1.Weekly Download.xlsm]Coded!R311C30</stp>
        <tr r="AD311" s="14"/>
      </tp>
      <tp t="s">
        <v>N</v>
        <stp/>
        <stp>##V3_BDPV12</stp>
        <stp>XS2228902255 Corp</stp>
        <stp>SUSTAINABILITY_BOND_IND</stp>
        <stp>[1.Weekly Download.xlsm]Coded!R249C56</stp>
        <tr r="BD249" s="14"/>
        <tr r="BD249" s="14"/>
      </tp>
      <tp t="s">
        <v>#N/A N/A</v>
        <stp/>
        <stp>##V3_BDPV12</stp>
        <stp>XS2345988211 Corp</stp>
        <stp>GUARANTOR_NAME</stp>
        <stp>[1.Weekly Download.xlsm]Coded!R199C44</stp>
        <tr r="AR199" s="14"/>
      </tp>
      <tp t="s">
        <v>#N/A N/A</v>
        <stp/>
        <stp>##V3_BDPV12</stp>
        <stp>XS2400120650 Corp</stp>
        <stp>FLOATER_FORMULA</stp>
        <stp>[1.Weekly Download.xlsm]Coded!R133C30</stp>
        <tr r="AD133" s="14"/>
      </tp>
      <tp t="s">
        <v>#N/A N/A</v>
        <stp/>
        <stp>##V3_BDPV12</stp>
        <stp>XS2275587090 Corp</stp>
        <stp>FLOATER_FORMULA</stp>
        <stp>[1.Weekly Download.xlsm]Coded!R258C30</stp>
        <tr r="AD258" s="14"/>
      </tp>
      <tp t="s">
        <v>USD</v>
        <stp/>
        <stp>##V3_BDPV12</stp>
        <stp>XS2403671493 Corp</stp>
        <stp>CRNCY</stp>
        <stp>[1.Weekly Download.xlsm]Coded!R136C52</stp>
        <tr r="AZ136" s="14"/>
        <tr r="AZ136" s="14"/>
      </tp>
      <tp t="s">
        <v>N</v>
        <stp/>
        <stp>##V3_BDPV12</stp>
        <stp>XS2290959860 Corp</stp>
        <stp>SUSTAINABILITY_BOND_IND</stp>
        <stp>[1.Weekly Download.xlsm]Coded!R251C56</stp>
        <tr r="BD251" s="14"/>
        <tr r="BD251" s="14"/>
      </tp>
      <tp t="s">
        <v>N</v>
        <stp/>
        <stp>##V3_BDPV12</stp>
        <stp>XS2209330161 Corp</stp>
        <stp>SUSTAINABILITY_BOND_IND</stp>
        <stp>[1.Weekly Download.xlsm]Coded!R288C56</stp>
        <tr r="BD288" s="14"/>
        <tr r="BD288" s="14"/>
      </tp>
      <tp t="s">
        <v>Caa1</v>
        <stp/>
        <stp>##V3_BDPV12</stp>
        <stp>XS2384610577 Corp</stp>
        <stp>RTG_MDY_LT_CORP_FAMILY</stp>
        <stp>[1.Weekly Download.xlsm]Coded!R149C14</stp>
        <tr r="N149" s="14"/>
        <tr r="N149" s="14"/>
      </tp>
      <tp t="s">
        <v>USD</v>
        <stp/>
        <stp>##V3_BDPV12</stp>
        <stp>XS2102904864 Corp</stp>
        <stp>CRNCY</stp>
        <stp>[1.Weekly Download.xlsm]Coded!R313C52</stp>
        <tr r="AZ313" s="14"/>
        <tr r="AZ313" s="14"/>
      </tp>
      <tp t="s">
        <v>#N/A N/A</v>
        <stp/>
        <stp>##V3_BDPV12</stp>
        <stp>601669 CH Equity</stp>
        <stp>RTG_MDY_FOREIGN_LT_BANK_DEPOSITS</stp>
        <stp>[1.Weekly Download.xlsm]Coded!R274C60</stp>
        <tr r="BH274" s="14"/>
      </tp>
      <tp t="s">
        <v>#N/A N/A</v>
        <stp/>
        <stp>##V3_BDPV12</stp>
        <stp>XS2382158207 Corp</stp>
        <stp>FLOATER_FORMULA</stp>
        <stp>[1.Weekly Download.xlsm]Coded!R153C30</stp>
        <tr r="AD153" s="14"/>
      </tp>
      <tp t="s">
        <v>N</v>
        <stp/>
        <stp>##V3_BDPV12</stp>
        <stp>XS2349744594 Corp</stp>
        <stp>SUSTAINABILITY_BOND_IND</stp>
        <stp>[1.Weekly Download.xlsm]Coded!R198C56</stp>
        <tr r="BD198" s="14"/>
        <tr r="BD198" s="14"/>
      </tp>
      <tp t="s">
        <v>N</v>
        <stp/>
        <stp>##V3_BDPV12</stp>
        <stp>XS2278537787 Corp</stp>
        <stp>SUSTAINABILITY_BOND_IND</stp>
        <stp>[1.Weekly Download.xlsm]Coded!R239C56</stp>
        <tr r="BD239" s="14"/>
        <tr r="BD239" s="14"/>
      </tp>
      <tp t="s">
        <v>USD</v>
        <stp/>
        <stp>##V3_BDPV12</stp>
        <stp>XS2418777285 Corp</stp>
        <stp>CRNCY</stp>
        <stp>[1.Weekly Download.xlsm]Coded!R126C52</stp>
        <tr r="AZ126" s="14"/>
        <tr r="AZ126" s="14"/>
      </tp>
      <tp t="s">
        <v>USD</v>
        <stp/>
        <stp>##V3_BDPV12</stp>
        <stp>XS2280636494 Corp</stp>
        <stp>CRNCY</stp>
        <stp>[1.Weekly Download.xlsm]Coded!R242C52</stp>
        <tr r="AZ242" s="14"/>
        <tr r="AZ242" s="14"/>
      </tp>
      <tp t="s">
        <v>N</v>
        <stp/>
        <stp>##V3_BDPV12</stp>
        <stp>XS2405490850 Corp</stp>
        <stp>SUSTAINABILITY_BOND_IND</stp>
        <stp>[1.Weekly Download.xlsm]Coded!R134C56</stp>
        <tr r="BD134" s="14"/>
        <tr r="BD134" s="14"/>
      </tp>
      <tp t="s">
        <v>#N/A N/A</v>
        <stp/>
        <stp>##V3_BDPV12</stp>
        <stp>XS2297070190 Corp</stp>
        <stp>RTG_MDY_LT_CORP_FAMILY</stp>
        <stp>[1.Weekly Download.xlsm]Coded!R240C14</stp>
        <tr r="N240" s="14"/>
      </tp>
      <tp t="s">
        <v>#N/A N/A</v>
        <stp/>
        <stp>##V3_BDPV12</stp>
        <stp>XS2297020765 Corp</stp>
        <stp>RTG_MDY_LT_CORP_FAMILY</stp>
        <stp>[1.Weekly Download.xlsm]Coded!R243C14</stp>
        <tr r="N243" s="14"/>
      </tp>
      <tp t="s">
        <v>#N/A N/A</v>
        <stp/>
        <stp>##V3_BDPV12</stp>
        <stp>XS2341214059 Corp</stp>
        <stp>FLOATER_FORMULA</stp>
        <stp>[1.Weekly Download.xlsm]Coded!R221C30</stp>
        <tr r="AD221" s="14"/>
      </tp>
      <tp t="s">
        <v>China Overseas Grand Oceans Group Ltd</v>
        <stp/>
        <stp>##V3_BDPV12</stp>
        <stp>XS2295983410 Corp</stp>
        <stp>GUARANTOR_NAME</stp>
        <stp>[1.Weekly Download.xlsm]Coded!R248C44</stp>
        <tr r="AR248" s="14"/>
        <tr r="AR248" s="14"/>
      </tp>
      <tp t="s">
        <v>USD</v>
        <stp/>
        <stp>##V3_BDPV12</stp>
        <stp>XS2405793089 Corp</stp>
        <stp>CRNCY</stp>
        <stp>[1.Weekly Download.xlsm]Coded!R132C52</stp>
        <tr r="AZ132" s="14"/>
        <tr r="AZ132" s="14"/>
      </tp>
      <tp t="s">
        <v>USD</v>
        <stp/>
        <stp>##V3_BDPV12</stp>
        <stp>XS2364642293 Corp</stp>
        <stp>CRNCY</stp>
        <stp>[1.Weekly Download.xlsm]Coded!R167C52</stp>
        <tr r="AZ167" s="14"/>
        <tr r="AZ167" s="14"/>
      </tp>
      <tp t="s">
        <v>USD</v>
        <stp/>
        <stp>##V3_BDPV12</stp>
        <stp>XS2290959860 Corp</stp>
        <stp>CRNCY</stp>
        <stp>[1.Weekly Download.xlsm]Coded!R251C52</stp>
        <tr r="AZ251" s="14"/>
        <tr r="AZ251" s="14"/>
      </tp>
      <tp t="s">
        <v>#N/A N/A</v>
        <stp/>
        <stp>##V3_BDPV12</stp>
        <stp>XS2287540053 Corp</stp>
        <stp>RTG_MDY_LT_CORP_FAMILY</stp>
        <stp>[1.Weekly Download.xlsm]Coded!R210C14</stp>
        <tr r="N210" s="14"/>
      </tp>
      <tp t="s">
        <v>#N/A N/A</v>
        <stp/>
        <stp>##V3_BDPV12</stp>
        <stp>XS2384248790 Corp</stp>
        <stp>FLOATER_FORMULA</stp>
        <stp>[1.Weekly Download.xlsm]Coded!R155C30</stp>
        <tr r="AD155" s="14"/>
      </tp>
      <tp t="s">
        <v>WD</v>
        <stp/>
        <stp>##V3_BDPV12</stp>
        <stp>39970448 CompanyID</stp>
        <stp>RTG_FITCH_LT_ISSUER_DEFAULT</stp>
        <stp>[1.Weekly Download.xlsm]Coded!R84C42</stp>
        <tr r="AP84" s="14"/>
        <tr r="AP84" s="14"/>
        <tr r="AP84" s="14"/>
      </tp>
      <tp t="s">
        <v>WD</v>
        <stp/>
        <stp>##V3_BDPV12</stp>
        <stp>39970448 CompanyID</stp>
        <stp>RTG_FITCH_LT_ISSUER_DEFAULT</stp>
        <stp>[1.Weekly Download.xlsm]Coded!R85C42</stp>
        <tr r="AP85" s="14"/>
        <tr r="AP85" s="14"/>
        <tr r="AP85" s="14"/>
      </tp>
      <tp t="s">
        <v>#N/A N/A</v>
        <stp/>
        <stp>##V3_BDPV12</stp>
        <stp>SHHISZ CH Equity</stp>
        <stp>RTG_MDY_FOREIGN_LT_BANK_DEPOSITS</stp>
        <stp>[1.Weekly Download.xlsm]Coded!R268C60</stp>
        <tr r="BH268" s="14"/>
      </tp>
      <tp t="s">
        <v>N</v>
        <stp/>
        <stp>##V3_BDPV12</stp>
        <stp>HK0000732815 Corp</stp>
        <stp>SOCIAL_BOND_IND</stp>
        <stp>[1.Weekly Download.xlsm]Coded!R200C57</stp>
        <tr r="BE200" s="14"/>
        <tr r="BE200" s="14"/>
      </tp>
      <tp t="s">
        <v>CNY</v>
        <stp/>
        <stp>##V3_BDPV12</stp>
        <stp>HK0000921111 Corp</stp>
        <stp>CRNCY</stp>
        <stp>[1.Weekly Download.xlsm]Coded!R41C52</stp>
        <tr r="AZ41" s="14"/>
        <tr r="AZ41" s="14"/>
      </tp>
      <tp t="s">
        <v>#N/A N/A</v>
        <stp/>
        <stp>##V3_BDPV12</stp>
        <stp>1497202D CH Equity</stp>
        <stp>EQY_PRIM_SECURITY_PRIM_EXCH</stp>
        <stp>[1.Weekly Download.xlsm]Coded!R267C35</stp>
        <tr r="AI267" s="14"/>
      </tp>
      <tp t="s">
        <v>#N/A N/A</v>
        <stp/>
        <stp>##V3_BDPV12</stp>
        <stp>1497202D CH Equity</stp>
        <stp>EQY_PRIM_SECURITY_PRIM_EXCH</stp>
        <stp>[1.Weekly Download.xlsm]Coded!R281C35</stp>
        <tr r="AI281" s="14"/>
      </tp>
    </main>
    <main first="bofaddin.rtdserver">
      <tp t="s">
        <v>#N/A N/A</v>
        <stp/>
        <stp>BDS|16825226074702560821</stp>
        <tr r="AL48" s="14"/>
        <tr r="F48" s="14"/>
      </tp>
    </main>
    <main first="bloomberg.rtd">
      <tp t="s">
        <v>#N/A N/A</v>
        <stp/>
        <stp>##V3_BDPV12</stp>
        <stp>IFELCZ CH Equity</stp>
        <stp>RTG_FITCH_LT_ISSUER_DEFAULT</stp>
        <stp>[1.Weekly Download.xlsm]Coded!R68C62</stp>
        <tr r="BJ68" s="14"/>
      </tp>
      <tp t="s">
        <v>#N/A N/A</v>
        <stp/>
        <stp>##V3_BDPV12</stp>
        <stp>IFELCZ CH Equity</stp>
        <stp>RTG_FITCH_LT_ISSUER_DEFAULT</stp>
        <stp>[1.Weekly Download.xlsm]Coded!R45C62</stp>
        <tr r="BJ45" s="14"/>
      </tp>
    </main>
    <main first="bofaddin.rtdserver">
      <tp t="s">
        <v>#N/A N/A</v>
        <stp/>
        <stp>BDS|15610762675819809517</stp>
        <tr r="AS307" s="14"/>
      </tp>
      <tp t="s">
        <v>#N/A N/A</v>
        <stp/>
        <stp>BDS|11247801476355161283</stp>
        <tr r="AS166" s="14"/>
      </tp>
      <tp t="s">
        <v>#N/A N/A</v>
        <stp/>
        <stp>BDS|12490594943308788245</stp>
        <tr r="F258" s="14"/>
      </tp>
      <tp t="s">
        <v>#N/A N/A</v>
        <stp/>
        <stp>BDS|12406963168972931612</stp>
        <tr r="AS163" s="14"/>
      </tp>
    </main>
    <main first="bloomberg.rtd">
      <tp>
        <v>100000000</v>
        <stp/>
        <stp>##V3_BDPV12</stp>
        <stp>XS2681919762 Corp</stp>
        <stp>AMT_ISSUED</stp>
        <stp>[1.Weekly Download.xlsm]Coded!R3C53</stp>
        <tr r="BA3" s="14"/>
        <tr r="BA3" s="14"/>
      </tp>
    </main>
    <main first="bofaddin.rtdserver">
      <tp t="s">
        <v>#N/A N/A</v>
        <stp/>
        <stp>BDS|14350420597025687534</stp>
        <tr r="AS3" s="14"/>
      </tp>
    </main>
    <main first="bloomberg.rtd">
      <tp t="s">
        <v>#N/A N/A</v>
        <stp/>
        <stp>##V3_BDPV12</stp>
        <stp>1739582D HK Equity</stp>
        <stp>EQY_PRIM_SECURITY_PRIM_EXCH</stp>
        <stp>[1.Weekly Download.xlsm]Coded!R255C35</stp>
        <tr r="AI255" s="14"/>
      </tp>
    </main>
    <main first="bofaddin.rtdserver">
      <tp t="s">
        <v>#N/A N/A</v>
        <stp/>
        <stp>BDS|15416022395926260307</stp>
        <tr r="AS303" s="14"/>
      </tp>
      <tp t="s">
        <v>#N/A N/A</v>
        <stp/>
        <stp>BDS|16796177492604751323</stp>
        <tr r="AL34" s="14"/>
        <tr r="F34" s="14"/>
      </tp>
      <tp t="s">
        <v>#N/A N/A</v>
        <stp/>
        <stp>BDS|15907297852939481214</stp>
        <tr r="AS79" s="14"/>
      </tp>
      <tp t="s">
        <v>#N/A N/A</v>
        <stp/>
        <stp>BDS|16753934861436356615</stp>
        <tr r="AL70" s="14"/>
        <tr r="F70" s="14"/>
      </tp>
      <tp t="s">
        <v>#N/A N/A</v>
        <stp/>
        <stp>BDS|14947192194925356032</stp>
        <tr r="AL226" s="14"/>
        <tr r="F226" s="14"/>
      </tp>
      <tp t="s">
        <v>#N/A N/A</v>
        <stp/>
        <stp>BDS|17186672295874381545</stp>
        <tr r="AL295" s="14"/>
        <tr r="F295" s="14"/>
      </tp>
      <tp t="s">
        <v>#N/A N/A</v>
        <stp/>
        <stp>BDS|10907347712758299397</stp>
        <tr r="AL284" s="14"/>
        <tr r="F284" s="14"/>
      </tp>
      <tp t="s">
        <v>#N/A N/A</v>
        <stp/>
        <stp>BDS|14405043657951655948</stp>
        <tr r="AS151" s="14"/>
      </tp>
    </main>
    <main first="bloomberg.rtd">
      <tp t="s">
        <v>#N/A N/A</v>
        <stp/>
        <stp>##V3_BDPV12</stp>
        <stp>1537717D CH Equity</stp>
        <stp>EQY_PRIM_SECURITY_PRIM_EXCH</stp>
        <stp>[1.Weekly Download.xlsm]Coded!R238C35</stp>
        <tr r="AI238" s="14"/>
      </tp>
      <tp t="s">
        <v>Baa3</v>
        <stp/>
        <stp>##V3_BDPV12</stp>
        <stp>1022891D CH Equity</stp>
        <stp>RTG_MOODY_LONG_TERM</stp>
        <stp>[1.Weekly Download.xlsm]Coded!R278C21</stp>
        <tr r="U278" s="14"/>
        <tr r="U278" s="14"/>
        <tr r="U278" s="14"/>
      </tp>
      <tp t="s">
        <v>#N/A N/A</v>
        <stp/>
        <stp>##V3_BDPV12</stp>
        <stp>XS2690707497 Corp</stp>
        <stp>RTG_SP_LT_FC_ISSUER_CREDIT</stp>
        <stp>[1.Weekly Download.xlsm]Coded!R8C15</stp>
        <tr r="O8" s="14"/>
      </tp>
    </main>
    <main first="bofaddin.rtdserver">
      <tp t="s">
        <v>#N/A N/A</v>
        <stp/>
        <stp>BDH|13516945890938553205</stp>
        <tr r="F7" s="24"/>
        <tr r="F7" s="24"/>
      </tp>
    </main>
    <main first="bloomberg.rtd">
      <tp t="s">
        <v>#N/A N/A</v>
        <stp/>
        <stp>##V3_BDPV12</stp>
        <stp>HCSAMZ CH Equity</stp>
        <stp>RTG_MOODY_LONG_TERM</stp>
        <stp>[1.Weekly Download.xlsm]Coded!R12C21</stp>
        <tr r="U12" s="14"/>
        <tr r="U12" s="14"/>
      </tp>
    </main>
    <main first="bofaddin.rtdserver">
      <tp t="s">
        <v>#N/A N/A</v>
        <stp/>
        <stp>BDH|15077663394230705321</stp>
        <tr r="G12" s="24"/>
        <tr r="G12" s="24"/>
      </tp>
      <tp t="s">
        <v>#N/A N/A</v>
        <stp/>
        <stp>BDH|11148890406357221713</stp>
        <tr r="G13" s="24"/>
        <tr r="G13" s="24"/>
      </tp>
      <tp t="s">
        <v>#N/A N/A</v>
        <stp/>
        <stp>BDH|14787685420639574058</stp>
        <tr r="R17" s="17"/>
      </tp>
    </main>
    <main first="bloomberg.rtd">
      <tp t="s">
        <v>6/7/2023</v>
        <stp/>
        <stp>##V3_BDPV12</stp>
        <stp>HK0000939428 Corp</stp>
        <stp>SECURITY_PRICING_DATE</stp>
        <stp>[1.Weekly Download.xlsm]Coded!R26C49</stp>
        <tr r="AW26" s="14"/>
        <tr r="AW26" s="14"/>
        <tr r="AW26" s="14"/>
      </tp>
      <tp t="s">
        <v>China Huarong Financial Leasin</v>
        <stp/>
        <stp>##V3_BDPV12</stp>
        <stp>18709987 CompanyID</stp>
        <stp>NAME</stp>
        <stp>[1.Weekly Download.xlsm]Coded!R291C39</stp>
        <tr r="AM291" s="14"/>
        <tr r="AM291" s="14"/>
      </tp>
      <tp>
        <v>100</v>
        <stp/>
        <stp>##V3_BDPV12</stp>
        <stp>XS2384202292 Corp</stp>
        <stp>ISSUE_PX</stp>
        <stp>[1.Weekly Download.xlsm]Coded!R148C54</stp>
        <tr r="BB148" s="14"/>
        <tr r="BB148" s="14"/>
      </tp>
      <tp>
        <v>100</v>
        <stp/>
        <stp>##V3_BDPV12</stp>
        <stp>XS2297070190 Corp</stp>
        <stp>ISSUE_PX</stp>
        <stp>[1.Weekly Download.xlsm]Coded!R240C54</stp>
        <tr r="BB240" s="14"/>
        <tr r="BB240" s="14"/>
      </tp>
      <tp>
        <v>100</v>
        <stp/>
        <stp>##V3_BDPV12</stp>
        <stp>XS2364642293 Corp</stp>
        <stp>ISSUE_PX</stp>
        <stp>[1.Weekly Download.xlsm]Coded!R167C54</stp>
        <tr r="BB167" s="14"/>
        <tr r="BB167" s="14"/>
      </tp>
      <tp>
        <v>99.786000000000001</v>
        <stp/>
        <stp>##V3_BDPV12</stp>
        <stp>XS2340538680 Corp</stp>
        <stp>ISSUE_PX</stp>
        <stp>[1.Weekly Download.xlsm]Coded!R213C54</stp>
        <tr r="BB213" s="14"/>
        <tr r="BB213" s="14"/>
      </tp>
      <tp t="s">
        <v>#N/A N/A</v>
        <stp/>
        <stp>##V3_BDPV12</stp>
        <stp>1645047D CH Equity</stp>
        <stp>RTG_MDY_ISSUER</stp>
        <stp>[1.Weekly Download.xlsm]Coded!R264C19</stp>
        <tr r="S264" s="14"/>
        <tr r="S264" s="14"/>
      </tp>
      <tp t="s">
        <v>#N/A N/A</v>
        <stp/>
        <stp>##V3_BDPV12</stp>
        <stp>1502004D CH Equity</stp>
        <stp>RTG_MDY_ISSUER</stp>
        <stp>[1.Weekly Download.xlsm]Coded!R188C59</stp>
        <tr r="BG188" s="14"/>
      </tp>
      <tp t="s">
        <v>#N/A N/A</v>
        <stp/>
        <stp>##V3_BDPV12</stp>
        <stp>1645047D CH Equity</stp>
        <stp>RTG_MDY_ISSUER</stp>
        <stp>[1.Weekly Download.xlsm]Coded!R148C19</stp>
        <tr r="S148" s="14"/>
        <tr r="S148" s="14"/>
      </tp>
      <tp t="s">
        <v>#N/A N/A</v>
        <stp/>
        <stp>##V3_BDPV12</stp>
        <stp>1645047D CH Equity</stp>
        <stp>RTG_MDY_ISSUER</stp>
        <stp>[1.Weekly Download.xlsm]Coded!R135C19</stp>
        <tr r="S135" s="14"/>
        <tr r="S135" s="14"/>
      </tp>
      <tp t="s">
        <v>#N/A Field Not Applicable</v>
        <stp/>
        <stp>##V3_BDPV12</stp>
        <stp>XS2112787499 Corp</stp>
        <stp>ISSUE_PX</stp>
        <stp>[1.Weekly Download.xlsm]Coded!R315C54</stp>
        <tr r="BB315" s="14"/>
      </tp>
      <tp>
        <v>99.863</v>
        <stp/>
        <stp>##V3_BDPV12</stp>
        <stp>XS2387065134 Corp</stp>
        <stp>ISSUE_PX</stp>
        <stp>[1.Weekly Download.xlsm]Coded!R143C54</stp>
        <tr r="BB143" s="14"/>
        <tr r="BB143" s="14"/>
      </tp>
      <tp>
        <v>100</v>
        <stp/>
        <stp>##V3_BDPV12</stp>
        <stp>XS2291799778 Corp</stp>
        <stp>ISSUE_PX</stp>
        <stp>[1.Weekly Download.xlsm]Coded!R250C54</stp>
        <tr r="BB250" s="14"/>
        <tr r="BB250" s="14"/>
      </tp>
      <tp>
        <v>99.858000000000004</v>
        <stp/>
        <stp>##V3_BDPV12</stp>
        <stp>XS2322572459 Corp</stp>
        <stp>ISSUE_PX</stp>
        <stp>[1.Weekly Download.xlsm]Coded!R236C54</stp>
        <tr r="BB236" s="14"/>
        <tr r="BB236" s="14"/>
      </tp>
      <tp t="s">
        <v>#N/A N/A</v>
        <stp/>
        <stp>##V3_BDPV12</stp>
        <stp>0626110D HK Equity</stp>
        <stp>RTG_MDY_ISSUER</stp>
        <stp>[1.Weekly Download.xlsm]Coded!R170C19</stp>
        <tr r="S170" s="14"/>
        <tr r="S170" s="14"/>
      </tp>
      <tp>
        <v>100</v>
        <stp/>
        <stp>##V3_BDPV12</stp>
        <stp>XS2330495651 Corp</stp>
        <stp>ISSUE_PX</stp>
        <stp>[1.Weekly Download.xlsm]Coded!R225C54</stp>
        <tr r="BB225" s="14"/>
        <tr r="BB225" s="14"/>
      </tp>
      <tp>
        <v>99.325000000000003</v>
        <stp/>
        <stp>##V3_BDPV12</stp>
        <stp>XS2413634572 Corp</stp>
        <stp>ISSUE_PX</stp>
        <stp>[1.Weekly Download.xlsm]Coded!R122C54</stp>
        <tr r="BB122" s="14"/>
        <tr r="BB122" s="14"/>
      </tp>
      <tp t="s">
        <v>1055Z HK</v>
        <stp/>
        <stp>##V3_BDPV12</stp>
        <stp>HK0000814258 Corp</stp>
        <stp>ISSUER_PARENT_EQY_TICKER</stp>
        <stp>[1.Weekly Download.xlsm]Coded!R113C58</stp>
        <tr r="BF113" s="14"/>
        <tr r="BF113" s="14"/>
      </tp>
      <tp>
        <v>99.736000000000004</v>
        <stp/>
        <stp>##V3_BDPV12</stp>
        <stp>XS2176772031 Corp</stp>
        <stp>ISSUE_PX</stp>
        <stp>[1.Weekly Download.xlsm]Coded!R299C54</stp>
        <tr r="BB299" s="14"/>
        <tr r="BB299" s="14"/>
      </tp>
      <tp>
        <v>100</v>
        <stp/>
        <stp>##V3_BDPV12</stp>
        <stp>XS2280638607 Corp</stp>
        <stp>ISSUE_PX</stp>
        <stp>[1.Weekly Download.xlsm]Coded!R259C54</stp>
        <tr r="BB259" s="14"/>
        <tr r="BB259" s="14"/>
      </tp>
      <tp>
        <v>99.891999999999996</v>
        <stp/>
        <stp>##V3_BDPV12</stp>
        <stp>XS2400120650 Corp</stp>
        <stp>ISSUE_PX</stp>
        <stp>[1.Weekly Download.xlsm]Coded!R133C54</stp>
        <tr r="BB133" s="14"/>
        <tr r="BB133" s="14"/>
      </tp>
      <tp>
        <v>99.796999999999997</v>
        <stp/>
        <stp>##V3_BDPV12</stp>
        <stp>XS2206799004 Corp</stp>
        <stp>ISSUE_PX</stp>
        <stp>[1.Weekly Download.xlsm]Coded!R282C54</stp>
        <tr r="BB282" s="14"/>
        <tr r="BB282" s="14"/>
      </tp>
      <tp>
        <v>100</v>
        <stp/>
        <stp>##V3_BDPV12</stp>
        <stp>XS2417388175 Corp</stp>
        <stp>ISSUE_PX</stp>
        <stp>[1.Weekly Download.xlsm]Coded!R128C54</stp>
        <tr r="BB128" s="14"/>
        <tr r="BB128" s="14"/>
      </tp>
      <tp t="s">
        <v>10/6/2024</v>
        <stp/>
        <stp>##V3_BDPV12</stp>
        <stp>XS2345988211 Corp</stp>
        <stp>MATURITY</stp>
        <stp>[1.Weekly Download.xlsm]Coded!R199C48</stp>
        <tr r="AV199" s="14"/>
        <tr r="AV199" s="14"/>
        <tr r="AV199" s="14"/>
      </tp>
      <tp t="s">
        <v>12/8/2024</v>
        <stp/>
        <stp>##V3_BDPV12</stp>
        <stp>XS2357111090 Corp</stp>
        <stp>MATURITY</stp>
        <stp>[1.Weekly Download.xlsm]Coded!R171C48</stp>
        <tr r="AV171" s="14"/>
        <tr r="AV171" s="14"/>
        <tr r="AV171" s="14"/>
      </tp>
      <tp t="s">
        <v>18/5/2025</v>
        <stp/>
        <stp>##V3_BDPV12</stp>
        <stp>XS2447552089 Corp</stp>
        <stp>MATURITY</stp>
        <stp>[1.Weekly Download.xlsm]Coded!R101C48</stp>
        <tr r="AV101" s="14"/>
        <tr r="AV101" s="14"/>
        <tr r="AV101" s="14"/>
      </tp>
      <tp t="s">
        <v>#N/A N/A</v>
        <stp/>
        <stp>##V3_BDPV12</stp>
        <stp>AEHZ CH Equity</stp>
        <stp>RTG_SP_LT_FC_ISSUER_CREDIT</stp>
        <stp>[1.Weekly Download.xlsm]Coded!R163C23</stp>
        <tr r="W163" s="14"/>
        <tr r="W163" s="14"/>
      </tp>
      <tp t="s">
        <v>28/10/2026</v>
        <stp/>
        <stp>##V3_BDPV12</stp>
        <stp>XS2377688093 Corp</stp>
        <stp>MATURITY</stp>
        <stp>[1.Weekly Download.xlsm]Coded!R141C48</stp>
        <tr r="AV141" s="14"/>
        <tr r="AV141" s="14"/>
        <tr r="AV141" s="14"/>
      </tp>
      <tp t="s">
        <v>#N/A Field Not Applicable</v>
        <stp/>
        <stp>##V3_BDPV12</stp>
        <stp>XS2403671493 Corp</stp>
        <stp>MATURITY</stp>
        <stp>[1.Weekly Download.xlsm]Coded!R136C48</stp>
        <tr r="AV136" s="14"/>
        <tr r="AV136" s="14"/>
      </tp>
      <tp t="s">
        <v>17/10/2022</v>
        <stp/>
        <stp>##V3_BDPV12</stp>
        <stp>XS2125422290 Corp</stp>
        <stp>MATURITY</stp>
        <stp>[1.Weekly Download.xlsm]Coded!R311C48</stp>
        <tr r="AV311" s="14"/>
        <tr r="AV311" s="14"/>
        <tr r="AV311" s="14"/>
      </tp>
      <tp t="s">
        <v>17/5/2028</v>
        <stp/>
        <stp>##V3_BDPV12</stp>
        <stp>XS2342499592 Corp</stp>
        <stp>MATURITY</stp>
        <stp>[1.Weekly Download.xlsm]Coded!R219C48</stp>
        <tr r="AV219" s="14"/>
        <tr r="AV219" s="14"/>
        <tr r="AV219" s="14"/>
      </tp>
      <tp t="s">
        <v>3/6/2026</v>
        <stp/>
        <stp>##V3_BDPV12</stp>
        <stp>XS2327841057 Corp</stp>
        <stp>MATURITY</stp>
        <stp>[1.Weekly Download.xlsm]Coded!R207C48</stp>
        <tr r="AV207" s="14"/>
        <tr r="AV207" s="14"/>
        <tr r="AV207" s="14"/>
      </tp>
      <tp t="s">
        <v>11/1/2022</v>
        <stp/>
        <stp>##V3_BDPV12</stp>
        <stp>XS2281349618 Corp</stp>
        <stp>MATURITY</stp>
        <stp>[1.Weekly Download.xlsm]Coded!R262C48</stp>
        <tr r="AV262" s="14"/>
        <tr r="AV262" s="14"/>
        <tr r="AV262" s="14"/>
      </tp>
      <tp t="s">
        <v>30/3/2026</v>
        <stp/>
        <stp>##V3_BDPV12</stp>
        <stp>XS2310752758 Corp</stp>
        <stp>MATURITY</stp>
        <stp>[1.Weekly Download.xlsm]Coded!R237C48</stp>
        <tr r="AV237" s="14"/>
        <tr r="AV237" s="14"/>
        <tr r="AV237" s="14"/>
      </tp>
      <tp t="s">
        <v>13/2/2025</v>
        <stp/>
        <stp>##V3_BDPV12</stp>
        <stp>XS2100650758 Corp</stp>
        <stp>MATURITY</stp>
        <stp>[1.Weekly Download.xlsm]Coded!R317C48</stp>
        <tr r="AV317" s="14"/>
        <tr r="AV317" s="14"/>
        <tr r="AV317" s="14"/>
      </tp>
      <tp t="s">
        <v>18/2/2025</v>
        <stp/>
        <stp>##V3_BDPV12</stp>
        <stp>XS2114327302 Corp</stp>
        <stp>MATURITY</stp>
        <stp>[1.Weekly Download.xlsm]Coded!R316C48</stp>
        <tr r="AV316" s="14"/>
        <tr r="AV316" s="14"/>
        <tr r="AV316" s="14"/>
      </tp>
      <tp t="s">
        <v>7/9/2024</v>
        <stp/>
        <stp>##V3_BDPV12</stp>
        <stp>XS2380533740 Corp</stp>
        <stp>MATURITY</stp>
        <stp>[1.Weekly Download.xlsm]Coded!R156C48</stp>
        <tr r="AV156" s="14"/>
        <tr r="AV156" s="14"/>
        <tr r="AV156" s="14"/>
      </tp>
      <tp t="s">
        <v>1/6/2026</v>
        <stp/>
        <stp>##V3_BDPV12</stp>
        <stp>XS2287540053 Corp</stp>
        <stp>MATURITY</stp>
        <stp>[1.Weekly Download.xlsm]Coded!R210C48</stp>
        <tr r="AV210" s="14"/>
        <tr r="AV210" s="14"/>
        <tr r="AV210" s="14"/>
      </tp>
      <tp t="s">
        <v>#N/A N/A</v>
        <stp/>
        <stp>##V3_BDPV12</stp>
        <stp>AEHZ CH Equity</stp>
        <stp>RTG_SP_LT_LC_ISSUER_CREDIT</stp>
        <stp>[1.Weekly Download.xlsm]Coded!R163C61</stp>
        <tr r="BI163" s="14"/>
      </tp>
      <tp t="s">
        <v>21/7/2021</v>
        <stp/>
        <stp>##V3_BDPV12</stp>
        <stp>XS2194192360 Corp</stp>
        <stp>MATURITY</stp>
        <stp>[1.Weekly Download.xlsm]Coded!R291C48</stp>
        <tr r="AV291" s="14"/>
        <tr r="AV291" s="14"/>
        <tr r="AV291" s="14"/>
      </tp>
      <tp t="s">
        <v>15/7/2026</v>
        <stp/>
        <stp>##V3_BDPV12</stp>
        <stp>XS2314498333 Corp</stp>
        <stp>MATURITY</stp>
        <stp>[1.Weekly Download.xlsm]Coded!R180C48</stp>
        <tr r="AV180" s="14"/>
        <tr r="AV180" s="14"/>
        <tr r="AV180" s="14"/>
      </tp>
      <tp t="s">
        <v>10/9/2023</v>
        <stp/>
        <stp>##V3_BDPV12</stp>
        <stp>XS2227193054 Corp</stp>
        <stp>MATURITY</stp>
        <stp>[1.Weekly Download.xlsm]Coded!R280C48</stp>
        <tr r="AV280" s="14"/>
        <tr r="AV280" s="14"/>
        <tr r="AV280" s="14"/>
      </tp>
      <tp t="s">
        <v>22/4/2032</v>
        <stp/>
        <stp>##V3_BDPV12</stp>
        <stp>XS2423359459 Corp</stp>
        <stp>MATURITY</stp>
        <stp>[1.Weekly Download.xlsm]Coded!R106C48</stp>
        <tr r="AV106" s="14"/>
        <tr r="AV106" s="14"/>
        <tr r="AV106" s="14"/>
      </tp>
      <tp t="s">
        <v>26/10/2027</v>
        <stp/>
        <stp>##V3_BDPV12</stp>
        <stp>XS2543377068 Corp</stp>
        <stp>NXT_CALL_DT</stp>
        <stp>[1.Weekly Download.xlsm]Coded!R82C50</stp>
        <tr r="AX82" s="14"/>
        <tr r="AX82" s="14"/>
        <tr r="AX82" s="14"/>
      </tp>
      <tp>
        <v>7.9</v>
        <stp/>
        <stp>##V3_BDPV12</stp>
        <stp>XS2597408512 Corp</stp>
        <stp>CPN</stp>
        <stp>[1.Weekly Download.xlsm]Coded!R49C51</stp>
        <tr r="AY49" s="14"/>
        <tr r="AY49" s="14"/>
      </tp>
      <tp t="s">
        <v>A-</v>
        <stp/>
        <stp>##V3_BDPV12</stp>
        <stp>SCDHCZ CH Equity</stp>
        <stp>RTG_FITCH_LT_ISSUER_DEFAULT</stp>
        <stp>[1.Weekly Download.xlsm]Coded!R169C62</stp>
        <tr r="BJ169" s="14"/>
        <tr r="BJ169" s="14"/>
      </tp>
      <tp>
        <v>4.875</v>
        <stp/>
        <stp>##V3_BDPV12</stp>
        <stp>XS2584378025 Corp</stp>
        <stp>CPN</stp>
        <stp>[1.Weekly Download.xlsm]Coded!R63C51</stp>
        <tr r="AY63" s="14"/>
        <tr r="AY63" s="14"/>
      </tp>
      <tp>
        <v>6.68</v>
        <stp/>
        <stp>##V3_BDPV12</stp>
        <stp>XS2573678435 Corp</stp>
        <stp>CPN</stp>
        <stp>[1.Weekly Download.xlsm]Coded!R57C51</stp>
        <tr r="AY57" s="14"/>
        <tr r="AY57" s="14"/>
      </tp>
      <tp>
        <v>4.25</v>
        <stp/>
        <stp>##V3_BDPV12</stp>
        <stp>XS2463439690 Corp</stp>
        <stp>CPN</stp>
        <stp>[1.Weekly Download.xlsm]Coded!R99C51</stp>
        <tr r="AY99" s="14"/>
        <tr r="AY99" s="14"/>
      </tp>
      <tp t="s">
        <v>A+</v>
        <stp/>
        <stp>##V3_BDPV12</stp>
        <stp>GDCOZ HK Equity</stp>
        <stp>RTG_FITCH_LT_ISSUER_DEFAULT</stp>
        <stp>[1.Weekly Download.xlsm]Coded!R120C24</stp>
        <tr r="X120" s="14"/>
        <tr r="X120" s="14"/>
        <tr r="X120" s="14"/>
      </tp>
      <tp>
        <v>3.95</v>
        <stp/>
        <stp>##V3_BDPV12</stp>
        <stp>XS2499222771 Corp</stp>
        <stp>CPN</stp>
        <stp>[1.Weekly Download.xlsm]Coded!R95C51</stp>
        <tr r="AY95" s="14"/>
        <tr r="AY95" s="14"/>
      </tp>
      <tp t="s">
        <v>#N/A N/A</v>
        <stp/>
        <stp>##V3_BDPV12</stp>
        <stp>XS2587421681 Corp</stp>
        <stp>RTG_MOODY_LONG_TERM</stp>
        <stp>[1.Weekly Download.xlsm]Coded!R60C13</stp>
        <tr r="M60" s="14"/>
      </tp>
      <tp t="s">
        <v>10/3/2023</v>
        <stp/>
        <stp>##V3_BDPV12</stp>
        <stp>XS2573678435 Corp</stp>
        <stp>INT_ACC_DT</stp>
        <stp>[1.Weekly Download.xlsm]Coded!R57C47</stp>
        <tr r="AU57" s="14"/>
        <tr r="AU57" s="14"/>
        <tr r="AU57" s="14"/>
      </tp>
      <tp t="s">
        <v>12/7/2022</v>
        <stp/>
        <stp>##V3_BDPV12</stp>
        <stp>XS2499222771 Corp</stp>
        <stp>INT_ACC_DT</stp>
        <stp>[1.Weekly Download.xlsm]Coded!R95C47</stp>
        <tr r="AU95" s="14"/>
        <tr r="AU95" s="14"/>
        <tr r="AU95" s="14"/>
      </tp>
      <tp t="s">
        <v>17/4/2023</v>
        <stp/>
        <stp>##V3_BDPV12</stp>
        <stp>XS2597408512 Corp</stp>
        <stp>INT_ACC_DT</stp>
        <stp>[1.Weekly Download.xlsm]Coded!R49C47</stp>
        <tr r="AU49" s="14"/>
        <tr r="AU49" s="14"/>
        <tr r="AU49" s="14"/>
      </tp>
      <tp t="s">
        <v>BBB</v>
        <stp/>
        <stp>##V3_BDPV12</stp>
        <stp>BCDHGZ CH Equity</stp>
        <stp>RTG_FITCH_LT_ISSUER_DEFAULT</stp>
        <stp>[1.Weekly Download.xlsm]Coded!R180C62</stp>
        <tr r="BJ180" s="14"/>
        <tr r="BJ180" s="14"/>
      </tp>
      <tp>
        <v>400000000</v>
        <stp/>
        <stp>##V3_BDPV12</stp>
        <stp>XS2662422802 Corp</stp>
        <stp>AMT_ISSUED</stp>
        <stp>[1.Weekly Download.xlsm]Coded!R21C53</stp>
        <tr r="BA21" s="14"/>
        <tr r="BA21" s="14"/>
      </tp>
      <tp>
        <v>140000000</v>
        <stp/>
        <stp>##V3_BDPV12</stp>
        <stp>XS2523255060 Corp</stp>
        <stp>AMT_ISSUED</stp>
        <stp>[1.Weekly Download.xlsm]Coded!R87C53</stp>
        <tr r="BA87" s="14"/>
        <tr r="BA87" s="14"/>
      </tp>
      <tp>
        <v>188000000</v>
        <stp/>
        <stp>##V3_BDPV12</stp>
        <stp>XS2644758133 Corp</stp>
        <stp>AMT_ISSUED</stp>
        <stp>[1.Weekly Download.xlsm]Coded!R27C53</stp>
        <tr r="BA27" s="14"/>
        <tr r="BA27" s="14"/>
      </tp>
      <tp t="s">
        <v>27/6/2023</v>
        <stp/>
        <stp>##V3_BDPV12</stp>
        <stp>XS2641625137 Corp</stp>
        <stp>INT_ACC_DT</stp>
        <stp>[1.Weekly Download.xlsm]Coded!R30C47</stp>
        <tr r="AU30" s="14"/>
        <tr r="AU30" s="14"/>
        <tr r="AU30" s="14"/>
      </tp>
      <tp t="s">
        <v>BBB</v>
        <stp/>
        <stp>##V3_BDPV12</stp>
        <stp>BCDHGZ CH Equity</stp>
        <stp>RTG_FITCH_LT_ISSUER_DEFAULT</stp>
        <stp>[1.Weekly Download.xlsm]Coded!R180C24</stp>
        <tr r="X180" s="14"/>
        <tr r="X180" s="14"/>
        <tr r="X180" s="14"/>
      </tp>
      <tp t="s">
        <v>#N/A Field Not Applicable</v>
        <stp/>
        <stp>##V3_BDPV12</stp>
        <stp>HK0000921038 Corp</stp>
        <stp>NXT_CALL_DT</stp>
        <stp>[1.Weekly Download.xlsm]Coded!R42C50</stp>
        <tr r="AX42" s="14"/>
      </tp>
      <tp>
        <v>100</v>
        <stp/>
        <stp>##V3_BDPV12</stp>
        <stp>XS2679063862 Corp</stp>
        <stp>ISSUE_PX</stp>
        <stp>[1.Weekly Download.xlsm]Coded!R9C54</stp>
        <tr r="BB9" s="14"/>
        <tr r="BB9" s="14"/>
      </tp>
      <tp t="s">
        <v>#N/A N/A</v>
        <stp/>
        <stp>##V3_BDPV12</stp>
        <stp>XS2668376747 Corp</stp>
        <stp>RTG_MOODY_LONG_TERM</stp>
        <stp>[1.Weekly Download.xlsm]Coded!R16C13</stp>
        <tr r="M16" s="14"/>
      </tp>
      <tp t="s">
        <v>31/3/2023</v>
        <stp/>
        <stp>##V3_BDPV12</stp>
        <stp>G238096 Corp</stp>
        <stp>SECURITY_PRICING_DATE</stp>
        <stp>[1.Weekly Download.xlsm]Coded!R50C3</stp>
        <tr r="C50" s="14"/>
        <tr r="C50" s="14"/>
      </tp>
      <tp t="s">
        <v>SHAOXING KEQIAO CONSTR</v>
        <stp/>
        <stp>##V3_BDPV12</stp>
        <stp>G228048 Corp</stp>
        <stp>NAME</stp>
        <stp>[1.Weekly Download.xlsm]Coded!R77C4</stp>
        <tr r="D77" s="14"/>
        <tr r="D77" s="14"/>
      </tp>
      <tp t="s">
        <v>CHENGDU INLAND PORT HUB</v>
        <stp/>
        <stp>##V3_BDPV12</stp>
        <stp>G228069 Corp</stp>
        <stp>NAME</stp>
        <stp>[1.Weekly Download.xlsm]Coded!R76C4</stp>
        <tr r="D76" s="14"/>
        <tr r="D76" s="14"/>
      </tp>
      <tp t="s">
        <v>QINGDAO WEST COAST</v>
        <stp/>
        <stp>##V3_BDPV12</stp>
        <stp>G238098 Corp</stp>
        <stp>NAME</stp>
        <stp>[1.Weekly Download.xlsm]Coded!R46C4</stp>
        <tr r="D46" s="14"/>
        <tr r="D46" s="14"/>
      </tp>
      <tp t="s">
        <v>11/8/2022</v>
        <stp/>
        <stp>##V3_BDPV12</stp>
        <stp>G228014 Corp</stp>
        <stp>SECURITY_PRICING_DATE</stp>
        <stp>[1.Weekly Download.xlsm]Coded!R90C3</stp>
        <tr r="C90" s="14"/>
        <tr r="C90" s="14"/>
      </tp>
      <tp t="s">
        <v>9/8/2023</v>
        <stp/>
        <stp>##V3_BDPV12</stp>
        <stp>XS2656498313 Corp</stp>
        <stp>INT_ACC_DT</stp>
        <stp>[1.Weekly Download.xlsm]Coded!R19C47</stp>
        <tr r="AU19" s="14"/>
        <tr r="AU19" s="14"/>
        <tr r="AU19" s="14"/>
      </tp>
      <tp t="s">
        <v>#N/A N/A</v>
        <stp/>
        <stp>##V3_BDPV12</stp>
        <stp>XS2639510341 Corp</stp>
        <stp>RTG_MOODY_LONG_TERM</stp>
        <stp>[1.Weekly Download.xlsm]Coded!R28C13</stp>
        <tr r="M28" s="14"/>
      </tp>
      <tp t="s">
        <v>26/10/2022</v>
        <stp/>
        <stp>##V3_BDPV12</stp>
        <stp>XS2543377068 Corp</stp>
        <stp>INT_ACC_DT</stp>
        <stp>[1.Weekly Download.xlsm]Coded!R82C47</stp>
        <tr r="AU82" s="14"/>
        <tr r="AU82" s="14"/>
        <tr r="AU82" s="14"/>
      </tp>
      <tp>
        <v>1250000000</v>
        <stp/>
        <stp>##V3_BDPV12</stp>
        <stp>XS2648499007 Corp</stp>
        <stp>AMT_ISSUED</stp>
        <stp>[1.Weekly Download.xlsm]Coded!R23C53</stp>
        <tr r="BA23" s="14"/>
        <tr r="BA23" s="14"/>
      </tp>
      <tp t="s">
        <v>9/8/2023</v>
        <stp/>
        <stp>##V3_BDPV12</stp>
        <stp>XS2663498314 Corp</stp>
        <stp>INT_ACC_DT</stp>
        <stp>[1.Weekly Download.xlsm]Coded!R20C47</stp>
        <tr r="AU20" s="14"/>
        <tr r="AU20" s="14"/>
        <tr r="AU20" s="14"/>
      </tp>
      <tp t="s">
        <v>#N/A N/A</v>
        <stp/>
        <stp>##V3_BDPV12</stp>
        <stp>XS2547520531 Corp</stp>
        <stp>RTG_MOODY_LONG_TERM</stp>
        <stp>[1.Weekly Download.xlsm]Coded!R79C13</stp>
        <tr r="M79" s="14"/>
      </tp>
      <tp t="s">
        <v>Baa1</v>
        <stp/>
        <stp>##V3_BDPV12</stp>
        <stp>XS2662422802 Corp</stp>
        <stp>RTG_MOODY_LONG_TERM</stp>
        <stp>[1.Weekly Download.xlsm]Coded!R21C13</stp>
        <tr r="M21" s="14"/>
        <tr r="M21" s="14"/>
      </tp>
      <tp t="s">
        <v>#N/A N/A</v>
        <stp/>
        <stp>##V3_BDPV12</stp>
        <stp>US056752AV05 Corp</stp>
        <stp>RTG_MDY_LT_CORP_FAMILY</stp>
        <stp>[1.Weekly Download.xlsm]Coded!R164C14</stp>
        <tr r="N164" s="14"/>
      </tp>
      <tp t="s">
        <v>#N/A N/A</v>
        <stp/>
        <stp>##V3_BDPV12</stp>
        <stp>XS2357111090 Corp</stp>
        <stp>RTG_MDY_LT_CORP_FAMILY</stp>
        <stp>[1.Weekly Download.xlsm]Coded!R171C14</stp>
        <tr r="N171" s="14"/>
      </tp>
      <tp t="s">
        <v>#N/A N/A</v>
        <stp/>
        <stp>##V3_BDPV12</stp>
        <stp>000776 CH Equity</stp>
        <stp>RTG_MDY_FOREIGN_LT_BANK_DEPOSITS</stp>
        <stp>[1.Weekly Download.xlsm]Coded!R154C60</stp>
        <tr r="BH154" s="14"/>
      </tp>
      <tp t="s">
        <v>#N/A N/A</v>
        <stp/>
        <stp>##V3_BDPV12</stp>
        <stp>000671 CH Equity</stp>
        <stp>RTG_MDY_FOREIGN_LT_BANK_DEPOSITS</stp>
        <stp>[1.Weekly Download.xlsm]Coded!R262C20</stp>
        <tr r="T262" s="14"/>
        <tr r="T262" s="14"/>
      </tp>
      <tp t="s">
        <v>#N/A N/A</v>
        <stp/>
        <stp>##V3_BDPV12</stp>
        <stp>000671 CH Equity</stp>
        <stp>RTG_MDY_FOREIGN_LT_BANK_DEPOSITS</stp>
        <stp>[1.Weekly Download.xlsm]Coded!R204C20</stp>
        <tr r="T204" s="14"/>
        <tr r="T204" s="14"/>
      </tp>
      <tp t="s">
        <v>#N/A N/A</v>
        <stp/>
        <stp>##V3_BDPV12</stp>
        <stp>000671 CH Equity</stp>
        <stp>RTG_MDY_FOREIGN_LT_BANK_DEPOSITS</stp>
        <stp>[1.Weekly Download.xlsm]Coded!R223C20</stp>
        <tr r="T223" s="14"/>
        <tr r="T223" s="14"/>
      </tp>
      <tp t="s">
        <v>N</v>
        <stp/>
        <stp>##V3_BDPV12</stp>
        <stp>XS2429785954 Corp</stp>
        <stp>SUSTAINABILITY_BOND_IND</stp>
        <stp>[1.Weekly Download.xlsm]Coded!R119C56</stp>
        <tr r="BD119" s="14"/>
        <tr r="BD119" s="14"/>
      </tp>
      <tp t="s">
        <v>N</v>
        <stp/>
        <stp>##V3_BDPV12</stp>
        <stp>XS2357352702 Corp</stp>
        <stp>SUSTAINABILITY_BOND_IND</stp>
        <stp>[1.Weekly Download.xlsm]Coded!R189C56</stp>
        <tr r="BD189" s="14"/>
        <tr r="BD189" s="14"/>
      </tp>
      <tp t="s">
        <v>N</v>
        <stp/>
        <stp>##V3_BDPV12</stp>
        <stp>XS2361211191 Corp</stp>
        <stp>SUSTAINABILITY_BOND_IND</stp>
        <stp>[1.Weekly Download.xlsm]Coded!R145C56</stp>
        <tr r="BD145" s="14"/>
        <tr r="BD145" s="14"/>
      </tp>
      <tp t="s">
        <v>#N/A N/A</v>
        <stp/>
        <stp>##V3_BDPV12</stp>
        <stp>XS2332497697 Corp</stp>
        <stp>GUARANTOR_NAME</stp>
        <stp>[1.Weekly Download.xlsm]Coded!R209C44</stp>
        <tr r="AR209" s="14"/>
      </tp>
      <tp t="s">
        <v>#N/A N/A</v>
        <stp/>
        <stp>##V3_BDPV12</stp>
        <stp>XS2243890196 Corp</stp>
        <stp>GUARANTOR_NAME</stp>
        <stp>[1.Weekly Download.xlsm]Coded!R273C44</stp>
        <tr r="AR273" s="14"/>
      </tp>
      <tp t="s">
        <v>USD</v>
        <stp/>
        <stp>##V3_BDPV12</stp>
        <stp>XS2345988211 Corp</stp>
        <stp>CRNCY</stp>
        <stp>[1.Weekly Download.xlsm]Coded!R199C52</stp>
        <tr r="AZ199" s="14"/>
        <tr r="AZ199" s="14"/>
      </tp>
      <tp t="s">
        <v>N</v>
        <stp/>
        <stp>##V3_BDPV12</stp>
        <stp>XS2347623626 Corp</stp>
        <stp>SUSTAINABILITY_BOND_IND</stp>
        <stp>[1.Weekly Download.xlsm]Coded!R166C56</stp>
        <tr r="BD166" s="14"/>
        <tr r="BD166" s="14"/>
      </tp>
      <tp t="s">
        <v>N</v>
        <stp/>
        <stp>##V3_BDPV12</stp>
        <stp>XS2406547765 Corp</stp>
        <stp>SUSTAINABILITY_BOND_IND</stp>
        <stp>[1.Weekly Download.xlsm]Coded!R117C56</stp>
        <tr r="BD117" s="14"/>
        <tr r="BD117" s="14"/>
      </tp>
      <tp t="s">
        <v>#N/A N/A</v>
        <stp/>
        <stp>##V3_BDPV12</stp>
        <stp>XS2455963590 Corp</stp>
        <stp>RTG_MDY_LT_CORP_FAMILY</stp>
        <stp>[1.Weekly Download.xlsm]Coded!R109C14</stp>
        <tr r="N109" s="14"/>
      </tp>
      <tp t="s">
        <v>#N/A N/A</v>
        <stp/>
        <stp>##V3_BDPV12</stp>
        <stp>XS2374621493 Corp</stp>
        <stp>RTG_MDY_LT_CORP_FAMILY</stp>
        <stp>[1.Weekly Download.xlsm]Coded!R163C14</stp>
        <tr r="N163" s="14"/>
      </tp>
      <tp t="s">
        <v>#N/A N/A</v>
        <stp/>
        <stp>##V3_BDPV12</stp>
        <stp>XS2344842575 Corp</stp>
        <stp>RTG_MDY_LT_CORP_FAMILY</stp>
        <stp>[1.Weekly Download.xlsm]Coded!R195C14</stp>
        <tr r="N195" s="14"/>
      </tp>
      <tp t="s">
        <v>USD</v>
        <stp/>
        <stp>##V3_BDPV12</stp>
        <stp>XS2295983410 Corp</stp>
        <stp>CRNCY</stp>
        <stp>[1.Weekly Download.xlsm]Coded!R248C52</stp>
        <tr r="AZ248" s="14"/>
        <tr r="AZ248" s="14"/>
      </tp>
      <tp t="s">
        <v>#N/A N/A</v>
        <stp/>
        <stp>##V3_BDPV12</stp>
        <stp>XS2407007942 Corp</stp>
        <stp>FLOATER_FORMULA</stp>
        <stp>[1.Weekly Download.xlsm]Coded!R131C30</stp>
        <tr r="AD131" s="14"/>
      </tp>
      <tp t="s">
        <v>Yango Group Co Ltd</v>
        <stp/>
        <stp>##V3_BDPV12</stp>
        <stp>XS2203986927 Corp</stp>
        <stp>GUARANTOR_NAME</stp>
        <stp>[1.Weekly Download.xlsm]Coded!R223C44</stp>
        <tr r="AR223" s="14"/>
        <tr r="AR223" s="14"/>
      </tp>
      <tp t="s">
        <v>USD</v>
        <stp/>
        <stp>##V3_BDPV12</stp>
        <stp>XS2127837909 Corp</stp>
        <stp>CRNCY</stp>
        <stp>[1.Weekly Download.xlsm]Coded!R285C52</stp>
        <tr r="AZ285" s="14"/>
        <tr r="AZ285" s="14"/>
      </tp>
      <tp t="s">
        <v>#N/A N/A</v>
        <stp/>
        <stp>##V3_BDPV12</stp>
        <stp>600016 CH Equity</stp>
        <stp>RTG_MDY_FOREIGN_LT_BANK_DEPOSITS</stp>
        <stp>[1.Weekly Download.xlsm]Coded!R241C60</stp>
        <tr r="BH241" s="14"/>
      </tp>
      <tp t="s">
        <v>#N/A N/A</v>
        <stp/>
        <stp>##V3_BDPV12</stp>
        <stp>600016 CH Equity</stp>
        <stp>RTG_MDY_FOREIGN_LT_BANK_DEPOSITS</stp>
        <stp>[1.Weekly Download.xlsm]Coded!R273C60</stp>
        <tr r="BH273" s="14"/>
      </tp>
      <tp t="s">
        <v>N</v>
        <stp/>
        <stp>##V3_BDPV12</stp>
        <stp>XS2403477099 Corp</stp>
        <stp>SUSTAINABILITY_BOND_IND</stp>
        <stp>[1.Weekly Download.xlsm]Coded!R135C56</stp>
        <tr r="BD135" s="14"/>
        <tr r="BD135" s="14"/>
      </tp>
      <tp t="s">
        <v>Zhuhai Huafa Property Co Ltd</v>
        <stp/>
        <stp>##V3_BDPV12</stp>
        <stp>XS2427980821 Corp</stp>
        <stp>GUARANTOR_NAME</stp>
        <stp>[1.Weekly Download.xlsm]Coded!R114C44</stp>
        <tr r="AR114" s="14"/>
        <tr r="AR114" s="14"/>
      </tp>
      <tp t="s">
        <v>#N/A N/A</v>
        <stp/>
        <stp>##V3_BDPV12</stp>
        <stp>XS2471127584 Corp</stp>
        <stp>RTG_MDY_LT_CORP_FAMILY</stp>
        <stp>[1.Weekly Download.xlsm]Coded!R104C14</stp>
        <tr r="N104" s="14"/>
      </tp>
      <tp t="s">
        <v>#N/A N/A</v>
        <stp/>
        <stp>##V3_BDPV12</stp>
        <stp>XS2379487189 Corp</stp>
        <stp>RTG_MDY_LT_CORP_FAMILY</stp>
        <stp>[1.Weekly Download.xlsm]Coded!R159C14</stp>
        <tr r="N159" s="14"/>
      </tp>
      <tp t="s">
        <v>#N/A N/A</v>
        <stp/>
        <stp>##V3_BDPV12</stp>
        <stp>000671 CH Equity</stp>
        <stp>RTG_MDY_FOREIGN_LT_BANK_DEPOSITS</stp>
        <stp>[1.Weekly Download.xlsm]Coded!R262C60</stp>
        <tr r="BH262" s="14"/>
      </tp>
      <tp t="s">
        <v>#N/A N/A</v>
        <stp/>
        <stp>##V3_BDPV12</stp>
        <stp>000671 CH Equity</stp>
        <stp>RTG_MDY_FOREIGN_LT_BANK_DEPOSITS</stp>
        <stp>[1.Weekly Download.xlsm]Coded!R204C60</stp>
        <tr r="BH204" s="14"/>
      </tp>
      <tp t="s">
        <v>#N/A N/A</v>
        <stp/>
        <stp>##V3_BDPV12</stp>
        <stp>000671 CH Equity</stp>
        <stp>RTG_MDY_FOREIGN_LT_BANK_DEPOSITS</stp>
        <stp>[1.Weekly Download.xlsm]Coded!R223C60</stp>
        <tr r="BH223" s="14"/>
      </tp>
      <tp t="s">
        <v>#N/A N/A</v>
        <stp/>
        <stp>##V3_BDPV12</stp>
        <stp>XS2333154867 Corp</stp>
        <stp>FLOATER_FORMULA</stp>
        <stp>[1.Weekly Download.xlsm]Coded!R216C30</stp>
        <tr r="AD216" s="14"/>
      </tp>
      <tp t="s">
        <v>N</v>
        <stp/>
        <stp>##V3_BDPV12</stp>
        <stp>XS2436124205 Corp</stp>
        <stp>SUSTAINABILITY_BOND_IND</stp>
        <stp>[1.Weekly Download.xlsm]Coded!R115C56</stp>
        <tr r="BD115" s="14"/>
        <tr r="BD115" s="14"/>
      </tp>
      <tp t="s">
        <v>QUARTLY US LIBOR +95.000</v>
        <stp/>
        <stp>##V3_BDPV12</stp>
        <stp>XS2123955952 Corp</stp>
        <stp>FLOATER_FORMULA</stp>
        <stp>[1.Weekly Download.xlsm]Coded!R310C30</stp>
        <tr r="AD310" s="14"/>
        <tr r="AD310" s="14"/>
      </tp>
      <tp t="s">
        <v>Science City Guangzhou Investment Group Co Ltd</v>
        <stp/>
        <stp>##V3_BDPV12</stp>
        <stp>XS2322572459 Corp</stp>
        <stp>GUARANTOR_NAME</stp>
        <stp>[1.Weekly Download.xlsm]Coded!R236C44</stp>
        <tr r="AR236" s="14"/>
        <tr r="AR236" s="14"/>
      </tp>
      <tp t="s">
        <v>#N/A N/A</v>
        <stp/>
        <stp>##V3_BDPV12</stp>
        <stp>XS2388909181 Corp</stp>
        <stp>RTG_MDY_LT_CORP_FAMILY</stp>
        <stp>[1.Weekly Download.xlsm]Coded!R144C14</stp>
        <tr r="N144" s="14"/>
      </tp>
      <tp t="s">
        <v>#N/A N/A</v>
        <stp/>
        <stp>##V3_BDPV12</stp>
        <stp>XS2269194499 Corp</stp>
        <stp>RTG_MDY_LT_CORP_FAMILY</stp>
        <stp>[1.Weekly Download.xlsm]Coded!R234C14</stp>
        <tr r="N234" s="14"/>
      </tp>
      <tp t="s">
        <v>#N/A N/A</v>
        <stp/>
        <stp>##V3_BDPV12</stp>
        <stp>XS2405490850 Corp</stp>
        <stp>GUARANTOR_NAME</stp>
        <stp>[1.Weekly Download.xlsm]Coded!R134C44</stp>
        <tr r="AR134" s="14"/>
      </tp>
      <tp t="s">
        <v>#N/A N/A</v>
        <stp/>
        <stp>##V3_BDPV12</stp>
        <stp>XS2294198549 Corp</stp>
        <stp>RTG_MDY_LT_CORP_FAMILY</stp>
        <stp>[1.Weekly Download.xlsm]Coded!R244C14</stp>
        <tr r="N244" s="14"/>
      </tp>
      <tp t="s">
        <v>#N/A N/A</v>
        <stp/>
        <stp>##V3_BDPV12</stp>
        <stp>XS2359947715 Corp</stp>
        <stp>RTG_MDY_LT_CORP_FAMILY</stp>
        <stp>[1.Weekly Download.xlsm]Coded!R186C14</stp>
        <tr r="N186" s="14"/>
      </tp>
      <tp t="s">
        <v>N</v>
        <stp/>
        <stp>##V3_BDPV12</stp>
        <stp>XS2144033078 Corp</stp>
        <stp>SUSTAINABILITY_BOND_IND</stp>
        <stp>[1.Weekly Download.xlsm]Coded!R300C56</stp>
        <tr r="BD300" s="14"/>
        <tr r="BD300" s="14"/>
      </tp>
      <tp t="s">
        <v>N</v>
        <stp/>
        <stp>##V3_BDPV12</stp>
        <stp>XS2126415293 Corp</stp>
        <stp>SUSTAINABILITY_BOND_IND</stp>
        <stp>[1.Weekly Download.xlsm]Coded!R306C56</stp>
        <tr r="BD306" s="14"/>
        <tr r="BD306" s="14"/>
      </tp>
      <tp t="s">
        <v>#N/A N/A</v>
        <stp/>
        <stp>##V3_BDPV12</stp>
        <stp>XS2266935993 Corp</stp>
        <stp>RTG_MDY_LT_CORP_FAMILY</stp>
        <stp>[1.Weekly Download.xlsm]Coded!R169C14</stp>
        <tr r="N169" s="14"/>
      </tp>
      <tp t="s">
        <v>Ba2</v>
        <stp/>
        <stp>##V3_BDPV12</stp>
        <stp>XS2179326371 Corp</stp>
        <stp>RTG_MDY_LT_CORP_FAMILY</stp>
        <stp>[1.Weekly Download.xlsm]Coded!R303C14</stp>
        <tr r="N303" s="14"/>
        <tr r="N303" s="14"/>
      </tp>
      <tp t="s">
        <v>N</v>
        <stp/>
        <stp>##V3_BDPV12</stp>
        <stp>XS2206237260 Corp</stp>
        <stp>SUSTAINABILITY_BOND_IND</stp>
        <stp>[1.Weekly Download.xlsm]Coded!R293C56</stp>
        <tr r="BD293" s="14"/>
        <tr r="BD293" s="14"/>
      </tp>
      <tp t="s">
        <v>N</v>
        <stp/>
        <stp>##V3_BDPV12</stp>
        <stp>HK0000744802 Corp</stp>
        <stp>FLOATER</stp>
        <stp>[1.Weekly Download.xlsm]Coded!R185C29</stp>
        <tr r="AC185" s="14"/>
        <tr r="AC185" s="14"/>
      </tp>
      <tp t="s">
        <v>Caa1</v>
        <stp/>
        <stp>##V3_BDPV12</stp>
        <stp>XS2382274376 Corp</stp>
        <stp>RTG_MDY_LT_CORP_FAMILY</stp>
        <stp>[1.Weekly Download.xlsm]Coded!R157C14</stp>
        <tr r="N157" s="14"/>
        <tr r="N157" s="14"/>
      </tp>
      <tp t="s">
        <v>N</v>
        <stp/>
        <stp>##V3_BDPV12</stp>
        <stp>XS2333154867 Corp</stp>
        <stp>SUSTAINABILITY_BOND_IND</stp>
        <stp>[1.Weekly Download.xlsm]Coded!R216C56</stp>
        <tr r="BD216" s="14"/>
        <tr r="BD216" s="14"/>
      </tp>
      <tp t="s">
        <v>#N/A N/A</v>
        <stp/>
        <stp>##V3_BDPV12</stp>
        <stp>XS2436124205 Corp</stp>
        <stp>FLOATER_FORMULA</stp>
        <stp>[1.Weekly Download.xlsm]Coded!R115C30</stp>
        <tr r="AD115" s="14"/>
      </tp>
      <tp t="s">
        <v>N</v>
        <stp/>
        <stp>##V3_BDPV12</stp>
        <stp>XS2123955952 Corp</stp>
        <stp>SUSTAINABILITY_BOND_IND</stp>
        <stp>[1.Weekly Download.xlsm]Coded!R310C56</stp>
        <tr r="BD310" s="14"/>
        <tr r="BD310" s="14"/>
      </tp>
      <tp t="s">
        <v>USD</v>
        <stp/>
        <stp>##V3_BDPV12</stp>
        <stp>XS2357111090 Corp</stp>
        <stp>CRNCY</stp>
        <stp>[1.Weekly Download.xlsm]Coded!R171C52</stp>
        <tr r="AZ171" s="14"/>
        <tr r="AZ171" s="14"/>
      </tp>
      <tp t="s">
        <v>USD</v>
        <stp/>
        <stp>##V3_BDPV12</stp>
        <stp>XS2359947715 Corp</stp>
        <stp>CRNCY</stp>
        <stp>[1.Weekly Download.xlsm]Coded!R186C52</stp>
        <tr r="AZ186" s="14"/>
        <tr r="AZ186" s="14"/>
      </tp>
      <tp t="s">
        <v>N</v>
        <stp/>
        <stp>##V3_BDPV12</stp>
        <stp>HK0000744695 Corp</stp>
        <stp>FLOATER</stp>
        <stp>[1.Weekly Download.xlsm]Coded!R187C29</stp>
        <tr r="AC187" s="14"/>
        <tr r="AC187" s="14"/>
      </tp>
      <tp t="s">
        <v>#N/A N/A</v>
        <stp/>
        <stp>##V3_BDPV12</stp>
        <stp>XS2298176988 Corp</stp>
        <stp>GUARANTOR_NAME</stp>
        <stp>[1.Weekly Download.xlsm]Coded!R238C44</stp>
        <tr r="AR238" s="14"/>
      </tp>
      <tp t="s">
        <v>#N/A N/A</v>
        <stp/>
        <stp>##V3_BDPV12</stp>
        <stp>XS2340539142 Corp</stp>
        <stp>RTG_MDY_LT_CORP_FAMILY</stp>
        <stp>[1.Weekly Download.xlsm]Coded!R214C14</stp>
        <tr r="N214" s="14"/>
      </tp>
      <tp t="s">
        <v>USD</v>
        <stp/>
        <stp>##V3_BDPV12</stp>
        <stp>XS2269194499 Corp</stp>
        <stp>CRNCY</stp>
        <stp>[1.Weekly Download.xlsm]Coded!R234C52</stp>
        <tr r="AZ234" s="14"/>
        <tr r="AZ234" s="14"/>
      </tp>
      <tp t="s">
        <v>#N/A N/A</v>
        <stp/>
        <stp>##V3_BDPV12</stp>
        <stp>XS2144033078 Corp</stp>
        <stp>FLOATER_FORMULA</stp>
        <stp>[1.Weekly Download.xlsm]Coded!R300C30</stp>
        <tr r="AD300" s="14"/>
      </tp>
      <tp t="s">
        <v>#N/A N/A</v>
        <stp/>
        <stp>##V3_BDPV12</stp>
        <stp>FUJIAZ CH Equity</stp>
        <stp>RTG_MDY_FOREIGN_LT_BANK_DEPOSITS</stp>
        <stp>[1.Weekly Download.xlsm]Coded!R258C60</stp>
        <tr r="BH258" s="14"/>
      </tp>
      <tp t="s">
        <v>#N/A N/A</v>
        <stp/>
        <stp>##V3_BDPV12</stp>
        <stp>XS2126415293 Corp</stp>
        <stp>FLOATER_FORMULA</stp>
        <stp>[1.Weekly Download.xlsm]Coded!R306C30</stp>
        <tr r="AD306" s="14"/>
      </tp>
      <tp t="s">
        <v>#N/A N/A</v>
        <stp/>
        <stp>##V3_BDPV12</stp>
        <stp>XS2180875234 Corp</stp>
        <stp>RTG_MDY_LT_CORP_FAMILY</stp>
        <stp>[1.Weekly Download.xlsm]Coded!R301C14</stp>
        <tr r="N301" s="14"/>
      </tp>
      <tp t="s">
        <v>#N/A N/A</v>
        <stp/>
        <stp>##V3_BDPV12</stp>
        <stp>XS2206237260 Corp</stp>
        <stp>FLOATER_FORMULA</stp>
        <stp>[1.Weekly Download.xlsm]Coded!R293C30</stp>
        <tr r="AD293" s="14"/>
      </tp>
      <tp t="s">
        <v>#N/A N/A</v>
        <stp/>
        <stp>##V3_BDPV12</stp>
        <stp>XS2429785954 Corp</stp>
        <stp>FLOATER_FORMULA</stp>
        <stp>[1.Weekly Download.xlsm]Coded!R119C30</stp>
        <tr r="AD119" s="14"/>
      </tp>
      <tp t="s">
        <v>#N/A N/A</v>
        <stp/>
        <stp>##V3_BDPV12</stp>
        <stp>XS2361211191 Corp</stp>
        <stp>FLOATER_FORMULA</stp>
        <stp>[1.Weekly Download.xlsm]Coded!R145C30</stp>
        <tr r="AD145" s="14"/>
      </tp>
      <tp t="s">
        <v>#N/A N/A</v>
        <stp/>
        <stp>##V3_BDPV12</stp>
        <stp>XS2357352702 Corp</stp>
        <stp>FLOATER_FORMULA</stp>
        <stp>[1.Weekly Download.xlsm]Coded!R189C30</stp>
        <tr r="AD189" s="14"/>
      </tp>
      <tp t="s">
        <v>#N/A N/A</v>
        <stp/>
        <stp>##V3_BDPV12</stp>
        <stp>XS2388293487 Corp</stp>
        <stp>GUARANTOR_NAME</stp>
        <stp>[1.Weekly Download.xlsm]Coded!R139C44</stp>
        <tr r="AR139" s="14"/>
      </tp>
      <tp t="s">
        <v>USD</v>
        <stp/>
        <stp>##V3_BDPV12</stp>
        <stp>XS2208843503 Corp</stp>
        <stp>CRNCY</stp>
        <stp>[1.Weekly Download.xlsm]Coded!R286C52</stp>
        <tr r="AZ286" s="14"/>
        <tr r="AZ286" s="14"/>
      </tp>
      <tp t="s">
        <v>WR</v>
        <stp/>
        <stp>##V3_BDPV12</stp>
        <stp>XS2293903840 Corp</stp>
        <stp>RTG_MDY_LT_CORP_FAMILY</stp>
        <stp>[1.Weekly Download.xlsm]Coded!R254C14</stp>
        <tr r="N254" s="14"/>
        <tr r="N254" s="14"/>
      </tp>
      <tp t="s">
        <v>Baa2</v>
        <stp/>
        <stp>##V3_BDPV12</stp>
        <stp>601818 CH Equity</stp>
        <stp>RTG_MDY_FOREIGN_LT_BANK_DEPOSITS</stp>
        <stp>[1.Weekly Download.xlsm]Coded!R240C60</stp>
        <tr r="BH240" s="14"/>
        <tr r="BH240" s="14"/>
      </tp>
      <tp t="s">
        <v>#N/A N/A</v>
        <stp/>
        <stp>##V3_BDPV12</stp>
        <stp>600918 CH Equity</stp>
        <stp>RTG_MDY_FOREIGN_LT_BANK_DEPOSITS</stp>
        <stp>[1.Weekly Download.xlsm]Coded!R283C60</stp>
        <tr r="BH283" s="14"/>
      </tp>
      <tp t="s">
        <v>#N/A N/A</v>
        <stp/>
        <stp>##V3_BDPV12</stp>
        <stp>XS2406547765 Corp</stp>
        <stp>FLOATER_FORMULA</stp>
        <stp>[1.Weekly Download.xlsm]Coded!R117C30</stp>
        <tr r="AD117" s="14"/>
      </tp>
      <tp t="s">
        <v>#N/A N/A</v>
        <stp/>
        <stp>##V3_BDPV12</stp>
        <stp>XS2347623626 Corp</stp>
        <stp>FLOATER_FORMULA</stp>
        <stp>[1.Weekly Download.xlsm]Coded!R166C30</stp>
        <tr r="AD166" s="14"/>
      </tp>
      <tp t="s">
        <v>N</v>
        <stp/>
        <stp>##V3_BDPV12</stp>
        <stp>HK0000814258 Corp</stp>
        <stp>FLOATER</stp>
        <stp>[1.Weekly Download.xlsm]Coded!R113C29</stp>
        <tr r="AC113" s="14"/>
        <tr r="AC113" s="14"/>
      </tp>
      <tp t="s">
        <v>Baa2</v>
        <stp/>
        <stp>##V3_BDPV12</stp>
        <stp>601818 CH Equity</stp>
        <stp>RTG_MDY_FOREIGN_LT_BANK_DEPOSITS</stp>
        <stp>[1.Weekly Download.xlsm]Coded!R126C60</stp>
        <tr r="BH126" s="14"/>
        <tr r="BH126" s="14"/>
      </tp>
      <tp t="s">
        <v>Baa2</v>
        <stp/>
        <stp>##V3_BDPV12</stp>
        <stp>601818 CH Equity</stp>
        <stp>RTG_MDY_FOREIGN_LT_BANK_DEPOSITS</stp>
        <stp>[1.Weekly Download.xlsm]Coded!R129C60</stp>
        <tr r="BH129" s="14"/>
        <tr r="BH129" s="14"/>
      </tp>
      <tp t="s">
        <v>Baa2</v>
        <stp/>
        <stp>##V3_BDPV12</stp>
        <stp>601818 CH Equity</stp>
        <stp>RTG_MDY_FOREIGN_LT_BANK_DEPOSITS</stp>
        <stp>[1.Weekly Download.xlsm]Coded!R195C60</stp>
        <tr r="BH195" s="14"/>
        <tr r="BH195" s="14"/>
      </tp>
      <tp t="s">
        <v>N</v>
        <stp/>
        <stp>##V3_BDPV12</stp>
        <stp>XS2407007942 Corp</stp>
        <stp>SUSTAINABILITY_BOND_IND</stp>
        <stp>[1.Weekly Download.xlsm]Coded!R131C56</stp>
        <tr r="BD131" s="14"/>
        <tr r="BD131" s="14"/>
      </tp>
      <tp t="s">
        <v>USD</v>
        <stp/>
        <stp>##V3_BDPV12</stp>
        <stp>XS2400951815 Corp</stp>
        <stp>CRNCY</stp>
        <stp>[1.Weekly Download.xlsm]Coded!R130C52</stp>
        <tr r="AZ130" s="14"/>
        <tr r="AZ130" s="14"/>
      </tp>
      <tp t="s">
        <v>#N/A N/A</v>
        <stp/>
        <stp>##V3_BDPV12</stp>
        <stp>XS2403477099 Corp</stp>
        <stp>FLOATER_FORMULA</stp>
        <stp>[1.Weekly Download.xlsm]Coded!R135C30</stp>
        <tr r="AD135" s="14"/>
      </tp>
      <tp t="s">
        <v>BBB</v>
        <stp/>
        <stp>##V3_BDPV12</stp>
        <stp>70453866 CompanyID</stp>
        <stp>RTG_FITCH_LT_ISSUER_DEFAULT</stp>
        <stp>[1.Weekly Download.xlsm]Coded!R24C42</stp>
        <tr r="AP24" s="14"/>
        <tr r="AP24" s="14"/>
        <tr r="AP24" s="14"/>
      </tp>
      <tp t="s">
        <v>BBB</v>
        <stp/>
        <stp>##V3_BDPV12</stp>
        <stp>70453866 CompanyID</stp>
        <stp>RTG_FITCH_LT_ISSUER_DEFAULT</stp>
        <stp>[1.Weekly Download.xlsm]Coded!R36C42</stp>
        <tr r="AP36" s="14"/>
        <tr r="AP36" s="14"/>
        <tr r="AP36" s="14"/>
      </tp>
      <tp t="s">
        <v>#N/A N/A</v>
        <stp/>
        <stp>##V3_BDPV12</stp>
        <stp>70453863 CompanyID</stp>
        <stp>RTG_FITCH_LT_ISSUER_DEFAULT</stp>
        <stp>[1.Weekly Download.xlsm]Coded!R80C42</stp>
        <tr r="AP80" s="14"/>
        <tr r="AP80" s="14"/>
      </tp>
      <tp t="s">
        <v>BBB</v>
        <stp/>
        <stp>##V3_BDPV12</stp>
        <stp>70453866 CompanyID</stp>
        <stp>RTG_FITCH_LT_ISSUER_DEFAULT</stp>
        <stp>[1.Weekly Download.xlsm]Coded!R92C42</stp>
        <tr r="AP92" s="14"/>
        <tr r="AP92" s="14"/>
        <tr r="AP92" s="14"/>
      </tp>
      <tp t="s">
        <v>N</v>
        <stp/>
        <stp>##V3_BDPV12</stp>
        <stp>HK0000555539 Corp</stp>
        <stp>SOCIAL_BOND_IND</stp>
        <stp>[1.Weekly Download.xlsm]Coded!R304C57</stp>
        <tr r="BE304" s="14"/>
        <tr r="BE304" s="14"/>
      </tp>
      <tp t="s">
        <v>#N/A Invalid Security</v>
        <stp/>
        <stp>##V3_BDPV12</stp>
        <stp xml:space="preserve"> CompanyID</stp>
        <stp>Name</stp>
        <stp>[1.Weekly Download.xlsm]Coded!R88C7</stp>
        <tr r="G88" s="14"/>
      </tp>
      <tp t="s">
        <v>#N/A Invalid Security</v>
        <stp/>
        <stp>##V3_BDPV12</stp>
        <stp xml:space="preserve"> CompanyID</stp>
        <stp>Name</stp>
        <stp>[1.Weekly Download.xlsm]Coded!R98C7</stp>
        <tr r="G98" s="14"/>
      </tp>
      <tp t="s">
        <v>#N/A Invalid Security</v>
        <stp/>
        <stp>##V3_BDPV12</stp>
        <stp xml:space="preserve"> CompanyID</stp>
        <stp>Name</stp>
        <stp>[1.Weekly Download.xlsm]Coded!R18C7</stp>
        <tr r="G18" s="14"/>
      </tp>
      <tp t="s">
        <v>#N/A Invalid Security</v>
        <stp/>
        <stp>##V3_BDPV12</stp>
        <stp xml:space="preserve"> CompanyID</stp>
        <stp>Name</stp>
        <stp>[1.Weekly Download.xlsm]Coded!R28C7</stp>
        <tr r="G28" s="14"/>
      </tp>
      <tp t="s">
        <v>#N/A Invalid Security</v>
        <stp/>
        <stp>##V3_BDPV12</stp>
        <stp xml:space="preserve"> CompanyID</stp>
        <stp>Name</stp>
        <stp>[1.Weekly Download.xlsm]Coded!R38C7</stp>
        <tr r="G38" s="14"/>
      </tp>
      <tp t="s">
        <v>#N/A Invalid Security</v>
        <stp/>
        <stp>##V3_BDPV12</stp>
        <stp xml:space="preserve"> CompanyID</stp>
        <stp>Name</stp>
        <stp>[1.Weekly Download.xlsm]Coded!R48C7</stp>
        <tr r="G48" s="14"/>
      </tp>
      <tp t="s">
        <v>#N/A Invalid Security</v>
        <stp/>
        <stp>##V3_BDPV12</stp>
        <stp xml:space="preserve"> CompanyID</stp>
        <stp>Name</stp>
        <stp>[1.Weekly Download.xlsm]Coded!R58C7</stp>
        <tr r="G58" s="14"/>
      </tp>
      <tp t="s">
        <v>#N/A Invalid Security</v>
        <stp/>
        <stp>##V3_BDPV12</stp>
        <stp xml:space="preserve"> CompanyID</stp>
        <stp>Name</stp>
        <stp>[1.Weekly Download.xlsm]Coded!R68C7</stp>
        <tr r="G68" s="14"/>
      </tp>
      <tp t="s">
        <v>#N/A Invalid Security</v>
        <stp/>
        <stp>##V3_BDPV12</stp>
        <stp xml:space="preserve"> CompanyID</stp>
        <stp>Name</stp>
        <stp>[1.Weekly Download.xlsm]Coded!R78C7</stp>
        <tr r="G78" s="14"/>
      </tp>
      <tp t="s">
        <v>#N/A N/A</v>
        <stp/>
        <stp>##V3_BDPV12</stp>
        <stp>CPIZ CH Equity</stp>
        <stp>RTG_MDY_FOREIGN_LT_BANK_DEPOSITS</stp>
        <stp>[1.Weekly Download.xlsm]Coded!R290C20</stp>
        <tr r="T290" s="14"/>
        <tr r="T290" s="14"/>
      </tp>
      <tp t="s">
        <v>#N/A N/A</v>
        <stp/>
        <stp>##V3_BDPV12</stp>
        <stp>CPIZ CH Equity</stp>
        <stp>RTG_MDY_FOREIGN_LT_BANK_DEPOSITS</stp>
        <stp>[1.Weekly Download.xlsm]Coded!R290C60</stp>
        <tr r="BH290" s="14"/>
      </tp>
      <tp t="s">
        <v>#N/A N/A</v>
        <stp/>
        <stp>##V3_BDPV12</stp>
        <stp>CPIZ CH Equity</stp>
        <stp>RTG_MDY_FOREIGN_LT_BANK_DEPOSITS</stp>
        <stp>[1.Weekly Download.xlsm]Coded!R128C60</stp>
        <tr r="BH128" s="14"/>
      </tp>
      <tp t="s">
        <v>#N/A N/A</v>
        <stp/>
        <stp>##V3_BDPV12</stp>
        <stp>CPIZ CH Equity</stp>
        <stp>RTG_MDY_FOREIGN_LT_BANK_DEPOSITS</stp>
        <stp>[1.Weekly Download.xlsm]Coded!R136C60</stp>
        <tr r="BH136" s="14"/>
      </tp>
      <tp>
        <v>550000000</v>
        <stp/>
        <stp>##V3_BDPV12</stp>
        <stp>XS2679063862 Corp</stp>
        <stp>AMT_ISSUED</stp>
        <stp>[1.Weekly Download.xlsm]Coded!R9C53</stp>
        <tr r="BA9" s="14"/>
        <tr r="BA9" s="14"/>
      </tp>
      <tp t="s">
        <v>#N/A N/A</v>
        <stp/>
        <stp>##V3_BDPV12</stp>
        <stp>DFBMNZ CH Equity</stp>
        <stp>RTG_FITCH_LT_ISSUER_DEFAULT</stp>
        <stp>[1.Weekly Download.xlsm]Coded!R74C24</stp>
        <tr r="X74" s="14"/>
        <tr r="X74" s="14"/>
      </tp>
      <tp t="s">
        <v>#N/A N/A</v>
        <stp/>
        <stp>##V3_BDPV12</stp>
        <stp>DFBMNZ CH Equity</stp>
        <stp>RTG_FITCH_LT_ISSUER_DEFAULT</stp>
        <stp>[1.Weekly Download.xlsm]Coded!R16C24</stp>
        <tr r="X16" s="14"/>
        <tr r="X16" s="14"/>
      </tp>
      <tp t="s">
        <v>#N/A N/A</v>
        <stp/>
        <stp>##V3_BDPV12</stp>
        <stp>0814109D HK Equity</stp>
        <stp>EQY_PRIM_SECURITY_PRIM_EXCH</stp>
        <stp>[1.Weekly Download.xlsm]Coded!R251C35</stp>
        <tr r="AI251" s="14"/>
      </tp>
      <tp t="s">
        <v>#N/A N/A</v>
        <stp/>
        <stp>##V3_BDPV12</stp>
        <stp>1499671D CH Equity</stp>
        <stp>EQY_PRIM_SECURITY_PRIM_EXCH</stp>
        <stp>[1.Weekly Download.xlsm]Coded!R125C35</stp>
        <tr r="AI125" s="14"/>
      </tp>
    </main>
    <main first="bofaddin.rtdserver">
      <tp t="s">
        <v>#N/A N/A</v>
        <stp/>
        <stp>BDS|14579354945075610883</stp>
        <tr r="AL200" s="14"/>
        <tr r="F200" s="14"/>
      </tp>
      <tp t="s">
        <v>#N/A N/A</v>
        <stp/>
        <stp>BDS|14269852328164113454</stp>
        <tr r="AS103" s="14"/>
      </tp>
    </main>
    <main first="bloomberg.rtd">
      <tp t="s">
        <v>A</v>
        <stp/>
        <stp>##V3_BDPV12</stp>
        <stp>3988 HK Equity</stp>
        <stp>RTG_SP_LT_LC_ISSUER_CREDIT</stp>
        <stp>[1.Weekly Download.xlsm]SBLC Bank!R4C7</stp>
        <tr r="G4" s="32"/>
        <tr r="G4" s="32"/>
      </tp>
      <tp t="s">
        <v>#N/A N/A</v>
        <stp/>
        <stp>##V3_BDPV12</stp>
        <stp>0687351D CH Equity</stp>
        <stp>EQY_PRIM_SECURITY_PRIM_EXCH</stp>
        <stp>[1.Weekly Download.xlsm]Coded!R273C35</stp>
        <tr r="AI273" s="14"/>
      </tp>
    </main>
    <main first="bofaddin.rtdserver">
      <tp t="s">
        <v>#N/A N/A</v>
        <stp/>
        <stp>BDS|15020609702824806939</stp>
        <tr r="AS232" s="14"/>
      </tp>
      <tp t="s">
        <v>#N/A N/A</v>
        <stp/>
        <stp>BDS|15006075477925063998</stp>
        <tr r="AL89" s="14"/>
        <tr r="F89" s="14"/>
      </tp>
    </main>
    <main first="bloomberg.rtd">
      <tp t="s">
        <v>#N/A N/A</v>
        <stp/>
        <stp>##V3_BDPV12</stp>
        <stp>1064639D CH Equity</stp>
        <stp>EQY_PRIM_SECURITY_PRIM_EXCH</stp>
        <stp>[1.Weekly Download.xlsm]Coded!R202C35</stp>
        <tr r="AI202" s="14"/>
      </tp>
    </main>
    <main first="bofaddin.rtdserver">
      <tp t="s">
        <v>#N/A N/A</v>
        <stp/>
        <stp>BDS|15328863720361116082</stp>
        <tr r="AS134" s="14"/>
      </tp>
      <tp t="s">
        <v>#N/A N/A</v>
        <stp/>
        <stp>BDS|10631892805080404626</stp>
        <tr r="AL259" s="14"/>
        <tr r="F259" s="14"/>
      </tp>
    </main>
    <main first="bloomberg.rtd">
      <tp>
        <v>390000000</v>
        <stp/>
        <stp>##V3_BDPV12</stp>
        <stp>XS2664783565 Corp</stp>
        <stp>AMT_ISSUED</stp>
        <stp>[1.Weekly Download.xlsm]Coded!R6C53</stp>
        <tr r="BA6" s="14"/>
        <tr r="BA6" s="14"/>
      </tp>
    </main>
    <main first="bofaddin.rtdserver">
      <tp t="s">
        <v>#N/A N/A</v>
        <stp/>
        <stp>BDS|10630272395445047093</stp>
        <tr r="AS116" s="14"/>
      </tp>
      <tp t="s">
        <v>#N/A N/A</v>
        <stp/>
        <stp>BDS|17294964855412459789</stp>
        <tr r="AS248" s="14"/>
      </tp>
      <tp t="s">
        <v>#N/A N/A</v>
        <stp/>
        <stp>BDS|16240292347127790994</stp>
        <tr r="AS81" s="14"/>
      </tp>
    </main>
    <main first="bloomberg.rtd">
      <tp t="s">
        <v>#N/A N/A</v>
        <stp/>
        <stp>##V3_BDPV12</stp>
        <stp>DFBMNZ CH Equity</stp>
        <stp>RTG_MDY_FOREIGN_LT_BANK_DEPOSITS</stp>
        <stp>[1.Weekly Download.xlsm]Coded!R74C20</stp>
        <tr r="T74" s="14"/>
        <tr r="T74" s="14"/>
      </tp>
      <tp t="s">
        <v>#N/A N/A</v>
        <stp/>
        <stp>##V3_BDPV12</stp>
        <stp>DFBMNZ CH Equity</stp>
        <stp>RTG_MDY_FOREIGN_LT_BANK_DEPOSITS</stp>
        <stp>[1.Weekly Download.xlsm]Coded!R16C20</stp>
        <tr r="T16" s="14"/>
        <tr r="T16" s="14"/>
      </tp>
      <tp t="s">
        <v>#N/A N/A</v>
        <stp/>
        <stp>##V3_BDPV12</stp>
        <stp>1710040D CH Equity</stp>
        <stp>EQY_PRIM_SECURITY_PRIM_EXCH</stp>
        <stp>[1.Weekly Download.xlsm]Coded!R259C35</stp>
        <tr r="AI259" s="14"/>
      </tp>
      <tp t="s">
        <v>#N/A N/A</v>
        <stp/>
        <stp>##V3_BDPV12</stp>
        <stp>1710040D CH Equity</stp>
        <stp>EQY_PRIM_SECURITY_PRIM_EXCH</stp>
        <stp>[1.Weekly Download.xlsm]Coded!R293C35</stp>
        <tr r="AI293" s="14"/>
      </tp>
    </main>
    <main first="bofaddin.rtdserver">
      <tp t="s">
        <v>#N/A N/A</v>
        <stp/>
        <stp>BDS|11065744634713379820</stp>
        <tr r="AL220" s="14"/>
        <tr r="F220" s="14"/>
      </tp>
      <tp t="s">
        <v>#N/A N/A</v>
        <stp/>
        <stp>BDS|14139021883401026369</stp>
        <tr r="AL26" s="14"/>
        <tr r="F26" s="14"/>
      </tp>
      <tp t="s">
        <v>#N/A N/A</v>
        <stp/>
        <stp>BDS|10104588722151552880</stp>
        <tr r="AL103" s="14"/>
        <tr r="F103" s="14"/>
      </tp>
      <tp t="s">
        <v>#N/A N/A</v>
        <stp/>
        <stp>BDS|13960633569159021452</stp>
        <tr r="F303" s="14"/>
      </tp>
      <tp t="s">
        <v>#N/A N/A</v>
        <stp/>
        <stp>BDS|14594061919822812950</stp>
        <tr r="AS250" s="14"/>
      </tp>
      <tp t="s">
        <v>#N/A N/A</v>
        <stp/>
        <stp>BDS|16559205307058624232</stp>
        <tr r="AS49" s="14"/>
      </tp>
      <tp t="s">
        <v>#N/A N/A</v>
        <stp/>
        <stp>BDS|15898240286333597287</stp>
        <tr r="AL112" s="14"/>
        <tr r="F112" s="14"/>
      </tp>
      <tp t="s">
        <v>#N/A N/A</v>
        <stp/>
        <stp>BDS|11366242051171582972</stp>
        <tr r="AS30" s="14"/>
      </tp>
      <tp t="s">
        <v>#N/A N/A</v>
        <stp/>
        <stp>BDS|17153954121903743171</stp>
        <tr r="AS230" s="14"/>
      </tp>
      <tp t="s">
        <v>#N/A N/A</v>
        <stp/>
        <stp>BDS|10527714521193416845</stp>
        <tr r="AS146" s="14"/>
      </tp>
      <tp t="s">
        <v>#N/A N/A</v>
        <stp/>
        <stp>BDS|13476936264695460722</stp>
        <tr r="AS227" s="14"/>
      </tp>
    </main>
    <main first="bloomberg.rtd">
      <tp t="s">
        <v>#N/A N/A</v>
        <stp/>
        <stp>##V3_BDPV12</stp>
        <stp>1736146D CH Equity</stp>
        <stp>EQY_PRIM_SECURITY_PRIM_EXCH</stp>
        <stp>[1.Weekly Download.xlsm]Coded!R300C35</stp>
        <tr r="AI300" s="14"/>
      </tp>
    </main>
    <main first="bofaddin.rtdserver">
      <tp t="s">
        <v>#N/A N/A</v>
        <stp/>
        <stp>BDH|14446275305631507925</stp>
        <tr r="P29" s="24"/>
        <tr r="P29" s="24"/>
      </tp>
      <tp t="s">
        <v>#N/A N/A</v>
        <stp/>
        <stp>BDH|18006775750187027360</stp>
        <tr r="M22" s="24"/>
      </tp>
    </main>
    <main first="bloomberg.rtd">
      <tp t="s">
        <v>#N/A N/A</v>
        <stp/>
        <stp>##V3_BDPV12</stp>
        <stp>0794492D CH Equity</stp>
        <stp>RTG_MOODY_LONG_TERM</stp>
        <stp>[1.Weekly Download.xlsm]Coded!R158C21</stp>
        <tr r="U158" s="14"/>
        <tr r="U158" s="14"/>
      </tp>
      <tp t="s">
        <v>#N/A N/A</v>
        <stp/>
        <stp>##V3_BDPV12</stp>
        <stp>0794492D CH Equity</stp>
        <stp>RTG_MOODY_LONG_TERM</stp>
        <stp>[1.Weekly Download.xlsm]Coded!R168C21</stp>
        <tr r="U168" s="14"/>
        <tr r="U168" s="14"/>
      </tp>
      <tp t="s">
        <v>10/1/2023</v>
        <stp/>
        <stp>##V3_BDPV12</stp>
        <stp>HK0000898319 Corp</stp>
        <stp>SECURITY_PRICING_DATE</stp>
        <stp>[1.Weekly Download.xlsm]Coded!R70C49</stp>
        <tr r="AW70" s="14"/>
        <tr r="AW70" s="14"/>
        <tr r="AW70" s="14"/>
      </tp>
    </main>
    <main first="bofaddin.rtdserver">
      <tp t="s">
        <v>#N/A N/A</v>
        <stp/>
        <stp>BDH|16918554692155096115</stp>
        <tr r="N33" s="24"/>
        <tr r="N33" s="24"/>
      </tp>
    </main>
    <main first="bloomberg.rtd">
      <tp>
        <v>99.917000000000002</v>
        <stp/>
        <stp>##V3_BDPV12</stp>
        <stp>XS2345988211 Corp</stp>
        <stp>ISSUE_PX</stp>
        <stp>[1.Weekly Download.xlsm]Coded!R199C54</stp>
        <tr r="BB199" s="14"/>
        <tr r="BB199" s="14"/>
      </tp>
      <tp>
        <v>100</v>
        <stp/>
        <stp>##V3_BDPV12</stp>
        <stp>XS2357111090 Corp</stp>
        <stp>ISSUE_PX</stp>
        <stp>[1.Weekly Download.xlsm]Coded!R171C54</stp>
        <tr r="BB171" s="14"/>
        <tr r="BB171" s="14"/>
      </tp>
      <tp t="s">
        <v>#N/A N/A</v>
        <stp/>
        <stp>##V3_BDPV12</stp>
        <stp>1781100D CH Equity</stp>
        <stp>RTG_MDY_ISSUER</stp>
        <stp>[1.Weekly Download.xlsm]Coded!R179C19</stp>
        <tr r="S179" s="14"/>
        <tr r="S179" s="14"/>
      </tp>
      <tp t="s">
        <v>#N/A N/A</v>
        <stp/>
        <stp>##V3_BDPV12</stp>
        <stp>1839176D HK Equity</stp>
        <stp>RTG_MDY_ISSUER</stp>
        <stp>[1.Weekly Download.xlsm]Coded!R283C19</stp>
        <tr r="S283" s="14"/>
        <tr r="S283" s="14"/>
      </tp>
      <tp t="s">
        <v>#N/A N/A</v>
        <stp/>
        <stp>##V3_BDPV12</stp>
        <stp>1312138D CH Equity</stp>
        <stp>RTG_MDY_ISSUER</stp>
        <stp>[1.Weekly Download.xlsm]Coded!R207C59</stp>
        <tr r="BG207" s="14"/>
      </tp>
      <tp>
        <v>100</v>
        <stp/>
        <stp>##V3_BDPV12</stp>
        <stp>XS2403671493 Corp</stp>
        <stp>ISSUE_PX</stp>
        <stp>[1.Weekly Download.xlsm]Coded!R136C54</stp>
        <tr r="BB136" s="14"/>
        <tr r="BB136" s="14"/>
      </tp>
      <tp t="s">
        <v>#N/A Field Not Applicable</v>
        <stp/>
        <stp>##V3_BDPV12</stp>
        <stp>XS2125422290 Corp</stp>
        <stp>ISSUE_PX</stp>
        <stp>[1.Weekly Download.xlsm]Coded!R311C54</stp>
        <tr r="BB311" s="14"/>
      </tp>
      <tp>
        <v>100</v>
        <stp/>
        <stp>##V3_BDPV12</stp>
        <stp>XS2377688093 Corp</stp>
        <stp>ISSUE_PX</stp>
        <stp>[1.Weekly Download.xlsm]Coded!R141C54</stp>
        <tr r="BB141" s="14"/>
        <tr r="BB141" s="14"/>
      </tp>
      <tp>
        <v>100</v>
        <stp/>
        <stp>##V3_BDPV12</stp>
        <stp>XS2327841057 Corp</stp>
        <stp>ISSUE_PX</stp>
        <stp>[1.Weekly Download.xlsm]Coded!R207C54</stp>
        <tr r="BB207" s="14"/>
        <tr r="BB207" s="14"/>
      </tp>
      <tp>
        <v>100</v>
        <stp/>
        <stp>##V3_BDPV12</stp>
        <stp>XS2342499592 Corp</stp>
        <stp>ISSUE_PX</stp>
        <stp>[1.Weekly Download.xlsm]Coded!R219C54</stp>
        <tr r="BB219" s="14"/>
        <tr r="BB219" s="14"/>
      </tp>
      <tp>
        <v>99.816000000000003</v>
        <stp/>
        <stp>##V3_BDPV12</stp>
        <stp>XS2447552089 Corp</stp>
        <stp>ISSUE_PX</stp>
        <stp>[1.Weekly Download.xlsm]Coded!R101C54</stp>
        <tr r="BB101" s="14"/>
        <tr r="BB101" s="14"/>
      </tp>
      <tp t="s">
        <v>6/7/2021</v>
        <stp/>
        <stp>##V3_BDPV12</stp>
        <stp>MO000A3KS070 Corp</stp>
        <stp>SECURITY_PRICING_DATE</stp>
        <stp>[1.Weekly Download.xlsm]Coded!R184C3</stp>
        <tr r="C184" s="14"/>
        <tr r="C184" s="14"/>
      </tp>
      <tp t="s">
        <v>#N/A N/A</v>
        <stp/>
        <stp>##V3_BDPV12</stp>
        <stp>1312138D CH Equity</stp>
        <stp>RTG_MDY_ISSUER</stp>
        <stp>[1.Weekly Download.xlsm]Coded!R207C19</stp>
        <tr r="S207" s="14"/>
        <tr r="S207" s="14"/>
      </tp>
      <tp>
        <v>99.734999999999999</v>
        <stp/>
        <stp>##V3_BDPV12</stp>
        <stp>XS2287540053 Corp</stp>
        <stp>ISSUE_PX</stp>
        <stp>[1.Weekly Download.xlsm]Coded!R210C54</stp>
        <tr r="BB210" s="14"/>
        <tr r="BB210" s="14"/>
      </tp>
      <tp t="s">
        <v>#N/A N/A</v>
        <stp/>
        <stp>##V3_BDPV12</stp>
        <stp>1084178D HK Equity</stp>
        <stp>RTG_MDY_ISSUER</stp>
        <stp>[1.Weekly Download.xlsm]Coded!R131C19</stp>
        <tr r="S131" s="14"/>
        <tr r="S131" s="14"/>
      </tp>
      <tp t="s">
        <v>#N/A N/A</v>
        <stp/>
        <stp>##V3_BDPV12</stp>
        <stp>1084178D HK Equity</stp>
        <stp>RTG_MDY_ISSUER</stp>
        <stp>[1.Weekly Download.xlsm]Coded!R104C19</stp>
        <tr r="S104" s="14"/>
        <tr r="S104" s="14"/>
      </tp>
      <tp>
        <v>99.641000000000005</v>
        <stp/>
        <stp>##V3_BDPV12</stp>
        <stp>XS2114327302 Corp</stp>
        <stp>ISSUE_PX</stp>
        <stp>[1.Weekly Download.xlsm]Coded!R316C54</stp>
        <tr r="BB316" s="14"/>
        <tr r="BB316" s="14"/>
      </tp>
      <tp>
        <v>100</v>
        <stp/>
        <stp>##V3_BDPV12</stp>
        <stp>XS2380533740 Corp</stp>
        <stp>ISSUE_PX</stp>
        <stp>[1.Weekly Download.xlsm]Coded!R156C54</stp>
        <tr r="BB156" s="14"/>
        <tr r="BB156" s="14"/>
      </tp>
      <tp>
        <v>100</v>
        <stp/>
        <stp>##V3_BDPV12</stp>
        <stp>XS2281349618 Corp</stp>
        <stp>ISSUE_PX</stp>
        <stp>[1.Weekly Download.xlsm]Coded!R262C54</stp>
        <tr r="BB262" s="14"/>
        <tr r="BB262" s="14"/>
      </tp>
      <tp>
        <v>99.641000000000005</v>
        <stp/>
        <stp>##V3_BDPV12</stp>
        <stp>XS2100650758 Corp</stp>
        <stp>ISSUE_PX</stp>
        <stp>[1.Weekly Download.xlsm]Coded!R317C54</stp>
        <tr r="BB317" s="14"/>
        <tr r="BB317" s="14"/>
      </tp>
      <tp>
        <v>99.774000000000001</v>
        <stp/>
        <stp>##V3_BDPV12</stp>
        <stp>XS2310752758 Corp</stp>
        <stp>ISSUE_PX</stp>
        <stp>[1.Weekly Download.xlsm]Coded!R237C54</stp>
        <tr r="BB237" s="14"/>
        <tr r="BB237" s="14"/>
      </tp>
      <tp t="s">
        <v>#N/A N/A</v>
        <stp/>
        <stp>##V3_BDPV12</stp>
        <stp>1084178D HK Equity</stp>
        <stp>RTG_MDY_ISSUER</stp>
        <stp>[1.Weekly Download.xlsm]Coded!R282C19</stp>
        <tr r="S282" s="14"/>
        <tr r="S282" s="14"/>
      </tp>
      <tp>
        <v>99.111000000000004</v>
        <stp/>
        <stp>##V3_BDPV12</stp>
        <stp>XS2314498333 Corp</stp>
        <stp>ISSUE_PX</stp>
        <stp>[1.Weekly Download.xlsm]Coded!R180C54</stp>
        <tr r="BB180" s="14"/>
        <tr r="BB180" s="14"/>
      </tp>
      <tp>
        <v>100</v>
        <stp/>
        <stp>##V3_BDPV12</stp>
        <stp>XS2227193054 Corp</stp>
        <stp>ISSUE_PX</stp>
        <stp>[1.Weekly Download.xlsm]Coded!R280C54</stp>
        <tr r="BB280" s="14"/>
        <tr r="BB280" s="14"/>
      </tp>
      <tp>
        <v>99.846000000000004</v>
        <stp/>
        <stp>##V3_BDPV12</stp>
        <stp>XS2423359459 Corp</stp>
        <stp>ISSUE_PX</stp>
        <stp>[1.Weekly Download.xlsm]Coded!R106C54</stp>
        <tr r="BB106" s="14"/>
        <tr r="BB106" s="14"/>
      </tp>
      <tp t="s">
        <v>#N/A N/A</v>
        <stp/>
        <stp>##V3_BDPV12</stp>
        <stp>1315198D CH Equity</stp>
        <stp>RTG_MDY_ISSUER</stp>
        <stp>[1.Weekly Download.xlsm]Coded!R225C19</stp>
        <tr r="S225" s="14"/>
        <tr r="S225" s="14"/>
      </tp>
      <tp t="s">
        <v>#N/A Field Not Applicable</v>
        <stp/>
        <stp>##V3_BDPV12</stp>
        <stp>XS2194192360 Corp</stp>
        <stp>ISSUE_PX</stp>
        <stp>[1.Weekly Download.xlsm]Coded!R291C54</stp>
        <tr r="BB291" s="14"/>
      </tp>
      <tp t="s">
        <v>23/9/2026</v>
        <stp/>
        <stp>##V3_BDPV12</stp>
        <stp>XS2384202292 Corp</stp>
        <stp>MATURITY</stp>
        <stp>[1.Weekly Download.xlsm]Coded!R148C48</stp>
        <tr r="AV148" s="14"/>
        <tr r="AV148" s="14"/>
        <tr r="AV148" s="14"/>
      </tp>
      <tp t="s">
        <v>11/3/2024</v>
        <stp/>
        <stp>##V3_BDPV12</stp>
        <stp>XS2297070190 Corp</stp>
        <stp>MATURITY</stp>
        <stp>[1.Weekly Download.xlsm]Coded!R240C48</stp>
        <tr r="AV240" s="14"/>
        <tr r="AV240" s="14"/>
        <tr r="AV240" s="14"/>
      </tp>
      <tp t="s">
        <v>17/2/2021</v>
        <stp/>
        <stp>##V3_BDPV12</stp>
        <stp>XS2112787499 Corp</stp>
        <stp>MATURITY</stp>
        <stp>[1.Weekly Download.xlsm]Coded!R315C48</stp>
        <tr r="AV315" s="14"/>
        <tr r="AV315" s="14"/>
        <tr r="AV315" s="14"/>
      </tp>
      <tp t="s">
        <v>19/8/2026</v>
        <stp/>
        <stp>##V3_BDPV12</stp>
        <stp>XS2364642293 Corp</stp>
        <stp>MATURITY</stp>
        <stp>[1.Weekly Download.xlsm]Coded!R167C48</stp>
        <tr r="AV167" s="14"/>
        <tr r="AV167" s="14"/>
        <tr r="AV167" s="14"/>
      </tp>
      <tp t="s">
        <v>20/5/2026</v>
        <stp/>
        <stp>##V3_BDPV12</stp>
        <stp>XS2340538680 Corp</stp>
        <stp>MATURITY</stp>
        <stp>[1.Weekly Download.xlsm]Coded!R213C48</stp>
        <tr r="AV213" s="14"/>
        <tr r="AV213" s="14"/>
        <tr r="AV213" s="14"/>
      </tp>
      <tp t="s">
        <v>#N/A N/A</v>
        <stp/>
        <stp>##V3_BDPV12</stp>
        <stp>JINGRZ CH Equity</stp>
        <stp>RTG_MDY_ISSUER</stp>
        <stp>[1.Weekly Download.xlsm]Coded!R244C59</stp>
        <tr r="BG244" s="14"/>
      </tp>
      <tp t="s">
        <v>19/1/2027</v>
        <stp/>
        <stp>##V3_BDPV12</stp>
        <stp>XS2413634572 Corp</stp>
        <stp>MATURITY</stp>
        <stp>[1.Weekly Download.xlsm]Coded!R122C48</stp>
        <tr r="AV122" s="14"/>
        <tr r="AV122" s="14"/>
        <tr r="AV122" s="14"/>
      </tp>
      <tp t="s">
        <v>30/3/2024</v>
        <stp/>
        <stp>##V3_BDPV12</stp>
        <stp>XS2322572459 Corp</stp>
        <stp>MATURITY</stp>
        <stp>[1.Weekly Download.xlsm]Coded!R236C48</stp>
        <tr r="AV236" s="14"/>
        <tr r="AV236" s="14"/>
        <tr r="AV236" s="14"/>
      </tp>
      <tp t="s">
        <v>8/10/2024</v>
        <stp/>
        <stp>##V3_BDPV12</stp>
        <stp>XS2387065134 Corp</stp>
        <stp>MATURITY</stp>
        <stp>[1.Weekly Download.xlsm]Coded!R143C48</stp>
        <tr r="AV143" s="14"/>
        <tr r="AV143" s="14"/>
        <tr r="AV143" s="14"/>
      </tp>
      <tp t="s">
        <v>3/2/2024</v>
        <stp/>
        <stp>##V3_BDPV12</stp>
        <stp>XS2291799778 Corp</stp>
        <stp>MATURITY</stp>
        <stp>[1.Weekly Download.xlsm]Coded!R250C48</stp>
        <tr r="AV250" s="14"/>
        <tr r="AV250" s="14"/>
        <tr r="AV250" s="14"/>
      </tp>
      <tp t="s">
        <v>28/4/2026</v>
        <stp/>
        <stp>##V3_BDPV12</stp>
        <stp>XS2330495651 Corp</stp>
        <stp>MATURITY</stp>
        <stp>[1.Weekly Download.xlsm]Coded!R225C48</stp>
        <tr r="AV225" s="14"/>
        <tr r="AV225" s="14"/>
        <tr r="AV225" s="14"/>
      </tp>
      <tp t="s">
        <v>#N/A N/A</v>
        <stp/>
        <stp>##V3_BDPV12</stp>
        <stp>JINGRZ CH Equity</stp>
        <stp>RTG_MDY_ISSUER</stp>
        <stp>[1.Weekly Download.xlsm]Coded!R244C19</stp>
        <tr r="S244" s="14"/>
        <tr r="S244" s="14"/>
      </tp>
      <tp t="s">
        <v>18/1/2022</v>
        <stp/>
        <stp>##V3_BDPV12</stp>
        <stp>XS2280638607 Corp</stp>
        <stp>MATURITY</stp>
        <stp>[1.Weekly Download.xlsm]Coded!R259C48</stp>
        <tr r="AV259" s="14"/>
        <tr r="AV259" s="14"/>
        <tr r="AV259" s="14"/>
      </tp>
      <tp t="s">
        <v>#N/A Field Not Applicable</v>
        <stp/>
        <stp>##V3_BDPV12</stp>
        <stp>XS2417388175 Corp</stp>
        <stp>MATURITY</stp>
        <stp>[1.Weekly Download.xlsm]Coded!R128C48</stp>
        <tr r="AV128" s="14"/>
        <tr r="AV128" s="14"/>
      </tp>
      <tp t="s">
        <v>17/11/2024</v>
        <stp/>
        <stp>##V3_BDPV12</stp>
        <stp>XS2400120650 Corp</stp>
        <stp>MATURITY</stp>
        <stp>[1.Weekly Download.xlsm]Coded!R133C48</stp>
        <tr r="AV133" s="14"/>
        <tr r="AV133" s="14"/>
        <tr r="AV133" s="14"/>
      </tp>
      <tp t="s">
        <v>18/8/2030</v>
        <stp/>
        <stp>##V3_BDPV12</stp>
        <stp>XS2206799004 Corp</stp>
        <stp>MATURITY</stp>
        <stp>[1.Weekly Download.xlsm]Coded!R282C48</stp>
        <tr r="AV282" s="14"/>
        <tr r="AV282" s="14"/>
        <tr r="AV282" s="14"/>
      </tp>
      <tp t="s">
        <v>14/7/2023</v>
        <stp/>
        <stp>##V3_BDPV12</stp>
        <stp>XS2176772031 Corp</stp>
        <stp>MATURITY</stp>
        <stp>[1.Weekly Download.xlsm]Coded!R299C48</stp>
        <tr r="AV299" s="14"/>
        <tr r="AV299" s="14"/>
        <tr r="AV299" s="14"/>
      </tp>
      <tp>
        <v>7.5</v>
        <stp/>
        <stp>##V3_BDPV12</stp>
        <stp>XS2547520531 Corp</stp>
        <stp>CPN</stp>
        <stp>[1.Weekly Download.xlsm]Coded!R79C51</stp>
        <tr r="AY79" s="14"/>
        <tr r="AY79" s="14"/>
      </tp>
      <tp>
        <v>5.75</v>
        <stp/>
        <stp>##V3_BDPV12</stp>
        <stp>XS2662422802 Corp</stp>
        <stp>CPN</stp>
        <stp>[1.Weekly Download.xlsm]Coded!R21C51</stp>
        <tr r="AY21" s="14"/>
        <tr r="AY21" s="14"/>
      </tp>
      <tp t="s">
        <v>USD</v>
        <stp/>
        <stp>##V3_BDPV12</stp>
        <stp>US88032XBA19 Corp</stp>
        <stp>CRNCY</stp>
        <stp>[1.Weekly Download.xlsm]Coded!R230C52</stp>
        <tr r="AZ230" s="14"/>
        <tr r="AZ230" s="14"/>
      </tp>
      <tp t="s">
        <v>#N/A N/A</v>
        <stp/>
        <stp>##V3_BDPV12</stp>
        <stp>XS2690707497 Corp</stp>
        <stp>FIXED_REOFFER_SPRD_TO_GOVT_BENCH</stp>
        <stp>[1.Weekly Download.xlsm]Coded!R8C27</stp>
        <tr r="AA8" s="14"/>
      </tp>
      <tp t="s">
        <v>1827742D VI</v>
        <stp/>
        <stp>##V3_BDPV12</stp>
        <stp>XS2658712752 Corp</stp>
        <stp>ISSUER_EQUITY_TICKER</stp>
        <stp>[1.Weekly Download.xlsm]Coded!R17C37</stp>
        <tr r="AK17" s="14"/>
        <tr r="AK17" s="14"/>
      </tp>
      <tp t="s">
        <v>1827742D VI</v>
        <stp/>
        <stp>##V3_BDPV12</stp>
        <stp>XS2658712752 Corp</stp>
        <stp>ISSUER_EQUITY_TICKER</stp>
        <stp>[1.Weekly Download.xlsm]Coded!R17C35</stp>
        <tr r="AI17" s="14"/>
      </tp>
      <tp>
        <v>1.6</v>
        <stp/>
        <stp>##V3_BDPV12</stp>
        <stp>XS2668376747 Corp</stp>
        <stp>CPN</stp>
        <stp>[1.Weekly Download.xlsm]Coded!R16C51</stp>
        <tr r="AY16" s="14"/>
        <tr r="AY16" s="14"/>
      </tp>
      <tp t="s">
        <v>#N/A Field Not Applicable</v>
        <stp/>
        <stp>##V3_BDPV12</stp>
        <stp>XS2623993974 Corp</stp>
        <stp>NXT_CALL_DT</stp>
        <stp>[1.Weekly Download.xlsm]Coded!R29C50</stp>
        <tr r="AX29" s="14"/>
      </tp>
      <tp>
        <v>7.2</v>
        <stp/>
        <stp>##V3_BDPV12</stp>
        <stp>XS2639510341 Corp</stp>
        <stp>CPN</stp>
        <stp>[1.Weekly Download.xlsm]Coded!R28C51</stp>
        <tr r="AY28" s="14"/>
        <tr r="AY28" s="14"/>
      </tp>
      <tp t="s">
        <v>#N/A Field Not Applicable</v>
        <stp/>
        <stp>##V3_BDPV12</stp>
        <stp>HK0000954286 Corp</stp>
        <stp>ISSUE_PX</stp>
        <stp>[1.Weekly Download.xlsm]Coded!R5C54</stp>
        <tr r="BB5" s="14"/>
      </tp>
      <tp t="s">
        <v>#N/A N/A</v>
        <stp/>
        <stp>##V3_BDPV12</stp>
        <stp>XS2690707497 Corp</stp>
        <stp>RTG_MDY_FOREIGN_LT_BANK_DEPOSITS</stp>
        <stp>[1.Weekly Download.xlsm]Coded!R8C12</stp>
        <tr r="L8" s="14"/>
      </tp>
      <tp t="s">
        <v>#N/A Field Not Applicable</v>
        <stp/>
        <stp>##V3_BDPV12</stp>
        <stp>XS2663498314 Corp</stp>
        <stp>NXT_CALL_DT</stp>
        <stp>[1.Weekly Download.xlsm]Coded!R20C50</stp>
        <tr r="AX20" s="14"/>
      </tp>
      <tp t="s">
        <v>#N/A N/A</v>
        <stp/>
        <stp>##V3_BDPV12</stp>
        <stp>SISGZ CH Equity</stp>
        <stp>RTG_MOODY_LONG_TERM</stp>
        <stp>[1.Weekly Download.xlsm]Coded!R174C21</stp>
        <tr r="U174" s="14"/>
        <tr r="U174" s="14"/>
      </tp>
      <tp>
        <v>7.35</v>
        <stp/>
        <stp>##V3_BDPV12</stp>
        <stp>XS2587421681 Corp</stp>
        <stp>CPN</stp>
        <stp>[1.Weekly Download.xlsm]Coded!R60C51</stp>
        <tr r="AY60" s="14"/>
        <tr r="AY60" s="14"/>
      </tp>
      <tp t="s">
        <v>1922316D CH</v>
        <stp/>
        <stp>##V3_BDPV12</stp>
        <stp>XS2502807345 Corp</stp>
        <stp>ISSUER_EQUITY_TICKER</stp>
        <stp>[1.Weekly Download.xlsm]Coded!R88C35</stp>
        <tr r="AI88" s="14"/>
      </tp>
      <tp t="s">
        <v>1922316D CH</v>
        <stp/>
        <stp>##V3_BDPV12</stp>
        <stp>XS2502807345 Corp</stp>
        <stp>ISSUER_EQUITY_TICKER</stp>
        <stp>[1.Weekly Download.xlsm]Coded!R88C37</stp>
        <tr r="AK88" s="14"/>
        <tr r="AK88" s="14"/>
      </tp>
      <tp t="s">
        <v>1994021D CH</v>
        <stp/>
        <stp>##V3_BDPV12</stp>
        <stp>XS2523255060 Corp</stp>
        <stp>ISSUER_EQUITY_TICKER</stp>
        <stp>[1.Weekly Download.xlsm]Coded!R87C35</stp>
        <tr r="AI87" s="14"/>
      </tp>
      <tp t="s">
        <v>1994021D CH</v>
        <stp/>
        <stp>##V3_BDPV12</stp>
        <stp>XS2523255060 Corp</stp>
        <stp>ISSUER_EQUITY_TICKER</stp>
        <stp>[1.Weekly Download.xlsm]Coded!R87C37</stp>
        <tr r="AK87" s="14"/>
        <tr r="AK87" s="14"/>
      </tp>
      <tp t="s">
        <v>7/8/2023</v>
        <stp/>
        <stp>##V3_BDPV12</stp>
        <stp>XS2662422802 Corp</stp>
        <stp>INT_ACC_DT</stp>
        <stp>[1.Weekly Download.xlsm]Coded!R21C47</stp>
        <tr r="AU21" s="14"/>
        <tr r="AU21" s="14"/>
        <tr r="AU21" s="14"/>
      </tp>
      <tp t="s">
        <v>BBB-</v>
        <stp/>
        <stp>##V3_BDPV12</stp>
        <stp>FUJIAZ CH Equity</stp>
        <stp>RTG_FITCH_LT_ISSUER_DEFAULT</stp>
        <stp>[1.Weekly Download.xlsm]Coded!R258C62</stp>
        <tr r="BJ258" s="14"/>
        <tr r="BJ258" s="14"/>
      </tp>
      <tp t="s">
        <v>Baa2</v>
        <stp/>
        <stp>##V3_BDPV12</stp>
        <stp>XS2499222771 Corp</stp>
        <stp>RTG_MOODY_LONG_TERM</stp>
        <stp>[1.Weekly Download.xlsm]Coded!R95C13</stp>
        <tr r="M95" s="14"/>
        <tr r="M95" s="14"/>
      </tp>
      <tp t="s">
        <v>#N/A N/A</v>
        <stp/>
        <stp>##V3_BDPV12</stp>
        <stp>HK0000954104 Corp</stp>
        <stp>RTG_MDY_FOREIGN_LT_BANK_DEPOSITS</stp>
        <stp>[1.Weekly Download.xlsm]Coded!R7C12</stp>
        <tr r="L7" s="14"/>
      </tp>
      <tp t="s">
        <v>#N/A N/A</v>
        <stp/>
        <stp>##V3_BDPV12</stp>
        <stp>BLUEZ HK Equity</stp>
        <stp>EQY_PRIM_SECURITY_PRIM_EXCH</stp>
        <stp>[1.Weekly Download.xlsm]Coded!R246C35</stp>
        <tr r="AI246" s="14"/>
      </tp>
      <tp>
        <v>158000000</v>
        <stp/>
        <stp>##V3_BDPV12</stp>
        <stp>XS2573678435 Corp</stp>
        <stp>AMT_ISSUED</stp>
        <stp>[1.Weekly Download.xlsm]Coded!R57C53</stp>
        <tr r="BA57" s="14"/>
        <tr r="BA57" s="14"/>
      </tp>
      <tp>
        <v>120000000</v>
        <stp/>
        <stp>##V3_BDPV12</stp>
        <stp>XS2597408512 Corp</stp>
        <stp>AMT_ISSUED</stp>
        <stp>[1.Weekly Download.xlsm]Coded!R49C53</stp>
        <tr r="BA49" s="14"/>
        <tr r="BA49" s="14"/>
      </tp>
      <tp>
        <v>300000000</v>
        <stp/>
        <stp>##V3_BDPV12</stp>
        <stp>XS2499222771 Corp</stp>
        <stp>AMT_ISSUED</stp>
        <stp>[1.Weekly Download.xlsm]Coded!R95C53</stp>
        <tr r="BA95" s="14"/>
        <tr r="BA95" s="14"/>
      </tp>
      <tp t="s">
        <v>#N/A N/A</v>
        <stp/>
        <stp>##V3_BDPV12</stp>
        <stp>XS2573678435 Corp</stp>
        <stp>RTG_MOODY_LONG_TERM</stp>
        <stp>[1.Weekly Download.xlsm]Coded!R57C13</stp>
        <tr r="M57" s="14"/>
      </tp>
      <tp t="s">
        <v>5/9/2022</v>
        <stp/>
        <stp>##V3_BDPV12</stp>
        <stp>XS2523255060 Corp</stp>
        <stp>INT_ACC_DT</stp>
        <stp>[1.Weekly Download.xlsm]Coded!R87C47</stp>
        <tr r="AU87" s="14"/>
        <tr r="AU87" s="14"/>
        <tr r="AU87" s="14"/>
      </tp>
      <tp t="s">
        <v>30/6/2023</v>
        <stp/>
        <stp>##V3_BDPV12</stp>
        <stp>XS2644758133 Corp</stp>
        <stp>INT_ACC_DT</stp>
        <stp>[1.Weekly Download.xlsm]Coded!R27C47</stp>
        <tr r="AU27" s="14"/>
        <tr r="AU27" s="14"/>
        <tr r="AU27" s="14"/>
      </tp>
      <tp t="s">
        <v>#N/A N/A</v>
        <stp/>
        <stp>##V3_BDPV12</stp>
        <stp>XS2463439690 Corp</stp>
        <stp>RTG_MOODY_LONG_TERM</stp>
        <stp>[1.Weekly Download.xlsm]Coded!R99C13</stp>
        <tr r="M99" s="14"/>
      </tp>
      <tp>
        <v>50000000</v>
        <stp/>
        <stp>##V3_BDPV12</stp>
        <stp>XS2641625137 Corp</stp>
        <stp>AMT_ISSUED</stp>
        <stp>[1.Weekly Download.xlsm]Coded!R30C53</stp>
        <tr r="BA30" s="14"/>
        <tr r="BA30" s="14"/>
      </tp>
      <tp t="s">
        <v>A</v>
        <stp/>
        <stp>##V3_BDPV12</stp>
        <stp>SHHISZ CH Equity</stp>
        <stp>RTG_FITCH_LT_ISSUER_DEFAULT</stp>
        <stp>[1.Weekly Download.xlsm]Coded!R268C62</stp>
        <tr r="BJ268" s="14"/>
        <tr r="BJ268" s="14"/>
      </tp>
      <tp t="s">
        <v>#N/A N/A</v>
        <stp/>
        <stp>##V3_BDPV12</stp>
        <stp>XS2597408512 Corp</stp>
        <stp>RTG_MOODY_LONG_TERM</stp>
        <stp>[1.Weekly Download.xlsm]Coded!R49C13</stp>
        <tr r="M49" s="14"/>
      </tp>
      <tp>
        <v>150000000</v>
        <stp/>
        <stp>##V3_BDPV12</stp>
        <stp>XS2656498313 Corp</stp>
        <stp>AMT_ISSUED</stp>
        <stp>[1.Weekly Download.xlsm]Coded!R19C53</stp>
        <tr r="BA19" s="14"/>
        <tr r="BA19" s="14"/>
      </tp>
      <tp t="s">
        <v>#N/A N/A</v>
        <stp/>
        <stp>##V3_BDPV12</stp>
        <stp>HK0000954104 Corp</stp>
        <stp>FIXED_REOFFER_SPRD_TO_GOVT_BENCH</stp>
        <stp>[1.Weekly Download.xlsm]Coded!R7C27</stp>
        <tr r="AA7" s="14"/>
      </tp>
      <tp t="s">
        <v>N</v>
        <stp/>
        <stp>##V3_BDPV12</stp>
        <stp>HK0000954286 Corp</stp>
        <stp>FLOATER</stp>
        <stp>[1.Weekly Download.xlsm]Coded!R5C29</stp>
        <tr r="AC5" s="14"/>
        <tr r="AC5" s="14"/>
      </tp>
      <tp t="s">
        <v>#N/A N/A</v>
        <stp/>
        <stp>##V3_BDPV12</stp>
        <stp>XS2584378025 Corp</stp>
        <stp>RTG_MOODY_LONG_TERM</stp>
        <stp>[1.Weekly Download.xlsm]Coded!R63C13</stp>
        <tr r="M63" s="14"/>
      </tp>
      <tp t="s">
        <v>INTERNATIONAL FAR EAS</v>
        <stp/>
        <stp>##V3_BDPV12</stp>
        <stp>G238027 Corp</stp>
        <stp>NAME</stp>
        <stp>[1.Weekly Download.xlsm]Coded!R68C4</stp>
        <tr r="D68" s="14"/>
        <tr r="D68" s="14"/>
      </tp>
      <tp t="s">
        <v>20/12/2022</v>
        <stp/>
        <stp>##V3_BDPV12</stp>
        <stp>G228079 Corp</stp>
        <stp>SECURITY_PRICING_DATE</stp>
        <stp>[1.Weekly Download.xlsm]Coded!R71C3</stp>
        <tr r="C71" s="14"/>
        <tr r="C71" s="14"/>
      </tp>
      <tp t="s">
        <v>28/7/2022</v>
        <stp/>
        <stp>##V3_BDPV12</stp>
        <stp>G228012 Corp</stp>
        <stp>SECURITY_PRICING_DATE</stp>
        <stp>[1.Weekly Download.xlsm]Coded!R91C3</stp>
        <tr r="C91" s="14"/>
        <tr r="C91" s="14"/>
      </tp>
      <tp t="s">
        <v>25/10/2022</v>
        <stp/>
        <stp>##V3_BDPV12</stp>
        <stp>G228032 Corp</stp>
        <stp>SECURITY_PRICING_DATE</stp>
        <stp>[1.Weekly Download.xlsm]Coded!R81C3</stp>
        <tr r="C81" s="14"/>
        <tr r="C81" s="14"/>
      </tp>
      <tp t="s">
        <v>Xiaomi Corp</v>
        <stp/>
        <stp>##V3_BDPV12</stp>
        <stp>USY77108AD33 Corp</stp>
        <stp>GUARANTOR_NAME</stp>
        <stp>[1.Weekly Download.xlsm]Coded!R183C44</stp>
        <tr r="AR183" s="14"/>
        <tr r="AR183" s="14"/>
      </tp>
      <tp t="s">
        <v>19/7/2023</v>
        <stp/>
        <stp>##V3_BDPV12</stp>
        <stp>XS2648499007 Corp</stp>
        <stp>INT_ACC_DT</stp>
        <stp>[1.Weekly Download.xlsm]Coded!R23C47</stp>
        <tr r="AU23" s="14"/>
        <tr r="AU23" s="14"/>
        <tr r="AU23" s="14"/>
      </tp>
      <tp t="s">
        <v>13/6/2026</v>
        <stp/>
        <stp>##V3_BDPV12</stp>
        <stp>HK0000939428 Corp</stp>
        <stp>NXT_CALL_DT</stp>
        <stp>[1.Weekly Download.xlsm]Coded!R26C50</stp>
        <tr r="AX26" s="14"/>
        <tr r="AX26" s="14"/>
        <tr r="AX26" s="14"/>
      </tp>
      <tp>
        <v>200000000</v>
        <stp/>
        <stp>##V3_BDPV12</stp>
        <stp>XS2543377068 Corp</stp>
        <stp>AMT_ISSUED</stp>
        <stp>[1.Weekly Download.xlsm]Coded!R82C53</stp>
        <tr r="BA82" s="14"/>
        <tr r="BA82" s="14"/>
      </tp>
      <tp>
        <v>800000000</v>
        <stp/>
        <stp>##V3_BDPV12</stp>
        <stp>XS2663498314 Corp</stp>
        <stp>AMT_ISSUED</stp>
        <stp>[1.Weekly Download.xlsm]Coded!R20C53</stp>
        <tr r="BA20" s="14"/>
        <tr r="BA20" s="14"/>
      </tp>
      <tp t="s">
        <v>AVIC International Leasing Co Ltd</v>
        <stp/>
        <stp>##V3_BDPV12</stp>
        <stp>XS2364590716 Corp</stp>
        <stp>GUARANTOR_NAME</stp>
        <stp>[1.Weekly Download.xlsm]Coded!R173C44</stp>
        <tr r="AR173" s="14"/>
        <tr r="AR173" s="14"/>
      </tp>
      <tp t="s">
        <v>#N/A N/A</v>
        <stp/>
        <stp>##V3_BDPV12</stp>
        <stp>XS2460522555 Corp</stp>
        <stp>RTG_MDY_LT_CORP_FAMILY</stp>
        <stp>[1.Weekly Download.xlsm]Coded!R108C14</stp>
        <tr r="N108" s="14"/>
      </tp>
      <tp t="s">
        <v>#N/A N/A</v>
        <stp/>
        <stp>##V3_BDPV12</stp>
        <stp>XS2416645203 Corp</stp>
        <stp>RTG_MDY_LT_CORP_FAMILY</stp>
        <stp>[1.Weekly Download.xlsm]Coded!R123C14</stp>
        <tr r="N123" s="14"/>
      </tp>
      <tp t="s">
        <v>#N/A N/A</v>
        <stp/>
        <stp>##V3_BDPV12</stp>
        <stp>600705 CH Equity</stp>
        <stp>RTG_MDY_FOREIGN_LT_BANK_DEPOSITS</stp>
        <stp>[1.Weekly Download.xlsm]Coded!R246C60</stp>
        <tr r="BH246" s="14"/>
      </tp>
      <tp t="s">
        <v>#N/A N/A</v>
        <stp/>
        <stp>##V3_BDPV12</stp>
        <stp>000961 CH Equity</stp>
        <stp>RTG_MDY_FOREIGN_LT_BANK_DEPOSITS</stp>
        <stp>[1.Weekly Download.xlsm]Coded!R233C20</stp>
        <tr r="T233" s="14"/>
        <tr r="T233" s="14"/>
      </tp>
      <tp t="s">
        <v>#N/A N/A</v>
        <stp/>
        <stp>##V3_BDPV12</stp>
        <stp>600705 CH Equity</stp>
        <stp>RTG_MDY_FOREIGN_LT_BANK_DEPOSITS</stp>
        <stp>[1.Weekly Download.xlsm]Coded!R235C60</stp>
        <tr r="BH235" s="14"/>
      </tp>
      <tp t="s">
        <v>#N/A N/A</v>
        <stp/>
        <stp>##V3_BDPV12</stp>
        <stp>000961 CH Equity</stp>
        <stp>RTG_MDY_FOREIGN_LT_BANK_DEPOSITS</stp>
        <stp>[1.Weekly Download.xlsm]Coded!R285C20</stp>
        <tr r="T285" s="14"/>
        <tr r="T285" s="14"/>
      </tp>
      <tp t="s">
        <v>N</v>
        <stp/>
        <stp>##V3_BDPV12</stp>
        <stp>XS2361280162 Corp</stp>
        <stp>SUSTAINABILITY_BOND_IND</stp>
        <stp>[1.Weekly Download.xlsm]Coded!R179C56</stp>
        <tr r="BD179" s="14"/>
        <tr r="BD179" s="14"/>
      </tp>
      <tp t="s">
        <v>N</v>
        <stp/>
        <stp>##V3_BDPV12</stp>
        <stp>XS2115047735 Corp</stp>
        <stp>SUSTAINABILITY_BOND_IND</stp>
        <stp>[1.Weekly Download.xlsm]Coded!R318C56</stp>
        <tr r="BD318" s="14"/>
        <tr r="BD318" s="14"/>
      </tp>
      <tp t="s">
        <v>Y</v>
        <stp/>
        <stp>##V3_BDPV12</stp>
        <stp>XS2455963590 Corp</stp>
        <stp>SUSTAINABILITY_BOND_IND</stp>
        <stp>[1.Weekly Download.xlsm]Coded!R109C56</stp>
        <tr r="BD109" s="14"/>
        <tr r="BD109" s="14"/>
      </tp>
      <tp t="s">
        <v>N</v>
        <stp/>
        <stp>##V3_BDPV12</stp>
        <stp>XS2320304376 Corp</stp>
        <stp>SUSTAINABILITY_BOND_IND</stp>
        <stp>[1.Weekly Download.xlsm]Coded!R208C56</stp>
        <tr r="BD208" s="14"/>
        <tr r="BD208" s="14"/>
      </tp>
      <tp t="s">
        <v>N</v>
        <stp/>
        <stp>##V3_BDPV12</stp>
        <stp>XS2455213590 Corp</stp>
        <stp>SUSTAINABILITY_BOND_IND</stp>
        <stp>[1.Weekly Download.xlsm]Coded!R111C56</stp>
        <tr r="BD111" s="14"/>
        <tr r="BD111" s="14"/>
      </tp>
      <tp t="s">
        <v>N</v>
        <stp/>
        <stp>##V3_BDPV12</stp>
        <stp>XS2374621493 Corp</stp>
        <stp>SUSTAINABILITY_BOND_IND</stp>
        <stp>[1.Weekly Download.xlsm]Coded!R163C56</stp>
        <tr r="BD163" s="14"/>
        <tr r="BD163" s="14"/>
      </tp>
      <tp t="s">
        <v>#N/A N/A</v>
        <stp/>
        <stp>##V3_BDPV12</stp>
        <stp>XS2208864418 Corp</stp>
        <stp>GUARANTOR_NAME</stp>
        <stp>[1.Weekly Download.xlsm]Coded!R292C44</stp>
        <tr r="AR292" s="14"/>
      </tp>
      <tp t="s">
        <v>WR</v>
        <stp/>
        <stp>##V3_BDPV12</stp>
        <stp>XS2126415293 Corp</stp>
        <stp>RTG_MDY_LT_CORP_FAMILY</stp>
        <stp>[1.Weekly Download.xlsm]Coded!R306C14</stp>
        <tr r="N306" s="14"/>
        <tr r="N306" s="14"/>
      </tp>
      <tp t="s">
        <v>N</v>
        <stp/>
        <stp>##V3_BDPV12</stp>
        <stp>XS2247412518 Corp</stp>
        <stp>SUSTAINABILITY_BOND_IND</stp>
        <stp>[1.Weekly Download.xlsm]Coded!R271C56</stp>
        <tr r="BD271" s="14"/>
        <tr r="BD271" s="14"/>
      </tp>
      <tp t="s">
        <v>N</v>
        <stp/>
        <stp>##V3_BDPV12</stp>
        <stp>XS2127824592 Corp</stp>
        <stp>SUSTAINABILITY_BOND_IND</stp>
        <stp>[1.Weekly Download.xlsm]Coded!R277C56</stp>
        <tr r="BD277" s="14"/>
        <tr r="BD277" s="14"/>
      </tp>
      <tp t="s">
        <v>N</v>
        <stp/>
        <stp>##V3_BDPV12</stp>
        <stp>XS2344842575 Corp</stp>
        <stp>SUSTAINABILITY_BOND_IND</stp>
        <stp>[1.Weekly Download.xlsm]Coded!R195C56</stp>
        <tr r="BD195" s="14"/>
        <tr r="BD195" s="14"/>
      </tp>
      <tp t="s">
        <v>USD</v>
        <stp/>
        <stp>##V3_BDPV12</stp>
        <stp>XS2353028298 Corp</stp>
        <stp>CRNCY</stp>
        <stp>[1.Weekly Download.xlsm]Coded!R193C52</stp>
        <tr r="AZ193" s="14"/>
        <tr r="AZ193" s="14"/>
      </tp>
      <tp t="s">
        <v>USD</v>
        <stp/>
        <stp>##V3_BDPV12</stp>
        <stp>XS2353028298 Corp</stp>
        <stp>CRNCY</stp>
        <stp>[1.Weekly Download.xlsm]Coded!R176C52</stp>
        <tr r="AZ176" s="14"/>
        <tr r="AZ176" s="14"/>
      </tp>
      <tp t="s">
        <v>WR</v>
        <stp/>
        <stp>##V3_BDPV12</stp>
        <stp>XS2279822683 Corp</stp>
        <stp>RTG_MDY_LT_CORP_FAMILY</stp>
        <stp>[1.Weekly Download.xlsm]Coded!R256C14</stp>
        <tr r="N256" s="14"/>
        <tr r="N256" s="14"/>
      </tp>
      <tp t="s">
        <v>#N/A N/A</v>
        <stp/>
        <stp>##V3_BDPV12</stp>
        <stp>XS2176772205 Corp</stp>
        <stp>RTG_MDY_LT_CORP_FAMILY</stp>
        <stp>[1.Weekly Download.xlsm]Coded!R298C14</stp>
        <tr r="N298" s="14"/>
      </tp>
      <tp t="s">
        <v>#N/A N/A</v>
        <stp/>
        <stp>##V3_BDPV12</stp>
        <stp>600803 CH Equity</stp>
        <stp>RTG_MDY_FOREIGN_LT_BANK_DEPOSITS</stp>
        <stp>[1.Weekly Download.xlsm]Coded!R222C20</stp>
        <tr r="T222" s="14"/>
        <tr r="T222" s="14"/>
      </tp>
      <tp t="s">
        <v>Subsidiaries</v>
        <stp/>
        <stp>##V3_BDPV12</stp>
        <stp>XS2368463779 Corp</stp>
        <stp>GUARANTOR_NAME</stp>
        <stp>[1.Weekly Download.xlsm]Coded!R177C44</stp>
        <tr r="AR177" s="14"/>
        <tr r="AR177" s="14"/>
      </tp>
      <tp t="s">
        <v>#N/A N/A</v>
        <stp/>
        <stp>##V3_BDPV12</stp>
        <stp>XS2436124205 Corp</stp>
        <stp>RTG_MDY_LT_CORP_FAMILY</stp>
        <stp>[1.Weekly Download.xlsm]Coded!R115C14</stp>
        <tr r="N115" s="14"/>
      </tp>
      <tp t="s">
        <v>Ba1</v>
        <stp/>
        <stp>##V3_BDPV12</stp>
        <stp>XS2361211191 Corp</stp>
        <stp>RTG_MDY_LT_CORP_FAMILY</stp>
        <stp>[1.Weekly Download.xlsm]Coded!R145C14</stp>
        <tr r="N145" s="14"/>
        <tr r="N145" s="14"/>
      </tp>
      <tp t="s">
        <v>#N/A N/A</v>
        <stp/>
        <stp>##V3_BDPV12</stp>
        <stp>600705 CH Equity</stp>
        <stp>RTG_MDY_FOREIGN_LT_BANK_DEPOSITS</stp>
        <stp>[1.Weekly Download.xlsm]Coded!R143C60</stp>
        <tr r="BH143" s="14"/>
      </tp>
      <tp t="s">
        <v>#N/A N/A</v>
        <stp/>
        <stp>##V3_BDPV12</stp>
        <stp>600705 CH Equity</stp>
        <stp>RTG_MDY_FOREIGN_LT_BANK_DEPOSITS</stp>
        <stp>[1.Weekly Download.xlsm]Coded!R173C60</stp>
        <tr r="BH173" s="14"/>
      </tp>
      <tp t="s">
        <v>#N/A N/A</v>
        <stp/>
        <stp>##V3_BDPV12</stp>
        <stp>600705 CH Equity</stp>
        <stp>RTG_MDY_FOREIGN_LT_BANK_DEPOSITS</stp>
        <stp>[1.Weekly Download.xlsm]Coded!R100C60</stp>
        <tr r="BH100" s="14"/>
      </tp>
      <tp t="s">
        <v>#N/A N/A</v>
        <stp/>
        <stp>##V3_BDPV12</stp>
        <stp>000961 CH Equity</stp>
        <stp>RTG_MDY_FOREIGN_LT_BANK_DEPOSITS</stp>
        <stp>[1.Weekly Download.xlsm]Coded!R198C20</stp>
        <tr r="T198" s="14"/>
        <tr r="T198" s="14"/>
      </tp>
      <tp t="s">
        <v>N</v>
        <stp/>
        <stp>##V3_BDPV12</stp>
        <stp>XS2364590716 Corp</stp>
        <stp>SUSTAINABILITY_BOND_IND</stp>
        <stp>[1.Weekly Download.xlsm]Coded!R173C56</stp>
        <tr r="BD173" s="14"/>
        <tr r="BD173" s="14"/>
      </tp>
      <tp t="s">
        <v>N</v>
        <stp/>
        <stp>##V3_BDPV12</stp>
        <stp>XS2357443410 Corp</stp>
        <stp>SUSTAINABILITY_BOND_IND</stp>
        <stp>[1.Weekly Download.xlsm]Coded!R170C56</stp>
        <tr r="BD170" s="14"/>
        <tr r="BD170" s="14"/>
      </tp>
      <tp t="s">
        <v>#N/A N/A</v>
        <stp/>
        <stp>##V3_BDPV12</stp>
        <stp>XS2447542874 Corp</stp>
        <stp>FLOATER_FORMULA</stp>
        <stp>[1.Weekly Download.xlsm]Coded!R112C30</stp>
        <tr r="AD112" s="14"/>
      </tp>
      <tp t="s">
        <v>N</v>
        <stp/>
        <stp>##V3_BDPV12</stp>
        <stp>XS2223574380 Corp</stp>
        <stp>SUSTAINABILITY_BOND_IND</stp>
        <stp>[1.Weekly Download.xlsm]Coded!R281C56</stp>
        <tr r="BD281" s="14"/>
        <tr r="BD281" s="14"/>
      </tp>
      <tp t="s">
        <v>CSSC Hong Kong Shipping Co Ltd</v>
        <stp/>
        <stp>##V3_BDPV12</stp>
        <stp>XS2100650758 Corp</stp>
        <stp>GUARANTOR_NAME</stp>
        <stp>[1.Weekly Download.xlsm]Coded!R317C44</stp>
        <tr r="AR317" s="14"/>
        <tr r="AR317" s="14"/>
      </tp>
      <tp t="s">
        <v>Caa1</v>
        <stp/>
        <stp>##V3_BDPV12</stp>
        <stp>XS2343627712 Corp</stp>
        <stp>RTG_MDY_LT_CORP_FAMILY</stp>
        <stp>[1.Weekly Download.xlsm]Coded!R218C14</stp>
        <tr r="N218" s="14"/>
        <tr r="N218" s="14"/>
      </tp>
      <tp t="s">
        <v>#N/A N/A</v>
        <stp/>
        <stp>##V3_BDPV12</stp>
        <stp>XS2349744594 Corp</stp>
        <stp>RTG_MDY_LT_CORP_FAMILY</stp>
        <stp>[1.Weekly Download.xlsm]Coded!R198C14</stp>
        <tr r="N198" s="14"/>
      </tp>
      <tp t="s">
        <v>Caa1</v>
        <stp/>
        <stp>##V3_BDPV12</stp>
        <stp>XS2343627712 Corp</stp>
        <stp>RTG_MDY_LT_CORP_FAMILY</stp>
        <stp>[1.Weekly Download.xlsm]Coded!R203C14</stp>
        <tr r="N203" s="14"/>
        <tr r="N203" s="14"/>
      </tp>
      <tp t="s">
        <v>#N/A N/A</v>
        <stp/>
        <stp>##V3_BDPV12</stp>
        <stp>XS2422522685 Corp</stp>
        <stp>RTG_MDY_LT_CORP_FAMILY</stp>
        <stp>[1.Weekly Download.xlsm]Coded!R120C14</stp>
        <tr r="N120" s="14"/>
      </tp>
      <tp t="s">
        <v>USD</v>
        <stp/>
        <stp>##V3_BDPV12</stp>
        <stp>XS2288886216 Corp</stp>
        <stp>CRNCY</stp>
        <stp>[1.Weekly Download.xlsm]Coded!R233C52</stp>
        <tr r="AZ233" s="14"/>
        <tr r="AZ233" s="14"/>
      </tp>
      <tp t="s">
        <v>USD</v>
        <stp/>
        <stp>##V3_BDPV12</stp>
        <stp>XS2208864418 Corp</stp>
        <stp>CRNCY</stp>
        <stp>[1.Weekly Download.xlsm]Coded!R292C52</stp>
        <tr r="AZ292" s="14"/>
        <tr r="AZ292" s="14"/>
      </tp>
      <tp t="s">
        <v>#N/A N/A</v>
        <stp/>
        <stp>##V3_BDPV12</stp>
        <stp>600705 CH Equity</stp>
        <stp>RTG_MDY_FOREIGN_LT_BANK_DEPOSITS</stp>
        <stp>[1.Weekly Download.xlsm]Coded!R246C20</stp>
        <tr r="T246" s="14"/>
        <tr r="T246" s="14"/>
      </tp>
      <tp t="s">
        <v>#N/A N/A</v>
        <stp/>
        <stp>##V3_BDPV12</stp>
        <stp>000961 CH Equity</stp>
        <stp>RTG_MDY_FOREIGN_LT_BANK_DEPOSITS</stp>
        <stp>[1.Weekly Download.xlsm]Coded!R233C60</stp>
        <tr r="BH233" s="14"/>
      </tp>
      <tp t="s">
        <v>#N/A N/A</v>
        <stp/>
        <stp>##V3_BDPV12</stp>
        <stp>000961 CH Equity</stp>
        <stp>RTG_MDY_FOREIGN_LT_BANK_DEPOSITS</stp>
        <stp>[1.Weekly Download.xlsm]Coded!R285C60</stp>
        <tr r="BH285" s="14"/>
      </tp>
      <tp t="s">
        <v>N</v>
        <stp/>
        <stp>##V3_BDPV12</stp>
        <stp>XS2314627089 Corp</stp>
        <stp>SUSTAINABILITY_BOND_IND</stp>
        <stp>[1.Weekly Download.xlsm]Coded!R174C56</stp>
        <tr r="BD174" s="14"/>
        <tr r="BD174" s="14"/>
      </tp>
      <tp t="s">
        <v>N</v>
        <stp/>
        <stp>##V3_BDPV12</stp>
        <stp>XS2112787499 Corp</stp>
        <stp>SUSTAINABILITY_BOND_IND</stp>
        <stp>[1.Weekly Download.xlsm]Coded!R315C56</stp>
        <tr r="BD315" s="14"/>
        <tr r="BD315" s="14"/>
      </tp>
      <tp t="s">
        <v>Multiple Guarantors</v>
        <stp/>
        <stp>##V3_BDPV12</stp>
        <stp>XS2347497906 Corp</stp>
        <stp>GUARANTOR_NAME</stp>
        <stp>[1.Weekly Download.xlsm]Coded!R196C44</stp>
        <tr r="AR196" s="14"/>
        <tr r="AR196" s="14"/>
      </tp>
      <tp t="s">
        <v>#N/A N/A</v>
        <stp/>
        <stp>##V3_BDPV12</stp>
        <stp>XS2379456895 Corp</stp>
        <stp>RTG_MDY_LT_CORP_FAMILY</stp>
        <stp>[1.Weekly Download.xlsm]Coded!R158C14</stp>
        <tr r="N158" s="14"/>
      </tp>
      <tp t="s">
        <v>#N/A N/A</v>
        <stp/>
        <stp>##V3_BDPV12</stp>
        <stp>XS2344625632 Corp</stp>
        <stp>RTG_MDY_LT_CORP_FAMILY</stp>
        <stp>[1.Weekly Download.xlsm]Coded!R191C14</stp>
        <tr r="N191" s="14"/>
      </tp>
      <tp t="s">
        <v>USD</v>
        <stp/>
        <stp>##V3_BDPV12</stp>
        <stp>XS2298176988 Corp</stp>
        <stp>CRNCY</stp>
        <stp>[1.Weekly Download.xlsm]Coded!R238C52</stp>
        <tr r="AZ238" s="14"/>
        <tr r="AZ238" s="14"/>
      </tp>
      <tp t="s">
        <v>Baa2</v>
        <stp/>
        <stp>##V3_BDPV12</stp>
        <stp>600000 CH Equity</stp>
        <stp>RTG_MDY_FOREIGN_LT_BANK_DEPOSITS</stp>
        <stp>[1.Weekly Download.xlsm]Coded!R292C60</stp>
        <tr r="BH292" s="14"/>
        <tr r="BH292" s="14"/>
      </tp>
      <tp t="s">
        <v>N</v>
        <stp/>
        <stp>##V3_BDPV12</stp>
        <stp>XS2330495651 Corp</stp>
        <stp>SUSTAINABILITY_BOND_IND</stp>
        <stp>[1.Weekly Download.xlsm]Coded!R225C56</stp>
        <tr r="BD225" s="14"/>
        <tr r="BD225" s="14"/>
      </tp>
      <tp t="s">
        <v>N</v>
        <stp/>
        <stp>##V3_BDPV12</stp>
        <stp>XS2114327302 Corp</stp>
        <stp>SUSTAINABILITY_BOND_IND</stp>
        <stp>[1.Weekly Download.xlsm]Coded!R316C56</stp>
        <tr r="BD316" s="14"/>
        <tr r="BD316" s="14"/>
      </tp>
      <tp t="s">
        <v>#N/A N/A</v>
        <stp/>
        <stp>##V3_BDPV12</stp>
        <stp>XS2203986927 Corp</stp>
        <stp>FLOATER_FORMULA</stp>
        <stp>[1.Weekly Download.xlsm]Coded!R223C30</stp>
        <tr r="AD223" s="14"/>
      </tp>
      <tp t="s">
        <v>#N/A N/A</v>
        <stp/>
        <stp>##V3_BDPV12</stp>
        <stp>XS2346845584 Corp</stp>
        <stp>RTG_MDY_LT_CORP_FAMILY</stp>
        <stp>[1.Weekly Download.xlsm]Coded!R202C14</stp>
        <tr r="N202" s="14"/>
      </tp>
      <tp t="s">
        <v>WR</v>
        <stp/>
        <stp>##V3_BDPV12</stp>
        <stp>XS2125422290 Corp</stp>
        <stp>RTG_MDY_LT_CORP_FAMILY</stp>
        <stp>[1.Weekly Download.xlsm]Coded!R311C14</stp>
        <tr r="N311" s="14"/>
        <tr r="N311" s="14"/>
      </tp>
      <tp t="s">
        <v>#N/A N/A</v>
        <stp/>
        <stp>##V3_BDPV12</stp>
        <stp>XS2201821183 Corp</stp>
        <stp>RTG_MDY_LT_CORP_FAMILY</stp>
        <stp>[1.Weekly Download.xlsm]Coded!R294C14</stp>
        <tr r="N294" s="14"/>
      </tp>
      <tp t="s">
        <v>#N/A N/A</v>
        <stp/>
        <stp>##V3_BDPV12</stp>
        <stp>XS2203111120 Corp</stp>
        <stp>RTG_MDY_LT_CORP_FAMILY</stp>
        <stp>[1.Weekly Download.xlsm]Coded!R283C14</stp>
        <tr r="N283" s="14"/>
      </tp>
      <tp t="s">
        <v>#N/A N/A</v>
        <stp/>
        <stp>##V3_BDPV12</stp>
        <stp>600803 CH Equity</stp>
        <stp>RTG_MDY_FOREIGN_LT_BANK_DEPOSITS</stp>
        <stp>[1.Weekly Download.xlsm]Coded!R222C60</stp>
        <tr r="BH222" s="14"/>
      </tp>
      <tp t="s">
        <v>Baa2</v>
        <stp/>
        <stp>##V3_BDPV12</stp>
        <stp>600000 CH Equity</stp>
        <stp>RTG_MDY_FOREIGN_LT_BANK_DEPOSITS</stp>
        <stp>[1.Weekly Download.xlsm]Coded!R186C60</stp>
        <tr r="BH186" s="14"/>
        <tr r="BH186" s="14"/>
      </tp>
      <tp t="s">
        <v>Baa2</v>
        <stp/>
        <stp>##V3_BDPV12</stp>
        <stp>600000 CH Equity</stp>
        <stp>RTG_MDY_FOREIGN_LT_BANK_DEPOSITS</stp>
        <stp>[1.Weekly Download.xlsm]Coded!R185C60</stp>
        <tr r="BH185" s="14"/>
        <tr r="BH185" s="14"/>
      </tp>
      <tp t="s">
        <v>#N/A N/A</v>
        <stp/>
        <stp>##V3_BDPV12</stp>
        <stp>XS2418777285 Corp</stp>
        <stp>FLOATER_FORMULA</stp>
        <stp>[1.Weekly Download.xlsm]Coded!R126C30</stp>
        <tr r="AD126" s="14"/>
      </tp>
      <tp t="s">
        <v>#N/A N/A</v>
        <stp/>
        <stp>##V3_BDPV12</stp>
        <stp>XS2291799778 Corp</stp>
        <stp>RTG_MDY_LT_CORP_FAMILY</stp>
        <stp>[1.Weekly Download.xlsm]Coded!R250C14</stp>
        <tr r="N250" s="14"/>
      </tp>
      <tp t="s">
        <v>USD</v>
        <stp/>
        <stp>##V3_BDPV12</stp>
        <stp>XS2249848719 Corp</stp>
        <stp>CRNCY</stp>
        <stp>[1.Weekly Download.xlsm]Coded!R241C52</stp>
        <tr r="AZ241" s="14"/>
        <tr r="AZ241" s="14"/>
      </tp>
      <tp t="s">
        <v>#N/A N/A</v>
        <stp/>
        <stp>##V3_BDPV12</stp>
        <stp>000961 CH Equity</stp>
        <stp>RTG_MDY_FOREIGN_LT_BANK_DEPOSITS</stp>
        <stp>[1.Weekly Download.xlsm]Coded!R198C60</stp>
        <tr r="BH198" s="14"/>
      </tp>
      <tp t="s">
        <v>#N/A N/A</v>
        <stp/>
        <stp>##V3_BDPV12</stp>
        <stp>XS2422384946 Corp</stp>
        <stp>FLOATER_FORMULA</stp>
        <stp>[1.Weekly Download.xlsm]Coded!R121C30</stp>
        <tr r="AD121" s="14"/>
      </tp>
      <tp t="s">
        <v>N</v>
        <stp/>
        <stp>##V3_BDPV12</stp>
        <stp>XS2447552089 Corp</stp>
        <stp>SUSTAINABILITY_BOND_IND</stp>
        <stp>[1.Weekly Download.xlsm]Coded!R101C56</stp>
        <tr r="BD101" s="14"/>
        <tr r="BD101" s="14"/>
      </tp>
      <tp t="s">
        <v>Shandong Gold Group Co Ltd</v>
        <stp/>
        <stp>##V3_BDPV12</stp>
        <stp>XS2379669299 Corp</stp>
        <stp>GUARANTOR_NAME</stp>
        <stp>[1.Weekly Download.xlsm]Coded!R162C44</stp>
        <tr r="AR162" s="14"/>
        <tr r="AR162" s="14"/>
      </tp>
      <tp t="s">
        <v>#N/A N/A</v>
        <stp/>
        <stp>##V3_BDPV12</stp>
        <stp>XS2112787499 Corp</stp>
        <stp>FLOATER_FORMULA</stp>
        <stp>[1.Weekly Download.xlsm]Coded!R315C30</stp>
        <tr r="AD315" s="14"/>
      </tp>
      <tp t="s">
        <v>#N/A N/A</v>
        <stp/>
        <stp>##V3_BDPV12</stp>
        <stp>XS2314627089 Corp</stp>
        <stp>FLOATER_FORMULA</stp>
        <stp>[1.Weekly Download.xlsm]Coded!R174C30</stp>
        <tr r="AD174" s="14"/>
      </tp>
      <tp t="s">
        <v>N</v>
        <stp/>
        <stp>##V3_BDPV12</stp>
        <stp>HK0000555539 Corp</stp>
        <stp>FLOATER</stp>
        <stp>[1.Weekly Download.xlsm]Coded!R304C29</stp>
        <tr r="AC304" s="14"/>
        <tr r="AC304" s="14"/>
      </tp>
      <tp t="s">
        <v>USD</v>
        <stp/>
        <stp>##V3_BDPV12</stp>
        <stp>XS2471127584 Corp</stp>
        <stp>CRNCY</stp>
        <stp>[1.Weekly Download.xlsm]Coded!R104C52</stp>
        <tr r="AZ104" s="14"/>
        <tr r="AZ104" s="14"/>
      </tp>
      <tp t="s">
        <v>#N/A N/A</v>
        <stp/>
        <stp>##V3_BDPV12</stp>
        <stp>XS2385065656 Corp</stp>
        <stp>RTG_MDY_LT_CORP_FAMILY</stp>
        <stp>[1.Weekly Download.xlsm]Coded!R152C14</stp>
        <tr r="N152" s="14"/>
      </tp>
      <tp t="s">
        <v>#N/A N/A</v>
        <stp/>
        <stp>##V3_BDPV12</stp>
        <stp>XS2114327302 Corp</stp>
        <stp>FLOATER_FORMULA</stp>
        <stp>[1.Weekly Download.xlsm]Coded!R316C30</stp>
        <tr r="AD316" s="14"/>
      </tp>
      <tp t="s">
        <v>#N/A N/A</v>
        <stp/>
        <stp>##V3_BDPV12</stp>
        <stp>XS2330495651 Corp</stp>
        <stp>FLOATER_FORMULA</stp>
        <stp>[1.Weekly Download.xlsm]Coded!R225C30</stp>
        <tr r="AD225" s="14"/>
      </tp>
      <tp t="s">
        <v>N</v>
        <stp/>
        <stp>##V3_BDPV12</stp>
        <stp>XS2203986927 Corp</stp>
        <stp>SUSTAINABILITY_BOND_IND</stp>
        <stp>[1.Weekly Download.xlsm]Coded!R223C56</stp>
        <tr r="BD223" s="14"/>
        <tr r="BD223" s="14"/>
      </tp>
      <tp t="s">
        <v>N</v>
        <stp/>
        <stp>##V3_BDPV12</stp>
        <stp>XS2418777285 Corp</stp>
        <stp>SUSTAINABILITY_BOND_IND</stp>
        <stp>[1.Weekly Download.xlsm]Coded!R126C56</stp>
        <tr r="BD126" s="14"/>
        <tr r="BD126" s="14"/>
      </tp>
      <tp t="s">
        <v>Jiangsu Zhongnan Construction Group Co Ltd</v>
        <stp/>
        <stp>##V3_BDPV12</stp>
        <stp>XS2288886216 Corp</stp>
        <stp>GUARANTOR_NAME</stp>
        <stp>[1.Weekly Download.xlsm]Coded!R233C44</stp>
        <tr r="AR233" s="14"/>
        <tr r="AR233" s="14"/>
      </tp>
      <tp t="s">
        <v>#N/A N/A</v>
        <stp/>
        <stp>##V3_BDPV12</stp>
        <stp>300059 CH Equity</stp>
        <stp>RTG_MDY_FOREIGN_LT_BANK_DEPOSITS</stp>
        <stp>[1.Weekly Download.xlsm]Coded!R130C20</stp>
        <tr r="T130" s="14"/>
        <tr r="T130" s="14"/>
      </tp>
      <tp t="s">
        <v>N</v>
        <stp/>
        <stp>##V3_BDPV12</stp>
        <stp>XS2422384946 Corp</stp>
        <stp>SUSTAINABILITY_BOND_IND</stp>
        <stp>[1.Weekly Download.xlsm]Coded!R121C56</stp>
        <tr r="BD121" s="14"/>
        <tr r="BD121" s="14"/>
      </tp>
      <tp t="s">
        <v>#N/A N/A</v>
        <stp/>
        <stp>##V3_BDPV12</stp>
        <stp>XS2447552089 Corp</stp>
        <stp>FLOATER_FORMULA</stp>
        <stp>[1.Weekly Download.xlsm]Coded!R101C30</stp>
        <tr r="AD101" s="14"/>
      </tp>
      <tp t="s">
        <v>#N/A N/A</v>
        <stp/>
        <stp>##V3_BDPV12</stp>
        <stp>XS2385392936 Corp</stp>
        <stp>GUARANTOR_NAME</stp>
        <stp>[1.Weekly Download.xlsm]Coded!R151C44</stp>
        <tr r="AR151" s="14"/>
      </tp>
      <tp t="s">
        <v>#N/A N/A</v>
        <stp/>
        <stp>##V3_BDPV12</stp>
        <stp>XS2320304376 Corp</stp>
        <stp>FLOATER_FORMULA</stp>
        <stp>[1.Weekly Download.xlsm]Coded!R208C30</stp>
        <tr r="AD208" s="14"/>
      </tp>
      <tp t="s">
        <v>#N/A N/A</v>
        <stp/>
        <stp>##V3_BDPV12</stp>
        <stp>XS2115047735 Corp</stp>
        <stp>FLOATER_FORMULA</stp>
        <stp>[1.Weekly Download.xlsm]Coded!R318C30</stp>
        <tr r="AD318" s="14"/>
      </tp>
      <tp t="s">
        <v>#N/A N/A</v>
        <stp/>
        <stp>##V3_BDPV12</stp>
        <stp>XS2361280162 Corp</stp>
        <stp>FLOATER_FORMULA</stp>
        <stp>[1.Weekly Download.xlsm]Coded!R179C30</stp>
        <tr r="AD179" s="14"/>
      </tp>
      <tp t="s">
        <v>#N/A N/A</v>
        <stp/>
        <stp>##V3_BDPV12</stp>
        <stp>XS2455963590 Corp</stp>
        <stp>FLOATER_FORMULA</stp>
        <stp>[1.Weekly Download.xlsm]Coded!R109C30</stp>
        <tr r="AD109" s="14"/>
      </tp>
      <tp t="s">
        <v>#N/A N/A</v>
        <stp/>
        <stp>##V3_BDPV12</stp>
        <stp>XS2455213590 Corp</stp>
        <stp>FLOATER_FORMULA</stp>
        <stp>[1.Weekly Download.xlsm]Coded!R111C30</stp>
        <tr r="AD111" s="14"/>
      </tp>
      <tp t="s">
        <v>#N/A N/A</v>
        <stp/>
        <stp>##V3_BDPV12</stp>
        <stp>XS2374621493 Corp</stp>
        <stp>FLOATER_FORMULA</stp>
        <stp>[1.Weekly Download.xlsm]Coded!R163C30</stp>
        <tr r="AD163" s="14"/>
      </tp>
      <tp t="s">
        <v>USD</v>
        <stp/>
        <stp>##V3_BDPV12</stp>
        <stp>XS2297070190 Corp</stp>
        <stp>CRNCY</stp>
        <stp>[1.Weekly Download.xlsm]Coded!R240C52</stp>
        <tr r="AZ240" s="14"/>
        <tr r="AZ240" s="14"/>
      </tp>
      <tp t="s">
        <v>#N/A N/A</v>
        <stp/>
        <stp>##V3_BDPV12</stp>
        <stp>XS2127824592 Corp</stp>
        <stp>FLOATER_FORMULA</stp>
        <stp>[1.Weekly Download.xlsm]Coded!R277C30</stp>
        <tr r="AD277" s="14"/>
      </tp>
      <tp t="s">
        <v>#N/A N/A</v>
        <stp/>
        <stp>##V3_BDPV12</stp>
        <stp>XS2344842575 Corp</stp>
        <stp>FLOATER_FORMULA</stp>
        <stp>[1.Weekly Download.xlsm]Coded!R195C30</stp>
        <tr r="AD195" s="14"/>
      </tp>
      <tp t="s">
        <v>#N/A N/A</v>
        <stp/>
        <stp>##V3_BDPV12</stp>
        <stp>XS2247412518 Corp</stp>
        <stp>FLOATER_FORMULA</stp>
        <stp>[1.Weekly Download.xlsm]Coded!R271C30</stp>
        <tr r="AD271" s="14"/>
      </tp>
      <tp t="s">
        <v>WR</v>
        <stp/>
        <stp>##V3_BDPV12</stp>
        <stp>XS2385392779 Corp</stp>
        <stp>RTG_MDY_LT_CORP_FAMILY</stp>
        <stp>[1.Weekly Download.xlsm]Coded!R150C14</stp>
        <tr r="N150" s="14"/>
        <tr r="N150" s="14"/>
      </tp>
      <tp t="s">
        <v>#N/A N/A</v>
        <stp/>
        <stp>##V3_BDPV12</stp>
        <stp>XS2213048965 Corp</stp>
        <stp>RTG_MDY_LT_CORP_FAMILY</stp>
        <stp>[1.Weekly Download.xlsm]Coded!R272C14</stp>
        <tr r="N272" s="14"/>
      </tp>
      <tp t="s">
        <v>USD</v>
        <stp/>
        <stp>##V3_BDPV12</stp>
        <stp>XS2094050593 Corp</stp>
        <stp>CRNCY</stp>
        <stp>[1.Weekly Download.xlsm]Coded!R278C52</stp>
        <tr r="AZ278" s="14"/>
        <tr r="AZ278" s="14"/>
      </tp>
      <tp t="s">
        <v>#N/A N/A</v>
        <stp/>
        <stp>##V3_BDPV12</stp>
        <stp>300059 CH Equity</stp>
        <stp>RTG_MDY_FOREIGN_LT_BANK_DEPOSITS</stp>
        <stp>[1.Weekly Download.xlsm]Coded!R130C60</stp>
        <tr r="BH130" s="14"/>
      </tp>
      <tp t="s">
        <v>N</v>
        <stp/>
        <stp>##V3_BDPV12</stp>
        <stp>XS2447542874 Corp</stp>
        <stp>SUSTAINABILITY_BOND_IND</stp>
        <stp>[1.Weekly Download.xlsm]Coded!R112C56</stp>
        <tr r="BD112" s="14"/>
        <tr r="BD112" s="14"/>
      </tp>
      <tp t="s">
        <v>#N/A N/A</v>
        <stp/>
        <stp>##V3_BDPV12</stp>
        <stp>XS2223574380 Corp</stp>
        <stp>FLOATER_FORMULA</stp>
        <stp>[1.Weekly Download.xlsm]Coded!R281C30</stp>
        <tr r="AD281" s="14"/>
      </tp>
      <tp t="s">
        <v>#N/A N/A</v>
        <stp/>
        <stp>##V3_BDPV12</stp>
        <stp>XS2357443410 Corp</stp>
        <stp>FLOATER_FORMULA</stp>
        <stp>[1.Weekly Download.xlsm]Coded!R170C30</stp>
        <tr r="AD170" s="14"/>
      </tp>
      <tp t="s">
        <v>#N/A N/A</v>
        <stp/>
        <stp>##V3_BDPV12</stp>
        <stp>XS2364590716 Corp</stp>
        <stp>FLOATER_FORMULA</stp>
        <stp>[1.Weekly Download.xlsm]Coded!R173C30</stp>
        <tr r="AD173" s="14"/>
      </tp>
      <tp t="s">
        <v>#N/A N/A</v>
        <stp/>
        <stp>##V3_BDPV12</stp>
        <stp>HK0000555539 Corp</stp>
        <stp>GUARANTOR_NAME</stp>
        <stp>[1.Weekly Download.xlsm]Coded!R304C44</stp>
        <tr r="AR304" s="14"/>
      </tp>
      <tp t="s">
        <v>N</v>
        <stp/>
        <stp>##V3_BDPV12</stp>
        <stp>HK0000744695 Corp</stp>
        <stp>SOCIAL_BOND_IND</stp>
        <stp>[1.Weekly Download.xlsm]Coded!R187C57</stp>
        <tr r="BE187" s="14"/>
        <tr r="BE187" s="14"/>
      </tp>
      <tp t="s">
        <v>#N/A Invalid Security</v>
        <stp/>
        <stp>##V3_BDPV12</stp>
        <stp xml:space="preserve"> CompanyID</stp>
        <stp>Name</stp>
        <stp>[1.Weekly Download.xlsm]Coded!R89C7</stp>
        <tr r="G89" s="14"/>
      </tp>
      <tp t="s">
        <v>#N/A Invalid Security</v>
        <stp/>
        <stp>##V3_BDPV12</stp>
        <stp xml:space="preserve"> CompanyID</stp>
        <stp>Name</stp>
        <stp>[1.Weekly Download.xlsm]Coded!R99C7</stp>
        <tr r="G99" s="14"/>
      </tp>
      <tp t="s">
        <v>#N/A Invalid Security</v>
        <stp/>
        <stp>##V3_BDPV12</stp>
        <stp xml:space="preserve"> CompanyID</stp>
        <stp>Name</stp>
        <stp>[1.Weekly Download.xlsm]Coded!R19C7</stp>
        <tr r="G19" s="14"/>
      </tp>
      <tp t="s">
        <v>#N/A Invalid Security</v>
        <stp/>
        <stp>##V3_BDPV12</stp>
        <stp xml:space="preserve"> CompanyID</stp>
        <stp>Name</stp>
        <stp>[1.Weekly Download.xlsm]Coded!R29C7</stp>
        <tr r="G29" s="14"/>
      </tp>
      <tp t="s">
        <v>#N/A Invalid Security</v>
        <stp/>
        <stp>##V3_BDPV12</stp>
        <stp xml:space="preserve"> CompanyID</stp>
        <stp>Name</stp>
        <stp>[1.Weekly Download.xlsm]Coded!R39C7</stp>
        <tr r="G39" s="14"/>
      </tp>
      <tp t="s">
        <v>#N/A Invalid Security</v>
        <stp/>
        <stp>##V3_BDPV12</stp>
        <stp xml:space="preserve"> CompanyID</stp>
        <stp>Name</stp>
        <stp>[1.Weekly Download.xlsm]Coded!R49C7</stp>
        <tr r="G49" s="14"/>
      </tp>
      <tp t="s">
        <v>#N/A Invalid Security</v>
        <stp/>
        <stp>##V3_BDPV12</stp>
        <stp xml:space="preserve"> CompanyID</stp>
        <stp>Name</stp>
        <stp>[1.Weekly Download.xlsm]Coded!R59C7</stp>
        <tr r="G59" s="14"/>
      </tp>
      <tp t="s">
        <v>#N/A Invalid Security</v>
        <stp/>
        <stp>##V3_BDPV12</stp>
        <stp xml:space="preserve"> CompanyID</stp>
        <stp>Name</stp>
        <stp>[1.Weekly Download.xlsm]Coded!R69C7</stp>
        <tr r="G69" s="14"/>
      </tp>
      <tp t="s">
        <v>#N/A Invalid Security</v>
        <stp/>
        <stp>##V3_BDPV12</stp>
        <stp xml:space="preserve"> CompanyID</stp>
        <stp>Name</stp>
        <stp>[1.Weekly Download.xlsm]Coded!R79C7</stp>
        <tr r="G79" s="14"/>
      </tp>
      <tp t="s">
        <v>N</v>
        <stp/>
        <stp>##V3_BDPV12</stp>
        <stp>HK0000814258 Corp</stp>
        <stp>SOCIAL_BOND_IND</stp>
        <stp>[1.Weekly Download.xlsm]Coded!R113C57</stp>
        <tr r="BE113" s="14"/>
        <tr r="BE113" s="14"/>
      </tp>
      <tp t="s">
        <v>#N/A N/A</v>
        <stp/>
        <stp>##V3_BDPV12</stp>
        <stp>AEHZ CH Equity</stp>
        <stp>RTG_MDY_FOREIGN_LT_BANK_DEPOSITS</stp>
        <stp>[1.Weekly Download.xlsm]Coded!R163C20</stp>
        <tr r="T163" s="14"/>
        <tr r="T163" s="14"/>
      </tp>
      <tp t="s">
        <v>N</v>
        <stp/>
        <stp>##V3_BDPV12</stp>
        <stp>HK0000744802 Corp</stp>
        <stp>SOCIAL_BOND_IND</stp>
        <stp>[1.Weekly Download.xlsm]Coded!R185C57</stp>
        <tr r="BE185" s="14"/>
        <tr r="BE185" s="14"/>
      </tp>
      <tp t="s">
        <v>#N/A N/A</v>
        <stp/>
        <stp>##V3_BDPV12</stp>
        <stp>AEHZ CH Equity</stp>
        <stp>RTG_MDY_FOREIGN_LT_BANK_DEPOSITS</stp>
        <stp>[1.Weekly Download.xlsm]Coded!R163C60</stp>
        <tr r="BH163" s="14"/>
      </tp>
    </main>
    <main first="bofaddin.rtdserver">
      <tp t="s">
        <v>#N/A N/A</v>
        <stp/>
        <stp>BDS|15652886984029109319</stp>
        <tr r="AL83" s="14"/>
        <tr r="F83" s="14"/>
      </tp>
      <tp t="s">
        <v>#N/A N/A</v>
        <stp/>
        <stp>BDS|12812855032391606733</stp>
        <tr r="AL16" s="14"/>
        <tr r="F16" s="14"/>
      </tp>
    </main>
    <main first="bloomberg.rtd">
      <tp t="s">
        <v>#N/A N/A</v>
        <stp/>
        <stp>##V3_BDPV12</stp>
        <stp>1897412D HK Equity</stp>
        <stp>EQY_PRIM_SECURITY_PRIM_EXCH</stp>
        <stp>[1.Weekly Download.xlsm]Coded!R192C35</stp>
        <tr r="AI192" s="14"/>
      </tp>
    </main>
    <main first="bofaddin.rtdserver">
      <tp t="s">
        <v>#N/A N/A</v>
        <stp/>
        <stp>BDS|17070999906331311047</stp>
        <tr r="AS10" s="14"/>
      </tp>
      <tp t="s">
        <v>#N/A N/A</v>
        <stp/>
        <stp>BDS|13812836527580712630</stp>
        <tr r="AS273" s="14"/>
      </tp>
      <tp t="s">
        <v>#N/A N/A</v>
        <stp/>
        <stp>BDS|10080891144887104443</stp>
        <tr r="AS131" s="14"/>
      </tp>
      <tp t="s">
        <v>#N/A N/A</v>
        <stp/>
        <stp>BDS|14310850378502512624</stp>
        <tr r="AS95" s="14"/>
      </tp>
    </main>
    <main first="bloomberg.rtd">
      <tp t="s">
        <v>#N/A N/A</v>
        <stp/>
        <stp>##V3_BDPV12</stp>
        <stp>1510378D CH Equity</stp>
        <stp>EQY_PRIM_SECURITY_PRIM_EXCH</stp>
        <stp>[1.Weekly Download.xlsm]Coded!R304C35</stp>
        <tr r="AI304" s="14"/>
      </tp>
    </main>
    <main first="bofaddin.rtdserver">
      <tp t="s">
        <v>#N/A N/A</v>
        <stp/>
        <stp>BDS|17071872659132454748</stp>
        <tr r="AL116" s="14"/>
        <tr r="F116" s="14"/>
      </tp>
      <tp t="s">
        <v>#N/A N/A</v>
        <stp/>
        <stp>BDS|15060431446748226292</stp>
        <tr r="AS205" s="14"/>
      </tp>
      <tp t="s">
        <v>#N/A N/A</v>
        <stp/>
        <stp>BDS|17297739310827764988</stp>
        <tr r="AS107" s="14"/>
      </tp>
    </main>
    <main first="bloomberg.rtd">
      <tp t="s">
        <v>BBB+</v>
        <stp/>
        <stp>##V3_BDPV12</stp>
        <stp>CICCHZ HK Equity</stp>
        <stp>RTG_FITCH_LT_ISSUER_DEFAULT</stp>
        <stp>[1.Weekly Download.xlsm]Coded!R25C24</stp>
        <tr r="X25" s="14"/>
        <tr r="X25" s="14"/>
        <tr r="X25" s="14"/>
      </tp>
    </main>
    <main first="bofaddin.rtdserver">
      <tp t="s">
        <v>#N/A N/A</v>
        <stp/>
        <stp>BDS|16973824032040375268</stp>
        <tr r="AS171" s="14"/>
      </tp>
      <tp t="s">
        <v>#N/A N/A</v>
        <stp/>
        <stp>BDS|15809594740249806254</stp>
        <tr r="AS252" s="14"/>
      </tp>
    </main>
    <main first="bloomberg.rtd">
      <tp t="s">
        <v>#N/A N/A</v>
        <stp/>
        <stp>##V3_BDPV12</stp>
        <stp>1003290D HK Equity</stp>
        <stp>EQY_PRIM_SECURITY_PRIM_EXCH</stp>
        <stp>[1.Weekly Download.xlsm]Coded!R200C35</stp>
        <tr r="AI200" s="14"/>
      </tp>
      <tp t="s">
        <v>#N/A N/A</v>
        <stp/>
        <stp>##V3_BDPV12</stp>
        <stp>1870316D HK Equity</stp>
        <stp>EQY_PRIM_SECURITY_PRIM_EXCH</stp>
        <stp>[1.Weekly Download.xlsm]Coded!R241C35</stp>
        <tr r="AI241" s="14"/>
      </tp>
      <tp t="s">
        <v>#N/A N/A</v>
        <stp/>
        <stp>##V3_BDPV12</stp>
        <stp>CICCHZ HK Equity</stp>
        <stp>RTG_MDY_ISSUER</stp>
        <stp>[1.Weekly Download.xlsm]Coded!R25C19</stp>
        <tr r="S25" s="14"/>
        <tr r="S25" s="14"/>
      </tp>
      <tp t="s">
        <v>BBB+</v>
        <stp/>
        <stp>##V3_BDPV12</stp>
        <stp>QDCCIZ CH Equity</stp>
        <stp>RTG_FITCH_LT_ISSUER_DEFAULT</stp>
        <stp>[1.Weekly Download.xlsm]Coded!R96C62</stp>
        <tr r="BJ96" s="14"/>
        <tr r="BJ96" s="14"/>
      </tp>
      <tp t="s">
        <v>BBB+</v>
        <stp/>
        <stp>##V3_BDPV12</stp>
        <stp>QDCCIZ CH Equity</stp>
        <stp>RTG_FITCH_LT_ISSUER_DEFAULT</stp>
        <stp>[1.Weekly Download.xlsm]Coded!R44C62</stp>
        <tr r="BJ44" s="14"/>
        <tr r="BJ44" s="14"/>
      </tp>
      <tp t="s">
        <v>#N/A N/A</v>
        <stp/>
        <stp>##V3_BDPV12</stp>
        <stp>1643446D CH Equity</stp>
        <stp>EQY_PRIM_SECURITY_PRIM_EXCH</stp>
        <stp>[1.Weekly Download.xlsm]Coded!R145C35</stp>
        <tr r="AI145" s="14"/>
      </tp>
    </main>
    <main first="bofaddin.rtdserver">
      <tp t="s">
        <v>#N/A N/A</v>
        <stp/>
        <stp>BDS|10064754962858071664</stp>
        <tr r="AL176" s="14"/>
        <tr r="AL193" s="14"/>
        <tr r="F176" s="14"/>
        <tr r="F193" s="14"/>
      </tp>
      <tp t="s">
        <v>#N/A N/A</v>
        <stp/>
        <stp>BDS|13560063470768053325</stp>
        <tr r="AL156" s="14"/>
        <tr r="F156" s="14"/>
      </tp>
      <tp t="s">
        <v>#N/A N/A</v>
        <stp/>
        <stp>BDS|13706955455016266643</stp>
        <tr r="AS202" s="14"/>
      </tp>
      <tp t="s">
        <v>#N/A N/A</v>
        <stp/>
        <stp>BDS|12850960684525934923</stp>
        <tr r="AL296" s="14"/>
        <tr r="F296" s="14"/>
      </tp>
      <tp t="s">
        <v>#N/A N/A</v>
        <stp/>
        <stp>BDS|13058352964348459146</stp>
        <tr r="AS27" s="14"/>
        <tr r="AS27" s="14"/>
      </tp>
    </main>
    <main first="bloomberg.rtd">
      <tp t="s">
        <v>#N/A N/A</v>
        <stp/>
        <stp>##V3_BDPV12</stp>
        <stp>1003290D HK Equity</stp>
        <stp>EQY_PRIM_SECURITY_PRIM_EXCH</stp>
        <stp>[1.Weekly Download.xlsm]Coded!R101C35</stp>
        <tr r="AI101" s="14"/>
      </tp>
      <tp t="s">
        <v>#N/A N/A</v>
        <stp/>
        <stp>##V3_BDPV12</stp>
        <stp>1003290D HK Equity</stp>
        <stp>EQY_PRIM_SECURITY_PRIM_EXCH</stp>
        <stp>[1.Weekly Download.xlsm]Coded!R199C35</stp>
        <tr r="AI199" s="14"/>
      </tp>
      <tp t="s">
        <v>#N/A N/A</v>
        <stp/>
        <stp>##V3_BDPV12</stp>
        <stp>IFELCZ CH Equity</stp>
        <stp>RTG_MDY_FOREIGN_LT_BANK_DEPOSITS</stp>
        <stp>[1.Weekly Download.xlsm]Coded!R45C60</stp>
        <tr r="BH45" s="14"/>
      </tp>
      <tp t="s">
        <v>#N/A N/A</v>
        <stp/>
        <stp>##V3_BDPV12</stp>
        <stp>IFELCZ CH Equity</stp>
        <stp>RTG_MDY_FOREIGN_LT_BANK_DEPOSITS</stp>
        <stp>[1.Weekly Download.xlsm]Coded!R68C60</stp>
        <tr r="BH68" s="14"/>
      </tp>
    </main>
    <main first="bofaddin.rtdserver">
      <tp t="s">
        <v>#N/A N/A</v>
        <stp/>
        <stp>BDS|10757281769458441358</stp>
        <tr r="AS162" s="14"/>
      </tp>
      <tp t="s">
        <v>#N/A N/A</v>
        <stp/>
        <stp>BDS|13079419958914716993</stp>
        <tr r="AL307" s="14"/>
        <tr r="F307" s="14"/>
      </tp>
      <tp t="s">
        <v>#N/A N/A</v>
        <stp/>
        <stp>BDH|11266809062712177238</stp>
        <tr r="M26" s="24"/>
      </tp>
    </main>
    <main first="bloomberg.rtd">
      <tp t="s">
        <v>#N/A N/A</v>
        <stp/>
        <stp>##V3_BDPV12</stp>
        <stp>1611299D CH Equity</stp>
        <stp>RTG_MOODY_LONG_TERM</stp>
        <stp>[1.Weekly Download.xlsm]Coded!R236C21</stp>
        <tr r="U236" s="14"/>
        <tr r="U236" s="14"/>
      </tp>
      <tp t="s">
        <v>#N/A N/A</v>
        <stp/>
        <stp>##V3_BDPV12</stp>
        <stp>1611299D CH Equity</stp>
        <stp>RTG_MOODY_LONG_TERM</stp>
        <stp>[1.Weekly Download.xlsm]Coded!R237C21</stp>
        <tr r="U237" s="14"/>
        <tr r="U237" s="14"/>
      </tp>
      <tp t="s">
        <v>#N/A N/A</v>
        <stp/>
        <stp>##V3_BDPV12</stp>
        <stp>0792980D CH Equity</stp>
        <stp>RTG_MOODY_LONG_TERM</stp>
        <stp>[1.Weekly Download.xlsm]Coded!R242C21</stp>
        <tr r="U242" s="14"/>
        <tr r="U242" s="14"/>
      </tp>
      <tp t="s">
        <v>23/5/2023</v>
        <stp/>
        <stp>##V3_BDPV12</stp>
        <stp>HK0000929262 Corp</stp>
        <stp>SECURITY_PRICING_DATE</stp>
        <stp>[1.Weekly Download.xlsm]Coded!R39C49</stp>
        <tr r="AW39" s="14"/>
        <tr r="AW39" s="14"/>
        <tr r="AW39" s="14"/>
      </tp>
      <tp t="s">
        <v>#N/A N/A</v>
        <stp/>
        <stp>##V3_BDPV12</stp>
        <stp>1776488D CH Equity</stp>
        <stp>RTG_MOODY_LONG_TERM</stp>
        <stp>[1.Weekly Download.xlsm]Coded!R171C21</stp>
        <tr r="U171" s="14"/>
        <tr r="U171" s="14"/>
      </tp>
      <tp t="s">
        <v>#N/A N/A</v>
        <stp/>
        <stp>##V3_BDPV12</stp>
        <stp>1946531D KY Equity</stp>
        <stp>EQY_PRIM_SECURITY_PRIM_EXCH</stp>
        <stp>[1.Weekly Download.xlsm]Coded!R128C35</stp>
        <tr r="AI128" s="14"/>
      </tp>
      <tp t="s">
        <v>#N/A N/A</v>
        <stp/>
        <stp>##V3_BDPV12</stp>
        <stp>WLKTIZ HK Equity</stp>
        <stp>RTG_MDY_LT_CORP_FAMILY</stp>
        <stp>[1.Weekly Download.xlsm]Coded!R40C22</stp>
        <tr r="V40" s="14"/>
        <tr r="V40" s="14"/>
      </tp>
      <tp t="s">
        <v>#N/A N/A</v>
        <stp/>
        <stp>##V3_BDPV12</stp>
        <stp>WLKTIZ HK Equity</stp>
        <stp>RTG_MDY_LT_CORP_FAMILY</stp>
        <stp>[1.Weekly Download.xlsm]Coded!R21C22</stp>
        <tr r="V21" s="14"/>
        <tr r="V21" s="14"/>
      </tp>
      <tp t="s">
        <v>12/9/2023</v>
        <stp/>
        <stp>##V3_BDPV12</stp>
        <stp>HK0000947231 Corp</stp>
        <stp>SECURITY_PRICING_DATE</stp>
        <stp>[1.Weekly Download.xlsm]Coded!R10C49</stp>
        <tr r="AW10" s="14"/>
        <tr r="AW10" s="14"/>
        <tr r="AW10" s="14"/>
      </tp>
      <tp>
        <v>100</v>
        <stp/>
        <stp>##V3_BDPV12</stp>
        <stp>XS2417332389 Corp</stp>
        <stp>ISSUE_PX</stp>
        <stp>[1.Weekly Download.xlsm]Coded!R125C54</stp>
        <tr r="BB125" s="14"/>
        <tr r="BB125" s="14"/>
      </tp>
      <tp>
        <v>100</v>
        <stp/>
        <stp>##V3_BDPV12</stp>
        <stp>XS2371893533 Corp</stp>
        <stp>ISSUE_PX</stp>
        <stp>[1.Weekly Download.xlsm]Coded!R172C54</stp>
        <tr r="BB172" s="14"/>
        <tr r="BB172" s="14"/>
      </tp>
      <tp t="s">
        <v>#N/A N/A</v>
        <stp/>
        <stp>##V3_BDPV12</stp>
        <stp>1397212D CH Equity</stp>
        <stp>RTG_MDY_ISSUER</stp>
        <stp>[1.Weekly Download.xlsm]Coded!R300C59</stp>
        <tr r="BG300" s="14"/>
      </tp>
      <tp>
        <v>99.866</v>
        <stp/>
        <stp>##V3_BDPV12</stp>
        <stp>XS2471127584 Corp</stp>
        <stp>ISSUE_PX</stp>
        <stp>[1.Weekly Download.xlsm]Coded!R104C54</stp>
        <tr r="BB104" s="14"/>
        <tr r="BB104" s="14"/>
      </tp>
      <tp t="s">
        <v>#N/A N/A</v>
        <stp/>
        <stp>##V3_BDPV12</stp>
        <stp>1274279D CH Equity</stp>
        <stp>RTG_MDY_ISSUER</stp>
        <stp>[1.Weekly Download.xlsm]Coded!R284C19</stp>
        <tr r="S284" s="14"/>
        <tr r="S284" s="14"/>
      </tp>
      <tp t="s">
        <v>A-</v>
        <stp/>
        <stp>##V3_BDPV12</stp>
        <stp>CPIZ CH Equity</stp>
        <stp>RTG_SP_LT_FC_ISSUER_CREDIT</stp>
        <stp>[1.Weekly Download.xlsm]Coded!R290C23</stp>
        <tr r="W290" s="14"/>
        <tr r="W290" s="14"/>
        <tr r="W290" s="14"/>
      </tp>
      <tp t="s">
        <v>#N/A N/A</v>
        <stp/>
        <stp>##V3_BDPV12</stp>
        <stp>1711233D CH Equity</stp>
        <stp>RTG_MDY_ISSUER</stp>
        <stp>[1.Weekly Download.xlsm]Coded!R257C19</stp>
        <tr r="S257" s="14"/>
        <tr r="S257" s="14"/>
      </tp>
      <tp t="s">
        <v>#N/A N/A</v>
        <stp/>
        <stp>##V3_BDPV12</stp>
        <stp>1274279D CH Equity</stp>
        <stp>RTG_MDY_ISSUER</stp>
        <stp>[1.Weekly Download.xlsm]Coded!R316C19</stp>
        <tr r="S316" s="14"/>
        <tr r="S316" s="14"/>
      </tp>
      <tp t="s">
        <v>Baa2</v>
        <stp/>
        <stp>##V3_BDPV12</stp>
        <stp>1277211D CH Equity</stp>
        <stp>RTG_MDY_ISSUER</stp>
        <stp>[1.Weekly Download.xlsm]Coded!R181C59</stp>
        <tr r="BG181" s="14"/>
        <tr r="BG181" s="14"/>
      </tp>
      <tp>
        <v>100</v>
        <stp/>
        <stp>##V3_BDPV12</stp>
        <stp>XS2126415293 Corp</stp>
        <stp>ISSUE_PX</stp>
        <stp>[1.Weekly Download.xlsm]Coded!R306C54</stp>
        <tr r="BB306" s="14"/>
        <tr r="BB306" s="14"/>
      </tp>
      <tp t="s">
        <v>#N/A N/A</v>
        <stp/>
        <stp>##V3_BDPV12</stp>
        <stp>1397212D CH Equity</stp>
        <stp>RTG_MDY_ISSUER</stp>
        <stp>[1.Weekly Download.xlsm]Coded!R300C19</stp>
        <tr r="S300" s="14"/>
        <tr r="S300" s="14"/>
      </tp>
      <tp>
        <v>100</v>
        <stp/>
        <stp>##V3_BDPV12</stp>
        <stp>XS2332497697 Corp</stp>
        <stp>ISSUE_PX</stp>
        <stp>[1.Weekly Download.xlsm]Coded!R209C54</stp>
        <tr r="BB209" s="14"/>
        <tr r="BB209" s="14"/>
      </tp>
      <tp>
        <v>100</v>
        <stp/>
        <stp>##V3_BDPV12</stp>
        <stp>XS2314627089 Corp</stp>
        <stp>ISSUE_PX</stp>
        <stp>[1.Weekly Download.xlsm]Coded!R174C54</stp>
        <tr r="BB174" s="14"/>
        <tr r="BB174" s="14"/>
      </tp>
      <tp t="s">
        <v>#N/A Field Not Applicable</v>
        <stp/>
        <stp>##V3_BDPV12</stp>
        <stp>XS2314498093 Corp</stp>
        <stp>ISSUE_PX</stp>
        <stp>[1.Weekly Download.xlsm]Coded!R267C54</stp>
        <tr r="BB267" s="14"/>
      </tp>
      <tp>
        <v>100</v>
        <stp/>
        <stp>##V3_BDPV12</stp>
        <stp>XS2422522685 Corp</stp>
        <stp>ISSUE_PX</stp>
        <stp>[1.Weekly Download.xlsm]Coded!R120C54</stp>
        <tr r="BB120" s="14"/>
        <tr r="BB120" s="14"/>
      </tp>
      <tp t="s">
        <v>#N/A N/A</v>
        <stp/>
        <stp>##V3_BDPV12</stp>
        <stp>1274279D CH Equity</stp>
        <stp>RTG_MDY_ISSUER</stp>
        <stp>[1.Weekly Download.xlsm]Coded!R284C59</stp>
        <tr r="BG284" s="14"/>
      </tp>
      <tp>
        <v>100</v>
        <stp/>
        <stp>##V3_BDPV12</stp>
        <stp>XS2280636494 Corp</stp>
        <stp>ISSUE_PX</stp>
        <stp>[1.Weekly Download.xlsm]Coded!R242C54</stp>
        <tr r="BB242" s="14"/>
        <tr r="BB242" s="14"/>
      </tp>
      <tp t="s">
        <v>#N/A N/A</v>
        <stp/>
        <stp>##V3_BDPV12</stp>
        <stp>1274279D CH Equity</stp>
        <stp>RTG_MDY_ISSUER</stp>
        <stp>[1.Weekly Download.xlsm]Coded!R316C59</stp>
        <tr r="BG316" s="14"/>
      </tp>
      <tp t="s">
        <v>Baa2</v>
        <stp/>
        <stp>##V3_BDPV12</stp>
        <stp>1277211D CH Equity</stp>
        <stp>RTG_MDY_ISSUER</stp>
        <stp>[1.Weekly Download.xlsm]Coded!R181C19</stp>
        <tr r="S181" s="14"/>
        <tr r="S181" s="14"/>
        <tr r="S181" s="14"/>
      </tp>
      <tp t="s">
        <v>#N/A N/A</v>
        <stp/>
        <stp>##V3_BDPV12</stp>
        <stp>1611299D CH Equity</stp>
        <stp>RTG_MDY_ISSUER</stp>
        <stp>[1.Weekly Download.xlsm]Coded!R236C19</stp>
        <tr r="S236" s="14"/>
        <tr r="S236" s="14"/>
      </tp>
      <tp t="s">
        <v>#N/A N/A</v>
        <stp/>
        <stp>##V3_BDPV12</stp>
        <stp>1611299D CH Equity</stp>
        <stp>RTG_MDY_ISSUER</stp>
        <stp>[1.Weekly Download.xlsm]Coded!R237C19</stp>
        <tr r="S237" s="14"/>
        <tr r="S237" s="14"/>
      </tp>
      <tp t="s">
        <v>Bank of Ningbo Co Ltd/Huzhou</v>
        <stp/>
        <stp>##V3_BDPV12</stp>
        <stp>69882252 CompanyID</stp>
        <stp>NAME</stp>
        <stp>[1.Weekly Download.xlsm]Coded!R112C46</stp>
        <tr r="AT112" s="14"/>
      </tp>
      <tp>
        <v>99.944999999999993</v>
        <stp/>
        <stp>##V3_BDPV12</stp>
        <stp>XS2436124205 Corp</stp>
        <stp>ISSUE_PX</stp>
        <stp>[1.Weekly Download.xlsm]Coded!R115C54</stp>
        <tr r="BB115" s="14"/>
        <tr r="BB115" s="14"/>
      </tp>
      <tp>
        <v>99.674999999999997</v>
        <stp/>
        <stp>##V3_BDPV12</stp>
        <stp>XS2361426559 Corp</stp>
        <stp>ISSUE_PX</stp>
        <stp>[1.Weekly Download.xlsm]Coded!R178C54</stp>
        <tr r="BB178" s="14"/>
        <tr r="BB178" s="14"/>
      </tp>
      <tp t="s">
        <v>Nanjing Jiangning Economic Tec</v>
        <stp/>
        <stp>##V3_BDPV12</stp>
        <stp>39970448 CompanyID</stp>
        <stp>NAME</stp>
        <stp>[1.Weekly Download.xlsm]Coded!R142C39</stp>
        <tr r="AM142" s="14"/>
        <tr r="AM142" s="14"/>
      </tp>
      <tp t="s">
        <v>#N/A Field Not Applicable</v>
        <stp/>
        <stp>##V3_BDPV12</stp>
        <stp>XS2206237260 Corp</stp>
        <stp>ISSUE_PX</stp>
        <stp>[1.Weekly Download.xlsm]Coded!R293C54</stp>
        <tr r="BB293" s="14"/>
      </tp>
      <tp>
        <v>100</v>
        <stp/>
        <stp>##V3_BDPV12</stp>
        <stp>XS2251156563 Corp</stp>
        <stp>ISSUE_PX</stp>
        <stp>[1.Weekly Download.xlsm]Coded!R190C54</stp>
        <tr r="BB190" s="14"/>
        <tr r="BB190" s="14"/>
      </tp>
      <tp t="s">
        <v>#N/A N/A</v>
        <stp/>
        <stp>##V3_BDPV12</stp>
        <stp>0620396D CH Equity</stp>
        <stp>RTG_MDY_ISSUER</stp>
        <stp>[1.Weekly Download.xlsm]Coded!R210C59</stp>
        <tr r="BG210" s="14"/>
      </tp>
      <tp t="s">
        <v>#N/A N/A</v>
        <stp/>
        <stp>##V3_BDPV12</stp>
        <stp>0620396D CH Equity</stp>
        <stp>RTG_MDY_ISSUER</stp>
        <stp>[1.Weekly Download.xlsm]Coded!R209C59</stp>
        <tr r="BG209" s="14"/>
      </tp>
      <tp t="s">
        <v>#N/A N/A</v>
        <stp/>
        <stp>##V3_BDPV12</stp>
        <stp>1611299D CH Equity</stp>
        <stp>RTG_MDY_ISSUER</stp>
        <stp>[1.Weekly Download.xlsm]Coded!R236C59</stp>
        <tr r="BG236" s="14"/>
      </tp>
      <tp t="s">
        <v>#N/A N/A</v>
        <stp/>
        <stp>##V3_BDPV12</stp>
        <stp>1611299D CH Equity</stp>
        <stp>RTG_MDY_ISSUER</stp>
        <stp>[1.Weekly Download.xlsm]Coded!R237C59</stp>
        <tr r="BG237" s="14"/>
      </tp>
      <tp>
        <v>99.031999999999996</v>
        <stp/>
        <stp>##V3_BDPV12</stp>
        <stp>XS2416645203 Corp</stp>
        <stp>ISSUE_PX</stp>
        <stp>[1.Weekly Download.xlsm]Coded!R123C54</stp>
        <tr r="BB123" s="14"/>
        <tr r="BB123" s="14"/>
      </tp>
      <tp>
        <v>97.251999999999995</v>
        <stp/>
        <stp>##V3_BDPV12</stp>
        <stp>XS2127478316 Corp</stp>
        <stp>ISSUE_PX</stp>
        <stp>[1.Weekly Download.xlsm]Coded!R252C54</stp>
        <tr r="BB252" s="14"/>
        <tr r="BB252" s="14"/>
      </tp>
      <tp t="s">
        <v>A-</v>
        <stp/>
        <stp>##V3_BDPV12</stp>
        <stp>CPIZ CH Equity</stp>
        <stp>RTG_SP_LT_LC_ISSUER_CREDIT</stp>
        <stp>[1.Weekly Download.xlsm]Coded!R290C61</stp>
        <tr r="BI290" s="14"/>
        <tr r="BI290" s="14"/>
      </tp>
      <tp>
        <v>100</v>
        <stp/>
        <stp>##V3_BDPV12</stp>
        <stp>XS2144033078 Corp</stp>
        <stp>ISSUE_PX</stp>
        <stp>[1.Weekly Download.xlsm]Coded!R300C54</stp>
        <tr r="BB300" s="14"/>
        <tr r="BB300" s="14"/>
      </tp>
      <tp t="s">
        <v>A-</v>
        <stp/>
        <stp>##V3_BDPV12</stp>
        <stp>CPIZ CH Equity</stp>
        <stp>RTG_SP_LT_LC_ISSUER_CREDIT</stp>
        <stp>[1.Weekly Download.xlsm]Coded!R136C61</stp>
        <tr r="BI136" s="14"/>
        <tr r="BI136" s="14"/>
      </tp>
      <tp t="s">
        <v>A-</v>
        <stp/>
        <stp>##V3_BDPV12</stp>
        <stp>CPIZ CH Equity</stp>
        <stp>RTG_SP_LT_LC_ISSUER_CREDIT</stp>
        <stp>[1.Weekly Download.xlsm]Coded!R128C61</stp>
        <tr r="BI128" s="14"/>
        <tr r="BI128" s="14"/>
      </tp>
      <tp>
        <v>99.462000000000003</v>
        <stp/>
        <stp>##V3_BDPV12</stp>
        <stp>XS2343627712 Corp</stp>
        <stp>ISSUE_PX</stp>
        <stp>[1.Weekly Download.xlsm]Coded!R203C54</stp>
        <tr r="BB203" s="14"/>
        <tr r="BB203" s="14"/>
      </tp>
      <tp>
        <v>99.462000000000003</v>
        <stp/>
        <stp>##V3_BDPV12</stp>
        <stp>XS2343627712 Corp</stp>
        <stp>ISSUE_PX</stp>
        <stp>[1.Weekly Download.xlsm]Coded!R218C54</stp>
        <tr r="BB218" s="14"/>
        <tr r="BB218" s="14"/>
      </tp>
      <tp>
        <v>100</v>
        <stp/>
        <stp>##V3_BDPV12</stp>
        <stp>XS2176772205 Corp</stp>
        <stp>ISSUE_PX</stp>
        <stp>[1.Weekly Download.xlsm]Coded!R298C54</stp>
        <tr r="BB298" s="14"/>
        <tr r="BB298" s="14"/>
      </tp>
      <tp t="s">
        <v>#N/A N/A</v>
        <stp/>
        <stp>##V3_BDPV12</stp>
        <stp>1361230D HK Equity</stp>
        <stp>RTG_MDY_ISSUER</stp>
        <stp>[1.Weekly Download.xlsm]Coded!R159C19</stp>
        <tr r="S159" s="14"/>
        <tr r="S159" s="14"/>
      </tp>
      <tp t="s">
        <v>#N/A N/A</v>
        <stp/>
        <stp>##V3_BDPV12</stp>
        <stp>1361230D HK Equity</stp>
        <stp>RTG_MDY_ISSUER</stp>
        <stp>[1.Weekly Download.xlsm]Coded!R160C19</stp>
        <tr r="S160" s="14"/>
        <tr r="S160" s="14"/>
      </tp>
      <tp t="s">
        <v>27/4/2024</v>
        <stp/>
        <stp>##V3_BDPV12</stp>
        <stp>XS2325858038 Corp</stp>
        <stp>MATURITY</stp>
        <stp>[1.Weekly Download.xlsm]Coded!R226C48</stp>
        <tr r="AV226" s="14"/>
        <tr r="AV226" s="14"/>
        <tr r="AV226" s="14"/>
      </tp>
      <tp t="s">
        <v>19/12/2023</v>
        <stp/>
        <stp>##V3_BDPV12</stp>
        <stp>XS2275587090 Corp</stp>
        <stp>MATURITY</stp>
        <stp>[1.Weekly Download.xlsm]Coded!R258C48</stp>
        <tr r="AV258" s="14"/>
        <tr r="AV258" s="14"/>
        <tr r="AV258" s="14"/>
      </tp>
      <tp t="s">
        <v>15/11/2024</v>
        <stp/>
        <stp>##V3_BDPV12</stp>
        <stp>XS2405793089 Corp</stp>
        <stp>MATURITY</stp>
        <stp>[1.Weekly Download.xlsm]Coded!R132C48</stp>
        <tr r="AV132" s="14"/>
        <tr r="AV132" s="14"/>
        <tr r="AV132" s="14"/>
      </tp>
      <tp t="s">
        <v>#N/A N/A</v>
        <stp/>
        <stp>##V3_BDPV12</stp>
        <stp>CCBZ HK Equity</stp>
        <stp>RTG_SP_LT_FC_ISSUER_CREDIT</stp>
        <stp>[1.Weekly Download.xlsm]Coded!R144C23</stp>
        <tr r="W144" s="14"/>
        <tr r="W144" s="14"/>
      </tp>
      <tp t="s">
        <v>7/4/2032</v>
        <stp/>
        <stp>##V3_BDPV12</stp>
        <stp>XS2460522555 Corp</stp>
        <stp>MATURITY</stp>
        <stp>[1.Weekly Download.xlsm]Coded!R108C48</stp>
        <tr r="AV108" s="14"/>
        <tr r="AV108" s="14"/>
        <tr r="AV108" s="14"/>
      </tp>
      <tp t="s">
        <v>10/9/2025</v>
        <stp/>
        <stp>##V3_BDPV12</stp>
        <stp>XS2227193211 Corp</stp>
        <stp>MATURITY</stp>
        <stp>[1.Weekly Download.xlsm]Coded!R279C48</stp>
        <tr r="AV279" s="14"/>
        <tr r="AV279" s="14"/>
        <tr r="AV279" s="14"/>
      </tp>
      <tp t="s">
        <v>26/10/2023</v>
        <stp/>
        <stp>##V3_BDPV12</stp>
        <stp>XS2336348326 Corp</stp>
        <stp>MATURITY</stp>
        <stp>[1.Weekly Download.xlsm]Coded!R227C48</stp>
        <tr r="AV227" s="14"/>
        <tr r="AV227" s="14"/>
        <tr r="AV227" s="14"/>
      </tp>
      <tp t="s">
        <v>23/4/2024</v>
        <stp/>
        <stp>##V3_BDPV12</stp>
        <stp>XS2385313064 Corp</stp>
        <stp>MATURITY</stp>
        <stp>[1.Weekly Download.xlsm]Coded!R146C48</stp>
        <tr r="AV146" s="14"/>
        <tr r="AV146" s="14"/>
        <tr r="AV146" s="14"/>
      </tp>
      <tp t="s">
        <v>#N/A Field Not Applicable</v>
        <stp/>
        <stp>##V3_BDPV12</stp>
        <stp>XS2467774209 Corp</stp>
        <stp>MATURITY</stp>
        <stp>[1.Weekly Download.xlsm]Coded!R103C48</stp>
        <tr r="AV103" s="14"/>
        <tr r="AV103" s="14"/>
      </tp>
      <tp t="s">
        <v>1/12/2024</v>
        <stp/>
        <stp>##V3_BDPV12</stp>
        <stp>XS2390401524 Corp</stp>
        <stp>MATURITY</stp>
        <stp>[1.Weekly Download.xlsm]Coded!R129C48</stp>
        <tr r="AV129" s="14"/>
        <tr r="AV129" s="14"/>
        <tr r="AV129" s="14"/>
      </tp>
      <tp>
        <v>7.4</v>
        <stp/>
        <stp>##V3_BDPV12</stp>
        <stp>XS2658712752 Corp</stp>
        <stp>CPN</stp>
        <stp>[1.Weekly Download.xlsm]Coded!R17C51</stp>
        <tr r="AY17" s="14"/>
        <tr r="AY17" s="14"/>
      </tp>
      <tp t="s">
        <v>#N/A N/A</v>
        <stp/>
        <stp>##V3_BDPV12</stp>
        <stp>XS2679063862 Corp</stp>
        <stp>RTG_MDY_FOREIGN_LT_BANK_DEPOSITS</stp>
        <stp>[1.Weekly Download.xlsm]Coded!R9C12</stp>
        <tr r="L9" s="14"/>
      </tp>
      <tp>
        <v>4.75</v>
        <stp/>
        <stp>##V3_BDPV12</stp>
        <stp>XS2559584888 Corp</stp>
        <stp>CPN</stp>
        <stp>[1.Weekly Download.xlsm]Coded!R78C51</stp>
        <tr r="AY78" s="14"/>
        <tr r="AY78" s="14"/>
      </tp>
      <tp t="s">
        <v>1790077D HK</v>
        <stp/>
        <stp>##V3_BDPV12</stp>
        <stp>XS2662422802 Corp</stp>
        <stp>ISSUER_EQUITY_TICKER</stp>
        <stp>[1.Weekly Download.xlsm]Coded!R21C37</stp>
        <tr r="AK21" s="14"/>
        <tr r="AK21" s="14"/>
      </tp>
      <tp t="s">
        <v>1790077D HK</v>
        <stp/>
        <stp>##V3_BDPV12</stp>
        <stp>XS2662422802 Corp</stp>
        <stp>ISSUER_EQUITY_TICKER</stp>
        <stp>[1.Weekly Download.xlsm]Coded!R21C35</stp>
        <tr r="AI21" s="14"/>
      </tp>
      <tp>
        <v>7.3</v>
        <stp/>
        <stp>##V3_BDPV12</stp>
        <stp>XS2540489338 Corp</stp>
        <stp>CPN</stp>
        <stp>[1.Weekly Download.xlsm]Coded!R65C51</stp>
        <tr r="AY65" s="14"/>
        <tr r="AY65" s="14"/>
      </tp>
      <tp t="s">
        <v>2230726D HK</v>
        <stp/>
        <stp>##V3_BDPV12</stp>
        <stp>XS2671493562 Corp</stp>
        <stp>ISSUER_EQUITY_TICKER</stp>
        <stp>[1.Weekly Download.xlsm]Coded!R12C37</stp>
        <tr r="AK12" s="14"/>
        <tr r="AK12" s="14"/>
      </tp>
      <tp t="s">
        <v>2230726D HK</v>
        <stp/>
        <stp>##V3_BDPV12</stp>
        <stp>XS2671493562 Corp</stp>
        <stp>ISSUER_EQUITY_TICKER</stp>
        <stp>[1.Weekly Download.xlsm]Coded!R12C35</stp>
        <tr r="AI12" s="14"/>
      </tp>
      <tp>
        <v>63</v>
        <stp/>
        <stp>##V3_BDPV12</stp>
        <stp>XS2679063862 Corp</stp>
        <stp>FIXED_REOFFER_SPRD_TO_GOVT_BENCH</stp>
        <stp>[1.Weekly Download.xlsm]Coded!R9C27</stp>
        <tr r="AA9" s="14"/>
        <tr r="AA9" s="14"/>
      </tp>
      <tp t="s">
        <v>#N/A Field Not Applicable</v>
        <stp/>
        <stp>##V3_BDPV12</stp>
        <stp>XS2648499007 Corp</stp>
        <stp>NXT_CALL_DT</stp>
        <stp>[1.Weekly Download.xlsm]Coded!R23C50</stp>
        <tr r="AX23" s="14"/>
      </tp>
      <tp t="s">
        <v>1771411D HK</v>
        <stp/>
        <stp>##V3_BDPV12</stp>
        <stp>XS2547520531 Corp</stp>
        <stp>ISSUER_EQUITY_TICKER</stp>
        <stp>[1.Weekly Download.xlsm]Coded!R79C35</stp>
        <tr r="AI79" s="14"/>
      </tp>
      <tp t="s">
        <v>1771411D HK</v>
        <stp/>
        <stp>##V3_BDPV12</stp>
        <stp>XS2547520531 Corp</stp>
        <stp>ISSUER_EQUITY_TICKER</stp>
        <stp>[1.Weekly Download.xlsm]Coded!R79C37</stp>
        <tr r="AK79" s="14"/>
        <tr r="AK79" s="14"/>
      </tp>
      <tp t="s">
        <v>1840456D VI</v>
        <stp/>
        <stp>##V3_BDPV12</stp>
        <stp>XS2537427473 Corp</stp>
        <stp>ISSUER_EQUITY_TICKER</stp>
        <stp>[1.Weekly Download.xlsm]Coded!R85C37</stp>
        <tr r="AK85" s="14"/>
        <tr r="AK85" s="14"/>
      </tp>
      <tp t="s">
        <v>1840456D VI</v>
        <stp/>
        <stp>##V3_BDPV12</stp>
        <stp>XS2537427473 Corp</stp>
        <stp>ISSUER_EQUITY_TICKER</stp>
        <stp>[1.Weekly Download.xlsm]Coded!R85C35</stp>
        <tr r="AI85" s="14"/>
      </tp>
      <tp t="s">
        <v>25/8/2023</v>
        <stp/>
        <stp>##V3_BDPV12</stp>
        <stp>XS2668376747 Corp</stp>
        <stp>INT_ACC_DT</stp>
        <stp>[1.Weekly Download.xlsm]Coded!R16C47</stp>
        <tr r="AU16" s="14"/>
        <tr r="AU16" s="14"/>
        <tr r="AU16" s="14"/>
      </tp>
      <tp>
        <v>500000000</v>
        <stp/>
        <stp>##V3_BDPV12</stp>
        <stp>XS2623522930 Corp</stp>
        <stp>AMT_ISSUED</stp>
        <stp>[1.Weekly Download.xlsm]Coded!R38C53</stp>
        <tr r="BA38" s="14"/>
        <tr r="BA38" s="14"/>
      </tp>
      <tp t="s">
        <v>#N/A N/A</v>
        <stp/>
        <stp>##V3_BDPV12</stp>
        <stp>XS2526839092 Corp</stp>
        <stp>RTG_MOODY_LONG_TERM</stp>
        <stp>[1.Weekly Download.xlsm]Coded!R61C13</stp>
        <tr r="M61" s="14"/>
      </tp>
      <tp>
        <v>4.2</v>
        <stp/>
        <stp>##V3_BDPV12</stp>
        <stp>HK0000947231 Corp</stp>
        <stp>CPN</stp>
        <stp>[1.Weekly Download.xlsm]Coded!R10C51</stp>
        <tr r="AY10" s="14"/>
        <tr r="AY10" s="14"/>
      </tp>
      <tp>
        <v>91000000</v>
        <stp/>
        <stp>##V3_BDPV12</stp>
        <stp>XS2547520531 Corp</stp>
        <stp>AMT_ISSUED</stp>
        <stp>[1.Weekly Download.xlsm]Coded!R79C53</stp>
        <tr r="BA79" s="14"/>
        <tr r="BA79" s="14"/>
      </tp>
      <tp t="s">
        <v>16/2/2023</v>
        <stp/>
        <stp>##V3_BDPV12</stp>
        <stp>XS2540489338 Corp</stp>
        <stp>INT_ACC_DT</stp>
        <stp>[1.Weekly Download.xlsm]Coded!R65C47</stp>
        <tr r="AU65" s="14"/>
        <tr r="AU65" s="14"/>
        <tr r="AU65" s="14"/>
      </tp>
      <tp t="s">
        <v>N</v>
        <stp/>
        <stp>##V3_BDPV12</stp>
        <stp>XS2671498447 Corp</stp>
        <stp>FLOATER</stp>
        <stp>[1.Weekly Download.xlsm]Coded!R4C29</stp>
        <tr r="AC4" s="14"/>
        <tr r="AC4" s="14"/>
      </tp>
      <tp t="s">
        <v>N</v>
        <stp/>
        <stp>##V3_BDPV12</stp>
        <stp>XS2679063862 Corp</stp>
        <stp>SOCIAL_BOND_IND</stp>
        <stp>[1.Weekly Download.xlsm]Coded!R9C57</stp>
        <tr r="BE9" s="14"/>
        <tr r="BE9" s="14"/>
      </tp>
      <tp t="s">
        <v>#N/A N/A</v>
        <stp/>
        <stp>##V3_BDPV12</stp>
        <stp>XS2677539541 Corp</stp>
        <stp>RTG_MOODY_LONG_TERM</stp>
        <stp>[1.Weekly Download.xlsm]Coded!R11C13</stp>
        <tr r="M11" s="14"/>
      </tp>
      <tp t="s">
        <v>24/2/2023</v>
        <stp/>
        <stp>##V3_BDPV12</stp>
        <stp>XS2589270953 Corp</stp>
        <stp>INT_ACC_DT</stp>
        <stp>[1.Weekly Download.xlsm]Coded!R62C47</stp>
        <tr r="AU62" s="14"/>
        <tr r="AU62" s="14"/>
        <tr r="AU62" s="14"/>
      </tp>
      <tp t="s">
        <v>#N/A N/A</v>
        <stp/>
        <stp>##V3_BDPV12</stp>
        <stp>XS2623522930 Corp</stp>
        <stp>RTG_MOODY_LONG_TERM</stp>
        <stp>[1.Weekly Download.xlsm]Coded!R38C13</stp>
        <tr r="M38" s="14"/>
      </tp>
      <tp t="s">
        <v>15/12/2022</v>
        <stp/>
        <stp>##V3_BDPV12</stp>
        <stp>G228086 Corp</stp>
        <stp>SECURITY_PRICING_DATE</stp>
        <stp>[1.Weekly Download.xlsm]Coded!R72C3</stp>
        <tr r="C72" s="14"/>
        <tr r="C72" s="14"/>
      </tp>
      <tp t="s">
        <v>BOCOM LEASING MGMT</v>
        <stp/>
        <stp>##V3_BDPV12</stp>
        <stp>G228068 Corp</stp>
        <stp>NAME</stp>
        <stp>[1.Weekly Download.xlsm]Coded!R75C4</stp>
        <tr r="D75" s="14"/>
        <tr r="D75" s="14"/>
      </tp>
      <tp t="s">
        <v>24/3/2023</v>
        <stp/>
        <stp>##V3_BDPV12</stp>
        <stp>G238052 Corp</stp>
        <stp>SECURITY_PRICING_DATE</stp>
        <stp>[1.Weekly Download.xlsm]Coded!R52C3</stp>
        <tr r="C52" s="14"/>
        <tr r="C52" s="14"/>
      </tp>
      <tp t="s">
        <v>N</v>
        <stp/>
        <stp>##V3_BDPV12</stp>
        <stp>XS2671498447 Corp</stp>
        <stp>GREEN_BOND_LOAN_INDICATOR</stp>
        <stp>[1.Weekly Download.xlsm]Coded!R4C55</stp>
        <tr r="BC4" s="14"/>
        <tr r="BC4" s="14"/>
      </tp>
      <tp t="s">
        <v>#N/A N/A</v>
        <stp/>
        <stp>##V3_BDPV12</stp>
        <stp>XS2537427473 Corp</stp>
        <stp>RTG_MOODY_LONG_TERM</stp>
        <stp>[1.Weekly Download.xlsm]Coded!R85C13</stp>
        <tr r="M85" s="14"/>
      </tp>
      <tp t="s">
        <v>Xiaomi Corp</v>
        <stp/>
        <stp>##V3_BDPV12</stp>
        <stp>USY77108AF80 Corp</stp>
        <stp>GUARANTOR_NAME</stp>
        <stp>[1.Weekly Download.xlsm]Coded!R182C44</stp>
        <tr r="AR182" s="14"/>
        <tr r="AR182" s="14"/>
      </tp>
      <tp t="s">
        <v>6066 HK</v>
        <stp/>
        <stp>##V3_BDPV12</stp>
        <stp>HK0000921038 Corp</stp>
        <stp>GUARANTOR_EQY_TICKER</stp>
        <stp>[1.Weekly Download.xlsm]Coded!R42C18</stp>
        <tr r="R42" s="14"/>
        <tr r="R42" s="14"/>
        <tr r="R42" s="14"/>
        <tr r="R42" s="14"/>
      </tp>
      <tp t="s">
        <v>6066 HK</v>
        <stp/>
        <stp>##V3_BDPV12</stp>
        <stp>HK0000921020 Corp</stp>
        <stp>GUARANTOR_EQY_TICKER</stp>
        <stp>[1.Weekly Download.xlsm]Coded!R43C18</stp>
        <tr r="R43" s="14"/>
        <tr r="R43" s="14"/>
        <tr r="R43" s="14"/>
        <tr r="R43" s="14"/>
      </tp>
      <tp t="s">
        <v>600837 CH</v>
        <stp/>
        <stp>##V3_BDPV12</stp>
        <stp>HK0000921111 Corp</stp>
        <stp>GUARANTOR_EQY_TICKER</stp>
        <stp>[1.Weekly Download.xlsm]Coded!R41C18</stp>
        <tr r="R41" s="14"/>
        <tr r="R41" s="14"/>
        <tr r="R41" s="14"/>
        <tr r="R41" s="14"/>
      </tp>
      <tp t="s">
        <v>#N/A N/A</v>
        <stp/>
        <stp>##V3_BDPV12</stp>
        <stp>XS2115047735 Corp</stp>
        <stp>RTG_MDY_LT_CORP_FAMILY</stp>
        <stp>[1.Weekly Download.xlsm]Coded!R318C14</stp>
        <tr r="N318" s="14"/>
      </tp>
      <tp t="s">
        <v>#N/A N/A</v>
        <stp/>
        <stp>##V3_BDPV12</stp>
        <stp>XS2112787499 Corp</stp>
        <stp>RTG_MDY_LT_CORP_FAMILY</stp>
        <stp>[1.Weekly Download.xlsm]Coded!R315C14</stp>
        <tr r="N315" s="14"/>
      </tp>
      <tp t="s">
        <v>N</v>
        <stp/>
        <stp>##V3_BDPV12</stp>
        <stp>XS2456820690 Corp</stp>
        <stp>SUSTAINABILITY_BOND_IND</stp>
        <stp>[1.Weekly Download.xlsm]Coded!R110C56</stp>
        <tr r="BD110" s="14"/>
        <tr r="BD110" s="14"/>
      </tp>
      <tp t="s">
        <v>#N/A N/A</v>
        <stp/>
        <stp>##V3_BDPV12</stp>
        <stp>XS2279822683 Corp</stp>
        <stp>FLOATER_FORMULA</stp>
        <stp>[1.Weekly Download.xlsm]Coded!R256C30</stp>
        <tr r="AD256" s="14"/>
      </tp>
      <tp t="s">
        <v>#N/A N/A</v>
        <stp/>
        <stp>##V3_BDPV12</stp>
        <stp>XS2423517205 Corp</stp>
        <stp>RTG_MDY_LT_CORP_FAMILY</stp>
        <stp>[1.Weekly Download.xlsm]Coded!R124C14</stp>
        <tr r="N124" s="14"/>
      </tp>
      <tp t="s">
        <v>N</v>
        <stp/>
        <stp>##V3_BDPV12</stp>
        <stp>XS2262783033 Corp</stp>
        <stp>SUSTAINABILITY_BOND_IND</stp>
        <stp>[1.Weekly Download.xlsm]Coded!R266C56</stp>
        <tr r="BD266" s="14"/>
        <tr r="BD266" s="14"/>
      </tp>
      <tp t="s">
        <v>N</v>
        <stp/>
        <stp>##V3_BDPV12</stp>
        <stp>XS2423517205 Corp</stp>
        <stp>SUSTAINABILITY_BOND_IND</stp>
        <stp>[1.Weekly Download.xlsm]Coded!R124C56</stp>
        <tr r="BD124" s="14"/>
        <tr r="BD124" s="14"/>
      </tp>
      <tp t="s">
        <v>#N/A N/A</v>
        <stp/>
        <stp>##V3_BDPV12</stp>
        <stp>XS2127837909 Corp</stp>
        <stp>FLOATER_FORMULA</stp>
        <stp>[1.Weekly Download.xlsm]Coded!R285C30</stp>
        <tr r="AD285" s="14"/>
      </tp>
      <tp t="s">
        <v>N</v>
        <stp/>
        <stp>##V3_BDPV12</stp>
        <stp>XS2102905168 Corp</stp>
        <stp>SUSTAINABILITY_BOND_IND</stp>
        <stp>[1.Weekly Download.xlsm]Coded!R314C56</stp>
        <tr r="BD314" s="14"/>
        <tr r="BD314" s="14"/>
      </tp>
      <tp t="s">
        <v>#N/A N/A</v>
        <stp/>
        <stp>##V3_BDPV12</stp>
        <stp>XS2403224129 Corp</stp>
        <stp>GUARANTOR_NAME</stp>
        <stp>[1.Weekly Download.xlsm]Coded!R137C44</stp>
        <tr r="AR137" s="14"/>
      </tp>
      <tp t="s">
        <v>Y</v>
        <stp/>
        <stp>##V3_BDPV12</stp>
        <stp>XS2351320366 Corp</stp>
        <stp>SUSTAINABILITY_BOND_IND</stp>
        <stp>[1.Weekly Download.xlsm]Coded!R194C56</stp>
        <tr r="BD194" s="14"/>
        <tr r="BD194" s="14"/>
      </tp>
      <tp t="s">
        <v>WR</v>
        <stp/>
        <stp>##V3_BDPV12</stp>
        <stp>XS2277613423 Corp</stp>
        <stp>RTG_MDY_LT_CORP_FAMILY</stp>
        <stp>[1.Weekly Download.xlsm]Coded!R253C14</stp>
        <tr r="N253" s="14"/>
        <tr r="N253" s="14"/>
      </tp>
      <tp t="s">
        <v>#N/A N/A</v>
        <stp/>
        <stp>##V3_BDPV12</stp>
        <stp>XS2368463779 Corp</stp>
        <stp>FLOATER_FORMULA</stp>
        <stp>[1.Weekly Download.xlsm]Coded!R177C30</stp>
        <tr r="AD177" s="14"/>
      </tp>
      <tp t="s">
        <v>N</v>
        <stp/>
        <stp>##V3_BDPV12</stp>
        <stp>XS2211674143 Corp</stp>
        <stp>SUSTAINABILITY_BOND_IND</stp>
        <stp>[1.Weekly Download.xlsm]Coded!R284C56</stp>
        <tr r="BD284" s="14"/>
        <tr r="BD284" s="14"/>
      </tp>
      <tp t="s">
        <v>N</v>
        <stp/>
        <stp>##V3_BDPV12</stp>
        <stp>XS2208275854 Corp</stp>
        <stp>SUSTAINABILITY_BOND_IND</stp>
        <stp>[1.Weekly Download.xlsm]Coded!R290C56</stp>
        <tr r="BD290" s="14"/>
        <tr r="BD290" s="14"/>
      </tp>
      <tp t="s">
        <v>#N/A N/A</v>
        <stp/>
        <stp>##V3_BDPV12</stp>
        <stp>XS2227193054 Corp</stp>
        <stp>GUARANTOR_NAME</stp>
        <stp>[1.Weekly Download.xlsm]Coded!R280C44</stp>
        <tr r="AR280" s="14"/>
      </tp>
      <tp t="s">
        <v>#N/A N/A</v>
        <stp/>
        <stp>##V3_BDPV12</stp>
        <stp>XS2327841057 Corp</stp>
        <stp>RTG_MDY_LT_CORP_FAMILY</stp>
        <stp>[1.Weekly Download.xlsm]Coded!R207C14</stp>
        <tr r="N207" s="14"/>
      </tp>
      <tp t="s">
        <v>#N/A N/A</v>
        <stp/>
        <stp>##V3_BDPV12</stp>
        <stp>XS2403671493 Corp</stp>
        <stp>RTG_MDY_LT_CORP_FAMILY</stp>
        <stp>[1.Weekly Download.xlsm]Coded!R136C14</stp>
        <tr r="N136" s="14"/>
      </tp>
      <tp t="s">
        <v>#N/A N/A</v>
        <stp/>
        <stp>##V3_BDPV12</stp>
        <stp>XS2274835631 Corp</stp>
        <stp>RTG_MDY_LT_CORP_FAMILY</stp>
        <stp>[1.Weekly Download.xlsm]Coded!R255C14</stp>
        <tr r="N255" s="14"/>
      </tp>
      <tp t="s">
        <v>N</v>
        <stp/>
        <stp>##V3_BDPV12</stp>
        <stp>XS2176772031 Corp</stp>
        <stp>SUSTAINABILITY_BOND_IND</stp>
        <stp>[1.Weekly Download.xlsm]Coded!R299C56</stp>
        <tr r="BD299" s="14"/>
        <tr r="BD299" s="14"/>
      </tp>
      <tp t="s">
        <v>Power Construction Corp of China</v>
        <stp/>
        <stp>##V3_BDPV12</stp>
        <stp>XS2229091124 Corp</stp>
        <stp>GUARANTOR_NAME</stp>
        <stp>[1.Weekly Download.xlsm]Coded!R274C44</stp>
        <tr r="AR274" s="14"/>
        <tr r="AR274" s="14"/>
      </tp>
      <tp t="s">
        <v>#N/A N/A</v>
        <stp/>
        <stp>##V3_BDPV12</stp>
        <stp>XS2189769057 Corp</stp>
        <stp>RTG_MDY_LT_CORP_FAMILY</stp>
        <stp>[1.Weekly Download.xlsm]Coded!R296C14</stp>
        <tr r="N296" s="14"/>
      </tp>
      <tp t="s">
        <v>#N/A N/A</v>
        <stp/>
        <stp>##V3_BDPV12</stp>
        <stp>XS2280569364 Corp</stp>
        <stp>RTG_MDY_LT_CORP_FAMILY</stp>
        <stp>[1.Weekly Download.xlsm]Coded!R263C14</stp>
        <tr r="N263" s="14"/>
      </tp>
      <tp t="s">
        <v>USD</v>
        <stp/>
        <stp>##V3_BDPV12</stp>
        <stp>XS2388293487 Corp</stp>
        <stp>CRNCY</stp>
        <stp>[1.Weekly Download.xlsm]Coded!R139C52</stp>
        <tr r="AZ139" s="14"/>
        <tr r="AZ139" s="14"/>
      </tp>
      <tp t="s">
        <v>#N/A N/A</v>
        <stp/>
        <stp>##V3_BDPV12</stp>
        <stp>XS2201821340 Corp</stp>
        <stp>RTG_MDY_LT_CORP_FAMILY</stp>
        <stp>[1.Weekly Download.xlsm]Coded!R295C14</stp>
        <tr r="N295" s="14"/>
      </tp>
      <tp t="s">
        <v>#N/A N/A</v>
        <stp/>
        <stp>##V3_BDPV12</stp>
        <stp>600030 CH Equity</stp>
        <stp>RTG_MDY_FOREIGN_LT_BANK_DEPOSITS</stp>
        <stp>[1.Weekly Download.xlsm]Coded!R107C60</stp>
        <tr r="BH107" s="14"/>
      </tp>
      <tp t="s">
        <v>N</v>
        <stp/>
        <stp>##V3_BDPV12</stp>
        <stp>XS2413634572 Corp</stp>
        <stp>SUSTAINABILITY_BOND_IND</stp>
        <stp>[1.Weekly Download.xlsm]Coded!R122C56</stp>
        <tr r="BD122" s="14"/>
        <tr r="BD122" s="14"/>
      </tp>
      <tp t="s">
        <v>ABC International Holdings Ltd</v>
        <stp/>
        <stp>##V3_BDPV12</stp>
        <stp>XS2379486884 Corp</stp>
        <stp>GUARANTOR_NAME</stp>
        <stp>[1.Weekly Download.xlsm]Coded!R160C44</stp>
        <tr r="AR160" s="14"/>
        <tr r="AR160" s="14"/>
      </tp>
      <tp t="s">
        <v>#N/A N/A</v>
        <stp/>
        <stp>##V3_BDPV12</stp>
        <stp>XS2209330161 Corp</stp>
        <stp>RTG_MDY_LT_CORP_FAMILY</stp>
        <stp>[1.Weekly Download.xlsm]Coded!R288C14</stp>
        <tr r="N288" s="14"/>
      </tp>
      <tp t="s">
        <v>N</v>
        <stp/>
        <stp>##V3_BDPV12</stp>
        <stp>XS2176772205 Corp</stp>
        <stp>SUSTAINABILITY_BOND_IND</stp>
        <stp>[1.Weekly Download.xlsm]Coded!R298C56</stp>
        <tr r="BD298" s="14"/>
        <tr r="BD298" s="14"/>
      </tp>
      <tp t="s">
        <v>USD</v>
        <stp/>
        <stp>##V3_BDPV12</stp>
        <stp>XS2284243586 Corp</stp>
        <stp>CRNCY</stp>
        <stp>[1.Weekly Download.xlsm]Coded!R246C52</stp>
        <tr r="AZ246" s="14"/>
        <tr r="AZ246" s="14"/>
      </tp>
      <tp t="s">
        <v>#N/A N/A</v>
        <stp/>
        <stp>##V3_BDPV12</stp>
        <stp>XS2258259808 Corp</stp>
        <stp>GUARANTOR_NAME</stp>
        <stp>[1.Weekly Download.xlsm]Coded!R268C44</stp>
        <tr r="AR268" s="14"/>
      </tp>
      <tp t="s">
        <v>#N/A N/A</v>
        <stp/>
        <stp>##V3_BDPV12</stp>
        <stp>XS2249848719 Corp</stp>
        <stp>GUARANTOR_NAME</stp>
        <stp>[1.Weekly Download.xlsm]Coded!R241C44</stp>
        <tr r="AR241" s="14"/>
      </tp>
      <tp t="s">
        <v>#N/A N/A</v>
        <stp/>
        <stp>##V3_BDPV12</stp>
        <stp>XS2379598175 Corp</stp>
        <stp>GUARANTOR_NAME</stp>
        <stp>[1.Weekly Download.xlsm]Coded!R154C44</stp>
        <tr r="AR154" s="14"/>
      </tp>
      <tp t="s">
        <v>#N/A N/A</v>
        <stp/>
        <stp>##V3_BDPV12</stp>
        <stp>XS2176772031 Corp</stp>
        <stp>FLOATER_FORMULA</stp>
        <stp>[1.Weekly Download.xlsm]Coded!R299C30</stp>
        <tr r="AD299" s="14"/>
      </tp>
      <tp t="s">
        <v>#N/A N/A</v>
        <stp/>
        <stp>##V3_BDPV12</stp>
        <stp>XS2381154009 Corp</stp>
        <stp>GUARANTOR_NAME</stp>
        <stp>[1.Weekly Download.xlsm]Coded!R142C44</stp>
        <tr r="AR142" s="14"/>
      </tp>
      <tp t="s">
        <v>#N/A N/A</v>
        <stp/>
        <stp>##V3_BDPV12</stp>
        <stp>XS2413634572 Corp</stp>
        <stp>FLOATER_FORMULA</stp>
        <stp>[1.Weekly Download.xlsm]Coded!R122C30</stp>
        <tr r="AD122" s="14"/>
      </tp>
      <tp t="s">
        <v>#N/A N/A</v>
        <stp/>
        <stp>##V3_BDPV12</stp>
        <stp>XS2397254579 Corp</stp>
        <stp>GUARANTOR_NAME</stp>
        <stp>[1.Weekly Download.xlsm]Coded!R138C44</stp>
        <tr r="AR138" s="14"/>
      </tp>
      <tp t="s">
        <v>#N/A N/A</v>
        <stp/>
        <stp>##V3_BDPV12</stp>
        <stp>XS2085545494 Corp</stp>
        <stp>RTG_MDY_LT_CORP_FAMILY</stp>
        <stp>[1.Weekly Download.xlsm]Coded!R308C14</stp>
        <tr r="N308" s="14"/>
      </tp>
      <tp t="s">
        <v>#N/A N/A</v>
        <stp/>
        <stp>##V3_BDPV12</stp>
        <stp>XS2340538680 Corp</stp>
        <stp>RTG_MDY_LT_CORP_FAMILY</stp>
        <stp>[1.Weekly Download.xlsm]Coded!R213C14</stp>
        <tr r="N213" s="14"/>
      </tp>
      <tp t="s">
        <v>QUARTLY US LIBOR +170.000</v>
        <stp/>
        <stp>##V3_BDPV12</stp>
        <stp>XS2176772205 Corp</stp>
        <stp>FLOATER_FORMULA</stp>
        <stp>[1.Weekly Download.xlsm]Coded!R298C30</stp>
        <tr r="AD298" s="14"/>
        <tr r="AD298" s="14"/>
      </tp>
      <tp t="s">
        <v>China Great Wall AMC International Holdings Co Ltd</v>
        <stp/>
        <stp>##V3_BDPV12</stp>
        <stp>XS2206799004 Corp</stp>
        <stp>GUARANTOR_NAME</stp>
        <stp>[1.Weekly Download.xlsm]Coded!R282C44</stp>
        <tr r="AR282" s="14"/>
        <tr r="AR282" s="14"/>
      </tp>
      <tp t="s">
        <v>#N/A N/A</v>
        <stp/>
        <stp>##V3_BDPV12</stp>
        <stp>XS2334068645 Corp</stp>
        <stp>RTG_MDY_LT_CORP_FAMILY</stp>
        <stp>[1.Weekly Download.xlsm]Coded!R224C14</stp>
        <tr r="N224" s="14"/>
      </tp>
      <tp t="s">
        <v>#N/A N/A</v>
        <stp/>
        <stp>##V3_BDPV12</stp>
        <stp>XS2284243586 Corp</stp>
        <stp>RTG_MDY_LT_CORP_FAMILY</stp>
        <stp>[1.Weekly Download.xlsm]Coded!R246C14</stp>
        <tr r="N246" s="14"/>
      </tp>
      <tp t="s">
        <v>N</v>
        <stp/>
        <stp>##V3_BDPV12</stp>
        <stp>XS2279822683 Corp</stp>
        <stp>SUSTAINABILITY_BOND_IND</stp>
        <stp>[1.Weekly Download.xlsm]Coded!R256C56</stp>
        <tr r="BD256" s="14"/>
        <tr r="BD256" s="14"/>
      </tp>
      <tp t="s">
        <v>#N/A N/A</v>
        <stp/>
        <stp>##V3_BDPV12</stp>
        <stp>XS2456820690 Corp</stp>
        <stp>FLOATER_FORMULA</stp>
        <stp>[1.Weekly Download.xlsm]Coded!R110C30</stp>
        <tr r="AD110" s="14"/>
      </tp>
      <tp t="s">
        <v>WR</v>
        <stp/>
        <stp>##V3_BDPV12</stp>
        <stp>XS2127478316 Corp</stp>
        <stp>RTG_MDY_LT_CORP_FAMILY</stp>
        <stp>[1.Weekly Download.xlsm]Coded!R252C14</stp>
        <tr r="N252" s="14"/>
        <tr r="N252" s="14"/>
      </tp>
      <tp t="s">
        <v>#N/A N/A</v>
        <stp/>
        <stp>##V3_BDPV12</stp>
        <stp>XS2423517205 Corp</stp>
        <stp>FLOATER_FORMULA</stp>
        <stp>[1.Weekly Download.xlsm]Coded!R124C30</stp>
        <tr r="AD124" s="14"/>
      </tp>
      <tp t="s">
        <v>N</v>
        <stp/>
        <stp>##V3_BDPV12</stp>
        <stp>XS2127837909 Corp</stp>
        <stp>SUSTAINABILITY_BOND_IND</stp>
        <stp>[1.Weekly Download.xlsm]Coded!R285C56</stp>
        <tr r="BD285" s="14"/>
        <tr r="BD285" s="14"/>
      </tp>
      <tp t="s">
        <v>#N/A N/A</v>
        <stp/>
        <stp>##V3_BDPV12</stp>
        <stp>XS2262783033 Corp</stp>
        <stp>FLOATER_FORMULA</stp>
        <stp>[1.Weekly Download.xlsm]Coded!R266C30</stp>
        <tr r="AD266" s="14"/>
      </tp>
      <tp t="s">
        <v>#N/A N/A</v>
        <stp/>
        <stp>##V3_BDPV12</stp>
        <stp>XS2102905168 Corp</stp>
        <stp>FLOATER_FORMULA</stp>
        <stp>[1.Weekly Download.xlsm]Coded!R314C30</stp>
        <tr r="AD314" s="14"/>
      </tp>
      <tp t="s">
        <v>USD</v>
        <stp/>
        <stp>##V3_BDPV12</stp>
        <stp>XS2471903331 Corp</stp>
        <stp>CRNCY</stp>
        <stp>[1.Weekly Download.xlsm]Coded!R100C52</stp>
        <tr r="AZ100" s="14"/>
        <tr r="AZ100" s="14"/>
      </tp>
      <tp t="s">
        <v>#N/A N/A</v>
        <stp/>
        <stp>##V3_BDPV12</stp>
        <stp>XS2351320366 Corp</stp>
        <stp>FLOATER_FORMULA</stp>
        <stp>[1.Weekly Download.xlsm]Coded!R194C30</stp>
        <tr r="AD194" s="14"/>
      </tp>
      <tp t="s">
        <v>#N/A N/A</v>
        <stp/>
        <stp>##V3_BDPV12</stp>
        <stp>XS2380533740 Corp</stp>
        <stp>RTG_MDY_LT_CORP_FAMILY</stp>
        <stp>[1.Weekly Download.xlsm]Coded!R156C14</stp>
        <tr r="N156" s="14"/>
      </tp>
      <tp t="s">
        <v>N</v>
        <stp/>
        <stp>##V3_BDPV12</stp>
        <stp>XS2368463779 Corp</stp>
        <stp>SUSTAINABILITY_BOND_IND</stp>
        <stp>[1.Weekly Download.xlsm]Coded!R177C56</stp>
        <tr r="BD177" s="14"/>
        <tr r="BD177" s="14"/>
      </tp>
      <tp t="s">
        <v>#N/A N/A</v>
        <stp/>
        <stp>##V3_BDPV12</stp>
        <stp>XS2208275854 Corp</stp>
        <stp>FLOATER_FORMULA</stp>
        <stp>[1.Weekly Download.xlsm]Coded!R290C30</stp>
        <tr r="AD290" s="14"/>
      </tp>
      <tp t="s">
        <v>#N/A N/A</v>
        <stp/>
        <stp>##V3_BDPV12</stp>
        <stp>XS2211674143 Corp</stp>
        <stp>FLOATER_FORMULA</stp>
        <stp>[1.Weekly Download.xlsm]Coded!R284C30</stp>
        <tr r="AD284" s="14"/>
      </tp>
      <tp t="s">
        <v>A</v>
        <stp/>
        <stp>##V3_BDPV12</stp>
        <stp>20204333 CompanyID</stp>
        <stp>RTG_FITCH_LT_ISSUER_DEFAULT</stp>
        <stp>[1.Weekly Download.xlsm]Coded!R75C42</stp>
        <tr r="AP75" s="14"/>
        <tr r="AP75" s="14"/>
        <tr r="AP75" s="14"/>
      </tp>
      <tp t="s">
        <v>#N/A N/A</v>
        <stp/>
        <stp>##V3_BDPV12</stp>
        <stp>BCDHGZ CH Equity</stp>
        <stp>RTG_MDY_FOREIGN_LT_BANK_DEPOSITS</stp>
        <stp>[1.Weekly Download.xlsm]Coded!R180C20</stp>
        <tr r="T180" s="14"/>
        <tr r="T180" s="14"/>
      </tp>
      <tp t="s">
        <v>#N/A N/A</v>
        <stp/>
        <stp>##V3_BDPV12</stp>
        <stp>BCDHGZ CH Equity</stp>
        <stp>RTG_MDY_FOREIGN_LT_BANK_DEPOSITS</stp>
        <stp>[1.Weekly Download.xlsm]Coded!R180C60</stp>
        <tr r="BH180" s="14"/>
      </tp>
    </main>
    <main first="bofaddin.rtdserver">
      <tp t="s">
        <v>#N/A N/A</v>
        <stp/>
        <stp>BDS|14600488404915050921</stp>
        <tr r="AS130" s="14"/>
      </tp>
    </main>
    <main first="bloomberg.rtd">
      <tp t="s">
        <v>CNY</v>
        <stp/>
        <stp>##V3_BDPV12</stp>
        <stp>HK0000939428 Corp</stp>
        <stp>CRNCY</stp>
        <stp>[1.Weekly Download.xlsm]Coded!R26C52</stp>
        <tr r="AZ26" s="14"/>
        <tr r="AZ26" s="14"/>
      </tp>
    </main>
    <main first="bofaddin.rtdserver">
      <tp t="s">
        <v>#N/A N/A</v>
        <stp/>
        <stp>BDS|17791073436789388193</stp>
        <tr r="AL228" s="14"/>
        <tr r="F228" s="14"/>
      </tp>
    </main>
    <main first="bloomberg.rtd">
      <tp t="s">
        <v>#N/A N/A</v>
        <stp/>
        <stp>##V3_BDPV12</stp>
        <stp>1821792D CH Equity</stp>
        <stp>EQY_PRIM_SECURITY_PRIM_EXCH</stp>
        <stp>[1.Weekly Download.xlsm]Coded!R131C35</stp>
        <tr r="AI131" s="14"/>
      </tp>
    </main>
    <main first="bofaddin.rtdserver">
      <tp t="s">
        <v>#N/A N/A</v>
        <stp/>
        <stp>BDS|15195971855464853189</stp>
        <tr r="AL229" s="14"/>
        <tr r="F229" s="14"/>
      </tp>
    </main>
    <main first="bloomberg.rtd">
      <tp t="s">
        <v>#N/A N/A</v>
        <stp/>
        <stp>##V3_BDPV12</stp>
        <stp>1801292D CH Equity</stp>
        <stp>EQY_PRIM_SECURITY_PRIM_EXCH</stp>
        <stp>[1.Weekly Download.xlsm]Coded!R211C35</stp>
        <tr r="AI211" s="14"/>
      </tp>
    </main>
    <main first="bofaddin.rtdserver">
      <tp t="s">
        <v>#N/A N/A</v>
        <stp/>
        <stp>BDS|16180308375936167858</stp>
        <tr r="AL286" s="14"/>
        <tr r="F286" s="14"/>
      </tp>
    </main>
    <main first="bloomberg.rtd">
      <tp t="s">
        <v>#N/A N/A</v>
        <stp/>
        <stp>##V3_BDPV12</stp>
        <stp>1964737D HK Equity</stp>
        <stp>EQY_PRIM_SECURITY_PRIM_EXCH</stp>
        <stp>[1.Weekly Download.xlsm]Coded!R123C35</stp>
        <tr r="AI123" s="14"/>
      </tp>
      <tp t="s">
        <v>#N/A N/A</v>
        <stp/>
        <stp>##V3_BDPV12</stp>
        <stp>1964737D HK Equity</stp>
        <stp>EQY_PRIM_SECURITY_PRIM_EXCH</stp>
        <stp>[1.Weekly Download.xlsm]Coded!R122C35</stp>
        <tr r="AI122" s="14"/>
      </tp>
      <tp t="s">
        <v>#N/A N/A</v>
        <stp/>
        <stp>##V3_BDPV12</stp>
        <stp>1816190D CH Equity</stp>
        <stp>EQY_PRIM_SECURITY_PRIM_EXCH</stp>
        <stp>[1.Weekly Download.xlsm]Coded!R290C35</stp>
        <tr r="AI290" s="14"/>
      </tp>
      <tp t="s">
        <v>#N/A N/A</v>
        <stp/>
        <stp>##V3_BDPV12</stp>
        <stp>1821792D CH Equity</stp>
        <stp>EQY_PRIM_SECURITY_PRIM_EXCH</stp>
        <stp>[1.Weekly Download.xlsm]Coded!R282C35</stp>
        <tr r="AI282" s="14"/>
      </tp>
      <tp t="s">
        <v>#N/A N/A</v>
        <stp/>
        <stp>##V3_BDPV12</stp>
        <stp>1846220D HK Equity</stp>
        <stp>EQY_PRIM_SECURITY_PRIM_EXCH</stp>
        <stp>[1.Weekly Download.xlsm]Coded!R268C35</stp>
        <tr r="AI268" s="14"/>
      </tp>
    </main>
    <main first="bofaddin.rtdserver">
      <tp t="s">
        <v>#N/A N/A</v>
        <stp/>
        <stp>BDS|12843914758206354459</stp>
        <tr r="AS11" s="14"/>
      </tp>
      <tp t="s">
        <v>#N/A N/A</v>
        <stp/>
        <stp>BDS|11687282528538562545</stp>
        <tr r="AL138" s="14"/>
        <tr r="F138" s="14"/>
      </tp>
    </main>
    <main first="bloomberg.rtd">
      <tp t="s">
        <v>#N/A N/A</v>
        <stp/>
        <stp>##V3_BDPV12</stp>
        <stp>1947882D CH Equity</stp>
        <stp>EQY_PRIM_SECURITY_PRIM_EXCH</stp>
        <stp>[1.Weekly Download.xlsm]Coded!R127C35</stp>
        <tr r="AI127" s="14"/>
      </tp>
    </main>
    <main first="bofaddin.rtdserver">
      <tp t="s">
        <v>#N/A N/A</v>
        <stp/>
        <stp>BDS|18094695762140814466</stp>
        <tr r="AL210" s="14"/>
        <tr r="F210" s="14"/>
      </tp>
    </main>
    <main first="bloomberg.rtd">
      <tp t="s">
        <v>#N/A N/A</v>
        <stp/>
        <stp>##V3_BDPV12</stp>
        <stp>1084178D HK Equity</stp>
        <stp>RTG_MOODY_LONG_TERM</stp>
        <stp>[1.Weekly Download.xlsm]Coded!R104C21</stp>
        <tr r="U104" s="14"/>
        <tr r="U104" s="14"/>
      </tp>
      <tp t="s">
        <v>#N/A N/A</v>
        <stp/>
        <stp>##V3_BDPV12</stp>
        <stp>1084178D HK Equity</stp>
        <stp>RTG_MOODY_LONG_TERM</stp>
        <stp>[1.Weekly Download.xlsm]Coded!R131C21</stp>
        <tr r="U131" s="14"/>
        <tr r="U131" s="14"/>
      </tp>
    </main>
    <main first="bofaddin.rtdserver">
      <tp t="s">
        <v>#N/A N/A</v>
        <stp/>
        <stp>BDH|12194921220297835281</stp>
        <tr r="E17" s="17"/>
      </tp>
    </main>
    <main first="bloomberg.rtd">
      <tp t="s">
        <v>B1 *-</v>
        <stp/>
        <stp>##V3_BDPV12</stp>
        <stp>0626110D HK Equity</stp>
        <stp>RTG_MOODY_LONG_TERM</stp>
        <stp>[1.Weekly Download.xlsm]Coded!R170C21</stp>
        <tr r="U170" s="14"/>
        <tr r="U170" s="14"/>
        <tr r="U170" s="14"/>
      </tp>
      <tp t="s">
        <v>#N/A N/A</v>
        <stp/>
        <stp>##V3_BDPV12</stp>
        <stp>1084178D HK Equity</stp>
        <stp>RTG_MOODY_LONG_TERM</stp>
        <stp>[1.Weekly Download.xlsm]Coded!R282C21</stp>
        <tr r="U282" s="14"/>
        <tr r="U282" s="14"/>
      </tp>
      <tp t="s">
        <v>#N/A N/A</v>
        <stp/>
        <stp>##V3_BDPV12</stp>
        <stp>1525467D AU Equity</stp>
        <stp>EQY_PRIM_SECURITY_PRIM_EXCH</stp>
        <stp>[1.Weekly Download.xlsm]Coded!R297C35</stp>
        <tr r="AI297" s="14"/>
      </tp>
    </main>
    <main first="bofaddin.rtdserver">
      <tp t="s">
        <v>#N/A N/A</v>
        <stp/>
        <stp>BDH|12178047700449470749</stp>
        <tr r="G17" s="24"/>
        <tr r="G17" s="24"/>
      </tp>
      <tp t="s">
        <v>#N/A N/A</v>
        <stp/>
        <stp>BDH|10083492290086894760</stp>
        <tr r="E6" s="24"/>
        <tr r="E6" s="24"/>
      </tp>
      <tp t="s">
        <v>#N/A N/A</v>
        <stp/>
        <stp>BDH|10920801715532181740</stp>
        <tr r="E16" s="24"/>
        <tr r="E16" s="24"/>
        <tr r="N8" s="24"/>
        <tr r="N8" s="24"/>
      </tp>
    </main>
    <main first="bloomberg.rtd">
      <tp t="s">
        <v>#N/A N/A</v>
        <stp/>
        <stp>##V3_BDPV12</stp>
        <stp>XS2664783565 Corp</stp>
        <stp>RTG_SP_LT_FC_ISSUER_CREDIT</stp>
        <stp>[1.Weekly Download.xlsm]Coded!R6C15</stp>
        <tr r="O6" s="14"/>
      </tp>
      <tp t="s">
        <v>#N/A N/A</v>
        <stp/>
        <stp>##V3_BDPV12</stp>
        <stp>XS2679063862 Corp</stp>
        <stp>RTG_SP_LT_FC_ISSUER_CREDIT</stp>
        <stp>[1.Weekly Download.xlsm]Coded!R9C15</stp>
        <tr r="O9" s="14"/>
      </tp>
      <tp t="s">
        <v>10/5/2023</v>
        <stp/>
        <stp>##V3_BDPV12</stp>
        <stp>HK0000921111 Corp</stp>
        <stp>SECURITY_PRICING_DATE</stp>
        <stp>[1.Weekly Download.xlsm]Coded!R41C49</stp>
        <tr r="AW41" s="14"/>
        <tr r="AW41" s="14"/>
        <tr r="AW41" s="14"/>
      </tp>
      <tp t="s">
        <v>#N/A N/A</v>
        <stp/>
        <stp>##V3_BDPV12</stp>
        <stp>YSAOCZ CH Equity</stp>
        <stp>RTG_MDY_FOREIGN_LT_BANK_DEPOSITS</stp>
        <stp>[1.Weekly Download.xlsm]Coded!R19C60</stp>
        <tr r="BH19" s="14"/>
      </tp>
      <tp t="s">
        <v>#N/A N/A</v>
        <stp/>
        <stp>##V3_BDPV12</stp>
        <stp>KETDZZ CH Equity</stp>
        <stp>EQY_PRIM_SECURITY_PRIM_EXCH</stp>
        <stp>[1.Weekly Download.xlsm]Coded!R37C35</stp>
        <tr r="AI37" s="14"/>
      </tp>
      <tp t="s">
        <v>#N/A N/A</v>
        <stp/>
        <stp>##V3_BDPV12</stp>
        <stp>BIDU US Equity</stp>
        <stp>RTG_SP_LT_LC_ISSUER_CREDIT</stp>
        <stp>[1.Weekly Download.xlsm]Coded!R164C61</stp>
        <tr r="BI164" s="14"/>
      </tp>
      <tp t="s">
        <v>#N/A N/A</v>
        <stp/>
        <stp>##V3_BDPV12</stp>
        <stp>BIDU US Equity</stp>
        <stp>RTG_SP_LT_LC_ISSUER_CREDIT</stp>
        <stp>[1.Weekly Download.xlsm]Coded!R165C61</stp>
        <tr r="BI165" s="14"/>
      </tp>
      <tp t="s">
        <v>#N/A N/A</v>
        <stp/>
        <stp>##V3_BDPV12</stp>
        <stp>1529346D CH Equity</stp>
        <stp>RTG_MDY_ISSUER</stp>
        <stp>[1.Weekly Download.xlsm]Coded!R250C59</stp>
        <tr r="BG250" s="14"/>
      </tp>
      <tp>
        <v>100</v>
        <stp/>
        <stp>##V3_BDPV12</stp>
        <stp>XS2325858038 Corp</stp>
        <stp>ISSUE_PX</stp>
        <stp>[1.Weekly Download.xlsm]Coded!R226C54</stp>
        <tr r="BB226" s="14"/>
        <tr r="BB226" s="14"/>
      </tp>
      <tp t="s">
        <v>#N/A N/A</v>
        <stp/>
        <stp>##V3_BDPV12</stp>
        <stp>1660312D CH Equity</stp>
        <stp>RTG_MDY_ISSUER</stp>
        <stp>[1.Weekly Download.xlsm]Coded!R127C19</stp>
        <tr r="S127" s="14"/>
        <tr r="S127" s="14"/>
      </tp>
      <tp>
        <v>100</v>
        <stp/>
        <stp>##V3_BDPV12</stp>
        <stp>XS2405793089 Corp</stp>
        <stp>ISSUE_PX</stp>
        <stp>[1.Weekly Download.xlsm]Coded!R132C54</stp>
        <tr r="BB132" s="14"/>
        <tr r="BB132" s="14"/>
      </tp>
      <tp>
        <v>100</v>
        <stp/>
        <stp>##V3_BDPV12</stp>
        <stp>XS2275587090 Corp</stp>
        <stp>ISSUE_PX</stp>
        <stp>[1.Weekly Download.xlsm]Coded!R258C54</stp>
        <tr r="BB258" s="14"/>
        <tr r="BB258" s="14"/>
      </tp>
      <tp t="s">
        <v>#N/A N/A</v>
        <stp/>
        <stp>##V3_BDPV12</stp>
        <stp>1052396D HK Equity</stp>
        <stp>RTG_MDY_ISSUER</stp>
        <stp>[1.Weekly Download.xlsm]Coded!R169C19</stp>
        <tr r="S169" s="14"/>
        <tr r="S169" s="14"/>
      </tp>
      <tp t="s">
        <v>#N/A N/A</v>
        <stp/>
        <stp>##V3_BDPV12</stp>
        <stp>1529346D CH Equity</stp>
        <stp>RTG_MDY_ISSUER</stp>
        <stp>[1.Weekly Download.xlsm]Coded!R250C19</stp>
        <tr r="S250" s="14"/>
        <tr r="S250" s="14"/>
      </tp>
      <tp t="s">
        <v>#N/A N/A</v>
        <stp/>
        <stp>##V3_BDPV12</stp>
        <stp>1660312D CH Equity</stp>
        <stp>RTG_MDY_ISSUER</stp>
        <stp>[1.Weekly Download.xlsm]Coded!R127C59</stp>
        <tr r="BG127" s="14"/>
      </tp>
      <tp>
        <v>99.594000000000008</v>
        <stp/>
        <stp>##V3_BDPV12</stp>
        <stp>XS2227193211 Corp</stp>
        <stp>ISSUE_PX</stp>
        <stp>[1.Weekly Download.xlsm]Coded!R279C54</stp>
        <tr r="BB279" s="14"/>
        <tr r="BB279" s="14"/>
      </tp>
      <tp t="s">
        <v>#N/A N/A</v>
        <stp/>
        <stp>##V3_BDPV12</stp>
        <stp>CMSHKZ HK Equity</stp>
        <stp>RTG_MDY_LT_CORP_FAMILY</stp>
        <stp>[1.Weekly Download.xlsm]Coded!R152C22</stp>
        <tr r="V152" s="14"/>
        <tr r="V152" s="14"/>
      </tp>
      <tp>
        <v>100</v>
        <stp/>
        <stp>##V3_BDPV12</stp>
        <stp>XS2336348326 Corp</stp>
        <stp>ISSUE_PX</stp>
        <stp>[1.Weekly Download.xlsm]Coded!R227C54</stp>
        <tr r="BB227" s="14"/>
        <tr r="BB227" s="14"/>
      </tp>
      <tp t="s">
        <v>#N/A N/A</v>
        <stp/>
        <stp>##V3_BDPV12</stp>
        <stp>0335254D HK Equity</stp>
        <stp>RTG_MDY_ISSUER</stp>
        <stp>[1.Weekly Download.xlsm]Coded!R107C19</stp>
        <tr r="S107" s="14"/>
        <tr r="S107" s="14"/>
      </tp>
      <tp>
        <v>100</v>
        <stp/>
        <stp>##V3_BDPV12</stp>
        <stp>XS2460522555 Corp</stp>
        <stp>ISSUE_PX</stp>
        <stp>[1.Weekly Download.xlsm]Coded!R108C54</stp>
        <tr r="BB108" s="14"/>
        <tr r="BB108" s="14"/>
      </tp>
      <tp>
        <v>100</v>
        <stp/>
        <stp>##V3_BDPV12</stp>
        <stp>XS2467774209 Corp</stp>
        <stp>ISSUE_PX</stp>
        <stp>[1.Weekly Download.xlsm]Coded!R103C54</stp>
        <tr r="BB103" s="14"/>
        <tr r="BB103" s="14"/>
      </tp>
      <tp>
        <v>100</v>
        <stp/>
        <stp>##V3_BDPV12</stp>
        <stp>XS2390401524 Corp</stp>
        <stp>ISSUE_PX</stp>
        <stp>[1.Weekly Download.xlsm]Coded!R129C54</stp>
        <tr r="BB129" s="14"/>
        <tr r="BB129" s="14"/>
      </tp>
      <tp>
        <v>99.965000000000003</v>
        <stp/>
        <stp>##V3_BDPV12</stp>
        <stp>XS2385313064 Corp</stp>
        <stp>ISSUE_PX</stp>
        <stp>[1.Weekly Download.xlsm]Coded!R146C54</stp>
        <tr r="BB146" s="14"/>
        <tr r="BB146" s="14"/>
      </tp>
      <tp t="s">
        <v>28/4/2025</v>
        <stp/>
        <stp>##V3_BDPV12</stp>
        <stp>XS2471127584 Corp</stp>
        <stp>MATURITY</stp>
        <stp>[1.Weekly Download.xlsm]Coded!R104C48</stp>
        <tr r="AV104" s="14"/>
        <tr r="AV104" s="14"/>
        <tr r="AV104" s="14"/>
      </tp>
      <tp t="s">
        <v>#N/A N/A</v>
        <stp/>
        <stp>##V3_BDPV12</stp>
        <stp>CJSXGZ CH Equity</stp>
        <stp>RTG_MDY_LT_CORP_FAMILY</stp>
        <stp>[1.Weekly Download.xlsm]Coded!R275C22</stp>
        <tr r="V275" s="14"/>
        <tr r="V275" s="14"/>
      </tp>
      <tp t="s">
        <v>#N/A N/A</v>
        <stp/>
        <stp>##V3_BDPV12</stp>
        <stp>CJSXGZ CH Equity</stp>
        <stp>RTG_MDY_LT_CORP_FAMILY</stp>
        <stp>[1.Weekly Download.xlsm]Coded!R276C22</stp>
        <tr r="V276" s="14"/>
        <tr r="V276" s="14"/>
      </tp>
      <tp t="s">
        <v>4/1/2025</v>
        <stp/>
        <stp>##V3_BDPV12</stp>
        <stp>XS2417332389 Corp</stp>
        <stp>MATURITY</stp>
        <stp>[1.Weekly Download.xlsm]Coded!R125C48</stp>
        <tr r="AV125" s="14"/>
        <tr r="AV125" s="14"/>
        <tr r="AV125" s="14"/>
      </tp>
      <tp t="s">
        <v>5/6/2024</v>
        <stp/>
        <stp>##V3_BDPV12</stp>
        <stp>XS2371893533 Corp</stp>
        <stp>MATURITY</stp>
        <stp>[1.Weekly Download.xlsm]Coded!R172C48</stp>
        <tr r="AV172" s="14"/>
        <tr r="AV172" s="14"/>
        <tr r="AV172" s="14"/>
      </tp>
      <tp t="s">
        <v>25/1/2027</v>
        <stp/>
        <stp>##V3_BDPV12</stp>
        <stp>XS2422522685 Corp</stp>
        <stp>MATURITY</stp>
        <stp>[1.Weekly Download.xlsm]Coded!R120C48</stp>
        <tr r="AV120" s="14"/>
        <tr r="AV120" s="14"/>
        <tr r="AV120" s="14"/>
      </tp>
      <tp t="s">
        <v>4/3/2024</v>
        <stp/>
        <stp>##V3_BDPV12</stp>
        <stp>XS2280636494 Corp</stp>
        <stp>MATURITY</stp>
        <stp>[1.Weekly Download.xlsm]Coded!R242C48</stp>
        <tr r="AV242" s="14"/>
        <tr r="AV242" s="14"/>
        <tr r="AV242" s="14"/>
      </tp>
      <tp t="s">
        <v>11/3/2022</v>
        <stp/>
        <stp>##V3_BDPV12</stp>
        <stp>XS2126415293 Corp</stp>
        <stp>MATURITY</stp>
        <stp>[1.Weekly Download.xlsm]Coded!R306C48</stp>
        <tr r="AV306" s="14"/>
        <tr r="AV306" s="14"/>
        <tr r="AV306" s="14"/>
      </tp>
      <tp t="s">
        <v>1/6/2023</v>
        <stp/>
        <stp>##V3_BDPV12</stp>
        <stp>XS2332497697 Corp</stp>
        <stp>MATURITY</stp>
        <stp>[1.Weekly Download.xlsm]Coded!R209C48</stp>
        <tr r="AV209" s="14"/>
        <tr r="AV209" s="14"/>
        <tr r="AV209" s="14"/>
      </tp>
      <tp t="s">
        <v>28/7/2024</v>
        <stp/>
        <stp>##V3_BDPV12</stp>
        <stp>XS2314627089 Corp</stp>
        <stp>MATURITY</stp>
        <stp>[1.Weekly Download.xlsm]Coded!R174C48</stp>
        <tr r="AV174" s="14"/>
        <tr r="AV174" s="14"/>
        <tr r="AV174" s="14"/>
      </tp>
      <tp t="s">
        <v>10/5/2023</v>
        <stp/>
        <stp>##V3_BDPV12</stp>
        <stp>XS2314498093 Corp</stp>
        <stp>MATURITY</stp>
        <stp>[1.Weekly Download.xlsm]Coded!R267C48</stp>
        <tr r="AV267" s="14"/>
        <tr r="AV267" s="14"/>
        <tr r="AV267" s="14"/>
      </tp>
      <tp t="s">
        <v>21/4/2025</v>
        <stp/>
        <stp>##V3_BDPV12</stp>
        <stp>XS2361426559 Corp</stp>
        <stp>MATURITY</stp>
        <stp>[1.Weekly Download.xlsm]Coded!R178C48</stp>
        <tr r="AV178" s="14"/>
        <tr r="AV178" s="14"/>
        <tr r="AV178" s="14"/>
      </tp>
      <tp t="s">
        <v>28/1/2027</v>
        <stp/>
        <stp>##V3_BDPV12</stp>
        <stp>XS2436124205 Corp</stp>
        <stp>MATURITY</stp>
        <stp>[1.Weekly Download.xlsm]Coded!R115C48</stp>
        <tr r="AV115" s="14"/>
        <tr r="AV115" s="14"/>
        <tr r="AV115" s="14"/>
      </tp>
      <tp t="s">
        <v>#N/A N/A</v>
        <stp/>
        <stp>##V3_BDPV12</stp>
        <stp>FJSUNZ CH Equity</stp>
        <stp>RTG_MDY_LT_CORP_FAMILY</stp>
        <stp>[1.Weekly Download.xlsm]Coded!R267C22</stp>
        <tr r="V267" s="14"/>
        <tr r="V267" s="14"/>
      </tp>
      <tp t="s">
        <v>#N/A N/A</v>
        <stp/>
        <stp>##V3_BDPV12</stp>
        <stp>FJSUNZ CH Equity</stp>
        <stp>RTG_MDY_LT_CORP_FAMILY</stp>
        <stp>[1.Weekly Download.xlsm]Coded!R281C22</stp>
        <tr r="V281" s="14"/>
        <tr r="V281" s="14"/>
      </tp>
      <tp t="s">
        <v>3/7/2023</v>
        <stp/>
        <stp>##V3_BDPV12</stp>
        <stp>XS2144033078 Corp</stp>
        <stp>MATURITY</stp>
        <stp>[1.Weekly Download.xlsm]Coded!R300C48</stp>
        <tr r="AV300" s="14"/>
        <tr r="AV300" s="14"/>
        <tr r="AV300" s="14"/>
      </tp>
      <tp t="s">
        <v>14/7/2025</v>
        <stp/>
        <stp>##V3_BDPV12</stp>
        <stp>XS2176772205 Corp</stp>
        <stp>MATURITY</stp>
        <stp>[1.Weekly Download.xlsm]Coded!R298C48</stp>
        <tr r="AV298" s="14"/>
        <tr r="AV298" s="14"/>
        <tr r="AV298" s="14"/>
      </tp>
      <tp t="s">
        <v>17/5/2026</v>
        <stp/>
        <stp>##V3_BDPV12</stp>
        <stp>XS2343627712 Corp</stp>
        <stp>MATURITY</stp>
        <stp>[1.Weekly Download.xlsm]Coded!R203C48</stp>
        <tr r="AV203" s="14"/>
        <tr r="AV203" s="14"/>
        <tr r="AV203" s="14"/>
      </tp>
      <tp t="s">
        <v>17/5/2026</v>
        <stp/>
        <stp>##V3_BDPV12</stp>
        <stp>XS2343627712 Corp</stp>
        <stp>MATURITY</stp>
        <stp>[1.Weekly Download.xlsm]Coded!R218C48</stp>
        <tr r="AV218" s="14"/>
        <tr r="AV218" s="14"/>
        <tr r="AV218" s="14"/>
      </tp>
      <tp t="s">
        <v>15/7/2021</v>
        <stp/>
        <stp>##V3_BDPV12</stp>
        <stp>XS2206237260 Corp</stp>
        <stp>MATURITY</stp>
        <stp>[1.Weekly Download.xlsm]Coded!R293C48</stp>
        <tr r="AV293" s="14"/>
        <tr r="AV293" s="14"/>
        <tr r="AV293" s="14"/>
      </tp>
      <tp t="s">
        <v>6/7/2026</v>
        <stp/>
        <stp>##V3_BDPV12</stp>
        <stp>XS2251156563 Corp</stp>
        <stp>MATURITY</stp>
        <stp>[1.Weekly Download.xlsm]Coded!R190C48</stp>
        <tr r="AV190" s="14"/>
        <tr r="AV190" s="14"/>
        <tr r="AV190" s="14"/>
      </tp>
      <tp t="s">
        <v>19/1/2025</v>
        <stp/>
        <stp>##V3_BDPV12</stp>
        <stp>XS2416645203 Corp</stp>
        <stp>MATURITY</stp>
        <stp>[1.Weekly Download.xlsm]Coded!R123C48</stp>
        <tr r="AV123" s="14"/>
        <tr r="AV123" s="14"/>
        <tr r="AV123" s="14"/>
      </tp>
      <tp t="s">
        <v>4/3/2024</v>
        <stp/>
        <stp>##V3_BDPV12</stp>
        <stp>XS2127478316 Corp</stp>
        <stp>MATURITY</stp>
        <stp>[1.Weekly Download.xlsm]Coded!R252C48</stp>
        <tr r="AV252" s="14"/>
        <tr r="AV252" s="14"/>
        <tr r="AV252" s="14"/>
      </tp>
      <tp>
        <v>5.35</v>
        <stp/>
        <stp>##V3_BDPV12</stp>
        <stp>XS2537427473 Corp</stp>
        <stp>CPN</stp>
        <stp>[1.Weekly Download.xlsm]Coded!R85C51</stp>
        <tr r="AY85" s="14"/>
        <tr r="AY85" s="14"/>
      </tp>
      <tp t="s">
        <v>#N/A Field Not Applicable</v>
        <stp/>
        <stp>##V3_BDPV12</stp>
        <stp>XS2673392796 Corp</stp>
        <stp>NXT_CALL_DT</stp>
        <stp>[1.Weekly Download.xlsm]Coded!R14C50</stp>
        <tr r="AX14" s="14"/>
      </tp>
      <tp>
        <v>4.5</v>
        <stp/>
        <stp>##V3_BDPV12</stp>
        <stp>XS2623522930 Corp</stp>
        <stp>CPN</stp>
        <stp>[1.Weekly Download.xlsm]Coded!R38C51</stp>
        <tr r="AY38" s="14"/>
        <tr r="AY38" s="14"/>
      </tp>
      <tp t="s">
        <v>#N/A Field Not Applicable</v>
        <stp/>
        <stp>##V3_BDPV12</stp>
        <stp>XS2618570068 Corp</stp>
        <stp>NXT_CALL_DT</stp>
        <stp>[1.Weekly Download.xlsm]Coded!R36C50</stp>
        <tr r="AX36" s="14"/>
      </tp>
      <tp t="s">
        <v>#N/A Field Not Applicable</v>
        <stp/>
        <stp>##V3_BDPV12</stp>
        <stp>XS2618570068 Corp</stp>
        <stp>NXT_CALL_DT</stp>
        <stp>[1.Weekly Download.xlsm]Coded!R24C50</stp>
        <tr r="AX24" s="14"/>
      </tp>
      <tp>
        <v>100</v>
        <stp/>
        <stp>##V3_BDPV12</stp>
        <stp>HK0000954104 Corp</stp>
        <stp>ISSUE_PX</stp>
        <stp>[1.Weekly Download.xlsm]Coded!R7C54</stp>
        <tr r="BB7" s="14"/>
        <tr r="BB7" s="14"/>
      </tp>
      <tp t="s">
        <v>BCMZ HK</v>
        <stp/>
        <stp>##V3_BDPV12</stp>
        <stp>XS2673392796 Corp</stp>
        <stp>ISSUER_EQUITY_TICKER</stp>
        <stp>[1.Weekly Download.xlsm]Coded!R14C37</stp>
        <tr r="AK14" s="14"/>
        <tr r="AK14" s="14"/>
      </tp>
      <tp t="s">
        <v>BCMZ HK</v>
        <stp/>
        <stp>##V3_BDPV12</stp>
        <stp>XS2673392796 Corp</stp>
        <stp>ISSUER_EQUITY_TICKER</stp>
        <stp>[1.Weekly Download.xlsm]Coded!R14C35</stp>
        <tr r="AI14" s="14"/>
      </tp>
      <tp>
        <v>5.9520414424130479</v>
        <stp/>
        <stp>##V3_BDPV12</stp>
        <stp>XS2677539541 Corp</stp>
        <stp>CPN</stp>
        <stp>[1.Weekly Download.xlsm]Coded!R11C51</stp>
        <tr r="AY11" s="14"/>
        <tr r="AY11" s="14"/>
      </tp>
      <tp>
        <v>4.9939999999999998</v>
        <stp/>
        <stp>##V3_BDPV12</stp>
        <stp>XS2526839092 Corp</stp>
        <stp>CPN</stp>
        <stp>[1.Weekly Download.xlsm]Coded!R61C51</stp>
        <tr r="AY61" s="14"/>
        <tr r="AY61" s="14"/>
      </tp>
      <tp t="s">
        <v>#N/A N/A</v>
        <stp/>
        <stp>##V3_BDPV12</stp>
        <stp>HK0000947231 Corp</stp>
        <stp>RTG_MOODY_LONG_TERM</stp>
        <stp>[1.Weekly Download.xlsm]Coded!R10C13</stp>
        <tr r="M10" s="14"/>
      </tp>
      <tp t="s">
        <v>8/11/2022</v>
        <stp/>
        <stp>##V3_BDPV12</stp>
        <stp>XS2547520531 Corp</stp>
        <stp>INT_ACC_DT</stp>
        <stp>[1.Weekly Download.xlsm]Coded!R79C47</stp>
        <tr r="AU79" s="14"/>
        <tr r="AU79" s="14"/>
        <tr r="AU79" s="14"/>
      </tp>
      <tp t="s">
        <v>Baa1</v>
        <stp/>
        <stp>##V3_BDPV12</stp>
        <stp>7028526 CompanyID</stp>
        <stp>RTG_MDY_LC_CURR_ISSUER_RATING</stp>
        <stp>[1.Weekly Download.xlsm]Coded!R25C40</stp>
        <tr r="AN25" s="14"/>
        <tr r="AN25" s="14"/>
        <tr r="AN25" s="14"/>
      </tp>
      <tp t="s">
        <v>11/10/2026</v>
        <stp/>
        <stp>##V3_BDPV12</stp>
        <stp>XS2681919762 Corp</stp>
        <stp>MATURITY</stp>
        <stp>[1.Weekly Download.xlsm]Coded!R3C48</stp>
        <tr r="AV3" s="14"/>
        <tr r="AV3" s="14"/>
        <tr r="AV3" s="14"/>
      </tp>
      <tp t="s">
        <v>N</v>
        <stp/>
        <stp>##V3_BDPV12</stp>
        <stp>XS2664783565 Corp</stp>
        <stp>FLOATER</stp>
        <stp>[1.Weekly Download.xlsm]Coded!R6C29</stp>
        <tr r="AC6" s="14"/>
        <tr r="AC6" s="14"/>
      </tp>
      <tp>
        <v>200000000</v>
        <stp/>
        <stp>##V3_BDPV12</stp>
        <stp>XS2540489338 Corp</stp>
        <stp>AMT_ISSUED</stp>
        <stp>[1.Weekly Download.xlsm]Coded!R65C53</stp>
        <tr r="BA65" s="14"/>
        <tr r="BA65" s="14"/>
      </tp>
      <tp t="s">
        <v>31/5/2023</v>
        <stp/>
        <stp>##V3_BDPV12</stp>
        <stp>XS2623522930 Corp</stp>
        <stp>INT_ACC_DT</stp>
        <stp>[1.Weekly Download.xlsm]Coded!R38C47</stp>
        <tr r="AU38" s="14"/>
        <tr r="AU38" s="14"/>
        <tr r="AU38" s="14"/>
      </tp>
      <tp>
        <v>13000000000</v>
        <stp/>
        <stp>##V3_BDPV12</stp>
        <stp>XS2668376747 Corp</stp>
        <stp>AMT_ISSUED</stp>
        <stp>[1.Weekly Download.xlsm]Coded!R16C53</stp>
        <tr r="BA16" s="14"/>
        <tr r="BA16" s="14"/>
      </tp>
      <tp t="s">
        <v>#N/A N/A</v>
        <stp/>
        <stp>##V3_BDPV12</stp>
        <stp>HK0000954286 Corp</stp>
        <stp>RTG_MDY_FOREIGN_LT_BANK_DEPOSITS</stp>
        <stp>[1.Weekly Download.xlsm]Coded!R5C12</stp>
        <tr r="L5" s="14"/>
      </tp>
      <tp t="s">
        <v>#N/A N/A</v>
        <stp/>
        <stp>##V3_BDPV12</stp>
        <stp>XS2540489338 Corp</stp>
        <stp>RTG_MOODY_LONG_TERM</stp>
        <stp>[1.Weekly Download.xlsm]Coded!R65C13</stp>
        <tr r="M65" s="14"/>
      </tp>
      <tp>
        <v>160000000</v>
        <stp/>
        <stp>##V3_BDPV12</stp>
        <stp>XS2589270953 Corp</stp>
        <stp>AMT_ISSUED</stp>
        <stp>[1.Weekly Download.xlsm]Coded!R62C53</stp>
        <tr r="BA62" s="14"/>
        <tr r="BA62" s="14"/>
      </tp>
      <tp t="s">
        <v>#N/A N/A</v>
        <stp/>
        <stp>##V3_BDPV12</stp>
        <stp>XS2559584888 Corp</stp>
        <stp>RTG_MOODY_LONG_TERM</stp>
        <stp>[1.Weekly Download.xlsm]Coded!R78C13</stp>
        <tr r="M78" s="14"/>
      </tp>
      <tp t="s">
        <v>N</v>
        <stp/>
        <stp>##V3_BDPV12</stp>
        <stp>XS2690707497 Corp</stp>
        <stp>GREEN_BOND_LOAN_INDICATOR</stp>
        <stp>[1.Weekly Download.xlsm]Coded!R8C55</stp>
        <tr r="BC8" s="14"/>
        <tr r="BC8" s="14"/>
      </tp>
      <tp t="s">
        <v>#N/A N/A</v>
        <stp/>
        <stp>##V3_BDPV12</stp>
        <stp>HK0000954286 Corp</stp>
        <stp>FIXED_REOFFER_SPRD_TO_GOVT_BENCH</stp>
        <stp>[1.Weekly Download.xlsm]Coded!R5C27</stp>
        <tr r="AA5" s="14"/>
      </tp>
      <tp t="s">
        <v>14/12/2022</v>
        <stp/>
        <stp>##V3_BDPV12</stp>
        <stp>G228085 Corp</stp>
        <stp>SECURITY_PRICING_DATE</stp>
        <stp>[1.Weekly Download.xlsm]Coded!R73C3</stp>
        <tr r="C73" s="14"/>
        <tr r="C73" s="14"/>
      </tp>
      <tp t="s">
        <v>CHONGQING FULING IND DEV</v>
        <stp/>
        <stp>##V3_BDPV12</stp>
        <stp>G238024 Corp</stp>
        <stp>NAME</stp>
        <stp>[1.Weekly Download.xlsm]Coded!R59C4</stp>
        <tr r="D59" s="14"/>
        <tr r="D59" s="14"/>
      </tp>
      <tp t="s">
        <v>23/3/2023</v>
        <stp/>
        <stp>##V3_BDPV12</stp>
        <stp>G238008 Corp</stp>
        <stp>SECURITY_PRICING_DATE</stp>
        <stp>[1.Weekly Download.xlsm]Coded!R53C3</stp>
        <tr r="C53" s="14"/>
        <tr r="C53" s="14"/>
      </tp>
      <tp t="s">
        <v>11/10/2022</v>
        <stp/>
        <stp>##V3_BDPV12</stp>
        <stp>G228021 Corp</stp>
        <stp>SECURITY_PRICING_DATE</stp>
        <stp>[1.Weekly Download.xlsm]Coded!R83C3</stp>
        <tr r="C83" s="14"/>
        <tr r="C83" s="14"/>
      </tp>
      <tp>
        <v>100</v>
        <stp/>
        <stp>##V3_BDPV12</stp>
        <stp>XS2690707497 Corp</stp>
        <stp>ISSUE_PX</stp>
        <stp>[1.Weekly Download.xlsm]Coded!R8C54</stp>
        <tr r="BB8" s="14"/>
        <tr r="BB8" s="14"/>
      </tp>
      <tp t="s">
        <v>#N/A N/A</v>
        <stp/>
        <stp>##V3_BDPV12</stp>
        <stp>XS2658712752 Corp</stp>
        <stp>RTG_MOODY_LONG_TERM</stp>
        <stp>[1.Weekly Download.xlsm]Coded!R17C13</stp>
        <tr r="M17" s="14"/>
      </tp>
      <tp t="s">
        <v>USD</v>
        <stp/>
        <stp>##V3_BDPV12</stp>
        <stp>XS2346930428 Corp</stp>
        <stp>CRNCY</stp>
        <stp>[1.Weekly Download.xlsm]Coded!R205C52</stp>
        <tr r="AZ205" s="14"/>
        <tr r="AZ205" s="14"/>
      </tp>
      <tp t="s">
        <v>#N/A N/A</v>
        <stp/>
        <stp>##V3_BDPV12</stp>
        <stp>XS2114327302 Corp</stp>
        <stp>RTG_MDY_LT_CORP_FAMILY</stp>
        <stp>[1.Weekly Download.xlsm]Coded!R316C14</stp>
        <tr r="N316" s="14"/>
      </tp>
      <tp t="s">
        <v>WR</v>
        <stp/>
        <stp>##V3_BDPV12</stp>
        <stp>XS2333154867 Corp</stp>
        <stp>RTG_MDY_LT_CORP_FAMILY</stp>
        <stp>[1.Weekly Download.xlsm]Coded!R216C14</stp>
        <tr r="N216" s="14"/>
        <tr r="N216" s="14"/>
      </tp>
      <tp t="s">
        <v>#N/A N/A</v>
        <stp/>
        <stp>##V3_BDPV12</stp>
        <stp>XS2206237260 Corp</stp>
        <stp>RTG_MDY_LT_CORP_FAMILY</stp>
        <stp>[1.Weekly Download.xlsm]Coded!R293C14</stp>
        <tr r="N293" s="14"/>
      </tp>
      <tp t="s">
        <v>#N/A N/A</v>
        <stp/>
        <stp>##V3_BDPV12</stp>
        <stp>600325 CH Equity</stp>
        <stp>RTG_MDY_FOREIGN_LT_BANK_DEPOSITS</stp>
        <stp>[1.Weekly Download.xlsm]Coded!R243C60</stp>
        <tr r="BH243" s="14"/>
      </tp>
      <tp t="s">
        <v>N</v>
        <stp/>
        <stp>##V3_BDPV12</stp>
        <stp>XS2277613423 Corp</stp>
        <stp>SUSTAINABILITY_BOND_IND</stp>
        <stp>[1.Weekly Download.xlsm]Coded!R253C56</stp>
        <tr r="BD253" s="14"/>
        <tr r="BD253" s="14"/>
      </tp>
      <tp t="s">
        <v>#N/A N/A</v>
        <stp/>
        <stp>##V3_BDPV12</stp>
        <stp>XS2127824592 Corp</stp>
        <stp>RTG_MDY_LT_CORP_FAMILY</stp>
        <stp>[1.Weekly Download.xlsm]Coded!R277C14</stp>
        <tr r="N277" s="14"/>
      </tp>
      <tp t="s">
        <v>N</v>
        <stp/>
        <stp>##V3_BDPV12</stp>
        <stp>XS2123956091 Corp</stp>
        <stp>SUSTAINABILITY_BOND_IND</stp>
        <stp>[1.Weekly Download.xlsm]Coded!R309C56</stp>
        <tr r="BD309" s="14"/>
        <tr r="BD309" s="14"/>
      </tp>
      <tp t="s">
        <v>N</v>
        <stp/>
        <stp>##V3_BDPV12</stp>
        <stp>XS2243890196 Corp</stp>
        <stp>SUSTAINABILITY_BOND_IND</stp>
        <stp>[1.Weekly Download.xlsm]Coded!R273C56</stp>
        <tr r="BD273" s="14"/>
        <tr r="BD273" s="14"/>
      </tp>
      <tp t="s">
        <v>N</v>
        <stp/>
        <stp>##V3_BDPV12</stp>
        <stp>XS2270463255 Corp</stp>
        <stp>SUSTAINABILITY_BOND_IND</stp>
        <stp>[1.Weekly Download.xlsm]Coded!R247C56</stp>
        <tr r="BD247" s="14"/>
        <tr r="BD247" s="14"/>
      </tp>
      <tp t="s">
        <v>N</v>
        <stp/>
        <stp>##V3_BDPV12</stp>
        <stp>XS2346930428 Corp</stp>
        <stp>SUSTAINABILITY_BOND_IND</stp>
        <stp>[1.Weekly Download.xlsm]Coded!R205C56</stp>
        <tr r="BD205" s="14"/>
        <tr r="BD205" s="14"/>
      </tp>
      <tp t="s">
        <v>USD</v>
        <stp/>
        <stp>##V3_BDPV12</stp>
        <stp>XS2371893533 Corp</stp>
        <stp>CRNCY</stp>
        <stp>[1.Weekly Download.xlsm]Coded!R172C52</stp>
        <tr r="AZ172" s="14"/>
        <tr r="AZ172" s="14"/>
      </tp>
      <tp t="s">
        <v>#N/A N/A</v>
        <stp/>
        <stp>##V3_BDPV12</stp>
        <stp>XS2208275854 Corp</stp>
        <stp>RTG_MDY_LT_CORP_FAMILY</stp>
        <stp>[1.Weekly Download.xlsm]Coded!R290C14</stp>
        <tr r="N290" s="14"/>
      </tp>
      <tp t="s">
        <v>N</v>
        <stp/>
        <stp>##V3_BDPV12</stp>
        <stp>XS2403224129 Corp</stp>
        <stp>SUSTAINABILITY_BOND_IND</stp>
        <stp>[1.Weekly Download.xlsm]Coded!R137C56</stp>
        <tr r="BD137" s="14"/>
        <tr r="BD137" s="14"/>
      </tp>
      <tp t="s">
        <v>N</v>
        <stp/>
        <stp>##V3_BDPV12</stp>
        <stp>XS2348280962 Corp</stp>
        <stp>SUSTAINABILITY_BOND_IND</stp>
        <stp>[1.Weekly Download.xlsm]Coded!R206C56</stp>
        <tr r="BD206" s="14"/>
        <tr r="BD206" s="14"/>
      </tp>
      <tp t="s">
        <v>N</v>
        <stp/>
        <stp>##V3_BDPV12</stp>
        <stp>XS2471903331 Corp</stp>
        <stp>SUSTAINABILITY_BOND_IND</stp>
        <stp>[1.Weekly Download.xlsm]Coded!R100C56</stp>
        <tr r="BD100" s="14"/>
        <tr r="BD100" s="14"/>
      </tp>
      <tp t="s">
        <v>#N/A N/A</v>
        <stp/>
        <stp>##V3_BDPV12</stp>
        <stp>XS2270463255 Corp</stp>
        <stp>RTG_MDY_LT_CORP_FAMILY</stp>
        <stp>[1.Weekly Download.xlsm]Coded!R247C14</stp>
        <tr r="N247" s="14"/>
      </tp>
      <tp t="s">
        <v>#N/A N/A</v>
        <stp/>
        <stp>##V3_BDPV12</stp>
        <stp>002146 CH Equity</stp>
        <stp>RTG_MDY_FOREIGN_LT_BANK_DEPOSITS</stp>
        <stp>[1.Weekly Download.xlsm]Coded!R259C60</stp>
        <tr r="BH259" s="14"/>
      </tp>
      <tp t="s">
        <v>#N/A N/A</v>
        <stp/>
        <stp>##V3_BDPV12</stp>
        <stp>600325 CH Equity</stp>
        <stp>RTG_MDY_FOREIGN_LT_BANK_DEPOSITS</stp>
        <stp>[1.Weekly Download.xlsm]Coded!R114C60</stp>
        <tr r="BH114" s="14"/>
      </tp>
      <tp t="s">
        <v>#N/A N/A</v>
        <stp/>
        <stp>##V3_BDPV12</stp>
        <stp>002146 CH Equity</stp>
        <stp>RTG_MDY_FOREIGN_LT_BANK_DEPOSITS</stp>
        <stp>[1.Weekly Download.xlsm]Coded!R293C60</stp>
        <tr r="BH293" s="14"/>
      </tp>
      <tp t="s">
        <v>#N/A N/A</v>
        <stp/>
        <stp>##V3_BDPV12</stp>
        <stp>XS2469032630 Corp</stp>
        <stp>FLOATER_FORMULA</stp>
        <stp>[1.Weekly Download.xlsm]Coded!R107C30</stp>
        <tr r="AD107" s="14"/>
      </tp>
      <tp t="s">
        <v>QUARTLY US LIBOR +85.000</v>
        <stp/>
        <stp>##V3_BDPV12</stp>
        <stp>XS2208864418 Corp</stp>
        <stp>FLOATER_FORMULA</stp>
        <stp>[1.Weekly Download.xlsm]Coded!R292C30</stp>
        <tr r="AD292" s="14"/>
        <tr r="AD292" s="14"/>
      </tp>
      <tp t="s">
        <v>#N/A N/A</v>
        <stp/>
        <stp>##V3_BDPV12</stp>
        <stp>XS2208844493 Corp</stp>
        <stp>FLOATER_FORMULA</stp>
        <stp>[1.Weekly Download.xlsm]Coded!R287C30</stp>
        <tr r="AD287" s="14"/>
      </tp>
      <tp t="s">
        <v>Yango Group Co Ltd</v>
        <stp/>
        <stp>##V3_BDPV12</stp>
        <stp>XS2281349618 Corp</stp>
        <stp>GUARANTOR_NAME</stp>
        <stp>[1.Weekly Download.xlsm]Coded!R262C44</stp>
        <tr r="AR262" s="14"/>
        <tr r="AR262" s="14"/>
      </tp>
      <tp t="s">
        <v>#N/A N/A</v>
        <stp/>
        <stp>##V3_BDPV12</stp>
        <stp>XS2265797535 Corp</stp>
        <stp>GUARANTOR_NAME</stp>
        <stp>[1.Weekly Download.xlsm]Coded!R265C44</stp>
        <tr r="AR265" s="14"/>
      </tp>
      <tp t="s">
        <v>Zhuhai Huafa Group Co Ltd</v>
        <stp/>
        <stp>##V3_BDPV12</stp>
        <stp>XS2371895074 Corp</stp>
        <stp>GUARANTOR_NAME</stp>
        <stp>[1.Weekly Download.xlsm]Coded!R168C44</stp>
        <tr r="AR168" s="14"/>
        <tr r="AR168" s="14"/>
      </tp>
      <tp t="s">
        <v>#N/A N/A</v>
        <stp/>
        <stp>##V3_BDPV12</stp>
        <stp>XS2382158207 Corp</stp>
        <stp>RTG_MDY_LT_CORP_FAMILY</stp>
        <stp>[1.Weekly Download.xlsm]Coded!R153C14</stp>
        <tr r="N153" s="14"/>
      </tp>
      <tp t="s">
        <v>#N/A N/A</v>
        <stp/>
        <stp>##V3_BDPV12</stp>
        <stp>600325 CH Equity</stp>
        <stp>RTG_MDY_FOREIGN_LT_BANK_DEPOSITS</stp>
        <stp>[1.Weekly Download.xlsm]Coded!R243C20</stp>
        <tr r="T243" s="14"/>
        <tr r="T243" s="14"/>
      </tp>
      <tp t="s">
        <v>N</v>
        <stp/>
        <stp>##V3_BDPV12</stp>
        <stp>XS2416645203 Corp</stp>
        <stp>SUSTAINABILITY_BOND_IND</stp>
        <stp>[1.Weekly Download.xlsm]Coded!R123C56</stp>
        <tr r="BD123" s="14"/>
        <tr r="BD123" s="14"/>
      </tp>
      <tp t="s">
        <v>#N/A N/A</v>
        <stp/>
        <stp>##V3_BDPV12</stp>
        <stp>XS2102904864 Corp</stp>
        <stp>FLOATER_FORMULA</stp>
        <stp>[1.Weekly Download.xlsm]Coded!R313C30</stp>
        <tr r="AD313" s="14"/>
      </tp>
      <tp t="s">
        <v>N</v>
        <stp/>
        <stp>##V3_BDPV12</stp>
        <stp>XS2371893533 Corp</stp>
        <stp>SUSTAINABILITY_BOND_IND</stp>
        <stp>[1.Weekly Download.xlsm]Coded!R172C56</stp>
        <tr r="BD172" s="14"/>
        <tr r="BD172" s="14"/>
      </tp>
      <tp t="s">
        <v>#N/A N/A</v>
        <stp/>
        <stp>##V3_BDPV12</stp>
        <stp>XS2417332389 Corp</stp>
        <stp>GUARANTOR_NAME</stp>
        <stp>[1.Weekly Download.xlsm]Coded!R125C44</stp>
        <tr r="AR125" s="14"/>
      </tp>
      <tp t="s">
        <v>USD</v>
        <stp/>
        <stp>##V3_BDPV12</stp>
        <stp>XS2417332389 Corp</stp>
        <stp>CRNCY</stp>
        <stp>[1.Weekly Download.xlsm]Coded!R125C52</stp>
        <tr r="AZ125" s="14"/>
        <tr r="AZ125" s="14"/>
      </tp>
      <tp t="s">
        <v>USD</v>
        <stp/>
        <stp>##V3_BDPV12</stp>
        <stp>XS2203986927 Corp</stp>
        <stp>CRNCY</stp>
        <stp>[1.Weekly Download.xlsm]Coded!R223C52</stp>
        <tr r="AZ223" s="14"/>
        <tr r="AZ223" s="14"/>
      </tp>
      <tp t="s">
        <v>N</v>
        <stp/>
        <stp>##V3_BDPV12</stp>
        <stp>XS2460522555 Corp</stp>
        <stp>SUSTAINABILITY_BOND_IND</stp>
        <stp>[1.Weekly Download.xlsm]Coded!R108C56</stp>
        <tr r="BD108" s="14"/>
        <tr r="BD108" s="14"/>
      </tp>
      <tp t="s">
        <v>Science City Guangzhou Investment Group Co Ltd</v>
        <stp/>
        <stp>##V3_BDPV12</stp>
        <stp>XS2310752758 Corp</stp>
        <stp>GUARANTOR_NAME</stp>
        <stp>[1.Weekly Download.xlsm]Coded!R237C44</stp>
        <tr r="AR237" s="14"/>
        <tr r="AR237" s="14"/>
      </tp>
      <tp t="s">
        <v>USD</v>
        <stp/>
        <stp>##V3_BDPV12</stp>
        <stp>XS2427980821 Corp</stp>
        <stp>CRNCY</stp>
        <stp>[1.Weekly Download.xlsm]Coded!R114C52</stp>
        <tr r="AZ114" s="14"/>
        <tr r="AZ114" s="14"/>
      </tp>
      <tp t="s">
        <v>USD</v>
        <stp/>
        <stp>##V3_BDPV12</stp>
        <stp>XS2325858038 Corp</stp>
        <stp>CRNCY</stp>
        <stp>[1.Weekly Download.xlsm]Coded!R226C52</stp>
        <tr r="AZ226" s="14"/>
        <tr r="AZ226" s="14"/>
      </tp>
      <tp t="s">
        <v>#N/A N/A</v>
        <stp/>
        <stp>##V3_BDPV12</stp>
        <stp>XS2110675860 Corp</stp>
        <stp>FLOATER_FORMULA</stp>
        <stp>[1.Weekly Download.xlsm]Coded!R312C30</stp>
        <tr r="AD312" s="14"/>
      </tp>
      <tp t="s">
        <v>N</v>
        <stp/>
        <stp>##V3_BDPV12</stp>
        <stp>XS2364642293 Corp</stp>
        <stp>SUSTAINABILITY_BOND_IND</stp>
        <stp>[1.Weekly Download.xlsm]Coded!R167C56</stp>
        <tr r="BD167" s="14"/>
        <tr r="BD167" s="14"/>
      </tp>
      <tp t="s">
        <v>Subsidiaries</v>
        <stp/>
        <stp>##V3_BDPV12</stp>
        <stp>XS2262084374 Corp</stp>
        <stp>GUARANTOR_NAME</stp>
        <stp>[1.Weekly Download.xlsm]Coded!R260C44</stp>
        <tr r="AR260" s="14"/>
        <tr r="AR260" s="14"/>
      </tp>
      <tp t="s">
        <v>#N/A N/A</v>
        <stp/>
        <stp>##V3_BDPV12</stp>
        <stp>XS2378344456 Corp</stp>
        <stp>RTG_MDY_LT_CORP_FAMILY</stp>
        <stp>[1.Weekly Download.xlsm]Coded!R161C14</stp>
        <tr r="N161" s="14"/>
      </tp>
      <tp t="s">
        <v>#N/A N/A</v>
        <stp/>
        <stp>##V3_BDPV12</stp>
        <stp>002146 CH Equity</stp>
        <stp>RTG_MDY_FOREIGN_LT_BANK_DEPOSITS</stp>
        <stp>[1.Weekly Download.xlsm]Coded!R259C20</stp>
        <tr r="T259" s="14"/>
        <tr r="T259" s="14"/>
      </tp>
      <tp t="s">
        <v>#N/A N/A</v>
        <stp/>
        <stp>##V3_BDPV12</stp>
        <stp>002146 CH Equity</stp>
        <stp>RTG_MDY_FOREIGN_LT_BANK_DEPOSITS</stp>
        <stp>[1.Weekly Download.xlsm]Coded!R293C20</stp>
        <tr r="T293" s="14"/>
        <tr r="T293" s="14"/>
      </tp>
      <tp t="s">
        <v>N</v>
        <stp/>
        <stp>##V3_BDPV12</stp>
        <stp>XS2357111090 Corp</stp>
        <stp>SUSTAINABILITY_BOND_IND</stp>
        <stp>[1.Weekly Download.xlsm]Coded!R171C56</stp>
        <tr r="BD171" s="14"/>
        <tr r="BD171" s="14"/>
      </tp>
      <tp t="s">
        <v>N</v>
        <stp/>
        <stp>##V3_BDPV12</stp>
        <stp>XS2332497697 Corp</stp>
        <stp>SUSTAINABILITY_BOND_IND</stp>
        <stp>[1.Weekly Download.xlsm]Coded!R209C56</stp>
        <tr r="BD209" s="14"/>
        <tr r="BD209" s="14"/>
      </tp>
      <tp t="s">
        <v>USD</v>
        <stp/>
        <stp>##V3_BDPV12</stp>
        <stp>XS2361211191 Corp</stp>
        <stp>CRNCY</stp>
        <stp>[1.Weekly Download.xlsm]Coded!R145C52</stp>
        <tr r="AZ145" s="14"/>
        <tr r="AZ145" s="14"/>
      </tp>
      <tp t="s">
        <v>USD</v>
        <stp/>
        <stp>##V3_BDPV12</stp>
        <stp>XS2274835631 Corp</stp>
        <stp>CRNCY</stp>
        <stp>[1.Weekly Download.xlsm]Coded!R255C52</stp>
        <tr r="AZ255" s="14"/>
        <tr r="AZ255" s="14"/>
      </tp>
      <tp t="s">
        <v>#N/A N/A</v>
        <stp/>
        <stp>##V3_BDPV12</stp>
        <stp>XS2416645203 Corp</stp>
        <stp>FLOATER_FORMULA</stp>
        <stp>[1.Weekly Download.xlsm]Coded!R123C30</stp>
        <tr r="AD123" s="14"/>
      </tp>
      <tp t="s">
        <v>#N/A N/A</v>
        <stp/>
        <stp>##V3_BDPV12</stp>
        <stp>XS2371893533 Corp</stp>
        <stp>FLOATER_FORMULA</stp>
        <stp>[1.Weekly Download.xlsm]Coded!R172C30</stp>
        <tr r="AD172" s="14"/>
      </tp>
      <tp t="s">
        <v>N</v>
        <stp/>
        <stp>##V3_BDPV12</stp>
        <stp>XS2102904864 Corp</stp>
        <stp>SUSTAINABILITY_BOND_IND</stp>
        <stp>[1.Weekly Download.xlsm]Coded!R313C56</stp>
        <tr r="BD313" s="14"/>
        <tr r="BD313" s="14"/>
      </tp>
      <tp t="s">
        <v>#N/A N/A</v>
        <stp/>
        <stp>##V3_BDPV12</stp>
        <stp>XS2387065134 Corp</stp>
        <stp>RTG_MDY_LT_CORP_FAMILY</stp>
        <stp>[1.Weekly Download.xlsm]Coded!R143C14</stp>
        <tr r="N143" s="14"/>
      </tp>
      <tp t="s">
        <v>#N/A N/A</v>
        <stp/>
        <stp>##V3_BDPV12</stp>
        <stp>XS2460522555 Corp</stp>
        <stp>FLOATER_FORMULA</stp>
        <stp>[1.Weekly Download.xlsm]Coded!R108C30</stp>
        <tr r="AD108" s="14"/>
      </tp>
      <tp t="s">
        <v>USD</v>
        <stp/>
        <stp>##V3_BDPV12</stp>
        <stp>XS2384202292 Corp</stp>
        <stp>CRNCY</stp>
        <stp>[1.Weekly Download.xlsm]Coded!R148C52</stp>
        <tr r="AZ148" s="14"/>
        <tr r="AZ148" s="14"/>
      </tp>
      <tp t="s">
        <v>N</v>
        <stp/>
        <stp>##V3_BDPV12</stp>
        <stp>XS2110675860 Corp</stp>
        <stp>SUSTAINABILITY_BOND_IND</stp>
        <stp>[1.Weekly Download.xlsm]Coded!R312C56</stp>
        <tr r="BD312" s="14"/>
        <tr r="BD312" s="14"/>
      </tp>
      <tp t="s">
        <v>#N/A N/A</v>
        <stp/>
        <stp>##V3_BDPV12</stp>
        <stp>XS2364642293 Corp</stp>
        <stp>FLOATER_FORMULA</stp>
        <stp>[1.Weekly Download.xlsm]Coded!R167C30</stp>
        <tr r="AD167" s="14"/>
      </tp>
      <tp t="s">
        <v>#N/A N/A</v>
        <stp/>
        <stp>##V3_BDPV12</stp>
        <stp>XS2180875077 Corp</stp>
        <stp>RTG_MDY_LT_CORP_FAMILY</stp>
        <stp>[1.Weekly Download.xlsm]Coded!R302C14</stp>
        <tr r="N302" s="14"/>
      </tp>
      <tp t="s">
        <v>USD</v>
        <stp/>
        <stp>##V3_BDPV12</stp>
        <stp>XS2180875234 Corp</stp>
        <stp>CRNCY</stp>
        <stp>[1.Weekly Download.xlsm]Coded!R301C52</stp>
        <tr r="AZ301" s="14"/>
        <tr r="AZ301" s="14"/>
      </tp>
      <tp t="s">
        <v>#N/A N/A</v>
        <stp/>
        <stp>##V3_BDPV12</stp>
        <stp>XS2357111090 Corp</stp>
        <stp>FLOATER_FORMULA</stp>
        <stp>[1.Weekly Download.xlsm]Coded!R171C30</stp>
        <tr r="AD171" s="14"/>
      </tp>
      <tp t="s">
        <v>#N/A N/A</v>
        <stp/>
        <stp>##V3_BDPV12</stp>
        <stp>XS2332497697 Corp</stp>
        <stp>FLOATER_FORMULA</stp>
        <stp>[1.Weekly Download.xlsm]Coded!R209C30</stp>
        <tr r="AD209" s="14"/>
      </tp>
      <tp t="s">
        <v>USD</v>
        <stp/>
        <stp>##V3_BDPV12</stp>
        <stp>XS2249847232 Corp</stp>
        <stp>CRNCY</stp>
        <stp>[1.Weekly Download.xlsm]Coded!R270C52</stp>
        <tr r="AZ270" s="14"/>
        <tr r="AZ270" s="14"/>
      </tp>
      <tp t="s">
        <v>USD</v>
        <stp/>
        <stp>##V3_BDPV12</stp>
        <stp>XS2384248790 Corp</stp>
        <stp>CRNCY</stp>
        <stp>[1.Weekly Download.xlsm]Coded!R155C52</stp>
        <tr r="AZ155" s="14"/>
        <tr r="AZ155" s="14"/>
      </tp>
      <tp t="s">
        <v>WR</v>
        <stp/>
        <stp>##V3_BDPV12</stp>
        <stp>XS2336348326 Corp</stp>
        <stp>RTG_MDY_LT_CORP_FAMILY</stp>
        <stp>[1.Weekly Download.xlsm]Coded!R227C14</stp>
        <tr r="N227" s="14"/>
        <tr r="N227" s="14"/>
      </tp>
      <tp t="s">
        <v>#N/A N/A</v>
        <stp/>
        <stp>##V3_BDPV12</stp>
        <stp>XS2277613423 Corp</stp>
        <stp>FLOATER_FORMULA</stp>
        <stp>[1.Weekly Download.xlsm]Coded!R253C30</stp>
        <tr r="AD253" s="14"/>
      </tp>
      <tp t="s">
        <v>QUARTLY US LIBOR +90.000</v>
        <stp/>
        <stp>##V3_BDPV12</stp>
        <stp>XS2243890196 Corp</stp>
        <stp>FLOATER_FORMULA</stp>
        <stp>[1.Weekly Download.xlsm]Coded!R273C30</stp>
        <tr r="AD273" s="14"/>
        <tr r="AD273" s="14"/>
      </tp>
      <tp t="s">
        <v>#N/A N/A</v>
        <stp/>
        <stp>##V3_BDPV12</stp>
        <stp>XS2270463255 Corp</stp>
        <stp>FLOATER_FORMULA</stp>
        <stp>[1.Weekly Download.xlsm]Coded!R247C30</stp>
        <tr r="AD247" s="14"/>
      </tp>
      <tp t="s">
        <v>QUARTLY US LIBOR +83.000</v>
        <stp/>
        <stp>##V3_BDPV12</stp>
        <stp>XS2123956091 Corp</stp>
        <stp>FLOATER_FORMULA</stp>
        <stp>[1.Weekly Download.xlsm]Coded!R309C30</stp>
        <tr r="AD309" s="14"/>
        <tr r="AD309" s="14"/>
      </tp>
      <tp t="s">
        <v>#N/A N/A</v>
        <stp/>
        <stp>##V3_BDPV12</stp>
        <stp>XS2346930428 Corp</stp>
        <stp>FLOATER_FORMULA</stp>
        <stp>[1.Weekly Download.xlsm]Coded!R205C30</stp>
        <tr r="AD205" s="14"/>
      </tp>
      <tp t="s">
        <v>#N/A N/A</v>
        <stp/>
        <stp>##V3_BDPV12</stp>
        <stp>XS2384202292 Corp</stp>
        <stp>RTG_MDY_LT_CORP_FAMILY</stp>
        <stp>[1.Weekly Download.xlsm]Coded!R148C14</stp>
        <tr r="N148" s="14"/>
      </tp>
      <tp t="s">
        <v>USD</v>
        <stp/>
        <stp>##V3_BDPV12</stp>
        <stp>XS2455213590 Corp</stp>
        <stp>CRNCY</stp>
        <stp>[1.Weekly Download.xlsm]Coded!R111C52</stp>
        <tr r="AZ111" s="14"/>
        <tr r="AZ111" s="14"/>
      </tp>
      <tp t="s">
        <v>#N/A N/A</v>
        <stp/>
        <stp>##V3_BDPV12</stp>
        <stp>XS2334569774 Corp</stp>
        <stp>RTG_MDY_LT_CORP_FAMILY</stp>
        <stp>[1.Weekly Download.xlsm]Coded!R181C14</stp>
        <tr r="N181" s="14"/>
      </tp>
      <tp t="s">
        <v>#N/A N/A</v>
        <stp/>
        <stp>##V3_BDPV12</stp>
        <stp>XS2348280962 Corp</stp>
        <stp>FLOATER_FORMULA</stp>
        <stp>[1.Weekly Download.xlsm]Coded!R206C30</stp>
        <tr r="AD206" s="14"/>
      </tp>
      <tp t="s">
        <v>#N/A N/A</v>
        <stp/>
        <stp>##V3_BDPV12</stp>
        <stp>XS2403224129 Corp</stp>
        <stp>FLOATER_FORMULA</stp>
        <stp>[1.Weekly Download.xlsm]Coded!R137C30</stp>
        <tr r="AD137" s="14"/>
      </tp>
      <tp t="s">
        <v>#N/A N/A</v>
        <stp/>
        <stp>##V3_BDPV12</stp>
        <stp>XS2471903331 Corp</stp>
        <stp>FLOATER_FORMULA</stp>
        <stp>[1.Weekly Download.xlsm]Coded!R100C30</stp>
        <tr r="AD100" s="14"/>
      </tp>
      <tp t="s">
        <v>Changchun Urban Development &amp; Investment Holdings Group Co Ltd</v>
        <stp/>
        <stp>##V3_BDPV12</stp>
        <stp>XS2325858038 Corp</stp>
        <stp>GUARANTOR_NAME</stp>
        <stp>[1.Weekly Download.xlsm]Coded!R226C44</stp>
        <tr r="AR226" s="14"/>
        <tr r="AR226" s="14"/>
      </tp>
      <tp t="s">
        <v>N</v>
        <stp/>
        <stp>##V3_BDPV12</stp>
        <stp>XS2469032630 Corp</stp>
        <stp>SUSTAINABILITY_BOND_IND</stp>
        <stp>[1.Weekly Download.xlsm]Coded!R107C56</stp>
        <tr r="BD107" s="14"/>
        <tr r="BD107" s="14"/>
      </tp>
      <tp t="s">
        <v>N</v>
        <stp/>
        <stp>##V3_BDPV12</stp>
        <stp>XS2208864418 Corp</stp>
        <stp>SUSTAINABILITY_BOND_IND</stp>
        <stp>[1.Weekly Download.xlsm]Coded!R292C56</stp>
        <tr r="BD292" s="14"/>
        <tr r="BD292" s="14"/>
      </tp>
      <tp t="s">
        <v>N</v>
        <stp/>
        <stp>##V3_BDPV12</stp>
        <stp>XS2208844493 Corp</stp>
        <stp>SUSTAINABILITY_BOND_IND</stp>
        <stp>[1.Weekly Download.xlsm]Coded!R287C56</stp>
        <tr r="BD287" s="14"/>
        <tr r="BD287" s="14"/>
      </tp>
      <tp t="s">
        <v>#N/A N/A</v>
        <stp/>
        <stp>##V3_BDPV12</stp>
        <stp>HK0000744695 Corp</stp>
        <stp>RTG_MDY_LT_CORP_FAMILY</stp>
        <stp>[1.Weekly Download.xlsm]Coded!R187C14</stp>
        <tr r="N187" s="14"/>
      </tp>
      <tp t="s">
        <v>#N/A N/A</v>
        <stp/>
        <stp>##V3_BDPV12</stp>
        <stp>CJSXGZ CH Equity</stp>
        <stp>RTG_MDY_FOREIGN_LT_BANK_DEPOSITS</stp>
        <stp>[1.Weekly Download.xlsm]Coded!R276C20</stp>
        <tr r="T276" s="14"/>
        <tr r="T276" s="14"/>
      </tp>
      <tp t="s">
        <v>#N/A N/A</v>
        <stp/>
        <stp>##V3_BDPV12</stp>
        <stp>CJSXGZ CH Equity</stp>
        <stp>RTG_MDY_FOREIGN_LT_BANK_DEPOSITS</stp>
        <stp>[1.Weekly Download.xlsm]Coded!R275C20</stp>
        <tr r="T275" s="14"/>
        <tr r="T275" s="14"/>
      </tp>
      <tp t="s">
        <v>#N/A N/A</v>
        <stp/>
        <stp>##V3_BDPV12</stp>
        <stp>CJSXGZ CH Equity</stp>
        <stp>RTG_MDY_FOREIGN_LT_BANK_DEPOSITS</stp>
        <stp>[1.Weekly Download.xlsm]Coded!R276C60</stp>
        <tr r="BH276" s="14"/>
      </tp>
      <tp t="s">
        <v>#N/A N/A</v>
        <stp/>
        <stp>##V3_BDPV12</stp>
        <stp>CJSXGZ CH Equity</stp>
        <stp>RTG_MDY_FOREIGN_LT_BANK_DEPOSITS</stp>
        <stp>[1.Weekly Download.xlsm]Coded!R275C60</stp>
        <tr r="BH275" s="14"/>
      </tp>
      <tp t="s">
        <v>WD</v>
        <stp/>
        <stp>##V3_BDPV12</stp>
        <stp>24065661 CompanyID</stp>
        <stp>RTG_FITCH_LT_ISSUER_DEFAULT</stp>
        <stp>[1.Weekly Download.xlsm]Coded!R30C42</stp>
        <tr r="AP30" s="14"/>
        <tr r="AP30" s="14"/>
        <tr r="AP30" s="14"/>
      </tp>
      <tp t="s">
        <v>#N/A N/A</v>
        <stp/>
        <stp>##V3_BDPV12</stp>
        <stp>1901199D CH Equity</stp>
        <stp>EQY_PRIM_SECURITY_PRIM_EXCH</stp>
        <stp>[1.Weekly Download.xlsm]Coded!R181C35</stp>
        <tr r="AI181" s="14"/>
      </tp>
    </main>
    <main first="bofaddin.rtdserver">
      <tp t="s">
        <v>#N/A N/A</v>
        <stp/>
        <stp>BDS|17991223512870497955</stp>
        <tr r="AS278" s="14"/>
      </tp>
      <tp t="s">
        <v>#N/A N/A</v>
        <stp/>
        <stp>BDS|17850627807339707525</stp>
        <tr r="AS91" s="14"/>
      </tp>
      <tp t="s">
        <v>#N/A N/A</v>
        <stp/>
        <stp>BDS|17244556767328647189</stp>
        <tr r="AL170" s="14"/>
        <tr r="AL170" s="14"/>
        <tr r="F170" s="14"/>
        <tr r="F170" s="14"/>
      </tp>
      <tp t="s">
        <v>#N/A N/A</v>
        <stp/>
        <stp>BDS|16543783581513521770</stp>
        <tr r="AS253" s="14"/>
      </tp>
    </main>
    <main first="bloomberg.rtd">
      <tp t="s">
        <v>#N/A N/A</v>
        <stp/>
        <stp>##V3_BDPV12</stp>
        <stp>1974228D HK Equity</stp>
        <stp>EQY_PRIM_SECURITY_PRIM_EXCH</stp>
        <stp>[1.Weekly Download.xlsm]Coded!R120C35</stp>
        <tr r="AI120" s="14"/>
      </tp>
    </main>
    <main first="bofaddin.rtdserver">
      <tp t="s">
        <v>#N/A N/A</v>
        <stp/>
        <stp>BDS|11448223929455856987</stp>
        <tr r="AS56" s="14"/>
        <tr r="AS56" s="14"/>
      </tp>
      <tp t="s">
        <v>#N/A N/A</v>
        <stp/>
        <stp>BDS|14203280076768111423</stp>
        <tr r="AS132" s="14"/>
      </tp>
    </main>
    <main first="bloomberg.rtd">
      <tp t="s">
        <v>#N/A N/A</v>
        <stp/>
        <stp>##V3_BDPV12</stp>
        <stp>1256399D HK Equity</stp>
        <stp>EQY_PRIM_SECURITY_PRIM_EXCH</stp>
        <stp>[1.Weekly Download.xlsm]Coded!R314C35</stp>
        <tr r="AI314" s="14"/>
      </tp>
      <tp t="s">
        <v>#N/A N/A</v>
        <stp/>
        <stp>##V3_BDPV12</stp>
        <stp>1256399D HK Equity</stp>
        <stp>EQY_PRIM_SECURITY_PRIM_EXCH</stp>
        <stp>[1.Weekly Download.xlsm]Coded!R313C35</stp>
        <tr r="AI313" s="14"/>
      </tp>
      <tp t="s">
        <v>#N/A N/A</v>
        <stp/>
        <stp>##V3_BDPV12</stp>
        <stp>YSAOCZ CH Equity</stp>
        <stp>RTG_FITCH_LT_ISSUER_DEFAULT</stp>
        <stp>[1.Weekly Download.xlsm]Coded!R19C62</stp>
        <tr r="BJ19" s="14"/>
      </tp>
    </main>
    <main first="bofaddin.rtdserver">
      <tp t="s">
        <v>#N/A N/A</v>
        <stp/>
        <stp>BDS|18001244758692056002</stp>
        <tr r="AS291" s="14"/>
      </tp>
    </main>
    <main first="bloomberg.rtd">
      <tp t="s">
        <v>#N/A N/A</v>
        <stp/>
        <stp>##V3_BDPV12</stp>
        <stp>1660068D CH Equity</stp>
        <stp>EQY_PRIM_SECURITY_PRIM_EXCH</stp>
        <stp>[1.Weekly Download.xlsm]Coded!R147C35</stp>
        <tr r="AI147" s="14"/>
      </tp>
      <tp t="s">
        <v>#N/A N/A</v>
        <stp/>
        <stp>##V3_BDPV12</stp>
        <stp>1875737D HK Equity</stp>
        <stp>EQY_PRIM_SECURITY_PRIM_EXCH</stp>
        <stp>[1.Weekly Download.xlsm]Coded!R237C35</stp>
        <tr r="AI237" s="14"/>
      </tp>
      <tp t="s">
        <v>#N/A N/A</v>
        <stp/>
        <stp>##V3_BDPV12</stp>
        <stp>1875737D HK Equity</stp>
        <stp>EQY_PRIM_SECURITY_PRIM_EXCH</stp>
        <stp>[1.Weekly Download.xlsm]Coded!R236C35</stp>
        <tr r="AI236" s="14"/>
      </tp>
    </main>
    <main first="bofaddin.rtdserver">
      <tp t="s">
        <v>#N/A N/A</v>
        <stp/>
        <stp>BDS|16890181197336789534</stp>
        <tr r="AS310" s="14"/>
      </tp>
    </main>
    <main first="bloomberg.rtd">
      <tp t="s">
        <v>#N/A N/A</v>
        <stp/>
        <stp>##V3_BDPV12</stp>
        <stp>1653567D CH Equity</stp>
        <stp>EQY_PRIM_SECURITY_PRIM_EXCH</stp>
        <stp>[1.Weekly Download.xlsm]Coded!R263C35</stp>
        <tr r="AI263" s="14"/>
      </tp>
    </main>
    <main first="bofaddin.rtdserver">
      <tp t="s">
        <v>#N/A N/A</v>
        <stp/>
        <stp>BDS|15419965002573103212</stp>
        <tr r="AL66" s="14"/>
        <tr r="F66" s="14"/>
      </tp>
      <tp t="s">
        <v>#N/A N/A</v>
        <stp/>
        <stp>BDS|11723657279458271595</stp>
        <tr r="AL318" s="14"/>
        <tr r="F318" s="14"/>
      </tp>
      <tp t="s">
        <v>#N/A N/A</v>
        <stp/>
        <stp>BDS|16082958512886528529</stp>
        <tr r="AL169" s="14"/>
        <tr r="AL169" s="14"/>
        <tr r="F169" s="14"/>
        <tr r="F169" s="14"/>
      </tp>
      <tp t="s">
        <v>#N/A N/A</v>
        <stp/>
        <stp>BDS|12930952162628016888</stp>
        <tr r="AS258" s="14"/>
      </tp>
    </main>
    <main first="bloomberg.rtd">
      <tp t="s">
        <v>#N/A N/A</v>
        <stp/>
        <stp>##V3_BDPV12</stp>
        <stp>1719675D CH Equity</stp>
        <stp>EQY_PRIM_SECURITY_PRIM_EXCH</stp>
        <stp>[1.Weekly Download.xlsm]Coded!R137C35</stp>
        <tr r="AI137" s="14"/>
      </tp>
    </main>
    <main first="bofaddin.rtdserver">
      <tp t="s">
        <v>#N/A N/A</v>
        <stp/>
        <stp>BDS|12269150329658840412</stp>
        <tr r="AL125" s="14"/>
        <tr r="F125" s="14"/>
      </tp>
      <tp t="s">
        <v>#N/A N/A</v>
        <stp/>
        <stp>BDS|16157399933189802249</stp>
        <tr r="AL211" s="14"/>
        <tr r="F211" s="14"/>
      </tp>
    </main>
    <main first="bloomberg.rtd">
      <tp t="s">
        <v>#N/A N/A</v>
        <stp/>
        <stp>##V3_BDPV12</stp>
        <stp>1040601D CH Equity</stp>
        <stp>EQY_PRIM_SECURITY_PRIM_EXCH</stp>
        <stp>[1.Weekly Download.xlsm]Coded!R169C35</stp>
        <tr r="AI169" s="14"/>
      </tp>
    </main>
    <main first="bofaddin.rtdserver">
      <tp t="s">
        <v>#N/A N/A</v>
        <stp/>
        <stp>BDS|16323093869415028877</stp>
        <tr r="AL268" s="14"/>
        <tr r="AL268" s="14"/>
        <tr r="F268" s="14"/>
        <tr r="F268" s="14"/>
      </tp>
    </main>
    <main first="bloomberg.rtd">
      <tp t="s">
        <v>#N/A N/A</v>
        <stp/>
        <stp>##V3_BDPV12</stp>
        <stp>1935895D CH Equity</stp>
        <stp>EQY_PRIM_SECURITY_PRIM_EXCH</stp>
        <stp>[1.Weekly Download.xlsm]Coded!R136C35</stp>
        <tr r="AI136" s="14"/>
      </tp>
      <tp t="s">
        <v>#N/A N/A</v>
        <stp/>
        <stp>##V3_BDPV12</stp>
        <stp>1235527D CH Equity</stp>
        <stp>EQY_PRIM_SECURITY_PRIM_EXCH</stp>
        <stp>[1.Weekly Download.xlsm]Coded!R318C35</stp>
        <tr r="AI318" s="14"/>
      </tp>
      <tp t="s">
        <v>#N/A N/A</v>
        <stp/>
        <stp>##V3_BDPV12</stp>
        <stp>1235527D CH Equity</stp>
        <stp>EQY_PRIM_SECURITY_PRIM_EXCH</stp>
        <stp>[1.Weekly Download.xlsm]Coded!R317C35</stp>
        <tr r="AI317" s="14"/>
      </tp>
    </main>
    <main first="bofaddin.rtdserver">
      <tp t="s">
        <v>#N/A N/A</v>
        <stp/>
        <stp>BDS|11765169919084572886</stp>
        <tr r="AL289" s="14"/>
        <tr r="F289" s="14"/>
      </tp>
    </main>
    <main first="bofaddin.rtdserver">
      <tp t="s">
        <v>#N/A N/A</v>
        <stp/>
        <stp>BDH|12145234340049720068</stp>
        <tr r="U17" s="17"/>
      </tp>
    </main>
    <main first="bofaddin.rtdserver">
      <tp t="s">
        <v>#N/A N/A</v>
        <stp/>
        <stp>BDH|17937410858449623228</stp>
        <tr r="E13" s="24"/>
        <tr r="E13" s="24"/>
      </tp>
    </main>
    <main first="bloomberg.rtd">
      <tp t="s">
        <v>#N/A N/A</v>
        <stp/>
        <stp>##V3_BDPV12</stp>
        <stp>0958842D CH Equity</stp>
        <stp>RTG_MOODY_LONG_TERM</stp>
        <stp>[1.Weekly Download.xlsm]Coded!R305C21</stp>
        <tr r="U305" s="14"/>
        <tr r="U305" s="14"/>
      </tp>
      <tp t="s">
        <v>#N/A N/A</v>
        <stp/>
        <stp>##V3_BDPV12</stp>
        <stp>0335254D HK Equity</stp>
        <stp>RTG_MOODY_LONG_TERM</stp>
        <stp>[1.Weekly Download.xlsm]Coded!R107C21</stp>
        <tr r="U107" s="14"/>
        <tr r="U107" s="14"/>
      </tp>
    </main>
    <main first="bofaddin.rtdserver">
      <tp t="s">
        <v>#N/A N/A</v>
        <stp/>
        <stp>BDH|11338727593827328582</stp>
        <tr r="H17" s="17"/>
      </tp>
      <tp t="s">
        <v>#N/A N/A</v>
        <stp/>
        <stp>BDH|15608303107143895833</stp>
        <tr r="O30" s="24"/>
        <tr r="O30" s="24"/>
      </tp>
      <tp t="s">
        <v>#N/A N/A</v>
        <stp/>
        <stp>BDH|13846058797055309257</stp>
        <tr r="A17" s="17"/>
      </tp>
    </main>
    <main first="bloomberg.rtd">
      <tp t="s">
        <v>20/4/2023</v>
        <stp/>
        <stp>##V3_BDPV12</stp>
        <stp>HK0000921038 Corp</stp>
        <stp>SECURITY_PRICING_DATE</stp>
        <stp>[1.Weekly Download.xlsm]Coded!R42C49</stp>
        <tr r="AW42" s="14"/>
        <tr r="AW42" s="14"/>
        <tr r="AW42" s="14"/>
      </tp>
    </main>
    <main first="bofaddin.rtdserver">
      <tp t="s">
        <v>#N/A N/A</v>
        <stp/>
        <stp>BDH|10970103983056431215</stp>
        <tr r="P33" s="24"/>
        <tr r="P33" s="24"/>
      </tp>
    </main>
    <main first="bloomberg.rtd">
      <tp t="s">
        <v>20/4/2023</v>
        <stp/>
        <stp>##V3_BDPV12</stp>
        <stp>HK0000921020 Corp</stp>
        <stp>SECURITY_PRICING_DATE</stp>
        <stp>[1.Weekly Download.xlsm]Coded!R43C49</stp>
        <tr r="AW43" s="14"/>
        <tr r="AW43" s="14"/>
        <tr r="AW43" s="14"/>
      </tp>
      <tp>
        <v>100.124</v>
        <stp/>
        <stp>##V3_BDPV12</stp>
        <stp>XS2288886216 Corp</stp>
        <stp>ISSUE_PX</stp>
        <stp>[1.Weekly Download.xlsm]Coded!R233C54</stp>
        <tr r="BB233" s="14"/>
        <tr r="BB233" s="14"/>
      </tp>
      <tp>
        <v>99.305999999999997</v>
        <stp/>
        <stp>##V3_BDPV12</stp>
        <stp>XS2203986927 Corp</stp>
        <stp>ISSUE_PX</stp>
        <stp>[1.Weekly Download.xlsm]Coded!R223C54</stp>
        <tr r="BB223" s="14"/>
        <tr r="BB223" s="14"/>
      </tp>
      <tp t="s">
        <v>#N/A Field Not Applicable</v>
        <stp/>
        <stp>##V3_BDPV12</stp>
        <stp>XS2228902255 Corp</stp>
        <stp>ISSUE_PX</stp>
        <stp>[1.Weekly Download.xlsm]Coded!R261C54</stp>
        <tr r="BB261" s="14"/>
      </tp>
      <tp t="s">
        <v>#N/A Field Not Applicable</v>
        <stp/>
        <stp>##V3_BDPV12</stp>
        <stp>XS2228902255 Corp</stp>
        <stp>ISSUE_PX</stp>
        <stp>[1.Weekly Download.xlsm]Coded!R249C54</stp>
        <tr r="BB249" s="14"/>
      </tp>
      <tp>
        <v>99.335999999999999</v>
        <stp/>
        <stp>##V3_BDPV12</stp>
        <stp>XS2418777285 Corp</stp>
        <stp>ISSUE_PX</stp>
        <stp>[1.Weekly Download.xlsm]Coded!R126C54</stp>
        <tr r="BB126" s="14"/>
        <tr r="BB126" s="14"/>
      </tp>
      <tp t="s">
        <v>Industrial and Commercial Bank</v>
        <stp/>
        <stp>##V3_BDPV12</stp>
        <stp>68233915 CompanyID</stp>
        <stp>NAME</stp>
        <stp>[1.Weekly Download.xlsm]Coded!R124C46</stp>
        <tr r="AT124" s="14"/>
      </tp>
      <tp>
        <v>100</v>
        <stp/>
        <stp>##V3_BDPV12</stp>
        <stp>XS2238561281 Corp</stp>
        <stp>ISSUE_PX</stp>
        <stp>[1.Weekly Download.xlsm]Coded!R269C54</stp>
        <tr r="BB269" s="14"/>
        <tr r="BB269" s="14"/>
      </tp>
      <tp>
        <v>100</v>
        <stp/>
        <stp>##V3_BDPV12</stp>
        <stp>XS2123955952 Corp</stp>
        <stp>ISSUE_PX</stp>
        <stp>[1.Weekly Download.xlsm]Coded!R310C54</stp>
        <tr r="BB310" s="14"/>
        <tr r="BB310" s="14"/>
      </tp>
      <tp t="s">
        <v>Sichuan Development Holding Co</v>
        <stp/>
        <stp>##V3_BDPV12</stp>
        <stp>21436571 CompanyID</stp>
        <stp>NAME</stp>
        <stp>[1.Weekly Download.xlsm]Coded!R169C39</stp>
        <tr r="AM169" s="14"/>
        <tr r="AM169" s="14"/>
      </tp>
      <tp>
        <v>100</v>
        <stp/>
        <stp>##V3_BDPV12</stp>
        <stp>XS2102904864 Corp</stp>
        <stp>ISSUE_PX</stp>
        <stp>[1.Weekly Download.xlsm]Coded!R313C54</stp>
        <tr r="BB313" s="14"/>
        <tr r="BB313" s="14"/>
      </tp>
      <tp>
        <v>100</v>
        <stp/>
        <stp>##V3_BDPV12</stp>
        <stp>XS2368569252 Corp</stp>
        <stp>ISSUE_PX</stp>
        <stp>[1.Weekly Download.xlsm]Coded!R175C54</stp>
        <tr r="BB175" s="14"/>
        <tr r="BB175" s="14"/>
      </tp>
      <tp t="s">
        <v>Shandong Hi-Speed Group Co Ltd</v>
        <stp/>
        <stp>##V3_BDPV12</stp>
        <stp>10639058 CompanyID</stp>
        <stp>NAME</stp>
        <stp>[1.Weekly Download.xlsm]Coded!R268C39</stp>
        <tr r="AM268" s="14"/>
        <tr r="AM268" s="14"/>
      </tp>
      <tp t="s">
        <v>Shandong Hi-Speed Group Co Ltd</v>
        <stp/>
        <stp>##V3_BDPV12</stp>
        <stp>10639058 CompanyID</stp>
        <stp>NAME</stp>
        <stp>[1.Weekly Download.xlsm]Coded!R212C39</stp>
        <tr r="AM212" s="14"/>
        <tr r="AM212" s="14"/>
      </tp>
      <tp>
        <v>99.995999999999995</v>
        <stp/>
        <stp>##V3_BDPV12</stp>
        <stp>XS2179326371 Corp</stp>
        <stp>ISSUE_PX</stp>
        <stp>[1.Weekly Download.xlsm]Coded!R303C54</stp>
        <tr r="BB303" s="14"/>
        <tr r="BB303" s="14"/>
      </tp>
      <tp>
        <v>100</v>
        <stp/>
        <stp>##V3_BDPV12</stp>
        <stp>XS2213048965 Corp</stp>
        <stp>ISSUE_PX</stp>
        <stp>[1.Weekly Download.xlsm]Coded!R272C54</stp>
        <tr r="BB272" s="14"/>
        <tr r="BB272" s="14"/>
      </tp>
      <tp t="s">
        <v>3/11/2023</v>
        <stp/>
        <stp>##V3_BDPV12</stp>
        <stp>XS2249847232 Corp</stp>
        <stp>MATURITY</stp>
        <stp>[1.Weekly Download.xlsm]Coded!R270C48</stp>
        <tr r="AV270" s="14"/>
        <tr r="AV270" s="14"/>
        <tr r="AV270" s="14"/>
      </tp>
      <tp t="s">
        <v>25/8/2024</v>
        <stp/>
        <stp>##V3_BDPV12</stp>
        <stp>XS2379669299 Corp</stp>
        <stp>MATURITY</stp>
        <stp>[1.Weekly Download.xlsm]Coded!R162C48</stp>
        <tr r="AV162" s="14"/>
        <tr r="AV162" s="14"/>
        <tr r="AV162" s="14"/>
      </tp>
      <tp t="s">
        <v>17/8/2026</v>
        <stp/>
        <stp>##V3_BDPV12</stp>
        <stp>XS2342908949 Corp</stp>
        <stp>MATURITY</stp>
        <stp>[1.Weekly Download.xlsm]Coded!R220C48</stp>
        <tr r="AV220" s="14"/>
        <tr r="AV220" s="14"/>
        <tr r="AV220" s="14"/>
      </tp>
      <tp t="s">
        <v>31/1/2022</v>
        <stp/>
        <stp>##V3_BDPV12</stp>
        <stp>XS2293903840 Corp</stp>
        <stp>MATURITY</stp>
        <stp>[1.Weekly Download.xlsm]Coded!R254C48</stp>
        <tr r="AV254" s="14"/>
        <tr r="AV254" s="14"/>
        <tr r="AV254" s="14"/>
      </tp>
      <tp t="s">
        <v>#N/A N/A</v>
        <stp/>
        <stp>##V3_BDPV12</stp>
        <stp>GXCDIZ CH Equity</stp>
        <stp>RTG_MDY_ISSUER</stp>
        <stp>[1.Weekly Download.xlsm]Coded!R141C59</stp>
        <tr r="BG141" s="14"/>
      </tp>
      <tp t="s">
        <v>Baa3</v>
        <stp/>
        <stp>##V3_BDPV12</stp>
        <stp>HZCCIZ CH Equity</stp>
        <stp>RTG_MDY_ISSUER</stp>
        <stp>[1.Weekly Download.xlsm]Coded!R289C19</stp>
        <tr r="S289" s="14"/>
        <tr r="S289" s="14"/>
        <tr r="S289" s="14"/>
      </tp>
      <tp t="s">
        <v>10/6/2024</v>
        <stp/>
        <stp>##V3_BDPV12</stp>
        <stp>XS2349739248 Corp</stp>
        <stp>MATURITY</stp>
        <stp>[1.Weekly Download.xlsm]Coded!R201C48</stp>
        <tr r="AV201" s="14"/>
        <tr r="AV201" s="14"/>
        <tr r="AV201" s="14"/>
      </tp>
      <tp t="s">
        <v>#N/A N/A</v>
        <stp/>
        <stp>##V3_BDPV12</stp>
        <stp>FYCCIZ CH Equity</stp>
        <stp>RTG_MDY_ISSUER</stp>
        <stp>[1.Weekly Download.xlsm]Coded!R191C19</stp>
        <tr r="S191" s="14"/>
        <tr r="S191" s="14"/>
      </tp>
      <tp t="s">
        <v>Baa3</v>
        <stp/>
        <stp>##V3_BDPV12</stp>
        <stp>HZCCIZ CH Equity</stp>
        <stp>RTG_MDY_ISSUER</stp>
        <stp>[1.Weekly Download.xlsm]Coded!R289C59</stp>
        <tr r="BG289" s="14"/>
        <tr r="BG289" s="14"/>
      </tp>
      <tp t="s">
        <v>17/2/2024</v>
        <stp/>
        <stp>##V3_BDPV12</stp>
        <stp>XS2333154867 Corp</stp>
        <stp>MATURITY</stp>
        <stp>[1.Weekly Download.xlsm]Coded!R216C48</stp>
        <tr r="AV216" s="14"/>
        <tr r="AV216" s="14"/>
        <tr r="AV216" s="14"/>
      </tp>
      <tp t="s">
        <v>17/1/2023</v>
        <stp/>
        <stp>##V3_BDPV12</stp>
        <stp>XS2422384946 Corp</stp>
        <stp>MATURITY</stp>
        <stp>[1.Weekly Download.xlsm]Coded!R121C48</stp>
        <tr r="AV121" s="14"/>
        <tr r="AV121" s="14"/>
        <tr r="AV121" s="14"/>
      </tp>
      <tp t="s">
        <v>20/4/2022</v>
        <stp/>
        <stp>##V3_BDPV12</stp>
        <stp>XS2333523814 Corp</stp>
        <stp>MATURITY</stp>
        <stp>[1.Weekly Download.xlsm]Coded!R232C48</stp>
        <tr r="AV232" s="14"/>
        <tr r="AV232" s="14"/>
        <tr r="AV232" s="14"/>
      </tp>
      <tp t="s">
        <v>Baa3</v>
        <stp/>
        <stp>##V3_BDPV12</stp>
        <stp>HZCCIZ CH Equity</stp>
        <stp>RTG_MDY_ISSUER</stp>
        <stp>[1.Weekly Download.xlsm]Coded!R139C59</stp>
        <tr r="BG139" s="14"/>
        <tr r="BG139" s="14"/>
      </tp>
      <tp t="s">
        <v>Baa3</v>
        <stp/>
        <stp>##V3_BDPV12</stp>
        <stp>HZCCIZ CH Equity</stp>
        <stp>RTG_MDY_ISSUER</stp>
        <stp>[1.Weekly Download.xlsm]Coded!R119C59</stp>
        <tr r="BG119" s="14"/>
        <tr r="BG119" s="14"/>
      </tp>
      <tp t="s">
        <v>7/11/2026</v>
        <stp/>
        <stp>##V3_BDPV12</stp>
        <stp>XS2662422802 Corp</stp>
        <stp>NXT_CALL_DT</stp>
        <stp>[1.Weekly Download.xlsm]Coded!R21C50</stp>
        <tr r="AX21" s="14"/>
        <tr r="AX21" s="14"/>
        <tr r="AX21" s="14"/>
      </tp>
      <tp t="s">
        <v>#N/A Field Not Applicable</v>
        <stp/>
        <stp>##V3_BDPV12</stp>
        <stp>XS2547520531 Corp</stp>
        <stp>NXT_CALL_DT</stp>
        <stp>[1.Weekly Download.xlsm]Coded!R79C50</stp>
        <tr r="AX79" s="14"/>
      </tp>
      <tp t="s">
        <v>#N/A N/A</v>
        <stp/>
        <stp>##V3_BDPV12</stp>
        <stp>157912 CompanyID</stp>
        <stp>RTG_MDY_LC_CURR_ISSUER_RATING</stp>
        <stp>[1.Weekly Download.xlsm]Coded!R304C40</stp>
        <tr r="AN304" s="14"/>
        <tr r="AN304" s="14"/>
      </tp>
      <tp t="s">
        <v>30/6/2028</v>
        <stp/>
        <stp>##V3_BDPV12</stp>
        <stp>XS2639510341 Corp</stp>
        <stp>NXT_CALL_DT</stp>
        <stp>[1.Weekly Download.xlsm]Coded!R28C50</stp>
        <tr r="AX28" s="14"/>
        <tr r="AX28" s="14"/>
        <tr r="AX28" s="14"/>
      </tp>
      <tp>
        <v>5.7</v>
        <stp/>
        <stp>##V3_BDPV12</stp>
        <stp>XS2623993974 Corp</stp>
        <stp>CPN</stp>
        <stp>[1.Weekly Download.xlsm]Coded!R29C51</stp>
        <tr r="AY29" s="14"/>
        <tr r="AY29" s="14"/>
      </tp>
      <tp t="s">
        <v>#N/A Field Not Applicable</v>
        <stp/>
        <stp>##V3_BDPV12</stp>
        <stp>XS2668376747 Corp</stp>
        <stp>NXT_CALL_DT</stp>
        <stp>[1.Weekly Download.xlsm]Coded!R16C50</stp>
        <tr r="AX16" s="14"/>
      </tp>
      <tp t="s">
        <v>Baa1</v>
        <stp/>
        <stp>##V3_BDPV12</stp>
        <stp>HK0000921038 Corp</stp>
        <stp>RTG_MOODY_LONG_TERM</stp>
        <stp>[1.Weekly Download.xlsm]Coded!R42C13</stp>
        <tr r="M42" s="14"/>
        <tr r="M42" s="14"/>
      </tp>
      <tp>
        <v>5.25</v>
        <stp/>
        <stp>##V3_BDPV12</stp>
        <stp>XS2663498314 Corp</stp>
        <stp>CPN</stp>
        <stp>[1.Weekly Download.xlsm]Coded!R20C51</stp>
        <tr r="AY20" s="14"/>
        <tr r="AY20" s="14"/>
      </tp>
      <tp t="s">
        <v>7/3/2028</v>
        <stp/>
        <stp>##V3_BDPV12</stp>
        <stp>XS2587421681 Corp</stp>
        <stp>NXT_CALL_DT</stp>
        <stp>[1.Weekly Download.xlsm]Coded!R60C50</stp>
        <tr r="AX60" s="14"/>
        <tr r="AX60" s="14"/>
        <tr r="AX60" s="14"/>
      </tp>
      <tp>
        <v>200000000</v>
        <stp/>
        <stp>##V3_BDPV12</stp>
        <stp>HK0000947231 Corp</stp>
        <stp>AMT_ISSUED</stp>
        <stp>[1.Weekly Download.xlsm]Coded!R10C53</stp>
        <tr r="BA10" s="14"/>
        <tr r="BA10" s="14"/>
      </tp>
      <tp t="s">
        <v>#N/A N/A</v>
        <stp/>
        <stp>##V3_BDPV12</stp>
        <stp>HK0000954286 Corp</stp>
        <stp>RTG_FITCH</stp>
        <stp>[1.Weekly Download.xlsm]Coded!R5C10</stp>
        <tr r="J5" s="14"/>
      </tp>
      <tp t="s">
        <v>#N/A N/A</v>
        <stp/>
        <stp>##V3_BDPV12</stp>
        <stp>HK0000954104 Corp</stp>
        <stp>RTG_FITCH</stp>
        <stp>[1.Weekly Download.xlsm]Coded!R7C10</stp>
        <tr r="J7" s="14"/>
      </tp>
      <tp t="s">
        <v>27/4/2023</v>
        <stp/>
        <stp>##V3_BDPV12</stp>
        <stp>HK0000921020 Corp</stp>
        <stp>INT_ACC_DT</stp>
        <stp>[1.Weekly Download.xlsm]Coded!R43C47</stp>
        <tr r="AU43" s="14"/>
        <tr r="AU43" s="14"/>
        <tr r="AU43" s="14"/>
      </tp>
      <tp t="s">
        <v>18/7/2023</v>
        <stp/>
        <stp>##V3_BDPV12</stp>
        <stp>XS2648007495 Corp</stp>
        <stp>INT_ACC_DT</stp>
        <stp>[1.Weekly Download.xlsm]Coded!R25C47</stp>
        <tr r="AU25" s="14"/>
        <tr r="AU25" s="14"/>
        <tr r="AU25" s="14"/>
      </tp>
      <tp t="s">
        <v>GUILIN ETDZ INVESTMENT</v>
        <stp/>
        <stp>##V3_BDPV12</stp>
        <stp>G238047 Corp</stp>
        <stp>NAME</stp>
        <stp>[1.Weekly Download.xlsm]Coded!R55C4</stp>
        <tr r="D55" s="14"/>
        <tr r="D55" s="14"/>
      </tp>
      <tp t="s">
        <v>CHANGSHA PILOT INV HLD</v>
        <stp/>
        <stp>##V3_BDPV12</stp>
        <stp>G228032 Corp</stp>
        <stp>NAME</stp>
        <stp>[1.Weekly Download.xlsm]Coded!R81C4</stp>
        <tr r="D81" s="14"/>
        <tr r="D81" s="14"/>
      </tp>
      <tp t="s">
        <v>SHAOXING KEQIAO CONSTR</v>
        <stp/>
        <stp>##V3_BDPV12</stp>
        <stp>G228012 Corp</stp>
        <stp>NAME</stp>
        <stp>[1.Weekly Download.xlsm]Coded!R91C4</stp>
        <tr r="D91" s="14"/>
        <tr r="D91" s="14"/>
      </tp>
      <tp>
        <v>200000000</v>
        <stp/>
        <stp>##V3_BDPV12</stp>
        <stp>XS2661086483 Corp</stp>
        <stp>AMT_ISSUED</stp>
        <stp>[1.Weekly Download.xlsm]Coded!R15C53</stp>
        <tr r="BA15" s="14"/>
        <tr r="BA15" s="14"/>
      </tp>
      <tp t="s">
        <v>#N/A N/A</v>
        <stp/>
        <stp>##V3_BDPV12</stp>
        <stp>XS2543377068 Corp</stp>
        <stp>RTG_MOODY_LONG_TERM</stp>
        <stp>[1.Weekly Download.xlsm]Coded!R82C13</stp>
        <tr r="M82" s="14"/>
      </tp>
      <tp t="s">
        <v>N</v>
        <stp/>
        <stp>##V3_BDPV12</stp>
        <stp>XS2681919762 Corp</stp>
        <stp>GREEN_BOND_LOAN_INDICATOR</stp>
        <stp>[1.Weekly Download.xlsm]Coded!R3C55</stp>
        <tr r="BC3" s="14"/>
        <tr r="BC3" s="14"/>
      </tp>
      <tp t="s">
        <v>BBB</v>
        <stp/>
        <stp>##V3_BDPV12</stp>
        <stp>GXCDIZ CH Equity</stp>
        <stp>RTG_FITCH_LT_ISSUER_DEFAULT</stp>
        <stp>[1.Weekly Download.xlsm]Coded!R141C62</stp>
        <tr r="BJ141" s="14"/>
        <tr r="BJ141" s="14"/>
      </tp>
      <tp t="s">
        <v>N</v>
        <stp/>
        <stp>##V3_BDPV12</stp>
        <stp>XS2690707497 Corp</stp>
        <stp>FLOATER</stp>
        <stp>[1.Weekly Download.xlsm]Coded!R8C29</stp>
        <tr r="AC8" s="14"/>
        <tr r="AC8" s="14"/>
      </tp>
      <tp t="s">
        <v>7/9/2023</v>
        <stp/>
        <stp>##V3_BDPV12</stp>
        <stp>HK0000946829 Corp</stp>
        <stp>INT_ACC_DT</stp>
        <stp>[1.Weekly Download.xlsm]Coded!R13C47</stp>
        <tr r="AU13" s="14"/>
        <tr r="AU13" s="14"/>
        <tr r="AU13" s="14"/>
      </tp>
      <tp>
        <v>3.1</v>
        <stp/>
        <stp>##V3_BDPV12</stp>
        <stp>HK0000939428 Corp</stp>
        <stp>CPN</stp>
        <stp>[1.Weekly Download.xlsm]Coded!R26C51</stp>
        <tr r="AY26" s="14"/>
        <tr r="AY26" s="14"/>
      </tp>
      <tp t="s">
        <v>13/7/2023</v>
        <stp/>
        <stp>##V3_BDPV12</stp>
        <stp>HK0000939428 Corp</stp>
        <stp>INT_ACC_DT</stp>
        <stp>[1.Weekly Download.xlsm]Coded!R26C47</stp>
        <tr r="AU26" s="14"/>
        <tr r="AU26" s="14"/>
        <tr r="AU26" s="14"/>
      </tp>
      <tp>
        <v>1500000000</v>
        <stp/>
        <stp>##V3_BDPV12</stp>
        <stp>HK0000921038 Corp</stp>
        <stp>AMT_ISSUED</stp>
        <stp>[1.Weekly Download.xlsm]Coded!R42C53</stp>
        <tr r="BA42" s="14"/>
        <tr r="BA42" s="14"/>
      </tp>
      <tp t="s">
        <v>State Power Investment Corp Ltd</v>
        <stp/>
        <stp>##V3_BDPV12</stp>
        <stp>XS2208275854 Corp</stp>
        <stp>GUARANTOR_NAME</stp>
        <stp>[1.Weekly Download.xlsm]Coded!R290C44</stp>
        <tr r="AR290" s="14"/>
        <tr r="AR290" s="14"/>
      </tp>
      <tp t="s">
        <v>#N/A N/A</v>
        <stp/>
        <stp>##V3_BDPV12</stp>
        <stp>XS2388293487 Corp</stp>
        <stp>FLOATER_FORMULA</stp>
        <stp>[1.Weekly Download.xlsm]Coded!R139C30</stp>
        <tr r="AD139" s="14"/>
      </tp>
      <tp t="s">
        <v>Industrial Securities Co Ltd</v>
        <stp/>
        <stp>##V3_BDPV12</stp>
        <stp>XS2270463255 Corp</stp>
        <stp>GUARANTOR_NAME</stp>
        <stp>[1.Weekly Download.xlsm]Coded!R247C44</stp>
        <tr r="AR247" s="14"/>
        <tr r="AR247" s="14"/>
      </tp>
      <tp t="s">
        <v>USD</v>
        <stp/>
        <stp>##V3_BDPV12</stp>
        <stp>XS2262783033 Corp</stp>
        <stp>CRNCY</stp>
        <stp>[1.Weekly Download.xlsm]Coded!R266C52</stp>
        <tr r="AZ266" s="14"/>
        <tr r="AZ266" s="14"/>
      </tp>
      <tp t="s">
        <v>USD</v>
        <stp/>
        <stp>##V3_BDPV12</stp>
        <stp>XS2348280962 Corp</stp>
        <stp>CRNCY</stp>
        <stp>[1.Weekly Download.xlsm]Coded!R206C52</stp>
        <tr r="AZ206" s="14"/>
        <tr r="AZ206" s="14"/>
      </tp>
      <tp t="s">
        <v>N</v>
        <stp/>
        <stp>##V3_BDPV12</stp>
        <stp>XS2320779213 Corp</stp>
        <stp>SUSTAINABILITY_BOND_IND</stp>
        <stp>[1.Weekly Download.xlsm]Coded!R217C56</stp>
        <tr r="BD217" s="14"/>
        <tr r="BD217" s="14"/>
      </tp>
      <tp t="s">
        <v>N</v>
        <stp/>
        <stp>##V3_BDPV12</stp>
        <stp>XS2334068645 Corp</stp>
        <stp>SUSTAINABILITY_BOND_IND</stp>
        <stp>[1.Weekly Download.xlsm]Coded!R224C56</stp>
        <tr r="BD224" s="14"/>
        <tr r="BD224" s="14"/>
      </tp>
      <tp t="s">
        <v>Yiwu State-owned Capital Operation Co Ltd</v>
        <stp/>
        <stp>##V3_BDPV12</stp>
        <stp>XS2114327302 Corp</stp>
        <stp>GUARANTOR_NAME</stp>
        <stp>[1.Weekly Download.xlsm]Coded!R316C44</stp>
        <tr r="AR316" s="14"/>
        <tr r="AR316" s="14"/>
      </tp>
      <tp t="s">
        <v>Subsidiaries</v>
        <stp/>
        <stp>##V3_BDPV12</stp>
        <stp>XS2333154867 Corp</stp>
        <stp>GUARANTOR_NAME</stp>
        <stp>[1.Weekly Download.xlsm]Coded!R216C44</stp>
        <tr r="AR216" s="14"/>
        <tr r="AR216" s="14"/>
      </tp>
      <tp t="s">
        <v>RiseSun Real Estate Development Co Ltd</v>
        <stp/>
        <stp>##V3_BDPV12</stp>
        <stp>XS2206237260 Corp</stp>
        <stp>GUARANTOR_NAME</stp>
        <stp>[1.Weekly Download.xlsm]Coded!R293C44</stp>
        <tr r="AR293" s="14"/>
        <tr r="AR293" s="14"/>
      </tp>
      <tp t="s">
        <v>USD</v>
        <stp/>
        <stp>##V3_BDPV12</stp>
        <stp>XS2361280162 Corp</stp>
        <stp>CRNCY</stp>
        <stp>[1.Weekly Download.xlsm]Coded!R179C52</stp>
        <tr r="AZ179" s="14"/>
        <tr r="AZ179" s="14"/>
      </tp>
      <tp t="s">
        <v>USD</v>
        <stp/>
        <stp>##V3_BDPV12</stp>
        <stp>XS2417388175 Corp</stp>
        <stp>CRNCY</stp>
        <stp>[1.Weekly Download.xlsm]Coded!R128C52</stp>
        <tr r="AZ128" s="14"/>
        <tr r="AZ128" s="14"/>
      </tp>
      <tp t="s">
        <v>N</v>
        <stp/>
        <stp>##V3_BDPV12</stp>
        <stp>XS2320779213 Corp</stp>
        <stp>SUSTAINABILITY_BOND_IND</stp>
        <stp>[1.Weekly Download.xlsm]Coded!R118C56</stp>
        <tr r="BD118" s="14"/>
        <tr r="BD118" s="14"/>
      </tp>
      <tp t="s">
        <v>N</v>
        <stp/>
        <stp>##V3_BDPV12</stp>
        <stp>XS2320779130 Corp</stp>
        <stp>SUSTAINABILITY_BOND_IND</stp>
        <stp>[1.Weekly Download.xlsm]Coded!R235C56</stp>
        <tr r="BD235" s="14"/>
        <tr r="BD235" s="14"/>
      </tp>
      <tp t="s">
        <v>N</v>
        <stp/>
        <stp>##V3_BDPV12</stp>
        <stp>XS2289193810 Corp</stp>
        <stp>SUSTAINABILITY_BOND_IND</stp>
        <stp>[1.Weekly Download.xlsm]Coded!R245C56</stp>
        <tr r="BD245" s="14"/>
        <tr r="BD245" s="14"/>
      </tp>
      <tp t="s">
        <v>N</v>
        <stp/>
        <stp>##V3_BDPV12</stp>
        <stp>XS2284243586 Corp</stp>
        <stp>SUSTAINABILITY_BOND_IND</stp>
        <stp>[1.Weekly Download.xlsm]Coded!R246C56</stp>
        <tr r="BD246" s="14"/>
        <tr r="BD246" s="14"/>
      </tp>
      <tp t="s">
        <v>Dalian Wanda Group Co Ltd</v>
        <stp/>
        <stp>##V3_BDPV12</stp>
        <stp>XS2127824592 Corp</stp>
        <stp>GUARANTOR_NAME</stp>
        <stp>[1.Weekly Download.xlsm]Coded!R277C44</stp>
        <tr r="AR277" s="14"/>
        <tr r="AR277" s="14"/>
      </tp>
      <tp t="s">
        <v>#N/A N/A</v>
        <stp/>
        <stp>##V3_BDPV12</stp>
        <stp>XS2310752758 Corp</stp>
        <stp>RTG_MDY_LT_CORP_FAMILY</stp>
        <stp>[1.Weekly Download.xlsm]Coded!R237C14</stp>
        <tr r="N237" s="14"/>
      </tp>
      <tp t="s">
        <v>N</v>
        <stp/>
        <stp>##V3_BDPV12</stp>
        <stp>XS2194192360 Corp</stp>
        <stp>SUSTAINABILITY_BOND_IND</stp>
        <stp>[1.Weekly Download.xlsm]Coded!R291C56</stp>
        <tr r="BD291" s="14"/>
        <tr r="BD291" s="14"/>
      </tp>
      <tp t="s">
        <v>USD</v>
        <stp/>
        <stp>##V3_BDPV12</stp>
        <stp>HK0000555539 Corp</stp>
        <stp>CRNCY</stp>
        <stp>[1.Weekly Download.xlsm]Coded!R304C52</stp>
        <tr r="AZ304" s="14"/>
        <tr r="AZ304" s="14"/>
      </tp>
      <tp t="s">
        <v>Shandong Gold Group Co Ltd</v>
        <stp/>
        <stp>##V3_BDPV12</stp>
        <stp>XS2378344456 Corp</stp>
        <stp>GUARANTOR_NAME</stp>
        <stp>[1.Weekly Download.xlsm]Coded!R161C44</stp>
        <tr r="AR161" s="14"/>
        <tr r="AR161" s="14"/>
      </tp>
      <tp t="s">
        <v>WR</v>
        <stp/>
        <stp>##V3_BDPV12</stp>
        <stp>XS2262084374 Corp</stp>
        <stp>RTG_MDY_LT_CORP_FAMILY</stp>
        <stp>[1.Weekly Download.xlsm]Coded!R260C14</stp>
        <tr r="N260" s="14"/>
        <tr r="N260" s="14"/>
      </tp>
      <tp t="s">
        <v>N</v>
        <stp/>
        <stp>##V3_BDPV12</stp>
        <stp>XS2385313064 Corp</stp>
        <stp>SUSTAINABILITY_BOND_IND</stp>
        <stp>[1.Weekly Download.xlsm]Coded!R146C56</stp>
        <tr r="BD146" s="14"/>
        <tr r="BD146" s="14"/>
      </tp>
      <tp t="s">
        <v>Multiple Guarantors</v>
        <stp/>
        <stp>##V3_BDPV12</stp>
        <stp>XS2382158207 Corp</stp>
        <stp>GUARANTOR_NAME</stp>
        <stp>[1.Weekly Download.xlsm]Coded!R153C44</stp>
        <tr r="AR153" s="14"/>
        <tr r="AR153" s="14"/>
      </tp>
      <tp t="s">
        <v>#N/A N/A</v>
        <stp/>
        <stp>##V3_BDPV12</stp>
        <stp>XS2281349618 Corp</stp>
        <stp>RTG_MDY_LT_CORP_FAMILY</stp>
        <stp>[1.Weekly Download.xlsm]Coded!R262C14</stp>
        <tr r="N262" s="14"/>
      </tp>
      <tp t="s">
        <v>#N/A N/A</v>
        <stp/>
        <stp>##V3_BDPV12</stp>
        <stp>XS2371895074 Corp</stp>
        <stp>RTG_MDY_LT_CORP_FAMILY</stp>
        <stp>[1.Weekly Download.xlsm]Coded!R168C14</stp>
        <tr r="N168" s="14"/>
      </tp>
      <tp t="s">
        <v>#N/A N/A</v>
        <stp/>
        <stp>##V3_BDPV12</stp>
        <stp>XS2265797535 Corp</stp>
        <stp>RTG_MDY_LT_CORP_FAMILY</stp>
        <stp>[1.Weekly Download.xlsm]Coded!R265C14</stp>
        <tr r="N265" s="14"/>
      </tp>
      <tp t="s">
        <v>USD</v>
        <stp/>
        <stp>##V3_BDPV12</stp>
        <stp>XS2265797535 Corp</stp>
        <stp>CRNCY</stp>
        <stp>[1.Weekly Download.xlsm]Coded!R265C52</stp>
        <tr r="AZ265" s="14"/>
        <tr r="AZ265" s="14"/>
      </tp>
      <tp t="s">
        <v>N</v>
        <stp/>
        <stp>##V3_BDPV12</stp>
        <stp>XS2336348326 Corp</stp>
        <stp>SUSTAINABILITY_BOND_IND</stp>
        <stp>[1.Weekly Download.xlsm]Coded!R227C56</stp>
        <tr r="BD227" s="14"/>
        <tr r="BD227" s="14"/>
      </tp>
      <tp t="s">
        <v>EUR</v>
        <stp/>
        <stp>##V3_BDPV12</stp>
        <stp>XS2364590716 Corp</stp>
        <stp>CRNCY</stp>
        <stp>[1.Weekly Download.xlsm]Coded!R173C52</stp>
        <tr r="AZ173" s="14"/>
        <tr r="AZ173" s="14"/>
      </tp>
      <tp t="s">
        <v>#N/A N/A</v>
        <stp/>
        <stp>##V3_BDPV12</stp>
        <stp>XS2417332389 Corp</stp>
        <stp>RTG_MDY_LT_CORP_FAMILY</stp>
        <stp>[1.Weekly Download.xlsm]Coded!R125C14</stp>
        <tr r="N125" s="14"/>
      </tp>
      <tp t="s">
        <v>USD</v>
        <stp/>
        <stp>##V3_BDPV12</stp>
        <stp>XS2227193054 Corp</stp>
        <stp>CRNCY</stp>
        <stp>[1.Weekly Download.xlsm]Coded!R280C52</stp>
        <tr r="AZ280" s="14"/>
        <tr r="AZ280" s="14"/>
      </tp>
      <tp t="s">
        <v>USD</v>
        <stp/>
        <stp>##V3_BDPV12</stp>
        <stp>XS2347497906 Corp</stp>
        <stp>CRNCY</stp>
        <stp>[1.Weekly Download.xlsm]Coded!R196C52</stp>
        <tr r="AZ196" s="14"/>
        <tr r="AZ196" s="14"/>
      </tp>
      <tp t="s">
        <v>N</v>
        <stp/>
        <stp>##V3_BDPV12</stp>
        <stp>XS2423359459 Corp</stp>
        <stp>SUSTAINABILITY_BOND_IND</stp>
        <stp>[1.Weekly Download.xlsm]Coded!R106C56</stp>
        <tr r="BD106" s="14"/>
        <tr r="BD106" s="14"/>
      </tp>
      <tp t="s">
        <v>N</v>
        <stp/>
        <stp>##V3_BDPV12</stp>
        <stp>XS2380533740 Corp</stp>
        <stp>SUSTAINABILITY_BOND_IND</stp>
        <stp>[1.Weekly Download.xlsm]Coded!R156C56</stp>
        <tr r="BD156" s="14"/>
        <tr r="BD156" s="14"/>
      </tp>
      <tp t="s">
        <v>#N/A N/A</v>
        <stp/>
        <stp>##V3_BDPV12</stp>
        <stp>XS2199572111 Corp</stp>
        <stp>FLOATER_FORMULA</stp>
        <stp>[1.Weekly Download.xlsm]Coded!R297C30</stp>
        <tr r="AD297" s="14"/>
      </tp>
      <tp t="s">
        <v>USD</v>
        <stp/>
        <stp>##V3_BDPV12</stp>
        <stp>XS2277613423 Corp</stp>
        <stp>CRNCY</stp>
        <stp>[1.Weekly Download.xlsm]Coded!R253C52</stp>
        <tr r="AZ253" s="14"/>
        <tr r="AZ253" s="14"/>
      </tp>
      <tp t="s">
        <v>USD</v>
        <stp/>
        <stp>##V3_BDPV12</stp>
        <stp>XS2334068645 Corp</stp>
        <stp>CRNCY</stp>
        <stp>[1.Weekly Download.xlsm]Coded!R224C52</stp>
        <tr r="AZ224" s="14"/>
        <tr r="AZ224" s="14"/>
      </tp>
      <tp t="s">
        <v>USD</v>
        <stp/>
        <stp>##V3_BDPV12</stp>
        <stp>XS2385392779 Corp</stp>
        <stp>CRNCY</stp>
        <stp>[1.Weekly Download.xlsm]Coded!R150C52</stp>
        <tr r="AZ150" s="14"/>
        <tr r="AZ150" s="14"/>
      </tp>
      <tp t="s">
        <v>#N/A N/A</v>
        <stp/>
        <stp>##V3_BDPV12</stp>
        <stp>XS2194192360 Corp</stp>
        <stp>FLOATER_FORMULA</stp>
        <stp>[1.Weekly Download.xlsm]Coded!R291C30</stp>
        <tr r="AD291" s="14"/>
      </tp>
      <tp t="s">
        <v>China Oilfield Services Ltd</v>
        <stp/>
        <stp>##V3_BDPV12</stp>
        <stp>XS2180875077 Corp</stp>
        <stp>GUARANTOR_NAME</stp>
        <stp>[1.Weekly Download.xlsm]Coded!R302C44</stp>
        <tr r="AR302" s="14"/>
        <tr r="AR302" s="14"/>
      </tp>
      <tp t="s">
        <v>USD</v>
        <stp/>
        <stp>##V3_BDPV12</stp>
        <stp>XS2206237260 Corp</stp>
        <stp>CRNCY</stp>
        <stp>[1.Weekly Download.xlsm]Coded!R293C52</stp>
        <tr r="AZ293" s="14"/>
        <tr r="AZ293" s="14"/>
      </tp>
      <tp t="s">
        <v>#N/A N/A</v>
        <stp/>
        <stp>##V3_BDPV12</stp>
        <stp>XS2385313064 Corp</stp>
        <stp>FLOATER_FORMULA</stp>
        <stp>[1.Weekly Download.xlsm]Coded!R146C30</stp>
        <tr r="AD146" s="14"/>
      </tp>
      <tp t="s">
        <v>#N/A N/A</v>
        <stp/>
        <stp>##V3_BDPV12</stp>
        <stp>XS2336348326 Corp</stp>
        <stp>FLOATER_FORMULA</stp>
        <stp>[1.Weekly Download.xlsm]Coded!R227C30</stp>
        <tr r="AD227" s="14"/>
      </tp>
      <tp t="s">
        <v>AVIC International Leasing Co Ltd</v>
        <stp/>
        <stp>##V3_BDPV12</stp>
        <stp>XS2387065134 Corp</stp>
        <stp>GUARANTOR_NAME</stp>
        <stp>[1.Weekly Download.xlsm]Coded!R143C44</stp>
        <tr r="AR143" s="14"/>
        <tr r="AR143" s="14"/>
      </tp>
      <tp t="s">
        <v>USD</v>
        <stp/>
        <stp>##V3_BDPV12</stp>
        <stp>XS2179326371 Corp</stp>
        <stp>CRNCY</stp>
        <stp>[1.Weekly Download.xlsm]Coded!R303C52</stp>
        <tr r="AZ303" s="14"/>
        <tr r="AZ303" s="14"/>
      </tp>
      <tp t="s">
        <v>#N/A N/A</v>
        <stp/>
        <stp>##V3_BDPV12</stp>
        <stp>XS2423359459 Corp</stp>
        <stp>FLOATER_FORMULA</stp>
        <stp>[1.Weekly Download.xlsm]Coded!R106C30</stp>
        <tr r="AD106" s="14"/>
      </tp>
      <tp t="s">
        <v>#N/A N/A</v>
        <stp/>
        <stp>##V3_BDPV12</stp>
        <stp>XS2380533740 Corp</stp>
        <stp>FLOATER_FORMULA</stp>
        <stp>[1.Weekly Download.xlsm]Coded!R156C30</stp>
        <tr r="AD156" s="14"/>
      </tp>
      <tp t="s">
        <v>N</v>
        <stp/>
        <stp>##V3_BDPV12</stp>
        <stp>XS2199572111 Corp</stp>
        <stp>SUSTAINABILITY_BOND_IND</stp>
        <stp>[1.Weekly Download.xlsm]Coded!R297C56</stp>
        <tr r="BD297" s="14"/>
        <tr r="BD297" s="14"/>
      </tp>
      <tp t="s">
        <v>Jinan City Construction Group Ltd Co</v>
        <stp/>
        <stp>##V3_BDPV12</stp>
        <stp>XS2384202292 Corp</stp>
        <stp>GUARANTOR_NAME</stp>
        <stp>[1.Weekly Download.xlsm]Coded!R148C44</stp>
        <tr r="AR148" s="14"/>
        <tr r="AR148" s="14"/>
      </tp>
      <tp t="s">
        <v>Shenwan Hongyuan Securities Co Ltd</v>
        <stp/>
        <stp>##V3_BDPV12</stp>
        <stp>XS2334569774 Corp</stp>
        <stp>GUARANTOR_NAME</stp>
        <stp>[1.Weekly Download.xlsm]Coded!R181C44</stp>
        <tr r="AR181" s="14"/>
        <tr r="AR181" s="14"/>
      </tp>
      <tp t="s">
        <v>USD</v>
        <stp/>
        <stp>##V3_BDPV12</stp>
        <stp>XS2347623626 Corp</stp>
        <stp>CRNCY</stp>
        <stp>[1.Weekly Download.xlsm]Coded!R166C52</stp>
        <tr r="AZ166" s="14"/>
        <tr r="AZ166" s="14"/>
      </tp>
      <tp t="s">
        <v>USD</v>
        <stp/>
        <stp>##V3_BDPV12</stp>
        <stp>XS2265235965 Corp</stp>
        <stp>CRNCY</stp>
        <stp>[1.Weekly Download.xlsm]Coded!R257C52</stp>
        <tr r="AZ257" s="14"/>
        <tr r="AZ257" s="14"/>
      </tp>
      <tp t="s">
        <v>USD</v>
        <stp/>
        <stp>##V3_BDPV12</stp>
        <stp>XS2320779130 Corp</stp>
        <stp>CRNCY</stp>
        <stp>[1.Weekly Download.xlsm]Coded!R235C52</stp>
        <tr r="AZ235" s="14"/>
        <tr r="AZ235" s="14"/>
      </tp>
      <tp t="s">
        <v>N</v>
        <stp/>
        <stp>##V3_BDPV12</stp>
        <stp>XS2388293487 Corp</stp>
        <stp>SUSTAINABILITY_BOND_IND</stp>
        <stp>[1.Weekly Download.xlsm]Coded!R139C56</stp>
        <tr r="BD139" s="14"/>
        <tr r="BD139" s="14"/>
      </tp>
      <tp t="s">
        <v>USD</v>
        <stp/>
        <stp>##V3_BDPV12</stp>
        <stp>XS2333523814 Corp</stp>
        <stp>CRNCY</stp>
        <stp>[1.Weekly Download.xlsm]Coded!R232C52</stp>
        <tr r="AZ232" s="14"/>
        <tr r="AZ232" s="14"/>
      </tp>
      <tp t="s">
        <v>USD</v>
        <stp/>
        <stp>##V3_BDPV12</stp>
        <stp>XS2400120650 Corp</stp>
        <stp>CRNCY</stp>
        <stp>[1.Weekly Download.xlsm]Coded!R133C52</stp>
        <tr r="AZ133" s="14"/>
        <tr r="AZ133" s="14"/>
      </tp>
      <tp t="s">
        <v>USD</v>
        <stp/>
        <stp>##V3_BDPV12</stp>
        <stp>XS2407007942 Corp</stp>
        <stp>CRNCY</stp>
        <stp>[1.Weekly Download.xlsm]Coded!R131C52</stp>
        <tr r="AZ131" s="14"/>
        <tr r="AZ131" s="14"/>
      </tp>
      <tp t="s">
        <v>#N/A N/A</v>
        <stp/>
        <stp>##V3_BDPV12</stp>
        <stp>XS2325858038 Corp</stp>
        <stp>RTG_MDY_LT_CORP_FAMILY</stp>
        <stp>[1.Weekly Download.xlsm]Coded!R226C14</stp>
        <tr r="N226" s="14"/>
      </tp>
      <tp t="s">
        <v>USD</v>
        <stp/>
        <stp>##V3_BDPV12</stp>
        <stp>XS2320304376 Corp</stp>
        <stp>CRNCY</stp>
        <stp>[1.Weekly Download.xlsm]Coded!R208C52</stp>
        <tr r="AZ208" s="14"/>
        <tr r="AZ208" s="14"/>
      </tp>
      <tp t="s">
        <v>#N/A N/A</v>
        <stp/>
        <stp>##V3_BDPV12</stp>
        <stp>XS2334068645 Corp</stp>
        <stp>FLOATER_FORMULA</stp>
        <stp>[1.Weekly Download.xlsm]Coded!R224C30</stp>
        <tr r="AD224" s="14"/>
      </tp>
      <tp t="s">
        <v>#N/A N/A</v>
        <stp/>
        <stp>##V3_BDPV12</stp>
        <stp>XS2320779213 Corp</stp>
        <stp>FLOATER_FORMULA</stp>
        <stp>[1.Weekly Download.xlsm]Coded!R217C30</stp>
        <tr r="AD217" s="14"/>
      </tp>
      <tp t="s">
        <v>HKD</v>
        <stp/>
        <stp>##V3_BDPV12</stp>
        <stp>HK0000732815 Corp</stp>
        <stp>CRNCY</stp>
        <stp>[1.Weekly Download.xlsm]Coded!R200C52</stp>
        <tr r="AZ200" s="14"/>
        <tr r="AZ200" s="14"/>
      </tp>
      <tp t="s">
        <v>Subsidiaries</v>
        <stp/>
        <stp>##V3_BDPV12</stp>
        <stp>XS2336348326 Corp</stp>
        <stp>GUARANTOR_NAME</stp>
        <stp>[1.Weekly Download.xlsm]Coded!R227C44</stp>
        <tr r="AR227" s="14"/>
        <tr r="AR227" s="14"/>
      </tp>
      <tp t="s">
        <v>USD</v>
        <stp/>
        <stp>##V3_BDPV12</stp>
        <stp>XS2347769833 Corp</stp>
        <stp>CRNCY</stp>
        <stp>[1.Weekly Download.xlsm]Coded!R204C52</stp>
        <tr r="AZ204" s="14"/>
        <tr r="AZ204" s="14"/>
      </tp>
      <tp t="s">
        <v>#N/A N/A</v>
        <stp/>
        <stp>##V3_BDPV12</stp>
        <stp>XS2320779213 Corp</stp>
        <stp>FLOATER_FORMULA</stp>
        <stp>[1.Weekly Download.xlsm]Coded!R118C30</stp>
        <tr r="AD118" s="14"/>
      </tp>
      <tp t="s">
        <v>#N/A N/A</v>
        <stp/>
        <stp>##V3_BDPV12</stp>
        <stp>XS2320779130 Corp</stp>
        <stp>FLOATER_FORMULA</stp>
        <stp>[1.Weekly Download.xlsm]Coded!R235C30</stp>
        <tr r="AD235" s="14"/>
      </tp>
      <tp t="s">
        <v>#N/A N/A</v>
        <stp/>
        <stp>##V3_BDPV12</stp>
        <stp>XS2289193810 Corp</stp>
        <stp>FLOATER_FORMULA</stp>
        <stp>[1.Weekly Download.xlsm]Coded!R245C30</stp>
        <tr r="AD245" s="14"/>
      </tp>
      <tp t="s">
        <v>#N/A N/A</v>
        <stp/>
        <stp>##V3_BDPV12</stp>
        <stp>XS2284243586 Corp</stp>
        <stp>FLOATER_FORMULA</stp>
        <stp>[1.Weekly Download.xlsm]Coded!R246C30</stp>
        <tr r="AD246" s="14"/>
      </tp>
      <tp t="s">
        <v>USD</v>
        <stp/>
        <stp>##V3_BDPV12</stp>
        <stp>XS2471295969 Corp</stp>
        <stp>CRNCY</stp>
        <stp>[1.Weekly Download.xlsm]Coded!R102C52</stp>
        <tr r="AZ102" s="14"/>
        <tr r="AZ102" s="14"/>
      </tp>
      <tp t="s">
        <v>USD</v>
        <stp/>
        <stp>##V3_BDPV12</stp>
        <stp>XS2199572111 Corp</stp>
        <stp>CRNCY</stp>
        <stp>[1.Weekly Download.xlsm]Coded!R297C52</stp>
        <tr r="AZ297" s="14"/>
        <tr r="AZ297" s="14"/>
      </tp>
      <tp t="s">
        <v>USD</v>
        <stp/>
        <stp>##V3_BDPV12</stp>
        <stp>XS2176772031 Corp</stp>
        <stp>CRNCY</stp>
        <stp>[1.Weekly Download.xlsm]Coded!R299C52</stp>
        <tr r="AZ299" s="14"/>
        <tr r="AZ299" s="14"/>
      </tp>
      <tp t="s">
        <v>#N/A N/A</v>
        <stp/>
        <stp>##V3_BDPV12</stp>
        <stp>HK0000744695 Corp</stp>
        <stp>GUARANTOR_NAME</stp>
        <stp>[1.Weekly Download.xlsm]Coded!R187C44</stp>
        <tr r="AR187" s="14"/>
      </tp>
      <tp t="s">
        <v>CN</v>
        <stp/>
        <stp>##V3_BDPV12</stp>
        <stp>HK0000732815 Corp</stp>
        <stp>CNTRY_ISSUE_ISO</stp>
        <stp>[1.Weekly Download.xlsm]Coded!R200C34</stp>
        <tr r="AH200" s="14"/>
        <tr r="AH200" s="14"/>
      </tp>
      <tp t="s">
        <v>#N/A N/A</v>
        <stp/>
        <stp>##V3_BDPV12</stp>
        <stp>CMSHKZ HK Equity</stp>
        <stp>RTG_MDY_FOREIGN_LT_BANK_DEPOSITS</stp>
        <stp>[1.Weekly Download.xlsm]Coded!R152C20</stp>
        <tr r="T152" s="14"/>
        <tr r="T152" s="14"/>
      </tp>
      <tp t="s">
        <v>#N/A N/A</v>
        <stp/>
        <stp>##V3_BDPV12</stp>
        <stp>NJHTEZ CH Equity</stp>
        <stp>RTG_MDY_FOREIGN_LT_BANK_DEPOSITS</stp>
        <stp>[1.Weekly Download.xlsm]Coded!R137C60</stp>
        <tr r="BH137" s="14"/>
      </tp>
      <tp t="s">
        <v>#N/A Invalid Security</v>
        <stp/>
        <stp>##V3_BDPV12</stp>
        <stp xml:space="preserve"> CompanyID</stp>
        <stp>Name</stp>
        <stp>[1.Weekly Download.xlsm]Coded!R94C7</stp>
        <tr r="G94" s="14"/>
      </tp>
      <tp t="s">
        <v>#N/A Invalid Security</v>
        <stp/>
        <stp>##V3_BDPV12</stp>
        <stp xml:space="preserve"> CompanyID</stp>
        <stp>Name</stp>
        <stp>[1.Weekly Download.xlsm]Coded!R14C7</stp>
        <tr r="G14" s="14"/>
      </tp>
      <tp t="s">
        <v>#N/A Invalid Security</v>
        <stp/>
        <stp>##V3_BDPV12</stp>
        <stp xml:space="preserve"> CompanyID</stp>
        <stp>Name</stp>
        <stp>[1.Weekly Download.xlsm]Coded!R34C7</stp>
        <tr r="G34" s="14"/>
      </tp>
      <tp t="s">
        <v>#N/A Invalid Security</v>
        <stp/>
        <stp>##V3_BDPV12</stp>
        <stp xml:space="preserve"> CompanyID</stp>
        <stp>Name</stp>
        <stp>[1.Weekly Download.xlsm]Coded!R44C7</stp>
        <tr r="G44" s="14"/>
      </tp>
      <tp t="s">
        <v>#N/A Invalid Security</v>
        <stp/>
        <stp>##V3_BDPV12</stp>
        <stp xml:space="preserve"> CompanyID</stp>
        <stp>Name</stp>
        <stp>[1.Weekly Download.xlsm]Coded!R54C7</stp>
        <tr r="G54" s="14"/>
      </tp>
      <tp t="s">
        <v>#N/A Invalid Security</v>
        <stp/>
        <stp>##V3_BDPV12</stp>
        <stp xml:space="preserve"> CompanyID</stp>
        <stp>Name</stp>
        <stp>[1.Weekly Download.xlsm]Coded!R64C7</stp>
        <tr r="G64" s="14"/>
      </tp>
      <tp t="s">
        <v>#N/A Invalid Security</v>
        <stp/>
        <stp>##V3_BDPV12</stp>
        <stp xml:space="preserve"> CompanyID</stp>
        <stp>Name</stp>
        <stp>[1.Weekly Download.xlsm]Coded!R74C7</stp>
        <tr r="G74" s="14"/>
      </tp>
      <tp t="s">
        <v>#N/A N/A</v>
        <stp/>
        <stp>##V3_BDPV12</stp>
        <stp>HFIGCZ CH Equity</stp>
        <stp>RTG_MDY_FOREIGN_LT_BANK_DEPOSITS</stp>
        <stp>[1.Weekly Download.xlsm]Coded!R296C60</stp>
        <tr r="BH296" s="14"/>
      </tp>
      <tp t="s">
        <v>#N/A N/A</v>
        <stp/>
        <stp>##V3_BDPV12</stp>
        <stp>HFIGCZ CH Equity</stp>
        <stp>RTG_MDY_FOREIGN_LT_BANK_DEPOSITS</stp>
        <stp>[1.Weekly Download.xlsm]Coded!R296C20</stp>
        <tr r="T296" s="14"/>
        <tr r="T296" s="14"/>
      </tp>
      <tp t="s">
        <v>Hangzhou Shangcheng State-owne</v>
        <stp/>
        <stp>##V3_BDPV12</stp>
        <stp>70453863 CompanyID</stp>
        <stp>Name</stp>
        <stp>[1.Weekly Download.xlsm]Coded!R80C7</stp>
        <tr r="G80" s="14"/>
        <tr r="G80" s="14"/>
      </tp>
    </main>
    <main first="bofaddin.rtdserver">
      <tp t="s">
        <v>#N/A N/A</v>
        <stp/>
        <stp>BDS|14671850328988176423</stp>
        <tr r="F204" s="14"/>
      </tp>
      <tp t="s">
        <v>#N/A N/A</v>
        <stp/>
        <stp>BDS|13625177428692199008</stp>
        <tr r="AS206" s="14"/>
      </tp>
      <tp t="s">
        <v>#N/A N/A</v>
        <stp/>
        <stp>BDS|10404166112547006583</stp>
        <tr r="AS13" s="14"/>
      </tp>
      <tp t="s">
        <v>#N/A N/A</v>
        <stp/>
        <stp>BDS|10888311721831742270</stp>
        <tr r="AS225" s="14"/>
      </tp>
    </main>
    <main first="bloomberg.rtd">
      <tp t="s">
        <v>#N/A N/A</v>
        <stp/>
        <stp>##V3_BDPV12</stp>
        <stp>HCSAMZ CH Equity</stp>
        <stp>RTG_MDY_FOREIGN_LT_BANK_DEPOSITS</stp>
        <stp>[1.Weekly Download.xlsm]Coded!R12C60</stp>
        <tr r="BH12" s="14"/>
      </tp>
    </main>
    <main first="bofaddin.rtdserver">
      <tp t="s">
        <v>#N/A N/A</v>
        <stp/>
        <stp>BDS|11896023163055595052</stp>
        <tr r="AL44" s="14"/>
        <tr r="F44" s="14"/>
      </tp>
      <tp t="s">
        <v>#N/A N/A</v>
        <stp/>
        <stp>BDS|17007868328919789676</stp>
        <tr r="AS159" s="14"/>
      </tp>
      <tp t="s">
        <v>#N/A N/A</v>
        <stp/>
        <stp>BDS|16336657837856618781</stp>
        <tr r="AS17" s="14"/>
      </tp>
      <tp t="s">
        <v>#N/A N/A</v>
        <stp/>
        <stp>BDS|13764543730747835042</stp>
        <tr r="AS315" s="14"/>
      </tp>
      <tp t="s">
        <v>#N/A N/A</v>
        <stp/>
        <stp>BDS|14758291970424252719</stp>
        <tr r="AL100" s="14"/>
        <tr r="F100" s="14"/>
      </tp>
    </main>
    <main first="bloomberg.rtd">
      <tp t="s">
        <v>#N/A N/A</v>
        <stp/>
        <stp>##V3_BDPV12</stp>
        <stp>HCSAMZ CH Equity</stp>
        <stp>RTG_MDY_FOREIGN_LT_BANK_DEPOSITS</stp>
        <stp>[1.Weekly Download.xlsm]Coded!R12C20</stp>
        <tr r="T12" s="14"/>
        <tr r="T12" s="14"/>
      </tp>
    </main>
    <main first="bofaddin.rtdserver">
      <tp t="s">
        <v>#N/A N/A</v>
        <stp/>
        <stp>BDS|11976289857265349169</stp>
        <tr r="AL223" s="14"/>
        <tr r="F223" s="14"/>
      </tp>
      <tp t="s">
        <v>#N/A N/A</v>
        <stp/>
        <stp>BDS|16334011123644279203</stp>
        <tr r="AL128" s="14"/>
        <tr r="AL128" s="14"/>
        <tr r="F128" s="14"/>
        <tr r="F128" s="14"/>
      </tp>
    </main>
    <main first="bloomberg.rtd">
      <tp t="s">
        <v>#N/A N/A</v>
        <stp/>
        <stp>##V3_BDPV12</stp>
        <stp>1874076D CH Equity</stp>
        <stp>EQY_PRIM_SECURITY_PRIM_EXCH</stp>
        <stp>[1.Weekly Download.xlsm]Coded!R116C35</stp>
        <tr r="AI116" s="14"/>
      </tp>
      <tp t="s">
        <v>#N/A N/A</v>
        <stp/>
        <stp>##V3_BDPV12</stp>
        <stp>1681799D CH Equity</stp>
        <stp>EQY_PRIM_SECURITY_PRIM_EXCH</stp>
        <stp>[1.Weekly Download.xlsm]Coded!R132C35</stp>
        <tr r="AI132" s="14"/>
      </tp>
    </main>
    <main first="bofaddin.rtdserver">
      <tp t="s">
        <v>#N/A N/A</v>
        <stp/>
        <stp>BDS|14154695322975284780</stp>
        <tr r="AL239" s="14"/>
        <tr r="F239" s="14"/>
      </tp>
      <tp t="s">
        <v>#N/A N/A</v>
        <stp/>
        <stp>BDS|12453041011058610970</stp>
        <tr r="AS191" s="14"/>
      </tp>
      <tp t="s">
        <v>#N/A N/A</v>
        <stp/>
        <stp>BDS|15401820319479699781</stp>
        <tr r="AS195" s="14"/>
      </tp>
    </main>
    <main first="bloomberg.rtd">
      <tp t="s">
        <v>#N/A N/A</v>
        <stp/>
        <stp>##V3_BDPV12</stp>
        <stp>2038443D HK Equity</stp>
        <stp>EQY_PRIM_SECURITY_PRIM_EXCH</stp>
        <stp>[1.Weekly Download.xlsm]Coded!R104C35</stp>
        <tr r="AI104" s="14"/>
      </tp>
      <tp t="s">
        <v>BBB+</v>
        <stp/>
        <stp>##V3_BDPV12</stp>
        <stp>3968 HK Equity</stp>
        <stp>RTG_SP_LT_LC_ISSUER_CREDIT</stp>
        <stp>[1.Weekly Download.xlsm]SBLC Bank!R8C7</stp>
        <tr r="G8" s="32"/>
        <tr r="G8" s="32"/>
      </tp>
    </main>
    <main first="bofaddin.rtdserver">
      <tp t="s">
        <v>#N/A N/A</v>
        <stp/>
        <stp>BDS|10958481726931041512</stp>
        <tr r="AS51" s="14"/>
      </tp>
      <tp t="s">
        <v>#N/A N/A</v>
        <stp/>
        <stp>BDS|13500214996102031847</stp>
        <tr r="AS259" s="14"/>
      </tp>
    </main>
    <main first="bloomberg.rtd">
      <tp t="s">
        <v>#N/A N/A</v>
        <stp/>
        <stp>##V3_BDPV12</stp>
        <stp>1751033D HK Equity</stp>
        <stp>EQY_PRIM_SECURITY_PRIM_EXCH</stp>
        <stp>[1.Weekly Download.xlsm]Coded!R182C35</stp>
        <tr r="AI182" s="14"/>
      </tp>
      <tp t="s">
        <v>#N/A N/A</v>
        <stp/>
        <stp>##V3_BDPV12</stp>
        <stp>1751033D HK Equity</stp>
        <stp>EQY_PRIM_SECURITY_PRIM_EXCH</stp>
        <stp>[1.Weekly Download.xlsm]Coded!R183C35</stp>
        <tr r="AI183" s="14"/>
      </tp>
      <tp t="s">
        <v>#N/A N/A</v>
        <stp/>
        <stp>##V3_BDPV12</stp>
        <stp>QDCCIZ CH Equity</stp>
        <stp>RTG_MDY_ISSUER</stp>
        <stp>[1.Weekly Download.xlsm]Coded!R44C59</stp>
        <tr r="BG44" s="14"/>
      </tp>
      <tp t="s">
        <v>#N/A N/A</v>
        <stp/>
        <stp>##V3_BDPV12</stp>
        <stp>QDCCIZ CH Equity</stp>
        <stp>RTG_MDY_ISSUER</stp>
        <stp>[1.Weekly Download.xlsm]Coded!R96C59</stp>
        <tr r="BG96" s="14"/>
      </tp>
    </main>
    <main first="bofaddin.rtdserver">
      <tp t="s">
        <v>#N/A N/A</v>
        <stp/>
        <stp>BDS|14382975172440645856</stp>
        <tr r="AS75" s="14"/>
      </tp>
      <tp t="s">
        <v>#N/A N/A</v>
        <stp/>
        <stp>BDS|17124832375653526978</stp>
        <tr r="AL91" s="14"/>
        <tr r="F91" s="14"/>
      </tp>
    </main>
    <main first="bloomberg.rtd">
      <tp t="s">
        <v>#N/A N/A</v>
        <stp/>
        <stp>##V3_BDPV12</stp>
        <stp>0620396D CH Equity</stp>
        <stp>EQY_PRIM_SECURITY_PRIM_EXCH</stp>
        <stp>[1.Weekly Download.xlsm]Coded!R210C35</stp>
        <tr r="AI210" s="14"/>
      </tp>
      <tp t="s">
        <v>#N/A N/A</v>
        <stp/>
        <stp>##V3_BDPV12</stp>
        <stp>0620396D CH Equity</stp>
        <stp>EQY_PRIM_SECURITY_PRIM_EXCH</stp>
        <stp>[1.Weekly Download.xlsm]Coded!R209C35</stp>
        <tr r="AI209" s="14"/>
      </tp>
    </main>
    <main first="bofaddin.rtdserver">
      <tp t="s">
        <v>#N/A N/A</v>
        <stp/>
        <stp>BDH|14365983791332923425</stp>
        <tr r="F15" s="24"/>
        <tr r="F15" s="24"/>
        <tr r="O6" s="24"/>
        <tr r="O6" s="24"/>
      </tp>
      <tp t="s">
        <v>#N/A N/A</v>
        <stp/>
        <stp>BDH|12752451184738134465</stp>
        <tr r="P17" s="17"/>
      </tp>
    </main>
    <main first="bloomberg.rtd">
      <tp t="s">
        <v>Baa1</v>
        <stp/>
        <stp>##V3_BDPV12</stp>
        <stp>1645047D CH Equity</stp>
        <stp>RTG_MOODY_LONG_TERM</stp>
        <stp>[1.Weekly Download.xlsm]Coded!R148C21</stp>
        <tr r="U148" s="14"/>
        <tr r="U148" s="14"/>
        <tr r="U148" s="14"/>
      </tp>
      <tp t="s">
        <v>Baa1</v>
        <stp/>
        <stp>##V3_BDPV12</stp>
        <stp>1645047D CH Equity</stp>
        <stp>RTG_MOODY_LONG_TERM</stp>
        <stp>[1.Weekly Download.xlsm]Coded!R135C21</stp>
        <tr r="U135" s="14"/>
        <tr r="U135" s="14"/>
        <tr r="U135" s="14"/>
      </tp>
    </main>
    <main first="bofaddin.rtdserver">
      <tp t="s">
        <v>#N/A N/A</v>
        <stp/>
        <stp>BDH|15619304047103247302</stp>
        <tr r="E10" s="24"/>
        <tr r="E10" s="24"/>
      </tp>
      <tp t="s">
        <v>#N/A N/A</v>
        <stp/>
        <stp>BDH|14532748619935840529</stp>
        <tr r="G26" s="24"/>
        <tr r="G26" s="24"/>
      </tp>
      <tp t="s">
        <v>#N/A N/A</v>
        <stp/>
        <stp>BDH|14494218657797355631</stp>
        <tr r="T17" s="17"/>
      </tp>
    </main>
    <main first="bloomberg.rtd">
      <tp t="s">
        <v>Baa1</v>
        <stp/>
        <stp>##V3_BDPV12</stp>
        <stp>1645047D CH Equity</stp>
        <stp>RTG_MOODY_LONG_TERM</stp>
        <stp>[1.Weekly Download.xlsm]Coded!R264C21</stp>
        <tr r="U264" s="14"/>
        <tr r="U264" s="14"/>
        <tr r="U264" s="14"/>
      </tp>
      <tp t="s">
        <v>#N/A N/A</v>
        <stp/>
        <stp>##V3_BDPV12</stp>
        <stp>1052396D HK Equity</stp>
        <stp>RTG_MOODY_LONG_TERM</stp>
        <stp>[1.Weekly Download.xlsm]Coded!R169C21</stp>
        <tr r="U169" s="14"/>
        <tr r="U169" s="14"/>
      </tp>
    </main>
    <main first="bofaddin.rtdserver">
      <tp t="s">
        <v>#N/A N/A</v>
        <stp/>
        <stp>BDH|13532283085038933342</stp>
        <tr r="E7" s="24"/>
        <tr r="E7" s="24"/>
      </tp>
      <tp t="s">
        <v>#N/A N/A</v>
        <stp/>
        <stp>BDH|13347999444715349991</stp>
        <tr r="E23" s="24"/>
        <tr r="E23" s="24"/>
      </tp>
    </main>
    <main first="bloomberg.rtd">
      <tp t="s">
        <v>#N/A N/A</v>
        <stp/>
        <stp>##V3_BDPV12</stp>
        <stp>1688164D CH Equity</stp>
        <stp>RTG_FITCH_LT_ISSUER_DEFAULT</stp>
        <stp>[1.Weekly Download.xlsm]Coded!R76C62</stp>
        <tr r="BJ76" s="14"/>
      </tp>
      <tp t="s">
        <v>Baa2</v>
        <stp/>
        <stp>##V3_BDPV12</stp>
        <stp>1614947D CH Equity</stp>
        <stp>RTG_MOODY_LONG_TERM</stp>
        <stp>[1.Weekly Download.xlsm]Coded!R255C21</stp>
        <tr r="U255" s="14"/>
        <tr r="U255" s="14"/>
        <tr r="U255" s="14"/>
      </tp>
    </main>
    <main first="bofaddin.rtdserver">
      <tp t="s">
        <v>#N/A N/A</v>
        <stp/>
        <stp>BDH|17902451601340788128</stp>
        <tr r="E9" s="24"/>
        <tr r="E9" s="24"/>
      </tp>
      <tp t="s">
        <v>#N/A N/A</v>
        <stp/>
        <stp>BDH|15556321192839944478</stp>
        <tr r="AB4" s="24"/>
      </tp>
    </main>
    <main first="bloomberg.rtd">
      <tp t="s">
        <v>#N/A N/A</v>
        <stp/>
        <stp>##V3_BDPV12</stp>
        <stp>1397212D CH Equity</stp>
        <stp>RTG_MOODY_LONG_TERM</stp>
        <stp>[1.Weekly Download.xlsm]Coded!R300C21</stp>
        <tr r="U300" s="14"/>
        <tr r="U300" s="14"/>
      </tp>
      <tp t="s">
        <v>WD</v>
        <stp/>
        <stp>##V3_BDPV12</stp>
        <stp>0893024D CH Equity</stp>
        <stp>RTG_FITCH_LT_ISSUER_DEFAULT</stp>
        <stp>[1.Weekly Download.xlsm]Coded!R94C62</stp>
        <tr r="BJ94" s="14"/>
        <tr r="BJ94" s="14"/>
      </tp>
      <tp>
        <v>100</v>
        <stp/>
        <stp>##V3_BDPV12</stp>
        <stp>XS2249847232 Corp</stp>
        <stp>ISSUE_PX</stp>
        <stp>[1.Weekly Download.xlsm]Coded!R270C54</stp>
        <tr r="BB270" s="14"/>
        <tr r="BB270" s="14"/>
      </tp>
      <tp>
        <v>100</v>
        <stp/>
        <stp>##V3_BDPV12</stp>
        <stp>XS2379669299 Corp</stp>
        <stp>ISSUE_PX</stp>
        <stp>[1.Weekly Download.xlsm]Coded!R162C54</stp>
        <tr r="BB162" s="14"/>
        <tr r="BB162" s="14"/>
      </tp>
      <tp t="s">
        <v>#N/A Field Not Applicable</v>
        <stp/>
        <stp>##V3_BDPV12</stp>
        <stp>XS2293903840 Corp</stp>
        <stp>ISSUE_PX</stp>
        <stp>[1.Weekly Download.xlsm]Coded!R254C54</stp>
        <tr r="BB254" s="14"/>
      </tp>
      <tp>
        <v>99.981999999999999</v>
        <stp/>
        <stp>##V3_BDPV12</stp>
        <stp>XS2342908949 Corp</stp>
        <stp>ISSUE_PX</stp>
        <stp>[1.Weekly Download.xlsm]Coded!R220C54</stp>
        <tr r="BB220" s="14"/>
        <tr r="BB220" s="14"/>
      </tp>
      <tp t="s">
        <v>18/8/2021</v>
        <stp/>
        <stp>##V3_BDPV12</stp>
        <stp>US056752AV05 Corp</stp>
        <stp>SECURITY_PRICING_DATE</stp>
        <stp>[1.Weekly Download.xlsm]Coded!R164C3</stp>
        <tr r="C164" s="14"/>
        <tr r="C164" s="14"/>
      </tp>
      <tp t="s">
        <v>Shanghai Pudong Development Ba</v>
        <stp/>
        <stp>##V3_BDPV12</stp>
        <stp>29070023 CompanyID</stp>
        <stp>NAME</stp>
        <stp>[1.Weekly Download.xlsm]Coded!R172C46</stp>
        <tr r="AT172" s="14"/>
      </tp>
      <tp>
        <v>99.620999999999995</v>
        <stp/>
        <stp>##V3_BDPV12</stp>
        <stp>XS2349739248 Corp</stp>
        <stp>ISSUE_PX</stp>
        <stp>[1.Weekly Download.xlsm]Coded!R201C54</stp>
        <tr r="BB201" s="14"/>
        <tr r="BB201" s="14"/>
      </tp>
      <tp>
        <v>100</v>
        <stp/>
        <stp>##V3_BDPV12</stp>
        <stp>XS2333523814 Corp</stp>
        <stp>ISSUE_PX</stp>
        <stp>[1.Weekly Download.xlsm]Coded!R232C54</stp>
        <tr r="BB232" s="14"/>
        <tr r="BB232" s="14"/>
      </tp>
      <tp>
        <v>100</v>
        <stp/>
        <stp>##V3_BDPV12</stp>
        <stp>XS2422384946 Corp</stp>
        <stp>ISSUE_PX</stp>
        <stp>[1.Weekly Download.xlsm]Coded!R121C54</stp>
        <tr r="BB121" s="14"/>
        <tr r="BB121" s="14"/>
      </tp>
      <tp>
        <v>96.638000000000005</v>
        <stp/>
        <stp>##V3_BDPV12</stp>
        <stp>XS2333154867 Corp</stp>
        <stp>ISSUE_PX</stp>
        <stp>[1.Weekly Download.xlsm]Coded!R216C54</stp>
        <tr r="BB216" s="14"/>
        <tr r="BB216" s="14"/>
      </tp>
      <tp t="s">
        <v>15/4/2024</v>
        <stp/>
        <stp>##V3_BDPV12</stp>
        <stp>XS2203986927 Corp</stp>
        <stp>MATURITY</stp>
        <stp>[1.Weekly Download.xlsm]Coded!R223C48</stp>
        <tr r="AV223" s="14"/>
        <tr r="AV223" s="14"/>
        <tr r="AV223" s="14"/>
      </tp>
      <tp t="s">
        <v>7/4/2024</v>
        <stp/>
        <stp>##V3_BDPV12</stp>
        <stp>XS2288886216 Corp</stp>
        <stp>MATURITY</stp>
        <stp>[1.Weekly Download.xlsm]Coded!R233C48</stp>
        <tr r="AV233" s="14"/>
        <tr r="AV233" s="14"/>
        <tr r="AV233" s="14"/>
      </tp>
      <tp t="s">
        <v>#N/A Field Not Applicable</v>
        <stp/>
        <stp>##V3_BDPV12</stp>
        <stp>XS2102904864 Corp</stp>
        <stp>MATURITY</stp>
        <stp>[1.Weekly Download.xlsm]Coded!R313C48</stp>
        <tr r="AV313" s="14"/>
        <tr r="AV313" s="14"/>
      </tp>
      <tp t="s">
        <v>12/1/2022</v>
        <stp/>
        <stp>##V3_BDPV12</stp>
        <stp>XS2228902255 Corp</stp>
        <stp>MATURITY</stp>
        <stp>[1.Weekly Download.xlsm]Coded!R261C48</stp>
        <tr r="AV261" s="14"/>
        <tr r="AV261" s="14"/>
        <tr r="AV261" s="14"/>
      </tp>
      <tp t="s">
        <v>12/1/2022</v>
        <stp/>
        <stp>##V3_BDPV12</stp>
        <stp>XS2228902255 Corp</stp>
        <stp>MATURITY</stp>
        <stp>[1.Weekly Download.xlsm]Coded!R249C48</stp>
        <tr r="AV249" s="14"/>
        <tr r="AV249" s="14"/>
        <tr r="AV249" s="14"/>
      </tp>
      <tp t="s">
        <v>15/12/2024</v>
        <stp/>
        <stp>##V3_BDPV12</stp>
        <stp>XS2418777285 Corp</stp>
        <stp>MATURITY</stp>
        <stp>[1.Weekly Download.xlsm]Coded!R126C48</stp>
        <tr r="AV126" s="14"/>
        <tr r="AV126" s="14"/>
        <tr r="AV126" s="14"/>
      </tp>
      <tp t="s">
        <v>#N/A Field Not Applicable</v>
        <stp/>
        <stp>##V3_BDPV12</stp>
        <stp>XS2238561281 Corp</stp>
        <stp>MATURITY</stp>
        <stp>[1.Weekly Download.xlsm]Coded!R269C48</stp>
        <tr r="AV269" s="14"/>
        <tr r="AV269" s="14"/>
      </tp>
      <tp t="s">
        <v>2/3/2025</v>
        <stp/>
        <stp>##V3_BDPV12</stp>
        <stp>XS2123955952 Corp</stp>
        <stp>MATURITY</stp>
        <stp>[1.Weekly Download.xlsm]Coded!R310C48</stp>
        <tr r="AV310" s="14"/>
        <tr r="AV310" s="14"/>
        <tr r="AV310" s="14"/>
      </tp>
      <tp t="s">
        <v>#N/A Field Not Applicable</v>
        <stp/>
        <stp>##V3_BDPV12</stp>
        <stp>XS2368569252 Corp</stp>
        <stp>MATURITY</stp>
        <stp>[1.Weekly Download.xlsm]Coded!R175C48</stp>
        <tr r="AV175" s="14"/>
        <tr r="AV175" s="14"/>
      </tp>
      <tp t="s">
        <v>#N/A Field Not Applicable</v>
        <stp/>
        <stp>##V3_BDPV12</stp>
        <stp>XS2213048965 Corp</stp>
        <stp>MATURITY</stp>
        <stp>[1.Weekly Download.xlsm]Coded!R272C48</stp>
        <tr r="AV272" s="14"/>
        <tr r="AV272" s="14"/>
      </tp>
      <tp t="s">
        <v>10/6/2023</v>
        <stp/>
        <stp>##V3_BDPV12</stp>
        <stp>XS2179326371 Corp</stp>
        <stp>MATURITY</stp>
        <stp>[1.Weekly Download.xlsm]Coded!R303C48</stp>
        <tr r="AV303" s="14"/>
        <tr r="AV303" s="14"/>
        <tr r="AV303" s="14"/>
      </tp>
      <tp t="s">
        <v>#N/A N/A</v>
        <stp/>
        <stp>##V3_BDPV12</stp>
        <stp>HK0000939428 Corp</stp>
        <stp>RTG_MOODY_LONG_TERM</stp>
        <stp>[1.Weekly Download.xlsm]Coded!R26C13</stp>
        <tr r="M26" s="14"/>
      </tp>
      <tp t="s">
        <v>Baa1</v>
        <stp/>
        <stp>##V3_BDPV12</stp>
        <stp>WLKTIZ HK Equity</stp>
        <stp>RTG_MOODY_LONG_TERM</stp>
        <stp>[1.Weekly Download.xlsm]Coded!R115C21</stp>
        <tr r="U115" s="14"/>
        <tr r="U115" s="14"/>
        <tr r="U115" s="14"/>
      </tp>
      <tp t="s">
        <v>GCIGCZ CH</v>
        <stp/>
        <stp>##V3_BDPV12</stp>
        <stp>XS2499222771 Corp</stp>
        <stp>ISSUER_EQUITY_TICKER</stp>
        <stp>[1.Weekly Download.xlsm]Coded!R95C35</stp>
        <tr r="AI95" s="14"/>
      </tp>
      <tp t="s">
        <v>GCIGCZ CH</v>
        <stp/>
        <stp>##V3_BDPV12</stp>
        <stp>XS2499222771 Corp</stp>
        <stp>ISSUER_EQUITY_TICKER</stp>
        <stp>[1.Weekly Download.xlsm]Coded!R95C37</stp>
        <tr r="AK95" s="14"/>
        <tr r="AK95" s="14"/>
      </tp>
      <tp t="s">
        <v>#N/A Field Not Applicable</v>
        <stp/>
        <stp>##V3_BDPV12</stp>
        <stp>XS2597408512 Corp</stp>
        <stp>NXT_CALL_DT</stp>
        <stp>[1.Weekly Download.xlsm]Coded!R49C50</stp>
        <tr r="AX49" s="14"/>
      </tp>
      <tp>
        <v>8</v>
        <stp/>
        <stp>##V3_BDPV12</stp>
        <stp>XS2543377068 Corp</stp>
        <stp>CPN</stp>
        <stp>[1.Weekly Download.xlsm]Coded!R82C51</stp>
        <tr r="AY82" s="14"/>
        <tr r="AY82" s="14"/>
      </tp>
      <tp t="s">
        <v>#N/A Field Not Applicable</v>
        <stp/>
        <stp>##V3_BDPV12</stp>
        <stp>XS2584378025 Corp</stp>
        <stp>NXT_CALL_DT</stp>
        <stp>[1.Weekly Download.xlsm]Coded!R63C50</stp>
        <tr r="AX63" s="14"/>
      </tp>
      <tp t="s">
        <v>#N/A N/A</v>
        <stp/>
        <stp>##V3_BDPV12</stp>
        <stp>SHAEGZ CH Equity</stp>
        <stp>RTG_FITCH_LT_ISSUER_DEFAULT</stp>
        <stp>[1.Weekly Download.xlsm]Coded!R297C24</stp>
        <tr r="X297" s="14"/>
        <tr r="X297" s="14"/>
      </tp>
      <tp t="s">
        <v>#N/A Field Not Applicable</v>
        <stp/>
        <stp>##V3_BDPV12</stp>
        <stp>XS2463439690 Corp</stp>
        <stp>NXT_CALL_DT</stp>
        <stp>[1.Weekly Download.xlsm]Coded!R99C50</stp>
        <tr r="AX99" s="14"/>
      </tp>
      <tp t="s">
        <v>#N/A Field Not Applicable</v>
        <stp/>
        <stp>##V3_BDPV12</stp>
        <stp>XS2573678435 Corp</stp>
        <stp>NXT_CALL_DT</stp>
        <stp>[1.Weekly Download.xlsm]Coded!R57C50</stp>
        <tr r="AX57" s="14"/>
      </tp>
      <tp t="s">
        <v>1435282D HK</v>
        <stp/>
        <stp>##V3_BDPV12</stp>
        <stp>XS2526839092 Corp</stp>
        <stp>ISSUER_EQUITY_TICKER</stp>
        <stp>[1.Weekly Download.xlsm]Coded!R61C37</stp>
        <tr r="AK61" s="14"/>
        <tr r="AK61" s="14"/>
      </tp>
      <tp t="s">
        <v>1435282D HK</v>
        <stp/>
        <stp>##V3_BDPV12</stp>
        <stp>XS2526839092 Corp</stp>
        <stp>ISSUER_EQUITY_TICKER</stp>
        <stp>[1.Weekly Download.xlsm]Coded!R61C35</stp>
        <tr r="AI61" s="14"/>
      </tp>
      <tp t="s">
        <v>#N/A Field Not Applicable</v>
        <stp/>
        <stp>##V3_BDPV12</stp>
        <stp>XS2499222771 Corp</stp>
        <stp>NXT_CALL_DT</stp>
        <stp>[1.Weekly Download.xlsm]Coded!R95C50</stp>
        <tr r="AX95" s="14"/>
      </tp>
      <tp t="s">
        <v>0906260D CH</v>
        <stp/>
        <stp>##V3_BDPV12</stp>
        <stp>XS2634238526 Corp</stp>
        <stp>ISSUER_EQUITY_TICKER</stp>
        <stp>[1.Weekly Download.xlsm]Coded!R32C37</stp>
        <tr r="AK32" s="14"/>
        <tr r="AK32" s="14"/>
      </tp>
      <tp t="s">
        <v>0906260D CH</v>
        <stp/>
        <stp>##V3_BDPV12</stp>
        <stp>XS2634238526 Corp</stp>
        <stp>ISSUER_EQUITY_TICKER</stp>
        <stp>[1.Weekly Download.xlsm]Coded!R31C37</stp>
        <tr r="AK31" s="14"/>
        <tr r="AK31" s="14"/>
      </tp>
      <tp t="s">
        <v>0906260D CH</v>
        <stp/>
        <stp>##V3_BDPV12</stp>
        <stp>XS2634238526 Corp</stp>
        <stp>ISSUER_EQUITY_TICKER</stp>
        <stp>[1.Weekly Download.xlsm]Coded!R32C35</stp>
        <tr r="AI32" s="14"/>
      </tp>
      <tp t="s">
        <v>0906260D CH</v>
        <stp/>
        <stp>##V3_BDPV12</stp>
        <stp>XS2634238526 Corp</stp>
        <stp>ISSUER_EQUITY_TICKER</stp>
        <stp>[1.Weekly Download.xlsm]Coded!R31C35</stp>
        <tr r="AI31" s="14"/>
      </tp>
      <tp t="s">
        <v>19/9/2023</v>
        <stp/>
        <stp>##V3_BDPV12</stp>
        <stp>HK0000947231 Corp</stp>
        <stp>INT_ACC_DT</stp>
        <stp>[1.Weekly Download.xlsm]Coded!R10C47</stp>
        <tr r="AU10" s="14"/>
        <tr r="AU10" s="14"/>
        <tr r="AU10" s="14"/>
      </tp>
      <tp>
        <v>3.15</v>
        <stp/>
        <stp>##V3_BDPV12</stp>
        <stp>HK0000921038 Corp</stp>
        <stp>CPN</stp>
        <stp>[1.Weekly Download.xlsm]Coded!R42C51</stp>
        <tr r="AY42" s="14"/>
        <tr r="AY42" s="14"/>
      </tp>
      <tp t="s">
        <v>27/9/2026</v>
        <stp/>
        <stp>##V3_BDPV12</stp>
        <stp>XS2664783565 Corp</stp>
        <stp>MATURITY</stp>
        <stp>[1.Weekly Download.xlsm]Coded!R6C48</stp>
        <tr r="AV6" s="14"/>
        <tr r="AV6" s="14"/>
        <tr r="AV6" s="14"/>
      </tp>
      <tp>
        <v>1500000000</v>
        <stp/>
        <stp>##V3_BDPV12</stp>
        <stp>HK0000921020 Corp</stp>
        <stp>AMT_ISSUED</stp>
        <stp>[1.Weekly Download.xlsm]Coded!R43C53</stp>
        <tr r="BA43" s="14"/>
        <tr r="BA43" s="14"/>
      </tp>
      <tp t="s">
        <v>Baa1</v>
        <stp/>
        <stp>##V3_BDPV12</stp>
        <stp>XS2663498314 Corp</stp>
        <stp>RTG_MOODY_LONG_TERM</stp>
        <stp>[1.Weekly Download.xlsm]Coded!R20C13</stp>
        <tr r="M20" s="14"/>
        <tr r="M20" s="14"/>
      </tp>
      <tp>
        <v>500000000</v>
        <stp/>
        <stp>##V3_BDPV12</stp>
        <stp>XS2648007495 Corp</stp>
        <stp>AMT_ISSUED</stp>
        <stp>[1.Weekly Download.xlsm]Coded!R25C53</stp>
        <tr r="BA25" s="14"/>
        <tr r="BA25" s="14"/>
      </tp>
      <tp t="s">
        <v>Baa3</v>
        <stp/>
        <stp>##V3_BDPV12</stp>
        <stp>XS2623993974 Corp</stp>
        <stp>RTG_MOODY_LONG_TERM</stp>
        <stp>[1.Weekly Download.xlsm]Coded!R29C13</stp>
        <tr r="M29" s="14"/>
        <tr r="M29" s="14"/>
      </tp>
      <tp>
        <v>806200000</v>
        <stp/>
        <stp>##V3_BDPV12</stp>
        <stp>HK0000946829 Corp</stp>
        <stp>AMT_ISSUED</stp>
        <stp>[1.Weekly Download.xlsm]Coded!R13C53</stp>
        <tr r="BA13" s="14"/>
        <tr r="BA13" s="14"/>
      </tp>
      <tp t="s">
        <v>SHANGYU ST INV OPE</v>
        <stp/>
        <stp>##V3_BDPV12</stp>
        <stp>G238025 Corp</stp>
        <stp>NAME</stp>
        <stp>[1.Weekly Download.xlsm]Coded!R66C4</stp>
        <tr r="D66" s="14"/>
        <tr r="D66" s="14"/>
      </tp>
      <tp t="s">
        <v>TONGLU STATE CPTL INV</v>
        <stp/>
        <stp>##V3_BDPV12</stp>
        <stp>G228021 Corp</stp>
        <stp>NAME</stp>
        <stp>[1.Weekly Download.xlsm]Coded!R83C4</stp>
        <tr r="D83" s="14"/>
        <tr r="D83" s="14"/>
      </tp>
      <tp t="s">
        <v>XINJIANG ZHONGTAI GROUP</v>
        <stp/>
        <stp>##V3_BDPV12</stp>
        <stp>G228006 Corp</stp>
        <stp>NAME</stp>
        <stp>[1.Weekly Download.xlsm]Coded!R94C4</stp>
        <tr r="D94" s="14"/>
        <tr r="D94" s="14"/>
      </tp>
      <tp t="s">
        <v>25/8/2023</v>
        <stp/>
        <stp>##V3_BDPV12</stp>
        <stp>XS2661086483 Corp</stp>
        <stp>INT_ACC_DT</stp>
        <stp>[1.Weekly Download.xlsm]Coded!R15C47</stp>
        <tr r="AU15" s="14"/>
        <tr r="AU15" s="14"/>
        <tr r="AU15" s="14"/>
      </tp>
      <tp t="s">
        <v>27/4/2023</v>
        <stp/>
        <stp>##V3_BDPV12</stp>
        <stp>HK0000921038 Corp</stp>
        <stp>INT_ACC_DT</stp>
        <stp>[1.Weekly Download.xlsm]Coded!R42C47</stp>
        <tr r="AU42" s="14"/>
        <tr r="AU42" s="14"/>
        <tr r="AU42" s="14"/>
      </tp>
      <tp t="s">
        <v>N</v>
        <stp/>
        <stp>##V3_BDPV12</stp>
        <stp>XS2681919762 Corp</stp>
        <stp>FLOATER</stp>
        <stp>[1.Weekly Download.xlsm]Coded!R3C29</stp>
        <tr r="AC3" s="14"/>
        <tr r="AC3" s="14"/>
      </tp>
      <tp>
        <v>2500000000</v>
        <stp/>
        <stp>##V3_BDPV12</stp>
        <stp>HK0000939428 Corp</stp>
        <stp>AMT_ISSUED</stp>
        <stp>[1.Weekly Download.xlsm]Coded!R26C53</stp>
        <tr r="BA26" s="14"/>
        <tr r="BA26" s="14"/>
      </tp>
      <tp t="s">
        <v>#N/A N/A</v>
        <stp/>
        <stp>##V3_BDPV12</stp>
        <stp>USY77108AF80 Corp</stp>
        <stp>RTG_MDY_LT_CORP_FAMILY</stp>
        <stp>[1.Weekly Download.xlsm]Coded!R182C14</stp>
        <tr r="N182" s="14"/>
      </tp>
      <tp t="s">
        <v>#N/A N/A</v>
        <stp/>
        <stp>##V3_BDPV12</stp>
        <stp>XS2403224129 Corp</stp>
        <stp>RTG_MDY_LT_CORP_FAMILY</stp>
        <stp>[1.Weekly Download.xlsm]Coded!R137C14</stp>
        <tr r="N137" s="14"/>
      </tp>
      <tp t="s">
        <v>#N/A N/A</v>
        <stp/>
        <stp>##V3_BDPV12</stp>
        <stp>XS2385392936 Corp</stp>
        <stp>FLOATER_FORMULA</stp>
        <stp>[1.Weekly Download.xlsm]Coded!R151C30</stp>
        <tr r="AD151" s="14"/>
      </tp>
      <tp t="s">
        <v>Subsidiaries</v>
        <stp/>
        <stp>##V3_BDPV12</stp>
        <stp>XS2277613423 Corp</stp>
        <stp>GUARANTOR_NAME</stp>
        <stp>[1.Weekly Download.xlsm]Coded!R253C44</stp>
        <tr r="AR253" s="14"/>
        <tr r="AR253" s="14"/>
      </tp>
      <tp t="s">
        <v>CSSC Hong Kong Shipping Co Ltd</v>
        <stp/>
        <stp>##V3_BDPV12</stp>
        <stp>XS2115047735 Corp</stp>
        <stp>GUARANTOR_NAME</stp>
        <stp>[1.Weekly Download.xlsm]Coded!R318C44</stp>
        <tr r="AR318" s="14"/>
        <tr r="AR318" s="14"/>
      </tp>
      <tp t="s">
        <v>Multiple Guarantors</v>
        <stp/>
        <stp>##V3_BDPV12</stp>
        <stp>XS2112787499 Corp</stp>
        <stp>GUARANTOR_NAME</stp>
        <stp>[1.Weekly Download.xlsm]Coded!R315C44</stp>
        <tr r="AR315" s="14"/>
        <tr r="AR315" s="14"/>
      </tp>
      <tp t="s">
        <v>N</v>
        <stp/>
        <stp>##V3_BDPV12</stp>
        <stp>XS2385392779 Corp</stp>
        <stp>SUSTAINABILITY_BOND_IND</stp>
        <stp>[1.Weekly Download.xlsm]Coded!R150C56</stp>
        <tr r="BD150" s="14"/>
        <tr r="BD150" s="14"/>
      </tp>
      <tp t="s">
        <v>N</v>
        <stp/>
        <stp>##V3_BDPV12</stp>
        <stp>XS2295983410 Corp</stp>
        <stp>SUSTAINABILITY_BOND_IND</stp>
        <stp>[1.Weekly Download.xlsm]Coded!R248C56</stp>
        <tr r="BD248" s="14"/>
        <tr r="BD248" s="14"/>
      </tp>
      <tp t="s">
        <v>#N/A N/A</v>
        <stp/>
        <stp>##V3_BDPV12</stp>
        <stp>XS2423517205 Corp</stp>
        <stp>GUARANTOR_NAME</stp>
        <stp>[1.Weekly Download.xlsm]Coded!R124C44</stp>
        <tr r="AR124" s="14"/>
      </tp>
      <tp t="s">
        <v>USD</v>
        <stp/>
        <stp>##V3_BDPV12</stp>
        <stp>XS2247412518 Corp</stp>
        <stp>CRNCY</stp>
        <stp>[1.Weekly Download.xlsm]Coded!R271C52</stp>
        <tr r="AZ271" s="14"/>
        <tr r="AZ271" s="14"/>
      </tp>
      <tp t="s">
        <v>USD</v>
        <stp/>
        <stp>##V3_BDPV12</stp>
        <stp>XS2434390865 Corp</stp>
        <stp>CRNCY</stp>
        <stp>[1.Weekly Download.xlsm]Coded!R116C52</stp>
        <tr r="AZ116" s="14"/>
        <tr r="AZ116" s="14"/>
      </tp>
      <tp t="s">
        <v>N</v>
        <stp/>
        <stp>##V3_BDPV12</stp>
        <stp>XS2334569774 Corp</stp>
        <stp>SUSTAINABILITY_BOND_IND</stp>
        <stp>[1.Weekly Download.xlsm]Coded!R181C56</stp>
        <tr r="BD181" s="14"/>
        <tr r="BD181" s="14"/>
      </tp>
      <tp t="s">
        <v>Hangzhou Finance &amp; Investment Group Co Ltd</v>
        <stp/>
        <stp>##V3_BDPV12</stp>
        <stp>XS2189769057 Corp</stp>
        <stp>GUARANTOR_NAME</stp>
        <stp>[1.Weekly Download.xlsm]Coded!R296C44</stp>
        <tr r="AR296" s="14"/>
        <tr r="AR296" s="14"/>
      </tp>
      <tp t="s">
        <v>Sichuan Languang Development Co Ltd</v>
        <stp/>
        <stp>##V3_BDPV12</stp>
        <stp>XS2280569364 Corp</stp>
        <stp>GUARANTOR_NAME</stp>
        <stp>[1.Weekly Download.xlsm]Coded!R263C44</stp>
        <tr r="AR263" s="14"/>
        <tr r="AR263" s="14"/>
      </tp>
      <tp t="s">
        <v>#N/A N/A</v>
        <stp/>
        <stp>##V3_BDPV12</stp>
        <stp>XS2201821340 Corp</stp>
        <stp>GUARANTOR_NAME</stp>
        <stp>[1.Weekly Download.xlsm]Coded!R295C44</stp>
        <tr r="AR295" s="14"/>
      </tp>
      <tp t="s">
        <v>#N/A N/A</v>
        <stp/>
        <stp>##V3_BDPV12</stp>
        <stp>XS2229091124 Corp</stp>
        <stp>RTG_MDY_LT_CORP_FAMILY</stp>
        <stp>[1.Weekly Download.xlsm]Coded!R274C14</stp>
        <tr r="N274" s="14"/>
      </tp>
      <tp t="s">
        <v>USD</v>
        <stp/>
        <stp>##V3_BDPV12</stp>
        <stp>XS2397254579 Corp</stp>
        <stp>CRNCY</stp>
        <stp>[1.Weekly Download.xlsm]Coded!R138C52</stp>
        <tr r="AZ138" s="14"/>
        <tr r="AZ138" s="14"/>
      </tp>
      <tp t="s">
        <v>#N/A N/A</v>
        <stp/>
        <stp>##V3_BDPV12</stp>
        <stp>XS2293903840 Corp</stp>
        <stp>FLOATER_FORMULA</stp>
        <stp>[1.Weekly Download.xlsm]Coded!R254C30</stp>
        <tr r="AD254" s="14"/>
      </tp>
      <tp t="s">
        <v>CSC Financial Co Ltd</v>
        <stp/>
        <stp>##V3_BDPV12</stp>
        <stp>XS2209330161 Corp</stp>
        <stp>GUARANTOR_NAME</stp>
        <stp>[1.Weekly Download.xlsm]Coded!R288C44</stp>
        <tr r="AR288" s="14"/>
        <tr r="AR288" s="14"/>
      </tp>
      <tp t="s">
        <v>#N/A N/A</v>
        <stp/>
        <stp>##V3_BDPV12</stp>
        <stp>XS2379486884 Corp</stp>
        <stp>RTG_MDY_LT_CORP_FAMILY</stp>
        <stp>[1.Weekly Download.xlsm]Coded!R160C14</stp>
        <tr r="N160" s="14"/>
      </tp>
      <tp t="s">
        <v>Shandong Finance Investment Group Co Ltd</v>
        <stp/>
        <stp>##V3_BDPV12</stp>
        <stp>XS2327841057 Corp</stp>
        <stp>GUARANTOR_NAME</stp>
        <stp>[1.Weekly Download.xlsm]Coded!R207C44</stp>
        <tr r="AR207" s="14"/>
        <tr r="AR207" s="14"/>
      </tp>
      <tp t="s">
        <v>#N/A N/A</v>
        <stp/>
        <stp>##V3_BDPV12</stp>
        <stp>XS2227193054 Corp</stp>
        <stp>RTG_MDY_LT_CORP_FAMILY</stp>
        <stp>[1.Weekly Download.xlsm]Coded!R280C14</stp>
        <tr r="N280" s="14"/>
      </tp>
      <tp t="s">
        <v>N</v>
        <stp/>
        <stp>##V3_BDPV12</stp>
        <stp>XS2325858038 Corp</stp>
        <stp>SUSTAINABILITY_BOND_IND</stp>
        <stp>[1.Weekly Download.xlsm]Coded!R226C56</stp>
        <tr r="BD226" s="14"/>
        <tr r="BD226" s="14"/>
      </tp>
      <tp t="s">
        <v>N</v>
        <stp/>
        <stp>##V3_BDPV12</stp>
        <stp>XS2384202292 Corp</stp>
        <stp>SUSTAINABILITY_BOND_IND</stp>
        <stp>[1.Weekly Download.xlsm]Coded!R148C56</stp>
        <tr r="BD148" s="14"/>
        <tr r="BD148" s="14"/>
      </tp>
      <tp t="s">
        <v>#N/A N/A</v>
        <stp/>
        <stp>##V3_BDPV12</stp>
        <stp>XS2403671493 Corp</stp>
        <stp>GUARANTOR_NAME</stp>
        <stp>[1.Weekly Download.xlsm]Coded!R136C44</stp>
        <tr r="AR136" s="14"/>
      </tp>
      <tp t="s">
        <v>Shandong Guohui Investment Holding Group Co Ltd</v>
        <stp/>
        <stp>##V3_BDPV12</stp>
        <stp>XS2274835631 Corp</stp>
        <stp>GUARANTOR_NAME</stp>
        <stp>[1.Weekly Download.xlsm]Coded!R255C44</stp>
        <tr r="AR255" s="14"/>
        <tr r="AR255" s="14"/>
      </tp>
      <tp t="s">
        <v>N</v>
        <stp/>
        <stp>##V3_BDPV12</stp>
        <stp>XS2127478316 Corp</stp>
        <stp>SUSTAINABILITY_BOND_IND</stp>
        <stp>[1.Weekly Download.xlsm]Coded!R252C56</stp>
        <tr r="BD252" s="14"/>
        <tr r="BD252" s="14"/>
      </tp>
      <tp t="s">
        <v>#N/A N/A</v>
        <stp/>
        <stp>##V3_BDPV12</stp>
        <stp>XS2381154009 Corp</stp>
        <stp>RTG_MDY_LT_CORP_FAMILY</stp>
        <stp>[1.Weekly Download.xlsm]Coded!R142C14</stp>
        <tr r="N142" s="14"/>
      </tp>
      <tp t="s">
        <v>USD</v>
        <stp/>
        <stp>##V3_BDPV12</stp>
        <stp>XS2385065656 Corp</stp>
        <stp>CRNCY</stp>
        <stp>[1.Weekly Download.xlsm]Coded!R152C52</stp>
        <tr r="AZ152" s="14"/>
        <tr r="AZ152" s="14"/>
      </tp>
      <tp t="s">
        <v>USD</v>
        <stp/>
        <stp>##V3_BDPV12</stp>
        <stp>XS2209330161 Corp</stp>
        <stp>CRNCY</stp>
        <stp>[1.Weekly Download.xlsm]Coded!R288C52</stp>
        <tr r="AZ288" s="14"/>
        <tr r="AZ288" s="14"/>
      </tp>
      <tp t="s">
        <v>USD</v>
        <stp/>
        <stp>##V3_BDPV12</stp>
        <stp>XS2344625632 Corp</stp>
        <stp>CRNCY</stp>
        <stp>[1.Weekly Download.xlsm]Coded!R191C52</stp>
        <tr r="AZ191" s="14"/>
        <tr r="AZ191" s="14"/>
      </tp>
      <tp t="s">
        <v>USD</v>
        <stp/>
        <stp>##V3_BDPV12</stp>
        <stp>XS2127478316 Corp</stp>
        <stp>CRNCY</stp>
        <stp>[1.Weekly Download.xlsm]Coded!R252C52</stp>
        <tr r="AZ252" s="14"/>
        <tr r="AZ252" s="14"/>
      </tp>
      <tp t="s">
        <v>N</v>
        <stp/>
        <stp>##V3_BDPV12</stp>
        <stp>XS2293903840 Corp</stp>
        <stp>SUSTAINABILITY_BOND_IND</stp>
        <stp>[1.Weekly Download.xlsm]Coded!R254C56</stp>
        <tr r="BD254" s="14"/>
        <tr r="BD254" s="14"/>
      </tp>
      <tp t="s">
        <v>#N/A N/A</v>
        <stp/>
        <stp>##V3_BDPV12</stp>
        <stp>XS2085545494 Corp</stp>
        <stp>GUARANTOR_NAME</stp>
        <stp>[1.Weekly Download.xlsm]Coded!R308C44</stp>
        <tr r="AR308" s="14"/>
      </tp>
      <tp t="s">
        <v>China Railway Construction Corp Ltd</v>
        <stp/>
        <stp>##V3_BDPV12</stp>
        <stp>XS2340538680 Corp</stp>
        <stp>GUARANTOR_NAME</stp>
        <stp>[1.Weekly Download.xlsm]Coded!R213C44</stp>
        <tr r="AR213" s="14"/>
        <tr r="AR213" s="14"/>
      </tp>
      <tp t="s">
        <v>#N/A N/A</v>
        <stp/>
        <stp>##V3_BDPV12</stp>
        <stp>XS2397254579 Corp</stp>
        <stp>RTG_MDY_LT_CORP_FAMILY</stp>
        <stp>[1.Weekly Download.xlsm]Coded!R138C14</stp>
        <tr r="N138" s="14"/>
      </tp>
      <tp t="s">
        <v>USD</v>
        <stp/>
        <stp>##V3_BDPV12</stp>
        <stp>XS2382274376 Corp</stp>
        <stp>CRNCY</stp>
        <stp>[1.Weekly Download.xlsm]Coded!R157C52</stp>
        <tr r="AZ157" s="14"/>
        <tr r="AZ157" s="14"/>
      </tp>
      <tp t="s">
        <v>USD</v>
        <stp/>
        <stp>##V3_BDPV12</stp>
        <stp>XS2294198549 Corp</stp>
        <stp>CRNCY</stp>
        <stp>[1.Weekly Download.xlsm]Coded!R244C52</stp>
        <tr r="AZ244" s="14"/>
        <tr r="AZ244" s="14"/>
      </tp>
      <tp t="s">
        <v>#N/A N/A</v>
        <stp/>
        <stp>##V3_BDPV12</stp>
        <stp>XS2384202292 Corp</stp>
        <stp>FLOATER_FORMULA</stp>
        <stp>[1.Weekly Download.xlsm]Coded!R148C30</stp>
        <tr r="AD148" s="14"/>
      </tp>
      <tp t="s">
        <v>#N/A N/A</v>
        <stp/>
        <stp>##V3_BDPV12</stp>
        <stp>XS2325858038 Corp</stp>
        <stp>FLOATER_FORMULA</stp>
        <stp>[1.Weekly Download.xlsm]Coded!R226C30</stp>
        <tr r="AD226" s="14"/>
      </tp>
      <tp t="s">
        <v>#N/A N/A</v>
        <stp/>
        <stp>##V3_BDPV12</stp>
        <stp>XS2258259808 Corp</stp>
        <stp>RTG_MDY_LT_CORP_FAMILY</stp>
        <stp>[1.Weekly Download.xlsm]Coded!R268C14</stp>
        <tr r="N268" s="14"/>
      </tp>
      <tp t="s">
        <v>USD</v>
        <stp/>
        <stp>##V3_BDPV12</stp>
        <stp>XS2423517205 Corp</stp>
        <stp>CRNCY</stp>
        <stp>[1.Weekly Download.xlsm]Coded!R124C52</stp>
        <tr r="AZ124" s="14"/>
        <tr r="AZ124" s="14"/>
      </tp>
      <tp t="s">
        <v>#N/A N/A</v>
        <stp/>
        <stp>##V3_BDPV12</stp>
        <stp>XS2249848719 Corp</stp>
        <stp>RTG_MDY_LT_CORP_FAMILY</stp>
        <stp>[1.Weekly Download.xlsm]Coded!R241C14</stp>
        <tr r="N241" s="14"/>
      </tp>
      <tp t="s">
        <v>#N/A N/A</v>
        <stp/>
        <stp>##V3_BDPV12</stp>
        <stp>XS2379598175 Corp</stp>
        <stp>RTG_MDY_LT_CORP_FAMILY</stp>
        <stp>[1.Weekly Download.xlsm]Coded!R154C14</stp>
        <tr r="N154" s="14"/>
      </tp>
      <tp t="s">
        <v>#N/A N/A</v>
        <stp/>
        <stp>##V3_BDPV12</stp>
        <stp>XS2127478316 Corp</stp>
        <stp>FLOATER_FORMULA</stp>
        <stp>[1.Weekly Download.xlsm]Coded!R252C30</stp>
        <tr r="AD252" s="14"/>
      </tp>
      <tp t="s">
        <v>USD</v>
        <stp/>
        <stp>##V3_BDPV12</stp>
        <stp>XS2357443410 Corp</stp>
        <stp>CRNCY</stp>
        <stp>[1.Weekly Download.xlsm]Coded!R170C52</stp>
        <tr r="AZ170" s="14"/>
        <tr r="AZ170" s="14"/>
      </tp>
      <tp t="s">
        <v>USD</v>
        <stp/>
        <stp>##V3_BDPV12</stp>
        <stp>XS2351320366 Corp</stp>
        <stp>CRNCY</stp>
        <stp>[1.Weekly Download.xlsm]Coded!R194C52</stp>
        <tr r="AZ194" s="14"/>
        <tr r="AZ194" s="14"/>
      </tp>
      <tp t="s">
        <v>N</v>
        <stp/>
        <stp>##V3_BDPV12</stp>
        <stp>XS2385392936 Corp</stp>
        <stp>SUSTAINABILITY_BOND_IND</stp>
        <stp>[1.Weekly Download.xlsm]Coded!R151C56</stp>
        <tr r="BD151" s="14"/>
        <tr r="BD151" s="14"/>
      </tp>
      <tp t="s">
        <v>Jinan Jintou Holding Group Co Ltd</v>
        <stp/>
        <stp>##V3_BDPV12</stp>
        <stp>XS2380533740 Corp</stp>
        <stp>GUARANTOR_NAME</stp>
        <stp>[1.Weekly Download.xlsm]Coded!R156C44</stp>
        <tr r="AR156" s="14"/>
        <tr r="AR156" s="14"/>
      </tp>
      <tp t="s">
        <v>HKD</v>
        <stp/>
        <stp>##V3_BDPV12</stp>
        <stp>HK0000744802 Corp</stp>
        <stp>CRNCY</stp>
        <stp>[1.Weekly Download.xlsm]Coded!R185C52</stp>
        <tr r="AZ185" s="14"/>
        <tr r="AZ185" s="14"/>
      </tp>
      <tp t="s">
        <v>USD</v>
        <stp/>
        <stp>##V3_BDPV12</stp>
        <stp>XS2385313064 Corp</stp>
        <stp>CRNCY</stp>
        <stp>[1.Weekly Download.xlsm]Coded!R146C52</stp>
        <tr r="AZ146" s="14"/>
        <tr r="AZ146" s="14"/>
      </tp>
      <tp t="s">
        <v>Multiple Guarantors</v>
        <stp/>
        <stp>##V3_BDPV12</stp>
        <stp>XS2334068645 Corp</stp>
        <stp>GUARANTOR_NAME</stp>
        <stp>[1.Weekly Download.xlsm]Coded!R224C44</stp>
        <tr r="AR224" s="14"/>
        <tr r="AR224" s="14"/>
      </tp>
      <tp t="s">
        <v>AVIC Industry-Finance Holdings Co Ltd</v>
        <stp/>
        <stp>##V3_BDPV12</stp>
        <stp>XS2284243586 Corp</stp>
        <stp>GUARANTOR_NAME</stp>
        <stp>[1.Weekly Download.xlsm]Coded!R246C44</stp>
        <tr r="AR246" s="14"/>
        <tr r="AR246" s="14"/>
      </tp>
      <tp t="s">
        <v>USD</v>
        <stp/>
        <stp>##V3_BDPV12</stp>
        <stp>XS2357034755 Corp</stp>
        <stp>CRNCY</stp>
        <stp>[1.Weekly Download.xlsm]Coded!R192C52</stp>
        <tr r="AZ192" s="14"/>
        <tr r="AZ192" s="14"/>
      </tp>
      <tp t="s">
        <v>#N/A N/A</v>
        <stp/>
        <stp>##V3_BDPV12</stp>
        <stp>XS2206799004 Corp</stp>
        <stp>RTG_MDY_LT_CORP_FAMILY</stp>
        <stp>[1.Weekly Download.xlsm]Coded!R282C14</stp>
        <tr r="N282" s="14"/>
      </tp>
      <tp t="s">
        <v>#N/A N/A</v>
        <stp/>
        <stp>##V3_BDPV12</stp>
        <stp>XS2385392779 Corp</stp>
        <stp>FLOATER_FORMULA</stp>
        <stp>[1.Weekly Download.xlsm]Coded!R150C30</stp>
        <tr r="AD150" s="14"/>
      </tp>
      <tp t="s">
        <v>#N/A N/A</v>
        <stp/>
        <stp>##V3_BDPV12</stp>
        <stp>XS2295983410 Corp</stp>
        <stp>FLOATER_FORMULA</stp>
        <stp>[1.Weekly Download.xlsm]Coded!R248C30</stp>
        <tr r="AD248" s="14"/>
      </tp>
      <tp t="s">
        <v>USD</v>
        <stp/>
        <stp>##V3_BDPV12</stp>
        <stp>US056752AU22 Corp</stp>
        <stp>CRNCY</stp>
        <stp>[1.Weekly Download.xlsm]Coded!R165C52</stp>
        <tr r="AZ165" s="14"/>
        <tr r="AZ165" s="14"/>
      </tp>
      <tp t="s">
        <v>Subsidiaries</v>
        <stp/>
        <stp>##V3_BDPV12</stp>
        <stp>XS2127478316 Corp</stp>
        <stp>GUARANTOR_NAME</stp>
        <stp>[1.Weekly Download.xlsm]Coded!R252C44</stp>
        <tr r="AR252" s="14"/>
        <tr r="AR252" s="14"/>
      </tp>
      <tp t="s">
        <v>#N/A N/A</v>
        <stp/>
        <stp>##V3_BDPV12</stp>
        <stp>XS2334569774 Corp</stp>
        <stp>FLOATER_FORMULA</stp>
        <stp>[1.Weekly Download.xlsm]Coded!R181C30</stp>
        <tr r="AD181" s="14"/>
      </tp>
      <tp t="s">
        <v>BBB-</v>
        <stp/>
        <stp>##V3_BDPV12</stp>
        <stp>9668 HK Equity</stp>
        <stp>RTG_SP_LT_LC_ISSUER_CREDIT</stp>
        <stp>[1.Weekly Download.xlsm]SBLC Bank!R16C7</stp>
        <tr r="G16" s="32"/>
        <tr r="G16" s="32"/>
      </tp>
      <tp t="s">
        <v>#N/A Invalid Security</v>
        <stp/>
        <stp>##V3_BDPV12</stp>
        <stp xml:space="preserve"> CompanyID</stp>
        <stp>Name</stp>
        <stp>[1.Weekly Download.xlsm]Coded!R95C7</stp>
        <tr r="G95" s="14"/>
      </tp>
      <tp t="s">
        <v>#N/A Invalid Security</v>
        <stp/>
        <stp>##V3_BDPV12</stp>
        <stp xml:space="preserve"> CompanyID</stp>
        <stp>Name</stp>
        <stp>[1.Weekly Download.xlsm]Coded!R15C7</stp>
        <tr r="G15" s="14"/>
      </tp>
      <tp t="s">
        <v>#N/A Invalid Security</v>
        <stp/>
        <stp>##V3_BDPV12</stp>
        <stp xml:space="preserve"> CompanyID</stp>
        <stp>Name</stp>
        <stp>[1.Weekly Download.xlsm]Coded!R35C7</stp>
        <tr r="G35" s="14"/>
      </tp>
      <tp t="s">
        <v>#N/A Invalid Security</v>
        <stp/>
        <stp>##V3_BDPV12</stp>
        <stp xml:space="preserve"> CompanyID</stp>
        <stp>Name</stp>
        <stp>[1.Weekly Download.xlsm]Coded!R45C7</stp>
        <tr r="G45" s="14"/>
      </tp>
      <tp t="s">
        <v>#N/A Invalid Security</v>
        <stp/>
        <stp>##V3_BDPV12</stp>
        <stp xml:space="preserve"> CompanyID</stp>
        <stp>Name</stp>
        <stp>[1.Weekly Download.xlsm]Coded!R55C7</stp>
        <tr r="G55" s="14"/>
      </tp>
      <tp t="s">
        <v>#N/A Invalid Security</v>
        <stp/>
        <stp>##V3_BDPV12</stp>
        <stp xml:space="preserve"> CompanyID</stp>
        <stp>Name</stp>
        <stp>[1.Weekly Download.xlsm]Coded!R65C7</stp>
        <tr r="G65" s="14"/>
      </tp>
    </main>
    <main first="bofaddin.rtdserver">
      <tp t="s">
        <v>#N/A N/A</v>
        <stp/>
        <stp>BDS|15215715319449808988</stp>
        <tr r="AS238" s="14"/>
      </tp>
    </main>
    <main first="bloomberg.rtd">
      <tp t="s">
        <v>#N/A N/A</v>
        <stp/>
        <stp>##V3_BDPV12</stp>
        <stp>0795591D CH Equity</stp>
        <stp>EQY_PRIM_SECURITY_PRIM_EXCH</stp>
        <stp>[1.Weekly Download.xlsm]Coded!R167C35</stp>
        <tr r="AI167" s="14"/>
      </tp>
      <tp t="s">
        <v>#N/A N/A</v>
        <stp/>
        <stp>##V3_BDPV12</stp>
        <stp>1791893D CH Equity</stp>
        <stp>EQY_PRIM_SECURITY_PRIM_EXCH</stp>
        <stp>[1.Weekly Download.xlsm]Coded!R305C35</stp>
        <tr r="AI305" s="14"/>
      </tp>
    </main>
    <main first="bofaddin.rtdserver">
      <tp t="s">
        <v>#N/A N/A</v>
        <stp/>
        <stp>BDS|16374444160021874646</stp>
        <tr r="AS34" s="14"/>
      </tp>
    </main>
    <main first="bloomberg.rtd">
      <tp t="s">
        <v>#N/A N/A</v>
        <stp/>
        <stp>##V3_BDPV12</stp>
        <stp>1385061D HK Equity</stp>
        <stp>EQY_PRIM_SECURITY_PRIM_EXCH</stp>
        <stp>[1.Weekly Download.xlsm]Coded!R226C35</stp>
        <tr r="AI226" s="14"/>
      </tp>
    </main>
    <main first="bofaddin.rtdserver">
      <tp t="s">
        <v>#N/A N/A</v>
        <stp/>
        <stp>BDS|17601582984679320004</stp>
        <tr r="AS285" s="14"/>
      </tp>
      <tp t="s">
        <v>#N/A N/A</v>
        <stp/>
        <stp>BDS|12431140559096635365</stp>
        <tr r="AS156" s="14"/>
      </tp>
      <tp t="s">
        <v>#N/A N/A</v>
        <stp/>
        <stp>BDS|12782248548014556307</stp>
        <tr r="AS255" s="14"/>
      </tp>
      <tp t="s">
        <v>#N/A N/A</v>
        <stp/>
        <stp>BDS|11981507272545638513</stp>
        <tr r="AS280" s="14"/>
      </tp>
      <tp t="s">
        <v>#N/A N/A</v>
        <stp/>
        <stp>BDS|13756010458434575174</stp>
        <tr r="AS47" s="14"/>
      </tp>
      <tp t="s">
        <v>#N/A N/A</v>
        <stp/>
        <stp>BDS|15787574059056723032</stp>
        <tr r="AS169" s="14"/>
      </tp>
    </main>
    <main first="bloomberg.rtd">
      <tp t="s">
        <v>11/10/2023</v>
        <stp/>
        <stp>##V3_BDPV12</stp>
        <stp>XS2681919762 Corp</stp>
        <stp>INT_ACC_DT</stp>
        <stp>[1.Weekly Download.xlsm]Coded!R3C47</stp>
        <tr r="AU3" s="14"/>
        <tr r="AU3" s="14"/>
        <tr r="AU3" s="14"/>
      </tp>
    </main>
    <main first="bofaddin.rtdserver">
      <tp t="s">
        <v>#N/A N/A</v>
        <stp/>
        <stp>BDS|11475404646230927289</stp>
        <tr r="F60" s="14"/>
      </tp>
      <tp t="s">
        <v>#N/A N/A</v>
        <stp/>
        <stp>BDS|11654778638237957134</stp>
        <tr r="AS42" s="14"/>
      </tp>
      <tp t="s">
        <v>#N/A N/A</v>
        <stp/>
        <stp>BDS|15676014112022062569</stp>
        <tr r="AL237" s="14"/>
        <tr r="F237" s="14"/>
      </tp>
      <tp t="s">
        <v>#N/A N/A</v>
        <stp/>
        <stp>BDS|15953311769132344116</stp>
        <tr r="AL246" s="14"/>
        <tr r="F246" s="14"/>
      </tp>
      <tp t="s">
        <v>#N/A N/A</v>
        <stp/>
        <stp>BDS|16734138130871791621</stp>
        <tr r="AL277" s="14"/>
        <tr r="F277" s="14"/>
      </tp>
    </main>
    <main first="bloomberg.rtd">
      <tp t="s">
        <v>#N/A N/A</v>
        <stp/>
        <stp>##V3_BDPV12</stp>
        <stp>1618335D HK Equity</stp>
        <stp>EQY_PRIM_SECURITY_PRIM_EXCH</stp>
        <stp>[1.Weekly Download.xlsm]Coded!R248C35</stp>
        <tr r="AI248" s="14"/>
      </tp>
    </main>
    <main first="bofaddin.rtdserver">
      <tp t="s">
        <v>#N/A N/A</v>
        <stp/>
        <stp>BDS|17802925028767269849</stp>
        <tr r="AS182" s="14"/>
      </tp>
    </main>
    <main first="bloomberg.rtd">
      <tp t="s">
        <v>#N/A N/A</v>
        <stp/>
        <stp>##V3_BDPV12</stp>
        <stp>1760793D CH Equity</stp>
        <stp>EQY_PRIM_SECURITY_PRIM_EXCH</stp>
        <stp>[1.Weekly Download.xlsm]Coded!R291C35</stp>
        <tr r="AI291" s="14"/>
      </tp>
    </main>
    <main first="bofaddin.rtdserver">
      <tp t="s">
        <v>#N/A N/A</v>
        <stp/>
        <stp>BDS|17369049632386358133</stp>
        <tr r="AS274" s="14"/>
      </tp>
      <tp t="s">
        <v>#N/A N/A</v>
        <stp/>
        <stp>BDS|17301332207935501273</stp>
        <tr r="AS67" s="14"/>
      </tp>
      <tp t="s">
        <v>#N/A N/A</v>
        <stp/>
        <stp>BDH|17135374447090572357</stp>
        <tr r="F24" s="24"/>
        <tr r="F24" s="24"/>
      </tp>
    </main>
    <main first="bloomberg.rtd">
      <tp t="s">
        <v>Baa1</v>
        <stp/>
        <stp>##V3_BDPV12</stp>
        <stp>1003733D CH Equity</stp>
        <stp>RTG_MOODY_LONG_TERM</stp>
        <stp>[1.Weekly Download.xlsm]Coded!R100C21</stp>
        <tr r="U100" s="14"/>
        <tr r="U100" s="14"/>
        <tr r="U100" s="14"/>
      </tp>
      <tp t="s">
        <v>Baa1</v>
        <stp/>
        <stp>##V3_BDPV12</stp>
        <stp>1003733D CH Equity</stp>
        <stp>RTG_MOODY_LONG_TERM</stp>
        <stp>[1.Weekly Download.xlsm]Coded!R173C21</stp>
        <tr r="U173" s="14"/>
        <tr r="U173" s="14"/>
        <tr r="U173" s="14"/>
      </tp>
      <tp t="s">
        <v>Baa1</v>
        <stp/>
        <stp>##V3_BDPV12</stp>
        <stp>1003733D CH Equity</stp>
        <stp>RTG_MOODY_LONG_TERM</stp>
        <stp>[1.Weekly Download.xlsm]Coded!R143C21</stp>
        <tr r="U143" s="14"/>
        <tr r="U143" s="14"/>
        <tr r="U143" s="14"/>
      </tp>
    </main>
    <main first="bofaddin.rtdserver">
      <tp t="s">
        <v>#N/A N/A</v>
        <stp/>
        <stp>BDH|15736697719142615326</stp>
        <tr r="E15" s="24"/>
        <tr r="E15" s="24"/>
        <tr r="N6" s="24"/>
        <tr r="N6" s="24"/>
      </tp>
      <tp t="s">
        <v>#N/A N/A</v>
        <stp/>
        <stp>BDH|12614429836917809190</stp>
        <tr r="M30" s="24"/>
      </tp>
    </main>
    <main first="bloomberg.rtd">
      <tp t="s">
        <v>Baa1</v>
        <stp/>
        <stp>##V3_BDPV12</stp>
        <stp>1003733D CH Equity</stp>
        <stp>RTG_MOODY_LONG_TERM</stp>
        <stp>[1.Weekly Download.xlsm]Coded!R235C21</stp>
        <tr r="U235" s="14"/>
        <tr r="U235" s="14"/>
        <tr r="U235" s="14"/>
      </tp>
    </main>
    <main first="bofaddin.rtdserver">
      <tp t="s">
        <v>#N/A N/A</v>
        <stp/>
        <stp>BDH|12887405750133599395</stp>
        <tr r="G29" s="24"/>
        <tr r="G29" s="24"/>
      </tp>
    </main>
    <main first="bloomberg.rtd">
      <tp t="s">
        <v>Baa2</v>
        <stp/>
        <stp>##V3_BDPV12</stp>
        <stp>1277211D CH Equity</stp>
        <stp>RTG_MOODY_LONG_TERM</stp>
        <stp>[1.Weekly Download.xlsm]Coded!R181C21</stp>
        <tr r="U181" s="14"/>
        <tr r="U181" s="14"/>
        <tr r="U181" s="14"/>
      </tp>
    </main>
    <main first="bofaddin.rtdserver">
      <tp t="s">
        <v>#N/A N/A</v>
        <stp/>
        <stp>BDH|14379514755043706473</stp>
        <tr r="F17" s="17"/>
      </tp>
    </main>
    <main first="bloomberg.rtd">
      <tp t="s">
        <v>#N/A N/A</v>
        <stp/>
        <stp>##V3_BDPV12</stp>
        <stp>KETDZZ CH Equity</stp>
        <stp>RTG_MDY_ISSUER</stp>
        <stp>[1.Weekly Download.xlsm]Coded!R37C59</stp>
        <tr r="BG37" s="14"/>
      </tp>
      <tp t="s">
        <v>#N/A N/A</v>
        <stp/>
        <stp>##V3_BDPV12</stp>
        <stp>1053366D KY Equity</stp>
        <stp>EQY_PRIM_SECURITY_PRIM_EXCH</stp>
        <stp>[1.Weekly Download.xlsm]Coded!R283C35</stp>
        <tr r="AI283" s="14"/>
      </tp>
    </main>
    <main first="bofaddin.rtdserver">
      <tp t="s">
        <v>#N/A N/A</v>
        <stp/>
        <stp>BDH|11798450749916586425</stp>
        <tr r="D15" s="24"/>
        <tr r="M6" s="24"/>
      </tp>
    </main>
    <main first="bloomberg.rtd">
      <tp>
        <v>99.936000000000007</v>
        <stp/>
        <stp>##V3_BDPV12</stp>
        <stp>XS2400951815 Corp</stp>
        <stp>ISSUE_PX</stp>
        <stp>[1.Weekly Download.xlsm]Coded!R130C54</stp>
        <tr r="BB130" s="14"/>
        <tr r="BB130" s="14"/>
      </tp>
      <tp t="s">
        <v>Bank of Communications Financi</v>
        <stp/>
        <stp>##V3_BDPV12</stp>
        <stp>20204333 CompanyID</stp>
        <stp>NAME</stp>
        <stp>[1.Weekly Download.xlsm]Coded!R299C39</stp>
        <tr r="AM299" s="14"/>
        <tr r="AM299" s="14"/>
      </tp>
      <tp t="s">
        <v>Bank of Communications Financi</v>
        <stp/>
        <stp>##V3_BDPV12</stp>
        <stp>20204333 CompanyID</stp>
        <stp>NAME</stp>
        <stp>[1.Weekly Download.xlsm]Coded!R298C39</stp>
        <tr r="AM298" s="14"/>
        <tr r="AM298" s="14"/>
      </tp>
      <tp t="s">
        <v>Bank of Communications Financi</v>
        <stp/>
        <stp>##V3_BDPV12</stp>
        <stp>20204333 CompanyID</stp>
        <stp>NAME</stp>
        <stp>[1.Weekly Download.xlsm]Coded!R310C39</stp>
        <tr r="AM310" s="14"/>
        <tr r="AM310" s="14"/>
      </tp>
      <tp t="s">
        <v>Bank of Communications Financi</v>
        <stp/>
        <stp>##V3_BDPV12</stp>
        <stp>20204333 CompanyID</stp>
        <stp>NAME</stp>
        <stp>[1.Weekly Download.xlsm]Coded!R309C39</stp>
        <tr r="AM309" s="14"/>
        <tr r="AM309" s="14"/>
      </tp>
      <tp t="s">
        <v>Sino-Ocean Group Holding Ltd</v>
        <stp/>
        <stp>##V3_BDPV12</stp>
        <stp>11031011 CompanyID</stp>
        <stp>NAME</stp>
        <stp>[1.Weekly Download.xlsm]Coded!R140C39</stp>
        <tr r="AM140" s="14"/>
        <tr r="AM140" s="14"/>
      </tp>
      <tp t="s">
        <v>Bank of Communications Financi</v>
        <stp/>
        <stp>##V3_BDPV12</stp>
        <stp>20204333 CompanyID</stp>
        <stp>NAME</stp>
        <stp>[1.Weekly Download.xlsm]Coded!R194C39</stp>
        <tr r="AM194" s="14"/>
        <tr r="AM194" s="14"/>
      </tp>
      <tp>
        <v>99.94</v>
        <stp/>
        <stp>##V3_BDPV12</stp>
        <stp>XS2290959860 Corp</stp>
        <stp>ISSUE_PX</stp>
        <stp>[1.Weekly Download.xlsm]Coded!R251C54</stp>
        <tr r="BB251" s="14"/>
        <tr r="BB251" s="14"/>
      </tp>
      <tp>
        <v>99.870999999999995</v>
        <stp/>
        <stp>##V3_BDPV12</stp>
        <stp>XS2379487189 Corp</stp>
        <stp>ISSUE_PX</stp>
        <stp>[1.Weekly Download.xlsm]Coded!R159C54</stp>
        <tr r="BB159" s="14"/>
        <tr r="BB159" s="14"/>
      </tp>
      <tp>
        <v>98.156000000000006</v>
        <stp/>
        <stp>##V3_BDPV12</stp>
        <stp>XS2110675860 Corp</stp>
        <stp>ISSUE_PX</stp>
        <stp>[1.Weekly Download.xlsm]Coded!R312C54</stp>
        <tr r="BB312" s="14"/>
        <tr r="BB312" s="14"/>
      </tp>
      <tp>
        <v>99.859000000000009</v>
        <stp/>
        <stp>##V3_BDPV12</stp>
        <stp>XS2379598175 Corp</stp>
        <stp>ISSUE_PX</stp>
        <stp>[1.Weekly Download.xlsm]Coded!R154C54</stp>
        <tr r="BB154" s="14"/>
        <tr r="BB154" s="14"/>
      </tp>
      <tp>
        <v>100</v>
        <stp/>
        <stp>##V3_BDPV12</stp>
        <stp>XS2358354012 Corp</stp>
        <stp>ISSUE_PX</stp>
        <stp>[1.Weekly Download.xlsm]Coded!R188C54</stp>
        <tr r="BB188" s="14"/>
        <tr r="BB188" s="14"/>
      </tp>
      <tp>
        <v>100</v>
        <stp/>
        <stp>##V3_BDPV12</stp>
        <stp>XS2229091124 Corp</stp>
        <stp>ISSUE_PX</stp>
        <stp>[1.Weekly Download.xlsm]Coded!R274C54</stp>
        <tr r="BB274" s="14"/>
        <tr r="BB274" s="14"/>
      </tp>
      <tp>
        <v>100</v>
        <stp/>
        <stp>##V3_BDPV12</stp>
        <stp>XS2199572111 Corp</stp>
        <stp>ISSUE_PX</stp>
        <stp>[1.Weekly Download.xlsm]Coded!R297C54</stp>
        <tr r="BB297" s="14"/>
        <tr r="BB297" s="14"/>
      </tp>
      <tp>
        <v>99.938000000000002</v>
        <stp/>
        <stp>##V3_BDPV12</stp>
        <stp>XS2209330161 Corp</stp>
        <stp>ISSUE_PX</stp>
        <stp>[1.Weekly Download.xlsm]Coded!R288C54</stp>
        <tr r="BB288" s="14"/>
        <tr r="BB288" s="14"/>
      </tp>
      <tp t="s">
        <v>Huishang Bank Corp Ltd</v>
        <stp/>
        <stp>##V3_BDPV12</stp>
        <stp>13153808 CompanyID</stp>
        <stp>NAME</stp>
        <stp>[1.Weekly Download.xlsm]Coded!R125C46</stp>
        <tr r="AT125" s="14"/>
      </tp>
      <tp>
        <v>100</v>
        <stp/>
        <stp>##V3_BDPV12</stp>
        <stp>XS2471295969 Corp</stp>
        <stp>ISSUE_PX</stp>
        <stp>[1.Weekly Download.xlsm]Coded!R102C54</stp>
        <tr r="BB102" s="14"/>
        <tr r="BB102" s="14"/>
      </tp>
      <tp t="s">
        <v>N</v>
        <stp/>
        <stp>##V3_BDPV12</stp>
        <stp>G2380106 Corp</stp>
        <stp>GREEN_BOND_LOAN_INDICATOR</stp>
        <stp>[1.Weekly Download.xlsm]Coded!R44C55</stp>
        <tr r="BC44" s="14"/>
        <tr r="BC44" s="14"/>
      </tp>
      <tp t="s">
        <v>N</v>
        <stp/>
        <stp>##V3_BDPV12</stp>
        <stp>G2380105 Corp</stp>
        <stp>GREEN_BOND_LOAN_INDICATOR</stp>
        <stp>[1.Weekly Download.xlsm]Coded!R35C55</stp>
        <tr r="BC35" s="14"/>
        <tr r="BC35" s="14"/>
      </tp>
      <tp t="s">
        <v>N</v>
        <stp/>
        <stp>##V3_BDPV12</stp>
        <stp>G2380100 Corp</stp>
        <stp>GREEN_BOND_LOAN_INDICATOR</stp>
        <stp>[1.Weekly Download.xlsm]Coded!R48C55</stp>
        <tr r="BC48" s="14"/>
        <tr r="BC48" s="14"/>
      </tp>
      <tp t="s">
        <v>N</v>
        <stp/>
        <stp>##V3_BDPV12</stp>
        <stp>G2380130 Corp</stp>
        <stp>GREEN_BOND_LOAN_INDICATOR</stp>
        <stp>[1.Weekly Download.xlsm]Coded!R40C55</stp>
        <tr r="BC40" s="14"/>
        <tr r="BC40" s="14"/>
      </tp>
      <tp t="s">
        <v>N</v>
        <stp/>
        <stp>##V3_BDPV12</stp>
        <stp>G2380152 Corp</stp>
        <stp>GREEN_BOND_LOAN_INDICATOR</stp>
        <stp>[1.Weekly Download.xlsm]Coded!R34C55</stp>
        <tr r="BC34" s="14"/>
        <tr r="BC34" s="14"/>
      </tp>
      <tp t="s">
        <v>N</v>
        <stp/>
        <stp>##V3_BDPV12</stp>
        <stp>G2380140 Corp</stp>
        <stp>GREEN_BOND_LOAN_INDICATOR</stp>
        <stp>[1.Weekly Download.xlsm]Coded!R37C55</stp>
        <tr r="BC37" s="14"/>
        <tr r="BC37" s="14"/>
      </tp>
      <tp t="s">
        <v>N</v>
        <stp/>
        <stp>##V3_BDPV12</stp>
        <stp>G2380160 Corp</stp>
        <stp>GREEN_BOND_LOAN_INDICATOR</stp>
        <stp>[1.Weekly Download.xlsm]Coded!R33C55</stp>
        <tr r="BC33" s="14"/>
        <tr r="BC33" s="14"/>
      </tp>
      <tp t="s">
        <v>16/7/2025</v>
        <stp/>
        <stp>##V3_BDPV12</stp>
        <stp>XS2189769057 Corp</stp>
        <stp>MATURITY</stp>
        <stp>[1.Weekly Download.xlsm]Coded!R296C48</stp>
        <tr r="AV296" s="14"/>
        <tr r="AV296" s="14"/>
        <tr r="AV296" s="14"/>
      </tp>
      <tp t="s">
        <v>29/9/2026</v>
        <stp/>
        <stp>##V3_BDPV12</stp>
        <stp>XS2388909181 Corp</stp>
        <stp>MATURITY</stp>
        <stp>[1.Weekly Download.xlsm]Coded!R144C48</stp>
        <tr r="AV144" s="14"/>
        <tr r="AV144" s="14"/>
        <tr r="AV144" s="14"/>
      </tp>
      <tp t="s">
        <v>13/12/2021</v>
        <stp/>
        <stp>##V3_BDPV12</stp>
        <stp>XS2271104817 Corp</stp>
        <stp>MATURITY</stp>
        <stp>[1.Weekly Download.xlsm]Coded!R264C48</stp>
        <tr r="AV264" s="14"/>
        <tr r="AV264" s="14"/>
        <tr r="AV264" s="14"/>
      </tp>
      <tp t="s">
        <v>24/5/2024</v>
        <stp/>
        <stp>##V3_BDPV12</stp>
        <stp>XS2339960093 Corp</stp>
        <stp>MATURITY</stp>
        <stp>[1.Weekly Download.xlsm]Coded!R212C48</stp>
        <tr r="AV212" s="14"/>
        <tr r="AV212" s="14"/>
        <tr r="AV212" s="14"/>
      </tp>
      <tp t="s">
        <v>#N/A N/A</v>
        <stp/>
        <stp>##V3_BDPV12</stp>
        <stp>SHAEGZ CH Equity</stp>
        <stp>RTG_MDY_ISSUER</stp>
        <stp>[1.Weekly Download.xlsm]Coded!R297C19</stp>
        <tr r="S297" s="14"/>
        <tr r="S297" s="14"/>
      </tp>
      <tp t="s">
        <v>#N/A N/A</v>
        <stp/>
        <stp>##V3_BDPV12</stp>
        <stp>HUAFAZ CH Equity</stp>
        <stp>RTG_MDY_ISSUER</stp>
        <stp>[1.Weekly Download.xlsm]Coded!R114C19</stp>
        <tr r="S114" s="14"/>
        <tr r="S114" s="14"/>
      </tp>
      <tp t="s">
        <v>#N/A Field Not Applicable</v>
        <stp/>
        <stp>##V3_BDPV12</stp>
        <stp>XS2461766805 Corp</stp>
        <stp>MATURITY</stp>
        <stp>[1.Weekly Download.xlsm]Coded!R105C48</stp>
        <tr r="AV105" s="14"/>
        <tr r="AV105" s="14"/>
      </tp>
      <tp>
        <v>5.9485711674620427</v>
        <stp/>
        <stp>##V3_BDPV12</stp>
        <stp>XS2673392796 Corp</stp>
        <stp>CPN</stp>
        <stp>[1.Weekly Download.xlsm]Coded!R14C51</stp>
        <tr r="AY14" s="14"/>
        <tr r="AY14" s="14"/>
      </tp>
      <tp t="s">
        <v>#N/A Field Not Applicable</v>
        <stp/>
        <stp>##V3_BDPV12</stp>
        <stp>XS2537427473 Corp</stp>
        <stp>NXT_CALL_DT</stp>
        <stp>[1.Weekly Download.xlsm]Coded!R85C50</stp>
        <tr r="AX85" s="14"/>
      </tp>
      <tp>
        <v>5.9</v>
        <stp/>
        <stp>##V3_BDPV12</stp>
        <stp>XS2618570068 Corp</stp>
        <stp>CPN</stp>
        <stp>[1.Weekly Download.xlsm]Coded!R36C51</stp>
        <tr r="AY36" s="14"/>
        <tr r="AY36" s="14"/>
      </tp>
      <tp>
        <v>5.9</v>
        <stp/>
        <stp>##V3_BDPV12</stp>
        <stp>XS2618570068 Corp</stp>
        <stp>CPN</stp>
        <stp>[1.Weekly Download.xlsm]Coded!R24C51</stp>
        <tr r="AY24" s="14"/>
        <tr r="AY24" s="14"/>
      </tp>
      <tp t="s">
        <v>1041724D CH</v>
        <stp/>
        <stp>##V3_BDPV12</stp>
        <stp>XS2599011116 Corp</stp>
        <stp>ISSUER_EQUITY_TICKER</stp>
        <stp>[1.Weekly Download.xlsm]Coded!R51C35</stp>
        <tr r="AI51" s="14"/>
      </tp>
      <tp t="s">
        <v>1041724D CH</v>
        <stp/>
        <stp>##V3_BDPV12</stp>
        <stp>XS2599011116 Corp</stp>
        <stp>ISSUER_EQUITY_TICKER</stp>
        <stp>[1.Weekly Download.xlsm]Coded!R51C37</stp>
        <tr r="AK51" s="14"/>
        <tr r="AK51" s="14"/>
      </tp>
      <tp t="s">
        <v>#N/A Field Not Applicable</v>
        <stp/>
        <stp>##V3_BDPV12</stp>
        <stp>XS2623522930 Corp</stp>
        <stp>NXT_CALL_DT</stp>
        <stp>[1.Weekly Download.xlsm]Coded!R38C50</stp>
        <tr r="AX38" s="14"/>
      </tp>
      <tp t="s">
        <v>#N/A N/A</v>
        <stp/>
        <stp>##V3_BDPV12</stp>
        <stp>911294 CompanyID</stp>
        <stp>RTG_MDY_LC_CURR_ISSUER_RATING</stp>
        <stp>[1.Weekly Download.xlsm]Coded!R128C40</stp>
        <tr r="AN128" s="14"/>
        <tr r="AN128" s="14"/>
      </tp>
      <tp t="s">
        <v>#N/A N/A</v>
        <stp/>
        <stp>##V3_BDPV12</stp>
        <stp>911294 CompanyID</stp>
        <stp>RTG_MDY_LC_CURR_ISSUER_RATING</stp>
        <stp>[1.Weekly Download.xlsm]Coded!R136C40</stp>
        <tr r="AN136" s="14"/>
        <tr r="AN136" s="14"/>
      </tp>
      <tp t="s">
        <v>#N/A Field Not Applicable</v>
        <stp/>
        <stp>##V3_BDPV12</stp>
        <stp>XS2677539541 Corp</stp>
        <stp>NXT_CALL_DT</stp>
        <stp>[1.Weekly Download.xlsm]Coded!R11C50</stp>
        <tr r="AX11" s="14"/>
      </tp>
      <tp t="s">
        <v>#N/A Field Not Applicable</v>
        <stp/>
        <stp>##V3_BDPV12</stp>
        <stp>XS2526839092 Corp</stp>
        <stp>NXT_CALL_DT</stp>
        <stp>[1.Weekly Download.xlsm]Coded!R61C50</stp>
        <tr r="AX61" s="14"/>
      </tp>
      <tp t="s">
        <v>1922569D CH</v>
        <stp/>
        <stp>##V3_BDPV12</stp>
        <stp>XS2589270953 Corp</stp>
        <stp>ISSUER_EQUITY_TICKER</stp>
        <stp>[1.Weekly Download.xlsm]Coded!R62C35</stp>
        <tr r="AI62" s="14"/>
      </tp>
      <tp t="s">
        <v>1922569D CH</v>
        <stp/>
        <stp>##V3_BDPV12</stp>
        <stp>XS2589270953 Corp</stp>
        <stp>ISSUER_EQUITY_TICKER</stp>
        <stp>[1.Weekly Download.xlsm]Coded!R62C37</stp>
        <tr r="AK62" s="14"/>
        <tr r="AK62" s="14"/>
      </tp>
      <tp t="s">
        <v>USD</v>
        <stp/>
        <stp>##V3_BDPV12</stp>
        <stp>MO000A3KS070 Corp</stp>
        <stp>CRNCY</stp>
        <stp>[1.Weekly Download.xlsm]Coded!R184C52</stp>
        <tr r="AZ184" s="14"/>
        <tr r="AZ184" s="14"/>
      </tp>
      <tp t="s">
        <v>#N/A N/A</v>
        <stp/>
        <stp>##V3_BDPV12</stp>
        <stp>XS2648499007 Corp</stp>
        <stp>RTG_MOODY_LONG_TERM</stp>
        <stp>[1.Weekly Download.xlsm]Coded!R23C13</stp>
        <tr r="M23" s="14"/>
      </tp>
      <tp t="s">
        <v>17/1/2023</v>
        <stp/>
        <stp>##V3_BDPV12</stp>
        <stp>HK0000898319 Corp</stp>
        <stp>INT_ACC_DT</stp>
        <stp>[1.Weekly Download.xlsm]Coded!R70C47</stp>
        <tr r="AU70" s="14"/>
        <tr r="AU70" s="14"/>
        <tr r="AU70" s="14"/>
      </tp>
      <tp>
        <v>2800000000</v>
        <stp/>
        <stp>##V3_BDPV12</stp>
        <stp>HK0000921111 Corp</stp>
        <stp>AMT_ISSUED</stp>
        <stp>[1.Weekly Download.xlsm]Coded!R41C53</stp>
        <tr r="BA41" s="14"/>
        <tr r="BA41" s="14"/>
      </tp>
      <tp>
        <v>208000000</v>
        <stp/>
        <stp>##V3_BDPV12</stp>
        <stp>XS2549299480 Corp</stp>
        <stp>AMT_ISSUED</stp>
        <stp>[1.Weekly Download.xlsm]Coded!R80C53</stp>
        <tr r="BA80" s="14"/>
        <tr r="BA80" s="14"/>
      </tp>
      <tp t="s">
        <v>SHANGYU ST INV OPE</v>
        <stp/>
        <stp>##V3_BDPV12</stp>
        <stp>G238077 Corp</stp>
        <stp>NAME</stp>
        <stp>[1.Weekly Download.xlsm]Coded!R47C4</stp>
        <tr r="D47" s="14"/>
        <tr r="D47" s="14"/>
      </tp>
      <tp t="s">
        <v>CHENZOU INDUSTRY INV</v>
        <stp/>
        <stp>##V3_BDPV12</stp>
        <stp>G238046 Corp</stp>
        <stp>NAME</stp>
        <stp>[1.Weekly Download.xlsm]Coded!R56C4</stp>
        <tr r="D56" s="14"/>
        <tr r="D56" s="14"/>
      </tp>
      <tp t="s">
        <v>QINGDAO WEST COAST</v>
        <stp/>
        <stp>##V3_BDPV12</stp>
        <stp>G238052 Corp</stp>
        <stp>NAME</stp>
        <stp>[1.Weekly Download.xlsm]Coded!R52C4</stp>
        <tr r="D52" s="14"/>
        <tr r="D52" s="14"/>
      </tp>
      <tp t="s">
        <v>#N/A N/A</v>
        <stp/>
        <stp>##V3_BDPV12</stp>
        <stp>HUAFAZ CH Equity</stp>
        <stp>RTG_FITCH_LT_ISSUER_DEFAULT</stp>
        <stp>[1.Weekly Download.xlsm]Coded!R114C24</stp>
        <tr r="X114" s="14"/>
        <tr r="X114" s="14"/>
      </tp>
      <tp>
        <v>30000000</v>
        <stp/>
        <stp>##V3_BDPV12</stp>
        <stp>XS2487328499 Corp</stp>
        <stp>AMT_ISSUED</stp>
        <stp>[1.Weekly Download.xlsm]Coded!R93C53</stp>
        <tr r="BA93" s="14"/>
        <tr r="BA93" s="14"/>
      </tp>
      <tp>
        <v>500000000</v>
        <stp/>
        <stp>##V3_BDPV12</stp>
        <stp>XS2673392796 Corp</stp>
        <stp>AMT_ISSUED</stp>
        <stp>[1.Weekly Download.xlsm]Coded!R14C53</stp>
        <tr r="BA14" s="14"/>
        <tr r="BA14" s="14"/>
      </tp>
      <tp t="s">
        <v>11/10/2026</v>
        <stp/>
        <stp>##V3_BDPV12</stp>
        <stp>XS2671498447 Corp</stp>
        <stp>MATURITY</stp>
        <stp>[1.Weekly Download.xlsm]Coded!R4C48</stp>
        <tr r="AV4" s="14"/>
        <tr r="AV4" s="14"/>
        <tr r="AV4" s="14"/>
      </tp>
      <tp t="s">
        <v>#N/A N/A</v>
        <stp/>
        <stp>##V3_BDPV12</stp>
        <stp>USY77108AD33 Corp</stp>
        <stp>RTG_MDY_LT_CORP_FAMILY</stp>
        <stp>[1.Weekly Download.xlsm]Coded!R183C14</stp>
        <tr r="N183" s="14"/>
      </tp>
      <tp t="s">
        <v>Subsidiaries</v>
        <stp/>
        <stp>##V3_BDPV12</stp>
        <stp>XS2279822683 Corp</stp>
        <stp>GUARANTOR_NAME</stp>
        <stp>[1.Weekly Download.xlsm]Coded!R256C44</stp>
        <tr r="AR256" s="14"/>
        <tr r="AR256" s="14"/>
      </tp>
      <tp t="s">
        <v>#N/A N/A</v>
        <stp/>
        <stp>##V3_BDPV12</stp>
        <stp>XS2176772205 Corp</stp>
        <stp>GUARANTOR_NAME</stp>
        <stp>[1.Weekly Download.xlsm]Coded!R298C44</stp>
        <tr r="AR298" s="14"/>
      </tp>
      <tp t="s">
        <v>#N/A N/A</v>
        <stp/>
        <stp>##V3_BDPV12</stp>
        <stp>XS2361211191 Corp</stp>
        <stp>GUARANTOR_NAME</stp>
        <stp>[1.Weekly Download.xlsm]Coded!R145C44</stp>
        <tr r="AR145" s="14"/>
      </tp>
      <tp t="s">
        <v>China Cinda HK Holdings Co Ltd</v>
        <stp/>
        <stp>##V3_BDPV12</stp>
        <stp>XS2436124205 Corp</stp>
        <stp>GUARANTOR_NAME</stp>
        <stp>[1.Weekly Download.xlsm]Coded!R115C44</stp>
        <tr r="AR115" s="14"/>
        <tr r="AR115" s="14"/>
      </tp>
      <tp t="s">
        <v>WR</v>
        <stp/>
        <stp>##V3_BDPV12</stp>
        <stp>XS2368463779 Corp</stp>
        <stp>RTG_MDY_LT_CORP_FAMILY</stp>
        <stp>[1.Weekly Download.xlsm]Coded!R177C14</stp>
        <tr r="N177" s="14"/>
        <tr r="N177" s="14"/>
      </tp>
      <tp t="s">
        <v>N</v>
        <stp/>
        <stp>##V3_BDPV12</stp>
        <stp>XS2206849460 Corp</stp>
        <stp>SUSTAINABILITY_BOND_IND</stp>
        <stp>[1.Weekly Download.xlsm]Coded!R289C56</stp>
        <tr r="BD289" s="14"/>
        <tr r="BD289" s="14"/>
      </tp>
      <tp t="s">
        <v>#N/A N/A</v>
        <stp/>
        <stp>##V3_BDPV12</stp>
        <stp>XS2460522555 Corp</stp>
        <stp>GUARANTOR_NAME</stp>
        <stp>[1.Weekly Download.xlsm]Coded!R108C44</stp>
        <tr r="AR108" s="14"/>
      </tp>
      <tp t="s">
        <v>China Chengtong Hong Kong Co Ltd</v>
        <stp/>
        <stp>##V3_BDPV12</stp>
        <stp>XS2416645203 Corp</stp>
        <stp>GUARANTOR_NAME</stp>
        <stp>[1.Weekly Download.xlsm]Coded!R123C44</stp>
        <tr r="AR123" s="14"/>
        <tr r="AR123" s="14"/>
      </tp>
      <tp t="s">
        <v>#N/A N/A</v>
        <stp/>
        <stp>##V3_BDPV12</stp>
        <stp>XS2364590716 Corp</stp>
        <stp>RTG_MDY_LT_CORP_FAMILY</stp>
        <stp>[1.Weekly Download.xlsm]Coded!R173C14</stp>
        <tr r="N173" s="14"/>
      </tp>
      <tp t="s">
        <v>USD</v>
        <stp/>
        <stp>##V3_BDPV12</stp>
        <stp>XS2383434029 Corp</stp>
        <stp>CRNCY</stp>
        <stp>[1.Weekly Download.xlsm]Coded!R147C52</stp>
        <tr r="AZ147" s="14"/>
        <tr r="AZ147" s="14"/>
      </tp>
      <tp t="s">
        <v>N</v>
        <stp/>
        <stp>##V3_BDPV12</stp>
        <stp>XS2094050593 Corp</stp>
        <stp>SUSTAINABILITY_BOND_IND</stp>
        <stp>[1.Weekly Download.xlsm]Coded!R278C56</stp>
        <tr r="BD278" s="14"/>
        <tr r="BD278" s="14"/>
      </tp>
      <tp t="s">
        <v>Subsidiaries</v>
        <stp/>
        <stp>##V3_BDPV12</stp>
        <stp>XS2126415293 Corp</stp>
        <stp>GUARANTOR_NAME</stp>
        <stp>[1.Weekly Download.xlsm]Coded!R306C44</stp>
        <tr r="AR306" s="14"/>
        <tr r="AR306" s="14"/>
      </tp>
      <tp t="s">
        <v>#N/A N/A</v>
        <stp/>
        <stp>##V3_BDPV12</stp>
        <stp>XS2208864418 Corp</stp>
        <stp>RTG_MDY_LT_CORP_FAMILY</stp>
        <stp>[1.Weekly Download.xlsm]Coded!R292C14</stp>
        <tr r="N292" s="14"/>
      </tp>
      <tp t="s">
        <v>USD</v>
        <stp/>
        <stp>##V3_BDPV12</stp>
        <stp>XS2423359459 Corp</stp>
        <stp>CRNCY</stp>
        <stp>[1.Weekly Download.xlsm]Coded!R106C52</stp>
        <tr r="AZ106" s="14"/>
        <tr r="AZ106" s="14"/>
      </tp>
      <tp t="s">
        <v>N</v>
        <stp/>
        <stp>##V3_BDPV12</stp>
        <stp>XS2297020765 Corp</stp>
        <stp>SUSTAINABILITY_BOND_IND</stp>
        <stp>[1.Weekly Download.xlsm]Coded!R243C56</stp>
        <tr r="BD243" s="14"/>
        <tr r="BD243" s="14"/>
      </tp>
      <tp t="s">
        <v>#N/A N/A</v>
        <stp/>
        <stp>##V3_BDPV12</stp>
        <stp>XS2346845584 Corp</stp>
        <stp>GUARANTOR_NAME</stp>
        <stp>[1.Weekly Download.xlsm]Coded!R202C44</stp>
        <tr r="AR202" s="14"/>
      </tp>
      <tp t="s">
        <v>#N/A N/A</v>
        <stp/>
        <stp>##V3_BDPV12</stp>
        <stp>XS2125422290 Corp</stp>
        <stp>GUARANTOR_NAME</stp>
        <stp>[1.Weekly Download.xlsm]Coded!R311C44</stp>
        <tr r="AR311" s="14"/>
      </tp>
      <tp t="s">
        <v>#N/A N/A</v>
        <stp/>
        <stp>##V3_BDPV12</stp>
        <stp>XS2201821183 Corp</stp>
        <stp>GUARANTOR_NAME</stp>
        <stp>[1.Weekly Download.xlsm]Coded!R294C44</stp>
        <tr r="AR294" s="14"/>
      </tp>
      <tp t="s">
        <v>Zhongtai Financial International Ltd</v>
        <stp/>
        <stp>##V3_BDPV12</stp>
        <stp>XS2203111120 Corp</stp>
        <stp>GUARANTOR_NAME</stp>
        <stp>[1.Weekly Download.xlsm]Coded!R283C44</stp>
        <tr r="AR283" s="14"/>
        <tr r="AR283" s="14"/>
      </tp>
      <tp t="s">
        <v>Hainan State Farms Investment Holdings Group Co Ltd</v>
        <stp/>
        <stp>##V3_BDPV12</stp>
        <stp>XS2291799778 Corp</stp>
        <stp>GUARANTOR_NAME</stp>
        <stp>[1.Weekly Download.xlsm]Coded!R250C44</stp>
        <tr r="AR250" s="14"/>
        <tr r="AR250" s="14"/>
      </tp>
      <tp t="s">
        <v>#N/A N/A</v>
        <stp/>
        <stp>##V3_BDPV12</stp>
        <stp>XS2213048965 Corp</stp>
        <stp>FLOATER_FORMULA</stp>
        <stp>[1.Weekly Download.xlsm]Coded!R272C30</stp>
        <tr r="AD272" s="14"/>
      </tp>
      <tp t="s">
        <v>N</v>
        <stp/>
        <stp>##V3_BDPV12</stp>
        <stp>XS2206799004 Corp</stp>
        <stp>SUSTAINABILITY_BOND_IND</stp>
        <stp>[1.Weekly Download.xlsm]Coded!R282C56</stp>
        <tr r="BD282" s="14"/>
        <tr r="BD282" s="14"/>
      </tp>
      <tp t="s">
        <v>N</v>
        <stp/>
        <stp>##V3_BDPV12</stp>
        <stp>XS2297070190 Corp</stp>
        <stp>SUSTAINABILITY_BOND_IND</stp>
        <stp>[1.Weekly Download.xlsm]Coded!R240C56</stp>
        <tr r="BD240" s="14"/>
        <tr r="BD240" s="14"/>
      </tp>
      <tp t="s">
        <v>Subsidiaries</v>
        <stp/>
        <stp>##V3_BDPV12</stp>
        <stp>XS2343627712 Corp</stp>
        <stp>GUARANTOR_NAME</stp>
        <stp>[1.Weekly Download.xlsm]Coded!R203C44</stp>
        <tr r="AR203" s="14"/>
        <tr r="AR203" s="14"/>
      </tp>
      <tp t="s">
        <v>Jiangsu Zhongnan Construction Group Co Ltd</v>
        <stp/>
        <stp>##V3_BDPV12</stp>
        <stp>XS2349744594 Corp</stp>
        <stp>GUARANTOR_NAME</stp>
        <stp>[1.Weekly Download.xlsm]Coded!R198C44</stp>
        <tr r="AR198" s="14"/>
        <tr r="AR198" s="14"/>
      </tp>
      <tp t="s">
        <v>Subsidiaries</v>
        <stp/>
        <stp>##V3_BDPV12</stp>
        <stp>XS2343627712 Corp</stp>
        <stp>GUARANTOR_NAME</stp>
        <stp>[1.Weekly Download.xlsm]Coded!R218C44</stp>
        <tr r="AR218" s="14"/>
        <tr r="AR218" s="14"/>
      </tp>
      <tp t="s">
        <v>Guangdong Provincial Communications Group Co Ltd</v>
        <stp/>
        <stp>##V3_BDPV12</stp>
        <stp>XS2422522685 Corp</stp>
        <stp>GUARANTOR_NAME</stp>
        <stp>[1.Weekly Download.xlsm]Coded!R120C44</stp>
        <tr r="AR120" s="14"/>
        <tr r="AR120" s="14"/>
      </tp>
      <tp t="s">
        <v>#N/A N/A</v>
        <stp/>
        <stp>##V3_BDPV12</stp>
        <stp>XS2100650758 Corp</stp>
        <stp>RTG_MDY_LT_CORP_FAMILY</stp>
        <stp>[1.Weekly Download.xlsm]Coded!R317C14</stp>
        <tr r="N317" s="14"/>
      </tp>
      <tp t="s">
        <v>N</v>
        <stp/>
        <stp>##V3_BDPV12</stp>
        <stp>XS2417388175 Corp</stp>
        <stp>SUSTAINABILITY_BOND_IND</stp>
        <stp>[1.Weekly Download.xlsm]Coded!R128C56</stp>
        <tr r="BD128" s="14"/>
        <tr r="BD128" s="14"/>
      </tp>
      <tp t="s">
        <v>Zhuhai Huafa Group Co Ltd</v>
        <stp/>
        <stp>##V3_BDPV12</stp>
        <stp>XS2379456895 Corp</stp>
        <stp>GUARANTOR_NAME</stp>
        <stp>[1.Weekly Download.xlsm]Coded!R158C44</stp>
        <tr r="AR158" s="14"/>
        <tr r="AR158" s="14"/>
      </tp>
      <tp t="s">
        <v>Hangzhou Fuyang City Construction Investment Group Co Ltd</v>
        <stp/>
        <stp>##V3_BDPV12</stp>
        <stp>XS2344625632 Corp</stp>
        <stp>GUARANTOR_NAME</stp>
        <stp>[1.Weekly Download.xlsm]Coded!R191C44</stp>
        <tr r="AR191" s="14"/>
        <tr r="AR191" s="14"/>
      </tp>
      <tp t="s">
        <v>WR</v>
        <stp/>
        <stp>##V3_BDPV12</stp>
        <stp>XS2347497906 Corp</stp>
        <stp>RTG_MDY_LT_CORP_FAMILY</stp>
        <stp>[1.Weekly Download.xlsm]Coded!R196C14</stp>
        <tr r="N196" s="14"/>
        <tr r="N196" s="14"/>
      </tp>
      <tp t="s">
        <v>N</v>
        <stp/>
        <stp>##V3_BDPV12</stp>
        <stp>XS2314498093 Corp</stp>
        <stp>SUSTAINABILITY_BOND_IND</stp>
        <stp>[1.Weekly Download.xlsm]Coded!R267C56</stp>
        <tr r="BD267" s="14"/>
        <tr r="BD267" s="14"/>
      </tp>
      <tp t="s">
        <v>N</v>
        <stp/>
        <stp>##V3_BDPV12</stp>
        <stp>XS2314498333 Corp</stp>
        <stp>SUSTAINABILITY_BOND_IND</stp>
        <stp>[1.Weekly Download.xlsm]Coded!R180C56</stp>
        <tr r="BD180" s="14"/>
        <tr r="BD180" s="14"/>
      </tp>
      <tp t="s">
        <v>USD</v>
        <stp/>
        <stp>##V3_BDPV12</stp>
        <stp>XS2416645203 Corp</stp>
        <stp>CRNCY</stp>
        <stp>[1.Weekly Download.xlsm]Coded!R123C52</stp>
        <tr r="AZ123" s="14"/>
        <tr r="AZ123" s="14"/>
      </tp>
      <tp t="s">
        <v>#N/A N/A</v>
        <stp/>
        <stp>##V3_BDPV12</stp>
        <stp>XS2288886216 Corp</stp>
        <stp>RTG_MDY_LT_CORP_FAMILY</stp>
        <stp>[1.Weekly Download.xlsm]Coded!R233C14</stp>
        <tr r="N233" s="14"/>
      </tp>
      <tp t="s">
        <v>N</v>
        <stp/>
        <stp>##V3_BDPV12</stp>
        <stp>XS2213048965 Corp</stp>
        <stp>SUSTAINABILITY_BOND_IND</stp>
        <stp>[1.Weekly Download.xlsm]Coded!R272C56</stp>
        <tr r="BD272" s="14"/>
        <tr r="BD272" s="14"/>
      </tp>
      <tp t="s">
        <v>#N/A N/A</v>
        <stp/>
        <stp>##V3_BDPV12</stp>
        <stp>XS2206799004 Corp</stp>
        <stp>FLOATER_FORMULA</stp>
        <stp>[1.Weekly Download.xlsm]Coded!R282C30</stp>
        <tr r="AD282" s="14"/>
      </tp>
      <tp t="s">
        <v>#N/A N/A</v>
        <stp/>
        <stp>##V3_BDPV12</stp>
        <stp>XS2297070190 Corp</stp>
        <stp>FLOATER_FORMULA</stp>
        <stp>[1.Weekly Download.xlsm]Coded!R240C30</stp>
        <tr r="AD240" s="14"/>
      </tp>
      <tp t="s">
        <v>USD</v>
        <stp/>
        <stp>##V3_BDPV12</stp>
        <stp>XS2378344456 Corp</stp>
        <stp>CRNCY</stp>
        <stp>[1.Weekly Download.xlsm]Coded!R161C52</stp>
        <tr r="AZ161" s="14"/>
        <tr r="AZ161" s="14"/>
      </tp>
      <tp t="s">
        <v>#N/A N/A</v>
        <stp/>
        <stp>##V3_BDPV12</stp>
        <stp>XS2379669299 Corp</stp>
        <stp>RTG_MDY_LT_CORP_FAMILY</stp>
        <stp>[1.Weekly Download.xlsm]Coded!R162C14</stp>
        <tr r="N162" s="14"/>
      </tp>
      <tp t="s">
        <v>#N/A N/A</v>
        <stp/>
        <stp>##V3_BDPV12</stp>
        <stp>XS2417388175 Corp</stp>
        <stp>FLOATER_FORMULA</stp>
        <stp>[1.Weekly Download.xlsm]Coded!R128C30</stp>
        <tr r="AD128" s="14"/>
      </tp>
      <tp t="s">
        <v>China Merchants Securities International Co Ltd</v>
        <stp/>
        <stp>##V3_BDPV12</stp>
        <stp>XS2385065656 Corp</stp>
        <stp>GUARANTOR_NAME</stp>
        <stp>[1.Weekly Download.xlsm]Coded!R152C44</stp>
        <tr r="AR152" s="14"/>
        <tr r="AR152" s="14"/>
      </tp>
      <tp t="s">
        <v>USD</v>
        <stp/>
        <stp>##V3_BDPV12</stp>
        <stp>XS2213048965 Corp</stp>
        <stp>CRNCY</stp>
        <stp>[1.Weekly Download.xlsm]Coded!R272C52</stp>
        <tr r="AZ272" s="14"/>
        <tr r="AZ272" s="14"/>
      </tp>
      <tp t="s">
        <v>#N/A N/A</v>
        <stp/>
        <stp>##V3_BDPV12</stp>
        <stp>XS2314498333 Corp</stp>
        <stp>FLOATER_FORMULA</stp>
        <stp>[1.Weekly Download.xlsm]Coded!R180C30</stp>
        <tr r="AD180" s="14"/>
      </tp>
      <tp t="s">
        <v>#N/A N/A</v>
        <stp/>
        <stp>##V3_BDPV12</stp>
        <stp>XS2314498093 Corp</stp>
        <stp>FLOATER_FORMULA</stp>
        <stp>[1.Weekly Download.xlsm]Coded!R267C30</stp>
        <tr r="AD267" s="14"/>
      </tp>
      <tp t="s">
        <v>#N/A N/A</v>
        <stp/>
        <stp>##V3_BDPV12</stp>
        <stp>XS2385392779 Corp</stp>
        <stp>GUARANTOR_NAME</stp>
        <stp>[1.Weekly Download.xlsm]Coded!R150C44</stp>
        <tr r="AR150" s="14"/>
      </tp>
      <tp t="s">
        <v>#N/A N/A</v>
        <stp/>
        <stp>##V3_BDPV12</stp>
        <stp>XS2213048965 Corp</stp>
        <stp>GUARANTOR_NAME</stp>
        <stp>[1.Weekly Download.xlsm]Coded!R272C44</stp>
        <tr r="AR272" s="14"/>
      </tp>
      <tp t="s">
        <v>USD</v>
        <stp/>
        <stp>##V3_BDPV12</stp>
        <stp>XS2320779213 Corp</stp>
        <stp>CRNCY</stp>
        <stp>[1.Weekly Download.xlsm]Coded!R118C52</stp>
        <tr r="AZ118" s="14"/>
        <tr r="AZ118" s="14"/>
      </tp>
      <tp t="s">
        <v>USD</v>
        <stp/>
        <stp>##V3_BDPV12</stp>
        <stp>XS2390401524 Corp</stp>
        <stp>CRNCY</stp>
        <stp>[1.Weekly Download.xlsm]Coded!R129C52</stp>
        <tr r="AZ129" s="14"/>
        <tr r="AZ129" s="14"/>
      </tp>
      <tp t="s">
        <v>USD</v>
        <stp/>
        <stp>##V3_BDPV12</stp>
        <stp>XS2297020765 Corp</stp>
        <stp>CRNCY</stp>
        <stp>[1.Weekly Download.xlsm]Coded!R243C52</stp>
        <tr r="AZ243" s="14"/>
        <tr r="AZ243" s="14"/>
      </tp>
      <tp t="s">
        <v>#N/A N/A</v>
        <stp/>
        <stp>##V3_BDPV12</stp>
        <stp>XS2206849460 Corp</stp>
        <stp>FLOATER_FORMULA</stp>
        <stp>[1.Weekly Download.xlsm]Coded!R289C30</stp>
        <tr r="AD289" s="14"/>
      </tp>
      <tp t="s">
        <v>#N/A N/A</v>
        <stp/>
        <stp>##V3_BDPV12</stp>
        <stp>HUAFAZ CH Equity</stp>
        <stp>RTG_MDY_FOREIGN_LT_BANK_DEPOSITS</stp>
        <stp>[1.Weekly Download.xlsm]Coded!R114C20</stp>
        <tr r="T114" s="14"/>
        <tr r="T114" s="14"/>
      </tp>
      <tp t="s">
        <v>USD</v>
        <stp/>
        <stp>##V3_BDPV12</stp>
        <stp>XS2280638607 Corp</stp>
        <stp>CRNCY</stp>
        <stp>[1.Weekly Download.xlsm]Coded!R259C52</stp>
        <tr r="AZ259" s="14"/>
        <tr r="AZ259" s="14"/>
      </tp>
      <tp t="s">
        <v>WR</v>
        <stp/>
        <stp>##V3_BDPV12</stp>
        <stp>XS2385392936 Corp</stp>
        <stp>RTG_MDY_LT_CORP_FAMILY</stp>
        <stp>[1.Weekly Download.xlsm]Coded!R151C14</stp>
        <tr r="N151" s="14"/>
        <tr r="N151" s="14"/>
      </tp>
      <tp t="s">
        <v>#N/A N/A</v>
        <stp/>
        <stp>##V3_BDPV12</stp>
        <stp>XS2094050593 Corp</stp>
        <stp>FLOATER_FORMULA</stp>
        <stp>[1.Weekly Download.xlsm]Coded!R278C30</stp>
        <tr r="AD278" s="14"/>
      </tp>
      <tp t="s">
        <v>USD</v>
        <stp/>
        <stp>##V3_BDPV12</stp>
        <stp>XS2320779213 Corp</stp>
        <stp>CRNCY</stp>
        <stp>[1.Weekly Download.xlsm]Coded!R217C52</stp>
        <tr r="AZ217" s="14"/>
        <tr r="AZ217" s="14"/>
      </tp>
      <tp t="s">
        <v>#N/A N/A</v>
        <stp/>
        <stp>##V3_BDPV12</stp>
        <stp>XS2297020765 Corp</stp>
        <stp>FLOATER_FORMULA</stp>
        <stp>[1.Weekly Download.xlsm]Coded!R243C30</stp>
        <tr r="AD243" s="14"/>
      </tp>
      <tp t="s">
        <v>#N/A N/A</v>
        <stp/>
        <stp>##V3_BDPV12</stp>
        <stp>HK0000555539 Corp</stp>
        <stp>RTG_MDY_LT_CORP_FAMILY</stp>
        <stp>[1.Weekly Download.xlsm]Coded!R304C14</stp>
        <tr r="N304" s="14"/>
      </tp>
      <tp t="s">
        <v>#N/A Invalid Security</v>
        <stp/>
        <stp>##V3_BDPV12</stp>
        <stp xml:space="preserve"> CompanyID</stp>
        <stp>Name</stp>
        <stp>[1.Weekly Download.xlsm]Coded!R86C7</stp>
        <tr r="G86" s="14"/>
      </tp>
      <tp t="s">
        <v>#N/A Invalid Security</v>
        <stp/>
        <stp>##V3_BDPV12</stp>
        <stp xml:space="preserve"> CompanyID</stp>
        <stp>Name</stp>
        <stp>[1.Weekly Download.xlsm]Coded!R16C7</stp>
        <tr r="G16" s="14"/>
      </tp>
      <tp t="s">
        <v>#N/A Invalid Security</v>
        <stp/>
        <stp>##V3_BDPV12</stp>
        <stp xml:space="preserve"> CompanyID</stp>
        <stp>Name</stp>
        <stp>[1.Weekly Download.xlsm]Coded!R26C7</stp>
        <tr r="G26" s="14"/>
      </tp>
      <tp t="s">
        <v>#N/A Invalid Security</v>
        <stp/>
        <stp>##V3_BDPV12</stp>
        <stp xml:space="preserve"> CompanyID</stp>
        <stp>Name</stp>
        <stp>[1.Weekly Download.xlsm]Coded!R46C7</stp>
        <tr r="G46" s="14"/>
      </tp>
      <tp t="s">
        <v>#N/A Invalid Security</v>
        <stp/>
        <stp>##V3_BDPV12</stp>
        <stp xml:space="preserve"> CompanyID</stp>
        <stp>Name</stp>
        <stp>[1.Weekly Download.xlsm]Coded!R56C7</stp>
        <tr r="G56" s="14"/>
      </tp>
      <tp t="s">
        <v>#N/A Invalid Security</v>
        <stp/>
        <stp>##V3_BDPV12</stp>
        <stp xml:space="preserve"> CompanyID</stp>
        <stp>Name</stp>
        <stp>[1.Weekly Download.xlsm]Coded!R66C7</stp>
        <tr r="G66" s="14"/>
      </tp>
      <tp t="s">
        <v>#N/A Invalid Security</v>
        <stp/>
        <stp>##V3_BDPV12</stp>
        <stp xml:space="preserve"> CompanyID</stp>
        <stp>Name</stp>
        <stp>[1.Weekly Download.xlsm]Coded!R76C7</stp>
        <tr r="G76" s="14"/>
      </tp>
      <tp t="s">
        <v>Nanjing Jiangning Economic Tec</v>
        <stp/>
        <stp>##V3_BDPV12</stp>
        <stp>39970448 CompanyID</stp>
        <stp>Name</stp>
        <stp>[1.Weekly Download.xlsm]Coded!R85C7</stp>
        <tr r="G85" s="14"/>
        <tr r="G85" s="14"/>
      </tp>
      <tp t="s">
        <v>Hangzhou Shangcheng District U</v>
        <stp/>
        <stp>##V3_BDPV12</stp>
        <stp>70453866 CompanyID</stp>
        <stp>Name</stp>
        <stp>[1.Weekly Download.xlsm]Coded!R92C7</stp>
        <tr r="G92" s="14"/>
        <tr r="G92" s="14"/>
      </tp>
    </main>
    <main first="bofaddin.rtdserver">
      <tp t="s">
        <v>#N/A N/A</v>
        <stp/>
        <stp>BDS|13317884214183701925</stp>
        <tr r="AL43" s="14"/>
        <tr r="F43" s="14"/>
      </tp>
      <tp t="s">
        <v>#N/A N/A</v>
        <stp/>
        <stp>BDS|17939772223056666416</stp>
        <tr r="AS70" s="14"/>
      </tp>
      <tp t="s">
        <v>#N/A N/A</v>
        <stp/>
        <stp>BDS|17117661028284346766</stp>
        <tr r="AL283" s="14"/>
        <tr r="AL283" s="14"/>
        <tr r="F283" s="14"/>
        <tr r="F283" s="14"/>
      </tp>
      <tp t="s">
        <v>#N/A N/A</v>
        <stp/>
        <stp>BDS|15643035749810574123</stp>
        <tr r="AS275" s="14"/>
      </tp>
    </main>
    <main first="bloomberg.rtd">
      <tp t="s">
        <v>#N/A N/A</v>
        <stp/>
        <stp>##V3_BDPV12</stp>
        <stp>1814858D CH Equity</stp>
        <stp>EQY_PRIM_SECURITY_PRIM_EXCH</stp>
        <stp>[1.Weekly Download.xlsm]Coded!R208C35</stp>
        <tr r="AI208" s="14"/>
      </tp>
      <tp t="s">
        <v>CNY</v>
        <stp/>
        <stp>##V3_BDPV12</stp>
        <stp>HK0000946829 Corp</stp>
        <stp>CRNCY</stp>
        <stp>[1.Weekly Download.xlsm]Coded!R13C52</stp>
        <tr r="AZ13" s="14"/>
        <tr r="AZ13" s="14"/>
      </tp>
    </main>
    <main first="bofaddin.rtdserver">
      <tp t="s">
        <v>#N/A N/A</v>
        <stp/>
        <stp>BDS|14844978392265249169</stp>
        <tr r="AL127" s="14"/>
        <tr r="F127" s="14"/>
      </tp>
      <tp t="s">
        <v>#N/A N/A</v>
        <stp/>
        <stp>BDS|10008102368634645371</stp>
        <tr r="AS247" s="14"/>
      </tp>
    </main>
    <main first="bloomberg.rtd">
      <tp t="s">
        <v>#N/A N/A</v>
        <stp/>
        <stp>##V3_BDPV12</stp>
        <stp>HFIGCZ CH Equity</stp>
        <stp>RTG_MDY_ISSUER</stp>
        <stp>[1.Weekly Download.xlsm]Coded!R10C59</stp>
        <tr r="BG10" s="14"/>
      </tp>
    </main>
    <main first="bofaddin.rtdserver">
      <tp t="s">
        <v>#N/A N/A</v>
        <stp/>
        <stp>BDS|14803633425989516957</stp>
        <tr r="AL147" s="14"/>
        <tr r="F147" s="14"/>
      </tp>
      <tp t="s">
        <v>#N/A N/A</v>
        <stp/>
        <stp>BDS|12187006565337948321</stp>
        <tr r="AS41" s="14"/>
      </tp>
    </main>
    <main first="bloomberg.rtd">
      <tp t="s">
        <v>#N/A N/A</v>
        <stp/>
        <stp>##V3_BDPV12</stp>
        <stp>1284046D HK Equity</stp>
        <stp>EQY_PRIM_SECURITY_PRIM_EXCH</stp>
        <stp>[1.Weekly Download.xlsm]Coded!R163C35</stp>
        <tr r="AI163" s="14"/>
      </tp>
      <tp t="s">
        <v>#N/A N/A</v>
        <stp/>
        <stp>##V3_BDPV12</stp>
        <stp>HCSAMZ CH Equity</stp>
        <stp>RTG_MDY_LT_CORP_FAMILY</stp>
        <stp>[1.Weekly Download.xlsm]Coded!R12C22</stp>
        <tr r="V12" s="14"/>
        <tr r="V12" s="14"/>
      </tp>
      <tp t="s">
        <v>11/10/2023</v>
        <stp/>
        <stp>##V3_BDPV12</stp>
        <stp>XS2671498447 Corp</stp>
        <stp>INT_ACC_DT</stp>
        <stp>[1.Weekly Download.xlsm]Coded!R4C47</stp>
        <tr r="AU4" s="14"/>
        <tr r="AU4" s="14"/>
        <tr r="AU4" s="14"/>
      </tp>
    </main>
    <main first="bofaddin.rtdserver">
      <tp t="s">
        <v>#N/A N/A</v>
        <stp/>
        <stp>BDS|10815631961546387647</stp>
        <tr r="AS48" s="14"/>
        <tr r="AS48" s="14"/>
      </tp>
      <tp t="s">
        <v>#N/A N/A</v>
        <stp/>
        <stp>BDS|17026697875781726763</stp>
        <tr r="AL305" s="14"/>
        <tr r="F305" s="14"/>
      </tp>
      <tp t="s">
        <v>#N/A N/A</v>
        <stp/>
        <stp>BDS|12314356958673396708</stp>
        <tr r="AS165" s="14"/>
      </tp>
      <tp t="s">
        <v>#N/A N/A</v>
        <stp/>
        <stp>BDS|17287352149112088233</stp>
        <tr r="AL309" s="14"/>
        <tr r="AL309" s="14"/>
        <tr r="F309" s="14"/>
        <tr r="F309" s="14"/>
      </tp>
      <tp t="s">
        <v>#N/A N/A</v>
        <stp/>
        <stp>BDS|14232227998319158644</stp>
        <tr r="AL38" s="14"/>
        <tr r="F38" s="14"/>
      </tp>
    </main>
    <main first="bloomberg.rtd">
      <tp t="s">
        <v>#N/A N/A</v>
        <stp/>
        <stp>##V3_BDPV12</stp>
        <stp>IFELCZ CH Equity</stp>
        <stp>RTG_MDY_ISSUER</stp>
        <stp>[1.Weekly Download.xlsm]Coded!R45C59</stp>
        <tr r="BG45" s="14"/>
      </tp>
      <tp t="s">
        <v>#N/A N/A</v>
        <stp/>
        <stp>##V3_BDPV12</stp>
        <stp>IFELCZ CH Equity</stp>
        <stp>RTG_MDY_ISSUER</stp>
        <stp>[1.Weekly Download.xlsm]Coded!R68C59</stp>
        <tr r="BG68" s="14"/>
      </tp>
    </main>
    <main first="bofaddin.rtdserver">
      <tp t="s">
        <v>#N/A N/A</v>
        <stp/>
        <stp>BDS|10924086319885298483</stp>
        <tr r="AS298" s="14"/>
      </tp>
    </main>
    <main first="bloomberg.rtd">
      <tp t="s">
        <v>#N/A N/A</v>
        <stp/>
        <stp>##V3_BDPV12</stp>
        <stp>1737613D HK Equity</stp>
        <stp>EQY_PRIM_SECURITY_PRIM_EXCH</stp>
        <stp>[1.Weekly Download.xlsm]Coded!R243C35</stp>
        <tr r="AI243" s="14"/>
      </tp>
    </main>
    <main first="bofaddin.rtdserver">
      <tp t="s">
        <v>#N/A N/A</v>
        <stp/>
        <stp>BDS|10717317250672207470</stp>
        <tr r="F231" s="14"/>
      </tp>
    </main>
    <main first="bloomberg.rtd">
      <tp t="s">
        <v>#N/A N/A</v>
        <stp/>
        <stp>##V3_BDPV12</stp>
        <stp>1565985D CH Equity</stp>
        <stp>EQY_PRIM_SECURITY_PRIM_EXCH</stp>
        <stp>[1.Weekly Download.xlsm]Coded!R308C35</stp>
        <tr r="AI308" s="14"/>
      </tp>
    </main>
    <main first="bofaddin.rtdserver">
      <tp t="s">
        <v>#N/A N/A</v>
        <stp/>
        <stp>BDS|14739939650561326976</stp>
        <tr r="AS105" s="14"/>
      </tp>
      <tp t="s">
        <v>#N/A N/A</v>
        <stp/>
        <stp>BDS|10417735711375238346</stp>
        <tr r="AS199" s="14"/>
      </tp>
      <tp t="s">
        <v>#N/A N/A</v>
        <stp/>
        <stp>BDS|11832172455624941133</stp>
        <tr r="AL275" s="14"/>
        <tr r="F275" s="14"/>
      </tp>
    </main>
    <main first="bloomberg.rtd">
      <tp t="s">
        <v>#N/A N/A</v>
        <stp/>
        <stp>##V3_BDPV12</stp>
        <stp>DFBMNZ CH Equity</stp>
        <stp>RTG_MDY_ISSUER</stp>
        <stp>[1.Weekly Download.xlsm]Coded!R74C19</stp>
        <tr r="S74" s="14"/>
        <tr r="S74" s="14"/>
      </tp>
      <tp t="s">
        <v>#N/A N/A</v>
        <stp/>
        <stp>##V3_BDPV12</stp>
        <stp>DFBMNZ CH Equity</stp>
        <stp>RTG_MDY_ISSUER</stp>
        <stp>[1.Weekly Download.xlsm]Coded!R16C19</stp>
        <tr r="S16" s="14"/>
        <tr r="S16" s="14"/>
      </tp>
      <tp t="s">
        <v>#N/A N/A</v>
        <stp/>
        <stp>##V3_BDPV12</stp>
        <stp>1737613D HK Equity</stp>
        <stp>EQY_PRIM_SECURITY_PRIM_EXCH</stp>
        <stp>[1.Weekly Download.xlsm]Coded!R114C35</stp>
        <tr r="AI114" s="14"/>
      </tp>
      <tp t="s">
        <v>#N/A N/A</v>
        <stp/>
        <stp>##V3_BDPV12</stp>
        <stp>1882658D CH Equity</stp>
        <stp>EQY_PRIM_SECURITY_PRIM_EXCH</stp>
        <stp>[1.Weekly Download.xlsm]Coded!R225C35</stp>
        <tr r="AI225" s="14"/>
      </tp>
      <tp t="s">
        <v>#N/A N/A</v>
        <stp/>
        <stp>##V3_BDPV12</stp>
        <stp>1565985D CH Equity</stp>
        <stp>EQY_PRIM_SECURITY_PRIM_EXCH</stp>
        <stp>[1.Weekly Download.xlsm]Coded!R189C35</stp>
        <tr r="AI189" s="14"/>
      </tp>
      <tp t="s">
        <v>#N/A N/A</v>
        <stp/>
        <stp>##V3_BDPV12</stp>
        <stp>1910845D CH Equity</stp>
        <stp>EQY_PRIM_SECURITY_PRIM_EXCH</stp>
        <stp>[1.Weekly Download.xlsm]Coded!R168C35</stp>
        <tr r="AI168" s="14"/>
      </tp>
      <tp t="s">
        <v>#N/A N/A</v>
        <stp/>
        <stp>##V3_BDPV12</stp>
        <stp>1910845D CH Equity</stp>
        <stp>EQY_PRIM_SECURITY_PRIM_EXCH</stp>
        <stp>[1.Weekly Download.xlsm]Coded!R158C35</stp>
        <tr r="AI158" s="14"/>
      </tp>
    </main>
    <main first="bofaddin.rtdserver">
      <tp t="s">
        <v>#N/A N/A</v>
        <stp/>
        <stp>BDS|16507687332745195699</stp>
        <tr r="AL199" s="14"/>
        <tr r="F199" s="14"/>
      </tp>
      <tp t="s">
        <v>#N/A N/A</v>
        <stp/>
        <stp>BDS|10491885443045978922</stp>
        <tr r="AL155" s="14"/>
        <tr r="F155" s="14"/>
      </tp>
      <tp t="s">
        <v>#N/A N/A</v>
        <stp/>
        <stp>BDS|17069457024930698137</stp>
        <tr r="AL301" s="14"/>
        <tr r="F301" s="14"/>
      </tp>
      <tp t="s">
        <v>#N/A N/A</v>
        <stp/>
        <stp>BDS|12574456247976778456</stp>
        <tr r="AL124" s="14"/>
        <tr r="F124" s="14"/>
      </tp>
      <tp t="s">
        <v>#N/A N/A</v>
        <stp/>
        <stp>BDS|10948270528936095636</stp>
        <tr r="F213" s="14"/>
      </tp>
      <tp t="s">
        <v>#N/A N/A</v>
        <stp/>
        <stp>BDS|16784098896286519983</stp>
        <tr r="AS262" s="14"/>
      </tp>
    </main>
    <main first="bloomberg.rtd">
      <tp t="s">
        <v>A2</v>
        <stp/>
        <stp>##V3_BDPV12</stp>
        <stp>0929794D CH Equity</stp>
        <stp>RTG_MOODY_LONG_TERM</stp>
        <stp>[1.Weekly Download.xlsm]Coded!R190C21</stp>
        <tr r="U190" s="14"/>
        <tr r="U190" s="14"/>
        <tr r="U190" s="14"/>
      </tp>
      <tp t="s">
        <v>BBB-</v>
        <stp/>
        <stp>##V3_BDPV12</stp>
        <stp>1479341D CH Equity</stp>
        <stp>RTG_FITCH_LT_ISSUER_DEFAULT</stp>
        <stp>[1.Weekly Download.xlsm]Coded!R86C62</stp>
        <tr r="BJ86" s="14"/>
        <tr r="BJ86" s="14"/>
      </tp>
      <tp t="s">
        <v>BBB-</v>
        <stp/>
        <stp>##V3_BDPV12</stp>
        <stp>1479341D CH Equity</stp>
        <stp>RTG_FITCH_LT_ISSUER_DEFAULT</stp>
        <stp>[1.Weekly Download.xlsm]Coded!R47C62</stp>
        <tr r="BJ47" s="14"/>
        <tr r="BJ47" s="14"/>
      </tp>
      <tp t="s">
        <v>BBB-</v>
        <stp/>
        <stp>##V3_BDPV12</stp>
        <stp>1479341D CH Equity</stp>
        <stp>RTG_FITCH_LT_ISSUER_DEFAULT</stp>
        <stp>[1.Weekly Download.xlsm]Coded!R66C62</stp>
        <tr r="BJ66" s="14"/>
        <tr r="BJ66" s="14"/>
      </tp>
      <tp t="s">
        <v>#N/A N/A</v>
        <stp/>
        <stp>##V3_BDPV12</stp>
        <stp>1666862D CH Equity</stp>
        <stp>RTG_MOODY_LONG_TERM</stp>
        <stp>[1.Weekly Download.xlsm]Coded!R147C21</stp>
        <tr r="U147" s="14"/>
        <tr r="U147" s="14"/>
      </tp>
      <tp t="s">
        <v>BBB-</v>
        <stp/>
        <stp>##V3_BDPV12</stp>
        <stp>2086024D CH Equity</stp>
        <stp>RTG_FITCH_LT_ISSUER_DEFAULT</stp>
        <stp>[1.Weekly Download.xlsm]Coded!R54C62</stp>
        <tr r="BJ54" s="14"/>
        <tr r="BJ54" s="14"/>
      </tp>
      <tp t="s">
        <v>A2</v>
        <stp/>
        <stp>##V3_BDPV12</stp>
        <stp>1312138D CH Equity</stp>
        <stp>RTG_MOODY_LONG_TERM</stp>
        <stp>[1.Weekly Download.xlsm]Coded!R207C21</stp>
        <tr r="U207" s="14"/>
        <tr r="U207" s="14"/>
        <tr r="U207" s="14"/>
      </tp>
    </main>
    <main first="bofaddin.rtdserver">
      <tp t="s">
        <v>#N/A N/A</v>
        <stp/>
        <stp>BDH|18193923314988947846</stp>
        <tr r="O32" s="24"/>
        <tr r="O32" s="24"/>
      </tp>
    </main>
    <main first="bloomberg.rtd">
      <tp t="s">
        <v>Baa2</v>
        <stp/>
        <stp>##V3_BDPV12</stp>
        <stp>1332538D CH Equity</stp>
        <stp>RTG_MOODY_LONG_TERM</stp>
        <stp>[1.Weekly Download.xlsm]Coded!R226C21</stp>
        <tr r="U226" s="14"/>
        <tr r="U226" s="14"/>
        <tr r="U226" s="14"/>
      </tp>
    </main>
    <main first="bofaddin.rtdserver">
      <tp t="s">
        <v>#N/A N/A</v>
        <stp/>
        <stp>BDH|13064280854065557140</stp>
        <tr r="G17" s="17"/>
      </tp>
    </main>
    <main first="bloomberg.rtd">
      <tp t="s">
        <v>#N/A N/A</v>
        <stp/>
        <stp>##V3_BDPV12</stp>
        <stp>1767879D CH Equity</stp>
        <stp>RTG_MOODY_LONG_TERM</stp>
        <stp>[1.Weekly Download.xlsm]Coded!R156C21</stp>
        <tr r="U156" s="14"/>
        <tr r="U156" s="14"/>
      </tp>
      <tp t="s">
        <v>#N/A N/A</v>
        <stp/>
        <stp>##V3_BDPV12</stp>
        <stp>0335254D HK Equity</stp>
        <stp>RTG_FITCH_LT_ISSUER_DEFAULT</stp>
        <stp>[1.Weekly Download.xlsm]Coded!R26C24</stp>
        <tr r="X26" s="14"/>
        <tr r="X26" s="14"/>
      </tp>
      <tp t="s">
        <v>#N/A N/A</v>
        <stp/>
        <stp>##V3_BDPV12</stp>
        <stp>QDCCIZ CH Equity</stp>
        <stp>RTG_MDY_FOREIGN_LT_BANK_DEPOSITS</stp>
        <stp>[1.Weekly Download.xlsm]Coded!R96C60</stp>
        <tr r="BH96" s="14"/>
      </tp>
      <tp t="s">
        <v>#N/A N/A</v>
        <stp/>
        <stp>##V3_BDPV12</stp>
        <stp>QDCCIZ CH Equity</stp>
        <stp>RTG_MDY_FOREIGN_LT_BANK_DEPOSITS</stp>
        <stp>[1.Weekly Download.xlsm]Coded!R44C60</stp>
        <tr r="BH44" s="14"/>
      </tp>
    </main>
    <main first="bofaddin.rtdserver">
      <tp t="s">
        <v>#N/A N/A</v>
        <stp/>
        <stp>BDH|10693908381113961211</stp>
        <tr r="O22" s="24"/>
      </tp>
    </main>
    <main first="bloomberg.rtd">
      <tp t="s">
        <v>18/8/2021</v>
        <stp/>
        <stp>##V3_BDPV12</stp>
        <stp>US056752AU22 Corp</stp>
        <stp>SECURITY_PRICING_DATE</stp>
        <stp>[1.Weekly Download.xlsm]Coded!R165C3</stp>
        <tr r="C165" s="14"/>
        <tr r="C165" s="14"/>
      </tp>
      <tp t="s">
        <v>#N/A Field Not Applicable</v>
        <stp/>
        <stp>##V3_BDPV12</stp>
        <stp>XS2271104817 Corp</stp>
        <stp>ISSUE_PX</stp>
        <stp>[1.Weekly Download.xlsm]Coded!R264C54</stp>
        <tr r="BB264" s="14"/>
      </tp>
      <tp>
        <v>100</v>
        <stp/>
        <stp>##V3_BDPV12</stp>
        <stp>XS2339960093 Corp</stp>
        <stp>ISSUE_PX</stp>
        <stp>[1.Weekly Download.xlsm]Coded!R212C54</stp>
        <tr r="BB212" s="14"/>
        <tr r="BB212" s="14"/>
      </tp>
      <tp>
        <v>99.813000000000002</v>
        <stp/>
        <stp>##V3_BDPV12</stp>
        <stp>XS2388909181 Corp</stp>
        <stp>ISSUE_PX</stp>
        <stp>[1.Weekly Download.xlsm]Coded!R144C54</stp>
        <tr r="BB144" s="14"/>
        <tr r="BB144" s="14"/>
      </tp>
      <tp>
        <v>100</v>
        <stp/>
        <stp>##V3_BDPV12</stp>
        <stp>XS2189769057 Corp</stp>
        <stp>ISSUE_PX</stp>
        <stp>[1.Weekly Download.xlsm]Coded!R296C54</stp>
        <tr r="BB296" s="14"/>
        <tr r="BB296" s="14"/>
      </tp>
      <tp>
        <v>100</v>
        <stp/>
        <stp>##V3_BDPV12</stp>
        <stp>XS2461766805 Corp</stp>
        <stp>ISSUE_PX</stp>
        <stp>[1.Weekly Download.xlsm]Coded!R105C54</stp>
        <tr r="BB105" s="14"/>
        <tr r="BB105" s="14"/>
      </tp>
      <tp t="s">
        <v>2/12/2024</v>
        <stp/>
        <stp>##V3_BDPV12</stp>
        <stp>XS2400951815 Corp</stp>
        <stp>MATURITY</stp>
        <stp>[1.Weekly Download.xlsm]Coded!R130C48</stp>
        <tr r="AV130" s="14"/>
        <tr r="AV130" s="14"/>
        <tr r="AV130" s="14"/>
      </tp>
      <tp t="s">
        <v>A-</v>
        <stp/>
        <stp>##V3_BDPV12</stp>
        <stp>23 HK Equity</stp>
        <stp>RTG_SP_LT_LC_ISSUER_CREDIT</stp>
        <stp>[1.Weekly Download.xlsm]Coded!R106C61</stp>
        <tr r="BI106" s="14"/>
        <tr r="BI106" s="14"/>
      </tp>
      <tp t="s">
        <v>2/2/2026</v>
        <stp/>
        <stp>##V3_BDPV12</stp>
        <stp>XS2290959860 Corp</stp>
        <stp>MATURITY</stp>
        <stp>[1.Weekly Download.xlsm]Coded!R251C48</stp>
        <tr r="AV251" s="14"/>
        <tr r="AV251" s="14"/>
        <tr r="AV251" s="14"/>
      </tp>
      <tp t="s">
        <v>1/9/2026</v>
        <stp/>
        <stp>##V3_BDPV12</stp>
        <stp>XS2379487189 Corp</stp>
        <stp>MATURITY</stp>
        <stp>[1.Weekly Download.xlsm]Coded!R159C48</stp>
        <tr r="AV159" s="14"/>
        <tr r="AV159" s="14"/>
        <tr r="AV159" s="14"/>
      </tp>
      <tp t="s">
        <v>BBB-</v>
        <stp/>
        <stp>##V3_BDPV12</stp>
        <stp>81 HK Equity</stp>
        <stp>RTG_SP_LT_LC_ISSUER_CREDIT</stp>
        <stp>[1.Weekly Download.xlsm]Coded!R248C61</stp>
        <tr r="BI248" s="14"/>
        <tr r="BI248" s="14"/>
      </tp>
      <tp t="s">
        <v>#N/A N/A</v>
        <stp/>
        <stp>##V3_BDPV12</stp>
        <stp>95 HK Equity</stp>
        <stp>RTG_SP_LT_LC_ISSUER_CREDIT</stp>
        <stp>[1.Weekly Download.xlsm]Coded!R307C61</stp>
        <tr r="BI307" s="14"/>
      </tp>
      <tp t="s">
        <v>#N/A Field Not Applicable</v>
        <stp/>
        <stp>##V3_BDPV12</stp>
        <stp>XS2229091124 Corp</stp>
        <stp>MATURITY</stp>
        <stp>[1.Weekly Download.xlsm]Coded!R274C48</stp>
        <tr r="AV274" s="14"/>
        <tr r="AV274" s="14"/>
      </tp>
      <tp t="s">
        <v>BBB-</v>
        <stp/>
        <stp>##V3_BDPV12</stp>
        <stp>81 HK Equity</stp>
        <stp>RTG_SP_LT_FC_ISSUER_CREDIT</stp>
        <stp>[1.Weekly Download.xlsm]Coded!R248C23</stp>
        <tr r="W248" s="14"/>
        <tr r="W248" s="14"/>
        <tr r="W248" s="14"/>
      </tp>
      <tp t="s">
        <v>15/9/2024</v>
        <stp/>
        <stp>##V3_BDPV12</stp>
        <stp>XS2379598175 Corp</stp>
        <stp>MATURITY</stp>
        <stp>[1.Weekly Download.xlsm]Coded!R154C48</stp>
        <tr r="AV154" s="14"/>
        <tr r="AV154" s="14"/>
        <tr r="AV154" s="14"/>
      </tp>
      <tp t="s">
        <v>8/7/2024</v>
        <stp/>
        <stp>##V3_BDPV12</stp>
        <stp>XS2358354012 Corp</stp>
        <stp>MATURITY</stp>
        <stp>[1.Weekly Download.xlsm]Coded!R188C48</stp>
        <tr r="AV188" s="14"/>
        <tr r="AV188" s="14"/>
        <tr r="AV188" s="14"/>
      </tp>
      <tp t="s">
        <v>26/2/2022</v>
        <stp/>
        <stp>##V3_BDPV12</stp>
        <stp>XS2110675860 Corp</stp>
        <stp>MATURITY</stp>
        <stp>[1.Weekly Download.xlsm]Coded!R312C48</stp>
        <tr r="AV312" s="14"/>
        <tr r="AV312" s="14"/>
        <tr r="AV312" s="14"/>
      </tp>
      <tp t="s">
        <v>#N/A Invalid Security</v>
        <stp/>
        <stp>##V3_BDPV12</stp>
        <stp xml:space="preserve"> CompanyID</stp>
        <stp>NAME</stp>
        <stp>[1.Weekly Download.xlsm]Coded!R155C39</stp>
        <tr r="AM155" s="14"/>
      </tp>
      <tp t="s">
        <v>#N/A Invalid Security</v>
        <stp/>
        <stp>##V3_BDPV12</stp>
        <stp xml:space="preserve"> CompanyID</stp>
        <stp>NAME</stp>
        <stp>[1.Weekly Download.xlsm]Coded!R156C39</stp>
        <tr r="AM156" s="14"/>
      </tp>
      <tp t="s">
        <v>#N/A Invalid Security</v>
        <stp/>
        <stp>##V3_BDPV12</stp>
        <stp xml:space="preserve"> CompanyID</stp>
        <stp>NAME</stp>
        <stp>[1.Weekly Download.xlsm]Coded!R157C39</stp>
        <tr r="AM157" s="14"/>
      </tp>
      <tp t="s">
        <v>#N/A Invalid Security</v>
        <stp/>
        <stp>##V3_BDPV12</stp>
        <stp xml:space="preserve"> CompanyID</stp>
        <stp>NAME</stp>
        <stp>[1.Weekly Download.xlsm]Coded!R151C39</stp>
        <tr r="AM151" s="14"/>
      </tp>
      <tp t="s">
        <v>#N/A Invalid Security</v>
        <stp/>
        <stp>##V3_BDPV12</stp>
        <stp xml:space="preserve"> CompanyID</stp>
        <stp>NAME</stp>
        <stp>[1.Weekly Download.xlsm]Coded!R152C39</stp>
        <tr r="AM152" s="14"/>
      </tp>
      <tp t="s">
        <v>#N/A Invalid Security</v>
        <stp/>
        <stp>##V3_BDPV12</stp>
        <stp xml:space="preserve"> CompanyID</stp>
        <stp>NAME</stp>
        <stp>[1.Weekly Download.xlsm]Coded!R153C39</stp>
        <tr r="AM153" s="14"/>
      </tp>
      <tp t="s">
        <v>#N/A Invalid Security</v>
        <stp/>
        <stp>##V3_BDPV12</stp>
        <stp xml:space="preserve"> CompanyID</stp>
        <stp>NAME</stp>
        <stp>[1.Weekly Download.xlsm]Coded!R158C39</stp>
        <tr r="AM158" s="14"/>
      </tp>
      <tp t="s">
        <v>#N/A Invalid Security</v>
        <stp/>
        <stp>##V3_BDPV12</stp>
        <stp xml:space="preserve"> CompanyID</stp>
        <stp>NAME</stp>
        <stp>[1.Weekly Download.xlsm]Coded!R144C39</stp>
        <tr r="AM144" s="14"/>
      </tp>
      <tp t="s">
        <v>#N/A Invalid Security</v>
        <stp/>
        <stp>##V3_BDPV12</stp>
        <stp xml:space="preserve"> CompanyID</stp>
        <stp>NAME</stp>
        <stp>[1.Weekly Download.xlsm]Coded!R145C39</stp>
        <tr r="AM145" s="14"/>
      </tp>
      <tp t="s">
        <v>#N/A Invalid Security</v>
        <stp/>
        <stp>##V3_BDPV12</stp>
        <stp xml:space="preserve"> CompanyID</stp>
        <stp>NAME</stp>
        <stp>[1.Weekly Download.xlsm]Coded!R146C39</stp>
        <tr r="AM146" s="14"/>
      </tp>
      <tp t="s">
        <v>#N/A Invalid Security</v>
        <stp/>
        <stp>##V3_BDPV12</stp>
        <stp xml:space="preserve"> CompanyID</stp>
        <stp>NAME</stp>
        <stp>[1.Weekly Download.xlsm]Coded!R147C39</stp>
        <tr r="AM147" s="14"/>
      </tp>
      <tp t="s">
        <v>#N/A Invalid Security</v>
        <stp/>
        <stp>##V3_BDPV12</stp>
        <stp xml:space="preserve"> CompanyID</stp>
        <stp>NAME</stp>
        <stp>[1.Weekly Download.xlsm]Coded!R143C39</stp>
        <tr r="AM143" s="14"/>
      </tp>
      <tp t="s">
        <v>#N/A Invalid Security</v>
        <stp/>
        <stp>##V3_BDPV12</stp>
        <stp xml:space="preserve"> CompanyID</stp>
        <stp>NAME</stp>
        <stp>[1.Weekly Download.xlsm]Coded!R148C39</stp>
        <tr r="AM148" s="14"/>
      </tp>
      <tp t="s">
        <v>#N/A Invalid Security</v>
        <stp/>
        <stp>##V3_BDPV12</stp>
        <stp xml:space="preserve"> CompanyID</stp>
        <stp>NAME</stp>
        <stp>[1.Weekly Download.xlsm]Coded!R149C39</stp>
        <tr r="AM149" s="14"/>
      </tp>
      <tp t="s">
        <v>#N/A Invalid Security</v>
        <stp/>
        <stp>##V3_BDPV12</stp>
        <stp xml:space="preserve"> CompanyID</stp>
        <stp>NAME</stp>
        <stp>[1.Weekly Download.xlsm]Coded!R174C39</stp>
        <tr r="AM174" s="14"/>
      </tp>
      <tp t="s">
        <v>#N/A Invalid Security</v>
        <stp/>
        <stp>##V3_BDPV12</stp>
        <stp xml:space="preserve"> CompanyID</stp>
        <stp>NAME</stp>
        <stp>[1.Weekly Download.xlsm]Coded!R175C39</stp>
        <tr r="AM175" s="14"/>
      </tp>
      <tp t="s">
        <v>#N/A Invalid Security</v>
        <stp/>
        <stp>##V3_BDPV12</stp>
        <stp xml:space="preserve"> CompanyID</stp>
        <stp>NAME</stp>
        <stp>[1.Weekly Download.xlsm]Coded!R176C39</stp>
        <tr r="AM176" s="14"/>
      </tp>
      <tp t="s">
        <v>#N/A Invalid Security</v>
        <stp/>
        <stp>##V3_BDPV12</stp>
        <stp xml:space="preserve"> CompanyID</stp>
        <stp>NAME</stp>
        <stp>[1.Weekly Download.xlsm]Coded!R171C39</stp>
        <tr r="AM171" s="14"/>
      </tp>
      <tp t="s">
        <v>#N/A Invalid Security</v>
        <stp/>
        <stp>##V3_BDPV12</stp>
        <stp xml:space="preserve"> CompanyID</stp>
        <stp>NAME</stp>
        <stp>[1.Weekly Download.xlsm]Coded!R172C39</stp>
        <tr r="AM172" s="14"/>
      </tp>
      <tp t="s">
        <v>#N/A Invalid Security</v>
        <stp/>
        <stp>##V3_BDPV12</stp>
        <stp xml:space="preserve"> CompanyID</stp>
        <stp>NAME</stp>
        <stp>[1.Weekly Download.xlsm]Coded!R173C39</stp>
        <tr r="AM173" s="14"/>
      </tp>
      <tp t="s">
        <v>#N/A Invalid Security</v>
        <stp/>
        <stp>##V3_BDPV12</stp>
        <stp xml:space="preserve"> CompanyID</stp>
        <stp>NAME</stp>
        <stp>[1.Weekly Download.xlsm]Coded!R178C39</stp>
        <tr r="AM178" s="14"/>
      </tp>
      <tp t="s">
        <v>#N/A Invalid Security</v>
        <stp/>
        <stp>##V3_BDPV12</stp>
        <stp xml:space="preserve"> CompanyID</stp>
        <stp>NAME</stp>
        <stp>[1.Weekly Download.xlsm]Coded!R179C39</stp>
        <tr r="AM179" s="14"/>
      </tp>
      <tp t="s">
        <v>#N/A Invalid Security</v>
        <stp/>
        <stp>##V3_BDPV12</stp>
        <stp xml:space="preserve"> CompanyID</stp>
        <stp>NAME</stp>
        <stp>[1.Weekly Download.xlsm]Coded!R164C39</stp>
        <tr r="AM164" s="14"/>
      </tp>
      <tp t="s">
        <v>#N/A Invalid Security</v>
        <stp/>
        <stp>##V3_BDPV12</stp>
        <stp xml:space="preserve"> CompanyID</stp>
        <stp>NAME</stp>
        <stp>[1.Weekly Download.xlsm]Coded!R165C39</stp>
        <tr r="AM165" s="14"/>
      </tp>
      <tp t="s">
        <v>#N/A Invalid Security</v>
        <stp/>
        <stp>##V3_BDPV12</stp>
        <stp xml:space="preserve"> CompanyID</stp>
        <stp>NAME</stp>
        <stp>[1.Weekly Download.xlsm]Coded!R166C39</stp>
        <tr r="AM166" s="14"/>
      </tp>
      <tp t="s">
        <v>#N/A Invalid Security</v>
        <stp/>
        <stp>##V3_BDPV12</stp>
        <stp xml:space="preserve"> CompanyID</stp>
        <stp>NAME</stp>
        <stp>[1.Weekly Download.xlsm]Coded!R167C39</stp>
        <tr r="AM167" s="14"/>
      </tp>
      <tp t="s">
        <v>#N/A Invalid Security</v>
        <stp/>
        <stp>##V3_BDPV12</stp>
        <stp xml:space="preserve"> CompanyID</stp>
        <stp>NAME</stp>
        <stp>[1.Weekly Download.xlsm]Coded!R160C39</stp>
        <tr r="AM160" s="14"/>
      </tp>
      <tp t="s">
        <v>#N/A Invalid Security</v>
        <stp/>
        <stp>##V3_BDPV12</stp>
        <stp xml:space="preserve"> CompanyID</stp>
        <stp>NAME</stp>
        <stp>[1.Weekly Download.xlsm]Coded!R161C39</stp>
        <tr r="AM161" s="14"/>
      </tp>
      <tp t="s">
        <v>#N/A Invalid Security</v>
        <stp/>
        <stp>##V3_BDPV12</stp>
        <stp xml:space="preserve"> CompanyID</stp>
        <stp>NAME</stp>
        <stp>[1.Weekly Download.xlsm]Coded!R162C39</stp>
        <tr r="AM162" s="14"/>
      </tp>
      <tp t="s">
        <v>#N/A Invalid Security</v>
        <stp/>
        <stp>##V3_BDPV12</stp>
        <stp xml:space="preserve"> CompanyID</stp>
        <stp>NAME</stp>
        <stp>[1.Weekly Download.xlsm]Coded!R163C39</stp>
        <tr r="AM163" s="14"/>
      </tp>
      <tp t="s">
        <v>#N/A Invalid Security</v>
        <stp/>
        <stp>##V3_BDPV12</stp>
        <stp xml:space="preserve"> CompanyID</stp>
        <stp>NAME</stp>
        <stp>[1.Weekly Download.xlsm]Coded!R115C39</stp>
        <tr r="AM115" s="14"/>
      </tp>
      <tp t="s">
        <v>#N/A Invalid Security</v>
        <stp/>
        <stp>##V3_BDPV12</stp>
        <stp xml:space="preserve"> CompanyID</stp>
        <stp>NAME</stp>
        <stp>[1.Weekly Download.xlsm]Coded!R116C39</stp>
        <tr r="AM116" s="14"/>
      </tp>
      <tp t="s">
        <v>#N/A Invalid Security</v>
        <stp/>
        <stp>##V3_BDPV12</stp>
        <stp xml:space="preserve"> CompanyID</stp>
        <stp>NAME</stp>
        <stp>[1.Weekly Download.xlsm]Coded!R117C39</stp>
        <tr r="AM117" s="14"/>
      </tp>
      <tp t="s">
        <v>#N/A Invalid Security</v>
        <stp/>
        <stp>##V3_BDPV12</stp>
        <stp xml:space="preserve"> CompanyID</stp>
        <stp>NAME</stp>
        <stp>[1.Weekly Download.xlsm]Coded!R110C39</stp>
        <tr r="AM110" s="14"/>
      </tp>
      <tp t="s">
        <v>#N/A Invalid Security</v>
        <stp/>
        <stp>##V3_BDPV12</stp>
        <stp xml:space="preserve"> CompanyID</stp>
        <stp>NAME</stp>
        <stp>[1.Weekly Download.xlsm]Coded!R111C39</stp>
        <tr r="AM111" s="14"/>
      </tp>
      <tp t="s">
        <v>#N/A Invalid Security</v>
        <stp/>
        <stp>##V3_BDPV12</stp>
        <stp xml:space="preserve"> CompanyID</stp>
        <stp>NAME</stp>
        <stp>[1.Weekly Download.xlsm]Coded!R112C39</stp>
        <tr r="AM112" s="14"/>
      </tp>
      <tp t="s">
        <v>#N/A Invalid Security</v>
        <stp/>
        <stp>##V3_BDPV12</stp>
        <stp xml:space="preserve"> CompanyID</stp>
        <stp>NAME</stp>
        <stp>[1.Weekly Download.xlsm]Coded!R113C39</stp>
        <tr r="AM113" s="14"/>
      </tp>
      <tp t="s">
        <v>#N/A Invalid Security</v>
        <stp/>
        <stp>##V3_BDPV12</stp>
        <stp xml:space="preserve"> CompanyID</stp>
        <stp>NAME</stp>
        <stp>[1.Weekly Download.xlsm]Coded!R118C39</stp>
        <tr r="AM118" s="14"/>
      </tp>
      <tp t="s">
        <v>#N/A Invalid Security</v>
        <stp/>
        <stp>##V3_BDPV12</stp>
        <stp xml:space="preserve"> CompanyID</stp>
        <stp>NAME</stp>
        <stp>[1.Weekly Download.xlsm]Coded!R119C39</stp>
        <tr r="AM119" s="14"/>
      </tp>
      <tp t="s">
        <v>#N/A Invalid Security</v>
        <stp/>
        <stp>##V3_BDPV12</stp>
        <stp xml:space="preserve"> CompanyID</stp>
        <stp>NAME</stp>
        <stp>[1.Weekly Download.xlsm]Coded!R104C39</stp>
        <tr r="AM104" s="14"/>
      </tp>
      <tp t="s">
        <v>#N/A Invalid Security</v>
        <stp/>
        <stp>##V3_BDPV12</stp>
        <stp xml:space="preserve"> CompanyID</stp>
        <stp>NAME</stp>
        <stp>[1.Weekly Download.xlsm]Coded!R106C39</stp>
        <tr r="AM106" s="14"/>
      </tp>
      <tp t="s">
        <v>#N/A Invalid Security</v>
        <stp/>
        <stp>##V3_BDPV12</stp>
        <stp xml:space="preserve"> CompanyID</stp>
        <stp>NAME</stp>
        <stp>[1.Weekly Download.xlsm]Coded!R107C39</stp>
        <tr r="AM107" s="14"/>
      </tp>
      <tp t="s">
        <v>#N/A Invalid Security</v>
        <stp/>
        <stp>##V3_BDPV12</stp>
        <stp xml:space="preserve"> CompanyID</stp>
        <stp>NAME</stp>
        <stp>[1.Weekly Download.xlsm]Coded!R100C39</stp>
        <tr r="AM100" s="14"/>
      </tp>
      <tp t="s">
        <v>#N/A Invalid Security</v>
        <stp/>
        <stp>##V3_BDPV12</stp>
        <stp xml:space="preserve"> CompanyID</stp>
        <stp>NAME</stp>
        <stp>[1.Weekly Download.xlsm]Coded!R101C39</stp>
        <tr r="AM101" s="14"/>
      </tp>
      <tp t="s">
        <v>#N/A Invalid Security</v>
        <stp/>
        <stp>##V3_BDPV12</stp>
        <stp xml:space="preserve"> CompanyID</stp>
        <stp>NAME</stp>
        <stp>[1.Weekly Download.xlsm]Coded!R102C39</stp>
        <tr r="AM102" s="14"/>
      </tp>
      <tp t="s">
        <v>#N/A Invalid Security</v>
        <stp/>
        <stp>##V3_BDPV12</stp>
        <stp xml:space="preserve"> CompanyID</stp>
        <stp>NAME</stp>
        <stp>[1.Weekly Download.xlsm]Coded!R103C39</stp>
        <tr r="AM103" s="14"/>
      </tp>
      <tp t="s">
        <v>#N/A Invalid Security</v>
        <stp/>
        <stp>##V3_BDPV12</stp>
        <stp xml:space="preserve"> CompanyID</stp>
        <stp>NAME</stp>
        <stp>[1.Weekly Download.xlsm]Coded!R108C39</stp>
        <tr r="AM108" s="14"/>
      </tp>
      <tp t="s">
        <v>#N/A Invalid Security</v>
        <stp/>
        <stp>##V3_BDPV12</stp>
        <stp xml:space="preserve"> CompanyID</stp>
        <stp>NAME</stp>
        <stp>[1.Weekly Download.xlsm]Coded!R109C39</stp>
        <tr r="AM109" s="14"/>
      </tp>
      <tp t="s">
        <v>#N/A Invalid Security</v>
        <stp/>
        <stp>##V3_BDPV12</stp>
        <stp xml:space="preserve"> CompanyID</stp>
        <stp>NAME</stp>
        <stp>[1.Weekly Download.xlsm]Coded!R134C39</stp>
        <tr r="AM134" s="14"/>
      </tp>
      <tp t="s">
        <v>#N/A Invalid Security</v>
        <stp/>
        <stp>##V3_BDPV12</stp>
        <stp xml:space="preserve"> CompanyID</stp>
        <stp>NAME</stp>
        <stp>[1.Weekly Download.xlsm]Coded!R135C39</stp>
        <tr r="AM135" s="14"/>
      </tp>
      <tp t="s">
        <v>#N/A Invalid Security</v>
        <stp/>
        <stp>##V3_BDPV12</stp>
        <stp xml:space="preserve"> CompanyID</stp>
        <stp>NAME</stp>
        <stp>[1.Weekly Download.xlsm]Coded!R130C39</stp>
        <tr r="AM130" s="14"/>
      </tp>
      <tp t="s">
        <v>#N/A Invalid Security</v>
        <stp/>
        <stp>##V3_BDPV12</stp>
        <stp xml:space="preserve"> CompanyID</stp>
        <stp>NAME</stp>
        <stp>[1.Weekly Download.xlsm]Coded!R131C39</stp>
        <tr r="AM131" s="14"/>
      </tp>
      <tp t="s">
        <v>#N/A Invalid Security</v>
        <stp/>
        <stp>##V3_BDPV12</stp>
        <stp xml:space="preserve"> CompanyID</stp>
        <stp>NAME</stp>
        <stp>[1.Weekly Download.xlsm]Coded!R133C39</stp>
        <tr r="AM133" s="14"/>
      </tp>
      <tp t="s">
        <v>#N/A Invalid Security</v>
        <stp/>
        <stp>##V3_BDPV12</stp>
        <stp xml:space="preserve"> CompanyID</stp>
        <stp>NAME</stp>
        <stp>[1.Weekly Download.xlsm]Coded!R138C39</stp>
        <tr r="AM138" s="14"/>
      </tp>
      <tp t="s">
        <v>#N/A Invalid Security</v>
        <stp/>
        <stp>##V3_BDPV12</stp>
        <stp xml:space="preserve"> CompanyID</stp>
        <stp>NAME</stp>
        <stp>[1.Weekly Download.xlsm]Coded!R139C39</stp>
        <tr r="AM139" s="14"/>
      </tp>
      <tp t="s">
        <v>#N/A Invalid Security</v>
        <stp/>
        <stp>##V3_BDPV12</stp>
        <stp xml:space="preserve"> CompanyID</stp>
        <stp>NAME</stp>
        <stp>[1.Weekly Download.xlsm]Coded!R124C39</stp>
        <tr r="AM124" s="14"/>
      </tp>
      <tp t="s">
        <v>#N/A Invalid Security</v>
        <stp/>
        <stp>##V3_BDPV12</stp>
        <stp xml:space="preserve"> CompanyID</stp>
        <stp>NAME</stp>
        <stp>[1.Weekly Download.xlsm]Coded!R125C39</stp>
        <tr r="AM125" s="14"/>
      </tp>
      <tp t="s">
        <v>#N/A Invalid Security</v>
        <stp/>
        <stp>##V3_BDPV12</stp>
        <stp xml:space="preserve"> CompanyID</stp>
        <stp>NAME</stp>
        <stp>[1.Weekly Download.xlsm]Coded!R126C39</stp>
        <tr r="AM126" s="14"/>
      </tp>
      <tp t="s">
        <v>#N/A Invalid Security</v>
        <stp/>
        <stp>##V3_BDPV12</stp>
        <stp xml:space="preserve"> CompanyID</stp>
        <stp>NAME</stp>
        <stp>[1.Weekly Download.xlsm]Coded!R127C39</stp>
        <tr r="AM127" s="14"/>
      </tp>
      <tp t="s">
        <v>#N/A Invalid Security</v>
        <stp/>
        <stp>##V3_BDPV12</stp>
        <stp xml:space="preserve"> CompanyID</stp>
        <stp>NAME</stp>
        <stp>[1.Weekly Download.xlsm]Coded!R120C39</stp>
        <tr r="AM120" s="14"/>
      </tp>
      <tp t="s">
        <v>#N/A Invalid Security</v>
        <stp/>
        <stp>##V3_BDPV12</stp>
        <stp xml:space="preserve"> CompanyID</stp>
        <stp>NAME</stp>
        <stp>[1.Weekly Download.xlsm]Coded!R121C39</stp>
        <tr r="AM121" s="14"/>
      </tp>
      <tp t="s">
        <v>#N/A Invalid Security</v>
        <stp/>
        <stp>##V3_BDPV12</stp>
        <stp xml:space="preserve"> CompanyID</stp>
        <stp>NAME</stp>
        <stp>[1.Weekly Download.xlsm]Coded!R129C39</stp>
        <tr r="AM129" s="14"/>
      </tp>
      <tp t="s">
        <v>#N/A Invalid Security</v>
        <stp/>
        <stp>##V3_BDPV12</stp>
        <stp xml:space="preserve"> CompanyID</stp>
        <stp>NAME</stp>
        <stp>[1.Weekly Download.xlsm]Coded!R196C39</stp>
        <tr r="AM196" s="14"/>
      </tp>
      <tp t="s">
        <v>#N/A Invalid Security</v>
        <stp/>
        <stp>##V3_BDPV12</stp>
        <stp xml:space="preserve"> CompanyID</stp>
        <stp>NAME</stp>
        <stp>[1.Weekly Download.xlsm]Coded!R197C39</stp>
        <tr r="AM197" s="14"/>
      </tp>
      <tp t="s">
        <v>#N/A Invalid Security</v>
        <stp/>
        <stp>##V3_BDPV12</stp>
        <stp xml:space="preserve"> CompanyID</stp>
        <stp>NAME</stp>
        <stp>[1.Weekly Download.xlsm]Coded!R190C39</stp>
        <tr r="AM190" s="14"/>
      </tp>
      <tp t="s">
        <v>#N/A Invalid Security</v>
        <stp/>
        <stp>##V3_BDPV12</stp>
        <stp xml:space="preserve"> CompanyID</stp>
        <stp>NAME</stp>
        <stp>[1.Weekly Download.xlsm]Coded!R191C39</stp>
        <tr r="AM191" s="14"/>
      </tp>
      <tp t="s">
        <v>#N/A Invalid Security</v>
        <stp/>
        <stp>##V3_BDPV12</stp>
        <stp xml:space="preserve"> CompanyID</stp>
        <stp>NAME</stp>
        <stp>[1.Weekly Download.xlsm]Coded!R192C39</stp>
        <tr r="AM192" s="14"/>
      </tp>
      <tp t="s">
        <v>#N/A Invalid Security</v>
        <stp/>
        <stp>##V3_BDPV12</stp>
        <stp xml:space="preserve"> CompanyID</stp>
        <stp>NAME</stp>
        <stp>[1.Weekly Download.xlsm]Coded!R193C39</stp>
        <tr r="AM193" s="14"/>
      </tp>
      <tp t="s">
        <v>#N/A Invalid Security</v>
        <stp/>
        <stp>##V3_BDPV12</stp>
        <stp xml:space="preserve"> CompanyID</stp>
        <stp>NAME</stp>
        <stp>[1.Weekly Download.xlsm]Coded!R198C39</stp>
        <tr r="AM198" s="14"/>
      </tp>
      <tp t="s">
        <v>#N/A Invalid Security</v>
        <stp/>
        <stp>##V3_BDPV12</stp>
        <stp xml:space="preserve"> CompanyID</stp>
        <stp>NAME</stp>
        <stp>[1.Weekly Download.xlsm]Coded!R199C39</stp>
        <tr r="AM199" s="14"/>
      </tp>
      <tp t="s">
        <v>#N/A Invalid Security</v>
        <stp/>
        <stp>##V3_BDPV12</stp>
        <stp xml:space="preserve"> CompanyID</stp>
        <stp>NAME</stp>
        <stp>[1.Weekly Download.xlsm]Coded!R184C39</stp>
        <tr r="AM184" s="14"/>
      </tp>
      <tp t="s">
        <v>#N/A Invalid Security</v>
        <stp/>
        <stp>##V3_BDPV12</stp>
        <stp xml:space="preserve"> CompanyID</stp>
        <stp>NAME</stp>
        <stp>[1.Weekly Download.xlsm]Coded!R185C39</stp>
        <tr r="AM185" s="14"/>
      </tp>
      <tp t="s">
        <v>#N/A Invalid Security</v>
        <stp/>
        <stp>##V3_BDPV12</stp>
        <stp xml:space="preserve"> CompanyID</stp>
        <stp>NAME</stp>
        <stp>[1.Weekly Download.xlsm]Coded!R187C39</stp>
        <tr r="AM187" s="14"/>
      </tp>
      <tp t="s">
        <v>#N/A Invalid Security</v>
        <stp/>
        <stp>##V3_BDPV12</stp>
        <stp xml:space="preserve"> CompanyID</stp>
        <stp>NAME</stp>
        <stp>[1.Weekly Download.xlsm]Coded!R180C39</stp>
        <tr r="AM180" s="14"/>
      </tp>
      <tp t="s">
        <v>#N/A Invalid Security</v>
        <stp/>
        <stp>##V3_BDPV12</stp>
        <stp xml:space="preserve"> CompanyID</stp>
        <stp>NAME</stp>
        <stp>[1.Weekly Download.xlsm]Coded!R181C39</stp>
        <tr r="AM181" s="14"/>
      </tp>
      <tp t="s">
        <v>#N/A Invalid Security</v>
        <stp/>
        <stp>##V3_BDPV12</stp>
        <stp xml:space="preserve"> CompanyID</stp>
        <stp>NAME</stp>
        <stp>[1.Weekly Download.xlsm]Coded!R182C39</stp>
        <tr r="AM182" s="14"/>
      </tp>
      <tp t="s">
        <v>#N/A Invalid Security</v>
        <stp/>
        <stp>##V3_BDPV12</stp>
        <stp xml:space="preserve"> CompanyID</stp>
        <stp>NAME</stp>
        <stp>[1.Weekly Download.xlsm]Coded!R183C39</stp>
        <tr r="AM183" s="14"/>
      </tp>
      <tp t="s">
        <v>#N/A Invalid Security</v>
        <stp/>
        <stp>##V3_BDPV12</stp>
        <stp xml:space="preserve"> CompanyID</stp>
        <stp>NAME</stp>
        <stp>[1.Weekly Download.xlsm]Coded!R188C39</stp>
        <tr r="AM188" s="14"/>
      </tp>
      <tp t="s">
        <v>#N/A Invalid Security</v>
        <stp/>
        <stp>##V3_BDPV12</stp>
        <stp xml:space="preserve"> CompanyID</stp>
        <stp>NAME</stp>
        <stp>[1.Weekly Download.xlsm]Coded!R189C39</stp>
        <tr r="AM189" s="14"/>
      </tp>
      <tp t="s">
        <v>28/4/2025</v>
        <stp/>
        <stp>##V3_BDPV12</stp>
        <stp>XS2471295969 Corp</stp>
        <stp>MATURITY</stp>
        <stp>[1.Weekly Download.xlsm]Coded!R102C48</stp>
        <tr r="AV102" s="14"/>
        <tr r="AV102" s="14"/>
        <tr r="AV102" s="14"/>
      </tp>
      <tp t="s">
        <v>#N/A Invalid Security</v>
        <stp/>
        <stp>##V3_BDPV12</stp>
        <stp xml:space="preserve"> CompanyID</stp>
        <stp>NAME</stp>
        <stp>[1.Weekly Download.xlsm]Coded!R314C39</stp>
        <tr r="AM314" s="14"/>
      </tp>
      <tp t="s">
        <v>#N/A Invalid Security</v>
        <stp/>
        <stp>##V3_BDPV12</stp>
        <stp xml:space="preserve"> CompanyID</stp>
        <stp>NAME</stp>
        <stp>[1.Weekly Download.xlsm]Coded!R315C39</stp>
        <tr r="AM315" s="14"/>
      </tp>
      <tp t="s">
        <v>#N/A Invalid Security</v>
        <stp/>
        <stp>##V3_BDPV12</stp>
        <stp xml:space="preserve"> CompanyID</stp>
        <stp>NAME</stp>
        <stp>[1.Weekly Download.xlsm]Coded!R316C39</stp>
        <tr r="AM316" s="14"/>
      </tp>
      <tp t="s">
        <v>#N/A Invalid Security</v>
        <stp/>
        <stp>##V3_BDPV12</stp>
        <stp xml:space="preserve"> CompanyID</stp>
        <stp>NAME</stp>
        <stp>[1.Weekly Download.xlsm]Coded!R317C39</stp>
        <tr r="AM317" s="14"/>
      </tp>
      <tp t="s">
        <v>#N/A Invalid Security</v>
        <stp/>
        <stp>##V3_BDPV12</stp>
        <stp xml:space="preserve"> CompanyID</stp>
        <stp>NAME</stp>
        <stp>[1.Weekly Download.xlsm]Coded!R311C39</stp>
        <tr r="AM311" s="14"/>
      </tp>
      <tp t="s">
        <v>#N/A Invalid Security</v>
        <stp/>
        <stp>##V3_BDPV12</stp>
        <stp xml:space="preserve"> CompanyID</stp>
        <stp>NAME</stp>
        <stp>[1.Weekly Download.xlsm]Coded!R313C39</stp>
        <tr r="AM313" s="14"/>
      </tp>
      <tp t="s">
        <v>#N/A Invalid Security</v>
        <stp/>
        <stp>##V3_BDPV12</stp>
        <stp xml:space="preserve"> CompanyID</stp>
        <stp>NAME</stp>
        <stp>[1.Weekly Download.xlsm]Coded!R318C39</stp>
        <tr r="AM318" s="14"/>
      </tp>
      <tp t="s">
        <v>#N/A Invalid Security</v>
        <stp/>
        <stp>##V3_BDPV12</stp>
        <stp xml:space="preserve"> CompanyID</stp>
        <stp>NAME</stp>
        <stp>[1.Weekly Download.xlsm]Coded!R305C39</stp>
        <tr r="AM305" s="14"/>
      </tp>
      <tp t="s">
        <v>#N/A Invalid Security</v>
        <stp/>
        <stp>##V3_BDPV12</stp>
        <stp xml:space="preserve"> CompanyID</stp>
        <stp>NAME</stp>
        <stp>[1.Weekly Download.xlsm]Coded!R306C39</stp>
        <tr r="AM306" s="14"/>
      </tp>
      <tp t="s">
        <v>#N/A Invalid Security</v>
        <stp/>
        <stp>##V3_BDPV12</stp>
        <stp xml:space="preserve"> CompanyID</stp>
        <stp>NAME</stp>
        <stp>[1.Weekly Download.xlsm]Coded!R307C39</stp>
        <tr r="AM307" s="14"/>
      </tp>
      <tp t="s">
        <v>#N/A Invalid Security</v>
        <stp/>
        <stp>##V3_BDPV12</stp>
        <stp xml:space="preserve"> CompanyID</stp>
        <stp>NAME</stp>
        <stp>[1.Weekly Download.xlsm]Coded!R300C39</stp>
        <tr r="AM300" s="14"/>
      </tp>
      <tp t="s">
        <v>#N/A Invalid Security</v>
        <stp/>
        <stp>##V3_BDPV12</stp>
        <stp xml:space="preserve"> CompanyID</stp>
        <stp>NAME</stp>
        <stp>[1.Weekly Download.xlsm]Coded!R301C39</stp>
        <tr r="AM301" s="14"/>
      </tp>
      <tp t="s">
        <v>#N/A Invalid Security</v>
        <stp/>
        <stp>##V3_BDPV12</stp>
        <stp xml:space="preserve"> CompanyID</stp>
        <stp>NAME</stp>
        <stp>[1.Weekly Download.xlsm]Coded!R302C39</stp>
        <tr r="AM302" s="14"/>
      </tp>
      <tp t="s">
        <v>#N/A Invalid Security</v>
        <stp/>
        <stp>##V3_BDPV12</stp>
        <stp xml:space="preserve"> CompanyID</stp>
        <stp>NAME</stp>
        <stp>[1.Weekly Download.xlsm]Coded!R308C39</stp>
        <tr r="AM308" s="14"/>
      </tp>
      <tp t="s">
        <v>15/7/2023</v>
        <stp/>
        <stp>##V3_BDPV12</stp>
        <stp>XS2199572111 Corp</stp>
        <stp>MATURITY</stp>
        <stp>[1.Weekly Download.xlsm]Coded!R297C48</stp>
        <tr r="AV297" s="14"/>
        <tr r="AV297" s="14"/>
        <tr r="AV297" s="14"/>
      </tp>
      <tp t="s">
        <v>#N/A Invalid Security</v>
        <stp/>
        <stp>##V3_BDPV12</stp>
        <stp xml:space="preserve"> CompanyID</stp>
        <stp>NAME</stp>
        <stp>[1.Weekly Download.xlsm]Coded!R254C39</stp>
        <tr r="AM254" s="14"/>
      </tp>
      <tp t="s">
        <v>#N/A Invalid Security</v>
        <stp/>
        <stp>##V3_BDPV12</stp>
        <stp xml:space="preserve"> CompanyID</stp>
        <stp>NAME</stp>
        <stp>[1.Weekly Download.xlsm]Coded!R255C39</stp>
        <tr r="AM255" s="14"/>
      </tp>
      <tp t="s">
        <v>#N/A Invalid Security</v>
        <stp/>
        <stp>##V3_BDPV12</stp>
        <stp xml:space="preserve"> CompanyID</stp>
        <stp>NAME</stp>
        <stp>[1.Weekly Download.xlsm]Coded!R256C39</stp>
        <tr r="AM256" s="14"/>
      </tp>
      <tp t="s">
        <v>#N/A Invalid Security</v>
        <stp/>
        <stp>##V3_BDPV12</stp>
        <stp xml:space="preserve"> CompanyID</stp>
        <stp>NAME</stp>
        <stp>[1.Weekly Download.xlsm]Coded!R257C39</stp>
        <tr r="AM257" s="14"/>
      </tp>
      <tp t="s">
        <v>#N/A Invalid Security</v>
        <stp/>
        <stp>##V3_BDPV12</stp>
        <stp xml:space="preserve"> CompanyID</stp>
        <stp>NAME</stp>
        <stp>[1.Weekly Download.xlsm]Coded!R250C39</stp>
        <tr r="AM250" s="14"/>
      </tp>
      <tp t="s">
        <v>#N/A Invalid Security</v>
        <stp/>
        <stp>##V3_BDPV12</stp>
        <stp xml:space="preserve"> CompanyID</stp>
        <stp>NAME</stp>
        <stp>[1.Weekly Download.xlsm]Coded!R251C39</stp>
        <tr r="AM251" s="14"/>
      </tp>
      <tp t="s">
        <v>#N/A Invalid Security</v>
        <stp/>
        <stp>##V3_BDPV12</stp>
        <stp xml:space="preserve"> CompanyID</stp>
        <stp>NAME</stp>
        <stp>[1.Weekly Download.xlsm]Coded!R252C39</stp>
        <tr r="AM252" s="14"/>
      </tp>
      <tp t="s">
        <v>#N/A Invalid Security</v>
        <stp/>
        <stp>##V3_BDPV12</stp>
        <stp xml:space="preserve"> CompanyID</stp>
        <stp>NAME</stp>
        <stp>[1.Weekly Download.xlsm]Coded!R253C39</stp>
        <tr r="AM253" s="14"/>
      </tp>
      <tp t="s">
        <v>#N/A Invalid Security</v>
        <stp/>
        <stp>##V3_BDPV12</stp>
        <stp xml:space="preserve"> CompanyID</stp>
        <stp>NAME</stp>
        <stp>[1.Weekly Download.xlsm]Coded!R259C39</stp>
        <tr r="AM259" s="14"/>
      </tp>
      <tp t="s">
        <v>#N/A Invalid Security</v>
        <stp/>
        <stp>##V3_BDPV12</stp>
        <stp xml:space="preserve"> CompanyID</stp>
        <stp>NAME</stp>
        <stp>[1.Weekly Download.xlsm]Coded!R244C39</stp>
        <tr r="AM244" s="14"/>
      </tp>
      <tp t="s">
        <v>#N/A Invalid Security</v>
        <stp/>
        <stp>##V3_BDPV12</stp>
        <stp xml:space="preserve"> CompanyID</stp>
        <stp>NAME</stp>
        <stp>[1.Weekly Download.xlsm]Coded!R245C39</stp>
        <tr r="AM245" s="14"/>
      </tp>
      <tp t="s">
        <v>#N/A Invalid Security</v>
        <stp/>
        <stp>##V3_BDPV12</stp>
        <stp xml:space="preserve"> CompanyID</stp>
        <stp>NAME</stp>
        <stp>[1.Weekly Download.xlsm]Coded!R246C39</stp>
        <tr r="AM246" s="14"/>
      </tp>
      <tp t="s">
        <v>#N/A Invalid Security</v>
        <stp/>
        <stp>##V3_BDPV12</stp>
        <stp xml:space="preserve"> CompanyID</stp>
        <stp>NAME</stp>
        <stp>[1.Weekly Download.xlsm]Coded!R247C39</stp>
        <tr r="AM247" s="14"/>
      </tp>
      <tp t="s">
        <v>#N/A Invalid Security</v>
        <stp/>
        <stp>##V3_BDPV12</stp>
        <stp xml:space="preserve"> CompanyID</stp>
        <stp>NAME</stp>
        <stp>[1.Weekly Download.xlsm]Coded!R241C39</stp>
        <tr r="AM241" s="14"/>
      </tp>
      <tp t="s">
        <v>#N/A Invalid Security</v>
        <stp/>
        <stp>##V3_BDPV12</stp>
        <stp xml:space="preserve"> CompanyID</stp>
        <stp>NAME</stp>
        <stp>[1.Weekly Download.xlsm]Coded!R242C39</stp>
        <tr r="AM242" s="14"/>
      </tp>
      <tp t="s">
        <v>#N/A Invalid Security</v>
        <stp/>
        <stp>##V3_BDPV12</stp>
        <stp xml:space="preserve"> CompanyID</stp>
        <stp>NAME</stp>
        <stp>[1.Weekly Download.xlsm]Coded!R243C39</stp>
        <tr r="AM243" s="14"/>
      </tp>
      <tp t="s">
        <v>#N/A Invalid Security</v>
        <stp/>
        <stp>##V3_BDPV12</stp>
        <stp xml:space="preserve"> CompanyID</stp>
        <stp>NAME</stp>
        <stp>[1.Weekly Download.xlsm]Coded!R248C39</stp>
        <tr r="AM248" s="14"/>
      </tp>
      <tp t="s">
        <v>#N/A Invalid Security</v>
        <stp/>
        <stp>##V3_BDPV12</stp>
        <stp xml:space="preserve"> CompanyID</stp>
        <stp>NAME</stp>
        <stp>[1.Weekly Download.xlsm]Coded!R274C39</stp>
        <tr r="AM274" s="14"/>
      </tp>
      <tp t="s">
        <v>#N/A Invalid Security</v>
        <stp/>
        <stp>##V3_BDPV12</stp>
        <stp xml:space="preserve"> CompanyID</stp>
        <stp>NAME</stp>
        <stp>[1.Weekly Download.xlsm]Coded!R275C39</stp>
        <tr r="AM275" s="14"/>
      </tp>
      <tp t="s">
        <v>#N/A Invalid Security</v>
        <stp/>
        <stp>##V3_BDPV12</stp>
        <stp xml:space="preserve"> CompanyID</stp>
        <stp>NAME</stp>
        <stp>[1.Weekly Download.xlsm]Coded!R277C39</stp>
        <tr r="AM277" s="14"/>
      </tp>
      <tp t="s">
        <v>#N/A Invalid Security</v>
        <stp/>
        <stp>##V3_BDPV12</stp>
        <stp xml:space="preserve"> CompanyID</stp>
        <stp>NAME</stp>
        <stp>[1.Weekly Download.xlsm]Coded!R270C39</stp>
        <tr r="AM270" s="14"/>
      </tp>
      <tp t="s">
        <v>#N/A Invalid Security</v>
        <stp/>
        <stp>##V3_BDPV12</stp>
        <stp xml:space="preserve"> CompanyID</stp>
        <stp>NAME</stp>
        <stp>[1.Weekly Download.xlsm]Coded!R271C39</stp>
        <tr r="AM271" s="14"/>
      </tp>
      <tp t="s">
        <v>#N/A Invalid Security</v>
        <stp/>
        <stp>##V3_BDPV12</stp>
        <stp xml:space="preserve"> CompanyID</stp>
        <stp>NAME</stp>
        <stp>[1.Weekly Download.xlsm]Coded!R272C39</stp>
        <tr r="AM272" s="14"/>
      </tp>
      <tp t="s">
        <v>#N/A Invalid Security</v>
        <stp/>
        <stp>##V3_BDPV12</stp>
        <stp xml:space="preserve"> CompanyID</stp>
        <stp>NAME</stp>
        <stp>[1.Weekly Download.xlsm]Coded!R273C39</stp>
        <tr r="AM273" s="14"/>
      </tp>
      <tp t="s">
        <v>#N/A Invalid Security</v>
        <stp/>
        <stp>##V3_BDPV12</stp>
        <stp xml:space="preserve"> CompanyID</stp>
        <stp>NAME</stp>
        <stp>[1.Weekly Download.xlsm]Coded!R278C39</stp>
        <tr r="AM278" s="14"/>
      </tp>
      <tp t="s">
        <v>#N/A Invalid Security</v>
        <stp/>
        <stp>##V3_BDPV12</stp>
        <stp xml:space="preserve"> CompanyID</stp>
        <stp>NAME</stp>
        <stp>[1.Weekly Download.xlsm]Coded!R279C39</stp>
        <tr r="AM279" s="14"/>
      </tp>
      <tp t="s">
        <v>#N/A Invalid Security</v>
        <stp/>
        <stp>##V3_BDPV12</stp>
        <stp xml:space="preserve"> CompanyID</stp>
        <stp>NAME</stp>
        <stp>[1.Weekly Download.xlsm]Coded!R264C39</stp>
        <tr r="AM264" s="14"/>
      </tp>
      <tp t="s">
        <v>#N/A Invalid Security</v>
        <stp/>
        <stp>##V3_BDPV12</stp>
        <stp xml:space="preserve"> CompanyID</stp>
        <stp>NAME</stp>
        <stp>[1.Weekly Download.xlsm]Coded!R266C39</stp>
        <tr r="AM266" s="14"/>
      </tp>
      <tp t="s">
        <v>#N/A Invalid Security</v>
        <stp/>
        <stp>##V3_BDPV12</stp>
        <stp xml:space="preserve"> CompanyID</stp>
        <stp>NAME</stp>
        <stp>[1.Weekly Download.xlsm]Coded!R260C39</stp>
        <tr r="AM260" s="14"/>
      </tp>
      <tp t="s">
        <v>#N/A Invalid Security</v>
        <stp/>
        <stp>##V3_BDPV12</stp>
        <stp xml:space="preserve"> CompanyID</stp>
        <stp>NAME</stp>
        <stp>[1.Weekly Download.xlsm]Coded!R261C39</stp>
        <tr r="AM261" s="14"/>
      </tp>
      <tp t="s">
        <v>#N/A Invalid Security</v>
        <stp/>
        <stp>##V3_BDPV12</stp>
        <stp xml:space="preserve"> CompanyID</stp>
        <stp>NAME</stp>
        <stp>[1.Weekly Download.xlsm]Coded!R262C39</stp>
        <tr r="AM262" s="14"/>
      </tp>
      <tp t="s">
        <v>#N/A Invalid Security</v>
        <stp/>
        <stp>##V3_BDPV12</stp>
        <stp xml:space="preserve"> CompanyID</stp>
        <stp>NAME</stp>
        <stp>[1.Weekly Download.xlsm]Coded!R263C39</stp>
        <tr r="AM263" s="14"/>
      </tp>
      <tp t="s">
        <v>#N/A Invalid Security</v>
        <stp/>
        <stp>##V3_BDPV12</stp>
        <stp xml:space="preserve"> CompanyID</stp>
        <stp>NAME</stp>
        <stp>[1.Weekly Download.xlsm]Coded!R269C39</stp>
        <tr r="AM269" s="14"/>
      </tp>
      <tp t="s">
        <v>#N/A Invalid Security</v>
        <stp/>
        <stp>##V3_BDPV12</stp>
        <stp xml:space="preserve"> CompanyID</stp>
        <stp>NAME</stp>
        <stp>[1.Weekly Download.xlsm]Coded!R214C39</stp>
        <tr r="AM214" s="14"/>
      </tp>
      <tp t="s">
        <v>#N/A Invalid Security</v>
        <stp/>
        <stp>##V3_BDPV12</stp>
        <stp xml:space="preserve"> CompanyID</stp>
        <stp>NAME</stp>
        <stp>[1.Weekly Download.xlsm]Coded!R215C39</stp>
        <tr r="AM215" s="14"/>
      </tp>
      <tp t="s">
        <v>#N/A Invalid Security</v>
        <stp/>
        <stp>##V3_BDPV12</stp>
        <stp xml:space="preserve"> CompanyID</stp>
        <stp>NAME</stp>
        <stp>[1.Weekly Download.xlsm]Coded!R216C39</stp>
        <tr r="AM216" s="14"/>
      </tp>
      <tp t="s">
        <v>#N/A Invalid Security</v>
        <stp/>
        <stp>##V3_BDPV12</stp>
        <stp xml:space="preserve"> CompanyID</stp>
        <stp>NAME</stp>
        <stp>[1.Weekly Download.xlsm]Coded!R217C39</stp>
        <tr r="AM217" s="14"/>
      </tp>
      <tp t="s">
        <v>#N/A Invalid Security</v>
        <stp/>
        <stp>##V3_BDPV12</stp>
        <stp xml:space="preserve"> CompanyID</stp>
        <stp>NAME</stp>
        <stp>[1.Weekly Download.xlsm]Coded!R210C39</stp>
        <tr r="AM210" s="14"/>
      </tp>
      <tp t="s">
        <v>#N/A Invalid Security</v>
        <stp/>
        <stp>##V3_BDPV12</stp>
        <stp xml:space="preserve"> CompanyID</stp>
        <stp>NAME</stp>
        <stp>[1.Weekly Download.xlsm]Coded!R211C39</stp>
        <tr r="AM211" s="14"/>
      </tp>
      <tp t="s">
        <v>#N/A Invalid Security</v>
        <stp/>
        <stp>##V3_BDPV12</stp>
        <stp xml:space="preserve"> CompanyID</stp>
        <stp>NAME</stp>
        <stp>[1.Weekly Download.xlsm]Coded!R218C39</stp>
        <tr r="AM218" s="14"/>
      </tp>
      <tp t="s">
        <v>#N/A Invalid Security</v>
        <stp/>
        <stp>##V3_BDPV12</stp>
        <stp xml:space="preserve"> CompanyID</stp>
        <stp>NAME</stp>
        <stp>[1.Weekly Download.xlsm]Coded!R219C39</stp>
        <tr r="AM219" s="14"/>
      </tp>
      <tp t="s">
        <v>#N/A Invalid Security</v>
        <stp/>
        <stp>##V3_BDPV12</stp>
        <stp xml:space="preserve"> CompanyID</stp>
        <stp>NAME</stp>
        <stp>[1.Weekly Download.xlsm]Coded!R205C39</stp>
        <tr r="AM205" s="14"/>
      </tp>
      <tp t="s">
        <v>#N/A Invalid Security</v>
        <stp/>
        <stp>##V3_BDPV12</stp>
        <stp xml:space="preserve"> CompanyID</stp>
        <stp>NAME</stp>
        <stp>[1.Weekly Download.xlsm]Coded!R206C39</stp>
        <tr r="AM206" s="14"/>
      </tp>
      <tp t="s">
        <v>#N/A Invalid Security</v>
        <stp/>
        <stp>##V3_BDPV12</stp>
        <stp xml:space="preserve"> CompanyID</stp>
        <stp>NAME</stp>
        <stp>[1.Weekly Download.xlsm]Coded!R207C39</stp>
        <tr r="AM207" s="14"/>
      </tp>
      <tp t="s">
        <v>#N/A Invalid Security</v>
        <stp/>
        <stp>##V3_BDPV12</stp>
        <stp xml:space="preserve"> CompanyID</stp>
        <stp>NAME</stp>
        <stp>[1.Weekly Download.xlsm]Coded!R200C39</stp>
        <tr r="AM200" s="14"/>
      </tp>
      <tp t="s">
        <v>#N/A Invalid Security</v>
        <stp/>
        <stp>##V3_BDPV12</stp>
        <stp xml:space="preserve"> CompanyID</stp>
        <stp>NAME</stp>
        <stp>[1.Weekly Download.xlsm]Coded!R201C39</stp>
        <tr r="AM201" s="14"/>
      </tp>
      <tp t="s">
        <v>#N/A Invalid Security</v>
        <stp/>
        <stp>##V3_BDPV12</stp>
        <stp xml:space="preserve"> CompanyID</stp>
        <stp>NAME</stp>
        <stp>[1.Weekly Download.xlsm]Coded!R202C39</stp>
        <tr r="AM202" s="14"/>
      </tp>
      <tp t="s">
        <v>#N/A Invalid Security</v>
        <stp/>
        <stp>##V3_BDPV12</stp>
        <stp xml:space="preserve"> CompanyID</stp>
        <stp>NAME</stp>
        <stp>[1.Weekly Download.xlsm]Coded!R203C39</stp>
        <tr r="AM203" s="14"/>
      </tp>
      <tp t="s">
        <v>#N/A Invalid Security</v>
        <stp/>
        <stp>##V3_BDPV12</stp>
        <stp xml:space="preserve"> CompanyID</stp>
        <stp>NAME</stp>
        <stp>[1.Weekly Download.xlsm]Coded!R208C39</stp>
        <tr r="AM208" s="14"/>
      </tp>
      <tp t="s">
        <v>#N/A Invalid Security</v>
        <stp/>
        <stp>##V3_BDPV12</stp>
        <stp xml:space="preserve"> CompanyID</stp>
        <stp>NAME</stp>
        <stp>[1.Weekly Download.xlsm]Coded!R209C39</stp>
        <tr r="AM209" s="14"/>
      </tp>
      <tp t="s">
        <v>#N/A Invalid Security</v>
        <stp/>
        <stp>##V3_BDPV12</stp>
        <stp xml:space="preserve"> CompanyID</stp>
        <stp>NAME</stp>
        <stp>[1.Weekly Download.xlsm]Coded!R234C39</stp>
        <tr r="AM234" s="14"/>
      </tp>
      <tp t="s">
        <v>#N/A Invalid Security</v>
        <stp/>
        <stp>##V3_BDPV12</stp>
        <stp xml:space="preserve"> CompanyID</stp>
        <stp>NAME</stp>
        <stp>[1.Weekly Download.xlsm]Coded!R235C39</stp>
        <tr r="AM235" s="14"/>
      </tp>
      <tp t="s">
        <v>#N/A Invalid Security</v>
        <stp/>
        <stp>##V3_BDPV12</stp>
        <stp xml:space="preserve"> CompanyID</stp>
        <stp>NAME</stp>
        <stp>[1.Weekly Download.xlsm]Coded!R236C39</stp>
        <tr r="AM236" s="14"/>
      </tp>
      <tp t="s">
        <v>#N/A Invalid Security</v>
        <stp/>
        <stp>##V3_BDPV12</stp>
        <stp xml:space="preserve"> CompanyID</stp>
        <stp>NAME</stp>
        <stp>[1.Weekly Download.xlsm]Coded!R237C39</stp>
        <tr r="AM237" s="14"/>
      </tp>
      <tp t="s">
        <v>#N/A Invalid Security</v>
        <stp/>
        <stp>##V3_BDPV12</stp>
        <stp xml:space="preserve"> CompanyID</stp>
        <stp>NAME</stp>
        <stp>[1.Weekly Download.xlsm]Coded!R230C39</stp>
        <tr r="AM230" s="14"/>
      </tp>
      <tp t="s">
        <v>#N/A Invalid Security</v>
        <stp/>
        <stp>##V3_BDPV12</stp>
        <stp xml:space="preserve"> CompanyID</stp>
        <stp>NAME</stp>
        <stp>[1.Weekly Download.xlsm]Coded!R232C39</stp>
        <tr r="AM232" s="14"/>
      </tp>
      <tp t="s">
        <v>#N/A Invalid Security</v>
        <stp/>
        <stp>##V3_BDPV12</stp>
        <stp xml:space="preserve"> CompanyID</stp>
        <stp>NAME</stp>
        <stp>[1.Weekly Download.xlsm]Coded!R233C39</stp>
        <tr r="AM233" s="14"/>
      </tp>
      <tp t="s">
        <v>#N/A Invalid Security</v>
        <stp/>
        <stp>##V3_BDPV12</stp>
        <stp xml:space="preserve"> CompanyID</stp>
        <stp>NAME</stp>
        <stp>[1.Weekly Download.xlsm]Coded!R238C39</stp>
        <tr r="AM238" s="14"/>
      </tp>
      <tp t="s">
        <v>#N/A Invalid Security</v>
        <stp/>
        <stp>##V3_BDPV12</stp>
        <stp xml:space="preserve"> CompanyID</stp>
        <stp>NAME</stp>
        <stp>[1.Weekly Download.xlsm]Coded!R239C39</stp>
        <tr r="AM239" s="14"/>
      </tp>
      <tp t="s">
        <v>#N/A Invalid Security</v>
        <stp/>
        <stp>##V3_BDPV12</stp>
        <stp xml:space="preserve"> CompanyID</stp>
        <stp>NAME</stp>
        <stp>[1.Weekly Download.xlsm]Coded!R225C39</stp>
        <tr r="AM225" s="14"/>
      </tp>
      <tp t="s">
        <v>#N/A Invalid Security</v>
        <stp/>
        <stp>##V3_BDPV12</stp>
        <stp xml:space="preserve"> CompanyID</stp>
        <stp>NAME</stp>
        <stp>[1.Weekly Download.xlsm]Coded!R226C39</stp>
        <tr r="AM226" s="14"/>
      </tp>
      <tp t="s">
        <v>#N/A Invalid Security</v>
        <stp/>
        <stp>##V3_BDPV12</stp>
        <stp xml:space="preserve"> CompanyID</stp>
        <stp>NAME</stp>
        <stp>[1.Weekly Download.xlsm]Coded!R227C39</stp>
        <tr r="AM227" s="14"/>
      </tp>
      <tp t="s">
        <v>#N/A Invalid Security</v>
        <stp/>
        <stp>##V3_BDPV12</stp>
        <stp xml:space="preserve"> CompanyID</stp>
        <stp>NAME</stp>
        <stp>[1.Weekly Download.xlsm]Coded!R220C39</stp>
        <tr r="AM220" s="14"/>
      </tp>
      <tp t="s">
        <v>#N/A Invalid Security</v>
        <stp/>
        <stp>##V3_BDPV12</stp>
        <stp xml:space="preserve"> CompanyID</stp>
        <stp>NAME</stp>
        <stp>[1.Weekly Download.xlsm]Coded!R221C39</stp>
        <tr r="AM221" s="14"/>
      </tp>
      <tp t="s">
        <v>#N/A Invalid Security</v>
        <stp/>
        <stp>##V3_BDPV12</stp>
        <stp xml:space="preserve"> CompanyID</stp>
        <stp>NAME</stp>
        <stp>[1.Weekly Download.xlsm]Coded!R223C39</stp>
        <tr r="AM223" s="14"/>
      </tp>
      <tp t="s">
        <v>#N/A Invalid Security</v>
        <stp/>
        <stp>##V3_BDPV12</stp>
        <stp xml:space="preserve"> CompanyID</stp>
        <stp>NAME</stp>
        <stp>[1.Weekly Download.xlsm]Coded!R228C39</stp>
        <tr r="AM228" s="14"/>
      </tp>
      <tp t="s">
        <v>#N/A Invalid Security</v>
        <stp/>
        <stp>##V3_BDPV12</stp>
        <stp xml:space="preserve"> CompanyID</stp>
        <stp>NAME</stp>
        <stp>[1.Weekly Download.xlsm]Coded!R229C39</stp>
        <tr r="AM229" s="14"/>
      </tp>
      <tp t="s">
        <v>#N/A Invalid Security</v>
        <stp/>
        <stp>##V3_BDPV12</stp>
        <stp xml:space="preserve"> CompanyID</stp>
        <stp>NAME</stp>
        <stp>[1.Weekly Download.xlsm]Coded!R295C39</stp>
        <tr r="AM295" s="14"/>
      </tp>
      <tp t="s">
        <v>#N/A Invalid Security</v>
        <stp/>
        <stp>##V3_BDPV12</stp>
        <stp xml:space="preserve"> CompanyID</stp>
        <stp>NAME</stp>
        <stp>[1.Weekly Download.xlsm]Coded!R296C39</stp>
        <tr r="AM296" s="14"/>
      </tp>
      <tp t="s">
        <v>#N/A Invalid Security</v>
        <stp/>
        <stp>##V3_BDPV12</stp>
        <stp xml:space="preserve"> CompanyID</stp>
        <stp>NAME</stp>
        <stp>[1.Weekly Download.xlsm]Coded!R297C39</stp>
        <tr r="AM297" s="14"/>
      </tp>
      <tp t="s">
        <v>#N/A Invalid Security</v>
        <stp/>
        <stp>##V3_BDPV12</stp>
        <stp xml:space="preserve"> CompanyID</stp>
        <stp>NAME</stp>
        <stp>[1.Weekly Download.xlsm]Coded!R290C39</stp>
        <tr r="AM290" s="14"/>
      </tp>
      <tp t="s">
        <v>#N/A Invalid Security</v>
        <stp/>
        <stp>##V3_BDPV12</stp>
        <stp xml:space="preserve"> CompanyID</stp>
        <stp>NAME</stp>
        <stp>[1.Weekly Download.xlsm]Coded!R292C39</stp>
        <tr r="AM292" s="14"/>
      </tp>
      <tp t="s">
        <v>#N/A Invalid Security</v>
        <stp/>
        <stp>##V3_BDPV12</stp>
        <stp xml:space="preserve"> CompanyID</stp>
        <stp>NAME</stp>
        <stp>[1.Weekly Download.xlsm]Coded!R293C39</stp>
        <tr r="AM293" s="14"/>
      </tp>
      <tp t="s">
        <v>#N/A Invalid Security</v>
        <stp/>
        <stp>##V3_BDPV12</stp>
        <stp xml:space="preserve"> CompanyID</stp>
        <stp>NAME</stp>
        <stp>[1.Weekly Download.xlsm]Coded!R284C39</stp>
        <tr r="AM284" s="14"/>
      </tp>
      <tp t="s">
        <v>#N/A Invalid Security</v>
        <stp/>
        <stp>##V3_BDPV12</stp>
        <stp xml:space="preserve"> CompanyID</stp>
        <stp>NAME</stp>
        <stp>[1.Weekly Download.xlsm]Coded!R286C39</stp>
        <tr r="AM286" s="14"/>
      </tp>
      <tp t="s">
        <v>#N/A Invalid Security</v>
        <stp/>
        <stp>##V3_BDPV12</stp>
        <stp xml:space="preserve"> CompanyID</stp>
        <stp>NAME</stp>
        <stp>[1.Weekly Download.xlsm]Coded!R287C39</stp>
        <tr r="AM287" s="14"/>
      </tp>
      <tp t="s">
        <v>#N/A Invalid Security</v>
        <stp/>
        <stp>##V3_BDPV12</stp>
        <stp xml:space="preserve"> CompanyID</stp>
        <stp>NAME</stp>
        <stp>[1.Weekly Download.xlsm]Coded!R280C39</stp>
        <tr r="AM280" s="14"/>
      </tp>
      <tp t="s">
        <v>#N/A Invalid Security</v>
        <stp/>
        <stp>##V3_BDPV12</stp>
        <stp xml:space="preserve"> CompanyID</stp>
        <stp>NAME</stp>
        <stp>[1.Weekly Download.xlsm]Coded!R281C39</stp>
        <tr r="AM281" s="14"/>
      </tp>
      <tp t="s">
        <v>#N/A Invalid Security</v>
        <stp/>
        <stp>##V3_BDPV12</stp>
        <stp xml:space="preserve"> CompanyID</stp>
        <stp>NAME</stp>
        <stp>[1.Weekly Download.xlsm]Coded!R282C39</stp>
        <tr r="AM282" s="14"/>
      </tp>
      <tp t="s">
        <v>#N/A Invalid Security</v>
        <stp/>
        <stp>##V3_BDPV12</stp>
        <stp xml:space="preserve"> CompanyID</stp>
        <stp>NAME</stp>
        <stp>[1.Weekly Download.xlsm]Coded!R288C39</stp>
        <tr r="AM288" s="14"/>
      </tp>
      <tp t="s">
        <v>#N/A Invalid Security</v>
        <stp/>
        <stp>##V3_BDPV12</stp>
        <stp xml:space="preserve"> CompanyID</stp>
        <stp>NAME</stp>
        <stp>[1.Weekly Download.xlsm]Coded!R289C39</stp>
        <tr r="AM289" s="14"/>
      </tp>
      <tp t="s">
        <v>4/8/2025</v>
        <stp/>
        <stp>##V3_BDPV12</stp>
        <stp>XS2209330161 Corp</stp>
        <stp>MATURITY</stp>
        <stp>[1.Weekly Download.xlsm]Coded!R288C48</stp>
        <tr r="AV288" s="14"/>
        <tr r="AV288" s="14"/>
        <tr r="AV288" s="14"/>
      </tp>
      <tp t="s">
        <v>#N/A Field Not Applicable</v>
        <stp/>
        <stp>##V3_BDPV12</stp>
        <stp>XS2658712752 Corp</stp>
        <stp>NXT_CALL_DT</stp>
        <stp>[1.Weekly Download.xlsm]Coded!R17C50</stp>
        <tr r="AX17" s="14"/>
      </tp>
      <tp t="s">
        <v>#N/A N/A</v>
        <stp/>
        <stp>##V3_BDPV12</stp>
        <stp>SDGGCZ CH Equity</stp>
        <stp>RTG_FITCH_LT_ISSUER_DEFAULT</stp>
        <stp>[1.Weekly Download.xlsm]Coded!R162C24</stp>
        <tr r="X162" s="14"/>
        <tr r="X162" s="14"/>
      </tp>
      <tp t="s">
        <v>#N/A N/A</v>
        <stp/>
        <stp>##V3_BDPV12</stp>
        <stp>SDGGCZ CH Equity</stp>
        <stp>RTG_FITCH_LT_ISSUER_DEFAULT</stp>
        <stp>[1.Weekly Download.xlsm]Coded!R161C24</stp>
        <tr r="X161" s="14"/>
        <tr r="X161" s="14"/>
      </tp>
      <tp t="s">
        <v>#N/A N/A</v>
        <stp/>
        <stp>##V3_BDPV12</stp>
        <stp>SDGGCZ CH Equity</stp>
        <stp>RTG_FITCH_LT_ISSUER_DEFAULT</stp>
        <stp>[1.Weekly Download.xlsm]Coded!R162C62</stp>
        <tr r="BJ162" s="14"/>
      </tp>
      <tp t="s">
        <v>#N/A N/A</v>
        <stp/>
        <stp>##V3_BDPV12</stp>
        <stp>SDGGCZ CH Equity</stp>
        <stp>RTG_FITCH_LT_ISSUER_DEFAULT</stp>
        <stp>[1.Weekly Download.xlsm]Coded!R161C62</stp>
        <tr r="BJ161" s="14"/>
      </tp>
      <tp t="s">
        <v>#N/A Field Not Applicable</v>
        <stp/>
        <stp>##V3_BDPV12</stp>
        <stp>XS2559584888 Corp</stp>
        <stp>NXT_CALL_DT</stp>
        <stp>[1.Weekly Download.xlsm]Coded!R78C50</stp>
        <tr r="AX78" s="14"/>
      </tp>
      <tp>
        <v>3.6</v>
        <stp/>
        <stp>##V3_BDPV12</stp>
        <stp>XS2648499007 Corp</stp>
        <stp>CPN</stp>
        <stp>[1.Weekly Download.xlsm]Coded!R23C51</stp>
        <tr r="AY23" s="14"/>
        <tr r="AY23" s="14"/>
      </tp>
      <tp t="s">
        <v>#N/A Field Not Applicable</v>
        <stp/>
        <stp>##V3_BDPV12</stp>
        <stp>XS2540489338 Corp</stp>
        <stp>NXT_CALL_DT</stp>
        <stp>[1.Weekly Download.xlsm]Coded!R65C50</stp>
        <tr r="AX65" s="14"/>
      </tp>
      <tp t="s">
        <v>BBB+</v>
        <stp/>
        <stp>##V3_BDPV12</stp>
        <stp>JINGRZ CH Equity</stp>
        <stp>RTG_FITCH_LT_ISSUER_DEFAULT</stp>
        <stp>[1.Weekly Download.xlsm]Coded!R244C24</stp>
        <tr r="X244" s="14"/>
        <tr r="X244" s="14"/>
        <tr r="X244" s="14"/>
      </tp>
      <tp t="s">
        <v>1054Z HK</v>
        <stp/>
        <stp>##V3_BDPV12</stp>
        <stp>XS2587421681 Corp</stp>
        <stp>ISSUER_EQUITY_TICKER</stp>
        <stp>[1.Weekly Download.xlsm]Coded!R60C37</stp>
        <tr r="AK60" s="14"/>
        <tr r="AK60" s="14"/>
      </tp>
      <tp t="s">
        <v>1054Z HK</v>
        <stp/>
        <stp>##V3_BDPV12</stp>
        <stp>XS2587421681 Corp</stp>
        <stp>ISSUER_EQUITY_TICKER</stp>
        <stp>[1.Weekly Download.xlsm]Coded!R60C35</stp>
        <tr r="AI60" s="14"/>
      </tp>
      <tp t="s">
        <v>BBB+</v>
        <stp/>
        <stp>##V3_BDPV12</stp>
        <stp>JINGRZ CH Equity</stp>
        <stp>RTG_FITCH_LT_ISSUER_DEFAULT</stp>
        <stp>[1.Weekly Download.xlsm]Coded!R244C62</stp>
        <tr r="BJ244" s="14"/>
        <tr r="BJ244" s="14"/>
      </tp>
      <tp t="s">
        <v>#N/A Field Not Applicable</v>
        <stp/>
        <stp>##V3_BDPV12</stp>
        <stp>HK0000947231 Corp</stp>
        <stp>NXT_CALL_DT</stp>
        <stp>[1.Weekly Download.xlsm]Coded!R10C50</stp>
        <tr r="AX10" s="14"/>
      </tp>
      <tp>
        <v>2000000000</v>
        <stp/>
        <stp>##V3_BDPV12</stp>
        <stp>HK0000898319 Corp</stp>
        <stp>AMT_ISSUED</stp>
        <stp>[1.Weekly Download.xlsm]Coded!R70C53</stp>
        <tr r="BA70" s="14"/>
        <tr r="BA70" s="14"/>
      </tp>
      <tp t="s">
        <v>18/5/2023</v>
        <stp/>
        <stp>##V3_BDPV12</stp>
        <stp>HK0000921111 Corp</stp>
        <stp>INT_ACC_DT</stp>
        <stp>[1.Weekly Download.xlsm]Coded!R41C47</stp>
        <tr r="AU41" s="14"/>
        <tr r="AU41" s="14"/>
        <tr r="AU41" s="14"/>
      </tp>
      <tp t="s">
        <v>N</v>
        <stp/>
        <stp>##V3_BDPV12</stp>
        <stp>HK0000954104 Corp</stp>
        <stp>SOCIAL_BOND_IND</stp>
        <stp>[1.Weekly Download.xlsm]Coded!R7C57</stp>
        <tr r="BE7" s="14"/>
        <tr r="BE7" s="14"/>
      </tp>
      <tp t="s">
        <v>#N/A N/A</v>
        <stp/>
        <stp>##V3_BDPV12</stp>
        <stp>XS2618570068 Corp</stp>
        <stp>RTG_MOODY_LONG_TERM</stp>
        <stp>[1.Weekly Download.xlsm]Coded!R36C13</stp>
        <tr r="M36" s="14"/>
      </tp>
      <tp t="s">
        <v>#N/A N/A</v>
        <stp/>
        <stp>##V3_BDPV12</stp>
        <stp>XS2618570068 Corp</stp>
        <stp>RTG_MOODY_LONG_TERM</stp>
        <stp>[1.Weekly Download.xlsm]Coded!R24C13</stp>
        <tr r="M24" s="14"/>
      </tp>
      <tp t="s">
        <v>BBB+</v>
        <stp/>
        <stp>##V3_BDPV12</stp>
        <stp>HFIGCZ CH Equity</stp>
        <stp>RTG_FITCH_LT_ISSUER_DEFAULT</stp>
        <stp>[1.Weekly Download.xlsm]Coded!R296C24</stp>
        <tr r="X296" s="14"/>
        <tr r="X296" s="14"/>
        <tr r="X296" s="14"/>
      </tp>
      <tp t="s">
        <v>21/7/2022</v>
        <stp/>
        <stp>##V3_BDPV12</stp>
        <stp>XS2487328499 Corp</stp>
        <stp>INT_ACC_DT</stp>
        <stp>[1.Weekly Download.xlsm]Coded!R93C47</stp>
        <tr r="AU93" s="14"/>
        <tr r="AU93" s="14"/>
        <tr r="AU93" s="14"/>
      </tp>
      <tp t="s">
        <v>HAINING CITY DEV INVST</v>
        <stp/>
        <stp>##V3_BDPV12</stp>
        <stp>G238039 Corp</stp>
        <stp>NAME</stp>
        <stp>[1.Weekly Download.xlsm]Coded!R58C4</stp>
        <tr r="D58" s="14"/>
        <tr r="D58" s="14"/>
      </tp>
      <tp t="s">
        <v>HONGKONG YUNLIN INT</v>
        <stp/>
        <stp>##V3_BDPV12</stp>
        <stp>G228084 Corp</stp>
        <stp>NAME</stp>
        <stp>[1.Weekly Download.xlsm]Coded!R74C4</stp>
        <tr r="D74" s="14"/>
        <tr r="D74" s="14"/>
      </tp>
      <tp t="s">
        <v>INTERNATIONAL FAR EAS</v>
        <stp/>
        <stp>##V3_BDPV12</stp>
        <stp>G238084 Corp</stp>
        <stp>NAME</stp>
        <stp>[1.Weekly Download.xlsm]Coded!R45C4</stp>
        <tr r="D45" s="14"/>
        <tr r="D45" s="14"/>
      </tp>
      <tp t="s">
        <v>JINAN CITY CONS GRP</v>
        <stp/>
        <stp>##V3_BDPV12</stp>
        <stp>G228007 Corp</stp>
        <stp>NAME</stp>
        <stp>[1.Weekly Download.xlsm]Coded!R97C4</stp>
        <tr r="D97" s="14"/>
        <tr r="D97" s="14"/>
      </tp>
      <tp t="s">
        <v>4/11/2022</v>
        <stp/>
        <stp>##V3_BDPV12</stp>
        <stp>XS2549299480 Corp</stp>
        <stp>INT_ACC_DT</stp>
        <stp>[1.Weekly Download.xlsm]Coded!R80C47</stp>
        <tr r="AU80" s="14"/>
        <tr r="AU80" s="14"/>
        <tr r="AU80" s="14"/>
      </tp>
      <tp t="s">
        <v>#N/A N/A</v>
        <stp/>
        <stp>##V3_BDPV12</stp>
        <stp>CCHGLZ CH Equity</stp>
        <stp>RTG_FITCH_LT_ISSUER_DEFAULT</stp>
        <stp>[1.Weekly Download.xlsm]Coded!R123C62</stp>
        <tr r="BJ123" s="14"/>
      </tp>
      <tp t="s">
        <v>#N/A N/A</v>
        <stp/>
        <stp>##V3_BDPV12</stp>
        <stp>CCHGLZ CH Equity</stp>
        <stp>RTG_FITCH_LT_ISSUER_DEFAULT</stp>
        <stp>[1.Weekly Download.xlsm]Coded!R122C62</stp>
        <tr r="BJ122" s="14"/>
      </tp>
      <tp t="s">
        <v>#N/A N/A</v>
        <stp/>
        <stp>##V3_BDPV12</stp>
        <stp>XS2673392796 Corp</stp>
        <stp>RTG_MOODY_LONG_TERM</stp>
        <stp>[1.Weekly Download.xlsm]Coded!R14C13</stp>
        <tr r="M14" s="14"/>
      </tp>
      <tp t="s">
        <v>BBB+</v>
        <stp/>
        <stp>##V3_BDPV12</stp>
        <stp>HFIGCZ CH Equity</stp>
        <stp>RTG_FITCH_LT_ISSUER_DEFAULT</stp>
        <stp>[1.Weekly Download.xlsm]Coded!R296C62</stp>
        <tr r="BJ296" s="14"/>
        <tr r="BJ296" s="14"/>
      </tp>
      <tp t="s">
        <v>#N/A N/A</v>
        <stp/>
        <stp>##V3_BDPV12</stp>
        <stp>US056752AV05 Corp</stp>
        <stp>GUARANTOR_NAME</stp>
        <stp>[1.Weekly Download.xlsm]Coded!R164C44</stp>
        <tr r="AR164" s="14"/>
      </tp>
      <tp t="s">
        <v>30/8/2023</v>
        <stp/>
        <stp>##V3_BDPV12</stp>
        <stp>XS2673392796 Corp</stp>
        <stp>INT_ACC_DT</stp>
        <stp>[1.Weekly Download.xlsm]Coded!R14C47</stp>
        <tr r="AU14" s="14"/>
        <tr r="AU14" s="14"/>
        <tr r="AU14" s="14"/>
      </tp>
      <tp t="s">
        <v>#N/A N/A</v>
        <stp/>
        <stp>##V3_BDPV12</stp>
        <stp>XS2455963590 Corp</stp>
        <stp>GUARANTOR_NAME</stp>
        <stp>[1.Weekly Download.xlsm]Coded!R109C44</stp>
        <tr r="AR109" s="14"/>
      </tp>
      <tp t="s">
        <v>Anhui Transportation Holding Group Co Ltd</v>
        <stp/>
        <stp>##V3_BDPV12</stp>
        <stp>XS2374621493 Corp</stp>
        <stp>GUARANTOR_NAME</stp>
        <stp>[1.Weekly Download.xlsm]Coded!R163C44</stp>
        <tr r="AR163" s="14"/>
        <tr r="AR163" s="14"/>
      </tp>
      <tp t="s">
        <v>#N/A N/A</v>
        <stp/>
        <stp>##V3_BDPV12</stp>
        <stp>XS2344842575 Corp</stp>
        <stp>GUARANTOR_NAME</stp>
        <stp>[1.Weekly Download.xlsm]Coded!R195C44</stp>
        <tr r="AR195" s="14"/>
      </tp>
      <tp t="s">
        <v>USD</v>
        <stp/>
        <stp>##V3_BDPV12</stp>
        <stp>XS2194192360 Corp</stp>
        <stp>CRNCY</stp>
        <stp>[1.Weekly Download.xlsm]Coded!R291C52</stp>
        <tr r="AZ291" s="14"/>
        <tr r="AZ291" s="14"/>
      </tp>
      <tp t="s">
        <v>N</v>
        <stp/>
        <stp>##V3_BDPV12</stp>
        <stp>XS2385820597 Corp</stp>
        <stp>SUSTAINABILITY_BOND_IND</stp>
        <stp>[1.Weekly Download.xlsm]Coded!R140C56</stp>
        <tr r="BD140" s="14"/>
        <tr r="BD140" s="14"/>
      </tp>
      <tp t="s">
        <v>USD</v>
        <stp/>
        <stp>##V3_BDPV12</stp>
        <stp>XS2467774209 Corp</stp>
        <stp>CRNCY</stp>
        <stp>[1.Weekly Download.xlsm]Coded!R103C52</stp>
        <tr r="AZ103" s="14"/>
        <tr r="AZ103" s="14"/>
      </tp>
      <tp t="s">
        <v>USD</v>
        <stp/>
        <stp>##V3_BDPV12</stp>
        <stp>XS2422384946 Corp</stp>
        <stp>CRNCY</stp>
        <stp>[1.Weekly Download.xlsm]Coded!R121C52</stp>
        <tr r="AZ121" s="14"/>
        <tr r="AZ121" s="14"/>
      </tp>
      <tp t="s">
        <v>#N/A N/A</v>
        <stp/>
        <stp>##V3_BDPV12</stp>
        <stp>XS2203986927 Corp</stp>
        <stp>RTG_MDY_LT_CORP_FAMILY</stp>
        <stp>[1.Weekly Download.xlsm]Coded!R223C14</stp>
        <tr r="N223" s="14"/>
      </tp>
      <tp t="s">
        <v>N</v>
        <stp/>
        <stp>##V3_BDPV12</stp>
        <stp>XS2384610577 Corp</stp>
        <stp>SUSTAINABILITY_BOND_IND</stp>
        <stp>[1.Weekly Download.xlsm]Coded!R149C56</stp>
        <tr r="BD149" s="14"/>
        <tr r="BD149" s="14"/>
      </tp>
      <tp t="s">
        <v>Hangzhou Shangcheng District Urban Construction&amp;Comprehensive Development Co Ltd</v>
        <stp/>
        <stp>##V3_BDPV12</stp>
        <stp>XS2357111090 Corp</stp>
        <stp>GUARANTOR_NAME</stp>
        <stp>[1.Weekly Download.xlsm]Coded!R171C44</stp>
        <tr r="AR171" s="14"/>
        <tr r="AR171" s="14"/>
      </tp>
      <tp t="s">
        <v>USD</v>
        <stp/>
        <stp>##V3_BDPV12</stp>
        <stp>XS2314498333 Corp</stp>
        <stp>CRNCY</stp>
        <stp>[1.Weekly Download.xlsm]Coded!R180C52</stp>
        <tr r="AZ180" s="14"/>
        <tr r="AZ180" s="14"/>
      </tp>
      <tp t="s">
        <v>USD</v>
        <stp/>
        <stp>##V3_BDPV12</stp>
        <stp>XS2341214059 Corp</stp>
        <stp>CRNCY</stp>
        <stp>[1.Weekly Download.xlsm]Coded!R221C52</stp>
        <tr r="AZ221" s="14"/>
        <tr r="AZ221" s="14"/>
      </tp>
      <tp t="s">
        <v>USD</v>
        <stp/>
        <stp>##V3_BDPV12</stp>
        <stp>XS2344386540 Corp</stp>
        <stp>CRNCY</stp>
        <stp>[1.Weekly Download.xlsm]Coded!R211C52</stp>
        <tr r="AZ211" s="14"/>
        <tr r="AZ211" s="14"/>
      </tp>
      <tp t="s">
        <v>#N/A N/A</v>
        <stp/>
        <stp>##V3_BDPV12</stp>
        <stp>XS2243890196 Corp</stp>
        <stp>RTG_MDY_LT_CORP_FAMILY</stp>
        <stp>[1.Weekly Download.xlsm]Coded!R273C14</stp>
        <tr r="N273" s="14"/>
      </tp>
      <tp t="s">
        <v>#N/A N/A</v>
        <stp/>
        <stp>##V3_BDPV12</stp>
        <stp>XS2332497697 Corp</stp>
        <stp>RTG_MDY_LT_CORP_FAMILY</stp>
        <stp>[1.Weekly Download.xlsm]Coded!R209C14</stp>
        <tr r="N209" s="14"/>
      </tp>
      <tp t="s">
        <v>USD</v>
        <stp/>
        <stp>##V3_BDPV12</stp>
        <stp>XS2144033078 Corp</stp>
        <stp>CRNCY</stp>
        <stp>[1.Weekly Download.xlsm]Coded!R300C52</stp>
        <tr r="AZ300" s="14"/>
        <tr r="AZ300" s="14"/>
      </tp>
      <tp t="s">
        <v>Jinchuan Group Co Ltd</v>
        <stp/>
        <stp>##V3_BDPV12</stp>
        <stp>XS2294198549 Corp</stp>
        <stp>GUARANTOR_NAME</stp>
        <stp>[1.Weekly Download.xlsm]Coded!R244C44</stp>
        <tr r="AR244" s="14"/>
        <tr r="AR244" s="14"/>
      </tp>
      <tp t="s">
        <v>#N/A N/A</v>
        <stp/>
        <stp>##V3_BDPV12</stp>
        <stp>XS2359947715 Corp</stp>
        <stp>GUARANTOR_NAME</stp>
        <stp>[1.Weekly Download.xlsm]Coded!R186C44</stp>
        <tr r="AR186" s="14"/>
      </tp>
      <tp t="s">
        <v>#N/A N/A</v>
        <stp/>
        <stp>##V3_BDPV12</stp>
        <stp>XS2405490850 Corp</stp>
        <stp>RTG_MDY_LT_CORP_FAMILY</stp>
        <stp>[1.Weekly Download.xlsm]Coded!R134C14</stp>
        <tr r="N134" s="14"/>
      </tp>
      <tp t="s">
        <v>N</v>
        <stp/>
        <stp>##V3_BDPV12</stp>
        <stp>XS2287540053 Corp</stp>
        <stp>SUSTAINABILITY_BOND_IND</stp>
        <stp>[1.Weekly Download.xlsm]Coded!R210C56</stp>
        <tr r="BD210" s="14"/>
        <tr r="BD210" s="14"/>
      </tp>
      <tp t="s">
        <v>Sichuan Development International Holding Co Ltd</v>
        <stp/>
        <stp>##V3_BDPV12</stp>
        <stp>XS2266935993 Corp</stp>
        <stp>GUARANTOR_NAME</stp>
        <stp>[1.Weekly Download.xlsm]Coded!R169C44</stp>
        <tr r="AR169" s="14"/>
        <tr r="AR169" s="14"/>
      </tp>
      <tp t="s">
        <v>#N/A N/A</v>
        <stp/>
        <stp>##V3_BDPV12</stp>
        <stp>XS2179326371 Corp</stp>
        <stp>GUARANTOR_NAME</stp>
        <stp>[1.Weekly Download.xlsm]Coded!R303C44</stp>
        <tr r="AR303" s="14"/>
      </tp>
      <tp t="s">
        <v>N</v>
        <stp/>
        <stp>##V3_BDPV12</stp>
        <stp>XS2390401524 Corp</stp>
        <stp>SUSTAINABILITY_BOND_IND</stp>
        <stp>[1.Weekly Download.xlsm]Coded!R129C56</stp>
        <tr r="BD129" s="14"/>
        <tr r="BD129" s="14"/>
      </tp>
      <tp t="s">
        <v>China Great Wall AMC International Holdings Co Ltd</v>
        <stp/>
        <stp>##V3_BDPV12</stp>
        <stp>XS2471127584 Corp</stp>
        <stp>GUARANTOR_NAME</stp>
        <stp>[1.Weekly Download.xlsm]Coded!R104C44</stp>
        <tr r="AR104" s="14"/>
        <tr r="AR104" s="14"/>
      </tp>
      <tp t="s">
        <v>ABC International Holdings Ltd</v>
        <stp/>
        <stp>##V3_BDPV12</stp>
        <stp>XS2379487189 Corp</stp>
        <stp>GUARANTOR_NAME</stp>
        <stp>[1.Weekly Download.xlsm]Coded!R159C44</stp>
        <tr r="AR159" s="14"/>
        <tr r="AR159" s="14"/>
      </tp>
      <tp t="s">
        <v>USD</v>
        <stp/>
        <stp>##V3_BDPV12</stp>
        <stp>XS2262084374 Corp</stp>
        <stp>CRNCY</stp>
        <stp>[1.Weekly Download.xlsm]Coded!R260C52</stp>
        <tr r="AZ260" s="14"/>
        <tr r="AZ260" s="14"/>
      </tp>
      <tp t="s">
        <v>#N/A N/A</v>
        <stp/>
        <stp>##V3_BDPV12</stp>
        <stp>XS2427980821 Corp</stp>
        <stp>RTG_MDY_LT_CORP_FAMILY</stp>
        <stp>[1.Weekly Download.xlsm]Coded!R114C14</stp>
        <tr r="N114" s="14"/>
      </tp>
      <tp t="s">
        <v>China Construction Bank Corp/Hong Kong</v>
        <stp/>
        <stp>##V3_BDPV12</stp>
        <stp>XS2388909181 Corp</stp>
        <stp>GUARANTOR_NAME</stp>
        <stp>[1.Weekly Download.xlsm]Coded!R144C44</stp>
        <tr r="AR144" s="14"/>
        <tr r="AR144" s="14"/>
      </tp>
      <tp t="s">
        <v>Power Construction Corp of China</v>
        <stp/>
        <stp>##V3_BDPV12</stp>
        <stp>XS2269194499 Corp</stp>
        <stp>GUARANTOR_NAME</stp>
        <stp>[1.Weekly Download.xlsm]Coded!R234C44</stp>
        <tr r="AR234" s="14"/>
        <tr r="AR234" s="14"/>
      </tp>
      <tp t="s">
        <v>USD</v>
        <stp/>
        <stp>##V3_BDPV12</stp>
        <stp>XS2206799004 Corp</stp>
        <stp>CRNCY</stp>
        <stp>[1.Weekly Download.xlsm]Coded!R282C52</stp>
        <tr r="AZ282" s="14"/>
        <tr r="AZ282" s="14"/>
      </tp>
      <tp t="s">
        <v>#N/A N/A</v>
        <stp/>
        <stp>##V3_BDPV12</stp>
        <stp>XS2322572459 Corp</stp>
        <stp>RTG_MDY_LT_CORP_FAMILY</stp>
        <stp>[1.Weekly Download.xlsm]Coded!R236C14</stp>
        <tr r="N236" s="14"/>
      </tp>
      <tp t="s">
        <v>China Railway Construction Corp Ltd</v>
        <stp/>
        <stp>##V3_BDPV12</stp>
        <stp>XS2340539142 Corp</stp>
        <stp>GUARANTOR_NAME</stp>
        <stp>[1.Weekly Download.xlsm]Coded!R214C44</stp>
        <tr r="AR214" s="14"/>
        <tr r="AR214" s="14"/>
      </tp>
      <tp t="s">
        <v>#N/A N/A</v>
        <stp/>
        <stp>##V3_BDPV12</stp>
        <stp>XS2298176988 Corp</stp>
        <stp>RTG_MDY_LT_CORP_FAMILY</stp>
        <stp>[1.Weekly Download.xlsm]Coded!R238C14</stp>
        <tr r="N238" s="14"/>
      </tp>
      <tp t="s">
        <v>#N/A N/A</v>
        <stp/>
        <stp>##V3_BDPV12</stp>
        <stp>XS2287540053 Corp</stp>
        <stp>FLOATER_FORMULA</stp>
        <stp>[1.Weekly Download.xlsm]Coded!R210C30</stp>
        <tr r="AD210" s="14"/>
      </tp>
      <tp t="s">
        <v>China Oilfield Services Ltd</v>
        <stp/>
        <stp>##V3_BDPV12</stp>
        <stp>XS2180875234 Corp</stp>
        <stp>GUARANTOR_NAME</stp>
        <stp>[1.Weekly Download.xlsm]Coded!R301C44</stp>
        <tr r="AR301" s="14"/>
        <tr r="AR301" s="14"/>
      </tp>
      <tp t="s">
        <v>USD</v>
        <stp/>
        <stp>##V3_BDPV12</stp>
        <stp>XS2333154867 Corp</stp>
        <stp>CRNCY</stp>
        <stp>[1.Weekly Download.xlsm]Coded!R216C52</stp>
        <tr r="AZ216" s="14"/>
        <tr r="AZ216" s="14"/>
      </tp>
      <tp t="s">
        <v>USD</v>
        <stp/>
        <stp>##V3_BDPV12</stp>
        <stp>XS2208275854 Corp</stp>
        <stp>CRNCY</stp>
        <stp>[1.Weekly Download.xlsm]Coded!R290C52</stp>
        <tr r="AZ290" s="14"/>
        <tr r="AZ290" s="14"/>
      </tp>
      <tp t="s">
        <v>#N/A N/A</v>
        <stp/>
        <stp>##V3_BDPV12</stp>
        <stp>XS2390401524 Corp</stp>
        <stp>FLOATER_FORMULA</stp>
        <stp>[1.Weekly Download.xlsm]Coded!R129C30</stp>
        <tr r="AD129" s="14"/>
      </tp>
      <tp t="s">
        <v>USD</v>
        <stp/>
        <stp>##V3_BDPV12</stp>
        <stp>US056752AV05 Corp</stp>
        <stp>CRNCY</stp>
        <stp>[1.Weekly Download.xlsm]Coded!R164C52</stp>
        <tr r="AZ164" s="14"/>
        <tr r="AZ164" s="14"/>
      </tp>
      <tp t="s">
        <v>Subsidiaries</v>
        <stp/>
        <stp>##V3_BDPV12</stp>
        <stp>XS2382274376 Corp</stp>
        <stp>GUARANTOR_NAME</stp>
        <stp>[1.Weekly Download.xlsm]Coded!R157C44</stp>
        <tr r="AR157" s="14"/>
        <tr r="AR157" s="14"/>
      </tp>
      <tp t="s">
        <v>USD</v>
        <stp/>
        <stp>##V3_BDPV12</stp>
        <stp>XS2343627712 Corp</stp>
        <stp>CRNCY</stp>
        <stp>[1.Weekly Download.xlsm]Coded!R218C52</stp>
        <tr r="AZ218" s="14"/>
        <tr r="AZ218" s="14"/>
      </tp>
      <tp t="s">
        <v>USD</v>
        <stp/>
        <stp>##V3_BDPV12</stp>
        <stp>XS2343627712 Corp</stp>
        <stp>CRNCY</stp>
        <stp>[1.Weekly Download.xlsm]Coded!R203C52</stp>
        <tr r="AZ203" s="14"/>
        <tr r="AZ203" s="14"/>
      </tp>
      <tp t="s">
        <v>USD</v>
        <stp/>
        <stp>##V3_BDPV12</stp>
        <stp>XS2176772205 Corp</stp>
        <stp>CRNCY</stp>
        <stp>[1.Weekly Download.xlsm]Coded!R298C52</stp>
        <tr r="AZ298" s="14"/>
        <tr r="AZ298" s="14"/>
      </tp>
      <tp t="s">
        <v>USD</v>
        <stp/>
        <stp>##V3_BDPV12</stp>
        <stp>XS2461766805 Corp</stp>
        <stp>CRNCY</stp>
        <stp>[1.Weekly Download.xlsm]Coded!R105C52</stp>
        <tr r="AZ105" s="14"/>
        <tr r="AZ105" s="14"/>
      </tp>
      <tp t="s">
        <v>#N/A N/A</v>
        <stp/>
        <stp>##V3_BDPV12</stp>
        <stp>XS2385820597 Corp</stp>
        <stp>FLOATER_FORMULA</stp>
        <stp>[1.Weekly Download.xlsm]Coded!R140C30</stp>
        <tr r="AD140" s="14"/>
      </tp>
      <tp t="s">
        <v>USD</v>
        <stp/>
        <stp>##V3_BDPV12</stp>
        <stp>XS2349205455 Corp</stp>
        <stp>CRNCY</stp>
        <stp>[1.Weekly Download.xlsm]Coded!R197C52</stp>
        <tr r="AZ197" s="14"/>
        <tr r="AZ197" s="14"/>
      </tp>
      <tp t="s">
        <v>#N/A N/A</v>
        <stp/>
        <stp>##V3_BDPV12</stp>
        <stp>XS2384610577 Corp</stp>
        <stp>FLOATER_FORMULA</stp>
        <stp>[1.Weekly Download.xlsm]Coded!R149C30</stp>
        <tr r="AD149" s="14"/>
      </tp>
      <tp t="s">
        <v>Subsidiaries</v>
        <stp/>
        <stp>##V3_BDPV12</stp>
        <stp>XS2293903840 Corp</stp>
        <stp>GUARANTOR_NAME</stp>
        <stp>[1.Weekly Download.xlsm]Coded!R254C44</stp>
        <tr r="AR254" s="14"/>
        <tr r="AR254" s="14"/>
      </tp>
      <tp t="s">
        <v>USD</v>
        <stp/>
        <stp>##V3_BDPV12</stp>
        <stp>XS2251156563 Corp</stp>
        <stp>CRNCY</stp>
        <stp>[1.Weekly Download.xlsm]Coded!R190C52</stp>
        <tr r="AZ190" s="14"/>
        <tr r="AZ190" s="14"/>
      </tp>
      <tp t="s">
        <v>#N/A N/A</v>
        <stp/>
        <stp>##V3_BDPV12</stp>
        <stp>XS2388293487 Corp</stp>
        <stp>RTG_MDY_LT_CORP_FAMILY</stp>
        <stp>[1.Weekly Download.xlsm]Coded!R139C14</stp>
        <tr r="N139" s="14"/>
      </tp>
      <tp t="s">
        <v>#N/A N/A</v>
        <stp/>
        <stp>##V3_BDPV12</stp>
        <stp>FJSUNZ CH Equity</stp>
        <stp>RTG_MDY_FOREIGN_LT_BANK_DEPOSITS</stp>
        <stp>[1.Weekly Download.xlsm]Coded!R267C20</stp>
        <tr r="T267" s="14"/>
        <tr r="T267" s="14"/>
      </tp>
      <tp t="s">
        <v>#N/A N/A</v>
        <stp/>
        <stp>##V3_BDPV12</stp>
        <stp>FJSUNZ CH Equity</stp>
        <stp>RTG_MDY_FOREIGN_LT_BANK_DEPOSITS</stp>
        <stp>[1.Weekly Download.xlsm]Coded!R281C20</stp>
        <tr r="T281" s="14"/>
        <tr r="T281" s="14"/>
      </tp>
      <tp t="s">
        <v>CMB Financial Leasing Co Ltd</v>
        <stp/>
        <stp>##V3_BDPV12</stp>
        <stp>24065661 CompanyID</stp>
        <stp>Name</stp>
        <stp>[1.Weekly Download.xlsm]Coded!R30C7</stp>
        <tr r="G30" s="14"/>
        <tr r="G30" s="14"/>
      </tp>
      <tp t="s">
        <v>#N/A Invalid Security</v>
        <stp/>
        <stp>##V3_BDPV12</stp>
        <stp xml:space="preserve"> CompanyID</stp>
        <stp>Name</stp>
        <stp>[1.Weekly Download.xlsm]Coded!R87C7</stp>
        <tr r="G87" s="14"/>
      </tp>
      <tp t="s">
        <v>#N/A Invalid Security</v>
        <stp/>
        <stp>##V3_BDPV12</stp>
        <stp xml:space="preserve"> CompanyID</stp>
        <stp>Name</stp>
        <stp>[1.Weekly Download.xlsm]Coded!R97C7</stp>
        <tr r="G97" s="14"/>
      </tp>
      <tp t="s">
        <v>#N/A Invalid Security</v>
        <stp/>
        <stp>##V3_BDPV12</stp>
        <stp xml:space="preserve"> CompanyID</stp>
        <stp>Name</stp>
        <stp>[1.Weekly Download.xlsm]Coded!R17C7</stp>
        <tr r="G17" s="14"/>
      </tp>
      <tp t="s">
        <v>#N/A Invalid Security</v>
        <stp/>
        <stp>##V3_BDPV12</stp>
        <stp xml:space="preserve"> CompanyID</stp>
        <stp>Name</stp>
        <stp>[1.Weekly Download.xlsm]Coded!R27C7</stp>
        <tr r="G27" s="14"/>
      </tp>
      <tp t="s">
        <v>#N/A Invalid Security</v>
        <stp/>
        <stp>##V3_BDPV12</stp>
        <stp xml:space="preserve"> CompanyID</stp>
        <stp>Name</stp>
        <stp>[1.Weekly Download.xlsm]Coded!R37C7</stp>
        <tr r="G37" s="14"/>
      </tp>
      <tp t="s">
        <v>#N/A Invalid Security</v>
        <stp/>
        <stp>##V3_BDPV12</stp>
        <stp xml:space="preserve"> CompanyID</stp>
        <stp>Name</stp>
        <stp>[1.Weekly Download.xlsm]Coded!R47C7</stp>
        <tr r="G47" s="14"/>
      </tp>
      <tp t="s">
        <v>#N/A Invalid Security</v>
        <stp/>
        <stp>##V3_BDPV12</stp>
        <stp xml:space="preserve"> CompanyID</stp>
        <stp>Name</stp>
        <stp>[1.Weekly Download.xlsm]Coded!R57C7</stp>
        <tr r="G57" s="14"/>
      </tp>
      <tp t="s">
        <v>#N/A Invalid Security</v>
        <stp/>
        <stp>##V3_BDPV12</stp>
        <stp xml:space="preserve"> CompanyID</stp>
        <stp>Name</stp>
        <stp>[1.Weekly Download.xlsm]Coded!R67C7</stp>
        <tr r="G67" s="14"/>
      </tp>
      <tp t="s">
        <v>#N/A Invalid Security</v>
        <stp/>
        <stp>##V3_BDPV12</stp>
        <stp xml:space="preserve"> CompanyID</stp>
        <stp>Name</stp>
        <stp>[1.Weekly Download.xlsm]Coded!R77C7</stp>
        <tr r="G77" s="14"/>
      </tp>
      <tp t="s">
        <v>Nanjing Jiangning Economic Tec</v>
        <stp/>
        <stp>##V3_BDPV12</stp>
        <stp>39970448 CompanyID</stp>
        <stp>Name</stp>
        <stp>[1.Weekly Download.xlsm]Coded!R84C7</stp>
        <tr r="G84" s="14"/>
        <tr r="G84" s="14"/>
      </tp>
    </main>
    <main first="bofaddin.rtdserver">
      <tp t="s">
        <v>#N/A N/A</v>
        <stp/>
        <stp>BDS|11481140386670884951</stp>
        <tr r="AS234" s="14"/>
      </tp>
      <tp t="s">
        <v>#N/A N/A</v>
        <stp/>
        <stp>BDS|12871690548486564770</stp>
        <tr r="AS201" s="14"/>
      </tp>
      <tp t="s">
        <v>#N/A N/A</v>
        <stp/>
        <stp>BDS|13304589036525728126</stp>
        <tr r="AL165" s="14"/>
        <tr r="F165" s="14"/>
      </tp>
      <tp t="s">
        <v>#N/A N/A</v>
        <stp/>
        <stp>BDS|16841739658702574780</stp>
        <tr r="AS268" s="14"/>
      </tp>
      <tp t="s">
        <v>#N/A N/A</v>
        <stp/>
        <stp>BDS|12354255704064560597</stp>
        <tr r="F285" s="14"/>
      </tp>
    </main>
    <main first="bloomberg.rtd">
      <tp t="s">
        <v>#N/A N/A</v>
        <stp/>
        <stp>##V3_BDPV12</stp>
        <stp>1484684D CH Equity</stp>
        <stp>EQY_PRIM_SECURITY_PRIM_EXCH</stp>
        <stp>[1.Weekly Download.xlsm]Coded!R124C35</stp>
        <tr r="AI124" s="14"/>
      </tp>
    </main>
    <main first="bofaddin.rtdserver">
      <tp t="s">
        <v>#N/A N/A</v>
        <stp/>
        <stp>BDS|14823744509731119380</stp>
        <tr r="AS277" s="14"/>
      </tp>
      <tp t="s">
        <v>#N/A N/A</v>
        <stp/>
        <stp>BDS|13237440814556969166</stp>
        <tr r="AL85" s="14"/>
        <tr r="AL85" s="14"/>
        <tr r="F85" s="14"/>
        <tr r="F85" s="14"/>
      </tp>
    </main>
    <main first="bloomberg.rtd">
      <tp t="s">
        <v>20/9/2023</v>
        <stp/>
        <stp>##V3_BDPV12</stp>
        <stp>XS2690707497 Corp</stp>
        <stp>INT_ACC_DT</stp>
        <stp>[1.Weekly Download.xlsm]Coded!R8C47</stp>
        <tr r="AU8" s="14"/>
        <tr r="AU8" s="14"/>
        <tr r="AU8" s="14"/>
      </tp>
    </main>
    <main first="bofaddin.rtdserver">
      <tp t="s">
        <v>#N/A N/A</v>
        <stp/>
        <stp>BDS|15773781413142692084</stp>
        <tr r="AL205" s="14"/>
        <tr r="F205" s="14"/>
      </tp>
      <tp t="s">
        <v>#N/A N/A</v>
        <stp/>
        <stp>BDS|16641794810262885353</stp>
        <tr r="AL281" s="14"/>
        <tr r="F281" s="14"/>
      </tp>
      <tp t="s">
        <v>#N/A N/A</v>
        <stp/>
        <stp>BDS|16395910564668488014</stp>
        <tr r="AL202" s="14"/>
        <tr r="F202" s="14"/>
      </tp>
      <tp t="s">
        <v>#N/A N/A</v>
        <stp/>
        <stp>BDS|15078387946134536784</stp>
        <tr r="AL11" s="14"/>
        <tr r="F11" s="14"/>
      </tp>
      <tp t="s">
        <v>#N/A N/A</v>
        <stp/>
        <stp>BDS|15175004431653282423</stp>
        <tr r="AS108" s="14"/>
      </tp>
      <tp t="s">
        <v>#N/A N/A</v>
        <stp/>
        <stp>BDS|13497184938571687121</stp>
        <tr r="AL6" s="14"/>
        <tr r="F6" s="14"/>
      </tp>
      <tp t="s">
        <v>#N/A N/A</v>
        <stp/>
        <stp>BDS|10178277657230076613</stp>
        <tr r="AS90" s="14"/>
      </tp>
      <tp t="s">
        <v>#N/A N/A</v>
        <stp/>
        <stp>BDS|10283685303006146190</stp>
        <tr r="AL56" s="14"/>
        <tr r="F56" s="14"/>
      </tp>
      <tp t="s">
        <v>#N/A N/A</v>
        <stp/>
        <stp>BDS|17018211742758333817</stp>
        <tr r="AL206" s="14"/>
        <tr r="F206" s="14"/>
      </tp>
      <tp t="s">
        <v>#N/A N/A</v>
        <stp/>
        <stp>BDS|16157567057472574542</stp>
        <tr r="AS240" s="14"/>
      </tp>
      <tp t="s">
        <v>#N/A N/A</v>
        <stp/>
        <stp>BDS|11470479848100533086</stp>
        <tr r="AS249" s="14"/>
        <tr r="AS261" s="14"/>
      </tp>
      <tp t="s">
        <v>#N/A N/A</v>
        <stp/>
        <stp>BDS|14447650084719787246</stp>
        <tr r="AS264" s="14"/>
      </tp>
    </main>
    <main first="bloomberg.rtd">
      <tp t="s">
        <v>#N/A N/A</v>
        <stp/>
        <stp>##V3_BDPV12</stp>
        <stp>1571823D HK Equity</stp>
        <stp>EQY_PRIM_SECURITY_PRIM_EXCH</stp>
        <stp>[1.Weekly Download.xlsm]Coded!R298C35</stp>
        <tr r="AI298" s="14"/>
      </tp>
      <tp t="s">
        <v>#N/A N/A</v>
        <stp/>
        <stp>##V3_BDPV12</stp>
        <stp>1571823D HK Equity</stp>
        <stp>EQY_PRIM_SECURITY_PRIM_EXCH</stp>
        <stp>[1.Weekly Download.xlsm]Coded!R299C35</stp>
        <tr r="AI299" s="14"/>
      </tp>
      <tp t="s">
        <v>#N/A N/A</v>
        <stp/>
        <stp>##V3_BDPV12</stp>
        <stp>1467883D CH Equity</stp>
        <stp>EQY_PRIM_SECURITY_PRIM_EXCH</stp>
        <stp>[1.Weekly Download.xlsm]Coded!R112C35</stp>
        <tr r="AI112" s="14"/>
      </tp>
      <tp t="s">
        <v>#N/A N/A</v>
        <stp/>
        <stp>##V3_BDPV12</stp>
        <stp>1571823D HK Equity</stp>
        <stp>EQY_PRIM_SECURITY_PRIM_EXCH</stp>
        <stp>[1.Weekly Download.xlsm]Coded!R309C35</stp>
        <tr r="AI309" s="14"/>
      </tp>
      <tp t="s">
        <v>#N/A N/A</v>
        <stp/>
        <stp>##V3_BDPV12</stp>
        <stp>1571823D HK Equity</stp>
        <stp>EQY_PRIM_SECURITY_PRIM_EXCH</stp>
        <stp>[1.Weekly Download.xlsm]Coded!R310C35</stp>
        <tr r="AI310" s="14"/>
      </tp>
    </main>
    <main first="bofaddin.rtdserver">
      <tp t="s">
        <v>#N/A N/A</v>
        <stp/>
        <stp>BDS|14577522132665311628</stp>
        <tr r="AS314" s="14"/>
      </tp>
      <tp t="s">
        <v>#N/A N/A</v>
        <stp/>
        <stp>BDS|15572701463553703648</stp>
        <tr r="AL235" s="14"/>
        <tr r="F235" s="14"/>
      </tp>
    </main>
    <main first="bloomberg.rtd">
      <tp t="s">
        <v>#N/A N/A</v>
        <stp/>
        <stp>##V3_BDPV12</stp>
        <stp>1554791D CH Equity</stp>
        <stp>EQY_PRIM_SECURITY_PRIM_EXCH</stp>
        <stp>[1.Weekly Download.xlsm]Coded!R223C35</stp>
        <tr r="AI223" s="14"/>
      </tp>
      <tp t="s">
        <v>#N/A N/A</v>
        <stp/>
        <stp>##V3_BDPV12</stp>
        <stp>1554791D CH Equity</stp>
        <stp>EQY_PRIM_SECURITY_PRIM_EXCH</stp>
        <stp>[1.Weekly Download.xlsm]Coded!R204C35</stp>
        <tr r="AI204" s="14"/>
      </tp>
      <tp t="s">
        <v>#N/A N/A</v>
        <stp/>
        <stp>##V3_BDPV12</stp>
        <stp>1554791D CH Equity</stp>
        <stp>EQY_PRIM_SECURITY_PRIM_EXCH</stp>
        <stp>[1.Weekly Download.xlsm]Coded!R262C35</stp>
        <tr r="AI262" s="14"/>
      </tp>
      <tp t="s">
        <v>#N/A N/A</v>
        <stp/>
        <stp>##V3_BDPV12</stp>
        <stp>1571823D HK Equity</stp>
        <stp>EQY_PRIM_SECURITY_PRIM_EXCH</stp>
        <stp>[1.Weekly Download.xlsm]Coded!R194C35</stp>
        <tr r="AI194" s="14"/>
      </tp>
    </main>
    <main first="bofaddin.rtdserver">
      <tp t="s">
        <v>#N/A N/A</v>
        <stp/>
        <stp>BDH|10438949011668077108</stp>
        <tr r="D11" s="24"/>
      </tp>
    </main>
    <main first="bloomberg.rtd">
      <tp t="s">
        <v>BBB</v>
        <stp/>
        <stp>##V3_BDPV12</stp>
        <stp>1274279D CH Equity</stp>
        <stp>RTG_FITCH_LT_ISSUER_DEFAULT</stp>
        <stp>[1.Weekly Download.xlsm]Coded!R29C62</stp>
        <tr r="BJ29" s="14"/>
        <tr r="BJ29" s="14"/>
      </tp>
    </main>
    <main first="bofaddin.rtdserver">
      <tp t="s">
        <v>#N/A N/A</v>
        <stp/>
        <stp>BDH|17110588348851158625</stp>
        <tr r="E24" s="24"/>
        <tr r="E24" s="24"/>
      </tp>
    </main>
    <main first="bloomberg.rtd">
      <tp t="s">
        <v>#N/A N/A</v>
        <stp/>
        <stp>##V3_BDPV12</stp>
        <stp>0768356D CH Equity</stp>
        <stp>RTG_FITCH_LT_ISSUER_DEFAULT</stp>
        <stp>[1.Weekly Download.xlsm]Coded!R32C24</stp>
        <tr r="X32" s="14"/>
        <tr r="X32" s="14"/>
      </tp>
      <tp t="s">
        <v>#N/A N/A</v>
        <stp/>
        <stp>##V3_BDPV12</stp>
        <stp>0768356D CH Equity</stp>
        <stp>RTG_FITCH_LT_ISSUER_DEFAULT</stp>
        <stp>[1.Weekly Download.xlsm]Coded!R31C24</stp>
        <tr r="X31" s="14"/>
        <tr r="X31" s="14"/>
      </tp>
      <tp t="s">
        <v>#N/A N/A</v>
        <stp/>
        <stp>##V3_BDPV12</stp>
        <stp>0768356D CH Equity</stp>
        <stp>RTG_FITCH_LT_ISSUER_DEFAULT</stp>
        <stp>[1.Weekly Download.xlsm]Coded!R57C24</stp>
        <tr r="X57" s="14"/>
        <tr r="X57" s="14"/>
      </tp>
    </main>
    <main first="bofaddin.rtdserver">
      <tp t="s">
        <v>#N/A N/A</v>
        <stp/>
        <stp>BDH|10576732032936007313</stp>
        <tr r="P31" s="24"/>
        <tr r="P31" s="24"/>
      </tp>
      <tp t="s">
        <v>#N/A N/A</v>
        <stp/>
        <stp>BDH|17669816794705643202</stp>
        <tr r="O7" s="24"/>
        <tr r="O7" s="24"/>
      </tp>
    </main>
    <main first="bloomberg.rtd">
      <tp t="s">
        <v>Baa3</v>
        <stp/>
        <stp>##V3_BDPV12</stp>
        <stp>1529346D CH Equity</stp>
        <stp>RTG_MOODY_LONG_TERM</stp>
        <stp>[1.Weekly Download.xlsm]Coded!R250C21</stp>
        <tr r="U250" s="14"/>
        <tr r="U250" s="14"/>
        <tr r="U250" s="14"/>
      </tp>
      <tp t="s">
        <v>#N/A N/A</v>
        <stp/>
        <stp>##V3_BDPV12</stp>
        <stp>1084210D CH Equity</stp>
        <stp>RTG_FITCH_LT_ISSUER_DEFAULT</stp>
        <stp>[1.Weekly Download.xlsm]Coded!R58C62</stp>
        <tr r="BJ58" s="14"/>
      </tp>
      <tp t="s">
        <v>BBB</v>
        <stp/>
        <stp>##V3_BDPV12</stp>
        <stp>1274279D CH Equity</stp>
        <stp>RTG_FITCH_LT_ISSUER_DEFAULT</stp>
        <stp>[1.Weekly Download.xlsm]Coded!R29C24</stp>
        <tr r="X29" s="14"/>
        <tr r="X29" s="14"/>
        <tr r="X29" s="14"/>
      </tp>
      <tp t="s">
        <v>#N/A N/A</v>
        <stp/>
        <stp>##V3_BDPV12</stp>
        <stp>1084210D CH Equity</stp>
        <stp>RTG_FITCH_LT_ISSUER_DEFAULT</stp>
        <stp>[1.Weekly Download.xlsm]Coded!R90C62</stp>
        <tr r="BJ90" s="14"/>
      </tp>
      <tp t="s">
        <v>#N/A N/A</v>
        <stp/>
        <stp>##V3_BDPV12</stp>
        <stp>2210113D CH Equity</stp>
        <stp>RTG_FITCH_LT_ISSUER_DEFAULT</stp>
        <stp>[1.Weekly Download.xlsm]Coded!R59C62</stp>
        <tr r="BJ59" s="14"/>
      </tp>
      <tp t="s">
        <v>#N/A N/A</v>
        <stp/>
        <stp>##V3_BDPV12</stp>
        <stp>1541640D CH Equity</stp>
        <stp>RTG_MOODY_LONG_TERM</stp>
        <stp>[1.Weekly Download.xlsm]Coded!R133C21</stp>
        <tr r="U133" s="14"/>
        <tr r="U133" s="14"/>
      </tp>
      <tp t="s">
        <v>#N/A N/A</v>
        <stp/>
        <stp>##V3_BDPV12</stp>
        <stp>0768356D CH Equity</stp>
        <stp>RTG_FITCH_LT_ISSUER_DEFAULT</stp>
        <stp>[1.Weekly Download.xlsm]Coded!R57C62</stp>
        <tr r="BJ57" s="14"/>
      </tp>
      <tp t="s">
        <v>#N/A N/A</v>
        <stp/>
        <stp>##V3_BDPV12</stp>
        <stp>0768356D CH Equity</stp>
        <stp>RTG_FITCH_LT_ISSUER_DEFAULT</stp>
        <stp>[1.Weekly Download.xlsm]Coded!R32C62</stp>
        <tr r="BJ32" s="14"/>
      </tp>
      <tp t="s">
        <v>#N/A N/A</v>
        <stp/>
        <stp>##V3_BDPV12</stp>
        <stp>0768356D CH Equity</stp>
        <stp>RTG_FITCH_LT_ISSUER_DEFAULT</stp>
        <stp>[1.Weekly Download.xlsm]Coded!R31C62</stp>
        <tr r="BJ31" s="14"/>
      </tp>
      <tp t="s">
        <v>#N/A N/A</v>
        <stp/>
        <stp>##V3_BDPV12</stp>
        <stp>1400277D MA Equity</stp>
        <stp>RTG_FITCH_LT_ISSUER_DEFAULT</stp>
        <stp>[1.Weekly Download.xlsm]Coded!R28C62</stp>
        <tr r="BJ28" s="14"/>
      </tp>
      <tp t="s">
        <v>Baa1</v>
        <stp/>
        <stp>##V3_BDPV12</stp>
        <stp>0623979D CH Equity</stp>
        <stp>RTG_MOODY_LONG_TERM</stp>
        <stp>[1.Weekly Download.xlsm]Coded!R234C21</stp>
        <tr r="U234" s="14"/>
        <tr r="U234" s="14"/>
        <tr r="U234" s="14"/>
      </tp>
      <tp t="s">
        <v>Baa1</v>
        <stp/>
        <stp>##V3_BDPV12</stp>
        <stp>0623979D CH Equity</stp>
        <stp>RTG_MOODY_LONG_TERM</stp>
        <stp>[1.Weekly Download.xlsm]Coded!R274C21</stp>
        <tr r="U274" s="14"/>
        <tr r="U274" s="14"/>
        <tr r="U274" s="14"/>
      </tp>
      <tp t="s">
        <v>#N/A Field Not Applicable</v>
        <stp/>
        <stp>##V3_BDPV12</stp>
        <stp>XS2127837909 Corp</stp>
        <stp>ISSUE_PX</stp>
        <stp>[1.Weekly Download.xlsm]Coded!R285C54</stp>
        <tr r="BB285" s="14"/>
      </tp>
      <tp>
        <v>99.433999999999997</v>
        <stp/>
        <stp>##V3_BDPV12</stp>
        <stp>XS2249848719 Corp</stp>
        <stp>ISSUE_PX</stp>
        <stp>[1.Weekly Download.xlsm]Coded!R241C54</stp>
        <tr r="BB241" s="14"/>
        <tr r="BB241" s="14"/>
      </tp>
      <tp>
        <v>99.906000000000006</v>
        <stp/>
        <stp>##V3_BDPV12</stp>
        <stp>XS2359947715 Corp</stp>
        <stp>ISSUE_PX</stp>
        <stp>[1.Weekly Download.xlsm]Coded!R186C54</stp>
        <tr r="BB186" s="14"/>
        <tr r="BB186" s="14"/>
      </tp>
      <tp t="s">
        <v>#N/A N/A</v>
        <stp/>
        <stp>##V3_BDPV12</stp>
        <stp>1666862D CH Equity</stp>
        <stp>RTG_MDY_ISSUER</stp>
        <stp>[1.Weekly Download.xlsm]Coded!R147C19</stp>
        <tr r="S147" s="14"/>
        <tr r="S147" s="14"/>
      </tp>
      <tp t="s">
        <v>#N/A N/A</v>
        <stp/>
        <stp>##V3_BDPV12</stp>
        <stp>1767879D CH Equity</stp>
        <stp>RTG_MDY_ISSUER</stp>
        <stp>[1.Weekly Download.xlsm]Coded!R156C19</stp>
        <tr r="S156" s="14"/>
        <tr r="S156" s="14"/>
      </tp>
      <tp t="s">
        <v>#N/A N/A</v>
        <stp/>
        <stp>##V3_BDPV12</stp>
        <stp>0623979D CH Equity</stp>
        <stp>RTG_MDY_ISSUER</stp>
        <stp>[1.Weekly Download.xlsm]Coded!R274C19</stp>
        <tr r="S274" s="14"/>
        <tr r="S274" s="14"/>
      </tp>
      <tp t="s">
        <v>#N/A N/A</v>
        <stp/>
        <stp>##V3_BDPV12</stp>
        <stp>0623979D CH Equity</stp>
        <stp>RTG_MDY_ISSUER</stp>
        <stp>[1.Weekly Download.xlsm]Coded!R234C19</stp>
        <tr r="S234" s="14"/>
        <tr r="S234" s="14"/>
      </tp>
      <tp t="s">
        <v>#N/A N/A</v>
        <stp/>
        <stp>##V3_BDPV12</stp>
        <stp>0792980D CH Equity</stp>
        <stp>RTG_MDY_ISSUER</stp>
        <stp>[1.Weekly Download.xlsm]Coded!R242C19</stp>
        <tr r="S242" s="14"/>
        <tr r="S242" s="14"/>
      </tp>
      <tp t="s">
        <v>#N/A N/A</v>
        <stp/>
        <stp>##V3_BDPV12</stp>
        <stp>1022891D CH Equity</stp>
        <stp>RTG_MDY_ISSUER</stp>
        <stp>[1.Weekly Download.xlsm]Coded!R278C59</stp>
        <tr r="BG278" s="14"/>
      </tp>
      <tp t="s">
        <v>#N/A N/A</v>
        <stp/>
        <stp>##V3_BDPV12</stp>
        <stp>1467883D CH Equity</stp>
        <stp>RTG_MDY_ISSUER</stp>
        <stp>[1.Weekly Download.xlsm]Coded!R112C59</stp>
        <tr r="BG112" s="14"/>
      </tp>
      <tp t="s">
        <v>#N/A N/A</v>
        <stp/>
        <stp>##V3_BDPV12</stp>
        <stp>0792980D CH Equity</stp>
        <stp>RTG_MDY_ISSUER</stp>
        <stp>[1.Weekly Download.xlsm]Coded!R242C59</stp>
        <tr r="BG242" s="14"/>
      </tp>
      <tp t="s">
        <v>#N/A N/A</v>
        <stp/>
        <stp>##V3_BDPV12</stp>
        <stp>1022891D CH Equity</stp>
        <stp>RTG_MDY_ISSUER</stp>
        <stp>[1.Weekly Download.xlsm]Coded!R278C19</stp>
        <tr r="S278" s="14"/>
        <tr r="S278" s="14"/>
      </tp>
      <tp t="s">
        <v>#N/A N/A</v>
        <stp/>
        <stp>##V3_BDPV12</stp>
        <stp>1814858D CH Equity</stp>
        <stp>RTG_MDY_ISSUER</stp>
        <stp>[1.Weekly Download.xlsm]Coded!R208C59</stp>
        <tr r="BG208" s="14"/>
      </tp>
      <tp>
        <v>99.323000000000008</v>
        <stp/>
        <stp>##V3_BDPV12</stp>
        <stp>XS2407007942 Corp</stp>
        <stp>ISSUE_PX</stp>
        <stp>[1.Weekly Download.xlsm]Coded!R131C54</stp>
        <tr r="BB131" s="14"/>
        <tr r="BB131" s="14"/>
      </tp>
      <tp>
        <v>99.54</v>
        <stp/>
        <stp>##V3_BDPV12</stp>
        <stp>XS2347497906 Corp</stp>
        <stp>ISSUE_PX</stp>
        <stp>[1.Weekly Download.xlsm]Coded!R196C54</stp>
        <tr r="BB196" s="14"/>
        <tr r="BB196" s="14"/>
      </tp>
      <tp t="s">
        <v>26/1/2023</v>
        <stp/>
        <stp>##V3_BDPV12</stp>
        <stp>XS2427980821 Corp</stp>
        <stp>MATURITY</stp>
        <stp>[1.Weekly Download.xlsm]Coded!R114C48</stp>
        <tr r="AV114" s="14"/>
        <tr r="AV114" s="14"/>
        <tr r="AV114" s="14"/>
      </tp>
      <tp t="s">
        <v>12/3/2024</v>
        <stp/>
        <stp>##V3_BDPV12</stp>
        <stp>XS2278537787 Corp</stp>
        <stp>MATURITY</stp>
        <stp>[1.Weekly Download.xlsm]Coded!R239C48</stp>
        <tr r="AV239" s="14"/>
        <tr r="AV239" s="14"/>
        <tr r="AV239" s="14"/>
      </tp>
      <tp t="s">
        <v>18/8/2026</v>
        <stp/>
        <stp>##V3_BDPV12</stp>
        <stp>XS2266935993 Corp</stp>
        <stp>MATURITY</stp>
        <stp>[1.Weekly Download.xlsm]Coded!R169C48</stp>
        <tr r="AV169" s="14"/>
        <tr r="AV169" s="14"/>
        <tr r="AV169" s="14"/>
      </tp>
      <tp t="s">
        <v>27/1/2025</v>
        <stp/>
        <stp>##V3_BDPV12</stp>
        <stp>XS2368463779 Corp</stp>
        <stp>MATURITY</stp>
        <stp>[1.Weekly Download.xlsm]Coded!R177C48</stp>
        <tr r="AV177" s="14"/>
        <tr r="AV177" s="14"/>
        <tr r="AV177" s="14"/>
      </tp>
      <tp t="s">
        <v>21/4/2025</v>
        <stp/>
        <stp>##V3_BDPV12</stp>
        <stp>XS2469032630 Corp</stp>
        <stp>MATURITY</stp>
        <stp>[1.Weekly Download.xlsm]Coded!R107C48</stp>
        <tr r="AV107" s="14"/>
        <tr r="AV107" s="14"/>
        <tr r="AV107" s="14"/>
      </tp>
      <tp t="s">
        <v>21/7/2023</v>
        <stp/>
        <stp>##V3_BDPV12</stp>
        <stp>XS2279822683 Corp</stp>
        <stp>MATURITY</stp>
        <stp>[1.Weekly Download.xlsm]Coded!R256C48</stp>
        <tr r="AV256" s="14"/>
        <tr r="AV256" s="14"/>
        <tr r="AV256" s="14"/>
      </tp>
      <tp t="s">
        <v>#N/A N/A</v>
        <stp/>
        <stp>##V3_BDPV12</stp>
        <stp>SDGGCZ CH Equity</stp>
        <stp>RTG_MDY_ISSUER</stp>
        <stp>[1.Weekly Download.xlsm]Coded!R162C59</stp>
        <tr r="BG162" s="14"/>
      </tp>
      <tp t="s">
        <v>#N/A N/A</v>
        <stp/>
        <stp>##V3_BDPV12</stp>
        <stp>SDGGCZ CH Equity</stp>
        <stp>RTG_MDY_ISSUER</stp>
        <stp>[1.Weekly Download.xlsm]Coded!R161C59</stp>
        <tr r="BG161" s="14"/>
      </tp>
      <tp t="s">
        <v>15/3/2025</v>
        <stp/>
        <stp>##V3_BDPV12</stp>
        <stp>XS2447542874 Corp</stp>
        <stp>MATURITY</stp>
        <stp>[1.Weekly Download.xlsm]Coded!R112C48</stp>
        <tr r="AV112" s="14"/>
        <tr r="AV112" s="14"/>
        <tr r="AV112" s="14"/>
      </tp>
      <tp t="s">
        <v>4/9/2024</v>
        <stp/>
        <stp>##V3_BDPV12</stp>
        <stp>XS2347769833 Corp</stp>
        <stp>MATURITY</stp>
        <stp>[1.Weekly Download.xlsm]Coded!R204C48</stp>
        <tr r="AV204" s="14"/>
        <tr r="AV204" s="14"/>
        <tr r="AV204" s="14"/>
      </tp>
      <tp t="s">
        <v>#N/A N/A</v>
        <stp/>
        <stp>##V3_BDPV12</stp>
        <stp>SDGGCZ CH Equity</stp>
        <stp>RTG_MDY_ISSUER</stp>
        <stp>[1.Weekly Download.xlsm]Coded!R162C19</stp>
        <tr r="S162" s="14"/>
        <tr r="S162" s="14"/>
      </tp>
      <tp t="s">
        <v>#N/A N/A</v>
        <stp/>
        <stp>##V3_BDPV12</stp>
        <stp>SDGGCZ CH Equity</stp>
        <stp>RTG_MDY_ISSUER</stp>
        <stp>[1.Weekly Download.xlsm]Coded!R161C19</stp>
        <tr r="S161" s="14"/>
        <tr r="S161" s="14"/>
      </tp>
      <tp t="s">
        <v>#N/A N/A</v>
        <stp/>
        <stp>##V3_BDPV12</stp>
        <stp>XS2671498447 Corp</stp>
        <stp>FIXED_REOFFER_SPRD_TO_GOVT_BENCH</stp>
        <stp>[1.Weekly Download.xlsm]Coded!R4C27</stp>
        <tr r="AA4" s="14"/>
      </tp>
      <tp>
        <v>5</v>
        <stp/>
        <stp>##V3_BDPV12</stp>
        <stp>XS2487328499 Corp</stp>
        <stp>CPN</stp>
        <stp>[1.Weekly Download.xlsm]Coded!R93C51</stp>
        <tr r="AY93" s="14"/>
        <tr r="AY93" s="14"/>
      </tp>
      <tp t="s">
        <v>#N/A Field Not Applicable</v>
        <stp/>
        <stp>##V3_BDPV12</stp>
        <stp>XS2527143833 Corp</stp>
        <stp>NXT_CALL_DT</stp>
        <stp>[1.Weekly Download.xlsm]Coded!R86C50</stp>
        <tr r="AX86" s="14"/>
      </tp>
      <tp>
        <v>3.6</v>
        <stp/>
        <stp>##V3_BDPV12</stp>
        <stp>XS2652417788 Corp</stp>
        <stp>CPN</stp>
        <stp>[1.Weekly Download.xlsm]Coded!R22C51</stp>
        <tr r="AY22" s="14"/>
        <tr r="AY22" s="14"/>
      </tp>
      <tp t="s">
        <v>#N/A N/A</v>
        <stp/>
        <stp>##V3_BDPV12</stp>
        <stp>XS2671498447 Corp</stp>
        <stp>RTG_MDY_FOREIGN_LT_BANK_DEPOSITS</stp>
        <stp>[1.Weekly Download.xlsm]Coded!R4C12</stp>
        <tr r="L4" s="14"/>
      </tp>
      <tp t="s">
        <v>#N/A Field Not Applicable</v>
        <stp/>
        <stp>##V3_BDPV12</stp>
        <stp>XS2541678780 Corp</stp>
        <stp>NXT_CALL_DT</stp>
        <stp>[1.Weekly Download.xlsm]Coded!R84C50</stp>
        <tr r="AX84" s="14"/>
      </tp>
      <tp t="s">
        <v>1717950D VI</v>
        <stp/>
        <stp>##V3_BDPV12</stp>
        <stp>XS2663498314 Corp</stp>
        <stp>ISSUER_EQUITY_TICKER</stp>
        <stp>[1.Weekly Download.xlsm]Coded!R20C37</stp>
        <tr r="AK20" s="14"/>
        <tr r="AK20" s="14"/>
      </tp>
      <tp t="s">
        <v>1717950D VI</v>
        <stp/>
        <stp>##V3_BDPV12</stp>
        <stp>XS2663498314 Corp</stp>
        <stp>ISSUER_EQUITY_TICKER</stp>
        <stp>[1.Weekly Download.xlsm]Coded!R20C35</stp>
        <tr r="AI20" s="14"/>
      </tp>
      <tp t="s">
        <v>1500461D UH</v>
        <stp/>
        <stp>##V3_BDPV12</stp>
        <stp>XS2677539541 Corp</stp>
        <stp>ISSUER_EQUITY_TICKER</stp>
        <stp>[1.Weekly Download.xlsm]Coded!R11C35</stp>
        <tr r="AI11" s="14"/>
      </tp>
      <tp t="s">
        <v>1500461D UH</v>
        <stp/>
        <stp>##V3_BDPV12</stp>
        <stp>XS2677539541 Corp</stp>
        <stp>ISSUER_EQUITY_TICKER</stp>
        <stp>[1.Weekly Download.xlsm]Coded!R11C37</stp>
        <tr r="AK11" s="14"/>
        <tr r="AK11" s="14"/>
      </tp>
      <tp t="s">
        <v>#N/A Field Not Applicable</v>
        <stp/>
        <stp>##V3_BDPV12</stp>
        <stp>XS2599011116 Corp</stp>
        <stp>NXT_CALL_DT</stp>
        <stp>[1.Weekly Download.xlsm]Coded!R51C50</stp>
        <tr r="AX51" s="14"/>
      </tp>
      <tp t="s">
        <v>18/2/2022</v>
        <stp/>
        <stp>##V3_BDPV12</stp>
        <stp>XS2463439690 Corp</stp>
        <stp>INT_ACC_DT</stp>
        <stp>[1.Weekly Download.xlsm]Coded!R99C47</stp>
        <tr r="AU99" s="14"/>
        <tr r="AU99" s="14"/>
        <tr r="AU99" s="14"/>
      </tp>
      <tp>
        <v>300000000</v>
        <stp/>
        <stp>##V3_BDPV12</stp>
        <stp>XS2587421681 Corp</stp>
        <stp>AMT_ISSUED</stp>
        <stp>[1.Weekly Download.xlsm]Coded!R60C53</stp>
        <tr r="BA60" s="14"/>
        <tr r="BA60" s="14"/>
      </tp>
      <tp t="s">
        <v>30/11/2022</v>
        <stp/>
        <stp>##V3_BDPV12</stp>
        <stp>XS2559584888 Corp</stp>
        <stp>INT_ACC_DT</stp>
        <stp>[1.Weekly Download.xlsm]Coded!R78C47</stp>
        <tr r="AU78" s="14"/>
        <tr r="AU78" s="14"/>
        <tr r="AU78" s="14"/>
      </tp>
      <tp t="s">
        <v>BBB+</v>
        <stp/>
        <stp>##V3_BDPV12</stp>
        <stp>CCHKCZ HK Equity</stp>
        <stp>RTG_FITCH_LT_ISSUER_DEFAULT</stp>
        <stp>[1.Weekly Download.xlsm]Coded!R123C24</stp>
        <tr r="X123" s="14"/>
        <tr r="X123" s="14"/>
        <tr r="X123" s="14"/>
      </tp>
      <tp t="s">
        <v>BBB+</v>
        <stp/>
        <stp>##V3_BDPV12</stp>
        <stp>CCHKCZ HK Equity</stp>
        <stp>RTG_FITCH_LT_ISSUER_DEFAULT</stp>
        <stp>[1.Weekly Download.xlsm]Coded!R122C24</stp>
        <tr r="X122" s="14"/>
        <tr r="X122" s="14"/>
        <tr r="X122" s="14"/>
      </tp>
      <tp>
        <v>44500000</v>
        <stp/>
        <stp>##V3_BDPV12</stp>
        <stp>XS2502807345 Corp</stp>
        <stp>AMT_ISSUED</stp>
        <stp>[1.Weekly Download.xlsm]Coded!R88C53</stp>
        <tr r="BA88" s="14"/>
        <tr r="BA88" s="14"/>
      </tp>
      <tp t="s">
        <v>26/8/2022</v>
        <stp/>
        <stp>##V3_BDPV12</stp>
        <stp>XS2502812857 Corp</stp>
        <stp>INT_ACC_DT</stp>
        <stp>[1.Weekly Download.xlsm]Coded!R89C47</stp>
        <tr r="AU89" s="14"/>
        <tr r="AU89" s="14"/>
        <tr r="AU89" s="14"/>
      </tp>
      <tp t="s">
        <v>31/5/2023</v>
        <stp/>
        <stp>##V3_BDPV12</stp>
        <stp>HK0000929262 Corp</stp>
        <stp>INT_ACC_DT</stp>
        <stp>[1.Weekly Download.xlsm]Coded!R39C47</stp>
        <tr r="AU39" s="14"/>
        <tr r="AU39" s="14"/>
        <tr r="AU39" s="14"/>
      </tp>
      <tp t="s">
        <v>#N/A Field Not Applicable</v>
        <stp/>
        <stp>##V3_BDPV12</stp>
        <stp>HK0000921020 Corp</stp>
        <stp>NXT_CALL_DT</stp>
        <stp>[1.Weekly Download.xlsm]Coded!R43C50</stp>
        <tr r="AX43" s="14"/>
      </tp>
      <tp t="s">
        <v>11/8/2023</v>
        <stp/>
        <stp>##V3_BDPV12</stp>
        <stp>XS2665495391 Corp</stp>
        <stp>INT_ACC_DT</stp>
        <stp>[1.Weekly Download.xlsm]Coded!R18C47</stp>
        <tr r="AU18" s="14"/>
        <tr r="AU18" s="14"/>
        <tr r="AU18" s="14"/>
      </tp>
      <tp t="s">
        <v>GUANGZHOU DEV DISTRICT</v>
        <stp/>
        <stp>##V3_BDPV12</stp>
        <stp>G238096 Corp</stp>
        <stp>NAME</stp>
        <stp>[1.Weekly Download.xlsm]Coded!R50C4</stp>
        <tr r="D50" s="14"/>
        <tr r="D50" s="14"/>
      </tp>
      <tp t="s">
        <v>7/3/2023</v>
        <stp/>
        <stp>##V3_BDPV12</stp>
        <stp>G238039 Corp</stp>
        <stp>SECURITY_PRICING_DATE</stp>
        <stp>[1.Weekly Download.xlsm]Coded!R58C3</stp>
        <tr r="C58" s="14"/>
        <tr r="C58" s="14"/>
      </tp>
      <tp t="s">
        <v>12/1/2023</v>
        <stp/>
        <stp>##V3_BDPV12</stp>
        <stp>G238027 Corp</stp>
        <stp>SECURITY_PRICING_DATE</stp>
        <stp>[1.Weekly Download.xlsm]Coded!R68C3</stp>
        <tr r="C68" s="14"/>
        <tr r="C68" s="14"/>
      </tp>
      <tp t="s">
        <v>#N/A N/A</v>
        <stp/>
        <stp>##V3_BDPV12</stp>
        <stp>XS2665495391 Corp</stp>
        <stp>RTG_MOODY_LONG_TERM</stp>
        <stp>[1.Weekly Download.xlsm]Coded!R18C13</stp>
        <tr r="M18" s="14"/>
      </tp>
      <tp>
        <v>460000000</v>
        <stp/>
        <stp>##V3_BDPV12</stp>
        <stp>XS2652417788 Corp</stp>
        <stp>AMT_ISSUED</stp>
        <stp>[1.Weekly Download.xlsm]Coded!R22C53</stp>
        <tr r="BA22" s="14"/>
        <tr r="BA22" s="14"/>
      </tp>
      <tp t="s">
        <v>#N/A N/A</v>
        <stp/>
        <stp>##V3_BDPV12</stp>
        <stp>US056752AU22 Corp</stp>
        <stp>GUARANTOR_NAME</stp>
        <stp>[1.Weekly Download.xlsm]Coded!R165C44</stp>
        <tr r="AR165" s="14"/>
      </tp>
      <tp t="s">
        <v>N</v>
        <stp/>
        <stp>##V3_BDPV12</stp>
        <stp>XS2664783565 Corp</stp>
        <stp>GREEN_BOND_LOAN_INDICATOR</stp>
        <stp>[1.Weekly Download.xlsm]Coded!R6C55</stp>
        <tr r="BC6" s="14"/>
        <tr r="BC6" s="14"/>
      </tp>
      <tp t="s">
        <v>#N/A N/A</v>
        <stp/>
        <stp>##V3_BDPV12</stp>
        <stp>XS2455213590 Corp</stp>
        <stp>GUARANTOR_NAME</stp>
        <stp>[1.Weekly Download.xlsm]Coded!R111C44</stp>
        <tr r="AR111" s="14"/>
      </tp>
      <tp t="s">
        <v>#N/A N/A</v>
        <stp/>
        <stp>##V3_BDPV12</stp>
        <stp>XS2123956091 Corp</stp>
        <stp>GUARANTOR_NAME</stp>
        <stp>[1.Weekly Download.xlsm]Coded!R309C44</stp>
        <tr r="AR309" s="14"/>
      </tp>
      <tp t="s">
        <v>China Communications Construction Co Ltd</v>
        <stp/>
        <stp>##V3_BDPV12</stp>
        <stp>XS2102904864 Corp</stp>
        <stp>GUARANTOR_NAME</stp>
        <stp>[1.Weekly Download.xlsm]Coded!R313C44</stp>
        <tr r="AR313" s="14"/>
        <tr r="AR313" s="14"/>
      </tp>
      <tp t="s">
        <v>#N/A N/A</v>
        <stp/>
        <stp>##V3_BDPV12</stp>
        <stp>XS2406547765 Corp</stp>
        <stp>GUARANTOR_NAME</stp>
        <stp>[1.Weekly Download.xlsm]Coded!R117C44</stp>
        <tr r="AR117" s="14"/>
      </tp>
      <tp t="s">
        <v>#N/A N/A</v>
        <stp/>
        <stp>##V3_BDPV12</stp>
        <stp>XS2208844493 Corp</stp>
        <stp>GUARANTOR_NAME</stp>
        <stp>[1.Weekly Download.xlsm]Coded!R287C44</stp>
        <tr r="AR287" s="14"/>
      </tp>
      <tp t="s">
        <v>#N/A N/A</v>
        <stp/>
        <stp>##V3_BDPV12</stp>
        <stp>XS2144033078 Corp</stp>
        <stp>RTG_MDY_LT_CORP_FAMILY</stp>
        <stp>[1.Weekly Download.xlsm]Coded!R300C14</stp>
        <tr r="N300" s="14"/>
      </tp>
      <tp t="s">
        <v>#N/A N/A</v>
        <stp/>
        <stp>##V3_BDPV12</stp>
        <stp>FYCCIZ CH Equity</stp>
        <stp>RTG_MDY_FOREIGN_LT_BANK_DEPOSITS</stp>
        <stp>[1.Weekly Download.xlsm]Coded!R191C20</stp>
        <tr r="T191" s="14"/>
        <tr r="T191" s="14"/>
      </tp>
      <tp t="s">
        <v>AVIC International Leasing Co Ltd</v>
        <stp/>
        <stp>##V3_BDPV12</stp>
        <stp>XS2471903331 Corp</stp>
        <stp>GUARANTOR_NAME</stp>
        <stp>[1.Weekly Download.xlsm]Coded!R100C44</stp>
        <tr r="AR100" s="14"/>
        <tr r="AR100" s="14"/>
      </tp>
      <tp t="s">
        <v>USD</v>
        <stp/>
        <stp>##V3_BDPV12</stp>
        <stp>XS2227193211 Corp</stp>
        <stp>CRNCY</stp>
        <stp>[1.Weekly Download.xlsm]Coded!R279C52</stp>
        <tr r="AZ279" s="14"/>
        <tr r="AZ279" s="14"/>
      </tp>
      <tp t="s">
        <v>#N/A N/A</v>
        <stp/>
        <stp>##V3_BDPV12</stp>
        <stp>XS2422384946 Corp</stp>
        <stp>RTG_MDY_LT_CORP_FAMILY</stp>
        <stp>[1.Weekly Download.xlsm]Coded!R121C14</stp>
        <tr r="N121" s="14"/>
      </tp>
      <tp t="s">
        <v>N</v>
        <stp/>
        <stp>##V3_BDPV12</stp>
        <stp>XS2298176988 Corp</stp>
        <stp>SUSTAINABILITY_BOND_IND</stp>
        <stp>[1.Weekly Download.xlsm]Coded!R238C56</stp>
        <tr r="BD238" s="14"/>
        <tr r="BD238" s="14"/>
      </tp>
      <tp t="s">
        <v>#N/A N/A</v>
        <stp/>
        <stp>##V3_BDPV12</stp>
        <stp>XS2320304376 Corp</stp>
        <stp>GUARANTOR_NAME</stp>
        <stp>[1.Weekly Download.xlsm]Coded!R208C44</stp>
        <tr r="AR208" s="14"/>
      </tp>
      <tp t="s">
        <v>China Chengtong Hong Kong Co Ltd</v>
        <stp/>
        <stp>##V3_BDPV12</stp>
        <stp>XS2413634572 Corp</stp>
        <stp>GUARANTOR_NAME</stp>
        <stp>[1.Weekly Download.xlsm]Coded!R122C44</stp>
        <tr r="AR122" s="14"/>
        <tr r="AR122" s="14"/>
      </tp>
      <tp t="s">
        <v>Fujian Yango Group Co Ltd</v>
        <stp/>
        <stp>##V3_BDPV12</stp>
        <stp>XS2223574380 Corp</stp>
        <stp>GUARANTOR_NAME</stp>
        <stp>[1.Weekly Download.xlsm]Coded!R281C44</stp>
        <tr r="AR281" s="14"/>
        <tr r="AR281" s="14"/>
      </tp>
      <tp t="s">
        <v>#N/A N/A</v>
        <stp/>
        <stp>##V3_BDPV12</stp>
        <stp>XS2403477099 Corp</stp>
        <stp>RTG_MDY_LT_CORP_FAMILY</stp>
        <stp>[1.Weekly Download.xlsm]Coded!R135C14</stp>
        <tr r="N135" s="14"/>
      </tp>
      <tp t="s">
        <v>USD</v>
        <stp/>
        <stp>##V3_BDPV12</stp>
        <stp>XS2289193810 Corp</stp>
        <stp>CRNCY</stp>
        <stp>[1.Weekly Download.xlsm]Coded!R245C52</stp>
        <tr r="AZ245" s="14"/>
        <tr r="AZ245" s="14"/>
      </tp>
      <tp t="s">
        <v>USD</v>
        <stp/>
        <stp>##V3_BDPV12</stp>
        <stp>XS2403224129 Corp</stp>
        <stp>CRNCY</stp>
        <stp>[1.Weekly Download.xlsm]Coded!R137C52</stp>
        <tr r="AZ137" s="14"/>
        <tr r="AZ137" s="14"/>
      </tp>
      <tp t="s">
        <v>#N/A N/A</v>
        <stp/>
        <stp>##V3_BDPV12</stp>
        <stp>XS2379598175 Corp</stp>
        <stp>FLOATER_FORMULA</stp>
        <stp>[1.Weekly Download.xlsm]Coded!R154C30</stp>
        <tr r="AD154" s="14"/>
      </tp>
      <tp t="s">
        <v>Subsidiaries</v>
        <stp/>
        <stp>##V3_BDPV12</stp>
        <stp>XS2333523814 Corp</stp>
        <stp>GUARANTOR_NAME</stp>
        <stp>[1.Weekly Download.xlsm]Coded!R232C44</stp>
        <tr r="AR232" s="14"/>
        <tr r="AR232" s="14"/>
      </tp>
      <tp t="s">
        <v>USD</v>
        <stp/>
        <stp>##V3_BDPV12</stp>
        <stp>XS2322572459 Corp</stp>
        <stp>CRNCY</stp>
        <stp>[1.Weekly Download.xlsm]Coded!R236C52</stp>
        <tr r="AZ236" s="14"/>
        <tr r="AZ236" s="14"/>
      </tp>
      <tp t="s">
        <v>#N/A N/A</v>
        <stp/>
        <stp>##V3_BDPV12</stp>
        <stp>XS2208843503 Corp</stp>
        <stp>GUARANTOR_NAME</stp>
        <stp>[1.Weekly Download.xlsm]Coded!R286C44</stp>
        <tr r="AR286" s="14"/>
      </tp>
      <tp t="s">
        <v>Jinan City Construction Group Ltd Co</v>
        <stp/>
        <stp>##V3_BDPV12</stp>
        <stp>XS2271104817 Corp</stp>
        <stp>GUARANTOR_NAME</stp>
        <stp>[1.Weekly Download.xlsm]Coded!R264C44</stp>
        <tr r="AR264" s="14"/>
        <tr r="AR264" s="14"/>
      </tp>
      <tp t="s">
        <v>#N/A N/A</v>
        <stp/>
        <stp>##V3_BDPV12</stp>
        <stp>XS2227193211 Corp</stp>
        <stp>RTG_MDY_LT_CORP_FAMILY</stp>
        <stp>[1.Weekly Download.xlsm]Coded!R279C14</stp>
        <tr r="N279" s="14"/>
      </tp>
      <tp t="s">
        <v>#N/A N/A</v>
        <stp/>
        <stp>##V3_BDPV12</stp>
        <stp>XS2467774209 Corp</stp>
        <stp>RTG_MDY_LT_CORP_FAMILY</stp>
        <stp>[1.Weekly Download.xlsm]Coded!R103C14</stp>
        <tr r="N103" s="14"/>
      </tp>
      <tp t="s">
        <v>#N/A N/A</v>
        <stp/>
        <stp>##V3_BDPV12</stp>
        <stp>XS2368569252 Corp</stp>
        <stp>FLOATER_FORMULA</stp>
        <stp>[1.Weekly Download.xlsm]Coded!R175C30</stp>
        <tr r="AD175" s="14"/>
      </tp>
      <tp t="s">
        <v>BOCOM International Holdings Co Ltd</v>
        <stp/>
        <stp>##V3_BDPV12</stp>
        <stp>XS2357034755 Corp</stp>
        <stp>GUARANTOR_NAME</stp>
        <stp>[1.Weekly Download.xlsm]Coded!R192C44</stp>
        <tr r="AR192" s="14"/>
        <tr r="AR192" s="14"/>
      </tp>
      <tp t="s">
        <v>#N/A N/A</v>
        <stp/>
        <stp>##V3_BDPV12</stp>
        <stp>XS2238561281 Corp</stp>
        <stp>GUARANTOR_NAME</stp>
        <stp>[1.Weekly Download.xlsm]Coded!R269C44</stp>
        <tr r="AR269" s="14"/>
      </tp>
      <tp t="s">
        <v>#N/A N/A</v>
        <stp/>
        <stp>##V3_BDPV12</stp>
        <stp>XS2275587090 Corp</stp>
        <stp>RTG_MDY_LT_CORP_FAMILY</stp>
        <stp>[1.Weekly Download.xlsm]Coded!R258C14</stp>
        <tr r="N258" s="14"/>
      </tp>
      <tp t="s">
        <v>USD</v>
        <stp/>
        <stp>##V3_BDPV12</stp>
        <stp>XS2385392936 Corp</stp>
        <stp>CRNCY</stp>
        <stp>[1.Weekly Download.xlsm]Coded!R151C52</stp>
        <tr r="AZ151" s="14"/>
        <tr r="AZ151" s="14"/>
      </tp>
      <tp t="s">
        <v>N</v>
        <stp/>
        <stp>##V3_BDPV12</stp>
        <stp>XS2377688093 Corp</stp>
        <stp>SUSTAINABILITY_BOND_IND</stp>
        <stp>[1.Weekly Download.xlsm]Coded!R141C56</stp>
        <tr r="BD141" s="14"/>
        <tr r="BD141" s="14"/>
      </tp>
      <tp t="s">
        <v>USD</v>
        <stp/>
        <stp>##V3_BDPV12</stp>
        <stp>XS2460522555 Corp</stp>
        <stp>CRNCY</stp>
        <stp>[1.Weekly Download.xlsm]Coded!R108C52</stp>
        <tr r="AZ108" s="14"/>
        <tr r="AZ108" s="14"/>
      </tp>
      <tp t="s">
        <v>#N/A N/A</v>
        <stp/>
        <stp>##V3_BDPV12</stp>
        <stp>XS2345988211 Corp</stp>
        <stp>RTG_MDY_LT_CORP_FAMILY</stp>
        <stp>[1.Weekly Download.xlsm]Coded!R199C14</stp>
        <tr r="N199" s="14"/>
      </tp>
      <tp t="s">
        <v>N</v>
        <stp/>
        <stp>##V3_BDPV12</stp>
        <stp>XS2379598175 Corp</stp>
        <stp>SUSTAINABILITY_BOND_IND</stp>
        <stp>[1.Weekly Download.xlsm]Coded!R154C56</stp>
        <tr r="BD154" s="14"/>
        <tr r="BD154" s="14"/>
      </tp>
      <tp t="s">
        <v>USD</v>
        <stp/>
        <stp>##V3_BDPV12</stp>
        <stp>XS2266935993 Corp</stp>
        <stp>CRNCY</stp>
        <stp>[1.Weekly Download.xlsm]Coded!R169C52</stp>
        <tr r="AZ169" s="14"/>
        <tr r="AZ169" s="14"/>
      </tp>
      <tp t="s">
        <v>USD</v>
        <stp/>
        <stp>##V3_BDPV12</stp>
        <stp>XS2455963590 Corp</stp>
        <stp>CRNCY</stp>
        <stp>[1.Weekly Download.xlsm]Coded!R109C52</stp>
        <tr r="AZ109" s="14"/>
        <tr r="AZ109" s="14"/>
      </tp>
      <tp t="s">
        <v>Multiple Guarantors</v>
        <stp/>
        <stp>##V3_BDPV12</stp>
        <stp>XS2098347821 Corp</stp>
        <stp>GUARANTOR_NAME</stp>
        <stp>[1.Weekly Download.xlsm]Coded!R307C44</stp>
        <tr r="AR307" s="14"/>
        <tr r="AR307" s="14"/>
      </tp>
      <tp t="s">
        <v>N</v>
        <stp/>
        <stp>##V3_BDPV12</stp>
        <stp>XS2368569252 Corp</stp>
        <stp>SUSTAINABILITY_BOND_IND</stp>
        <stp>[1.Weekly Download.xlsm]Coded!R175C56</stp>
        <tr r="BD175" s="14"/>
        <tr r="BD175" s="14"/>
      </tp>
      <tp t="s">
        <v>Qingdao China Prosperity State-owned Capital Investment Operation Group Co Ltd</v>
        <stp/>
        <stp>##V3_BDPV12</stp>
        <stp>XS2280636494 Corp</stp>
        <stp>GUARANTOR_NAME</stp>
        <stp>[1.Weekly Download.xlsm]Coded!R242C44</stp>
        <tr r="AR242" s="14"/>
        <tr r="AR242" s="14"/>
      </tp>
      <tp t="s">
        <v>USD</v>
        <stp/>
        <stp>##V3_BDPV12</stp>
        <stp>XS2279822683 Corp</stp>
        <stp>CRNCY</stp>
        <stp>[1.Weekly Download.xlsm]Coded!R256C52</stp>
        <tr r="AZ256" s="14"/>
        <tr r="AZ256" s="14"/>
      </tp>
      <tp t="s">
        <v>USD</v>
        <stp/>
        <stp>##V3_BDPV12</stp>
        <stp>XS2346845584 Corp</stp>
        <stp>CRNCY</stp>
        <stp>[1.Weekly Download.xlsm]Coded!R202C52</stp>
        <tr r="AZ202" s="14"/>
        <tr r="AZ202" s="14"/>
      </tp>
      <tp t="s">
        <v>USD</v>
        <stp/>
        <stp>##V3_BDPV12</stp>
        <stp>XS2291799778 Corp</stp>
        <stp>CRNCY</stp>
        <stp>[1.Weekly Download.xlsm]Coded!R250C52</stp>
        <tr r="AZ250" s="14"/>
        <tr r="AZ250" s="14"/>
      </tp>
      <tp t="s">
        <v>Ca</v>
        <stp/>
        <stp>##V3_BDPV12</stp>
        <stp>XS2342908949 Corp</stp>
        <stp>RTG_MDY_LT_CORP_FAMILY</stp>
        <stp>[1.Weekly Download.xlsm]Coded!R220C14</stp>
        <tr r="N220" s="14"/>
        <tr r="N220" s="14"/>
      </tp>
      <tp t="s">
        <v>USD</v>
        <stp/>
        <stp>##V3_BDPV12</stp>
        <stp>XS2201821183 Corp</stp>
        <stp>CRNCY</stp>
        <stp>[1.Weekly Download.xlsm]Coded!R294C52</stp>
        <tr r="AZ294" s="14"/>
        <tr r="AZ294" s="14"/>
      </tp>
      <tp t="s">
        <v>#N/A N/A</v>
        <stp/>
        <stp>##V3_BDPV12</stp>
        <stp>XS2377688093 Corp</stp>
        <stp>FLOATER_FORMULA</stp>
        <stp>[1.Weekly Download.xlsm]Coded!R141C30</stp>
        <tr r="AD141" s="14"/>
      </tp>
      <tp t="s">
        <v>#N/A N/A</v>
        <stp/>
        <stp>##V3_BDPV12</stp>
        <stp>XS2297070190 Corp</stp>
        <stp>GUARANTOR_NAME</stp>
        <stp>[1.Weekly Download.xlsm]Coded!R240C44</stp>
        <tr r="AR240" s="14"/>
      </tp>
      <tp t="s">
        <v>Zhuhai Huafa Properties Co Ltd</v>
        <stp/>
        <stp>##V3_BDPV12</stp>
        <stp>XS2297020765 Corp</stp>
        <stp>GUARANTOR_NAME</stp>
        <stp>[1.Weekly Download.xlsm]Coded!R243C44</stp>
        <tr r="AR243" s="14"/>
        <tr r="AR243" s="14"/>
      </tp>
      <tp t="s">
        <v>USD</v>
        <stp/>
        <stp>##V3_BDPV12</stp>
        <stp>XS2123956091 Corp</stp>
        <stp>CRNCY</stp>
        <stp>[1.Weekly Download.xlsm]Coded!R309C52</stp>
        <tr r="AZ309" s="14"/>
        <tr r="AZ309" s="14"/>
      </tp>
      <tp t="s">
        <v>USD</v>
        <stp/>
        <stp>##V3_BDPV12</stp>
        <stp>XS2368569252 Corp</stp>
        <stp>CRNCY</stp>
        <stp>[1.Weekly Download.xlsm]Coded!R175C52</stp>
        <tr r="AZ175" s="14"/>
        <tr r="AZ175" s="14"/>
      </tp>
      <tp t="s">
        <v>#N/A N/A</v>
        <stp/>
        <stp>##V3_BDPV12</stp>
        <stp>XS2287540053 Corp</stp>
        <stp>GUARANTOR_NAME</stp>
        <stp>[1.Weekly Download.xlsm]Coded!R210C44</stp>
        <tr r="AR210" s="14"/>
      </tp>
      <tp t="s">
        <v>#N/A N/A</v>
        <stp/>
        <stp>##V3_BDPV12</stp>
        <stp>XS2295983410 Corp</stp>
        <stp>RTG_MDY_LT_CORP_FAMILY</stp>
        <stp>[1.Weekly Download.xlsm]Coded!R248C14</stp>
        <tr r="N248" s="14"/>
      </tp>
      <tp t="s">
        <v>USD</v>
        <stp/>
        <stp>##V3_BDPV12</stp>
        <stp>XS2271104817 Corp</stp>
        <stp>CRNCY</stp>
        <stp>[1.Weekly Download.xlsm]Coded!R264C52</stp>
        <tr r="AZ264" s="14"/>
        <tr r="AZ264" s="14"/>
      </tp>
      <tp t="s">
        <v>USD</v>
        <stp/>
        <stp>##V3_BDPV12</stp>
        <stp>XS2287540053 Corp</stp>
        <stp>CRNCY</stp>
        <stp>[1.Weekly Download.xlsm]Coded!R210C52</stp>
        <tr r="AZ210" s="14"/>
        <tr r="AZ210" s="14"/>
      </tp>
      <tp t="s">
        <v>Subsidiaries</v>
        <stp/>
        <stp>##V3_BDPV12</stp>
        <stp>XS2384610577 Corp</stp>
        <stp>GUARANTOR_NAME</stp>
        <stp>[1.Weekly Download.xlsm]Coded!R149C44</stp>
        <tr r="AR149" s="14"/>
        <tr r="AR149" s="14"/>
      </tp>
      <tp t="s">
        <v>USD</v>
        <stp/>
        <stp>##V3_BDPV12</stp>
        <stp>XS2339960093 Corp</stp>
        <stp>CRNCY</stp>
        <stp>[1.Weekly Download.xlsm]Coded!R212C52</stp>
        <tr r="AZ212" s="14"/>
        <tr r="AZ212" s="14"/>
      </tp>
      <tp t="s">
        <v>#N/A N/A</v>
        <stp/>
        <stp>##V3_BDPV12</stp>
        <stp>XS2298176988 Corp</stp>
        <stp>FLOATER_FORMULA</stp>
        <stp>[1.Weekly Download.xlsm]Coded!R238C30</stp>
        <tr r="AD238" s="14"/>
      </tp>
      <tp t="s">
        <v>USD</v>
        <stp/>
        <stp>##V3_BDPV12</stp>
        <stp>XS2110675860 Corp</stp>
        <stp>CRNCY</stp>
        <stp>[1.Weekly Download.xlsm]Coded!R312C52</stp>
        <tr r="AZ312" s="14"/>
        <tr r="AZ312" s="14"/>
      </tp>
      <tp t="s">
        <v>#N/A N/A</v>
        <stp/>
        <stp>##V3_BDPV12</stp>
        <stp>HNIMGZ CH Equity</stp>
        <stp>RTG_MDY_FOREIGN_LT_BANK_DEPOSITS</stp>
        <stp>[1.Weekly Download.xlsm]Coded!R166C60</stp>
        <tr r="BH166" s="14"/>
      </tp>
      <tp t="s">
        <v>#N/A Invalid Security</v>
        <stp/>
        <stp>##V3_BDPV12</stp>
        <stp>-- Equity</stp>
        <stp>RTG_SP_LT_FC_ISSUER_CREDIT</stp>
        <stp>[1.Weekly Download.xlsm]Coded!R98C23</stp>
        <tr r="W98" s="14"/>
        <tr r="W98" s="14"/>
      </tp>
      <tp t="s">
        <v>#N/A Invalid Security</v>
        <stp/>
        <stp>##V3_BDPV12</stp>
        <stp>-- Equity</stp>
        <stp>RTG_SP_LT_FC_ISSUER_CREDIT</stp>
        <stp>[1.Weekly Download.xlsm]Coded!R94C23</stp>
        <tr r="W94" s="14"/>
        <tr r="W94" s="14"/>
      </tp>
      <tp t="s">
        <v>#N/A Invalid Security</v>
        <stp/>
        <stp>##V3_BDPV12</stp>
        <stp>-- Equity</stp>
        <stp>RTG_SP_LT_FC_ISSUER_CREDIT</stp>
        <stp>[1.Weekly Download.xlsm]Coded!R95C23</stp>
        <tr r="W95" s="14"/>
        <tr r="W95" s="14"/>
      </tp>
      <tp t="s">
        <v>#N/A Invalid Security</v>
        <stp/>
        <stp>##V3_BDPV12</stp>
        <stp>-- Equity</stp>
        <stp>RTG_SP_LT_FC_ISSUER_CREDIT</stp>
        <stp>[1.Weekly Download.xlsm]Coded!R96C23</stp>
        <tr r="W96" s="14"/>
        <tr r="W96" s="14"/>
      </tp>
      <tp t="s">
        <v>#N/A Invalid Security</v>
        <stp/>
        <stp>##V3_BDPV12</stp>
        <stp>-- Equity</stp>
        <stp>RTG_SP_LT_FC_ISSUER_CREDIT</stp>
        <stp>[1.Weekly Download.xlsm]Coded!R97C23</stp>
        <tr r="W97" s="14"/>
        <tr r="W97" s="14"/>
      </tp>
      <tp t="s">
        <v>#N/A Invalid Security</v>
        <stp/>
        <stp>##V3_BDPV12</stp>
        <stp>-- Equity</stp>
        <stp>RTG_SP_LT_FC_ISSUER_CREDIT</stp>
        <stp>[1.Weekly Download.xlsm]Coded!R90C23</stp>
        <tr r="W90" s="14"/>
        <tr r="W90" s="14"/>
      </tp>
      <tp t="s">
        <v>#N/A Invalid Security</v>
        <stp/>
        <stp>##V3_BDPV12</stp>
        <stp>-- Equity</stp>
        <stp>RTG_SP_LT_FC_ISSUER_CREDIT</stp>
        <stp>[1.Weekly Download.xlsm]Coded!R91C23</stp>
        <tr r="W91" s="14"/>
        <tr r="W91" s="14"/>
      </tp>
      <tp t="s">
        <v>#N/A Invalid Security</v>
        <stp/>
        <stp>##V3_BDPV12</stp>
        <stp>-- Equity</stp>
        <stp>RTG_SP_LT_FC_ISSUER_CREDIT</stp>
        <stp>[1.Weekly Download.xlsm]Coded!R92C23</stp>
        <tr r="W92" s="14"/>
        <tr r="W92" s="14"/>
      </tp>
      <tp t="s">
        <v>#N/A Invalid Security</v>
        <stp/>
        <stp>##V3_BDPV12</stp>
        <stp>-- Equity</stp>
        <stp>RTG_SP_LT_FC_ISSUER_CREDIT</stp>
        <stp>[1.Weekly Download.xlsm]Coded!R93C23</stp>
        <tr r="W93" s="14"/>
        <tr r="W93" s="14"/>
      </tp>
      <tp t="s">
        <v>#N/A Invalid Security</v>
        <stp/>
        <stp>##V3_BDPV12</stp>
        <stp>-- Equity</stp>
        <stp>RTG_SP_LT_FC_ISSUER_CREDIT</stp>
        <stp>[1.Weekly Download.xlsm]Coded!R88C23</stp>
        <tr r="W88" s="14"/>
        <tr r="W88" s="14"/>
      </tp>
      <tp t="s">
        <v>#N/A Invalid Security</v>
        <stp/>
        <stp>##V3_BDPV12</stp>
        <stp>-- Equity</stp>
        <stp>RTG_SP_LT_FC_ISSUER_CREDIT</stp>
        <stp>[1.Weekly Download.xlsm]Coded!R89C23</stp>
        <tr r="W89" s="14"/>
        <tr r="W89" s="14"/>
      </tp>
      <tp t="s">
        <v>#N/A Invalid Security</v>
        <stp/>
        <stp>##V3_BDPV12</stp>
        <stp>-- Equity</stp>
        <stp>RTG_SP_LT_FC_ISSUER_CREDIT</stp>
        <stp>[1.Weekly Download.xlsm]Coded!R84C23</stp>
        <tr r="W84" s="14"/>
        <tr r="W84" s="14"/>
      </tp>
      <tp t="s">
        <v>#N/A Invalid Security</v>
        <stp/>
        <stp>##V3_BDPV12</stp>
        <stp>-- Equity</stp>
        <stp>RTG_SP_LT_FC_ISSUER_CREDIT</stp>
        <stp>[1.Weekly Download.xlsm]Coded!R85C23</stp>
        <tr r="W85" s="14"/>
        <tr r="W85" s="14"/>
      </tp>
      <tp t="s">
        <v>#N/A Invalid Security</v>
        <stp/>
        <stp>##V3_BDPV12</stp>
        <stp>-- Equity</stp>
        <stp>RTG_SP_LT_FC_ISSUER_CREDIT</stp>
        <stp>[1.Weekly Download.xlsm]Coded!R86C23</stp>
        <tr r="W86" s="14"/>
        <tr r="W86" s="14"/>
      </tp>
      <tp t="s">
        <v>#N/A Invalid Security</v>
        <stp/>
        <stp>##V3_BDPV12</stp>
        <stp>-- Equity</stp>
        <stp>RTG_SP_LT_FC_ISSUER_CREDIT</stp>
        <stp>[1.Weekly Download.xlsm]Coded!R80C23</stp>
        <tr r="W80" s="14"/>
        <tr r="W80" s="14"/>
      </tp>
      <tp t="s">
        <v>#N/A Invalid Security</v>
        <stp/>
        <stp>##V3_BDPV12</stp>
        <stp>-- Equity</stp>
        <stp>RTG_SP_LT_FC_ISSUER_CREDIT</stp>
        <stp>[1.Weekly Download.xlsm]Coded!R81C23</stp>
        <tr r="W81" s="14"/>
        <tr r="W81" s="14"/>
      </tp>
      <tp t="s">
        <v>#N/A Invalid Security</v>
        <stp/>
        <stp>##V3_BDPV12</stp>
        <stp>-- Equity</stp>
        <stp>RTG_SP_LT_FC_ISSUER_CREDIT</stp>
        <stp>[1.Weekly Download.xlsm]Coded!R82C23</stp>
        <tr r="W82" s="14"/>
        <tr r="W82" s="14"/>
      </tp>
      <tp t="s">
        <v>#N/A Invalid Security</v>
        <stp/>
        <stp>##V3_BDPV12</stp>
        <stp>-- Equity</stp>
        <stp>RTG_SP_LT_FC_ISSUER_CREDIT</stp>
        <stp>[1.Weekly Download.xlsm]Coded!R83C23</stp>
        <tr r="W83" s="14"/>
        <tr r="W83" s="14"/>
      </tp>
      <tp t="s">
        <v>#N/A Invalid Security</v>
        <stp/>
        <stp>##V3_BDPV12</stp>
        <stp>-- Equity</stp>
        <stp>RTG_SP_LT_FC_ISSUER_CREDIT</stp>
        <stp>[1.Weekly Download.xlsm]Coded!R58C23</stp>
        <tr r="W58" s="14"/>
        <tr r="W58" s="14"/>
      </tp>
      <tp t="s">
        <v>#N/A Invalid Security</v>
        <stp/>
        <stp>##V3_BDPV12</stp>
        <stp>-- Equity</stp>
        <stp>RTG_SP_LT_FC_ISSUER_CREDIT</stp>
        <stp>[1.Weekly Download.xlsm]Coded!R59C23</stp>
        <tr r="W59" s="14"/>
        <tr r="W59" s="14"/>
      </tp>
      <tp t="s">
        <v>#N/A Invalid Security</v>
        <stp/>
        <stp>##V3_BDPV12</stp>
        <stp>-- Equity</stp>
        <stp>RTG_SP_LT_FC_ISSUER_CREDIT</stp>
        <stp>[1.Weekly Download.xlsm]Coded!R54C23</stp>
        <tr r="W54" s="14"/>
        <tr r="W54" s="14"/>
      </tp>
      <tp t="s">
        <v>#N/A Invalid Security</v>
        <stp/>
        <stp>##V3_BDPV12</stp>
        <stp>-- Equity</stp>
        <stp>RTG_SP_LT_FC_ISSUER_CREDIT</stp>
        <stp>[1.Weekly Download.xlsm]Coded!R55C23</stp>
        <tr r="W55" s="14"/>
        <tr r="W55" s="14"/>
      </tp>
      <tp t="s">
        <v>#N/A Invalid Security</v>
        <stp/>
        <stp>##V3_BDPV12</stp>
        <stp>-- Equity</stp>
        <stp>RTG_SP_LT_FC_ISSUER_CREDIT</stp>
        <stp>[1.Weekly Download.xlsm]Coded!R56C23</stp>
        <tr r="W56" s="14"/>
        <tr r="W56" s="14"/>
      </tp>
      <tp t="s">
        <v>#N/A Invalid Security</v>
        <stp/>
        <stp>##V3_BDPV12</stp>
        <stp>-- Equity</stp>
        <stp>RTG_SP_LT_FC_ISSUER_CREDIT</stp>
        <stp>[1.Weekly Download.xlsm]Coded!R50C23</stp>
        <tr r="W50" s="14"/>
        <tr r="W50" s="14"/>
      </tp>
      <tp t="s">
        <v>#N/A Invalid Security</v>
        <stp/>
        <stp>##V3_BDPV12</stp>
        <stp>-- Equity</stp>
        <stp>RTG_SP_LT_FC_ISSUER_CREDIT</stp>
        <stp>[1.Weekly Download.xlsm]Coded!R51C23</stp>
        <tr r="W51" s="14"/>
        <tr r="W51" s="14"/>
      </tp>
      <tp t="s">
        <v>#N/A Invalid Security</v>
        <stp/>
        <stp>##V3_BDPV12</stp>
        <stp>-- Equity</stp>
        <stp>RTG_SP_LT_FC_ISSUER_CREDIT</stp>
        <stp>[1.Weekly Download.xlsm]Coded!R52C23</stp>
        <tr r="W52" s="14"/>
        <tr r="W52" s="14"/>
      </tp>
      <tp t="s">
        <v>#N/A Invalid Security</v>
        <stp/>
        <stp>##V3_BDPV12</stp>
        <stp>-- Equity</stp>
        <stp>RTG_SP_LT_FC_ISSUER_CREDIT</stp>
        <stp>[1.Weekly Download.xlsm]Coded!R53C23</stp>
        <tr r="W53" s="14"/>
        <tr r="W53" s="14"/>
      </tp>
      <tp t="s">
        <v>#N/A Invalid Security</v>
        <stp/>
        <stp>##V3_BDPV12</stp>
        <stp>-- Equity</stp>
        <stp>RTG_SP_LT_FC_ISSUER_CREDIT</stp>
        <stp>[1.Weekly Download.xlsm]Coded!R48C23</stp>
        <tr r="W48" s="14"/>
        <tr r="W48" s="14"/>
      </tp>
      <tp t="s">
        <v>#N/A Invalid Security</v>
        <stp/>
        <stp>##V3_BDPV12</stp>
        <stp>-- Equity</stp>
        <stp>RTG_SP_LT_FC_ISSUER_CREDIT</stp>
        <stp>[1.Weekly Download.xlsm]Coded!R44C23</stp>
        <tr r="W44" s="14"/>
        <tr r="W44" s="14"/>
      </tp>
      <tp t="s">
        <v>#N/A Invalid Security</v>
        <stp/>
        <stp>##V3_BDPV12</stp>
        <stp>-- Equity</stp>
        <stp>RTG_SP_LT_FC_ISSUER_CREDIT</stp>
        <stp>[1.Weekly Download.xlsm]Coded!R45C23</stp>
        <tr r="W45" s="14"/>
        <tr r="W45" s="14"/>
      </tp>
      <tp t="s">
        <v>#N/A Invalid Security</v>
        <stp/>
        <stp>##V3_BDPV12</stp>
        <stp>-- Equity</stp>
        <stp>RTG_SP_LT_FC_ISSUER_CREDIT</stp>
        <stp>[1.Weekly Download.xlsm]Coded!R46C23</stp>
        <tr r="W46" s="14"/>
        <tr r="W46" s="14"/>
      </tp>
      <tp t="s">
        <v>#N/A Invalid Security</v>
        <stp/>
        <stp>##V3_BDPV12</stp>
        <stp>-- Equity</stp>
        <stp>RTG_SP_LT_FC_ISSUER_CREDIT</stp>
        <stp>[1.Weekly Download.xlsm]Coded!R47C23</stp>
        <tr r="W47" s="14"/>
        <tr r="W47" s="14"/>
      </tp>
      <tp t="s">
        <v>#N/A Invalid Security</v>
        <stp/>
        <stp>##V3_BDPV12</stp>
        <stp>-- Equity</stp>
        <stp>RTG_SP_LT_FC_ISSUER_CREDIT</stp>
        <stp>[1.Weekly Download.xlsm]Coded!R78C23</stp>
        <tr r="W78" s="14"/>
        <tr r="W78" s="14"/>
      </tp>
      <tp t="s">
        <v>#N/A Invalid Security</v>
        <stp/>
        <stp>##V3_BDPV12</stp>
        <stp>-- Equity</stp>
        <stp>RTG_SP_LT_FC_ISSUER_CREDIT</stp>
        <stp>[1.Weekly Download.xlsm]Coded!R75C23</stp>
        <tr r="W75" s="14"/>
        <tr r="W75" s="14"/>
      </tp>
      <tp t="s">
        <v>#N/A Invalid Security</v>
        <stp/>
        <stp>##V3_BDPV12</stp>
        <stp>-- Equity</stp>
        <stp>RTG_SP_LT_FC_ISSUER_CREDIT</stp>
        <stp>[1.Weekly Download.xlsm]Coded!R76C23</stp>
        <tr r="W76" s="14"/>
        <tr r="W76" s="14"/>
      </tp>
      <tp t="s">
        <v>#N/A Invalid Security</v>
        <stp/>
        <stp>##V3_BDPV12</stp>
        <stp>-- Equity</stp>
        <stp>RTG_SP_LT_FC_ISSUER_CREDIT</stp>
        <stp>[1.Weekly Download.xlsm]Coded!R77C23</stp>
        <tr r="W77" s="14"/>
        <tr r="W77" s="14"/>
      </tp>
      <tp t="s">
        <v>#N/A Invalid Security</v>
        <stp/>
        <stp>##V3_BDPV12</stp>
        <stp>-- Equity</stp>
        <stp>RTG_SP_LT_FC_ISSUER_CREDIT</stp>
        <stp>[1.Weekly Download.xlsm]Coded!R70C23</stp>
        <tr r="W70" s="14"/>
        <tr r="W70" s="14"/>
      </tp>
      <tp t="s">
        <v>#N/A Invalid Security</v>
        <stp/>
        <stp>##V3_BDPV12</stp>
        <stp>-- Equity</stp>
        <stp>RTG_SP_LT_FC_ISSUER_CREDIT</stp>
        <stp>[1.Weekly Download.xlsm]Coded!R71C23</stp>
        <tr r="W71" s="14"/>
        <tr r="W71" s="14"/>
      </tp>
      <tp t="s">
        <v>#N/A Invalid Security</v>
        <stp/>
        <stp>##V3_BDPV12</stp>
        <stp>-- Equity</stp>
        <stp>RTG_SP_LT_FC_ISSUER_CREDIT</stp>
        <stp>[1.Weekly Download.xlsm]Coded!R72C23</stp>
        <tr r="W72" s="14"/>
        <tr r="W72" s="14"/>
      </tp>
      <tp t="s">
        <v>#N/A Invalid Security</v>
        <stp/>
        <stp>##V3_BDPV12</stp>
        <stp>-- Equity</stp>
        <stp>RTG_SP_LT_FC_ISSUER_CREDIT</stp>
        <stp>[1.Weekly Download.xlsm]Coded!R73C23</stp>
        <tr r="W73" s="14"/>
        <tr r="W73" s="14"/>
      </tp>
      <tp t="s">
        <v>#N/A Invalid Security</v>
        <stp/>
        <stp>##V3_BDPV12</stp>
        <stp>-- Equity</stp>
        <stp>RTG_SP_LT_FC_ISSUER_CREDIT</stp>
        <stp>[1.Weekly Download.xlsm]Coded!R68C23</stp>
        <tr r="W68" s="14"/>
        <tr r="W68" s="14"/>
      </tp>
      <tp t="s">
        <v>#N/A Invalid Security</v>
        <stp/>
        <stp>##V3_BDPV12</stp>
        <stp>-- Equity</stp>
        <stp>RTG_SP_LT_FC_ISSUER_CREDIT</stp>
        <stp>[1.Weekly Download.xlsm]Coded!R64C23</stp>
        <tr r="W64" s="14"/>
        <tr r="W64" s="14"/>
      </tp>
      <tp t="s">
        <v>#N/A Invalid Security</v>
        <stp/>
        <stp>##V3_BDPV12</stp>
        <stp>-- Equity</stp>
        <stp>RTG_SP_LT_FC_ISSUER_CREDIT</stp>
        <stp>[1.Weekly Download.xlsm]Coded!R66C23</stp>
        <tr r="W66" s="14"/>
        <tr r="W66" s="14"/>
      </tp>
      <tp t="s">
        <v>#N/A Invalid Security</v>
        <stp/>
        <stp>##V3_BDPV12</stp>
        <stp>-- Equity</stp>
        <stp>RTG_SP_LT_FC_ISSUER_CREDIT</stp>
        <stp>[1.Weekly Download.xlsm]Coded!R67C23</stp>
        <tr r="W67" s="14"/>
        <tr r="W67" s="14"/>
      </tp>
      <tp t="s">
        <v>#N/A Invalid Security</v>
        <stp/>
        <stp>##V3_BDPV12</stp>
        <stp>-- Equity</stp>
        <stp>RTG_SP_LT_FC_ISSUER_CREDIT</stp>
        <stp>[1.Weekly Download.xlsm]Coded!R60C23</stp>
        <tr r="W60" s="14"/>
        <tr r="W60" s="14"/>
      </tp>
      <tp t="s">
        <v>#N/A Invalid Security</v>
        <stp/>
        <stp>##V3_BDPV12</stp>
        <stp>-- Equity</stp>
        <stp>RTG_SP_LT_FC_ISSUER_CREDIT</stp>
        <stp>[1.Weekly Download.xlsm]Coded!R61C23</stp>
        <tr r="W61" s="14"/>
        <tr r="W61" s="14"/>
      </tp>
      <tp t="s">
        <v>#N/A Invalid Security</v>
        <stp/>
        <stp>##V3_BDPV12</stp>
        <stp>-- Equity</stp>
        <stp>RTG_SP_LT_FC_ISSUER_CREDIT</stp>
        <stp>[1.Weekly Download.xlsm]Coded!R62C23</stp>
        <tr r="W62" s="14"/>
        <tr r="W62" s="14"/>
      </tp>
      <tp t="s">
        <v>#N/A Invalid Security</v>
        <stp/>
        <stp>##V3_BDPV12</stp>
        <stp>-- Equity</stp>
        <stp>RTG_SP_LT_FC_ISSUER_CREDIT</stp>
        <stp>[1.Weekly Download.xlsm]Coded!R63C23</stp>
        <tr r="W63" s="14"/>
        <tr r="W63" s="14"/>
      </tp>
      <tp t="s">
        <v>#N/A Invalid Security</v>
        <stp/>
        <stp>##V3_BDPV12</stp>
        <stp>-- Equity</stp>
        <stp>RTG_SP_LT_FC_ISSUER_CREDIT</stp>
        <stp>[1.Weekly Download.xlsm]Coded!R18C23</stp>
        <tr r="W18" s="14"/>
        <tr r="W18" s="14"/>
      </tp>
      <tp t="s">
        <v>#N/A Invalid Security</v>
        <stp/>
        <stp>##V3_BDPV12</stp>
        <stp>-- Equity</stp>
        <stp>RTG_SP_LT_FC_ISSUER_CREDIT</stp>
        <stp>[1.Weekly Download.xlsm]Coded!R19C23</stp>
        <tr r="W19" s="14"/>
        <tr r="W19" s="14"/>
      </tp>
      <tp t="s">
        <v>#N/A Invalid Security</v>
        <stp/>
        <stp>##V3_BDPV12</stp>
        <stp>-- Equity</stp>
        <stp>RTG_SP_LT_FC_ISSUER_CREDIT</stp>
        <stp>[1.Weekly Download.xlsm]Coded!R14C23</stp>
        <tr r="W14" s="14"/>
        <tr r="W14" s="14"/>
      </tp>
      <tp t="s">
        <v>#N/A Invalid Security</v>
        <stp/>
        <stp>##V3_BDPV12</stp>
        <stp>-- Equity</stp>
        <stp>RTG_SP_LT_FC_ISSUER_CREDIT</stp>
        <stp>[1.Weekly Download.xlsm]Coded!R10C23</stp>
        <tr r="W10" s="14"/>
        <tr r="W10" s="14"/>
      </tp>
      <tp t="s">
        <v>#N/A Invalid Security</v>
        <stp/>
        <stp>##V3_BDPV12</stp>
        <stp>-- Equity</stp>
        <stp>RTG_SP_LT_FC_ISSUER_CREDIT</stp>
        <stp>[1.Weekly Download.xlsm]Coded!R11C23</stp>
        <tr r="W11" s="14"/>
        <tr r="W11" s="14"/>
      </tp>
      <tp t="s">
        <v>#N/A Invalid Security</v>
        <stp/>
        <stp>##V3_BDPV12</stp>
        <stp>-- Equity</stp>
        <stp>RTG_SP_LT_FC_ISSUER_CREDIT</stp>
        <stp>[1.Weekly Download.xlsm]Coded!R13C23</stp>
        <tr r="W13" s="14"/>
        <tr r="W13" s="14"/>
      </tp>
      <tp t="s">
        <v>#N/A Invalid Security</v>
        <stp/>
        <stp>##V3_BDPV12</stp>
        <stp>-- Equity</stp>
        <stp>RTG_SP_LT_FC_ISSUER_CREDIT</stp>
        <stp>[1.Weekly Download.xlsm]Coded!R38C23</stp>
        <tr r="W38" s="14"/>
        <tr r="W38" s="14"/>
      </tp>
      <tp t="s">
        <v>#N/A Invalid Security</v>
        <stp/>
        <stp>##V3_BDPV12</stp>
        <stp>-- Equity</stp>
        <stp>RTG_SP_LT_FC_ISSUER_CREDIT</stp>
        <stp>[1.Weekly Download.xlsm]Coded!R39C23</stp>
        <tr r="W39" s="14"/>
        <tr r="W39" s="14"/>
      </tp>
      <tp t="s">
        <v>#N/A Invalid Security</v>
        <stp/>
        <stp>##V3_BDPV12</stp>
        <stp>-- Equity</stp>
        <stp>RTG_SP_LT_FC_ISSUER_CREDIT</stp>
        <stp>[1.Weekly Download.xlsm]Coded!R34C23</stp>
        <tr r="W34" s="14"/>
        <tr r="W34" s="14"/>
      </tp>
      <tp t="s">
        <v>#N/A Invalid Security</v>
        <stp/>
        <stp>##V3_BDPV12</stp>
        <stp>-- Equity</stp>
        <stp>RTG_SP_LT_FC_ISSUER_CREDIT</stp>
        <stp>[1.Weekly Download.xlsm]Coded!R35C23</stp>
        <tr r="W35" s="14"/>
        <tr r="W35" s="14"/>
      </tp>
      <tp t="s">
        <v>#N/A Invalid Security</v>
        <stp/>
        <stp>##V3_BDPV12</stp>
        <stp>-- Equity</stp>
        <stp>RTG_SP_LT_FC_ISSUER_CREDIT</stp>
        <stp>[1.Weekly Download.xlsm]Coded!R36C23</stp>
        <tr r="W36" s="14"/>
        <tr r="W36" s="14"/>
      </tp>
      <tp t="s">
        <v>#N/A Invalid Security</v>
        <stp/>
        <stp>##V3_BDPV12</stp>
        <stp>-- Equity</stp>
        <stp>RTG_SP_LT_FC_ISSUER_CREDIT</stp>
        <stp>[1.Weekly Download.xlsm]Coded!R37C23</stp>
        <tr r="W37" s="14"/>
        <tr r="W37" s="14"/>
      </tp>
      <tp t="s">
        <v>#N/A Invalid Security</v>
        <stp/>
        <stp>##V3_BDPV12</stp>
        <stp>-- Equity</stp>
        <stp>RTG_SP_LT_FC_ISSUER_CREDIT</stp>
        <stp>[1.Weekly Download.xlsm]Coded!R30C23</stp>
        <tr r="W30" s="14"/>
        <tr r="W30" s="14"/>
      </tp>
      <tp t="s">
        <v>#N/A Invalid Security</v>
        <stp/>
        <stp>##V3_BDPV12</stp>
        <stp>-- Equity</stp>
        <stp>RTG_SP_LT_FC_ISSUER_CREDIT</stp>
        <stp>[1.Weekly Download.xlsm]Coded!R33C23</stp>
        <tr r="W33" s="14"/>
        <tr r="W33" s="14"/>
      </tp>
      <tp t="s">
        <v>#N/A Invalid Security</v>
        <stp/>
        <stp>##V3_BDPV12</stp>
        <stp>-- Equity</stp>
        <stp>RTG_SP_LT_FC_ISSUER_CREDIT</stp>
        <stp>[1.Weekly Download.xlsm]Coded!R28C23</stp>
        <tr r="W28" s="14"/>
        <tr r="W28" s="14"/>
      </tp>
      <tp t="s">
        <v>#N/A Invalid Security</v>
        <stp/>
        <stp>##V3_BDPV12</stp>
        <stp>-- Equity</stp>
        <stp>RTG_SP_LT_FC_ISSUER_CREDIT</stp>
        <stp>[1.Weekly Download.xlsm]Coded!R24C23</stp>
        <tr r="W24" s="14"/>
        <tr r="W24" s="14"/>
      </tp>
      <tp t="s">
        <v>#N/A Invalid Security</v>
        <stp/>
        <stp>##V3_BDPV12</stp>
        <stp>-- Equity</stp>
        <stp>RTG_SP_LT_FC_ISSUER_CREDIT</stp>
        <stp>[1.Weekly Download.xlsm]Coded!R27C23</stp>
        <tr r="W27" s="14"/>
        <tr r="W27" s="14"/>
      </tp>
      <tp t="s">
        <v>#N/A Invalid Security</v>
        <stp/>
        <stp>##V3_BDPV12</stp>
        <stp>-- Equity</stp>
        <stp>RTG_SP_LT_FC_ISSUER_CREDIT</stp>
        <stp>[1.Weekly Download.xlsm]Coded!R22C23</stp>
        <tr r="W22" s="14"/>
        <tr r="W22" s="14"/>
      </tp>
      <tp t="s">
        <v>#N/A Invalid Security</v>
        <stp/>
        <stp>##V3_BDPV12</stp>
        <stp>-- Equity</stp>
        <stp>RTG_SP_LT_FC_ISSUER_CREDIT</stp>
        <stp>[1.Weekly Download.xlsm]Coded!R23C23</stp>
        <tr r="W23" s="14"/>
        <tr r="W23" s="14"/>
      </tp>
      <tp t="s">
        <v>#N/A N/A</v>
        <stp/>
        <stp>##V3_BDPV12</stp>
        <stp>HNIMGZ CH Equity</stp>
        <stp>RTG_MDY_FOREIGN_LT_BANK_DEPOSITS</stp>
        <stp>[1.Weekly Download.xlsm]Coded!R166C20</stp>
        <tr r="T166" s="14"/>
        <tr r="T166" s="14"/>
      </tp>
      <tp t="s">
        <v>#N/A Invalid Security</v>
        <stp/>
        <stp>##V3_BDPV12</stp>
        <stp xml:space="preserve"> CompanyID</stp>
        <stp>Name</stp>
        <stp>[1.Weekly Download.xlsm]Coded!R90C7</stp>
        <tr r="G90" s="14"/>
      </tp>
      <tp t="s">
        <v>#N/A Invalid Security</v>
        <stp/>
        <stp>##V3_BDPV12</stp>
        <stp xml:space="preserve"> CompanyID</stp>
        <stp>Name</stp>
        <stp>[1.Weekly Download.xlsm]Coded!R20C7</stp>
        <tr r="G20" s="14"/>
      </tp>
      <tp t="s">
        <v>#N/A Invalid Security</v>
        <stp/>
        <stp>##V3_BDPV12</stp>
        <stp xml:space="preserve"> CompanyID</stp>
        <stp>Name</stp>
        <stp>[1.Weekly Download.xlsm]Coded!R40C7</stp>
        <tr r="G40" s="14"/>
      </tp>
      <tp t="s">
        <v>#N/A Invalid Security</v>
        <stp/>
        <stp>##V3_BDPV12</stp>
        <stp xml:space="preserve"> CompanyID</stp>
        <stp>Name</stp>
        <stp>[1.Weekly Download.xlsm]Coded!R50C7</stp>
        <tr r="G50" s="14"/>
      </tp>
      <tp t="s">
        <v>#N/A Invalid Security</v>
        <stp/>
        <stp>##V3_BDPV12</stp>
        <stp xml:space="preserve"> CompanyID</stp>
        <stp>Name</stp>
        <stp>[1.Weekly Download.xlsm]Coded!R60C7</stp>
        <tr r="G60" s="14"/>
      </tp>
      <tp t="s">
        <v>#N/A Invalid Security</v>
        <stp/>
        <stp>##V3_BDPV12</stp>
        <stp xml:space="preserve"> CompanyID</stp>
        <stp>Name</stp>
        <stp>[1.Weekly Download.xlsm]Coded!R70C7</stp>
        <tr r="G70" s="14"/>
      </tp>
      <tp t="s">
        <v>#N/A N/A</v>
        <stp/>
        <stp>##V3_BDPV12</stp>
        <stp>CCBZ HK Equity</stp>
        <stp>RTG_MDY_FOREIGN_LT_BANK_DEPOSITS</stp>
        <stp>[1.Weekly Download.xlsm]Coded!R144C20</stp>
        <tr r="T144" s="14"/>
        <tr r="T144" s="14"/>
      </tp>
      <tp t="s">
        <v>A3</v>
        <stp/>
        <stp>##V3_BDPV12</stp>
        <stp>HKBZ HK Equity</stp>
        <stp>RTG_MDY_FOREIGN_LT_BANK_DEPOSITS</stp>
        <stp>[1.Weekly Download.xlsm]Coded!R105C60</stp>
        <tr r="BH105" s="14"/>
        <tr r="BH105" s="14"/>
      </tp>
      <tp t="s">
        <v>A3</v>
        <stp/>
        <stp>##V3_BDPV12</stp>
        <stp>HKBZ HK Equity</stp>
        <stp>RTG_MDY_FOREIGN_LT_BANK_DEPOSITS</stp>
        <stp>[1.Weekly Download.xlsm]Coded!R175C60</stp>
        <tr r="BH175" s="14"/>
        <tr r="BH175" s="14"/>
      </tp>
      <tp t="s">
        <v>Hangzhou Shangcheng District U</v>
        <stp/>
        <stp>##V3_BDPV12</stp>
        <stp>70453866 CompanyID</stp>
        <stp>Name</stp>
        <stp>[1.Weekly Download.xlsm]Coded!R24C7</stp>
        <tr r="G24" s="14"/>
        <tr r="G24" s="14"/>
      </tp>
      <tp t="s">
        <v>#N/A N/A</v>
        <stp/>
        <stp>##V3_BDPV12</stp>
        <stp>CCHGLZ CH Equity</stp>
        <stp>RTG_MDY_FOREIGN_LT_BANK_DEPOSITS</stp>
        <stp>[1.Weekly Download.xlsm]Coded!R123C60</stp>
        <tr r="BH123" s="14"/>
      </tp>
      <tp t="s">
        <v>#N/A N/A</v>
        <stp/>
        <stp>##V3_BDPV12</stp>
        <stp>CCHGLZ CH Equity</stp>
        <stp>RTG_MDY_FOREIGN_LT_BANK_DEPOSITS</stp>
        <stp>[1.Weekly Download.xlsm]Coded!R122C60</stp>
        <tr r="BH122" s="14"/>
      </tp>
    </main>
    <main first="bofaddin.rtdserver">
      <tp t="s">
        <v>#N/A N/A</v>
        <stp/>
        <stp>BDS|16156093145700716406</stp>
        <tr r="AL9" s="14"/>
        <tr r="F9" s="14"/>
      </tp>
      <tp t="s">
        <v>#N/A N/A</v>
        <stp/>
        <stp>BDS|10693844339574448959</stp>
        <tr r="AS173" s="14"/>
      </tp>
    </main>
    <main first="bloomberg.rtd">
      <tp t="s">
        <v>#N/A N/A</v>
        <stp/>
        <stp>##V3_BDPV12</stp>
        <stp>1536458D HK Equity</stp>
        <stp>EQY_PRIM_SECURITY_PRIM_EXCH</stp>
        <stp>[1.Weekly Download.xlsm]Coded!R162C35</stp>
        <tr r="AI162" s="14"/>
      </tp>
      <tp t="s">
        <v>#N/A N/A</v>
        <stp/>
        <stp>##V3_BDPV12</stp>
        <stp>1536458D HK Equity</stp>
        <stp>EQY_PRIM_SECURITY_PRIM_EXCH</stp>
        <stp>[1.Weekly Download.xlsm]Coded!R161C35</stp>
        <tr r="AI161" s="14"/>
      </tp>
    </main>
    <main first="bofaddin.rtdserver">
      <tp t="s">
        <v>#N/A N/A</v>
        <stp/>
        <stp>BDS|14961219424736026455</stp>
        <tr r="AL163" s="14"/>
        <tr r="F163" s="14"/>
      </tp>
      <tp t="s">
        <v>#N/A N/A</v>
        <stp/>
        <stp>BDS|12465944528779847693</stp>
        <tr r="AL39" s="14"/>
        <tr r="F39" s="14"/>
      </tp>
      <tp t="s">
        <v>#N/A N/A</v>
        <stp/>
        <stp>BDS|12936061863080164244</stp>
        <tr r="AS265" s="14"/>
      </tp>
      <tp t="s">
        <v>#N/A N/A</v>
        <stp/>
        <stp>BDS|14942568776770484033</stp>
        <tr r="AS158" s="14"/>
      </tp>
    </main>
    <main first="bloomberg.rtd">
      <tp t="s">
        <v>#N/A N/A</v>
        <stp/>
        <stp>##V3_BDPV12</stp>
        <stp>1790077D HK Equity</stp>
        <stp>EQY_PRIM_SECURITY_PRIM_EXCH</stp>
        <stp>[1.Weekly Download.xlsm]Coded!R115C35</stp>
        <tr r="AI115" s="14"/>
      </tp>
      <tp t="s">
        <v>#N/A N/A</v>
        <stp/>
        <stp>##V3_BDPV12</stp>
        <stp>1859388D HK Equity</stp>
        <stp>EQY_PRIM_SECURITY_PRIM_EXCH</stp>
        <stp>[1.Weekly Download.xlsm]Coded!R257C35</stp>
        <tr r="AI257" s="14"/>
      </tp>
    </main>
    <main first="bofaddin.rtdserver">
      <tp t="s">
        <v>#N/A N/A</v>
        <stp/>
        <stp>BDS|13958650337513001360</stp>
        <tr r="AS190" s="14"/>
      </tp>
      <tp t="s">
        <v>#N/A N/A</v>
        <stp/>
        <stp>BDS|14263901092157016529</stp>
        <tr r="AS87" s="14"/>
        <tr r="AS87" s="14"/>
      </tp>
      <tp t="s">
        <v>#N/A N/A</v>
        <stp/>
        <stp>BDS|10510319166101883285</stp>
        <tr r="AS64" s="14"/>
        <tr r="AS64" s="14"/>
      </tp>
    </main>
    <main first="bloomberg.rtd">
      <tp t="s">
        <v>#N/A N/A</v>
        <stp/>
        <stp>##V3_BDPV12</stp>
        <stp>1887888D HK Equity</stp>
        <stp>EQY_PRIM_SECURITY_PRIM_EXCH</stp>
        <stp>[1.Weekly Download.xlsm]Coded!R214C35</stp>
        <tr r="AI214" s="14"/>
      </tp>
      <tp t="s">
        <v>#N/A N/A</v>
        <stp/>
        <stp>##V3_BDPV12</stp>
        <stp>1887888D HK Equity</stp>
        <stp>EQY_PRIM_SECURITY_PRIM_EXCH</stp>
        <stp>[1.Weekly Download.xlsm]Coded!R213C35</stp>
        <tr r="AI213" s="14"/>
      </tp>
    </main>
    <main first="bofaddin.rtdserver">
      <tp t="s">
        <v>#N/A N/A</v>
        <stp/>
        <stp>BDS|12801330877206994661</stp>
        <tr r="AL180" s="14"/>
        <tr r="F180" s="14"/>
      </tp>
      <tp t="s">
        <v>#N/A N/A</v>
        <stp/>
        <stp>BDS|12023571940176718339</stp>
        <tr r="AS317" s="14"/>
      </tp>
      <tp t="s">
        <v>#N/A N/A</v>
        <stp/>
        <stp>BDS|17773978293777213610</stp>
        <tr r="AS59" s="14"/>
      </tp>
      <tp t="s">
        <v>#N/A N/A</v>
        <stp/>
        <stp>BDS|14976992904252177951</stp>
        <tr r="AS210" s="14"/>
      </tp>
    </main>
    <main first="bloomberg.rtd">
      <tp t="s">
        <v>#N/A N/A</v>
        <stp/>
        <stp>##V3_BDPV12</stp>
        <stp>1942495D HK Equity</stp>
        <stp>EQY_PRIM_SECURITY_PRIM_EXCH</stp>
        <stp>[1.Weekly Download.xlsm]Coded!R130C35</stp>
        <tr r="AI130" s="14"/>
      </tp>
    </main>
    <main first="bofaddin.rtdserver">
      <tp t="s">
        <v>#N/A N/A</v>
        <stp/>
        <stp>BDS|16116156023211272248</stp>
        <tr r="AS207" s="14"/>
      </tp>
      <tp t="s">
        <v>#N/A N/A</v>
        <stp/>
        <stp>BDS|15242734343590682050</stp>
        <tr r="AS160" s="14"/>
      </tp>
      <tp t="s">
        <v>#N/A N/A</v>
        <stp/>
        <stp>BDS|13390078716202345604</stp>
        <tr r="AS111" s="14"/>
      </tp>
      <tp t="s">
        <v>#N/A N/A</v>
        <stp/>
        <stp>BDS|10548850116998885785</stp>
        <tr r="AS77" s="14"/>
      </tp>
      <tp t="s">
        <v>#N/A N/A</v>
        <stp/>
        <stp>BDS|13582739017520241354</stp>
        <tr r="AS229" s="14"/>
      </tp>
    </main>
    <main first="bloomberg.rtd">
      <tp t="s">
        <v>#N/A N/A</v>
        <stp/>
        <stp>##V3_BDPV12</stp>
        <stp>1851931D CH Equity</stp>
        <stp>EQY_PRIM_SECURITY_PRIM_EXCH</stp>
        <stp>[1.Weekly Download.xlsm]Coded!R148C35</stp>
        <tr r="AI148" s="14"/>
      </tp>
      <tp t="s">
        <v>#N/A N/A</v>
        <stp/>
        <stp>##V3_BDPV12</stp>
        <stp>1851931D CH Equity</stp>
        <stp>EQY_PRIM_SECURITY_PRIM_EXCH</stp>
        <stp>[1.Weekly Download.xlsm]Coded!R135C35</stp>
        <tr r="AI135" s="14"/>
      </tp>
    </main>
    <main first="bofaddin.rtdserver">
      <tp t="s">
        <v>#N/A N/A</v>
        <stp/>
        <stp>BDS|11711439164736149367</stp>
        <tr r="AL270" s="14"/>
        <tr r="F270" s="14"/>
      </tp>
    </main>
    <main first="bloomberg.rtd">
      <tp t="s">
        <v>#N/A N/A</v>
        <stp/>
        <stp>##V3_BDPV12</stp>
        <stp>1850933D CH Equity</stp>
        <stp>EQY_PRIM_SECURITY_PRIM_EXCH</stp>
        <stp>[1.Weekly Download.xlsm]Coded!R265C35</stp>
        <tr r="AI265" s="14"/>
      </tp>
    </main>
    <main first="bofaddin.rtdserver">
      <tp t="s">
        <v>#N/A N/A</v>
        <stp/>
        <stp>BDS|11232688872480422680</stp>
        <tr r="AS254" s="14"/>
      </tp>
    </main>
    <main first="bloomberg.rtd">
      <tp t="s">
        <v>#N/A N/A</v>
        <stp/>
        <stp>##V3_BDPV12</stp>
        <stp>1861980D HK Equity</stp>
        <stp>EQY_PRIM_SECURITY_PRIM_EXCH</stp>
        <stp>[1.Weekly Download.xlsm]Coded!R250C35</stp>
        <tr r="AI250" s="14"/>
      </tp>
      <tp t="s">
        <v>#N/A N/A</v>
        <stp/>
        <stp>##V3_BDPV12</stp>
        <stp>1917594D HK Equity</stp>
        <stp>EQY_PRIM_SECURITY_PRIM_EXCH</stp>
        <stp>[1.Weekly Download.xlsm]Coded!R152C35</stp>
        <tr r="AI152" s="14"/>
      </tp>
    </main>
    <main first="bofaddin.rtdserver">
      <tp t="s">
        <v>#N/A N/A</v>
        <stp/>
        <stp>BDS|16989040076641810663</stp>
        <tr r="AL14" s="14"/>
        <tr r="F14" s="14"/>
      </tp>
    </main>
    <main first="bloomberg.rtd">
      <tp t="s">
        <v>#N/A N/A</v>
        <stp/>
        <stp>##V3_BDPV12</stp>
        <stp>1851931D CH Equity</stp>
        <stp>EQY_PRIM_SECURITY_PRIM_EXCH</stp>
        <stp>[1.Weekly Download.xlsm]Coded!R264C35</stp>
        <tr r="AI264" s="14"/>
      </tp>
      <tp t="s">
        <v>#N/A Field Not Applicable</v>
        <stp/>
        <stp>##V3_BDPV12</stp>
        <stp>HK0000954104 Corp</stp>
        <stp>FLT_SPREAD</stp>
        <stp>[1.Weekly Download.xlsm]Coded!R7C28</stp>
        <tr r="AB7" s="14"/>
      </tp>
      <tp t="s">
        <v>#N/A N/A</v>
        <stp/>
        <stp>##V3_BDPV12</stp>
        <stp>0956443D CH Equity</stp>
        <stp>RTG_FITCH_LT_ISSUER_DEFAULT</stp>
        <stp>[1.Weekly Download.xlsm]Coded!R35C62</stp>
        <tr r="BJ35" s="14"/>
      </tp>
    </main>
    <main first="bofaddin.rtdserver">
      <tp t="s">
        <v>#N/A N/A</v>
        <stp/>
        <stp>BDH|12061485022910095259</stp>
        <tr r="P28" s="24"/>
        <tr r="P28" s="24"/>
      </tp>
      <tp t="s">
        <v>#N/A N/A</v>
        <stp/>
        <stp>BDH|13375281594458983699</stp>
        <tr r="P32" s="24"/>
        <tr r="P32" s="24"/>
      </tp>
      <tp t="s">
        <v>#N/A N/A</v>
        <stp/>
        <stp>BDH|12503953219584427825</stp>
        <tr r="G30" s="24"/>
        <tr r="G30" s="24"/>
      </tp>
    </main>
    <main first="bloomberg.rtd">
      <tp t="s">
        <v>BBB</v>
        <stp/>
        <stp>##V3_BDPV12</stp>
        <stp>0794492D CH Equity</stp>
        <stp>RTG_FITCH_LT_ISSUER_DEFAULT</stp>
        <stp>[1.Weekly Download.xlsm]Coded!R99C24</stp>
        <tr r="X99" s="14"/>
        <tr r="X99" s="14"/>
        <tr r="X99" s="14"/>
      </tp>
      <tp>
        <v>100</v>
        <stp/>
        <stp>##V3_BDPV12</stp>
        <stp>XS2427980821 Corp</stp>
        <stp>ISSUE_PX</stp>
        <stp>[1.Weekly Download.xlsm]Coded!R114C54</stp>
        <tr r="BB114" s="14"/>
        <tr r="BB114" s="14"/>
      </tp>
      <tp>
        <v>100</v>
        <stp/>
        <stp>##V3_BDPV12</stp>
        <stp>XS2278537787 Corp</stp>
        <stp>ISSUE_PX</stp>
        <stp>[1.Weekly Download.xlsm]Coded!R239C54</stp>
        <tr r="BB239" s="14"/>
        <tr r="BB239" s="14"/>
      </tp>
      <tp t="s">
        <v>#N/A N/A</v>
        <stp/>
        <stp>##V3_BDPV12</stp>
        <stp>0793820D CH Equity</stp>
        <stp>RTG_MDY_ISSUER</stp>
        <stp>[1.Weekly Download.xlsm]Coded!R197C59</stp>
        <tr r="BG197" s="14"/>
      </tp>
      <tp t="s">
        <v>#N/A N/A</v>
        <stp/>
        <stp>##V3_BDPV12</stp>
        <stp>1614947D CH Equity</stp>
        <stp>RTG_MDY_ISSUER</stp>
        <stp>[1.Weekly Download.xlsm]Coded!R255C19</stp>
        <tr r="S255" s="14"/>
        <tr r="S255" s="14"/>
      </tp>
      <tp t="s">
        <v>#N/A N/A</v>
        <stp/>
        <stp>##V3_BDPV12</stp>
        <stp>0793820D CH Equity</stp>
        <stp>RTG_MDY_ISSUER</stp>
        <stp>[1.Weekly Download.xlsm]Coded!R109C59</stp>
        <tr r="BG109" s="14"/>
      </tp>
      <tp t="s">
        <v>Bank of Shanghai Co Ltd/Nanjin</v>
        <stp/>
        <stp>##V3_BDPV12</stp>
        <stp>69641301 CompanyID</stp>
        <stp>NAME</stp>
        <stp>[1.Weekly Download.xlsm]Coded!R110C46</stp>
        <tr r="AT110" s="14"/>
      </tp>
      <tp t="s">
        <v>Bank of Shanghai Co Ltd/Nanjin</v>
        <stp/>
        <stp>##V3_BDPV12</stp>
        <stp>69641301 CompanyID</stp>
        <stp>NAME</stp>
        <stp>[1.Weekly Download.xlsm]Coded!R121C46</stp>
        <tr r="AT121" s="14"/>
      </tp>
      <tp t="s">
        <v>#N/A N/A</v>
        <stp/>
        <stp>##V3_BDPV12</stp>
        <stp>0793820D CH Equity</stp>
        <stp>RTG_MDY_ISSUER</stp>
        <stp>[1.Weekly Download.xlsm]Coded!R270C59</stp>
        <tr r="BG270" s="14"/>
      </tp>
      <tp>
        <v>99.65</v>
        <stp/>
        <stp>##V3_BDPV12</stp>
        <stp>XS2469032630 Corp</stp>
        <stp>ISSUE_PX</stp>
        <stp>[1.Weekly Download.xlsm]Coded!R107C54</stp>
        <tr r="BB107" s="14"/>
        <tr r="BB107" s="14"/>
      </tp>
      <tp>
        <v>97.936000000000007</v>
        <stp/>
        <stp>##V3_BDPV12</stp>
        <stp>XS2279822683 Corp</stp>
        <stp>ISSUE_PX</stp>
        <stp>[1.Weekly Download.xlsm]Coded!R256C54</stp>
        <tr r="BB256" s="14"/>
        <tr r="BB256" s="14"/>
      </tp>
      <tp>
        <v>100</v>
        <stp/>
        <stp>##V3_BDPV12</stp>
        <stp>XS2368463779 Corp</stp>
        <stp>ISSUE_PX</stp>
        <stp>[1.Weekly Download.xlsm]Coded!R177C54</stp>
        <tr r="BB177" s="14"/>
        <tr r="BB177" s="14"/>
      </tp>
      <tp>
        <v>100</v>
        <stp/>
        <stp>##V3_BDPV12</stp>
        <stp>XS2447542874 Corp</stp>
        <stp>ISSUE_PX</stp>
        <stp>[1.Weekly Download.xlsm]Coded!R112C54</stp>
        <tr r="BB112" s="14"/>
        <tr r="BB112" s="14"/>
      </tp>
      <tp>
        <v>100</v>
        <stp/>
        <stp>##V3_BDPV12</stp>
        <stp>XS2266935993 Corp</stp>
        <stp>ISSUE_PX</stp>
        <stp>[1.Weekly Download.xlsm]Coded!R169C54</stp>
        <tr r="BB169" s="14"/>
        <tr r="BB169" s="14"/>
      </tp>
      <tp t="s">
        <v>#N/A N/A</v>
        <stp/>
        <stp>##V3_BDPV12</stp>
        <stp>0958842D CH Equity</stp>
        <stp>RTG_MDY_ISSUER</stp>
        <stp>[1.Weekly Download.xlsm]Coded!R305C19</stp>
        <tr r="S305" s="14"/>
        <tr r="S305" s="14"/>
      </tp>
      <tp>
        <v>99.522999999999996</v>
        <stp/>
        <stp>##V3_BDPV12</stp>
        <stp>XS2347769833 Corp</stp>
        <stp>ISSUE_PX</stp>
        <stp>[1.Weekly Download.xlsm]Coded!R204C54</stp>
        <tr r="BB204" s="14"/>
        <tr r="BB204" s="14"/>
      </tp>
      <tp t="s">
        <v>#N/A N/A</v>
        <stp/>
        <stp>##V3_BDPV12</stp>
        <stp>0958842D CH Equity</stp>
        <stp>RTG_MDY_ISSUER</stp>
        <stp>[1.Weekly Download.xlsm]Coded!R305C59</stp>
        <tr r="BG305" s="14"/>
      </tp>
      <tp t="s">
        <v>13/7/2024</v>
        <stp/>
        <stp>##V3_BDPV12</stp>
        <stp>XS2359947715 Corp</stp>
        <stp>MATURITY</stp>
        <stp>[1.Weekly Download.xlsm]Coded!R186C48</stp>
        <tr r="AV186" s="14"/>
        <tr r="AV186" s="14"/>
        <tr r="AV186" s="14"/>
      </tp>
      <tp t="s">
        <v>3/8/2021</v>
        <stp/>
        <stp>##V3_BDPV12</stp>
        <stp>XS2127837909 Corp</stp>
        <stp>MATURITY</stp>
        <stp>[1.Weekly Download.xlsm]Coded!R285C48</stp>
        <tr r="AV285" s="14"/>
        <tr r="AV285" s="14"/>
        <tr r="AV285" s="14"/>
      </tp>
      <tp t="s">
        <v>10/3/2024</v>
        <stp/>
        <stp>##V3_BDPV12</stp>
        <stp>XS2249848719 Corp</stp>
        <stp>MATURITY</stp>
        <stp>[1.Weekly Download.xlsm]Coded!R241C48</stp>
        <tr r="AV241" s="14"/>
        <tr r="AV241" s="14"/>
        <tr r="AV241" s="14"/>
      </tp>
      <tp t="s">
        <v>7/6/2022</v>
        <stp/>
        <stp>##V3_BDPV12</stp>
        <stp>XS2347497906 Corp</stp>
        <stp>MATURITY</stp>
        <stp>[1.Weekly Download.xlsm]Coded!R196C48</stp>
        <tr r="AV196" s="14"/>
        <tr r="AV196" s="14"/>
        <tr r="AV196" s="14"/>
      </tp>
      <tp t="s">
        <v>23/11/2026</v>
        <stp/>
        <stp>##V3_BDPV12</stp>
        <stp>XS2407007942 Corp</stp>
        <stp>MATURITY</stp>
        <stp>[1.Weekly Download.xlsm]Coded!R131C48</stp>
        <tr r="AV131" s="14"/>
        <tr r="AV131" s="14"/>
        <tr r="AV131" s="14"/>
      </tp>
      <tp t="s">
        <v>NR</v>
        <stp/>
        <stp>##V3_BDPV12</stp>
        <stp>HKBZ HK Equity</stp>
        <stp>RTG_SP_LT_LC_ISSUER_CREDIT</stp>
        <stp>[1.Weekly Download.xlsm]Coded!R175C61</stp>
        <tr r="BI175" s="14"/>
        <tr r="BI175" s="14"/>
      </tp>
      <tp t="s">
        <v>NR</v>
        <stp/>
        <stp>##V3_BDPV12</stp>
        <stp>HKBZ HK Equity</stp>
        <stp>RTG_SP_LT_LC_ISSUER_CREDIT</stp>
        <stp>[1.Weekly Download.xlsm]Coded!R105C61</stp>
        <tr r="BI105" s="14"/>
        <tr r="BI105" s="14"/>
      </tp>
      <tp t="s">
        <v>#N/A Field Not Applicable</v>
        <stp/>
        <stp>##V3_BDPV12</stp>
        <stp>XS2648007495 Corp</stp>
        <stp>NXT_CALL_DT</stp>
        <stp>[1.Weekly Download.xlsm]Coded!R25C50</stp>
        <tr r="AX25" s="14"/>
      </tp>
      <tp t="s">
        <v>#N/A Field Not Applicable</v>
        <stp/>
        <stp>##V3_BDPV12</stp>
        <stp>XS2502812857 Corp</stp>
        <stp>NXT_CALL_DT</stp>
        <stp>[1.Weekly Download.xlsm]Coded!R89C50</stp>
        <tr r="AX89" s="14"/>
      </tp>
      <tp t="s">
        <v>#N/A Field Not Applicable</v>
        <stp/>
        <stp>##V3_BDPV12</stp>
        <stp>XS2502241412 Corp</stp>
        <stp>NXT_CALL_DT</stp>
        <stp>[1.Weekly Download.xlsm]Coded!R92C50</stp>
        <tr r="AX92" s="14"/>
      </tp>
      <tp t="s">
        <v>#N/A Field Not Applicable</v>
        <stp/>
        <stp>##V3_BDPV12</stp>
        <stp>XS2641625137 Corp</stp>
        <stp>NXT_CALL_DT</stp>
        <stp>[1.Weekly Download.xlsm]Coded!R30C50</stp>
        <tr r="AX30" s="14"/>
      </tp>
      <tp>
        <v>4.6500000000000004</v>
        <stp/>
        <stp>##V3_BDPV12</stp>
        <stp>XS2665495391 Corp</stp>
        <stp>CPN</stp>
        <stp>[1.Weekly Download.xlsm]Coded!R18C51</stp>
        <tr r="AY18" s="14"/>
        <tr r="AY18" s="14"/>
      </tp>
      <tp t="s">
        <v>#N/A Field Not Applicable</v>
        <stp/>
        <stp>##V3_BDPV12</stp>
        <stp>XS2487638764 Corp</stp>
        <stp>NXT_CALL_DT</stp>
        <stp>[1.Weekly Download.xlsm]Coded!R96C50</stp>
        <tr r="AX96" s="14"/>
      </tp>
      <tp t="s">
        <v>1910845D CH</v>
        <stp/>
        <stp>##V3_BDPV12</stp>
        <stp>XS2463439690 Corp</stp>
        <stp>ISSUER_EQUITY_TICKER</stp>
        <stp>[1.Weekly Download.xlsm]Coded!R99C35</stp>
        <tr r="AI99" s="14"/>
      </tp>
      <tp t="s">
        <v>1910845D CH</v>
        <stp/>
        <stp>##V3_BDPV12</stp>
        <stp>XS2463439690 Corp</stp>
        <stp>ISSUER_EQUITY_TICKER</stp>
        <stp>[1.Weekly Download.xlsm]Coded!R99C37</stp>
        <tr r="AK99" s="14"/>
        <tr r="AK99" s="14"/>
      </tp>
      <tp t="s">
        <v>USD</v>
        <stp/>
        <stp>##V3_BDPV12</stp>
        <stp>US88032XBB91 Corp</stp>
        <stp>CRNCY</stp>
        <stp>[1.Weekly Download.xlsm]Coded!R229C52</stp>
        <tr r="AZ229" s="14"/>
        <tr r="AZ229" s="14"/>
      </tp>
      <tp t="s">
        <v>0906260D CH</v>
        <stp/>
        <stp>##V3_BDPV12</stp>
        <stp>XS2573678435 Corp</stp>
        <stp>ISSUER_EQUITY_TICKER</stp>
        <stp>[1.Weekly Download.xlsm]Coded!R57C35</stp>
        <tr r="AI57" s="14"/>
      </tp>
      <tp t="s">
        <v>0906260D CH</v>
        <stp/>
        <stp>##V3_BDPV12</stp>
        <stp>XS2573678435 Corp</stp>
        <stp>ISSUER_EQUITY_TICKER</stp>
        <stp>[1.Weekly Download.xlsm]Coded!R57C37</stp>
        <tr r="AK57" s="14"/>
        <tr r="AK57" s="14"/>
      </tp>
      <tp t="s">
        <v>#N/A Field Not Applicable</v>
        <stp/>
        <stp>##V3_BDPV12</stp>
        <stp>XS2634238526 Corp</stp>
        <stp>NXT_CALL_DT</stp>
        <stp>[1.Weekly Download.xlsm]Coded!R31C50</stp>
        <tr r="AX31" s="14"/>
      </tp>
      <tp t="s">
        <v>#N/A Field Not Applicable</v>
        <stp/>
        <stp>##V3_BDPV12</stp>
        <stp>XS2634238526 Corp</stp>
        <stp>NXT_CALL_DT</stp>
        <stp>[1.Weekly Download.xlsm]Coded!R32C50</stp>
        <tr r="AX32" s="14"/>
      </tp>
      <tp t="s">
        <v>1532393D HK</v>
        <stp/>
        <stp>##V3_BDPV12</stp>
        <stp>XS2576128727 Corp</stp>
        <stp>ISSUER_EQUITY_TICKER</stp>
        <stp>[1.Weekly Download.xlsm]Coded!R69C35</stp>
        <tr r="AI69" s="14"/>
      </tp>
      <tp t="s">
        <v>1532393D HK</v>
        <stp/>
        <stp>##V3_BDPV12</stp>
        <stp>XS2576128727 Corp</stp>
        <stp>ISSUER_EQUITY_TICKER</stp>
        <stp>[1.Weekly Download.xlsm]Coded!R69C37</stp>
        <tr r="AK69" s="14"/>
        <tr r="AK69" s="14"/>
      </tp>
      <tp t="s">
        <v>7/3/2023</v>
        <stp/>
        <stp>##V3_BDPV12</stp>
        <stp>XS2587421681 Corp</stp>
        <stp>INT_ACC_DT</stp>
        <stp>[1.Weekly Download.xlsm]Coded!R60C47</stp>
        <tr r="AU60" s="14"/>
        <tr r="AU60" s="14"/>
        <tr r="AU60" s="14"/>
      </tp>
      <tp>
        <v>200000000</v>
        <stp/>
        <stp>##V3_BDPV12</stp>
        <stp>XS2559584888 Corp</stp>
        <stp>AMT_ISSUED</stp>
        <stp>[1.Weekly Download.xlsm]Coded!R78C53</stp>
        <tr r="BA78" s="14"/>
        <tr r="BA78" s="14"/>
      </tp>
      <tp>
        <v>100000000</v>
        <stp/>
        <stp>##V3_BDPV12</stp>
        <stp>XS2463439690 Corp</stp>
        <stp>AMT_ISSUED</stp>
        <stp>[1.Weekly Download.xlsm]Coded!R99C53</stp>
        <tr r="BA99" s="14"/>
        <tr r="BA99" s="14"/>
      </tp>
      <tp>
        <v>2000000000</v>
        <stp/>
        <stp>##V3_BDPV12</stp>
        <stp>HK0000929262 Corp</stp>
        <stp>AMT_ISSUED</stp>
        <stp>[1.Weekly Download.xlsm]Coded!R39C53</stp>
        <tr r="BA39" s="14"/>
        <tr r="BA39" s="14"/>
      </tp>
      <tp t="s">
        <v>30/8/2022</v>
        <stp/>
        <stp>##V3_BDPV12</stp>
        <stp>XS2502807345 Corp</stp>
        <stp>INT_ACC_DT</stp>
        <stp>[1.Weekly Download.xlsm]Coded!R88C47</stp>
        <tr r="AU88" s="14"/>
        <tr r="AU88" s="14"/>
        <tr r="AU88" s="14"/>
      </tp>
      <tp t="s">
        <v>#N/A Field Not Applicable</v>
        <stp/>
        <stp>##V3_BDPV12</stp>
        <stp>HK0000921111 Corp</stp>
        <stp>NXT_CALL_DT</stp>
        <stp>[1.Weekly Download.xlsm]Coded!R41C50</stp>
        <tr r="AX41" s="14"/>
      </tp>
      <tp>
        <v>100</v>
        <stp/>
        <stp>##V3_BDPV12</stp>
        <stp>XS2664783565 Corp</stp>
        <stp>ISSUE_PX</stp>
        <stp>[1.Weekly Download.xlsm]Coded!R6C54</stp>
        <tr r="BB6" s="14"/>
        <tr r="BB6" s="14"/>
      </tp>
      <tp>
        <v>40000000</v>
        <stp/>
        <stp>##V3_BDPV12</stp>
        <stp>XS2502812857 Corp</stp>
        <stp>AMT_ISSUED</stp>
        <stp>[1.Weekly Download.xlsm]Coded!R89C53</stp>
        <tr r="BA89" s="14"/>
        <tr r="BA89" s="14"/>
      </tp>
      <tp t="s">
        <v>#N/A N/A</v>
        <stp/>
        <stp>##V3_BDPV12</stp>
        <stp>XS2487328499 Corp</stp>
        <stp>RTG_MOODY_LONG_TERM</stp>
        <stp>[1.Weekly Download.xlsm]Coded!R93C13</stp>
        <tr r="M93" s="14"/>
      </tp>
      <tp t="s">
        <v>27/7/2023</v>
        <stp/>
        <stp>##V3_BDPV12</stp>
        <stp>XS2652417788 Corp</stp>
        <stp>INT_ACC_DT</stp>
        <stp>[1.Weekly Download.xlsm]Coded!R22C47</stp>
        <tr r="AU22" s="14"/>
        <tr r="AU22" s="14"/>
        <tr r="AU22" s="14"/>
      </tp>
      <tp t="s">
        <v>HEZE RAILWAY INVST DVLPT</v>
        <stp/>
        <stp>##V3_BDPV12</stp>
        <stp>G228085 Corp</stp>
        <stp>NAME</stp>
        <stp>[1.Weekly Download.xlsm]Coded!R73C4</stp>
        <tr r="D73" s="14"/>
        <tr r="D73" s="14"/>
      </tp>
      <tp t="s">
        <v>3/3/2023</v>
        <stp/>
        <stp>##V3_BDPV12</stp>
        <stp>G238024 Corp</stp>
        <stp>SECURITY_PRICING_DATE</stp>
        <stp>[1.Weekly Download.xlsm]Coded!R59C3</stp>
        <tr r="C59" s="14"/>
        <tr r="C59" s="14"/>
      </tp>
      <tp>
        <v>256880000</v>
        <stp/>
        <stp>##V3_BDPV12</stp>
        <stp>XS2665495391 Corp</stp>
        <stp>AMT_ISSUED</stp>
        <stp>[1.Weekly Download.xlsm]Coded!R18C53</stp>
        <tr r="BA18" s="14"/>
        <tr r="BA18" s="14"/>
      </tp>
      <tp t="s">
        <v>N</v>
        <stp/>
        <stp>##V3_BDPV12</stp>
        <stp>HK0000954104 Corp</stp>
        <stp>FLOATER</stp>
        <stp>[1.Weekly Download.xlsm]Coded!R7C29</stp>
        <tr r="AC7" s="14"/>
        <tr r="AC7" s="14"/>
      </tp>
      <tp t="s">
        <v>#N/A N/A</v>
        <stp/>
        <stp>##V3_BDPV12</stp>
        <stp>XS2652417788 Corp</stp>
        <stp>RTG_MOODY_LONG_TERM</stp>
        <stp>[1.Weekly Download.xlsm]Coded!R22C13</stp>
        <tr r="M22" s="14"/>
      </tp>
      <tp t="s">
        <v>N</v>
        <stp/>
        <stp>##V3_BDPV12</stp>
        <stp>XS2679063862 Corp</stp>
        <stp>GREEN_BOND_LOAN_INDICATOR</stp>
        <stp>[1.Weekly Download.xlsm]Coded!R9C55</stp>
        <tr r="BC9" s="14"/>
        <tr r="BC9" s="14"/>
      </tp>
      <tp t="s">
        <v>#N/A N/A</v>
        <stp/>
        <stp>##V3_BDPV12</stp>
        <stp>XS2447542874 Corp</stp>
        <stp>GUARANTOR_NAME</stp>
        <stp>[1.Weekly Download.xlsm]Coded!R112C44</stp>
        <tr r="AR112" s="14"/>
      </tp>
      <tp t="s">
        <v>#N/A N/A</v>
        <stp/>
        <stp>##V3_BDPV12</stp>
        <stp>XS2357352702 Corp</stp>
        <stp>GUARANTOR_NAME</stp>
        <stp>[1.Weekly Download.xlsm]Coded!R189C44</stp>
        <tr r="AR189" s="14"/>
      </tp>
      <tp t="s">
        <v>WR</v>
        <stp/>
        <stp>##V3_BDPV12</stp>
        <stp>XS2247412518 Corp</stp>
        <stp>RTG_MDY_LT_CORP_FAMILY</stp>
        <stp>[1.Weekly Download.xlsm]Coded!R271C14</stp>
        <tr r="N271" s="14"/>
        <tr r="N271" s="14"/>
      </tp>
      <tp t="s">
        <v>#N/A N/A</v>
        <stp/>
        <stp>##V3_BDPV12</stp>
        <stp>XS2330495651 Corp</stp>
        <stp>RTG_MDY_LT_CORP_FAMILY</stp>
        <stp>[1.Weekly Download.xlsm]Coded!R225C14</stp>
        <tr r="N225" s="14"/>
      </tp>
      <tp t="s">
        <v>#N/A N/A</v>
        <stp/>
        <stp>##V3_BDPV12</stp>
        <stp>XS2364642293 Corp</stp>
        <stp>GUARANTOR_NAME</stp>
        <stp>[1.Weekly Download.xlsm]Coded!R167C44</stp>
        <tr r="AR167" s="14"/>
      </tp>
      <tp t="s">
        <v>#N/A N/A</v>
        <stp/>
        <stp>##V3_BDPV12</stp>
        <stp>XS2127837909 Corp</stp>
        <stp>RTG_MDY_LT_CORP_FAMILY</stp>
        <stp>[1.Weekly Download.xlsm]Coded!R285C14</stp>
        <tr r="N285" s="14"/>
      </tp>
      <tp t="s">
        <v>N</v>
        <stp/>
        <stp>##V3_BDPV12</stp>
        <stp>XS2098347821 Corp</stp>
        <stp>SUSTAINABILITY_BOND_IND</stp>
        <stp>[1.Weekly Download.xlsm]Coded!R307C56</stp>
        <tr r="BD307" s="14"/>
        <tr r="BD307" s="14"/>
      </tp>
      <tp t="s">
        <v>USD</v>
        <stp/>
        <stp>##V3_BDPV12</stp>
        <stp>XS2330495651 Corp</stp>
        <stp>CRNCY</stp>
        <stp>[1.Weekly Download.xlsm]Coded!R225C52</stp>
        <tr r="AZ225" s="14"/>
        <tr r="AZ225" s="14"/>
      </tp>
      <tp t="s">
        <v>USD</v>
        <stp/>
        <stp>##V3_BDPV12</stp>
        <stp>XS2361426559 Corp</stp>
        <stp>CRNCY</stp>
        <stp>[1.Weekly Download.xlsm]Coded!R178C52</stp>
        <tr r="AZ178" s="14"/>
        <tr r="AZ178" s="14"/>
      </tp>
      <tp t="s">
        <v>#N/A N/A</v>
        <stp/>
        <stp>##V3_BDPV12</stp>
        <stp>XS2471295969 Corp</stp>
        <stp>GUARANTOR_NAME</stp>
        <stp>[1.Weekly Download.xlsm]Coded!R102C44</stp>
        <tr r="AR102" s="14"/>
      </tp>
      <tp t="s">
        <v>USD</v>
        <stp/>
        <stp>##V3_BDPV12</stp>
        <stp>XS2381154009 Corp</stp>
        <stp>CRNCY</stp>
        <stp>[1.Weekly Download.xlsm]Coded!R142C52</stp>
        <tr r="AZ142" s="14"/>
        <tr r="AZ142" s="14"/>
      </tp>
      <tp t="s">
        <v>#N/A N/A</v>
        <stp/>
        <stp>##V3_BDPV12</stp>
        <stp>GXCDIZ CH Equity</stp>
        <stp>RTG_MDY_FOREIGN_LT_BANK_DEPOSITS</stp>
        <stp>[1.Weekly Download.xlsm]Coded!R141C60</stp>
        <tr r="BH141" s="14"/>
      </tp>
      <tp t="s">
        <v>#N/A N/A</v>
        <stp/>
        <stp>##V3_BDPV12</stp>
        <stp>XS2405793089 Corp</stp>
        <stp>GUARANTOR_NAME</stp>
        <stp>[1.Weekly Download.xlsm]Coded!R132C44</stp>
        <tr r="AR132" s="14"/>
      </tp>
      <tp t="s">
        <v>Zhongyuan Yuzi Investment Holdings Group Co Ltd</v>
        <stp/>
        <stp>##V3_BDPV12</stp>
        <stp>XS2251156563 Corp</stp>
        <stp>GUARANTOR_NAME</stp>
        <stp>[1.Weekly Download.xlsm]Coded!R190C44</stp>
        <tr r="AR190" s="14"/>
        <tr r="AR190" s="14"/>
      </tp>
      <tp t="s">
        <v>#N/A N/A</v>
        <stp/>
        <stp>##V3_BDPV12</stp>
        <stp>XS2344386540 Corp</stp>
        <stp>RTG_MDY_LT_CORP_FAMILY</stp>
        <stp>[1.Weekly Download.xlsm]Coded!R211C14</stp>
        <tr r="N211" s="14"/>
      </tp>
      <tp t="s">
        <v>USD</v>
        <stp/>
        <stp>##V3_BDPV12</stp>
        <stp>XS2243890196 Corp</stp>
        <stp>CRNCY</stp>
        <stp>[1.Weekly Download.xlsm]Coded!R273C52</stp>
        <tr r="AZ273" s="14"/>
        <tr r="AZ273" s="14"/>
      </tp>
      <tp t="s">
        <v>#N/A N/A</v>
        <stp/>
        <stp>##V3_BDPV12</stp>
        <stp>600383 CH Equity</stp>
        <stp>RTG_MDY_FOREIGN_LT_BANK_DEPOSITS</stp>
        <stp>[1.Weekly Download.xlsm]Coded!R170C60</stp>
        <tr r="BH170" s="14"/>
      </tp>
      <tp t="s">
        <v>#N/A N/A</v>
        <stp/>
        <stp>##V3_BDPV12</stp>
        <stp>XS2288886216 Corp</stp>
        <stp>FLOATER_FORMULA</stp>
        <stp>[1.Weekly Download.xlsm]Coded!R233C30</stp>
        <tr r="AD233" s="14"/>
      </tp>
      <tp t="s">
        <v>Changzhou Eastern New City Construction Group Co Ltd</v>
        <stp/>
        <stp>##V3_BDPV12</stp>
        <stp>XS2265235965 Corp</stp>
        <stp>GUARANTOR_NAME</stp>
        <stp>[1.Weekly Download.xlsm]Coded!R257C44</stp>
        <tr r="AR257" s="14"/>
        <tr r="AR257" s="14"/>
      </tp>
      <tp t="s">
        <v>#N/A N/A</v>
        <stp/>
        <stp>##V3_BDPV12</stp>
        <stp>XS2249847232 Corp</stp>
        <stp>GUARANTOR_NAME</stp>
        <stp>[1.Weekly Download.xlsm]Coded!R270C44</stp>
        <tr r="AR270" s="14"/>
      </tp>
      <tp t="s">
        <v>USD</v>
        <stp/>
        <stp>##V3_BDPV12</stp>
        <stp>XS2405490850 Corp</stp>
        <stp>CRNCY</stp>
        <stp>[1.Weekly Download.xlsm]Coded!R134C52</stp>
        <tr r="AZ134" s="14"/>
        <tr r="AZ134" s="14"/>
      </tp>
      <tp t="s">
        <v>#N/A N/A</v>
        <stp/>
        <stp>##V3_BDPV12</stp>
        <stp>XS2358354012 Corp</stp>
        <stp>GUARANTOR_NAME</stp>
        <stp>[1.Weekly Download.xlsm]Coded!R188C44</stp>
        <tr r="AR188" s="14"/>
      </tp>
      <tp t="s">
        <v>Subsidiaries</v>
        <stp/>
        <stp>##V3_BDPV12</stp>
        <stp>XS2336271510 Corp</stp>
        <stp>GUARANTOR_NAME</stp>
        <stp>[1.Weekly Download.xlsm]Coded!R215C44</stp>
        <tr r="AR215" s="14"/>
        <tr r="AR215" s="14"/>
      </tp>
      <tp t="s">
        <v>East Money Information Co Ltd</v>
        <stp/>
        <stp>##V3_BDPV12</stp>
        <stp>XS2400951815 Corp</stp>
        <stp>GUARANTOR_NAME</stp>
        <stp>[1.Weekly Download.xlsm]Coded!R130C44</stp>
        <tr r="AR130" s="14"/>
        <tr r="AR130" s="14"/>
      </tp>
      <tp t="s">
        <v>WR</v>
        <stp/>
        <stp>##V3_BDPV12</stp>
        <stp>XS2341214059 Corp</stp>
        <stp>RTG_MDY_LT_CORP_FAMILY</stp>
        <stp>[1.Weekly Download.xlsm]Coded!R221C14</stp>
        <tr r="N221" s="14"/>
        <tr r="N221" s="14"/>
      </tp>
      <tp t="s">
        <v>N</v>
        <stp/>
        <stp>##V3_BDPV12</stp>
        <stp>XS2280636494 Corp</stp>
        <stp>SUSTAINABILITY_BOND_IND</stp>
        <stp>[1.Weekly Download.xlsm]Coded!R242C56</stp>
        <tr r="BD242" s="14"/>
        <tr r="BD242" s="14"/>
      </tp>
      <tp t="s">
        <v>#N/A N/A</v>
        <stp/>
        <stp>##V3_BDPV12</stp>
        <stp>XS2379669299 Corp</stp>
        <stp>FLOATER_FORMULA</stp>
        <stp>[1.Weekly Download.xlsm]Coded!R162C30</stp>
        <tr r="AD162" s="14"/>
      </tp>
      <tp t="s">
        <v>USD</v>
        <stp/>
        <stp>##V3_BDPV12</stp>
        <stp>XS2436124205 Corp</stp>
        <stp>CRNCY</stp>
        <stp>[1.Weekly Download.xlsm]Coded!R115C52</stp>
        <tr r="AZ115" s="14"/>
        <tr r="AZ115" s="14"/>
      </tp>
      <tp t="s">
        <v>USD</v>
        <stp/>
        <stp>##V3_BDPV12</stp>
        <stp>XS2270463255 Corp</stp>
        <stp>CRNCY</stp>
        <stp>[1.Weekly Download.xlsm]Coded!R247C52</stp>
        <tr r="AZ247" s="14"/>
        <tr r="AZ247" s="14"/>
      </tp>
      <tp t="s">
        <v>USD</v>
        <stp/>
        <stp>##V3_BDPV12</stp>
        <stp>XS2127824592 Corp</stp>
        <stp>CRNCY</stp>
        <stp>[1.Weekly Download.xlsm]Coded!R277C52</stp>
        <tr r="AZ277" s="14"/>
        <tr r="AZ277" s="14"/>
      </tp>
      <tp t="s">
        <v>USD</v>
        <stp/>
        <stp>##V3_BDPV12</stp>
        <stp>XS2388909181 Corp</stp>
        <stp>CRNCY</stp>
        <stp>[1.Weekly Download.xlsm]Coded!R144C52</stp>
        <tr r="AZ144" s="14"/>
        <tr r="AZ144" s="14"/>
      </tp>
      <tp t="s">
        <v>USD</v>
        <stp/>
        <stp>##V3_BDPV12</stp>
        <stp>XS2336348326 Corp</stp>
        <stp>CRNCY</stp>
        <stp>[1.Weekly Download.xlsm]Coded!R227C52</stp>
        <tr r="AZ227" s="14"/>
        <tr r="AZ227" s="14"/>
      </tp>
      <tp t="s">
        <v>N</v>
        <stp/>
        <stp>##V3_BDPV12</stp>
        <stp>XS2288886216 Corp</stp>
        <stp>SUSTAINABILITY_BOND_IND</stp>
        <stp>[1.Weekly Download.xlsm]Coded!R233C56</stp>
        <tr r="BD233" s="14"/>
        <tr r="BD233" s="14"/>
      </tp>
      <tp t="s">
        <v>USD</v>
        <stp/>
        <stp>##V3_BDPV12</stp>
        <stp>XS2382158207 Corp</stp>
        <stp>CRNCY</stp>
        <stp>[1.Weekly Download.xlsm]Coded!R153C52</stp>
        <tr r="AZ153" s="14"/>
        <tr r="AZ153" s="14"/>
      </tp>
      <tp t="s">
        <v>USD</v>
        <stp/>
        <stp>##V3_BDPV12</stp>
        <stp>XS2340539142 Corp</stp>
        <stp>CRNCY</stp>
        <stp>[1.Weekly Download.xlsm]Coded!R214C52</stp>
        <tr r="AZ214" s="14"/>
        <tr r="AZ214" s="14"/>
      </tp>
      <tp t="s">
        <v>USD</v>
        <stp/>
        <stp>##V3_BDPV12</stp>
        <stp>XS2380533740 Corp</stp>
        <stp>CRNCY</stp>
        <stp>[1.Weekly Download.xlsm]Coded!R156C52</stp>
        <tr r="AZ156" s="14"/>
        <tr r="AZ156" s="14"/>
      </tp>
      <tp t="s">
        <v>N</v>
        <stp/>
        <stp>##V3_BDPV12</stp>
        <stp>XS2379669299 Corp</stp>
        <stp>SUSTAINABILITY_BOND_IND</stp>
        <stp>[1.Weekly Download.xlsm]Coded!R162C56</stp>
        <tr r="BD162" s="14"/>
        <tr r="BD162" s="14"/>
      </tp>
      <tp t="s">
        <v>#N/A N/A</v>
        <stp/>
        <stp>##V3_BDPV12</stp>
        <stp>XS2280636494 Corp</stp>
        <stp>FLOATER_FORMULA</stp>
        <stp>[1.Weekly Download.xlsm]Coded!R242C30</stp>
        <tr r="AD242" s="14"/>
      </tp>
      <tp t="s">
        <v>#N/A N/A</v>
        <stp/>
        <stp>##V3_BDPV12</stp>
        <stp>XS2289193810 Corp</stp>
        <stp>RTG_MDY_LT_CORP_FAMILY</stp>
        <stp>[1.Weekly Download.xlsm]Coded!R245C14</stp>
        <tr r="N245" s="14"/>
      </tp>
      <tp t="s">
        <v>USD</v>
        <stp/>
        <stp>##V3_BDPV12</stp>
        <stp>XS2098347821 Corp</stp>
        <stp>CRNCY</stp>
        <stp>[1.Weekly Download.xlsm]Coded!R307C52</stp>
        <tr r="AZ307" s="14"/>
        <tr r="AZ307" s="14"/>
      </tp>
      <tp t="s">
        <v>USD</v>
        <stp/>
        <stp>##V3_BDPV12</stp>
        <stp>XS2456820690 Corp</stp>
        <stp>CRNCY</stp>
        <stp>[1.Weekly Download.xlsm]Coded!R110C52</stp>
        <tr r="AZ110" s="14"/>
        <tr r="AZ110" s="14"/>
      </tp>
      <tp t="s">
        <v>USD</v>
        <stp/>
        <stp>##V3_BDPV12</stp>
        <stp>XS2208844493 Corp</stp>
        <stp>CRNCY</stp>
        <stp>[1.Weekly Download.xlsm]Coded!R287C52</stp>
        <tr r="AZ287" s="14"/>
        <tr r="AZ287" s="14"/>
      </tp>
      <tp t="s">
        <v>USD</v>
        <stp/>
        <stp>##V3_BDPV12</stp>
        <stp>XS2385820597 Corp</stp>
        <stp>CRNCY</stp>
        <stp>[1.Weekly Download.xlsm]Coded!R140C52</stp>
        <tr r="AZ140" s="14"/>
        <tr r="AZ140" s="14"/>
      </tp>
      <tp t="s">
        <v>AVIC International Leasing Co Ltd</v>
        <stp/>
        <stp>##V3_BDPV12</stp>
        <stp>XS2320779130 Corp</stp>
        <stp>GUARANTOR_NAME</stp>
        <stp>[1.Weekly Download.xlsm]Coded!R235C44</stp>
        <tr r="AR235" s="14"/>
        <tr r="AR235" s="14"/>
      </tp>
      <tp t="s">
        <v>USD</v>
        <stp/>
        <stp>##V3_BDPV12</stp>
        <stp>XS2413634572 Corp</stp>
        <stp>CRNCY</stp>
        <stp>[1.Weekly Download.xlsm]Coded!R122C52</stp>
        <tr r="AZ122" s="14"/>
        <tr r="AZ122" s="14"/>
      </tp>
      <tp t="s">
        <v>USD</v>
        <stp/>
        <stp>##V3_BDPV12</stp>
        <stp>XS2384610577 Corp</stp>
        <stp>CRNCY</stp>
        <stp>[1.Weekly Download.xlsm]Coded!R149C52</stp>
        <tr r="AZ149" s="14"/>
        <tr r="AZ149" s="14"/>
      </tp>
      <tp t="s">
        <v>#N/A N/A</v>
        <stp/>
        <stp>##V3_BDPV12</stp>
        <stp>XS2098347821 Corp</stp>
        <stp>FLOATER_FORMULA</stp>
        <stp>[1.Weekly Download.xlsm]Coded!R307C30</stp>
        <tr r="AD307" s="14"/>
      </tp>
      <tp t="s">
        <v>Hangzhou Finance &amp; Investment</v>
        <stp/>
        <stp>##V3_BDPV12</stp>
        <stp>10570651 CompanyID</stp>
        <stp>Name</stp>
        <stp>[1.Weekly Download.xlsm]Coded!R10C7</stp>
        <tr r="G10" s="14"/>
        <tr r="G10" s="14"/>
      </tp>
      <tp t="s">
        <v>#N/A Invalid Security</v>
        <stp/>
        <stp>##V3_BDPV12</stp>
        <stp xml:space="preserve"> CompanyID</stp>
        <stp>Name</stp>
        <stp>[1.Weekly Download.xlsm]Coded!R81C7</stp>
        <tr r="G81" s="14"/>
      </tp>
      <tp t="s">
        <v>#N/A Invalid Security</v>
        <stp/>
        <stp>##V3_BDPV12</stp>
        <stp xml:space="preserve"> CompanyID</stp>
        <stp>Name</stp>
        <stp>[1.Weekly Download.xlsm]Coded!R91C7</stp>
        <tr r="G91" s="14"/>
      </tp>
      <tp t="s">
        <v>#N/A Invalid Security</v>
        <stp/>
        <stp>##V3_BDPV12</stp>
        <stp xml:space="preserve"> CompanyID</stp>
        <stp>Name</stp>
        <stp>[1.Weekly Download.xlsm]Coded!R11C7</stp>
        <tr r="G11" s="14"/>
      </tp>
      <tp t="s">
        <v>#N/A Invalid Security</v>
        <stp/>
        <stp>##V3_BDPV12</stp>
        <stp xml:space="preserve"> CompanyID</stp>
        <stp>Name</stp>
        <stp>[1.Weekly Download.xlsm]Coded!R21C7</stp>
        <tr r="G21" s="14"/>
      </tp>
      <tp t="s">
        <v>#N/A Invalid Security</v>
        <stp/>
        <stp>##V3_BDPV12</stp>
        <stp xml:space="preserve"> CompanyID</stp>
        <stp>Name</stp>
        <stp>[1.Weekly Download.xlsm]Coded!R31C7</stp>
        <tr r="G31" s="14"/>
      </tp>
      <tp t="s">
        <v>#N/A Invalid Security</v>
        <stp/>
        <stp>##V3_BDPV12</stp>
        <stp xml:space="preserve"> CompanyID</stp>
        <stp>Name</stp>
        <stp>[1.Weekly Download.xlsm]Coded!R41C7</stp>
        <tr r="G41" s="14"/>
      </tp>
      <tp t="s">
        <v>#N/A Invalid Security</v>
        <stp/>
        <stp>##V3_BDPV12</stp>
        <stp xml:space="preserve"> CompanyID</stp>
        <stp>Name</stp>
        <stp>[1.Weekly Download.xlsm]Coded!R51C7</stp>
        <tr r="G51" s="14"/>
      </tp>
      <tp t="s">
        <v>#N/A Invalid Security</v>
        <stp/>
        <stp>##V3_BDPV12</stp>
        <stp xml:space="preserve"> CompanyID</stp>
        <stp>Name</stp>
        <stp>[1.Weekly Download.xlsm]Coded!R61C7</stp>
        <tr r="G61" s="14"/>
      </tp>
      <tp t="s">
        <v>#N/A Invalid Security</v>
        <stp/>
        <stp>##V3_BDPV12</stp>
        <stp xml:space="preserve"> CompanyID</stp>
        <stp>Name</stp>
        <stp>[1.Weekly Download.xlsm]Coded!R71C7</stp>
        <tr r="G71" s="14"/>
      </tp>
      <tp t="s">
        <v>BBB-</v>
        <stp/>
        <stp>##V3_BDPV12</stp>
        <stp>2016 HK Equity</stp>
        <stp>RTG_SP_LT_LC_ISSUER_CREDIT</stp>
        <stp>[1.Weekly Download.xlsm]SBLC Bank!R15C7</stp>
        <tr r="G15" s="32"/>
        <tr r="G15" s="32"/>
      </tp>
    </main>
    <main first="bofaddin.rtdserver">
      <tp t="s">
        <v>#N/A N/A</v>
        <stp/>
        <stp>BDS|10139532408855162717</stp>
        <tr r="AS302" s="14"/>
      </tp>
      <tp t="s">
        <v>#N/A N/A</v>
        <stp/>
        <stp>BDS|14083251686470320997</stp>
        <tr r="AL53" s="14"/>
        <tr r="F53" s="14"/>
      </tp>
      <tp t="s">
        <v>#N/A N/A</v>
        <stp/>
        <stp>BDS|13755293796217220837</stp>
        <tr r="AS58" s="14"/>
      </tp>
      <tp t="s">
        <v>#N/A N/A</v>
        <stp/>
        <stp>BDS|13785319028281312445</stp>
        <tr r="AL76" s="14"/>
        <tr r="F76" s="14"/>
      </tp>
      <tp t="s">
        <v>#N/A N/A</v>
        <stp/>
        <stp>BDS|14562819508038358318</stp>
        <tr r="AS102" s="14"/>
      </tp>
    </main>
    <main first="bloomberg.rtd">
      <tp t="s">
        <v>#N/A N/A</v>
        <stp/>
        <stp>##V3_BDPV12</stp>
        <stp>1947889D HK Equity</stp>
        <stp>EQY_PRIM_SECURITY_PRIM_EXCH</stp>
        <stp>[1.Weekly Download.xlsm]Coded!R126C35</stp>
        <tr r="AI126" s="14"/>
      </tp>
    </main>
    <main first="bofaddin.rtdserver">
      <tp t="s">
        <v>#N/A N/A</v>
        <stp/>
        <stp>BDS|13507347426482873723</stp>
        <tr r="AS197" s="14"/>
      </tp>
      <tp t="s">
        <v>#N/A N/A</v>
        <stp/>
        <stp>BDS|10221444521004390561</stp>
        <tr r="AS69" s="14"/>
      </tp>
      <tp t="s">
        <v>#N/A N/A</v>
        <stp/>
        <stp>BDS|14099378250295211070</stp>
        <tr r="AL315" s="14"/>
        <tr r="F315" s="14"/>
      </tp>
      <tp t="s">
        <v>#N/A N/A</v>
        <stp/>
        <stp>BDS|14052760961657544502</stp>
        <tr r="AL187" s="14"/>
        <tr r="F187" s="14"/>
      </tp>
    </main>
    <main first="bloomberg.rtd">
      <tp t="s">
        <v>#N/A N/A</v>
        <stp/>
        <stp>##V3_BDPV12</stp>
        <stp>1833421D CH Equity</stp>
        <stp>EQY_PRIM_SECURITY_PRIM_EXCH</stp>
        <stp>[1.Weekly Download.xlsm]Coded!R239C35</stp>
        <tr r="AI239" s="14"/>
      </tp>
    </main>
    <main first="bofaddin.rtdserver">
      <tp t="s">
        <v>#N/A N/A</v>
        <stp/>
        <stp>BDS|11901874652232452989</stp>
        <tr r="AL273" s="14"/>
        <tr r="F273" s="14"/>
      </tp>
      <tp t="s">
        <v>#N/A N/A</v>
        <stp/>
        <stp>BDS|15311112442895215225</stp>
        <tr r="AS290" s="14"/>
      </tp>
      <tp t="s">
        <v>#N/A N/A</v>
        <stp/>
        <stp>BDS|17144053752533414626</stp>
        <tr r="AL106" s="14"/>
        <tr r="F106" s="14"/>
      </tp>
      <tp t="s">
        <v>#N/A N/A</v>
        <stp/>
        <stp>BDS|16059205236194540430</stp>
        <tr r="AL94" s="14"/>
        <tr r="F94" s="14"/>
      </tp>
      <tp t="s">
        <v>#N/A N/A</v>
        <stp/>
        <stp>BDS|13290444404853204367</stp>
        <tr r="AS236" s="14"/>
      </tp>
    </main>
    <main first="bloomberg.rtd">
      <tp t="s">
        <v>#N/A N/A</v>
        <stp/>
        <stp>##V3_BDPV12</stp>
        <stp>2027317D HK Equity</stp>
        <stp>EQY_PRIM_SECURITY_PRIM_EXCH</stp>
        <stp>[1.Weekly Download.xlsm]Coded!R107C35</stp>
        <tr r="AI107" s="14"/>
      </tp>
    </main>
    <main first="bofaddin.rtdserver">
      <tp t="s">
        <v>#N/A N/A</v>
        <stp/>
        <stp>BDS|11431019647401735309</stp>
        <tr r="AL272" s="14"/>
        <tr r="F272" s="14"/>
      </tp>
    </main>
    <main first="bloomberg.rtd">
      <tp t="s">
        <v>#N/A N/A</v>
        <stp/>
        <stp>##V3_BDPV12</stp>
        <stp>1817796D HK Equity</stp>
        <stp>EQY_PRIM_SECURITY_PRIM_EXCH</stp>
        <stp>[1.Weekly Download.xlsm]Coded!R201C35</stp>
        <tr r="AI201" s="14"/>
      </tp>
      <tp t="s">
        <v>#N/A N/A</v>
        <stp/>
        <stp>##V3_BDPV12</stp>
        <stp>1912136D CH Equity</stp>
        <stp>EQY_PRIM_SECURITY_PRIM_EXCH</stp>
        <stp>[1.Weekly Download.xlsm]Coded!R166C35</stp>
        <tr r="AI166" s="14"/>
      </tp>
      <tp t="s">
        <v>#N/A N/A</v>
        <stp/>
        <stp>##V3_BDPV12</stp>
        <stp>1817796D HK Equity</stp>
        <stp>EQY_PRIM_SECURITY_PRIM_EXCH</stp>
        <stp>[1.Weekly Download.xlsm]Coded!R288C35</stp>
        <tr r="AI288" s="14"/>
      </tp>
      <tp t="s">
        <v>BBB-</v>
        <stp/>
        <stp>##V3_BDPV12</stp>
        <stp>1398425D CH Equity</stp>
        <stp>RTG_FITCH_LT_ISSUER_DEFAULT</stp>
        <stp>[1.Weekly Download.xlsm]Coded!R49C24</stp>
        <tr r="X49" s="14"/>
        <tr r="X49" s="14"/>
        <tr r="X49" s="14"/>
      </tp>
      <tp t="s">
        <v>#N/A N/A</v>
        <stp/>
        <stp>##V3_BDPV12</stp>
        <stp>1283303D KY Equity</stp>
        <stp>EQY_PRIM_SECURITY_PRIM_EXCH</stp>
        <stp>[1.Weekly Download.xlsm]Coded!R275C35</stp>
        <tr r="AI275" s="14"/>
      </tp>
      <tp t="s">
        <v>#N/A N/A</v>
        <stp/>
        <stp>##V3_BDPV12</stp>
        <stp>1283303D KY Equity</stp>
        <stp>EQY_PRIM_SECURITY_PRIM_EXCH</stp>
        <stp>[1.Weekly Download.xlsm]Coded!R276C35</stp>
        <tr r="AI276" s="14"/>
      </tp>
      <tp t="s">
        <v>A</v>
        <stp/>
        <stp>##V3_BDPV12</stp>
        <stp>WLKTIZ HK Equity</stp>
        <stp>RTG_FITCH_LT_ISSUER_DEFAULT</stp>
        <stp>[1.Weekly Download.xlsm]Coded!R21C24</stp>
        <tr r="X21" s="14"/>
        <tr r="X21" s="14"/>
        <tr r="X21" s="14"/>
      </tp>
      <tp t="s">
        <v>A</v>
        <stp/>
        <stp>##V3_BDPV12</stp>
        <stp>WLKTIZ HK Equity</stp>
        <stp>RTG_FITCH_LT_ISSUER_DEFAULT</stp>
        <stp>[1.Weekly Download.xlsm]Coded!R40C24</stp>
        <tr r="X40" s="14"/>
        <tr r="X40" s="14"/>
        <tr r="X40" s="14"/>
      </tp>
    </main>
    <main first="bofaddin.rtdserver">
      <tp t="s">
        <v>#N/A N/A</v>
        <stp/>
        <stp>BDH|11180433916830004374</stp>
        <tr r="E26" s="24"/>
        <tr r="E26" s="24"/>
      </tp>
    </main>
    <main first="bloomberg.rtd">
      <tp t="s">
        <v>#N/A N/A</v>
        <stp/>
        <stp>##V3_BDPV12</stp>
        <stp>1748472D CH Equity</stp>
        <stp>RTG_FITCH_LT_ISSUER_DEFAULT</stp>
        <stp>[1.Weekly Download.xlsm]Coded!R46C62</stp>
        <tr r="BJ46" s="14"/>
      </tp>
      <tp t="s">
        <v>#N/A N/A</v>
        <stp/>
        <stp>##V3_BDPV12</stp>
        <stp>1748472D CH Equity</stp>
        <stp>RTG_FITCH_LT_ISSUER_DEFAULT</stp>
        <stp>[1.Weekly Download.xlsm]Coded!R52C62</stp>
        <tr r="BJ52" s="14"/>
      </tp>
      <tp t="s">
        <v>#N/A N/A</v>
        <stp/>
        <stp>##V3_BDPV12</stp>
        <stp>KETDZZ CH Equity</stp>
        <stp>RTG_MDY_FOREIGN_LT_BANK_DEPOSITS</stp>
        <stp>[1.Weekly Download.xlsm]Coded!R37C60</stp>
        <tr r="BH37" s="14"/>
      </tp>
    </main>
    <main first="bofaddin.rtdserver">
      <tp t="s">
        <v>#N/A N/A</v>
        <stp/>
        <stp>BDH|11317284039562657521</stp>
        <tr r="F8" s="24"/>
        <tr r="F8" s="24"/>
      </tp>
    </main>
    <main first="bloomberg.rtd">
      <tp t="s">
        <v>#N/A N/A</v>
        <stp/>
        <stp>##V3_BDPV12</stp>
        <stp>1660312D CH Equity</stp>
        <stp>RTG_MOODY_LONG_TERM</stp>
        <stp>[1.Weekly Download.xlsm]Coded!R127C21</stp>
        <tr r="U127" s="14"/>
        <tr r="U127" s="14"/>
      </tp>
    </main>
    <main first="bofaddin.rtdserver">
      <tp t="s">
        <v>#N/A N/A</v>
        <stp/>
        <stp>BDH|14778763118504140121</stp>
        <tr r="G9" s="24"/>
        <tr r="G9" s="24"/>
      </tp>
      <tp t="s">
        <v>#N/A N/A</v>
        <stp/>
        <stp>BDH|15793988997033242101</stp>
        <tr r="G24" s="24"/>
        <tr r="G24" s="24"/>
      </tp>
    </main>
    <main first="bloomberg.rtd">
      <tp t="s">
        <v>Baa3</v>
        <stp/>
        <stp>##V3_BDPV12</stp>
        <stp>1781100D CH Equity</stp>
        <stp>RTG_MOODY_LONG_TERM</stp>
        <stp>[1.Weekly Download.xlsm]Coded!R179C21</stp>
        <tr r="U179" s="14"/>
        <tr r="U179" s="14"/>
        <tr r="U179" s="14"/>
      </tp>
      <tp t="s">
        <v>#N/A N/A</v>
        <stp/>
        <stp>##V3_BDPV12</stp>
        <stp>0489737D CH Equity</stp>
        <stp>RTG_MOODY_LONG_TERM</stp>
        <stp>[1.Weekly Download.xlsm]Coded!R155C21</stp>
        <tr r="U155" s="14"/>
        <tr r="U155" s="14"/>
      </tp>
    </main>
    <main first="bofaddin.rtdserver">
      <tp t="s">
        <v>#N/A N/A</v>
        <stp/>
        <stp>BDH|15697019907367477587</stp>
        <tr r="F11" s="24"/>
        <tr r="F11" s="24"/>
      </tp>
    </main>
    <main first="bloomberg.rtd">
      <tp t="s">
        <v>BBB-</v>
        <stp/>
        <stp>##V3_BDPV12</stp>
        <stp>1776488D CH Equity</stp>
        <stp>RTG_FITCH_LT_ISSUER_DEFAULT</stp>
        <stp>[1.Weekly Download.xlsm]Coded!R15C24</stp>
        <tr r="X15" s="14"/>
        <tr r="X15" s="14"/>
        <tr r="X15" s="14"/>
      </tp>
      <tp t="s">
        <v>#N/A N/A</v>
        <stp/>
        <stp>##V3_BDPV12</stp>
        <stp>0489737D CH Equity</stp>
        <stp>RTG_MOODY_LONG_TERM</stp>
        <stp>[1.Weekly Download.xlsm]Coded!R277C21</stp>
        <tr r="U277" s="14"/>
        <tr r="U277" s="14"/>
      </tp>
      <tp t="s">
        <v>600000 CH</v>
        <stp/>
        <stp>##V3_BDPV12</stp>
        <stp>HK0000744802 Corp</stp>
        <stp>ISSUER_PARENT_EQY_TICKER</stp>
        <stp>[1.Weekly Download.xlsm]Coded!R185C58</stp>
        <tr r="BF185" s="14"/>
        <tr r="BF185" s="14"/>
      </tp>
      <tp>
        <v>100</v>
        <stp/>
        <stp>##V3_BDPV12</stp>
        <stp>XS2208864418 Corp</stp>
        <stp>ISSUE_PX</stp>
        <stp>[1.Weekly Download.xlsm]Coded!R292C54</stp>
        <tr r="BB292" s="14"/>
        <tr r="BB292" s="14"/>
      </tp>
      <tp>
        <v>100</v>
        <stp/>
        <stp>##V3_BDPV12</stp>
        <stp>XS2388293487 Corp</stp>
        <stp>ISSUE_PX</stp>
        <stp>[1.Weekly Download.xlsm]Coded!R139C54</stp>
        <tr r="BB139" s="14"/>
        <tr r="BB139" s="14"/>
      </tp>
      <tp t="s">
        <v>601166 CH</v>
        <stp/>
        <stp>##V3_BDPV12</stp>
        <stp>HK0000732815 Corp</stp>
        <stp>ISSUER_PARENT_EQY_TICKER</stp>
        <stp>[1.Weekly Download.xlsm]Coded!R200C58</stp>
        <tr r="BF200" s="14"/>
        <tr r="BF200" s="14"/>
      </tp>
      <tp>
        <v>99.772999999999996</v>
        <stp/>
        <stp>##V3_BDPV12</stp>
        <stp>XS2349744594 Corp</stp>
        <stp>ISSUE_PX</stp>
        <stp>[1.Weekly Download.xlsm]Coded!R198C54</stp>
        <tr r="BB198" s="14"/>
        <tr r="BB198" s="14"/>
      </tp>
      <tp t="s">
        <v>Zhongtai Securities Co Ltd</v>
        <stp/>
        <stp>##V3_BDPV12</stp>
        <stp>14262478 CompanyID</stp>
        <stp>NAME</stp>
        <stp>[1.Weekly Download.xlsm]Coded!R283C39</stp>
        <tr r="AM283" s="14"/>
        <tr r="AM283" s="14"/>
      </tp>
      <tp>
        <v>99.706000000000003</v>
        <stp/>
        <stp>##V3_BDPV12</stp>
        <stp>XS2208844493 Corp</stp>
        <stp>ISSUE_PX</stp>
        <stp>[1.Weekly Download.xlsm]Coded!R287C54</stp>
        <tr r="BB287" s="14"/>
        <tr r="BB287" s="14"/>
      </tp>
      <tp>
        <v>99.777000000000001</v>
        <stp/>
        <stp>##V3_BDPV12</stp>
        <stp>XS2385392936 Corp</stp>
        <stp>ISSUE_PX</stp>
        <stp>[1.Weekly Download.xlsm]Coded!R151C54</stp>
        <tr r="BB151" s="14"/>
        <tr r="BB151" s="14"/>
      </tp>
      <tp>
        <v>99.716000000000008</v>
        <stp/>
        <stp>##V3_BDPV12</stp>
        <stp>XS2265235965 Corp</stp>
        <stp>ISSUE_PX</stp>
        <stp>[1.Weekly Download.xlsm]Coded!R257C54</stp>
        <tr r="BB257" s="14"/>
        <tr r="BB257" s="14"/>
      </tp>
      <tp>
        <v>100</v>
        <stp/>
        <stp>##V3_BDPV12</stp>
        <stp>XS2378344456 Corp</stp>
        <stp>ISSUE_PX</stp>
        <stp>[1.Weekly Download.xlsm]Coded!R161C54</stp>
        <tr r="BB161" s="14"/>
        <tr r="BB161" s="14"/>
      </tp>
      <tp>
        <v>100</v>
        <stp/>
        <stp>##V3_BDPV12</stp>
        <stp>XS2434390865 Corp</stp>
        <stp>ISSUE_PX</stp>
        <stp>[1.Weekly Download.xlsm]Coded!R116C54</stp>
        <tr r="BB116" s="14"/>
        <tr r="BB116" s="14"/>
      </tp>
      <tp t="s">
        <v>4/8/2023</v>
        <stp/>
        <stp>##V3_BDPV12</stp>
        <stp>XS2208843503 Corp</stp>
        <stp>MATURITY</stp>
        <stp>[1.Weekly Download.xlsm]Coded!R286C48</stp>
        <tr r="AV286" s="14"/>
        <tr r="AV286" s="14"/>
        <tr r="AV286" s="14"/>
      </tp>
      <tp t="s">
        <v>#N/A Field Not Applicable</v>
        <stp/>
        <stp>##V3_BDPV12</stp>
        <stp>XS2269194499 Corp</stp>
        <stp>MATURITY</stp>
        <stp>[1.Weekly Download.xlsm]Coded!R234C48</stp>
        <tr r="AV234" s="14"/>
        <tr r="AV234" s="14"/>
      </tp>
      <tp t="s">
        <v>10/11/2024</v>
        <stp/>
        <stp>##V3_BDPV12</stp>
        <stp>XS2405490850 Corp</stp>
        <stp>MATURITY</stp>
        <stp>[1.Weekly Download.xlsm]Coded!R134C48</stp>
        <tr r="AV134" s="14"/>
        <tr r="AV134" s="14"/>
        <tr r="AV134" s="14"/>
      </tp>
      <tp t="s">
        <v>10/6/2024</v>
        <stp/>
        <stp>##V3_BDPV12</stp>
        <stp>XS2349205455 Corp</stp>
        <stp>MATURITY</stp>
        <stp>[1.Weekly Download.xlsm]Coded!R197C48</stp>
        <tr r="AV197" s="14"/>
        <tr r="AV197" s="14"/>
        <tr r="AV197" s="14"/>
      </tp>
      <tp t="s">
        <v>#N/A Field Not Applicable</v>
        <stp/>
        <stp>##V3_BDPV12</stp>
        <stp>XS2523255060 Corp</stp>
        <stp>NXT_CALL_DT</stp>
        <stp>[1.Weekly Download.xlsm]Coded!R87C50</stp>
        <tr r="AX87" s="14"/>
      </tp>
      <tp t="s">
        <v>#N/A Field Not Applicable</v>
        <stp/>
        <stp>##V3_BDPV12</stp>
        <stp>XS2502807345 Corp</stp>
        <stp>NXT_CALL_DT</stp>
        <stp>[1.Weekly Download.xlsm]Coded!R88C50</stp>
        <tr r="AX88" s="14"/>
      </tp>
      <tp>
        <v>5.9</v>
        <stp/>
        <stp>##V3_BDPV12</stp>
        <stp>XS2671493562 Corp</stp>
        <stp>CPN</stp>
        <stp>[1.Weekly Download.xlsm]Coded!R12C51</stp>
        <tr r="AY12" s="14"/>
        <tr r="AY12" s="14"/>
      </tp>
      <tp>
        <v>5.85</v>
        <stp/>
        <stp>##V3_BDPV12</stp>
        <stp>XS2661086483 Corp</stp>
        <stp>CPN</stp>
        <stp>[1.Weekly Download.xlsm]Coded!R15C51</stp>
        <tr r="AY15" s="14"/>
        <tr r="AY15" s="14"/>
      </tp>
      <tp t="s">
        <v>#N/A Field Not Applicable</v>
        <stp/>
        <stp>##V3_BDPV12</stp>
        <stp>XS2576128727 Corp</stp>
        <stp>NXT_CALL_DT</stp>
        <stp>[1.Weekly Download.xlsm]Coded!R69C50</stp>
        <tr r="AX69" s="14"/>
      </tp>
      <tp t="s">
        <v>1992887D CH</v>
        <stp/>
        <stp>##V3_BDPV12</stp>
        <stp>XS2644758133 Corp</stp>
        <stp>ISSUER_EQUITY_TICKER</stp>
        <stp>[1.Weekly Download.xlsm]Coded!R27C37</stp>
        <tr r="AK27" s="14"/>
        <tr r="AK27" s="14"/>
      </tp>
      <tp t="s">
        <v>1992887D CH</v>
        <stp/>
        <stp>##V3_BDPV12</stp>
        <stp>XS2644758133 Corp</stp>
        <stp>ISSUER_EQUITY_TICKER</stp>
        <stp>[1.Weekly Download.xlsm]Coded!R27C35</stp>
        <tr r="AI27" s="14"/>
      </tp>
      <tp t="s">
        <v>1840456D VI</v>
        <stp/>
        <stp>##V3_BDPV12</stp>
        <stp>XS2541678780 Corp</stp>
        <stp>ISSUER_EQUITY_TICKER</stp>
        <stp>[1.Weekly Download.xlsm]Coded!R84C37</stp>
        <tr r="AK84" s="14"/>
        <tr r="AK84" s="14"/>
      </tp>
      <tp t="s">
        <v>1840456D VI</v>
        <stp/>
        <stp>##V3_BDPV12</stp>
        <stp>XS2541678780 Corp</stp>
        <stp>ISSUER_EQUITY_TICKER</stp>
        <stp>[1.Weekly Download.xlsm]Coded!R84C35</stp>
        <tr r="AI84" s="14"/>
      </tp>
      <tp t="s">
        <v>#N/A Field Not Applicable</v>
        <stp/>
        <stp>##V3_BDPV12</stp>
        <stp>XS2644758133 Corp</stp>
        <stp>NXT_CALL_DT</stp>
        <stp>[1.Weekly Download.xlsm]Coded!R27C50</stp>
        <tr r="AX27" s="14"/>
      </tp>
      <tp t="s">
        <v>#N/A Invalid Security</v>
        <stp/>
        <stp>##V3_BDPV12</stp>
        <stp>-- Equity</stp>
        <stp>RTG_MDY_LT_CORP_FAMILY</stp>
        <stp>[1.Weekly Download.xlsm]Coded!R9C22</stp>
        <tr r="V9" s="14"/>
        <tr r="V9" s="14"/>
      </tp>
      <tp t="s">
        <v>#N/A Invalid Security</v>
        <stp/>
        <stp>##V3_BDPV12</stp>
        <stp>-- Equity</stp>
        <stp>RTG_MDY_LT_CORP_FAMILY</stp>
        <stp>[1.Weekly Download.xlsm]Coded!R8C22</stp>
        <tr r="V8" s="14"/>
        <tr r="V8" s="14"/>
      </tp>
      <tp t="s">
        <v>#N/A Invalid Security</v>
        <stp/>
        <stp>##V3_BDPV12</stp>
        <stp>-- Equity</stp>
        <stp>RTG_MDY_LT_CORP_FAMILY</stp>
        <stp>[1.Weekly Download.xlsm]Coded!R7C22</stp>
        <tr r="V7" s="14"/>
        <tr r="V7" s="14"/>
      </tp>
      <tp t="s">
        <v>#N/A Invalid Security</v>
        <stp/>
        <stp>##V3_BDPV12</stp>
        <stp>-- Equity</stp>
        <stp>RTG_MDY_LT_CORP_FAMILY</stp>
        <stp>[1.Weekly Download.xlsm]Coded!R4C22</stp>
        <tr r="V4" s="14"/>
        <tr r="V4" s="14"/>
      </tp>
      <tp t="s">
        <v>#N/A Invalid Security</v>
        <stp/>
        <stp>##V3_BDPV12</stp>
        <stp>-- Equity</stp>
        <stp>RTG_MDY_LT_CORP_FAMILY</stp>
        <stp>[1.Weekly Download.xlsm]Coded!R3C22</stp>
        <tr r="V3" s="14"/>
        <tr r="V3" s="14"/>
      </tp>
      <tp>
        <v>5.5</v>
        <stp/>
        <stp>##V3_BDPV12</stp>
        <stp>HK0000946829 Corp</stp>
        <stp>CPN</stp>
        <stp>[1.Weekly Download.xlsm]Coded!R13C51</stp>
        <tr r="AY13" s="14"/>
        <tr r="AY13" s="14"/>
      </tp>
      <tp t="s">
        <v>#N/A N/A</v>
        <stp/>
        <stp>##V3_BDPV12</stp>
        <stp>XS2549299480 Corp</stp>
        <stp>RTG_MOODY_LONG_TERM</stp>
        <stp>[1.Weekly Download.xlsm]Coded!R80C13</stp>
        <tr r="M80" s="14"/>
      </tp>
      <tp t="s">
        <v>#N/A N/A</v>
        <stp/>
        <stp>##V3_BDPV12</stp>
        <stp>XS2656498313 Corp</stp>
        <stp>RTG_MOODY_LONG_TERM</stp>
        <stp>[1.Weekly Download.xlsm]Coded!R19C13</stp>
        <tr r="M19" s="14"/>
      </tp>
      <tp>
        <v>93500000</v>
        <stp/>
        <stp>##V3_BDPV12</stp>
        <stp>XS2541678780 Corp</stp>
        <stp>AMT_ISSUED</stp>
        <stp>[1.Weekly Download.xlsm]Coded!R84C53</stp>
        <tr r="BA84" s="14"/>
        <tr r="BA84" s="14"/>
      </tp>
      <tp t="s">
        <v>N</v>
        <stp/>
        <stp>##V3_BDPV12</stp>
        <stp>XS2690707497 Corp</stp>
        <stp>SOCIAL_BOND_IND</stp>
        <stp>[1.Weekly Download.xlsm]Coded!R8C57</stp>
        <tr r="BE8" s="14"/>
        <tr r="BE8" s="14"/>
      </tp>
      <tp t="s">
        <v>#N/A N/A</v>
        <stp/>
        <stp>##V3_BDPV12</stp>
        <stp>XS2451515279 Corp</stp>
        <stp>RTG_MOODY_LONG_TERM</stp>
        <stp>[1.Weekly Download.xlsm]Coded!R98C13</stp>
        <tr r="M98" s="14"/>
      </tp>
      <tp t="s">
        <v>HB PUB UTLTY ASST OP</v>
        <stp/>
        <stp>##V3_BDPV12</stp>
        <stp>G238030 Corp</stp>
        <stp>NAME</stp>
        <stp>[1.Weekly Download.xlsm]Coded!R64C4</stp>
        <tr r="D64" s="14"/>
        <tr r="D64" s="14"/>
      </tp>
      <tp t="s">
        <v>SX SY HZ BAY ECO DEV</v>
        <stp/>
        <stp>##V3_BDPV12</stp>
        <stp>G238070 Corp</stp>
        <stp>NAME</stp>
        <stp>[1.Weekly Download.xlsm]Coded!R54C4</stp>
        <tr r="D54" s="14"/>
        <tr r="D54" s="14"/>
      </tp>
      <tp t="s">
        <v>0335254D HK</v>
        <stp/>
        <stp>##V3_BDPV12</stp>
        <stp>HK0000939428 Corp</stp>
        <stp>GUARANTOR_EQY_TICKER</stp>
        <stp>[1.Weekly Download.xlsm]Coded!R26C18</stp>
        <tr r="R26" s="14"/>
        <tr r="R26" s="14"/>
        <tr r="R26" s="14"/>
        <tr r="R26" s="14"/>
      </tp>
      <tp t="s">
        <v>A1</v>
        <stp/>
        <stp>##V3_BDPV12</stp>
        <stp>CJSXGZ CH Equity</stp>
        <stp>RTG_MOODY_LONG_TERM</stp>
        <stp>[1.Weekly Download.xlsm]Coded!R275C21</stp>
        <tr r="U275" s="14"/>
        <tr r="U275" s="14"/>
        <tr r="U275" s="14"/>
      </tp>
      <tp t="s">
        <v>A1</v>
        <stp/>
        <stp>##V3_BDPV12</stp>
        <stp>CJSXGZ CH Equity</stp>
        <stp>RTG_MOODY_LONG_TERM</stp>
        <stp>[1.Weekly Download.xlsm]Coded!R276C21</stp>
        <tr r="U276" s="14"/>
        <tr r="U276" s="14"/>
        <tr r="U276" s="14"/>
      </tp>
      <tp t="s">
        <v>#N/A Field Not Applicable</v>
        <stp/>
        <stp>##V3_BDPV12</stp>
        <stp>HK0000929262 Corp</stp>
        <stp>GUARANTOR_EQY_TICKER</stp>
        <stp>[1.Weekly Download.xlsm]Coded!R39C18</stp>
        <tr r="R39" s="14"/>
        <tr r="R39" s="14"/>
        <tr r="R39" s="14"/>
      </tp>
      <tp>
        <v>100</v>
        <stp/>
        <stp>##V3_BDPV12</stp>
        <stp>XS2671498447 Corp</stp>
        <stp>ISSUE_PX</stp>
        <stp>[1.Weekly Download.xlsm]Coded!R4C54</stp>
        <tr r="BB4" s="14"/>
        <tr r="BB4" s="14"/>
      </tp>
      <tp t="s">
        <v>#N/A Field Not Applicable</v>
        <stp/>
        <stp>##V3_BDPV12</stp>
        <stp>HK0000929262 Corp</stp>
        <stp>NXT_CALL_DT</stp>
        <stp>[1.Weekly Download.xlsm]Coded!R39C50</stp>
        <tr r="AX39" s="14"/>
      </tp>
      <tp t="s">
        <v>#N/A Field Not Applicable</v>
        <stp/>
        <stp>##V3_BDPV12</stp>
        <stp>HK0000898319 Corp</stp>
        <stp>NXT_CALL_DT</stp>
        <stp>[1.Weekly Download.xlsm]Coded!R70C50</stp>
        <tr r="AX70" s="14"/>
      </tp>
      <tp>
        <v>400000000</v>
        <stp/>
        <stp>##V3_BDPV12</stp>
        <stp>XS2623993974 Corp</stp>
        <stp>AMT_ISSUED</stp>
        <stp>[1.Weekly Download.xlsm]Coded!R29C53</stp>
        <tr r="BA29" s="14"/>
        <tr r="BA29" s="14"/>
      </tp>
      <tp t="s">
        <v>Famous Commercial Ltd</v>
        <stp/>
        <stp>##V3_BDPV12</stp>
        <stp>XS2357443410 Corp</stp>
        <stp>GUARANTOR_NAME</stp>
        <stp>[1.Weekly Download.xlsm]Coded!R170C44</stp>
        <tr r="AR170" s="14"/>
        <tr r="AR170" s="14"/>
      </tp>
      <tp t="s">
        <v>#N/A N/A</v>
        <stp/>
        <stp>##V3_BDPV12</stp>
        <stp>XS2176772031 Corp</stp>
        <stp>GUARANTOR_NAME</stp>
        <stp>[1.Weekly Download.xlsm]Coded!R299C44</stp>
        <tr r="AR299" s="14"/>
      </tp>
      <tp t="s">
        <v>#N/A N/A</v>
        <stp/>
        <stp>##V3_BDPV12</stp>
        <stp>XS2347769833 Corp</stp>
        <stp>FLOATER_FORMULA</stp>
        <stp>[1.Weekly Download.xlsm]Coded!R204C30</stp>
        <tr r="AD204" s="14"/>
      </tp>
      <tp t="s">
        <v>N</v>
        <stp/>
        <stp>##V3_BDPV12</stp>
        <stp>XS2180875234 Corp</stp>
        <stp>SUSTAINABILITY_BOND_IND</stp>
        <stp>[1.Weekly Download.xlsm]Coded!R301C56</stp>
        <tr r="BD301" s="14"/>
        <tr r="BD301" s="14"/>
      </tp>
      <tp t="s">
        <v>Henan Investment Group Co Ltd</v>
        <stp/>
        <stp>##V3_BDPV12</stp>
        <stp>XS2347623626 Corp</stp>
        <stp>GUARANTOR_NAME</stp>
        <stp>[1.Weekly Download.xlsm]Coded!R166C44</stp>
        <tr r="AR166" s="14"/>
        <tr r="AR166" s="14"/>
      </tp>
      <tp t="s">
        <v>N</v>
        <stp/>
        <stp>##V3_BDPV12</stp>
        <stp>XS2353028298 Corp</stp>
        <stp>SUSTAINABILITY_BOND_IND</stp>
        <stp>[1.Weekly Download.xlsm]Coded!R193C56</stp>
        <tr r="BD193" s="14"/>
        <tr r="BD193" s="14"/>
      </tp>
      <tp t="s">
        <v>N</v>
        <stp/>
        <stp>##V3_BDPV12</stp>
        <stp>XS2353028298 Corp</stp>
        <stp>SUSTAINABILITY_BOND_IND</stp>
        <stp>[1.Weekly Download.xlsm]Coded!R176C56</stp>
        <tr r="BD176" s="14"/>
        <tr r="BD176" s="14"/>
      </tp>
      <tp t="s">
        <v>CITIC Securities International Co Ltd</v>
        <stp/>
        <stp>##V3_BDPV12</stp>
        <stp>XS2469032630 Corp</stp>
        <stp>GUARANTOR_NAME</stp>
        <stp>[1.Weekly Download.xlsm]Coded!R107C44</stp>
        <tr r="AR107" s="14"/>
        <tr r="AR107" s="14"/>
      </tp>
      <tp t="s">
        <v>#N/A N/A</v>
        <stp/>
        <stp>##V3_BDPV12</stp>
        <stp>XS2314627089 Corp</stp>
        <stp>RTG_MDY_LT_CORP_FAMILY</stp>
        <stp>[1.Weekly Download.xlsm]Coded!R174C14</stp>
        <tr r="N174" s="14"/>
      </tp>
      <tp t="s">
        <v>#N/A N/A</v>
        <stp/>
        <stp>##V3_BDPV12</stp>
        <stp>XS2447552089 Corp</stp>
        <stp>RTG_MDY_LT_CORP_FAMILY</stp>
        <stp>[1.Weekly Download.xlsm]Coded!R101C14</stp>
        <tr r="N101" s="14"/>
      </tp>
      <tp t="s">
        <v>N</v>
        <stp/>
        <stp>##V3_BDPV12</stp>
        <stp>XS2340539142 Corp</stp>
        <stp>SUSTAINABILITY_BOND_IND</stp>
        <stp>[1.Weekly Download.xlsm]Coded!R214C56</stp>
        <tr r="BD214" s="14"/>
        <tr r="BD214" s="14"/>
      </tp>
      <tp t="s">
        <v>N</v>
        <stp/>
        <stp>##V3_BDPV12</stp>
        <stp>XS2397254579 Corp</stp>
        <stp>SUSTAINABILITY_BOND_IND</stp>
        <stp>[1.Weekly Download.xlsm]Coded!R138C56</stp>
        <tr r="BD138" s="14"/>
        <tr r="BD138" s="14"/>
      </tp>
      <tp t="s">
        <v>N</v>
        <stp/>
        <stp>##V3_BDPV12</stp>
        <stp>XS2180875077 Corp</stp>
        <stp>SUSTAINABILITY_BOND_IND</stp>
        <stp>[1.Weekly Download.xlsm]Coded!R302C56</stp>
        <tr r="BD302" s="14"/>
        <tr r="BD302" s="14"/>
      </tp>
      <tp t="s">
        <v>#N/A N/A</v>
        <stp/>
        <stp>##V3_BDPV12</stp>
        <stp>XS2351320366 Corp</stp>
        <stp>GUARANTOR_NAME</stp>
        <stp>[1.Weekly Download.xlsm]Coded!R194C44</stp>
        <tr r="AR194" s="14"/>
      </tp>
      <tp t="s">
        <v>#N/A N/A</v>
        <stp/>
        <stp>##V3_BDPV12</stp>
        <stp>XS2429785954 Corp</stp>
        <stp>RTG_MDY_LT_CORP_FAMILY</stp>
        <stp>[1.Weekly Download.xlsm]Coded!R119C14</stp>
        <tr r="N119" s="14"/>
      </tp>
      <tp t="s">
        <v>Caa2</v>
        <stp/>
        <stp>##V3_BDPV12</stp>
        <stp>XS2346930428 Corp</stp>
        <stp>RTG_MDY_LT_CORP_FAMILY</stp>
        <stp>[1.Weekly Download.xlsm]Coded!R205C14</stp>
        <tr r="N205" s="14"/>
        <tr r="N205" s="14"/>
      </tp>
      <tp t="s">
        <v>USD</v>
        <stp/>
        <stp>##V3_BDPV12</stp>
        <stp>XS2429785954 Corp</stp>
        <stp>CRNCY</stp>
        <stp>[1.Weekly Download.xlsm]Coded!R119C52</stp>
        <tr r="AZ119" s="14"/>
        <tr r="AZ119" s="14"/>
      </tp>
      <tp t="s">
        <v>N</v>
        <stp/>
        <stp>##V3_BDPV12</stp>
        <stp>XS2385065656 Corp</stp>
        <stp>SUSTAINABILITY_BOND_IND</stp>
        <stp>[1.Weekly Download.xlsm]Coded!R152C56</stp>
        <tr r="BD152" s="14"/>
        <tr r="BD152" s="14"/>
      </tp>
      <tp t="s">
        <v>N</v>
        <stp/>
        <stp>##V3_BDPV12</stp>
        <stp>XS2085545494 Corp</stp>
        <stp>SUSTAINABILITY_BOND_IND</stp>
        <stp>[1.Weekly Download.xlsm]Coded!R308C56</stp>
        <tr r="BD308" s="14"/>
        <tr r="BD308" s="14"/>
      </tp>
      <tp t="s">
        <v>Caa1</v>
        <stp/>
        <stp>##V3_BDPV12</stp>
        <stp>XS2361426559 Corp</stp>
        <stp>RTG_MDY_LT_CORP_FAMILY</stp>
        <stp>[1.Weekly Download.xlsm]Coded!R178C14</stp>
        <tr r="N178" s="14"/>
        <tr r="N178" s="14"/>
      </tp>
      <tp t="s">
        <v>USD</v>
        <stp/>
        <stp>##V3_BDPV12</stp>
        <stp>XS2379598175 Corp</stp>
        <stp>CRNCY</stp>
        <stp>[1.Weekly Download.xlsm]Coded!R154C52</stp>
        <tr r="AZ154" s="14"/>
        <tr r="AZ154" s="14"/>
      </tp>
      <tp t="s">
        <v>#N/A N/A</v>
        <stp/>
        <stp>##V3_BDPV12</stp>
        <stp>XS2349739248 Corp</stp>
        <stp>FLOATER_FORMULA</stp>
        <stp>[1.Weekly Download.xlsm]Coded!R201C30</stp>
        <tr r="AD201" s="14"/>
      </tp>
      <tp t="s">
        <v>N</v>
        <stp/>
        <stp>##V3_BDPV12</stp>
        <stp>XS2342499592 Corp</stp>
        <stp>SUSTAINABILITY_BOND_IND</stp>
        <stp>[1.Weekly Download.xlsm]Coded!R219C56</stp>
        <tr r="BD219" s="14"/>
        <tr r="BD219" s="14"/>
      </tp>
      <tp t="s">
        <v>Multiple Guarantors</v>
        <stp/>
        <stp>##V3_BDPV12</stp>
        <stp>XS2228902255 Corp</stp>
        <stp>GUARANTOR_NAME</stp>
        <stp>[1.Weekly Download.xlsm]Coded!R261C44</stp>
        <tr r="AR261" s="14"/>
        <tr r="AR261" s="14"/>
      </tp>
      <tp t="s">
        <v>HSBC Institutional Trust Services Asia Ltd</v>
        <stp/>
        <stp>##V3_BDPV12</stp>
        <stp>XS2290959860 Corp</stp>
        <stp>GUARANTOR_NAME</stp>
        <stp>[1.Weekly Download.xlsm]Coded!R251C44</stp>
        <tr r="AR251" s="14"/>
        <tr r="AR251" s="14"/>
      </tp>
      <tp t="s">
        <v>Multiple Guarantors</v>
        <stp/>
        <stp>##V3_BDPV12</stp>
        <stp>XS2228902255 Corp</stp>
        <stp>GUARANTOR_NAME</stp>
        <stp>[1.Weekly Download.xlsm]Coded!R249C44</stp>
        <tr r="AR249" s="14"/>
        <tr r="AR249" s="14"/>
      </tp>
      <tp t="s">
        <v>Dalian Wanda Group Co Ltd</v>
        <stp/>
        <stp>##V3_BDPV12</stp>
        <stp>XS2384248790 Corp</stp>
        <stp>GUARANTOR_NAME</stp>
        <stp>[1.Weekly Download.xlsm]Coded!R155C44</stp>
        <tr r="AR155" s="14"/>
        <tr r="AR155" s="14"/>
      </tp>
      <tp t="s">
        <v>#N/A N/A</v>
        <stp/>
        <stp>##V3_BDPV12</stp>
        <stp>XS2461766805 Corp</stp>
        <stp>GUARANTOR_NAME</stp>
        <stp>[1.Weekly Download.xlsm]Coded!R105C44</stp>
        <tr r="AR105" s="14"/>
      </tp>
      <tp t="s">
        <v>USD</v>
        <stp/>
        <stp>##V3_BDPV12</stp>
        <stp>XS2310752758 Corp</stp>
        <stp>CRNCY</stp>
        <stp>[1.Weekly Download.xlsm]Coded!R237C52</stp>
        <tr r="AZ237" s="14"/>
        <tr r="AZ237" s="14"/>
      </tp>
      <tp t="s">
        <v>USD</v>
        <stp/>
        <stp>##V3_BDPV12</stp>
        <stp>XS2281349618 Corp</stp>
        <stp>CRNCY</stp>
        <stp>[1.Weekly Download.xlsm]Coded!R262C52</stp>
        <tr r="AZ262" s="14"/>
        <tr r="AZ262" s="14"/>
      </tp>
      <tp t="s">
        <v>N</v>
        <stp/>
        <stp>##V3_BDPV12</stp>
        <stp>XS2387065134 Corp</stp>
        <stp>SUSTAINABILITY_BOND_IND</stp>
        <stp>[1.Weekly Download.xlsm]Coded!R143C56</stp>
        <tr r="BD143" s="14"/>
        <tr r="BD143" s="14"/>
      </tp>
      <tp t="s">
        <v>USD</v>
        <stp/>
        <stp>##V3_BDPV12</stp>
        <stp>XS2229091124 Corp</stp>
        <stp>CRNCY</stp>
        <stp>[1.Weekly Download.xlsm]Coded!R274C52</stp>
        <tr r="AZ274" s="14"/>
        <tr r="AZ274" s="14"/>
      </tp>
      <tp t="s">
        <v>USD</v>
        <stp/>
        <stp>##V3_BDPV12</stp>
        <stp>XS2258259808 Corp</stp>
        <stp>CRNCY</stp>
        <stp>[1.Weekly Download.xlsm]Coded!R268C52</stp>
        <tr r="AZ268" s="14"/>
        <tr r="AZ268" s="14"/>
      </tp>
      <tp t="s">
        <v>#N/A N/A</v>
        <stp/>
        <stp>##V3_BDPV12</stp>
        <stp>XS2434390865 Corp</stp>
        <stp>RTG_MDY_LT_CORP_FAMILY</stp>
        <stp>[1.Weekly Download.xlsm]Coded!R116C14</stp>
        <tr r="N116" s="14"/>
      </tp>
      <tp t="s">
        <v>USD</v>
        <stp/>
        <stp>##V3_BDPV12</stp>
        <stp>XS2189769057 Corp</stp>
        <stp>CRNCY</stp>
        <stp>[1.Weekly Download.xlsm]Coded!R296C52</stp>
        <tr r="AZ296" s="14"/>
        <tr r="AZ296" s="14"/>
      </tp>
      <tp t="s">
        <v>N</v>
        <stp/>
        <stp>##V3_BDPV12</stp>
        <stp>XS2349739248 Corp</stp>
        <stp>SUSTAINABILITY_BOND_IND</stp>
        <stp>[1.Weekly Download.xlsm]Coded!R201C56</stp>
        <tr r="BD201" s="14"/>
        <tr r="BD201" s="14"/>
      </tp>
      <tp t="s">
        <v>#N/A N/A</v>
        <stp/>
        <stp>##V3_BDPV12</stp>
        <stp>XS2342499592 Corp</stp>
        <stp>FLOATER_FORMULA</stp>
        <stp>[1.Weekly Download.xlsm]Coded!R219C30</stp>
        <tr r="AD219" s="14"/>
      </tp>
      <tp t="s">
        <v>#N/A N/A</v>
        <stp/>
        <stp>##V3_BDPV12</stp>
        <stp>XS2368569252 Corp</stp>
        <stp>GUARANTOR_NAME</stp>
        <stp>[1.Weekly Download.xlsm]Coded!R175C44</stp>
        <tr r="AR175" s="14"/>
      </tp>
      <tp t="s">
        <v>USD</v>
        <stp/>
        <stp>##V3_BDPV12</stp>
        <stp>XS2334569774 Corp</stp>
        <stp>CRNCY</stp>
        <stp>[1.Weekly Download.xlsm]Coded!R181C52</stp>
        <tr r="AZ181" s="14"/>
        <tr r="AZ181" s="14"/>
      </tp>
      <tp t="s">
        <v>Ca</v>
        <stp/>
        <stp>##V3_BDPV12</stp>
        <stp>XS2342499592 Corp</stp>
        <stp>RTG_MDY_LT_CORP_FAMILY</stp>
        <stp>[1.Weekly Download.xlsm]Coded!R219C14</stp>
        <tr r="N219" s="14"/>
        <tr r="N219" s="14"/>
      </tp>
      <tp t="s">
        <v>#N/A N/A</v>
        <stp/>
        <stp>##V3_BDPV12</stp>
        <stp>XS2349739248 Corp</stp>
        <stp>RTG_MDY_LT_CORP_FAMILY</stp>
        <stp>[1.Weekly Download.xlsm]Coded!R201C14</stp>
        <tr r="N201" s="14"/>
      </tp>
      <tp t="s">
        <v>#N/A N/A</v>
        <stp/>
        <stp>##V3_BDPV12</stp>
        <stp>XS2387065134 Corp</stp>
        <stp>FLOATER_FORMULA</stp>
        <stp>[1.Weekly Download.xlsm]Coded!R143C30</stp>
        <tr r="AD143" s="14"/>
      </tp>
      <tp t="s">
        <v>#N/A N/A</v>
        <stp/>
        <stp>##V3_BDPV12</stp>
        <stp>XS2377688093 Corp</stp>
        <stp>RTG_MDY_LT_CORP_FAMILY</stp>
        <stp>[1.Weekly Download.xlsm]Coded!R141C14</stp>
        <tr r="N141" s="14"/>
      </tp>
      <tp t="s">
        <v>#N/A N/A</v>
        <stp/>
        <stp>##V3_BDPV12</stp>
        <stp>XS2194192360 Corp</stp>
        <stp>RTG_MDY_LT_CORP_FAMILY</stp>
        <stp>[1.Weekly Download.xlsm]Coded!R291C14</stp>
        <tr r="N291" s="14"/>
      </tp>
      <tp t="s">
        <v>N</v>
        <stp/>
        <stp>##V3_BDPV12</stp>
        <stp>XS2347769833 Corp</stp>
        <stp>SUSTAINABILITY_BOND_IND</stp>
        <stp>[1.Weekly Download.xlsm]Coded!R204C56</stp>
        <tr r="BD204" s="14"/>
        <tr r="BD204" s="14"/>
      </tp>
      <tp t="s">
        <v>#N/A N/A</v>
        <stp/>
        <stp>##V3_BDPV12</stp>
        <stp>XS2180875234 Corp</stp>
        <stp>FLOATER_FORMULA</stp>
        <stp>[1.Weekly Download.xlsm]Coded!R301C30</stp>
        <tr r="AD301" s="14"/>
      </tp>
      <tp t="s">
        <v>Subsidiaries</v>
        <stp/>
        <stp>##V3_BDPV12</stp>
        <stp>XS2320779213 Corp</stp>
        <stp>GUARANTOR_NAME</stp>
        <stp>[1.Weekly Download.xlsm]Coded!R118C44</stp>
        <tr r="AR118" s="14"/>
        <tr r="AR118" s="14"/>
      </tp>
      <tp t="s">
        <v>#N/A N/A</v>
        <stp/>
        <stp>##V3_BDPV12</stp>
        <stp>XS2353028298 Corp</stp>
        <stp>FLOATER_FORMULA</stp>
        <stp>[1.Weekly Download.xlsm]Coded!R193C30</stp>
        <tr r="AD193" s="14"/>
      </tp>
      <tp t="s">
        <v>#N/A N/A</v>
        <stp/>
        <stp>##V3_BDPV12</stp>
        <stp>XS2353028298 Corp</stp>
        <stp>FLOATER_FORMULA</stp>
        <stp>[1.Weekly Download.xlsm]Coded!R176C30</stp>
        <tr r="AD176" s="14"/>
      </tp>
      <tp t="s">
        <v>Shandong Energy Group Co Ltd</v>
        <stp/>
        <stp>##V3_BDPV12</stp>
        <stp>XS2199572111 Corp</stp>
        <stp>GUARANTOR_NAME</stp>
        <stp>[1.Weekly Download.xlsm]Coded!R297C44</stp>
        <tr r="AR297" s="14"/>
        <tr r="AR297" s="14"/>
      </tp>
      <tp t="s">
        <v>Subsidiaries</v>
        <stp/>
        <stp>##V3_BDPV12</stp>
        <stp>XS2320779213 Corp</stp>
        <stp>GUARANTOR_NAME</stp>
        <stp>[1.Weekly Download.xlsm]Coded!R217C44</stp>
        <tr r="AR217" s="14"/>
        <tr r="AR217" s="14"/>
      </tp>
      <tp t="s">
        <v>#N/A N/A</v>
        <stp/>
        <stp>##V3_BDPV12</stp>
        <stp>XS2390401524 Corp</stp>
        <stp>GUARANTOR_NAME</stp>
        <stp>[1.Weekly Download.xlsm]Coded!R129C44</stp>
        <tr r="AR129" s="14"/>
      </tp>
      <tp t="s">
        <v>USD</v>
        <stp/>
        <stp>##V3_BDPV12</stp>
        <stp>XS2211674143 Corp</stp>
        <stp>CRNCY</stp>
        <stp>[1.Weekly Download.xlsm]Coded!R284C52</stp>
        <tr r="AZ284" s="14"/>
        <tr r="AZ284" s="14"/>
      </tp>
      <tp t="s">
        <v>#N/A N/A</v>
        <stp/>
        <stp>##V3_BDPV12</stp>
        <stp>XS2397254579 Corp</stp>
        <stp>FLOATER_FORMULA</stp>
        <stp>[1.Weekly Download.xlsm]Coded!R138C30</stp>
        <tr r="AD138" s="14"/>
      </tp>
      <tp t="s">
        <v>#N/A N/A</v>
        <stp/>
        <stp>##V3_BDPV12</stp>
        <stp>XS2340539142 Corp</stp>
        <stp>FLOATER_FORMULA</stp>
        <stp>[1.Weekly Download.xlsm]Coded!R214C30</stp>
        <tr r="AD214" s="14"/>
      </tp>
      <tp t="s">
        <v>#N/A N/A</v>
        <stp/>
        <stp>##V3_BDPV12</stp>
        <stp>XS2180875077 Corp</stp>
        <stp>FLOATER_FORMULA</stp>
        <stp>[1.Weekly Download.xlsm]Coded!R302C30</stp>
        <tr r="AD302" s="14"/>
      </tp>
      <tp t="s">
        <v>#N/A N/A</v>
        <stp/>
        <stp>##V3_BDPV12</stp>
        <stp>XS2423359459 Corp</stp>
        <stp>RTG_MDY_LT_CORP_FAMILY</stp>
        <stp>[1.Weekly Download.xlsm]Coded!R106C14</stp>
        <tr r="N106" s="14"/>
      </tp>
      <tp t="s">
        <v>USD</v>
        <stp/>
        <stp>##V3_BDPV12</stp>
        <stp>XS2447542874 Corp</stp>
        <stp>CRNCY</stp>
        <stp>[1.Weekly Download.xlsm]Coded!R112C52</stp>
        <tr r="AZ112" s="14"/>
        <tr r="AZ112" s="14"/>
      </tp>
      <tp t="s">
        <v>USD</v>
        <stp/>
        <stp>##V3_BDPV12</stp>
        <stp>XS2358354012 Corp</stp>
        <stp>CRNCY</stp>
        <stp>[1.Weekly Download.xlsm]Coded!R188C52</stp>
        <tr r="AZ188" s="14"/>
        <tr r="AZ188" s="14"/>
      </tp>
      <tp t="s">
        <v>#N/A N/A</v>
        <stp/>
        <stp>##V3_BDPV12</stp>
        <stp>XS2385065656 Corp</stp>
        <stp>FLOATER_FORMULA</stp>
        <stp>[1.Weekly Download.xlsm]Coded!R152C30</stp>
        <tr r="AD152" s="14"/>
      </tp>
      <tp t="s">
        <v>#N/A N/A</v>
        <stp/>
        <stp>##V3_BDPV12</stp>
        <stp>XS2085545494 Corp</stp>
        <stp>FLOATER_FORMULA</stp>
        <stp>[1.Weekly Download.xlsm]Coded!R308C30</stp>
        <tr r="AD308" s="14"/>
      </tp>
      <tp t="s">
        <v>CN</v>
        <stp/>
        <stp>##V3_BDPV12</stp>
        <stp>HK0000744802 Corp</stp>
        <stp>CNTRY_ISSUE_ISO</stp>
        <stp>[1.Weekly Download.xlsm]Coded!R185C34</stp>
        <tr r="AH185" s="14"/>
        <tr r="AH185" s="14"/>
      </tp>
      <tp t="s">
        <v>#N/A N/A</v>
        <stp/>
        <stp>##V3_BDPV12</stp>
        <stp>FJTZKZ CH Equity</stp>
        <stp>RTG_MDY_FOREIGN_LT_BANK_DEPOSITS</stp>
        <stp>[1.Weekly Download.xlsm]Coded!R184C60</stp>
        <tr r="BH184" s="14"/>
      </tp>
      <tp t="s">
        <v>#N/A Invalid Security</v>
        <stp/>
        <stp>##V3_BDPV12</stp>
        <stp xml:space="preserve"> CompanyID</stp>
        <stp>Name</stp>
        <stp>[1.Weekly Download.xlsm]Coded!R82C7</stp>
        <tr r="G82" s="14"/>
      </tp>
      <tp t="s">
        <v>#N/A Invalid Security</v>
        <stp/>
        <stp>##V3_BDPV12</stp>
        <stp xml:space="preserve"> CompanyID</stp>
        <stp>Name</stp>
        <stp>[1.Weekly Download.xlsm]Coded!R12C7</stp>
        <tr r="G12" s="14"/>
      </tp>
      <tp t="s">
        <v>#N/A Invalid Security</v>
        <stp/>
        <stp>##V3_BDPV12</stp>
        <stp xml:space="preserve"> CompanyID</stp>
        <stp>Name</stp>
        <stp>[1.Weekly Download.xlsm]Coded!R22C7</stp>
        <tr r="G22" s="14"/>
      </tp>
      <tp t="s">
        <v>#N/A Invalid Security</v>
        <stp/>
        <stp>##V3_BDPV12</stp>
        <stp xml:space="preserve"> CompanyID</stp>
        <stp>Name</stp>
        <stp>[1.Weekly Download.xlsm]Coded!R32C7</stp>
        <tr r="G32" s="14"/>
      </tp>
      <tp t="s">
        <v>#N/A Invalid Security</v>
        <stp/>
        <stp>##V3_BDPV12</stp>
        <stp xml:space="preserve"> CompanyID</stp>
        <stp>Name</stp>
        <stp>[1.Weekly Download.xlsm]Coded!R42C7</stp>
        <tr r="G42" s="14"/>
      </tp>
      <tp t="s">
        <v>#N/A Invalid Security</v>
        <stp/>
        <stp>##V3_BDPV12</stp>
        <stp xml:space="preserve"> CompanyID</stp>
        <stp>Name</stp>
        <stp>[1.Weekly Download.xlsm]Coded!R52C7</stp>
        <tr r="G52" s="14"/>
      </tp>
      <tp t="s">
        <v>#N/A Invalid Security</v>
        <stp/>
        <stp>##V3_BDPV12</stp>
        <stp xml:space="preserve"> CompanyID</stp>
        <stp>Name</stp>
        <stp>[1.Weekly Download.xlsm]Coded!R62C7</stp>
        <tr r="G62" s="14"/>
      </tp>
      <tp t="s">
        <v>#N/A Invalid Security</v>
        <stp/>
        <stp>##V3_BDPV12</stp>
        <stp xml:space="preserve"> CompanyID</stp>
        <stp>Name</stp>
        <stp>[1.Weekly Download.xlsm]Coded!R72C7</stp>
        <tr r="G72" s="14"/>
      </tp>
      <tp t="s">
        <v>HK</v>
        <stp/>
        <stp>##V3_BDPV12</stp>
        <stp>HK0000814258 Corp</stp>
        <stp>CNTRY_ISSUE_ISO</stp>
        <stp>[1.Weekly Download.xlsm]Coded!R113C34</stp>
        <tr r="AH113" s="14"/>
        <tr r="AH113" s="14"/>
      </tp>
      <tp t="s">
        <v>#N/A N/A</v>
        <stp/>
        <stp>##V3_BDPV12</stp>
        <stp>YGCZ CH Equity</stp>
        <stp>RTG_MDY_FOREIGN_LT_BANK_DEPOSITS</stp>
        <stp>[1.Weekly Download.xlsm]Coded!R297C60</stp>
        <tr r="BH297" s="14"/>
      </tp>
      <tp t="s">
        <v>HK</v>
        <stp/>
        <stp>##V3_BDPV12</stp>
        <stp>HK0000744695 Corp</stp>
        <stp>CNTRY_ISSUE_ISO</stp>
        <stp>[1.Weekly Download.xlsm]Coded!R187C34</stp>
        <tr r="AH187" s="14"/>
        <tr r="AH187" s="14"/>
      </tp>
      <tp t="s">
        <v>Hangzhou Shangcheng District U</v>
        <stp/>
        <stp>##V3_BDPV12</stp>
        <stp>70453866 CompanyID</stp>
        <stp>Name</stp>
        <stp>[1.Weekly Download.xlsm]Coded!R36C7</stp>
        <tr r="G36" s="14"/>
        <tr r="G36" s="14"/>
      </tp>
      <tp t="s">
        <v>20/9/2023</v>
        <stp/>
        <stp>##V3_BDPV12</stp>
        <stp>XS2679063862 Corp</stp>
        <stp>INT_ACC_DT</stp>
        <stp>[1.Weekly Download.xlsm]Coded!R9C47</stp>
        <tr r="AU9" s="14"/>
        <tr r="AU9" s="14"/>
        <tr r="AU9" s="14"/>
      </tp>
    </main>
    <main first="bofaddin.rtdserver">
      <tp t="s">
        <v>#N/A N/A</v>
        <stp/>
        <stp>BDS|10551675869833758721</stp>
        <tr r="AL3" s="14"/>
        <tr r="F3" s="14"/>
      </tp>
      <tp t="s">
        <v>#N/A N/A</v>
        <stp/>
        <stp>BDS|13281386470503223068</stp>
        <tr r="AL173" s="14"/>
        <tr r="F173" s="14"/>
      </tp>
      <tp t="s">
        <v>#N/A N/A</v>
        <stp/>
        <stp>BDS|11636073600883696696</stp>
        <tr r="AS73" s="14"/>
      </tp>
      <tp t="s">
        <v>#N/A N/A</v>
        <stp/>
        <stp>BDS|17469728069572126011</stp>
        <tr r="AL49" s="14"/>
        <tr r="F49" s="14"/>
      </tp>
      <tp t="s">
        <v>#N/A N/A</v>
        <stp/>
        <stp>BDS|10321801552718996170</stp>
        <tr r="AS22" s="14"/>
        <tr r="AS22" s="14"/>
      </tp>
      <tp t="s">
        <v>#N/A N/A</v>
        <stp/>
        <stp>BDS|17271647059230992099</stp>
        <tr r="AL93" s="14"/>
        <tr r="F93" s="14"/>
      </tp>
      <tp t="s">
        <v>#N/A N/A</v>
        <stp/>
        <stp>BDS|10851758046253565424</stp>
        <tr r="AL75" s="14"/>
        <tr r="AL75" s="14"/>
        <tr r="F75" s="14"/>
        <tr r="F75" s="14"/>
      </tp>
    </main>
    <main first="bloomberg.rtd">
      <tp t="s">
        <v>27/9/2023</v>
        <stp/>
        <stp>##V3_BDPV12</stp>
        <stp>XS2664783565 Corp</stp>
        <stp>INT_ACC_DT</stp>
        <stp>[1.Weekly Download.xlsm]Coded!R6C47</stp>
        <tr r="AU6" s="14"/>
        <tr r="AU6" s="14"/>
        <tr r="AU6" s="14"/>
      </tp>
    </main>
    <main first="bofaddin.rtdserver">
      <tp t="s">
        <v>#N/A N/A</v>
        <stp/>
        <stp>BDS|16870766359118848826</stp>
        <tr r="AL214" s="14"/>
        <tr r="F214" s="14"/>
      </tp>
      <tp t="s">
        <v>#N/A N/A</v>
        <stp/>
        <stp>BDS|17284650104957659269</stp>
        <tr r="AS154" s="14"/>
        <tr r="AS154" s="14"/>
      </tp>
    </main>
    <main first="bloomberg.rtd">
      <tp t="s">
        <v>#N/A N/A</v>
        <stp/>
        <stp>##V3_BDPV12</stp>
        <stp>1559977D HK Equity</stp>
        <stp>EQY_PRIM_SECURITY_PRIM_EXCH</stp>
        <stp>[1.Weekly Download.xlsm]Coded!R296C35</stp>
        <tr r="AI296" s="14"/>
      </tp>
    </main>
    <main first="bofaddin.rtdserver">
      <tp t="s">
        <v>#N/A N/A</v>
        <stp/>
        <stp>BDS|16719102660615762012</stp>
        <tr r="AL317" s="14"/>
        <tr r="F317" s="14"/>
      </tp>
      <tp t="s">
        <v>#N/A N/A</v>
        <stp/>
        <stp>BDS|14120551034657875193</stp>
        <tr r="AL102" s="14"/>
        <tr r="F102" s="14"/>
      </tp>
      <tp t="s">
        <v>#N/A N/A</v>
        <stp/>
        <stp>BDS|10759547105725589429</stp>
        <tr r="AS118" s="14"/>
        <tr r="AS217" s="14"/>
      </tp>
      <tp t="s">
        <v>#N/A N/A</v>
        <stp/>
        <stp>BDS|13720671640962090768</stp>
        <tr r="AS181" s="14"/>
      </tp>
      <tp t="s">
        <v>#N/A N/A</v>
        <stp/>
        <stp>BDS|10797753975600778465</stp>
        <tr r="AL221" s="14"/>
        <tr r="F221" s="14"/>
      </tp>
      <tp t="s">
        <v>#N/A N/A</v>
        <stp/>
        <stp>BDS|18119711466045549844</stp>
        <tr r="AS308" s="14"/>
      </tp>
    </main>
    <main first="bloomberg.rtd">
      <tp t="s">
        <v>#N/A N/A</v>
        <stp/>
        <stp>##V3_BDPV12</stp>
        <stp>HFIGCZ CH Equity</stp>
        <stp>RTG_MDY_FOREIGN_LT_BANK_DEPOSITS</stp>
        <stp>[1.Weekly Download.xlsm]Coded!R10C60</stp>
        <tr r="BH10" s="14"/>
      </tp>
    </main>
    <main first="bofaddin.rtdserver">
      <tp t="s">
        <v>#N/A N/A</v>
        <stp/>
        <stp>BDS|10289001852724679526</stp>
        <tr r="F294" s="14"/>
      </tp>
      <tp t="s">
        <v>#N/A N/A</v>
        <stp/>
        <stp>BDS|18082964316473078741</stp>
        <tr r="AS53" s="14"/>
      </tp>
      <tp t="s">
        <v>#N/A N/A</v>
        <stp/>
        <stp>BDS|12548254677951424261</stp>
        <tr r="AS94" s="14"/>
        <tr r="AS94" s="14"/>
      </tp>
      <tp t="s">
        <v>#N/A N/A</v>
        <stp/>
        <stp>BDS|10367328891598420614</stp>
        <tr r="AL242" s="14"/>
        <tr r="F242" s="14"/>
      </tp>
      <tp t="s">
        <v>#N/A N/A</v>
        <stp/>
        <stp>BDH|18059028576408236368</stp>
        <tr r="D18" s="24"/>
        <tr r="M10" s="24"/>
      </tp>
    </main>
    <main first="bloomberg.rtd">
      <tp t="s">
        <v>#N/A N/A</v>
        <stp/>
        <stp>##V3_BDPV12</stp>
        <stp>1711233D CH Equity</stp>
        <stp>RTG_MOODY_LONG_TERM</stp>
        <stp>[1.Weekly Download.xlsm]Coded!R257C21</stp>
        <tr r="U257" s="14"/>
        <tr r="U257" s="14"/>
      </tp>
    </main>
    <main first="bofaddin.rtdserver">
      <tp t="s">
        <v>#N/A N/A</v>
        <stp/>
        <stp>BDH|13224680699288424050</stp>
        <tr r="D13" s="24"/>
      </tp>
      <tp t="s">
        <v>#N/A N/A</v>
        <stp/>
        <stp>BDH|14454254961343532723</stp>
        <tr r="M32" s="24"/>
      </tp>
      <tp t="s">
        <v>#N/A N/A</v>
        <stp/>
        <stp>BDH|13262283226534266392</stp>
        <tr r="O26" s="24"/>
        <tr r="O26" s="24"/>
      </tp>
    </main>
    <main first="bloomberg.rtd">
      <tp t="s">
        <v>#N/A N/A</v>
        <stp/>
        <stp>##V3_BDPV12</stp>
        <stp>1839176D HK Equity</stp>
        <stp>RTG_MOODY_LONG_TERM</stp>
        <stp>[1.Weekly Download.xlsm]Coded!R283C21</stp>
        <tr r="U283" s="14"/>
        <tr r="U283" s="14"/>
      </tp>
      <tp t="s">
        <v>BB+</v>
        <stp/>
        <stp>##V3_BDPV12</stp>
        <stp>1041724D CH Equity</stp>
        <stp>RTG_FITCH_LT_ISSUER_DEFAULT</stp>
        <stp>[1.Weekly Download.xlsm]Coded!R51C62</stp>
        <tr r="BJ51" s="14"/>
        <tr r="BJ51" s="14"/>
      </tp>
      <tp>
        <v>100</v>
        <stp/>
        <stp>##V3_BDPV12</stp>
        <stp>XS2269194499 Corp</stp>
        <stp>ISSUE_PX</stp>
        <stp>[1.Weekly Download.xlsm]Coded!R234C54</stp>
        <tr r="BB234" s="14"/>
        <tr r="BB234" s="14"/>
      </tp>
      <tp>
        <v>99.728999999999999</v>
        <stp/>
        <stp>##V3_BDPV12</stp>
        <stp>XS2208843503 Corp</stp>
        <stp>ISSUE_PX</stp>
        <stp>[1.Weekly Download.xlsm]Coded!R286C54</stp>
        <tr r="BB286" s="14"/>
        <tr r="BB286" s="14"/>
      </tp>
      <tp>
        <v>99.766000000000005</v>
        <stp/>
        <stp>##V3_BDPV12</stp>
        <stp>XS2405490850 Corp</stp>
        <stp>ISSUE_PX</stp>
        <stp>[1.Weekly Download.xlsm]Coded!R134C54</stp>
        <tr r="BB134" s="14"/>
        <tr r="BB134" s="14"/>
      </tp>
      <tp>
        <v>100</v>
        <stp/>
        <stp>##V3_BDPV12</stp>
        <stp>XS2349205455 Corp</stp>
        <stp>ISSUE_PX</stp>
        <stp>[1.Weekly Download.xlsm]Coded!R197C54</stp>
        <tr r="BB197" s="14"/>
        <tr r="BB197" s="14"/>
      </tp>
      <tp t="s">
        <v>#N/A N/A</v>
        <stp/>
        <stp>##V3_BDPV12</stp>
        <stp>BCDHGZ CH Equity</stp>
        <stp>RTG_MDY_ISSUER</stp>
        <stp>[1.Weekly Download.xlsm]Coded!R180C19</stp>
        <tr r="S180" s="14"/>
        <tr r="S180" s="14"/>
      </tp>
      <tp t="s">
        <v>28/10/2026</v>
        <stp/>
        <stp>##V3_BDPV12</stp>
        <stp>XS2388293487 Corp</stp>
        <stp>MATURITY</stp>
        <stp>[1.Weekly Download.xlsm]Coded!R139C48</stp>
        <tr r="AV139" s="14"/>
        <tr r="AV139" s="14"/>
        <tr r="AV139" s="14"/>
      </tp>
      <tp t="s">
        <v>27/7/2023</v>
        <stp/>
        <stp>##V3_BDPV12</stp>
        <stp>XS2208864418 Corp</stp>
        <stp>MATURITY</stp>
        <stp>[1.Weekly Download.xlsm]Coded!R292C48</stp>
        <tr r="AV292" s="14"/>
        <tr r="AV292" s="14"/>
        <tr r="AV292" s="14"/>
      </tp>
      <tp t="s">
        <v>#N/A N/A</v>
        <stp/>
        <stp>##V3_BDPV12</stp>
        <stp>SCDHCZ CH Equity</stp>
        <stp>RTG_MDY_ISSUER</stp>
        <stp>[1.Weekly Download.xlsm]Coded!R169C59</stp>
        <tr r="BG169" s="14"/>
      </tp>
      <tp t="s">
        <v>#N/A N/A</v>
        <stp/>
        <stp>##V3_BDPV12</stp>
        <stp>BCDHGZ CH Equity</stp>
        <stp>RTG_MDY_ISSUER</stp>
        <stp>[1.Weekly Download.xlsm]Coded!R180C59</stp>
        <tr r="BG180" s="14"/>
      </tp>
      <tp t="s">
        <v>8/6/2022</v>
        <stp/>
        <stp>##V3_BDPV12</stp>
        <stp>XS2349744594 Corp</stp>
        <stp>MATURITY</stp>
        <stp>[1.Weekly Download.xlsm]Coded!R198C48</stp>
        <tr r="AV198" s="14"/>
        <tr r="AV198" s="14"/>
        <tr r="AV198" s="14"/>
      </tp>
      <tp t="s">
        <v>16/1/2027</v>
        <stp/>
        <stp>##V3_BDPV12</stp>
        <stp>XS2385392936 Corp</stp>
        <stp>MATURITY</stp>
        <stp>[1.Weekly Download.xlsm]Coded!R151C48</stp>
        <tr r="AV151" s="14"/>
        <tr r="AV151" s="14"/>
        <tr r="AV151" s="14"/>
      </tp>
      <tp t="s">
        <v>4/8/2025</v>
        <stp/>
        <stp>##V3_BDPV12</stp>
        <stp>XS2208844493 Corp</stp>
        <stp>MATURITY</stp>
        <stp>[1.Weekly Download.xlsm]Coded!R287C48</stp>
        <tr r="AV287" s="14"/>
        <tr r="AV287" s="14"/>
        <tr r="AV287" s="14"/>
      </tp>
      <tp t="s">
        <v>25/1/2025</v>
        <stp/>
        <stp>##V3_BDPV12</stp>
        <stp>XS2434390865 Corp</stp>
        <stp>MATURITY</stp>
        <stp>[1.Weekly Download.xlsm]Coded!R116C48</stp>
        <tr r="AV116" s="14"/>
        <tr r="AV116" s="14"/>
        <tr r="AV116" s="14"/>
      </tp>
      <tp t="s">
        <v>福建省投资开发集团有</v>
        <stp/>
        <stp>##V3_BDPV12</stp>
        <stp>FJTZKZ CH Equity</stp>
        <stp>ISSUER</stp>
        <stp>[1.Weekly Download.xlsm]Coded!R184C37</stp>
        <tr r="AK184" s="14"/>
        <tr r="AK184" s="14"/>
      </tp>
      <tp t="s">
        <v>19/1/2024</v>
        <stp/>
        <stp>##V3_BDPV12</stp>
        <stp>XS2265235965 Corp</stp>
        <stp>MATURITY</stp>
        <stp>[1.Weekly Download.xlsm]Coded!R257C48</stp>
        <tr r="AV257" s="14"/>
        <tr r="AV257" s="14"/>
        <tr r="AV257" s="14"/>
      </tp>
      <tp t="s">
        <v>25/8/2026</v>
        <stp/>
        <stp>##V3_BDPV12</stp>
        <stp>XS2378344456 Corp</stp>
        <stp>MATURITY</stp>
        <stp>[1.Weekly Download.xlsm]Coded!R161C48</stp>
        <tr r="AV161" s="14"/>
        <tr r="AV161" s="14"/>
        <tr r="AV161" s="14"/>
      </tp>
      <tp t="s">
        <v>2201382D CH</v>
        <stp/>
        <stp>##V3_BDPV12</stp>
        <stp>XS2549299480 Corp</stp>
        <stp>ISSUER_EQUITY_TICKER</stp>
        <stp>[1.Weekly Download.xlsm]Coded!R80C37</stp>
        <tr r="AK80" s="14"/>
        <tr r="AK80" s="14"/>
      </tp>
      <tp t="s">
        <v>2201382D CH</v>
        <stp/>
        <stp>##V3_BDPV12</stp>
        <stp>XS2549299480 Corp</stp>
        <stp>ISSUER_EQUITY_TICKER</stp>
        <stp>[1.Weekly Download.xlsm]Coded!R80C35</stp>
        <tr r="AI80" s="14"/>
      </tp>
      <tp t="s">
        <v>#N/A N/A</v>
        <stp/>
        <stp>##V3_BDPV12</stp>
        <stp>XS2664783565 Corp</stp>
        <stp>RTG_MDY_FOREIGN_LT_BANK_DEPOSITS</stp>
        <stp>[1.Weekly Download.xlsm]Coded!R6C12</stp>
        <tr r="L6" s="14"/>
      </tp>
      <tp t="s">
        <v>2224476D CH</v>
        <stp/>
        <stp>##V3_BDPV12</stp>
        <stp>XS2648499007 Corp</stp>
        <stp>ISSUER_EQUITY_TICKER</stp>
        <stp>[1.Weekly Download.xlsm]Coded!R23C37</stp>
        <tr r="AK23" s="14"/>
        <tr r="AK23" s="14"/>
      </tp>
      <tp t="s">
        <v>2224476D CH</v>
        <stp/>
        <stp>##V3_BDPV12</stp>
        <stp>XS2648499007 Corp</stp>
        <stp>ISSUER_EQUITY_TICKER</stp>
        <stp>[1.Weekly Download.xlsm]Coded!R23C35</stp>
        <tr r="AI23" s="14"/>
      </tp>
      <tp t="s">
        <v>#N/A N/A</v>
        <stp/>
        <stp>##V3_BDPV12</stp>
        <stp>CAICPZ CH Equity</stp>
        <stp>RTG_FITCH_LT_ISSUER_DEFAULT</stp>
        <stp>[1.Weekly Download.xlsm]Coded!R225C62</stp>
        <tr r="BJ225" s="14"/>
      </tp>
      <tp>
        <v>4.9800000000000004</v>
        <stp/>
        <stp>##V3_BDPV12</stp>
        <stp>XS2451515279 Corp</stp>
        <stp>CPN</stp>
        <stp>[1.Weekly Download.xlsm]Coded!R98C51</stp>
        <tr r="AY98" s="14"/>
        <tr r="AY98" s="14"/>
      </tp>
      <tp>
        <v>6.5</v>
        <stp/>
        <stp>##V3_BDPV12</stp>
        <stp>XS2549299480 Corp</stp>
        <stp>CPN</stp>
        <stp>[1.Weekly Download.xlsm]Coded!R80C51</stp>
        <tr r="AY80" s="14"/>
        <tr r="AY80" s="14"/>
      </tp>
      <tp>
        <v>6</v>
        <stp/>
        <stp>##V3_BDPV12</stp>
        <stp>XS2656498313 Corp</stp>
        <stp>CPN</stp>
        <stp>[1.Weekly Download.xlsm]Coded!R19C51</stp>
        <tr r="AY19" s="14"/>
        <tr r="AY19" s="14"/>
      </tp>
      <tp t="s">
        <v>ABCEXZ CH</v>
        <stp/>
        <stp>##V3_BDPV12</stp>
        <stp>XS2656498313 Corp</stp>
        <stp>ISSUER_EQUITY_TICKER</stp>
        <stp>[1.Weekly Download.xlsm]Coded!R19C35</stp>
        <tr r="AI19" s="14"/>
      </tp>
      <tp t="s">
        <v>#N/A N/A</v>
        <stp/>
        <stp>##V3_BDPV12</stp>
        <stp>XS2664783565 Corp</stp>
        <stp>FIXED_REOFFER_SPRD_TO_GOVT_BENCH</stp>
        <stp>[1.Weekly Download.xlsm]Coded!R6C27</stp>
        <tr r="AA6" s="14"/>
      </tp>
      <tp t="s">
        <v>ABCEXZ CH</v>
        <stp/>
        <stp>##V3_BDPV12</stp>
        <stp>XS2656498313 Corp</stp>
        <stp>ISSUER_EQUITY_TICKER</stp>
        <stp>[1.Weekly Download.xlsm]Coded!R19C37</stp>
        <tr r="AK19" s="14"/>
        <tr r="AK19" s="14"/>
      </tp>
      <tp t="s">
        <v>#N/A Field Not Applicable</v>
        <stp/>
        <stp>##V3_BDPV12</stp>
        <stp>XS2589270953 Corp</stp>
        <stp>NXT_CALL_DT</stp>
        <stp>[1.Weekly Download.xlsm]Coded!R62C50</stp>
        <tr r="AX62" s="14"/>
      </tp>
      <tp t="s">
        <v>#N/A N/A</v>
        <stp/>
        <stp>##V3_BDPV12</stp>
        <stp>HK0000946829 Corp</stp>
        <stp>RTG_MOODY_LONG_TERM</stp>
        <stp>[1.Weekly Download.xlsm]Coded!R13C13</stp>
        <tr r="M13" s="14"/>
      </tp>
      <tp t="s">
        <v>1497011D CH</v>
        <stp/>
        <stp>##V3_BDPV12</stp>
        <stp>XS2540489338 Corp</stp>
        <stp>ISSUER_EQUITY_TICKER</stp>
        <stp>[1.Weekly Download.xlsm]Coded!R65C35</stp>
        <tr r="AI65" s="14"/>
      </tp>
      <tp t="s">
        <v>1497011D CH</v>
        <stp/>
        <stp>##V3_BDPV12</stp>
        <stp>XS2540489338 Corp</stp>
        <stp>ISSUER_EQUITY_TICKER</stp>
        <stp>[1.Weekly Download.xlsm]Coded!R65C37</stp>
        <tr r="AK65" s="14"/>
        <tr r="AK65" s="14"/>
      </tp>
      <tp t="s">
        <v>BBB</v>
        <stp/>
        <stp>##V3_BDPV12</stp>
        <stp>HZCCIZ CH Equity</stp>
        <stp>RTG_FITCH_LT_ISSUER_DEFAULT</stp>
        <stp>[1.Weekly Download.xlsm]Coded!R289C24</stp>
        <tr r="X289" s="14"/>
        <tr r="X289" s="14"/>
        <tr r="X289" s="14"/>
      </tp>
      <tp t="s">
        <v>N</v>
        <stp/>
        <stp>##V3_BDPV12</stp>
        <stp>XS2681919762 Corp</stp>
        <stp>SOCIAL_BOND_IND</stp>
        <stp>[1.Weekly Download.xlsm]Coded!R3C57</stp>
        <tr r="BE3" s="14"/>
        <tr r="BE3" s="14"/>
      </tp>
      <tp t="s">
        <v>12/10/2022</v>
        <stp/>
        <stp>##V3_BDPV12</stp>
        <stp>XS2541678780 Corp</stp>
        <stp>INT_ACC_DT</stp>
        <stp>[1.Weekly Download.xlsm]Coded!R84C47</stp>
        <tr r="AU84" s="14"/>
        <tr r="AU84" s="14"/>
        <tr r="AU84" s="14"/>
      </tp>
      <tp t="s">
        <v>BBB</v>
        <stp/>
        <stp>##V3_BDPV12</stp>
        <stp>HZCCIZ CH Equity</stp>
        <stp>RTG_FITCH_LT_ISSUER_DEFAULT</stp>
        <stp>[1.Weekly Download.xlsm]Coded!R139C62</stp>
        <tr r="BJ139" s="14"/>
        <tr r="BJ139" s="14"/>
      </tp>
      <tp t="s">
        <v>BBB</v>
        <stp/>
        <stp>##V3_BDPV12</stp>
        <stp>HZCCIZ CH Equity</stp>
        <stp>RTG_FITCH_LT_ISSUER_DEFAULT</stp>
        <stp>[1.Weekly Download.xlsm]Coded!R119C62</stp>
        <tr r="BJ119" s="14"/>
        <tr r="BJ119" s="14"/>
      </tp>
      <tp t="s">
        <v>BBB</v>
        <stp/>
        <stp>##V3_BDPV12</stp>
        <stp>HZCCIZ CH Equity</stp>
        <stp>RTG_FITCH_LT_ISSUER_DEFAULT</stp>
        <stp>[1.Weekly Download.xlsm]Coded!R289C62</stp>
        <tr r="BJ289" s="14"/>
        <tr r="BJ289" s="14"/>
      </tp>
      <tp t="s">
        <v>#N/A N/A</v>
        <stp/>
        <stp>##V3_BDPV12</stp>
        <stp>XS2661086483 Corp</stp>
        <stp>RTG_MOODY_LONG_TERM</stp>
        <stp>[1.Weekly Download.xlsm]Coded!R15C13</stp>
        <tr r="M15" s="14"/>
      </tp>
      <tp t="s">
        <v>QINGDAO JIMO DIST URBAN</v>
        <stp/>
        <stp>##V3_BDPV12</stp>
        <stp>G238032 Corp</stp>
        <stp>NAME</stp>
        <stp>[1.Weekly Download.xlsm]Coded!R67C4</stp>
        <tr r="D67" s="14"/>
        <tr r="D67" s="14"/>
      </tp>
      <tp t="s">
        <v>HEZE RAILWAY INVST DVLPT</v>
        <stp/>
        <stp>##V3_BDPV12</stp>
        <stp>G228086 Corp</stp>
        <stp>NAME</stp>
        <stp>[1.Weekly Download.xlsm]Coded!R72C4</stp>
        <tr r="D72" s="14"/>
        <tr r="D72" s="14"/>
      </tp>
      <tp t="s">
        <v>HAINING CITY DEV INVST</v>
        <stp/>
        <stp>##V3_BDPV12</stp>
        <stp>G228014 Corp</stp>
        <stp>NAME</stp>
        <stp>[1.Weekly Download.xlsm]Coded!R90C4</stp>
        <tr r="D90" s="14"/>
        <tr r="D90" s="14"/>
      </tp>
      <tp t="s">
        <v>#N/A N/A</v>
        <stp/>
        <stp>##V3_BDPV12</stp>
        <stp>CMSHKZ HK Equity</stp>
        <stp>RTG_FITCH_LT_ISSUER_DEFAULT</stp>
        <stp>[1.Weekly Download.xlsm]Coded!R152C24</stp>
        <tr r="X152" s="14"/>
        <tr r="X152" s="14"/>
      </tp>
      <tp t="s">
        <v>#N/A N/A</v>
        <stp/>
        <stp>##V3_BDPV12</stp>
        <stp>XS2671493562 Corp</stp>
        <stp>RTG_MOODY_LONG_TERM</stp>
        <stp>[1.Weekly Download.xlsm]Coded!R12C13</stp>
        <tr r="M12" s="14"/>
      </tp>
      <tp t="s">
        <v>27/6/2023</v>
        <stp/>
        <stp>##V3_BDPV12</stp>
        <stp>XS2623993974 Corp</stp>
        <stp>INT_ACC_DT</stp>
        <stp>[1.Weekly Download.xlsm]Coded!R29C47</stp>
        <tr r="AU29" s="14"/>
        <tr r="AU29" s="14"/>
        <tr r="AU29" s="14"/>
      </tp>
      <tp t="s">
        <v>#N/A Field Not Applicable</v>
        <stp/>
        <stp>##V3_BDPV12</stp>
        <stp>HK0000898319 Corp</stp>
        <stp>GUARANTOR_EQY_TICKER</stp>
        <stp>[1.Weekly Download.xlsm]Coded!R70C18</stp>
        <tr r="R70" s="14"/>
        <tr r="R70" s="14"/>
        <tr r="R70" s="14"/>
      </tp>
      <tp t="s">
        <v>BBB-</v>
        <stp/>
        <stp>##V3_BDPV12</stp>
        <stp>FYCCIZ CH Equity</stp>
        <stp>RTG_FITCH_LT_ISSUER_DEFAULT</stp>
        <stp>[1.Weekly Download.xlsm]Coded!R191C24</stp>
        <tr r="X191" s="14"/>
        <tr r="X191" s="14"/>
        <tr r="X191" s="14"/>
      </tp>
      <tp t="s">
        <v>Yiwu State-owned Capital Operation Co Ltd</v>
        <stp/>
        <stp>##V3_BDPV12</stp>
        <stp>XS2211674143 Corp</stp>
        <stp>GUARANTOR_NAME</stp>
        <stp>[1.Weekly Download.xlsm]Coded!R284C44</stp>
        <tr r="AR284" s="14"/>
        <tr r="AR284" s="14"/>
      </tp>
      <tp t="s">
        <v>CEB International Investment Corp Ltd</v>
        <stp/>
        <stp>##V3_BDPV12</stp>
        <stp>XS2418777285 Corp</stp>
        <stp>GUARANTOR_NAME</stp>
        <stp>[1.Weekly Download.xlsm]Coded!R126C44</stp>
        <tr r="AR126" s="14"/>
        <tr r="AR126" s="14"/>
      </tp>
      <tp t="s">
        <v>Subsidiaries</v>
        <stp/>
        <stp>##V3_BDPV12</stp>
        <stp>XS2110675860 Corp</stp>
        <stp>GUARANTOR_NAME</stp>
        <stp>[1.Weekly Download.xlsm]Coded!R312C44</stp>
        <tr r="AR312" s="14"/>
        <tr r="AR312" s="14"/>
      </tp>
      <tp t="s">
        <v>#N/A N/A</v>
        <stp/>
        <stp>##V3_BDPV12</stp>
        <stp>XS2371893533 Corp</stp>
        <stp>RTG_MDY_LT_CORP_FAMILY</stp>
        <stp>[1.Weekly Download.xlsm]Coded!R172C14</stp>
        <tr r="N172" s="14"/>
      </tp>
      <tp t="s">
        <v>USD</v>
        <stp/>
        <stp>##V3_BDPV12</stp>
        <stp>XS2349739248 Corp</stp>
        <stp>CRNCY</stp>
        <stp>[1.Weekly Download.xlsm]Coded!R201C52</stp>
        <tr r="AZ201" s="14"/>
        <tr r="AZ201" s="14"/>
      </tp>
      <tp t="s">
        <v>China Great Wall AMC International Holdings Co Ltd</v>
        <stp/>
        <stp>##V3_BDPV12</stp>
        <stp>XS2407007942 Corp</stp>
        <stp>GUARANTOR_NAME</stp>
        <stp>[1.Weekly Download.xlsm]Coded!R131C44</stp>
        <tr r="AR131" s="14"/>
        <tr r="AR131" s="14"/>
      </tp>
      <tp t="s">
        <v>N</v>
        <stp/>
        <stp>##V3_BDPV12</stp>
        <stp>XS2382274376 Corp</stp>
        <stp>SUSTAINABILITY_BOND_IND</stp>
        <stp>[1.Weekly Download.xlsm]Coded!R157C56</stp>
        <tr r="BD157" s="14"/>
        <tr r="BD157" s="14"/>
      </tp>
      <tp t="s">
        <v>N</v>
        <stp/>
        <stp>##V3_BDPV12</stp>
        <stp>XS2381154009 Corp</stp>
        <stp>SUSTAINABILITY_BOND_IND</stp>
        <stp>[1.Weekly Download.xlsm]Coded!R142C56</stp>
        <tr r="BD142" s="14"/>
        <tr r="BD142" s="14"/>
      </tp>
      <tp t="s">
        <v>#N/A N/A</v>
        <stp/>
        <stp>##V3_BDPV12</stp>
        <stp>XS2249848719 Corp</stp>
        <stp>FLOATER_FORMULA</stp>
        <stp>[1.Weekly Download.xlsm]Coded!R241C30</stp>
        <tr r="AD241" s="14"/>
      </tp>
      <tp t="s">
        <v>#N/A N/A</v>
        <stp/>
        <stp>##V3_BDPV12</stp>
        <stp>XS2262783033 Corp</stp>
        <stp>RTG_MDY_LT_CORP_FAMILY</stp>
        <stp>[1.Weekly Download.xlsm]Coded!R266C14</stp>
        <tr r="N266" s="14"/>
      </tp>
      <tp t="s">
        <v>#N/A N/A</v>
        <stp/>
        <stp>##V3_BDPV12</stp>
        <stp>XS2361280162 Corp</stp>
        <stp>RTG_MDY_LT_CORP_FAMILY</stp>
        <stp>[1.Weekly Download.xlsm]Coded!R179C14</stp>
        <tr r="N179" s="14"/>
      </tp>
      <tp t="s">
        <v>N</v>
        <stp/>
        <stp>##V3_BDPV12</stp>
        <stp>XS2143038334 Corp</stp>
        <stp>SUSTAINABILITY_BOND_IND</stp>
        <stp>[1.Weekly Download.xlsm]Coded!R305C56</stp>
        <tr r="BD305" s="14"/>
        <tr r="BD305" s="14"/>
      </tp>
      <tp t="s">
        <v>#N/A N/A</v>
        <stp/>
        <stp>##V3_BDPV12</stp>
        <stp>XS2456820690 Corp</stp>
        <stp>GUARANTOR_NAME</stp>
        <stp>[1.Weekly Download.xlsm]Coded!R110C44</stp>
        <tr r="AR110" s="14"/>
      </tp>
      <tp t="s">
        <v>#N/A N/A</v>
        <stp/>
        <stp>##V3_BDPV12</stp>
        <stp>XS2123955952 Corp</stp>
        <stp>GUARANTOR_NAME</stp>
        <stp>[1.Weekly Download.xlsm]Coded!R310C44</stp>
        <tr r="AR310" s="14"/>
      </tp>
      <tp t="s">
        <v>Ca</v>
        <stp/>
        <stp>##V3_BDPV12</stp>
        <stp>XS2348280962 Corp</stp>
        <stp>RTG_MDY_LT_CORP_FAMILY</stp>
        <stp>[1.Weekly Download.xlsm]Coded!R206C14</stp>
        <tr r="N206" s="14"/>
        <tr r="N206" s="14"/>
      </tp>
      <tp t="s">
        <v>#N/A N/A</v>
        <stp/>
        <stp>##V3_BDPV12</stp>
        <stp>XS2102905168 Corp</stp>
        <stp>RTG_MDY_LT_CORP_FAMILY</stp>
        <stp>[1.Weekly Download.xlsm]Coded!R314C14</stp>
        <tr r="N314" s="14"/>
      </tp>
      <tp t="s">
        <v>N</v>
        <stp/>
        <stp>##V3_BDPV12</stp>
        <stp>XS2383434029 Corp</stp>
        <stp>SUSTAINABILITY_BOND_IND</stp>
        <stp>[1.Weekly Download.xlsm]Coded!R147C56</stp>
        <tr r="BD147" s="14"/>
        <tr r="BD147" s="14"/>
      </tp>
      <tp t="s">
        <v>N</v>
        <stp/>
        <stp>##V3_BDPV12</stp>
        <stp>XS2258259808 Corp</stp>
        <stp>SUSTAINABILITY_BOND_IND</stp>
        <stp>[1.Weekly Download.xlsm]Coded!R268C56</stp>
        <tr r="BD268" s="14"/>
        <tr r="BD268" s="14"/>
      </tp>
      <tp t="s">
        <v>#N/A N/A</v>
        <stp/>
        <stp>##V3_BDPV12</stp>
        <stp>XS2342908949 Corp</stp>
        <stp>FLOATER_FORMULA</stp>
        <stp>[1.Weekly Download.xlsm]Coded!R220C30</stp>
        <tr r="AD220" s="14"/>
      </tp>
      <tp t="s">
        <v>RiseSun Real Estate Development Co Ltd</v>
        <stp/>
        <stp>##V3_BDPV12</stp>
        <stp>XS2280638607 Corp</stp>
        <stp>GUARANTOR_NAME</stp>
        <stp>[1.Weekly Download.xlsm]Coded!R259C44</stp>
        <tr r="AR259" s="14"/>
        <tr r="AR259" s="14"/>
      </tp>
      <tp t="s">
        <v>#N/A N/A</v>
        <stp/>
        <stp>##V3_BDPV12</stp>
        <stp>XS2278537787 Corp</stp>
        <stp>GUARANTOR_NAME</stp>
        <stp>[1.Weekly Download.xlsm]Coded!R239C44</stp>
        <tr r="AR239" s="14"/>
      </tp>
      <tp t="s">
        <v>USD</v>
        <stp/>
        <stp>##V3_BDPV12</stp>
        <stp>XS2100650758 Corp</stp>
        <stp>CRNCY</stp>
        <stp>[1.Weekly Download.xlsm]Coded!R317C52</stp>
        <tr r="AZ317" s="14"/>
        <tr r="AZ317" s="14"/>
      </tp>
      <tp t="s">
        <v>N</v>
        <stp/>
        <stp>##V3_BDPV12</stp>
        <stp>XS2340538680 Corp</stp>
        <stp>SUSTAINABILITY_BOND_IND</stp>
        <stp>[1.Weekly Download.xlsm]Coded!R213C56</stp>
        <tr r="BD213" s="14"/>
        <tr r="BD213" s="14"/>
      </tp>
      <tp t="s">
        <v>CNCB Hong Kong Investment Ltd</v>
        <stp/>
        <stp>##V3_BDPV12</stp>
        <stp>XS2400120650 Corp</stp>
        <stp>GUARANTOR_NAME</stp>
        <stp>[1.Weekly Download.xlsm]Coded!R133C44</stp>
        <tr r="AR133" s="14"/>
        <tr r="AR133" s="14"/>
      </tp>
      <tp t="s">
        <v>Shandong Hi-Speed Holdings Group Ltd</v>
        <stp/>
        <stp>##V3_BDPV12</stp>
        <stp>XS2339960093 Corp</stp>
        <stp>GUARANTOR_NAME</stp>
        <stp>[1.Weekly Download.xlsm]Coded!R212C44</stp>
        <tr r="AR212" s="14"/>
        <tr r="AR212" s="14"/>
      </tp>
      <tp t="s">
        <v>#N/A N/A</v>
        <stp/>
        <stp>##V3_BDPV12</stp>
        <stp>XS2349205455 Corp</stp>
        <stp>GUARANTOR_NAME</stp>
        <stp>[1.Weekly Download.xlsm]Coded!R197C44</stp>
        <tr r="AR197" s="14"/>
      </tp>
      <tp t="s">
        <v>USD</v>
        <stp/>
        <stp>##V3_BDPV12</stp>
        <stp>XS2368463779 Corp</stp>
        <stp>CRNCY</stp>
        <stp>[1.Weekly Download.xlsm]Coded!R177C52</stp>
        <tr r="AZ177" s="14"/>
        <tr r="AZ177" s="14"/>
      </tp>
      <tp t="s">
        <v>N</v>
        <stp/>
        <stp>##V3_BDPV12</stp>
        <stp>XS2345988211 Corp</stp>
        <stp>SUSTAINABILITY_BOND_IND</stp>
        <stp>[1.Weekly Download.xlsm]Coded!R199C56</stp>
        <tr r="BD199" s="14"/>
        <tr r="BD199" s="14"/>
      </tp>
      <tp t="s">
        <v>Taizhou Xinbinjiang Development Co Ltd</v>
        <stp/>
        <stp>##V3_BDPV12</stp>
        <stp>XS2143038334 Corp</stp>
        <stp>GUARANTOR_NAME</stp>
        <stp>[1.Weekly Download.xlsm]Coded!R305C44</stp>
        <tr r="AR305" s="14"/>
        <tr r="AR305" s="14"/>
      </tp>
      <tp t="s">
        <v>Yango Group Co Ltd</v>
        <stp/>
        <stp>##V3_BDPV12</stp>
        <stp>XS2347769833 Corp</stp>
        <stp>GUARANTOR_NAME</stp>
        <stp>[1.Weekly Download.xlsm]Coded!R204C44</stp>
        <tr r="AR204" s="14"/>
        <tr r="AR204" s="14"/>
      </tp>
      <tp t="s">
        <v>#N/A N/A</v>
        <stp/>
        <stp>##V3_BDPV12</stp>
        <stp>XS2383434029 Corp</stp>
        <stp>RTG_MDY_LT_CORP_FAMILY</stp>
        <stp>[1.Weekly Download.xlsm]Coded!R147C14</stp>
        <tr r="N147" s="14"/>
      </tp>
      <tp t="s">
        <v>USD</v>
        <stp/>
        <stp>##V3_BDPV12</stp>
        <stp>XS2114327302 Corp</stp>
        <stp>CRNCY</stp>
        <stp>[1.Weekly Download.xlsm]Coded!R316C52</stp>
        <tr r="AZ316" s="14"/>
        <tr r="AZ316" s="14"/>
      </tp>
      <tp t="s">
        <v>USD</v>
        <stp/>
        <stp>##V3_BDPV12</stp>
        <stp>XS2280569364 Corp</stp>
        <stp>CRNCY</stp>
        <stp>[1.Weekly Download.xlsm]Coded!R263C52</stp>
        <tr r="AZ263" s="14"/>
        <tr r="AZ263" s="14"/>
      </tp>
      <tp t="s">
        <v>N</v>
        <stp/>
        <stp>##V3_BDPV12</stp>
        <stp>XS2342908949 Corp</stp>
        <stp>SUSTAINABILITY_BOND_IND</stp>
        <stp>[1.Weekly Download.xlsm]Coded!R220C56</stp>
        <tr r="BD220" s="14"/>
        <tr r="BD220" s="14"/>
      </tp>
      <tp t="s">
        <v>WR</v>
        <stp/>
        <stp>##V3_BDPV12</stp>
        <stp>XS2353028298 Corp</stp>
        <stp>RTG_MDY_LT_CORP_FAMILY</stp>
        <stp>[1.Weekly Download.xlsm]Coded!R176C14</stp>
        <tr r="N176" s="14"/>
        <tr r="N176" s="14"/>
      </tp>
      <tp t="s">
        <v>USD</v>
        <stp/>
        <stp>##V3_BDPV12</stp>
        <stp>XS2115047735 Corp</stp>
        <stp>CRNCY</stp>
        <stp>[1.Weekly Download.xlsm]Coded!R318C52</stp>
        <tr r="AZ318" s="14"/>
        <tr r="AZ318" s="14"/>
      </tp>
      <tp t="s">
        <v>WR</v>
        <stp/>
        <stp>##V3_BDPV12</stp>
        <stp>XS2353028298 Corp</stp>
        <stp>RTG_MDY_LT_CORP_FAMILY</stp>
        <stp>[1.Weekly Download.xlsm]Coded!R193C14</stp>
        <tr r="N193" s="14"/>
        <tr r="N193" s="14"/>
      </tp>
      <tp t="s">
        <v>#N/A N/A</v>
        <stp/>
        <stp>##V3_BDPV12</stp>
        <stp>XS2340538680 Corp</stp>
        <stp>FLOATER_FORMULA</stp>
        <stp>[1.Weekly Download.xlsm]Coded!R213C30</stp>
        <tr r="AD213" s="14"/>
      </tp>
      <tp t="s">
        <v>USD</v>
        <stp/>
        <stp>##V3_BDPV12</stp>
        <stp>XS2387065134 Corp</stp>
        <stp>CRNCY</stp>
        <stp>[1.Weekly Download.xlsm]Coded!R143C52</stp>
        <tr r="AZ143" s="14"/>
        <tr r="AZ143" s="14"/>
      </tp>
      <tp t="s">
        <v>USD</v>
        <stp/>
        <stp>##V3_BDPV12</stp>
        <stp>XS2203111120 Corp</stp>
        <stp>CRNCY</stp>
        <stp>[1.Weekly Download.xlsm]Coded!R283C52</stp>
        <tr r="AZ283" s="14"/>
        <tr r="AZ283" s="14"/>
      </tp>
      <tp t="s">
        <v>#N/A N/A</v>
        <stp/>
        <stp>##V3_BDPV12</stp>
        <stp>XS2345988211 Corp</stp>
        <stp>FLOATER_FORMULA</stp>
        <stp>[1.Weekly Download.xlsm]Coded!R199C30</stp>
        <tr r="AD199" s="14"/>
      </tp>
      <tp t="s">
        <v>Linyi City Construction Investment Group Co Ltd</v>
        <stp/>
        <stp>##V3_BDPV12</stp>
        <stp>XS2094050593 Corp</stp>
        <stp>GUARANTOR_NAME</stp>
        <stp>[1.Weekly Download.xlsm]Coded!R278C44</stp>
        <tr r="AR278" s="14"/>
        <tr r="AR278" s="14"/>
      </tp>
      <tp t="s">
        <v>Huzhou City Investment Development Group Co Ltd</v>
        <stp/>
        <stp>##V3_BDPV12</stp>
        <stp>XS2206849460 Corp</stp>
        <stp>GUARANTOR_NAME</stp>
        <stp>[1.Weekly Download.xlsm]Coded!R289C44</stp>
        <tr r="AR289" s="14"/>
        <tr r="AR289" s="14"/>
      </tp>
      <tp t="s">
        <v>USD</v>
        <stp/>
        <stp>##V3_BDPV12</stp>
        <stp>XS2336271510 Corp</stp>
        <stp>CRNCY</stp>
        <stp>[1.Weekly Download.xlsm]Coded!R215C52</stp>
        <tr r="AZ215" s="14"/>
        <tr r="AZ215" s="14"/>
      </tp>
      <tp t="s">
        <v>USD</v>
        <stp/>
        <stp>##V3_BDPV12</stp>
        <stp>XS2469032630 Corp</stp>
        <stp>CRNCY</stp>
        <stp>[1.Weekly Download.xlsm]Coded!R107C52</stp>
        <tr r="AZ107" s="14"/>
        <tr r="AZ107" s="14"/>
      </tp>
      <tp t="s">
        <v>Multiple Guarantors</v>
        <stp/>
        <stp>##V3_BDPV12</stp>
        <stp>XS2385313064 Corp</stp>
        <stp>GUARANTOR_NAME</stp>
        <stp>[1.Weekly Download.xlsm]Coded!R146C44</stp>
        <tr r="AR146" s="14"/>
        <tr r="AR146" s="14"/>
      </tp>
      <tp t="s">
        <v>#N/A N/A</v>
        <stp/>
        <stp>##V3_BDPV12</stp>
        <stp>XS2417388175 Corp</stp>
        <stp>RTG_MDY_LT_CORP_FAMILY</stp>
        <stp>[1.Weekly Download.xlsm]Coded!R128C14</stp>
        <tr r="N128" s="14"/>
      </tp>
      <tp t="s">
        <v>#N/A N/A</v>
        <stp/>
        <stp>##V3_BDPV12</stp>
        <stp>XS2314498333 Corp</stp>
        <stp>RTG_MDY_LT_CORP_FAMILY</stp>
        <stp>[1.Weekly Download.xlsm]Coded!R180C14</stp>
        <tr r="N180" s="14"/>
      </tp>
      <tp t="s">
        <v>#N/A N/A</v>
        <stp/>
        <stp>##V3_BDPV12</stp>
        <stp>XS2381154009 Corp</stp>
        <stp>FLOATER_FORMULA</stp>
        <stp>[1.Weekly Download.xlsm]Coded!R142C30</stp>
        <tr r="AD142" s="14"/>
      </tp>
      <tp t="s">
        <v>#N/A N/A</v>
        <stp/>
        <stp>##V3_BDPV12</stp>
        <stp>XS2382274376 Corp</stp>
        <stp>FLOATER_FORMULA</stp>
        <stp>[1.Weekly Download.xlsm]Coded!R157C30</stp>
        <tr r="AD157" s="14"/>
      </tp>
      <tp t="s">
        <v>N</v>
        <stp/>
        <stp>##V3_BDPV12</stp>
        <stp>XS2249848719 Corp</stp>
        <stp>SUSTAINABILITY_BOND_IND</stp>
        <stp>[1.Weekly Download.xlsm]Coded!R241C56</stp>
        <tr r="BD241" s="14"/>
        <tr r="BD241" s="14"/>
      </tp>
      <tp t="s">
        <v>Multiple Guarantors</v>
        <stp/>
        <stp>##V3_BDPV12</stp>
        <stp>XS2385820597 Corp</stp>
        <stp>GUARANTOR_NAME</stp>
        <stp>[1.Weekly Download.xlsm]Coded!R140C44</stp>
        <tr r="AR140" s="14"/>
        <tr r="AR140" s="14"/>
      </tp>
      <tp t="s">
        <v>#N/A N/A</v>
        <stp/>
        <stp>##V3_BDPV12</stp>
        <stp>XS2314498093 Corp</stp>
        <stp>RTG_MDY_LT_CORP_FAMILY</stp>
        <stp>[1.Weekly Download.xlsm]Coded!R267C14</stp>
        <tr r="N267" s="14"/>
      </tp>
      <tp t="s">
        <v>USD</v>
        <stp/>
        <stp>##V3_BDPV12</stp>
        <stp>XS2406547765 Corp</stp>
        <stp>CRNCY</stp>
        <stp>[1.Weekly Download.xlsm]Coded!R117C52</stp>
        <tr r="AZ117" s="14"/>
        <tr r="AZ117" s="14"/>
      </tp>
      <tp t="s">
        <v>#N/A N/A</v>
        <stp/>
        <stp>##V3_BDPV12</stp>
        <stp>XS2143038334 Corp</stp>
        <stp>FLOATER_FORMULA</stp>
        <stp>[1.Weekly Download.xlsm]Coded!R305C30</stp>
        <tr r="AD305" s="14"/>
      </tp>
      <tp t="s">
        <v>USD</v>
        <stp/>
        <stp>##V3_BDPV12</stp>
        <stp>XS2143038334 Corp</stp>
        <stp>CRNCY</stp>
        <stp>[1.Weekly Download.xlsm]Coded!R305C52</stp>
        <tr r="AZ305" s="14"/>
        <tr r="AZ305" s="14"/>
      </tp>
      <tp t="s">
        <v>USD</v>
        <stp/>
        <stp>##V3_BDPV12</stp>
        <stp>XS2357352702 Corp</stp>
        <stp>CRNCY</stp>
        <stp>[1.Weekly Download.xlsm]Coded!R189C52</stp>
        <tr r="AZ189" s="14"/>
        <tr r="AZ189" s="14"/>
      </tp>
      <tp t="s">
        <v>#N/A N/A</v>
        <stp/>
        <stp>##V3_BDPV12</stp>
        <stp>XS2258259808 Corp</stp>
        <stp>FLOATER_FORMULA</stp>
        <stp>[1.Weekly Download.xlsm]Coded!R268C30</stp>
        <tr r="AD268" s="14"/>
      </tp>
      <tp t="s">
        <v>#N/A N/A</v>
        <stp/>
        <stp>##V3_BDPV12</stp>
        <stp>XS2383434029 Corp</stp>
        <stp>FLOATER_FORMULA</stp>
        <stp>[1.Weekly Download.xlsm]Coded!R147C30</stp>
        <tr r="AD147" s="14"/>
      </tp>
      <tp t="s">
        <v>#N/A N/A</v>
        <stp/>
        <stp>##V3_BDPV12</stp>
        <stp>HK0000814258 Corp</stp>
        <stp>RTG_MDY_LT_CORP_FAMILY</stp>
        <stp>[1.Weekly Download.xlsm]Coded!R113C14</stp>
        <tr r="N113" s="14"/>
      </tp>
      <tp t="s">
        <v>#N/A N/A</v>
        <stp/>
        <stp>##V3_BDPV12</stp>
        <stp>HK0000744802 Corp</stp>
        <stp>GUARANTOR_NAME</stp>
        <stp>[1.Weekly Download.xlsm]Coded!R185C44</stp>
        <tr r="AR185" s="14"/>
      </tp>
      <tp t="s">
        <v>Bank of Communications Financi</v>
        <stp/>
        <stp>##V3_BDPV12</stp>
        <stp>20204333 CompanyID</stp>
        <stp>Name</stp>
        <stp>[1.Weekly Download.xlsm]Coded!R75C7</stp>
        <tr r="G75" s="14"/>
        <tr r="G75" s="14"/>
      </tp>
      <tp t="s">
        <v>#N/A N/A</v>
        <stp/>
        <stp>##V3_BDPV12</stp>
        <stp>HK0000732815 Corp</stp>
        <stp>GUARANTOR_NAME</stp>
        <stp>[1.Weekly Download.xlsm]Coded!R200C44</stp>
        <tr r="AR200" s="14"/>
      </tp>
      <tp t="s">
        <v>#N/A Invalid Security</v>
        <stp/>
        <stp>##V3_BDPV12</stp>
        <stp xml:space="preserve"> CompanyID</stp>
        <stp>Name</stp>
        <stp>[1.Weekly Download.xlsm]Coded!R83C7</stp>
        <tr r="G83" s="14"/>
      </tp>
      <tp t="s">
        <v>#N/A Invalid Security</v>
        <stp/>
        <stp>##V3_BDPV12</stp>
        <stp xml:space="preserve"> CompanyID</stp>
        <stp>Name</stp>
        <stp>[1.Weekly Download.xlsm]Coded!R93C7</stp>
        <tr r="G93" s="14"/>
      </tp>
      <tp t="s">
        <v>#N/A Invalid Security</v>
        <stp/>
        <stp>##V3_BDPV12</stp>
        <stp xml:space="preserve"> CompanyID</stp>
        <stp>Name</stp>
        <stp>[1.Weekly Download.xlsm]Coded!R13C7</stp>
        <tr r="G13" s="14"/>
      </tp>
      <tp t="s">
        <v>#N/A Invalid Security</v>
        <stp/>
        <stp>##V3_BDPV12</stp>
        <stp xml:space="preserve"> CompanyID</stp>
        <stp>Name</stp>
        <stp>[1.Weekly Download.xlsm]Coded!R23C7</stp>
        <tr r="G23" s="14"/>
      </tp>
      <tp t="s">
        <v>#N/A Invalid Security</v>
        <stp/>
        <stp>##V3_BDPV12</stp>
        <stp xml:space="preserve"> CompanyID</stp>
        <stp>Name</stp>
        <stp>[1.Weekly Download.xlsm]Coded!R33C7</stp>
        <tr r="G33" s="14"/>
      </tp>
      <tp t="s">
        <v>#N/A Invalid Security</v>
        <stp/>
        <stp>##V3_BDPV12</stp>
        <stp xml:space="preserve"> CompanyID</stp>
        <stp>Name</stp>
        <stp>[1.Weekly Download.xlsm]Coded!R43C7</stp>
        <tr r="G43" s="14"/>
      </tp>
      <tp t="s">
        <v>#N/A Invalid Security</v>
        <stp/>
        <stp>##V3_BDPV12</stp>
        <stp xml:space="preserve"> CompanyID</stp>
        <stp>Name</stp>
        <stp>[1.Weekly Download.xlsm]Coded!R53C7</stp>
        <tr r="G53" s="14"/>
      </tp>
      <tp t="s">
        <v>#N/A Invalid Security</v>
        <stp/>
        <stp>##V3_BDPV12</stp>
        <stp xml:space="preserve"> CompanyID</stp>
        <stp>Name</stp>
        <stp>[1.Weekly Download.xlsm]Coded!R63C7</stp>
        <tr r="G63" s="14"/>
      </tp>
      <tp t="s">
        <v>#N/A Invalid Security</v>
        <stp/>
        <stp>##V3_BDPV12</stp>
        <stp xml:space="preserve"> CompanyID</stp>
        <stp>Name</stp>
        <stp>[1.Weekly Download.xlsm]Coded!R73C7</stp>
        <tr r="G73" s="14"/>
      </tp>
      <tp t="s">
        <v>HK</v>
        <stp/>
        <stp>##V3_BDPV12</stp>
        <stp>HK0000555539 Corp</stp>
        <stp>CNTRY_ISSUE_ISO</stp>
        <stp>[1.Weekly Download.xlsm]Coded!R304C34</stp>
        <tr r="AH304" s="14"/>
        <tr r="AH304" s="14"/>
      </tp>
    </main>
    <main first="bofaddin.rtdserver">
      <tp t="s">
        <v>#N/A N/A</v>
        <stp/>
        <stp>BDS|12780826594847804138</stp>
        <tr r="AL54" s="14"/>
        <tr r="F54" s="14"/>
      </tp>
      <tp t="s">
        <v>#N/A N/A</v>
        <stp/>
        <stp>BDS|17083183027329785820</stp>
        <tr r="AS283" s="14"/>
      </tp>
      <tp t="s">
        <v>#N/A N/A</v>
        <stp/>
        <stp>BDS|17271148314470954209</stp>
        <tr r="AL216" s="14"/>
        <tr r="F216" s="14"/>
      </tp>
      <tp t="s">
        <v>#N/A N/A</v>
        <stp/>
        <stp>BDS|14271073809011735003</stp>
        <tr r="AL299" s="14"/>
        <tr r="AL299" s="14"/>
        <tr r="F299" s="14"/>
        <tr r="F299" s="14"/>
      </tp>
      <tp t="s">
        <v>#N/A N/A</v>
        <stp/>
        <stp>BDS|17681908238660385855</stp>
        <tr r="AS239" s="14"/>
      </tp>
      <tp t="s">
        <v>#N/A N/A</v>
        <stp/>
        <stp>BDS|16617925791092459193</stp>
        <tr r="AL298" s="14"/>
        <tr r="AL298" s="14"/>
        <tr r="F298" s="14"/>
        <tr r="F298" s="14"/>
      </tp>
    </main>
    <main first="bloomberg.rtd">
      <tp t="s">
        <v>A</v>
        <stp/>
        <stp>##V3_BDPV12</stp>
        <stp>1398 HK Equity</stp>
        <stp>RTG_SP_LT_LC_ISSUER_CREDIT</stp>
        <stp>[1.Weekly Download.xlsm]SBLC Bank!R5C7</stp>
        <tr r="G5" s="32"/>
        <tr r="G5" s="32"/>
      </tp>
    </main>
    <main first="bofaddin.rtdserver">
      <tp t="s">
        <v>#N/A N/A</v>
        <stp/>
        <stp>BDS|13977110033183164736</stp>
        <tr r="AL161" s="14"/>
        <tr r="F161" s="14"/>
      </tp>
      <tp t="s">
        <v>#N/A N/A</v>
        <stp/>
        <stp>BDS|12667489742561509677</stp>
        <tr r="AL162" s="14"/>
        <tr r="F162" s="14"/>
      </tp>
      <tp t="s">
        <v>#N/A N/A</v>
        <stp/>
        <stp>BDS|10614260468348182967</stp>
        <tr r="AS43" s="14"/>
      </tp>
      <tp t="s">
        <v>#N/A N/A</v>
        <stp/>
        <stp>BDS|15836598472771616395</stp>
        <tr r="AS98" s="14"/>
      </tp>
      <tp t="s">
        <v>#N/A N/A</v>
        <stp/>
        <stp>BDS|14450632861878908939</stp>
        <tr r="AS168" s="14"/>
      </tp>
      <tp t="s">
        <v>#N/A N/A</v>
        <stp/>
        <stp>BDS|14295669483897564816</stp>
        <tr r="AS112" s="14"/>
        <tr r="AS112" s="14"/>
      </tp>
      <tp t="s">
        <v>#N/A N/A</v>
        <stp/>
        <stp>BDS|10989379467908936839</stp>
        <tr r="AL115" s="14"/>
        <tr r="F115" s="14"/>
      </tp>
      <tp t="s">
        <v>#N/A N/A</v>
        <stp/>
        <stp>BDS|17316033435112331355</stp>
        <tr r="AS228" s="14"/>
      </tp>
      <tp t="s">
        <v>#N/A N/A</v>
        <stp/>
        <stp>BDS|17241324612257643751</stp>
        <tr r="AS127" s="14"/>
      </tp>
      <tp t="s">
        <v>#N/A N/A</v>
        <stp/>
        <stp>BDS|10656114631883703474</stp>
        <tr r="AL25" s="14"/>
        <tr r="AL25" s="14"/>
        <tr r="F25" s="14"/>
        <tr r="F25" s="14"/>
      </tp>
    </main>
    <main first="bloomberg.rtd">
      <tp t="s">
        <v>#N/A N/A</v>
        <stp/>
        <stp>##V3_BDPV12</stp>
        <stp>1922316D CH Equity</stp>
        <stp>EQY_PRIM_SECURITY_PRIM_EXCH</stp>
        <stp>[1.Weekly Download.xlsm]Coded!R110C35</stp>
        <tr r="AI110" s="14"/>
      </tp>
    </main>
    <main first="bofaddin.rtdserver">
      <tp t="s">
        <v>#N/A N/A</v>
        <stp/>
        <stp>BDS|11350404459810941541</stp>
        <tr r="AL52" s="14"/>
        <tr r="F52" s="14"/>
      </tp>
      <tp t="s">
        <v>#N/A N/A</v>
        <stp/>
        <stp>BDS|10829329805846964017</stp>
        <tr r="AL232" s="14"/>
        <tr r="F232" s="14"/>
      </tp>
      <tp t="s">
        <v>#N/A N/A</v>
        <stp/>
        <stp>BDS|11594976589744444189</stp>
        <tr r="AS180" s="14"/>
      </tp>
    </main>
    <main first="bloomberg.rtd">
      <tp t="s">
        <v>BBB+</v>
        <stp/>
        <stp>##V3_BDPV12</stp>
        <stp>HFIGCZ CH Equity</stp>
        <stp>RTG_FITCH_LT_ISSUER_DEFAULT</stp>
        <stp>[1.Weekly Download.xlsm]Coded!R10C62</stp>
        <tr r="BJ10" s="14"/>
        <tr r="BJ10" s="14"/>
      </tp>
    </main>
    <main first="bofaddin.rtdserver">
      <tp t="s">
        <v>#N/A N/A</v>
        <stp/>
        <stp>BDS|15946628537625884006</stp>
        <tr r="AS292" s="14"/>
      </tp>
    </main>
    <main first="bloomberg.rtd">
      <tp t="s">
        <v>#N/A N/A</v>
        <stp/>
        <stp>##V3_BDPV12</stp>
        <stp>1918717D CH Equity</stp>
        <stp>EQY_PRIM_SECURITY_PRIM_EXCH</stp>
        <stp>[1.Weekly Download.xlsm]Coded!R121C35</stp>
        <tr r="AI121" s="14"/>
      </tp>
    </main>
    <main first="bofaddin.rtdserver">
      <tp t="s">
        <v>#N/A N/A</v>
        <stp/>
        <stp>BDS|12378177221691671565</stp>
        <tr r="AL133" s="14"/>
        <tr r="F133" s="14"/>
      </tp>
      <tp t="s">
        <v>#N/A N/A</v>
        <stp/>
        <stp>BDH|17465601540085344571</stp>
        <tr r="N28" s="24"/>
        <tr r="N28" s="24"/>
      </tp>
    </main>
    <main first="bloomberg.rtd">
      <tp t="s">
        <v>WD</v>
        <stp/>
        <stp>##V3_BDPV12</stp>
        <stp>0489702D CH Equity</stp>
        <stp>RTG_FITCH_LT_ISSUER_DEFAULT</stp>
        <stp>[1.Weekly Download.xlsm]Coded!R69C62</stp>
        <tr r="BJ69" s="14"/>
        <tr r="BJ69" s="14"/>
      </tp>
      <tp t="s">
        <v>BBB</v>
        <stp/>
        <stp>##V3_BDPV12</stp>
        <stp>0795738D CH Equity</stp>
        <stp>RTG_FITCH_LT_ISSUER_DEFAULT</stp>
        <stp>[1.Weekly Download.xlsm]Coded!R81C62</stp>
        <tr r="BJ81" s="14"/>
        <tr r="BJ81" s="14"/>
      </tp>
      <tp t="s">
        <v>#N/A N/A</v>
        <stp/>
        <stp>##V3_BDPV12</stp>
        <stp>1449670D CH Equity</stp>
        <stp>RTG_FITCH_LT_ISSUER_DEFAULT</stp>
        <stp>[1.Weekly Download.xlsm]Coded!R79C24</stp>
        <tr r="X79" s="14"/>
        <tr r="X79" s="14"/>
      </tp>
      <tp t="s">
        <v>WD</v>
        <stp/>
        <stp>##V3_BDPV12</stp>
        <stp>0489702D CH Equity</stp>
        <stp>RTG_FITCH_LT_ISSUER_DEFAULT</stp>
        <stp>[1.Weekly Download.xlsm]Coded!R69C24</stp>
        <tr r="X69" s="14"/>
        <tr r="X69" s="14"/>
        <tr r="X69" s="14"/>
      </tp>
      <tp t="s">
        <v>#N/A N/A</v>
        <stp/>
        <stp>##V3_BDPV12</stp>
        <stp>1950673D HK Equity</stp>
        <stp>RTG_MOODY_LONG_TERM</stp>
        <stp>[1.Weekly Download.xlsm]Coded!R126C21</stp>
        <tr r="U126" s="14"/>
        <tr r="U126" s="14"/>
      </tp>
      <tp t="s">
        <v>#N/A N/A</v>
        <stp/>
        <stp>##V3_BDPV12</stp>
        <stp>1449670D CH Equity</stp>
        <stp>RTG_FITCH_LT_ISSUER_DEFAULT</stp>
        <stp>[1.Weekly Download.xlsm]Coded!R79C62</stp>
        <tr r="BJ79" s="14"/>
      </tp>
      <tp t="s">
        <v>#N/A N/A</v>
        <stp/>
        <stp>##V3_BDPV12</stp>
        <stp>DFBMNZ CH Equity</stp>
        <stp>RTG_MDY_LT_CORP_FAMILY</stp>
        <stp>[1.Weekly Download.xlsm]Coded!R74C22</stp>
        <tr r="V74" s="14"/>
        <tr r="V74" s="14"/>
      </tp>
      <tp t="s">
        <v>#N/A N/A</v>
        <stp/>
        <stp>##V3_BDPV12</stp>
        <stp>DFBMNZ CH Equity</stp>
        <stp>RTG_MDY_LT_CORP_FAMILY</stp>
        <stp>[1.Weekly Download.xlsm]Coded!R16C22</stp>
        <tr r="V16" s="14"/>
        <tr r="V16" s="14"/>
      </tp>
      <tp t="s">
        <v>WD</v>
        <stp/>
        <stp>##V3_BDPV12</stp>
        <stp>0967746D CH Equity</stp>
        <stp>RTG_FITCH_LT_ISSUER_DEFAULT</stp>
        <stp>[1.Weekly Download.xlsm]Coded!R85C62</stp>
        <tr r="BJ85" s="14"/>
        <tr r="BJ85" s="14"/>
      </tp>
      <tp t="s">
        <v>WD</v>
        <stp/>
        <stp>##V3_BDPV12</stp>
        <stp>0967746D CH Equity</stp>
        <stp>RTG_FITCH_LT_ISSUER_DEFAULT</stp>
        <stp>[1.Weekly Download.xlsm]Coded!R84C62</stp>
        <tr r="BJ84" s="14"/>
        <tr r="BJ84" s="14"/>
      </tp>
      <tp t="s">
        <v>#N/A N/A</v>
        <stp/>
        <stp>##V3_BDPV12</stp>
        <stp>HCSAMZ CH Equity</stp>
        <stp>RTG_MDY_ISSUER</stp>
        <stp>[1.Weekly Download.xlsm]Coded!R12C19</stp>
        <tr r="S12" s="14"/>
        <tr r="S12" s="14"/>
      </tp>
      <tp t="s">
        <v>#N/A N/A</v>
        <stp/>
        <stp>##V3_BDPV12</stp>
        <stp>0795788D CH Equity</stp>
        <stp>RTG_FITCH_LT_ISSUER_DEFAULT</stp>
        <stp>[1.Weekly Download.xlsm]Coded!R64C62</stp>
        <tr r="BJ64" s="14"/>
      </tp>
      <tp t="s">
        <v>#N/A Field Not Applicable</v>
        <stp/>
        <stp>##V3_BDPV12</stp>
        <stp>HK0000954286 Corp</stp>
        <stp>FLT_SPREAD</stp>
        <stp>[1.Weekly Download.xlsm]Coded!R5C28</stp>
        <tr r="AB5" s="14"/>
      </tp>
    </main>
    <main first="bofaddin.rtdserver">
      <tp t="s">
        <v>#N/A N/A</v>
        <stp/>
        <stp>BDH|12929749726922592048</stp>
        <tr r="G6" s="24"/>
        <tr r="G6" s="24"/>
      </tp>
    </main>
    <main first="bloomberg.rtd">
      <tp t="s">
        <v>#N/A N/A</v>
        <stp/>
        <stp>##V3_BDPV12</stp>
        <stp>HCSAMZ CH Equity</stp>
        <stp>RTG_MDY_ISSUER</stp>
        <stp>[1.Weekly Download.xlsm]Coded!R12C59</stp>
        <tr r="BG12" s="14"/>
      </tp>
    </main>
    <main first="bofaddin.rtdserver">
      <tp t="s">
        <v>#N/A N/A</v>
        <stp/>
        <stp>BDH|13640580763211439468</stp>
        <tr r="D7" s="24"/>
      </tp>
    </main>
    <main first="bloomberg.rtd">
      <tp t="s">
        <v>Baa3</v>
        <stp/>
        <stp>##V3_BDPV12</stp>
        <stp>1274279D CH Equity</stp>
        <stp>RTG_MOODY_LONG_TERM</stp>
        <stp>[1.Weekly Download.xlsm]Coded!R284C21</stp>
        <tr r="U284" s="14"/>
        <tr r="U284" s="14"/>
        <tr r="U284" s="14"/>
      </tp>
      <tp t="s">
        <v>29/8/2023</v>
        <stp/>
        <stp>##V3_BDPV12</stp>
        <stp>HK0000946829 Corp</stp>
        <stp>SECURITY_PRICING_DATE</stp>
        <stp>[1.Weekly Download.xlsm]Coded!R13C49</stp>
        <tr r="AW13" s="14"/>
        <tr r="AW13" s="14"/>
        <tr r="AW13" s="14"/>
      </tp>
      <tp t="s">
        <v>Baa3</v>
        <stp/>
        <stp>##V3_BDPV12</stp>
        <stp>1274279D CH Equity</stp>
        <stp>RTG_MOODY_LONG_TERM</stp>
        <stp>[1.Weekly Download.xlsm]Coded!R316C21</stp>
        <tr r="U316" s="14"/>
        <tr r="U316" s="14"/>
        <tr r="U316" s="14"/>
      </tp>
      <tp t="s">
        <v>22/8/2023</v>
        <stp/>
        <stp>##V3_BDPV12</stp>
        <stp>XS2668376747 Corp</stp>
        <stp>SECURITY_PRICING_DATE</stp>
        <stp>[1.Weekly Download.xlsm]Coded!R16C3</stp>
        <tr r="C16" s="14"/>
        <tr r="C16" s="14"/>
      </tp>
      <tp t="s">
        <v>#N/A N/A</v>
        <stp/>
        <stp>##V3_BDPV12</stp>
        <stp>XS2208864418 Corp</stp>
        <stp>RTG_MDY_FOREIGN_LT_BANK_DEPOSITS</stp>
        <stp>[1.Weekly Download.xlsm]Coded!R292C12</stp>
        <tr r="L292" s="14"/>
      </tp>
      <tp t="s">
        <v>#N/A N/A</v>
        <stp/>
        <stp>##V3_BDPV12</stp>
        <stp>XS2388293487 Corp</stp>
        <stp>RTG_MDY_FOREIGN_LT_BANK_DEPOSITS</stp>
        <stp>[1.Weekly Download.xlsm]Coded!R139C12</stp>
        <tr r="L139" s="14"/>
      </tp>
      <tp t="s">
        <v>11/7/2023</v>
        <stp/>
        <stp>##V3_BDPV12</stp>
        <stp>XS2648007495 Corp</stp>
        <stp>SECURITY_PRICING_DATE</stp>
        <stp>[1.Weekly Download.xlsm]Coded!R25C3</stp>
        <tr r="C25" s="14"/>
        <tr r="C25" s="14"/>
      </tp>
      <tp t="s">
        <v>#N/A N/A</v>
        <stp/>
        <stp>##V3_BDPV12</stp>
        <stp>XS2349744594 Corp</stp>
        <stp>RTG_MDY_FOREIGN_LT_BANK_DEPOSITS</stp>
        <stp>[1.Weekly Download.xlsm]Coded!R198C12</stp>
        <tr r="L198" s="14"/>
      </tp>
      <tp t="s">
        <v>CHIYU BANKING CORP LTD</v>
        <stp/>
        <stp>##V3_BDPV12</stp>
        <stp>XS2543377068 Corp</stp>
        <stp>NAME</stp>
        <stp>[1.Weekly Download.xlsm]Coded!R82C4</stp>
        <tr r="D82" s="14"/>
        <tr r="D82" s="14"/>
      </tp>
      <tp t="s">
        <v>#N/A N/A</v>
        <stp/>
        <stp>##V3_BDPV12</stp>
        <stp>XS2385392936 Corp</stp>
        <stp>RTG_MDY_FOREIGN_LT_BANK_DEPOSITS</stp>
        <stp>[1.Weekly Download.xlsm]Coded!R151C12</stp>
        <tr r="L151" s="14"/>
      </tp>
      <tp t="s">
        <v>31/5/2022</v>
        <stp/>
        <stp>##V3_BDPV12</stp>
        <stp>XS2463439690 Corp</stp>
        <stp>SECURITY_PRICING_DATE</stp>
        <stp>[1.Weekly Download.xlsm]Coded!R99C3</stp>
        <tr r="C99" s="14"/>
        <tr r="C99" s="14"/>
      </tp>
      <tp t="s">
        <v>ZHEJIANG BARON BVI CO</v>
        <stp/>
        <stp>##V3_BDPV12</stp>
        <stp>XS2661086483 Corp</stp>
        <stp>NAME</stp>
        <stp>[1.Weekly Download.xlsm]Coded!R15C4</stp>
        <tr r="D15" s="14"/>
        <tr r="D15" s="14"/>
      </tp>
      <tp t="s">
        <v>#N/A N/A</v>
        <stp/>
        <stp>##V3_BDPV12</stp>
        <stp>G238070 Corp</stp>
        <stp>RTG_MOODY_LONG_TERM</stp>
        <stp>[1.Weekly Download.xlsm]Coded!R54C13</stp>
        <tr r="M54" s="14"/>
      </tp>
      <tp t="s">
        <v>#N/A N/A</v>
        <stp/>
        <stp>##V3_BDPV12</stp>
        <stp>G238030 Corp</stp>
        <stp>RTG_MOODY_LONG_TERM</stp>
        <stp>[1.Weekly Download.xlsm]Coded!R64C13</stp>
        <tr r="M64" s="14"/>
      </tp>
      <tp t="s">
        <v>#N/A N/A</v>
        <stp/>
        <stp>##V3_BDPV12</stp>
        <stp>G228021 Corp</stp>
        <stp>RTG_MOODY_LONG_TERM</stp>
        <stp>[1.Weekly Download.xlsm]Coded!R83C13</stp>
        <tr r="M83" s="14"/>
      </tp>
      <tp t="s">
        <v>#N/A N/A</v>
        <stp/>
        <stp>##V3_BDPV12</stp>
        <stp>XS2208844493 Corp</stp>
        <stp>RTG_MDY_FOREIGN_LT_BANK_DEPOSITS</stp>
        <stp>[1.Weekly Download.xlsm]Coded!R287C12</stp>
        <tr r="L287" s="14"/>
      </tp>
      <tp t="s">
        <v>29/8/2023</v>
        <stp/>
        <stp>##V3_BDPV12</stp>
        <stp>XS2671493562 Corp</stp>
        <stp>SECURITY_PRICING_DATE</stp>
        <stp>[1.Weekly Download.xlsm]Coded!R12C3</stp>
        <tr r="C12" s="14"/>
        <tr r="C12" s="14"/>
      </tp>
      <tp t="s">
        <v>MINTAI URBAN RURAL CONS</v>
        <stp/>
        <stp>##V3_BDPV12</stp>
        <stp>XS2502807345 Corp</stp>
        <stp>NAME</stp>
        <stp>[1.Weekly Download.xlsm]Coded!R88C4</stp>
        <tr r="D88" s="14"/>
        <tr r="D88" s="14"/>
      </tp>
      <tp t="s">
        <v>#N/A N/A</v>
        <stp/>
        <stp>##V3_BDPV12</stp>
        <stp>G2380140 Corp</stp>
        <stp>RTG_FITCH_LT_ISSUER_DEFAULT</stp>
        <stp>[1.Weekly Download.xlsm]Coded!R37C16</stp>
        <tr r="P37" s="14"/>
      </tp>
      <tp t="s">
        <v>#N/A N/A</v>
        <stp/>
        <stp>##V3_BDPV12</stp>
        <stp>G2380160 Corp</stp>
        <stp>RTG_FITCH_LT_ISSUER_DEFAULT</stp>
        <stp>[1.Weekly Download.xlsm]Coded!R33C16</stp>
        <tr r="P33" s="14"/>
      </tp>
      <tp t="s">
        <v>#N/A N/A</v>
        <stp/>
        <stp>##V3_BDPV12</stp>
        <stp>XS2434390865 Corp</stp>
        <stp>RTG_MDY_FOREIGN_LT_BANK_DEPOSITS</stp>
        <stp>[1.Weekly Download.xlsm]Coded!R116C12</stp>
        <tr r="L116" s="14"/>
      </tp>
      <tp t="s">
        <v>#N/A N/A</v>
        <stp/>
        <stp>##V3_BDPV12</stp>
        <stp>G2380130 Corp</stp>
        <stp>RTG_FITCH_LT_ISSUER_DEFAULT</stp>
        <stp>[1.Weekly Download.xlsm]Coded!R40C16</stp>
        <tr r="P40" s="14"/>
      </tp>
      <tp t="s">
        <v>#N/A N/A</v>
        <stp/>
        <stp>##V3_BDPV12</stp>
        <stp>G2380100 Corp</stp>
        <stp>RTG_FITCH_LT_ISSUER_DEFAULT</stp>
        <stp>[1.Weekly Download.xlsm]Coded!R48C16</stp>
        <tr r="P48" s="14"/>
      </tp>
      <tp t="s">
        <v>#N/A N/A</v>
        <stp/>
        <stp>##V3_BDPV12</stp>
        <stp>XS2265235965 Corp</stp>
        <stp>RTG_MDY_FOREIGN_LT_BANK_DEPOSITS</stp>
        <stp>[1.Weekly Download.xlsm]Coded!R257C12</stp>
        <tr r="L257" s="14"/>
      </tp>
      <tp t="s">
        <v>12/1/2023</v>
        <stp/>
        <stp>##V3_BDPV12</stp>
        <stp>XS2576128727 Corp</stp>
        <stp>SECURITY_PRICING_DATE</stp>
        <stp>[1.Weekly Download.xlsm]Coded!R69C3</stp>
        <tr r="C69" s="14"/>
        <tr r="C69" s="14"/>
      </tp>
      <tp t="s">
        <v>#N/A N/A</v>
        <stp/>
        <stp>##V3_BDPV12</stp>
        <stp>XS2378344456 Corp</stp>
        <stp>RTG_MDY_FOREIGN_LT_BANK_DEPOSITS</stp>
        <stp>[1.Weekly Download.xlsm]Coded!R161C12</stp>
        <tr r="L161" s="14"/>
      </tp>
      <tp t="s">
        <v>29/6/2022</v>
        <stp/>
        <stp>##V3_BDPV12</stp>
        <stp>XS2487638764 Corp</stp>
        <stp>SECURITY_PRICING_DATE</stp>
        <stp>[1.Weekly Download.xlsm]Coded!R96C3</stp>
        <tr r="C96" s="14"/>
        <tr r="C96" s="14"/>
      </tp>
      <tp t="s">
        <v>#N/A N/A</v>
        <stp/>
        <stp>##V3_BDPV12</stp>
        <stp>XS2427980821 Corp</stp>
        <stp>RTG_SP</stp>
        <stp>[1.Weekly Download.xlsm]Coded!R114C9</stp>
        <tr r="I114" s="14"/>
      </tp>
      <tp t="s">
        <v>20/4/2023</v>
        <stp/>
        <stp>##V3_BDPV12</stp>
        <stp>G2380100 Corp</stp>
        <stp>INT_ACC_DT</stp>
        <stp>[1.Weekly Download.xlsm]Coded!R48C47</stp>
        <tr r="AU48" s="14"/>
        <tr r="AU48" s="14"/>
        <tr r="AU48" s="14"/>
      </tp>
      <tp t="s">
        <v>21/4/2023</v>
        <stp/>
        <stp>##V3_BDPV12</stp>
        <stp>G2380106 Corp</stp>
        <stp>INT_ACC_DT</stp>
        <stp>[1.Weekly Download.xlsm]Coded!R44C47</stp>
        <tr r="AU44" s="14"/>
        <tr r="AU44" s="14"/>
        <tr r="AU44" s="14"/>
      </tp>
      <tp t="s">
        <v>A</v>
        <stp/>
        <stp>##V3_BDPV12</stp>
        <stp>939 HK Equity</stp>
        <stp>RTG_FITCH_LT_ISSUER_DEFAULT</stp>
        <stp>[1.Weekly Download.xlsm]Coded!R286C62</stp>
        <tr r="BJ286" s="14"/>
        <tr r="BJ286" s="14"/>
      </tp>
      <tp t="s">
        <v>A</v>
        <stp/>
        <stp>##V3_BDPV12</stp>
        <stp>939 HK Equity</stp>
        <stp>RTG_FITCH_LT_ISSUER_DEFAULT</stp>
        <stp>[1.Weekly Download.xlsm]Coded!R287C62</stp>
        <tr r="BJ287" s="14"/>
        <tr r="BJ287" s="14"/>
      </tp>
      <tp t="s">
        <v>#N/A N/A</v>
        <stp/>
        <stp>##V3_BDPV12</stp>
        <stp>XS2353028298 Corp</stp>
        <stp>RTG_SP</stp>
        <stp>[1.Weekly Download.xlsm]Coded!R176C9</stp>
        <tr r="I176" s="14"/>
      </tp>
    </main>
    <main first="bloomberg.rtd">
      <tp t="s">
        <v>A</v>
        <stp/>
        <stp>##V3_BDPV12</stp>
        <stp>939 HK Equity</stp>
        <stp>RTG_FITCH_LT_ISSUER_DEFAULT</stp>
        <stp>[1.Weekly Download.xlsm]Coded!R144C62</stp>
        <tr r="BJ144" s="14"/>
        <tr r="BJ144" s="14"/>
      </tp>
      <tp t="s">
        <v>#N/A N/A</v>
        <stp/>
        <stp>##V3_BDPV12</stp>
        <stp>G2380106 Corp</stp>
        <stp>SPREAD_TO_TSY_ISSUE</stp>
        <stp>[1.Weekly Download.xlsm]Coded!R44C26</stp>
        <tr r="Z44" s="14"/>
      </tp>
      <tp t="s">
        <v>15/6/2023</v>
        <stp/>
        <stp>##V3_BDPV12</stp>
        <stp>G2380105 Corp</stp>
        <stp>INT_ACC_DT</stp>
        <stp>[1.Weekly Download.xlsm]Coded!R35C47</stp>
        <tr r="AU35" s="14"/>
        <tr r="AU35" s="14"/>
        <tr r="AU35" s="14"/>
      </tp>
      <tp t="s">
        <v>IFELCZ CH</v>
        <stp/>
        <stp>##V3_BDPV12</stp>
        <stp>G238084 Corp</stp>
        <stp>ISSUER_EQUITY_TICKER</stp>
        <stp>[1.Weekly Download.xlsm]Coded!R45C35</stp>
        <tr r="AI45" s="14"/>
      </tp>
      <tp t="s">
        <v>GUGZ CH</v>
        <stp/>
        <stp>##V3_BDPV12</stp>
        <stp>G238096 Corp</stp>
        <stp>ISSUER_EQUITY_TICKER</stp>
        <stp>[1.Weekly Download.xlsm]Coded!R50C35</stp>
        <tr r="AI50" s="14"/>
      </tp>
      <tp t="s">
        <v>1748472D CH</v>
        <stp/>
        <stp>##V3_BDPV12</stp>
        <stp>G238098 Corp</stp>
        <stp>ISSUER_EQUITY_TICKER</stp>
        <stp>[1.Weekly Download.xlsm]Coded!R46C35</stp>
        <tr r="AI46" s="14"/>
      </tp>
      <tp t="s">
        <v>2213479D HK</v>
        <stp/>
        <stp>##V3_BDPV12</stp>
        <stp>G228084 Corp</stp>
        <stp>ISSUER_EQUITY_TICKER</stp>
        <stp>[1.Weekly Download.xlsm]Coded!R74C37</stp>
        <tr r="AK74" s="14"/>
        <tr r="AK74" s="14"/>
      </tp>
      <tp t="s">
        <v>2214515D CH</v>
        <stp/>
        <stp>##V3_BDPV12</stp>
        <stp>G228085 Corp</stp>
        <stp>ISSUER_EQUITY_TICKER</stp>
        <stp>[1.Weekly Download.xlsm]Coded!R73C37</stp>
        <tr r="AK73" s="14"/>
        <tr r="AK73" s="14"/>
      </tp>
      <tp t="s">
        <v>2214515D CH</v>
        <stp/>
        <stp>##V3_BDPV12</stp>
        <stp>G228086 Corp</stp>
        <stp>ISSUER_EQUITY_TICKER</stp>
        <stp>[1.Weekly Download.xlsm]Coded!R72C37</stp>
        <tr r="AK72" s="14"/>
        <tr r="AK72" s="14"/>
      </tp>
      <tp t="s">
        <v>IFELCZ CH</v>
        <stp/>
        <stp>##V3_BDPV12</stp>
        <stp>G238084 Corp</stp>
        <stp>ISSUER_EQUITY_TICKER</stp>
        <stp>[1.Weekly Download.xlsm]Coded!R45C37</stp>
        <tr r="AK45" s="14"/>
        <tr r="AK45" s="14"/>
      </tp>
      <tp t="s">
        <v>GUGZ CH</v>
        <stp/>
        <stp>##V3_BDPV12</stp>
        <stp>G238096 Corp</stp>
        <stp>ISSUER_EQUITY_TICKER</stp>
        <stp>[1.Weekly Download.xlsm]Coded!R50C37</stp>
        <tr r="AK50" s="14"/>
        <tr r="AK50" s="14"/>
      </tp>
      <tp t="s">
        <v>1748472D CH</v>
        <stp/>
        <stp>##V3_BDPV12</stp>
        <stp>G238098 Corp</stp>
        <stp>ISSUER_EQUITY_TICKER</stp>
        <stp>[1.Weekly Download.xlsm]Coded!R46C37</stp>
        <tr r="AK46" s="14"/>
        <tr r="AK46" s="14"/>
      </tp>
      <tp t="s">
        <v>2213479D HK</v>
        <stp/>
        <stp>##V3_BDPV12</stp>
        <stp>G228084 Corp</stp>
        <stp>ISSUER_EQUITY_TICKER</stp>
        <stp>[1.Weekly Download.xlsm]Coded!R74C35</stp>
        <tr r="AI74" s="14"/>
      </tp>
      <tp t="s">
        <v>2214515D CH</v>
        <stp/>
        <stp>##V3_BDPV12</stp>
        <stp>G228085 Corp</stp>
        <stp>ISSUER_EQUITY_TICKER</stp>
        <stp>[1.Weekly Download.xlsm]Coded!R73C35</stp>
        <tr r="AI73" s="14"/>
      </tp>
      <tp t="s">
        <v>2214515D CH</v>
        <stp/>
        <stp>##V3_BDPV12</stp>
        <stp>G228086 Corp</stp>
        <stp>ISSUER_EQUITY_TICKER</stp>
        <stp>[1.Weekly Download.xlsm]Coded!R72C35</stp>
        <tr r="AI72" s="14"/>
      </tp>
      <tp t="s">
        <v>1835841D CH</v>
        <stp/>
        <stp>##V3_BDPV12</stp>
        <stp>G228021 Corp</stp>
        <stp>ISSUER_EQUITY_TICKER</stp>
        <stp>[1.Weekly Download.xlsm]Coded!R83C37</stp>
        <tr r="AK83" s="14"/>
        <tr r="AK83" s="14"/>
      </tp>
      <tp t="s">
        <v>1945579D CH</v>
        <stp/>
        <stp>##V3_BDPV12</stp>
        <stp>G228012 Corp</stp>
        <stp>ISSUER_EQUITY_TICKER</stp>
        <stp>[1.Weekly Download.xlsm]Coded!R91C35</stp>
        <tr r="AI91" s="14"/>
      </tp>
      <tp t="s">
        <v>1084210D CH</v>
        <stp/>
        <stp>##V3_BDPV12</stp>
        <stp>G228014 Corp</stp>
        <stp>ISSUER_EQUITY_TICKER</stp>
        <stp>[1.Weekly Download.xlsm]Coded!R90C35</stp>
        <tr r="AI90" s="14"/>
      </tp>
      <tp t="s">
        <v>0893024D CH</v>
        <stp/>
        <stp>##V3_BDPV12</stp>
        <stp>G228006 Corp</stp>
        <stp>ISSUER_EQUITY_TICKER</stp>
        <stp>[1.Weekly Download.xlsm]Coded!R94C35</stp>
        <tr r="AI94" s="14"/>
      </tp>
      <tp t="s">
        <v>0795738D CH</v>
        <stp/>
        <stp>##V3_BDPV12</stp>
        <stp>G228032 Corp</stp>
        <stp>ISSUER_EQUITY_TICKER</stp>
        <stp>[1.Weekly Download.xlsm]Coded!R81C37</stp>
        <tr r="AK81" s="14"/>
        <tr r="AK81" s="14"/>
      </tp>
      <tp t="s">
        <v>1645047D CH</v>
        <stp/>
        <stp>##V3_BDPV12</stp>
        <stp>G228007 Corp</stp>
        <stp>ISSUER_EQUITY_TICKER</stp>
        <stp>[1.Weekly Download.xlsm]Coded!R97C35</stp>
        <tr r="AI97" s="14"/>
      </tp>
      <tp t="s">
        <v>1835841D CH</v>
        <stp/>
        <stp>##V3_BDPV12</stp>
        <stp>G228021 Corp</stp>
        <stp>ISSUER_EQUITY_TICKER</stp>
        <stp>[1.Weekly Download.xlsm]Coded!R83C35</stp>
        <tr r="AI83" s="14"/>
      </tp>
      <tp t="s">
        <v>1945579D CH</v>
        <stp/>
        <stp>##V3_BDPV12</stp>
        <stp>G228012 Corp</stp>
        <stp>ISSUER_EQUITY_TICKER</stp>
        <stp>[1.Weekly Download.xlsm]Coded!R91C37</stp>
        <tr r="AK91" s="14"/>
        <tr r="AK91" s="14"/>
      </tp>
      <tp t="s">
        <v>1084210D CH</v>
        <stp/>
        <stp>##V3_BDPV12</stp>
        <stp>G228014 Corp</stp>
        <stp>ISSUER_EQUITY_TICKER</stp>
        <stp>[1.Weekly Download.xlsm]Coded!R90C37</stp>
        <tr r="AK90" s="14"/>
        <tr r="AK90" s="14"/>
      </tp>
      <tp t="s">
        <v>0893024D CH</v>
        <stp/>
        <stp>##V3_BDPV12</stp>
        <stp>G228006 Corp</stp>
        <stp>ISSUER_EQUITY_TICKER</stp>
        <stp>[1.Weekly Download.xlsm]Coded!R94C37</stp>
        <tr r="AK94" s="14"/>
        <tr r="AK94" s="14"/>
      </tp>
      <tp t="s">
        <v>0795738D CH</v>
        <stp/>
        <stp>##V3_BDPV12</stp>
        <stp>G228032 Corp</stp>
        <stp>ISSUER_EQUITY_TICKER</stp>
        <stp>[1.Weekly Download.xlsm]Coded!R81C35</stp>
        <tr r="AI81" s="14"/>
      </tp>
      <tp t="s">
        <v>1645047D CH</v>
        <stp/>
        <stp>##V3_BDPV12</stp>
        <stp>G228007 Corp</stp>
        <stp>ISSUER_EQUITY_TICKER</stp>
        <stp>[1.Weekly Download.xlsm]Coded!R97C37</stp>
        <tr r="AK97" s="14"/>
        <tr r="AK97" s="14"/>
      </tp>
      <tp t="s">
        <v>IFELCZ CH</v>
        <stp/>
        <stp>##V3_BDPV12</stp>
        <stp>G238027 Corp</stp>
        <stp>ISSUER_EQUITY_TICKER</stp>
        <stp>[1.Weekly Download.xlsm]Coded!R68C35</stp>
        <tr r="AI68" s="14"/>
      </tp>
      <tp t="s">
        <v>1479341D CH</v>
        <stp/>
        <stp>##V3_BDPV12</stp>
        <stp>G238025 Corp</stp>
        <stp>ISSUER_EQUITY_TICKER</stp>
        <stp>[1.Weekly Download.xlsm]Coded!R66C35</stp>
        <tr r="AI66" s="14"/>
      </tp>
      <tp t="s">
        <v>1084210D CH</v>
        <stp/>
        <stp>##V3_BDPV12</stp>
        <stp>G238039 Corp</stp>
        <stp>ISSUER_EQUITY_TICKER</stp>
        <stp>[1.Weekly Download.xlsm]Coded!R58C37</stp>
        <tr r="AK58" s="14"/>
        <tr r="AK58" s="14"/>
      </tp>
      <tp t="s">
        <v>1749709D CH</v>
        <stp/>
        <stp>##V3_BDPV12</stp>
        <stp>G238008 Corp</stp>
        <stp>ISSUER_EQUITY_TICKER</stp>
        <stp>[1.Weekly Download.xlsm]Coded!R53C35</stp>
        <tr r="AI53" s="14"/>
      </tp>
      <tp t="s">
        <v>2210113D CH</v>
        <stp/>
        <stp>##V3_BDPV12</stp>
        <stp>G238024 Corp</stp>
        <stp>ISSUER_EQUITY_TICKER</stp>
        <stp>[1.Weekly Download.xlsm]Coded!R59C37</stp>
        <tr r="AK59" s="14"/>
        <tr r="AK59" s="14"/>
      </tp>
      <tp t="s">
        <v>0920987D CH</v>
        <stp/>
        <stp>##V3_BDPV12</stp>
        <stp>G238032 Corp</stp>
        <stp>ISSUER_EQUITY_TICKER</stp>
        <stp>[1.Weekly Download.xlsm]Coded!R67C35</stp>
        <tr r="AI67" s="14"/>
      </tp>
      <tp t="s">
        <v>2131193D CH</v>
        <stp/>
        <stp>##V3_BDPV12</stp>
        <stp>G238030 Corp</stp>
        <stp>ISSUER_EQUITY_TICKER</stp>
        <stp>[1.Weekly Download.xlsm]Coded!R64C35</stp>
        <tr r="AI64" s="14"/>
      </tp>
      <tp t="s">
        <v>IFELCZ CH</v>
        <stp/>
        <stp>##V3_BDPV12</stp>
        <stp>G238027 Corp</stp>
        <stp>ISSUER_EQUITY_TICKER</stp>
        <stp>[1.Weekly Download.xlsm]Coded!R68C37</stp>
        <tr r="AK68" s="14"/>
        <tr r="AK68" s="14"/>
      </tp>
      <tp t="s">
        <v>1479341D CH</v>
        <stp/>
        <stp>##V3_BDPV12</stp>
        <stp>G238025 Corp</stp>
        <stp>ISSUER_EQUITY_TICKER</stp>
        <stp>[1.Weekly Download.xlsm]Coded!R66C37</stp>
        <tr r="AK66" s="14"/>
        <tr r="AK66" s="14"/>
      </tp>
      <tp t="s">
        <v>1084210D CH</v>
        <stp/>
        <stp>##V3_BDPV12</stp>
        <stp>G238039 Corp</stp>
        <stp>ISSUER_EQUITY_TICKER</stp>
        <stp>[1.Weekly Download.xlsm]Coded!R58C35</stp>
        <tr r="AI58" s="14"/>
      </tp>
      <tp t="s">
        <v>1749709D CH</v>
        <stp/>
        <stp>##V3_BDPV12</stp>
        <stp>G238008 Corp</stp>
        <stp>ISSUER_EQUITY_TICKER</stp>
        <stp>[1.Weekly Download.xlsm]Coded!R53C37</stp>
        <tr r="AK53" s="14"/>
        <tr r="AK53" s="14"/>
      </tp>
      <tp t="s">
        <v>2210113D CH</v>
        <stp/>
        <stp>##V3_BDPV12</stp>
        <stp>G238024 Corp</stp>
        <stp>ISSUER_EQUITY_TICKER</stp>
        <stp>[1.Weekly Download.xlsm]Coded!R59C35</stp>
        <tr r="AI59" s="14"/>
      </tp>
      <tp t="s">
        <v>0920987D CH</v>
        <stp/>
        <stp>##V3_BDPV12</stp>
        <stp>G238032 Corp</stp>
        <stp>ISSUER_EQUITY_TICKER</stp>
        <stp>[1.Weekly Download.xlsm]Coded!R67C37</stp>
        <tr r="AK67" s="14"/>
        <tr r="AK67" s="14"/>
      </tp>
      <tp t="s">
        <v>2131193D CH</v>
        <stp/>
        <stp>##V3_BDPV12</stp>
        <stp>G238030 Corp</stp>
        <stp>ISSUER_EQUITY_TICKER</stp>
        <stp>[1.Weekly Download.xlsm]Coded!R64C37</stp>
        <tr r="AK64" s="14"/>
        <tr r="AK64" s="14"/>
      </tp>
      <tp t="s">
        <v>2215767D CH</v>
        <stp/>
        <stp>##V3_BDPV12</stp>
        <stp>G228079 Corp</stp>
        <stp>ISSUER_EQUITY_TICKER</stp>
        <stp>[1.Weekly Download.xlsm]Coded!R71C35</stp>
        <tr r="AI71" s="14"/>
      </tp>
      <tp t="s">
        <v>1748472D CH</v>
        <stp/>
        <stp>##V3_BDPV12</stp>
        <stp>G238052 Corp</stp>
        <stp>ISSUER_EQUITY_TICKER</stp>
        <stp>[1.Weekly Download.xlsm]Coded!R52C35</stp>
        <tr r="AI52" s="14"/>
      </tp>
      <tp t="s">
        <v>2086024D CH</v>
        <stp/>
        <stp>##V3_BDPV12</stp>
        <stp>G238070 Corp</stp>
        <stp>ISSUER_EQUITY_TICKER</stp>
        <stp>[1.Weekly Download.xlsm]Coded!R54C37</stp>
        <tr r="AK54" s="14"/>
        <tr r="AK54" s="14"/>
      </tp>
      <tp t="s">
        <v>1945579D CH</v>
        <stp/>
        <stp>##V3_BDPV12</stp>
        <stp>G228048 Corp</stp>
        <stp>ISSUER_EQUITY_TICKER</stp>
        <stp>[1.Weekly Download.xlsm]Coded!R77C37</stp>
        <tr r="AK77" s="14"/>
        <tr r="AK77" s="14"/>
      </tp>
      <tp t="s">
        <v>2080630D CH</v>
        <stp/>
        <stp>##V3_BDPV12</stp>
        <stp>G228069 Corp</stp>
        <stp>ISSUER_EQUITY_TICKER</stp>
        <stp>[1.Weekly Download.xlsm]Coded!R76C35</stp>
        <tr r="AI76" s="14"/>
      </tp>
      <tp t="s">
        <v>1571823D HK</v>
        <stp/>
        <stp>##V3_BDPV12</stp>
        <stp>G228068 Corp</stp>
        <stp>ISSUER_EQUITY_TICKER</stp>
        <stp>[1.Weekly Download.xlsm]Coded!R75C35</stp>
        <tr r="AI75" s="14"/>
      </tp>
      <tp t="s">
        <v>1868999D CH</v>
        <stp/>
        <stp>##V3_BDPV12</stp>
        <stp>G238047 Corp</stp>
        <stp>ISSUER_EQUITY_TICKER</stp>
        <stp>[1.Weekly Download.xlsm]Coded!R55C35</stp>
        <tr r="AI55" s="14"/>
      </tp>
      <tp t="s">
        <v>0883569D CH</v>
        <stp/>
        <stp>##V3_BDPV12</stp>
        <stp>G238046 Corp</stp>
        <stp>ISSUER_EQUITY_TICKER</stp>
        <stp>[1.Weekly Download.xlsm]Coded!R56C35</stp>
        <tr r="AI56" s="14"/>
      </tp>
      <tp t="s">
        <v>1479341D CH</v>
        <stp/>
        <stp>##V3_BDPV12</stp>
        <stp>G238077 Corp</stp>
        <stp>ISSUER_EQUITY_TICKER</stp>
        <stp>[1.Weekly Download.xlsm]Coded!R47C37</stp>
        <tr r="AK47" s="14"/>
        <tr r="AK47" s="14"/>
      </tp>
      <tp t="s">
        <v>2215767D CH</v>
        <stp/>
        <stp>##V3_BDPV12</stp>
        <stp>G228079 Corp</stp>
        <stp>ISSUER_EQUITY_TICKER</stp>
        <stp>[1.Weekly Download.xlsm]Coded!R71C37</stp>
        <tr r="AK71" s="14"/>
        <tr r="AK71" s="14"/>
      </tp>
      <tp t="s">
        <v>1748472D CH</v>
        <stp/>
        <stp>##V3_BDPV12</stp>
        <stp>G238052 Corp</stp>
        <stp>ISSUER_EQUITY_TICKER</stp>
        <stp>[1.Weekly Download.xlsm]Coded!R52C37</stp>
        <tr r="AK52" s="14"/>
        <tr r="AK52" s="14"/>
      </tp>
      <tp t="s">
        <v>2086024D CH</v>
        <stp/>
        <stp>##V3_BDPV12</stp>
        <stp>G238070 Corp</stp>
        <stp>ISSUER_EQUITY_TICKER</stp>
        <stp>[1.Weekly Download.xlsm]Coded!R54C35</stp>
        <tr r="AI54" s="14"/>
      </tp>
      <tp t="s">
        <v>1945579D CH</v>
        <stp/>
        <stp>##V3_BDPV12</stp>
        <stp>G228048 Corp</stp>
        <stp>ISSUER_EQUITY_TICKER</stp>
        <stp>[1.Weekly Download.xlsm]Coded!R77C35</stp>
        <tr r="AI77" s="14"/>
      </tp>
      <tp t="s">
        <v>2080630D CH</v>
        <stp/>
        <stp>##V3_BDPV12</stp>
        <stp>G228069 Corp</stp>
        <stp>ISSUER_EQUITY_TICKER</stp>
        <stp>[1.Weekly Download.xlsm]Coded!R76C37</stp>
        <tr r="AK76" s="14"/>
        <tr r="AK76" s="14"/>
      </tp>
      <tp t="s">
        <v>1571823D HK</v>
        <stp/>
        <stp>##V3_BDPV12</stp>
        <stp>G228068 Corp</stp>
        <stp>ISSUER_EQUITY_TICKER</stp>
        <stp>[1.Weekly Download.xlsm]Coded!R75C37</stp>
        <tr r="AK75" s="14"/>
        <tr r="AK75" s="14"/>
      </tp>
      <tp t="s">
        <v>1868999D CH</v>
        <stp/>
        <stp>##V3_BDPV12</stp>
        <stp>G238047 Corp</stp>
        <stp>ISSUER_EQUITY_TICKER</stp>
        <stp>[1.Weekly Download.xlsm]Coded!R55C37</stp>
        <tr r="AK55" s="14"/>
        <tr r="AK55" s="14"/>
      </tp>
      <tp t="s">
        <v>0883569D CH</v>
        <stp/>
        <stp>##V3_BDPV12</stp>
        <stp>G238046 Corp</stp>
        <stp>ISSUER_EQUITY_TICKER</stp>
        <stp>[1.Weekly Download.xlsm]Coded!R56C37</stp>
        <tr r="AK56" s="14"/>
        <tr r="AK56" s="14"/>
      </tp>
      <tp t="s">
        <v>1479341D CH</v>
        <stp/>
        <stp>##V3_BDPV12</stp>
        <stp>G238077 Corp</stp>
        <stp>ISSUER_EQUITY_TICKER</stp>
        <stp>[1.Weekly Download.xlsm]Coded!R47C35</stp>
        <tr r="AI47" s="14"/>
      </tp>
      <tp t="s">
        <v>CSCIF ASIA LTD</v>
        <stp/>
        <stp>##V3_BDPV12</stp>
        <stp>HK0000921038 Corp</stp>
        <stp>NAME</stp>
        <stp>[1.Weekly Download.xlsm]Coded!R42C4</stp>
        <tr r="D42" s="14"/>
        <tr r="D42" s="14"/>
      </tp>
      <tp t="s">
        <v>#N/A N/A</v>
        <stp/>
        <stp>##V3_BDPV12</stp>
        <stp>XS2280638607 Corp</stp>
        <stp>RTG_SP</stp>
        <stp>[1.Weekly Download.xlsm]Coded!R259C9</stp>
        <tr r="I259" s="14"/>
      </tp>
      <tp t="s">
        <v>BBB+</v>
        <stp/>
        <stp>##V3_BDPV12</stp>
        <stp>XS2390401524 Corp</stp>
        <stp>RTG_SP</stp>
        <stp>[1.Weekly Download.xlsm]Coded!R129C9</stp>
        <tr r="I129" s="14"/>
        <tr r="I129" s="14"/>
      </tp>
      <tp t="s">
        <v>BBB+u</v>
        <stp/>
        <stp>##V3_BDPV12</stp>
        <stp>998 HK Equity</stp>
        <stp>RTG_FITCH_LT_ISSUER_DEFAULT</stp>
        <stp>[1.Weekly Download.xlsm]Coded!R133C62</stp>
        <tr r="BJ133" s="14"/>
        <tr r="BJ133" s="14"/>
      </tp>
      <tp t="s">
        <v>#N/A N/A</v>
        <stp/>
        <stp>##V3_BDPV12</stp>
        <stp>XS2176772205 Corp</stp>
        <stp>RTG_SP</stp>
        <stp>[1.Weekly Download.xlsm]Coded!R298C9</stp>
        <tr r="I298" s="14"/>
      </tp>
      <tp t="s">
        <v>NR</v>
        <stp/>
        <stp>##V3_BDPV12</stp>
        <stp>XS2343627712 Corp</stp>
        <stp>RTG_SP</stp>
        <stp>[1.Weekly Download.xlsm]Coded!R218C9</stp>
        <tr r="I218" s="14"/>
        <tr r="I218" s="14"/>
      </tp>
      <tp t="s">
        <v>China Chengtong Holdings Group</v>
        <stp/>
        <stp>##V3_BDPV12</stp>
        <stp>13903500 CompanyID</stp>
        <stp>Name</stp>
        <stp>[1.Weekly Download.xlsm]Coded!R122C7</stp>
        <tr r="G122" s="14"/>
        <tr r="G122" s="14"/>
      </tp>
      <tp t="s">
        <v>600803 CH</v>
        <stp/>
        <stp>##V3_BDPV12</stp>
        <stp>USG3065HAB71 Corp</stp>
        <stp>GUARANTOR_EQY_TICKER</stp>
        <stp>[1.Weekly Download.xlsm]Coded!R222C18</stp>
        <tr r="R222" s="14"/>
        <tr r="R222" s="14"/>
        <tr r="R222" s="14"/>
        <tr r="R222" s="14"/>
      </tp>
      <tp t="s">
        <v>#N/A Invalid Security</v>
        <stp/>
        <stp>##V3_BDPV12</stp>
        <stp xml:space="preserve"> CompanyID</stp>
        <stp>Name</stp>
        <stp>[1.Weekly Download.xlsm]Coded!R184C7</stp>
        <tr r="G184" s="14"/>
      </tp>
      <tp t="s">
        <v>#N/A Invalid Security</v>
        <stp/>
        <stp>##V3_BDPV12</stp>
        <stp xml:space="preserve"> CompanyID</stp>
        <stp>Name</stp>
        <stp>[1.Weekly Download.xlsm]Coded!R144C7</stp>
        <tr r="G144" s="14"/>
      </tp>
      <tp t="s">
        <v>#N/A Invalid Security</v>
        <stp/>
        <stp>##V3_BDPV12</stp>
        <stp xml:space="preserve"> CompanyID</stp>
        <stp>Name</stp>
        <stp>[1.Weekly Download.xlsm]Coded!R164C7</stp>
        <tr r="G164" s="14"/>
      </tp>
      <tp t="s">
        <v>#N/A Invalid Security</v>
        <stp/>
        <stp>##V3_BDPV12</stp>
        <stp xml:space="preserve"> CompanyID</stp>
        <stp>Name</stp>
        <stp>[1.Weekly Download.xlsm]Coded!R174C7</stp>
        <tr r="G174" s="14"/>
      </tp>
      <tp t="s">
        <v>#N/A Invalid Security</v>
        <stp/>
        <stp>##V3_BDPV12</stp>
        <stp xml:space="preserve"> CompanyID</stp>
        <stp>Name</stp>
        <stp>[1.Weekly Download.xlsm]Coded!R104C7</stp>
        <tr r="G104" s="14"/>
      </tp>
      <tp t="s">
        <v>#N/A Invalid Security</v>
        <stp/>
        <stp>##V3_BDPV12</stp>
        <stp xml:space="preserve"> CompanyID</stp>
        <stp>Name</stp>
        <stp>[1.Weekly Download.xlsm]Coded!R114C7</stp>
        <tr r="G114" s="14"/>
      </tp>
      <tp t="s">
        <v>#N/A Invalid Security</v>
        <stp/>
        <stp>##V3_BDPV12</stp>
        <stp xml:space="preserve"> CompanyID</stp>
        <stp>Name</stp>
        <stp>[1.Weekly Download.xlsm]Coded!R124C7</stp>
        <tr r="G124" s="14"/>
      </tp>
      <tp t="s">
        <v>#N/A Invalid Security</v>
        <stp/>
        <stp>##V3_BDPV12</stp>
        <stp xml:space="preserve"> CompanyID</stp>
        <stp>Name</stp>
        <stp>[1.Weekly Download.xlsm]Coded!R134C7</stp>
        <tr r="G134" s="14"/>
      </tp>
      <tp t="s">
        <v>#N/A Invalid Security</v>
        <stp/>
        <stp>##V3_BDPV12</stp>
        <stp xml:space="preserve"> CompanyID</stp>
        <stp>Name</stp>
        <stp>[1.Weekly Download.xlsm]Coded!R284C7</stp>
        <tr r="G284" s="14"/>
      </tp>
      <tp t="s">
        <v>#N/A Invalid Security</v>
        <stp/>
        <stp>##V3_BDPV12</stp>
        <stp xml:space="preserve"> CompanyID</stp>
        <stp>Name</stp>
        <stp>[1.Weekly Download.xlsm]Coded!R294C7</stp>
        <tr r="G294" s="14"/>
      </tp>
      <tp t="s">
        <v>#N/A Invalid Security</v>
        <stp/>
        <stp>##V3_BDPV12</stp>
        <stp xml:space="preserve"> CompanyID</stp>
        <stp>Name</stp>
        <stp>[1.Weekly Download.xlsm]Coded!R244C7</stp>
        <tr r="G244" s="14"/>
      </tp>
      <tp t="s">
        <v>#N/A Invalid Security</v>
        <stp/>
        <stp>##V3_BDPV12</stp>
        <stp xml:space="preserve"> CompanyID</stp>
        <stp>Name</stp>
        <stp>[1.Weekly Download.xlsm]Coded!R254C7</stp>
        <tr r="G254" s="14"/>
      </tp>
      <tp t="s">
        <v>#N/A Invalid Security</v>
        <stp/>
        <stp>##V3_BDPV12</stp>
        <stp xml:space="preserve"> CompanyID</stp>
        <stp>Name</stp>
        <stp>[1.Weekly Download.xlsm]Coded!R264C7</stp>
        <tr r="G264" s="14"/>
      </tp>
      <tp t="s">
        <v>#N/A Invalid Security</v>
        <stp/>
        <stp>##V3_BDPV12</stp>
        <stp xml:space="preserve"> CompanyID</stp>
        <stp>Name</stp>
        <stp>[1.Weekly Download.xlsm]Coded!R274C7</stp>
        <tr r="G274" s="14"/>
      </tp>
      <tp t="s">
        <v>#N/A Invalid Security</v>
        <stp/>
        <stp>##V3_BDPV12</stp>
        <stp xml:space="preserve"> CompanyID</stp>
        <stp>Name</stp>
        <stp>[1.Weekly Download.xlsm]Coded!R204C7</stp>
        <tr r="G204" s="14"/>
      </tp>
      <tp t="s">
        <v>#N/A Invalid Security</v>
        <stp/>
        <stp>##V3_BDPV12</stp>
        <stp xml:space="preserve"> CompanyID</stp>
        <stp>Name</stp>
        <stp>[1.Weekly Download.xlsm]Coded!R214C7</stp>
        <tr r="G214" s="14"/>
      </tp>
      <tp t="s">
        <v>#N/A Invalid Security</v>
        <stp/>
        <stp>##V3_BDPV12</stp>
        <stp xml:space="preserve"> CompanyID</stp>
        <stp>Name</stp>
        <stp>[1.Weekly Download.xlsm]Coded!R234C7</stp>
        <tr r="G234" s="14"/>
      </tp>
      <tp t="s">
        <v>#N/A Invalid Security</v>
        <stp/>
        <stp>##V3_BDPV12</stp>
        <stp xml:space="preserve"> CompanyID</stp>
        <stp>Name</stp>
        <stp>[1.Weekly Download.xlsm]Coded!R314C7</stp>
        <tr r="G314" s="14"/>
      </tp>
      <tp t="s">
        <v>#N/A N/A</v>
        <stp/>
        <stp>##V3_BDPV12</stp>
        <stp>XS2385392936 Corp</stp>
        <stp>RTG_MOODY</stp>
        <stp>[1.Weekly Download.xlsm]Coded!R151C8</stp>
        <tr r="H151" s="14"/>
      </tp>
      <tp t="s">
        <v>#N/A N/A</v>
        <stp/>
        <stp>##V3_BDPV12</stp>
        <stp>XS2271104817 Corp</stp>
        <stp>RTG_MOODY</stp>
        <stp>[1.Weekly Download.xlsm]Coded!R264C8</stp>
        <tr r="H264" s="14"/>
      </tp>
      <tp t="s">
        <v>#N/A N/A</v>
        <stp/>
        <stp>##V3_BDPV12</stp>
        <stp>XS2460522555 Corp</stp>
        <stp>RTG_MOODY</stp>
        <stp>[1.Weekly Download.xlsm]Coded!R108C8</stp>
        <tr r="H108" s="14"/>
      </tp>
      <tp t="s">
        <v>A1</v>
        <stp/>
        <stp>##V3_BDPV12</stp>
        <stp>XS2388909181 Corp</stp>
        <stp>RTG_MOODY</stp>
        <stp>[1.Weekly Download.xlsm]Coded!R144C8</stp>
        <tr r="H144" s="14"/>
        <tr r="H144" s="14"/>
      </tp>
      <tp t="s">
        <v>#N/A N/A</v>
        <stp/>
        <stp>##V3_BDPV12</stp>
        <stp>XS2447542874 Corp</stp>
        <stp>RTG_MOODY</stp>
        <stp>[1.Weekly Download.xlsm]Coded!R112C8</stp>
        <tr r="H112" s="14"/>
      </tp>
      <tp t="s">
        <v>#N/A N/A</v>
        <stp/>
        <stp>##V3_BDPV12</stp>
        <stp>XS2378344456 Corp</stp>
        <stp>RTG_MOODY</stp>
        <stp>[1.Weekly Download.xlsm]Coded!R161C8</stp>
        <tr r="H161" s="14"/>
      </tp>
      <tp t="s">
        <v>WR</v>
        <stp/>
        <stp>##V3_BDPV12</stp>
        <stp>XS2333154867 Corp</stp>
        <stp>RTG_MOODY</stp>
        <stp>[1.Weekly Download.xlsm]Coded!R216C8</stp>
        <tr r="H216" s="14"/>
        <tr r="H216" s="14"/>
      </tp>
      <tp t="s">
        <v>WD</v>
        <stp/>
        <stp>##V3_BDPV12</stp>
        <stp>39970448 CompanyID</stp>
        <stp>RTG_FITCH_LT_ISSUER_DEFAULT</stp>
        <stp>[1.Weekly Download.xlsm]Coded!R142C42</stp>
        <tr r="AP142" s="14"/>
        <tr r="AP142" s="14"/>
        <tr r="AP142" s="14"/>
      </tp>
      <tp t="s">
        <v>#N/A N/A</v>
        <stp/>
        <stp>##V3_BDPV12</stp>
        <stp>G228021 Corp</stp>
        <stp>RTG_MDY_ISSUER</stp>
        <stp>[1.Weekly Download.xlsm]Coded!R83C11</stp>
        <tr r="K83" s="14"/>
      </tp>
      <tp t="s">
        <v>A3</v>
        <stp/>
        <stp>##V3_BDPV12</stp>
        <stp>1186 HK Equity</stp>
        <stp>RTG_MOODY_LONG_TERM</stp>
        <stp>[1.Weekly Download.xlsm]Coded!R214C21</stp>
        <tr r="U214" s="14"/>
        <tr r="U214" s="14"/>
        <tr r="U214" s="14"/>
      </tp>
      <tp t="s">
        <v>A3</v>
        <stp/>
        <stp>##V3_BDPV12</stp>
        <stp>1186 HK Equity</stp>
        <stp>RTG_MOODY_LONG_TERM</stp>
        <stp>[1.Weekly Download.xlsm]Coded!R213C21</stp>
        <tr r="U213" s="14"/>
        <tr r="U213" s="14"/>
        <tr r="U213" s="14"/>
      </tp>
      <tp t="s">
        <v>#N/A N/A</v>
        <stp/>
        <stp>##V3_BDPV12</stp>
        <stp>XS2275587090 Corp</stp>
        <stp>RTG_MOODY</stp>
        <stp>[1.Weekly Download.xlsm]Coded!R258C8</stp>
        <tr r="H258" s="14"/>
      </tp>
      <tp t="s">
        <v>#N/A N/A</v>
        <stp/>
        <stp>##V3_BDPV12</stp>
        <stp>G238025 Corp</stp>
        <stp>RTG_MDY_ISSUER</stp>
        <stp>[1.Weekly Download.xlsm]Coded!R66C11</stp>
        <tr r="K66" s="14"/>
      </tp>
      <tp t="s">
        <v>#N/A N/A</v>
        <stp/>
        <stp>##V3_BDPV12</stp>
        <stp>XS2332497697 Corp</stp>
        <stp>RTG_MOODY</stp>
        <stp>[1.Weekly Download.xlsm]Coded!R209C8</stp>
        <tr r="H209" s="14"/>
      </tp>
      <tp t="s">
        <v>#N/A N/A</v>
        <stp/>
        <stp>##V3_BDPV12</stp>
        <stp>G238024 Corp</stp>
        <stp>RTG_MDY_ISSUER</stp>
        <stp>[1.Weekly Download.xlsm]Coded!R59C11</stp>
        <tr r="K59" s="14"/>
      </tp>
      <tp t="s">
        <v>#N/A N/A</v>
        <stp/>
        <stp>##V3_BDPV12</stp>
        <stp>G238027 Corp</stp>
        <stp>RTG_MDY_ISSUER</stp>
        <stp>[1.Weekly Download.xlsm]Coded!R68C11</stp>
        <tr r="K68" s="14"/>
      </tp>
      <tp t="s">
        <v>#N/A N/A</v>
        <stp/>
        <stp>##V3_BDPV12</stp>
        <stp>G238077 Corp</stp>
        <stp>RTG_MDY_LT_CORP_FAMILY</stp>
        <stp>[1.Weekly Download.xlsm]Coded!R47C14</stp>
        <tr r="N47" s="14"/>
      </tp>
      <tp t="s">
        <v>CHINA SHANDONG HI-SPEED</v>
        <stp/>
        <stp>##V3_BDPV12</stp>
        <stp>XS2339960093 Corp</stp>
        <stp>GUARANTOR</stp>
        <stp>[1.Weekly Download.xlsm]Coded!R212C5</stp>
        <tr r="E212" s="14"/>
        <tr r="E212" s="14"/>
      </tp>
      <tp t="s">
        <v>#N/A N/A</v>
        <stp/>
        <stp>##V3_BDPV12</stp>
        <stp>XS2208844493 Corp</stp>
        <stp>GUARANTOR</stp>
        <stp>[1.Weekly Download.xlsm]Coded!R287C5</stp>
        <tr r="E287" s="14"/>
      </tp>
      <tp t="s">
        <v>CZ EASTERN NEW CITY</v>
        <stp/>
        <stp>##V3_BDPV12</stp>
        <stp>XS2265235965 Corp</stp>
        <stp>GUARANTOR</stp>
        <stp>[1.Weekly Download.xlsm]Coded!R257C5</stp>
        <tr r="E257" s="14"/>
        <tr r="E257" s="14"/>
      </tp>
      <tp t="s">
        <v>#N/A N/A</v>
        <stp/>
        <stp>##V3_BDPV12</stp>
        <stp>XS2320304376 Corp</stp>
        <stp>GUARANTOR</stp>
        <stp>[1.Weekly Download.xlsm]Coded!R208C5</stp>
        <tr r="E208" s="14"/>
      </tp>
      <tp t="s">
        <v>YANGO GROUP CO LTD</v>
        <stp/>
        <stp>##V3_BDPV12</stp>
        <stp>XS2347769833 Corp</stp>
        <stp>GUARANTOR</stp>
        <stp>[1.Weekly Download.xlsm]Coded!R204C5</stp>
        <tr r="E204" s="14"/>
        <tr r="E204" s="14"/>
      </tp>
      <tp t="s">
        <v>#N/A N/A</v>
        <stp/>
        <stp>##V3_BDPV12</stp>
        <stp>G238070 Corp</stp>
        <stp>RTG_MDY_LT_CORP_FAMILY</stp>
        <stp>[1.Weekly Download.xlsm]Coded!R54C14</stp>
        <tr r="N54" s="14"/>
      </tp>
      <tp t="s">
        <v>#N/A N/A</v>
        <stp/>
        <stp>##V3_BDPV12</stp>
        <stp>G238084 Corp</stp>
        <stp>GUARANTOR_NAME</stp>
        <stp>[1.Weekly Download.xlsm]Coded!R45C44</stp>
        <tr r="AR45" s="14"/>
      </tp>
      <tp t="s">
        <v>#N/A N/A</v>
        <stp/>
        <stp>##V3_BDPV12</stp>
        <stp>G228085 Corp</stp>
        <stp>GUARANTOR_NAME</stp>
        <stp>[1.Weekly Download.xlsm]Coded!R73C44</stp>
        <tr r="AR73" s="14"/>
      </tp>
      <tp t="s">
        <v>#N/A N/A</v>
        <stp/>
        <stp>##V3_BDPV12</stp>
        <stp>XS2249847232 Corp</stp>
        <stp>GUARANTOR</stp>
        <stp>[1.Weekly Download.xlsm]Coded!R270C5</stp>
        <tr r="E270" s="14"/>
      </tp>
      <tp t="s">
        <v>#N/A N/A</v>
        <stp/>
        <stp>##V3_BDPV12</stp>
        <stp>XS2427980821 Corp</stp>
        <stp>GUARANTOR</stp>
        <stp>[1.Weekly Download.xlsm]Coded!R114C5</stp>
        <tr r="E114" s="14"/>
      </tp>
      <tp t="s">
        <v>Wuxi Nengda Thermoelectricity Co Ltd</v>
        <stp/>
        <stp>##V3_BDPV12</stp>
        <stp>G228084 Corp</stp>
        <stp>GUARANTOR_NAME</stp>
        <stp>[1.Weekly Download.xlsm]Coded!R74C44</stp>
        <tr r="AR74" s="14"/>
        <tr r="AR74" s="14"/>
      </tp>
      <tp t="s">
        <v>#N/A N/A</v>
        <stp/>
        <stp>##V3_BDPV12</stp>
        <stp>XS2208843503 Corp</stp>
        <stp>GUARANTOR</stp>
        <stp>[1.Weekly Download.xlsm]Coded!R286C5</stp>
        <tr r="E286" s="14"/>
      </tp>
      <tp t="s">
        <v>JIANGSU ZHONGNAN CONSTRU</v>
        <stp/>
        <stp>##V3_BDPV12</stp>
        <stp>XS2127837909 Corp</stp>
        <stp>GUARANTOR</stp>
        <stp>[1.Weekly Download.xlsm]Coded!R285C5</stp>
        <tr r="E285" s="14"/>
        <tr r="E285" s="14"/>
      </tp>
      <tp t="s">
        <v>#N/A N/A</v>
        <stp/>
        <stp>##V3_BDPV12</stp>
        <stp>G228086 Corp</stp>
        <stp>GUARANTOR_NAME</stp>
        <stp>[1.Weekly Download.xlsm]Coded!R72C44</stp>
        <tr r="AR72" s="14"/>
      </tp>
      <tp t="s">
        <v>HUZHOU CITY INV DEV GP</v>
        <stp/>
        <stp>##V3_BDPV12</stp>
        <stp>XS2206849460 Corp</stp>
        <stp>GUARANTOR</stp>
        <stp>[1.Weekly Download.xlsm]Coded!R289C5</stp>
        <tr r="E289" s="14"/>
        <tr r="E289" s="14"/>
      </tp>
      <tp t="s">
        <v>MULTIPLE GUARANTORS</v>
        <stp/>
        <stp>##V3_BDPV12</stp>
        <stp>XS2228902255 Corp</stp>
        <stp>GUARANTOR</stp>
        <stp>[1.Weekly Download.xlsm]Coded!R261C5</stp>
        <tr r="E261" s="14"/>
        <tr r="E261" s="14"/>
      </tp>
      <tp t="s">
        <v>#N/A N/A</v>
        <stp/>
        <stp>##V3_BDPV12</stp>
        <stp>G228079 Corp</stp>
        <stp>RTG_MDY_LT_CORP_FAMILY</stp>
        <stp>[1.Weekly Download.xlsm]Coded!R71C14</stp>
        <tr r="N71" s="14"/>
      </tp>
      <tp t="s">
        <v>SUBSIDIARIES</v>
        <stp/>
        <stp>##V3_BDPV12</stp>
        <stp>XS2342908949 Corp</stp>
        <stp>GUARANTOR</stp>
        <stp>[1.Weekly Download.xlsm]Coded!R220C5</stp>
        <tr r="E220" s="14"/>
        <tr r="E220" s="14"/>
      </tp>
      <tp t="s">
        <v>BB+</v>
        <stp/>
        <stp>##V3_BDPV12</stp>
        <stp>0791831D CH Equity</stp>
        <stp>RTG_FITCH_LT_ISSUER_DEFAULT</stp>
        <stp>[1.Weekly Download.xlsm]Coded!R4C62</stp>
        <tr r="BJ4" s="14"/>
        <tr r="BJ4" s="14"/>
      </tp>
      <tp t="s">
        <v>NR</v>
        <stp/>
        <stp>##V3_BDPV12</stp>
        <stp>7122986 CompanyID</stp>
        <stp>RTG_SP_LT_LC_ISSUER_CREDIT</stp>
        <stp>[1.Weekly Download.xlsm]Coded!R170C41</stp>
        <tr r="AO170" s="14"/>
        <tr r="AO170" s="14"/>
        <tr r="AO170" s="14"/>
      </tp>
      <tp t="s">
        <v>#N/A Invalid Security</v>
        <stp/>
        <stp>##V3_BDPV12</stp>
        <stp xml:space="preserve"> CompanyID</stp>
        <stp>Name</stp>
        <stp>[1.Weekly Download.xlsm]Coded!R9C7</stp>
        <tr r="G9" s="14"/>
      </tp>
      <tp t="s">
        <v>#N/A N/A</v>
        <stp/>
        <stp>##V3_BDPV12</stp>
        <stp>1789859D CH Equity</stp>
        <stp>RTG_MDY_LT_CORP_FAMILY</stp>
        <stp>[1.Weekly Download.xlsm]Coded!R65C22</stp>
        <tr r="V65" s="14"/>
        <tr r="V65" s="14"/>
      </tp>
      <tp t="s">
        <v>22/4/2021</v>
        <stp/>
        <stp>##V3_BDPV12</stp>
        <stp>US88032XBB91 Corp</stp>
        <stp>INT_ACC_DT</stp>
        <stp>[1.Weekly Download.xlsm]Coded!R229C47</stp>
        <tr r="AU229" s="14"/>
        <tr r="AU229" s="14"/>
        <tr r="AU229" s="14"/>
      </tp>
      <tp t="s">
        <v>WR</v>
        <stp/>
        <stp>##V3_BDPV12</stp>
        <stp>1449670D CH Equity</stp>
        <stp>RTG_MDY_LT_CORP_FAMILY</stp>
        <stp>[1.Weekly Download.xlsm]Coded!R79C22</stp>
        <tr r="V79" s="14"/>
        <tr r="V79" s="14"/>
        <tr r="V79" s="14"/>
      </tp>
      <tp t="s">
        <v>#N/A N/A</v>
        <stp/>
        <stp>##V3_BDPV12</stp>
        <stp>0489702D CH Equity</stp>
        <stp>RTG_MDY_LT_CORP_FAMILY</stp>
        <stp>[1.Weekly Download.xlsm]Coded!R69C22</stp>
        <tr r="V69" s="14"/>
        <tr r="V69" s="14"/>
      </tp>
      <tp t="s">
        <v>A+</v>
        <stp/>
        <stp>##V3_BDPV12</stp>
        <stp>US88032XBA19 Corp</stp>
        <stp>RTG_SP_LT_FC_ISSUER_CREDIT</stp>
        <stp>[1.Weekly Download.xlsm]Coded!R230C15</stp>
        <tr r="O230" s="14"/>
        <tr r="O230" s="14"/>
      </tp>
      <tp t="s">
        <v>16/9/2022</v>
        <stp/>
        <stp>##V3_BDPV12</stp>
        <stp>XS2527143833 Corp</stp>
        <stp>SECURITY_PRICING_DATE</stp>
        <stp>[1.Weekly Download.xlsm]Coded!R86C3</stp>
        <tr r="C86" s="14"/>
        <tr r="C86" s="14"/>
      </tp>
      <tp t="s">
        <v>#N/A N/A</v>
        <stp/>
        <stp>##V3_BDPV12</stp>
        <stp>XS2269194499 Corp</stp>
        <stp>RTG_MDY_FOREIGN_LT_BANK_DEPOSITS</stp>
        <stp>[1.Weekly Download.xlsm]Coded!R234C12</stp>
        <tr r="L234" s="14"/>
      </tp>
      <tp t="s">
        <v>#N/A N/A</v>
        <stp/>
        <stp>##V3_BDPV12</stp>
        <stp>XS2208843503 Corp</stp>
        <stp>RTG_MDY_FOREIGN_LT_BANK_DEPOSITS</stp>
        <stp>[1.Weekly Download.xlsm]Coded!R286C12</stp>
        <tr r="L286" s="14"/>
      </tp>
      <tp t="s">
        <v>HK XIANGYU INVESTMENT CO</v>
        <stp/>
        <stp>##V3_BDPV12</stp>
        <stp>XS2576128727 Corp</stp>
        <stp>NAME</stp>
        <stp>[1.Weekly Download.xlsm]Coded!R69C4</stp>
        <tr r="D69" s="14"/>
        <tr r="D69" s="14"/>
      </tp>
      <tp t="s">
        <v>6/6/2023</v>
        <stp/>
        <stp>##V3_BDPV12</stp>
        <stp>XS2618570068 Corp</stp>
        <stp>SECURITY_PRICING_DATE</stp>
        <stp>[1.Weekly Download.xlsm]Coded!R36C3</stp>
        <tr r="C36" s="14"/>
        <tr r="C36" s="14"/>
      </tp>
      <tp t="s">
        <v>#N/A N/A</v>
        <stp/>
        <stp>##V3_BDPV12</stp>
        <stp>XS2405490850 Corp</stp>
        <stp>RTG_MDY_FOREIGN_LT_BANK_DEPOSITS</stp>
        <stp>[1.Weekly Download.xlsm]Coded!R134C12</stp>
        <tr r="L134" s="14"/>
      </tp>
      <tp t="s">
        <v>#N/A N/A</v>
        <stp/>
        <stp>##V3_BDPV12</stp>
        <stp>XS2349205455 Corp</stp>
        <stp>RTG_MDY_FOREIGN_LT_BANK_DEPOSITS</stp>
        <stp>[1.Weekly Download.xlsm]Coded!R197C12</stp>
        <tr r="L197" s="14"/>
      </tp>
      <tp t="s">
        <v>#N/A N/A</v>
        <stp/>
        <stp>##V3_BDPV12</stp>
        <stp>855 HK Equity</stp>
        <stp>RTG_FITCH_LT_ISSUER_DEFAULT</stp>
        <stp>[1.Weekly Download.xlsm]Coded!R118C62</stp>
        <tr r="BJ118" s="14"/>
      </tp>
      <tp>
        <v>140000000</v>
        <stp/>
        <stp>##V3_BDPV12</stp>
        <stp>G2380100 Corp</stp>
        <stp>AMT_ISSUED</stp>
        <stp>[1.Weekly Download.xlsm]Coded!R48C53</stp>
        <tr r="BA48" s="14"/>
        <tr r="BA48" s="14"/>
      </tp>
      <tp t="s">
        <v>CHN CONSTRUCT BK/LONDON</v>
        <stp/>
        <stp>##V3_BDPV12</stp>
        <stp>HK0000929262 Corp</stp>
        <stp>NAME</stp>
        <stp>[1.Weekly Download.xlsm]Coded!R39C4</stp>
        <tr r="D39" s="14"/>
        <tr r="D39" s="14"/>
      </tp>
      <tp t="s">
        <v>#N/A N/A</v>
        <stp/>
        <stp>##V3_BDPV12</stp>
        <stp>XS2417332389 Corp</stp>
        <stp>RTG_SP</stp>
        <stp>[1.Weekly Download.xlsm]Coded!R125C9</stp>
        <tr r="I125" s="14"/>
      </tp>
      <tp t="s">
        <v>#N/A N/A</v>
        <stp/>
        <stp>##V3_BDPV12</stp>
        <stp>855 HK Equity</stp>
        <stp>RTG_FITCH_LT_ISSUER_DEFAULT</stp>
        <stp>[1.Weekly Download.xlsm]Coded!R217C62</stp>
        <tr r="BJ217" s="14"/>
      </tp>
      <tp t="s">
        <v>WD</v>
        <stp/>
        <stp>##V3_BDPV12</stp>
        <stp>813 HK Equity</stp>
        <stp>RTG_FITCH_LT_ISSUER_DEFAULT</stp>
        <stp>[1.Weekly Download.xlsm]Coded!R150C62</stp>
        <tr r="BJ150" s="14"/>
        <tr r="BJ150" s="14"/>
      </tp>
      <tp t="s">
        <v>WD</v>
        <stp/>
        <stp>##V3_BDPV12</stp>
        <stp>813 HK Equity</stp>
        <stp>RTG_FITCH_LT_ISSUER_DEFAULT</stp>
        <stp>[1.Weekly Download.xlsm]Coded!R151C62</stp>
        <tr r="BJ151" s="14"/>
        <tr r="BJ151" s="14"/>
      </tp>
      <tp t="s">
        <v>#N/A N/A</v>
        <stp/>
        <stp>##V3_BDPV12</stp>
        <stp>XS2346930428 Corp</stp>
        <stp>RTG_SP</stp>
        <stp>[1.Weekly Download.xlsm]Coded!R205C9</stp>
        <tr r="I205" s="14"/>
      </tp>
      <tp t="s">
        <v>#N/A N/A</v>
        <stp/>
        <stp>##V3_BDPV12</stp>
        <stp>XS2377688093 Corp</stp>
        <stp>RTG_SP</stp>
        <stp>[1.Weekly Download.xlsm]Coded!R141C9</stp>
        <tr r="I141" s="14"/>
      </tp>
      <tp>
        <v>89000000</v>
        <stp/>
        <stp>##V3_BDPV12</stp>
        <stp>G2380105 Corp</stp>
        <stp>AMT_ISSUED</stp>
        <stp>[1.Weekly Download.xlsm]Coded!R35C53</stp>
        <tr r="BA35" s="14"/>
        <tr r="BA35" s="14"/>
      </tp>
      <tp>
        <v>700000000</v>
        <stp/>
        <stp>##V3_BDPV12</stp>
        <stp>G2380106 Corp</stp>
        <stp>AMT_ISSUED</stp>
        <stp>[1.Weekly Download.xlsm]Coded!R44C53</stp>
        <tr r="BA44" s="14"/>
        <tr r="BA44" s="14"/>
      </tp>
      <tp t="s">
        <v>#N/A N/A</v>
        <stp/>
        <stp>##V3_BDPV12</stp>
        <stp>812 HK Equity</stp>
        <stp>RTG_FITCH_LT_ISSUER_DEFAULT</stp>
        <stp>[1.Weekly Download.xlsm]Coded!R245C62</stp>
        <tr r="BJ245" s="14"/>
      </tp>
      <tp>
        <v>3.78</v>
        <stp/>
        <stp>##V3_BDPV12</stp>
        <stp>G238030 Corp</stp>
        <stp>CPN</stp>
        <stp>[1.Weekly Download.xlsm]Coded!R64C51</stp>
        <tr r="AY64" s="14"/>
        <tr r="AY64" s="14"/>
      </tp>
      <tp>
        <v>4.5</v>
        <stp/>
        <stp>##V3_BDPV12</stp>
        <stp>G238070 Corp</stp>
        <stp>CPN</stp>
        <stp>[1.Weekly Download.xlsm]Coded!R54C51</stp>
        <tr r="AY54" s="14"/>
        <tr r="AY54" s="14"/>
      </tp>
      <tp>
        <v>4.2</v>
        <stp/>
        <stp>##V3_BDPV12</stp>
        <stp>G228021 Corp</stp>
        <stp>CPN</stp>
        <stp>[1.Weekly Download.xlsm]Coded!R83C51</stp>
        <tr r="AY83" s="14"/>
        <tr r="AY83" s="14"/>
      </tp>
      <tp t="s">
        <v>#N/A N/A</v>
        <stp/>
        <stp>##V3_BDPV12</stp>
        <stp>XS2208843503 Corp</stp>
        <stp>RTG_SP</stp>
        <stp>[1.Weekly Download.xlsm]Coded!R286C9</stp>
        <tr r="I286" s="14"/>
      </tp>
      <tp t="s">
        <v>#N/A N/A</v>
        <stp/>
        <stp>##V3_BDPV12</stp>
        <stp>XS2290959860 Corp</stp>
        <stp>RTG_SP</stp>
        <stp>[1.Weekly Download.xlsm]Coded!R251C9</stp>
        <tr r="I251" s="14"/>
      </tp>
      <tp t="s">
        <v>#N/A N/A</v>
        <stp/>
        <stp>##V3_BDPV12</stp>
        <stp>XS2384248790 Corp</stp>
        <stp>RTG_SP</stp>
        <stp>[1.Weekly Download.xlsm]Coded!R155C9</stp>
        <tr r="I155" s="14"/>
      </tp>
      <tp t="s">
        <v>BB+</v>
        <stp/>
        <stp>##V3_BDPV12</stp>
        <stp>XS2320779213 Corp</stp>
        <stp>RTG_SP</stp>
        <stp>[1.Weekly Download.xlsm]Coded!R118C9</stp>
        <tr r="I118" s="14"/>
        <tr r="I118" s="14"/>
      </tp>
      <tp t="s">
        <v>#N/A N/A</v>
        <stp/>
        <stp>##V3_BDPV12</stp>
        <stp>XS2274835631 Corp</stp>
        <stp>RTG_SP</stp>
        <stp>[1.Weekly Download.xlsm]Coded!R255C9</stp>
        <tr r="I255" s="14"/>
      </tp>
      <tp t="s">
        <v>A-</v>
        <stp/>
        <stp>##V3_BDPV12</stp>
        <stp>XS2340538680 Corp</stp>
        <stp>RTG_SP</stp>
        <stp>[1.Weekly Download.xlsm]Coded!R213C9</stp>
        <tr r="I213" s="14"/>
        <tr r="I213" s="14"/>
      </tp>
      <tp t="s">
        <v>WD</v>
        <stp/>
        <stp>##V3_BDPV12</stp>
        <stp>884 HK Equity</stp>
        <stp>RTG_FITCH_LT_ISSUER_DEFAULT</stp>
        <stp>[1.Weekly Download.xlsm]Coded!R220C62</stp>
        <tr r="BJ220" s="14"/>
        <tr r="BJ220" s="14"/>
      </tp>
      <tp t="s">
        <v>WD</v>
        <stp/>
        <stp>##V3_BDPV12</stp>
        <stp>884 HK Equity</stp>
        <stp>RTG_FITCH_LT_ISSUER_DEFAULT</stp>
        <stp>[1.Weekly Download.xlsm]Coded!R219C62</stp>
        <tr r="BJ219" s="14"/>
        <tr r="BJ219" s="14"/>
      </tp>
      <tp t="s">
        <v>#N/A N/A</v>
        <stp/>
        <stp>##V3_BDPV12</stp>
        <stp>XS2359947715 Corp</stp>
        <stp>RTG_SP</stp>
        <stp>[1.Weekly Download.xlsm]Coded!R186C9</stp>
        <tr r="I186" s="14"/>
      </tp>
      <tp t="s">
        <v>#N/A N/A</v>
        <stp/>
        <stp>##V3_BDPV12</stp>
        <stp>XS2361211191 Corp</stp>
        <stp>RTG_SP</stp>
        <stp>[1.Weekly Download.xlsm]Coded!R145C9</stp>
        <tr r="I145" s="14"/>
      </tp>
      <tp t="s">
        <v>1810 HK</v>
        <stp/>
        <stp>##V3_BDPV12</stp>
        <stp>USY77108AD33 Corp</stp>
        <stp>GUARANTOR_EQY_TICKER</stp>
        <stp>[1.Weekly Download.xlsm]Coded!R183C18</stp>
        <tr r="R183" s="14"/>
        <tr r="R183" s="14"/>
        <tr r="R183" s="14"/>
        <tr r="R183" s="14"/>
      </tp>
      <tp t="s">
        <v>China Chengtong Holdings Group</v>
        <stp/>
        <stp>##V3_BDPV12</stp>
        <stp>13903500 CompanyID</stp>
        <stp>Name</stp>
        <stp>[1.Weekly Download.xlsm]Coded!R123C7</stp>
        <tr r="G123" s="14"/>
        <tr r="G123" s="14"/>
      </tp>
      <tp t="s">
        <v>#N/A Invalid Security</v>
        <stp/>
        <stp>##V3_BDPV12</stp>
        <stp xml:space="preserve"> CompanyID</stp>
        <stp>Name</stp>
        <stp>[1.Weekly Download.xlsm]Coded!R185C7</stp>
        <tr r="G185" s="14"/>
      </tp>
      <tp t="s">
        <v>#N/A Invalid Security</v>
        <stp/>
        <stp>##V3_BDPV12</stp>
        <stp xml:space="preserve"> CompanyID</stp>
        <stp>Name</stp>
        <stp>[1.Weekly Download.xlsm]Coded!R195C7</stp>
        <tr r="G195" s="14"/>
      </tp>
      <tp t="s">
        <v>#N/A Invalid Security</v>
        <stp/>
        <stp>##V3_BDPV12</stp>
        <stp xml:space="preserve"> CompanyID</stp>
        <stp>Name</stp>
        <stp>[1.Weekly Download.xlsm]Coded!R145C7</stp>
        <tr r="G145" s="14"/>
      </tp>
      <tp t="s">
        <v>#N/A Invalid Security</v>
        <stp/>
        <stp>##V3_BDPV12</stp>
        <stp xml:space="preserve"> CompanyID</stp>
        <stp>Name</stp>
        <stp>[1.Weekly Download.xlsm]Coded!R155C7</stp>
        <tr r="G155" s="14"/>
      </tp>
      <tp t="s">
        <v>#N/A Invalid Security</v>
        <stp/>
        <stp>##V3_BDPV12</stp>
        <stp xml:space="preserve"> CompanyID</stp>
        <stp>Name</stp>
        <stp>[1.Weekly Download.xlsm]Coded!R165C7</stp>
        <tr r="G165" s="14"/>
      </tp>
      <tp t="s">
        <v>#N/A Invalid Security</v>
        <stp/>
        <stp>##V3_BDPV12</stp>
        <stp xml:space="preserve"> CompanyID</stp>
        <stp>Name</stp>
        <stp>[1.Weekly Download.xlsm]Coded!R175C7</stp>
        <tr r="G175" s="14"/>
      </tp>
      <tp t="s">
        <v>#N/A Invalid Security</v>
        <stp/>
        <stp>##V3_BDPV12</stp>
        <stp xml:space="preserve"> CompanyID</stp>
        <stp>Name</stp>
        <stp>[1.Weekly Download.xlsm]Coded!R105C7</stp>
        <tr r="G105" s="14"/>
      </tp>
      <tp t="s">
        <v>#N/A Invalid Security</v>
        <stp/>
        <stp>##V3_BDPV12</stp>
        <stp xml:space="preserve"> CompanyID</stp>
        <stp>Name</stp>
        <stp>[1.Weekly Download.xlsm]Coded!R115C7</stp>
        <tr r="G115" s="14"/>
      </tp>
      <tp t="s">
        <v>#N/A Invalid Security</v>
        <stp/>
        <stp>##V3_BDPV12</stp>
        <stp xml:space="preserve"> CompanyID</stp>
        <stp>Name</stp>
        <stp>[1.Weekly Download.xlsm]Coded!R125C7</stp>
        <tr r="G125" s="14"/>
      </tp>
      <tp t="s">
        <v>#N/A Invalid Security</v>
        <stp/>
        <stp>##V3_BDPV12</stp>
        <stp xml:space="preserve"> CompanyID</stp>
        <stp>Name</stp>
        <stp>[1.Weekly Download.xlsm]Coded!R135C7</stp>
        <tr r="G135" s="14"/>
      </tp>
      <tp t="s">
        <v>#N/A Invalid Security</v>
        <stp/>
        <stp>##V3_BDPV12</stp>
        <stp xml:space="preserve"> CompanyID</stp>
        <stp>Name</stp>
        <stp>[1.Weekly Download.xlsm]Coded!R285C7</stp>
        <tr r="G285" s="14"/>
      </tp>
      <tp t="s">
        <v>#N/A Invalid Security</v>
        <stp/>
        <stp>##V3_BDPV12</stp>
        <stp xml:space="preserve"> CompanyID</stp>
        <stp>Name</stp>
        <stp>[1.Weekly Download.xlsm]Coded!R295C7</stp>
        <tr r="G295" s="14"/>
      </tp>
      <tp t="s">
        <v>#N/A Invalid Security</v>
        <stp/>
        <stp>##V3_BDPV12</stp>
        <stp xml:space="preserve"> CompanyID</stp>
        <stp>Name</stp>
        <stp>[1.Weekly Download.xlsm]Coded!R245C7</stp>
        <tr r="G245" s="14"/>
      </tp>
      <tp t="s">
        <v>#N/A Invalid Security</v>
        <stp/>
        <stp>##V3_BDPV12</stp>
        <stp xml:space="preserve"> CompanyID</stp>
        <stp>Name</stp>
        <stp>[1.Weekly Download.xlsm]Coded!R255C7</stp>
        <tr r="G255" s="14"/>
      </tp>
      <tp t="s">
        <v>#N/A Invalid Security</v>
        <stp/>
        <stp>##V3_BDPV12</stp>
        <stp xml:space="preserve"> CompanyID</stp>
        <stp>Name</stp>
        <stp>[1.Weekly Download.xlsm]Coded!R275C7</stp>
        <tr r="G275" s="14"/>
      </tp>
      <tp t="s">
        <v>#N/A Invalid Security</v>
        <stp/>
        <stp>##V3_BDPV12</stp>
        <stp xml:space="preserve"> CompanyID</stp>
        <stp>Name</stp>
        <stp>[1.Weekly Download.xlsm]Coded!R205C7</stp>
        <tr r="G205" s="14"/>
      </tp>
      <tp t="s">
        <v>#N/A Invalid Security</v>
        <stp/>
        <stp>##V3_BDPV12</stp>
        <stp xml:space="preserve"> CompanyID</stp>
        <stp>Name</stp>
        <stp>[1.Weekly Download.xlsm]Coded!R215C7</stp>
        <tr r="G215" s="14"/>
      </tp>
      <tp t="s">
        <v>#N/A Invalid Security</v>
        <stp/>
        <stp>##V3_BDPV12</stp>
        <stp xml:space="preserve"> CompanyID</stp>
        <stp>Name</stp>
        <stp>[1.Weekly Download.xlsm]Coded!R225C7</stp>
        <tr r="G225" s="14"/>
      </tp>
      <tp t="s">
        <v>#N/A Invalid Security</v>
        <stp/>
        <stp>##V3_BDPV12</stp>
        <stp xml:space="preserve"> CompanyID</stp>
        <stp>Name</stp>
        <stp>[1.Weekly Download.xlsm]Coded!R235C7</stp>
        <tr r="G235" s="14"/>
      </tp>
      <tp t="s">
        <v>#N/A Invalid Security</v>
        <stp/>
        <stp>##V3_BDPV12</stp>
        <stp xml:space="preserve"> CompanyID</stp>
        <stp>Name</stp>
        <stp>[1.Weekly Download.xlsm]Coded!R305C7</stp>
        <tr r="G305" s="14"/>
      </tp>
      <tp t="s">
        <v>#N/A Invalid Security</v>
        <stp/>
        <stp>##V3_BDPV12</stp>
        <stp xml:space="preserve"> CompanyID</stp>
        <stp>Name</stp>
        <stp>[1.Weekly Download.xlsm]Coded!R315C7</stp>
        <tr r="G315" s="14"/>
      </tp>
      <tp t="s">
        <v>A2</v>
        <stp/>
        <stp>##V3_BDPV12</stp>
        <stp>XS2227193211 Corp</stp>
        <stp>RTG_MOODY</stp>
        <stp>[1.Weekly Download.xlsm]Coded!R279C8</stp>
        <tr r="H279" s="14"/>
        <tr r="H279" s="14"/>
      </tp>
      <tp t="s">
        <v>#N/A N/A</v>
        <stp/>
        <stp>##V3_BDPV12</stp>
        <stp>G238039 Corp</stp>
        <stp>RTG_MDY_ISSUER</stp>
        <stp>[1.Weekly Download.xlsm]Coded!R58C11</stp>
        <tr r="K58" s="14"/>
      </tp>
      <tp t="s">
        <v>Caa2u</v>
        <stp/>
        <stp>##V3_BDPV12</stp>
        <stp>XS2361426559 Corp</stp>
        <stp>RTG_MOODY</stp>
        <stp>[1.Weekly Download.xlsm]Coded!R178C8</stp>
        <tr r="H178" s="14"/>
        <tr r="H178" s="14"/>
      </tp>
      <tp t="s">
        <v>A2</v>
        <stp/>
        <stp>##V3_BDPV12</stp>
        <stp>XS2379598175 Corp</stp>
        <stp>RTG_MOODY</stp>
        <stp>[1.Weekly Download.xlsm]Coded!R154C8</stp>
        <tr r="H154" s="14"/>
        <tr r="H154" s="14"/>
      </tp>
      <tp t="s">
        <v>#N/A N/A</v>
        <stp/>
        <stp>##V3_BDPV12</stp>
        <stp>XS2229091124 Corp</stp>
        <stp>RTG_MOODY</stp>
        <stp>[1.Weekly Download.xlsm]Coded!R274C8</stp>
        <tr r="H274" s="14"/>
      </tp>
      <tp t="s">
        <v>Baa1</v>
        <stp/>
        <stp>##V3_BDPV12</stp>
        <stp>6066 HK Equity</stp>
        <stp>RTG_MOODY_LONG_TERM</stp>
        <stp>[1.Weekly Download.xlsm]Coded!R201C21</stp>
        <tr r="U201" s="14"/>
        <tr r="U201" s="14"/>
        <tr r="U201" s="14"/>
      </tp>
      <tp t="s">
        <v>Baa1</v>
        <stp/>
        <stp>##V3_BDPV12</stp>
        <stp>6066 HK Equity</stp>
        <stp>RTG_MOODY_LONG_TERM</stp>
        <stp>[1.Weekly Download.xlsm]Coded!R288C21</stp>
        <tr r="U288" s="14"/>
        <tr r="U288" s="14"/>
        <tr r="U288" s="14"/>
      </tp>
      <tp t="s">
        <v>#N/A N/A</v>
        <stp/>
        <stp>##V3_BDPV12</stp>
        <stp>XS2390401524 Corp</stp>
        <stp>RTG_MOODY</stp>
        <stp>[1.Weekly Download.xlsm]Coded!R129C8</stp>
        <tr r="H129" s="14"/>
      </tp>
      <tp t="s">
        <v>Ba2</v>
        <stp/>
        <stp>##V3_BDPV12</stp>
        <stp>XS2461766805 Corp</stp>
        <stp>RTG_MOODY</stp>
        <stp>[1.Weekly Download.xlsm]Coded!R105C8</stp>
        <tr r="H105" s="14"/>
        <tr r="H105" s="14"/>
      </tp>
      <tp t="s">
        <v>#N/A N/A</v>
        <stp/>
        <stp>##V3_BDPV12</stp>
        <stp>XS2343627712 Corp</stp>
        <stp>RTG_MOODY</stp>
        <stp>[1.Weekly Download.xlsm]Coded!R218C8</stp>
        <tr r="H218" s="14"/>
      </tp>
      <tp t="s">
        <v>A3</v>
        <stp/>
        <stp>##V3_BDPV12</stp>
        <stp>XS2176772205 Corp</stp>
        <stp>RTG_MOODY</stp>
        <stp>[1.Weekly Download.xlsm]Coded!R298C8</stp>
        <tr r="H298" s="14"/>
        <tr r="H298" s="14"/>
      </tp>
      <tp t="s">
        <v>#N/A N/A</v>
        <stp/>
        <stp>##V3_BDPV12</stp>
        <stp>G238030 Corp</stp>
        <stp>RTG_MDY_ISSUER</stp>
        <stp>[1.Weekly Download.xlsm]Coded!R64C11</stp>
        <tr r="K64" s="14"/>
      </tp>
      <tp t="s">
        <v>#N/A N/A</v>
        <stp/>
        <stp>##V3_BDPV12</stp>
        <stp>G228032 Corp</stp>
        <stp>RTG_MDY_ISSUER</stp>
        <stp>[1.Weekly Download.xlsm]Coded!R81C11</stp>
        <tr r="K81" s="14"/>
      </tp>
      <tp t="s">
        <v>#N/A N/A</v>
        <stp/>
        <stp>##V3_BDPV12</stp>
        <stp>G238032 Corp</stp>
        <stp>RTG_MDY_ISSUER</stp>
        <stp>[1.Weekly Download.xlsm]Coded!R67C11</stp>
        <tr r="K67" s="14"/>
      </tp>
      <tp t="s">
        <v>#N/A N/A</v>
        <stp/>
        <stp>##V3_BDPV12</stp>
        <stp>XS2418777285 Corp</stp>
        <stp>RTG_MOODY</stp>
        <stp>[1.Weekly Download.xlsm]Coded!R126C8</stp>
        <tr r="H126" s="14"/>
      </tp>
      <tp t="s">
        <v>CSSC HK SHIPPING CO LTD</v>
        <stp/>
        <stp>##V3_BDPV12</stp>
        <stp>XS2115047735 Corp</stp>
        <stp>GUARANTOR</stp>
        <stp>[1.Weekly Download.xlsm]Coded!R318C5</stp>
        <tr r="E318" s="14"/>
        <tr r="E318" s="14"/>
      </tp>
      <tp t="s">
        <v>CHINA SECURITIES FINANCE</v>
        <stp/>
        <stp>##V3_BDPV12</stp>
        <stp>XS2349739248 Corp</stp>
        <stp>GUARANTOR</stp>
        <stp>[1.Weekly Download.xlsm]Coded!R201C5</stp>
        <tr r="E201" s="14"/>
        <tr r="E201" s="14"/>
      </tp>
      <tp t="s">
        <v>#N/A N/A</v>
        <stp/>
        <stp>##V3_BDPV12</stp>
        <stp>XS2123956091 Corp</stp>
        <stp>GUARANTOR</stp>
        <stp>[1.Weekly Download.xlsm]Coded!R309C5</stp>
        <tr r="E309" s="14"/>
      </tp>
      <tp t="s">
        <v>SUBSIDIARIES</v>
        <stp/>
        <stp>##V3_BDPV12</stp>
        <stp>XS2110675860 Corp</stp>
        <stp>GUARANTOR</stp>
        <stp>[1.Weekly Download.xlsm]Coded!R312C5</stp>
        <tr r="E312" s="14"/>
        <tr r="E312" s="14"/>
      </tp>
      <tp t="s">
        <v>SUBSIDIARIES</v>
        <stp/>
        <stp>##V3_BDPV12</stp>
        <stp>XS2320779213 Corp</stp>
        <stp>GUARANTOR</stp>
        <stp>[1.Weekly Download.xlsm]Coded!R118C5</stp>
        <tr r="E118" s="14"/>
        <tr r="E118" s="14"/>
      </tp>
      <tp t="s">
        <v>#N/A N/A</v>
        <stp/>
        <stp>##V3_BDPV12</stp>
        <stp>G238098 Corp</stp>
        <stp>GUARANTOR_NAME</stp>
        <stp>[1.Weekly Download.xlsm]Coded!R46C44</stp>
        <tr r="AR46" s="14"/>
      </tp>
      <tp t="s">
        <v>#N/A N/A</v>
        <stp/>
        <stp>##V3_BDPV12</stp>
        <stp>XS2349205455 Corp</stp>
        <stp>GUARANTOR</stp>
        <stp>[1.Weekly Download.xlsm]Coded!R197C5</stp>
        <tr r="E197" s="14"/>
      </tp>
      <tp t="s">
        <v>#N/A N/A</v>
        <stp/>
        <stp>##V3_BDPV12</stp>
        <stp>XS2422384946 Corp</stp>
        <stp>GUARANTOR</stp>
        <stp>[1.Weekly Download.xlsm]Coded!R121C5</stp>
        <tr r="E121" s="14"/>
      </tp>
      <tp t="s">
        <v>#N/A N/A</v>
        <stp/>
        <stp>##V3_BDPV12</stp>
        <stp>XS2471295969 Corp</stp>
        <stp>GUARANTOR</stp>
        <stp>[1.Weekly Download.xlsm]Coded!R102C5</stp>
        <tr r="E102" s="14"/>
      </tp>
      <tp t="s">
        <v>#N/A N/A</v>
        <stp/>
        <stp>##V3_BDPV12</stp>
        <stp>XS2434390865 Corp</stp>
        <stp>GUARANTOR</stp>
        <stp>[1.Weekly Download.xlsm]Coded!R116C5</stp>
        <tr r="E116" s="14"/>
      </tp>
      <tp t="s">
        <v>#N/A N/A</v>
        <stp/>
        <stp>##V3_BDPV12</stp>
        <stp>XS2397254579 Corp</stp>
        <stp>GUARANTOR</stp>
        <stp>[1.Weekly Download.xlsm]Coded!R138C5</stp>
        <tr r="E138" s="14"/>
      </tp>
      <tp t="s">
        <v>#N/A N/A</v>
        <stp/>
        <stp>##V3_BDPV12</stp>
        <stp>G238096 Corp</stp>
        <stp>GUARANTOR_NAME</stp>
        <stp>[1.Weekly Download.xlsm]Coded!R50C44</stp>
        <tr r="AR50" s="14"/>
      </tp>
      <tp t="s">
        <v>#N/A N/A</v>
        <stp/>
        <stp>##V3_BDPV12</stp>
        <stp>XS2123955952 Corp</stp>
        <stp>GUARANTOR</stp>
        <stp>[1.Weekly Download.xlsm]Coded!R310C5</stp>
        <tr r="E310" s="14"/>
      </tp>
      <tp t="s">
        <v>#N/A N/A</v>
        <stp/>
        <stp>##V3_BDPV12</stp>
        <stp>G228069 Corp</stp>
        <stp>RTG_MDY_LT_CORP_FAMILY</stp>
        <stp>[1.Weekly Download.xlsm]Coded!R76C14</stp>
        <tr r="N76" s="14"/>
      </tp>
      <tp t="s">
        <v>#N/A N/A</v>
        <stp/>
        <stp>##V3_BDPV12</stp>
        <stp>G228068 Corp</stp>
        <stp>RTG_MDY_LT_CORP_FAMILY</stp>
        <stp>[1.Weekly Download.xlsm]Coded!R75C14</stp>
        <tr r="N75" s="14"/>
      </tp>
      <tp t="s">
        <v>#N/A N/A</v>
        <stp/>
        <stp>##V3_BDPV12</stp>
        <stp>2207656D CH Equity</stp>
        <stp>RTG_MDY_LT_CORP_FAMILY</stp>
        <stp>[1.Weekly Download.xlsm]Coded!R5C22</stp>
        <tr r="V5" s="14"/>
        <tr r="V5" s="14"/>
      </tp>
      <tp t="s">
        <v>#N/A Field Not Applicable</v>
        <stp/>
        <stp>##V3_BDPV12</stp>
        <stp>US88032XBB91 Corp</stp>
        <stp>FLT_SPREAD</stp>
        <stp>[1.Weekly Download.xlsm]Coded!R229C28</stp>
        <tr r="AB229" s="14"/>
      </tp>
      <tp t="s">
        <v>N</v>
        <stp/>
        <stp>##V3_BDPV12</stp>
        <stp>USG3065HAB71 Corp</stp>
        <stp>GREEN_BOND_LOAN_INDICATOR</stp>
        <stp>[1.Weekly Download.xlsm]Coded!R222C55</stp>
        <tr r="BC222" s="14"/>
        <tr r="BC222" s="14"/>
      </tp>
      <tp t="s">
        <v>#N/A Invalid Security</v>
        <stp/>
        <stp>##V3_BDPV12</stp>
        <stp xml:space="preserve"> CompanyID</stp>
        <stp>Name</stp>
        <stp>[1.Weekly Download.xlsm]Coded!R8C7</stp>
        <tr r="G8" s="14"/>
      </tp>
      <tp t="s">
        <v>#N/A N/A</v>
        <stp/>
        <stp>##V3_BDPV12</stp>
        <stp>0768356D CH Equity</stp>
        <stp>RTG_MDY_LT_CORP_FAMILY</stp>
        <stp>[1.Weekly Download.xlsm]Coded!R57C22</stp>
        <tr r="V57" s="14"/>
        <tr r="V57" s="14"/>
      </tp>
      <tp t="s">
        <v>#N/A N/A</v>
        <stp/>
        <stp>##V3_BDPV12</stp>
        <stp>0768356D CH Equity</stp>
        <stp>RTG_MDY_LT_CORP_FAMILY</stp>
        <stp>[1.Weekly Download.xlsm]Coded!R31C22</stp>
        <tr r="V31" s="14"/>
        <tr r="V31" s="14"/>
      </tp>
      <tp t="s">
        <v>#N/A N/A</v>
        <stp/>
        <stp>##V3_BDPV12</stp>
        <stp>0768356D CH Equity</stp>
        <stp>RTG_MDY_LT_CORP_FAMILY</stp>
        <stp>[1.Weekly Download.xlsm]Coded!R32C22</stp>
        <tr r="V32" s="14"/>
        <tr r="V32" s="14"/>
      </tp>
      <tp t="s">
        <v>A+</v>
        <stp/>
        <stp>##V3_BDPV12</stp>
        <stp>US88032XBC74 Corp</stp>
        <stp>RTG_SP</stp>
        <stp>[1.Weekly Download.xlsm]Coded!R231C9</stp>
        <tr r="I231" s="14"/>
        <tr r="I231" s="14"/>
      </tp>
      <tp t="s">
        <v>#N/A N/A</v>
        <stp/>
        <stp>##V3_BDPV12</stp>
        <stp>1398425D CH Equity</stp>
        <stp>RTG_MDY_LT_CORP_FAMILY</stp>
        <stp>[1.Weekly Download.xlsm]Coded!R49C22</stp>
        <tr r="V49" s="14"/>
        <tr r="V49" s="14"/>
      </tp>
      <tp t="s">
        <v>#N/A N/A</v>
        <stp/>
        <stp>##V3_BDPV12</stp>
        <stp>XS2359947715 Corp</stp>
        <stp>RTG_MDY_FOREIGN_LT_BANK_DEPOSITS</stp>
        <stp>[1.Weekly Download.xlsm]Coded!R186C12</stp>
        <tr r="L186" s="14"/>
      </tp>
      <tp t="s">
        <v>#N/A N/A</v>
        <stp/>
        <stp>##V3_BDPV12</stp>
        <stp>XS2127837909 Corp</stp>
        <stp>RTG_MDY_FOREIGN_LT_BANK_DEPOSITS</stp>
        <stp>[1.Weekly Download.xlsm]Coded!R285C12</stp>
        <tr r="L285" s="14"/>
      </tp>
      <tp t="s">
        <v>#N/A N/A</v>
        <stp/>
        <stp>##V3_BDPV12</stp>
        <stp>XS2249848719 Corp</stp>
        <stp>RTG_MDY_FOREIGN_LT_BANK_DEPOSITS</stp>
        <stp>[1.Weekly Download.xlsm]Coded!R241C12</stp>
        <tr r="L241" s="14"/>
      </tp>
      <tp t="s">
        <v>MINTAI URBAN RURAL CONS</v>
        <stp/>
        <stp>##V3_BDPV12</stp>
        <stp>XS2502812857 Corp</stp>
        <stp>NAME</stp>
        <stp>[1.Weekly Download.xlsm]Coded!R89C4</stp>
        <tr r="D89" s="14"/>
        <tr r="D89" s="14"/>
      </tp>
      <tp t="s">
        <v>3/8/2023</v>
        <stp/>
        <stp>##V3_BDPV12</stp>
        <stp>XS2656498313 Corp</stp>
        <stp>SECURITY_PRICING_DATE</stp>
        <stp>[1.Weekly Download.xlsm]Coded!R19C3</stp>
        <tr r="C19" s="14"/>
        <tr r="C19" s="14"/>
      </tp>
      <tp t="s">
        <v>#N/A N/A</v>
        <stp/>
        <stp>##V3_BDPV12</stp>
        <stp>G238052 Corp</stp>
        <stp>RTG_MOODY_LONG_TERM</stp>
        <stp>[1.Weekly Download.xlsm]Coded!R52C13</stp>
        <tr r="M52" s="14"/>
      </tp>
      <tp t="s">
        <v>#N/A N/A</v>
        <stp/>
        <stp>##V3_BDPV12</stp>
        <stp>G238032 Corp</stp>
        <stp>RTG_MOODY_LONG_TERM</stp>
        <stp>[1.Weekly Download.xlsm]Coded!R67C13</stp>
        <tr r="M67" s="14"/>
      </tp>
      <tp t="s">
        <v>#N/A N/A</v>
        <stp/>
        <stp>##V3_BDPV12</stp>
        <stp>G2380152 Corp</stp>
        <stp>RTG_FITCH_LT_ISSUER_DEFAULT</stp>
        <stp>[1.Weekly Download.xlsm]Coded!R34C16</stp>
        <tr r="P34" s="14"/>
      </tp>
      <tp t="s">
        <v>#N/A N/A</v>
        <stp/>
        <stp>##V3_BDPV12</stp>
        <stp>XS2407007942 Corp</stp>
        <stp>RTG_MDY_FOREIGN_LT_BANK_DEPOSITS</stp>
        <stp>[1.Weekly Download.xlsm]Coded!R131C12</stp>
        <tr r="L131" s="14"/>
      </tp>
      <tp t="s">
        <v>#N/A N/A</v>
        <stp/>
        <stp>##V3_BDPV12</stp>
        <stp>XS2347497906 Corp</stp>
        <stp>RTG_MDY_FOREIGN_LT_BANK_DEPOSITS</stp>
        <stp>[1.Weekly Download.xlsm]Coded!R196C12</stp>
        <tr r="L196" s="14"/>
      </tp>
      <tp>
        <v>1500000000</v>
        <stp/>
        <stp>##V3_BDPV12</stp>
        <stp>G2380130 Corp</stp>
        <stp>AMT_ISSUED</stp>
        <stp>[1.Weekly Download.xlsm]Coded!R40C53</stp>
        <tr r="BA40" s="14"/>
        <tr r="BA40" s="14"/>
      </tp>
      <tp t="s">
        <v>BBB-</v>
        <stp/>
        <stp>##V3_BDPV12</stp>
        <stp>XS2379669299 Corp</stp>
        <stp>RTG_SP</stp>
        <stp>[1.Weekly Download.xlsm]Coded!R162C9</stp>
        <tr r="I162" s="14"/>
        <tr r="I162" s="14"/>
      </tp>
      <tp t="s">
        <v>#N/A N/A</v>
        <stp/>
        <stp>##V3_BDPV12</stp>
        <stp>XS2325858038 Corp</stp>
        <stp>RTG_SP</stp>
        <stp>[1.Weekly Download.xlsm]Coded!R226C9</stp>
        <tr r="I226" s="14"/>
      </tp>
      <tp t="s">
        <v>#N/A N/A</v>
        <stp/>
        <stp>##V3_BDPV12</stp>
        <stp>XS2397254579 Corp</stp>
        <stp>RTG_SP</stp>
        <stp>[1.Weekly Download.xlsm]Coded!R138C9</stp>
        <tr r="I138" s="14"/>
      </tp>
      <tp t="s">
        <v>#N/A N/A</v>
        <stp/>
        <stp>##V3_BDPV12</stp>
        <stp>XS2361280162 Corp</stp>
        <stp>RTG_SP</stp>
        <stp>[1.Weekly Download.xlsm]Coded!R179C9</stp>
        <tr r="I179" s="14"/>
      </tp>
      <tp t="s">
        <v>NR</v>
        <stp/>
        <stp>##V3_BDPV12</stp>
        <stp>XS2342908949 Corp</stp>
        <stp>RTG_SP</stp>
        <stp>[1.Weekly Download.xlsm]Coded!R220C9</stp>
        <tr r="I220" s="14"/>
        <tr r="I220" s="14"/>
      </tp>
      <tp>
        <v>4.3499999999999996</v>
        <stp/>
        <stp>##V3_BDPV12</stp>
        <stp>G228012 Corp</stp>
        <stp>CPN</stp>
        <stp>[1.Weekly Download.xlsm]Coded!R91C51</stp>
        <tr r="AY91" s="14"/>
        <tr r="AY91" s="14"/>
      </tp>
      <tp>
        <v>4.2</v>
        <stp/>
        <stp>##V3_BDPV12</stp>
        <stp>G228032 Corp</stp>
        <stp>CPN</stp>
        <stp>[1.Weekly Download.xlsm]Coded!R81C51</stp>
        <tr r="AY81" s="14"/>
        <tr r="AY81" s="14"/>
      </tp>
      <tp t="s">
        <v>#N/A N/A</v>
        <stp/>
        <stp>##V3_BDPV12</stp>
        <stp>XS2127837909 Corp</stp>
        <stp>RTG_SP</stp>
        <stp>[1.Weekly Download.xlsm]Coded!R285C9</stp>
        <tr r="I285" s="14"/>
      </tp>
      <tp t="s">
        <v>#N/A N/A</v>
        <stp/>
        <stp>##V3_BDPV12</stp>
        <stp>XS2405793089 Corp</stp>
        <stp>RTG_SP</stp>
        <stp>[1.Weekly Download.xlsm]Coded!R132C9</stp>
        <tr r="I132" s="14"/>
      </tp>
      <tp t="s">
        <v>#N/A N/A</v>
        <stp/>
        <stp>##V3_BDPV12</stp>
        <stp>XS2280636494 Corp</stp>
        <stp>RTG_SP</stp>
        <stp>[1.Weekly Download.xlsm]Coded!R242C9</stp>
        <tr r="I242" s="14"/>
      </tp>
      <tp t="s">
        <v>#N/A N/A</v>
        <stp/>
        <stp>##V3_BDPV12</stp>
        <stp>XS2176772031 Corp</stp>
        <stp>RTG_SP</stp>
        <stp>[1.Weekly Download.xlsm]Coded!R299C9</stp>
        <tr r="I299" s="14"/>
      </tp>
      <tp t="s">
        <v>#N/A N/A</v>
        <stp/>
        <stp>##V3_BDPV12</stp>
        <stp>XS2228902255 Corp</stp>
        <stp>RTG_SP</stp>
        <stp>[1.Weekly Download.xlsm]Coded!R261C9</stp>
        <tr r="I261" s="14"/>
      </tp>
      <tp t="s">
        <v>#N/A N/A</v>
        <stp/>
        <stp>##V3_BDPV12</stp>
        <stp>XS2209330161 Corp</stp>
        <stp>RTG_SP</stp>
        <stp>[1.Weekly Download.xlsm]Coded!R288C9</stp>
        <tr r="I288" s="14"/>
      </tp>
      <tp t="s">
        <v>#N/A N/A</v>
        <stp/>
        <stp>##V3_BDPV12</stp>
        <stp>XS2180875077 Corp</stp>
        <stp>RTG_SP</stp>
        <stp>[1.Weekly Download.xlsm]Coded!R302C9</stp>
        <tr r="I302" s="14"/>
      </tp>
      <tp t="s">
        <v>BBB</v>
        <stp/>
        <stp>##V3_BDPV12</stp>
        <stp>XS2471127584 Corp</stp>
        <stp>RTG_SP</stp>
        <stp>[1.Weekly Download.xlsm]Coded!R104C9</stp>
        <tr r="I104" s="14"/>
        <tr r="I104" s="14"/>
      </tp>
      <tp t="s">
        <v>A-</v>
        <stp/>
        <stp>##V3_BDPV12</stp>
        <stp>911294 CompanyID</stp>
        <stp>RTG_SP_LT_LC_ISSUER_CREDIT</stp>
        <stp>[1.Weekly Download.xlsm]Coded!R128C41</stp>
        <tr r="AO128" s="14"/>
        <tr r="AO128" s="14"/>
        <tr r="AO128" s="14"/>
      </tp>
      <tp t="s">
        <v>A-</v>
        <stp/>
        <stp>##V3_BDPV12</stp>
        <stp>911294 CompanyID</stp>
        <stp>RTG_SP_LT_LC_ISSUER_CREDIT</stp>
        <stp>[1.Weekly Download.xlsm]Coded!R136C41</stp>
        <tr r="AO136" s="14"/>
        <tr r="AO136" s="14"/>
        <tr r="AO136" s="14"/>
      </tp>
      <tp t="s">
        <v>#N/A N/A</v>
        <stp/>
        <stp>##V3_BDPV12</stp>
        <stp>XS2422522685 Corp</stp>
        <stp>RTG_SP</stp>
        <stp>[1.Weekly Download.xlsm]Coded!R120C9</stp>
        <tr r="I120" s="14"/>
      </tp>
      <tp t="s">
        <v>#N/A Invalid Security</v>
        <stp/>
        <stp>##V3_BDPV12</stp>
        <stp>-- Equity</stp>
        <stp>RTG_SP_LT_FC_ISSUER_CREDIT</stp>
        <stp>[1.Weekly Download.xlsm]Coded!R199C23</stp>
        <tr r="W199" s="14"/>
        <tr r="W199" s="14"/>
      </tp>
      <tp t="s">
        <v>#N/A Invalid Security</v>
        <stp/>
        <stp>##V3_BDPV12</stp>
        <stp>-- Equity</stp>
        <stp>RTG_SP_LT_FC_ISSUER_CREDIT</stp>
        <stp>[1.Weekly Download.xlsm]Coded!R197C23</stp>
        <tr r="W197" s="14"/>
        <tr r="W197" s="14"/>
      </tp>
      <tp t="s">
        <v>#N/A Invalid Security</v>
        <stp/>
        <stp>##V3_BDPV12</stp>
        <stp>-- Equity</stp>
        <stp>RTG_SP_LT_FC_ISSUER_CREDIT</stp>
        <stp>[1.Weekly Download.xlsm]Coded!R196C23</stp>
        <tr r="W196" s="14"/>
        <tr r="W196" s="14"/>
      </tp>
      <tp t="s">
        <v>#N/A Invalid Security</v>
        <stp/>
        <stp>##V3_BDPV12</stp>
        <stp>-- Equity</stp>
        <stp>RTG_SP_LT_FC_ISSUER_CREDIT</stp>
        <stp>[1.Weekly Download.xlsm]Coded!R195C23</stp>
        <tr r="W195" s="14"/>
        <tr r="W195" s="14"/>
      </tp>
      <tp t="s">
        <v>#N/A Invalid Security</v>
        <stp/>
        <stp>##V3_BDPV12</stp>
        <stp>-- Equity</stp>
        <stp>RTG_SP_LT_FC_ISSUER_CREDIT</stp>
        <stp>[1.Weekly Download.xlsm]Coded!R194C23</stp>
        <tr r="W194" s="14"/>
        <tr r="W194" s="14"/>
      </tp>
      <tp t="s">
        <v>#N/A Invalid Security</v>
        <stp/>
        <stp>##V3_BDPV12</stp>
        <stp>-- Equity</stp>
        <stp>RTG_SP_LT_FC_ISSUER_CREDIT</stp>
        <stp>[1.Weekly Download.xlsm]Coded!R193C23</stp>
        <tr r="W193" s="14"/>
        <tr r="W193" s="14"/>
      </tp>
      <tp t="s">
        <v>#N/A Invalid Security</v>
        <stp/>
        <stp>##V3_BDPV12</stp>
        <stp>-- Equity</stp>
        <stp>RTG_SP_LT_FC_ISSUER_CREDIT</stp>
        <stp>[1.Weekly Download.xlsm]Coded!R189C23</stp>
        <tr r="W189" s="14"/>
        <tr r="W189" s="14"/>
      </tp>
      <tp t="s">
        <v>#N/A Invalid Security</v>
        <stp/>
        <stp>##V3_BDPV12</stp>
        <stp>-- Equity</stp>
        <stp>RTG_SP_LT_FC_ISSUER_CREDIT</stp>
        <stp>[1.Weekly Download.xlsm]Coded!R188C23</stp>
        <tr r="W188" s="14"/>
        <tr r="W188" s="14"/>
      </tp>
      <tp t="s">
        <v>#N/A Invalid Security</v>
        <stp/>
        <stp>##V3_BDPV12</stp>
        <stp>-- Equity</stp>
        <stp>RTG_SP_LT_FC_ISSUER_CREDIT</stp>
        <stp>[1.Weekly Download.xlsm]Coded!R187C23</stp>
        <tr r="W187" s="14"/>
        <tr r="W187" s="14"/>
      </tp>
      <tp t="s">
        <v>#N/A Invalid Security</v>
        <stp/>
        <stp>##V3_BDPV12</stp>
        <stp>-- Equity</stp>
        <stp>RTG_SP_LT_FC_ISSUER_CREDIT</stp>
        <stp>[1.Weekly Download.xlsm]Coded!R186C23</stp>
        <tr r="W186" s="14"/>
        <tr r="W186" s="14"/>
      </tp>
      <tp t="s">
        <v>#N/A Invalid Security</v>
        <stp/>
        <stp>##V3_BDPV12</stp>
        <stp>-- Equity</stp>
        <stp>RTG_SP_LT_FC_ISSUER_CREDIT</stp>
        <stp>[1.Weekly Download.xlsm]Coded!R185C23</stp>
        <tr r="W185" s="14"/>
        <tr r="W185" s="14"/>
      </tp>
      <tp t="s">
        <v>#N/A Invalid Security</v>
        <stp/>
        <stp>##V3_BDPV12</stp>
        <stp>-- Equity</stp>
        <stp>RTG_SP_LT_FC_ISSUER_CREDIT</stp>
        <stp>[1.Weekly Download.xlsm]Coded!R184C23</stp>
        <tr r="W184" s="14"/>
        <tr r="W184" s="14"/>
      </tp>
      <tp t="s">
        <v>#N/A Invalid Security</v>
        <stp/>
        <stp>##V3_BDPV12</stp>
        <stp>-- Equity</stp>
        <stp>RTG_SP_LT_FC_ISSUER_CREDIT</stp>
        <stp>[1.Weekly Download.xlsm]Coded!R178C23</stp>
        <tr r="W178" s="14"/>
        <tr r="W178" s="14"/>
      </tp>
      <tp t="s">
        <v>#N/A Invalid Security</v>
        <stp/>
        <stp>##V3_BDPV12</stp>
        <stp>-- Equity</stp>
        <stp>RTG_SP_LT_FC_ISSUER_CREDIT</stp>
        <stp>[1.Weekly Download.xlsm]Coded!R177C23</stp>
        <tr r="W177" s="14"/>
        <tr r="W177" s="14"/>
      </tp>
      <tp t="s">
        <v>#N/A Invalid Security</v>
        <stp/>
        <stp>##V3_BDPV12</stp>
        <stp>-- Equity</stp>
        <stp>RTG_SP_LT_FC_ISSUER_CREDIT</stp>
        <stp>[1.Weekly Download.xlsm]Coded!R176C23</stp>
        <tr r="W176" s="14"/>
        <tr r="W176" s="14"/>
      </tp>
      <tp t="s">
        <v>#N/A Invalid Security</v>
        <stp/>
        <stp>##V3_BDPV12</stp>
        <stp>-- Equity</stp>
        <stp>RTG_SP_LT_FC_ISSUER_CREDIT</stp>
        <stp>[1.Weekly Download.xlsm]Coded!R175C23</stp>
        <tr r="W175" s="14"/>
        <tr r="W175" s="14"/>
      </tp>
      <tp t="s">
        <v>#N/A Invalid Security</v>
        <stp/>
        <stp>##V3_BDPV12</stp>
        <stp>-- Equity</stp>
        <stp>RTG_SP_LT_FC_ISSUER_CREDIT</stp>
        <stp>[1.Weekly Download.xlsm]Coded!R172C23</stp>
        <tr r="W172" s="14"/>
        <tr r="W172" s="14"/>
      </tp>
      <tp t="s">
        <v>#N/A Invalid Security</v>
        <stp/>
        <stp>##V3_BDPV12</stp>
        <stp>-- Equity</stp>
        <stp>RTG_SP_LT_FC_ISSUER_CREDIT</stp>
        <stp>[1.Weekly Download.xlsm]Coded!R167C23</stp>
        <tr r="W167" s="14"/>
        <tr r="W167" s="14"/>
      </tp>
      <tp t="s">
        <v>#N/A Invalid Security</v>
        <stp/>
        <stp>##V3_BDPV12</stp>
        <stp>-- Equity</stp>
        <stp>RTG_SP_LT_FC_ISSUER_CREDIT</stp>
        <stp>[1.Weekly Download.xlsm]Coded!R165C23</stp>
        <tr r="W165" s="14"/>
        <tr r="W165" s="14"/>
      </tp>
      <tp t="s">
        <v>#N/A Invalid Security</v>
        <stp/>
        <stp>##V3_BDPV12</stp>
        <stp>-- Equity</stp>
        <stp>RTG_SP_LT_FC_ISSUER_CREDIT</stp>
        <stp>[1.Weekly Download.xlsm]Coded!R164C23</stp>
        <tr r="W164" s="14"/>
        <tr r="W164" s="14"/>
      </tp>
      <tp t="s">
        <v>#N/A Invalid Security</v>
        <stp/>
        <stp>##V3_BDPV12</stp>
        <stp>-- Equity</stp>
        <stp>RTG_SP_LT_FC_ISSUER_CREDIT</stp>
        <stp>[1.Weekly Download.xlsm]Coded!R157C23</stp>
        <tr r="W157" s="14"/>
        <tr r="W157" s="14"/>
      </tp>
      <tp t="s">
        <v>#N/A Invalid Security</v>
        <stp/>
        <stp>##V3_BDPV12</stp>
        <stp>-- Equity</stp>
        <stp>RTG_SP_LT_FC_ISSUER_CREDIT</stp>
        <stp>[1.Weekly Download.xlsm]Coded!R154C23</stp>
        <tr r="W154" s="14"/>
        <tr r="W154" s="14"/>
      </tp>
      <tp t="s">
        <v>#N/A Invalid Security</v>
        <stp/>
        <stp>##V3_BDPV12</stp>
        <stp>-- Equity</stp>
        <stp>RTG_SP_LT_FC_ISSUER_CREDIT</stp>
        <stp>[1.Weekly Download.xlsm]Coded!R153C23</stp>
        <tr r="W153" s="14"/>
        <tr r="W153" s="14"/>
      </tp>
      <tp t="s">
        <v>#N/A Invalid Security</v>
        <stp/>
        <stp>##V3_BDPV12</stp>
        <stp>-- Equity</stp>
        <stp>RTG_SP_LT_FC_ISSUER_CREDIT</stp>
        <stp>[1.Weekly Download.xlsm]Coded!R151C23</stp>
        <tr r="W151" s="14"/>
        <tr r="W151" s="14"/>
      </tp>
      <tp t="s">
        <v>#N/A Invalid Security</v>
        <stp/>
        <stp>##V3_BDPV12</stp>
        <stp>-- Equity</stp>
        <stp>RTG_SP_LT_FC_ISSUER_CREDIT</stp>
        <stp>[1.Weekly Download.xlsm]Coded!R150C23</stp>
        <tr r="W150" s="14"/>
        <tr r="W150" s="14"/>
      </tp>
      <tp t="s">
        <v>#N/A Invalid Security</v>
        <stp/>
        <stp>##V3_BDPV12</stp>
        <stp>-- Equity</stp>
        <stp>RTG_SP_LT_FC_ISSUER_CREDIT</stp>
        <stp>[1.Weekly Download.xlsm]Coded!R149C23</stp>
        <tr r="W149" s="14"/>
        <tr r="W149" s="14"/>
      </tp>
      <tp t="s">
        <v>#N/A Invalid Security</v>
        <stp/>
        <stp>##V3_BDPV12</stp>
        <stp>-- Equity</stp>
        <stp>RTG_SP_LT_FC_ISSUER_CREDIT</stp>
        <stp>[1.Weekly Download.xlsm]Coded!R146C23</stp>
        <tr r="W146" s="14"/>
        <tr r="W146" s="14"/>
      </tp>
      <tp t="s">
        <v>#N/A Invalid Security</v>
        <stp/>
        <stp>##V3_BDPV12</stp>
        <stp>-- Equity</stp>
        <stp>RTG_SP_LT_FC_ISSUER_CREDIT</stp>
        <stp>[1.Weekly Download.xlsm]Coded!R145C23</stp>
        <tr r="W145" s="14"/>
        <tr r="W145" s="14"/>
      </tp>
      <tp t="s">
        <v>#N/A Invalid Security</v>
        <stp/>
        <stp>##V3_BDPV12</stp>
        <stp>-- Equity</stp>
        <stp>RTG_SP_LT_FC_ISSUER_CREDIT</stp>
        <stp>[1.Weekly Download.xlsm]Coded!R142C23</stp>
        <tr r="W142" s="14"/>
        <tr r="W142" s="14"/>
      </tp>
      <tp t="s">
        <v>#N/A Invalid Security</v>
        <stp/>
        <stp>##V3_BDPV12</stp>
        <stp>-- Equity</stp>
        <stp>RTG_SP_LT_FC_ISSUER_CREDIT</stp>
        <stp>[1.Weekly Download.xlsm]Coded!R141C23</stp>
        <tr r="W141" s="14"/>
        <tr r="W141" s="14"/>
      </tp>
      <tp t="s">
        <v>#N/A Invalid Security</v>
        <stp/>
        <stp>##V3_BDPV12</stp>
        <stp>-- Equity</stp>
        <stp>RTG_SP_LT_FC_ISSUER_CREDIT</stp>
        <stp>[1.Weekly Download.xlsm]Coded!R140C23</stp>
        <tr r="W140" s="14"/>
        <tr r="W140" s="14"/>
      </tp>
      <tp t="s">
        <v>#N/A Invalid Security</v>
        <stp/>
        <stp>##V3_BDPV12</stp>
        <stp>-- Equity</stp>
        <stp>RTG_SP_LT_FC_ISSUER_CREDIT</stp>
        <stp>[1.Weekly Download.xlsm]Coded!R139C23</stp>
        <tr r="W139" s="14"/>
        <tr r="W139" s="14"/>
      </tp>
      <tp t="s">
        <v>#N/A Invalid Security</v>
        <stp/>
        <stp>##V3_BDPV12</stp>
        <stp>-- Equity</stp>
        <stp>RTG_SP_LT_FC_ISSUER_CREDIT</stp>
        <stp>[1.Weekly Download.xlsm]Coded!R138C23</stp>
        <tr r="W138" s="14"/>
        <tr r="W138" s="14"/>
      </tp>
      <tp t="s">
        <v>#N/A Invalid Security</v>
        <stp/>
        <stp>##V3_BDPV12</stp>
        <stp>-- Equity</stp>
        <stp>RTG_SP_LT_FC_ISSUER_CREDIT</stp>
        <stp>[1.Weekly Download.xlsm]Coded!R137C23</stp>
        <tr r="W137" s="14"/>
        <tr r="W137" s="14"/>
      </tp>
      <tp t="s">
        <v>#N/A Invalid Security</v>
        <stp/>
        <stp>##V3_BDPV12</stp>
        <stp>-- Equity</stp>
        <stp>RTG_SP_LT_FC_ISSUER_CREDIT</stp>
        <stp>[1.Weekly Download.xlsm]Coded!R136C23</stp>
        <tr r="W136" s="14"/>
        <tr r="W136" s="14"/>
      </tp>
      <tp t="s">
        <v>#N/A Invalid Security</v>
        <stp/>
        <stp>##V3_BDPV12</stp>
        <stp>-- Equity</stp>
        <stp>RTG_SP_LT_FC_ISSUER_CREDIT</stp>
        <stp>[1.Weekly Download.xlsm]Coded!R134C23</stp>
        <tr r="W134" s="14"/>
        <tr r="W134" s="14"/>
      </tp>
      <tp t="s">
        <v>#N/A Invalid Security</v>
        <stp/>
        <stp>##V3_BDPV12</stp>
        <stp>-- Equity</stp>
        <stp>RTG_SP_LT_FC_ISSUER_CREDIT</stp>
        <stp>[1.Weekly Download.xlsm]Coded!R132C23</stp>
        <tr r="W132" s="14"/>
        <tr r="W132" s="14"/>
      </tp>
      <tp t="s">
        <v>#N/A Invalid Security</v>
        <stp/>
        <stp>##V3_BDPV12</stp>
        <stp>-- Equity</stp>
        <stp>RTG_SP_LT_FC_ISSUER_CREDIT</stp>
        <stp>[1.Weekly Download.xlsm]Coded!R129C23</stp>
        <tr r="W129" s="14"/>
        <tr r="W129" s="14"/>
      </tp>
      <tp t="s">
        <v>#N/A Invalid Security</v>
        <stp/>
        <stp>##V3_BDPV12</stp>
        <stp>-- Equity</stp>
        <stp>RTG_SP_LT_FC_ISSUER_CREDIT</stp>
        <stp>[1.Weekly Download.xlsm]Coded!R128C23</stp>
        <tr r="W128" s="14"/>
        <tr r="W128" s="14"/>
      </tp>
      <tp t="s">
        <v>#N/A Invalid Security</v>
        <stp/>
        <stp>##V3_BDPV12</stp>
        <stp>-- Equity</stp>
        <stp>RTG_SP_LT_FC_ISSUER_CREDIT</stp>
        <stp>[1.Weekly Download.xlsm]Coded!R125C23</stp>
        <tr r="W125" s="14"/>
        <tr r="W125" s="14"/>
      </tp>
      <tp t="s">
        <v>#N/A Invalid Security</v>
        <stp/>
        <stp>##V3_BDPV12</stp>
        <stp>-- Equity</stp>
        <stp>RTG_SP_LT_FC_ISSUER_CREDIT</stp>
        <stp>[1.Weekly Download.xlsm]Coded!R124C23</stp>
        <tr r="W124" s="14"/>
        <tr r="W124" s="14"/>
      </tp>
      <tp t="s">
        <v>#N/A Invalid Security</v>
        <stp/>
        <stp>##V3_BDPV12</stp>
        <stp>-- Equity</stp>
        <stp>RTG_SP_LT_FC_ISSUER_CREDIT</stp>
        <stp>[1.Weekly Download.xlsm]Coded!R121C23</stp>
        <tr r="W121" s="14"/>
        <tr r="W121" s="14"/>
      </tp>
      <tp t="s">
        <v>#N/A Invalid Security</v>
        <stp/>
        <stp>##V3_BDPV12</stp>
        <stp>-- Equity</stp>
        <stp>RTG_SP_LT_FC_ISSUER_CREDIT</stp>
        <stp>[1.Weekly Download.xlsm]Coded!R119C23</stp>
        <tr r="W119" s="14"/>
        <tr r="W119" s="14"/>
      </tp>
      <tp t="s">
        <v>#N/A Invalid Security</v>
        <stp/>
        <stp>##V3_BDPV12</stp>
        <stp>-- Equity</stp>
        <stp>RTG_SP_LT_FC_ISSUER_CREDIT</stp>
        <stp>[1.Weekly Download.xlsm]Coded!R118C23</stp>
        <tr r="W118" s="14"/>
        <tr r="W118" s="14"/>
      </tp>
      <tp t="s">
        <v>#N/A Invalid Security</v>
        <stp/>
        <stp>##V3_BDPV12</stp>
        <stp>-- Equity</stp>
        <stp>RTG_SP_LT_FC_ISSUER_CREDIT</stp>
        <stp>[1.Weekly Download.xlsm]Coded!R117C23</stp>
        <tr r="W117" s="14"/>
        <tr r="W117" s="14"/>
      </tp>
      <tp t="s">
        <v>#N/A Invalid Security</v>
        <stp/>
        <stp>##V3_BDPV12</stp>
        <stp>-- Equity</stp>
        <stp>RTG_SP_LT_FC_ISSUER_CREDIT</stp>
        <stp>[1.Weekly Download.xlsm]Coded!R116C23</stp>
        <tr r="W116" s="14"/>
        <tr r="W116" s="14"/>
      </tp>
      <tp t="s">
        <v>#N/A Invalid Security</v>
        <stp/>
        <stp>##V3_BDPV12</stp>
        <stp>-- Equity</stp>
        <stp>RTG_SP_LT_FC_ISSUER_CREDIT</stp>
        <stp>[1.Weekly Download.xlsm]Coded!R113C23</stp>
        <tr r="W113" s="14"/>
        <tr r="W113" s="14"/>
      </tp>
      <tp t="s">
        <v>#N/A Invalid Security</v>
        <stp/>
        <stp>##V3_BDPV12</stp>
        <stp>-- Equity</stp>
        <stp>RTG_SP_LT_FC_ISSUER_CREDIT</stp>
        <stp>[1.Weekly Download.xlsm]Coded!R112C23</stp>
        <tr r="W112" s="14"/>
        <tr r="W112" s="14"/>
      </tp>
      <tp t="s">
        <v>#N/A Invalid Security</v>
        <stp/>
        <stp>##V3_BDPV12</stp>
        <stp>-- Equity</stp>
        <stp>RTG_SP_LT_FC_ISSUER_CREDIT</stp>
        <stp>[1.Weekly Download.xlsm]Coded!R111C23</stp>
        <tr r="W111" s="14"/>
        <tr r="W111" s="14"/>
      </tp>
      <tp t="s">
        <v>#N/A Invalid Security</v>
        <stp/>
        <stp>##V3_BDPV12</stp>
        <stp>-- Equity</stp>
        <stp>RTG_SP_LT_FC_ISSUER_CREDIT</stp>
        <stp>[1.Weekly Download.xlsm]Coded!R110C23</stp>
        <tr r="W110" s="14"/>
        <tr r="W110" s="14"/>
      </tp>
      <tp t="s">
        <v>#N/A Invalid Security</v>
        <stp/>
        <stp>##V3_BDPV12</stp>
        <stp>-- Equity</stp>
        <stp>RTG_SP_LT_FC_ISSUER_CREDIT</stp>
        <stp>[1.Weekly Download.xlsm]Coded!R109C23</stp>
        <tr r="W109" s="14"/>
        <tr r="W109" s="14"/>
      </tp>
      <tp t="s">
        <v>#N/A Invalid Security</v>
        <stp/>
        <stp>##V3_BDPV12</stp>
        <stp>-- Equity</stp>
        <stp>RTG_SP_LT_FC_ISSUER_CREDIT</stp>
        <stp>[1.Weekly Download.xlsm]Coded!R108C23</stp>
        <tr r="W108" s="14"/>
        <tr r="W108" s="14"/>
      </tp>
      <tp t="s">
        <v>#N/A Invalid Security</v>
        <stp/>
        <stp>##V3_BDPV12</stp>
        <stp>-- Equity</stp>
        <stp>RTG_SP_LT_FC_ISSUER_CREDIT</stp>
        <stp>[1.Weekly Download.xlsm]Coded!R106C23</stp>
        <tr r="W106" s="14"/>
        <tr r="W106" s="14"/>
      </tp>
      <tp t="s">
        <v>#N/A Invalid Security</v>
        <stp/>
        <stp>##V3_BDPV12</stp>
        <stp>-- Equity</stp>
        <stp>RTG_SP_LT_FC_ISSUER_CREDIT</stp>
        <stp>[1.Weekly Download.xlsm]Coded!R105C23</stp>
        <tr r="W105" s="14"/>
        <tr r="W105" s="14"/>
      </tp>
      <tp t="s">
        <v>#N/A Invalid Security</v>
        <stp/>
        <stp>##V3_BDPV12</stp>
        <stp>-- Equity</stp>
        <stp>RTG_SP_LT_FC_ISSUER_CREDIT</stp>
        <stp>[1.Weekly Download.xlsm]Coded!R103C23</stp>
        <tr r="W103" s="14"/>
        <tr r="W103" s="14"/>
      </tp>
      <tp t="s">
        <v>#N/A Invalid Security</v>
        <stp/>
        <stp>##V3_BDPV12</stp>
        <stp>-- Equity</stp>
        <stp>RTG_SP_LT_FC_ISSUER_CREDIT</stp>
        <stp>[1.Weekly Download.xlsm]Coded!R102C23</stp>
        <tr r="W102" s="14"/>
        <tr r="W102" s="14"/>
      </tp>
      <tp t="s">
        <v>#N/A Invalid Security</v>
        <stp/>
        <stp>##V3_BDPV12</stp>
        <stp>-- Equity</stp>
        <stp>RTG_SP_LT_FC_ISSUER_CREDIT</stp>
        <stp>[1.Weekly Download.xlsm]Coded!R101C23</stp>
        <tr r="W101" s="14"/>
        <tr r="W101" s="14"/>
      </tp>
      <tp t="s">
        <v>#N/A Invalid Security</v>
        <stp/>
        <stp>##V3_BDPV12</stp>
        <stp>-- Equity</stp>
        <stp>RTG_SP_LT_FC_ISSUER_CREDIT</stp>
        <stp>[1.Weekly Download.xlsm]Coded!R315C23</stp>
        <tr r="W315" s="14"/>
        <tr r="W315" s="14"/>
      </tp>
      <tp t="s">
        <v>#N/A Invalid Security</v>
        <stp/>
        <stp>##V3_BDPV12</stp>
        <stp>-- Equity</stp>
        <stp>RTG_SP_LT_FC_ISSUER_CREDIT</stp>
        <stp>[1.Weekly Download.xlsm]Coded!R312C23</stp>
        <tr r="W312" s="14"/>
        <tr r="W312" s="14"/>
      </tp>
      <tp t="s">
        <v>#N/A Invalid Security</v>
        <stp/>
        <stp>##V3_BDPV12</stp>
        <stp>-- Equity</stp>
        <stp>RTG_SP_LT_FC_ISSUER_CREDIT</stp>
        <stp>[1.Weekly Download.xlsm]Coded!R311C23</stp>
        <tr r="W311" s="14"/>
        <tr r="W311" s="14"/>
      </tp>
      <tp t="s">
        <v>#N/A Invalid Security</v>
        <stp/>
        <stp>##V3_BDPV12</stp>
        <stp>-- Equity</stp>
        <stp>RTG_SP_LT_FC_ISSUER_CREDIT</stp>
        <stp>[1.Weekly Download.xlsm]Coded!R310C23</stp>
        <tr r="W310" s="14"/>
        <tr r="W310" s="14"/>
      </tp>
      <tp t="s">
        <v>#N/A Invalid Security</v>
        <stp/>
        <stp>##V3_BDPV12</stp>
        <stp>-- Equity</stp>
        <stp>RTG_SP_LT_FC_ISSUER_CREDIT</stp>
        <stp>[1.Weekly Download.xlsm]Coded!R309C23</stp>
        <tr r="W309" s="14"/>
        <tr r="W309" s="14"/>
      </tp>
      <tp t="s">
        <v>#N/A Invalid Security</v>
        <stp/>
        <stp>##V3_BDPV12</stp>
        <stp>-- Equity</stp>
        <stp>RTG_SP_LT_FC_ISSUER_CREDIT</stp>
        <stp>[1.Weekly Download.xlsm]Coded!R308C23</stp>
        <tr r="W308" s="14"/>
        <tr r="W308" s="14"/>
      </tp>
      <tp t="s">
        <v>#N/A Invalid Security</v>
        <stp/>
        <stp>##V3_BDPV12</stp>
        <stp>-- Equity</stp>
        <stp>RTG_SP_LT_FC_ISSUER_CREDIT</stp>
        <stp>[1.Weekly Download.xlsm]Coded!R307C23</stp>
        <tr r="W307" s="14"/>
        <tr r="W307" s="14"/>
      </tp>
      <tp t="s">
        <v>#N/A Invalid Security</v>
        <stp/>
        <stp>##V3_BDPV12</stp>
        <stp>-- Equity</stp>
        <stp>RTG_SP_LT_FC_ISSUER_CREDIT</stp>
        <stp>[1.Weekly Download.xlsm]Coded!R306C23</stp>
        <tr r="W306" s="14"/>
        <tr r="W306" s="14"/>
      </tp>
      <tp t="s">
        <v>#N/A Invalid Security</v>
        <stp/>
        <stp>##V3_BDPV12</stp>
        <stp>-- Equity</stp>
        <stp>RTG_SP_LT_FC_ISSUER_CREDIT</stp>
        <stp>[1.Weekly Download.xlsm]Coded!R304C23</stp>
        <tr r="W304" s="14"/>
        <tr r="W304" s="14"/>
      </tp>
      <tp t="s">
        <v>#N/A Invalid Security</v>
        <stp/>
        <stp>##V3_BDPV12</stp>
        <stp>-- Equity</stp>
        <stp>RTG_SP_LT_FC_ISSUER_CREDIT</stp>
        <stp>[1.Weekly Download.xlsm]Coded!R303C23</stp>
        <tr r="W303" s="14"/>
        <tr r="W303" s="14"/>
      </tp>
      <tp t="s">
        <v>#N/A Invalid Security</v>
        <stp/>
        <stp>##V3_BDPV12</stp>
        <stp>-- Equity</stp>
        <stp>RTG_SP_LT_FC_ISSUER_CREDIT</stp>
        <stp>[1.Weekly Download.xlsm]Coded!R299C23</stp>
        <tr r="W299" s="14"/>
        <tr r="W299" s="14"/>
      </tp>
      <tp t="s">
        <v>#N/A Invalid Security</v>
        <stp/>
        <stp>##V3_BDPV12</stp>
        <stp>-- Equity</stp>
        <stp>RTG_SP_LT_FC_ISSUER_CREDIT</stp>
        <stp>[1.Weekly Download.xlsm]Coded!R298C23</stp>
        <tr r="W298" s="14"/>
        <tr r="W298" s="14"/>
      </tp>
      <tp t="s">
        <v>#N/A Invalid Security</v>
        <stp/>
        <stp>##V3_BDPV12</stp>
        <stp>-- Equity</stp>
        <stp>RTG_SP_LT_FC_ISSUER_CREDIT</stp>
        <stp>[1.Weekly Download.xlsm]Coded!R295C23</stp>
        <tr r="W295" s="14"/>
        <tr r="W295" s="14"/>
      </tp>
      <tp t="s">
        <v>#N/A Invalid Security</v>
        <stp/>
        <stp>##V3_BDPV12</stp>
        <stp>-- Equity</stp>
        <stp>RTG_SP_LT_FC_ISSUER_CREDIT</stp>
        <stp>[1.Weekly Download.xlsm]Coded!R294C23</stp>
        <tr r="W294" s="14"/>
        <tr r="W294" s="14"/>
      </tp>
      <tp t="s">
        <v>#N/A Invalid Security</v>
        <stp/>
        <stp>##V3_BDPV12</stp>
        <stp>-- Equity</stp>
        <stp>RTG_SP_LT_FC_ISSUER_CREDIT</stp>
        <stp>[1.Weekly Download.xlsm]Coded!R292C23</stp>
        <tr r="W292" s="14"/>
        <tr r="W292" s="14"/>
      </tp>
      <tp t="s">
        <v>#N/A Invalid Security</v>
        <stp/>
        <stp>##V3_BDPV12</stp>
        <stp>-- Equity</stp>
        <stp>RTG_SP_LT_FC_ISSUER_CREDIT</stp>
        <stp>[1.Weekly Download.xlsm]Coded!R291C23</stp>
        <tr r="W291" s="14"/>
        <tr r="W291" s="14"/>
      </tp>
      <tp t="s">
        <v>#N/A Invalid Security</v>
        <stp/>
        <stp>##V3_BDPV12</stp>
        <stp>-- Equity</stp>
        <stp>RTG_SP_LT_FC_ISSUER_CREDIT</stp>
        <stp>[1.Weekly Download.xlsm]Coded!R287C23</stp>
        <tr r="W287" s="14"/>
        <tr r="W287" s="14"/>
      </tp>
      <tp t="s">
        <v>#N/A Invalid Security</v>
        <stp/>
        <stp>##V3_BDPV12</stp>
        <stp>-- Equity</stp>
        <stp>RTG_SP_LT_FC_ISSUER_CREDIT</stp>
        <stp>[1.Weekly Download.xlsm]Coded!R286C23</stp>
        <tr r="W286" s="14"/>
        <tr r="W286" s="14"/>
      </tp>
      <tp t="s">
        <v>#N/A Invalid Security</v>
        <stp/>
        <stp>##V3_BDPV12</stp>
        <stp>-- Equity</stp>
        <stp>RTG_SP_LT_FC_ISSUER_CREDIT</stp>
        <stp>[1.Weekly Download.xlsm]Coded!R280C23</stp>
        <tr r="W280" s="14"/>
        <tr r="W280" s="14"/>
      </tp>
      <tp t="s">
        <v>#N/A Invalid Security</v>
        <stp/>
        <stp>##V3_BDPV12</stp>
        <stp>-- Equity</stp>
        <stp>RTG_SP_LT_FC_ISSUER_CREDIT</stp>
        <stp>[1.Weekly Download.xlsm]Coded!R279C23</stp>
        <tr r="W279" s="14"/>
        <tr r="W279" s="14"/>
      </tp>
      <tp t="s">
        <v>#N/A Invalid Security</v>
        <stp/>
        <stp>##V3_BDPV12</stp>
        <stp>-- Equity</stp>
        <stp>RTG_SP_LT_FC_ISSUER_CREDIT</stp>
        <stp>[1.Weekly Download.xlsm]Coded!R273C23</stp>
        <tr r="W273" s="14"/>
        <tr r="W273" s="14"/>
      </tp>
      <tp t="s">
        <v>#N/A Invalid Security</v>
        <stp/>
        <stp>##V3_BDPV12</stp>
        <stp>-- Equity</stp>
        <stp>RTG_SP_LT_FC_ISSUER_CREDIT</stp>
        <stp>[1.Weekly Download.xlsm]Coded!R272C23</stp>
        <tr r="W272" s="14"/>
        <tr r="W272" s="14"/>
      </tp>
      <tp t="s">
        <v>#N/A Invalid Security</v>
        <stp/>
        <stp>##V3_BDPV12</stp>
        <stp>-- Equity</stp>
        <stp>RTG_SP_LT_FC_ISSUER_CREDIT</stp>
        <stp>[1.Weekly Download.xlsm]Coded!R271C23</stp>
        <tr r="W271" s="14"/>
        <tr r="W271" s="14"/>
      </tp>
      <tp t="s">
        <v>#N/A Invalid Security</v>
        <stp/>
        <stp>##V3_BDPV12</stp>
        <stp>-- Equity</stp>
        <stp>RTG_SP_LT_FC_ISSUER_CREDIT</stp>
        <stp>[1.Weekly Download.xlsm]Coded!R270C23</stp>
        <tr r="W270" s="14"/>
        <tr r="W270" s="14"/>
      </tp>
      <tp t="s">
        <v>#N/A Invalid Security</v>
        <stp/>
        <stp>##V3_BDPV12</stp>
        <stp>-- Equity</stp>
        <stp>RTG_SP_LT_FC_ISSUER_CREDIT</stp>
        <stp>[1.Weekly Download.xlsm]Coded!R269C23</stp>
        <tr r="W269" s="14"/>
        <tr r="W269" s="14"/>
      </tp>
      <tp t="s">
        <v>#N/A Invalid Security</v>
        <stp/>
        <stp>##V3_BDPV12</stp>
        <stp>-- Equity</stp>
        <stp>RTG_SP_LT_FC_ISSUER_CREDIT</stp>
        <stp>[1.Weekly Download.xlsm]Coded!R268C23</stp>
        <tr r="W268" s="14"/>
        <tr r="W268" s="14"/>
      </tp>
      <tp t="s">
        <v>#N/A Invalid Security</v>
        <stp/>
        <stp>##V3_BDPV12</stp>
        <stp>-- Equity</stp>
        <stp>RTG_SP_LT_FC_ISSUER_CREDIT</stp>
        <stp>[1.Weekly Download.xlsm]Coded!R266C23</stp>
        <tr r="W266" s="14"/>
        <tr r="W266" s="14"/>
      </tp>
      <tp t="s">
        <v>#N/A Invalid Security</v>
        <stp/>
        <stp>##V3_BDPV12</stp>
        <stp>-- Equity</stp>
        <stp>RTG_SP_LT_FC_ISSUER_CREDIT</stp>
        <stp>[1.Weekly Download.xlsm]Coded!R265C23</stp>
        <tr r="W265" s="14"/>
        <tr r="W265" s="14"/>
      </tp>
      <tp t="s">
        <v>#N/A Invalid Security</v>
        <stp/>
        <stp>##V3_BDPV12</stp>
        <stp>-- Equity</stp>
        <stp>RTG_SP_LT_FC_ISSUER_CREDIT</stp>
        <stp>[1.Weekly Download.xlsm]Coded!R261C23</stp>
        <tr r="W261" s="14"/>
        <tr r="W261" s="14"/>
      </tp>
      <tp t="s">
        <v>#N/A Invalid Security</v>
        <stp/>
        <stp>##V3_BDPV12</stp>
        <stp>-- Equity</stp>
        <stp>RTG_SP_LT_FC_ISSUER_CREDIT</stp>
        <stp>[1.Weekly Download.xlsm]Coded!R260C23</stp>
        <tr r="W260" s="14"/>
        <tr r="W260" s="14"/>
      </tp>
      <tp t="s">
        <v>#N/A Invalid Security</v>
        <stp/>
        <stp>##V3_BDPV12</stp>
        <stp>-- Equity</stp>
        <stp>RTG_SP_LT_FC_ISSUER_CREDIT</stp>
        <stp>[1.Weekly Download.xlsm]Coded!R258C23</stp>
        <tr r="W258" s="14"/>
        <tr r="W258" s="14"/>
      </tp>
      <tp t="s">
        <v>#N/A Invalid Security</v>
        <stp/>
        <stp>##V3_BDPV12</stp>
        <stp>-- Equity</stp>
        <stp>RTG_SP_LT_FC_ISSUER_CREDIT</stp>
        <stp>[1.Weekly Download.xlsm]Coded!R256C23</stp>
        <tr r="W256" s="14"/>
        <tr r="W256" s="14"/>
      </tp>
      <tp t="s">
        <v>#N/A Invalid Security</v>
        <stp/>
        <stp>##V3_BDPV12</stp>
        <stp>-- Equity</stp>
        <stp>RTG_SP_LT_FC_ISSUER_CREDIT</stp>
        <stp>[1.Weekly Download.xlsm]Coded!R254C23</stp>
        <tr r="W254" s="14"/>
        <tr r="W254" s="14"/>
      </tp>
      <tp t="s">
        <v>#N/A Invalid Security</v>
        <stp/>
        <stp>##V3_BDPV12</stp>
        <stp>-- Equity</stp>
        <stp>RTG_SP_LT_FC_ISSUER_CREDIT</stp>
        <stp>[1.Weekly Download.xlsm]Coded!R253C23</stp>
        <tr r="W253" s="14"/>
        <tr r="W253" s="14"/>
      </tp>
      <tp t="s">
        <v>#N/A Invalid Security</v>
        <stp/>
        <stp>##V3_BDPV12</stp>
        <stp>-- Equity</stp>
        <stp>RTG_SP_LT_FC_ISSUER_CREDIT</stp>
        <stp>[1.Weekly Download.xlsm]Coded!R252C23</stp>
        <tr r="W252" s="14"/>
        <tr r="W252" s="14"/>
      </tp>
      <tp t="s">
        <v>#N/A Invalid Security</v>
        <stp/>
        <stp>##V3_BDPV12</stp>
        <stp>-- Equity</stp>
        <stp>RTG_SP_LT_FC_ISSUER_CREDIT</stp>
        <stp>[1.Weekly Download.xlsm]Coded!R249C23</stp>
        <tr r="W249" s="14"/>
        <tr r="W249" s="14"/>
      </tp>
      <tp t="s">
        <v>#N/A Invalid Security</v>
        <stp/>
        <stp>##V3_BDPV12</stp>
        <stp>-- Equity</stp>
        <stp>RTG_SP_LT_FC_ISSUER_CREDIT</stp>
        <stp>[1.Weekly Download.xlsm]Coded!R241C23</stp>
        <tr r="W241" s="14"/>
        <tr r="W241" s="14"/>
      </tp>
      <tp t="s">
        <v>#N/A Invalid Security</v>
        <stp/>
        <stp>##V3_BDPV12</stp>
        <stp>-- Equity</stp>
        <stp>RTG_SP_LT_FC_ISSUER_CREDIT</stp>
        <stp>[1.Weekly Download.xlsm]Coded!R240C23</stp>
        <tr r="W240" s="14"/>
        <tr r="W240" s="14"/>
      </tp>
      <tp t="s">
        <v>#N/A Invalid Security</v>
        <stp/>
        <stp>##V3_BDPV12</stp>
        <stp>-- Equity</stp>
        <stp>RTG_SP_LT_FC_ISSUER_CREDIT</stp>
        <stp>[1.Weekly Download.xlsm]Coded!R239C23</stp>
        <tr r="W239" s="14"/>
        <tr r="W239" s="14"/>
      </tp>
      <tp t="s">
        <v>#N/A Invalid Security</v>
        <stp/>
        <stp>##V3_BDPV12</stp>
        <stp>-- Equity</stp>
        <stp>RTG_SP_LT_FC_ISSUER_CREDIT</stp>
        <stp>[1.Weekly Download.xlsm]Coded!R238C23</stp>
        <tr r="W238" s="14"/>
        <tr r="W238" s="14"/>
      </tp>
      <tp t="s">
        <v>#N/A Invalid Security</v>
        <stp/>
        <stp>##V3_BDPV12</stp>
        <stp>-- Equity</stp>
        <stp>RTG_SP_LT_FC_ISSUER_CREDIT</stp>
        <stp>[1.Weekly Download.xlsm]Coded!R232C23</stp>
        <tr r="W232" s="14"/>
        <tr r="W232" s="14"/>
      </tp>
      <tp t="s">
        <v>#N/A Invalid Security</v>
        <stp/>
        <stp>##V3_BDPV12</stp>
        <stp>-- Equity</stp>
        <stp>RTG_SP_LT_FC_ISSUER_CREDIT</stp>
        <stp>[1.Weekly Download.xlsm]Coded!R231C23</stp>
        <tr r="W231" s="14"/>
        <tr r="W231" s="14"/>
      </tp>
      <tp t="s">
        <v>#N/A Invalid Security</v>
        <stp/>
        <stp>##V3_BDPV12</stp>
        <stp>-- Equity</stp>
        <stp>RTG_SP_LT_FC_ISSUER_CREDIT</stp>
        <stp>[1.Weekly Download.xlsm]Coded!R230C23</stp>
        <tr r="W230" s="14"/>
        <tr r="W230" s="14"/>
      </tp>
      <tp t="s">
        <v>#N/A Invalid Security</v>
        <stp/>
        <stp>##V3_BDPV12</stp>
        <stp>-- Equity</stp>
        <stp>RTG_SP_LT_FC_ISSUER_CREDIT</stp>
        <stp>[1.Weekly Download.xlsm]Coded!R229C23</stp>
        <tr r="W229" s="14"/>
        <tr r="W229" s="14"/>
      </tp>
      <tp t="s">
        <v>#N/A Invalid Security</v>
        <stp/>
        <stp>##V3_BDPV12</stp>
        <stp>-- Equity</stp>
        <stp>RTG_SP_LT_FC_ISSUER_CREDIT</stp>
        <stp>[1.Weekly Download.xlsm]Coded!R228C23</stp>
        <tr r="W228" s="14"/>
        <tr r="W228" s="14"/>
      </tp>
      <tp t="s">
        <v>#N/A Invalid Security</v>
        <stp/>
        <stp>##V3_BDPV12</stp>
        <stp>-- Equity</stp>
        <stp>RTG_SP_LT_FC_ISSUER_CREDIT</stp>
        <stp>[1.Weekly Download.xlsm]Coded!R227C23</stp>
        <tr r="W227" s="14"/>
        <tr r="W227" s="14"/>
      </tp>
      <tp t="s">
        <v>#N/A Invalid Security</v>
        <stp/>
        <stp>##V3_BDPV12</stp>
        <stp>-- Equity</stp>
        <stp>RTG_SP_LT_FC_ISSUER_CREDIT</stp>
        <stp>[1.Weekly Download.xlsm]Coded!R224C23</stp>
        <tr r="W224" s="14"/>
        <tr r="W224" s="14"/>
      </tp>
      <tp t="s">
        <v>#N/A Invalid Security</v>
        <stp/>
        <stp>##V3_BDPV12</stp>
        <stp>-- Equity</stp>
        <stp>RTG_SP_LT_FC_ISSUER_CREDIT</stp>
        <stp>[1.Weekly Download.xlsm]Coded!R221C23</stp>
        <tr r="W221" s="14"/>
        <tr r="W221" s="14"/>
      </tp>
      <tp t="s">
        <v>#N/A Invalid Security</v>
        <stp/>
        <stp>##V3_BDPV12</stp>
        <stp>-- Equity</stp>
        <stp>RTG_SP_LT_FC_ISSUER_CREDIT</stp>
        <stp>[1.Weekly Download.xlsm]Coded!R220C23</stp>
        <tr r="W220" s="14"/>
        <tr r="W220" s="14"/>
      </tp>
      <tp t="s">
        <v>#N/A Invalid Security</v>
        <stp/>
        <stp>##V3_BDPV12</stp>
        <stp>-- Equity</stp>
        <stp>RTG_SP_LT_FC_ISSUER_CREDIT</stp>
        <stp>[1.Weekly Download.xlsm]Coded!R219C23</stp>
        <tr r="W219" s="14"/>
        <tr r="W219" s="14"/>
      </tp>
      <tp t="s">
        <v>#N/A Invalid Security</v>
        <stp/>
        <stp>##V3_BDPV12</stp>
        <stp>-- Equity</stp>
        <stp>RTG_SP_LT_FC_ISSUER_CREDIT</stp>
        <stp>[1.Weekly Download.xlsm]Coded!R218C23</stp>
        <tr r="W218" s="14"/>
        <tr r="W218" s="14"/>
      </tp>
      <tp t="s">
        <v>#N/A Invalid Security</v>
        <stp/>
        <stp>##V3_BDPV12</stp>
        <stp>-- Equity</stp>
        <stp>RTG_SP_LT_FC_ISSUER_CREDIT</stp>
        <stp>[1.Weekly Download.xlsm]Coded!R217C23</stp>
        <tr r="W217" s="14"/>
        <tr r="W217" s="14"/>
      </tp>
      <tp t="s">
        <v>#N/A Invalid Security</v>
        <stp/>
        <stp>##V3_BDPV12</stp>
        <stp>-- Equity</stp>
        <stp>RTG_SP_LT_FC_ISSUER_CREDIT</stp>
        <stp>[1.Weekly Download.xlsm]Coded!R216C23</stp>
        <tr r="W216" s="14"/>
        <tr r="W216" s="14"/>
      </tp>
      <tp t="s">
        <v>#N/A Invalid Security</v>
        <stp/>
        <stp>##V3_BDPV12</stp>
        <stp>-- Equity</stp>
        <stp>RTG_SP_LT_FC_ISSUER_CREDIT</stp>
        <stp>[1.Weekly Download.xlsm]Coded!R215C23</stp>
        <tr r="W215" s="14"/>
        <tr r="W215" s="14"/>
      </tp>
      <tp t="s">
        <v>#N/A Invalid Security</v>
        <stp/>
        <stp>##V3_BDPV12</stp>
        <stp>-- Equity</stp>
        <stp>RTG_SP_LT_FC_ISSUER_CREDIT</stp>
        <stp>[1.Weekly Download.xlsm]Coded!R211C23</stp>
        <tr r="W211" s="14"/>
        <tr r="W211" s="14"/>
      </tp>
      <tp t="s">
        <v>#N/A Invalid Security</v>
        <stp/>
        <stp>##V3_BDPV12</stp>
        <stp>-- Equity</stp>
        <stp>RTG_SP_LT_FC_ISSUER_CREDIT</stp>
        <stp>[1.Weekly Download.xlsm]Coded!R210C23</stp>
        <tr r="W210" s="14"/>
        <tr r="W210" s="14"/>
      </tp>
      <tp t="s">
        <v>#N/A Invalid Security</v>
        <stp/>
        <stp>##V3_BDPV12</stp>
        <stp>-- Equity</stp>
        <stp>RTG_SP_LT_FC_ISSUER_CREDIT</stp>
        <stp>[1.Weekly Download.xlsm]Coded!R209C23</stp>
        <tr r="W209" s="14"/>
        <tr r="W209" s="14"/>
      </tp>
      <tp t="s">
        <v>#N/A Invalid Security</v>
        <stp/>
        <stp>##V3_BDPV12</stp>
        <stp>-- Equity</stp>
        <stp>RTG_SP_LT_FC_ISSUER_CREDIT</stp>
        <stp>[1.Weekly Download.xlsm]Coded!R208C23</stp>
        <tr r="W208" s="14"/>
        <tr r="W208" s="14"/>
      </tp>
      <tp t="s">
        <v>#N/A Invalid Security</v>
        <stp/>
        <stp>##V3_BDPV12</stp>
        <stp>-- Equity</stp>
        <stp>RTG_SP_LT_FC_ISSUER_CREDIT</stp>
        <stp>[1.Weekly Download.xlsm]Coded!R206C23</stp>
        <tr r="W206" s="14"/>
        <tr r="W206" s="14"/>
      </tp>
      <tp t="s">
        <v>#N/A Invalid Security</v>
        <stp/>
        <stp>##V3_BDPV12</stp>
        <stp>-- Equity</stp>
        <stp>RTG_SP_LT_FC_ISSUER_CREDIT</stp>
        <stp>[1.Weekly Download.xlsm]Coded!R205C23</stp>
        <tr r="W205" s="14"/>
        <tr r="W205" s="14"/>
      </tp>
      <tp t="s">
        <v>#N/A Invalid Security</v>
        <stp/>
        <stp>##V3_BDPV12</stp>
        <stp>-- Equity</stp>
        <stp>RTG_SP_LT_FC_ISSUER_CREDIT</stp>
        <stp>[1.Weekly Download.xlsm]Coded!R203C23</stp>
        <tr r="W203" s="14"/>
        <tr r="W203" s="14"/>
      </tp>
      <tp t="s">
        <v>#N/A Invalid Security</v>
        <stp/>
        <stp>##V3_BDPV12</stp>
        <stp>-- Equity</stp>
        <stp>RTG_SP_LT_FC_ISSUER_CREDIT</stp>
        <stp>[1.Weekly Download.xlsm]Coded!R202C23</stp>
        <tr r="W202" s="14"/>
        <tr r="W202" s="14"/>
      </tp>
      <tp t="s">
        <v>#N/A Invalid Security</v>
        <stp/>
        <stp>##V3_BDPV12</stp>
        <stp>-- Equity</stp>
        <stp>RTG_SP_LT_FC_ISSUER_CREDIT</stp>
        <stp>[1.Weekly Download.xlsm]Coded!R200C23</stp>
        <tr r="W200" s="14"/>
        <tr r="W200" s="14"/>
      </tp>
      <tp t="s">
        <v>#N/A Invalid Security</v>
        <stp/>
        <stp>##V3_BDPV12</stp>
        <stp xml:space="preserve"> CompanyID</stp>
        <stp>Name</stp>
        <stp>[1.Weekly Download.xlsm]Coded!R186C7</stp>
        <tr r="G186" s="14"/>
      </tp>
      <tp t="s">
        <v>#N/A Invalid Security</v>
        <stp/>
        <stp>##V3_BDPV12</stp>
        <stp xml:space="preserve"> CompanyID</stp>
        <stp>Name</stp>
        <stp>[1.Weekly Download.xlsm]Coded!R196C7</stp>
        <tr r="G196" s="14"/>
      </tp>
      <tp t="s">
        <v>#N/A Invalid Security</v>
        <stp/>
        <stp>##V3_BDPV12</stp>
        <stp xml:space="preserve"> CompanyID</stp>
        <stp>Name</stp>
        <stp>[1.Weekly Download.xlsm]Coded!R146C7</stp>
        <tr r="G146" s="14"/>
      </tp>
      <tp t="s">
        <v>#N/A Invalid Security</v>
        <stp/>
        <stp>##V3_BDPV12</stp>
        <stp xml:space="preserve"> CompanyID</stp>
        <stp>Name</stp>
        <stp>[1.Weekly Download.xlsm]Coded!R156C7</stp>
        <tr r="G156" s="14"/>
      </tp>
      <tp t="s">
        <v>#N/A Invalid Security</v>
        <stp/>
        <stp>##V3_BDPV12</stp>
        <stp xml:space="preserve"> CompanyID</stp>
        <stp>Name</stp>
        <stp>[1.Weekly Download.xlsm]Coded!R166C7</stp>
        <tr r="G166" s="14"/>
      </tp>
      <tp t="s">
        <v>#N/A Invalid Security</v>
        <stp/>
        <stp>##V3_BDPV12</stp>
        <stp xml:space="preserve"> CompanyID</stp>
        <stp>Name</stp>
        <stp>[1.Weekly Download.xlsm]Coded!R176C7</stp>
        <tr r="G176" s="14"/>
      </tp>
      <tp t="s">
        <v>#N/A Invalid Security</v>
        <stp/>
        <stp>##V3_BDPV12</stp>
        <stp xml:space="preserve"> CompanyID</stp>
        <stp>Name</stp>
        <stp>[1.Weekly Download.xlsm]Coded!R106C7</stp>
        <tr r="G106" s="14"/>
      </tp>
      <tp t="s">
        <v>#N/A Invalid Security</v>
        <stp/>
        <stp>##V3_BDPV12</stp>
        <stp xml:space="preserve"> CompanyID</stp>
        <stp>Name</stp>
        <stp>[1.Weekly Download.xlsm]Coded!R116C7</stp>
        <tr r="G116" s="14"/>
      </tp>
      <tp t="s">
        <v>#N/A Invalid Security</v>
        <stp/>
        <stp>##V3_BDPV12</stp>
        <stp xml:space="preserve"> CompanyID</stp>
        <stp>Name</stp>
        <stp>[1.Weekly Download.xlsm]Coded!R126C7</stp>
        <tr r="G126" s="14"/>
      </tp>
      <tp t="s">
        <v>#N/A Invalid Security</v>
        <stp/>
        <stp>##V3_BDPV12</stp>
        <stp xml:space="preserve"> CompanyID</stp>
        <stp>Name</stp>
        <stp>[1.Weekly Download.xlsm]Coded!R286C7</stp>
        <tr r="G286" s="14"/>
      </tp>
      <tp t="s">
        <v>#N/A Invalid Security</v>
        <stp/>
        <stp>##V3_BDPV12</stp>
        <stp xml:space="preserve"> CompanyID</stp>
        <stp>Name</stp>
        <stp>[1.Weekly Download.xlsm]Coded!R296C7</stp>
        <tr r="G296" s="14"/>
      </tp>
      <tp t="s">
        <v>#N/A Invalid Security</v>
        <stp/>
        <stp>##V3_BDPV12</stp>
        <stp xml:space="preserve"> CompanyID</stp>
        <stp>Name</stp>
        <stp>[1.Weekly Download.xlsm]Coded!R246C7</stp>
        <tr r="G246" s="14"/>
      </tp>
      <tp t="s">
        <v>#N/A Invalid Security</v>
        <stp/>
        <stp>##V3_BDPV12</stp>
        <stp xml:space="preserve"> CompanyID</stp>
        <stp>Name</stp>
        <stp>[1.Weekly Download.xlsm]Coded!R256C7</stp>
        <tr r="G256" s="14"/>
      </tp>
      <tp t="s">
        <v>#N/A Invalid Security</v>
        <stp/>
        <stp>##V3_BDPV12</stp>
        <stp xml:space="preserve"> CompanyID</stp>
        <stp>Name</stp>
        <stp>[1.Weekly Download.xlsm]Coded!R266C7</stp>
        <tr r="G266" s="14"/>
      </tp>
      <tp t="s">
        <v>#N/A Invalid Security</v>
        <stp/>
        <stp>##V3_BDPV12</stp>
        <stp xml:space="preserve"> CompanyID</stp>
        <stp>Name</stp>
        <stp>[1.Weekly Download.xlsm]Coded!R276C7</stp>
        <tr r="G276" s="14"/>
      </tp>
      <tp t="s">
        <v>#N/A Invalid Security</v>
        <stp/>
        <stp>##V3_BDPV12</stp>
        <stp xml:space="preserve"> CompanyID</stp>
        <stp>Name</stp>
        <stp>[1.Weekly Download.xlsm]Coded!R206C7</stp>
        <tr r="G206" s="14"/>
      </tp>
      <tp t="s">
        <v>#N/A Invalid Security</v>
        <stp/>
        <stp>##V3_BDPV12</stp>
        <stp xml:space="preserve"> CompanyID</stp>
        <stp>Name</stp>
        <stp>[1.Weekly Download.xlsm]Coded!R216C7</stp>
        <tr r="G216" s="14"/>
      </tp>
      <tp t="s">
        <v>#N/A Invalid Security</v>
        <stp/>
        <stp>##V3_BDPV12</stp>
        <stp xml:space="preserve"> CompanyID</stp>
        <stp>Name</stp>
        <stp>[1.Weekly Download.xlsm]Coded!R226C7</stp>
        <tr r="G226" s="14"/>
      </tp>
      <tp t="s">
        <v>#N/A Invalid Security</v>
        <stp/>
        <stp>##V3_BDPV12</stp>
        <stp xml:space="preserve"> CompanyID</stp>
        <stp>Name</stp>
        <stp>[1.Weekly Download.xlsm]Coded!R236C7</stp>
        <tr r="G236" s="14"/>
      </tp>
      <tp t="s">
        <v>#N/A Invalid Security</v>
        <stp/>
        <stp>##V3_BDPV12</stp>
        <stp xml:space="preserve"> CompanyID</stp>
        <stp>Name</stp>
        <stp>[1.Weekly Download.xlsm]Coded!R306C7</stp>
        <tr r="G306" s="14"/>
      </tp>
      <tp t="s">
        <v>#N/A Invalid Security</v>
        <stp/>
        <stp>##V3_BDPV12</stp>
        <stp xml:space="preserve"> CompanyID</stp>
        <stp>Name</stp>
        <stp>[1.Weekly Download.xlsm]Coded!R316C7</stp>
        <tr r="G316" s="14"/>
      </tp>
      <tp t="s">
        <v>Ba2</v>
        <stp/>
        <stp>##V3_BDPV12</stp>
        <stp>XS2368569252 Corp</stp>
        <stp>RTG_MOODY</stp>
        <stp>[1.Weekly Download.xlsm]Coded!R175C8</stp>
        <tr r="H175" s="14"/>
        <tr r="H175" s="14"/>
      </tp>
      <tp t="s">
        <v>#N/A N/A</v>
        <stp/>
        <stp>##V3_BDPV12</stp>
        <stp>G238008 Corp</stp>
        <stp>RTG_MDY_ISSUER</stp>
        <stp>[1.Weekly Download.xlsm]Coded!R53C11</stp>
        <tr r="K53" s="14"/>
      </tp>
      <tp t="s">
        <v>#N/A N/A</v>
        <stp/>
        <stp>##V3_BDPV12</stp>
        <stp>XS2189769057 Corp</stp>
        <stp>RTG_MOODY</stp>
        <stp>[1.Weekly Download.xlsm]Coded!R296C8</stp>
        <tr r="H296" s="14"/>
      </tp>
      <tp t="s">
        <v>Baa1</v>
        <stp/>
        <stp>##V3_BDPV12</stp>
        <stp>3329 HK Equity</stp>
        <stp>RTG_MOODY_LONG_TERM</stp>
        <stp>[1.Weekly Download.xlsm]Coded!R192C21</stp>
        <tr r="U192" s="14"/>
        <tr r="U192" s="14"/>
        <tr r="U192" s="14"/>
      </tp>
      <tp t="s">
        <v>#N/A N/A</v>
        <stp/>
        <stp>##V3_BDPV12</stp>
        <stp>XS2407007942 Corp</stp>
        <stp>RTG_MOODY</stp>
        <stp>[1.Weekly Download.xlsm]Coded!R131C8</stp>
        <tr r="H131" s="14"/>
      </tp>
      <tp t="s">
        <v>#N/A N/A</v>
        <stp/>
        <stp>##V3_BDPV12</stp>
        <stp>XS2199572111 Corp</stp>
        <stp>RTG_MOODY</stp>
        <stp>[1.Weekly Download.xlsm]Coded!R297C8</stp>
        <tr r="H297" s="14"/>
      </tp>
      <tp t="s">
        <v>WR</v>
        <stp/>
        <stp>##V3_BDPV12</stp>
        <stp>XS2176772031 Corp</stp>
        <stp>RTG_MOODY</stp>
        <stp>[1.Weekly Download.xlsm]Coded!R299C8</stp>
        <tr r="H299" s="14"/>
        <tr r="H299" s="14"/>
      </tp>
      <tp t="s">
        <v>#N/A N/A</v>
        <stp/>
        <stp>##V3_BDPV12</stp>
        <stp>XS2280638607 Corp</stp>
        <stp>RTG_MOODY</stp>
        <stp>[1.Weekly Download.xlsm]Coded!R259C8</stp>
        <tr r="H259" s="14"/>
      </tp>
      <tp t="s">
        <v>Baa3</v>
        <stp/>
        <stp>##V3_BDPV12</stp>
        <stp>XS2249848719 Corp</stp>
        <stp>RTG_MOODY</stp>
        <stp>[1.Weekly Download.xlsm]Coded!R241C8</stp>
        <tr r="H241" s="14"/>
        <tr r="H241" s="14"/>
      </tp>
      <tp t="s">
        <v>#N/A N/A</v>
        <stp/>
        <stp>##V3_BDPV12</stp>
        <stp>XS2293903840 Corp</stp>
        <stp>RTG_MOODY</stp>
        <stp>[1.Weekly Download.xlsm]Coded!R254C8</stp>
        <tr r="H254" s="14"/>
      </tp>
      <tp t="s">
        <v>#N/A N/A</v>
        <stp/>
        <stp>##V3_BDPV12</stp>
        <stp>G228006 Corp</stp>
        <stp>RTG_MDY_ISSUER</stp>
        <stp>[1.Weekly Download.xlsm]Coded!R94C11</stp>
        <tr r="K94" s="14"/>
      </tp>
      <tp t="s">
        <v>#N/A N/A</v>
        <stp/>
        <stp>##V3_BDPV12</stp>
        <stp>G228007 Corp</stp>
        <stp>RTG_MDY_ISSUER</stp>
        <stp>[1.Weekly Download.xlsm]Coded!R97C11</stp>
        <tr r="K97" s="14"/>
      </tp>
      <tp t="s">
        <v>#N/A N/A</v>
        <stp/>
        <stp>##V3_BDPV12</stp>
        <stp>XS2429785954 Corp</stp>
        <stp>GUARANTOR</stp>
        <stp>[1.Weekly Download.xlsm]Coded!R119C5</stp>
        <tr r="E119" s="14"/>
      </tp>
      <tp t="s">
        <v>#N/A N/A</v>
        <stp/>
        <stp>##V3_BDPV12</stp>
        <stp>XS2357352702 Corp</stp>
        <stp>GUARANTOR</stp>
        <stp>[1.Weekly Download.xlsm]Coded!R189C5</stp>
        <tr r="E189" s="14"/>
      </tp>
      <tp t="s">
        <v>#N/A N/A</v>
        <stp/>
        <stp>##V3_BDPV12</stp>
        <stp>XS2455963590 Corp</stp>
        <stp>GUARANTOR</stp>
        <stp>[1.Weekly Download.xlsm]Coded!R109C5</stp>
        <tr r="E109" s="14"/>
      </tp>
      <tp t="s">
        <v>SUBSIDIARIES</v>
        <stp/>
        <stp>##V3_BDPV12</stp>
        <stp>XS2279822683 Corp</stp>
        <stp>GUARANTOR</stp>
        <stp>[1.Weekly Download.xlsm]Coded!R256C5</stp>
        <tr r="E256" s="14"/>
        <tr r="E256" s="14"/>
      </tp>
      <tp t="s">
        <v>#N/A N/A</v>
        <stp/>
        <stp>##V3_BDPV12</stp>
        <stp>XS2405490850 Corp</stp>
        <stp>GUARANTOR</stp>
        <stp>[1.Weekly Download.xlsm]Coded!R134C5</stp>
        <tr r="E134" s="14"/>
      </tp>
      <tp t="s">
        <v>#N/A N/A</v>
        <stp/>
        <stp>##V3_BDPV12</stp>
        <stp>G238052 Corp</stp>
        <stp>RTG_MDY_LT_CORP_FAMILY</stp>
        <stp>[1.Weekly Download.xlsm]Coded!R52C14</stp>
        <tr r="N52" s="14"/>
      </tp>
      <tp t="s">
        <v>#N/A N/A</v>
        <stp/>
        <stp>##V3_BDPV12</stp>
        <stp>XS2179326371 Corp</stp>
        <stp>GUARANTOR</stp>
        <stp>[1.Weekly Download.xlsm]Coded!R303C5</stp>
        <tr r="E303" s="14"/>
      </tp>
      <tp t="s">
        <v>SUBSIDIARIES</v>
        <stp/>
        <stp>##V3_BDPV12</stp>
        <stp>XS2333523814 Corp</stp>
        <stp>GUARANTOR</stp>
        <stp>[1.Weekly Download.xlsm]Coded!R232C5</stp>
        <tr r="E232" s="14"/>
        <tr r="E232" s="14"/>
      </tp>
      <tp t="s">
        <v>YUYAO SHUNCAI INVESTMENT</v>
        <stp/>
        <stp>##V3_BDPV12</stp>
        <stp>XS2361280162 Corp</stp>
        <stp>GUARANTOR</stp>
        <stp>[1.Weekly Download.xlsm]Coded!R179C5</stp>
        <tr r="E179" s="14"/>
        <tr r="E179" s="14"/>
      </tp>
      <tp t="s">
        <v>YANGO GROUP CO LTD</v>
        <stp/>
        <stp>##V3_BDPV12</stp>
        <stp>XS2203986927 Corp</stp>
        <stp>GUARANTOR</stp>
        <stp>[1.Weekly Download.xlsm]Coded!R223C5</stp>
        <tr r="E223" s="14"/>
        <tr r="E223" s="14"/>
      </tp>
      <tp t="s">
        <v>CHINA POWER CONSTR</v>
        <stp/>
        <stp>##V3_BDPV12</stp>
        <stp>XS2269194499 Corp</stp>
        <stp>GUARANTOR</stp>
        <stp>[1.Weekly Download.xlsm]Coded!R234C5</stp>
        <tr r="E234" s="14"/>
        <tr r="E234" s="14"/>
      </tp>
      <tp t="s">
        <v>CHINA OVERSEAS GRAND OCE</v>
        <stp/>
        <stp>##V3_BDPV12</stp>
        <stp>XS2295983410 Corp</stp>
        <stp>GUARANTOR</stp>
        <stp>[1.Weekly Download.xlsm]Coded!R248C5</stp>
        <tr r="E248" s="14"/>
        <tr r="E248" s="14"/>
      </tp>
      <tp t="s">
        <v>LINYI CITY CONS INVT</v>
        <stp/>
        <stp>##V3_BDPV12</stp>
        <stp>XS2094050593 Corp</stp>
        <stp>GUARANTOR</stp>
        <stp>[1.Weekly Download.xlsm]Coded!R278C5</stp>
        <tr r="E278" s="14"/>
        <tr r="E278" s="14"/>
      </tp>
      <tp t="s">
        <v>JIANGSU ZHONGNAN CONSTRU</v>
        <stp/>
        <stp>##V3_BDPV12</stp>
        <stp>XS2288886216 Corp</stp>
        <stp>GUARANTOR</stp>
        <stp>[1.Weekly Download.xlsm]Coded!R233C5</stp>
        <tr r="E233" s="14"/>
        <tr r="E233" s="14"/>
      </tp>
      <tp t="s">
        <v>#N/A N/A</v>
        <stp/>
        <stp>##V3_BDPV12</stp>
        <stp>XS2298176988 Corp</stp>
        <stp>GUARANTOR</stp>
        <stp>[1.Weekly Download.xlsm]Coded!R238C5</stp>
        <tr r="E238" s="14"/>
      </tp>
      <tp t="s">
        <v>CHINA COMM CONSTRUCTION</v>
        <stp/>
        <stp>##V3_BDPV12</stp>
        <stp>XS2102904864 Corp</stp>
        <stp>GUARANTOR</stp>
        <stp>[1.Weekly Download.xlsm]Coded!R313C5</stp>
        <tr r="E313" s="14"/>
        <tr r="E313" s="14"/>
      </tp>
      <tp t="s">
        <v>HSBC INSTITUTIONAL TRUST</v>
        <stp/>
        <stp>##V3_BDPV12</stp>
        <stp>XS2290959860 Corp</stp>
        <stp>GUARANTOR</stp>
        <stp>[1.Weekly Download.xlsm]Coded!R251C5</stp>
        <tr r="E251" s="14"/>
        <tr r="E251" s="14"/>
      </tp>
      <tp t="s">
        <v>ZHUHAI HUAFA GROUP CO</v>
        <stp/>
        <stp>##V3_BDPV12</stp>
        <stp>XS2371895074 Corp</stp>
        <stp>GUARANTOR</stp>
        <stp>[1.Weekly Download.xlsm]Coded!R168C5</stp>
        <tr r="E168" s="14"/>
        <tr r="E168" s="14"/>
      </tp>
      <tp t="s">
        <v>SHANDONG GOLD GR</v>
        <stp/>
        <stp>##V3_BDPV12</stp>
        <stp>XS2379669299 Corp</stp>
        <stp>GUARANTOR</stp>
        <stp>[1.Weekly Download.xlsm]Coded!R162C5</stp>
        <tr r="E162" s="14"/>
        <tr r="E162" s="14"/>
      </tp>
      <tp t="s">
        <v>#N/A N/A</v>
        <stp/>
        <stp>##V3_BDPV12</stp>
        <stp>XS2085545494 Corp</stp>
        <stp>GUARANTOR</stp>
        <stp>[1.Weekly Download.xlsm]Coded!R308C5</stp>
        <tr r="E308" s="14"/>
      </tp>
      <tp t="s">
        <v>ZHUHAI HUAFA GROUP CO</v>
        <stp/>
        <stp>##V3_BDPV12</stp>
        <stp>XS2379456895 Corp</stp>
        <stp>GUARANTOR</stp>
        <stp>[1.Weekly Download.xlsm]Coded!R158C5</stp>
        <tr r="E158" s="14"/>
        <tr r="E158" s="14"/>
      </tp>
      <tp t="s">
        <v>#N/A N/A</v>
        <stp/>
        <stp>##V3_BDPV12</stp>
        <stp>7650022 CompanyID</stp>
        <stp>RTG_SP_LT_LC_ISSUER_CREDIT</stp>
        <stp>[1.Weekly Download.xlsm]Coded!R265C41</stp>
        <tr r="AO265" s="14"/>
        <tr r="AO265" s="14"/>
      </tp>
      <tp t="s">
        <v>A3</v>
        <stp/>
        <stp>##V3_BDPV12</stp>
        <stp>23 HK Equity</stp>
        <stp>RTG_MDY_FOREIGN_LT_BANK_DEPOSITS</stp>
        <stp>[1.Weekly Download.xlsm]Coded!R106C60</stp>
        <tr r="BH106" s="14"/>
        <tr r="BH106" s="14"/>
      </tp>
      <tp t="s">
        <v>#N/A N/A</v>
        <stp/>
        <stp>##V3_BDPV12</stp>
        <stp>XS2427980821 Corp</stp>
        <stp>RTG_MDY_FOREIGN_LT_BANK_DEPOSITS</stp>
        <stp>[1.Weekly Download.xlsm]Coded!R114C12</stp>
        <tr r="L114" s="14"/>
      </tp>
      <tp t="s">
        <v>PIONEER REWARD LTD</v>
        <stp/>
        <stp>##V3_BDPV12</stp>
        <stp>XS2663498314 Corp</stp>
        <stp>NAME</stp>
        <stp>[1.Weekly Download.xlsm]Coded!R20C4</stp>
        <tr r="D20" s="14"/>
        <tr r="D20" s="14"/>
      </tp>
      <tp t="s">
        <v>31/7/2023</v>
        <stp/>
        <stp>##V3_BDPV12</stp>
        <stp>XS2662422802 Corp</stp>
        <stp>SECURITY_PRICING_DATE</stp>
        <stp>[1.Weekly Download.xlsm]Coded!R21C3</stp>
        <tr r="C21" s="14"/>
        <tr r="C21" s="14"/>
      </tp>
      <tp t="s">
        <v>TAIHU NEW CITY ASSET MAN</v>
        <stp/>
        <stp>##V3_BDPV12</stp>
        <stp>XS2648499007 Corp</stp>
        <stp>NAME</stp>
        <stp>[1.Weekly Download.xlsm]Coded!R23C4</stp>
        <tr r="D23" s="14"/>
        <tr r="D23" s="14"/>
      </tp>
      <tp t="s">
        <v>#N/A N/A</v>
        <stp/>
        <stp>##V3_BDPV12</stp>
        <stp>XS2278537787 Corp</stp>
        <stp>RTG_MDY_FOREIGN_LT_BANK_DEPOSITS</stp>
        <stp>[1.Weekly Download.xlsm]Coded!R239C12</stp>
        <tr r="L239" s="14"/>
      </tp>
      <tp t="s">
        <v>6/6/2023</v>
        <stp/>
        <stp>##V3_BDPV12</stp>
        <stp>XS2618570068 Corp</stp>
        <stp>SECURITY_PRICING_DATE</stp>
        <stp>[1.Weekly Download.xlsm]Coded!R24C3</stp>
        <tr r="C24" s="14"/>
        <tr r="C24" s="14"/>
      </tp>
      <tp t="s">
        <v>#N/A N/A</v>
        <stp/>
        <stp>##V3_BDPV12</stp>
        <stp>XS2266935993 Corp</stp>
        <stp>RTG_MDY_FOREIGN_LT_BANK_DEPOSITS</stp>
        <stp>[1.Weekly Download.xlsm]Coded!R169C12</stp>
        <tr r="L169" s="14"/>
      </tp>
      <tp t="s">
        <v>#N/A N/A</v>
        <stp/>
        <stp>##V3_BDPV12</stp>
        <stp>XS2469032630 Corp</stp>
        <stp>RTG_MDY_FOREIGN_LT_BANK_DEPOSITS</stp>
        <stp>[1.Weekly Download.xlsm]Coded!R107C12</stp>
        <tr r="L107" s="14"/>
      </tp>
      <tp t="s">
        <v>#N/A N/A</v>
        <stp/>
        <stp>##V3_BDPV12</stp>
        <stp>XS2279822683 Corp</stp>
        <stp>RTG_MDY_FOREIGN_LT_BANK_DEPOSITS</stp>
        <stp>[1.Weekly Download.xlsm]Coded!R256C12</stp>
        <tr r="L256" s="14"/>
      </tp>
      <tp t="s">
        <v>#N/A N/A</v>
        <stp/>
        <stp>##V3_BDPV12</stp>
        <stp>XS2368463779 Corp</stp>
        <stp>RTG_MDY_FOREIGN_LT_BANK_DEPOSITS</stp>
        <stp>[1.Weekly Download.xlsm]Coded!R177C12</stp>
        <tr r="L177" s="14"/>
      </tp>
      <tp t="s">
        <v>22/8/2023</v>
        <stp/>
        <stp>##V3_BDPV12</stp>
        <stp>XS2661086483 Corp</stp>
        <stp>SECURITY_PRICING_DATE</stp>
        <stp>[1.Weekly Download.xlsm]Coded!R15C3</stp>
        <tr r="C15" s="14"/>
        <tr r="C15" s="14"/>
      </tp>
      <tp t="s">
        <v>#N/A N/A</v>
        <stp/>
        <stp>##V3_BDPV12</stp>
        <stp>G228012 Corp</stp>
        <stp>RTG_MOODY_LONG_TERM</stp>
        <stp>[1.Weekly Download.xlsm]Coded!R91C13</stp>
        <tr r="M91" s="14"/>
      </tp>
      <tp t="s">
        <v>#N/A N/A</v>
        <stp/>
        <stp>##V3_BDPV12</stp>
        <stp>G228032 Corp</stp>
        <stp>RTG_MOODY_LONG_TERM</stp>
        <stp>[1.Weekly Download.xlsm]Coded!R81C13</stp>
        <tr r="M81" s="14"/>
      </tp>
      <tp t="s">
        <v>#N/A N/A</v>
        <stp/>
        <stp>##V3_BDPV12</stp>
        <stp>XS2447542874 Corp</stp>
        <stp>RTG_MDY_FOREIGN_LT_BANK_DEPOSITS</stp>
        <stp>[1.Weekly Download.xlsm]Coded!R112C12</stp>
        <tr r="L112" s="14"/>
      </tp>
      <tp t="s">
        <v>#N/A N/A</v>
        <stp/>
        <stp>##V3_BDPV12</stp>
        <stp>XS2347769833 Corp</stp>
        <stp>RTG_MDY_FOREIGN_LT_BANK_DEPOSITS</stp>
        <stp>[1.Weekly Download.xlsm]Coded!R204C12</stp>
        <tr r="L204" s="14"/>
      </tp>
      <tp t="s">
        <v>23/5/2023</v>
        <stp/>
        <stp>##V3_BDPV12</stp>
        <stp>G2380130 Corp</stp>
        <stp>INT_ACC_DT</stp>
        <stp>[1.Weekly Download.xlsm]Coded!R40C47</stp>
        <tr r="AU40" s="14"/>
        <tr r="AU40" s="14"/>
        <tr r="AU40" s="14"/>
      </tp>
      <tp t="s">
        <v>#N/A N/A</v>
        <stp/>
        <stp>##V3_BDPV12</stp>
        <stp>XS2379486884 Corp</stp>
        <stp>RTG_SP</stp>
        <stp>[1.Weekly Download.xlsm]Coded!R160C9</stp>
        <tr r="I160" s="14"/>
      </tp>
      <tp t="s">
        <v>#N/A N/A</v>
        <stp/>
        <stp>##V3_BDPV12</stp>
        <stp>XS2447552089 Corp</stp>
        <stp>RTG_SP</stp>
        <stp>[1.Weekly Download.xlsm]Coded!R101C9</stp>
        <tr r="I101" s="14"/>
      </tp>
      <tp t="s">
        <v>#N/A N/A</v>
        <stp/>
        <stp>##V3_BDPV12</stp>
        <stp>HK0000744802 Corp</stp>
        <stp>FIXED_REOFFER_SPRD_TO_GOVT_BENCH</stp>
        <stp>[1.Weekly Download.xlsm]Coded!R185C27</stp>
        <tr r="AA185" s="14"/>
      </tp>
      <tp t="s">
        <v>#N/A N/A</v>
        <stp/>
        <stp>##V3_BDPV12</stp>
        <stp>HK0000814258 Corp</stp>
        <stp>RTG_SP</stp>
        <stp>[1.Weekly Download.xlsm]Coded!R113C9</stp>
        <tr r="I113" s="14"/>
      </tp>
      <tp t="s">
        <v>#N/A N/A</v>
        <stp/>
        <stp>##V3_BDPV12</stp>
        <stp>XS2417388175 Corp</stp>
        <stp>RTG_SP</stp>
        <stp>[1.Weekly Download.xlsm]Coded!R128C9</stp>
        <tr r="I128" s="14"/>
      </tp>
      <tp t="s">
        <v>#N/A N/A</v>
        <stp/>
        <stp>##V3_BDPV12</stp>
        <stp>G2380105 Corp</stp>
        <stp>SPREAD_TO_TSY_ISSUE</stp>
        <stp>[1.Weekly Download.xlsm]Coded!R35C26</stp>
        <tr r="Z35" s="14"/>
      </tp>
      <tp t="s">
        <v>#N/A N/A</v>
        <stp/>
        <stp>##V3_BDPV12</stp>
        <stp>HK0000732815 Corp</stp>
        <stp>FIXED_REOFFER_SPRD_TO_GOVT_BENCH</stp>
        <stp>[1.Weekly Download.xlsm]Coded!R200C27</stp>
        <tr r="AA200" s="14"/>
      </tp>
      <tp>
        <v>6.2</v>
        <stp/>
        <stp>##V3_BDPV12</stp>
        <stp>G238032 Corp</stp>
        <stp>CPN</stp>
        <stp>[1.Weekly Download.xlsm]Coded!R67C51</stp>
        <tr r="AY67" s="14"/>
        <tr r="AY67" s="14"/>
      </tp>
      <tp>
        <v>5.4</v>
        <stp/>
        <stp>##V3_BDPV12</stp>
        <stp>G238052 Corp</stp>
        <stp>CPN</stp>
        <stp>[1.Weekly Download.xlsm]Coded!R52C51</stp>
        <tr r="AY52" s="14"/>
        <tr r="AY52" s="14"/>
      </tp>
      <tp t="s">
        <v>#N/A N/A</v>
        <stp/>
        <stp>##V3_BDPV12</stp>
        <stp>XS2102904864 Corp</stp>
        <stp>RTG_SP</stp>
        <stp>[1.Weekly Download.xlsm]Coded!R313C9</stp>
        <tr r="I313" s="14"/>
      </tp>
      <tp t="s">
        <v>NR</v>
        <stp/>
        <stp>##V3_BDPV12</stp>
        <stp>XS2223574380 Corp</stp>
        <stp>RTG_SP</stp>
        <stp>[1.Weekly Download.xlsm]Coded!R281C9</stp>
        <tr r="I281" s="14"/>
        <tr r="I281" s="14"/>
      </tp>
      <tp t="s">
        <v>#N/A N/A</v>
        <stp/>
        <stp>##V3_BDPV12</stp>
        <stp>XS2320304376 Corp</stp>
        <stp>RTG_SP</stp>
        <stp>[1.Weekly Download.xlsm]Coded!R208C9</stp>
        <tr r="I208" s="14"/>
      </tp>
      <tp t="s">
        <v>#N/A N/A</v>
        <stp/>
        <stp>##V3_BDPV12</stp>
        <stp>XS2123955952 Corp</stp>
        <stp>RTG_SP</stp>
        <stp>[1.Weekly Download.xlsm]Coded!R310C9</stp>
        <tr r="I310" s="14"/>
      </tp>
      <tp t="s">
        <v>#N/A N/A</v>
        <stp/>
        <stp>##V3_BDPV12</stp>
        <stp>XS2284243586 Corp</stp>
        <stp>RTG_SP</stp>
        <stp>[1.Weekly Download.xlsm]Coded!R246C9</stp>
        <tr r="I246" s="14"/>
      </tp>
      <tp t="s">
        <v>#N/A N/A</v>
        <stp/>
        <stp>##V3_BDPV12</stp>
        <stp>XS2374621493 Corp</stp>
        <stp>RTG_SP</stp>
        <stp>[1.Weekly Download.xlsm]Coded!R163C9</stp>
        <tr r="I163" s="14"/>
      </tp>
      <tp t="s">
        <v>#N/A N/A</v>
        <stp/>
        <stp>##V3_BDPV12</stp>
        <stp>XS2269194499 Corp</stp>
        <stp>RTG_SP</stp>
        <stp>[1.Weekly Download.xlsm]Coded!R234C9</stp>
        <tr r="I234" s="14"/>
      </tp>
      <tp t="s">
        <v>#N/A N/A</v>
        <stp/>
        <stp>##V3_BDPV12</stp>
        <stp>XS2125422290 Corp</stp>
        <stp>RTG_SP</stp>
        <stp>[1.Weekly Download.xlsm]Coded!R311C9</stp>
        <tr r="I311" s="14"/>
      </tp>
      <tp t="s">
        <v>1810 HK</v>
        <stp/>
        <stp>##V3_BDPV12</stp>
        <stp>USY77108AF80 Corp</stp>
        <stp>GUARANTOR_EQY_TICKER</stp>
        <stp>[1.Weekly Download.xlsm]Coded!R182C18</stp>
        <tr r="R182" s="14"/>
        <tr r="R182" s="14"/>
        <tr r="R182" s="14"/>
        <tr r="R182" s="14"/>
      </tp>
      <tp t="s">
        <v>#N/A N/A</v>
        <stp/>
        <stp>##V3_BDPV12</stp>
        <stp>6066 HK Equity</stp>
        <stp>RTG_MDY_ISSUER</stp>
        <stp>[1.Weekly Download.xlsm]Coded!R201C59</stp>
        <tr r="BG201" s="14"/>
      </tp>
      <tp t="s">
        <v>#N/A N/A</v>
        <stp/>
        <stp>##V3_BDPV12</stp>
        <stp>6058 HK Equity</stp>
        <stp>RTG_MDY_ISSUER</stp>
        <stp>[1.Weekly Download.xlsm]Coded!R247C59</stp>
        <tr r="BG247" s="14"/>
      </tp>
      <tp t="s">
        <v>#N/A N/A</v>
        <stp/>
        <stp>##V3_BDPV12</stp>
        <stp>6066 HK Equity</stp>
        <stp>RTG_MDY_ISSUER</stp>
        <stp>[1.Weekly Download.xlsm]Coded!R288C59</stp>
        <tr r="BG288" s="14"/>
      </tp>
      <tp t="s">
        <v>Bank of Communications Financi</v>
        <stp/>
        <stp>##V3_BDPV12</stp>
        <stp>20204333 CompanyID</stp>
        <stp>Name</stp>
        <stp>[1.Weekly Download.xlsm]Coded!R194C7</stp>
        <tr r="G194" s="14"/>
        <tr r="G194" s="14"/>
      </tp>
      <tp t="s">
        <v>#N/A Invalid Security</v>
        <stp/>
        <stp>##V3_BDPV12</stp>
        <stp xml:space="preserve"> CompanyID</stp>
        <stp>Name</stp>
        <stp>[1.Weekly Download.xlsm]Coded!R187C7</stp>
        <tr r="G187" s="14"/>
      </tp>
      <tp t="s">
        <v>#N/A Invalid Security</v>
        <stp/>
        <stp>##V3_BDPV12</stp>
        <stp xml:space="preserve"> CompanyID</stp>
        <stp>Name</stp>
        <stp>[1.Weekly Download.xlsm]Coded!R197C7</stp>
        <tr r="G197" s="14"/>
      </tp>
      <tp t="s">
        <v>#N/A Invalid Security</v>
        <stp/>
        <stp>##V3_BDPV12</stp>
        <stp xml:space="preserve"> CompanyID</stp>
        <stp>Name</stp>
        <stp>[1.Weekly Download.xlsm]Coded!R147C7</stp>
        <tr r="G147" s="14"/>
      </tp>
      <tp t="s">
        <v>#N/A Invalid Security</v>
        <stp/>
        <stp>##V3_BDPV12</stp>
        <stp xml:space="preserve"> CompanyID</stp>
        <stp>Name</stp>
        <stp>[1.Weekly Download.xlsm]Coded!R157C7</stp>
        <tr r="G157" s="14"/>
      </tp>
      <tp t="s">
        <v>#N/A Invalid Security</v>
        <stp/>
        <stp>##V3_BDPV12</stp>
        <stp xml:space="preserve"> CompanyID</stp>
        <stp>Name</stp>
        <stp>[1.Weekly Download.xlsm]Coded!R167C7</stp>
        <tr r="G167" s="14"/>
      </tp>
      <tp t="s">
        <v>#N/A Invalid Security</v>
        <stp/>
        <stp>##V3_BDPV12</stp>
        <stp xml:space="preserve"> CompanyID</stp>
        <stp>Name</stp>
        <stp>[1.Weekly Download.xlsm]Coded!R177C7</stp>
        <tr r="G177" s="14"/>
      </tp>
      <tp t="s">
        <v>#N/A Invalid Security</v>
        <stp/>
        <stp>##V3_BDPV12</stp>
        <stp xml:space="preserve"> CompanyID</stp>
        <stp>Name</stp>
        <stp>[1.Weekly Download.xlsm]Coded!R107C7</stp>
        <tr r="G107" s="14"/>
      </tp>
      <tp t="s">
        <v>#N/A Invalid Security</v>
        <stp/>
        <stp>##V3_BDPV12</stp>
        <stp xml:space="preserve"> CompanyID</stp>
        <stp>Name</stp>
        <stp>[1.Weekly Download.xlsm]Coded!R117C7</stp>
        <tr r="G117" s="14"/>
      </tp>
      <tp t="s">
        <v>#N/A Invalid Security</v>
        <stp/>
        <stp>##V3_BDPV12</stp>
        <stp xml:space="preserve"> CompanyID</stp>
        <stp>Name</stp>
        <stp>[1.Weekly Download.xlsm]Coded!R127C7</stp>
        <tr r="G127" s="14"/>
      </tp>
      <tp t="s">
        <v>#N/A Invalid Security</v>
        <stp/>
        <stp>##V3_BDPV12</stp>
        <stp xml:space="preserve"> CompanyID</stp>
        <stp>Name</stp>
        <stp>[1.Weekly Download.xlsm]Coded!R287C7</stp>
        <tr r="G287" s="14"/>
      </tp>
      <tp t="s">
        <v>#N/A Invalid Security</v>
        <stp/>
        <stp>##V3_BDPV12</stp>
        <stp xml:space="preserve"> CompanyID</stp>
        <stp>Name</stp>
        <stp>[1.Weekly Download.xlsm]Coded!R297C7</stp>
        <tr r="G297" s="14"/>
      </tp>
      <tp t="s">
        <v>#N/A Invalid Security</v>
        <stp/>
        <stp>##V3_BDPV12</stp>
        <stp xml:space="preserve"> CompanyID</stp>
        <stp>Name</stp>
        <stp>[1.Weekly Download.xlsm]Coded!R247C7</stp>
        <tr r="G247" s="14"/>
      </tp>
      <tp t="s">
        <v>#N/A Invalid Security</v>
        <stp/>
        <stp>##V3_BDPV12</stp>
        <stp xml:space="preserve"> CompanyID</stp>
        <stp>Name</stp>
        <stp>[1.Weekly Download.xlsm]Coded!R257C7</stp>
        <tr r="G257" s="14"/>
      </tp>
      <tp t="s">
        <v>#N/A Invalid Security</v>
        <stp/>
        <stp>##V3_BDPV12</stp>
        <stp xml:space="preserve"> CompanyID</stp>
        <stp>Name</stp>
        <stp>[1.Weekly Download.xlsm]Coded!R267C7</stp>
        <tr r="G267" s="14"/>
      </tp>
      <tp t="s">
        <v>#N/A Invalid Security</v>
        <stp/>
        <stp>##V3_BDPV12</stp>
        <stp xml:space="preserve"> CompanyID</stp>
        <stp>Name</stp>
        <stp>[1.Weekly Download.xlsm]Coded!R277C7</stp>
        <tr r="G277" s="14"/>
      </tp>
      <tp t="s">
        <v>#N/A Invalid Security</v>
        <stp/>
        <stp>##V3_BDPV12</stp>
        <stp xml:space="preserve"> CompanyID</stp>
        <stp>Name</stp>
        <stp>[1.Weekly Download.xlsm]Coded!R207C7</stp>
        <tr r="G207" s="14"/>
      </tp>
      <tp t="s">
        <v>#N/A Invalid Security</v>
        <stp/>
        <stp>##V3_BDPV12</stp>
        <stp xml:space="preserve"> CompanyID</stp>
        <stp>Name</stp>
        <stp>[1.Weekly Download.xlsm]Coded!R217C7</stp>
        <tr r="G217" s="14"/>
      </tp>
      <tp t="s">
        <v>#N/A Invalid Security</v>
        <stp/>
        <stp>##V3_BDPV12</stp>
        <stp xml:space="preserve"> CompanyID</stp>
        <stp>Name</stp>
        <stp>[1.Weekly Download.xlsm]Coded!R227C7</stp>
        <tr r="G227" s="14"/>
      </tp>
      <tp t="s">
        <v>#N/A Invalid Security</v>
        <stp/>
        <stp>##V3_BDPV12</stp>
        <stp xml:space="preserve"> CompanyID</stp>
        <stp>Name</stp>
        <stp>[1.Weekly Download.xlsm]Coded!R237C7</stp>
        <tr r="G237" s="14"/>
      </tp>
      <tp t="s">
        <v>#N/A Invalid Security</v>
        <stp/>
        <stp>##V3_BDPV12</stp>
        <stp xml:space="preserve"> CompanyID</stp>
        <stp>Name</stp>
        <stp>[1.Weekly Download.xlsm]Coded!R307C7</stp>
        <tr r="G307" s="14"/>
      </tp>
      <tp t="s">
        <v>#N/A Invalid Security</v>
        <stp/>
        <stp>##V3_BDPV12</stp>
        <stp xml:space="preserve"> CompanyID</stp>
        <stp>Name</stp>
        <stp>[1.Weekly Download.xlsm]Coded!R317C7</stp>
        <tr r="G317" s="14"/>
      </tp>
      <tp t="s">
        <v>#N/A N/A</v>
        <stp/>
        <stp>##V3_BDPV12</stp>
        <stp>6099 HK Equity</stp>
        <stp>RTG_MDY_ISSUER</stp>
        <stp>[1.Weekly Download.xlsm]Coded!R152C59</stp>
        <tr r="BG152" s="14"/>
      </tp>
      <tp t="s">
        <v>#N/A N/A</v>
        <stp/>
        <stp>##V3_BDPV12</stp>
        <stp>6066 HK Equity</stp>
        <stp>RTG_MDY_ISSUER</stp>
        <stp>[1.Weekly Download.xlsm]Coded!R201C19</stp>
        <tr r="S201" s="14"/>
        <tr r="S201" s="14"/>
      </tp>
      <tp t="s">
        <v>#N/A N/A</v>
        <stp/>
        <stp>##V3_BDPV12</stp>
        <stp>6066 HK Equity</stp>
        <stp>RTG_MDY_ISSUER</stp>
        <stp>[1.Weekly Download.xlsm]Coded!R288C19</stp>
        <tr r="S288" s="14"/>
        <tr r="S288" s="14"/>
      </tp>
      <tp t="s">
        <v>#N/A Field Not Applicable</v>
        <stp/>
        <stp>##V3_BDPV12</stp>
        <stp>US88032XBD57 Corp</stp>
        <stp>GUARANTOR_EQY_TICKER</stp>
        <stp>[1.Weekly Download.xlsm]Coded!R228C18</stp>
        <tr r="R228" s="14"/>
        <tr r="R228" s="14"/>
        <tr r="R228" s="14"/>
      </tp>
      <tp t="s">
        <v>Baa1</v>
        <stp/>
        <stp>##V3_BDPV12</stp>
        <stp>XS2417388175 Corp</stp>
        <stp>RTG_MOODY</stp>
        <stp>[1.Weekly Download.xlsm]Coded!R128C8</stp>
        <tr r="H128" s="14"/>
        <tr r="H128" s="14"/>
      </tp>
      <tp t="s">
        <v>Baa2</v>
        <stp/>
        <stp>##V3_BDPV12</stp>
        <stp>XS2345988211 Corp</stp>
        <stp>RTG_MOODY</stp>
        <stp>[1.Weekly Download.xlsm]Coded!R199C8</stp>
        <tr r="H199" s="14"/>
        <tr r="H199" s="14"/>
      </tp>
      <tp t="s">
        <v>WR</v>
        <stp/>
        <stp>##V3_BDPV12</stp>
        <stp>XS2208864418 Corp</stp>
        <stp>RTG_MOODY</stp>
        <stp>[1.Weekly Download.xlsm]Coded!R292C8</stp>
        <tr r="H292" s="14"/>
        <tr r="H292" s="14"/>
      </tp>
      <tp t="s">
        <v>#N/A N/A</v>
        <stp/>
        <stp>##V3_BDPV12</stp>
        <stp>G228012 Corp</stp>
        <stp>RTG_MDY_ISSUER</stp>
        <stp>[1.Weekly Download.xlsm]Coded!R91C11</stp>
        <tr r="K91" s="14"/>
      </tp>
      <tp t="s">
        <v>Baa1</v>
        <stp/>
        <stp>##V3_BDPV12</stp>
        <stp>XS2384202292 Corp</stp>
        <stp>RTG_MOODY</stp>
        <stp>[1.Weekly Download.xlsm]Coded!R148C8</stp>
        <tr r="H148" s="14"/>
        <tr r="H148" s="14"/>
      </tp>
      <tp t="s">
        <v>#N/A N/A</v>
        <stp/>
        <stp>##V3_BDPV12</stp>
        <stp>G228014 Corp</stp>
        <stp>RTG_MDY_ISSUER</stp>
        <stp>[1.Weekly Download.xlsm]Coded!R90C11</stp>
        <tr r="K90" s="14"/>
      </tp>
      <tp t="s">
        <v>Cu</v>
        <stp/>
        <stp>##V3_BDPV12</stp>
        <stp>XS2342499592 Corp</stp>
        <stp>RTG_MOODY</stp>
        <stp>[1.Weekly Download.xlsm]Coded!R219C8</stp>
        <tr r="H219" s="14"/>
        <tr r="H219" s="14"/>
      </tp>
      <tp t="s">
        <v>#N/A N/A</v>
        <stp/>
        <stp>##V3_BDPV12</stp>
        <stp>XS2258259808 Corp</stp>
        <stp>GUARANTOR</stp>
        <stp>[1.Weekly Download.xlsm]Coded!R268C5</stp>
        <tr r="E268" s="14"/>
      </tp>
      <tp t="s">
        <v>#N/A N/A</v>
        <stp/>
        <stp>##V3_BDPV12</stp>
        <stp>G238046 Corp</stp>
        <stp>RTG_MDY_LT_CORP_FAMILY</stp>
        <stp>[1.Weekly Download.xlsm]Coded!R56C14</stp>
        <tr r="N56" s="14"/>
      </tp>
      <tp t="s">
        <v>CITIC SECURITIES INTERNA</v>
        <stp/>
        <stp>##V3_BDPV12</stp>
        <stp>XS2469032630 Corp</stp>
        <stp>GUARANTOR</stp>
        <stp>[1.Weekly Download.xlsm]Coded!R107C5</stp>
        <tr r="E107" s="14"/>
        <tr r="E107" s="14"/>
      </tp>
      <tp t="s">
        <v>SUBSIDIARIES</v>
        <stp/>
        <stp>##V3_BDPV12</stp>
        <stp>XS2368463779 Corp</stp>
        <stp>GUARANTOR</stp>
        <stp>[1.Weekly Download.xlsm]Coded!R177C5</stp>
        <tr r="E177" s="14"/>
        <tr r="E177" s="14"/>
      </tp>
      <tp t="s">
        <v>#N/A N/A</v>
        <stp/>
        <stp>##V3_BDPV12</stp>
        <stp>G238047 Corp</stp>
        <stp>RTG_MDY_LT_CORP_FAMILY</stp>
        <stp>[1.Weekly Download.xlsm]Coded!R55C14</stp>
        <tr r="N55" s="14"/>
      </tp>
      <tp t="s">
        <v>SUBSIDIARIES</v>
        <stp/>
        <stp>##V3_BDPV12</stp>
        <stp>XS2384610577 Corp</stp>
        <stp>GUARANTOR</stp>
        <stp>[1.Weekly Download.xlsm]Coded!R149C5</stp>
        <tr r="E149" s="14"/>
        <tr r="E149" s="14"/>
      </tp>
      <tp t="s">
        <v>#N/A N/A</v>
        <stp/>
        <stp>##V3_BDPV12</stp>
        <stp>XS2213048965 Corp</stp>
        <stp>GUARANTOR</stp>
        <stp>[1.Weekly Download.xlsm]Coded!R272C5</stp>
        <tr r="E272" s="14"/>
      </tp>
      <tp t="s">
        <v>MULTIPLE GUARANTORS</v>
        <stp/>
        <stp>##V3_BDPV12</stp>
        <stp>XS2347497906 Corp</stp>
        <stp>GUARANTOR</stp>
        <stp>[1.Weekly Download.xlsm]Coded!R196C5</stp>
        <tr r="E196" s="14"/>
        <tr r="E196" s="14"/>
      </tp>
      <tp t="s">
        <v>#N/A N/A</v>
        <stp/>
        <stp>##V3_BDPV12</stp>
        <stp>XS2359947715 Corp</stp>
        <stp>GUARANTOR</stp>
        <stp>[1.Weekly Download.xlsm]Coded!R186C5</stp>
        <tr r="E186" s="14"/>
      </tp>
      <tp t="s">
        <v>EAST MONEY INFORMATION</v>
        <stp/>
        <stp>##V3_BDPV12</stp>
        <stp>XS2400951815 Corp</stp>
        <stp>GUARANTOR</stp>
        <stp>[1.Weekly Download.xlsm]Coded!R130C5</stp>
        <tr r="E130" s="14"/>
        <tr r="E130" s="14"/>
      </tp>
      <tp t="s">
        <v>#N/A N/A</v>
        <stp/>
        <stp>##V3_BDPV12</stp>
        <stp>G228048 Corp</stp>
        <stp>RTG_MDY_LT_CORP_FAMILY</stp>
        <stp>[1.Weekly Download.xlsm]Coded!R77C14</stp>
        <tr r="N77" s="14"/>
      </tp>
      <tp>
        <v>900000000</v>
        <stp/>
        <stp>##V3_BDPV12</stp>
        <stp>US88032XBB91 Corp</stp>
        <stp>AMT_ISSUED</stp>
        <stp>[1.Weekly Download.xlsm]Coded!R229C53</stp>
        <tr r="BA229" s="14"/>
        <tr r="BA229" s="14"/>
      </tp>
      <tp t="s">
        <v>#N/A N/A</v>
        <stp/>
        <stp>##V3_BDPV12</stp>
        <stp>XS2400951815 Corp</stp>
        <stp>RTG_MDY_FOREIGN_LT_BANK_DEPOSITS</stp>
        <stp>[1.Weekly Download.xlsm]Coded!R130C12</stp>
        <tr r="L130" s="14"/>
      </tp>
      <tp t="s">
        <v>#N/A N/A</v>
        <stp/>
        <stp>##V3_BDPV12</stp>
        <stp>XS2379487189 Corp</stp>
        <stp>RTG_MDY_FOREIGN_LT_BANK_DEPOSITS</stp>
        <stp>[1.Weekly Download.xlsm]Coded!R159C12</stp>
        <tr r="L159" s="14"/>
      </tp>
      <tp t="s">
        <v>#N/A N/A</v>
        <stp/>
        <stp>##V3_BDPV12</stp>
        <stp>XS2290959860 Corp</stp>
        <stp>RTG_MDY_FOREIGN_LT_BANK_DEPOSITS</stp>
        <stp>[1.Weekly Download.xlsm]Coded!R251C12</stp>
        <tr r="L251" s="14"/>
      </tp>
      <tp t="s">
        <v>ZHEJIANG KUNPENG BVI</v>
        <stp/>
        <stp>##V3_BDPV12</stp>
        <stp>XS2549299480 Corp</stp>
        <stp>NAME</stp>
        <stp>[1.Weekly Download.xlsm]Coded!R80C4</stp>
        <tr r="D80" s="14"/>
        <tr r="D80" s="14"/>
      </tp>
      <tp t="s">
        <v>#N/A N/A</v>
        <stp/>
        <stp>##V3_BDPV12</stp>
        <stp>XS2229091124 Corp</stp>
        <stp>RTG_MDY_FOREIGN_LT_BANK_DEPOSITS</stp>
        <stp>[1.Weekly Download.xlsm]Coded!R274C12</stp>
        <tr r="L274" s="14"/>
      </tp>
      <tp t="s">
        <v>DALIAN DETA HOLDING</v>
        <stp/>
        <stp>##V3_BDPV12</stp>
        <stp>XS2487328499 Corp</stp>
        <stp>NAME</stp>
        <stp>[1.Weekly Download.xlsm]Coded!R93C4</stp>
        <tr r="D93" s="14"/>
        <tr r="D93" s="14"/>
      </tp>
      <tp t="s">
        <v>CHN CONSTRUCT BK/SYDNEY</v>
        <stp/>
        <stp>##V3_BDPV12</stp>
        <stp>XS2623522930 Corp</stp>
        <stp>NAME</stp>
        <stp>[1.Weekly Download.xlsm]Coded!R38C4</stp>
        <tr r="D38" s="14"/>
        <tr r="D38" s="14"/>
      </tp>
      <tp t="s">
        <v>#N/A N/A</v>
        <stp/>
        <stp>##V3_BDPV12</stp>
        <stp>G238024 Corp</stp>
        <stp>RTG_MOODY_LONG_TERM</stp>
        <stp>[1.Weekly Download.xlsm]Coded!R59C13</stp>
        <tr r="M59" s="14"/>
      </tp>
      <tp t="s">
        <v>#N/A N/A</v>
        <stp/>
        <stp>##V3_BDPV12</stp>
        <stp>G238084 Corp</stp>
        <stp>RTG_MOODY_LONG_TERM</stp>
        <stp>[1.Weekly Download.xlsm]Coded!R45C13</stp>
        <tr r="M45" s="14"/>
      </tp>
      <tp t="s">
        <v>#N/A N/A</v>
        <stp/>
        <stp>##V3_BDPV12</stp>
        <stp>G228085 Corp</stp>
        <stp>RTG_MOODY_LONG_TERM</stp>
        <stp>[1.Weekly Download.xlsm]Coded!R73C13</stp>
        <tr r="M73" s="14"/>
      </tp>
      <tp t="s">
        <v>#N/A N/A</v>
        <stp/>
        <stp>##V3_BDPV12</stp>
        <stp>XS2110675860 Corp</stp>
        <stp>RTG_MDY_FOREIGN_LT_BANK_DEPOSITS</stp>
        <stp>[1.Weekly Download.xlsm]Coded!R312C12</stp>
        <tr r="L312" s="14"/>
      </tp>
      <tp t="s">
        <v>#N/A N/A</v>
        <stp/>
        <stp>##V3_BDPV12</stp>
        <stp>XS2358354012 Corp</stp>
        <stp>RTG_MDY_FOREIGN_LT_BANK_DEPOSITS</stp>
        <stp>[1.Weekly Download.xlsm]Coded!R188C12</stp>
        <tr r="L188" s="14"/>
      </tp>
      <tp t="s">
        <v>#N/A N/A</v>
        <stp/>
        <stp>##V3_BDPV12</stp>
        <stp>XS2379598175 Corp</stp>
        <stp>RTG_MDY_FOREIGN_LT_BANK_DEPOSITS</stp>
        <stp>[1.Weekly Download.xlsm]Coded!R154C12</stp>
        <tr r="L154" s="14"/>
      </tp>
      <tp t="s">
        <v>#N/A N/A</v>
        <stp/>
        <stp>##V3_BDPV12</stp>
        <stp>XS2471295969 Corp</stp>
        <stp>RTG_MDY_FOREIGN_LT_BANK_DEPOSITS</stp>
        <stp>[1.Weekly Download.xlsm]Coded!R102C12</stp>
        <tr r="L102" s="14"/>
      </tp>
      <tp t="s">
        <v>#N/A N/A</v>
        <stp/>
        <stp>##V3_BDPV12</stp>
        <stp>XS2199572111 Corp</stp>
        <stp>RTG_MDY_FOREIGN_LT_BANK_DEPOSITS</stp>
        <stp>[1.Weekly Download.xlsm]Coded!R297C12</stp>
        <tr r="L297" s="14"/>
      </tp>
      <tp t="s">
        <v>#N/A N/A</v>
        <stp/>
        <stp>##V3_BDPV12</stp>
        <stp>XS2209330161 Corp</stp>
        <stp>RTG_MDY_FOREIGN_LT_BANK_DEPOSITS</stp>
        <stp>[1.Weekly Download.xlsm]Coded!R288C12</stp>
        <tr r="L288" s="14"/>
      </tp>
      <tp t="s">
        <v>#N/A N/A</v>
        <stp/>
        <stp>##V3_BDPV12</stp>
        <stp>XS2208864418 Corp</stp>
        <stp>RTG_SP</stp>
        <stp>[1.Weekly Download.xlsm]Coded!R292C9</stp>
        <tr r="I292" s="14"/>
      </tp>
      <tp t="s">
        <v>6/6/2023</v>
        <stp/>
        <stp>##V3_BDPV12</stp>
        <stp>G2380140 Corp</stp>
        <stp>INT_ACC_DT</stp>
        <stp>[1.Weekly Download.xlsm]Coded!R37C47</stp>
        <tr r="AU37" s="14"/>
        <tr r="AU37" s="14"/>
        <tr r="AU37" s="14"/>
      </tp>
      <tp>
        <v>550000000</v>
        <stp/>
        <stp>##V3_BDPV12</stp>
        <stp>G2380152 Corp</stp>
        <stp>AMT_ISSUED</stp>
        <stp>[1.Weekly Download.xlsm]Coded!R34C53</stp>
        <tr r="BA34" s="14"/>
        <tr r="BA34" s="14"/>
      </tp>
      <tp t="s">
        <v>#N/A N/A</v>
        <stp/>
        <stp>##V3_BDPV12</stp>
        <stp>XS2429785954 Corp</stp>
        <stp>RTG_SP</stp>
        <stp>[1.Weekly Download.xlsm]Coded!R119C9</stp>
        <tr r="I119" s="14"/>
      </tp>
      <tp t="s">
        <v>#N/A Field Not Applicable</v>
        <stp/>
        <stp>##V3_BDPV12</stp>
        <stp>G238008 Corp</stp>
        <stp>NXT_CALL_DT</stp>
        <stp>[1.Weekly Download.xlsm]Coded!R53C50</stp>
        <tr r="AX53" s="14"/>
      </tp>
      <tp t="s">
        <v>#N/A Field Not Applicable</v>
        <stp/>
        <stp>##V3_BDPV12</stp>
        <stp>G238098 Corp</stp>
        <stp>NXT_CALL_DT</stp>
        <stp>[1.Weekly Download.xlsm]Coded!R46C50</stp>
        <tr r="AX46" s="14"/>
      </tp>
      <tp t="s">
        <v>#N/A Field Not Applicable</v>
        <stp/>
        <stp>##V3_BDPV12</stp>
        <stp>G228069 Corp</stp>
        <stp>NXT_CALL_DT</stp>
        <stp>[1.Weekly Download.xlsm]Coded!R76C50</stp>
        <tr r="AX76" s="14"/>
      </tp>
      <tp t="s">
        <v>#N/A Field Not Applicable</v>
        <stp/>
        <stp>##V3_BDPV12</stp>
        <stp>G228079 Corp</stp>
        <stp>NXT_CALL_DT</stp>
        <stp>[1.Weekly Download.xlsm]Coded!R71C50</stp>
        <tr r="AX71" s="14"/>
      </tp>
      <tp t="s">
        <v>#N/A N/A</v>
        <stp/>
        <stp>##V3_BDPV12</stp>
        <stp>XS2102905168 Corp</stp>
        <stp>RTG_SP</stp>
        <stp>[1.Weekly Download.xlsm]Coded!R314C9</stp>
        <tr r="I314" s="14"/>
      </tp>
      <tp t="s">
        <v>#N/A N/A</v>
        <stp/>
        <stp>##V3_BDPV12</stp>
        <stp>G2380152 Corp</stp>
        <stp>SPREAD_TO_TSY_ISSUE</stp>
        <stp>[1.Weekly Download.xlsm]Coded!R34C26</stp>
        <tr r="Z34" s="14"/>
      </tp>
      <tp t="s">
        <v>#N/A N/A</v>
        <stp/>
        <stp>##V3_BDPV12</stp>
        <stp>157912 CompanyID</stp>
        <stp>RTG_SP_LT_LC_ISSUER_CREDIT</stp>
        <stp>[1.Weekly Download.xlsm]Coded!R304C41</stp>
        <tr r="AO304" s="14"/>
        <tr r="AO304" s="14"/>
      </tp>
      <tp>
        <v>4.2</v>
        <stp/>
        <stp>##V3_BDPV12</stp>
        <stp>G228084 Corp</stp>
        <stp>CPN</stp>
        <stp>[1.Weekly Download.xlsm]Coded!R74C51</stp>
        <tr r="AY74" s="14"/>
        <tr r="AY74" s="14"/>
      </tp>
      <tp>
        <v>4.95</v>
        <stp/>
        <stp>##V3_BDPV12</stp>
        <stp>G238025 Corp</stp>
        <stp>CPN</stp>
        <stp>[1.Weekly Download.xlsm]Coded!R66C51</stp>
        <tr r="AY66" s="14"/>
        <tr r="AY66" s="14"/>
      </tp>
      <tp>
        <v>3.8</v>
        <stp/>
        <stp>##V3_BDPV12</stp>
        <stp>G228014 Corp</stp>
        <stp>CPN</stp>
        <stp>[1.Weekly Download.xlsm]Coded!R90C51</stp>
        <tr r="AY90" s="14"/>
        <tr r="AY90" s="14"/>
      </tp>
      <tp t="s">
        <v>BBB+</v>
        <stp/>
        <stp>##V3_BDPV12</stp>
        <stp>XS2249847232 Corp</stp>
        <stp>RTG_SP</stp>
        <stp>[1.Weekly Download.xlsm]Coded!R270C9</stp>
        <tr r="I270" s="14"/>
        <tr r="I270" s="14"/>
      </tp>
      <tp t="s">
        <v>#N/A N/A</v>
        <stp/>
        <stp>##V3_BDPV12</stp>
        <stp>XS2112787499 Corp</stp>
        <stp>RTG_SP</stp>
        <stp>[1.Weekly Download.xlsm]Coded!R315C9</stp>
        <tr r="I315" s="14"/>
      </tp>
      <tp t="s">
        <v>A-</v>
        <stp/>
        <stp>##V3_BDPV12</stp>
        <stp>XS2115047735 Corp</stp>
        <stp>RTG_SP</stp>
        <stp>[1.Weekly Download.xlsm]Coded!R318C9</stp>
        <tr r="I318" s="14"/>
        <tr r="I318" s="14"/>
      </tp>
      <tp t="s">
        <v>#N/A N/A</v>
        <stp/>
        <stp>##V3_BDPV12</stp>
        <stp>HK0000744695 Corp</stp>
        <stp>RTG_SP</stp>
        <stp>[1.Weekly Download.xlsm]Coded!R187C9</stp>
        <tr r="I187" s="14"/>
      </tp>
      <tp t="s">
        <v>#N/A N/A</v>
        <stp/>
        <stp>##V3_BDPV12</stp>
        <stp>XS2126415293 Corp</stp>
        <stp>RTG_SP</stp>
        <stp>[1.Weekly Download.xlsm]Coded!R306C9</stp>
        <tr r="I306" s="14"/>
      </tp>
      <tp t="s">
        <v>#N/A N/A</v>
        <stp/>
        <stp>##V3_BDPV12</stp>
        <stp>1862 HK Equity</stp>
        <stp>RTG_MDY_ISSUER</stp>
        <stp>[1.Weekly Download.xlsm]Coded!R227C59</stp>
        <tr r="BG227" s="14"/>
      </tp>
      <tp t="s">
        <v>Nanjing Yangzi State-owned Inv</v>
        <stp/>
        <stp>##V3_BDPV12</stp>
        <stp>50810726 CompanyID</stp>
        <stp>Name</stp>
        <stp>[1.Weekly Download.xlsm]Coded!R137C7</stp>
        <tr r="G137" s="14"/>
        <tr r="G137" s="14"/>
      </tp>
      <tp t="s">
        <v>#N/A N/A</v>
        <stp/>
        <stp>##V3_BDPV12</stp>
        <stp>1862 HK Equity</stp>
        <stp>RTG_MDY_ISSUER</stp>
        <stp>[1.Weekly Download.xlsm]Coded!R306C59</stp>
        <tr r="BG306" s="14"/>
      </tp>
      <tp t="s">
        <v>#N/A N/A</v>
        <stp/>
        <stp>##V3_BDPV12</stp>
        <stp>1800 HK Equity</stp>
        <stp>RTG_MDY_ISSUER</stp>
        <stp>[1.Weekly Download.xlsm]Coded!R314C59</stp>
        <tr r="BG314" s="14"/>
      </tp>
      <tp t="s">
        <v>#N/A N/A</v>
        <stp/>
        <stp>##V3_BDPV12</stp>
        <stp>1800 HK Equity</stp>
        <stp>RTG_MDY_ISSUER</stp>
        <stp>[1.Weekly Download.xlsm]Coded!R313C59</stp>
        <tr r="BG313" s="14"/>
      </tp>
      <tp t="s">
        <v>Baa2</v>
        <stp/>
        <stp>##V3_BDPV12</stp>
        <stp>1810 HK Equity</stp>
        <stp>RTG_MDY_ISSUER</stp>
        <stp>[1.Weekly Download.xlsm]Coded!R183C59</stp>
        <tr r="BG183" s="14"/>
        <tr r="BG183" s="14"/>
      </tp>
      <tp t="s">
        <v>Baa2</v>
        <stp/>
        <stp>##V3_BDPV12</stp>
        <stp>1810 HK Equity</stp>
        <stp>RTG_MDY_ISSUER</stp>
        <stp>[1.Weekly Download.xlsm]Coded!R182C59</stp>
        <tr r="BG182" s="14"/>
        <tr r="BG182" s="14"/>
      </tp>
      <tp t="s">
        <v>China Huarong Financial Leasin</v>
        <stp/>
        <stp>##V3_BDPV12</stp>
        <stp>18709987 CompanyID</stp>
        <stp>Name</stp>
        <stp>[1.Weekly Download.xlsm]Coded!R291C7</stp>
        <tr r="G291" s="14"/>
        <tr r="G291" s="14"/>
      </tp>
      <tp t="s">
        <v>#N/A N/A</v>
        <stp/>
        <stp>##V3_BDPV12</stp>
        <stp>1800 HK Equity</stp>
        <stp>RTG_MDY_ISSUER</stp>
        <stp>[1.Weekly Download.xlsm]Coded!R314C19</stp>
        <tr r="S314" s="14"/>
        <tr r="S314" s="14"/>
      </tp>
      <tp t="s">
        <v>#N/A N/A</v>
        <stp/>
        <stp>##V3_BDPV12</stp>
        <stp>1800 HK Equity</stp>
        <stp>RTG_MDY_ISSUER</stp>
        <stp>[1.Weekly Download.xlsm]Coded!R313C19</stp>
        <tr r="S313" s="14"/>
        <tr r="S313" s="14"/>
      </tp>
      <tp t="s">
        <v>Baa2</v>
        <stp/>
        <stp>##V3_BDPV12</stp>
        <stp>1810 HK Equity</stp>
        <stp>RTG_MDY_ISSUER</stp>
        <stp>[1.Weekly Download.xlsm]Coded!R183C19</stp>
        <tr r="S183" s="14"/>
        <tr r="S183" s="14"/>
        <tr r="S183" s="14"/>
      </tp>
      <tp t="s">
        <v>Baa2</v>
        <stp/>
        <stp>##V3_BDPV12</stp>
        <stp>1810 HK Equity</stp>
        <stp>RTG_MDY_ISSUER</stp>
        <stp>[1.Weekly Download.xlsm]Coded!R182C19</stp>
        <tr r="S182" s="14"/>
        <tr r="S182" s="14"/>
        <tr r="S182" s="14"/>
      </tp>
      <tp t="s">
        <v>#N/A N/A</v>
        <stp/>
        <stp>##V3_BDPV12</stp>
        <stp>1359 HK Equity</stp>
        <stp>RTG_MDY_ISSUER</stp>
        <stp>[1.Weekly Download.xlsm]Coded!R138C59</stp>
        <tr r="BG138" s="14"/>
      </tp>
      <tp t="s">
        <v>#N/A N/A</v>
        <stp/>
        <stp>##V3_BDPV12</stp>
        <stp>1359 HK Equity</stp>
        <stp>RTG_MDY_ISSUER</stp>
        <stp>[1.Weekly Download.xlsm]Coded!R115C59</stp>
        <tr r="BG115" s="14"/>
      </tp>
      <tp t="s">
        <v>#N/A N/A</v>
        <stp/>
        <stp>##V3_BDPV12</stp>
        <stp>1107 HK Equity</stp>
        <stp>RTG_MDY_ISSUER</stp>
        <stp>[1.Weekly Download.xlsm]Coded!R312C59</stp>
        <tr r="BG312" s="14"/>
      </tp>
      <tp t="s">
        <v>#N/A N/A</v>
        <stp/>
        <stp>##V3_BDPV12</stp>
        <stp>1107 HK Equity</stp>
        <stp>RTG_MDY_ISSUER</stp>
        <stp>[1.Weekly Download.xlsm]Coded!R252C59</stp>
        <tr r="BG252" s="14"/>
      </tp>
      <tp t="s">
        <v>#N/A N/A</v>
        <stp/>
        <stp>##V3_BDPV12</stp>
        <stp>1107 HK Equity</stp>
        <stp>RTG_MDY_ISSUER</stp>
        <stp>[1.Weekly Download.xlsm]Coded!R253C59</stp>
        <tr r="BG253" s="14"/>
      </tp>
      <tp t="s">
        <v>#N/A N/A</v>
        <stp/>
        <stp>##V3_BDPV12</stp>
        <stp>1288 HK Equity</stp>
        <stp>RTG_MDY_ISSUER</stp>
        <stp>[1.Weekly Download.xlsm]Coded!R160C59</stp>
        <tr r="BG160" s="14"/>
      </tp>
      <tp t="s">
        <v>#N/A N/A</v>
        <stp/>
        <stp>##V3_BDPV12</stp>
        <stp>1288 HK Equity</stp>
        <stp>RTG_MDY_ISSUER</stp>
        <stp>[1.Weekly Download.xlsm]Coded!R159C59</stp>
        <tr r="BG159" s="14"/>
      </tp>
      <tp t="s">
        <v>#N/A N/A</v>
        <stp/>
        <stp>##V3_BDPV12</stp>
        <stp>1186 HK Equity</stp>
        <stp>RTG_MDY_ISSUER</stp>
        <stp>[1.Weekly Download.xlsm]Coded!R213C59</stp>
        <tr r="BG213" s="14"/>
      </tp>
      <tp t="s">
        <v>#N/A N/A</v>
        <stp/>
        <stp>##V3_BDPV12</stp>
        <stp>1186 HK Equity</stp>
        <stp>RTG_MDY_ISSUER</stp>
        <stp>[1.Weekly Download.xlsm]Coded!R214C59</stp>
        <tr r="BG214" s="14"/>
      </tp>
      <tp t="s">
        <v>#N/A N/A</v>
        <stp/>
        <stp>##V3_BDPV12</stp>
        <stp>1233 HK Equity</stp>
        <stp>RTG_MDY_ISSUER</stp>
        <stp>[1.Weekly Download.xlsm]Coded!R206C59</stp>
        <tr r="BG206" s="14"/>
      </tp>
      <tp t="s">
        <v>#N/A N/A</v>
        <stp/>
        <stp>##V3_BDPV12</stp>
        <stp>1233 HK Equity</stp>
        <stp>RTG_MDY_ISSUER</stp>
        <stp>[1.Weekly Download.xlsm]Coded!R232C59</stp>
        <tr r="BG232" s="14"/>
      </tp>
      <tp t="s">
        <v>#N/A Invalid Security</v>
        <stp/>
        <stp>##V3_BDPV12</stp>
        <stp xml:space="preserve"> CompanyID</stp>
        <stp>Name</stp>
        <stp>[1.Weekly Download.xlsm]Coded!R180C7</stp>
        <tr r="G180" s="14"/>
      </tp>
      <tp t="s">
        <v>#N/A Invalid Security</v>
        <stp/>
        <stp>##V3_BDPV12</stp>
        <stp xml:space="preserve"> CompanyID</stp>
        <stp>Name</stp>
        <stp>[1.Weekly Download.xlsm]Coded!R190C7</stp>
        <tr r="G190" s="14"/>
      </tp>
      <tp t="s">
        <v>#N/A Invalid Security</v>
        <stp/>
        <stp>##V3_BDPV12</stp>
        <stp xml:space="preserve"> CompanyID</stp>
        <stp>Name</stp>
        <stp>[1.Weekly Download.xlsm]Coded!R150C7</stp>
        <tr r="G150" s="14"/>
      </tp>
      <tp t="s">
        <v>#N/A Invalid Security</v>
        <stp/>
        <stp>##V3_BDPV12</stp>
        <stp xml:space="preserve"> CompanyID</stp>
        <stp>Name</stp>
        <stp>[1.Weekly Download.xlsm]Coded!R160C7</stp>
        <tr r="G160" s="14"/>
      </tp>
      <tp t="s">
        <v>#N/A Invalid Security</v>
        <stp/>
        <stp>##V3_BDPV12</stp>
        <stp xml:space="preserve"> CompanyID</stp>
        <stp>Name</stp>
        <stp>[1.Weekly Download.xlsm]Coded!R100C7</stp>
        <tr r="G100" s="14"/>
      </tp>
      <tp t="s">
        <v>#N/A Invalid Security</v>
        <stp/>
        <stp>##V3_BDPV12</stp>
        <stp xml:space="preserve"> CompanyID</stp>
        <stp>Name</stp>
        <stp>[1.Weekly Download.xlsm]Coded!R110C7</stp>
        <tr r="G110" s="14"/>
      </tp>
      <tp t="s">
        <v>#N/A Invalid Security</v>
        <stp/>
        <stp>##V3_BDPV12</stp>
        <stp xml:space="preserve"> CompanyID</stp>
        <stp>Name</stp>
        <stp>[1.Weekly Download.xlsm]Coded!R120C7</stp>
        <tr r="G120" s="14"/>
      </tp>
      <tp t="s">
        <v>#N/A Invalid Security</v>
        <stp/>
        <stp>##V3_BDPV12</stp>
        <stp xml:space="preserve"> CompanyID</stp>
        <stp>Name</stp>
        <stp>[1.Weekly Download.xlsm]Coded!R130C7</stp>
        <tr r="G130" s="14"/>
      </tp>
      <tp t="s">
        <v>#N/A Invalid Security</v>
        <stp/>
        <stp>##V3_BDPV12</stp>
        <stp xml:space="preserve"> CompanyID</stp>
        <stp>Name</stp>
        <stp>[1.Weekly Download.xlsm]Coded!R280C7</stp>
        <tr r="G280" s="14"/>
      </tp>
      <tp t="s">
        <v>#N/A Invalid Security</v>
        <stp/>
        <stp>##V3_BDPV12</stp>
        <stp xml:space="preserve"> CompanyID</stp>
        <stp>Name</stp>
        <stp>[1.Weekly Download.xlsm]Coded!R290C7</stp>
        <tr r="G290" s="14"/>
      </tp>
      <tp t="s">
        <v>#N/A Invalid Security</v>
        <stp/>
        <stp>##V3_BDPV12</stp>
        <stp xml:space="preserve"> CompanyID</stp>
        <stp>Name</stp>
        <stp>[1.Weekly Download.xlsm]Coded!R240C7</stp>
        <tr r="G240" s="14"/>
      </tp>
      <tp t="s">
        <v>#N/A Invalid Security</v>
        <stp/>
        <stp>##V3_BDPV12</stp>
        <stp xml:space="preserve"> CompanyID</stp>
        <stp>Name</stp>
        <stp>[1.Weekly Download.xlsm]Coded!R250C7</stp>
        <tr r="G250" s="14"/>
      </tp>
      <tp t="s">
        <v>#N/A Invalid Security</v>
        <stp/>
        <stp>##V3_BDPV12</stp>
        <stp xml:space="preserve"> CompanyID</stp>
        <stp>Name</stp>
        <stp>[1.Weekly Download.xlsm]Coded!R260C7</stp>
        <tr r="G260" s="14"/>
      </tp>
      <tp t="s">
        <v>#N/A Invalid Security</v>
        <stp/>
        <stp>##V3_BDPV12</stp>
        <stp xml:space="preserve"> CompanyID</stp>
        <stp>Name</stp>
        <stp>[1.Weekly Download.xlsm]Coded!R270C7</stp>
        <tr r="G270" s="14"/>
      </tp>
      <tp t="s">
        <v>#N/A Invalid Security</v>
        <stp/>
        <stp>##V3_BDPV12</stp>
        <stp xml:space="preserve"> CompanyID</stp>
        <stp>Name</stp>
        <stp>[1.Weekly Download.xlsm]Coded!R200C7</stp>
        <tr r="G200" s="14"/>
      </tp>
      <tp t="s">
        <v>#N/A Invalid Security</v>
        <stp/>
        <stp>##V3_BDPV12</stp>
        <stp xml:space="preserve"> CompanyID</stp>
        <stp>Name</stp>
        <stp>[1.Weekly Download.xlsm]Coded!R210C7</stp>
        <tr r="G210" s="14"/>
      </tp>
      <tp t="s">
        <v>#N/A Invalid Security</v>
        <stp/>
        <stp>##V3_BDPV12</stp>
        <stp xml:space="preserve"> CompanyID</stp>
        <stp>Name</stp>
        <stp>[1.Weekly Download.xlsm]Coded!R220C7</stp>
        <tr r="G220" s="14"/>
      </tp>
      <tp t="s">
        <v>#N/A Invalid Security</v>
        <stp/>
        <stp>##V3_BDPV12</stp>
        <stp xml:space="preserve"> CompanyID</stp>
        <stp>Name</stp>
        <stp>[1.Weekly Download.xlsm]Coded!R230C7</stp>
        <tr r="G230" s="14"/>
      </tp>
      <tp t="s">
        <v>#N/A Invalid Security</v>
        <stp/>
        <stp>##V3_BDPV12</stp>
        <stp xml:space="preserve"> CompanyID</stp>
        <stp>Name</stp>
        <stp>[1.Weekly Download.xlsm]Coded!R300C7</stp>
        <tr r="G300" s="14"/>
      </tp>
      <tp t="s">
        <v>#N/A N/A</v>
        <stp/>
        <stp>##V3_BDPV12</stp>
        <stp>1186 HK Equity</stp>
        <stp>RTG_MDY_ISSUER</stp>
        <stp>[1.Weekly Download.xlsm]Coded!R213C19</stp>
        <tr r="S213" s="14"/>
        <tr r="S213" s="14"/>
      </tp>
      <tp t="s">
        <v>#N/A N/A</v>
        <stp/>
        <stp>##V3_BDPV12</stp>
        <stp>1186 HK Equity</stp>
        <stp>RTG_MDY_ISSUER</stp>
        <stp>[1.Weekly Download.xlsm]Coded!R214C19</stp>
        <tr r="S214" s="14"/>
        <tr r="S214" s="14"/>
      </tp>
      <tp t="s">
        <v>#N/A N/A</v>
        <stp/>
        <stp>##V3_BDPV12</stp>
        <stp>XS2455963590 Corp</stp>
        <stp>RTG_MOODY</stp>
        <stp>[1.Weekly Download.xlsm]Coded!R109C8</stp>
        <tr r="H109" s="14"/>
      </tp>
      <tp t="s">
        <v>WR</v>
        <stp/>
        <stp>##V3_BDPV12</stp>
        <stp>XS2279822683 Corp</stp>
        <stp>RTG_MOODY</stp>
        <stp>[1.Weekly Download.xlsm]Coded!R256C8</stp>
        <tr r="H256" s="14"/>
        <tr r="H256" s="14"/>
      </tp>
      <tp t="s">
        <v>#N/A N/A</v>
        <stp/>
        <stp>##V3_BDPV12</stp>
        <stp>G228068 Corp</stp>
        <stp>RTG_MDY_ISSUER</stp>
        <stp>[1.Weekly Download.xlsm]Coded!R75C11</stp>
        <tr r="K75" s="14"/>
      </tp>
      <tp t="s">
        <v>Baa3</v>
        <stp/>
        <stp>##V3_BDPV12</stp>
        <stp>XS2405490850 Corp</stp>
        <stp>RTG_MOODY</stp>
        <stp>[1.Weekly Download.xlsm]Coded!R134C8</stp>
        <tr r="H134" s="14"/>
        <tr r="H134" s="14"/>
      </tp>
      <tp t="s">
        <v>#N/A N/A</v>
        <stp/>
        <stp>##V3_BDPV12</stp>
        <stp>G228069 Corp</stp>
        <stp>RTG_MDY_ISSUER</stp>
        <stp>[1.Weekly Download.xlsm]Coded!R76C11</stp>
        <tr r="K76" s="14"/>
      </tp>
      <tp t="s">
        <v>#N/A Field Not Applicable</v>
        <stp/>
        <stp>##V3_BDPV12</stp>
        <stp>US88032XBC74 Corp</stp>
        <stp>GUARANTOR_EQY_TICKER</stp>
        <stp>[1.Weekly Download.xlsm]Coded!R231C18</stp>
        <tr r="R231" s="14"/>
        <tr r="R231" s="14"/>
        <tr r="R231" s="14"/>
      </tp>
      <tp t="s">
        <v>#N/A N/A</v>
        <stp/>
        <stp>##V3_BDPV12</stp>
        <stp>XS2429785954 Corp</stp>
        <stp>RTG_MOODY</stp>
        <stp>[1.Weekly Download.xlsm]Coded!R119C8</stp>
        <tr r="H119" s="14"/>
      </tp>
      <tp t="s">
        <v>#N/A N/A</v>
        <stp/>
        <stp>##V3_BDPV12</stp>
        <stp>XS2357352702 Corp</stp>
        <stp>RTG_MOODY</stp>
        <stp>[1.Weekly Download.xlsm]Coded!R189C8</stp>
        <tr r="H189" s="14"/>
      </tp>
      <tp t="s">
        <v>#N/A N/A</v>
        <stp/>
        <stp>##V3_BDPV12</stp>
        <stp>XS2361280162 Corp</stp>
        <stp>RTG_MOODY</stp>
        <stp>[1.Weekly Download.xlsm]Coded!R179C8</stp>
        <tr r="H179" s="14"/>
      </tp>
      <tp t="s">
        <v>#N/A N/A</v>
        <stp/>
        <stp>##V3_BDPV12</stp>
        <stp>XS2333523814 Corp</stp>
        <stp>RTG_MOODY</stp>
        <stp>[1.Weekly Download.xlsm]Coded!R232C8</stp>
        <tr r="H232" s="14"/>
      </tp>
      <tp t="s">
        <v>#N/A N/A</v>
        <stp/>
        <stp>##V3_BDPV12</stp>
        <stp>XS2179326371 Corp</stp>
        <stp>RTG_MOODY</stp>
        <stp>[1.Weekly Download.xlsm]Coded!R303C8</stp>
        <tr r="H303" s="14"/>
      </tp>
      <tp t="s">
        <v>Baa2</v>
        <stp/>
        <stp>##V3_BDPV12</stp>
        <stp>XS2295983410 Corp</stp>
        <stp>RTG_MOODY</stp>
        <stp>[1.Weekly Download.xlsm]Coded!R248C8</stp>
        <tr r="H248" s="14"/>
        <tr r="H248" s="14"/>
      </tp>
      <tp t="s">
        <v>#N/A N/A</v>
        <stp/>
        <stp>##V3_BDPV12</stp>
        <stp>XS2269194499 Corp</stp>
        <stp>RTG_MOODY</stp>
        <stp>[1.Weekly Download.xlsm]Coded!R234C8</stp>
        <tr r="H234" s="14"/>
      </tp>
      <tp t="s">
        <v>Baa3</v>
        <stp/>
        <stp>##V3_BDPV12</stp>
        <stp>XS2298176988 Corp</stp>
        <stp>RTG_MOODY</stp>
        <stp>[1.Weekly Download.xlsm]Coded!R238C8</stp>
        <tr r="H238" s="14"/>
        <tr r="H238" s="14"/>
      </tp>
      <tp t="s">
        <v>Cu</v>
        <stp/>
        <stp>##V3_BDPV12</stp>
        <stp>XS2288886216 Corp</stp>
        <stp>RTG_MOODY</stp>
        <stp>[1.Weekly Download.xlsm]Coded!R233C8</stp>
        <tr r="H233" s="14"/>
        <tr r="H233" s="14"/>
      </tp>
      <tp t="s">
        <v>#N/A N/A</v>
        <stp/>
        <stp>##V3_BDPV12</stp>
        <stp>XS2094050593 Corp</stp>
        <stp>RTG_MOODY</stp>
        <stp>[1.Weekly Download.xlsm]Coded!R278C8</stp>
        <tr r="H278" s="14"/>
      </tp>
      <tp t="s">
        <v>WR</v>
        <stp/>
        <stp>##V3_BDPV12</stp>
        <stp>XS2203986927 Corp</stp>
        <stp>RTG_MOODY</stp>
        <stp>[1.Weekly Download.xlsm]Coded!R223C8</stp>
        <tr r="H223" s="14"/>
        <tr r="H223" s="14"/>
      </tp>
      <tp t="s">
        <v>Ba1</v>
        <stp/>
        <stp>##V3_BDPV12</stp>
        <stp>XS2085545494 Corp</stp>
        <stp>RTG_MOODY</stp>
        <stp>[1.Weekly Download.xlsm]Coded!R308C8</stp>
        <tr r="H308" s="14"/>
        <tr r="H308" s="14"/>
      </tp>
      <tp t="s">
        <v>#N/A N/A</v>
        <stp/>
        <stp>##V3_BDPV12</stp>
        <stp>XS2379456895 Corp</stp>
        <stp>RTG_MOODY</stp>
        <stp>[1.Weekly Download.xlsm]Coded!R158C8</stp>
        <tr r="H158" s="14"/>
      </tp>
      <tp t="s">
        <v>#N/A N/A</v>
        <stp/>
        <stp>##V3_BDPV12</stp>
        <stp>XS2371895074 Corp</stp>
        <stp>RTG_MOODY</stp>
        <stp>[1.Weekly Download.xlsm]Coded!R168C8</stp>
        <tr r="H168" s="14"/>
      </tp>
      <tp t="s">
        <v>#N/A N/A</v>
        <stp/>
        <stp>##V3_BDPV12</stp>
        <stp>XS2379669299 Corp</stp>
        <stp>RTG_MOODY</stp>
        <stp>[1.Weekly Download.xlsm]Coded!R162C8</stp>
        <tr r="H162" s="14"/>
      </tp>
      <tp t="s">
        <v>Baa2</v>
        <stp/>
        <stp>##V3_BDPV12</stp>
        <stp>XS2102904864 Corp</stp>
        <stp>RTG_MOODY</stp>
        <stp>[1.Weekly Download.xlsm]Coded!R313C8</stp>
        <tr r="H313" s="14"/>
        <tr r="H313" s="14"/>
      </tp>
      <tp t="s">
        <v>Ba1u</v>
        <stp/>
        <stp>##V3_BDPV12</stp>
        <stp>XS2290959860 Corp</stp>
        <stp>RTG_MOODY</stp>
        <stp>[1.Weekly Download.xlsm]Coded!R251C8</stp>
        <tr r="H251" s="14"/>
        <tr r="H251" s="14"/>
      </tp>
      <tp t="s">
        <v>HANGZHOU FIN INVST GP</v>
        <stp/>
        <stp>##V3_BDPV12</stp>
        <stp>XS2189769057 Corp</stp>
        <stp>GUARANTOR</stp>
        <stp>[1.Weekly Download.xlsm]Coded!R296C5</stp>
        <tr r="E296" s="14"/>
        <tr r="E296" s="14"/>
      </tp>
      <tp t="s">
        <v>#N/A N/A</v>
        <stp/>
        <stp>##V3_BDPV12</stp>
        <stp>XS2368569252 Corp</stp>
        <stp>GUARANTOR</stp>
        <stp>[1.Weekly Download.xlsm]Coded!R175C5</stp>
        <tr r="E175" s="14"/>
      </tp>
      <tp t="s">
        <v>RISESUN REAL ESTATE</v>
        <stp/>
        <stp>##V3_BDPV12</stp>
        <stp>XS2280638607 Corp</stp>
        <stp>GUARANTOR</stp>
        <stp>[1.Weekly Download.xlsm]Coded!R259C5</stp>
        <tr r="E259" s="14"/>
        <tr r="E259" s="14"/>
      </tp>
      <tp t="s">
        <v>#N/A N/A</v>
        <stp/>
        <stp>##V3_BDPV12</stp>
        <stp>G238032 Corp</stp>
        <stp>RTG_MDY_LT_CORP_FAMILY</stp>
        <stp>[1.Weekly Download.xlsm]Coded!R67C14</stp>
        <tr r="N67" s="14"/>
      </tp>
      <tp t="s">
        <v>BBB+</v>
        <stp/>
        <stp>##V3_BDPV12</stp>
        <stp>HK0000921020 Corp</stp>
        <stp>RTG_SP</stp>
        <stp>[1.Weekly Download.xlsm]Coded!R43C9</stp>
        <tr r="I43" s="14"/>
        <tr r="I43" s="14"/>
      </tp>
      <tp t="s">
        <v>#N/A N/A</v>
        <stp/>
        <stp>##V3_BDPV12</stp>
        <stp>G228032 Corp</stp>
        <stp>RTG_MDY_LT_CORP_FAMILY</stp>
        <stp>[1.Weekly Download.xlsm]Coded!R81C14</stp>
        <tr r="N81" s="14"/>
      </tp>
      <tp t="s">
        <v>CHINA GREAT WALL AMC</v>
        <stp/>
        <stp>##V3_BDPV12</stp>
        <stp>XS2407007942 Corp</stp>
        <stp>GUARANTOR</stp>
        <stp>[1.Weekly Download.xlsm]Coded!R131C5</stp>
        <tr r="E131" s="14"/>
        <tr r="E131" s="14"/>
      </tp>
      <tp t="s">
        <v>#N/A N/A</v>
        <stp/>
        <stp>##V3_BDPV12</stp>
        <stp>XS2176772031 Corp</stp>
        <stp>GUARANTOR</stp>
        <stp>[1.Weekly Download.xlsm]Coded!R299C5</stp>
        <tr r="E299" s="14"/>
      </tp>
      <tp t="s">
        <v>SHANDONG ENERGY GRP CO</v>
        <stp/>
        <stp>##V3_BDPV12</stp>
        <stp>XS2199572111 Corp</stp>
        <stp>GUARANTOR</stp>
        <stp>[1.Weekly Download.xlsm]Coded!R297C5</stp>
        <tr r="E297" s="14"/>
        <tr r="E297" s="14"/>
      </tp>
      <tp t="s">
        <v>#N/A N/A</v>
        <stp/>
        <stp>##V3_BDPV12</stp>
        <stp>G238030 Corp</stp>
        <stp>RTG_MDY_LT_CORP_FAMILY</stp>
        <stp>[1.Weekly Download.xlsm]Coded!R64C14</stp>
        <tr r="N64" s="14"/>
      </tp>
      <tp t="s">
        <v>BBB-</v>
        <stp/>
        <stp>##V3_BDPV12</stp>
        <stp>HK0000898319 Corp</stp>
        <stp>RTG_SP</stp>
        <stp>[1.Weekly Download.xlsm]Coded!R70C9</stp>
        <tr r="I70" s="14"/>
        <tr r="I70" s="14"/>
      </tp>
      <tp t="s">
        <v>#N/A N/A</v>
        <stp/>
        <stp>##V3_BDPV12</stp>
        <stp>XS2249848719 Corp</stp>
        <stp>GUARANTOR</stp>
        <stp>[1.Weekly Download.xlsm]Coded!R241C5</stp>
        <tr r="E241" s="14"/>
      </tp>
      <tp t="s">
        <v>HK</v>
        <stp/>
        <stp>##V3_BDPV12</stp>
        <stp>1862 HK Equity</stp>
        <stp>EQY_PRIM_SECURITY_PRIM_EXCH</stp>
        <stp>[1.Weekly Download.xlsm]Coded!R227C35</stp>
        <tr r="AI227" s="14"/>
        <tr r="AI227" s="14"/>
      </tp>
      <tp t="s">
        <v>SUBSIDIARIES</v>
        <stp/>
        <stp>##V3_BDPV12</stp>
        <stp>XS2293903840 Corp</stp>
        <stp>GUARANTOR</stp>
        <stp>[1.Weekly Download.xlsm]Coded!R254C5</stp>
        <tr r="E254" s="14"/>
        <tr r="E254" s="14"/>
      </tp>
      <tp t="s">
        <v>HK</v>
        <stp/>
        <stp>##V3_BDPV12</stp>
        <stp>1862 HK Equity</stp>
        <stp>EQY_PRIM_SECURITY_PRIM_EXCH</stp>
        <stp>[1.Weekly Download.xlsm]Coded!R306C35</stp>
        <tr r="AI306" s="14"/>
        <tr r="AI306" s="14"/>
      </tp>
      <tp t="s">
        <v>#N/A N/A</v>
        <stp/>
        <stp>##V3_BDPV12</stp>
        <stp>G238039 Corp</stp>
        <stp>RTG_MDY_LT_CORP_FAMILY</stp>
        <stp>[1.Weekly Download.xlsm]Coded!R58C14</stp>
        <tr r="N58" s="14"/>
      </tp>
      <tp t="s">
        <v>#N/A N/A</v>
        <stp/>
        <stp>##V3_BDPV12</stp>
        <stp>0768356D CH Equity</stp>
        <stp>RTG_MDY_ISSUER</stp>
        <stp>[1.Weekly Download.xlsm]Coded!R57C59</stp>
        <tr r="BG57" s="14"/>
      </tp>
      <tp t="s">
        <v>#N/A N/A</v>
        <stp/>
        <stp>##V3_BDPV12</stp>
        <stp>0768356D CH Equity</stp>
        <stp>RTG_MDY_ISSUER</stp>
        <stp>[1.Weekly Download.xlsm]Coded!R31C59</stp>
        <tr r="BG31" s="14"/>
      </tp>
      <tp t="s">
        <v>#N/A N/A</v>
        <stp/>
        <stp>##V3_BDPV12</stp>
        <stp>0768356D CH Equity</stp>
        <stp>RTG_MDY_ISSUER</stp>
        <stp>[1.Weekly Download.xlsm]Coded!R32C59</stp>
        <tr r="BG32" s="14"/>
      </tp>
      <tp t="s">
        <v>N</v>
        <stp/>
        <stp>##V3_BDPV12</stp>
        <stp>USG8850LAF79 Corp</stp>
        <stp>GREEN_BOND_LOAN_INDICATOR</stp>
        <stp>[1.Weekly Download.xlsm]Coded!R275C55</stp>
        <tr r="BC275" s="14"/>
        <tr r="BC275" s="14"/>
      </tp>
      <tp t="s">
        <v>#N/A Field Not Applicable</v>
        <stp/>
        <stp>##V3_BDPV12</stp>
        <stp>US88032XBC74 Corp</stp>
        <stp>FLT_SPREAD</stp>
        <stp>[1.Weekly Download.xlsm]Coded!R231C28</stp>
        <tr r="AB231" s="14"/>
      </tp>
      <tp t="s">
        <v>#N/A N/A</v>
        <stp/>
        <stp>##V3_BDPV12</stp>
        <stp>1398425D CH Equity</stp>
        <stp>RTG_MDY_ISSUER</stp>
        <stp>[1.Weekly Download.xlsm]Coded!R49C19</stp>
        <tr r="S49" s="14"/>
        <tr r="S49" s="14"/>
      </tp>
      <tp t="s">
        <v>#N/A N/A</v>
        <stp/>
        <stp>##V3_BDPV12</stp>
        <stp>1688164D CH Equity</stp>
        <stp>RTG_MDY_ISSUER</stp>
        <stp>[1.Weekly Download.xlsm]Coded!R76C59</stp>
        <tr r="BG76" s="14"/>
      </tp>
      <tp t="s">
        <v>#N/A N/A</v>
        <stp/>
        <stp>##V3_BDPV12</stp>
        <stp>0768356D CH Equity</stp>
        <stp>RTG_MDY_ISSUER</stp>
        <stp>[1.Weekly Download.xlsm]Coded!R57C19</stp>
        <tr r="S57" s="14"/>
        <tr r="S57" s="14"/>
      </tp>
      <tp t="s">
        <v>#N/A N/A</v>
        <stp/>
        <stp>##V3_BDPV12</stp>
        <stp>0768356D CH Equity</stp>
        <stp>RTG_MDY_ISSUER</stp>
        <stp>[1.Weekly Download.xlsm]Coded!R31C19</stp>
        <tr r="S31" s="14"/>
        <tr r="S31" s="14"/>
      </tp>
      <tp t="s">
        <v>#N/A N/A</v>
        <stp/>
        <stp>##V3_BDPV12</stp>
        <stp>0768356D CH Equity</stp>
        <stp>RTG_MDY_ISSUER</stp>
        <stp>[1.Weekly Download.xlsm]Coded!R32C19</stp>
        <tr r="S32" s="14"/>
        <tr r="S32" s="14"/>
      </tp>
      <tp t="s">
        <v>#N/A N/A</v>
        <stp/>
        <stp>##V3_BDPV12</stp>
        <stp>1748472D CH Equity</stp>
        <stp>RTG_MDY_ISSUER</stp>
        <stp>[1.Weekly Download.xlsm]Coded!R46C59</stp>
        <tr r="BG46" s="14"/>
      </tp>
      <tp t="s">
        <v>#N/A N/A</v>
        <stp/>
        <stp>##V3_BDPV12</stp>
        <stp>1748472D CH Equity</stp>
        <stp>RTG_MDY_ISSUER</stp>
        <stp>[1.Weekly Download.xlsm]Coded!R52C59</stp>
        <tr r="BG52" s="14"/>
      </tp>
      <tp t="s">
        <v>#N/A N/A</v>
        <stp/>
        <stp>##V3_BDPV12</stp>
        <stp>ZL893951@BVAL Corp</stp>
        <stp>RTG_FITCH_LT_ISSUER_DEFAULT</stp>
        <stp>[1.Weekly Download.xlsm]SBLC Bank!R6C8</stp>
        <tr r="H6" s="32"/>
      </tp>
      <tp t="s">
        <v>#N/A N/A</v>
        <stp/>
        <stp>##V3_BDPV12</stp>
        <stp>XS2388909181 Corp</stp>
        <stp>RTG_MDY_FOREIGN_LT_BANK_DEPOSITS</stp>
        <stp>[1.Weekly Download.xlsm]Coded!R144C12</stp>
        <tr r="L144" s="14"/>
      </tp>
      <tp t="s">
        <v>#N/A N/A</v>
        <stp/>
        <stp>##V3_BDPV12</stp>
        <stp>XS2189769057 Corp</stp>
        <stp>RTG_MDY_FOREIGN_LT_BANK_DEPOSITS</stp>
        <stp>[1.Weekly Download.xlsm]Coded!R296C12</stp>
        <tr r="L296" s="14"/>
      </tp>
      <tp t="s">
        <v>GANZHOU TOUR INV</v>
        <stp/>
        <stp>##V3_BDPV12</stp>
        <stp>XS2652417788 Corp</stp>
        <stp>NAME</stp>
        <stp>[1.Weekly Download.xlsm]Coded!R22C4</stp>
        <tr r="D22" s="14"/>
        <tr r="D22" s="14"/>
      </tp>
      <tp t="s">
        <v>25/7/2022</v>
        <stp/>
        <stp>##V3_BDPV12</stp>
        <stp>XS2502241412 Corp</stp>
        <stp>SECURITY_PRICING_DATE</stp>
        <stp>[1.Weekly Download.xlsm]Coded!R92C3</stp>
        <tr r="C92" s="14"/>
        <tr r="C92" s="14"/>
      </tp>
      <tp t="s">
        <v>BK OF COMMUNICATIONS/HK</v>
        <stp/>
        <stp>##V3_BDPV12</stp>
        <stp>XS2559584888 Corp</stp>
        <stp>NAME</stp>
        <stp>[1.Weekly Download.xlsm]Coded!R78C4</stp>
        <tr r="D78" s="14"/>
        <tr r="D78" s="14"/>
      </tp>
      <tp t="s">
        <v>ZHEJIANG BOXIN BVI</v>
        <stp/>
        <stp>##V3_BDPV12</stp>
        <stp>XS2618570068 Corp</stp>
        <stp>NAME</stp>
        <stp>[1.Weekly Download.xlsm]Coded!R24C4</stp>
        <tr r="D24" s="14"/>
        <tr r="D24" s="14"/>
      </tp>
      <tp t="s">
        <v>#N/A N/A</v>
        <stp/>
        <stp>##V3_BDPV12</stp>
        <stp>XS2339960093 Corp</stp>
        <stp>RTG_MDY_FOREIGN_LT_BANK_DEPOSITS</stp>
        <stp>[1.Weekly Download.xlsm]Coded!R212C12</stp>
        <tr r="L212" s="14"/>
      </tp>
      <tp t="s">
        <v>#N/A N/A</v>
        <stp/>
        <stp>##V3_BDPV12</stp>
        <stp>XS2271104817 Corp</stp>
        <stp>RTG_MDY_FOREIGN_LT_BANK_DEPOSITS</stp>
        <stp>[1.Weekly Download.xlsm]Coded!R264C12</stp>
        <tr r="L264" s="14"/>
      </tp>
      <tp t="s">
        <v>#N/A N/A</v>
        <stp/>
        <stp>##V3_BDPV12</stp>
        <stp>G228084 Corp</stp>
        <stp>RTG_MOODY_LONG_TERM</stp>
        <stp>[1.Weekly Download.xlsm]Coded!R74C13</stp>
        <tr r="M74" s="14"/>
      </tp>
      <tp t="s">
        <v>#N/A N/A</v>
        <stp/>
        <stp>##V3_BDPV12</stp>
        <stp>G238025 Corp</stp>
        <stp>RTG_MOODY_LONG_TERM</stp>
        <stp>[1.Weekly Download.xlsm]Coded!R66C13</stp>
        <tr r="M66" s="14"/>
      </tp>
      <tp t="s">
        <v>#N/A N/A</v>
        <stp/>
        <stp>##V3_BDPV12</stp>
        <stp>G228014 Corp</stp>
        <stp>RTG_MOODY_LONG_TERM</stp>
        <stp>[1.Weekly Download.xlsm]Coded!R90C13</stp>
        <tr r="M90" s="14"/>
      </tp>
      <tp t="s">
        <v>21/2/2023</v>
        <stp/>
        <stp>##V3_BDPV12</stp>
        <stp>XS2584378025 Corp</stp>
        <stp>SECURITY_PRICING_DATE</stp>
        <stp>[1.Weekly Download.xlsm]Coded!R63C3</stp>
        <tr r="C63" s="14"/>
        <tr r="C63" s="14"/>
      </tp>
      <tp t="s">
        <v>#N/A N/A</v>
        <stp/>
        <stp>##V3_BDPV12</stp>
        <stp>G2380105 Corp</stp>
        <stp>RTG_FITCH_LT_ISSUER_DEFAULT</stp>
        <stp>[1.Weekly Download.xlsm]Coded!R35C16</stp>
        <tr r="P35" s="14"/>
      </tp>
      <tp t="s">
        <v>14/7/2022</v>
        <stp/>
        <stp>##V3_BDPV12</stp>
        <stp>XS2487328499 Corp</stp>
        <stp>SECURITY_PRICING_DATE</stp>
        <stp>[1.Weekly Download.xlsm]Coded!R93C3</stp>
        <tr r="C93" s="14"/>
        <tr r="C93" s="14"/>
      </tp>
      <tp t="s">
        <v>BK OF COMMUNICATIONS/HK</v>
        <stp/>
        <stp>##V3_BDPV12</stp>
        <stp>XS2673392796 Corp</stp>
        <stp>NAME</stp>
        <stp>[1.Weekly Download.xlsm]Coded!R14C4</stp>
        <tr r="D14" s="14"/>
        <tr r="D14" s="14"/>
      </tp>
      <tp t="s">
        <v>A3</v>
        <stp/>
        <stp>##V3_BDPV12</stp>
        <stp>XS2461766805 Corp</stp>
        <stp>RTG_MDY_FOREIGN_LT_BANK_DEPOSITS</stp>
        <stp>[1.Weekly Download.xlsm]Coded!R105C12</stp>
        <tr r="L105" s="14"/>
        <tr r="L105" s="14"/>
      </tp>
      <tp t="s">
        <v>16/6/2023</v>
        <stp/>
        <stp>##V3_BDPV12</stp>
        <stp>G2380152 Corp</stp>
        <stp>INT_ACC_DT</stp>
        <stp>[1.Weekly Download.xlsm]Coded!R34C47</stp>
        <tr r="AU34" s="14"/>
        <tr r="AU34" s="14"/>
        <tr r="AU34" s="14"/>
      </tp>
      <tp>
        <v>1000000000</v>
        <stp/>
        <stp>##V3_BDPV12</stp>
        <stp>G2380140 Corp</stp>
        <stp>AMT_ISSUED</stp>
        <stp>[1.Weekly Download.xlsm]Coded!R37C53</stp>
        <tr r="BA37" s="14"/>
        <tr r="BA37" s="14"/>
      </tp>
      <tp t="s">
        <v>NR</v>
        <stp/>
        <stp>##V3_BDPV12</stp>
        <stp>XS2288886216 Corp</stp>
        <stp>RTG_SP</stp>
        <stp>[1.Weekly Download.xlsm]Coded!R233C9</stp>
        <tr r="I233" s="14"/>
        <tr r="I233" s="14"/>
      </tp>
      <tp t="s">
        <v>CSI MTN LTD</v>
        <stp/>
        <stp>##V3_BDPV12</stp>
        <stp>HK0000939428 Corp</stp>
        <stp>NAME</stp>
        <stp>[1.Weekly Download.xlsm]Coded!R26C4</stp>
        <tr r="D26" s="14"/>
        <tr r="D26" s="14"/>
      </tp>
      <tp t="s">
        <v>#N/A N/A</v>
        <stp/>
        <stp>##V3_BDPV12</stp>
        <stp>XS2258259808 Corp</stp>
        <stp>RTG_SP</stp>
        <stp>[1.Weekly Download.xlsm]Coded!R268C9</stp>
        <tr r="I268" s="14"/>
      </tp>
      <tp t="s">
        <v>#N/A N/A</v>
        <stp/>
        <stp>##V3_BDPV12</stp>
        <stp>XS2314627089 Corp</stp>
        <stp>RTG_SP</stp>
        <stp>[1.Weekly Download.xlsm]Coded!R174C9</stp>
        <tr r="I174" s="14"/>
      </tp>
      <tp t="s">
        <v>#N/A Field Not Applicable</v>
        <stp/>
        <stp>##V3_BDPV12</stp>
        <stp>G238039 Corp</stp>
        <stp>NXT_CALL_DT</stp>
        <stp>[1.Weekly Download.xlsm]Coded!R58C50</stp>
        <tr r="AX58" s="14"/>
      </tp>
      <tp t="s">
        <v>#N/A Field Not Applicable</v>
        <stp/>
        <stp>##V3_BDPV12</stp>
        <stp>G228048 Corp</stp>
        <stp>NXT_CALL_DT</stp>
        <stp>[1.Weekly Download.xlsm]Coded!R77C50</stp>
        <tr r="AX77" s="14"/>
      </tp>
      <tp t="s">
        <v>#N/A Field Not Applicable</v>
        <stp/>
        <stp>##V3_BDPV12</stp>
        <stp>G228068 Corp</stp>
        <stp>NXT_CALL_DT</stp>
        <stp>[1.Weekly Download.xlsm]Coded!R75C50</stp>
        <tr r="AX75" s="14"/>
      </tp>
      <tp t="s">
        <v>#N/A N/A</v>
        <stp/>
        <stp>##V3_BDPV12</stp>
        <stp>XS2353028298 Corp</stp>
        <stp>RTG_SP</stp>
        <stp>[1.Weekly Download.xlsm]Coded!R193C9</stp>
        <tr r="I193" s="14"/>
      </tp>
      <tp t="s">
        <v>B-</v>
        <stp/>
        <stp>##V3_BDPV12</stp>
        <stp>XS2314498093 Corp</stp>
        <stp>RTG_SP</stp>
        <stp>[1.Weekly Download.xlsm]Coded!R267C9</stp>
        <tr r="I267" s="14"/>
        <tr r="I267" s="14"/>
      </tp>
      <tp>
        <v>5</v>
        <stp/>
        <stp>##V3_BDPV12</stp>
        <stp>G228085 Corp</stp>
        <stp>CPN</stp>
        <stp>[1.Weekly Download.xlsm]Coded!R73C51</stp>
        <tr r="AY73" s="14"/>
        <tr r="AY73" s="14"/>
      </tp>
      <tp>
        <v>4.9000000000000004</v>
        <stp/>
        <stp>##V3_BDPV12</stp>
        <stp>G238024 Corp</stp>
        <stp>CPN</stp>
        <stp>[1.Weekly Download.xlsm]Coded!R59C51</stp>
        <tr r="AY59" s="14"/>
        <tr r="AY59" s="14"/>
      </tp>
      <tp>
        <v>4.8</v>
        <stp/>
        <stp>##V3_BDPV12</stp>
        <stp>G238084 Corp</stp>
        <stp>CPN</stp>
        <stp>[1.Weekly Download.xlsm]Coded!R45C51</stp>
        <tr r="AY45" s="14"/>
        <tr r="AY45" s="14"/>
      </tp>
      <tp t="s">
        <v>BBB</v>
        <stp/>
        <stp>##V3_BDPV12</stp>
        <stp>XS2357352702 Corp</stp>
        <stp>RTG_SP</stp>
        <stp>[1.Weekly Download.xlsm]Coded!R189C9</stp>
        <tr r="I189" s="14"/>
        <tr r="I189" s="14"/>
      </tp>
      <tp t="s">
        <v>#N/A N/A</v>
        <stp/>
        <stp>##V3_BDPV12</stp>
        <stp>XS2358354012 Corp</stp>
        <stp>RTG_SP</stp>
        <stp>[1.Weekly Download.xlsm]Coded!R188C9</stp>
        <tr r="I188" s="14"/>
      </tp>
      <tp t="s">
        <v>#N/A N/A</v>
        <stp/>
        <stp>##V3_BDPV12</stp>
        <stp>XS2455213590 Corp</stp>
        <stp>RTG_SP</stp>
        <stp>[1.Weekly Download.xlsm]Coded!R111C9</stp>
        <tr r="I111" s="14"/>
      </tp>
      <tp t="s">
        <v>#N/A N/A</v>
        <stp/>
        <stp>##V3_BDPV12</stp>
        <stp>XS2471903331 Corp</stp>
        <stp>RTG_SP</stp>
        <stp>[1.Weekly Download.xlsm]Coded!R100C9</stp>
        <tr r="I100" s="14"/>
      </tp>
      <tp t="s">
        <v>#N/A N/A</v>
        <stp/>
        <stp>##V3_BDPV12</stp>
        <stp>XS2327841057 Corp</stp>
        <stp>RTG_SP</stp>
        <stp>[1.Weekly Download.xlsm]Coded!R207C9</stp>
        <tr r="I207" s="14"/>
      </tp>
      <tp t="s">
        <v>BBB+</v>
        <stp/>
        <stp>##V3_BDPV12</stp>
        <stp>XS2344842575 Corp</stp>
        <stp>RTG_SP</stp>
        <stp>[1.Weekly Download.xlsm]Coded!R195C9</stp>
        <tr r="I195" s="14"/>
        <tr r="I195" s="14"/>
      </tp>
      <tp t="s">
        <v>#N/A N/A</v>
        <stp/>
        <stp>##V3_BDPV12</stp>
        <stp>XS2180875234 Corp</stp>
        <stp>RTG_SP</stp>
        <stp>[1.Weekly Download.xlsm]Coded!R301C9</stp>
        <tr r="I301" s="14"/>
      </tp>
      <tp t="s">
        <v>Dalian Wanda Commercial Manage</v>
        <stp/>
        <stp>##V3_BDPV12</stp>
        <stp>20989511 CompanyID</stp>
        <stp>Name</stp>
        <stp>[1.Weekly Download.xlsm]Coded!R224C7</stp>
        <tr r="G224" s="14"/>
        <tr r="G224" s="14"/>
      </tp>
      <tp t="s">
        <v>Sino-Ocean Group Holding Ltd</v>
        <stp/>
        <stp>##V3_BDPV12</stp>
        <stp>11031011 CompanyID</stp>
        <stp>Name</stp>
        <stp>[1.Weekly Download.xlsm]Coded!R140C7</stp>
        <tr r="G140" s="14"/>
        <tr r="G140" s="14"/>
      </tp>
      <tp t="s">
        <v>#N/A Invalid Security</v>
        <stp/>
        <stp>##V3_BDPV12</stp>
        <stp xml:space="preserve"> CompanyID</stp>
        <stp>Name</stp>
        <stp>[1.Weekly Download.xlsm]Coded!R181C7</stp>
        <tr r="G181" s="14"/>
      </tp>
      <tp t="s">
        <v>#N/A Invalid Security</v>
        <stp/>
        <stp>##V3_BDPV12</stp>
        <stp xml:space="preserve"> CompanyID</stp>
        <stp>Name</stp>
        <stp>[1.Weekly Download.xlsm]Coded!R191C7</stp>
        <tr r="G191" s="14"/>
      </tp>
      <tp t="s">
        <v>#N/A Invalid Security</v>
        <stp/>
        <stp>##V3_BDPV12</stp>
        <stp xml:space="preserve"> CompanyID</stp>
        <stp>Name</stp>
        <stp>[1.Weekly Download.xlsm]Coded!R141C7</stp>
        <tr r="G141" s="14"/>
      </tp>
      <tp t="s">
        <v>#N/A Invalid Security</v>
        <stp/>
        <stp>##V3_BDPV12</stp>
        <stp xml:space="preserve"> CompanyID</stp>
        <stp>Name</stp>
        <stp>[1.Weekly Download.xlsm]Coded!R151C7</stp>
        <tr r="G151" s="14"/>
      </tp>
      <tp t="s">
        <v>#N/A Invalid Security</v>
        <stp/>
        <stp>##V3_BDPV12</stp>
        <stp xml:space="preserve"> CompanyID</stp>
        <stp>Name</stp>
        <stp>[1.Weekly Download.xlsm]Coded!R161C7</stp>
        <tr r="G161" s="14"/>
      </tp>
      <tp t="s">
        <v>#N/A Invalid Security</v>
        <stp/>
        <stp>##V3_BDPV12</stp>
        <stp xml:space="preserve"> CompanyID</stp>
        <stp>Name</stp>
        <stp>[1.Weekly Download.xlsm]Coded!R171C7</stp>
        <tr r="G171" s="14"/>
      </tp>
      <tp t="s">
        <v>#N/A Invalid Security</v>
        <stp/>
        <stp>##V3_BDPV12</stp>
        <stp xml:space="preserve"> CompanyID</stp>
        <stp>Name</stp>
        <stp>[1.Weekly Download.xlsm]Coded!R101C7</stp>
        <tr r="G101" s="14"/>
      </tp>
      <tp t="s">
        <v>#N/A Invalid Security</v>
        <stp/>
        <stp>##V3_BDPV12</stp>
        <stp xml:space="preserve"> CompanyID</stp>
        <stp>Name</stp>
        <stp>[1.Weekly Download.xlsm]Coded!R111C7</stp>
        <tr r="G111" s="14"/>
      </tp>
      <tp t="s">
        <v>#N/A Invalid Security</v>
        <stp/>
        <stp>##V3_BDPV12</stp>
        <stp xml:space="preserve"> CompanyID</stp>
        <stp>Name</stp>
        <stp>[1.Weekly Download.xlsm]Coded!R121C7</stp>
        <tr r="G121" s="14"/>
      </tp>
      <tp t="s">
        <v>#N/A Invalid Security</v>
        <stp/>
        <stp>##V3_BDPV12</stp>
        <stp xml:space="preserve"> CompanyID</stp>
        <stp>Name</stp>
        <stp>[1.Weekly Download.xlsm]Coded!R131C7</stp>
        <tr r="G131" s="14"/>
      </tp>
      <tp t="s">
        <v>#N/A Invalid Security</v>
        <stp/>
        <stp>##V3_BDPV12</stp>
        <stp xml:space="preserve"> CompanyID</stp>
        <stp>Name</stp>
        <stp>[1.Weekly Download.xlsm]Coded!R281C7</stp>
        <tr r="G281" s="14"/>
      </tp>
      <tp t="s">
        <v>#N/A Invalid Security</v>
        <stp/>
        <stp>##V3_BDPV12</stp>
        <stp xml:space="preserve"> CompanyID</stp>
        <stp>Name</stp>
        <stp>[1.Weekly Download.xlsm]Coded!R241C7</stp>
        <tr r="G241" s="14"/>
      </tp>
      <tp t="s">
        <v>#N/A Invalid Security</v>
        <stp/>
        <stp>##V3_BDPV12</stp>
        <stp xml:space="preserve"> CompanyID</stp>
        <stp>Name</stp>
        <stp>[1.Weekly Download.xlsm]Coded!R251C7</stp>
        <tr r="G251" s="14"/>
      </tp>
      <tp t="s">
        <v>#N/A Invalid Security</v>
        <stp/>
        <stp>##V3_BDPV12</stp>
        <stp xml:space="preserve"> CompanyID</stp>
        <stp>Name</stp>
        <stp>[1.Weekly Download.xlsm]Coded!R261C7</stp>
        <tr r="G261" s="14"/>
      </tp>
      <tp t="s">
        <v>#N/A Invalid Security</v>
        <stp/>
        <stp>##V3_BDPV12</stp>
        <stp xml:space="preserve"> CompanyID</stp>
        <stp>Name</stp>
        <stp>[1.Weekly Download.xlsm]Coded!R271C7</stp>
        <tr r="G271" s="14"/>
      </tp>
      <tp t="s">
        <v>#N/A Invalid Security</v>
        <stp/>
        <stp>##V3_BDPV12</stp>
        <stp xml:space="preserve"> CompanyID</stp>
        <stp>Name</stp>
        <stp>[1.Weekly Download.xlsm]Coded!R201C7</stp>
        <tr r="G201" s="14"/>
      </tp>
      <tp t="s">
        <v>#N/A Invalid Security</v>
        <stp/>
        <stp>##V3_BDPV12</stp>
        <stp xml:space="preserve"> CompanyID</stp>
        <stp>Name</stp>
        <stp>[1.Weekly Download.xlsm]Coded!R211C7</stp>
        <tr r="G211" s="14"/>
      </tp>
      <tp t="s">
        <v>#N/A Invalid Security</v>
        <stp/>
        <stp>##V3_BDPV12</stp>
        <stp xml:space="preserve"> CompanyID</stp>
        <stp>Name</stp>
        <stp>[1.Weekly Download.xlsm]Coded!R221C7</stp>
        <tr r="G221" s="14"/>
      </tp>
      <tp t="s">
        <v>#N/A Invalid Security</v>
        <stp/>
        <stp>##V3_BDPV12</stp>
        <stp xml:space="preserve"> CompanyID</stp>
        <stp>Name</stp>
        <stp>[1.Weekly Download.xlsm]Coded!R231C7</stp>
        <tr r="G231" s="14"/>
      </tp>
      <tp t="s">
        <v>#N/A Invalid Security</v>
        <stp/>
        <stp>##V3_BDPV12</stp>
        <stp xml:space="preserve"> CompanyID</stp>
        <stp>Name</stp>
        <stp>[1.Weekly Download.xlsm]Coded!R301C7</stp>
        <tr r="G301" s="14"/>
      </tp>
      <tp t="s">
        <v>#N/A Invalid Security</v>
        <stp/>
        <stp>##V3_BDPV12</stp>
        <stp xml:space="preserve"> CompanyID</stp>
        <stp>Name</stp>
        <stp>[1.Weekly Download.xlsm]Coded!R311C7</stp>
        <tr r="G311" s="14"/>
      </tp>
      <tp t="s">
        <v>Caa2u</v>
        <stp/>
        <stp>##V3_BDPV12</stp>
        <stp>XS2384610577 Corp</stp>
        <stp>RTG_MOODY</stp>
        <stp>[1.Weekly Download.xlsm]Coded!R149C8</stp>
        <tr r="H149" s="14"/>
        <tr r="H149" s="14"/>
      </tp>
      <tp t="s">
        <v>#N/A N/A</v>
        <stp/>
        <stp>##V3_BDPV12</stp>
        <stp>G228079 Corp</stp>
        <stp>RTG_MDY_ISSUER</stp>
        <stp>[1.Weekly Download.xlsm]Coded!R71C11</stp>
        <tr r="K71" s="14"/>
      </tp>
      <tp t="s">
        <v>Baa1</v>
        <stp/>
        <stp>##V3_BDPV12</stp>
        <stp>XS2258259808 Corp</stp>
        <stp>RTG_MOODY</stp>
        <stp>[1.Weekly Download.xlsm]Coded!R268C8</stp>
        <tr r="H268" s="14"/>
        <tr r="H268" s="14"/>
      </tp>
      <tp t="s">
        <v>#N/A N/A</v>
        <stp/>
        <stp>##V3_BDPV12</stp>
        <stp>XS2368463779 Corp</stp>
        <stp>RTG_MOODY</stp>
        <stp>[1.Weekly Download.xlsm]Coded!R177C8</stp>
        <tr r="H177" s="14"/>
      </tp>
      <tp t="s">
        <v>#N/A N/A</v>
        <stp/>
        <stp>##V3_BDPV12</stp>
        <stp>XS2469032630 Corp</stp>
        <stp>RTG_MOODY</stp>
        <stp>[1.Weekly Download.xlsm]Coded!R107C8</stp>
        <tr r="H107" s="14"/>
      </tp>
      <tp t="s">
        <v>#N/A N/A</v>
        <stp/>
        <stp>##V3_BDPV12</stp>
        <stp>XS2347497906 Corp</stp>
        <stp>RTG_MOODY</stp>
        <stp>[1.Weekly Download.xlsm]Coded!R196C8</stp>
        <tr r="H196" s="14"/>
      </tp>
      <tp t="s">
        <v>A1</v>
        <stp/>
        <stp>##V3_BDPV12</stp>
        <stp>939 HK Equity</stp>
        <stp>RTG_MDY_FOREIGN_LT_BANK_DEPOSITS</stp>
        <stp>[1.Weekly Download.xlsm]Coded!R38C60</stp>
        <tr r="BH38" s="14"/>
        <tr r="BH38" s="14"/>
      </tp>
      <tp t="s">
        <v>A1</v>
        <stp/>
        <stp>##V3_BDPV12</stp>
        <stp>939 HK Equity</stp>
        <stp>RTG_MDY_FOREIGN_LT_BANK_DEPOSITS</stp>
        <stp>[1.Weekly Download.xlsm]Coded!R39C60</stp>
        <tr r="BH39" s="14"/>
        <tr r="BH39" s="14"/>
      </tp>
      <tp t="s">
        <v>Baa3</v>
        <stp/>
        <stp>##V3_BDPV12</stp>
        <stp>XS2213048965 Corp</stp>
        <stp>RTG_MOODY</stp>
        <stp>[1.Weekly Download.xlsm]Coded!R272C8</stp>
        <tr r="H272" s="14"/>
        <tr r="H272" s="14"/>
      </tp>
      <tp t="s">
        <v>#N/A N/A</v>
        <stp/>
        <stp>##V3_BDPV12</stp>
        <stp>XS2400951815 Corp</stp>
        <stp>RTG_MOODY</stp>
        <stp>[1.Weekly Download.xlsm]Coded!R130C8</stp>
        <tr r="H130" s="14"/>
      </tp>
      <tp t="s">
        <v>Baa2</v>
        <stp/>
        <stp>##V3_BDPV12</stp>
        <stp>XS2359947715 Corp</stp>
        <stp>RTG_MOODY</stp>
        <stp>[1.Weekly Download.xlsm]Coded!R186C8</stp>
        <tr r="H186" s="14"/>
        <tr r="H186" s="14"/>
      </tp>
      <tp t="s">
        <v>#N/A N/A</v>
        <stp/>
        <stp>##V3_BDPV12</stp>
        <stp>G238070 Corp</stp>
        <stp>RTG_MDY_ISSUER</stp>
        <stp>[1.Weekly Download.xlsm]Coded!R54C11</stp>
        <tr r="K54" s="14"/>
      </tp>
      <tp t="s">
        <v>#N/A N/A</v>
        <stp/>
        <stp>##V3_BDPV12</stp>
        <stp>G238077 Corp</stp>
        <stp>RTG_MDY_ISSUER</stp>
        <stp>[1.Weekly Download.xlsm]Coded!R47C11</stp>
        <tr r="K47" s="14"/>
      </tp>
      <tp t="s">
        <v>#N/A N/A</v>
        <stp/>
        <stp>##V3_BDPV12</stp>
        <stp>40900822 CompanyID</stp>
        <stp>RTG_FITCH_LT_ISSUER_DEFAULT</stp>
        <stp>[1.Weekly Download.xlsm]Coded!R154C42</stp>
        <tr r="AP154" s="14"/>
        <tr r="AP154" s="14"/>
      </tp>
      <tp t="s">
        <v>#N/A Field Not Applicable</v>
        <stp/>
        <stp>##V3_BDPV12</stp>
        <stp>US88032XBB91 Corp</stp>
        <stp>GUARANTOR_EQY_TICKER</stp>
        <stp>[1.Weekly Download.xlsm]Coded!R229C18</stp>
        <tr r="R229" s="14"/>
        <tr r="R229" s="14"/>
        <tr r="R229" s="14"/>
      </tp>
      <tp t="s">
        <v>#N/A N/A</v>
        <stp/>
        <stp>##V3_BDPV12</stp>
        <stp>G238027 Corp</stp>
        <stp>RTG_MDY_LT_CORP_FAMILY</stp>
        <stp>[1.Weekly Download.xlsm]Coded!R68C14</stp>
        <tr r="N68" s="14"/>
      </tp>
      <tp t="s">
        <v>HK</v>
        <stp/>
        <stp>##V3_BDPV12</stp>
        <stp>9993 HK Equity</stp>
        <stp>EQY_PRIM_SECURITY_PRIM_EXCH</stp>
        <stp>[1.Weekly Download.xlsm]Coded!R149C35</stp>
        <tr r="AI149" s="14"/>
        <tr r="AI149" s="14"/>
      </tp>
      <tp t="s">
        <v>#N/A N/A</v>
        <stp/>
        <stp>##V3_BDPV12</stp>
        <stp>G238024 Corp</stp>
        <stp>RTG_MDY_LT_CORP_FAMILY</stp>
        <stp>[1.Weekly Download.xlsm]Coded!R59C14</stp>
        <tr r="N59" s="14"/>
      </tp>
      <tp t="s">
        <v>#N/A N/A</v>
        <stp/>
        <stp>##V3_BDPV12</stp>
        <stp>G238025 Corp</stp>
        <stp>RTG_MDY_LT_CORP_FAMILY</stp>
        <stp>[1.Weekly Download.xlsm]Coded!R66C14</stp>
        <tr r="N66" s="14"/>
      </tp>
      <tp t="s">
        <v>#N/A N/A</v>
        <stp/>
        <stp>##V3_BDPV12</stp>
        <stp>HK0000947231 Corp</stp>
        <stp>RTG_SP</stp>
        <stp>[1.Weekly Download.xlsm]Coded!R10C9</stp>
        <tr r="I10" s="14"/>
      </tp>
      <tp t="s">
        <v>BBB+</v>
        <stp/>
        <stp>##V3_BDPV12</stp>
        <stp>HK0000921038 Corp</stp>
        <stp>RTG_SP</stp>
        <stp>[1.Weekly Download.xlsm]Coded!R42C9</stp>
        <tr r="I42" s="14"/>
        <tr r="I42" s="14"/>
      </tp>
      <tp t="s">
        <v>BBB+</v>
        <stp/>
        <stp>##V3_BDPV12</stp>
        <stp>HK0000939428 Corp</stp>
        <stp>RTG_SP</stp>
        <stp>[1.Weekly Download.xlsm]Coded!R26C9</stp>
        <tr r="I26" s="14"/>
        <tr r="I26" s="14"/>
      </tp>
      <tp t="s">
        <v>#N/A N/A</v>
        <stp/>
        <stp>##V3_BDPV12</stp>
        <stp>XS2417388175 Corp</stp>
        <stp>GUARANTOR</stp>
        <stp>[1.Weekly Download.xlsm]Coded!R128C5</stp>
        <tr r="E128" s="14"/>
      </tp>
      <tp t="s">
        <v>#N/A N/A</v>
        <stp/>
        <stp>##V3_BDPV12</stp>
        <stp>G228021 Corp</stp>
        <stp>RTG_MDY_LT_CORP_FAMILY</stp>
        <stp>[1.Weekly Download.xlsm]Coded!R83C14</stp>
        <tr r="N83" s="14"/>
      </tp>
      <tp t="s">
        <v>JINAN CITY CONS GRP</v>
        <stp/>
        <stp>##V3_BDPV12</stp>
        <stp>XS2384202292 Corp</stp>
        <stp>GUARANTOR</stp>
        <stp>[1.Weekly Download.xlsm]Coded!R148C5</stp>
        <tr r="E148" s="14"/>
        <tr r="E148" s="14"/>
      </tp>
      <tp t="s">
        <v>#N/A N/A</v>
        <stp/>
        <stp>##V3_BDPV12</stp>
        <stp>XS2345988211 Corp</stp>
        <stp>GUARANTOR</stp>
        <stp>[1.Weekly Download.xlsm]Coded!R199C5</stp>
        <tr r="E199" s="14"/>
      </tp>
      <tp t="s">
        <v>#N/A N/A</v>
        <stp/>
        <stp>##V3_BDPV12</stp>
        <stp>XS2208864418 Corp</stp>
        <stp>GUARANTOR</stp>
        <stp>[1.Weekly Download.xlsm]Coded!R292C5</stp>
        <tr r="E292" s="14"/>
      </tp>
      <tp t="s">
        <v>SUBSIDIARIES</v>
        <stp/>
        <stp>##V3_BDPV12</stp>
        <stp>XS2342499592 Corp</stp>
        <stp>GUARANTOR</stp>
        <stp>[1.Weekly Download.xlsm]Coded!R219C5</stp>
        <tr r="E219" s="14"/>
        <tr r="E219" s="14"/>
      </tp>
      <tp t="s">
        <v>#N/A N/A</v>
        <stp/>
        <stp>##V3_BDPV12</stp>
        <stp>1449670D CH Equity</stp>
        <stp>RTG_MDY_ISSUER</stp>
        <stp>[1.Weekly Download.xlsm]Coded!R79C19</stp>
        <tr r="S79" s="14"/>
        <tr r="S79" s="14"/>
      </tp>
      <tp t="s">
        <v>#N/A N/A</v>
        <stp/>
        <stp>##V3_BDPV12</stp>
        <stp>0489702D CH Equity</stp>
        <stp>RTG_MDY_ISSUER</stp>
        <stp>[1.Weekly Download.xlsm]Coded!R69C19</stp>
        <tr r="S69" s="14"/>
        <tr r="S69" s="14"/>
      </tp>
      <tp t="s">
        <v>#N/A N/A</v>
        <stp/>
        <stp>##V3_BDPV12</stp>
        <stp>1479341D CH Equity</stp>
        <stp>RTG_MDY_ISSUER</stp>
        <stp>[1.Weekly Download.xlsm]Coded!R86C59</stp>
        <tr r="BG86" s="14"/>
      </tp>
      <tp t="s">
        <v>#N/A N/A</v>
        <stp/>
        <stp>##V3_BDPV12</stp>
        <stp>1479341D CH Equity</stp>
        <stp>RTG_MDY_ISSUER</stp>
        <stp>[1.Weekly Download.xlsm]Coded!R47C59</stp>
        <tr r="BG47" s="14"/>
      </tp>
      <tp t="s">
        <v>#N/A N/A</v>
        <stp/>
        <stp>##V3_BDPV12</stp>
        <stp>1479341D CH Equity</stp>
        <stp>RTG_MDY_ISSUER</stp>
        <stp>[1.Weekly Download.xlsm]Coded!R66C59</stp>
        <tr r="BG66" s="14"/>
      </tp>
      <tp t="s">
        <v>#N/A N/A</v>
        <stp/>
        <stp>##V3_BDPV12</stp>
        <stp>1449670D CH Equity</stp>
        <stp>RTG_MDY_ISSUER</stp>
        <stp>[1.Weekly Download.xlsm]Coded!R79C59</stp>
        <tr r="BG79" s="14"/>
      </tp>
      <tp t="s">
        <v>#N/A N/A</v>
        <stp/>
        <stp>##V3_BDPV12</stp>
        <stp>0489702D CH Equity</stp>
        <stp>RTG_MDY_ISSUER</stp>
        <stp>[1.Weekly Download.xlsm]Coded!R69C59</stp>
        <tr r="BG69" s="14"/>
      </tp>
      <tp>
        <v>1000000000</v>
        <stp/>
        <stp>##V3_BDPV12</stp>
        <stp>US88032XBD57 Corp</stp>
        <stp>AMT_ISSUED</stp>
        <stp>[1.Weekly Download.xlsm]Coded!R228C53</stp>
        <tr r="BA228" s="14"/>
        <tr r="BA228" s="14"/>
      </tp>
      <tp t="s">
        <v>WD</v>
        <stp/>
        <stp>##V3_BDPV12</stp>
        <stp>0794572D CH Equity</stp>
        <stp>RTG_FITCH_LT_ISSUER_DEFAULT</stp>
        <stp>[1.Weekly Download.xlsm]Coded!R6C62</stp>
        <tr r="BJ6" s="14"/>
        <tr r="BJ6" s="14"/>
      </tp>
      <tp t="s">
        <v>WD</v>
        <stp/>
        <stp>##V3_BDPV12</stp>
        <stp>0794572D CH Equity</stp>
        <stp>RTG_FITCH_LT_ISSUER_DEFAULT</stp>
        <stp>[1.Weekly Download.xlsm]Coded!R6C24</stp>
        <tr r="X6" s="14"/>
        <tr r="X6" s="14"/>
        <tr r="X6" s="14"/>
      </tp>
      <tp t="s">
        <v>#N/A N/A</v>
        <stp/>
        <stp>##V3_BDPV12</stp>
        <stp>1789859D CH Equity</stp>
        <stp>RTG_MDY_ISSUER</stp>
        <stp>[1.Weekly Download.xlsm]Coded!R65C19</stp>
        <tr r="S65" s="14"/>
        <tr r="S65" s="14"/>
      </tp>
      <tp t="s">
        <v>A</v>
        <stp/>
        <stp>##V3_BDPV12</stp>
        <stp>939 HK Equity</stp>
        <stp>RTG_SP_LT_LC_ISSUER_CREDIT</stp>
        <stp>[1.Weekly Download.xlsm]Coded!R39C61</stp>
        <tr r="BI39" s="14"/>
        <tr r="BI39" s="14"/>
      </tp>
      <tp t="s">
        <v>A</v>
        <stp/>
        <stp>##V3_BDPV12</stp>
        <stp>939 HK Equity</stp>
        <stp>RTG_SP_LT_LC_ISSUER_CREDIT</stp>
        <stp>[1.Weekly Download.xlsm]Coded!R38C61</stp>
        <tr r="BI38" s="14"/>
        <tr r="BI38" s="14"/>
      </tp>
      <tp t="s">
        <v>22/4/2021</v>
        <stp/>
        <stp>##V3_BDPV12</stp>
        <stp>US88032XBC74 Corp</stp>
        <stp>INT_ACC_DT</stp>
        <stp>[1.Weekly Download.xlsm]Coded!R231C47</stp>
        <tr r="AU231" s="14"/>
        <tr r="AU231" s="14"/>
        <tr r="AU231" s="14"/>
      </tp>
      <tp>
        <v>1.88</v>
        <stp/>
        <stp>##V3_BDPV12</stp>
        <stp>MO000A3KS070 Corp</stp>
        <stp>CPN</stp>
        <stp>[1.Weekly Download.xlsm]Coded!R184C51</stp>
        <tr r="AY184" s="14"/>
        <tr r="AY184" s="14"/>
      </tp>
      <tp t="s">
        <v>#N/A N/A</v>
        <stp/>
        <stp>##V3_BDPV12</stp>
        <stp>USG8850LAF79 Corp</stp>
        <stp>RTG_FITCH_LT_ISSUER_DEFAULT</stp>
        <stp>[1.Weekly Download.xlsm]Coded!R275C16</stp>
        <tr r="P275" s="14"/>
      </tp>
      <tp t="s">
        <v>#N/A N/A</v>
        <stp/>
        <stp>##V3_BDPV12</stp>
        <stp>USG8850LAG52 Corp</stp>
        <stp>RTG_FITCH_LT_ISSUER_DEFAULT</stp>
        <stp>[1.Weekly Download.xlsm]Coded!R276C16</stp>
        <tr r="P276" s="14"/>
      </tp>
      <tp t="s">
        <v>22/8/2025</v>
        <stp/>
        <stp>##V3_BDPV12</stp>
        <stp>USG8850LAF79 Corp</stp>
        <stp>NXT_CALL_DT</stp>
        <stp>[1.Weekly Download.xlsm]Coded!R275C50</stp>
        <tr r="AX275" s="14"/>
        <tr r="AX275" s="14"/>
        <tr r="AX275" s="14"/>
      </tp>
      <tp t="s">
        <v>22/6/2030</v>
        <stp/>
        <stp>##V3_BDPV12</stp>
        <stp>USG8850LAG52 Corp</stp>
        <stp>NXT_CALL_DT</stp>
        <stp>[1.Weekly Download.xlsm]Coded!R276C50</stp>
        <tr r="AX276" s="14"/>
        <tr r="AX276" s="14"/>
        <tr r="AX276" s="14"/>
      </tp>
      <tp t="s">
        <v>10/8/2023</v>
        <stp/>
        <stp>##V3_BDPV12</stp>
        <stp>XS2658712752 Corp</stp>
        <stp>SECURITY_PRICING_DATE</stp>
        <stp>[1.Weekly Download.xlsm]Coded!R17C3</stp>
        <tr r="C17" s="14"/>
        <tr r="C17" s="14"/>
      </tp>
      <tp t="s">
        <v>#N/A N/A</v>
        <stp/>
        <stp>##V3_BDPV12</stp>
        <stp>XS2203986927 Corp</stp>
        <stp>RTG_MDY_FOREIGN_LT_BANK_DEPOSITS</stp>
        <stp>[1.Weekly Download.xlsm]Coded!R223C12</stp>
        <tr r="L223" s="14"/>
      </tp>
      <tp t="s">
        <v>#N/A N/A</v>
        <stp/>
        <stp>##V3_BDPV12</stp>
        <stp>XS2288886216 Corp</stp>
        <stp>RTG_MDY_FOREIGN_LT_BANK_DEPOSITS</stp>
        <stp>[1.Weekly Download.xlsm]Coded!R233C12</stp>
        <tr r="L233" s="14"/>
      </tp>
      <tp t="s">
        <v>HUAFA 2021 I CO LTD</v>
        <stp/>
        <stp>##V3_BDPV12</stp>
        <stp>XS2463439690 Corp</stp>
        <stp>NAME</stp>
        <stp>[1.Weekly Download.xlsm]Coded!R99C4</stp>
        <tr r="D99" s="14"/>
        <tr r="D99" s="14"/>
      </tp>
      <tp t="s">
        <v>#N/A N/A</v>
        <stp/>
        <stp>##V3_BDPV12</stp>
        <stp>XS2102904864 Corp</stp>
        <stp>RTG_MDY_FOREIGN_LT_BANK_DEPOSITS</stp>
        <stp>[1.Weekly Download.xlsm]Coded!R313C12</stp>
        <tr r="L313" s="14"/>
      </tp>
      <tp t="s">
        <v>#N/A N/A</v>
        <stp/>
        <stp>##V3_BDPV12</stp>
        <stp>XS2418777285 Corp</stp>
        <stp>RTG_MDY_FOREIGN_LT_BANK_DEPOSITS</stp>
        <stp>[1.Weekly Download.xlsm]Coded!R126C12</stp>
        <tr r="L126" s="14"/>
      </tp>
      <tp t="s">
        <v>#N/A N/A</v>
        <stp/>
        <stp>##V3_BDPV12</stp>
        <stp>XS2228902255 Corp</stp>
        <stp>RTG_MDY_FOREIGN_LT_BANK_DEPOSITS</stp>
        <stp>[1.Weekly Download.xlsm]Coded!R261C12</stp>
        <tr r="L261" s="14"/>
      </tp>
      <tp t="s">
        <v>#N/A N/A</v>
        <stp/>
        <stp>##V3_BDPV12</stp>
        <stp>XS2228902255 Corp</stp>
        <stp>RTG_MDY_FOREIGN_LT_BANK_DEPOSITS</stp>
        <stp>[1.Weekly Download.xlsm]Coded!R249C12</stp>
        <tr r="L249" s="14"/>
      </tp>
      <tp t="s">
        <v>#N/A N/A</v>
        <stp/>
        <stp>##V3_BDPV12</stp>
        <stp>XS2123955952 Corp</stp>
        <stp>RTG_MDY_FOREIGN_LT_BANK_DEPOSITS</stp>
        <stp>[1.Weekly Download.xlsm]Coded!R310C12</stp>
        <tr r="L310" s="14"/>
      </tp>
      <tp t="s">
        <v>A2</v>
        <stp/>
        <stp>##V3_BDPV12</stp>
        <stp>XS2238561281 Corp</stp>
        <stp>RTG_MDY_FOREIGN_LT_BANK_DEPOSITS</stp>
        <stp>[1.Weekly Download.xlsm]Coded!R269C12</stp>
        <tr r="L269" s="14"/>
        <tr r="L269" s="14"/>
      </tp>
      <tp t="s">
        <v>LUSO INTL BANKING</v>
        <stp/>
        <stp>##V3_BDPV12</stp>
        <stp>XS2639510341 Corp</stp>
        <stp>NAME</stp>
        <stp>[1.Weekly Download.xlsm]Coded!R28C4</stp>
        <tr r="D28" s="14"/>
        <tr r="D28" s="14"/>
      </tp>
      <tp t="s">
        <v>A3</v>
        <stp/>
        <stp>##V3_BDPV12</stp>
        <stp>XS2368569252 Corp</stp>
        <stp>RTG_MDY_FOREIGN_LT_BANK_DEPOSITS</stp>
        <stp>[1.Weekly Download.xlsm]Coded!R175C12</stp>
        <tr r="L175" s="14"/>
        <tr r="L175" s="14"/>
      </tp>
      <tp t="s">
        <v>SHANGRAO INV HLDG INTL</v>
        <stp/>
        <stp>##V3_BDPV12</stp>
        <stp>XS2597408512 Corp</stp>
        <stp>NAME</stp>
        <stp>[1.Weekly Download.xlsm]Coded!R49C4</stp>
        <tr r="D49" s="14"/>
        <tr r="D49" s="14"/>
      </tp>
      <tp t="s">
        <v>20/7/2023</v>
        <stp/>
        <stp>##V3_BDPV12</stp>
        <stp>XS2652417788 Corp</stp>
        <stp>SECURITY_PRICING_DATE</stp>
        <stp>[1.Weekly Download.xlsm]Coded!R22C3</stp>
        <tr r="C22" s="14"/>
        <tr r="C22" s="14"/>
      </tp>
      <tp t="s">
        <v>#N/A N/A</v>
        <stp/>
        <stp>##V3_BDPV12</stp>
        <stp>G238046 Corp</stp>
        <stp>RTG_MOODY_LONG_TERM</stp>
        <stp>[1.Weekly Download.xlsm]Coded!R56C13</stp>
        <tr r="M56" s="14"/>
      </tp>
      <tp t="s">
        <v>Baa1</v>
        <stp/>
        <stp>##V3_BDPV12</stp>
        <stp>G238096 Corp</stp>
        <stp>RTG_MOODY_LONG_TERM</stp>
        <stp>[1.Weekly Download.xlsm]Coded!R50C13</stp>
        <tr r="M50" s="14"/>
        <tr r="M50" s="14"/>
      </tp>
      <tp t="s">
        <v>Baa1</v>
        <stp/>
        <stp>##V3_BDPV12</stp>
        <stp>G228007 Corp</stp>
        <stp>RTG_MOODY_LONG_TERM</stp>
        <stp>[1.Weekly Download.xlsm]Coded!R97C13</stp>
        <tr r="M97" s="14"/>
        <tr r="M97" s="14"/>
      </tp>
      <tp t="s">
        <v>#N/A N/A</v>
        <stp/>
        <stp>##V3_BDPV12</stp>
        <stp>XS2213048965 Corp</stp>
        <stp>RTG_MDY_FOREIGN_LT_BANK_DEPOSITS</stp>
        <stp>[1.Weekly Download.xlsm]Coded!R272C12</stp>
        <tr r="L272" s="14"/>
      </tp>
      <tp t="s">
        <v>#N/A N/A</v>
        <stp/>
        <stp>##V3_BDPV12</stp>
        <stp>G2380106 Corp</stp>
        <stp>RTG_FITCH_LT_ISSUER_DEFAULT</stp>
        <stp>[1.Weekly Download.xlsm]Coded!R44C16</stp>
        <tr r="P44" s="14"/>
      </tp>
      <tp t="s">
        <v>31/8/2022</v>
        <stp/>
        <stp>##V3_BDPV12</stp>
        <stp>XS2523255060 Corp</stp>
        <stp>SECURITY_PRICING_DATE</stp>
        <stp>[1.Weekly Download.xlsm]Coded!R87C3</stp>
        <tr r="C87" s="14"/>
        <tr r="C87" s="14"/>
      </tp>
      <tp t="s">
        <v>#N/A N/A</v>
        <stp/>
        <stp>##V3_BDPV12</stp>
        <stp>XS2179326371 Corp</stp>
        <stp>RTG_MDY_FOREIGN_LT_BANK_DEPOSITS</stp>
        <stp>[1.Weekly Download.xlsm]Coded!R303C12</stp>
        <tr r="L303" s="14"/>
      </tp>
      <tp t="s">
        <v>16/6/2023</v>
        <stp/>
        <stp>##V3_BDPV12</stp>
        <stp>G2380160 Corp</stp>
        <stp>INT_ACC_DT</stp>
        <stp>[1.Weekly Download.xlsm]Coded!R33C47</stp>
        <tr r="AU33" s="14"/>
        <tr r="AU33" s="14"/>
        <tr r="AU33" s="14"/>
      </tp>
      <tp t="s">
        <v>#N/A N/A</v>
        <stp/>
        <stp>##V3_BDPV12</stp>
        <stp>XS2361426559 Corp</stp>
        <stp>RTG_SP</stp>
        <stp>[1.Weekly Download.xlsm]Coded!R178C9</stp>
        <tr r="I178" s="14"/>
      </tp>
      <tp t="s">
        <v>#N/A N/A</v>
        <stp/>
        <stp>##V3_BDPV12</stp>
        <stp>XS2371893533 Corp</stp>
        <stp>RTG_SP</stp>
        <stp>[1.Weekly Download.xlsm]Coded!R172C9</stp>
        <tr r="I172" s="14"/>
      </tp>
      <tp t="s">
        <v>#N/A N/A</v>
        <stp/>
        <stp>##V3_BDPV12</stp>
        <stp>G2380130 Corp</stp>
        <stp>SPREAD_TO_TSY_ISSUE</stp>
        <stp>[1.Weekly Download.xlsm]Coded!R40C26</stp>
        <tr r="Z40" s="14"/>
      </tp>
      <tp t="s">
        <v>#N/A N/A</v>
        <stp/>
        <stp>##V3_BDPV12</stp>
        <stp>G2380100 Corp</stp>
        <stp>SPREAD_TO_TSY_ISSUE</stp>
        <stp>[1.Weekly Download.xlsm]Coded!R48C26</stp>
        <tr r="Z48" s="14"/>
      </tp>
      <tp t="s">
        <v>#N/A N/A</v>
        <stp/>
        <stp>##V3_BDPV12</stp>
        <stp>G2380140 Corp</stp>
        <stp>SPREAD_TO_TSY_ISSUE</stp>
        <stp>[1.Weekly Download.xlsm]Coded!R37C26</stp>
        <tr r="Z37" s="14"/>
      </tp>
      <tp t="s">
        <v>#N/A N/A</v>
        <stp/>
        <stp>##V3_BDPV12</stp>
        <stp>G2380160 Corp</stp>
        <stp>SPREAD_TO_TSY_ISSUE</stp>
        <stp>[1.Weekly Download.xlsm]Coded!R33C26</stp>
        <tr r="Z33" s="14"/>
      </tp>
      <tp t="s">
        <v>#N/A N/A</v>
        <stp/>
        <stp>##V3_BDPV12</stp>
        <stp>XS2227193211 Corp</stp>
        <stp>RTG_SP</stp>
        <stp>[1.Weekly Download.xlsm]Coded!R279C9</stp>
        <tr r="I279" s="14"/>
      </tp>
      <tp>
        <v>4.7</v>
        <stp/>
        <stp>##V3_BDPV12</stp>
        <stp>G228086 Corp</stp>
        <stp>CPN</stp>
        <stp>[1.Weekly Download.xlsm]Coded!R72C51</stp>
        <tr r="AY72" s="14"/>
        <tr r="AY72" s="14"/>
      </tp>
      <tp>
        <v>5.5</v>
        <stp/>
        <stp>##V3_BDPV12</stp>
        <stp>G238027 Corp</stp>
        <stp>CPN</stp>
        <stp>[1.Weekly Download.xlsm]Coded!R68C51</stp>
        <tr r="AY68" s="14"/>
        <tr r="AY68" s="14"/>
      </tp>
      <tp>
        <v>4.8</v>
        <stp/>
        <stp>##V3_BDPV12</stp>
        <stp>G238047 Corp</stp>
        <stp>CPN</stp>
        <stp>[1.Weekly Download.xlsm]Coded!R55C51</stp>
        <tr r="AY55" s="14"/>
        <tr r="AY55" s="14"/>
      </tp>
      <tp>
        <v>4.3499999999999996</v>
        <stp/>
        <stp>##V3_BDPV12</stp>
        <stp>G238077 Corp</stp>
        <stp>CPN</stp>
        <stp>[1.Weekly Download.xlsm]Coded!R47C51</stp>
        <tr r="AY47" s="14"/>
        <tr r="AY47" s="14"/>
      </tp>
      <tp>
        <v>4</v>
        <stp/>
        <stp>##V3_BDPV12</stp>
        <stp>G228006 Corp</stp>
        <stp>CPN</stp>
        <stp>[1.Weekly Download.xlsm]Coded!R94C51</stp>
        <tr r="AY94" s="14"/>
        <tr r="AY94" s="14"/>
      </tp>
      <tp t="s">
        <v>#N/A N/A</v>
        <stp/>
        <stp>##V3_BDPV12</stp>
        <stp>XS2123956091 Corp</stp>
        <stp>RTG_SP</stp>
        <stp>[1.Weekly Download.xlsm]Coded!R309C9</stp>
        <tr r="I309" s="14"/>
      </tp>
      <tp t="s">
        <v>BBB+</v>
        <stp/>
        <stp>##V3_BDPV12</stp>
        <stp>XS2297070190 Corp</stp>
        <stp>RTG_SP</stp>
        <stp>[1.Weekly Download.xlsm]Coded!R240C9</stp>
        <tr r="I240" s="14"/>
        <tr r="I240" s="14"/>
      </tp>
      <tp t="s">
        <v>#N/A N/A</v>
        <stp/>
        <stp>##V3_BDPV12</stp>
        <stp>XS2418777285 Corp</stp>
        <stp>RTG_SP</stp>
        <stp>[1.Weekly Download.xlsm]Coded!R126C9</stp>
        <tr r="I126" s="14"/>
      </tp>
      <tp t="s">
        <v>A-</v>
        <stp/>
        <stp>##V3_BDPV12</stp>
        <stp>XS2201821340 Corp</stp>
        <stp>RTG_SP</stp>
        <stp>[1.Weekly Download.xlsm]Coded!R295C9</stp>
        <tr r="I295" s="14"/>
        <tr r="I295" s="14"/>
      </tp>
      <tp t="s">
        <v>#N/A N/A</v>
        <stp/>
        <stp>##V3_BDPV12</stp>
        <stp>XS2403671493 Corp</stp>
        <stp>RTG_SP</stp>
        <stp>[1.Weekly Download.xlsm]Coded!R136C9</stp>
        <tr r="I136" s="14"/>
      </tp>
      <tp t="s">
        <v>URUMQI GAOXIN INV</v>
        <stp/>
        <stp>##V3_BDPV12</stp>
        <stp>HK0000946829 Corp</stp>
        <stp>NAME</stp>
        <stp>[1.Weekly Download.xlsm]Coded!R13C4</stp>
        <tr r="D13" s="14"/>
        <tr r="D13" s="14"/>
      </tp>
      <tp t="s">
        <v>BBB+</v>
        <stp/>
        <stp>##V3_BDPV12</stp>
        <stp>XS2455963590 Corp</stp>
        <stp>RTG_SP</stp>
        <stp>[1.Weekly Download.xlsm]Coded!R109C9</stp>
        <tr r="I109" s="14"/>
        <tr r="I109" s="14"/>
      </tp>
      <tp t="s">
        <v>#N/A N/A</v>
        <stp/>
        <stp>##V3_BDPV12</stp>
        <stp>XS2357111090 Corp</stp>
        <stp>RTG_SP</stp>
        <stp>[1.Weekly Download.xlsm]Coded!R171C9</stp>
        <tr r="I171" s="14"/>
      </tp>
      <tp t="s">
        <v>#N/A N/A</v>
        <stp/>
        <stp>##V3_BDPV12</stp>
        <stp>XS2266935993 Corp</stp>
        <stp>RTG_SP</stp>
        <stp>[1.Weekly Download.xlsm]Coded!R169C9</stp>
        <tr r="I169" s="14"/>
      </tp>
      <tp t="s">
        <v>#N/A N/A</v>
        <stp/>
        <stp>##V3_BDPV12</stp>
        <stp>XS2293903840 Corp</stp>
        <stp>RTG_SP</stp>
        <stp>[1.Weekly Download.xlsm]Coded!R254C9</stp>
        <tr r="I254" s="14"/>
      </tp>
      <tp t="s">
        <v>#N/A N/A</v>
        <stp/>
        <stp>##V3_BDPV12</stp>
        <stp>3877 HK Equity</stp>
        <stp>RTG_MDY_ISSUER</stp>
        <stp>[1.Weekly Download.xlsm]Coded!R317C59</stp>
        <tr r="BG317" s="14"/>
      </tp>
      <tp t="s">
        <v>#N/A N/A</v>
        <stp/>
        <stp>##V3_BDPV12</stp>
        <stp>3877 HK Equity</stp>
        <stp>RTG_MDY_ISSUER</stp>
        <stp>[1.Weekly Download.xlsm]Coded!R318C59</stp>
        <tr r="BG318" s="14"/>
      </tp>
      <tp t="s">
        <v>#N/A N/A</v>
        <stp/>
        <stp>##V3_BDPV12</stp>
        <stp>3877 HK Equity</stp>
        <stp>RTG_MDY_ISSUER</stp>
        <stp>[1.Weekly Download.xlsm]Coded!R317C19</stp>
        <tr r="S317" s="14"/>
        <tr r="S317" s="14"/>
      </tp>
      <tp t="s">
        <v>#N/A N/A</v>
        <stp/>
        <stp>##V3_BDPV12</stp>
        <stp>3877 HK Equity</stp>
        <stp>RTG_MDY_ISSUER</stp>
        <stp>[1.Weekly Download.xlsm]Coded!R318C19</stp>
        <tr r="S318" s="14"/>
        <tr r="S318" s="14"/>
      </tp>
      <tp t="s">
        <v>Shandong Hi-Speed Group Co Ltd</v>
        <stp/>
        <stp>##V3_BDPV12</stp>
        <stp>10639058 CompanyID</stp>
        <stp>Name</stp>
        <stp>[1.Weekly Download.xlsm]Coded!R212C7</stp>
        <tr r="G212" s="14"/>
        <tr r="G212" s="14"/>
      </tp>
      <tp t="s">
        <v>#N/A N/A</v>
        <stp/>
        <stp>##V3_BDPV12</stp>
        <stp>3377 HK Equity</stp>
        <stp>RTG_MDY_ISSUER</stp>
        <stp>[1.Weekly Download.xlsm]Coded!R140C59</stp>
        <tr r="BG140" s="14"/>
      </tp>
      <tp t="s">
        <v>#N/A N/A</v>
        <stp/>
        <stp>##V3_BDPV12</stp>
        <stp>3328 HK Equity</stp>
        <stp>RTG_MDY_ISSUER</stp>
        <stp>[1.Weekly Download.xlsm]Coded!R111C59</stp>
        <tr r="BG111" s="14"/>
      </tp>
      <tp t="s">
        <v>#N/A N/A</v>
        <stp/>
        <stp>##V3_BDPV12</stp>
        <stp>3383 HK Equity</stp>
        <stp>RTG_MDY_ISSUER</stp>
        <stp>[1.Weekly Download.xlsm]Coded!R178C59</stp>
        <tr r="BG178" s="14"/>
      </tp>
      <tp t="s">
        <v>#N/A N/A</v>
        <stp/>
        <stp>##V3_BDPV12</stp>
        <stp>3383 HK Equity</stp>
        <stp>RTG_MDY_ISSUER</stp>
        <stp>[1.Weekly Download.xlsm]Coded!R157C59</stp>
        <tr r="BG157" s="14"/>
      </tp>
      <tp t="s">
        <v>#N/A N/A</v>
        <stp/>
        <stp>##V3_BDPV12</stp>
        <stp>3328 HK Equity</stp>
        <stp>RTG_MDY_ISSUER</stp>
        <stp>[1.Weekly Download.xlsm]Coded!R189C59</stp>
        <tr r="BG189" s="14"/>
      </tp>
      <tp t="s">
        <v>#N/A N/A</v>
        <stp/>
        <stp>##V3_BDPV12</stp>
        <stp>3328 HK Equity</stp>
        <stp>RTG_MDY_ISSUER</stp>
        <stp>[1.Weekly Download.xlsm]Coded!R194C59</stp>
        <tr r="BG194" s="14"/>
      </tp>
      <tp t="s">
        <v>#N/A N/A</v>
        <stp/>
        <stp>##V3_BDPV12</stp>
        <stp>3329 HK Equity</stp>
        <stp>RTG_MDY_ISSUER</stp>
        <stp>[1.Weekly Download.xlsm]Coded!R192C59</stp>
        <tr r="BG192" s="14"/>
      </tp>
      <tp t="s">
        <v>#N/A N/A</v>
        <stp/>
        <stp>##V3_BDPV12</stp>
        <stp>3328 HK Equity</stp>
        <stp>RTG_MDY_ISSUER</stp>
        <stp>[1.Weekly Download.xlsm]Coded!R309C59</stp>
        <tr r="BG309" s="14"/>
      </tp>
      <tp t="s">
        <v>#N/A N/A</v>
        <stp/>
        <stp>##V3_BDPV12</stp>
        <stp>3328 HK Equity</stp>
        <stp>RTG_MDY_ISSUER</stp>
        <stp>[1.Weekly Download.xlsm]Coded!R308C59</stp>
        <tr r="BG308" s="14"/>
      </tp>
      <tp t="s">
        <v>#N/A N/A</v>
        <stp/>
        <stp>##V3_BDPV12</stp>
        <stp>3328 HK Equity</stp>
        <stp>RTG_MDY_ISSUER</stp>
        <stp>[1.Weekly Download.xlsm]Coded!R310C59</stp>
        <tr r="BG310" s="14"/>
      </tp>
      <tp t="s">
        <v>#N/A Invalid Security</v>
        <stp/>
        <stp>##V3_BDPV12</stp>
        <stp xml:space="preserve"> CompanyID</stp>
        <stp>Name</stp>
        <stp>[1.Weekly Download.xlsm]Coded!R182C7</stp>
        <tr r="G182" s="14"/>
      </tp>
      <tp t="s">
        <v>#N/A Invalid Security</v>
        <stp/>
        <stp>##V3_BDPV12</stp>
        <stp xml:space="preserve"> CompanyID</stp>
        <stp>Name</stp>
        <stp>[1.Weekly Download.xlsm]Coded!R192C7</stp>
        <tr r="G192" s="14"/>
      </tp>
      <tp t="s">
        <v>#N/A Invalid Security</v>
        <stp/>
        <stp>##V3_BDPV12</stp>
        <stp xml:space="preserve"> CompanyID</stp>
        <stp>Name</stp>
        <stp>[1.Weekly Download.xlsm]Coded!R152C7</stp>
        <tr r="G152" s="14"/>
      </tp>
      <tp t="s">
        <v>#N/A Invalid Security</v>
        <stp/>
        <stp>##V3_BDPV12</stp>
        <stp xml:space="preserve"> CompanyID</stp>
        <stp>Name</stp>
        <stp>[1.Weekly Download.xlsm]Coded!R162C7</stp>
        <tr r="G162" s="14"/>
      </tp>
      <tp t="s">
        <v>#N/A Invalid Security</v>
        <stp/>
        <stp>##V3_BDPV12</stp>
        <stp xml:space="preserve"> CompanyID</stp>
        <stp>Name</stp>
        <stp>[1.Weekly Download.xlsm]Coded!R172C7</stp>
        <tr r="G172" s="14"/>
      </tp>
      <tp t="s">
        <v>#N/A Invalid Security</v>
        <stp/>
        <stp>##V3_BDPV12</stp>
        <stp xml:space="preserve"> CompanyID</stp>
        <stp>Name</stp>
        <stp>[1.Weekly Download.xlsm]Coded!R102C7</stp>
        <tr r="G102" s="14"/>
      </tp>
      <tp t="s">
        <v>#N/A Invalid Security</v>
        <stp/>
        <stp>##V3_BDPV12</stp>
        <stp xml:space="preserve"> CompanyID</stp>
        <stp>Name</stp>
        <stp>[1.Weekly Download.xlsm]Coded!R112C7</stp>
        <tr r="G112" s="14"/>
      </tp>
      <tp t="s">
        <v>#N/A Invalid Security</v>
        <stp/>
        <stp>##V3_BDPV12</stp>
        <stp xml:space="preserve"> CompanyID</stp>
        <stp>Name</stp>
        <stp>[1.Weekly Download.xlsm]Coded!R132C7</stp>
        <tr r="G132" s="14"/>
      </tp>
      <tp t="s">
        <v>#N/A Invalid Security</v>
        <stp/>
        <stp>##V3_BDPV12</stp>
        <stp xml:space="preserve"> CompanyID</stp>
        <stp>Name</stp>
        <stp>[1.Weekly Download.xlsm]Coded!R282C7</stp>
        <tr r="G282" s="14"/>
      </tp>
      <tp t="s">
        <v>#N/A Invalid Security</v>
        <stp/>
        <stp>##V3_BDPV12</stp>
        <stp xml:space="preserve"> CompanyID</stp>
        <stp>Name</stp>
        <stp>[1.Weekly Download.xlsm]Coded!R292C7</stp>
        <tr r="G292" s="14"/>
      </tp>
      <tp t="s">
        <v>#N/A Invalid Security</v>
        <stp/>
        <stp>##V3_BDPV12</stp>
        <stp xml:space="preserve"> CompanyID</stp>
        <stp>Name</stp>
        <stp>[1.Weekly Download.xlsm]Coded!R242C7</stp>
        <tr r="G242" s="14"/>
      </tp>
      <tp t="s">
        <v>#N/A Invalid Security</v>
        <stp/>
        <stp>##V3_BDPV12</stp>
        <stp xml:space="preserve"> CompanyID</stp>
        <stp>Name</stp>
        <stp>[1.Weekly Download.xlsm]Coded!R252C7</stp>
        <tr r="G252" s="14"/>
      </tp>
      <tp t="s">
        <v>#N/A Invalid Security</v>
        <stp/>
        <stp>##V3_BDPV12</stp>
        <stp xml:space="preserve"> CompanyID</stp>
        <stp>Name</stp>
        <stp>[1.Weekly Download.xlsm]Coded!R262C7</stp>
        <tr r="G262" s="14"/>
      </tp>
      <tp t="s">
        <v>#N/A Invalid Security</v>
        <stp/>
        <stp>##V3_BDPV12</stp>
        <stp xml:space="preserve"> CompanyID</stp>
        <stp>Name</stp>
        <stp>[1.Weekly Download.xlsm]Coded!R272C7</stp>
        <tr r="G272" s="14"/>
      </tp>
      <tp t="s">
        <v>#N/A Invalid Security</v>
        <stp/>
        <stp>##V3_BDPV12</stp>
        <stp xml:space="preserve"> CompanyID</stp>
        <stp>Name</stp>
        <stp>[1.Weekly Download.xlsm]Coded!R202C7</stp>
        <tr r="G202" s="14"/>
      </tp>
      <tp t="s">
        <v>#N/A Invalid Security</v>
        <stp/>
        <stp>##V3_BDPV12</stp>
        <stp xml:space="preserve"> CompanyID</stp>
        <stp>Name</stp>
        <stp>[1.Weekly Download.xlsm]Coded!R222C7</stp>
        <tr r="G222" s="14"/>
      </tp>
      <tp t="s">
        <v>#N/A Invalid Security</v>
        <stp/>
        <stp>##V3_BDPV12</stp>
        <stp xml:space="preserve"> CompanyID</stp>
        <stp>Name</stp>
        <stp>[1.Weekly Download.xlsm]Coded!R232C7</stp>
        <tr r="G232" s="14"/>
      </tp>
      <tp t="s">
        <v>#N/A Invalid Security</v>
        <stp/>
        <stp>##V3_BDPV12</stp>
        <stp xml:space="preserve"> CompanyID</stp>
        <stp>Name</stp>
        <stp>[1.Weekly Download.xlsm]Coded!R302C7</stp>
        <tr r="G302" s="14"/>
      </tp>
      <tp t="s">
        <v>#N/A Invalid Security</v>
        <stp/>
        <stp>##V3_BDPV12</stp>
        <stp xml:space="preserve"> CompanyID</stp>
        <stp>Name</stp>
        <stp>[1.Weekly Download.xlsm]Coded!R312C7</stp>
        <tr r="G312" s="14"/>
      </tp>
      <tp t="s">
        <v>#N/A N/A</v>
        <stp/>
        <stp>##V3_BDPV12</stp>
        <stp>3328 HK Equity</stp>
        <stp>RTG_MDY_ISSUER</stp>
        <stp>[1.Weekly Download.xlsm]Coded!R269C59</stp>
        <tr r="BG269" s="14"/>
      </tp>
      <tp t="s">
        <v>#N/A N/A</v>
        <stp/>
        <stp>##V3_BDPV12</stp>
        <stp>3328 HK Equity</stp>
        <stp>RTG_MDY_ISSUER</stp>
        <stp>[1.Weekly Download.xlsm]Coded!R279C59</stp>
        <tr r="BG279" s="14"/>
      </tp>
      <tp t="s">
        <v>#N/A N/A</v>
        <stp/>
        <stp>##V3_BDPV12</stp>
        <stp>3328 HK Equity</stp>
        <stp>RTG_MDY_ISSUER</stp>
        <stp>[1.Weekly Download.xlsm]Coded!R280C59</stp>
        <tr r="BG280" s="14"/>
      </tp>
      <tp t="s">
        <v>#N/A N/A</v>
        <stp/>
        <stp>##V3_BDPV12</stp>
        <stp>3328 HK Equity</stp>
        <stp>RTG_MDY_ISSUER</stp>
        <stp>[1.Weekly Download.xlsm]Coded!R299C59</stp>
        <tr r="BG299" s="14"/>
      </tp>
      <tp t="s">
        <v>#N/A N/A</v>
        <stp/>
        <stp>##V3_BDPV12</stp>
        <stp>3328 HK Equity</stp>
        <stp>RTG_MDY_ISSUER</stp>
        <stp>[1.Weekly Download.xlsm]Coded!R298C59</stp>
        <tr r="BG298" s="14"/>
      </tp>
      <tp t="s">
        <v>#N/A N/A</v>
        <stp/>
        <stp>##V3_BDPV12</stp>
        <stp>3328 HK Equity</stp>
        <stp>RTG_MDY_ISSUER</stp>
        <stp>[1.Weekly Download.xlsm]Coded!R295C59</stp>
        <tr r="BG295" s="14"/>
      </tp>
      <tp t="s">
        <v>#N/A N/A</v>
        <stp/>
        <stp>##V3_BDPV12</stp>
        <stp>3328 HK Equity</stp>
        <stp>RTG_MDY_ISSUER</stp>
        <stp>[1.Weekly Download.xlsm]Coded!R294C59</stp>
        <tr r="BG294" s="14"/>
      </tp>
      <tp t="s">
        <v>#N/A N/A</v>
        <stp/>
        <stp>##V3_BDPV12</stp>
        <stp>3383 HK Equity</stp>
        <stp>RTG_MDY_ISSUER</stp>
        <stp>[1.Weekly Download.xlsm]Coded!R203C59</stp>
        <tr r="BG203" s="14"/>
      </tp>
      <tp t="s">
        <v>#N/A N/A</v>
        <stp/>
        <stp>##V3_BDPV12</stp>
        <stp>3383 HK Equity</stp>
        <stp>RTG_MDY_ISSUER</stp>
        <stp>[1.Weekly Download.xlsm]Coded!R218C59</stp>
        <tr r="BG218" s="14"/>
      </tp>
      <tp t="s">
        <v>#N/A N/A</v>
        <stp/>
        <stp>##V3_BDPV12</stp>
        <stp>3329 HK Equity</stp>
        <stp>RTG_MDY_ISSUER</stp>
        <stp>[1.Weekly Download.xlsm]Coded!R192C19</stp>
        <tr r="S192" s="14"/>
        <tr r="S192" s="14"/>
      </tp>
      <tp t="s">
        <v>CJSXGZ CH</v>
        <stp/>
        <stp>##V3_BDPV12</stp>
        <stp>USG8850LAG52 Corp</stp>
        <stp>GUARANTOR_EQY_TICKER</stp>
        <stp>[1.Weekly Download.xlsm]Coded!R276C18</stp>
        <tr r="R276" s="14"/>
        <tr r="R276" s="14"/>
        <tr r="R276" s="14"/>
        <tr r="R276" s="14"/>
      </tp>
      <tp t="s">
        <v>Baa2</v>
        <stp/>
        <stp>##V3_BDPV12</stp>
        <stp>XS2339960093 Corp</stp>
        <stp>RTG_MOODY</stp>
        <stp>[1.Weekly Download.xlsm]Coded!R212C8</stp>
        <tr r="H212" s="14"/>
        <tr r="H212" s="14"/>
      </tp>
      <tp t="s">
        <v>#N/A N/A</v>
        <stp/>
        <stp>##V3_BDPV12</stp>
        <stp>G228048 Corp</stp>
        <stp>RTG_MDY_ISSUER</stp>
        <stp>[1.Weekly Download.xlsm]Coded!R77C11</stp>
        <tr r="K77" s="14"/>
      </tp>
      <tp t="s">
        <v>A1</v>
        <stp/>
        <stp>##V3_BDPV12</stp>
        <stp>XS2208844493 Corp</stp>
        <stp>RTG_MOODY</stp>
        <stp>[1.Weekly Download.xlsm]Coded!R287C8</stp>
        <tr r="H287" s="14"/>
        <tr r="H287" s="14"/>
      </tp>
      <tp t="s">
        <v>#N/A N/A</v>
        <stp/>
        <stp>##V3_BDPV12</stp>
        <stp>XS2320304376 Corp</stp>
        <stp>RTG_MOODY</stp>
        <stp>[1.Weekly Download.xlsm]Coded!R208C8</stp>
        <tr r="H208" s="14"/>
      </tp>
      <tp t="s">
        <v>#N/A N/A</v>
        <stp/>
        <stp>##V3_BDPV12</stp>
        <stp>XS2265235965 Corp</stp>
        <stp>RTG_MOODY</stp>
        <stp>[1.Weekly Download.xlsm]Coded!R257C8</stp>
        <tr r="H257" s="14"/>
      </tp>
      <tp t="s">
        <v>#N/A N/A</v>
        <stp/>
        <stp>##V3_BDPV12</stp>
        <stp>XS2347769833 Corp</stp>
        <stp>RTG_MOODY</stp>
        <stp>[1.Weekly Download.xlsm]Coded!R204C8</stp>
        <tr r="H204" s="14"/>
      </tp>
      <tp t="s">
        <v>#N/A Field Not Applicable</v>
        <stp/>
        <stp>##V3_BDPV12</stp>
        <stp>US88032XBA19 Corp</stp>
        <stp>GUARANTOR_EQY_TICKER</stp>
        <stp>[1.Weekly Download.xlsm]Coded!R230C18</stp>
        <tr r="R230" s="14"/>
        <tr r="R230" s="14"/>
        <tr r="R230" s="14"/>
      </tp>
      <tp t="s">
        <v>#N/A N/A</v>
        <stp/>
        <stp>##V3_BDPV12</stp>
        <stp>XS2127837909 Corp</stp>
        <stp>RTG_MOODY</stp>
        <stp>[1.Weekly Download.xlsm]Coded!R285C8</stp>
        <tr r="H285" s="14"/>
      </tp>
      <tp t="s">
        <v>WR</v>
        <stp/>
        <stp>##V3_BDPV12</stp>
        <stp>XS2208843503 Corp</stp>
        <stp>RTG_MOODY</stp>
        <stp>[1.Weekly Download.xlsm]Coded!R286C8</stp>
        <tr r="H286" s="14"/>
        <tr r="H286" s="14"/>
      </tp>
      <tp t="s">
        <v>#N/A N/A</v>
        <stp/>
        <stp>##V3_BDPV12</stp>
        <stp>XS2427980821 Corp</stp>
        <stp>RTG_MOODY</stp>
        <stp>[1.Weekly Download.xlsm]Coded!R114C8</stp>
        <tr r="H114" s="14"/>
      </tp>
      <tp t="s">
        <v>#N/A N/A</v>
        <stp/>
        <stp>##V3_BDPV12</stp>
        <stp>XS2249847232 Corp</stp>
        <stp>RTG_MOODY</stp>
        <stp>[1.Weekly Download.xlsm]Coded!R270C8</stp>
        <tr r="H270" s="14"/>
      </tp>
      <tp t="s">
        <v>#N/A N/A</v>
        <stp/>
        <stp>##V3_BDPV12</stp>
        <stp>XS2228902255 Corp</stp>
        <stp>RTG_MOODY</stp>
        <stp>[1.Weekly Download.xlsm]Coded!R261C8</stp>
        <tr r="H261" s="14"/>
      </tp>
      <tp t="s">
        <v>Cu</v>
        <stp/>
        <stp>##V3_BDPV12</stp>
        <stp>XS2342908949 Corp</stp>
        <stp>RTG_MOODY</stp>
        <stp>[1.Weekly Download.xlsm]Coded!R220C8</stp>
        <tr r="H220" s="14"/>
        <tr r="H220" s="14"/>
      </tp>
      <tp t="s">
        <v>WR</v>
        <stp/>
        <stp>##V3_BDPV12</stp>
        <stp>XS2206849460 Corp</stp>
        <stp>RTG_MOODY</stp>
        <stp>[1.Weekly Download.xlsm]Coded!R289C8</stp>
        <tr r="H289" s="14"/>
        <tr r="H289" s="14"/>
      </tp>
      <tp t="s">
        <v>#N/A N/A</v>
        <stp/>
        <stp>##V3_BDPV12</stp>
        <stp>G238047 Corp</stp>
        <stp>RTG_MDY_ISSUER</stp>
        <stp>[1.Weekly Download.xlsm]Coded!R55C11</stp>
        <tr r="K55" s="14"/>
      </tp>
      <tp t="s">
        <v>#N/A N/A</v>
        <stp/>
        <stp>##V3_BDPV12</stp>
        <stp>G238046 Corp</stp>
        <stp>RTG_MDY_ISSUER</stp>
        <stp>[1.Weekly Download.xlsm]Coded!R56C11</stp>
        <tr r="K56" s="14"/>
      </tp>
      <tp t="s">
        <v>#N/A N/A</v>
        <stp/>
        <stp>##V3_BDPV12</stp>
        <stp>XS2447542874 Corp</stp>
        <stp>GUARANTOR</stp>
        <stp>[1.Weekly Download.xlsm]Coded!R112C5</stp>
        <tr r="E112" s="14"/>
      </tp>
      <tp t="s">
        <v>#N/A N/A</v>
        <stp/>
        <stp>##V3_BDPV12</stp>
        <stp>XS2460522555 Corp</stp>
        <stp>GUARANTOR</stp>
        <stp>[1.Weekly Download.xlsm]Coded!R108C5</stp>
        <tr r="E108" s="14"/>
      </tp>
      <tp t="s">
        <v>JINAN CITY CONS GRP</v>
        <stp/>
        <stp>##V3_BDPV12</stp>
        <stp>XS2271104817 Corp</stp>
        <stp>GUARANTOR</stp>
        <stp>[1.Weekly Download.xlsm]Coded!R264C5</stp>
        <tr r="E264" s="14"/>
        <tr r="E264" s="14"/>
      </tp>
      <tp t="s">
        <v>#N/A N/A</v>
        <stp/>
        <stp>##V3_BDPV12</stp>
        <stp>XS2385392936 Corp</stp>
        <stp>GUARANTOR</stp>
        <stp>[1.Weekly Download.xlsm]Coded!R151C5</stp>
        <tr r="E151" s="14"/>
      </tp>
      <tp t="s">
        <v>CHINA CONSTRUCT BANK/HK</v>
        <stp/>
        <stp>##V3_BDPV12</stp>
        <stp>XS2388909181 Corp</stp>
        <stp>GUARANTOR</stp>
        <stp>[1.Weekly Download.xlsm]Coded!R144C5</stp>
        <tr r="E144" s="14"/>
        <tr r="E144" s="14"/>
      </tp>
      <tp t="s">
        <v>#N/A N/A</v>
        <stp/>
        <stp>##V3_BDPV12</stp>
        <stp>G228014 Corp</stp>
        <stp>RTG_MDY_LT_CORP_FAMILY</stp>
        <stp>[1.Weekly Download.xlsm]Coded!R90C14</stp>
        <tr r="N90" s="14"/>
      </tp>
      <tp t="s">
        <v>SHANDONG GOLD GR</v>
        <stp/>
        <stp>##V3_BDPV12</stp>
        <stp>XS2378344456 Corp</stp>
        <stp>GUARANTOR</stp>
        <stp>[1.Weekly Download.xlsm]Coded!R161C5</stp>
        <tr r="E161" s="14"/>
        <tr r="E161" s="14"/>
      </tp>
      <tp t="s">
        <v>SUBSIDIARIES</v>
        <stp/>
        <stp>##V3_BDPV12</stp>
        <stp>XS2333154867 Corp</stp>
        <stp>GUARANTOR</stp>
        <stp>[1.Weekly Download.xlsm]Coded!R216C5</stp>
        <tr r="E216" s="14"/>
        <tr r="E216" s="14"/>
      </tp>
      <tp t="s">
        <v>#N/A N/A</v>
        <stp/>
        <stp>##V3_BDPV12</stp>
        <stp>G228012 Corp</stp>
        <stp>RTG_MDY_LT_CORP_FAMILY</stp>
        <stp>[1.Weekly Download.xlsm]Coded!R91C14</stp>
        <tr r="N91" s="14"/>
      </tp>
      <tp t="s">
        <v>#N/A N/A</v>
        <stp/>
        <stp>##V3_BDPV12</stp>
        <stp>XS2275587090 Corp</stp>
        <stp>GUARANTOR</stp>
        <stp>[1.Weekly Download.xlsm]Coded!R258C5</stp>
        <tr r="E258" s="14"/>
      </tp>
      <tp t="s">
        <v>#N/A N/A</v>
        <stp/>
        <stp>##V3_BDPV12</stp>
        <stp>XS2332497697 Corp</stp>
        <stp>GUARANTOR</stp>
        <stp>[1.Weekly Download.xlsm]Coded!R209C5</stp>
        <tr r="E209" s="14"/>
      </tp>
      <tp>
        <v>1750000000</v>
        <stp/>
        <stp>##V3_BDPV12</stp>
        <stp>US88032XBC74 Corp</stp>
        <stp>AMT_ISSUED</stp>
        <stp>[1.Weekly Download.xlsm]Coded!R231C53</stp>
        <tr r="BA231" s="14"/>
        <tr r="BA231" s="14"/>
      </tp>
      <tp t="s">
        <v>N</v>
        <stp/>
        <stp>##V3_BDPV12</stp>
        <stp>USG8850LAG52 Corp</stp>
        <stp>GREEN_BOND_LOAN_INDICATOR</stp>
        <stp>[1.Weekly Download.xlsm]Coded!R276C55</stp>
        <tr r="BC276" s="14"/>
        <tr r="BC276" s="14"/>
      </tp>
      <tp t="s">
        <v>#N/A N/A</v>
        <stp/>
        <stp>##V3_BDPV12</stp>
        <stp>2207656D CH Equity</stp>
        <stp>RTG_FITCH_LT_ISSUER_DEFAULT</stp>
        <stp>[1.Weekly Download.xlsm]Coded!R5C24</stp>
        <tr r="X5" s="14"/>
        <tr r="X5" s="14"/>
      </tp>
      <tp t="s">
        <v>A+</v>
        <stp/>
        <stp>##V3_BDPV12</stp>
        <stp>US88032XBA19 Corp</stp>
        <stp>RTG_SP</stp>
        <stp>[1.Weekly Download.xlsm]Coded!R230C9</stp>
        <tr r="I230" s="14"/>
        <tr r="I230" s="14"/>
      </tp>
      <tp t="s">
        <v>22/4/2021</v>
        <stp/>
        <stp>##V3_BDPV12</stp>
        <stp>US88032XBD57 Corp</stp>
        <stp>INT_ACC_DT</stp>
        <stp>[1.Weekly Download.xlsm]Coded!R228C47</stp>
        <tr r="AU228" s="14"/>
        <tr r="AU228" s="14"/>
        <tr r="AU228" s="14"/>
      </tp>
      <tp t="s">
        <v>#N/A N/A</v>
        <stp/>
        <stp>##V3_BDPV12</stp>
        <stp>XS2249847232 Corp</stp>
        <stp>RTG_MDY_FOREIGN_LT_BANK_DEPOSITS</stp>
        <stp>[1.Weekly Download.xlsm]Coded!R270C12</stp>
        <tr r="L270" s="14"/>
      </tp>
      <tp t="s">
        <v>#N/A N/A</v>
        <stp/>
        <stp>##V3_BDPV12</stp>
        <stp>XS2379669299 Corp</stp>
        <stp>RTG_MDY_FOREIGN_LT_BANK_DEPOSITS</stp>
        <stp>[1.Weekly Download.xlsm]Coded!R162C12</stp>
        <tr r="L162" s="14"/>
      </tp>
      <tp t="s">
        <v>#N/A N/A</v>
        <stp/>
        <stp>##V3_BDPV12</stp>
        <stp>XS2293903840 Corp</stp>
        <stp>RTG_MDY_FOREIGN_LT_BANK_DEPOSITS</stp>
        <stp>[1.Weekly Download.xlsm]Coded!R254C12</stp>
        <tr r="L254" s="14"/>
      </tp>
      <tp t="s">
        <v>#N/A N/A</v>
        <stp/>
        <stp>##V3_BDPV12</stp>
        <stp>XS2342908949 Corp</stp>
        <stp>RTG_MDY_FOREIGN_LT_BANK_DEPOSITS</stp>
        <stp>[1.Weekly Download.xlsm]Coded!R220C12</stp>
        <tr r="L220" s="14"/>
      </tp>
      <tp t="s">
        <v>#N/A N/A</v>
        <stp/>
        <stp>##V3_BDPV12</stp>
        <stp>XS2349739248 Corp</stp>
        <stp>RTG_MDY_FOREIGN_LT_BANK_DEPOSITS</stp>
        <stp>[1.Weekly Download.xlsm]Coded!R201C12</stp>
        <tr r="L201" s="14"/>
      </tp>
      <tp t="s">
        <v>ZHEJIANG BOXIN BVI</v>
        <stp/>
        <stp>##V3_BDPV12</stp>
        <stp>XS2618570068 Corp</stp>
        <stp>NAME</stp>
        <stp>[1.Weekly Download.xlsm]Coded!R36C4</stp>
        <tr r="D36" s="14"/>
        <tr r="D36" s="14"/>
      </tp>
      <tp t="s">
        <v>#N/A N/A</v>
        <stp/>
        <stp>##V3_BDPV12</stp>
        <stp>G238047 Corp</stp>
        <stp>RTG_MOODY_LONG_TERM</stp>
        <stp>[1.Weekly Download.xlsm]Coded!R55C13</stp>
        <tr r="M55" s="14"/>
      </tp>
      <tp t="s">
        <v>#N/A N/A</v>
        <stp/>
        <stp>##V3_BDPV12</stp>
        <stp>G238077 Corp</stp>
        <stp>RTG_MOODY_LONG_TERM</stp>
        <stp>[1.Weekly Download.xlsm]Coded!R47C13</stp>
        <tr r="M47" s="14"/>
      </tp>
      <tp t="s">
        <v>#N/A N/A</v>
        <stp/>
        <stp>##V3_BDPV12</stp>
        <stp>G228086 Corp</stp>
        <stp>RTG_MOODY_LONG_TERM</stp>
        <stp>[1.Weekly Download.xlsm]Coded!R72C13</stp>
        <tr r="M72" s="14"/>
      </tp>
      <tp t="s">
        <v>#N/A N/A</v>
        <stp/>
        <stp>##V3_BDPV12</stp>
        <stp>G238027 Corp</stp>
        <stp>RTG_MOODY_LONG_TERM</stp>
        <stp>[1.Weekly Download.xlsm]Coded!R68C13</stp>
        <tr r="M68" s="14"/>
      </tp>
      <tp t="s">
        <v>#N/A N/A</v>
        <stp/>
        <stp>##V3_BDPV12</stp>
        <stp>G228006 Corp</stp>
        <stp>RTG_MOODY_LONG_TERM</stp>
        <stp>[1.Weekly Download.xlsm]Coded!R94C13</stp>
        <tr r="M94" s="14"/>
      </tp>
      <tp t="s">
        <v>23/8/2023</v>
        <stp/>
        <stp>##V3_BDPV12</stp>
        <stp>XS2673392796 Corp</stp>
        <stp>SECURITY_PRICING_DATE</stp>
        <stp>[1.Weekly Download.xlsm]Coded!R14C3</stp>
        <tr r="C14" s="14"/>
        <tr r="C14" s="14"/>
      </tp>
      <tp t="s">
        <v>26/9/2022</v>
        <stp/>
        <stp>##V3_BDPV12</stp>
        <stp>XS2537427473 Corp</stp>
        <stp>SECURITY_PRICING_DATE</stp>
        <stp>[1.Weekly Download.xlsm]Coded!R85C3</stp>
        <tr r="C85" s="14"/>
        <tr r="C85" s="14"/>
      </tp>
      <tp t="s">
        <v>19/10/2022</v>
        <stp/>
        <stp>##V3_BDPV12</stp>
        <stp>XS2543377068 Corp</stp>
        <stp>SECURITY_PRICING_DATE</stp>
        <stp>[1.Weekly Download.xlsm]Coded!R82C3</stp>
        <tr r="C82" s="14"/>
        <tr r="C82" s="14"/>
      </tp>
      <tp t="s">
        <v>#N/A N/A</v>
        <stp/>
        <stp>##V3_BDPV12</stp>
        <stp>XS2333154867 Corp</stp>
        <stp>RTG_MDY_FOREIGN_LT_BANK_DEPOSITS</stp>
        <stp>[1.Weekly Download.xlsm]Coded!R216C12</stp>
        <tr r="L216" s="14"/>
      </tp>
      <tp t="s">
        <v>#N/A N/A</v>
        <stp/>
        <stp>##V3_BDPV12</stp>
        <stp>XS2333523814 Corp</stp>
        <stp>RTG_MDY_FOREIGN_LT_BANK_DEPOSITS</stp>
        <stp>[1.Weekly Download.xlsm]Coded!R232C12</stp>
        <tr r="L232" s="14"/>
      </tp>
      <tp t="s">
        <v>#N/A N/A</v>
        <stp/>
        <stp>##V3_BDPV12</stp>
        <stp>XS2422384946 Corp</stp>
        <stp>RTG_MDY_FOREIGN_LT_BANK_DEPOSITS</stp>
        <stp>[1.Weekly Download.xlsm]Coded!R121C12</stp>
        <tr r="L121" s="14"/>
      </tp>
      <tp t="s">
        <v>ROWEN INTL CO LTD</v>
        <stp/>
        <stp>##V3_BDPV12</stp>
        <stp>XS2547520531 Corp</stp>
        <stp>NAME</stp>
        <stp>[1.Weekly Download.xlsm]Coded!R79C4</stp>
        <tr r="D79" s="14"/>
        <tr r="D79" s="14"/>
      </tp>
      <tp t="s">
        <v>HAIYAN COASTLINE CO LTD</v>
        <stp/>
        <stp>##V3_BDPV12</stp>
        <stp>XS2671493562 Corp</stp>
        <stp>NAME</stp>
        <stp>[1.Weekly Download.xlsm]Coded!R12C4</stp>
        <tr r="D12" s="14"/>
        <tr r="D12" s="14"/>
      </tp>
      <tp t="s">
        <v>19/6/2023</v>
        <stp/>
        <stp>##V3_BDPV12</stp>
        <stp>XS2641625137 Corp</stp>
        <stp>SECURITY_PRICING_DATE</stp>
        <stp>[1.Weekly Download.xlsm]Coded!R30C3</stp>
        <tr r="C30" s="14"/>
        <tr r="C30" s="14"/>
      </tp>
      <tp>
        <v>484000000</v>
        <stp/>
        <stp>##V3_BDPV12</stp>
        <stp>G2380160 Corp</stp>
        <stp>AMT_ISSUED</stp>
        <stp>[1.Weekly Download.xlsm]Coded!R33C53</stp>
        <tr r="BA33" s="14"/>
        <tr r="BA33" s="14"/>
      </tp>
      <tp t="s">
        <v>#N/A N/A</v>
        <stp/>
        <stp>##V3_BDPV12</stp>
        <stp>XS2203986927 Corp</stp>
        <stp>RTG_SP</stp>
        <stp>[1.Weekly Download.xlsm]Coded!R223C9</stp>
        <tr r="I223" s="14"/>
      </tp>
      <tp t="s">
        <v>BBB-</v>
        <stp/>
        <stp>##V3_BDPV12</stp>
        <stp>XS2249848719 Corp</stp>
        <stp>RTG_SP</stp>
        <stp>[1.Weekly Download.xlsm]Coded!R241C9</stp>
        <tr r="I241" s="14"/>
        <tr r="I241" s="14"/>
      </tp>
      <tp t="s">
        <v>#N/A N/A</v>
        <stp/>
        <stp>##V3_BDPV12</stp>
        <stp>XS2403477099 Corp</stp>
        <stp>RTG_SP</stp>
        <stp>[1.Weekly Download.xlsm]Coded!R135C9</stp>
        <tr r="I135" s="14"/>
      </tp>
      <tp>
        <v>3.98</v>
        <stp/>
        <stp>##V3_BDPV12</stp>
        <stp>G238096 Corp</stp>
        <stp>CPN</stp>
        <stp>[1.Weekly Download.xlsm]Coded!R50C51</stp>
        <tr r="AY50" s="14"/>
        <tr r="AY50" s="14"/>
      </tp>
      <tp>
        <v>4</v>
        <stp/>
        <stp>##V3_BDPV12</stp>
        <stp>G238046 Corp</stp>
        <stp>CPN</stp>
        <stp>[1.Weekly Download.xlsm]Coded!R56C51</stp>
        <tr r="AY56" s="14"/>
        <tr r="AY56" s="14"/>
      </tp>
      <tp>
        <v>3.8</v>
        <stp/>
        <stp>##V3_BDPV12</stp>
        <stp>G228007 Corp</stp>
        <stp>CPN</stp>
        <stp>[1.Weekly Download.xlsm]Coded!R97C51</stp>
        <tr r="AY97" s="14"/>
        <tr r="AY97" s="14"/>
      </tp>
      <tp t="s">
        <v>#N/A N/A</v>
        <stp/>
        <stp>##V3_BDPV12</stp>
        <stp>XS2364642293 Corp</stp>
        <stp>RTG_SP</stp>
        <stp>[1.Weekly Download.xlsm]Coded!R167C9</stp>
        <tr r="I167" s="14"/>
      </tp>
      <tp t="s">
        <v>BBB-</v>
        <stp/>
        <stp>##V3_BDPV12</stp>
        <stp>XS2400951815 Corp</stp>
        <stp>RTG_SP</stp>
        <stp>[1.Weekly Download.xlsm]Coded!R130C9</stp>
        <tr r="I130" s="14"/>
        <tr r="I130" s="14"/>
      </tp>
      <tp t="s">
        <v>NR</v>
        <stp/>
        <stp>##V3_BDPV12</stp>
        <stp>XS2384610577 Corp</stp>
        <stp>RTG_SP</stp>
        <stp>[1.Weekly Download.xlsm]Coded!R149C9</stp>
        <tr r="I149" s="14"/>
        <tr r="I149" s="14"/>
      </tp>
      <tp t="s">
        <v>#N/A N/A</v>
        <stp/>
        <stp>##V3_BDPV12</stp>
        <stp>XS2460522555 Corp</stp>
        <stp>RTG_SP</stp>
        <stp>[1.Weekly Download.xlsm]Coded!R108C9</stp>
        <tr r="I108" s="14"/>
      </tp>
      <tp t="s">
        <v>#N/A N/A</v>
        <stp/>
        <stp>##V3_BDPV12</stp>
        <stp>2883 HK Equity</stp>
        <stp>RTG_MDY_ISSUER</stp>
        <stp>[1.Weekly Download.xlsm]Coded!R301C59</stp>
        <tr r="BG301" s="14"/>
      </tp>
      <tp t="s">
        <v>#N/A N/A</v>
        <stp/>
        <stp>##V3_BDPV12</stp>
        <stp>2883 HK Equity</stp>
        <stp>RTG_MDY_ISSUER</stp>
        <stp>[1.Weekly Download.xlsm]Coded!R302C59</stp>
        <tr r="BG302" s="14"/>
      </tp>
      <tp t="s">
        <v>#N/A N/A</v>
        <stp/>
        <stp>##V3_BDPV12</stp>
        <stp>2883 HK Equity</stp>
        <stp>RTG_MDY_ISSUER</stp>
        <stp>[1.Weekly Download.xlsm]Coded!R301C19</stp>
        <tr r="S301" s="14"/>
        <tr r="S301" s="14"/>
      </tp>
      <tp t="s">
        <v>#N/A N/A</v>
        <stp/>
        <stp>##V3_BDPV12</stp>
        <stp>2883 HK Equity</stp>
        <stp>RTG_MDY_ISSUER</stp>
        <stp>[1.Weekly Download.xlsm]Coded!R302C19</stp>
        <tr r="S302" s="14"/>
        <tr r="S302" s="14"/>
      </tp>
      <tp t="s">
        <v>#N/A N/A</v>
        <stp/>
        <stp>##V3_BDPV12</stp>
        <stp>2019 HK Equity</stp>
        <stp>RTG_MDY_ISSUER</stp>
        <stp>[1.Weekly Download.xlsm]Coded!R260C59</stp>
        <tr r="BG260" s="14"/>
      </tp>
      <tp t="s">
        <v>Bank of Communications Financi</v>
        <stp/>
        <stp>##V3_BDPV12</stp>
        <stp>20204333 CompanyID</stp>
        <stp>Name</stp>
        <stp>[1.Weekly Download.xlsm]Coded!R310C7</stp>
        <tr r="G310" s="14"/>
        <tr r="G310" s="14"/>
      </tp>
      <tp t="s">
        <v>#N/A Invalid Security</v>
        <stp/>
        <stp>##V3_BDPV12</stp>
        <stp xml:space="preserve"> CompanyID</stp>
        <stp>Name</stp>
        <stp>[1.Weekly Download.xlsm]Coded!R183C7</stp>
        <tr r="G183" s="14"/>
      </tp>
      <tp t="s">
        <v>#N/A Invalid Security</v>
        <stp/>
        <stp>##V3_BDPV12</stp>
        <stp xml:space="preserve"> CompanyID</stp>
        <stp>Name</stp>
        <stp>[1.Weekly Download.xlsm]Coded!R193C7</stp>
        <tr r="G193" s="14"/>
      </tp>
      <tp t="s">
        <v>#N/A Invalid Security</v>
        <stp/>
        <stp>##V3_BDPV12</stp>
        <stp xml:space="preserve"> CompanyID</stp>
        <stp>Name</stp>
        <stp>[1.Weekly Download.xlsm]Coded!R143C7</stp>
        <tr r="G143" s="14"/>
      </tp>
      <tp t="s">
        <v>#N/A Invalid Security</v>
        <stp/>
        <stp>##V3_BDPV12</stp>
        <stp xml:space="preserve"> CompanyID</stp>
        <stp>Name</stp>
        <stp>[1.Weekly Download.xlsm]Coded!R153C7</stp>
        <tr r="G153" s="14"/>
      </tp>
      <tp t="s">
        <v>#N/A Invalid Security</v>
        <stp/>
        <stp>##V3_BDPV12</stp>
        <stp xml:space="preserve"> CompanyID</stp>
        <stp>Name</stp>
        <stp>[1.Weekly Download.xlsm]Coded!R163C7</stp>
        <tr r="G163" s="14"/>
      </tp>
      <tp t="s">
        <v>#N/A Invalid Security</v>
        <stp/>
        <stp>##V3_BDPV12</stp>
        <stp xml:space="preserve"> CompanyID</stp>
        <stp>Name</stp>
        <stp>[1.Weekly Download.xlsm]Coded!R173C7</stp>
        <tr r="G173" s="14"/>
      </tp>
      <tp t="s">
        <v>#N/A Invalid Security</v>
        <stp/>
        <stp>##V3_BDPV12</stp>
        <stp xml:space="preserve"> CompanyID</stp>
        <stp>Name</stp>
        <stp>[1.Weekly Download.xlsm]Coded!R103C7</stp>
        <tr r="G103" s="14"/>
      </tp>
      <tp t="s">
        <v>#N/A Invalid Security</v>
        <stp/>
        <stp>##V3_BDPV12</stp>
        <stp xml:space="preserve"> CompanyID</stp>
        <stp>Name</stp>
        <stp>[1.Weekly Download.xlsm]Coded!R113C7</stp>
        <tr r="G113" s="14"/>
      </tp>
      <tp t="s">
        <v>#N/A Invalid Security</v>
        <stp/>
        <stp>##V3_BDPV12</stp>
        <stp xml:space="preserve"> CompanyID</stp>
        <stp>Name</stp>
        <stp>[1.Weekly Download.xlsm]Coded!R133C7</stp>
        <tr r="G133" s="14"/>
      </tp>
      <tp t="s">
        <v>#N/A Invalid Security</v>
        <stp/>
        <stp>##V3_BDPV12</stp>
        <stp xml:space="preserve"> CompanyID</stp>
        <stp>Name</stp>
        <stp>[1.Weekly Download.xlsm]Coded!R293C7</stp>
        <tr r="G293" s="14"/>
      </tp>
      <tp t="s">
        <v>#N/A Invalid Security</v>
        <stp/>
        <stp>##V3_BDPV12</stp>
        <stp xml:space="preserve"> CompanyID</stp>
        <stp>Name</stp>
        <stp>[1.Weekly Download.xlsm]Coded!R243C7</stp>
        <tr r="G243" s="14"/>
      </tp>
      <tp t="s">
        <v>#N/A Invalid Security</v>
        <stp/>
        <stp>##V3_BDPV12</stp>
        <stp xml:space="preserve"> CompanyID</stp>
        <stp>Name</stp>
        <stp>[1.Weekly Download.xlsm]Coded!R253C7</stp>
        <tr r="G253" s="14"/>
      </tp>
      <tp t="s">
        <v>#N/A Invalid Security</v>
        <stp/>
        <stp>##V3_BDPV12</stp>
        <stp xml:space="preserve"> CompanyID</stp>
        <stp>Name</stp>
        <stp>[1.Weekly Download.xlsm]Coded!R263C7</stp>
        <tr r="G263" s="14"/>
      </tp>
      <tp t="s">
        <v>#N/A Invalid Security</v>
        <stp/>
        <stp>##V3_BDPV12</stp>
        <stp xml:space="preserve"> CompanyID</stp>
        <stp>Name</stp>
        <stp>[1.Weekly Download.xlsm]Coded!R273C7</stp>
        <tr r="G273" s="14"/>
      </tp>
      <tp t="s">
        <v>#N/A Invalid Security</v>
        <stp/>
        <stp>##V3_BDPV12</stp>
        <stp xml:space="preserve"> CompanyID</stp>
        <stp>Name</stp>
        <stp>[1.Weekly Download.xlsm]Coded!R203C7</stp>
        <tr r="G203" s="14"/>
      </tp>
      <tp t="s">
        <v>#N/A Invalid Security</v>
        <stp/>
        <stp>##V3_BDPV12</stp>
        <stp xml:space="preserve"> CompanyID</stp>
        <stp>Name</stp>
        <stp>[1.Weekly Download.xlsm]Coded!R213C7</stp>
        <tr r="G213" s="14"/>
      </tp>
      <tp t="s">
        <v>#N/A Invalid Security</v>
        <stp/>
        <stp>##V3_BDPV12</stp>
        <stp xml:space="preserve"> CompanyID</stp>
        <stp>Name</stp>
        <stp>[1.Weekly Download.xlsm]Coded!R223C7</stp>
        <tr r="G223" s="14"/>
      </tp>
      <tp t="s">
        <v>#N/A Invalid Security</v>
        <stp/>
        <stp>##V3_BDPV12</stp>
        <stp xml:space="preserve"> CompanyID</stp>
        <stp>Name</stp>
        <stp>[1.Weekly Download.xlsm]Coded!R233C7</stp>
        <tr r="G233" s="14"/>
      </tp>
      <tp t="s">
        <v>#N/A Invalid Security</v>
        <stp/>
        <stp>##V3_BDPV12</stp>
        <stp xml:space="preserve"> CompanyID</stp>
        <stp>Name</stp>
        <stp>[1.Weekly Download.xlsm]Coded!R303C7</stp>
        <tr r="G303" s="14"/>
      </tp>
      <tp t="s">
        <v>#N/A Invalid Security</v>
        <stp/>
        <stp>##V3_BDPV12</stp>
        <stp xml:space="preserve"> CompanyID</stp>
        <stp>Name</stp>
        <stp>[1.Weekly Download.xlsm]Coded!R313C7</stp>
        <tr r="G313" s="14"/>
      </tp>
      <tp t="s">
        <v>#N/A N/A</v>
        <stp/>
        <stp>##V3_BDPV12</stp>
        <stp>2768 HK Equity</stp>
        <stp>RTG_MDY_ISSUER</stp>
        <stp>[1.Weekly Download.xlsm]Coded!R177C59</stp>
        <tr r="BG177" s="14"/>
      </tp>
      <tp t="s">
        <v>CJSXGZ CH</v>
        <stp/>
        <stp>##V3_BDPV12</stp>
        <stp>USG8850LAF79 Corp</stp>
        <stp>GUARANTOR_EQY_TICKER</stp>
        <stp>[1.Weekly Download.xlsm]Coded!R275C18</stp>
        <tr r="R275" s="14"/>
        <tr r="R275" s="14"/>
        <tr r="R275" s="14"/>
        <tr r="R275" s="14"/>
      </tp>
      <tp t="s">
        <v>Zhongtai Securities Co Ltd</v>
        <stp/>
        <stp>##V3_BDPV12</stp>
        <stp>14262478 CompanyID</stp>
        <stp>Name</stp>
        <stp>[1.Weekly Download.xlsm]Coded!R283C7</stp>
        <tr r="G283" s="14"/>
        <tr r="G283" s="14"/>
      </tp>
      <tp t="s">
        <v>#N/A N/A</v>
        <stp/>
        <stp>##V3_BDPV12</stp>
        <stp>2599 HK Equity</stp>
        <stp>RTG_MDY_ISSUER</stp>
        <stp>[1.Weekly Download.xlsm]Coded!R196C59</stp>
        <tr r="BG196" s="14"/>
      </tp>
      <tp t="s">
        <v>#N/A N/A</v>
        <stp/>
        <stp>##V3_BDPV12</stp>
        <stp>2768 HK Equity</stp>
        <stp>RTG_MDY_ISSUER</stp>
        <stp>[1.Weekly Download.xlsm]Coded!R216C59</stp>
        <tr r="BG216" s="14"/>
      </tp>
      <tp t="s">
        <v>#N/A N/A</v>
        <stp/>
        <stp>##V3_BDPV12</stp>
        <stp>2772 HK Equity</stp>
        <stp>RTG_MDY_ISSUER</stp>
        <stp>[1.Weekly Download.xlsm]Coded!R221C59</stp>
        <tr r="BG221" s="14"/>
      </tp>
      <tp t="s">
        <v>#N/A N/A</v>
        <stp/>
        <stp>##V3_BDPV12</stp>
        <stp>2772 HK Equity</stp>
        <stp>RTG_MDY_ISSUER</stp>
        <stp>[1.Weekly Download.xlsm]Coded!R254C59</stp>
        <tr r="BG254" s="14"/>
      </tp>
      <tp t="s">
        <v>#N/A N/A</v>
        <stp/>
        <stp>##V3_BDPV12</stp>
        <stp>2768 HK Equity</stp>
        <stp>RTG_MDY_ISSUER</stp>
        <stp>[1.Weekly Download.xlsm]Coded!R256C59</stp>
        <tr r="BG256" s="14"/>
      </tp>
      <tp t="s">
        <v>#N/A N/A</v>
        <stp/>
        <stp>##V3_BDPV12</stp>
        <stp>2772 HK Equity</stp>
        <stp>RTG_MDY_ISSUER</stp>
        <stp>[1.Weekly Download.xlsm]Coded!R271C59</stp>
        <tr r="BG271" s="14"/>
      </tp>
      <tp t="s">
        <v>#N/A N/A</v>
        <stp/>
        <stp>##V3_BDPV12</stp>
        <stp>2799 HK Equity</stp>
        <stp>RTG_MDY_ISSUER</stp>
        <stp>[1.Weekly Download.xlsm]Coded!R291C59</stp>
        <tr r="BG291" s="14"/>
      </tp>
      <tp t="s">
        <v>WR</v>
        <stp/>
        <stp>##V3_BDPV12</stp>
        <stp>XS2123956091 Corp</stp>
        <stp>RTG_MOODY</stp>
        <stp>[1.Weekly Download.xlsm]Coded!R309C8</stp>
        <tr r="H309" s="14"/>
        <tr r="H309" s="14"/>
      </tp>
      <tp t="s">
        <v>WR</v>
        <stp/>
        <stp>##V3_BDPV12</stp>
        <stp>XS2110675860 Corp</stp>
        <stp>RTG_MOODY</stp>
        <stp>[1.Weekly Download.xlsm]Coded!R312C8</stp>
        <tr r="H312" s="14"/>
        <tr r="H312" s="14"/>
      </tp>
      <tp t="s">
        <v>Baa1</v>
        <stp/>
        <stp>##V3_BDPV12</stp>
        <stp>XS2349739248 Corp</stp>
        <stp>RTG_MOODY</stp>
        <stp>[1.Weekly Download.xlsm]Coded!R201C8</stp>
        <tr r="H201" s="14"/>
        <tr r="H201" s="14"/>
      </tp>
      <tp t="s">
        <v>#N/A N/A</v>
        <stp/>
        <stp>##V3_BDPV12</stp>
        <stp>XS2115047735 Corp</stp>
        <stp>RTG_MOODY</stp>
        <stp>[1.Weekly Download.xlsm]Coded!R318C8</stp>
        <tr r="H318" s="14"/>
      </tp>
      <tp t="s">
        <v>#N/A N/A</v>
        <stp/>
        <stp>##V3_BDPV12</stp>
        <stp>XS2471295969 Corp</stp>
        <stp>RTG_MOODY</stp>
        <stp>[1.Weekly Download.xlsm]Coded!R102C8</stp>
        <tr r="H102" s="14"/>
      </tp>
      <tp t="s">
        <v>B1</v>
        <stp/>
        <stp>##V3_BDPV12</stp>
        <stp>XS2397254579 Corp</stp>
        <stp>RTG_MOODY</stp>
        <stp>[1.Weekly Download.xlsm]Coded!R138C8</stp>
        <tr r="H138" s="14"/>
        <tr r="H138" s="14"/>
      </tp>
      <tp t="s">
        <v>#N/A N/A</v>
        <stp/>
        <stp>##V3_BDPV12</stp>
        <stp>XS2434390865 Corp</stp>
        <stp>RTG_MOODY</stp>
        <stp>[1.Weekly Download.xlsm]Coded!R116C8</stp>
        <tr r="H116" s="14"/>
      </tp>
      <tp t="s">
        <v>Ba1</v>
        <stp/>
        <stp>##V3_BDPV12</stp>
        <stp>XS2320779213 Corp</stp>
        <stp>RTG_MOODY</stp>
        <stp>[1.Weekly Download.xlsm]Coded!R118C8</stp>
        <tr r="H118" s="14"/>
        <tr r="H118" s="14"/>
      </tp>
      <tp t="s">
        <v>#N/A N/A</v>
        <stp/>
        <stp>##V3_BDPV12</stp>
        <stp>XS2422384946 Corp</stp>
        <stp>RTG_MOODY</stp>
        <stp>[1.Weekly Download.xlsm]Coded!R121C8</stp>
        <tr r="H121" s="14"/>
      </tp>
      <tp t="s">
        <v>#N/A N/A</v>
        <stp/>
        <stp>##V3_BDPV12</stp>
        <stp>XS2349205455 Corp</stp>
        <stp>RTG_MOODY</stp>
        <stp>[1.Weekly Download.xlsm]Coded!R197C8</stp>
        <tr r="H197" s="14"/>
      </tp>
      <tp t="s">
        <v>#N/A N/A</v>
        <stp/>
        <stp>##V3_BDPV12</stp>
        <stp>G238052 Corp</stp>
        <stp>RTG_MDY_ISSUER</stp>
        <stp>[1.Weekly Download.xlsm]Coded!R52C11</stp>
        <tr r="K52" s="14"/>
      </tp>
      <tp t="s">
        <v>A3</v>
        <stp/>
        <stp>##V3_BDPV12</stp>
        <stp>XS2123955952 Corp</stp>
        <stp>RTG_MOODY</stp>
        <stp>[1.Weekly Download.xlsm]Coded!R310C8</stp>
        <tr r="H310" s="14"/>
        <tr r="H310" s="14"/>
      </tp>
      <tp t="s">
        <v>#N/A N/A</v>
        <stp/>
        <stp>##V3_BDPV12</stp>
        <stp>XS2379598175 Corp</stp>
        <stp>GUARANTOR</stp>
        <stp>[1.Weekly Download.xlsm]Coded!R154C5</stp>
        <tr r="E154" s="14"/>
      </tp>
      <tp t="s">
        <v>CHINA POWER CONSTR</v>
        <stp/>
        <stp>##V3_BDPV12</stp>
        <stp>XS2229091124 Corp</stp>
        <stp>GUARANTOR</stp>
        <stp>[1.Weekly Download.xlsm]Coded!R274C5</stp>
        <tr r="E274" s="14"/>
        <tr r="E274" s="14"/>
      </tp>
      <tp t="s">
        <v>#N/A N/A</v>
        <stp/>
        <stp>##V3_BDPV12</stp>
        <stp>G228007 Corp</stp>
        <stp>RTG_MDY_LT_CORP_FAMILY</stp>
        <stp>[1.Weekly Download.xlsm]Coded!R97C14</stp>
        <tr r="N97" s="14"/>
      </tp>
      <tp t="s">
        <v>#N/A N/A</v>
        <stp/>
        <stp>##V3_BDPV12</stp>
        <stp>G228006 Corp</stp>
        <stp>RTG_MDY_LT_CORP_FAMILY</stp>
        <stp>[1.Weekly Download.xlsm]Coded!R94C14</stp>
        <tr r="N94" s="14"/>
      </tp>
      <tp t="s">
        <v>#N/A N/A</v>
        <stp/>
        <stp>##V3_BDPV12</stp>
        <stp>XS2227193211 Corp</stp>
        <stp>GUARANTOR</stp>
        <stp>[1.Weekly Download.xlsm]Coded!R279C5</stp>
        <tr r="E279" s="14"/>
      </tp>
      <tp t="s">
        <v>SUBSIDIARIES</v>
        <stp/>
        <stp>##V3_BDPV12</stp>
        <stp>XS2361426559 Corp</stp>
        <stp>GUARANTOR</stp>
        <stp>[1.Weekly Download.xlsm]Coded!R178C5</stp>
        <tr r="E178" s="14"/>
        <tr r="E178" s="14"/>
      </tp>
      <tp t="s">
        <v>#N/A N/A</v>
        <stp/>
        <stp>##V3_BDPV12</stp>
        <stp>XS2390401524 Corp</stp>
        <stp>GUARANTOR</stp>
        <stp>[1.Weekly Download.xlsm]Coded!R129C5</stp>
        <tr r="E129" s="14"/>
      </tp>
      <tp t="s">
        <v>#N/A N/A</v>
        <stp/>
        <stp>##V3_BDPV12</stp>
        <stp>XS2176772205 Corp</stp>
        <stp>GUARANTOR</stp>
        <stp>[1.Weekly Download.xlsm]Coded!R298C5</stp>
        <tr r="E298" s="14"/>
      </tp>
      <tp t="s">
        <v>SUBSIDIARIES</v>
        <stp/>
        <stp>##V3_BDPV12</stp>
        <stp>XS2343627712 Corp</stp>
        <stp>GUARANTOR</stp>
        <stp>[1.Weekly Download.xlsm]Coded!R218C5</stp>
        <tr r="E218" s="14"/>
        <tr r="E218" s="14"/>
      </tp>
      <tp t="s">
        <v>#N/A N/A</v>
        <stp/>
        <stp>##V3_BDPV12</stp>
        <stp>XS2461766805 Corp</stp>
        <stp>GUARANTOR</stp>
        <stp>[1.Weekly Download.xlsm]Coded!R105C5</stp>
        <tr r="E105" s="14"/>
      </tp>
      <tp t="s">
        <v>BBB</v>
        <stp/>
        <stp>##V3_BDPV12</stp>
        <stp>HK0000921111 Corp</stp>
        <stp>RTG_SP</stp>
        <stp>[1.Weekly Download.xlsm]Coded!R41C9</stp>
        <tr r="I41" s="14"/>
        <tr r="I41" s="14"/>
      </tp>
      <tp t="s">
        <v>#N/A N/A</v>
        <stp/>
        <stp>##V3_BDPV12</stp>
        <stp>XS2418777285 Corp</stp>
        <stp>GUARANTOR</stp>
        <stp>[1.Weekly Download.xlsm]Coded!R126C5</stp>
        <tr r="E126" s="14"/>
      </tp>
      <tp t="s">
        <v>#N/A N/A</v>
        <stp/>
        <stp>##V3_BDPV12</stp>
        <stp>G238008 Corp</stp>
        <stp>RTG_MDY_LT_CORP_FAMILY</stp>
        <stp>[1.Weekly Download.xlsm]Coded!R53C14</stp>
        <tr r="N53" s="14"/>
      </tp>
      <tp t="s">
        <v>#N/A N/A</v>
        <stp/>
        <stp>##V3_BDPV12</stp>
        <stp>MO000A3KS070 Corp</stp>
        <stp>RTG_FITCH_LT_ISSUER_DEFAULT</stp>
        <stp>[1.Weekly Download.xlsm]Coded!R184C16</stp>
        <tr r="P184" s="14"/>
      </tp>
      <tp t="s">
        <v>#N/A Field Not Applicable</v>
        <stp/>
        <stp>##V3_BDPV12</stp>
        <stp>US88032XBD57 Corp</stp>
        <stp>FLT_SPREAD</stp>
        <stp>[1.Weekly Download.xlsm]Coded!R228C28</stp>
        <tr r="AB228" s="14"/>
      </tp>
      <tp t="s">
        <v>#N/A Field Not Applicable</v>
        <stp/>
        <stp>##V3_BDPV12</stp>
        <stp>MO000A3KS070 Corp</stp>
        <stp>NXT_CALL_DT</stp>
        <stp>[1.Weekly Download.xlsm]Coded!R184C50</stp>
        <tr r="AX184" s="14"/>
      </tp>
      <tp>
        <v>2.15</v>
        <stp/>
        <stp>##V3_BDPV12</stp>
        <stp>USG8850LAG52 Corp</stp>
        <stp>CPN</stp>
        <stp>[1.Weekly Download.xlsm]Coded!R276C51</stp>
        <tr r="AY276" s="14"/>
        <tr r="AY276" s="14"/>
      </tp>
      <tp>
        <v>1.3</v>
        <stp/>
        <stp>##V3_BDPV12</stp>
        <stp>USG8850LAF79 Corp</stp>
        <stp>CPN</stp>
        <stp>[1.Weekly Download.xlsm]Coded!R275C51</stp>
        <tr r="AY275" s="14"/>
        <tr r="AY275" s="14"/>
      </tp>
      <tp t="s">
        <v>集友银行</v>
        <stp/>
        <stp>##V3_BDPV12</stp>
        <stp>1063Z HK Equity</stp>
        <stp>ISSUER</stp>
        <stp>[1.Weekly Download.xlsm]Coded!R108C37</stp>
        <tr r="AK108" s="14"/>
        <tr r="AK108" s="14"/>
      </tp>
      <tp t="s">
        <v>中国银行(香港)有限公</v>
        <stp/>
        <stp>##V3_BDPV12</stp>
        <stp>1055Z HK Equity</stp>
        <stp>ISSUER</stp>
        <stp>[1.Weekly Download.xlsm]Coded!R187C37</stp>
        <tr r="AK187" s="14"/>
        <tr r="AK187" s="14"/>
      </tp>
      <tp t="s">
        <v>南洋商业银行</v>
        <stp/>
        <stp>##V3_BDPV12</stp>
        <stp>1054Z HK Equity</stp>
        <stp>ISSUER</stp>
        <stp>[1.Weekly Download.xlsm]Coded!R103C37</stp>
        <tr r="AK103" s="14"/>
        <tr r="AK103" s="14"/>
      </tp>
      <tp t="s">
        <v>中国银行(香港)有限公</v>
        <stp/>
        <stp>##V3_BDPV12</stp>
        <stp>1055Z HK Equity</stp>
        <stp>ISSUER</stp>
        <stp>[1.Weekly Download.xlsm]Coded!R113C37</stp>
        <tr r="AK113" s="14"/>
        <tr r="AK113" s="14"/>
      </tp>
      <tp t="s">
        <v>A+</v>
        <stp/>
        <stp>##V3_BDPV12</stp>
        <stp>US88032XBB91 Corp</stp>
        <stp>RTG_SP</stp>
        <stp>[1.Weekly Download.xlsm]Coded!R229C9</stp>
        <tr r="I229" s="14"/>
        <tr r="I229" s="14"/>
      </tp>
      <tp t="s">
        <v>#N/A N/A</v>
        <stp/>
        <stp>##V3_BDPV12</stp>
        <stp>XS2471127584 Corp</stp>
        <stp>RTG_MDY_FOREIGN_LT_BANK_DEPOSITS</stp>
        <stp>[1.Weekly Download.xlsm]Coded!R104C12</stp>
        <tr r="L104" s="14"/>
      </tp>
      <tp t="s">
        <v>5/7/2022</v>
        <stp/>
        <stp>##V3_BDPV12</stp>
        <stp>XS2499222771 Corp</stp>
        <stp>SECURITY_PRICING_DATE</stp>
        <stp>[1.Weekly Download.xlsm]Coded!R95C3</stp>
        <tr r="C95" s="14"/>
        <tr r="C95" s="14"/>
      </tp>
      <tp t="s">
        <v>#N/A N/A</v>
        <stp/>
        <stp>##V3_BDPV12</stp>
        <stp>XS2417332389 Corp</stp>
        <stp>RTG_MDY_FOREIGN_LT_BANK_DEPOSITS</stp>
        <stp>[1.Weekly Download.xlsm]Coded!R125C12</stp>
        <tr r="L125" s="14"/>
      </tp>
      <tp t="s">
        <v>#N/A N/A</v>
        <stp/>
        <stp>##V3_BDPV12</stp>
        <stp>XS2371893533 Corp</stp>
        <stp>RTG_MDY_FOREIGN_LT_BANK_DEPOSITS</stp>
        <stp>[1.Weekly Download.xlsm]Coded!R172C12</stp>
        <tr r="L172" s="14"/>
      </tp>
      <tp t="s">
        <v>JINJIANG ROAD &amp; BRIDGE</v>
        <stp/>
        <stp>##V3_BDPV12</stp>
        <stp>XS2573678435 Corp</stp>
        <stp>NAME</stp>
        <stp>[1.Weekly Download.xlsm]Coded!R57C4</stp>
        <tr r="D57" s="14"/>
        <tr r="D57" s="14"/>
      </tp>
      <tp t="s">
        <v>#N/A N/A</v>
        <stp/>
        <stp>##V3_BDPV12</stp>
        <stp>XS2422522685 Corp</stp>
        <stp>RTG_MDY_FOREIGN_LT_BANK_DEPOSITS</stp>
        <stp>[1.Weekly Download.xlsm]Coded!R120C12</stp>
        <tr r="L120" s="14"/>
      </tp>
      <tp t="s">
        <v>#N/A N/A</v>
        <stp/>
        <stp>##V3_BDPV12</stp>
        <stp>XS2280636494 Corp</stp>
        <stp>RTG_MDY_FOREIGN_LT_BANK_DEPOSITS</stp>
        <stp>[1.Weekly Download.xlsm]Coded!R242C12</stp>
        <tr r="L242" s="14"/>
      </tp>
      <tp t="s">
        <v>HUANTAIHU INTL INV CO LT</v>
        <stp/>
        <stp>##V3_BDPV12</stp>
        <stp>XS2540489338 Corp</stp>
        <stp>NAME</stp>
        <stp>[1.Weekly Download.xlsm]Coded!R65C4</stp>
        <tr r="D65" s="14"/>
        <tr r="D65" s="14"/>
      </tp>
      <tp t="s">
        <v>#N/A N/A</v>
        <stp/>
        <stp>##V3_BDPV12</stp>
        <stp>XS2126415293 Corp</stp>
        <stp>RTG_MDY_FOREIGN_LT_BANK_DEPOSITS</stp>
        <stp>[1.Weekly Download.xlsm]Coded!R306C12</stp>
        <tr r="L306" s="14"/>
      </tp>
      <tp t="s">
        <v>#N/A N/A</v>
        <stp/>
        <stp>##V3_BDPV12</stp>
        <stp>XS2332497697 Corp</stp>
        <stp>RTG_MDY_FOREIGN_LT_BANK_DEPOSITS</stp>
        <stp>[1.Weekly Download.xlsm]Coded!R209C12</stp>
        <tr r="L209" s="14"/>
      </tp>
      <tp t="s">
        <v>#N/A N/A</v>
        <stp/>
        <stp>##V3_BDPV12</stp>
        <stp>XS2314627089 Corp</stp>
        <stp>RTG_MDY_FOREIGN_LT_BANK_DEPOSITS</stp>
        <stp>[1.Weekly Download.xlsm]Coded!R174C12</stp>
        <tr r="L174" s="14"/>
      </tp>
      <tp t="s">
        <v>#N/A N/A</v>
        <stp/>
        <stp>##V3_BDPV12</stp>
        <stp>XS2314498093 Corp</stp>
        <stp>RTG_MDY_FOREIGN_LT_BANK_DEPOSITS</stp>
        <stp>[1.Weekly Download.xlsm]Coded!R267C12</stp>
        <tr r="L267" s="14"/>
      </tp>
      <tp t="s">
        <v>12/7/2023</v>
        <stp/>
        <stp>##V3_BDPV12</stp>
        <stp>XS2648499007 Corp</stp>
        <stp>SECURITY_PRICING_DATE</stp>
        <stp>[1.Weekly Download.xlsm]Coded!R23C3</stp>
        <tr r="C23" s="14"/>
        <tr r="C23" s="14"/>
      </tp>
      <tp t="s">
        <v>#N/A N/A</v>
        <stp/>
        <stp>##V3_BDPV12</stp>
        <stp>XS2436124205 Corp</stp>
        <stp>RTG_MDY_FOREIGN_LT_BANK_DEPOSITS</stp>
        <stp>[1.Weekly Download.xlsm]Coded!R115C12</stp>
        <tr r="L115" s="14"/>
      </tp>
      <tp t="s">
        <v>#N/A N/A</v>
        <stp/>
        <stp>##V3_BDPV12</stp>
        <stp>XS2361426559 Corp</stp>
        <stp>RTG_MDY_FOREIGN_LT_BANK_DEPOSITS</stp>
        <stp>[1.Weekly Download.xlsm]Coded!R178C12</stp>
        <tr r="L178" s="14"/>
      </tp>
      <tp t="s">
        <v>HONGKONG YUNLIN INT</v>
        <stp/>
        <stp>##V3_BDPV12</stp>
        <stp>XS2668376747 Corp</stp>
        <stp>NAME</stp>
        <stp>[1.Weekly Download.xlsm]Coded!R16C4</stp>
        <tr r="D16" s="14"/>
        <tr r="D16" s="14"/>
      </tp>
      <tp t="s">
        <v>#N/A N/A</v>
        <stp/>
        <stp>##V3_BDPV12</stp>
        <stp>G238008 Corp</stp>
        <stp>RTG_MOODY_LONG_TERM</stp>
        <stp>[1.Weekly Download.xlsm]Coded!R53C13</stp>
        <tr r="M53" s="14"/>
      </tp>
      <tp t="s">
        <v>#N/A N/A</v>
        <stp/>
        <stp>##V3_BDPV12</stp>
        <stp>G238098 Corp</stp>
        <stp>RTG_MOODY_LONG_TERM</stp>
        <stp>[1.Weekly Download.xlsm]Coded!R46C13</stp>
        <tr r="M46" s="14"/>
      </tp>
      <tp t="s">
        <v>#N/A N/A</v>
        <stp/>
        <stp>##V3_BDPV12</stp>
        <stp>G228079 Corp</stp>
        <stp>RTG_MOODY_LONG_TERM</stp>
        <stp>[1.Weekly Download.xlsm]Coded!R71C13</stp>
        <tr r="M71" s="14"/>
      </tp>
      <tp t="s">
        <v>#N/A N/A</v>
        <stp/>
        <stp>##V3_BDPV12</stp>
        <stp>G228069 Corp</stp>
        <stp>RTG_MOODY_LONG_TERM</stp>
        <stp>[1.Weekly Download.xlsm]Coded!R76C13</stp>
        <tr r="M76" s="14"/>
      </tp>
      <tp t="s">
        <v>#N/A N/A</v>
        <stp/>
        <stp>##V3_BDPV12</stp>
        <stp>XS2144033078 Corp</stp>
        <stp>RTG_MDY_FOREIGN_LT_BANK_DEPOSITS</stp>
        <stp>[1.Weekly Download.xlsm]Coded!R300C12</stp>
        <tr r="L300" s="14"/>
      </tp>
      <tp t="s">
        <v>#N/A N/A</v>
        <stp/>
        <stp>##V3_BDPV12</stp>
        <stp>XS2343627712 Corp</stp>
        <stp>RTG_MDY_FOREIGN_LT_BANK_DEPOSITS</stp>
        <stp>[1.Weekly Download.xlsm]Coded!R203C12</stp>
        <tr r="L203" s="14"/>
      </tp>
      <tp t="s">
        <v>#N/A N/A</v>
        <stp/>
        <stp>##V3_BDPV12</stp>
        <stp>XS2343627712 Corp</stp>
        <stp>RTG_MDY_FOREIGN_LT_BANK_DEPOSITS</stp>
        <stp>[1.Weekly Download.xlsm]Coded!R218C12</stp>
        <tr r="L218" s="14"/>
      </tp>
      <tp t="s">
        <v>#N/A N/A</v>
        <stp/>
        <stp>##V3_BDPV12</stp>
        <stp>XS2176772205 Corp</stp>
        <stp>RTG_MDY_FOREIGN_LT_BANK_DEPOSITS</stp>
        <stp>[1.Weekly Download.xlsm]Coded!R298C12</stp>
        <tr r="L298" s="14"/>
      </tp>
      <tp t="s">
        <v>#N/A N/A</v>
        <stp/>
        <stp>##V3_BDPV12</stp>
        <stp>XS2251156563 Corp</stp>
        <stp>RTG_MDY_FOREIGN_LT_BANK_DEPOSITS</stp>
        <stp>[1.Weekly Download.xlsm]Coded!R190C12</stp>
        <tr r="L190" s="14"/>
      </tp>
      <tp t="s">
        <v>#N/A N/A</v>
        <stp/>
        <stp>##V3_BDPV12</stp>
        <stp>XS2206237260 Corp</stp>
        <stp>RTG_MDY_FOREIGN_LT_BANK_DEPOSITS</stp>
        <stp>[1.Weekly Download.xlsm]Coded!R293C12</stp>
        <tr r="L293" s="14"/>
      </tp>
      <tp t="s">
        <v>#N/A N/A</v>
        <stp/>
        <stp>##V3_BDPV12</stp>
        <stp>XS2127478316 Corp</stp>
        <stp>RTG_MDY_FOREIGN_LT_BANK_DEPOSITS</stp>
        <stp>[1.Weekly Download.xlsm]Coded!R252C12</stp>
        <tr r="L252" s="14"/>
      </tp>
      <tp t="s">
        <v>#N/A N/A</v>
        <stp/>
        <stp>##V3_BDPV12</stp>
        <stp>XS2416645203 Corp</stp>
        <stp>RTG_MDY_FOREIGN_LT_BANK_DEPOSITS</stp>
        <stp>[1.Weekly Download.xlsm]Coded!R123C12</stp>
        <tr r="L123" s="14"/>
      </tp>
      <tp t="s">
        <v>2/8/2023</v>
        <stp/>
        <stp>##V3_BDPV12</stp>
        <stp>XS2663498314 Corp</stp>
        <stp>SECURITY_PRICING_DATE</stp>
        <stp>[1.Weekly Download.xlsm]Coded!R20C3</stp>
        <tr r="C20" s="14"/>
        <tr r="C20" s="14"/>
      </tp>
      <tp t="s">
        <v>BBB</v>
        <stp/>
        <stp>##V3_BDPV12</stp>
        <stp>165 HK Equity</stp>
        <stp>RTG_FITCH_LT_ISSUER_DEFAULT</stp>
        <stp>[1.Weekly Download.xlsm]Coded!R272C62</stp>
        <tr r="BJ272" s="14"/>
        <tr r="BJ272" s="14"/>
      </tp>
      <tp t="s">
        <v>#N/A N/A</v>
        <stp/>
        <stp>##V3_BDPV12</stp>
        <stp>XS2364590716 Corp</stp>
        <stp>RTG_SP</stp>
        <stp>[1.Weekly Download.xlsm]Coded!R173C9</stp>
        <tr r="I173" s="14"/>
      </tp>
      <tp t="s">
        <v>#N/A N/A</v>
        <stp/>
        <stp>##V3_BDPV12</stp>
        <stp>XS2371895074 Corp</stp>
        <stp>RTG_SP</stp>
        <stp>[1.Weekly Download.xlsm]Coded!R168C9</stp>
        <tr r="I168" s="14"/>
      </tp>
      <tp t="s">
        <v>NR</v>
        <stp/>
        <stp>##V3_BDPV12</stp>
        <stp>XS2262084374 Corp</stp>
        <stp>RTG_SP</stp>
        <stp>[1.Weekly Download.xlsm]Coded!R260C9</stp>
        <tr r="I260" s="14"/>
        <tr r="I260" s="14"/>
      </tp>
      <tp t="s">
        <v>CHINA MINSHENG BKG/HK</v>
        <stp/>
        <stp>##V3_BDPV12</stp>
        <stp>HK0000898319 Corp</stp>
        <stp>NAME</stp>
        <stp>[1.Weekly Download.xlsm]Coded!R70C4</stp>
        <tr r="D70" s="14"/>
        <tr r="D70" s="14"/>
      </tp>
      <tp t="s">
        <v>#N/A N/A</v>
        <stp/>
        <stp>##V3_BDPV12</stp>
        <stp>XS2403224129 Corp</stp>
        <stp>RTG_SP</stp>
        <stp>[1.Weekly Download.xlsm]Coded!R137C9</stp>
        <tr r="I137" s="14"/>
      </tp>
      <tp t="s">
        <v>#N/A Field Not Applicable</v>
        <stp/>
        <stp>##V3_BDPV12</stp>
        <stp>G238024 Corp</stp>
        <stp>NXT_CALL_DT</stp>
        <stp>[1.Weekly Download.xlsm]Coded!R59C50</stp>
        <tr r="AX59" s="14"/>
      </tp>
      <tp t="s">
        <v>#N/A Field Not Applicable</v>
        <stp/>
        <stp>##V3_BDPV12</stp>
        <stp>G238084 Corp</stp>
        <stp>NXT_CALL_DT</stp>
        <stp>[1.Weekly Download.xlsm]Coded!R45C50</stp>
        <tr r="AX45" s="14"/>
      </tp>
      <tp t="s">
        <v>#N/A Field Not Applicable</v>
        <stp/>
        <stp>##V3_BDPV12</stp>
        <stp>G228085 Corp</stp>
        <stp>NXT_CALL_DT</stp>
        <stp>[1.Weekly Download.xlsm]Coded!R73C50</stp>
        <tr r="AX73" s="14"/>
      </tp>
      <tp t="s">
        <v>#N/A N/A</v>
        <stp/>
        <stp>##V3_BDPV12</stp>
        <stp>XS2314498333 Corp</stp>
        <stp>RTG_SP</stp>
        <stp>[1.Weekly Download.xlsm]Coded!R180C9</stp>
        <tr r="I180" s="14"/>
      </tp>
      <tp t="s">
        <v>#N/A N/A</v>
        <stp/>
        <stp>##V3_BDPV12</stp>
        <stp>XS2144033078 Corp</stp>
        <stp>RTG_SP</stp>
        <stp>[1.Weekly Download.xlsm]Coded!R300C9</stp>
        <tr r="I300" s="14"/>
      </tp>
      <tp>
        <v>4.8</v>
        <stp/>
        <stp>##V3_BDPV12</stp>
        <stp>G228048 Corp</stp>
        <stp>CPN</stp>
        <stp>[1.Weekly Download.xlsm]Coded!R77C51</stp>
        <tr r="AY77" s="14"/>
        <tr r="AY77" s="14"/>
      </tp>
      <tp>
        <v>2.9</v>
        <stp/>
        <stp>##V3_BDPV12</stp>
        <stp>G228068 Corp</stp>
        <stp>CPN</stp>
        <stp>[1.Weekly Download.xlsm]Coded!R75C51</stp>
        <tr r="AY75" s="14"/>
        <tr r="AY75" s="14"/>
      </tp>
      <tp>
        <v>4.3</v>
        <stp/>
        <stp>##V3_BDPV12</stp>
        <stp>G238039 Corp</stp>
        <stp>CPN</stp>
        <stp>[1.Weekly Download.xlsm]Coded!R58C51</stp>
        <tr r="AY58" s="14"/>
        <tr r="AY58" s="14"/>
      </tp>
      <tp t="s">
        <v>#N/A N/A</v>
        <stp/>
        <stp>##V3_BDPV12</stp>
        <stp>XS2251156563 Corp</stp>
        <stp>RTG_SP</stp>
        <stp>[1.Weekly Download.xlsm]Coded!R190C9</stp>
        <tr r="I190" s="14"/>
      </tp>
      <tp t="s">
        <v>#N/A N/A</v>
        <stp/>
        <stp>##V3_BDPV12</stp>
        <stp>XS2357034755 Corp</stp>
        <stp>RTG_SP</stp>
        <stp>[1.Weekly Download.xlsm]Coded!R192C9</stp>
        <tr r="I192" s="14"/>
      </tp>
      <tp t="s">
        <v>BBB</v>
        <stp/>
        <stp>##V3_BDPV12</stp>
        <stp>XS2400120650 Corp</stp>
        <stp>RTG_SP</stp>
        <stp>[1.Weekly Download.xlsm]Coded!R133C9</stp>
        <tr r="I133" s="14"/>
        <tr r="I133" s="14"/>
      </tp>
      <tp t="s">
        <v>#N/A N/A</v>
        <stp/>
        <stp>##V3_BDPV12</stp>
        <stp>XS2206849460 Corp</stp>
        <stp>RTG_SP</stp>
        <stp>[1.Weekly Download.xlsm]Coded!R289C9</stp>
        <tr r="I289" s="14"/>
      </tp>
      <tp t="s">
        <v>#N/A N/A</v>
        <stp/>
        <stp>##V3_BDPV12</stp>
        <stp>XS2277613423 Corp</stp>
        <stp>RTG_SP</stp>
        <stp>[1.Weekly Download.xlsm]Coded!R253C9</stp>
        <tr r="I253" s="14"/>
      </tp>
      <tp t="s">
        <v>#N/A N/A</v>
        <stp/>
        <stp>##V3_BDPV12</stp>
        <stp>XS2380533740 Corp</stp>
        <stp>RTG_SP</stp>
        <stp>[1.Weekly Download.xlsm]Coded!R156C9</stp>
        <tr r="I156" s="14"/>
      </tp>
      <tp t="s">
        <v>#N/A N/A</v>
        <stp/>
        <stp>##V3_BDPV12</stp>
        <stp>XS2127478316 Corp</stp>
        <stp>RTG_SP</stp>
        <stp>[1.Weekly Download.xlsm]Coded!R252C9</stp>
        <tr r="I252" s="14"/>
      </tp>
      <tp t="s">
        <v>#N/A N/A</v>
        <stp/>
        <stp>##V3_BDPV12</stp>
        <stp>185 HK Equity</stp>
        <stp>RTG_FITCH_LT_ISSUER_DEFAULT</stp>
        <stp>[1.Weekly Download.xlsm]Coded!R153C62</stp>
        <tr r="BJ153" s="14"/>
      </tp>
      <tp t="s">
        <v>#N/A N/A</v>
        <stp/>
        <stp>##V3_BDPV12</stp>
        <stp>185 HK Equity</stp>
        <stp>RTG_FITCH_LT_ISSUER_DEFAULT</stp>
        <stp>[1.Weekly Download.xlsm]Coded!R146C62</stp>
        <tr r="BJ146" s="14"/>
      </tp>
      <tp t="s">
        <v>#N/A N/A</v>
        <stp/>
        <stp>##V3_BDPV12</stp>
        <stp>XS2208275854 Corp</stp>
        <stp>RTG_SP</stp>
        <stp>[1.Weekly Download.xlsm]Coded!R290C9</stp>
        <tr r="I290" s="14"/>
      </tp>
      <tp t="s">
        <v>#N/A N/A</v>
        <stp/>
        <stp>##V3_BDPV12</stp>
        <stp>XS2206237260 Corp</stp>
        <stp>RTG_SP</stp>
        <stp>[1.Weekly Download.xlsm]Coded!R293C9</stp>
        <tr r="I293" s="14"/>
      </tp>
      <tp t="s">
        <v>BBB-</v>
        <stp/>
        <stp>##V3_BDPV12</stp>
        <stp>XS2378344456 Corp</stp>
        <stp>RTG_SP</stp>
        <stp>[1.Weekly Download.xlsm]Coded!R161C9</stp>
        <tr r="I161" s="14"/>
        <tr r="I161" s="14"/>
      </tp>
      <tp t="s">
        <v>#N/A N/A</v>
        <stp/>
        <stp>##V3_BDPV12</stp>
        <stp>XS2179326371 Corp</stp>
        <stp>RTG_SP</stp>
        <stp>[1.Weekly Download.xlsm]Coded!R303C9</stp>
        <tr r="I303" s="14"/>
      </tp>
      <tp t="s">
        <v>#N/A N/A</v>
        <stp/>
        <stp>##V3_BDPV12</stp>
        <stp>XS2385065656 Corp</stp>
        <stp>RTG_SP</stp>
        <stp>[1.Weekly Download.xlsm]Coded!R152C9</stp>
        <tr r="I152" s="14"/>
      </tp>
      <tp t="s">
        <v>GF Holdings Hong Kong Corp Ltd</v>
        <stp/>
        <stp>##V3_BDPV12</stp>
        <stp>40900822 CompanyID</stp>
        <stp>Name</stp>
        <stp>[1.Weekly Download.xlsm]Coded!R154C7</stp>
        <tr r="G154" s="14"/>
        <tr r="G154" s="14"/>
      </tp>
      <tp t="s">
        <v>1690110D CH</v>
        <stp/>
        <stp>##V3_BDPV12</stp>
        <stp>USG3065HAB71 Corp</stp>
        <stp>ISSUER_EQUITY_TICKER</stp>
        <stp>[1.Weekly Download.xlsm]Coded!R222C35</stp>
        <tr r="AI222" s="14"/>
      </tp>
      <tp t="s">
        <v>1690110D CH</v>
        <stp/>
        <stp>##V3_BDPV12</stp>
        <stp>USG3065HAB71 Corp</stp>
        <stp>ISSUER_EQUITY_TICKER</stp>
        <stp>[1.Weekly Download.xlsm]Coded!R222C37</stp>
        <tr r="AK222" s="14"/>
        <tr r="AK222" s="14"/>
      </tp>
      <tp t="s">
        <v>#N/A N/A</v>
        <stp/>
        <stp>##V3_BDPV12</stp>
        <stp>XS2403224129 Corp</stp>
        <stp>RTG_MOODY</stp>
        <stp>[1.Weekly Download.xlsm]Coded!R137C8</stp>
        <tr r="H137" s="14"/>
      </tp>
      <tp t="s">
        <v>#N/A N/A</v>
        <stp/>
        <stp>##V3_BDPV12</stp>
        <stp>XS2270463255 Corp</stp>
        <stp>RTG_MOODY</stp>
        <stp>[1.Weekly Download.xlsm]Coded!R247C8</stp>
        <tr r="H247" s="14"/>
      </tp>
      <tp t="s">
        <v>#N/A N/A</v>
        <stp/>
        <stp>##V3_BDPV12</stp>
        <stp>XS2127824592 Corp</stp>
        <stp>RTG_MOODY</stp>
        <stp>[1.Weekly Download.xlsm]Coded!R277C8</stp>
        <tr r="H277" s="14"/>
      </tp>
      <tp t="s">
        <v>#N/A N/A</v>
        <stp/>
        <stp>##V3_BDPV12</stp>
        <stp>XS2340539142 Corp</stp>
        <stp>RTG_MOODY</stp>
        <stp>[1.Weekly Download.xlsm]Coded!R214C8</stp>
        <tr r="H214" s="14"/>
      </tp>
      <tp t="s">
        <v>#N/A N/A</v>
        <stp/>
        <stp>##V3_BDPV12</stp>
        <stp>XS2281349618 Corp</stp>
        <stp>RTG_MOODY</stp>
        <stp>[1.Weekly Download.xlsm]Coded!R262C8</stp>
        <tr r="H262" s="14"/>
      </tp>
      <tp t="s">
        <v>#N/A N/A</v>
        <stp/>
        <stp>##V3_BDPV12</stp>
        <stp>XS2143038334 Corp</stp>
        <stp>RTG_MOODY</stp>
        <stp>[1.Weekly Download.xlsm]Coded!R305C8</stp>
        <tr r="H305" s="14"/>
      </tp>
      <tp t="s">
        <v>Baa1</v>
        <stp/>
        <stp>##V3_BDPV12</stp>
        <stp>XS2387065134 Corp</stp>
        <stp>RTG_MOODY</stp>
        <stp>[1.Weekly Download.xlsm]Coded!R143C8</stp>
        <tr r="H143" s="14"/>
        <tr r="H143" s="14"/>
      </tp>
      <tp t="s">
        <v>#N/A N/A</v>
        <stp/>
        <stp>##V3_BDPV12</stp>
        <stp>XS2265797535 Corp</stp>
        <stp>RTG_MOODY</stp>
        <stp>[1.Weekly Download.xlsm]Coded!R265C8</stp>
        <tr r="H265" s="14"/>
      </tp>
      <tp t="s">
        <v>#N/A N/A</v>
        <stp/>
        <stp>##V3_BDPV12</stp>
        <stp>XS2400120650 Corp</stp>
        <stp>RTG_MOODY</stp>
        <stp>[1.Weekly Download.xlsm]Coded!R133C8</stp>
        <tr r="H133" s="14"/>
      </tp>
      <tp t="s">
        <v>#N/A N/A</v>
        <stp/>
        <stp>##V3_BDPV12</stp>
        <stp>XS2423517205 Corp</stp>
        <stp>RTG_MOODY</stp>
        <stp>[1.Weekly Download.xlsm]Coded!R124C8</stp>
        <tr r="H124" s="14"/>
      </tp>
      <tp t="s">
        <v>#N/A N/A</v>
        <stp/>
        <stp>##V3_BDPV12</stp>
        <stp>XS2294198549 Corp</stp>
        <stp>RTG_MOODY</stp>
        <stp>[1.Weekly Download.xlsm]Coded!R244C8</stp>
        <tr r="H244" s="14"/>
      </tp>
      <tp t="s">
        <v>Ba1</v>
        <stp/>
        <stp>##V3_BDPV12</stp>
        <stp>XS2320779213 Corp</stp>
        <stp>RTG_MOODY</stp>
        <stp>[1.Weekly Download.xlsm]Coded!R217C8</stp>
        <tr r="H217" s="14"/>
        <tr r="H217" s="14"/>
      </tp>
      <tp t="s">
        <v>#N/A N/A</v>
        <stp/>
        <stp>##V3_BDPV12</stp>
        <stp>XS2388293487 Corp</stp>
        <stp>RTG_MOODY</stp>
        <stp>[1.Weekly Download.xlsm]Coded!R139C8</stp>
        <tr r="H139" s="14"/>
      </tp>
      <tp t="s">
        <v>Ba1</v>
        <stp/>
        <stp>##V3_BDPV12</stp>
        <stp>XS2361211191 Corp</stp>
        <stp>RTG_MOODY</stp>
        <stp>[1.Weekly Download.xlsm]Coded!R145C8</stp>
        <tr r="H145" s="14"/>
        <tr r="H145" s="14"/>
      </tp>
      <tp t="s">
        <v>#N/A N/A</v>
        <stp/>
        <stp>##V3_BDPV12</stp>
        <stp>XS2340538680 Corp</stp>
        <stp>RTG_MOODY</stp>
        <stp>[1.Weekly Download.xlsm]Coded!R213C8</stp>
        <tr r="H213" s="14"/>
      </tp>
      <tp t="s">
        <v>CC</v>
        <stp/>
        <stp>##V3_BDPV12</stp>
        <stp>20989511 CompanyID</stp>
        <stp>RTG_FITCH_LT_ISSUER_DEFAULT</stp>
        <stp>[1.Weekly Download.xlsm]Coded!R224C42</stp>
        <tr r="AP224" s="14"/>
        <tr r="AP224" s="14"/>
        <tr r="AP224" s="14"/>
      </tp>
      <tp t="s">
        <v>MULTIPLE GUARANTORS</v>
        <stp/>
        <stp>##V3_BDPV12</stp>
        <stp>XS2382158207 Corp</stp>
        <stp>GUARANTOR</stp>
        <stp>[1.Weekly Download.xlsm]Coded!R153C5</stp>
        <tr r="E153" s="14"/>
        <tr r="E153" s="14"/>
      </tp>
      <tp t="s">
        <v>AVIC AUTO SYSTEM HLD</v>
        <stp/>
        <stp>##V3_BDPV12</stp>
        <stp>XS2330495651 Corp</stp>
        <stp>GUARANTOR</stp>
        <stp>[1.Weekly Download.xlsm]Coded!R225C5</stp>
        <tr r="E225" s="14"/>
        <tr r="E225" s="14"/>
      </tp>
      <tp t="s">
        <v>#N/A N/A</v>
        <stp/>
        <stp>##V3_BDPV12</stp>
        <stp>XS2381154009 Corp</stp>
        <stp>GUARANTOR</stp>
        <stp>[1.Weekly Download.xlsm]Coded!R142C5</stp>
        <tr r="E142" s="14"/>
      </tp>
      <tp t="s">
        <v>HUAFA INDUSTRIAL SHARE</v>
        <stp/>
        <stp>##V3_BDPV12</stp>
        <stp>XS2297020765 Corp</stp>
        <stp>GUARANTOR</stp>
        <stp>[1.Weekly Download.xlsm]Coded!R243C5</stp>
        <tr r="E243" s="14"/>
        <tr r="E243" s="14"/>
      </tp>
      <tp t="s">
        <v>#N/A N/A</v>
        <stp/>
        <stp>##V3_BDPV12</stp>
        <stp>G238008 Corp</stp>
        <stp>GUARANTOR_NAME</stp>
        <stp>[1.Weekly Download.xlsm]Coded!R53C44</stp>
        <tr r="AR53" s="14"/>
      </tp>
      <tp t="s">
        <v>FUYANG CONS INV GR</v>
        <stp/>
        <stp>##V3_BDPV12</stp>
        <stp>XS2344625632 Corp</stp>
        <stp>GUARANTOR</stp>
        <stp>[1.Weekly Download.xlsm]Coded!R191C5</stp>
        <tr r="E191" s="14"/>
        <tr r="E191" s="14"/>
      </tp>
      <tp t="s">
        <v>FAMOUS COMMERCIAL LTD</v>
        <stp/>
        <stp>##V3_BDPV12</stp>
        <stp>XS2357443410 Corp</stp>
        <stp>GUARANTOR</stp>
        <stp>[1.Weekly Download.xlsm]Coded!R170C5</stp>
        <tr r="E170" s="14"/>
        <tr r="E170" s="14"/>
      </tp>
      <tp t="s">
        <v>MULTIPLE GUARANTORS</v>
        <stp/>
        <stp>##V3_BDPV12</stp>
        <stp>XS2385313064 Corp</stp>
        <stp>GUARANTOR</stp>
        <stp>[1.Weekly Download.xlsm]Coded!R146C5</stp>
        <tr r="E146" s="14"/>
        <tr r="E146" s="14"/>
      </tp>
      <tp t="s">
        <v>SUBSIDIARIES</v>
        <stp/>
        <stp>##V3_BDPV12</stp>
        <stp>XS2247412518 Corp</stp>
        <stp>GUARANTOR</stp>
        <stp>[1.Weekly Download.xlsm]Coded!R271C5</stp>
        <tr r="E271" s="14"/>
        <tr r="E271" s="14"/>
      </tp>
      <tp t="s">
        <v>CHINA OILFIELD SERVICES</v>
        <stp/>
        <stp>##V3_BDPV12</stp>
        <stp>XS2180875234 Corp</stp>
        <stp>GUARANTOR</stp>
        <stp>[1.Weekly Download.xlsm]Coded!R301C5</stp>
        <tr r="E301" s="14"/>
        <tr r="E301" s="14"/>
      </tp>
      <tp t="s">
        <v>CHANGCHUN URBAN DEV INV</v>
        <stp/>
        <stp>##V3_BDPV12</stp>
        <stp>XS2325858038 Corp</stp>
        <stp>GUARANTOR</stp>
        <stp>[1.Weekly Download.xlsm]Coded!R226C5</stp>
        <tr r="E226" s="14"/>
        <tr r="E226" s="14"/>
      </tp>
      <tp t="s">
        <v>#N/A N/A</v>
        <stp/>
        <stp>##V3_BDPV12</stp>
        <stp>G228007 Corp</stp>
        <stp>GUARANTOR_NAME</stp>
        <stp>[1.Weekly Download.xlsm]Coded!R97C44</stp>
        <tr r="AR97" s="14"/>
      </tp>
      <tp t="s">
        <v>#N/A N/A</v>
        <stp/>
        <stp>##V3_BDPV12</stp>
        <stp>G228006 Corp</stp>
        <stp>GUARANTOR_NAME</stp>
        <stp>[1.Weekly Download.xlsm]Coded!R94C44</stp>
        <tr r="AR94" s="14"/>
      </tp>
      <tp t="s">
        <v>MULTIPLE GUARANTORS</v>
        <stp/>
        <stp>##V3_BDPV12</stp>
        <stp>XS2112787499 Corp</stp>
        <stp>GUARANTOR</stp>
        <stp>[1.Weekly Download.xlsm]Coded!R315C5</stp>
        <tr r="E315" s="14"/>
        <tr r="E315" s="14"/>
      </tp>
      <tp t="s">
        <v>ANHUI TRANSPORTATION  HO</v>
        <stp/>
        <stp>##V3_BDPV12</stp>
        <stp>XS2374621493 Corp</stp>
        <stp>GUARANTOR</stp>
        <stp>[1.Weekly Download.xlsm]Coded!R163C5</stp>
        <tr r="E163" s="14"/>
        <tr r="E163" s="14"/>
      </tp>
      <tp t="s">
        <v>MULTIPLE GUARANTORS</v>
        <stp/>
        <stp>##V3_BDPV12</stp>
        <stp>XS2228902255 Corp</stp>
        <stp>GUARANTOR</stp>
        <stp>[1.Weekly Download.xlsm]Coded!R249C5</stp>
        <tr r="E249" s="14"/>
        <tr r="E249" s="14"/>
      </tp>
      <tp t="s">
        <v>#N/A N/A</v>
        <stp/>
        <stp>##V3_BDPV12</stp>
        <stp>XS2238561281 Corp</stp>
        <stp>GUARANTOR</stp>
        <stp>[1.Weekly Download.xlsm]Coded!R269C5</stp>
        <tr r="E269" s="14"/>
      </tp>
      <tp t="s">
        <v>FUJIAN YANGO GROUP</v>
        <stp/>
        <stp>##V3_BDPV12</stp>
        <stp>XS2314498093 Corp</stp>
        <stp>GUARANTOR</stp>
        <stp>[1.Weekly Download.xlsm]Coded!R267C5</stp>
        <tr r="E267" s="14"/>
        <tr r="E267" s="14"/>
      </tp>
      <tp t="s">
        <v>#N/A N/A</v>
        <stp/>
        <stp>##V3_BDPV12</stp>
        <stp>1084210D CH Equity</stp>
        <stp>RTG_MDY_ISSUER</stp>
        <stp>[1.Weekly Download.xlsm]Coded!R90C59</stp>
        <tr r="BG90" s="14"/>
      </tp>
      <tp t="s">
        <v>#N/A N/A</v>
        <stp/>
        <stp>##V3_BDPV12</stp>
        <stp>1084210D CH Equity</stp>
        <stp>RTG_MDY_ISSUER</stp>
        <stp>[1.Weekly Download.xlsm]Coded!R58C59</stp>
        <tr r="BG58" s="14"/>
      </tp>
      <tp t="s">
        <v>#N/A N/A</v>
        <stp/>
        <stp>##V3_BDPV12</stp>
        <stp>1274279D CH Equity</stp>
        <stp>RTG_MDY_ISSUER</stp>
        <stp>[1.Weekly Download.xlsm]Coded!R29C59</stp>
        <tr r="BG29" s="14"/>
      </tp>
      <tp>
        <v>2.875</v>
        <stp/>
        <stp>##V3_BDPV12</stp>
        <stp>USY77108AD33 Corp</stp>
        <stp>CPN</stp>
        <stp>[1.Weekly Download.xlsm]Coded!R183C51</stp>
        <tr r="AY183" s="14"/>
        <tr r="AY183" s="14"/>
      </tp>
      <tp>
        <v>4.0999999999999996</v>
        <stp/>
        <stp>##V3_BDPV12</stp>
        <stp>USY77108AF80 Corp</stp>
        <stp>CPN</stp>
        <stp>[1.Weekly Download.xlsm]Coded!R182C51</stp>
        <tr r="AY182" s="14"/>
        <tr r="AY182" s="14"/>
      </tp>
      <tp t="s">
        <v>#N/A N/A</v>
        <stp/>
        <stp>##V3_BDPV12</stp>
        <stp>0794492D CH Equity</stp>
        <stp>RTG_MDY_ISSUER</stp>
        <stp>[1.Weekly Download.xlsm]Coded!R99C19</stp>
        <tr r="S99" s="14"/>
        <tr r="S99" s="14"/>
      </tp>
      <tp t="s">
        <v>#N/A N/A</v>
        <stp/>
        <stp>##V3_BDPV12</stp>
        <stp>1274279D CH Equity</stp>
        <stp>RTG_MDY_ISSUER</stp>
        <stp>[1.Weekly Download.xlsm]Coded!R29C19</stp>
        <tr r="S29" s="14"/>
        <tr r="S29" s="14"/>
      </tp>
      <tp t="s">
        <v>#N/A N/A</v>
        <stp/>
        <stp>##V3_BDPV12</stp>
        <stp>81 HK Equity</stp>
        <stp>RTG_MDY_FOREIGN_LT_BANK_DEPOSITS</stp>
        <stp>[1.Weekly Download.xlsm]Coded!R248C20</stp>
        <tr r="T248" s="14"/>
        <tr r="T248" s="14"/>
      </tp>
      <tp t="s">
        <v>#N/A N/A</v>
        <stp/>
        <stp>##V3_BDPV12</stp>
        <stp>81 HK Equity</stp>
        <stp>RTG_MDY_FOREIGN_LT_BANK_DEPOSITS</stp>
        <stp>[1.Weekly Download.xlsm]Coded!R248C60</stp>
        <tr r="BH248" s="14"/>
      </tp>
      <tp t="s">
        <v>22/4/2021</v>
        <stp/>
        <stp>##V3_BDPV12</stp>
        <stp>US88032XBA19 Corp</stp>
        <stp>INT_ACC_DT</stp>
        <stp>[1.Weekly Download.xlsm]Coded!R230C47</stp>
        <tr r="AU230" s="14"/>
        <tr r="AU230" s="14"/>
        <tr r="AU230" s="14"/>
      </tp>
      <tp t="s">
        <v>#N/A Field Not Applicable</v>
        <stp/>
        <stp>##V3_BDPV12</stp>
        <stp>G2380160 Corp</stp>
        <stp>GUARANTOR_EQY_TICKER</stp>
        <stp>[1.Weekly Download.xlsm]Coded!R33C18</stp>
        <tr r="R33" s="14"/>
        <tr r="R33" s="14"/>
        <tr r="R33" s="14"/>
      </tp>
      <tp t="s">
        <v>#N/A Field Not Applicable</v>
        <stp/>
        <stp>##V3_BDPV12</stp>
        <stp>G2380100 Corp</stp>
        <stp>GUARANTOR_EQY_TICKER</stp>
        <stp>[1.Weekly Download.xlsm]Coded!R48C18</stp>
        <tr r="R48" s="14"/>
        <tr r="R48" s="14"/>
        <tr r="R48" s="14"/>
      </tp>
      <tp t="s">
        <v>#N/A Field Not Applicable</v>
        <stp/>
        <stp>##V3_BDPV12</stp>
        <stp>G2380106 Corp</stp>
        <stp>GUARANTOR_EQY_TICKER</stp>
        <stp>[1.Weekly Download.xlsm]Coded!R44C18</stp>
        <tr r="R44" s="14"/>
        <tr r="R44" s="14"/>
        <tr r="R44" s="14"/>
      </tp>
      <tp t="s">
        <v>#N/A Field Not Applicable</v>
        <stp/>
        <stp>##V3_BDPV12</stp>
        <stp>G2380140 Corp</stp>
        <stp>GUARANTOR_EQY_TICKER</stp>
        <stp>[1.Weekly Download.xlsm]Coded!R37C18</stp>
        <tr r="R37" s="14"/>
        <tr r="R37" s="14"/>
        <tr r="R37" s="14"/>
      </tp>
      <tp t="s">
        <v>WLKTIZ HK</v>
        <stp/>
        <stp>##V3_BDPV12</stp>
        <stp>G2380130 Corp</stp>
        <stp>GUARANTOR_EQY_TICKER</stp>
        <stp>[1.Weekly Download.xlsm]Coded!R40C18</stp>
        <tr r="R40" s="14"/>
        <tr r="R40" s="14"/>
        <tr r="R40" s="14"/>
        <tr r="R40" s="14"/>
      </tp>
      <tp t="s">
        <v>#N/A Field Not Applicable</v>
        <stp/>
        <stp>##V3_BDPV12</stp>
        <stp>G2380152 Corp</stp>
        <stp>GUARANTOR_EQY_TICKER</stp>
        <stp>[1.Weekly Download.xlsm]Coded!R34C18</stp>
        <tr r="R34" s="14"/>
        <tr r="R34" s="14"/>
        <tr r="R34" s="14"/>
      </tp>
      <tp t="s">
        <v>#N/A Field Not Applicable</v>
        <stp/>
        <stp>##V3_BDPV12</stp>
        <stp>G2380105 Corp</stp>
        <stp>GUARANTOR_EQY_TICKER</stp>
        <stp>[1.Weekly Download.xlsm]Coded!R35C18</stp>
        <tr r="R35" s="14"/>
        <tr r="R35" s="14"/>
        <tr r="R35" s="14"/>
      </tp>
      <tp t="s">
        <v>A+</v>
        <stp/>
        <stp>##V3_BDPV12</stp>
        <stp>US88032XBB91 Corp</stp>
        <stp>RTG_SP_LT_FC_ISSUER_CREDIT</stp>
        <stp>[1.Weekly Download.xlsm]Coded!R229C15</stp>
        <tr r="O229" s="14"/>
        <tr r="O229" s="14"/>
      </tp>
      <tp t="s">
        <v>A+</v>
        <stp/>
        <stp>##V3_BDPV12</stp>
        <stp>USG8850LAF79 Corp</stp>
        <stp>RTG_FITCH</stp>
        <stp>[1.Weekly Download.xlsm]Coded!R275C10</stp>
        <tr r="J275" s="14"/>
        <tr r="J275" s="14"/>
      </tp>
      <tp t="s">
        <v>JINJIANG ROAD &amp; BRIDGE</v>
        <stp/>
        <stp>##V3_BDPV12</stp>
        <stp>XS2634238526 Corp</stp>
        <stp>NAME</stp>
        <stp>[1.Weekly Download.xlsm]Coded!R32C4</stp>
        <tr r="D32" s="14"/>
        <tr r="D32" s="14"/>
      </tp>
      <tp t="s">
        <v>#N/A N/A</v>
        <stp/>
        <stp>##V3_BDPV12</stp>
        <stp>XS2325858038 Corp</stp>
        <stp>RTG_MDY_FOREIGN_LT_BANK_DEPOSITS</stp>
        <stp>[1.Weekly Download.xlsm]Coded!R226C12</stp>
        <tr r="L226" s="14"/>
      </tp>
      <tp t="s">
        <v>#N/A N/A</v>
        <stp/>
        <stp>##V3_BDPV12</stp>
        <stp>XS2405793089 Corp</stp>
        <stp>RTG_MDY_FOREIGN_LT_BANK_DEPOSITS</stp>
        <stp>[1.Weekly Download.xlsm]Coded!R132C12</stp>
        <tr r="L132" s="14"/>
      </tp>
      <tp t="s">
        <v>#N/A N/A</v>
        <stp/>
        <stp>##V3_BDPV12</stp>
        <stp>XS2275587090 Corp</stp>
        <stp>RTG_MDY_FOREIGN_LT_BANK_DEPOSITS</stp>
        <stp>[1.Weekly Download.xlsm]Coded!R258C12</stp>
        <tr r="L258" s="14"/>
      </tp>
      <tp t="s">
        <v>Baa1</v>
        <stp/>
        <stp>##V3_BDPV12</stp>
        <stp>XS2460522555 Corp</stp>
        <stp>RTG_MDY_FOREIGN_LT_BANK_DEPOSITS</stp>
        <stp>[1.Weekly Download.xlsm]Coded!R108C12</stp>
        <tr r="L108" s="14"/>
        <tr r="L108" s="14"/>
      </tp>
      <tp t="s">
        <v>ZHEJIANG BOXIN BVI</v>
        <stp/>
        <stp>##V3_BDPV12</stp>
        <stp>XS2502241412 Corp</stp>
        <stp>NAME</stp>
        <stp>[1.Weekly Download.xlsm]Coded!R92C4</stp>
        <tr r="D92" s="14"/>
        <tr r="D92" s="14"/>
      </tp>
      <tp t="s">
        <v>#N/A N/A</v>
        <stp/>
        <stp>##V3_BDPV12</stp>
        <stp>XS2227193211 Corp</stp>
        <stp>RTG_MDY_FOREIGN_LT_BANK_DEPOSITS</stp>
        <stp>[1.Weekly Download.xlsm]Coded!R279C12</stp>
        <tr r="L279" s="14"/>
      </tp>
      <tp t="s">
        <v>#N/A N/A</v>
        <stp/>
        <stp>##V3_BDPV12</stp>
        <stp>G238039 Corp</stp>
        <stp>RTG_MOODY_LONG_TERM</stp>
        <stp>[1.Weekly Download.xlsm]Coded!R58C13</stp>
        <tr r="M58" s="14"/>
      </tp>
      <tp t="s">
        <v>#N/A N/A</v>
        <stp/>
        <stp>##V3_BDPV12</stp>
        <stp>G228048 Corp</stp>
        <stp>RTG_MOODY_LONG_TERM</stp>
        <stp>[1.Weekly Download.xlsm]Coded!R77C13</stp>
        <tr r="M77" s="14"/>
      </tp>
      <tp t="s">
        <v>A3</v>
        <stp/>
        <stp>##V3_BDPV12</stp>
        <stp>G228068 Corp</stp>
        <stp>RTG_MOODY_LONG_TERM</stp>
        <stp>[1.Weekly Download.xlsm]Coded!R75C13</stp>
        <tr r="M75" s="14"/>
        <tr r="M75" s="14"/>
      </tp>
      <tp t="s">
        <v>#N/A N/A</v>
        <stp/>
        <stp>##V3_BDPV12</stp>
        <stp>XS2336348326 Corp</stp>
        <stp>RTG_MDY_FOREIGN_LT_BANK_DEPOSITS</stp>
        <stp>[1.Weekly Download.xlsm]Coded!R227C12</stp>
        <tr r="L227" s="14"/>
      </tp>
      <tp t="s">
        <v>#N/A N/A</v>
        <stp/>
        <stp>##V3_BDPV12</stp>
        <stp>XS2385313064 Corp</stp>
        <stp>RTG_MDY_FOREIGN_LT_BANK_DEPOSITS</stp>
        <stp>[1.Weekly Download.xlsm]Coded!R146C12</stp>
        <tr r="L146" s="14"/>
      </tp>
      <tp t="s">
        <v>11/9/2023</v>
        <stp/>
        <stp>##V3_BDPV12</stp>
        <stp>XS2677539541 Corp</stp>
        <stp>SECURITY_PRICING_DATE</stp>
        <stp>[1.Weekly Download.xlsm]Coded!R11C3</stp>
        <tr r="C11" s="14"/>
        <tr r="C11" s="14"/>
      </tp>
      <tp t="s">
        <v>A3</v>
        <stp/>
        <stp>##V3_BDPV12</stp>
        <stp>XS2467774209 Corp</stp>
        <stp>RTG_MDY_FOREIGN_LT_BANK_DEPOSITS</stp>
        <stp>[1.Weekly Download.xlsm]Coded!R103C12</stp>
        <tr r="L103" s="14"/>
        <tr r="L103" s="14"/>
      </tp>
      <tp t="s">
        <v>25/8/2022</v>
        <stp/>
        <stp>##V3_BDPV12</stp>
        <stp>XS2502807345 Corp</stp>
        <stp>SECURITY_PRICING_DATE</stp>
        <stp>[1.Weekly Download.xlsm]Coded!R88C3</stp>
        <tr r="C88" s="14"/>
        <tr r="C88" s="14"/>
      </tp>
      <tp t="s">
        <v>JIANGNING JK OVERSEA INV</v>
        <stp/>
        <stp>##V3_BDPV12</stp>
        <stp>XS2537427473 Corp</stp>
        <stp>NAME</stp>
        <stp>[1.Weekly Download.xlsm]Coded!R85C4</stp>
        <tr r="D85" s="14"/>
        <tr r="D85" s="14"/>
      </tp>
      <tp t="s">
        <v>#N/A N/A</v>
        <stp/>
        <stp>##V3_BDPV12</stp>
        <stp>XS2390401524 Corp</stp>
        <stp>RTG_MDY_FOREIGN_LT_BANK_DEPOSITS</stp>
        <stp>[1.Weekly Download.xlsm]Coded!R129C12</stp>
        <tr r="L129" s="14"/>
      </tp>
      <tp t="s">
        <v>#N/A N/A</v>
        <stp/>
        <stp>##V3_BDPV12</stp>
        <stp>XS2322572459 Corp</stp>
        <stp>RTG_SP</stp>
        <stp>[1.Weekly Download.xlsm]Coded!R236C9</stp>
        <tr r="I236" s="14"/>
      </tp>
      <tp t="s">
        <v>#N/A N/A</v>
        <stp/>
        <stp>##V3_BDPV12</stp>
        <stp>XS2229091124 Corp</stp>
        <stp>RTG_SP</stp>
        <stp>[1.Weekly Download.xlsm]Coded!R274C9</stp>
        <tr r="I274" s="14"/>
      </tp>
      <tp t="s">
        <v>#N/A N/A</v>
        <stp/>
        <stp>##V3_BDPV12</stp>
        <stp>XS2379598175 Corp</stp>
        <stp>RTG_SP</stp>
        <stp>[1.Weekly Download.xlsm]Coded!R154C9</stp>
        <tr r="I154" s="14"/>
      </tp>
      <tp t="s">
        <v>#N/A N/A</v>
        <stp/>
        <stp>##V3_BDPV12</stp>
        <stp>XS2194192360 Corp</stp>
        <stp>RTG_SP</stp>
        <stp>[1.Weekly Download.xlsm]Coded!R291C9</stp>
        <tr r="I291" s="14"/>
      </tp>
      <tp t="s">
        <v>#N/A Field Not Applicable</v>
        <stp/>
        <stp>##V3_BDPV12</stp>
        <stp>G228014 Corp</stp>
        <stp>NXT_CALL_DT</stp>
        <stp>[1.Weekly Download.xlsm]Coded!R90C50</stp>
        <tr r="AX90" s="14"/>
      </tp>
      <tp t="s">
        <v>#N/A Field Not Applicable</v>
        <stp/>
        <stp>##V3_BDPV12</stp>
        <stp>G228084 Corp</stp>
        <stp>NXT_CALL_DT</stp>
        <stp>[1.Weekly Download.xlsm]Coded!R74C50</stp>
        <tr r="AX74" s="14"/>
      </tp>
      <tp t="s">
        <v>#N/A Field Not Applicable</v>
        <stp/>
        <stp>##V3_BDPV12</stp>
        <stp>G238025 Corp</stp>
        <stp>NXT_CALL_DT</stp>
        <stp>[1.Weekly Download.xlsm]Coded!R66C50</stp>
        <tr r="AX66" s="14"/>
      </tp>
      <tp t="s">
        <v>#N/A N/A</v>
        <stp/>
        <stp>##V3_BDPV12</stp>
        <stp>XS2422384946 Corp</stp>
        <stp>RTG_SP</stp>
        <stp>[1.Weekly Download.xlsm]Coded!R121C9</stp>
        <tr r="I121" s="14"/>
      </tp>
      <tp>
        <v>4.3</v>
        <stp/>
        <stp>##V3_BDPV12</stp>
        <stp>G228069 Corp</stp>
        <stp>CPN</stp>
        <stp>[1.Weekly Download.xlsm]Coded!R76C51</stp>
        <tr r="AY76" s="14"/>
        <tr r="AY76" s="14"/>
      </tp>
      <tp>
        <v>4.7</v>
        <stp/>
        <stp>##V3_BDPV12</stp>
        <stp>G228079 Corp</stp>
        <stp>CPN</stp>
        <stp>[1.Weekly Download.xlsm]Coded!R71C51</stp>
        <tr r="AY71" s="14"/>
        <tr r="AY71" s="14"/>
      </tp>
      <tp>
        <v>5.5</v>
        <stp/>
        <stp>##V3_BDPV12</stp>
        <stp>G238008 Corp</stp>
        <stp>CPN</stp>
        <stp>[1.Weekly Download.xlsm]Coded!R53C51</stp>
        <tr r="AY53" s="14"/>
        <tr r="AY53" s="14"/>
      </tp>
      <tp>
        <v>5.35</v>
        <stp/>
        <stp>##V3_BDPV12</stp>
        <stp>G238098 Corp</stp>
        <stp>CPN</stp>
        <stp>[1.Weekly Download.xlsm]Coded!R46C51</stp>
        <tr r="AY46" s="14"/>
        <tr r="AY46" s="14"/>
      </tp>
      <tp t="s">
        <v>#N/A N/A</v>
        <stp/>
        <stp>##V3_BDPV12</stp>
        <stp>XS2341214059 Corp</stp>
        <stp>RTG_SP</stp>
        <stp>[1.Weekly Download.xlsm]Coded!R221C9</stp>
        <tr r="I221" s="14"/>
      </tp>
      <tp t="s">
        <v>#N/A N/A</v>
        <stp/>
        <stp>##V3_BDPV12</stp>
        <stp>XS2344386540 Corp</stp>
        <stp>RTG_SP</stp>
        <stp>[1.Weekly Download.xlsm]Coded!R211C9</stp>
        <tr r="I211" s="14"/>
      </tp>
      <tp t="s">
        <v>#N/A N/A</v>
        <stp/>
        <stp>##V3_BDPV12</stp>
        <stp>XS2471295969 Corp</stp>
        <stp>RTG_SP</stp>
        <stp>[1.Weekly Download.xlsm]Coded!R102C9</stp>
        <tr r="I102" s="14"/>
      </tp>
      <tp t="s">
        <v>#N/A N/A</v>
        <stp/>
        <stp>##V3_BDPV12</stp>
        <stp>XS2336271510 Corp</stp>
        <stp>RTG_SP</stp>
        <stp>[1.Weekly Download.xlsm]Coded!R215C9</stp>
        <tr r="I215" s="14"/>
      </tp>
      <tp t="s">
        <v>#N/A N/A</v>
        <stp/>
        <stp>##V3_BDPV12</stp>
        <stp>XS2208844493 Corp</stp>
        <stp>RTG_SP</stp>
        <stp>[1.Weekly Download.xlsm]Coded!R287C9</stp>
        <tr r="I287" s="14"/>
      </tp>
      <tp t="s">
        <v>#N/A N/A</v>
        <stp/>
        <stp>##V3_BDPV12</stp>
        <stp>XS2333523814 Corp</stp>
        <stp>RTG_SP</stp>
        <stp>[1.Weekly Download.xlsm]Coded!R232C9</stp>
        <tr r="I232" s="14"/>
      </tp>
      <tp t="s">
        <v>#N/A N/A</v>
        <stp/>
        <stp>##V3_BDPV12</stp>
        <stp>XS2098347821 Corp</stp>
        <stp>RTG_SP</stp>
        <stp>[1.Weekly Download.xlsm]Coded!R307C9</stp>
        <tr r="I307" s="14"/>
      </tp>
      <tp t="s">
        <v>CSCIF ASIA LTD</v>
        <stp/>
        <stp>##V3_BDPV12</stp>
        <stp>HK0000921020 Corp</stp>
        <stp>NAME</stp>
        <stp>[1.Weekly Download.xlsm]Coded!R43C4</stp>
        <tr r="D43" s="14"/>
        <tr r="D43" s="14"/>
      </tp>
      <tp t="s">
        <v>#N/A N/A</v>
        <stp/>
        <stp>##V3_BDPV12</stp>
        <stp>XS2211674143 Corp</stp>
        <stp>RTG_SP</stp>
        <stp>[1.Weekly Download.xlsm]Coded!R284C9</stp>
        <tr r="I284" s="14"/>
      </tp>
      <tp t="s">
        <v>#N/A N/A</v>
        <stp/>
        <stp>##V3_BDPV12</stp>
        <stp>XS2143038334 Corp</stp>
        <stp>RTG_SP</stp>
        <stp>[1.Weekly Download.xlsm]Coded!R305C9</stp>
        <tr r="I305" s="14"/>
      </tp>
      <tp t="s">
        <v>#N/A N/A</v>
        <stp/>
        <stp>##V3_BDPV12</stp>
        <stp>XS2270463255 Corp</stp>
        <stp>RTG_SP</stp>
        <stp>[1.Weekly Download.xlsm]Coded!R247C9</stp>
        <tr r="I247" s="14"/>
      </tp>
      <tp t="s">
        <v>#N/A N/A</v>
        <stp/>
        <stp>##V3_BDPV12</stp>
        <stp>XS2127824592 Corp</stp>
        <stp>RTG_SP</stp>
        <stp>[1.Weekly Download.xlsm]Coded!R277C9</stp>
        <tr r="I277" s="14"/>
      </tp>
      <tp t="s">
        <v>NR</v>
        <stp/>
        <stp>##V3_BDPV12</stp>
        <stp>XS2336348326 Corp</stp>
        <stp>RTG_SP</stp>
        <stp>[1.Weekly Download.xlsm]Coded!R227C9</stp>
        <tr r="I227" s="14"/>
        <tr r="I227" s="14"/>
      </tp>
      <tp t="s">
        <v>#N/A N/A</v>
        <stp/>
        <stp>##V3_BDPV12</stp>
        <stp>HK0000814258 Corp</stp>
        <stp>FIXED_REOFFER_SPRD_TO_GOVT_BENCH</stp>
        <stp>[1.Weekly Download.xlsm]Coded!R113C27</stp>
        <tr r="AA113" s="14"/>
      </tp>
      <tp t="s">
        <v>#N/A N/A</v>
        <stp/>
        <stp>##V3_BDPV12</stp>
        <stp>XS2279822683 Corp</stp>
        <stp>RTG_SP</stp>
        <stp>[1.Weekly Download.xlsm]Coded!R256C9</stp>
        <tr r="I256" s="14"/>
      </tp>
      <tp t="s">
        <v>#N/A N/A</v>
        <stp/>
        <stp>##V3_BDPV12</stp>
        <stp>XS2349744594 Corp</stp>
        <stp>RTG_SP</stp>
        <stp>[1.Weekly Download.xlsm]Coded!R198C9</stp>
        <tr r="I198" s="14"/>
      </tp>
      <tp t="s">
        <v>1751033D HK</v>
        <stp/>
        <stp>##V3_BDPV12</stp>
        <stp>USY77108AD33 Corp</stp>
        <stp>ISSUER_EQUITY_TICKER</stp>
        <stp>[1.Weekly Download.xlsm]Coded!R183C35</stp>
        <tr r="AI183" s="14"/>
      </tp>
      <tp t="s">
        <v>1751033D HK</v>
        <stp/>
        <stp>##V3_BDPV12</stp>
        <stp>USY77108AD33 Corp</stp>
        <stp>ISSUER_EQUITY_TICKER</stp>
        <stp>[1.Weekly Download.xlsm]Coded!R183C37</stp>
        <tr r="AK183" s="14"/>
        <tr r="AK183" s="14"/>
      </tp>
      <tp t="s">
        <v>NR</v>
        <stp/>
        <stp>##V3_BDPV12</stp>
        <stp>002146 CH Equity</stp>
        <stp>RTG_SP_LT_LC_ISSUER_CREDIT</stp>
        <stp>[1.Weekly Download.xlsm]Coded!R293C61</stp>
        <tr r="BI293" s="14"/>
        <tr r="BI293" s="14"/>
      </tp>
      <tp t="s">
        <v>NR</v>
        <stp/>
        <stp>##V3_BDPV12</stp>
        <stp>002146 CH Equity</stp>
        <stp>RTG_SP_LT_LC_ISSUER_CREDIT</stp>
        <stp>[1.Weekly Download.xlsm]Coded!R259C61</stp>
        <tr r="BI259" s="14"/>
        <tr r="BI259" s="14"/>
      </tp>
      <tp t="s">
        <v>Sichuan Development Holding Co</v>
        <stp/>
        <stp>##V3_BDPV12</stp>
        <stp>21436571 CompanyID</stp>
        <stp>Name</stp>
        <stp>[1.Weekly Download.xlsm]Coded!R169C7</stp>
        <tr r="G169" s="14"/>
        <tr r="G169" s="14"/>
      </tp>
      <tp t="s">
        <v>NR</v>
        <stp/>
        <stp>##V3_BDPV12</stp>
        <stp>002146 CH Equity</stp>
        <stp>RTG_SP_LT_FC_ISSUER_CREDIT</stp>
        <stp>[1.Weekly Download.xlsm]Coded!R293C23</stp>
        <tr r="W293" s="14"/>
        <tr r="W293" s="14"/>
        <tr r="W293" s="14"/>
      </tp>
      <tp t="s">
        <v>NR</v>
        <stp/>
        <stp>##V3_BDPV12</stp>
        <stp>002146 CH Equity</stp>
        <stp>RTG_SP_LT_FC_ISSUER_CREDIT</stp>
        <stp>[1.Weekly Download.xlsm]Coded!R259C23</stp>
        <tr r="W259" s="14"/>
        <tr r="W259" s="14"/>
        <tr r="W259" s="14"/>
      </tp>
      <tp t="s">
        <v>#N/A N/A</v>
        <stp/>
        <stp>##V3_BDPV12</stp>
        <stp>XS2289193810 Corp</stp>
        <stp>RTG_MOODY</stp>
        <stp>[1.Weekly Download.xlsm]Coded!R245C8</stp>
        <tr r="H245" s="14"/>
      </tp>
      <tp t="s">
        <v>WR</v>
        <stp/>
        <stp>##V3_BDPV12</stp>
        <stp>XS2201821183 Corp</stp>
        <stp>RTG_MOODY</stp>
        <stp>[1.Weekly Download.xlsm]Coded!R294C8</stp>
        <tr r="H294" s="14"/>
        <tr r="H294" s="14"/>
      </tp>
      <tp t="s">
        <v>Baa1</v>
        <stp/>
        <stp>##V3_BDPV12</stp>
        <stp>XS2413634572 Corp</stp>
        <stp>RTG_MOODY</stp>
        <stp>[1.Weekly Download.xlsm]Coded!R122C8</stp>
        <tr r="H122" s="14"/>
        <tr r="H122" s="14"/>
      </tp>
      <tp t="s">
        <v>Baa2</v>
        <stp/>
        <stp>##V3_BDPV12</stp>
        <stp>1810 HK Equity</stp>
        <stp>RTG_MOODY_LONG_TERM</stp>
        <stp>[1.Weekly Download.xlsm]Coded!R182C21</stp>
        <tr r="U182" s="14"/>
        <tr r="U182" s="14"/>
        <tr r="U182" s="14"/>
      </tp>
      <tp t="s">
        <v>Baa2</v>
        <stp/>
        <stp>##V3_BDPV12</stp>
        <stp>1810 HK Equity</stp>
        <stp>RTG_MOODY_LONG_TERM</stp>
        <stp>[1.Weekly Download.xlsm]Coded!R183C21</stp>
        <tr r="U183" s="14"/>
        <tr r="U183" s="14"/>
        <tr r="U183" s="14"/>
      </tp>
      <tp t="s">
        <v>WR</v>
        <stp/>
        <stp>##V3_BDPV12</stp>
        <stp>XS2211674143 Corp</stp>
        <stp>RTG_MOODY</stp>
        <stp>[1.Weekly Download.xlsm]Coded!R284C8</stp>
        <tr r="H284" s="14"/>
        <tr r="H284" s="14"/>
      </tp>
      <tp t="s">
        <v>Baa1</v>
        <stp/>
        <stp>##V3_BDPV12</stp>
        <stp>1800 HK Equity</stp>
        <stp>RTG_MOODY_LONG_TERM</stp>
        <stp>[1.Weekly Download.xlsm]Coded!R314C21</stp>
        <tr r="U314" s="14"/>
        <tr r="U314" s="14"/>
        <tr r="U314" s="14"/>
      </tp>
      <tp t="s">
        <v>Baa1</v>
        <stp/>
        <stp>##V3_BDPV12</stp>
        <stp>1800 HK Equity</stp>
        <stp>RTG_MOODY_LONG_TERM</stp>
        <stp>[1.Weekly Download.xlsm]Coded!R313C21</stp>
        <tr r="U313" s="14"/>
        <tr r="U313" s="14"/>
        <tr r="U313" s="14"/>
      </tp>
      <tp t="s">
        <v>#N/A N/A</v>
        <stp/>
        <stp>##V3_BDPV12</stp>
        <stp>XS2262783033 Corp</stp>
        <stp>RTG_MOODY</stp>
        <stp>[1.Weekly Download.xlsm]Coded!R266C8</stp>
        <tr r="H266" s="14"/>
      </tp>
      <tp t="s">
        <v>NR</v>
        <stp/>
        <stp>##V3_BDPV12</stp>
        <stp>XS2320779130 Corp</stp>
        <stp>RTG_MOODY</stp>
        <stp>[1.Weekly Download.xlsm]Coded!R235C8</stp>
        <tr r="H235" s="14"/>
        <tr r="H235" s="14"/>
      </tp>
      <tp t="s">
        <v>#N/A N/A</v>
        <stp/>
        <stp>##V3_BDPV12</stp>
        <stp>3877 HK Equity</stp>
        <stp>RTG_MOODY_LONG_TERM</stp>
        <stp>[1.Weekly Download.xlsm]Coded!R318C21</stp>
        <tr r="U318" s="14"/>
        <tr r="U318" s="14"/>
      </tp>
      <tp t="s">
        <v>#N/A N/A</v>
        <stp/>
        <stp>##V3_BDPV12</stp>
        <stp>3877 HK Equity</stp>
        <stp>RTG_MOODY_LONG_TERM</stp>
        <stp>[1.Weekly Download.xlsm]Coded!R317C21</stp>
        <tr r="U317" s="14"/>
        <tr r="U317" s="14"/>
      </tp>
      <tp t="s">
        <v>#N/A N/A</v>
        <stp/>
        <stp>##V3_BDPV12</stp>
        <stp>XS2383434029 Corp</stp>
        <stp>RTG_MOODY</stp>
        <stp>[1.Weekly Download.xlsm]Coded!R147C8</stp>
        <tr r="H147" s="14"/>
      </tp>
      <tp t="s">
        <v>#N/A N/A</v>
        <stp/>
        <stp>##V3_BDPV12</stp>
        <stp>XS2206799004 Corp</stp>
        <stp>RTG_MOODY</stp>
        <stp>[1.Weekly Download.xlsm]Coded!R282C8</stp>
        <tr r="H282" s="14"/>
      </tp>
      <tp t="s">
        <v>#N/A N/A</v>
        <stp/>
        <stp>##V3_BDPV12</stp>
        <stp>XS2144033078 Corp</stp>
        <stp>RTG_MOODY</stp>
        <stp>[1.Weekly Download.xlsm]Coded!R300C8</stp>
        <tr r="H300" s="14"/>
      </tp>
      <tp t="s">
        <v>A2</v>
        <stp/>
        <stp>##V3_BDPV12</stp>
        <stp>XS2251156563 Corp</stp>
        <stp>RTG_MOODY</stp>
        <stp>[1.Weekly Download.xlsm]Coded!R190C8</stp>
        <tr r="H190" s="14"/>
        <tr r="H190" s="14"/>
      </tp>
      <tp t="s">
        <v>A-</v>
        <stp/>
        <stp>##V3_BDPV12</stp>
        <stp>21436571 CompanyID</stp>
        <stp>RTG_FITCH_LT_ISSUER_DEFAULT</stp>
        <stp>[1.Weekly Download.xlsm]Coded!R169C42</stp>
        <tr r="AP169" s="14"/>
        <tr r="AP169" s="14"/>
        <tr r="AP169" s="14"/>
      </tp>
      <tp t="s">
        <v>A3</v>
        <stp/>
        <stp>##V3_BDPV12</stp>
        <stp>2883 HK Equity</stp>
        <stp>RTG_MOODY_LONG_TERM</stp>
        <stp>[1.Weekly Download.xlsm]Coded!R302C21</stp>
        <tr r="U302" s="14"/>
        <tr r="U302" s="14"/>
        <tr r="U302" s="14"/>
      </tp>
      <tp t="s">
        <v>A3</v>
        <stp/>
        <stp>##V3_BDPV12</stp>
        <stp>2883 HK Equity</stp>
        <stp>RTG_MOODY_LONG_TERM</stp>
        <stp>[1.Weekly Download.xlsm]Coded!R301C21</stp>
        <tr r="U301" s="14"/>
        <tr r="U301" s="14"/>
        <tr r="U301" s="14"/>
      </tp>
      <tp t="s">
        <v>#N/A N/A</v>
        <stp/>
        <stp>##V3_BDPV12</stp>
        <stp>XS2422522685 Corp</stp>
        <stp>RTG_MOODY</stp>
        <stp>[1.Weekly Download.xlsm]Coded!R120C8</stp>
        <tr r="H120" s="14"/>
      </tp>
      <tp t="s">
        <v>#N/A N/A</v>
        <stp/>
        <stp>##V3_BDPV12</stp>
        <stp>1054Z HK Equity</stp>
        <stp>RTG_FITCH_LT_ISSUER_DEFAULT</stp>
        <stp>[1.Weekly Download.xlsm]SBLC Bank!R7C8</stp>
        <tr r="H7" s="32"/>
      </tp>
      <tp t="s">
        <v>A</v>
        <stp/>
        <stp>##V3_BDPV12</stp>
        <stp>1359 HK Equity</stp>
        <stp>RTG_FITCH_LT_ISSUER_DEFAULT</stp>
        <stp>[1.Weekly Download.xlsm]Coded!R21C62</stp>
        <tr r="BJ21" s="14"/>
        <tr r="BJ21" s="14"/>
      </tp>
      <tp t="s">
        <v>A</v>
        <stp/>
        <stp>##V3_BDPV12</stp>
        <stp>1359 HK Equity</stp>
        <stp>RTG_FITCH_LT_ISSUER_DEFAULT</stp>
        <stp>[1.Weekly Download.xlsm]Coded!R40C62</stp>
        <tr r="BJ40" s="14"/>
        <tr r="BJ40" s="14"/>
      </tp>
      <tp t="s">
        <v>#N/A N/A</v>
        <stp/>
        <stp>##V3_BDPV12</stp>
        <stp>XS2349744594 Corp</stp>
        <stp>RTG_MOODY</stp>
        <stp>[1.Weekly Download.xlsm]Coded!R198C8</stp>
        <tr r="H198" s="14"/>
      </tp>
      <tp t="s">
        <v>#N/A N/A</v>
        <stp/>
        <stp>##V3_BDPV12</stp>
        <stp>XS2344842575 Corp</stp>
        <stp>RTG_MOODY</stp>
        <stp>[1.Weekly Download.xlsm]Coded!R195C8</stp>
        <tr r="H195" s="14"/>
      </tp>
      <tp t="s">
        <v>SHENWAN &amp; HONGYUAN SEC</v>
        <stp/>
        <stp>##V3_BDPV12</stp>
        <stp>XS2334569774 Corp</stp>
        <stp>GUARANTOR</stp>
        <stp>[1.Weekly Download.xlsm]Coded!R181C5</stp>
        <tr r="E181" s="14"/>
        <tr r="E181" s="14"/>
      </tp>
      <tp t="s">
        <v>HK</v>
        <stp/>
        <stp>##V3_BDPV12</stp>
        <stp>2599 HK Equity</stp>
        <stp>EQY_PRIM_SECURITY_PRIM_EXCH</stp>
        <stp>[1.Weekly Download.xlsm]Coded!R196C35</stp>
        <tr r="AI196" s="14"/>
        <tr r="AI196" s="14"/>
      </tp>
      <tp t="s">
        <v>SUBSIDIARIES</v>
        <stp/>
        <stp>##V3_BDPV12</stp>
        <stp>XS2336348326 Corp</stp>
        <stp>GUARANTOR</stp>
        <stp>[1.Weekly Download.xlsm]Coded!R227C5</stp>
        <tr r="E227" s="14"/>
        <tr r="E227" s="14"/>
      </tp>
      <tp t="s">
        <v>#N/A N/A</v>
        <stp/>
        <stp>##V3_BDPV12</stp>
        <stp>XS2385392779 Corp</stp>
        <stp>GUARANTOR</stp>
        <stp>[1.Weekly Download.xlsm]Coded!R150C5</stp>
        <tr r="E150" s="14"/>
      </tp>
      <tp t="s">
        <v>BOCOM INTERNATIONAL HOLD</v>
        <stp/>
        <stp>##V3_BDPV12</stp>
        <stp>XS2357034755 Corp</stp>
        <stp>GUARANTOR</stp>
        <stp>[1.Weekly Download.xlsm]Coded!R192C5</stp>
        <tr r="E192" s="14"/>
        <tr r="E192" s="14"/>
      </tp>
      <tp t="s">
        <v>AVIC INTERNATIONAL LEASI</v>
        <stp/>
        <stp>##V3_BDPV12</stp>
        <stp>XS2471903331 Corp</stp>
        <stp>GUARANTOR</stp>
        <stp>[1.Weekly Download.xlsm]Coded!R100C5</stp>
        <tr r="E100" s="14"/>
        <tr r="E100" s="14"/>
      </tp>
      <tp t="s">
        <v>#N/A N/A</v>
        <stp/>
        <stp>##V3_BDPV12</stp>
        <stp>G228014 Corp</stp>
        <stp>GUARANTOR_NAME</stp>
        <stp>[1.Weekly Download.xlsm]Coded!R90C44</stp>
        <tr r="AR90" s="14"/>
      </tp>
      <tp t="s">
        <v>SUBSIDIARIES</v>
        <stp/>
        <stp>##V3_BDPV12</stp>
        <stp>XS2353028298 Corp</stp>
        <stp>GUARANTOR</stp>
        <stp>[1.Weekly Download.xlsm]Coded!R193C5</stp>
        <tr r="E193" s="14"/>
        <tr r="E193" s="14"/>
      </tp>
      <tp t="s">
        <v>CHINA OILFIELD SERVICES</v>
        <stp/>
        <stp>##V3_BDPV12</stp>
        <stp>XS2180875077 Corp</stp>
        <stp>GUARANTOR</stp>
        <stp>[1.Weekly Download.xlsm]Coded!R302C5</stp>
        <tr r="E302" s="14"/>
        <tr r="E302" s="14"/>
      </tp>
      <tp t="s">
        <v>SUBSIDIARIES</v>
        <stp/>
        <stp>##V3_BDPV12</stp>
        <stp>XS2126415293 Corp</stp>
        <stp>GUARANTOR</stp>
        <stp>[1.Weekly Download.xlsm]Coded!R306C5</stp>
        <tr r="E306" s="14"/>
        <tr r="E306" s="14"/>
      </tp>
      <tp t="s">
        <v>#N/A N/A</v>
        <stp/>
        <stp>##V3_BDPV12</stp>
        <stp>G228012 Corp</stp>
        <stp>GUARANTOR_NAME</stp>
        <stp>[1.Weekly Download.xlsm]Coded!R91C44</stp>
        <tr r="AR91" s="14"/>
      </tp>
      <tp t="s">
        <v>#N/A Field Not Applicable</v>
        <stp/>
        <stp>##V3_BDPV12</stp>
        <stp>US88032XBA19 Corp</stp>
        <stp>FLT_SPREAD</stp>
        <stp>[1.Weekly Download.xlsm]Coded!R230C28</stp>
        <tr r="AB230" s="14"/>
      </tp>
      <tp t="s">
        <v>#N/A N/A</v>
        <stp/>
        <stp>##V3_BDPV12</stp>
        <stp>0795738D CH Equity</stp>
        <stp>RTG_MDY_ISSUER</stp>
        <stp>[1.Weekly Download.xlsm]Coded!R81C59</stp>
        <tr r="BG81" s="14"/>
      </tp>
      <tp t="s">
        <v>#N/A N/A</v>
        <stp/>
        <stp>##V3_BDPV12</stp>
        <stp>0795788D CH Equity</stp>
        <stp>RTG_MDY_ISSUER</stp>
        <stp>[1.Weekly Download.xlsm]Coded!R64C59</stp>
        <tr r="BG64" s="14"/>
      </tp>
      <tp t="s">
        <v>#N/A N/A</v>
        <stp/>
        <stp>##V3_BDPV12</stp>
        <stp>0335254D HK Equity</stp>
        <stp>RTG_MDY_ISSUER</stp>
        <stp>[1.Weekly Download.xlsm]Coded!R26C19</stp>
        <tr r="S26" s="14"/>
        <tr r="S26" s="14"/>
      </tp>
      <tp t="s">
        <v>#N/A N/A</v>
        <stp/>
        <stp>##V3_BDPV12</stp>
        <stp>1835841D CH Equity</stp>
        <stp>RTG_MDY_ISSUER</stp>
        <stp>[1.Weekly Download.xlsm]Coded!R83C59</stp>
        <tr r="BG83" s="14"/>
      </tp>
      <tp t="s">
        <v>#N/A N/A</v>
        <stp/>
        <stp>##V3_BDPV12</stp>
        <stp>95 HK Equity</stp>
        <stp>RTG_MDY_FOREIGN_LT_BANK_DEPOSITS</stp>
        <stp>[1.Weekly Download.xlsm]Coded!R307C60</stp>
        <tr r="BH307" s="14"/>
      </tp>
      <tp>
        <v>1.625</v>
        <stp/>
        <stp>##V3_BDPV12</stp>
        <stp>US056752AV05 Corp</stp>
        <stp>CPN</stp>
        <stp>[1.Weekly Download.xlsm]Coded!R164C51</stp>
        <tr r="AY164" s="14"/>
        <tr r="AY164" s="14"/>
      </tp>
      <tp>
        <v>2.375</v>
        <stp/>
        <stp>##V3_BDPV12</stp>
        <stp>US056752AU22 Corp</stp>
        <stp>CPN</stp>
        <stp>[1.Weekly Download.xlsm]Coded!R165C51</stp>
        <tr r="AY165" s="14"/>
        <tr r="AY165" s="14"/>
      </tp>
      <tp t="s">
        <v>JINJIANG ROAD &amp; BRIDGE</v>
        <stp/>
        <stp>##V3_BDPV12</stp>
        <stp>XS2634238526 Corp</stp>
        <stp>NAME</stp>
        <stp>[1.Weekly Download.xlsm]Coded!R31C4</stp>
        <tr r="D31" s="14"/>
        <tr r="D31" s="14"/>
      </tp>
      <tp t="s">
        <v>GUANGXI COMM INVEST GR</v>
        <stp/>
        <stp>##V3_BDPV12</stp>
        <stp>XS2499222771 Corp</stp>
        <stp>NAME</stp>
        <stp>[1.Weekly Download.xlsm]Coded!R95C4</stp>
        <tr r="D95" s="14"/>
        <tr r="D95" s="14"/>
      </tp>
      <tp t="s">
        <v>#N/A N/A</v>
        <stp/>
        <stp>##V3_BDPV12</stp>
        <stp>XS2384202292 Corp</stp>
        <stp>RTG_MDY_FOREIGN_LT_BANK_DEPOSITS</stp>
        <stp>[1.Weekly Download.xlsm]Coded!R148C12</stp>
        <tr r="L148" s="14"/>
      </tp>
      <tp t="s">
        <v>#N/A N/A</v>
        <stp/>
        <stp>##V3_BDPV12</stp>
        <stp>XS2297070190 Corp</stp>
        <stp>RTG_MDY_FOREIGN_LT_BANK_DEPOSITS</stp>
        <stp>[1.Weekly Download.xlsm]Coded!R240C12</stp>
        <tr r="L240" s="14"/>
      </tp>
      <tp t="s">
        <v>#N/A N/A</v>
        <stp/>
        <stp>##V3_BDPV12</stp>
        <stp>XS2112787499 Corp</stp>
        <stp>RTG_MDY_FOREIGN_LT_BANK_DEPOSITS</stp>
        <stp>[1.Weekly Download.xlsm]Coded!R315C12</stp>
        <tr r="L315" s="14"/>
      </tp>
      <tp t="s">
        <v>#N/A N/A</v>
        <stp/>
        <stp>##V3_BDPV12</stp>
        <stp>XS2364642293 Corp</stp>
        <stp>RTG_MDY_FOREIGN_LT_BANK_DEPOSITS</stp>
        <stp>[1.Weekly Download.xlsm]Coded!R167C12</stp>
        <tr r="L167" s="14"/>
      </tp>
      <tp t="s">
        <v>#N/A N/A</v>
        <stp/>
        <stp>##V3_BDPV12</stp>
        <stp>XS2340538680 Corp</stp>
        <stp>RTG_MDY_FOREIGN_LT_BANK_DEPOSITS</stp>
        <stp>[1.Weekly Download.xlsm]Coded!R213C12</stp>
        <tr r="L213" s="14"/>
      </tp>
      <tp t="s">
        <v>#N/A N/A</v>
        <stp/>
        <stp>##V3_BDPV12</stp>
        <stp>XS2413634572 Corp</stp>
        <stp>RTG_MDY_FOREIGN_LT_BANK_DEPOSITS</stp>
        <stp>[1.Weekly Download.xlsm]Coded!R122C12</stp>
        <tr r="L122" s="14"/>
      </tp>
      <tp t="s">
        <v>CHOUZHOU INTL INV LTD</v>
        <stp/>
        <stp>##V3_BDPV12</stp>
        <stp>XS2623993974 Corp</stp>
        <stp>NAME</stp>
        <stp>[1.Weekly Download.xlsm]Coded!R29C4</stp>
        <tr r="D29" s="14"/>
        <tr r="D29" s="14"/>
      </tp>
      <tp t="s">
        <v>#N/A N/A</v>
        <stp/>
        <stp>##V3_BDPV12</stp>
        <stp>XS2387065134 Corp</stp>
        <stp>RTG_MDY_FOREIGN_LT_BANK_DEPOSITS</stp>
        <stp>[1.Weekly Download.xlsm]Coded!R143C12</stp>
        <tr r="L143" s="14"/>
      </tp>
      <tp t="s">
        <v>#N/A N/A</v>
        <stp/>
        <stp>##V3_BDPV12</stp>
        <stp>XS2291799778 Corp</stp>
        <stp>RTG_MDY_FOREIGN_LT_BANK_DEPOSITS</stp>
        <stp>[1.Weekly Download.xlsm]Coded!R250C12</stp>
        <tr r="L250" s="14"/>
      </tp>
      <tp t="s">
        <v>#N/A N/A</v>
        <stp/>
        <stp>##V3_BDPV12</stp>
        <stp>XS2322572459 Corp</stp>
        <stp>RTG_MDY_FOREIGN_LT_BANK_DEPOSITS</stp>
        <stp>[1.Weekly Download.xlsm]Coded!R236C12</stp>
        <tr r="L236" s="14"/>
      </tp>
      <tp t="s">
        <v>#N/A N/A</v>
        <stp/>
        <stp>##V3_BDPV12</stp>
        <stp>XS2330495651 Corp</stp>
        <stp>RTG_MDY_FOREIGN_LT_BANK_DEPOSITS</stp>
        <stp>[1.Weekly Download.xlsm]Coded!R225C12</stp>
        <tr r="L225" s="14"/>
      </tp>
      <tp t="s">
        <v>YI BRIGHT INTL</v>
        <stp/>
        <stp>##V3_BDPV12</stp>
        <stp>XS2658712752 Corp</stp>
        <stp>NAME</stp>
        <stp>[1.Weekly Download.xlsm]Coded!R17C4</stp>
        <tr r="D17" s="14"/>
        <tr r="D17" s="14"/>
      </tp>
      <tp t="s">
        <v>#N/A N/A</v>
        <stp/>
        <stp>##V3_BDPV12</stp>
        <stp>XS2280638607 Corp</stp>
        <stp>RTG_MDY_FOREIGN_LT_BANK_DEPOSITS</stp>
        <stp>[1.Weekly Download.xlsm]Coded!R259C12</stp>
        <tr r="L259" s="14"/>
      </tp>
      <tp t="s">
        <v>#N/A N/A</v>
        <stp/>
        <stp>##V3_BDPV12</stp>
        <stp>XS2400120650 Corp</stp>
        <stp>RTG_MDY_FOREIGN_LT_BANK_DEPOSITS</stp>
        <stp>[1.Weekly Download.xlsm]Coded!R133C12</stp>
        <tr r="L133" s="14"/>
      </tp>
      <tp t="s">
        <v>#N/A N/A</v>
        <stp/>
        <stp>##V3_BDPV12</stp>
        <stp>XS2206799004 Corp</stp>
        <stp>RTG_MDY_FOREIGN_LT_BANK_DEPOSITS</stp>
        <stp>[1.Weekly Download.xlsm]Coded!R282C12</stp>
        <tr r="L282" s="14"/>
      </tp>
      <tp t="s">
        <v>#N/A N/A</v>
        <stp/>
        <stp>##V3_BDPV12</stp>
        <stp>XS2417388175 Corp</stp>
        <stp>RTG_MDY_FOREIGN_LT_BANK_DEPOSITS</stp>
        <stp>[1.Weekly Download.xlsm]Coded!R128C12</stp>
        <tr r="L128" s="14"/>
      </tp>
      <tp t="s">
        <v>#N/A N/A</v>
        <stp/>
        <stp>##V3_BDPV12</stp>
        <stp>XS2176772031 Corp</stp>
        <stp>RTG_MDY_FOREIGN_LT_BANK_DEPOSITS</stp>
        <stp>[1.Weekly Download.xlsm]Coded!R299C12</stp>
        <tr r="L299" s="14"/>
      </tp>
      <tp t="s">
        <v>BBB-</v>
        <stp/>
        <stp>##V3_BDPV12</stp>
        <stp>XS2405490850 Corp</stp>
        <stp>RTG_SP</stp>
        <stp>[1.Weekly Download.xlsm]Coded!R134C9</stp>
        <tr r="I134" s="14"/>
        <tr r="I134" s="14"/>
      </tp>
      <tp t="s">
        <v>#N/A N/A</v>
        <stp/>
        <stp>##V3_BDPV12</stp>
        <stp>XS2310752758 Corp</stp>
        <stp>RTG_SP</stp>
        <stp>[1.Weekly Download.xlsm]Coded!R237C9</stp>
        <tr r="I237" s="14"/>
      </tp>
      <tp t="s">
        <v>BBB</v>
        <stp/>
        <stp>##V3_BDPV12</stp>
        <stp>XS2206799004 Corp</stp>
        <stp>RTG_SP</stp>
        <stp>[1.Weekly Download.xlsm]Coded!R282C9</stp>
        <tr r="I282" s="14"/>
        <tr r="I282" s="14"/>
      </tp>
      <tp t="s">
        <v>#N/A N/A</v>
        <stp/>
        <stp>##V3_BDPV12</stp>
        <stp>337 HK Equity</stp>
        <stp>RTG_FITCH_LT_ISSUER_DEFAULT</stp>
        <stp>[1.Weekly Download.xlsm]Coded!R205C62</stp>
        <tr r="BJ205" s="14"/>
      </tp>
      <tp t="s">
        <v>#N/A Field Not Applicable</v>
        <stp/>
        <stp>##V3_BDPV12</stp>
        <stp>G228007 Corp</stp>
        <stp>NXT_CALL_DT</stp>
        <stp>[1.Weekly Download.xlsm]Coded!R97C50</stp>
        <tr r="AX97" s="14"/>
      </tp>
      <tp t="s">
        <v>#N/A Field Not Applicable</v>
        <stp/>
        <stp>##V3_BDPV12</stp>
        <stp>G238096 Corp</stp>
        <stp>NXT_CALL_DT</stp>
        <stp>[1.Weekly Download.xlsm]Coded!R50C50</stp>
        <tr r="AX50" s="14"/>
      </tp>
      <tp t="s">
        <v>#N/A Field Not Applicable</v>
        <stp/>
        <stp>##V3_BDPV12</stp>
        <stp>G238046 Corp</stp>
        <stp>NXT_CALL_DT</stp>
        <stp>[1.Weekly Download.xlsm]Coded!R56C50</stp>
        <tr r="AX56" s="14"/>
      </tp>
      <tp t="s">
        <v>#N/A N/A</v>
        <stp/>
        <stp>##V3_BDPV12</stp>
        <stp>XS2289193810 Corp</stp>
        <stp>RTG_SP</stp>
        <stp>[1.Weekly Download.xlsm]Coded!R245C9</stp>
        <tr r="I245" s="14"/>
      </tp>
      <tp t="s">
        <v>#N/A N/A</v>
        <stp/>
        <stp>##V3_BDPV12</stp>
        <stp>XS2297020765 Corp</stp>
        <stp>RTG_SP</stp>
        <stp>[1.Weekly Download.xlsm]Coded!R243C9</stp>
        <tr r="I243" s="14"/>
      </tp>
      <tp t="s">
        <v>HAITONG INTL FIN HLDGS</v>
        <stp/>
        <stp>##V3_BDPV12</stp>
        <stp>HK0000921111 Corp</stp>
        <stp>NAME</stp>
        <stp>[1.Weekly Download.xlsm]Coded!R41C4</stp>
        <tr r="D41" s="14"/>
        <tr r="D41" s="14"/>
      </tp>
      <tp t="s">
        <v>BBB</v>
        <stp/>
        <stp>##V3_BDPV12</stp>
        <stp>XS2407007942 Corp</stp>
        <stp>RTG_SP</stp>
        <stp>[1.Weekly Download.xlsm]Coded!R131C9</stp>
        <tr r="I131" s="14"/>
        <tr r="I131" s="14"/>
      </tp>
      <tp t="s">
        <v>#N/A N/A</v>
        <stp/>
        <stp>##V3_BDPV12</stp>
        <stp>XS2357443410 Corp</stp>
        <stp>RTG_SP</stp>
        <stp>[1.Weekly Download.xlsm]Coded!R170C9</stp>
        <tr r="I170" s="14"/>
      </tp>
      <tp t="s">
        <v>#N/A N/A</v>
        <stp/>
        <stp>##V3_BDPV12</stp>
        <stp>XS2228902255 Corp</stp>
        <stp>RTG_SP</stp>
        <stp>[1.Weekly Download.xlsm]Coded!R249C9</stp>
        <tr r="I249" s="14"/>
      </tp>
      <tp t="s">
        <v>#N/A N/A</v>
        <stp/>
        <stp>##V3_BDPV12</stp>
        <stp>XS2368569252 Corp</stp>
        <stp>RTG_SP</stp>
        <stp>[1.Weekly Download.xlsm]Coded!R175C9</stp>
        <tr r="I175" s="14"/>
      </tp>
      <tp t="s">
        <v>#N/A N/A</v>
        <stp/>
        <stp>##V3_BDPV12</stp>
        <stp>XS2114327302 Corp</stp>
        <stp>RTG_SP</stp>
        <stp>[1.Weekly Download.xlsm]Coded!R316C9</stp>
        <tr r="I316" s="14"/>
      </tp>
      <tp t="s">
        <v>#N/A N/A</v>
        <stp/>
        <stp>##V3_BDPV12</stp>
        <stp>XS2379487189 Corp</stp>
        <stp>RTG_SP</stp>
        <stp>[1.Weekly Download.xlsm]Coded!R159C9</stp>
        <tr r="I159" s="14"/>
      </tp>
      <tp t="s">
        <v>A</v>
        <stp/>
        <stp>##V3_BDPV12</stp>
        <stp>XS2388909181 Corp</stp>
        <stp>RTG_SP</stp>
        <stp>[1.Weekly Download.xlsm]Coded!R144C9</stp>
        <tr r="I144" s="14"/>
        <tr r="I144" s="14"/>
      </tp>
      <tp t="s">
        <v>A-</v>
        <stp/>
        <stp>##V3_BDPV12</stp>
        <stp>XS2340539142 Corp</stp>
        <stp>RTG_SP</stp>
        <stp>[1.Weekly Download.xlsm]Coded!R214C9</stp>
        <tr r="I214" s="14"/>
        <tr r="I214" s="14"/>
      </tp>
      <tp t="s">
        <v>#N/A N/A</v>
        <stp/>
        <stp>##V3_BDPV12</stp>
        <stp>XS2416645203 Corp</stp>
        <stp>RTG_SP</stp>
        <stp>[1.Weekly Download.xlsm]Coded!R123C9</stp>
        <tr r="I123" s="14"/>
      </tp>
      <tp t="s">
        <v>#N/A N/A</v>
        <stp/>
        <stp>##V3_BDPV12</stp>
        <stp>XS2379456895 Corp</stp>
        <stp>RTG_SP</stp>
        <stp>[1.Weekly Download.xlsm]Coded!R158C9</stp>
        <tr r="I158" s="14"/>
      </tp>
      <tp t="s">
        <v>#N/A N/A</v>
        <stp/>
        <stp>##V3_BDPV12</stp>
        <stp>601166 CH Equity</stp>
        <stp>RTG_SP_LT_LC_ISSUER_CREDIT</stp>
        <stp>[1.Weekly Download.xlsm]Coded!R200C61</stp>
        <tr r="BI200" s="14"/>
      </tp>
      <tp t="s">
        <v>#N/A N/A</v>
        <stp/>
        <stp>##V3_BDPV12</stp>
        <stp>601166 CH Equity</stp>
        <stp>RTG_SP_LT_LC_ISSUER_CREDIT</stp>
        <stp>[1.Weekly Download.xlsm]Coded!R199C61</stp>
        <tr r="BI199" s="14"/>
      </tp>
      <tp t="s">
        <v>#N/A N/A</v>
        <stp/>
        <stp>##V3_BDPV12</stp>
        <stp>601166 CH Equity</stp>
        <stp>RTG_SP_LT_LC_ISSUER_CREDIT</stp>
        <stp>[1.Weekly Download.xlsm]Coded!R101C61</stp>
        <tr r="BI101" s="14"/>
      </tp>
      <tp t="s">
        <v>#N/A N/A</v>
        <stp/>
        <stp>##V3_BDPV12</stp>
        <stp>601669 CH Equity</stp>
        <stp>RTG_SP_LT_LC_ISSUER_CREDIT</stp>
        <stp>[1.Weekly Download.xlsm]Coded!R274C61</stp>
        <tr r="BI274" s="14"/>
      </tp>
      <tp t="s">
        <v>BBB+</v>
        <stp/>
        <stp>##V3_BDPV12</stp>
        <stp>601818 CH Equity</stp>
        <stp>RTG_SP_LT_LC_ISSUER_CREDIT</stp>
        <stp>[1.Weekly Download.xlsm]Coded!R240C61</stp>
        <tr r="BI240" s="14"/>
        <tr r="BI240" s="14"/>
      </tp>
      <tp t="s">
        <v>BBB+</v>
        <stp/>
        <stp>##V3_BDPV12</stp>
        <stp>601818 CH Equity</stp>
        <stp>RTG_SP_LT_LC_ISSUER_CREDIT</stp>
        <stp>[1.Weekly Download.xlsm]Coded!R195C61</stp>
        <tr r="BI195" s="14"/>
        <tr r="BI195" s="14"/>
      </tp>
      <tp t="s">
        <v>BBB+</v>
        <stp/>
        <stp>##V3_BDPV12</stp>
        <stp>601818 CH Equity</stp>
        <stp>RTG_SP_LT_LC_ISSUER_CREDIT</stp>
        <stp>[1.Weekly Download.xlsm]Coded!R129C61</stp>
        <tr r="BI129" s="14"/>
        <tr r="BI129" s="14"/>
      </tp>
      <tp t="s">
        <v>BBB+</v>
        <stp/>
        <stp>##V3_BDPV12</stp>
        <stp>601818 CH Equity</stp>
        <stp>RTG_SP_LT_LC_ISSUER_CREDIT</stp>
        <stp>[1.Weekly Download.xlsm]Coded!R126C61</stp>
        <tr r="BI126" s="14"/>
        <tr r="BI126" s="14"/>
      </tp>
      <tp t="s">
        <v>#N/A N/A</v>
        <stp/>
        <stp>##V3_BDPV12</stp>
        <stp>601377 CH Equity</stp>
        <stp>RTG_SP_LT_FC_ISSUER_CREDIT</stp>
        <stp>[1.Weekly Download.xlsm]Coded!R247C23</stp>
        <tr r="W247" s="14"/>
        <tr r="W247" s="14"/>
      </tp>
      <tp t="s">
        <v>#N/A N/A</v>
        <stp/>
        <stp>##V3_BDPV12</stp>
        <stp>XS2287540053 Corp</stp>
        <stp>RTG_MOODY</stp>
        <stp>[1.Weekly Download.xlsm]Coded!R210C8</stp>
        <tr r="H210" s="14"/>
      </tp>
      <tp t="s">
        <v>#N/A N/A</v>
        <stp/>
        <stp>##V3_BDPV12</stp>
        <stp>XS2098347821 Corp</stp>
        <stp>RTG_MOODY</stp>
        <stp>[1.Weekly Download.xlsm]Coded!R307C8</stp>
        <tr r="H307" s="14"/>
      </tp>
      <tp t="s">
        <v>WR</v>
        <stp/>
        <stp>##V3_BDPV12</stp>
        <stp>XS2227193054 Corp</stp>
        <stp>RTG_MOODY</stp>
        <stp>[1.Weekly Download.xlsm]Coded!R280C8</stp>
        <tr r="H280" s="14"/>
        <tr r="H280" s="14"/>
      </tp>
      <tp t="s">
        <v>Cu</v>
        <stp/>
        <stp>##V3_BDPV12</stp>
        <stp>XS2348280962 Corp</stp>
        <stp>RTG_MOODY</stp>
        <stp>[1.Weekly Download.xlsm]Coded!R206C8</stp>
        <tr r="H206" s="14"/>
        <tr r="H206" s="14"/>
      </tp>
      <tp t="s">
        <v>#N/A N/A</v>
        <stp/>
        <stp>##V3_BDPV12</stp>
        <stp>XS2347623626 Corp</stp>
        <stp>RTG_MOODY</stp>
        <stp>[1.Weekly Download.xlsm]Coded!R166C8</stp>
        <tr r="H166" s="14"/>
      </tp>
      <tp t="s">
        <v>#N/A N/A</v>
        <stp/>
        <stp>##V3_BDPV12</stp>
        <stp>XS2206237260 Corp</stp>
        <stp>RTG_MOODY</stp>
        <stp>[1.Weekly Download.xlsm]Coded!R293C8</stp>
        <tr r="H293" s="14"/>
      </tp>
      <tp t="s">
        <v>Baa1</v>
        <stp/>
        <stp>##V3_BDPV12</stp>
        <stp>XS2416645203 Corp</stp>
        <stp>RTG_MOODY</stp>
        <stp>[1.Weekly Download.xlsm]Coded!R123C8</stp>
        <tr r="H123" s="14"/>
        <tr r="H123" s="14"/>
      </tp>
      <tp t="s">
        <v>#N/A N/A</v>
        <stp/>
        <stp>##V3_BDPV12</stp>
        <stp>XS2314498333 Corp</stp>
        <stp>RTG_MOODY</stp>
        <stp>[1.Weekly Download.xlsm]Coded!R180C8</stp>
        <tr r="H180" s="14"/>
      </tp>
      <tp t="s">
        <v>#N/A N/A</v>
        <stp/>
        <stp>##V3_BDPV12</stp>
        <stp>XS2343627712 Corp</stp>
        <stp>RTG_MOODY</stp>
        <stp>[1.Weekly Download.xlsm]Coded!R203C8</stp>
        <tr r="H203" s="14"/>
      </tp>
      <tp t="s">
        <v>#N/A N/A</v>
        <stp/>
        <stp>##V3_BDPV12</stp>
        <stp>XS2353028298 Corp</stp>
        <stp>RTG_MOODY</stp>
        <stp>[1.Weekly Download.xlsm]Coded!R176C8</stp>
        <tr r="H176" s="14"/>
      </tp>
      <tp t="s">
        <v>A3</v>
        <stp/>
        <stp>##V3_BDPV12</stp>
        <stp>XS2284243586 Corp</stp>
        <stp>RTG_MOODY</stp>
        <stp>[1.Weekly Download.xlsm]Coded!R246C8</stp>
        <tr r="H246" s="14"/>
        <tr r="H246" s="14"/>
      </tp>
      <tp t="s">
        <v>#N/A N/A</v>
        <stp/>
        <stp>##V3_BDPV12</stp>
        <stp>XS2346930428 Corp</stp>
        <stp>RTG_MOODY</stp>
        <stp>[1.Weekly Download.xlsm]Coded!R205C8</stp>
        <tr r="H205" s="14"/>
      </tp>
      <tp t="s">
        <v>#N/A N/A</v>
        <stp/>
        <stp>##V3_BDPV12</stp>
        <stp>XS2274835631 Corp</stp>
        <stp>RTG_MOODY</stp>
        <stp>[1.Weekly Download.xlsm]Coded!R255C8</stp>
        <tr r="H255" s="14"/>
      </tp>
      <tp t="s">
        <v>A2</v>
        <stp/>
        <stp>##V3_BDPV12</stp>
        <stp>XS2201821340 Corp</stp>
        <stp>RTG_MOODY</stp>
        <stp>[1.Weekly Download.xlsm]Coded!R295C8</stp>
        <tr r="H295" s="14"/>
        <tr r="H295" s="14"/>
      </tp>
      <tp t="s">
        <v>#N/A N/A</v>
        <stp/>
        <stp>##V3_BDPV12</stp>
        <stp>G228084 Corp</stp>
        <stp>RTG_MDY_ISSUER</stp>
        <stp>[1.Weekly Download.xlsm]Coded!R74C11</stp>
        <tr r="K74" s="14"/>
      </tp>
      <tp t="s">
        <v>#N/A N/A</v>
        <stp/>
        <stp>##V3_BDPV12</stp>
        <stp>G228085 Corp</stp>
        <stp>RTG_MDY_ISSUER</stp>
        <stp>[1.Weekly Download.xlsm]Coded!R73C11</stp>
        <tr r="K73" s="14"/>
      </tp>
      <tp t="s">
        <v>#N/A N/A</v>
        <stp/>
        <stp>##V3_BDPV12</stp>
        <stp>G238084 Corp</stp>
        <stp>RTG_MDY_ISSUER</stp>
        <stp>[1.Weekly Download.xlsm]Coded!R45C11</stp>
        <tr r="K45" s="14"/>
      </tp>
      <tp t="s">
        <v>A-</v>
        <stp/>
        <stp>##V3_BDPV12</stp>
        <stp>50810726 CompanyID</stp>
        <stp>RTG_FITCH_LT_ISSUER_DEFAULT</stp>
        <stp>[1.Weekly Download.xlsm]Coded!R137C42</stp>
        <tr r="AP137" s="14"/>
        <tr r="AP137" s="14"/>
        <tr r="AP137" s="14"/>
      </tp>
      <tp t="s">
        <v>#N/A N/A</v>
        <stp/>
        <stp>##V3_BDPV12</stp>
        <stp>G228086 Corp</stp>
        <stp>RTG_MDY_ISSUER</stp>
        <stp>[1.Weekly Download.xlsm]Coded!R72C11</stp>
        <tr r="K72" s="14"/>
      </tp>
      <tp t="s">
        <v>Baa2</v>
        <stp/>
        <stp>##V3_BDPV12</stp>
        <stp>XS2102905168 Corp</stp>
        <stp>RTG_MOODY</stp>
        <stp>[1.Weekly Download.xlsm]Coded!R314C8</stp>
        <tr r="H314" s="14"/>
        <tr r="H314" s="14"/>
      </tp>
      <tp t="s">
        <v>A3</v>
        <stp/>
        <stp>##V3_BDPV12</stp>
        <stp>XS2405793089 Corp</stp>
        <stp>RTG_MOODY</stp>
        <stp>[1.Weekly Download.xlsm]Coded!R132C8</stp>
        <tr r="H132" s="14"/>
        <tr r="H132" s="14"/>
      </tp>
      <tp t="s">
        <v>YIWU STATE OWNED CAPITAL</v>
        <stp/>
        <stp>##V3_BDPV12</stp>
        <stp>XS2114327302 Corp</stp>
        <stp>GUARANTOR</stp>
        <stp>[1.Weekly Download.xlsm]Coded!R316C5</stp>
        <tr r="E316" s="14"/>
        <tr r="E316" s="14"/>
      </tp>
      <tp t="s">
        <v>ZHONGTAI FINANCIAL INTL</v>
        <stp/>
        <stp>##V3_BDPV12</stp>
        <stp>XS2203111120 Corp</stp>
        <stp>GUARANTOR</stp>
        <stp>[1.Weekly Download.xlsm]Coded!R283C5</stp>
        <tr r="E283" s="14"/>
        <tr r="E283" s="14"/>
      </tp>
      <tp t="s">
        <v>#N/A N/A</v>
        <stp/>
        <stp>##V3_BDPV12</stp>
        <stp>XS2346845584 Corp</stp>
        <stp>GUARANTOR</stp>
        <stp>[1.Weekly Download.xlsm]Coded!R202C5</stp>
        <tr r="E202" s="14"/>
      </tp>
      <tp t="s">
        <v>CHINA CINDA HK HOLDINGS</v>
        <stp/>
        <stp>##V3_BDPV12</stp>
        <stp>XS2436124205 Corp</stp>
        <stp>GUARANTOR</stp>
        <stp>[1.Weekly Download.xlsm]Coded!R115C5</stp>
        <tr r="E115" s="14"/>
        <tr r="E115" s="14"/>
      </tp>
      <tp t="s">
        <v>JINAN FIN HLD GRP</v>
        <stp/>
        <stp>##V3_BDPV12</stp>
        <stp>XS2380533740 Corp</stp>
        <stp>GUARANTOR</stp>
        <stp>[1.Weekly Download.xlsm]Coded!R156C5</stp>
        <tr r="E156" s="14"/>
        <tr r="E156" s="14"/>
      </tp>
      <tp t="s">
        <v>#N/A N/A</v>
        <stp/>
        <stp>##V3_BDPV12</stp>
        <stp>XS2243890196 Corp</stp>
        <stp>GUARANTOR</stp>
        <stp>[1.Weekly Download.xlsm]Coded!R273C5</stp>
        <tr r="E273" s="14"/>
      </tp>
      <tp t="s">
        <v>#N/A N/A</v>
        <stp/>
        <stp>##V3_BDPV12</stp>
        <stp>XS2423359459 Corp</stp>
        <stp>GUARANTOR</stp>
        <stp>[1.Weekly Download.xlsm]Coded!R106C5</stp>
        <tr r="E106" s="14"/>
      </tp>
      <tp t="s">
        <v>SUBSIDIARIES</v>
        <stp/>
        <stp>##V3_BDPV12</stp>
        <stp>XS2262084374 Corp</stp>
        <stp>GUARANTOR</stp>
        <stp>[1.Weekly Download.xlsm]Coded!R260C5</stp>
        <tr r="E260" s="14"/>
        <tr r="E260" s="14"/>
      </tp>
      <tp t="s">
        <v>CN MERCHANTS SEC INTL</v>
        <stp/>
        <stp>##V3_BDPV12</stp>
        <stp>XS2385065656 Corp</stp>
        <stp>GUARANTOR</stp>
        <stp>[1.Weekly Download.xlsm]Coded!R152C5</stp>
        <tr r="E152" s="14"/>
        <tr r="E152" s="14"/>
      </tp>
      <tp t="s">
        <v>#N/A N/A</v>
        <stp/>
        <stp>##V3_BDPV12</stp>
        <stp>G238024 Corp</stp>
        <stp>GUARANTOR_NAME</stp>
        <stp>[1.Weekly Download.xlsm]Coded!R59C44</stp>
        <tr r="AR59" s="14"/>
      </tp>
      <tp t="s">
        <v>#N/A N/A</v>
        <stp/>
        <stp>##V3_BDPV12</stp>
        <stp>XS2455213590 Corp</stp>
        <stp>GUARANTOR</stp>
        <stp>[1.Weekly Download.xlsm]Coded!R111C5</stp>
        <tr r="E111" s="14"/>
      </tp>
      <tp t="s">
        <v>#N/A N/A</v>
        <stp/>
        <stp>##V3_BDPV12</stp>
        <stp>XS2417332389 Corp</stp>
        <stp>GUARANTOR</stp>
        <stp>[1.Weekly Download.xlsm]Coded!R125C5</stp>
        <tr r="E125" s="14"/>
      </tp>
      <tp t="s">
        <v>#N/A N/A</v>
        <stp/>
        <stp>##V3_BDPV12</stp>
        <stp>G238025 Corp</stp>
        <stp>GUARANTOR_NAME</stp>
        <stp>[1.Weekly Download.xlsm]Coded!R66C44</stp>
        <tr r="AR66" s="14"/>
      </tp>
      <tp t="s">
        <v>#N/A N/A</v>
        <stp/>
        <stp>##V3_BDPV12</stp>
        <stp>G238027 Corp</stp>
        <stp>GUARANTOR_NAME</stp>
        <stp>[1.Weekly Download.xlsm]Coded!R68C44</stp>
        <tr r="AR68" s="14"/>
      </tp>
      <tp t="s">
        <v>#N/A N/A</v>
        <stp/>
        <stp>##V3_BDPV12</stp>
        <stp>G228021 Corp</stp>
        <stp>GUARANTOR_NAME</stp>
        <stp>[1.Weekly Download.xlsm]Coded!R83C44</stp>
        <tr r="AR83" s="14"/>
      </tp>
      <tp t="s">
        <v>#N/A N/A</v>
        <stp/>
        <stp>##V3_BDPV12</stp>
        <stp>XS2403671493 Corp</stp>
        <stp>GUARANTOR</stp>
        <stp>[1.Weekly Download.xlsm]Coded!R136C5</stp>
        <tr r="E136" s="14"/>
      </tp>
      <tp t="s">
        <v>#N/A N/A</v>
        <stp/>
        <stp>##V3_BDPV12</stp>
        <stp>XS2364642293 Corp</stp>
        <stp>GUARANTOR</stp>
        <stp>[1.Weekly Download.xlsm]Coded!R167C5</stp>
        <tr r="E167" s="14"/>
      </tp>
      <tp t="s">
        <v>ABC INTERNATIONAL</v>
        <stp/>
        <stp>##V3_BDPV12</stp>
        <stp>XS2379487189 Corp</stp>
        <stp>GUARANTOR</stp>
        <stp>[1.Weekly Download.xlsm]Coded!R159C5</stp>
        <tr r="E159" s="14"/>
        <tr r="E159" s="14"/>
      </tp>
      <tp t="s">
        <v>ABC INTERNATIONAL</v>
        <stp/>
        <stp>##V3_BDPV12</stp>
        <stp>XS2379486884 Corp</stp>
        <stp>GUARANTOR</stp>
        <stp>[1.Weekly Download.xlsm]Coded!R160C5</stp>
        <tr r="E160" s="14"/>
        <tr r="E160" s="14"/>
      </tp>
      <tp t="s">
        <v>FUJIAN YANGO GROUP</v>
        <stp/>
        <stp>##V3_BDPV12</stp>
        <stp>XS2223574380 Corp</stp>
        <stp>GUARANTOR</stp>
        <stp>[1.Weekly Download.xlsm]Coded!R281C5</stp>
        <tr r="E281" s="14"/>
        <tr r="E281" s="14"/>
      </tp>
      <tp t="s">
        <v>#N/A N/A</v>
        <stp/>
        <stp>##V3_BDPV12</stp>
        <stp>2086024D CH Equity</stp>
        <stp>RTG_MDY_ISSUER</stp>
        <stp>[1.Weekly Download.xlsm]Coded!R54C59</stp>
        <tr r="BG54" s="14"/>
      </tp>
      <tp t="s">
        <v>#N/A N/A</v>
        <stp/>
        <stp>##V3_BDPV12</stp>
        <stp>1776488D CH Equity</stp>
        <stp>RTG_MDY_ISSUER</stp>
        <stp>[1.Weekly Download.xlsm]Coded!R15C19</stp>
        <tr r="S15" s="14"/>
        <tr r="S15" s="14"/>
      </tp>
      <tp t="s">
        <v>#N/A N/A</v>
        <stp/>
        <stp>##V3_BDPV12</stp>
        <stp>0956443D CH Equity</stp>
        <stp>RTG_MDY_ISSUER</stp>
        <stp>[1.Weekly Download.xlsm]Coded!R35C59</stp>
        <tr r="BG35" s="14"/>
      </tp>
      <tp t="s">
        <v>#N/A Invalid Security</v>
        <stp/>
        <stp>##V3_BDPV12</stp>
        <stp xml:space="preserve"> CompanyID</stp>
        <stp>Name</stp>
        <stp>[1.Weekly Download.xlsm]Coded!R3C7</stp>
        <tr r="G3" s="14"/>
      </tp>
      <tp t="s">
        <v>A+</v>
        <stp/>
        <stp>##V3_BDPV12</stp>
        <stp>USG8850LAG52 Corp</stp>
        <stp>RTG_FITCH</stp>
        <stp>[1.Weekly Download.xlsm]Coded!R276C10</stp>
        <tr r="J276" s="14"/>
        <tr r="J276" s="14"/>
      </tp>
      <tp t="s">
        <v>#N/A N/A</v>
        <stp/>
        <stp>##V3_BDPV12</stp>
        <stp>USY77108AD33 Corp</stp>
        <stp>RTG_FITCH_LT_ISSUER_DEFAULT</stp>
        <stp>[1.Weekly Download.xlsm]Coded!R183C16</stp>
        <tr r="P183" s="14"/>
      </tp>
      <tp t="s">
        <v>14/1/2051</v>
        <stp/>
        <stp>##V3_BDPV12</stp>
        <stp>USY77108AF80 Corp</stp>
        <stp>NXT_CALL_DT</stp>
        <stp>[1.Weekly Download.xlsm]Coded!R182C50</stp>
        <tr r="AX182" s="14"/>
        <tr r="AX182" s="14"/>
        <tr r="AX182" s="14"/>
      </tp>
      <tp t="s">
        <v>A+</v>
        <stp/>
        <stp>##V3_BDPV12</stp>
        <stp>US88032XBD57 Corp</stp>
        <stp>RTG_SP</stp>
        <stp>[1.Weekly Download.xlsm]Coded!R228C9</stp>
        <tr r="I228" s="14"/>
        <tr r="I228" s="14"/>
      </tp>
      <tp t="s">
        <v>#N/A N/A</v>
        <stp/>
        <stp>##V3_BDPV12</stp>
        <stp>USY77108AF80 Corp</stp>
        <stp>RTG_FITCH_LT_ISSUER_DEFAULT</stp>
        <stp>[1.Weekly Download.xlsm]Coded!R182C16</stp>
        <tr r="P182" s="14"/>
      </tp>
      <tp t="s">
        <v>14/4/2031</v>
        <stp/>
        <stp>##V3_BDPV12</stp>
        <stp>USY77108AD33 Corp</stp>
        <stp>NXT_CALL_DT</stp>
        <stp>[1.Weekly Download.xlsm]Coded!R183C50</stp>
        <tr r="AX183" s="14"/>
        <tr r="AX183" s="14"/>
        <tr r="AX183" s="14"/>
      </tp>
      <tp t="s">
        <v>#N/A N/A</v>
        <stp/>
        <stp>##V3_BDPV12</stp>
        <stp>XS2357111090 Corp</stp>
        <stp>RTG_MDY_FOREIGN_LT_BANK_DEPOSITS</stp>
        <stp>[1.Weekly Download.xlsm]Coded!R171C12</stp>
        <tr r="L171" s="14"/>
      </tp>
      <tp t="s">
        <v>#N/A N/A</v>
        <stp/>
        <stp>##V3_BDPV12</stp>
        <stp>XS2345988211 Corp</stp>
        <stp>RTG_MDY_FOREIGN_LT_BANK_DEPOSITS</stp>
        <stp>[1.Weekly Download.xlsm]Coded!R199C12</stp>
        <tr r="L199" s="14"/>
      </tp>
      <tp t="s">
        <v>1/11/2022</v>
        <stp/>
        <stp>##V3_BDPV12</stp>
        <stp>XS2549299480 Corp</stp>
        <stp>SECURITY_PRICING_DATE</stp>
        <stp>[1.Weekly Download.xlsm]Coded!R80C3</stp>
        <tr r="C80" s="14"/>
        <tr r="C80" s="14"/>
      </tp>
      <tp t="s">
        <v>GZ URBAN INVEST HDNG GP</v>
        <stp/>
        <stp>##V3_BDPV12</stp>
        <stp>XS2589270953 Corp</stp>
        <stp>NAME</stp>
        <stp>[1.Weekly Download.xlsm]Coded!R62C4</stp>
        <tr r="D62" s="14"/>
        <tr r="D62" s="14"/>
      </tp>
      <tp t="s">
        <v>CHENGDU AERO CITY DEV</v>
        <stp/>
        <stp>##V3_BDPV12</stp>
        <stp>XS2599011116 Corp</stp>
        <stp>NAME</stp>
        <stp>[1.Weekly Download.xlsm]Coded!R51C4</stp>
        <tr r="D51" s="14"/>
        <tr r="D51" s="14"/>
      </tp>
      <tp t="s">
        <v>#N/A N/A</v>
        <stp/>
        <stp>##V3_BDPV12</stp>
        <stp>XS2447552089 Corp</stp>
        <stp>RTG_MDY_FOREIGN_LT_BANK_DEPOSITS</stp>
        <stp>[1.Weekly Download.xlsm]Coded!R101C12</stp>
        <tr r="L101" s="14"/>
      </tp>
      <tp t="s">
        <v>#N/A N/A</v>
        <stp/>
        <stp>##V3_BDPV12</stp>
        <stp>XS2403671493 Corp</stp>
        <stp>RTG_MDY_FOREIGN_LT_BANK_DEPOSITS</stp>
        <stp>[1.Weekly Download.xlsm]Coded!R136C12</stp>
        <tr r="L136" s="14"/>
      </tp>
      <tp t="s">
        <v>#N/A N/A</v>
        <stp/>
        <stp>##V3_BDPV12</stp>
        <stp>XS2125422290 Corp</stp>
        <stp>RTG_MDY_FOREIGN_LT_BANK_DEPOSITS</stp>
        <stp>[1.Weekly Download.xlsm]Coded!R311C12</stp>
        <tr r="L311" s="14"/>
      </tp>
      <tp t="s">
        <v>#N/A N/A</v>
        <stp/>
        <stp>##V3_BDPV12</stp>
        <stp>XS2377688093 Corp</stp>
        <stp>RTG_MDY_FOREIGN_LT_BANK_DEPOSITS</stp>
        <stp>[1.Weekly Download.xlsm]Coded!R141C12</stp>
        <tr r="L141" s="14"/>
      </tp>
      <tp t="s">
        <v>#N/A N/A</v>
        <stp/>
        <stp>##V3_BDPV12</stp>
        <stp>XS2327841057 Corp</stp>
        <stp>RTG_MDY_FOREIGN_LT_BANK_DEPOSITS</stp>
        <stp>[1.Weekly Download.xlsm]Coded!R207C12</stp>
        <tr r="L207" s="14"/>
      </tp>
      <tp t="s">
        <v>#N/A N/A</v>
        <stp/>
        <stp>##V3_BDPV12</stp>
        <stp>XS2342499592 Corp</stp>
        <stp>RTG_MDY_FOREIGN_LT_BANK_DEPOSITS</stp>
        <stp>[1.Weekly Download.xlsm]Coded!R219C12</stp>
        <tr r="L219" s="14"/>
      </tp>
      <tp t="s">
        <v>#N/A N/A</v>
        <stp/>
        <stp>##V3_BDPV12</stp>
        <stp>XS2380533740 Corp</stp>
        <stp>RTG_MDY_FOREIGN_LT_BANK_DEPOSITS</stp>
        <stp>[1.Weekly Download.xlsm]Coded!R156C12</stp>
        <tr r="L156" s="14"/>
      </tp>
      <tp t="s">
        <v>#N/A N/A</v>
        <stp/>
        <stp>##V3_BDPV12</stp>
        <stp>XS2114327302 Corp</stp>
        <stp>RTG_MDY_FOREIGN_LT_BANK_DEPOSITS</stp>
        <stp>[1.Weekly Download.xlsm]Coded!R316C12</stp>
        <tr r="L316" s="14"/>
      </tp>
      <tp t="s">
        <v>#N/A N/A</v>
        <stp/>
        <stp>##V3_BDPV12</stp>
        <stp>XS2100650758 Corp</stp>
        <stp>RTG_MDY_FOREIGN_LT_BANK_DEPOSITS</stp>
        <stp>[1.Weekly Download.xlsm]Coded!R317C12</stp>
        <tr r="L317" s="14"/>
      </tp>
      <tp t="s">
        <v>#N/A N/A</v>
        <stp/>
        <stp>##V3_BDPV12</stp>
        <stp>XS2310752758 Corp</stp>
        <stp>RTG_MDY_FOREIGN_LT_BANK_DEPOSITS</stp>
        <stp>[1.Weekly Download.xlsm]Coded!R237C12</stp>
        <tr r="L237" s="14"/>
      </tp>
      <tp t="s">
        <v>#N/A N/A</v>
        <stp/>
        <stp>##V3_BDPV12</stp>
        <stp>XS2281349618 Corp</stp>
        <stp>RTG_MDY_FOREIGN_LT_BANK_DEPOSITS</stp>
        <stp>[1.Weekly Download.xlsm]Coded!R262C12</stp>
        <tr r="L262" s="14"/>
      </tp>
      <tp t="s">
        <v>CMB INTERNATIONAL LEASIN</v>
        <stp/>
        <stp>##V3_BDPV12</stp>
        <stp>XS2641625137 Corp</stp>
        <stp>NAME</stp>
        <stp>[1.Weekly Download.xlsm]Coded!R30C4</stp>
        <tr r="D30" s="14"/>
        <tr r="D30" s="14"/>
      </tp>
      <tp t="s">
        <v>#N/A N/A</v>
        <stp/>
        <stp>##V3_BDPV12</stp>
        <stp>XS2287540053 Corp</stp>
        <stp>RTG_MDY_FOREIGN_LT_BANK_DEPOSITS</stp>
        <stp>[1.Weekly Download.xlsm]Coded!R210C12</stp>
        <tr r="L210" s="14"/>
      </tp>
      <tp t="s">
        <v>#N/A N/A</v>
        <stp/>
        <stp>##V3_BDPV12</stp>
        <stp>XS2194192360 Corp</stp>
        <stp>RTG_MDY_FOREIGN_LT_BANK_DEPOSITS</stp>
        <stp>[1.Weekly Download.xlsm]Coded!R291C12</stp>
        <tr r="L291" s="14"/>
      </tp>
      <tp t="s">
        <v>3/11/2022</v>
        <stp/>
        <stp>##V3_BDPV12</stp>
        <stp>XS2547520531 Corp</stp>
        <stp>SECURITY_PRICING_DATE</stp>
        <stp>[1.Weekly Download.xlsm]Coded!R79C3</stp>
        <tr r="C79" s="14"/>
        <tr r="C79" s="14"/>
      </tp>
      <tp t="s">
        <v>#N/A N/A</v>
        <stp/>
        <stp>##V3_BDPV12</stp>
        <stp>XS2227193054 Corp</stp>
        <stp>RTG_MDY_FOREIGN_LT_BANK_DEPOSITS</stp>
        <stp>[1.Weekly Download.xlsm]Coded!R280C12</stp>
        <tr r="L280" s="14"/>
      </tp>
      <tp t="s">
        <v>#N/A N/A</v>
        <stp/>
        <stp>##V3_BDPV12</stp>
        <stp>XS2314498333 Corp</stp>
        <stp>RTG_MDY_FOREIGN_LT_BANK_DEPOSITS</stp>
        <stp>[1.Weekly Download.xlsm]Coded!R180C12</stp>
        <tr r="L180" s="14"/>
      </tp>
      <tp t="s">
        <v>A3</v>
        <stp/>
        <stp>##V3_BDPV12</stp>
        <stp>XS2423359459 Corp</stp>
        <stp>RTG_MDY_FOREIGN_LT_BANK_DEPOSITS</stp>
        <stp>[1.Weekly Download.xlsm]Coded!R106C12</stp>
        <tr r="L106" s="14"/>
        <tr r="L106" s="14"/>
      </tp>
      <tp t="s">
        <v>#N/A N/A</v>
        <stp/>
        <stp>##V3_BDPV12</stp>
        <stp>XS2368463779 Corp</stp>
        <stp>RTG_SP</stp>
        <stp>[1.Weekly Download.xlsm]Coded!R177C9</stp>
        <tr r="I177" s="14"/>
      </tp>
      <tp t="s">
        <v>A-</v>
        <stp/>
        <stp>##V3_BDPV12</stp>
        <stp>XS2100650758 Corp</stp>
        <stp>RTG_SP</stp>
        <stp>[1.Weekly Download.xlsm]Coded!R317C9</stp>
        <tr r="I317" s="14"/>
        <tr r="I317" s="14"/>
      </tp>
      <tp t="s">
        <v>#N/A N/A</v>
        <stp/>
        <stp>##V3_BDPV12</stp>
        <stp>XS2332497697 Corp</stp>
        <stp>RTG_SP</stp>
        <stp>[1.Weekly Download.xlsm]Coded!R209C9</stp>
        <tr r="I209" s="14"/>
      </tp>
      <tp t="s">
        <v>#N/A N/A</v>
        <stp/>
        <stp>##V3_BDPV12</stp>
        <stp>XS2227193054 Corp</stp>
        <stp>RTG_SP</stp>
        <stp>[1.Weekly Download.xlsm]Coded!R280C9</stp>
        <tr r="I280" s="14"/>
      </tp>
      <tp t="s">
        <v>NR</v>
        <stp/>
        <stp>##V3_BDPV12</stp>
        <stp>XS2342499592 Corp</stp>
        <stp>RTG_SP</stp>
        <stp>[1.Weekly Download.xlsm]Coded!R219C9</stp>
        <tr r="I219" s="14"/>
        <tr r="I219" s="14"/>
      </tp>
      <tp t="s">
        <v>#N/A Field Not Applicable</v>
        <stp/>
        <stp>##V3_BDPV12</stp>
        <stp>G228006 Corp</stp>
        <stp>NXT_CALL_DT</stp>
        <stp>[1.Weekly Download.xlsm]Coded!R94C50</stp>
        <tr r="AX94" s="14"/>
      </tp>
      <tp t="s">
        <v>#N/A Field Not Applicable</v>
        <stp/>
        <stp>##V3_BDPV12</stp>
        <stp>G238047 Corp</stp>
        <stp>NXT_CALL_DT</stp>
        <stp>[1.Weekly Download.xlsm]Coded!R55C50</stp>
        <tr r="AX55" s="14"/>
      </tp>
      <tp t="s">
        <v>#N/A Field Not Applicable</v>
        <stp/>
        <stp>##V3_BDPV12</stp>
        <stp>G238077 Corp</stp>
        <stp>NXT_CALL_DT</stp>
        <stp>[1.Weekly Download.xlsm]Coded!R47C50</stp>
        <tr r="AX47" s="14"/>
      </tp>
      <tp t="s">
        <v>#N/A Field Not Applicable</v>
        <stp/>
        <stp>##V3_BDPV12</stp>
        <stp>G228086 Corp</stp>
        <stp>NXT_CALL_DT</stp>
        <stp>[1.Weekly Download.xlsm]Coded!R72C50</stp>
        <tr r="AX72" s="14"/>
      </tp>
      <tp t="s">
        <v>#N/A Field Not Applicable</v>
        <stp/>
        <stp>##V3_BDPV12</stp>
        <stp>G238027 Corp</stp>
        <stp>NXT_CALL_DT</stp>
        <stp>[1.Weekly Download.xlsm]Coded!R68C50</stp>
        <tr r="AX68" s="14"/>
      </tp>
      <tp t="s">
        <v>#N/A N/A</v>
        <stp/>
        <stp>##V3_BDPV12</stp>
        <stp>XS2467774209 Corp</stp>
        <stp>RTG_SP</stp>
        <stp>[1.Weekly Download.xlsm]Coded!R103C9</stp>
        <tr r="I103" s="14"/>
      </tp>
      <tp t="s">
        <v>#N/A N/A</v>
        <stp/>
        <stp>##V3_BDPV12</stp>
        <stp>XS2275587090 Corp</stp>
        <stp>RTG_SP</stp>
        <stp>[1.Weekly Download.xlsm]Coded!R258C9</stp>
        <tr r="I258" s="14"/>
      </tp>
      <tp t="s">
        <v>#N/A N/A</v>
        <stp/>
        <stp>##V3_BDPV12</stp>
        <stp>XS2247412518 Corp</stp>
        <stp>RTG_SP</stp>
        <stp>[1.Weekly Download.xlsm]Coded!R271C9</stp>
        <tr r="I271" s="14"/>
      </tp>
      <tp t="s">
        <v>#N/A N/A</v>
        <stp/>
        <stp>##V3_BDPV12</stp>
        <stp>XS2330495651 Corp</stp>
        <stp>RTG_SP</stp>
        <stp>[1.Weekly Download.xlsm]Coded!R225C9</stp>
        <tr r="I225" s="14"/>
      </tp>
      <tp t="s">
        <v>#N/A N/A</v>
        <stp/>
        <stp>##V3_BDPV12</stp>
        <stp>XS2406547765 Corp</stp>
        <stp>RTG_SP</stp>
        <stp>[1.Weekly Download.xlsm]Coded!R117C9</stp>
        <tr r="I117" s="14"/>
      </tp>
      <tp t="s">
        <v>#N/A N/A</v>
        <stp/>
        <stp>##V3_BDPV12</stp>
        <stp>XS2271104817 Corp</stp>
        <stp>RTG_SP</stp>
        <stp>[1.Weekly Download.xlsm]Coded!R264C9</stp>
        <tr r="I264" s="14"/>
      </tp>
      <tp t="s">
        <v>#N/A N/A</v>
        <stp/>
        <stp>##V3_BDPV12</stp>
        <stp>XS2238561281 Corp</stp>
        <stp>RTG_SP</stp>
        <stp>[1.Weekly Download.xlsm]Coded!R269C9</stp>
        <tr r="I269" s="14"/>
      </tp>
      <tp t="s">
        <v>#N/A N/A</v>
        <stp/>
        <stp>##V3_BDPV12</stp>
        <stp>HK0000732815 Corp</stp>
        <stp>RTG_SP</stp>
        <stp>[1.Weekly Download.xlsm]Coded!R200C9</stp>
        <tr r="I200" s="14"/>
      </tp>
      <tp t="s">
        <v>#N/A N/A</v>
        <stp/>
        <stp>##V3_BDPV12</stp>
        <stp>XS2278537787 Corp</stp>
        <stp>RTG_SP</stp>
        <stp>[1.Weekly Download.xlsm]Coded!R239C9</stp>
        <tr r="I239" s="14"/>
      </tp>
      <tp t="s">
        <v>BBB+</v>
        <stp/>
        <stp>##V3_BDPV12</stp>
        <stp>XS2469032630 Corp</stp>
        <stp>RTG_SP</stp>
        <stp>[1.Weekly Download.xlsm]Coded!R107C9</stp>
        <tr r="I107" s="14"/>
        <tr r="I107" s="14"/>
      </tp>
      <tp t="s">
        <v>#N/A N/A</v>
        <stp/>
        <stp>##V3_BDPV12</stp>
        <stp>XS2189769057 Corp</stp>
        <stp>RTG_SP</stp>
        <stp>[1.Weekly Download.xlsm]Coded!R296C9</stp>
        <tr r="I296" s="14"/>
      </tp>
      <tp t="s">
        <v>#N/A N/A</v>
        <stp/>
        <stp>##V3_BDPV12</stp>
        <stp>XS2085545494 Corp</stp>
        <stp>RTG_SP</stp>
        <stp>[1.Weekly Download.xlsm]Coded!R308C9</stp>
        <tr r="I308" s="14"/>
      </tp>
      <tp t="s">
        <v>BBB+</v>
        <stp/>
        <stp>##V3_BDPV12</stp>
        <stp>XS2436124205 Corp</stp>
        <stp>RTG_SP</stp>
        <stp>[1.Weekly Download.xlsm]Coded!R115C9</stp>
        <tr r="I115" s="14"/>
        <tr r="I115" s="14"/>
      </tp>
      <tp t="s">
        <v>A-</v>
        <stp/>
        <stp>##V3_BDPV12</stp>
        <stp>XS2201821183 Corp</stp>
        <stp>RTG_SP</stp>
        <stp>[1.Weekly Download.xlsm]Coded!R294C9</stp>
        <tr r="I294" s="14"/>
        <tr r="I294" s="14"/>
      </tp>
      <tp t="s">
        <v>NR</v>
        <stp/>
        <stp>##V3_BDPV12</stp>
        <stp>XS2343627712 Corp</stp>
        <stp>RTG_SP</stp>
        <stp>[1.Weekly Download.xlsm]Coded!R203C9</stp>
        <tr r="I203" s="14"/>
        <tr r="I203" s="14"/>
      </tp>
      <tp t="s">
        <v>#N/A N/A</v>
        <stp/>
        <stp>##V3_BDPV12</stp>
        <stp>XS2344625632 Corp</stp>
        <stp>RTG_SP</stp>
        <stp>[1.Weekly Download.xlsm]Coded!R191C9</stp>
        <tr r="I191" s="14"/>
      </tp>
      <tp t="s">
        <v>#N/A N/A</v>
        <stp/>
        <stp>##V3_BDPV12</stp>
        <stp>XS2213048965 Corp</stp>
        <stp>RTG_SP</stp>
        <stp>[1.Weekly Download.xlsm]Coded!R272C9</stp>
        <tr r="I272" s="14"/>
      </tp>
      <tp t="s">
        <v>#N/A N/A</v>
        <stp/>
        <stp>##V3_BDPV12</stp>
        <stp>XS2385392779 Corp</stp>
        <stp>RTG_SP</stp>
        <stp>[1.Weekly Download.xlsm]Coded!R150C9</stp>
        <tr r="I150" s="14"/>
      </tp>
      <tp t="s">
        <v>1751033D HK</v>
        <stp/>
        <stp>##V3_BDPV12</stp>
        <stp>USY77108AF80 Corp</stp>
        <stp>ISSUER_EQUITY_TICKER</stp>
        <stp>[1.Weekly Download.xlsm]Coded!R182C37</stp>
        <tr r="AK182" s="14"/>
        <tr r="AK182" s="14"/>
      </tp>
      <tp t="s">
        <v>1751033D HK</v>
        <stp/>
        <stp>##V3_BDPV12</stp>
        <stp>USY77108AF80 Corp</stp>
        <stp>ISSUER_EQUITY_TICKER</stp>
        <stp>[1.Weekly Download.xlsm]Coded!R182C35</stp>
        <tr r="AI182" s="14"/>
      </tp>
      <tp t="s">
        <v>NR</v>
        <stp/>
        <stp>##V3_BDPV12</stp>
        <stp>600383 CH Equity</stp>
        <stp>RTG_SP_LT_LC_ISSUER_CREDIT</stp>
        <stp>[1.Weekly Download.xlsm]Coded!R170C61</stp>
        <tr r="BI170" s="14"/>
        <tr r="BI170" s="14"/>
      </tp>
      <tp t="s">
        <v>BBB</v>
        <stp/>
        <stp>##V3_BDPV12</stp>
        <stp>600000 CH Equity</stp>
        <stp>RTG_SP_LT_LC_ISSUER_CREDIT</stp>
        <stp>[1.Weekly Download.xlsm]Coded!R292C61</stp>
        <tr r="BI292" s="14"/>
        <tr r="BI292" s="14"/>
      </tp>
      <tp t="s">
        <v>BBB-</v>
        <stp/>
        <stp>##V3_BDPV12</stp>
        <stp>600016 CH Equity</stp>
        <stp>RTG_SP_LT_LC_ISSUER_CREDIT</stp>
        <stp>[1.Weekly Download.xlsm]Coded!R241C61</stp>
        <tr r="BI241" s="14"/>
        <tr r="BI241" s="14"/>
      </tp>
      <tp t="s">
        <v>BBB-</v>
        <stp/>
        <stp>##V3_BDPV12</stp>
        <stp>600016 CH Equity</stp>
        <stp>RTG_SP_LT_LC_ISSUER_CREDIT</stp>
        <stp>[1.Weekly Download.xlsm]Coded!R273C61</stp>
        <tr r="BI273" s="14"/>
        <tr r="BI273" s="14"/>
      </tp>
      <tp t="s">
        <v>#N/A N/A</v>
        <stp/>
        <stp>##V3_BDPV12</stp>
        <stp>600325 CH Equity</stp>
        <stp>RTG_SP_LT_LC_ISSUER_CREDIT</stp>
        <stp>[1.Weekly Download.xlsm]Coded!R114C61</stp>
        <tr r="BI114" s="14"/>
      </tp>
      <tp t="s">
        <v>BBB</v>
        <stp/>
        <stp>##V3_BDPV12</stp>
        <stp>600000 CH Equity</stp>
        <stp>RTG_SP_LT_LC_ISSUER_CREDIT</stp>
        <stp>[1.Weekly Download.xlsm]Coded!R186C61</stp>
        <tr r="BI186" s="14"/>
        <tr r="BI186" s="14"/>
      </tp>
      <tp t="s">
        <v>BBB</v>
        <stp/>
        <stp>##V3_BDPV12</stp>
        <stp>600000 CH Equity</stp>
        <stp>RTG_SP_LT_LC_ISSUER_CREDIT</stp>
        <stp>[1.Weekly Download.xlsm]Coded!R185C61</stp>
        <tr r="BI185" s="14"/>
        <tr r="BI185" s="14"/>
      </tp>
      <tp t="s">
        <v>#N/A N/A</v>
        <stp/>
        <stp>##V3_BDPV12</stp>
        <stp>600325 CH Equity</stp>
        <stp>RTG_SP_LT_LC_ISSUER_CREDIT</stp>
        <stp>[1.Weekly Download.xlsm]Coded!R243C61</stp>
        <tr r="BI243" s="14"/>
      </tp>
      <tp t="s">
        <v>BBB+</v>
        <stp/>
        <stp>##V3_BDPV12</stp>
        <stp>600030 CH Equity</stp>
        <stp>RTG_SP_LT_LC_ISSUER_CREDIT</stp>
        <stp>[1.Weekly Download.xlsm]Coded!R107C61</stp>
        <tr r="BI107" s="14"/>
        <tr r="BI107" s="14"/>
      </tp>
      <tp t="s">
        <v>BBB-</v>
        <stp/>
        <stp>##V3_BDPV12</stp>
        <stp>300059 CH Equity</stp>
        <stp>RTG_SP_LT_LC_ISSUER_CREDIT</stp>
        <stp>[1.Weekly Download.xlsm]Coded!R130C61</stp>
        <tr r="BI130" s="14"/>
        <tr r="BI130" s="14"/>
      </tp>
      <tp t="s">
        <v>NR</v>
        <stp/>
        <stp>##V3_BDPV12</stp>
        <stp>000961 CH Equity</stp>
        <stp>RTG_SP_LT_FC_ISSUER_CREDIT</stp>
        <stp>[1.Weekly Download.xlsm]Coded!R198C23</stp>
        <tr r="W198" s="14"/>
        <tr r="W198" s="14"/>
        <tr r="W198" s="14"/>
      </tp>
      <tp t="s">
        <v>BBB</v>
        <stp/>
        <stp>##V3_BDPV12</stp>
        <stp>000776 CH Equity</stp>
        <stp>RTG_SP_LT_LC_ISSUER_CREDIT</stp>
        <stp>[1.Weekly Download.xlsm]Coded!R154C61</stp>
        <tr r="BI154" s="14"/>
        <tr r="BI154" s="14"/>
      </tp>
      <tp t="s">
        <v>#N/A N/A</v>
        <stp/>
        <stp>##V3_BDPV12</stp>
        <stp>600705 CH Equity</stp>
        <stp>RTG_SP_LT_LC_ISSUER_CREDIT</stp>
        <stp>[1.Weekly Download.xlsm]Coded!R143C61</stp>
        <tr r="BI143" s="14"/>
      </tp>
      <tp t="s">
        <v>#N/A N/A</v>
        <stp/>
        <stp>##V3_BDPV12</stp>
        <stp>600705 CH Equity</stp>
        <stp>RTG_SP_LT_LC_ISSUER_CREDIT</stp>
        <stp>[1.Weekly Download.xlsm]Coded!R173C61</stp>
        <tr r="BI173" s="14"/>
      </tp>
      <tp t="s">
        <v>NR</v>
        <stp/>
        <stp>##V3_BDPV12</stp>
        <stp>600466 CH Equity</stp>
        <stp>RTG_SP_LT_LC_ISSUER_CREDIT</stp>
        <stp>[1.Weekly Download.xlsm]Coded!R263C61</stp>
        <tr r="BI263" s="14"/>
        <tr r="BI263" s="14"/>
      </tp>
      <tp t="s">
        <v>#N/A N/A</v>
        <stp/>
        <stp>##V3_BDPV12</stp>
        <stp>600705 CH Equity</stp>
        <stp>RTG_SP_LT_LC_ISSUER_CREDIT</stp>
        <stp>[1.Weekly Download.xlsm]Coded!R100C61</stp>
        <tr r="BI100" s="14"/>
      </tp>
      <tp t="s">
        <v>Nanjing Jiangning Economic Tec</v>
        <stp/>
        <stp>##V3_BDPV12</stp>
        <stp>39970448 CompanyID</stp>
        <stp>Name</stp>
        <stp>[1.Weekly Download.xlsm]Coded!R142C7</stp>
        <tr r="G142" s="14"/>
        <tr r="G142" s="14"/>
      </tp>
      <tp t="s">
        <v>NR</v>
        <stp/>
        <stp>##V3_BDPV12</stp>
        <stp>000961 CH Equity</stp>
        <stp>RTG_SP_LT_FC_ISSUER_CREDIT</stp>
        <stp>[1.Weekly Download.xlsm]Coded!R285C23</stp>
        <tr r="W285" s="14"/>
        <tr r="W285" s="14"/>
        <tr r="W285" s="14"/>
      </tp>
      <tp t="s">
        <v>#N/A N/A</v>
        <stp/>
        <stp>##V3_BDPV12</stp>
        <stp>600705 CH Equity</stp>
        <stp>RTG_SP_LT_LC_ISSUER_CREDIT</stp>
        <stp>[1.Weekly Download.xlsm]Coded!R246C61</stp>
        <tr r="BI246" s="14"/>
      </tp>
      <tp t="s">
        <v>NR</v>
        <stp/>
        <stp>##V3_BDPV12</stp>
        <stp>000961 CH Equity</stp>
        <stp>RTG_SP_LT_FC_ISSUER_CREDIT</stp>
        <stp>[1.Weekly Download.xlsm]Coded!R233C23</stp>
        <tr r="W233" s="14"/>
        <tr r="W233" s="14"/>
        <tr r="W233" s="14"/>
      </tp>
      <tp t="s">
        <v>#N/A N/A</v>
        <stp/>
        <stp>##V3_BDPV12</stp>
        <stp>600705 CH Equity</stp>
        <stp>RTG_SP_LT_LC_ISSUER_CREDIT</stp>
        <stp>[1.Weekly Download.xlsm]Coded!R235C61</stp>
        <tr r="BI235" s="14"/>
      </tp>
      <tp t="s">
        <v>NR</v>
        <stp/>
        <stp>##V3_BDPV12</stp>
        <stp>000671 CH Equity</stp>
        <stp>RTG_SP_LT_LC_ISSUER_CREDIT</stp>
        <stp>[1.Weekly Download.xlsm]Coded!R262C61</stp>
        <tr r="BI262" s="14"/>
        <tr r="BI262" s="14"/>
      </tp>
      <tp t="s">
        <v>BBB-</v>
        <stp/>
        <stp>##V3_BDPV12</stp>
        <stp>600803 CH Equity</stp>
        <stp>RTG_SP_LT_FC_ISSUER_CREDIT</stp>
        <stp>[1.Weekly Download.xlsm]Coded!R222C23</stp>
        <tr r="W222" s="14"/>
        <tr r="W222" s="14"/>
        <tr r="W222" s="14"/>
      </tp>
      <tp t="s">
        <v>NR</v>
        <stp/>
        <stp>##V3_BDPV12</stp>
        <stp>000671 CH Equity</stp>
        <stp>RTG_SP_LT_LC_ISSUER_CREDIT</stp>
        <stp>[1.Weekly Download.xlsm]Coded!R204C61</stp>
        <tr r="BI204" s="14"/>
        <tr r="BI204" s="14"/>
      </tp>
      <tp t="s">
        <v>NR</v>
        <stp/>
        <stp>##V3_BDPV12</stp>
        <stp>000671 CH Equity</stp>
        <stp>RTG_SP_LT_LC_ISSUER_CREDIT</stp>
        <stp>[1.Weekly Download.xlsm]Coded!R223C61</stp>
        <tr r="BI223" s="14"/>
        <tr r="BI223" s="14"/>
      </tp>
      <tp t="s">
        <v>NR</v>
        <stp/>
        <stp>##V3_BDPV12</stp>
        <stp>000961 CH Equity</stp>
        <stp>RTG_SP_LT_LC_ISSUER_CREDIT</stp>
        <stp>[1.Weekly Download.xlsm]Coded!R285C61</stp>
        <tr r="BI285" s="14"/>
        <tr r="BI285" s="14"/>
      </tp>
      <tp t="s">
        <v>BBB-</v>
        <stp/>
        <stp>##V3_BDPV12</stp>
        <stp>600918 CH Equity</stp>
        <stp>RTG_SP_LT_LC_ISSUER_CREDIT</stp>
        <stp>[1.Weekly Download.xlsm]Coded!R283C61</stp>
        <tr r="BI283" s="14"/>
        <tr r="BI283" s="14"/>
      </tp>
      <tp t="s">
        <v>#N/A N/A</v>
        <stp/>
        <stp>##V3_BDPV12</stp>
        <stp>600705 CH Equity</stp>
        <stp>RTG_SP_LT_FC_ISSUER_CREDIT</stp>
        <stp>[1.Weekly Download.xlsm]Coded!R246C23</stp>
        <tr r="W246" s="14"/>
        <tr r="W246" s="14"/>
      </tp>
      <tp t="s">
        <v>NR</v>
        <stp/>
        <stp>##V3_BDPV12</stp>
        <stp>000961 CH Equity</stp>
        <stp>RTG_SP_LT_LC_ISSUER_CREDIT</stp>
        <stp>[1.Weekly Download.xlsm]Coded!R233C61</stp>
        <tr r="BI233" s="14"/>
        <tr r="BI233" s="14"/>
      </tp>
      <tp t="s">
        <v>NR</v>
        <stp/>
        <stp>##V3_BDPV12</stp>
        <stp>000671 CH Equity</stp>
        <stp>RTG_SP_LT_FC_ISSUER_CREDIT</stp>
        <stp>[1.Weekly Download.xlsm]Coded!R262C23</stp>
        <tr r="W262" s="14"/>
        <tr r="W262" s="14"/>
        <tr r="W262" s="14"/>
      </tp>
      <tp t="s">
        <v>NR</v>
        <stp/>
        <stp>##V3_BDPV12</stp>
        <stp>000671 CH Equity</stp>
        <stp>RTG_SP_LT_FC_ISSUER_CREDIT</stp>
        <stp>[1.Weekly Download.xlsm]Coded!R223C23</stp>
        <tr r="W223" s="14"/>
        <tr r="W223" s="14"/>
        <tr r="W223" s="14"/>
      </tp>
      <tp t="s">
        <v>BBB-</v>
        <stp/>
        <stp>##V3_BDPV12</stp>
        <stp>600803 CH Equity</stp>
        <stp>RTG_SP_LT_LC_ISSUER_CREDIT</stp>
        <stp>[1.Weekly Download.xlsm]Coded!R222C61</stp>
        <tr r="BI222" s="14"/>
        <tr r="BI222" s="14"/>
      </tp>
      <tp t="s">
        <v>NR</v>
        <stp/>
        <stp>##V3_BDPV12</stp>
        <stp>000671 CH Equity</stp>
        <stp>RTG_SP_LT_FC_ISSUER_CREDIT</stp>
        <stp>[1.Weekly Download.xlsm]Coded!R204C23</stp>
        <tr r="W204" s="14"/>
        <tr r="W204" s="14"/>
        <tr r="W204" s="14"/>
      </tp>
      <tp t="s">
        <v>NR</v>
        <stp/>
        <stp>##V3_BDPV12</stp>
        <stp>000961 CH Equity</stp>
        <stp>RTG_SP_LT_LC_ISSUER_CREDIT</stp>
        <stp>[1.Weekly Download.xlsm]Coded!R198C61</stp>
        <tr r="BI198" s="14"/>
        <tr r="BI198" s="14"/>
      </tp>
      <tp t="s">
        <v>NR</v>
        <stp/>
        <stp>##V3_BDPV12</stp>
        <stp>600466 CH Equity</stp>
        <stp>RTG_SP_LT_FC_ISSUER_CREDIT</stp>
        <stp>[1.Weekly Download.xlsm]Coded!R263C23</stp>
        <tr r="W263" s="14"/>
        <tr r="W263" s="14"/>
        <tr r="W263" s="14"/>
      </tp>
      <tp t="s">
        <v>#N/A N/A</v>
        <stp/>
        <stp>##V3_BDPV12</stp>
        <stp>600325 CH Equity</stp>
        <stp>RTG_SP_LT_FC_ISSUER_CREDIT</stp>
        <stp>[1.Weekly Download.xlsm]Coded!R243C23</stp>
        <tr r="W243" s="14"/>
        <tr r="W243" s="14"/>
      </tp>
      <tp t="s">
        <v>#N/A N/A</v>
        <stp/>
        <stp>##V3_BDPV12</stp>
        <stp>600369 CH Equity</stp>
        <stp>RTG_SP_LT_FC_ISSUER_CREDIT</stp>
        <stp>[1.Weekly Download.xlsm]Coded!R245C23</stp>
        <tr r="W245" s="14"/>
        <tr r="W245" s="14"/>
      </tp>
      <tp t="s">
        <v>BBB-</v>
        <stp/>
        <stp>##V3_BDPV12</stp>
        <stp>300059 CH Equity</stp>
        <stp>RTG_SP_LT_FC_ISSUER_CREDIT</stp>
        <stp>[1.Weekly Download.xlsm]Coded!R130C23</stp>
        <tr r="W130" s="14"/>
        <tr r="W130" s="14"/>
        <tr r="W130" s="14"/>
      </tp>
      <tp t="s">
        <v>#N/A N/A</v>
        <stp/>
        <stp>##V3_BDPV12</stp>
        <stp>XS2266935993 Corp</stp>
        <stp>RTG_MOODY</stp>
        <stp>[1.Weekly Download.xlsm]Coded!R169C8</stp>
        <tr r="H169" s="14"/>
      </tp>
      <tp t="s">
        <v>Baa3</v>
        <stp/>
        <stp>##V3_BDPV12</stp>
        <stp>XS2291799778 Corp</stp>
        <stp>RTG_MOODY</stp>
        <stp>[1.Weekly Download.xlsm]Coded!R250C8</stp>
        <tr r="H250" s="14"/>
        <tr r="H250" s="14"/>
      </tp>
      <tp t="s">
        <v>China Everbright Bank Co Ltd/S</v>
        <stp/>
        <stp>##V3_BDPV12</stp>
        <stp>1773866D AU Equity</stp>
        <stp>ISSUER</stp>
        <stp>[1.Weekly Download.xlsm]Coded!R9C37</stp>
        <tr r="AK9" s="14"/>
        <tr r="AK9" s="14"/>
      </tp>
      <tp t="s">
        <v>#N/A N/A</v>
        <stp/>
        <stp>##V3_BDPV12</stp>
        <stp>G238098 Corp</stp>
        <stp>RTG_MDY_ISSUER</stp>
        <stp>[1.Weekly Download.xlsm]Coded!R46C11</stp>
        <tr r="K46" s="14"/>
      </tp>
      <tp t="s">
        <v>#N/A N/A</v>
        <stp/>
        <stp>##V3_BDPV12</stp>
        <stp>XS2336271510 Corp</stp>
        <stp>RTG_MOODY</stp>
        <stp>[1.Weekly Download.xlsm]Coded!R215C8</stp>
        <tr r="H215" s="14"/>
      </tp>
      <tp t="s">
        <v>A2</v>
        <stp/>
        <stp>##V3_BDPV12</stp>
        <stp>XS2406547765 Corp</stp>
        <stp>RTG_MOODY</stp>
        <stp>[1.Weekly Download.xlsm]Coded!R117C8</stp>
        <tr r="H117" s="14"/>
        <tr r="H117" s="14"/>
      </tp>
      <tp t="s">
        <v>#N/A N/A</v>
        <stp/>
        <stp>##V3_BDPV12</stp>
        <stp>XS2334068645 Corp</stp>
        <stp>RTG_MOODY</stp>
        <stp>[1.Weekly Download.xlsm]Coded!R224C8</stp>
        <tr r="H224" s="14"/>
      </tp>
      <tp t="s">
        <v>A3</v>
        <stp/>
        <stp>##V3_BDPV12</stp>
        <stp>XS2351320366 Corp</stp>
        <stp>RTG_MOODY</stp>
        <stp>[1.Weekly Download.xlsm]Coded!R194C8</stp>
        <tr r="H194" s="14"/>
        <tr r="H194" s="14"/>
      </tp>
      <tp t="s">
        <v>#N/A N/A</v>
        <stp/>
        <stp>##V3_BDPV12</stp>
        <stp>XS2382274376 Corp</stp>
        <stp>RTG_MOODY</stp>
        <stp>[1.Weekly Download.xlsm]Coded!R157C8</stp>
        <tr r="H157" s="14"/>
      </tp>
      <tp t="s">
        <v>WR</v>
        <stp/>
        <stp>##V3_BDPV12</stp>
        <stp>XS2127478316 Corp</stp>
        <stp>RTG_MOODY</stp>
        <stp>[1.Weekly Download.xlsm]Coded!R252C8</stp>
        <tr r="H252" s="14"/>
        <tr r="H252" s="14"/>
      </tp>
      <tp t="s">
        <v>Ba2</v>
        <stp/>
        <stp>##V3_BDPV12</stp>
        <stp>XS2467774209 Corp</stp>
        <stp>RTG_MOODY</stp>
        <stp>[1.Weekly Download.xlsm]Coded!R103C8</stp>
        <tr r="H103" s="14"/>
        <tr r="H103" s="14"/>
      </tp>
      <tp t="s">
        <v>WR</v>
        <stp/>
        <stp>##V3_BDPV12</stp>
        <stp>XS2194192360 Corp</stp>
        <stp>RTG_MOODY</stp>
        <stp>[1.Weekly Download.xlsm]Coded!R291C8</stp>
        <tr r="H291" s="14"/>
        <tr r="H291" s="14"/>
      </tp>
      <tp t="s">
        <v>A</v>
        <stp/>
        <stp>##V3_BDPV12</stp>
        <stp>3988 HK Equity</stp>
        <stp>RTG_FITCH_LT_ISSUER_DEFAULT</stp>
        <stp>[1.Weekly Download.xlsm]Coded!R11C62</stp>
        <tr r="BJ11" s="14"/>
        <tr r="BJ11" s="14"/>
      </tp>
      <tp t="s">
        <v>BBB+</v>
        <stp/>
        <stp>##V3_BDPV12</stp>
        <stp>3908 HK Equity</stp>
        <stp>RTG_FITCH_LT_ISSUER_DEFAULT</stp>
        <stp>[1.Weekly Download.xlsm]Coded!R25C62</stp>
        <tr r="BJ25" s="14"/>
        <tr r="BJ25" s="14"/>
      </tp>
      <tp t="s">
        <v>#N/A N/A</v>
        <stp/>
        <stp>##V3_BDPV12</stp>
        <stp>XS2357111090 Corp</stp>
        <stp>RTG_MOODY</stp>
        <stp>[1.Weekly Download.xlsm]Coded!R171C8</stp>
        <tr r="H171" s="14"/>
      </tp>
      <tp t="s">
        <v>700 HK</v>
        <stp/>
        <stp>##V3_BDPV12</stp>
        <stp>US88032XBD57 Corp</stp>
        <stp>ISSUER_EQUITY_TICKER</stp>
        <stp>[1.Weekly Download.xlsm]Coded!R228C35</stp>
        <tr r="AI228" s="14"/>
        <tr r="AI228" s="14"/>
      </tp>
      <tp t="s">
        <v>700 HK</v>
        <stp/>
        <stp>##V3_BDPV12</stp>
        <stp>US88032XBD57 Corp</stp>
        <stp>ISSUER_EQUITY_TICKER</stp>
        <stp>[1.Weekly Download.xlsm]Coded!R228C37</stp>
        <tr r="AK228" s="14"/>
        <tr r="AK228" s="14"/>
      </tp>
      <tp t="s">
        <v>#N/A N/A</v>
        <stp/>
        <stp>##V3_BDPV12</stp>
        <stp>XS2297070190 Corp</stp>
        <stp>RTG_MOODY</stp>
        <stp>[1.Weekly Download.xlsm]Coded!R240C8</stp>
        <tr r="H240" s="14"/>
      </tp>
      <tp t="s">
        <v>#N/A N/A</v>
        <stp/>
        <stp>##V3_BDPV12</stp>
        <stp>XS2371893533 Corp</stp>
        <stp>RTG_MOODY</stp>
        <stp>[1.Weekly Download.xlsm]Coded!R172C8</stp>
        <tr r="H172" s="14"/>
      </tp>
      <tp t="s">
        <v>#N/A N/A</v>
        <stp/>
        <stp>##V3_BDPV12</stp>
        <stp>XS2384248790 Corp</stp>
        <stp>RTG_MOODY</stp>
        <stp>[1.Weekly Download.xlsm]Coded!R155C8</stp>
        <tr r="H155" s="14"/>
      </tp>
      <tp t="s">
        <v>#N/A N/A</v>
        <stp/>
        <stp>##V3_BDPV12</stp>
        <stp>XS2403477099 Corp</stp>
        <stp>RTG_MOODY</stp>
        <stp>[1.Weekly Download.xlsm]Coded!R135C8</stp>
        <tr r="H135" s="14"/>
      </tp>
      <tp t="s">
        <v>Baa2</v>
        <stp/>
        <stp>##V3_BDPV12</stp>
        <stp>XS2447552089 Corp</stp>
        <stp>RTG_MOODY</stp>
        <stp>[1.Weekly Download.xlsm]Coded!R101C8</stp>
        <tr r="H101" s="14"/>
        <tr r="H101" s="14"/>
      </tp>
      <tp t="s">
        <v>#N/A N/A</v>
        <stp/>
        <stp>##V3_BDPV12</stp>
        <stp>XS2278537787 Corp</stp>
        <stp>RTG_MOODY</stp>
        <stp>[1.Weekly Download.xlsm]Coded!R239C8</stp>
        <tr r="H239" s="14"/>
      </tp>
      <tp t="s">
        <v>#N/A N/A</v>
        <stp/>
        <stp>##V3_BDPV12</stp>
        <stp>XS2125422290 Corp</stp>
        <stp>RTG_MOODY</stp>
        <stp>[1.Weekly Download.xlsm]Coded!R311C8</stp>
        <tr r="H311" s="14"/>
      </tp>
      <tp t="s">
        <v>A</v>
        <stp/>
        <stp>##V3_BDPV12</stp>
        <stp>3328 HK Equity</stp>
        <stp>RTG_FITCH_LT_ISSUER_DEFAULT</stp>
        <stp>[1.Weekly Download.xlsm]Coded!R75C62</stp>
        <tr r="BJ75" s="14"/>
        <tr r="BJ75" s="14"/>
      </tp>
      <tp t="s">
        <v>A</v>
        <stp/>
        <stp>##V3_BDPV12</stp>
        <stp>3328 HK Equity</stp>
        <stp>RTG_FITCH_LT_ISSUER_DEFAULT</stp>
        <stp>[1.Weekly Download.xlsm]Coded!R78C62</stp>
        <tr r="BJ78" s="14"/>
        <tr r="BJ78" s="14"/>
      </tp>
      <tp t="s">
        <v>A</v>
        <stp/>
        <stp>##V3_BDPV12</stp>
        <stp>3328 HK Equity</stp>
        <stp>RTG_FITCH_LT_ISSUER_DEFAULT</stp>
        <stp>[1.Weekly Download.xlsm]Coded!R63C62</stp>
        <tr r="BJ63" s="14"/>
        <tr r="BJ63" s="14"/>
      </tp>
      <tp t="s">
        <v>#N/A N/A</v>
        <stp/>
        <stp>##V3_BDPV12</stp>
        <stp>13903500 CompanyID</stp>
        <stp>RTG_FITCH_LT_ISSUER_DEFAULT</stp>
        <stp>[1.Weekly Download.xlsm]Coded!R122C42</stp>
        <tr r="AP122" s="14"/>
        <tr r="AP122" s="14"/>
      </tp>
      <tp t="s">
        <v>A</v>
        <stp/>
        <stp>##V3_BDPV12</stp>
        <stp>3328 HK Equity</stp>
        <stp>RTG_FITCH_LT_ISSUER_DEFAULT</stp>
        <stp>[1.Weekly Download.xlsm]Coded!R14C62</stp>
        <tr r="BJ14" s="14"/>
        <tr r="BJ14" s="14"/>
      </tp>
      <tp t="s">
        <v>Baa2</v>
        <stp/>
        <stp>##V3_BDPV12</stp>
        <stp>XS2377688093 Corp</stp>
        <stp>RTG_MOODY</stp>
        <stp>[1.Weekly Download.xlsm]Coded!R141C8</stp>
        <tr r="H141" s="14"/>
        <tr r="H141" s="14"/>
      </tp>
      <tp t="s">
        <v>#N/A N/A</v>
        <stp/>
        <stp>##V3_BDPV12</stp>
        <stp>XS2280636494 Corp</stp>
        <stp>RTG_MOODY</stp>
        <stp>[1.Weekly Download.xlsm]Coded!R242C8</stp>
        <tr r="H242" s="14"/>
      </tp>
      <tp t="s">
        <v>#N/A N/A</v>
        <stp/>
        <stp>##V3_BDPV12</stp>
        <stp>G238096 Corp</stp>
        <stp>RTG_MDY_ISSUER</stp>
        <stp>[1.Weekly Download.xlsm]Coded!R50C11</stp>
        <tr r="K50" s="14"/>
      </tp>
      <tp t="s">
        <v>#N/A N/A</v>
        <stp/>
        <stp>##V3_BDPV12</stp>
        <stp>XS2358354012 Corp</stp>
        <stp>GUARANTOR</stp>
        <stp>[1.Weekly Download.xlsm]Coded!R188C5</stp>
        <tr r="E188" s="14"/>
      </tp>
      <tp t="s">
        <v>SCIENCE CITY GZ INV GRP</v>
        <stp/>
        <stp>##V3_BDPV12</stp>
        <stp>XS2310752758 Corp</stp>
        <stp>GUARANTOR</stp>
        <stp>[1.Weekly Download.xlsm]Coded!R237C5</stp>
        <tr r="E237" s="14"/>
        <tr r="E237" s="14"/>
      </tp>
      <tp t="s">
        <v>LANGUANG DEVELOPMENT</v>
        <stp/>
        <stp>##V3_BDPV12</stp>
        <stp>XS2280569364 Corp</stp>
        <stp>GUARANTOR</stp>
        <stp>[1.Weekly Download.xlsm]Coded!R263C5</stp>
        <tr r="E263" s="14"/>
        <tr r="E263" s="14"/>
      </tp>
      <tp t="s">
        <v>CSSC HK SHIPPING CO LTD</v>
        <stp/>
        <stp>##V3_BDPV12</stp>
        <stp>XS2100650758 Corp</stp>
        <stp>GUARANTOR</stp>
        <stp>[1.Weekly Download.xlsm]Coded!R317C5</stp>
        <tr r="E317" s="14"/>
        <tr r="E317" s="14"/>
      </tp>
      <tp t="s">
        <v>SCIENCE CITY GZ INV GRP</v>
        <stp/>
        <stp>##V3_BDPV12</stp>
        <stp>XS2322572459 Corp</stp>
        <stp>GUARANTOR</stp>
        <stp>[1.Weekly Download.xlsm]Coded!R236C5</stp>
        <tr r="E236" s="14"/>
        <tr r="E236" s="14"/>
      </tp>
      <tp t="s">
        <v>MULTIPLE GUARANTORS</v>
        <stp/>
        <stp>##V3_BDPV12</stp>
        <stp>XS2385820597 Corp</stp>
        <stp>GUARANTOR</stp>
        <stp>[1.Weekly Download.xlsm]Coded!R140C5</stp>
        <tr r="E140" s="14"/>
        <tr r="E140" s="14"/>
      </tp>
      <tp t="s">
        <v>#N/A N/A</v>
        <stp/>
        <stp>##V3_BDPV12</stp>
        <stp>XS2456820690 Corp</stp>
        <stp>GUARANTOR</stp>
        <stp>[1.Weekly Download.xlsm]Coded!R110C5</stp>
        <tr r="E110" s="14"/>
      </tp>
      <tp t="s">
        <v>STATE POWER INVESTMENT</v>
        <stp/>
        <stp>##V3_BDPV12</stp>
        <stp>XS2208275854 Corp</stp>
        <stp>GUARANTOR</stp>
        <stp>[1.Weekly Download.xlsm]Coded!R290C5</stp>
        <tr r="E290" s="14"/>
        <tr r="E290" s="14"/>
      </tp>
      <tp t="s">
        <v>#N/A N/A</v>
        <stp/>
        <stp>##V3_BDPV12</stp>
        <stp>XS2344386540 Corp</stp>
        <stp>GUARANTOR</stp>
        <stp>[1.Weekly Download.xlsm]Coded!R211C5</stp>
        <tr r="E211" s="14"/>
      </tp>
      <tp t="s">
        <v>SUBSIDIARIES</v>
        <stp/>
        <stp>##V3_BDPV12</stp>
        <stp>XS2341214059 Corp</stp>
        <stp>GUARANTOR</stp>
        <stp>[1.Weekly Download.xlsm]Coded!R221C5</stp>
        <tr r="E221" s="14"/>
        <tr r="E221" s="14"/>
      </tp>
      <tp t="s">
        <v>#N/A N/A</v>
        <stp/>
        <stp>##V3_BDPV12</stp>
        <stp>G238039 Corp</stp>
        <stp>GUARANTOR_NAME</stp>
        <stp>[1.Weekly Download.xlsm]Coded!R58C44</stp>
        <tr r="AR58" s="14"/>
      </tp>
      <tp t="s">
        <v>SUBSIDIARIES</v>
        <stp/>
        <stp>##V3_BDPV12</stp>
        <stp>XS2277613423 Corp</stp>
        <stp>GUARANTOR</stp>
        <stp>[1.Weekly Download.xlsm]Coded!R253C5</stp>
        <tr r="E253" s="14"/>
        <tr r="E253" s="14"/>
      </tp>
      <tp t="s">
        <v>AVIC INTERNATIONAL LEASI</v>
        <stp/>
        <stp>##V3_BDPV12</stp>
        <stp>XS2364590716 Corp</stp>
        <stp>GUARANTOR</stp>
        <stp>[1.Weekly Download.xlsm]Coded!R173C5</stp>
        <tr r="E173" s="14"/>
        <tr r="E173" s="14"/>
      </tp>
      <tp t="s">
        <v>CHINA SECURITIES FINANCE</v>
        <stp/>
        <stp>##V3_BDPV12</stp>
        <stp>XS2209330161 Corp</stp>
        <stp>GUARANTOR</stp>
        <stp>[1.Weekly Download.xlsm]Coded!R288C5</stp>
        <tr r="E288" s="14"/>
        <tr r="E288" s="14"/>
      </tp>
      <tp t="s">
        <v>CHINA GREAT WALL AMC</v>
        <stp/>
        <stp>##V3_BDPV12</stp>
        <stp>XS2471127584 Corp</stp>
        <stp>GUARANTOR</stp>
        <stp>[1.Weekly Download.xlsm]Coded!R104C5</stp>
        <tr r="E104" s="14"/>
        <tr r="E104" s="14"/>
      </tp>
      <tp t="s">
        <v>SHANDONG IRON &amp; STEEL</v>
        <stp/>
        <stp>##V3_BDPV12</stp>
        <stp>XS2314627089 Corp</stp>
        <stp>GUARANTOR</stp>
        <stp>[1.Weekly Download.xlsm]Coded!R174C5</stp>
        <tr r="E174" s="14"/>
        <tr r="E174" s="14"/>
      </tp>
      <tp t="s">
        <v>#N/A N/A</v>
        <stp/>
        <stp>##V3_BDPV12</stp>
        <stp>G238030 Corp</stp>
        <stp>GUARANTOR_NAME</stp>
        <stp>[1.Weekly Download.xlsm]Coded!R64C44</stp>
        <tr r="AR64" s="14"/>
      </tp>
      <tp t="s">
        <v>HK</v>
        <stp/>
        <stp>##V3_BDPV12</stp>
        <stp>2768 HK Equity</stp>
        <stp>EQY_PRIM_SECURITY_PRIM_EXCH</stp>
        <stp>[1.Weekly Download.xlsm]Coded!R177C35</stp>
        <tr r="AI177" s="14"/>
        <tr r="AI177" s="14"/>
      </tp>
      <tp t="s">
        <v>HK</v>
        <stp/>
        <stp>##V3_BDPV12</stp>
        <stp>2768 HK Equity</stp>
        <stp>EQY_PRIM_SECURITY_PRIM_EXCH</stp>
        <stp>[1.Weekly Download.xlsm]Coded!R256C35</stp>
        <tr r="AI256" s="14"/>
        <tr r="AI256" s="14"/>
      </tp>
      <tp t="s">
        <v>HK</v>
        <stp/>
        <stp>##V3_BDPV12</stp>
        <stp>2768 HK Equity</stp>
        <stp>EQY_PRIM_SECURITY_PRIM_EXCH</stp>
        <stp>[1.Weekly Download.xlsm]Coded!R216C35</stp>
        <tr r="AI216" s="14"/>
        <tr r="AI216" s="14"/>
      </tp>
      <tp t="s">
        <v>#N/A N/A</v>
        <stp/>
        <stp>##V3_BDPV12</stp>
        <stp>G238032 Corp</stp>
        <stp>GUARANTOR_NAME</stp>
        <stp>[1.Weekly Download.xlsm]Coded!R67C44</stp>
        <tr r="AR67" s="14"/>
      </tp>
      <tp t="s">
        <v>SHANDONG FINANCE INV GRP</v>
        <stp/>
        <stp>##V3_BDPV12</stp>
        <stp>XS2327841057 Corp</stp>
        <stp>GUARANTOR</stp>
        <stp>[1.Weekly Download.xlsm]Coded!R207C5</stp>
        <tr r="E207" s="14"/>
        <tr r="E207" s="14"/>
      </tp>
      <tp t="s">
        <v>HK</v>
        <stp/>
        <stp>##V3_BDPV12</stp>
        <stp>2772 HK Equity</stp>
        <stp>EQY_PRIM_SECURITY_PRIM_EXCH</stp>
        <stp>[1.Weekly Download.xlsm]Coded!R254C35</stp>
        <tr r="AI254" s="14"/>
        <tr r="AI254" s="14"/>
      </tp>
      <tp t="s">
        <v>HK</v>
        <stp/>
        <stp>##V3_BDPV12</stp>
        <stp>2772 HK Equity</stp>
        <stp>EQY_PRIM_SECURITY_PRIM_EXCH</stp>
        <stp>[1.Weekly Download.xlsm]Coded!R271C35</stp>
        <tr r="AI271" s="14"/>
        <tr r="AI271" s="14"/>
      </tp>
      <tp t="s">
        <v>HK</v>
        <stp/>
        <stp>##V3_BDPV12</stp>
        <stp>2772 HK Equity</stp>
        <stp>EQY_PRIM_SECURITY_PRIM_EXCH</stp>
        <stp>[1.Weekly Download.xlsm]Coded!R221C35</stp>
        <tr r="AI221" s="14"/>
        <tr r="AI221" s="14"/>
      </tp>
      <tp t="s">
        <v>#N/A N/A</v>
        <stp/>
        <stp>##V3_BDPV12</stp>
        <stp>G228032 Corp</stp>
        <stp>GUARANTOR_NAME</stp>
        <stp>[1.Weekly Download.xlsm]Coded!R81C44</stp>
        <tr r="AR81" s="14"/>
      </tp>
      <tp t="s">
        <v>Baa3</v>
        <stp/>
        <stp>##V3_BDPV12</stp>
        <stp>0967746D CH Equity</stp>
        <stp>RTG_MDY_ISSUER</stp>
        <stp>[1.Weekly Download.xlsm]Coded!R84C59</stp>
        <tr r="BG84" s="14"/>
        <tr r="BG84" s="14"/>
      </tp>
      <tp t="s">
        <v>Baa3</v>
        <stp/>
        <stp>##V3_BDPV12</stp>
        <stp>0967746D CH Equity</stp>
        <stp>RTG_MDY_ISSUER</stp>
        <stp>[1.Weekly Download.xlsm]Coded!R85C59</stp>
        <tr r="BG85" s="14"/>
        <tr r="BG85" s="14"/>
      </tp>
      <tp>
        <v>500000000</v>
        <stp/>
        <stp>##V3_BDPV12</stp>
        <stp>US88032XBA19 Corp</stp>
        <stp>AMT_ISSUED</stp>
        <stp>[1.Weekly Download.xlsm]Coded!R230C53</stp>
        <tr r="BA230" s="14"/>
        <tr r="BA230" s="14"/>
      </tp>
      <tp t="s">
        <v>23/5/2031</v>
        <stp/>
        <stp>##V3_BDPV12</stp>
        <stp>US056752AU22 Corp</stp>
        <stp>NXT_CALL_DT</stp>
        <stp>[1.Weekly Download.xlsm]Coded!R165C50</stp>
        <tr r="AX165" s="14"/>
        <tr r="AX165" s="14"/>
        <tr r="AX165" s="14"/>
      </tp>
      <tp t="s">
        <v>A</v>
        <stp/>
        <stp>##V3_BDPV12</stp>
        <stp>US056752AV05 Corp</stp>
        <stp>RTG_FITCH_LT_ISSUER_DEFAULT</stp>
        <stp>[1.Weekly Download.xlsm]Coded!R164C16</stp>
        <tr r="P164" s="14"/>
        <tr r="P164" s="14"/>
      </tp>
      <tp t="s">
        <v>A</v>
        <stp/>
        <stp>##V3_BDPV12</stp>
        <stp>US056752AU22 Corp</stp>
        <stp>RTG_FITCH_LT_ISSUER_DEFAULT</stp>
        <stp>[1.Weekly Download.xlsm]Coded!R165C16</stp>
        <tr r="P165" s="14"/>
        <tr r="P165" s="14"/>
      </tp>
      <tp t="s">
        <v>23/1/2027</v>
        <stp/>
        <stp>##V3_BDPV12</stp>
        <stp>US056752AV05 Corp</stp>
        <stp>NXT_CALL_DT</stp>
        <stp>[1.Weekly Download.xlsm]Coded!R164C50</stp>
        <tr r="AX164" s="14"/>
        <tr r="AX164" s="14"/>
        <tr r="AX164" s="14"/>
      </tp>
      <tp t="s">
        <v>#N/A Invalid Security</v>
        <stp/>
        <stp>##V3_BDPV12</stp>
        <stp xml:space="preserve">  CompanyID</stp>
        <stp>NAME</stp>
        <stp>[1.Weekly Download.xlsm]Coded!R69C39</stp>
        <tr r="AM69" s="14"/>
      </tp>
      <tp t="s">
        <v>#N/A Invalid Security</v>
        <stp/>
        <stp>##V3_BDPV12</stp>
        <stp xml:space="preserve">  CompanyID</stp>
        <stp>NAME</stp>
        <stp>[1.Weekly Download.xlsm]Coded!R60C39</stp>
        <tr r="AM60" s="14"/>
      </tp>
      <tp t="s">
        <v>#N/A Invalid Security</v>
        <stp/>
        <stp>##V3_BDPV12</stp>
        <stp xml:space="preserve">  CompanyID</stp>
        <stp>NAME</stp>
        <stp>[1.Weekly Download.xlsm]Coded!R78C39</stp>
        <tr r="AM78" s="14"/>
      </tp>
      <tp t="s">
        <v>#N/A Invalid Security</v>
        <stp/>
        <stp>##V3_BDPV12</stp>
        <stp xml:space="preserve">  CompanyID</stp>
        <stp>NAME</stp>
        <stp>[1.Weekly Download.xlsm]Coded!R51C39</stp>
        <tr r="AM51" s="14"/>
      </tp>
      <tp t="s">
        <v>#N/A Invalid Security</v>
        <stp/>
        <stp>##V3_BDPV12</stp>
        <stp xml:space="preserve">  CompanyID</stp>
        <stp>NAME</stp>
        <stp>[1.Weekly Download.xlsm]Coded!R87C39</stp>
        <tr r="AM87" s="14"/>
      </tp>
      <tp t="s">
        <v>#N/A Invalid Security</v>
        <stp/>
        <stp>##V3_BDPV12</stp>
        <stp xml:space="preserve">  CompanyID</stp>
        <stp>NAME</stp>
        <stp>[1.Weekly Download.xlsm]Coded!R96C39</stp>
        <tr r="AM96" s="14"/>
      </tp>
      <tp t="s">
        <v>#N/A N/A</v>
        <stp/>
        <stp>##V3_BDPV12</stp>
        <stp>1022891D CH Equity</stp>
        <stp>RTG_MDY_LT_CORP_FAMILY</stp>
        <stp>[1.Weekly Download.xlsm]Coded!R17C22</stp>
        <tr r="V17" s="14"/>
        <tr r="V17" s="14"/>
      </tp>
      <tp t="s">
        <v>#N/A N/A</v>
        <stp/>
        <stp>##V3_BDPV12</stp>
        <stp>XS2455213590 Corp</stp>
        <stp>RTG_MDY_FOREIGN_LT_BANK_DEPOSITS</stp>
        <stp>[1.Weekly Download.xlsm]Coded!R111C12</stp>
        <tr r="L111" s="14"/>
      </tp>
      <tp t="s">
        <v>#N/A N/A</v>
        <stp/>
        <stp>##V3_BDPV12</stp>
        <stp>XS2361211191 Corp</stp>
        <stp>RTG_MDY_FOREIGN_LT_BANK_DEPOSITS</stp>
        <stp>[1.Weekly Download.xlsm]Coded!R145C12</stp>
        <tr r="L145" s="14"/>
      </tp>
      <tp t="s">
        <v>#N/A N/A</v>
        <stp/>
        <stp>##V3_BDPV12</stp>
        <stp>XS2180875077 Corp</stp>
        <stp>RTG_MDY_FOREIGN_LT_BANK_DEPOSITS</stp>
        <stp>[1.Weekly Download.xlsm]Coded!R302C12</stp>
        <tr r="L302" s="14"/>
      </tp>
      <tp t="s">
        <v>#N/A N/A</v>
        <stp/>
        <stp>##V3_BDPV12</stp>
        <stp>XS2374621493 Corp</stp>
        <stp>RTG_MDY_FOREIGN_LT_BANK_DEPOSITS</stp>
        <stp>[1.Weekly Download.xlsm]Coded!R163C12</stp>
        <tr r="L163" s="14"/>
      </tp>
      <tp t="s">
        <v>#N/A N/A</v>
        <stp/>
        <stp>##V3_BDPV12</stp>
        <stp>XS2223574380 Corp</stp>
        <stp>RTG_MDY_FOREIGN_LT_BANK_DEPOSITS</stp>
        <stp>[1.Weekly Download.xlsm]Coded!R281C12</stp>
        <tr r="L281" s="14"/>
      </tp>
      <tp t="s">
        <v>#N/A N/A</v>
        <stp/>
        <stp>##V3_BDPV12</stp>
        <stp>XS2382158207 Corp</stp>
        <stp>RTG_MDY_FOREIGN_LT_BANK_DEPOSITS</stp>
        <stp>[1.Weekly Download.xlsm]Coded!R153C12</stp>
        <tr r="L153" s="14"/>
      </tp>
      <tp t="s">
        <v>#N/A N/A</v>
        <stp/>
        <stp>##V3_BDPV12</stp>
        <stp>XS2456820690 Corp</stp>
        <stp>RTG_MDY_FOREIGN_LT_BANK_DEPOSITS</stp>
        <stp>[1.Weekly Download.xlsm]Coded!R110C12</stp>
        <tr r="L110" s="14"/>
      </tp>
      <tp t="s">
        <v>#N/A N/A</v>
        <stp/>
        <stp>##V3_BDPV12</stp>
        <stp>XS2143038334 Corp</stp>
        <stp>RTG_MDY_FOREIGN_LT_BANK_DEPOSITS</stp>
        <stp>[1.Weekly Download.xlsm]Coded!R305C12</stp>
        <tr r="L305" s="14"/>
      </tp>
      <tp t="s">
        <v>#N/A N/A</v>
        <stp/>
        <stp>##V3_BDPV12</stp>
        <stp>XS2385820597 Corp</stp>
        <stp>RTG_MDY_FOREIGN_LT_BANK_DEPOSITS</stp>
        <stp>[1.Weekly Download.xlsm]Coded!R140C12</stp>
        <tr r="L140" s="14"/>
      </tp>
      <tp t="s">
        <v>#N/A N/A</v>
        <stp/>
        <stp>##V3_BDPV12</stp>
        <stp>XS2211674143 Corp</stp>
        <stp>RTG_MDY_FOREIGN_LT_BANK_DEPOSITS</stp>
        <stp>[1.Weekly Download.xlsm]Coded!R284C12</stp>
        <tr r="L284" s="14"/>
      </tp>
      <tp t="s">
        <v>#N/A N/A</v>
        <stp/>
        <stp>##V3_BDPV12</stp>
        <stp>XS2258259808 Corp</stp>
        <stp>RTG_MDY_FOREIGN_LT_BANK_DEPOSITS</stp>
        <stp>[1.Weekly Download.xlsm]Coded!R268C12</stp>
        <tr r="L268" s="14"/>
      </tp>
      <tp t="s">
        <v>#N/A N/A</v>
        <stp/>
        <stp>##V3_BDPV12</stp>
        <stp>XS2455963590 Corp</stp>
        <stp>RTG_MDY_FOREIGN_LT_BANK_DEPOSITS</stp>
        <stp>[1.Weekly Download.xlsm]Coded!R109C12</stp>
        <tr r="L109" s="14"/>
      </tp>
      <tp t="s">
        <v>23/2/2023</v>
        <stp/>
        <stp>##V3_BDPV12</stp>
        <stp>XS2526839092 Corp</stp>
        <stp>SECURITY_PRICING_DATE</stp>
        <stp>[1.Weekly Download.xlsm]Coded!R61C3</stp>
        <tr r="C61" s="14"/>
        <tr r="C61" s="14"/>
      </tp>
      <tp t="s">
        <v>SHANGYU ST INV OPE</v>
        <stp/>
        <stp>##V3_BDPV12</stp>
        <stp>XS2527143833 Corp</stp>
        <stp>NAME</stp>
        <stp>[1.Weekly Download.xlsm]Coded!R86C4</stp>
        <tr r="D86" s="14"/>
        <tr r="D86" s="14"/>
      </tp>
      <tp t="s">
        <v>#N/A N/A</v>
        <stp/>
        <stp>##V3_BDPV12</stp>
        <stp>XS2098347821 Corp</stp>
        <stp>RTG_MDY_FOREIGN_LT_BANK_DEPOSITS</stp>
        <stp>[1.Weekly Download.xlsm]Coded!R307C12</stp>
        <tr r="L307" s="14"/>
      </tp>
      <tp t="s">
        <v>A2</v>
        <stp/>
        <stp>##V3_BDPV12</stp>
        <stp>XS2357352702 Corp</stp>
        <stp>RTG_MDY_FOREIGN_LT_BANK_DEPOSITS</stp>
        <stp>[1.Weekly Download.xlsm]Coded!R189C12</stp>
        <tr r="L189" s="14"/>
        <tr r="L189" s="14"/>
      </tp>
      <tp t="s">
        <v>#N/A N/A</v>
        <stp/>
        <stp>##V3_BDPV12</stp>
        <stp>XS2201821183 Corp</stp>
        <stp>RTG_MDY_FOREIGN_LT_BANK_DEPOSITS</stp>
        <stp>[1.Weekly Download.xlsm]Coded!R294C12</stp>
        <tr r="L294" s="14"/>
      </tp>
      <tp t="s">
        <v>CHONGQING NANAN CON DEV</v>
        <stp/>
        <stp>##V3_BDPV12</stp>
        <stp>XS2451515279 Corp</stp>
        <stp>NAME</stp>
        <stp>[1.Weekly Download.xlsm]Coded!R98C4</stp>
        <tr r="D98" s="14"/>
        <tr r="D98" s="14"/>
      </tp>
      <tp t="s">
        <v>BK OF COMMUNICATIONS/HK</v>
        <stp/>
        <stp>##V3_BDPV12</stp>
        <stp>XS2584378025 Corp</stp>
        <stp>NAME</stp>
        <stp>[1.Weekly Download.xlsm]Coded!R63C4</stp>
        <tr r="D63" s="14"/>
        <tr r="D63" s="14"/>
      </tp>
      <tp t="s">
        <v>#N/A N/A</v>
        <stp/>
        <stp>##V3_BDPV12</stp>
        <stp>XS2429785954 Corp</stp>
        <stp>RTG_MDY_FOREIGN_LT_BANK_DEPOSITS</stp>
        <stp>[1.Weekly Download.xlsm]Coded!R119C12</stp>
        <tr r="L119" s="14"/>
      </tp>
      <tp t="s">
        <v>#N/A N/A</v>
        <stp/>
        <stp>##V3_BDPV12</stp>
        <stp>XS2297020765 Corp</stp>
        <stp>RTG_MDY_FOREIGN_LT_BANK_DEPOSITS</stp>
        <stp>[1.Weekly Download.xlsm]Coded!R243C12</stp>
        <tr r="L243" s="14"/>
      </tp>
      <tp t="s">
        <v>#N/A N/A</v>
        <stp/>
        <stp>##V3_BDPV12</stp>
        <stp>XS2357034755 Corp</stp>
        <stp>RTG_MDY_FOREIGN_LT_BANK_DEPOSITS</stp>
        <stp>[1.Weekly Download.xlsm]Coded!R192C12</stp>
        <tr r="L192" s="14"/>
      </tp>
      <tp t="s">
        <v>#N/A N/A</v>
        <stp/>
        <stp>##V3_BDPV12</stp>
        <stp>XS2361280162 Corp</stp>
        <stp>RTG_MDY_FOREIGN_LT_BANK_DEPOSITS</stp>
        <stp>[1.Weekly Download.xlsm]Coded!R179C12</stp>
        <tr r="L179" s="14"/>
      </tp>
      <tp t="s">
        <v>#N/A N/A</v>
        <stp/>
        <stp>##V3_BDPV12</stp>
        <stp>XS2208275854 Corp</stp>
        <stp>RTG_MDY_FOREIGN_LT_BANK_DEPOSITS</stp>
        <stp>[1.Weekly Download.xlsm]Coded!R290C12</stp>
        <tr r="L290" s="14"/>
      </tp>
      <tp t="s">
        <v>#N/A N/A</v>
        <stp/>
        <stp>##V3_BDPV12</stp>
        <stp>XS2265797535 Corp</stp>
        <stp>RTG_MDY_FOREIGN_LT_BANK_DEPOSITS</stp>
        <stp>[1.Weekly Download.xlsm]Coded!R265C12</stp>
        <tr r="L265" s="14"/>
      </tp>
      <tp t="s">
        <v>14/6/2023</v>
        <stp/>
        <stp>##V3_BDPV12</stp>
        <stp>XS2634238526 Corp</stp>
        <stp>SECURITY_PRICING_DATE</stp>
        <stp>[1.Weekly Download.xlsm]Coded!R31C3</stp>
        <tr r="C31" s="14"/>
        <tr r="C31" s="14"/>
      </tp>
      <tp t="s">
        <v>21/2/2023</v>
        <stp/>
        <stp>##V3_BDPV12</stp>
        <stp>XS2589270953 Corp</stp>
        <stp>SECURITY_PRICING_DATE</stp>
        <stp>[1.Weekly Download.xlsm]Coded!R62C3</stp>
        <tr r="C62" s="14"/>
        <tr r="C62" s="14"/>
      </tp>
      <tp t="s">
        <v>#N/A N/A</v>
        <stp/>
        <stp>##V3_BDPV12</stp>
        <stp>XS2388293487 Corp</stp>
        <stp>RTG_SP</stp>
        <stp>[1.Weekly Download.xlsm]Coded!R139C9</stp>
        <tr r="I139" s="14"/>
      </tp>
      <tp t="s">
        <v>#N/A N/A</v>
        <stp/>
        <stp>##V3_BDPV12</stp>
        <stp>XS2381154009 Corp</stp>
        <stp>RTG_SP</stp>
        <stp>[1.Weekly Download.xlsm]Coded!R142C9</stp>
        <tr r="I142" s="14"/>
      </tp>
      <tp t="s">
        <v>#N/A N/A</v>
        <stp/>
        <stp>##V3_BDPV12</stp>
        <stp>XS2434390865 Corp</stp>
        <stp>RTG_SP</stp>
        <stp>[1.Weekly Download.xlsm]Coded!R116C9</stp>
        <tr r="I116" s="14"/>
      </tp>
      <tp t="s">
        <v>#N/A Field Not Applicable</v>
        <stp/>
        <stp>##V3_BDPV12</stp>
        <stp>G228021 Corp</stp>
        <stp>NXT_CALL_DT</stp>
        <stp>[1.Weekly Download.xlsm]Coded!R83C50</stp>
        <tr r="AX83" s="14"/>
      </tp>
      <tp t="s">
        <v>#N/A Field Not Applicable</v>
        <stp/>
        <stp>##V3_BDPV12</stp>
        <stp>G238070 Corp</stp>
        <stp>NXT_CALL_DT</stp>
        <stp>[1.Weekly Download.xlsm]Coded!R54C50</stp>
        <tr r="AX54" s="14"/>
      </tp>
      <tp t="s">
        <v>#N/A Field Not Applicable</v>
        <stp/>
        <stp>##V3_BDPV12</stp>
        <stp>G238030 Corp</stp>
        <stp>NXT_CALL_DT</stp>
        <stp>[1.Weekly Download.xlsm]Coded!R64C50</stp>
        <tr r="AX64" s="14"/>
      </tp>
      <tp t="s">
        <v>#N/A N/A</v>
        <stp/>
        <stp>##V3_BDPV12</stp>
        <stp>XS2265235965 Corp</stp>
        <stp>RTG_SP</stp>
        <stp>[1.Weekly Download.xlsm]Coded!R257C9</stp>
        <tr r="I257" s="14"/>
      </tp>
      <tp t="s">
        <v>#N/A N/A</v>
        <stp/>
        <stp>##V3_BDPV12</stp>
        <stp>XS2413634572 Corp</stp>
        <stp>RTG_SP</stp>
        <stp>[1.Weekly Download.xlsm]Coded!R122C9</stp>
        <tr r="I122" s="14"/>
      </tp>
      <tp t="s">
        <v>#N/A N/A</v>
        <stp/>
        <stp>##V3_BDPV12</stp>
        <stp>XS2385313064 Corp</stp>
        <stp>RTG_SP</stp>
        <stp>[1.Weekly Download.xlsm]Coded!R146C9</stp>
        <tr r="I146" s="14"/>
      </tp>
      <tp t="s">
        <v>#N/A N/A</v>
        <stp/>
        <stp>##V3_BDPV12</stp>
        <stp>XS2199572111 Corp</stp>
        <stp>RTG_SP</stp>
        <stp>[1.Weekly Download.xlsm]Coded!R297C9</stp>
        <tr r="I297" s="14"/>
      </tp>
      <tp t="s">
        <v>BBB</v>
        <stp/>
        <stp>##V3_BDPV12</stp>
        <stp>XS2334569774 Corp</stp>
        <stp>RTG_SP</stp>
        <stp>[1.Weekly Download.xlsm]Coded!R181C9</stp>
        <tr r="I181" s="14"/>
        <tr r="I181" s="14"/>
      </tp>
      <tp t="s">
        <v>#N/A N/A</v>
        <stp/>
        <stp>##V3_BDPV12</stp>
        <stp>XS2384202292 Corp</stp>
        <stp>RTG_SP</stp>
        <stp>[1.Weekly Download.xlsm]Coded!R148C9</stp>
        <tr r="I148" s="14"/>
      </tp>
      <tp t="s">
        <v>#N/A N/A</v>
        <stp/>
        <stp>##V3_BDPV12</stp>
        <stp>US056752AV05 Corp</stp>
        <stp>RTG_SP</stp>
        <stp>[1.Weekly Download.xlsm]Coded!R164C9</stp>
        <tr r="I164" s="14"/>
      </tp>
      <tp t="s">
        <v>#N/A N/A</v>
        <stp/>
        <stp>##V3_BDPV12</stp>
        <stp>9993 HK Equity</stp>
        <stp>RTG_MDY_ISSUER</stp>
        <stp>[1.Weekly Download.xlsm]Coded!R149C59</stp>
        <tr r="BG149" s="14"/>
      </tp>
      <tp t="s">
        <v>Shandong Hi-Speed Group Co Ltd</v>
        <stp/>
        <stp>##V3_BDPV12</stp>
        <stp>10639058 CompanyID</stp>
        <stp>Name</stp>
        <stp>[1.Weekly Download.xlsm]Coded!R268C7</stp>
        <tr r="G268" s="14"/>
        <tr r="G268" s="14"/>
      </tp>
      <tp t="s">
        <v>#N/A Invalid Security</v>
        <stp/>
        <stp>##V3_BDPV12</stp>
        <stp xml:space="preserve"> CompanyID</stp>
        <stp>Name</stp>
        <stp>[1.Weekly Download.xlsm]Coded!R188C7</stp>
        <tr r="G188" s="14"/>
      </tp>
      <tp t="s">
        <v>#N/A Invalid Security</v>
        <stp/>
        <stp>##V3_BDPV12</stp>
        <stp xml:space="preserve"> CompanyID</stp>
        <stp>Name</stp>
        <stp>[1.Weekly Download.xlsm]Coded!R198C7</stp>
        <tr r="G198" s="14"/>
      </tp>
      <tp t="s">
        <v>#N/A Invalid Security</v>
        <stp/>
        <stp>##V3_BDPV12</stp>
        <stp xml:space="preserve"> CompanyID</stp>
        <stp>Name</stp>
        <stp>[1.Weekly Download.xlsm]Coded!R148C7</stp>
        <tr r="G148" s="14"/>
      </tp>
      <tp t="s">
        <v>#N/A Invalid Security</v>
        <stp/>
        <stp>##V3_BDPV12</stp>
        <stp xml:space="preserve"> CompanyID</stp>
        <stp>Name</stp>
        <stp>[1.Weekly Download.xlsm]Coded!R158C7</stp>
        <tr r="G158" s="14"/>
      </tp>
      <tp t="s">
        <v>#N/A Invalid Security</v>
        <stp/>
        <stp>##V3_BDPV12</stp>
        <stp xml:space="preserve"> CompanyID</stp>
        <stp>Name</stp>
        <stp>[1.Weekly Download.xlsm]Coded!R168C7</stp>
        <tr r="G168" s="14"/>
      </tp>
      <tp t="s">
        <v>#N/A Invalid Security</v>
        <stp/>
        <stp>##V3_BDPV12</stp>
        <stp xml:space="preserve"> CompanyID</stp>
        <stp>Name</stp>
        <stp>[1.Weekly Download.xlsm]Coded!R178C7</stp>
        <tr r="G178" s="14"/>
      </tp>
      <tp t="s">
        <v>#N/A Invalid Security</v>
        <stp/>
        <stp>##V3_BDPV12</stp>
        <stp xml:space="preserve"> CompanyID</stp>
        <stp>Name</stp>
        <stp>[1.Weekly Download.xlsm]Coded!R108C7</stp>
        <tr r="G108" s="14"/>
      </tp>
      <tp t="s">
        <v>#N/A Invalid Security</v>
        <stp/>
        <stp>##V3_BDPV12</stp>
        <stp xml:space="preserve"> CompanyID</stp>
        <stp>Name</stp>
        <stp>[1.Weekly Download.xlsm]Coded!R118C7</stp>
        <tr r="G118" s="14"/>
      </tp>
      <tp t="s">
        <v>#N/A Invalid Security</v>
        <stp/>
        <stp>##V3_BDPV12</stp>
        <stp xml:space="preserve"> CompanyID</stp>
        <stp>Name</stp>
        <stp>[1.Weekly Download.xlsm]Coded!R138C7</stp>
        <tr r="G138" s="14"/>
      </tp>
      <tp t="s">
        <v>#N/A Invalid Security</v>
        <stp/>
        <stp>##V3_BDPV12</stp>
        <stp xml:space="preserve"> CompanyID</stp>
        <stp>Name</stp>
        <stp>[1.Weekly Download.xlsm]Coded!R288C7</stp>
        <tr r="G288" s="14"/>
      </tp>
      <tp t="s">
        <v>#N/A Invalid Security</v>
        <stp/>
        <stp>##V3_BDPV12</stp>
        <stp xml:space="preserve"> CompanyID</stp>
        <stp>Name</stp>
        <stp>[1.Weekly Download.xlsm]Coded!R248C7</stp>
        <tr r="G248" s="14"/>
      </tp>
      <tp t="s">
        <v>#N/A Invalid Security</v>
        <stp/>
        <stp>##V3_BDPV12</stp>
        <stp xml:space="preserve"> CompanyID</stp>
        <stp>Name</stp>
        <stp>[1.Weekly Download.xlsm]Coded!R258C7</stp>
        <tr r="G258" s="14"/>
      </tp>
      <tp t="s">
        <v>#N/A Invalid Security</v>
        <stp/>
        <stp>##V3_BDPV12</stp>
        <stp xml:space="preserve"> CompanyID</stp>
        <stp>Name</stp>
        <stp>[1.Weekly Download.xlsm]Coded!R278C7</stp>
        <tr r="G278" s="14"/>
      </tp>
      <tp t="s">
        <v>#N/A Invalid Security</v>
        <stp/>
        <stp>##V3_BDPV12</stp>
        <stp xml:space="preserve"> CompanyID</stp>
        <stp>Name</stp>
        <stp>[1.Weekly Download.xlsm]Coded!R208C7</stp>
        <tr r="G208" s="14"/>
      </tp>
      <tp t="s">
        <v>#N/A Invalid Security</v>
        <stp/>
        <stp>##V3_BDPV12</stp>
        <stp xml:space="preserve"> CompanyID</stp>
        <stp>Name</stp>
        <stp>[1.Weekly Download.xlsm]Coded!R218C7</stp>
        <tr r="G218" s="14"/>
      </tp>
      <tp t="s">
        <v>#N/A Invalid Security</v>
        <stp/>
        <stp>##V3_BDPV12</stp>
        <stp xml:space="preserve"> CompanyID</stp>
        <stp>Name</stp>
        <stp>[1.Weekly Download.xlsm]Coded!R228C7</stp>
        <tr r="G228" s="14"/>
      </tp>
      <tp t="s">
        <v>#N/A Invalid Security</v>
        <stp/>
        <stp>##V3_BDPV12</stp>
        <stp xml:space="preserve"> CompanyID</stp>
        <stp>Name</stp>
        <stp>[1.Weekly Download.xlsm]Coded!R238C7</stp>
        <tr r="G238" s="14"/>
      </tp>
      <tp t="s">
        <v>#N/A Invalid Security</v>
        <stp/>
        <stp>##V3_BDPV12</stp>
        <stp xml:space="preserve"> CompanyID</stp>
        <stp>Name</stp>
        <stp>[1.Weekly Download.xlsm]Coded!R308C7</stp>
        <tr r="G308" s="14"/>
      </tp>
      <tp t="s">
        <v>#N/A Invalid Security</v>
        <stp/>
        <stp>##V3_BDPV12</stp>
        <stp xml:space="preserve"> CompanyID</stp>
        <stp>Name</stp>
        <stp>[1.Weekly Download.xlsm]Coded!R318C7</stp>
        <tr r="G318" s="14"/>
      </tp>
      <tp t="s">
        <v>#N/A N/A</v>
        <stp/>
        <stp>##V3_BDPV12</stp>
        <stp>9668 HK Equity</stp>
        <stp>RTG_MDY_ISSUER</stp>
        <stp>[1.Weekly Download.xlsm]Coded!R134C59</stp>
        <tr r="BG134" s="14"/>
      </tp>
      <tp t="s">
        <v>#N/A N/A</v>
        <stp/>
        <stp>##V3_BDPV12</stp>
        <stp>XS2346845584 Corp</stp>
        <stp>RTG_MOODY</stp>
        <stp>[1.Weekly Download.xlsm]Coded!R202C8</stp>
        <tr r="H202" s="14"/>
      </tp>
      <tp t="s">
        <v>#N/A N/A</v>
        <stp/>
        <stp>##V3_BDPV12</stp>
        <stp>XS2243890196 Corp</stp>
        <stp>RTG_MOODY</stp>
        <stp>[1.Weekly Download.xlsm]Coded!R273C8</stp>
        <tr r="H273" s="14"/>
      </tp>
      <tp t="s">
        <v>#N/A N/A</v>
        <stp/>
        <stp>##V3_BDPV12</stp>
        <stp>XS2436124205 Corp</stp>
        <stp>RTG_MOODY</stp>
        <stp>[1.Weekly Download.xlsm]Coded!R115C8</stp>
        <tr r="H115" s="14"/>
      </tp>
      <tp t="s">
        <v>#N/A N/A</v>
        <stp/>
        <stp>##V3_BDPV12</stp>
        <stp>XS2380533740 Corp</stp>
        <stp>RTG_MOODY</stp>
        <stp>[1.Weekly Download.xlsm]Coded!R156C8</stp>
        <tr r="H156" s="14"/>
      </tp>
      <tp t="s">
        <v>Baa3</v>
        <stp/>
        <stp>##V3_BDPV12</stp>
        <stp>XS2114327302 Corp</stp>
        <stp>RTG_MOODY</stp>
        <stp>[1.Weekly Download.xlsm]Coded!R316C8</stp>
        <tr r="H316" s="14"/>
        <tr r="H316" s="14"/>
      </tp>
      <tp t="s">
        <v>#N/A N/A</v>
        <stp/>
        <stp>##V3_BDPV12</stp>
        <stp>XS2203111120 Corp</stp>
        <stp>RTG_MOODY</stp>
        <stp>[1.Weekly Download.xlsm]Coded!R283C8</stp>
        <tr r="H283" s="14"/>
      </tp>
      <tp t="s">
        <v>Baa2</v>
        <stp/>
        <stp>##V3_BDPV12</stp>
        <stp>XS2385065656 Corp</stp>
        <stp>RTG_MOODY</stp>
        <stp>[1.Weekly Download.xlsm]Coded!R152C8</stp>
        <tr r="H152" s="14"/>
        <tr r="H152" s="14"/>
      </tp>
      <tp t="s">
        <v>WD</v>
        <stp/>
        <stp>##V3_BDPV12</stp>
        <stp>11031011 CompanyID</stp>
        <stp>RTG_FITCH_LT_ISSUER_DEFAULT</stp>
        <stp>[1.Weekly Download.xlsm]Coded!R140C42</stp>
        <tr r="AP140" s="14"/>
        <tr r="AP140" s="14"/>
        <tr r="AP140" s="14"/>
      </tp>
      <tp t="s">
        <v>Baa2</v>
        <stp/>
        <stp>##V3_BDPV12</stp>
        <stp>XS2423359459 Corp</stp>
        <stp>RTG_MOODY</stp>
        <stp>[1.Weekly Download.xlsm]Coded!R106C8</stp>
        <tr r="H106" s="14"/>
        <tr r="H106" s="14"/>
      </tp>
    </main>
    <main first="bofaddin.rtdserver">
      <tp t="s">
        <v>#N/A N/A</v>
        <stp/>
        <stp>BDH|2642543891331539</stp>
        <tr r="D17" s="17"/>
      </tp>
    </main>
    <main first="bloomberg.rtd">
      <tp t="s">
        <v>WR</v>
        <stp/>
        <stp>##V3_BDPV12</stp>
        <stp>XS2262084374 Corp</stp>
        <stp>RTG_MOODY</stp>
        <stp>[1.Weekly Download.xlsm]Coded!R260C8</stp>
        <tr r="H260" s="14"/>
        <tr r="H260" s="14"/>
      </tp>
      <tp t="s">
        <v>BBB- *</v>
        <stp/>
        <stp>##V3_BDPV12</stp>
        <stp>18709987 CompanyID</stp>
        <stp>RTG_FITCH_LT_ISSUER_DEFAULT</stp>
        <stp>[1.Weekly Download.xlsm]Coded!R291C42</stp>
        <tr r="AP291" s="14"/>
        <tr r="AP291" s="14"/>
        <tr r="AP291" s="14"/>
      </tp>
      <tp t="s">
        <v>700 HK</v>
        <stp/>
        <stp>##V3_BDPV12</stp>
        <stp>US88032XBC74 Corp</stp>
        <stp>ISSUER_EQUITY_TICKER</stp>
        <stp>[1.Weekly Download.xlsm]Coded!R231C37</stp>
        <tr r="AK231" s="14"/>
        <tr r="AK231" s="14"/>
      </tp>
      <tp t="s">
        <v>700 HK</v>
        <stp/>
        <stp>##V3_BDPV12</stp>
        <stp>US88032XBC74 Corp</stp>
        <stp>ISSUER_EQUITY_TICKER</stp>
        <stp>[1.Weekly Download.xlsm]Coded!R231C35</stp>
        <tr r="AI231" s="14"/>
        <tr r="AI231" s="14"/>
      </tp>
      <tp t="s">
        <v>#N/A N/A</v>
        <stp/>
        <stp>##V3_BDPV12</stp>
        <stp>XS2417332389 Corp</stp>
        <stp>RTG_MOODY</stp>
        <stp>[1.Weekly Download.xlsm]Coded!R125C8</stp>
        <tr r="H125" s="14"/>
      </tp>
      <tp t="s">
        <v>A2</v>
        <stp/>
        <stp>##V3_BDPV12</stp>
        <stp>XS2455213590 Corp</stp>
        <stp>RTG_MOODY</stp>
        <stp>[1.Weekly Download.xlsm]Coded!R111C8</stp>
        <tr r="H111" s="14"/>
        <tr r="H111" s="14"/>
      </tp>
      <tp t="s">
        <v>A2</v>
        <stp/>
        <stp>##V3_BDPV12</stp>
        <stp>XS2379486884 Corp</stp>
        <stp>RTG_MOODY</stp>
        <stp>[1.Weekly Download.xlsm]Coded!R160C8</stp>
        <tr r="H160" s="14"/>
        <tr r="H160" s="14"/>
      </tp>
      <tp t="s">
        <v>A2</v>
        <stp/>
        <stp>##V3_BDPV12</stp>
        <stp>XS2379487189 Corp</stp>
        <stp>RTG_MOODY</stp>
        <stp>[1.Weekly Download.xlsm]Coded!R159C8</stp>
        <tr r="H159" s="14"/>
        <tr r="H159" s="14"/>
      </tp>
      <tp t="s">
        <v>#N/A N/A</v>
        <stp/>
        <stp>##V3_BDPV12</stp>
        <stp>XS2223574380 Corp</stp>
        <stp>RTG_MOODY</stp>
        <stp>[1.Weekly Download.xlsm]Coded!R281C8</stp>
        <tr r="H281" s="14"/>
      </tp>
      <tp t="s">
        <v>#N/A N/A</v>
        <stp/>
        <stp>##V3_BDPV12</stp>
        <stp>XS2364642293 Corp</stp>
        <stp>RTG_MOODY</stp>
        <stp>[1.Weekly Download.xlsm]Coded!R167C8</stp>
        <tr r="H167" s="14"/>
      </tp>
      <tp t="s">
        <v>Baa1</v>
        <stp/>
        <stp>##V3_BDPV12</stp>
        <stp>XS2403671493 Corp</stp>
        <stp>RTG_MOODY</stp>
        <stp>[1.Weekly Download.xlsm]Coded!R136C8</stp>
        <tr r="H136" s="14"/>
        <tr r="H136" s="14"/>
      </tp>
      <tp t="s">
        <v>#N/A N/A</v>
        <stp/>
        <stp>##V3_BDPV12</stp>
        <stp>HK0000929262 Corp</stp>
        <stp>RTG_SP</stp>
        <stp>[1.Weekly Download.xlsm]Coded!R39C9</stp>
        <tr r="I39" s="14"/>
      </tp>
      <tp t="s">
        <v>#N/A N/A</v>
        <stp/>
        <stp>##V3_BDPV12</stp>
        <stp>XS2287540053 Corp</stp>
        <stp>GUARANTOR</stp>
        <stp>[1.Weekly Download.xlsm]Coded!R210C5</stp>
        <tr r="E210" s="14"/>
      </tp>
      <tp t="s">
        <v>MULTIPLE GUARANTORS</v>
        <stp/>
        <stp>##V3_BDPV12</stp>
        <stp>XS2098347821 Corp</stp>
        <stp>GUARANTOR</stp>
        <stp>[1.Weekly Download.xlsm]Coded!R307C5</stp>
        <tr r="E307" s="14"/>
        <tr r="E307" s="14"/>
      </tp>
      <tp t="s">
        <v>PROVINCE OF QUEBEC</v>
        <stp/>
        <stp>##V3_BDPV12</stp>
        <stp>XS2416645203 Corp</stp>
        <stp>GUARANTOR</stp>
        <stp>[1.Weekly Download.xlsm]Coded!R123C5</stp>
        <tr r="E123" s="14"/>
        <tr r="E123" s="14"/>
      </tp>
      <tp t="s">
        <v>SUBSIDIARIES</v>
        <stp/>
        <stp>##V3_BDPV12</stp>
        <stp>XS2343627712 Corp</stp>
        <stp>GUARANTOR</stp>
        <stp>[1.Weekly Download.xlsm]Coded!R203C5</stp>
        <tr r="E203" s="14"/>
        <tr r="E203" s="14"/>
      </tp>
      <tp t="s">
        <v>BEIJING CAPITAL DEV HLDG</v>
        <stp/>
        <stp>##V3_BDPV12</stp>
        <stp>XS2314498333 Corp</stp>
        <stp>GUARANTOR</stp>
        <stp>[1.Weekly Download.xlsm]Coded!R180C5</stp>
        <tr r="E180" s="14"/>
        <tr r="E180" s="14"/>
      </tp>
      <tp t="s">
        <v>#N/A N/A</v>
        <stp/>
        <stp>##V3_BDPV12</stp>
        <stp>HK0000946829 Corp</stp>
        <stp>RTG_SP</stp>
        <stp>[1.Weekly Download.xlsm]Coded!R13C9</stp>
        <tr r="I13" s="14"/>
      </tp>
      <tp t="s">
        <v>#N/A N/A</v>
        <stp/>
        <stp>##V3_BDPV12</stp>
        <stp>G228048 Corp</stp>
        <stp>GUARANTOR_NAME</stp>
        <stp>[1.Weekly Download.xlsm]Coded!R77C44</stp>
        <tr r="AR77" s="14"/>
      </tp>
      <tp t="s">
        <v>RISESUN REAL ESTATE</v>
        <stp/>
        <stp>##V3_BDPV12</stp>
        <stp>XS2206237260 Corp</stp>
        <stp>GUARANTOR</stp>
        <stp>[1.Weekly Download.xlsm]Coded!R293C5</stp>
        <tr r="E293" s="14"/>
        <tr r="E293" s="14"/>
      </tp>
      <tp t="s">
        <v>HENAN INVESTMENT GROUP</v>
        <stp/>
        <stp>##V3_BDPV12</stp>
        <stp>XS2347623626 Corp</stp>
        <stp>GUARANTOR</stp>
        <stp>[1.Weekly Download.xlsm]Coded!R166C5</stp>
        <tr r="E166" s="14"/>
        <tr r="E166" s="14"/>
      </tp>
      <tp t="s">
        <v>SUBSIDIARIES</v>
        <stp/>
        <stp>##V3_BDPV12</stp>
        <stp>XS2348280962 Corp</stp>
        <stp>GUARANTOR</stp>
        <stp>[1.Weekly Download.xlsm]Coded!R206C5</stp>
        <tr r="E206" s="14"/>
        <tr r="E206" s="14"/>
      </tp>
      <tp t="s">
        <v>#N/A N/A</v>
        <stp/>
        <stp>##V3_BDPV12</stp>
        <stp>XS2227193054 Corp</stp>
        <stp>GUARANTOR</stp>
        <stp>[1.Weekly Download.xlsm]Coded!R280C5</stp>
        <tr r="E280" s="14"/>
      </tp>
      <tp t="s">
        <v>AVIC INDUSTRY FINANCE</v>
        <stp/>
        <stp>##V3_BDPV12</stp>
        <stp>XS2284243586 Corp</stp>
        <stp>GUARANTOR</stp>
        <stp>[1.Weekly Download.xlsm]Coded!R246C5</stp>
        <tr r="E246" s="14"/>
        <tr r="E246" s="14"/>
      </tp>
      <tp t="s">
        <v>SHANDONG GUOHUI INVEST</v>
        <stp/>
        <stp>##V3_BDPV12</stp>
        <stp>XS2274835631 Corp</stp>
        <stp>GUARANTOR</stp>
        <stp>[1.Weekly Download.xlsm]Coded!R255C5</stp>
        <tr r="E255" s="14"/>
        <tr r="E255" s="14"/>
      </tp>
      <tp t="s">
        <v>#N/A N/A</v>
        <stp/>
        <stp>##V3_BDPV12</stp>
        <stp>XS2346930428 Corp</stp>
        <stp>GUARANTOR</stp>
        <stp>[1.Weekly Download.xlsm]Coded!R205C5</stp>
        <tr r="E205" s="14"/>
      </tp>
      <tp t="s">
        <v>HK</v>
        <stp/>
        <stp>##V3_BDPV12</stp>
        <stp>2019 HK Equity</stp>
        <stp>EQY_PRIM_SECURITY_PRIM_EXCH</stp>
        <stp>[1.Weekly Download.xlsm]Coded!R260C35</stp>
        <tr r="AI260" s="14"/>
        <tr r="AI260" s="14"/>
      </tp>
      <tp t="s">
        <v>#N/A N/A</v>
        <stp/>
        <stp>##V3_BDPV12</stp>
        <stp>G238046 Corp</stp>
        <stp>GUARANTOR_NAME</stp>
        <stp>[1.Weekly Download.xlsm]Coded!R56C44</stp>
        <tr r="AR56" s="14"/>
      </tp>
      <tp t="s">
        <v>SUBSIDIARIES</v>
        <stp/>
        <stp>##V3_BDPV12</stp>
        <stp>XS2353028298 Corp</stp>
        <stp>GUARANTOR</stp>
        <stp>[1.Weekly Download.xlsm]Coded!R176C5</stp>
        <tr r="E176" s="14"/>
        <tr r="E176" s="14"/>
      </tp>
      <tp t="s">
        <v>#N/A N/A</v>
        <stp/>
        <stp>##V3_BDPV12</stp>
        <stp>G238047 Corp</stp>
        <stp>GUARANTOR_NAME</stp>
        <stp>[1.Weekly Download.xlsm]Coded!R55C44</stp>
        <tr r="AR55" s="14"/>
      </tp>
      <tp t="s">
        <v>#N/A N/A</v>
        <stp/>
        <stp>##V3_BDPV12</stp>
        <stp>0794572D CH Equity</stp>
        <stp>RTG_MDY_LT_CORP_FAMILY</stp>
        <stp>[1.Weekly Download.xlsm]Coded!R6C22</stp>
        <tr r="V6" s="14"/>
        <tr r="V6" s="14"/>
      </tp>
      <tp t="s">
        <v>#N/A N/A</v>
        <stp/>
        <stp>##V3_BDPV12</stp>
        <stp>XS2405793089 Corp</stp>
        <stp>GUARANTOR</stp>
        <stp>[1.Weekly Download.xlsm]Coded!R132C5</stp>
        <tr r="E132" s="14"/>
      </tp>
      <tp t="s">
        <v>CHINA COMM CONSTRUCTION</v>
        <stp/>
        <stp>##V3_BDPV12</stp>
        <stp>XS2102905168 Corp</stp>
        <stp>GUARANTOR</stp>
        <stp>[1.Weekly Download.xlsm]Coded!R314C5</stp>
        <tr r="E314" s="14"/>
        <tr r="E314" s="14"/>
      </tp>
      <tp t="s">
        <v>HK</v>
        <stp/>
        <stp>##V3_BDPV12</stp>
        <stp>6058 HK Equity</stp>
        <stp>EQY_PRIM_SECURITY_PRIM_EXCH</stp>
        <stp>[1.Weekly Download.xlsm]Coded!R247C35</stp>
        <tr r="AI247" s="14"/>
        <tr r="AI247" s="14"/>
      </tp>
      <tp t="s">
        <v>#N/A N/A</v>
        <stp/>
        <stp>##V3_BDPV12</stp>
        <stp>XS2201821340 Corp</stp>
        <stp>GUARANTOR</stp>
        <stp>[1.Weekly Download.xlsm]Coded!R295C5</stp>
        <tr r="E295" s="14"/>
      </tp>
      <tp t="s">
        <v>#N/A N/A</v>
        <stp/>
        <stp>##V3_BDPV12</stp>
        <stp>1400277D MA Equity</stp>
        <stp>RTG_MDY_ISSUER</stp>
        <stp>[1.Weekly Download.xlsm]Coded!R28C59</stp>
        <tr r="BG28" s="14"/>
      </tp>
      <tp t="s">
        <v>#N/A N/A</v>
        <stp/>
        <stp>##V3_BDPV12</stp>
        <stp>2210113D CH Equity</stp>
        <stp>RTG_MDY_ISSUER</stp>
        <stp>[1.Weekly Download.xlsm]Coded!R59C59</stp>
        <tr r="BG59" s="14"/>
      </tp>
      <tp>
        <v>3.94</v>
        <stp/>
        <stp>##V3_BDPV12</stp>
        <stp>US88032XBD57 Corp</stp>
        <stp>CPN</stp>
        <stp>[1.Weekly Download.xlsm]Coded!R228C51</stp>
        <tr r="AY228" s="14"/>
        <tr r="AY228" s="14"/>
      </tp>
      <tp>
        <v>2.88</v>
        <stp/>
        <stp>##V3_BDPV12</stp>
        <stp>US88032XBA19 Corp</stp>
        <stp>CPN</stp>
        <stp>[1.Weekly Download.xlsm]Coded!R230C51</stp>
        <tr r="AY230" s="14"/>
        <tr r="AY230" s="14"/>
      </tp>
      <tp t="s">
        <v>#N/A Field Not Applicable</v>
        <stp/>
        <stp>##V3_BDPV12</stp>
        <stp>MO000A3KX7V9 Corp</stp>
        <stp>NXT_CALL_DT</stp>
        <stp>[1.Weekly Download.xlsm]Coded!R127C50</stp>
        <tr r="AX127" s="14"/>
      </tp>
      <tp>
        <v>3.84</v>
        <stp/>
        <stp>##V3_BDPV12</stp>
        <stp>US88032XBC74 Corp</stp>
        <stp>CPN</stp>
        <stp>[1.Weekly Download.xlsm]Coded!R231C51</stp>
        <tr r="AY231" s="14"/>
        <tr r="AY231" s="14"/>
      </tp>
      <tp t="s">
        <v>#N/A N/A</v>
        <stp/>
        <stp>##V3_BDPV12</stp>
        <stp>MO000A3KX7V9 Corp</stp>
        <stp>RTG_FITCH_LT_ISSUER_DEFAULT</stp>
        <stp>[1.Weekly Download.xlsm]Coded!R127C16</stp>
        <tr r="P127" s="14"/>
      </tp>
      <tp>
        <v>3.68</v>
        <stp/>
        <stp>##V3_BDPV12</stp>
        <stp>US88032XBB91 Corp</stp>
        <stp>CPN</stp>
        <stp>[1.Weekly Download.xlsm]Coded!R229C51</stp>
        <tr r="AY229" s="14"/>
        <tr r="AY229" s="14"/>
      </tp>
      <tp t="s">
        <v>#N/A Invalid Security</v>
        <stp/>
        <stp>##V3_BDPV12</stp>
        <stp xml:space="preserve"> CompanyID</stp>
        <stp>Name</stp>
        <stp>[1.Weekly Download.xlsm]Coded!R5C7</stp>
        <tr r="G5" s="14"/>
      </tp>
      <tp t="s">
        <v>#N/A N/A</v>
        <stp/>
        <stp>##V3_BDPV12</stp>
        <stp>0335254D HK Equity</stp>
        <stp>RTG_MDY_LT_CORP_FAMILY</stp>
        <stp>[1.Weekly Download.xlsm]Coded!R26C22</stp>
        <tr r="V26" s="14"/>
        <tr r="V26" s="14"/>
      </tp>
      <tp t="s">
        <v>#N/A N/A</v>
        <stp/>
        <stp>##V3_BDPV12</stp>
        <stp>2207656D CH Equity</stp>
        <stp>RTG_MOODY_LONG_TERM</stp>
        <stp>[1.Weekly Download.xlsm]Coded!R5C21</stp>
        <tr r="U5" s="14"/>
        <tr r="U5" s="14"/>
      </tp>
      <tp t="s">
        <v>CHINA EVERBRIGHT BANK/HK</v>
        <stp/>
        <stp>##V3_BDPV12</stp>
        <stp>XS2526839092 Corp</stp>
        <stp>NAME</stp>
        <stp>[1.Weekly Download.xlsm]Coded!R61C4</stp>
        <tr r="D61" s="14"/>
        <tr r="D61" s="14"/>
      </tp>
      <tp t="s">
        <v>#N/A N/A</v>
        <stp/>
        <stp>##V3_BDPV12</stp>
        <stp>XS2284243586 Corp</stp>
        <stp>RTG_MDY_FOREIGN_LT_BANK_DEPOSITS</stp>
        <stp>[1.Weekly Download.xlsm]Coded!R246C12</stp>
        <tr r="L246" s="14"/>
      </tp>
      <tp t="s">
        <v>#N/A N/A</v>
        <stp/>
        <stp>##V3_BDPV12</stp>
        <stp>XS2353028298 Corp</stp>
        <stp>RTG_MDY_FOREIGN_LT_BANK_DEPOSITS</stp>
        <stp>[1.Weekly Download.xlsm]Coded!R193C12</stp>
        <tr r="L193" s="14"/>
      </tp>
      <tp t="s">
        <v>#N/A N/A</v>
        <stp/>
        <stp>##V3_BDPV12</stp>
        <stp>XS2353028298 Corp</stp>
        <stp>RTG_MDY_FOREIGN_LT_BANK_DEPOSITS</stp>
        <stp>[1.Weekly Download.xlsm]Coded!R176C12</stp>
        <tr r="L176" s="14"/>
      </tp>
      <tp t="s">
        <v>#N/A N/A</v>
        <stp/>
        <stp>##V3_BDPV12</stp>
        <stp>XS2295983410 Corp</stp>
        <stp>RTG_MDY_FOREIGN_LT_BANK_DEPOSITS</stp>
        <stp>[1.Weekly Download.xlsm]Coded!R248C12</stp>
        <tr r="L248" s="14"/>
      </tp>
      <tp t="s">
        <v>#N/A N/A</v>
        <stp/>
        <stp>##V3_BDPV12</stp>
        <stp>XS2094050593 Corp</stp>
        <stp>RTG_MDY_FOREIGN_LT_BANK_DEPOSITS</stp>
        <stp>[1.Weekly Download.xlsm]Coded!R278C12</stp>
        <tr r="L278" s="14"/>
      </tp>
      <tp t="s">
        <v>#N/A N/A</v>
        <stp/>
        <stp>##V3_BDPV12</stp>
        <stp>XS2298176988 Corp</stp>
        <stp>RTG_MDY_FOREIGN_LT_BANK_DEPOSITS</stp>
        <stp>[1.Weekly Download.xlsm]Coded!R238C12</stp>
        <tr r="L238" s="14"/>
      </tp>
      <tp t="s">
        <v>#N/A N/A</v>
        <stp/>
        <stp>##V3_BDPV12</stp>
        <stp>XS2379456895 Corp</stp>
        <stp>RTG_MDY_FOREIGN_LT_BANK_DEPOSITS</stp>
        <stp>[1.Weekly Download.xlsm]Coded!R158C12</stp>
        <tr r="L158" s="14"/>
      </tp>
      <tp t="s">
        <v>BANK OF CHINA LTD/DUBAI</v>
        <stp/>
        <stp>##V3_BDPV12</stp>
        <stp>XS2677539541 Corp</stp>
        <stp>NAME</stp>
        <stp>[1.Weekly Download.xlsm]Coded!R11C4</stp>
        <tr r="D11" s="14"/>
        <tr r="D11" s="14"/>
      </tp>
      <tp t="s">
        <v>#N/A N/A</v>
        <stp/>
        <stp>##V3_BDPV12</stp>
        <stp>XS2379486884 Corp</stp>
        <stp>RTG_MDY_FOREIGN_LT_BANK_DEPOSITS</stp>
        <stp>[1.Weekly Download.xlsm]Coded!R160C12</stp>
        <tr r="L160" s="14"/>
      </tp>
      <tp t="s">
        <v>27/6/2023</v>
        <stp/>
        <stp>##V3_BDPV12</stp>
        <stp>XS2639510341 Corp</stp>
        <stp>SECURITY_PRICING_DATE</stp>
        <stp>[1.Weekly Download.xlsm]Coded!R28C3</stp>
        <tr r="C28" s="14"/>
        <tr r="C28" s="14"/>
      </tp>
      <tp t="s">
        <v>23/8/2022</v>
        <stp/>
        <stp>##V3_BDPV12</stp>
        <stp>XS2502812857 Corp</stp>
        <stp>SECURITY_PRICING_DATE</stp>
        <stp>[1.Weekly Download.xlsm]Coded!R89C3</stp>
        <tr r="C89" s="14"/>
        <tr r="C89" s="14"/>
      </tp>
      <tp t="s">
        <v>YIBIN GRACE GROUP CO LTD</v>
        <stp/>
        <stp>##V3_BDPV12</stp>
        <stp>XS2656498313 Corp</stp>
        <stp>NAME</stp>
        <stp>[1.Weekly Download.xlsm]Coded!R19C4</stp>
        <tr r="D19" s="14"/>
        <tr r="D19" s="14"/>
      </tp>
      <tp t="s">
        <v>#N/A N/A</v>
        <stp/>
        <stp>##V3_BDPV12</stp>
        <stp>XS2371895074 Corp</stp>
        <stp>RTG_MDY_FOREIGN_LT_BANK_DEPOSITS</stp>
        <stp>[1.Weekly Download.xlsm]Coded!R168C12</stp>
        <tr r="L168" s="14"/>
      </tp>
      <tp t="s">
        <v>#N/A N/A</v>
        <stp/>
        <stp>##V3_BDPV12</stp>
        <stp>XS2344842575 Corp</stp>
        <stp>RTG_MDY_FOREIGN_LT_BANK_DEPOSITS</stp>
        <stp>[1.Weekly Download.xlsm]Coded!R195C12</stp>
        <tr r="L195" s="14"/>
      </tp>
      <tp t="s">
        <v>A2</v>
        <stp/>
        <stp>##V3_BDPV12</stp>
        <stp>XS2085545494 Corp</stp>
        <stp>RTG_MDY_FOREIGN_LT_BANK_DEPOSITS</stp>
        <stp>[1.Weekly Download.xlsm]Coded!R308C12</stp>
        <tr r="L308" s="14"/>
        <tr r="L308" s="14"/>
      </tp>
      <tp t="s">
        <v>#N/A N/A</v>
        <stp/>
        <stp>##V3_BDPV12</stp>
        <stp>XS2384610577 Corp</stp>
        <stp>RTG_MDY_FOREIGN_LT_BANK_DEPOSITS</stp>
        <stp>[1.Weekly Download.xlsm]Coded!R149C12</stp>
        <tr r="L149" s="14"/>
      </tp>
      <tp t="s">
        <v>#N/A N/A</v>
        <stp/>
        <stp>##V3_BDPV12</stp>
        <stp>XS2381154009 Corp</stp>
        <stp>RTG_MDY_FOREIGN_LT_BANK_DEPOSITS</stp>
        <stp>[1.Weekly Download.xlsm]Coded!R142C12</stp>
        <tr r="L142" s="14"/>
      </tp>
      <tp t="s">
        <v>9/8/2023</v>
        <stp/>
        <stp>##V3_BDPV12</stp>
        <stp>XS2665495391 Corp</stp>
        <stp>SECURITY_PRICING_DATE</stp>
        <stp>[1.Weekly Download.xlsm]Coded!R18C3</stp>
        <tr r="C18" s="14"/>
        <tr r="C18" s="14"/>
      </tp>
      <tp t="s">
        <v>#N/A N/A</v>
        <stp/>
        <stp>##V3_BDPV12</stp>
        <stp>XS2406547765 Corp</stp>
        <stp>RTG_MDY_FOREIGN_LT_BANK_DEPOSITS</stp>
        <stp>[1.Weekly Download.xlsm]Coded!R117C12</stp>
        <tr r="L117" s="14"/>
      </tp>
      <tp t="s">
        <v>#N/A N/A</v>
        <stp/>
        <stp>##V3_BDPV12</stp>
        <stp>XS2289193810 Corp</stp>
        <stp>RTG_MDY_FOREIGN_LT_BANK_DEPOSITS</stp>
        <stp>[1.Weekly Download.xlsm]Coded!R245C12</stp>
        <tr r="L245" s="14"/>
      </tp>
      <tp t="s">
        <v>27/6/2023</v>
        <stp/>
        <stp>##V3_BDPV12</stp>
        <stp>XS2644758133 Corp</stp>
        <stp>SECURITY_PRICING_DATE</stp>
        <stp>[1.Weekly Download.xlsm]Coded!R27C3</stp>
        <tr r="C27" s="14"/>
        <tr r="C27" s="14"/>
      </tp>
      <tp t="s">
        <v>HONGKONG INTL QINGDAO</v>
        <stp/>
        <stp>##V3_BDPV12</stp>
        <stp>XS2487638764 Corp</stp>
        <stp>NAME</stp>
        <stp>[1.Weekly Download.xlsm]Coded!R96C4</stp>
        <tr r="D96" s="14"/>
        <tr r="D96" s="14"/>
      </tp>
      <tp t="s">
        <v>#N/A N/A</v>
        <stp/>
        <stp>##V3_BDPV12</stp>
        <stp>XS2340539142 Corp</stp>
        <stp>RTG_MDY_FOREIGN_LT_BANK_DEPOSITS</stp>
        <stp>[1.Weekly Download.xlsm]Coded!R214C12</stp>
        <tr r="L214" s="14"/>
      </tp>
      <tp t="s">
        <v>#N/A N/A</v>
        <stp/>
        <stp>##V3_BDPV12</stp>
        <stp>XS2382274376 Corp</stp>
        <stp>RTG_MDY_FOREIGN_LT_BANK_DEPOSITS</stp>
        <stp>[1.Weekly Download.xlsm]Coded!R157C12</stp>
        <tr r="L157" s="14"/>
      </tp>
      <tp t="s">
        <v>#N/A N/A</v>
        <stp/>
        <stp>##V3_BDPV12</stp>
        <stp>XS2423517205 Corp</stp>
        <stp>RTG_MDY_FOREIGN_LT_BANK_DEPOSITS</stp>
        <stp>[1.Weekly Download.xlsm]Coded!R124C12</stp>
        <tr r="L124" s="14"/>
      </tp>
      <tp t="s">
        <v>#N/A N/A</v>
        <stp/>
        <stp>##V3_BDPV12</stp>
        <stp>XS2347623626 Corp</stp>
        <stp>RTG_MDY_FOREIGN_LT_BANK_DEPOSITS</stp>
        <stp>[1.Weekly Download.xlsm]Coded!R166C12</stp>
        <tr r="L166" s="14"/>
      </tp>
      <tp t="s">
        <v>#N/A N/A</v>
        <stp/>
        <stp>##V3_BDPV12</stp>
        <stp>XS2341214059 Corp</stp>
        <stp>RTG_MDY_FOREIGN_LT_BANK_DEPOSITS</stp>
        <stp>[1.Weekly Download.xlsm]Coded!R221C12</stp>
        <tr r="L221" s="14"/>
      </tp>
      <tp t="s">
        <v>#N/A N/A</v>
        <stp/>
        <stp>##V3_BDPV12</stp>
        <stp>XS2262084374 Corp</stp>
        <stp>RTG_MDY_FOREIGN_LT_BANK_DEPOSITS</stp>
        <stp>[1.Weekly Download.xlsm]Coded!R260C12</stp>
        <tr r="L260" s="14"/>
      </tp>
      <tp t="s">
        <v>#N/A N/A</v>
        <stp/>
        <stp>##V3_BDPV12</stp>
        <stp>XS2344386540 Corp</stp>
        <stp>RTG_MDY_FOREIGN_LT_BANK_DEPOSITS</stp>
        <stp>[1.Weekly Download.xlsm]Coded!R211C12</stp>
        <tr r="L211" s="14"/>
      </tp>
      <tp t="s">
        <v>#N/A N/A</v>
        <stp/>
        <stp>##V3_BDPV12</stp>
        <stp>XS2320779130 Corp</stp>
        <stp>RTG_MDY_FOREIGN_LT_BANK_DEPOSITS</stp>
        <stp>[1.Weekly Download.xlsm]Coded!R235C12</stp>
        <tr r="L235" s="14"/>
      </tp>
      <tp t="s">
        <v>#N/A N/A</v>
        <stp/>
        <stp>##V3_BDPV12</stp>
        <stp>XS2348280962 Corp</stp>
        <stp>RTG_MDY_FOREIGN_LT_BANK_DEPOSITS</stp>
        <stp>[1.Weekly Download.xlsm]Coded!R206C12</stp>
        <tr r="L206" s="14"/>
      </tp>
      <tp t="s">
        <v>#N/A N/A</v>
        <stp/>
        <stp>##V3_BDPV12</stp>
        <stp>XS2294198549 Corp</stp>
        <stp>RTG_MDY_FOREIGN_LT_BANK_DEPOSITS</stp>
        <stp>[1.Weekly Download.xlsm]Coded!R244C12</stp>
        <tr r="L244" s="14"/>
      </tp>
      <tp t="s">
        <v>#N/A N/A</v>
        <stp/>
        <stp>##V3_BDPV12</stp>
        <stp>XS2347497906 Corp</stp>
        <stp>RTG_SP</stp>
        <stp>[1.Weekly Download.xlsm]Coded!R196C9</stp>
        <tr r="I196" s="14"/>
      </tp>
      <tp t="s">
        <v>BBB-</v>
        <stp/>
        <stp>##V3_BDPV12</stp>
        <stp>XS2243890196 Corp</stp>
        <stp>RTG_SP</stp>
        <stp>[1.Weekly Download.xlsm]Coded!R273C9</stp>
        <tr r="I273" s="14"/>
        <tr r="I273" s="14"/>
      </tp>
      <tp t="s">
        <v>A- *</v>
        <stp/>
        <stp>##V3_BDPV12</stp>
        <stp>412 HK Equity</stp>
        <stp>RTG_FITCH_LT_ISSUER_DEFAULT</stp>
        <stp>[1.Weekly Download.xlsm]Coded!R212C24</stp>
        <tr r="X212" s="14"/>
        <tr r="X212" s="14"/>
        <tr r="X212" s="14"/>
      </tp>
      <tp t="s">
        <v>#N/A N/A</v>
        <stp/>
        <stp>##V3_BDPV12</stp>
        <stp>XS2349739248 Corp</stp>
        <stp>RTG_SP</stp>
        <stp>[1.Weekly Download.xlsm]Coded!R201C9</stp>
        <tr r="I201" s="14"/>
      </tp>
      <tp t="s">
        <v>#N/A N/A</v>
        <stp/>
        <stp>##V3_BDPV12</stp>
        <stp>XS2262783033 Corp</stp>
        <stp>RTG_SP</stp>
        <stp>[1.Weekly Download.xlsm]Coded!R266C9</stp>
        <tr r="I266" s="14"/>
      </tp>
      <tp t="s">
        <v>NR</v>
        <stp/>
        <stp>##V3_BDPV12</stp>
        <stp>XS2348280962 Corp</stp>
        <stp>RTG_SP</stp>
        <stp>[1.Weekly Download.xlsm]Coded!R206C9</stp>
        <tr r="I206" s="14"/>
        <tr r="I206" s="14"/>
      </tp>
      <tp t="s">
        <v>BBB-</v>
        <stp/>
        <stp>##V3_BDPV12</stp>
        <stp>405 HK Equity</stp>
        <stp>RTG_FITCH_LT_ISSUER_DEFAULT</stp>
        <stp>[1.Weekly Download.xlsm]Coded!R251C62</stp>
        <tr r="BJ251" s="14"/>
        <tr r="BJ251" s="14"/>
      </tp>
      <tp t="s">
        <v>A- *</v>
        <stp/>
        <stp>##V3_BDPV12</stp>
        <stp>412 HK Equity</stp>
        <stp>RTG_FITCH_LT_ISSUER_DEFAULT</stp>
        <stp>[1.Weekly Download.xlsm]Coded!R212C62</stp>
        <tr r="BJ212" s="14"/>
        <tr r="BJ212" s="14"/>
      </tp>
      <tp t="s">
        <v>#N/A N/A</v>
        <stp/>
        <stp>##V3_BDPV12</stp>
        <stp>XS2110675860 Corp</stp>
        <stp>RTG_SP</stp>
        <stp>[1.Weekly Download.xlsm]Coded!R312C9</stp>
        <tr r="I312" s="14"/>
      </tp>
      <tp t="s">
        <v>#N/A N/A</v>
        <stp/>
        <stp>##V3_BDPV12</stp>
        <stp>XS2339960093 Corp</stp>
        <stp>RTG_SP</stp>
        <stp>[1.Weekly Download.xlsm]Coded!R212C9</stp>
        <tr r="I212" s="14"/>
      </tp>
      <tp t="s">
        <v>#N/A N/A</v>
        <stp/>
        <stp>##V3_BDPV12</stp>
        <stp>XS2347623626 Corp</stp>
        <stp>RTG_SP</stp>
        <stp>[1.Weekly Download.xlsm]Coded!R166C9</stp>
        <tr r="I166" s="14"/>
      </tp>
      <tp t="s">
        <v>#N/A N/A</v>
        <stp/>
        <stp>##V3_BDPV12</stp>
        <stp>XS2461766805 Corp</stp>
        <stp>RTG_SP</stp>
        <stp>[1.Weekly Download.xlsm]Coded!R105C9</stp>
        <tr r="I105" s="14"/>
      </tp>
      <tp t="s">
        <v>HFI INTERNATIONAL HK</v>
        <stp/>
        <stp>##V3_BDPV12</stp>
        <stp>HK0000947231 Corp</stp>
        <stp>NAME</stp>
        <stp>[1.Weekly Download.xlsm]Coded!R10C4</stp>
        <tr r="D10" s="14"/>
        <tr r="D10" s="14"/>
      </tp>
      <tp t="s">
        <v>#N/A N/A</v>
        <stp/>
        <stp>##V3_BDPV12</stp>
        <stp>XS2382158207 Corp</stp>
        <stp>RTG_SP</stp>
        <stp>[1.Weekly Download.xlsm]Coded!R153C9</stp>
        <tr r="I153" s="14"/>
      </tp>
      <tp t="s">
        <v>#N/A N/A</v>
        <stp/>
        <stp>##V3_BDPV12</stp>
        <stp>HK0000744695 Corp</stp>
        <stp>FIXED_REOFFER_SPRD_TO_GOVT_BENCH</stp>
        <stp>[1.Weekly Download.xlsm]Coded!R187C27</stp>
        <tr r="AA187" s="14"/>
      </tp>
      <tp t="s">
        <v>#N/A N/A</v>
        <stp/>
        <stp>##V3_BDPV12</stp>
        <stp>XS2382274376 Corp</stp>
        <stp>RTG_SP</stp>
        <stp>[1.Weekly Download.xlsm]Coded!R157C9</stp>
        <tr r="I157" s="14"/>
      </tp>
      <tp t="s">
        <v>#N/A N/A</v>
        <stp/>
        <stp>##V3_BDPV12</stp>
        <stp>XS2346845584 Corp</stp>
        <stp>RTG_SP</stp>
        <stp>[1.Weekly Download.xlsm]Coded!R202C9</stp>
        <tr r="I202" s="14"/>
      </tp>
      <tp t="s">
        <v>#N/A Invalid Security</v>
        <stp/>
        <stp>##V3_BDPV12</stp>
        <stp xml:space="preserve"> CompanyID</stp>
        <stp>Name</stp>
        <stp>[1.Weekly Download.xlsm]Coded!R189C7</stp>
        <tr r="G189" s="14"/>
      </tp>
      <tp t="s">
        <v>#N/A Invalid Security</v>
        <stp/>
        <stp>##V3_BDPV12</stp>
        <stp xml:space="preserve"> CompanyID</stp>
        <stp>Name</stp>
        <stp>[1.Weekly Download.xlsm]Coded!R199C7</stp>
        <tr r="G199" s="14"/>
      </tp>
      <tp t="s">
        <v>#N/A Invalid Security</v>
        <stp/>
        <stp>##V3_BDPV12</stp>
        <stp xml:space="preserve"> CompanyID</stp>
        <stp>Name</stp>
        <stp>[1.Weekly Download.xlsm]Coded!R149C7</stp>
        <tr r="G149" s="14"/>
      </tp>
      <tp t="s">
        <v>#N/A Invalid Security</v>
        <stp/>
        <stp>##V3_BDPV12</stp>
        <stp xml:space="preserve"> CompanyID</stp>
        <stp>Name</stp>
        <stp>[1.Weekly Download.xlsm]Coded!R159C7</stp>
        <tr r="G159" s="14"/>
      </tp>
      <tp t="s">
        <v>#N/A Invalid Security</v>
        <stp/>
        <stp>##V3_BDPV12</stp>
        <stp xml:space="preserve"> CompanyID</stp>
        <stp>Name</stp>
        <stp>[1.Weekly Download.xlsm]Coded!R179C7</stp>
        <tr r="G179" s="14"/>
      </tp>
      <tp t="s">
        <v>#N/A Invalid Security</v>
        <stp/>
        <stp>##V3_BDPV12</stp>
        <stp xml:space="preserve"> CompanyID</stp>
        <stp>Name</stp>
        <stp>[1.Weekly Download.xlsm]Coded!R109C7</stp>
        <tr r="G109" s="14"/>
      </tp>
      <tp t="s">
        <v>#N/A Invalid Security</v>
        <stp/>
        <stp>##V3_BDPV12</stp>
        <stp xml:space="preserve"> CompanyID</stp>
        <stp>Name</stp>
        <stp>[1.Weekly Download.xlsm]Coded!R119C7</stp>
        <tr r="G119" s="14"/>
      </tp>
      <tp t="s">
        <v>#N/A Invalid Security</v>
        <stp/>
        <stp>##V3_BDPV12</stp>
        <stp xml:space="preserve"> CompanyID</stp>
        <stp>Name</stp>
        <stp>[1.Weekly Download.xlsm]Coded!R129C7</stp>
        <tr r="G129" s="14"/>
      </tp>
      <tp t="s">
        <v>#N/A Invalid Security</v>
        <stp/>
        <stp>##V3_BDPV12</stp>
        <stp xml:space="preserve"> CompanyID</stp>
        <stp>Name</stp>
        <stp>[1.Weekly Download.xlsm]Coded!R139C7</stp>
        <tr r="G139" s="14"/>
      </tp>
      <tp t="s">
        <v>#N/A Invalid Security</v>
        <stp/>
        <stp>##V3_BDPV12</stp>
        <stp xml:space="preserve"> CompanyID</stp>
        <stp>Name</stp>
        <stp>[1.Weekly Download.xlsm]Coded!R289C7</stp>
        <tr r="G289" s="14"/>
      </tp>
      <tp t="s">
        <v>#N/A Invalid Security</v>
        <stp/>
        <stp>##V3_BDPV12</stp>
        <stp xml:space="preserve"> CompanyID</stp>
        <stp>Name</stp>
        <stp>[1.Weekly Download.xlsm]Coded!R249C7</stp>
        <tr r="G249" s="14"/>
      </tp>
      <tp t="s">
        <v>#N/A Invalid Security</v>
        <stp/>
        <stp>##V3_BDPV12</stp>
        <stp xml:space="preserve"> CompanyID</stp>
        <stp>Name</stp>
        <stp>[1.Weekly Download.xlsm]Coded!R259C7</stp>
        <tr r="G259" s="14"/>
      </tp>
      <tp t="s">
        <v>#N/A Invalid Security</v>
        <stp/>
        <stp>##V3_BDPV12</stp>
        <stp xml:space="preserve"> CompanyID</stp>
        <stp>Name</stp>
        <stp>[1.Weekly Download.xlsm]Coded!R269C7</stp>
        <tr r="G269" s="14"/>
      </tp>
      <tp t="s">
        <v>#N/A Invalid Security</v>
        <stp/>
        <stp>##V3_BDPV12</stp>
        <stp xml:space="preserve"> CompanyID</stp>
        <stp>Name</stp>
        <stp>[1.Weekly Download.xlsm]Coded!R279C7</stp>
        <tr r="G279" s="14"/>
      </tp>
      <tp t="s">
        <v>#N/A Invalid Security</v>
        <stp/>
        <stp>##V3_BDPV12</stp>
        <stp xml:space="preserve"> CompanyID</stp>
        <stp>Name</stp>
        <stp>[1.Weekly Download.xlsm]Coded!R209C7</stp>
        <tr r="G209" s="14"/>
      </tp>
      <tp t="s">
        <v>#N/A Invalid Security</v>
        <stp/>
        <stp>##V3_BDPV12</stp>
        <stp xml:space="preserve"> CompanyID</stp>
        <stp>Name</stp>
        <stp>[1.Weekly Download.xlsm]Coded!R219C7</stp>
        <tr r="G219" s="14"/>
      </tp>
      <tp t="s">
        <v>#N/A Invalid Security</v>
        <stp/>
        <stp>##V3_BDPV12</stp>
        <stp xml:space="preserve"> CompanyID</stp>
        <stp>Name</stp>
        <stp>[1.Weekly Download.xlsm]Coded!R229C7</stp>
        <tr r="G229" s="14"/>
      </tp>
      <tp t="s">
        <v>#N/A Invalid Security</v>
        <stp/>
        <stp>##V3_BDPV12</stp>
        <stp xml:space="preserve"> CompanyID</stp>
        <stp>Name</stp>
        <stp>[1.Weekly Download.xlsm]Coded!R239C7</stp>
        <tr r="G239" s="14"/>
      </tp>
      <tp t="s">
        <v>#N/A N/A</v>
        <stp/>
        <stp>##V3_BDPV12</stp>
        <stp>XS2322572459 Corp</stp>
        <stp>RTG_MOODY</stp>
        <stp>[1.Weekly Download.xlsm]Coded!R236C8</stp>
        <tr r="H236" s="14"/>
      </tp>
      <tp t="s">
        <v>#N/A N/A</v>
        <stp/>
        <stp>##V3_BDPV12</stp>
        <stp>XS2456820690 Corp</stp>
        <stp>RTG_MOODY</stp>
        <stp>[1.Weekly Download.xlsm]Coded!R110C8</stp>
        <tr r="H110" s="14"/>
      </tp>
      <tp t="s">
        <v>#N/A N/A</v>
        <stp/>
        <stp>##V3_BDPV12</stp>
        <stp>XS2385820597 Corp</stp>
        <stp>RTG_MOODY</stp>
        <stp>[1.Weekly Download.xlsm]Coded!R140C8</stp>
        <tr r="H140" s="14"/>
      </tp>
      <tp t="s">
        <v>#N/A N/A</v>
        <stp/>
        <stp>##V3_BDPV12</stp>
        <stp>XS2310752758 Corp</stp>
        <stp>RTG_MOODY</stp>
        <stp>[1.Weekly Download.xlsm]Coded!R237C8</stp>
        <tr r="H237" s="14"/>
      </tp>
      <tp t="s">
        <v>#N/A N/A</v>
        <stp/>
        <stp>##V3_BDPV12</stp>
        <stp>XS2358354012 Corp</stp>
        <stp>RTG_MOODY</stp>
        <stp>[1.Weekly Download.xlsm]Coded!R188C8</stp>
        <tr r="H188" s="14"/>
      </tp>
      <tp t="s">
        <v>#N/A N/A</v>
        <stp/>
        <stp>##V3_BDPV12</stp>
        <stp>14262478 CompanyID</stp>
        <stp>RTG_FITCH_LT_ISSUER_DEFAULT</stp>
        <stp>[1.Weekly Download.xlsm]Coded!R283C42</stp>
        <tr r="AP283" s="14"/>
        <tr r="AP283" s="14"/>
      </tp>
      <tp t="s">
        <v>#N/A N/A</v>
        <stp/>
        <stp>##V3_BDPV12</stp>
        <stp>XS2100650758 Corp</stp>
        <stp>RTG_MOODY</stp>
        <stp>[1.Weekly Download.xlsm]Coded!R317C8</stp>
        <tr r="H317" s="14"/>
      </tp>
      <tp t="s">
        <v>#N/A N/A</v>
        <stp/>
        <stp>##V3_BDPV12</stp>
        <stp>XS2280569364 Corp</stp>
        <stp>RTG_MOODY</stp>
        <stp>[1.Weekly Download.xlsm]Coded!R263C8</stp>
        <tr r="H263" s="14"/>
      </tp>
      <tp t="s">
        <v>#N/A N/A</v>
        <stp/>
        <stp>##V3_BDPV12</stp>
        <stp>XS2364590716 Corp</stp>
        <stp>RTG_MOODY</stp>
        <stp>[1.Weekly Download.xlsm]Coded!R173C8</stp>
        <tr r="H173" s="14"/>
      </tp>
      <tp t="s">
        <v>WR</v>
        <stp/>
        <stp>##V3_BDPV12</stp>
        <stp>XS2277613423 Corp</stp>
        <stp>RTG_MOODY</stp>
        <stp>[1.Weekly Download.xlsm]Coded!R253C8</stp>
        <tr r="H253" s="14"/>
        <tr r="H253" s="14"/>
      </tp>
      <tp t="s">
        <v>A</v>
        <stp/>
        <stp>##V3_BDPV12</stp>
        <stp>10639058 CompanyID</stp>
        <stp>RTG_FITCH_LT_ISSUER_DEFAULT</stp>
        <stp>[1.Weekly Download.xlsm]Coded!R212C42</stp>
        <tr r="AP212" s="14"/>
        <tr r="AP212" s="14"/>
        <tr r="AP212" s="14"/>
      </tp>
      <tp t="s">
        <v>A</v>
        <stp/>
        <stp>##V3_BDPV12</stp>
        <stp>10639058 CompanyID</stp>
        <stp>RTG_FITCH_LT_ISSUER_DEFAULT</stp>
        <stp>[1.Weekly Download.xlsm]Coded!R268C42</stp>
        <tr r="AP268" s="14"/>
        <tr r="AP268" s="14"/>
        <tr r="AP268" s="14"/>
      </tp>
      <tp t="s">
        <v>700 HK</v>
        <stp/>
        <stp>##V3_BDPV12</stp>
        <stp>US88032XBB91 Corp</stp>
        <stp>ISSUER_EQUITY_TICKER</stp>
        <stp>[1.Weekly Download.xlsm]Coded!R229C37</stp>
        <tr r="AK229" s="14"/>
        <tr r="AK229" s="14"/>
      </tp>
      <tp t="s">
        <v>700 HK</v>
        <stp/>
        <stp>##V3_BDPV12</stp>
        <stp>US88032XBB91 Corp</stp>
        <stp>ISSUER_EQUITY_TICKER</stp>
        <stp>[1.Weekly Download.xlsm]Coded!R229C35</stp>
        <tr r="AI229" s="14"/>
        <tr r="AI229" s="14"/>
      </tp>
      <tp t="s">
        <v>Baa1</v>
        <stp/>
        <stp>##V3_BDPV12</stp>
        <stp>XS2209330161 Corp</stp>
        <stp>RTG_MOODY</stp>
        <stp>[1.Weekly Download.xlsm]Coded!R288C8</stp>
        <tr r="H288" s="14"/>
        <tr r="H288" s="14"/>
      </tp>
      <tp t="s">
        <v>#N/A N/A</v>
        <stp/>
        <stp>##V3_BDPV12</stp>
        <stp>XS2341214059 Corp</stp>
        <stp>RTG_MOODY</stp>
        <stp>[1.Weekly Download.xlsm]Coded!R221C8</stp>
        <tr r="H221" s="14"/>
      </tp>
      <tp t="s">
        <v>#N/A N/A</v>
        <stp/>
        <stp>##V3_BDPV12</stp>
        <stp>XS2344386540 Corp</stp>
        <stp>RTG_MOODY</stp>
        <stp>[1.Weekly Download.xlsm]Coded!R211C8</stp>
        <tr r="H211" s="14"/>
      </tp>
      <tp t="s">
        <v>A2</v>
        <stp/>
        <stp>##V3_BDPV12</stp>
        <stp>XS2208275854 Corp</stp>
        <stp>RTG_MOODY</stp>
        <stp>[1.Weekly Download.xlsm]Coded!R290C8</stp>
        <tr r="H290" s="14"/>
        <tr r="H290" s="14"/>
      </tp>
      <tp t="s">
        <v>#N/A Invalid Security</v>
        <stp/>
        <stp>##V3_BDPV12</stp>
        <stp xml:space="preserve">  CompanyID</stp>
        <stp>RTG_MDY_LC_CURR_ISSUER_RATING</stp>
        <stp>[1.Weekly Download.xlsm]Coded!R303C40</stp>
        <tr r="AN303" s="14"/>
      </tp>
      <tp t="s">
        <v>#N/A Invalid Security</v>
        <stp/>
        <stp>##V3_BDPV12</stp>
        <stp xml:space="preserve">  CompanyID</stp>
        <stp>RTG_MDY_LC_CURR_ISSUER_RATING</stp>
        <stp>[1.Weekly Download.xlsm]Coded!R312C40</stp>
        <tr r="AN312" s="14"/>
      </tp>
      <tp t="s">
        <v>#N/A N/A</v>
        <stp/>
        <stp>##V3_BDPV12</stp>
        <stp>XS2471127584 Corp</stp>
        <stp>RTG_MOODY</stp>
        <stp>[1.Weekly Download.xlsm]Coded!R104C8</stp>
        <tr r="H104" s="14"/>
      </tp>
      <tp t="s">
        <v>#N/A Invalid Security</v>
        <stp/>
        <stp>##V3_BDPV12</stp>
        <stp xml:space="preserve">  CompanyID</stp>
        <stp>RTG_MDY_LC_CURR_ISSUER_RATING</stp>
        <stp>[1.Weekly Download.xlsm]Coded!R285C40</stp>
        <tr r="AN285" s="14"/>
      </tp>
      <tp t="s">
        <v>#N/A Invalid Security</v>
        <stp/>
        <stp>##V3_BDPV12</stp>
        <stp xml:space="preserve">  CompanyID</stp>
        <stp>RTG_MDY_LC_CURR_ISSUER_RATING</stp>
        <stp>[1.Weekly Download.xlsm]Coded!R294C40</stp>
        <tr r="AN294" s="14"/>
      </tp>
      <tp t="s">
        <v>#N/A Invalid Security</v>
        <stp/>
        <stp>##V3_BDPV12</stp>
        <stp xml:space="preserve">  CompanyID</stp>
        <stp>RTG_MDY_LC_CURR_ISSUER_RATING</stp>
        <stp>[1.Weekly Download.xlsm]Coded!R222C40</stp>
        <tr r="AN222" s="14"/>
      </tp>
      <tp t="s">
        <v>#N/A Invalid Security</v>
        <stp/>
        <stp>##V3_BDPV12</stp>
        <stp xml:space="preserve">  CompanyID</stp>
        <stp>RTG_MDY_LC_CURR_ISSUER_RATING</stp>
        <stp>[1.Weekly Download.xlsm]Coded!R231C40</stp>
        <tr r="AN231" s="14"/>
      </tp>
      <tp t="s">
        <v>#N/A Invalid Security</v>
        <stp/>
        <stp>##V3_BDPV12</stp>
        <stp xml:space="preserve">  CompanyID</stp>
        <stp>RTG_MDY_LC_CURR_ISSUER_RATING</stp>
        <stp>[1.Weekly Download.xlsm]Coded!R204C40</stp>
        <tr r="AN204" s="14"/>
      </tp>
      <tp t="s">
        <v>#N/A Invalid Security</v>
        <stp/>
        <stp>##V3_BDPV12</stp>
        <stp xml:space="preserve">  CompanyID</stp>
        <stp>RTG_MDY_LC_CURR_ISSUER_RATING</stp>
        <stp>[1.Weekly Download.xlsm]Coded!R213C40</stp>
        <tr r="AN213" s="14"/>
      </tp>
      <tp t="s">
        <v>#N/A Invalid Security</v>
        <stp/>
        <stp>##V3_BDPV12</stp>
        <stp xml:space="preserve">  CompanyID</stp>
        <stp>RTG_MDY_LC_CURR_ISSUER_RATING</stp>
        <stp>[1.Weekly Download.xlsm]Coded!R267C40</stp>
        <tr r="AN267" s="14"/>
      </tp>
      <tp t="s">
        <v>#N/A Invalid Security</v>
        <stp/>
        <stp>##V3_BDPV12</stp>
        <stp xml:space="preserve">  CompanyID</stp>
        <stp>RTG_MDY_LC_CURR_ISSUER_RATING</stp>
        <stp>[1.Weekly Download.xlsm]Coded!R276C40</stp>
        <tr r="AN276" s="14"/>
      </tp>
      <tp t="s">
        <v>#N/A Invalid Security</v>
        <stp/>
        <stp>##V3_BDPV12</stp>
        <stp xml:space="preserve">  CompanyID</stp>
        <stp>RTG_MDY_LC_CURR_ISSUER_RATING</stp>
        <stp>[1.Weekly Download.xlsm]Coded!R240C40</stp>
        <tr r="AN240" s="14"/>
      </tp>
      <tp t="s">
        <v>#N/A Invalid Security</v>
        <stp/>
        <stp>##V3_BDPV12</stp>
        <stp xml:space="preserve">  CompanyID</stp>
        <stp>RTG_MDY_LC_CURR_ISSUER_RATING</stp>
        <stp>[1.Weekly Download.xlsm]Coded!R249C40</stp>
        <tr r="AN249" s="14"/>
      </tp>
      <tp t="s">
        <v>#N/A Invalid Security</v>
        <stp/>
        <stp>##V3_BDPV12</stp>
        <stp xml:space="preserve">  CompanyID</stp>
        <stp>RTG_MDY_LC_CURR_ISSUER_RATING</stp>
        <stp>[1.Weekly Download.xlsm]Coded!R258C40</stp>
        <tr r="AN258" s="14"/>
      </tp>
      <tp t="s">
        <v>#N/A Invalid Security</v>
        <stp/>
        <stp>##V3_BDPV12</stp>
        <stp xml:space="preserve">  CompanyID</stp>
        <stp>RTG_MDY_LC_CURR_ISSUER_RATING</stp>
        <stp>[1.Weekly Download.xlsm]Coded!R186C40</stp>
        <tr r="AN186" s="14"/>
      </tp>
      <tp t="s">
        <v>#N/A Invalid Security</v>
        <stp/>
        <stp>##V3_BDPV12</stp>
        <stp xml:space="preserve">  CompanyID</stp>
        <stp>RTG_MDY_LC_CURR_ISSUER_RATING</stp>
        <stp>[1.Weekly Download.xlsm]Coded!R195C40</stp>
        <tr r="AN195" s="14"/>
      </tp>
      <tp t="s">
        <v>#N/A Invalid Security</v>
        <stp/>
        <stp>##V3_BDPV12</stp>
        <stp xml:space="preserve">  CompanyID</stp>
        <stp>RTG_MDY_LC_CURR_ISSUER_RATING</stp>
        <stp>[1.Weekly Download.xlsm]Coded!R123C40</stp>
        <tr r="AN123" s="14"/>
      </tp>
      <tp t="s">
        <v>#N/A Invalid Security</v>
        <stp/>
        <stp>##V3_BDPV12</stp>
        <stp xml:space="preserve">  CompanyID</stp>
        <stp>RTG_MDY_LC_CURR_ISSUER_RATING</stp>
        <stp>[1.Weekly Download.xlsm]Coded!R132C40</stp>
        <tr r="AN132" s="14"/>
      </tp>
      <tp t="s">
        <v>#N/A Invalid Security</v>
        <stp/>
        <stp>##V3_BDPV12</stp>
        <stp xml:space="preserve">  CompanyID</stp>
        <stp>RTG_MDY_LC_CURR_ISSUER_RATING</stp>
        <stp>[1.Weekly Download.xlsm]Coded!R105C40</stp>
        <tr r="AN105" s="14"/>
      </tp>
      <tp t="s">
        <v>#N/A Invalid Security</v>
        <stp/>
        <stp>##V3_BDPV12</stp>
        <stp xml:space="preserve">  CompanyID</stp>
        <stp>RTG_MDY_LC_CURR_ISSUER_RATING</stp>
        <stp>[1.Weekly Download.xlsm]Coded!R114C40</stp>
        <tr r="AN114" s="14"/>
      </tp>
      <tp t="s">
        <v>#N/A Invalid Security</v>
        <stp/>
        <stp>##V3_BDPV12</stp>
        <stp xml:space="preserve">  CompanyID</stp>
        <stp>RTG_MDY_LC_CURR_ISSUER_RATING</stp>
        <stp>[1.Weekly Download.xlsm]Coded!R168C40</stp>
        <tr r="AN168" s="14"/>
      </tp>
      <tp t="s">
        <v>#N/A Invalid Security</v>
        <stp/>
        <stp>##V3_BDPV12</stp>
        <stp xml:space="preserve">  CompanyID</stp>
        <stp>RTG_MDY_LC_CURR_ISSUER_RATING</stp>
        <stp>[1.Weekly Download.xlsm]Coded!R177C40</stp>
        <tr r="AN177" s="14"/>
      </tp>
      <tp t="s">
        <v>#N/A Invalid Security</v>
        <stp/>
        <stp>##V3_BDPV12</stp>
        <stp xml:space="preserve">  CompanyID</stp>
        <stp>RTG_MDY_LC_CURR_ISSUER_RATING</stp>
        <stp>[1.Weekly Download.xlsm]Coded!R141C40</stp>
        <tr r="AN141" s="14"/>
      </tp>
      <tp t="s">
        <v>#N/A Invalid Security</v>
        <stp/>
        <stp>##V3_BDPV12</stp>
        <stp xml:space="preserve">  CompanyID</stp>
        <stp>RTG_MDY_LC_CURR_ISSUER_RATING</stp>
        <stp>[1.Weekly Download.xlsm]Coded!R150C40</stp>
        <tr r="AN150" s="14"/>
      </tp>
      <tp t="s">
        <v>#N/A Invalid Security</v>
        <stp/>
        <stp>##V3_BDPV12</stp>
        <stp xml:space="preserve">  CompanyID</stp>
        <stp>RTG_MDY_LC_CURR_ISSUER_RATING</stp>
        <stp>[1.Weekly Download.xlsm]Coded!R159C40</stp>
        <tr r="AN159" s="14"/>
      </tp>
      <tp t="s">
        <v>A2</v>
        <stp/>
        <stp>##V3_BDPV12</stp>
        <stp>XS2327841057 Corp</stp>
        <stp>RTG_MOODY</stp>
        <stp>[1.Weekly Download.xlsm]Coded!R207C8</stp>
        <tr r="H207" s="14"/>
        <tr r="H207" s="14"/>
      </tp>
      <tp t="s">
        <v>#N/A N/A</v>
        <stp/>
        <stp>##V3_BDPV12</stp>
        <stp>XS2314627089 Corp</stp>
        <stp>RTG_MOODY</stp>
        <stp>[1.Weekly Download.xlsm]Coded!R174C8</stp>
        <tr r="H174" s="14"/>
      </tp>
      <tp t="s">
        <v>SUBSIDIARIES</v>
        <stp/>
        <stp>##V3_BDPV12</stp>
        <stp>XS2336271510 Corp</stp>
        <stp>GUARANTOR</stp>
        <stp>[1.Weekly Download.xlsm]Coded!R215C5</stp>
        <tr r="E215" s="14"/>
        <tr r="E215" s="14"/>
      </tp>
      <tp t="s">
        <v>#N/A N/A</v>
        <stp/>
        <stp>##V3_BDPV12</stp>
        <stp>XS2406547765 Corp</stp>
        <stp>GUARANTOR</stp>
        <stp>[1.Weekly Download.xlsm]Coded!R117C5</stp>
        <tr r="E117" s="14"/>
      </tp>
      <tp t="s">
        <v>SICHUAN DEVELOPMENT INTL</v>
        <stp/>
        <stp>##V3_BDPV12</stp>
        <stp>XS2266935993 Corp</stp>
        <stp>GUARANTOR</stp>
        <stp>[1.Weekly Download.xlsm]Coded!R169C5</stp>
        <tr r="E169" s="14"/>
        <tr r="E169" s="14"/>
      </tp>
      <tp t="s">
        <v>HAINAN FARM INV HOLDINGS</v>
        <stp/>
        <stp>##V3_BDPV12</stp>
        <stp>XS2291799778 Corp</stp>
        <stp>GUARANTOR</stp>
        <stp>[1.Weekly Download.xlsm]Coded!R250C5</stp>
        <tr r="E250" s="14"/>
        <tr r="E250" s="14"/>
      </tp>
      <tp t="s">
        <v>#N/A N/A</v>
        <stp/>
        <stp>##V3_BDPV12</stp>
        <stp>XS2194192360 Corp</stp>
        <stp>GUARANTOR</stp>
        <stp>[1.Weekly Download.xlsm]Coded!R291C5</stp>
        <tr r="E291" s="14"/>
      </tp>
      <tp t="s">
        <v>#N/A N/A</v>
        <stp/>
        <stp>##V3_BDPV12</stp>
        <stp>XS2467774209 Corp</stp>
        <stp>GUARANTOR</stp>
        <stp>[1.Weekly Download.xlsm]Coded!R103C5</stp>
        <tr r="E103" s="14"/>
      </tp>
      <tp t="s">
        <v>MULTIPLE GUARANTORS</v>
        <stp/>
        <stp>##V3_BDPV12</stp>
        <stp>XS2334068645 Corp</stp>
        <stp>GUARANTOR</stp>
        <stp>[1.Weekly Download.xlsm]Coded!R224C5</stp>
        <tr r="E224" s="14"/>
        <tr r="E224" s="14"/>
      </tp>
      <tp t="s">
        <v>SUBSIDIARIES</v>
        <stp/>
        <stp>##V3_BDPV12</stp>
        <stp>XS2127478316 Corp</stp>
        <stp>GUARANTOR</stp>
        <stp>[1.Weekly Download.xlsm]Coded!R252C5</stp>
        <tr r="E252" s="14"/>
        <tr r="E252" s="14"/>
      </tp>
      <tp t="s">
        <v>SUBSIDIARIES</v>
        <stp/>
        <stp>##V3_BDPV12</stp>
        <stp>XS2382274376 Corp</stp>
        <stp>GUARANTOR</stp>
        <stp>[1.Weekly Download.xlsm]Coded!R157C5</stp>
        <tr r="E157" s="14"/>
        <tr r="E157" s="14"/>
      </tp>
      <tp t="s">
        <v>#N/A N/A</v>
        <stp/>
        <stp>##V3_BDPV12</stp>
        <stp>XS2351320366 Corp</stp>
        <stp>GUARANTOR</stp>
        <stp>[1.Weekly Download.xlsm]Coded!R194C5</stp>
        <tr r="E194" s="14"/>
      </tp>
      <tp t="s">
        <v>HK</v>
        <stp/>
        <stp>##V3_BDPV12</stp>
        <stp>1107 HK Equity</stp>
        <stp>EQY_PRIM_SECURITY_PRIM_EXCH</stp>
        <stp>[1.Weekly Download.xlsm]Coded!R252C35</stp>
        <tr r="AI252" s="14"/>
        <tr r="AI252" s="14"/>
      </tp>
      <tp t="s">
        <v>HK</v>
        <stp/>
        <stp>##V3_BDPV12</stp>
        <stp>1107 HK Equity</stp>
        <stp>EQY_PRIM_SECURITY_PRIM_EXCH</stp>
        <stp>[1.Weekly Download.xlsm]Coded!R253C35</stp>
        <tr r="AI253" s="14"/>
        <tr r="AI253" s="14"/>
      </tp>
      <tp t="s">
        <v>DALIAN WANDA GROUP CO LT</v>
        <stp/>
        <stp>##V3_BDPV12</stp>
        <stp>XS2384248790 Corp</stp>
        <stp>GUARANTOR</stp>
        <stp>[1.Weekly Download.xlsm]Coded!R155C5</stp>
        <tr r="E155" s="14"/>
        <tr r="E155" s="14"/>
      </tp>
      <tp t="s">
        <v>#N/A N/A</v>
        <stp/>
        <stp>##V3_BDPV12</stp>
        <stp>XS2371893533 Corp</stp>
        <stp>GUARANTOR</stp>
        <stp>[1.Weekly Download.xlsm]Coded!R172C5</stp>
        <tr r="E172" s="14"/>
      </tp>
      <tp t="s">
        <v>HK</v>
        <stp/>
        <stp>##V3_BDPV12</stp>
        <stp>1107 HK Equity</stp>
        <stp>EQY_PRIM_SECURITY_PRIM_EXCH</stp>
        <stp>[1.Weekly Download.xlsm]Coded!R312C35</stp>
        <tr r="AI312" s="14"/>
        <tr r="AI312" s="14"/>
      </tp>
      <tp t="s">
        <v>HZ SHANGCHENG CON</v>
        <stp/>
        <stp>##V3_BDPV12</stp>
        <stp>XS2357111090 Corp</stp>
        <stp>GUARANTOR</stp>
        <stp>[1.Weekly Download.xlsm]Coded!R171C5</stp>
        <tr r="E171" s="14"/>
        <tr r="E171" s="14"/>
      </tp>
      <tp t="s">
        <v>#N/A N/A</v>
        <stp/>
        <stp>##V3_BDPV12</stp>
        <stp>XS2297070190 Corp</stp>
        <stp>GUARANTOR</stp>
        <stp>[1.Weekly Download.xlsm]Coded!R240C5</stp>
        <tr r="E240" s="14"/>
      </tp>
      <tp t="s">
        <v>QINGDAO HUATONG ST-OWN</v>
        <stp/>
        <stp>##V3_BDPV12</stp>
        <stp>XS2280636494 Corp</stp>
        <stp>GUARANTOR</stp>
        <stp>[1.Weekly Download.xlsm]Coded!R242C5</stp>
        <tr r="E242" s="14"/>
        <tr r="E242" s="14"/>
      </tp>
      <tp t="s">
        <v>#N/A N/A</v>
        <stp/>
        <stp>##V3_BDPV12</stp>
        <stp>XS2377688093 Corp</stp>
        <stp>GUARANTOR</stp>
        <stp>[1.Weekly Download.xlsm]Coded!R141C5</stp>
        <tr r="E141" s="14"/>
      </tp>
      <tp t="s">
        <v>#N/A N/A</v>
        <stp/>
        <stp>##V3_BDPV12</stp>
        <stp>G238052 Corp</stp>
        <stp>GUARANTOR_NAME</stp>
        <stp>[1.Weekly Download.xlsm]Coded!R52C44</stp>
        <tr r="AR52" s="14"/>
      </tp>
      <tp t="s">
        <v>#N/A N/A</v>
        <stp/>
        <stp>##V3_BDPV12</stp>
        <stp>XS2125422290 Corp</stp>
        <stp>GUARANTOR</stp>
        <stp>[1.Weekly Download.xlsm]Coded!R311C5</stp>
        <tr r="E311" s="14"/>
      </tp>
      <tp t="s">
        <v>#N/A N/A</v>
        <stp/>
        <stp>##V3_BDPV12</stp>
        <stp>XS2278537787 Corp</stp>
        <stp>GUARANTOR</stp>
        <stp>[1.Weekly Download.xlsm]Coded!R239C5</stp>
        <tr r="E239" s="14"/>
      </tp>
      <tp t="s">
        <v>JINAN CITY CONS GRP</v>
        <stp/>
        <stp>##V3_BDPV12</stp>
        <stp>XS2403477099 Corp</stp>
        <stp>GUARANTOR</stp>
        <stp>[1.Weekly Download.xlsm]Coded!R135C5</stp>
        <tr r="E135" s="14"/>
        <tr r="E135" s="14"/>
      </tp>
      <tp t="s">
        <v>#N/A N/A</v>
        <stp/>
        <stp>##V3_BDPV12</stp>
        <stp>XS2447552089 Corp</stp>
        <stp>GUARANTOR</stp>
        <stp>[1.Weekly Download.xlsm]Coded!R101C5</stp>
        <tr r="E101" s="14"/>
      </tp>
      <tp t="s">
        <v>#N/A N/A</v>
        <stp/>
        <stp>##V3_BDPV12</stp>
        <stp>1041724D CH Equity</stp>
        <stp>RTG_MDY_ISSUER</stp>
        <stp>[1.Weekly Download.xlsm]Coded!R51C59</stp>
        <tr r="BG51" s="14"/>
      </tp>
      <tp t="s">
        <v>#N/A N/A</v>
        <stp/>
        <stp>##V3_BDPV12</stp>
        <stp>MO000A3KS070 Corp</stp>
        <stp>RTG_SP</stp>
        <stp>[1.Weekly Download.xlsm]Coded!R184C9</stp>
        <tr r="I184" s="14"/>
      </tp>
      <tp t="s">
        <v>#N/A Invalid Security</v>
        <stp/>
        <stp>##V3_BDPV12</stp>
        <stp xml:space="preserve"> CompanyID</stp>
        <stp>Name</stp>
        <stp>[1.Weekly Download.xlsm]Coded!R4C7</stp>
        <tr r="G4" s="14"/>
      </tp>
      <tp t="s">
        <v>#N/A N/A</v>
        <stp/>
        <stp>##V3_BDPV12</stp>
        <stp>1274279D CH Equity</stp>
        <stp>RTG_MDY_LT_CORP_FAMILY</stp>
        <stp>[1.Weekly Download.xlsm]Coded!R29C22</stp>
        <tr r="V29" s="14"/>
        <tr r="V29" s="14"/>
      </tp>
      <tp t="s">
        <v>BBB-</v>
        <stp/>
        <stp>##V3_BDPV12</stp>
        <stp>USG3065HAB71 Corp</stp>
        <stp>RTG_FITCH</stp>
        <stp>[1.Weekly Download.xlsm]Coded!R222C10</stp>
        <tr r="J222" s="14"/>
        <tr r="J222" s="14"/>
      </tp>
      <tp t="s">
        <v>12/5/2024</v>
        <stp/>
        <stp>##V3_BDPV12</stp>
        <stp>USG3065HAB71 Corp</stp>
        <stp>NXT_CALL_DT</stp>
        <stp>[1.Weekly Download.xlsm]Coded!R222C50</stp>
        <tr r="AX222" s="14"/>
        <tr r="AX222" s="14"/>
        <tr r="AX222" s="14"/>
      </tp>
      <tp t="s">
        <v>#N/A N/A</v>
        <stp/>
        <stp>##V3_BDPV12</stp>
        <stp>USG3065HAB71 Corp</stp>
        <stp>RTG_FITCH_LT_ISSUER_DEFAULT</stp>
        <stp>[1.Weekly Download.xlsm]Coded!R222C16</stp>
        <tr r="P222" s="14"/>
      </tp>
      <tp t="s">
        <v>A+</v>
        <stp/>
        <stp>##V3_BDPV12</stp>
        <stp>US88032XBC74 Corp</stp>
        <stp>RTG_SP_LT_FC_ISSUER_CREDIT</stp>
        <stp>[1.Weekly Download.xlsm]Coded!R231C15</stp>
        <tr r="O231" s="14"/>
        <tr r="O231" s="14"/>
      </tp>
      <tp t="s">
        <v>#N/A N/A</v>
        <stp/>
        <stp>##V3_BDPV12</stp>
        <stp>0794492D CH Equity</stp>
        <stp>RTG_MDY_LT_CORP_FAMILY</stp>
        <stp>[1.Weekly Download.xlsm]Coded!R99C22</stp>
        <tr r="V99" s="14"/>
        <tr r="V99" s="14"/>
      </tp>
      <tp t="s">
        <v>#N/A N/A</v>
        <stp/>
        <stp>##V3_BDPV12</stp>
        <stp>XS2180875234 Corp</stp>
        <stp>RTG_MDY_FOREIGN_LT_BANK_DEPOSITS</stp>
        <stp>[1.Weekly Download.xlsm]Coded!R301C12</stp>
        <tr r="L301" s="14"/>
      </tp>
      <tp t="s">
        <v>#N/A N/A</v>
        <stp/>
        <stp>##V3_BDPV12</stp>
        <stp>XS2274835631 Corp</stp>
        <stp>RTG_MDY_FOREIGN_LT_BANK_DEPOSITS</stp>
        <stp>[1.Weekly Download.xlsm]Coded!R255C12</stp>
        <tr r="L255" s="14"/>
      </tp>
      <tp t="s">
        <v>#N/A N/A</v>
        <stp/>
        <stp>##V3_BDPV12</stp>
        <stp>XS2346930428 Corp</stp>
        <stp>RTG_MDY_FOREIGN_LT_BANK_DEPOSITS</stp>
        <stp>[1.Weekly Download.xlsm]Coded!R205C12</stp>
        <tr r="L205" s="14"/>
      </tp>
      <tp t="s">
        <v>NANYANG COMMERCIAL BANK</v>
        <stp/>
        <stp>##V3_BDPV12</stp>
        <stp>XS2587421681 Corp</stp>
        <stp>NAME</stp>
        <stp>[1.Weekly Download.xlsm]Coded!R60C4</stp>
        <tr r="D60" s="14"/>
        <tr r="D60" s="14"/>
      </tp>
      <tp t="s">
        <v>#N/A N/A</v>
        <stp/>
        <stp>##V3_BDPV12</stp>
        <stp>XS2471903331 Corp</stp>
        <stp>RTG_MDY_FOREIGN_LT_BANK_DEPOSITS</stp>
        <stp>[1.Weekly Download.xlsm]Coded!R100C12</stp>
        <tr r="L100" s="14"/>
      </tp>
      <tp t="s">
        <v>#N/A N/A</v>
        <stp/>
        <stp>##V3_BDPV12</stp>
        <stp>XS2206849460 Corp</stp>
        <stp>RTG_MDY_FOREIGN_LT_BANK_DEPOSITS</stp>
        <stp>[1.Weekly Download.xlsm]Coded!R289C12</stp>
        <tr r="L289" s="14"/>
      </tp>
      <tp t="s">
        <v>#N/A N/A</v>
        <stp/>
        <stp>##V3_BDPV12</stp>
        <stp>1054Z HK Equity</stp>
        <stp>EQY_PRIM_SECURITY_PRIM_EXCH</stp>
        <stp>[1.Weekly Download.xlsm]Coded!R60C35</stp>
        <tr r="AI60" s="14"/>
      </tp>
      <tp t="s">
        <v>23/5/2023</v>
        <stp/>
        <stp>##V3_BDPV12</stp>
        <stp>XS2623522930 Corp</stp>
        <stp>SECURITY_PRICING_DATE</stp>
        <stp>[1.Weekly Download.xlsm]Coded!R38C3</stp>
        <tr r="C38" s="14"/>
        <tr r="C38" s="14"/>
      </tp>
      <tp t="s">
        <v>20/6/2023</v>
        <stp/>
        <stp>##V3_BDPV12</stp>
        <stp>XS2623993974 Corp</stp>
        <stp>SECURITY_PRICING_DATE</stp>
        <stp>[1.Weekly Download.xlsm]Coded!R29C3</stp>
        <tr r="C29" s="14"/>
        <tr r="C29" s="14"/>
      </tp>
      <tp t="s">
        <v>#N/A N/A</v>
        <stp/>
        <stp>##V3_BDPV12</stp>
        <stp>1063Z HK Equity</stp>
        <stp>EQY_PRIM_SECURITY_PRIM_EXCH</stp>
        <stp>[1.Weekly Download.xlsm]Coded!R82C35</stp>
        <tr r="AI82" s="14"/>
      </tp>
      <tp t="s">
        <v>#N/A N/A</v>
        <stp/>
        <stp>##V3_BDPV12</stp>
        <stp>XS2201821340 Corp</stp>
        <stp>RTG_MDY_FOREIGN_LT_BANK_DEPOSITS</stp>
        <stp>[1.Weekly Download.xlsm]Coded!R295C12</stp>
        <tr r="L295" s="14"/>
      </tp>
      <tp t="s">
        <v>JIANGNING JK OVERSEA INV</v>
        <stp/>
        <stp>##V3_BDPV12</stp>
        <stp>XS2541678780 Corp</stp>
        <stp>NAME</stp>
        <stp>[1.Weekly Download.xlsm]Coded!R84C4</stp>
        <tr r="D84" s="14"/>
        <tr r="D84" s="14"/>
      </tp>
      <tp t="s">
        <v>PANZHIHUA URBAN CNSTRUC</v>
        <stp/>
        <stp>##V3_BDPV12</stp>
        <stp>XS2665495391 Corp</stp>
        <stp>NAME</stp>
        <stp>[1.Weekly Download.xlsm]Coded!R18C4</stp>
        <tr r="D18" s="14"/>
        <tr r="D18" s="14"/>
      </tp>
      <tp t="s">
        <v>CICC HK FINANCE 2016 MTN</v>
        <stp/>
        <stp>##V3_BDPV12</stp>
        <stp>XS2648007495 Corp</stp>
        <stp>NAME</stp>
        <stp>[1.Weekly Download.xlsm]Coded!R25C4</stp>
        <tr r="D25" s="14"/>
        <tr r="D25" s="14"/>
      </tp>
      <tp t="s">
        <v>#N/A N/A</v>
        <stp/>
        <stp>##V3_BDPV12</stp>
        <stp>XS2115047735 Corp</stp>
        <stp>RTG_MDY_FOREIGN_LT_BANK_DEPOSITS</stp>
        <stp>[1.Weekly Download.xlsm]Coded!R318C12</stp>
        <tr r="L318" s="14"/>
      </tp>
      <tp t="s">
        <v>7/3/2023</v>
        <stp/>
        <stp>##V3_BDPV12</stp>
        <stp>XS2573678435 Corp</stp>
        <stp>SECURITY_PRICING_DATE</stp>
        <stp>[1.Weekly Download.xlsm]Coded!R57C3</stp>
        <tr r="C57" s="14"/>
        <tr r="C57" s="14"/>
      </tp>
      <tp t="s">
        <v>#N/A N/A</v>
        <stp/>
        <stp>##V3_BDPV12</stp>
        <stp>XS2403224129 Corp</stp>
        <stp>RTG_MDY_FOREIGN_LT_BANK_DEPOSITS</stp>
        <stp>[1.Weekly Download.xlsm]Coded!R137C12</stp>
        <tr r="L137" s="14"/>
      </tp>
      <tp t="s">
        <v>#N/A N/A</v>
        <stp/>
        <stp>##V3_BDPV12</stp>
        <stp>XS2203111120 Corp</stp>
        <stp>RTG_MDY_FOREIGN_LT_BANK_DEPOSITS</stp>
        <stp>[1.Weekly Download.xlsm]Coded!R283C12</stp>
        <tr r="L283" s="14"/>
      </tp>
      <tp t="s">
        <v>30/9/2022</v>
        <stp/>
        <stp>##V3_BDPV12</stp>
        <stp>XS2541678780 Corp</stp>
        <stp>SECURITY_PRICING_DATE</stp>
        <stp>[1.Weekly Download.xlsm]Coded!R84C3</stp>
        <tr r="C84" s="14"/>
        <tr r="C84" s="14"/>
      </tp>
      <tp t="s">
        <v>#N/A N/A</v>
        <stp/>
        <stp>##V3_BDPV12</stp>
        <stp>XS2270463255 Corp</stp>
        <stp>RTG_MDY_FOREIGN_LT_BANK_DEPOSITS</stp>
        <stp>[1.Weekly Download.xlsm]Coded!R247C12</stp>
        <tr r="L247" s="14"/>
      </tp>
      <tp t="s">
        <v>#N/A N/A</v>
        <stp/>
        <stp>##V3_BDPV12</stp>
        <stp>XS2127824592 Corp</stp>
        <stp>RTG_MDY_FOREIGN_LT_BANK_DEPOSITS</stp>
        <stp>[1.Weekly Download.xlsm]Coded!R277C12</stp>
        <tr r="L277" s="14"/>
      </tp>
      <tp t="s">
        <v>#N/A N/A</v>
        <stp/>
        <stp>##V3_BDPV12</stp>
        <stp>XS2243890196 Corp</stp>
        <stp>RTG_MDY_FOREIGN_LT_BANK_DEPOSITS</stp>
        <stp>[1.Weekly Download.xlsm]Coded!R273C12</stp>
        <tr r="L273" s="14"/>
      </tp>
      <tp t="s">
        <v>#N/A N/A</v>
        <stp/>
        <stp>##V3_BDPV12</stp>
        <stp>XS2320779213 Corp</stp>
        <stp>RTG_MDY_FOREIGN_LT_BANK_DEPOSITS</stp>
        <stp>[1.Weekly Download.xlsm]Coded!R217C12</stp>
        <tr r="L217" s="14"/>
      </tp>
      <tp t="s">
        <v>#N/A N/A</v>
        <stp/>
        <stp>##V3_BDPV12</stp>
        <stp>XS2397254579 Corp</stp>
        <stp>RTG_MDY_FOREIGN_LT_BANK_DEPOSITS</stp>
        <stp>[1.Weekly Download.xlsm]Coded!R138C12</stp>
        <tr r="L138" s="14"/>
      </tp>
      <tp t="s">
        <v>#N/A N/A</v>
        <stp/>
        <stp>##V3_BDPV12</stp>
        <stp>XS2351320366 Corp</stp>
        <stp>RTG_MDY_FOREIGN_LT_BANK_DEPOSITS</stp>
        <stp>[1.Weekly Download.xlsm]Coded!R194C12</stp>
        <tr r="L194" s="14"/>
      </tp>
      <tp t="s">
        <v>#N/A N/A</v>
        <stp/>
        <stp>##V3_BDPV12</stp>
        <stp>XS2344625632 Corp</stp>
        <stp>RTG_MDY_FOREIGN_LT_BANK_DEPOSITS</stp>
        <stp>[1.Weekly Download.xlsm]Coded!R191C12</stp>
        <tr r="L191" s="14"/>
      </tp>
      <tp t="s">
        <v>28/4/2022</v>
        <stp/>
        <stp>##V3_BDPV12</stp>
        <stp>XS2451515279 Corp</stp>
        <stp>SECURITY_PRICING_DATE</stp>
        <stp>[1.Weekly Download.xlsm]Coded!R98C3</stp>
        <tr r="C98" s="14"/>
        <tr r="C98" s="14"/>
      </tp>
      <tp t="s">
        <v>13/2/2023</v>
        <stp/>
        <stp>##V3_BDPV12</stp>
        <stp>XS2540489338 Corp</stp>
        <stp>SECURITY_PRICING_DATE</stp>
        <stp>[1.Weekly Download.xlsm]Coded!R65C3</stp>
        <tr r="C65" s="14"/>
        <tr r="C65" s="14"/>
      </tp>
      <tp t="s">
        <v>#N/A N/A</v>
        <stp/>
        <stp>##V3_BDPV12</stp>
        <stp>XS2385392779 Corp</stp>
        <stp>RTG_MDY_FOREIGN_LT_BANK_DEPOSITS</stp>
        <stp>[1.Weekly Download.xlsm]Coded!R150C12</stp>
        <tr r="L150" s="14"/>
      </tp>
      <tp t="s">
        <v>12/4/2023</v>
        <stp/>
        <stp>##V3_BDPV12</stp>
        <stp>XS2597408512 Corp</stp>
        <stp>SECURITY_PRICING_DATE</stp>
        <stp>[1.Weekly Download.xlsm]Coded!R49C3</stp>
        <tr r="C49" s="14"/>
        <tr r="C49" s="14"/>
      </tp>
      <tp t="s">
        <v>#N/A N/A</v>
        <stp/>
        <stp>##V3_BDPV12</stp>
        <stp>XS2334068645 Corp</stp>
        <stp>RTG_MDY_FOREIGN_LT_BANK_DEPOSITS</stp>
        <stp>[1.Weekly Download.xlsm]Coded!R224C12</stp>
        <tr r="L224" s="14"/>
      </tp>
      <tp t="s">
        <v>#N/A N/A</v>
        <stp/>
        <stp>##V3_BDPV12</stp>
        <stp>XS2262783033 Corp</stp>
        <stp>RTG_MDY_FOREIGN_LT_BANK_DEPOSITS</stp>
        <stp>[1.Weekly Download.xlsm]Coded!R266C12</stp>
        <tr r="L266" s="14"/>
      </tp>
      <tp t="s">
        <v>#N/A N/A</v>
        <stp/>
        <stp>##V3_BDPV12</stp>
        <stp>XS2320779213 Corp</stp>
        <stp>RTG_MDY_FOREIGN_LT_BANK_DEPOSITS</stp>
        <stp>[1.Weekly Download.xlsm]Coded!R118C12</stp>
        <tr r="L118" s="14"/>
      </tp>
      <tp t="s">
        <v>#N/A N/A</v>
        <stp/>
        <stp>##V3_BDPV12</stp>
        <stp>XS2247412518 Corp</stp>
        <stp>RTG_MDY_FOREIGN_LT_BANK_DEPOSITS</stp>
        <stp>[1.Weekly Download.xlsm]Coded!R271C12</stp>
        <tr r="L271" s="14"/>
      </tp>
      <tp t="s">
        <v>B+</v>
        <stp/>
        <stp>##V3_BDPV12</stp>
        <stp>754 HK Equity</stp>
        <stp>RTG_FITCH_LT_ISSUER_DEFAULT</stp>
        <stp>[1.Weekly Download.xlsm]Coded!R176C62</stp>
        <tr r="BJ176" s="14"/>
        <tr r="BJ176" s="14"/>
      </tp>
      <tp t="s">
        <v>B+</v>
        <stp/>
        <stp>##V3_BDPV12</stp>
        <stp>754 HK Equity</stp>
        <stp>RTG_FITCH_LT_ISSUER_DEFAULT</stp>
        <stp>[1.Weekly Download.xlsm]Coded!R193C62</stp>
        <tr r="BJ193" s="14"/>
        <tr r="BJ193" s="14"/>
      </tp>
      <tp t="s">
        <v>#N/A N/A</v>
        <stp/>
        <stp>##V3_BDPV12</stp>
        <stp>XS2385392936 Corp</stp>
        <stp>RTG_SP</stp>
        <stp>[1.Weekly Download.xlsm]Coded!R151C9</stp>
        <tr r="I151" s="14"/>
      </tp>
      <tp t="s">
        <v>#N/A N/A</v>
        <stp/>
        <stp>##V3_BDPV12</stp>
        <stp>XS2298176988 Corp</stp>
        <stp>RTG_SP</stp>
        <stp>[1.Weekly Download.xlsm]Coded!R238C9</stp>
        <tr r="I238" s="14"/>
      </tp>
      <tp t="s">
        <v>B+</v>
        <stp/>
        <stp>##V3_BDPV12</stp>
        <stp>754 HK Equity</stp>
        <stp>RTG_FITCH_LT_ISSUER_DEFAULT</stp>
        <stp>[1.Weekly Download.xlsm]Coded!R315C62</stp>
        <tr r="BJ315" s="14"/>
        <tr r="BJ315" s="14"/>
      </tp>
      <tp t="s">
        <v>#N/A N/A</v>
        <stp/>
        <stp>##V3_BDPV12</stp>
        <stp>XS2265797535 Corp</stp>
        <stp>RTG_SP</stp>
        <stp>[1.Weekly Download.xlsm]Coded!R265C9</stp>
        <tr r="I265" s="14"/>
      </tp>
      <tp t="s">
        <v>B+</v>
        <stp/>
        <stp>##V3_BDPV12</stp>
        <stp>754 HK Equity</stp>
        <stp>RTG_FITCH_LT_ISSUER_DEFAULT</stp>
        <stp>[1.Weekly Download.xlsm]Coded!R215C62</stp>
        <tr r="BJ215" s="14"/>
        <tr r="BJ215" s="14"/>
      </tp>
      <tp t="s">
        <v>B+</v>
        <stp/>
        <stp>##V3_BDPV12</stp>
        <stp>754 HK Equity</stp>
        <stp>RTG_FITCH_LT_ISSUER_DEFAULT</stp>
        <stp>[1.Weekly Download.xlsm]Coded!R261C62</stp>
        <tr r="BJ261" s="14"/>
        <tr r="BJ261" s="14"/>
      </tp>
      <tp t="s">
        <v>B+</v>
        <stp/>
        <stp>##V3_BDPV12</stp>
        <stp>754 HK Equity</stp>
        <stp>RTG_FITCH_LT_ISSUER_DEFAULT</stp>
        <stp>[1.Weekly Download.xlsm]Coded!R249C62</stp>
        <tr r="BJ249" s="14"/>
        <tr r="BJ249" s="14"/>
      </tp>
      <tp t="s">
        <v>#N/A Field Not Applicable</v>
        <stp/>
        <stp>##V3_BDPV12</stp>
        <stp>G238052 Corp</stp>
        <stp>NXT_CALL_DT</stp>
        <stp>[1.Weekly Download.xlsm]Coded!R52C50</stp>
        <tr r="AX52" s="14"/>
      </tp>
      <tp t="s">
        <v>#N/A Field Not Applicable</v>
        <stp/>
        <stp>##V3_BDPV12</stp>
        <stp>G238032 Corp</stp>
        <stp>NXT_CALL_DT</stp>
        <stp>[1.Weekly Download.xlsm]Coded!R67C50</stp>
        <tr r="AX67" s="14"/>
      </tp>
      <tp t="s">
        <v>BBB</v>
        <stp/>
        <stp>##V3_BDPV12</stp>
        <stp>XS2383434029 Corp</stp>
        <stp>RTG_SP</stp>
        <stp>[1.Weekly Download.xlsm]Coded!R147C9</stp>
        <tr r="I147" s="14"/>
        <tr r="I147" s="14"/>
      </tp>
      <tp t="s">
        <v>A+</v>
        <stp/>
        <stp>##V3_BDPV12</stp>
        <stp>700 HK Equity</stp>
        <stp>RTG_FITCH_LT_ISSUER_DEFAULT</stp>
        <stp>[1.Weekly Download.xlsm]Coded!R228C62</stp>
        <tr r="BJ228" s="14"/>
        <tr r="BJ228" s="14"/>
      </tp>
      <tp t="s">
        <v>A+</v>
        <stp/>
        <stp>##V3_BDPV12</stp>
        <stp>700 HK Equity</stp>
        <stp>RTG_FITCH_LT_ISSUER_DEFAULT</stp>
        <stp>[1.Weekly Download.xlsm]Coded!R229C62</stp>
        <tr r="BJ229" s="14"/>
        <tr r="BJ229" s="14"/>
      </tp>
      <tp t="s">
        <v>A+</v>
        <stp/>
        <stp>##V3_BDPV12</stp>
        <stp>700 HK Equity</stp>
        <stp>RTG_FITCH_LT_ISSUER_DEFAULT</stp>
        <stp>[1.Weekly Download.xlsm]Coded!R230C62</stp>
        <tr r="BJ230" s="14"/>
        <tr r="BJ230" s="14"/>
      </tp>
      <tp t="s">
        <v>A+</v>
        <stp/>
        <stp>##V3_BDPV12</stp>
        <stp>700 HK Equity</stp>
        <stp>RTG_FITCH_LT_ISSUER_DEFAULT</stp>
        <stp>[1.Weekly Download.xlsm]Coded!R231C62</stp>
        <tr r="BJ231" s="14"/>
        <tr r="BJ231" s="14"/>
      </tp>
      <tp t="s">
        <v>#N/A N/A</v>
        <stp/>
        <stp>##V3_BDPV12</stp>
        <stp>XS2345988211 Corp</stp>
        <stp>RTG_SP</stp>
        <stp>[1.Weekly Download.xlsm]Coded!R199C9</stp>
        <tr r="I199" s="14"/>
      </tp>
      <tp t="s">
        <v>#N/A N/A</v>
        <stp/>
        <stp>##V3_BDPV12</stp>
        <stp>HK0000555539 Corp</stp>
        <stp>FIXED_REOFFER_SPRD_TO_GOVT_BENCH</stp>
        <stp>[1.Weekly Download.xlsm]Coded!R304C27</stp>
        <tr r="AA304" s="14"/>
      </tp>
      <tp t="s">
        <v>#N/A N/A</v>
        <stp/>
        <stp>##V3_BDPV12</stp>
        <stp>XS2320779130 Corp</stp>
        <stp>RTG_SP</stp>
        <stp>[1.Weekly Download.xlsm]Coded!R235C9</stp>
        <tr r="I235" s="14"/>
      </tp>
      <tp t="s">
        <v>#N/A N/A</v>
        <stp/>
        <stp>##V3_BDPV12</stp>
        <stp>XS2456820690 Corp</stp>
        <stp>RTG_SP</stp>
        <stp>[1.Weekly Download.xlsm]Coded!R110C9</stp>
        <tr r="I110" s="14"/>
      </tp>
      <tp t="s">
        <v>#N/A N/A</v>
        <stp/>
        <stp>##V3_BDPV12</stp>
        <stp>XS2094050593 Corp</stp>
        <stp>RTG_SP</stp>
        <stp>[1.Weekly Download.xlsm]Coded!R278C9</stp>
        <tr r="I278" s="14"/>
      </tp>
      <tp t="s">
        <v>#N/A N/A</v>
        <stp/>
        <stp>##V3_BDPV12</stp>
        <stp>XS2385820597 Corp</stp>
        <stp>RTG_SP</stp>
        <stp>[1.Weekly Download.xlsm]Coded!R140C9</stp>
        <tr r="I140" s="14"/>
      </tp>
      <tp t="s">
        <v>A-</v>
        <stp/>
        <stp>##V3_BDPV12</stp>
        <stp>XS2351320366 Corp</stp>
        <stp>RTG_SP</stp>
        <stp>[1.Weekly Download.xlsm]Coded!R194C9</stp>
        <tr r="I194" s="14"/>
        <tr r="I194" s="14"/>
      </tp>
      <tp t="s">
        <v>BB+</v>
        <stp/>
        <stp>##V3_BDPV12</stp>
        <stp>XS2320779213 Corp</stp>
        <stp>RTG_SP</stp>
        <stp>[1.Weekly Download.xlsm]Coded!R217C9</stp>
        <tr r="I217" s="14"/>
        <tr r="I217" s="14"/>
      </tp>
      <tp t="s">
        <v>#N/A N/A</v>
        <stp/>
        <stp>##V3_BDPV12</stp>
        <stp>XS2423517205 Corp</stp>
        <stp>RTG_SP</stp>
        <stp>[1.Weekly Download.xlsm]Coded!R124C9</stp>
        <tr r="I124" s="14"/>
      </tp>
      <tp t="s">
        <v>#N/A N/A</v>
        <stp/>
        <stp>##V3_BDPV12</stp>
        <stp>XS2333154867 Corp</stp>
        <stp>RTG_SP</stp>
        <stp>[1.Weekly Download.xlsm]Coded!R216C9</stp>
        <tr r="I216" s="14"/>
      </tp>
      <tp t="s">
        <v>#N/A N/A</v>
        <stp/>
        <stp>##V3_BDPV12</stp>
        <stp>XS2294198549 Corp</stp>
        <stp>RTG_SP</stp>
        <stp>[1.Weekly Download.xlsm]Coded!R244C9</stp>
        <tr r="I244" s="14"/>
      </tp>
      <tp t="s">
        <v>1283303D KY</v>
        <stp/>
        <stp>##V3_BDPV12</stp>
        <stp>USG8850LAG52 Corp</stp>
        <stp>ISSUER_EQUITY_TICKER</stp>
        <stp>[1.Weekly Download.xlsm]Coded!R276C35</stp>
        <tr r="AI276" s="14"/>
      </tp>
      <tp t="s">
        <v>1283303D KY</v>
        <stp/>
        <stp>##V3_BDPV12</stp>
        <stp>USG8850LAG52 Corp</stp>
        <stp>ISSUER_EQUITY_TICKER</stp>
        <stp>[1.Weekly Download.xlsm]Coded!R276C37</stp>
        <tr r="AK276" s="14"/>
        <tr r="AK276" s="14"/>
      </tp>
      <tp t="s">
        <v>Bank of Communications Financi</v>
        <stp/>
        <stp>##V3_BDPV12</stp>
        <stp>20204333 CompanyID</stp>
        <stp>Name</stp>
        <stp>[1.Weekly Download.xlsm]Coded!R309C7</stp>
        <tr r="G309" s="14"/>
        <tr r="G309" s="14"/>
      </tp>
      <tp t="s">
        <v>Bank of Communications Financi</v>
        <stp/>
        <stp>##V3_BDPV12</stp>
        <stp>20204333 CompanyID</stp>
        <stp>Name</stp>
        <stp>[1.Weekly Download.xlsm]Coded!R299C7</stp>
        <tr r="G299" s="14"/>
        <tr r="G299" s="14"/>
      </tp>
      <tp t="s">
        <v>#N/A N/A</v>
        <stp/>
        <stp>##V3_BDPV12</stp>
        <stp>XS2381154009 Corp</stp>
        <stp>RTG_MOODY</stp>
        <stp>[1.Weekly Download.xlsm]Coded!R142C8</stp>
        <tr r="H142" s="14"/>
      </tp>
      <tp t="s">
        <v>A3</v>
        <stp/>
        <stp>##V3_BDPV12</stp>
        <stp>XS2330495651 Corp</stp>
        <stp>RTG_MOODY</stp>
        <stp>[1.Weekly Download.xlsm]Coded!R225C8</stp>
        <tr r="H225" s="14"/>
        <tr r="H225" s="14"/>
      </tp>
      <tp t="s">
        <v>WR</v>
        <stp/>
        <stp>##V3_BDPV12</stp>
        <stp>XS2382158207 Corp</stp>
        <stp>RTG_MOODY</stp>
        <stp>[1.Weekly Download.xlsm]Coded!R153C8</stp>
        <tr r="H153" s="14"/>
        <tr r="H153" s="14"/>
      </tp>
      <tp t="s">
        <v>#N/A N/A</v>
        <stp/>
        <stp>##V3_BDPV12</stp>
        <stp>XS2247412518 Corp</stp>
        <stp>RTG_MOODY</stp>
        <stp>[1.Weekly Download.xlsm]Coded!R271C8</stp>
        <tr r="H271" s="14"/>
      </tp>
      <tp t="s">
        <v>WR</v>
        <stp/>
        <stp>##V3_BDPV12</stp>
        <stp>XS2385313064 Corp</stp>
        <stp>RTG_MOODY</stp>
        <stp>[1.Weekly Download.xlsm]Coded!R146C8</stp>
        <tr r="H146" s="14"/>
        <tr r="H146" s="14"/>
      </tp>
      <tp t="s">
        <v>B1 *-</v>
        <stp/>
        <stp>##V3_BDPV12</stp>
        <stp>XS2357443410 Corp</stp>
        <stp>RTG_MOODY</stp>
        <stp>[1.Weekly Download.xlsm]Coded!R170C8</stp>
        <tr r="H170" s="14"/>
        <tr r="H170" s="14"/>
      </tp>
      <tp t="s">
        <v>#N/A N/A</v>
        <stp/>
        <stp>##V3_BDPV12</stp>
        <stp>XS2344625632 Corp</stp>
        <stp>RTG_MOODY</stp>
        <stp>[1.Weekly Download.xlsm]Coded!R191C8</stp>
        <tr r="H191" s="14"/>
      </tp>
      <tp t="s">
        <v>A</v>
        <stp/>
        <stp>##V3_BDPV12</stp>
        <stp>20204333 CompanyID</stp>
        <stp>RTG_FITCH_LT_ISSUER_DEFAULT</stp>
        <stp>[1.Weekly Download.xlsm]Coded!R194C42</stp>
        <tr r="AP194" s="14"/>
        <tr r="AP194" s="14"/>
        <tr r="AP194" s="14"/>
      </tp>
      <tp t="s">
        <v>#N/A N/A</v>
        <stp/>
        <stp>##V3_BDPV12</stp>
        <stp>XS2297020765 Corp</stp>
        <stp>RTG_MOODY</stp>
        <stp>[1.Weekly Download.xlsm]Coded!R243C8</stp>
        <tr r="H243" s="14"/>
      </tp>
      <tp t="s">
        <v>A</v>
        <stp/>
        <stp>##V3_BDPV12</stp>
        <stp>20204333 CompanyID</stp>
        <stp>RTG_FITCH_LT_ISSUER_DEFAULT</stp>
        <stp>[1.Weekly Download.xlsm]Coded!R299C42</stp>
        <tr r="AP299" s="14"/>
        <tr r="AP299" s="14"/>
        <tr r="AP299" s="14"/>
      </tp>
      <tp t="s">
        <v>A</v>
        <stp/>
        <stp>##V3_BDPV12</stp>
        <stp>20204333 CompanyID</stp>
        <stp>RTG_FITCH_LT_ISSUER_DEFAULT</stp>
        <stp>[1.Weekly Download.xlsm]Coded!R298C42</stp>
        <tr r="AP298" s="14"/>
        <tr r="AP298" s="14"/>
        <tr r="AP298" s="14"/>
      </tp>
      <tp t="s">
        <v>A</v>
        <stp/>
        <stp>##V3_BDPV12</stp>
        <stp>20204333 CompanyID</stp>
        <stp>RTG_FITCH_LT_ISSUER_DEFAULT</stp>
        <stp>[1.Weekly Download.xlsm]Coded!R309C42</stp>
        <tr r="AP309" s="14"/>
        <tr r="AP309" s="14"/>
        <tr r="AP309" s="14"/>
      </tp>
      <tp t="s">
        <v>A</v>
        <stp/>
        <stp>##V3_BDPV12</stp>
        <stp>20204333 CompanyID</stp>
        <stp>RTG_FITCH_LT_ISSUER_DEFAULT</stp>
        <stp>[1.Weekly Download.xlsm]Coded!R310C42</stp>
        <tr r="AP310" s="14"/>
        <tr r="AP310" s="14"/>
        <tr r="AP310" s="14"/>
      </tp>
      <tp t="s">
        <v>BBB+</v>
        <stp/>
        <stp>##V3_BDPV12</stp>
        <stp>6066 HK Equity</stp>
        <stp>RTG_FITCH_LT_ISSUER_DEFAULT</stp>
        <stp>[1.Weekly Download.xlsm]Coded!R42C24</stp>
        <tr r="X42" s="14"/>
        <tr r="X42" s="14"/>
        <tr r="X42" s="14"/>
      </tp>
      <tp t="s">
        <v>BBB+</v>
        <stp/>
        <stp>##V3_BDPV12</stp>
        <stp>6066 HK Equity</stp>
        <stp>RTG_FITCH_LT_ISSUER_DEFAULT</stp>
        <stp>[1.Weekly Download.xlsm]Coded!R43C24</stp>
        <tr r="X43" s="14"/>
        <tr r="X43" s="14"/>
        <tr r="X43" s="14"/>
      </tp>
      <tp t="s">
        <v>Baa2</v>
        <stp/>
        <stp>##V3_BDPV12</stp>
        <stp>XS2325858038 Corp</stp>
        <stp>RTG_MOODY</stp>
        <stp>[1.Weekly Download.xlsm]Coded!R226C8</stp>
        <tr r="H226" s="14"/>
        <tr r="H226" s="14"/>
      </tp>
      <tp t="s">
        <v>A3</v>
        <stp/>
        <stp>##V3_BDPV12</stp>
        <stp>XS2180875234 Corp</stp>
        <stp>RTG_MOODY</stp>
        <stp>[1.Weekly Download.xlsm]Coded!R301C8</stp>
        <tr r="H301" s="14"/>
        <tr r="H301" s="14"/>
      </tp>
      <tp t="s">
        <v>#N/A N/A</v>
        <stp/>
        <stp>##V3_BDPV12</stp>
        <stp>XS2228902255 Corp</stp>
        <stp>RTG_MOODY</stp>
        <stp>[1.Weekly Download.xlsm]Coded!R249C8</stp>
        <tr r="H249" s="14"/>
      </tp>
      <tp t="s">
        <v>700 HK</v>
        <stp/>
        <stp>##V3_BDPV12</stp>
        <stp>US88032XBA19 Corp</stp>
        <stp>ISSUER_EQUITY_TICKER</stp>
        <stp>[1.Weekly Download.xlsm]Coded!R230C37</stp>
        <tr r="AK230" s="14"/>
        <tr r="AK230" s="14"/>
      </tp>
      <tp t="s">
        <v>700 HK</v>
        <stp/>
        <stp>##V3_BDPV12</stp>
        <stp>US88032XBA19 Corp</stp>
        <stp>ISSUER_EQUITY_TICKER</stp>
        <stp>[1.Weekly Download.xlsm]Coded!R230C35</stp>
        <tr r="AI230" s="14"/>
        <tr r="AI230" s="14"/>
      </tp>
      <tp t="s">
        <v>#N/A N/A</v>
        <stp/>
        <stp>##V3_BDPV12</stp>
        <stp>XS2314498093 Corp</stp>
        <stp>RTG_MOODY</stp>
        <stp>[1.Weekly Download.xlsm]Coded!R267C8</stp>
        <tr r="H267" s="14"/>
      </tp>
      <tp t="s">
        <v>#N/A N/A</v>
        <stp/>
        <stp>##V3_BDPV12</stp>
        <stp>XS2238561281 Corp</stp>
        <stp>RTG_MOODY</stp>
        <stp>[1.Weekly Download.xlsm]Coded!R269C8</stp>
        <tr r="H269" s="14"/>
      </tp>
      <tp t="s">
        <v>#N/A N/A</v>
        <stp/>
        <stp>##V3_BDPV12</stp>
        <stp>XS2112787499 Corp</stp>
        <stp>RTG_MOODY</stp>
        <stp>[1.Weekly Download.xlsm]Coded!R315C8</stp>
        <tr r="H315" s="14"/>
      </tp>
      <tp t="s">
        <v>BBB+</v>
        <stp/>
        <stp>##V3_BDPV12</stp>
        <stp>6066 HK Equity</stp>
        <stp>RTG_FITCH_LT_ISSUER_DEFAULT</stp>
        <stp>[1.Weekly Download.xlsm]Coded!R42C62</stp>
        <tr r="BJ42" s="14"/>
        <tr r="BJ42" s="14"/>
      </tp>
      <tp t="s">
        <v>BBB+</v>
        <stp/>
        <stp>##V3_BDPV12</stp>
        <stp>6066 HK Equity</stp>
        <stp>RTG_FITCH_LT_ISSUER_DEFAULT</stp>
        <stp>[1.Weekly Download.xlsm]Coded!R43C62</stp>
        <tr r="BJ43" s="14"/>
        <tr r="BJ43" s="14"/>
      </tp>
      <tp t="s">
        <v>A3</v>
        <stp/>
        <stp>##V3_BDPV12</stp>
        <stp>XS2374621493 Corp</stp>
        <stp>RTG_MOODY</stp>
        <stp>[1.Weekly Download.xlsm]Coded!R163C8</stp>
        <tr r="H163" s="14"/>
        <tr r="H163" s="14"/>
      </tp>
      <tp t="s">
        <v>YANGO GROUP CO LTD</v>
        <stp/>
        <stp>##V3_BDPV12</stp>
        <stp>XS2281349618 Corp</stp>
        <stp>GUARANTOR</stp>
        <stp>[1.Weekly Download.xlsm]Coded!R262C5</stp>
        <tr r="E262" s="14"/>
        <tr r="E262" s="14"/>
      </tp>
      <tp t="s">
        <v>#N/A N/A</v>
        <stp/>
        <stp>##V3_BDPV12</stp>
        <stp>G238096 Corp</stp>
        <stp>RTG_MDY_LT_CORP_FAMILY</stp>
        <stp>[1.Weekly Download.xlsm]Coded!R50C14</stp>
        <tr r="N50" s="14"/>
      </tp>
      <tp t="s">
        <v>AVIC INTERNATIONAL LEASI</v>
        <stp/>
        <stp>##V3_BDPV12</stp>
        <stp>XS2387065134 Corp</stp>
        <stp>GUARANTOR</stp>
        <stp>[1.Weekly Download.xlsm]Coded!R143C5</stp>
        <tr r="E143" s="14"/>
        <tr r="E143" s="14"/>
      </tp>
      <tp t="s">
        <v>TAIZHOU XINBINJIANG</v>
        <stp/>
        <stp>##V3_BDPV12</stp>
        <stp>XS2143038334 Corp</stp>
        <stp>GUARANTOR</stp>
        <stp>[1.Weekly Download.xlsm]Coded!R305C5</stp>
        <tr r="E305" s="14"/>
        <tr r="E305" s="14"/>
      </tp>
      <tp t="s">
        <v>#N/A N/A</v>
        <stp/>
        <stp>##V3_BDPV12</stp>
        <stp>XS2403224129 Corp</stp>
        <stp>GUARANTOR</stp>
        <stp>[1.Weekly Download.xlsm]Coded!R137C5</stp>
        <tr r="E137" s="14"/>
      </tp>
      <tp t="s">
        <v>DALIAN WANDA GROUP CO LT</v>
        <stp/>
        <stp>##V3_BDPV12</stp>
        <stp>XS2127824592 Corp</stp>
        <stp>GUARANTOR</stp>
        <stp>[1.Weekly Download.xlsm]Coded!R277C5</stp>
        <tr r="E277" s="14"/>
        <tr r="E277" s="14"/>
      </tp>
      <tp t="s">
        <v>INDUSTRIAL SECURITIES</v>
        <stp/>
        <stp>##V3_BDPV12</stp>
        <stp>XS2270463255 Corp</stp>
        <stp>GUARANTOR</stp>
        <stp>[1.Weekly Download.xlsm]Coded!R247C5</stp>
        <tr r="E247" s="14"/>
        <tr r="E247" s="14"/>
      </tp>
      <tp t="s">
        <v>CHINA RAILWAY CONSTRUCT</v>
        <stp/>
        <stp>##V3_BDPV12</stp>
        <stp>XS2340539142 Corp</stp>
        <stp>GUARANTOR</stp>
        <stp>[1.Weekly Download.xlsm]Coded!R214C5</stp>
        <tr r="E214" s="14"/>
        <tr r="E214" s="14"/>
      </tp>
      <tp t="s">
        <v>SUBSIDIARIES</v>
        <stp/>
        <stp>##V3_BDPV12</stp>
        <stp>XS2320779213 Corp</stp>
        <stp>GUARANTOR</stp>
        <stp>[1.Weekly Download.xlsm]Coded!R217C5</stp>
        <tr r="E217" s="14"/>
        <tr r="E217" s="14"/>
      </tp>
      <tp t="s">
        <v>#N/A N/A</v>
        <stp/>
        <stp>##V3_BDPV12</stp>
        <stp>G228069 Corp</stp>
        <stp>GUARANTOR_NAME</stp>
        <stp>[1.Weekly Download.xlsm]Coded!R76C44</stp>
        <tr r="AR76" s="14"/>
      </tp>
      <tp t="s">
        <v>#N/A N/A</v>
        <stp/>
        <stp>##V3_BDPV12</stp>
        <stp>G228068 Corp</stp>
        <stp>GUARANTOR_NAME</stp>
        <stp>[1.Weekly Download.xlsm]Coded!R75C44</stp>
        <tr r="AR75" s="14"/>
      </tp>
      <tp t="s">
        <v>CNCB HONG KONG INV</v>
        <stp/>
        <stp>##V3_BDPV12</stp>
        <stp>XS2400120650 Corp</stp>
        <stp>GUARANTOR</stp>
        <stp>[1.Weekly Download.xlsm]Coded!R133C5</stp>
        <tr r="E133" s="14"/>
        <tr r="E133" s="14"/>
      </tp>
      <tp t="s">
        <v>#N/A N/A</v>
        <stp/>
        <stp>##V3_BDPV12</stp>
        <stp>XS2265797535 Corp</stp>
        <stp>GUARANTOR</stp>
        <stp>[1.Weekly Download.xlsm]Coded!R265C5</stp>
        <tr r="E265" s="14"/>
      </tp>
      <tp t="s">
        <v>JINCHUAN GROUP CO LTD</v>
        <stp/>
        <stp>##V3_BDPV12</stp>
        <stp>XS2294198549 Corp</stp>
        <stp>GUARANTOR</stp>
        <stp>[1.Weekly Download.xlsm]Coded!R244C5</stp>
        <tr r="E244" s="14"/>
        <tr r="E244" s="14"/>
      </tp>
      <tp t="s">
        <v>#N/A N/A</v>
        <stp/>
        <stp>##V3_BDPV12</stp>
        <stp>XS2423517205 Corp</stp>
        <stp>GUARANTOR</stp>
        <stp>[1.Weekly Download.xlsm]Coded!R124C5</stp>
        <tr r="E124" s="14"/>
      </tp>
      <tp t="s">
        <v>#N/A N/A</v>
        <stp/>
        <stp>##V3_BDPV12</stp>
        <stp>XS2388293487 Corp</stp>
        <stp>GUARANTOR</stp>
        <stp>[1.Weekly Download.xlsm]Coded!R139C5</stp>
        <tr r="E139" s="14"/>
      </tp>
      <tp t="s">
        <v>#N/A N/A</v>
        <stp/>
        <stp>##V3_BDPV12</stp>
        <stp>XS2361211191 Corp</stp>
        <stp>GUARANTOR</stp>
        <stp>[1.Weekly Download.xlsm]Coded!R145C5</stp>
        <tr r="E145" s="14"/>
      </tp>
      <tp t="s">
        <v>HK</v>
        <stp/>
        <stp>##V3_BDPV12</stp>
        <stp>1233 HK Equity</stp>
        <stp>EQY_PRIM_SECURITY_PRIM_EXCH</stp>
        <stp>[1.Weekly Download.xlsm]Coded!R206C35</stp>
        <tr r="AI206" s="14"/>
        <tr r="AI206" s="14"/>
      </tp>
      <tp t="s">
        <v>HK</v>
        <stp/>
        <stp>##V3_BDPV12</stp>
        <stp>1233 HK Equity</stp>
        <stp>EQY_PRIM_SECURITY_PRIM_EXCH</stp>
        <stp>[1.Weekly Download.xlsm]Coded!R232C35</stp>
        <tr r="AI232" s="14"/>
        <tr r="AI232" s="14"/>
      </tp>
      <tp t="s">
        <v>#N/A N/A</v>
        <stp/>
        <stp>##V3_BDPV12</stp>
        <stp>G238098 Corp</stp>
        <stp>RTG_MDY_LT_CORP_FAMILY</stp>
        <stp>[1.Weekly Download.xlsm]Coded!R46C14</stp>
        <tr r="N46" s="14"/>
      </tp>
      <tp t="s">
        <v>CHINA RAILWAY CONSTRUCT</v>
        <stp/>
        <stp>##V3_BDPV12</stp>
        <stp>XS2340538680 Corp</stp>
        <stp>GUARANTOR</stp>
        <stp>[1.Weekly Download.xlsm]Coded!R213C5</stp>
        <tr r="E213" s="14"/>
        <tr r="E213" s="14"/>
      </tp>
      <tp t="s">
        <v>#N/A N/A</v>
        <stp/>
        <stp>##V3_BDPV12</stp>
        <stp>1022891D CH Equity</stp>
        <stp>RTG_MDY_ISSUER</stp>
        <stp>[1.Weekly Download.xlsm]Coded!R17C59</stp>
        <tr r="BG17" s="14"/>
      </tp>
      <tp t="s">
        <v>#N/A N/A</v>
        <stp/>
        <stp>##V3_BDPV12</stp>
        <stp>0792878D CH Equity</stp>
        <stp>RTG_MDY_ISSUER</stp>
        <stp>[1.Weekly Download.xlsm]Coded!R98C59</stp>
        <tr r="BG98" s="14"/>
      </tp>
      <tp t="s">
        <v>#N/A N/A</v>
        <stp/>
        <stp>##V3_BDPV12</stp>
        <stp>0622892D CH Equity</stp>
        <stp>RTG_MDY_ISSUER</stp>
        <stp>[1.Weekly Download.xlsm]Coded!R93C59</stp>
        <tr r="BG93" s="14"/>
      </tp>
      <tp t="s">
        <v>#N/A N/A</v>
        <stp/>
        <stp>##V3_BDPV12</stp>
        <stp>1022891D CH Equity</stp>
        <stp>RTG_MDY_ISSUER</stp>
        <stp>[1.Weekly Download.xlsm]Coded!R17C19</stp>
        <tr r="S17" s="14"/>
        <tr r="S17" s="14"/>
      </tp>
      <tp t="s">
        <v>#N/A Invalid Security</v>
        <stp/>
        <stp>##V3_BDPV12</stp>
        <stp xml:space="preserve"> CompanyID</stp>
        <stp>Name</stp>
        <stp>[1.Weekly Download.xlsm]Coded!R7C7</stp>
        <tr r="G7" s="14"/>
      </tp>
      <tp t="s">
        <v>A+</v>
        <stp/>
        <stp>##V3_BDPV12</stp>
        <stp>US88032XBD57 Corp</stp>
        <stp>RTG_FITCH_LT_ISSUER_DEFAULT</stp>
        <stp>[1.Weekly Download.xlsm]Coded!R228C16</stp>
        <tr r="P228" s="14"/>
        <tr r="P228" s="14"/>
      </tp>
      <tp t="s">
        <v>22/10/2060</v>
        <stp/>
        <stp>##V3_BDPV12</stp>
        <stp>US88032XBD57 Corp</stp>
        <stp>NXT_CALL_DT</stp>
        <stp>[1.Weekly Download.xlsm]Coded!R228C50</stp>
        <tr r="AX228" s="14"/>
        <tr r="AX228" s="14"/>
        <tr r="AX228" s="14"/>
      </tp>
      <tp t="s">
        <v>22/10/2040</v>
        <stp/>
        <stp>##V3_BDPV12</stp>
        <stp>US88032XBB91 Corp</stp>
        <stp>NXT_CALL_DT</stp>
        <stp>[1.Weekly Download.xlsm]Coded!R229C50</stp>
        <tr r="AX229" s="14"/>
        <tr r="AX229" s="14"/>
        <tr r="AX229" s="14"/>
      </tp>
      <tp t="s">
        <v>A+</v>
        <stp/>
        <stp>##V3_BDPV12</stp>
        <stp>US88032XBA19 Corp</stp>
        <stp>RTG_FITCH_LT_ISSUER_DEFAULT</stp>
        <stp>[1.Weekly Download.xlsm]Coded!R230C16</stp>
        <tr r="P230" s="14"/>
        <tr r="P230" s="14"/>
      </tp>
      <tp t="s">
        <v>22/10/2050</v>
        <stp/>
        <stp>##V3_BDPV12</stp>
        <stp>US88032XBC74 Corp</stp>
        <stp>NXT_CALL_DT</stp>
        <stp>[1.Weekly Download.xlsm]Coded!R231C50</stp>
        <tr r="AX231" s="14"/>
        <tr r="AX231" s="14"/>
        <tr r="AX231" s="14"/>
      </tp>
      <tp t="s">
        <v>A+</v>
        <stp/>
        <stp>##V3_BDPV12</stp>
        <stp>US88032XBB91 Corp</stp>
        <stp>RTG_FITCH_LT_ISSUER_DEFAULT</stp>
        <stp>[1.Weekly Download.xlsm]Coded!R229C16</stp>
        <tr r="P229" s="14"/>
        <tr r="P229" s="14"/>
      </tp>
      <tp t="s">
        <v>A+</v>
        <stp/>
        <stp>##V3_BDPV12</stp>
        <stp>US88032XBD57 Corp</stp>
        <stp>RTG_SP_LT_FC_ISSUER_CREDIT</stp>
        <stp>[1.Weekly Download.xlsm]Coded!R228C15</stp>
        <tr r="O228" s="14"/>
        <tr r="O228" s="14"/>
      </tp>
      <tp t="s">
        <v>A+</v>
        <stp/>
        <stp>##V3_BDPV12</stp>
        <stp>US88032XBC74 Corp</stp>
        <stp>RTG_FITCH_LT_ISSUER_DEFAULT</stp>
        <stp>[1.Weekly Download.xlsm]Coded!R231C16</stp>
        <tr r="P231" s="14"/>
        <tr r="P231" s="14"/>
      </tp>
      <tp t="s">
        <v>22/1/2031</v>
        <stp/>
        <stp>##V3_BDPV12</stp>
        <stp>US88032XBA19 Corp</stp>
        <stp>NXT_CALL_DT</stp>
        <stp>[1.Weekly Download.xlsm]Coded!R230C50</stp>
        <tr r="AX230" s="14"/>
        <tr r="AX230" s="14"/>
        <tr r="AX230" s="14"/>
      </tp>
      <tp>
        <v>2</v>
        <stp/>
        <stp>##V3_BDPV12</stp>
        <stp>MO000A3KX7V9 Corp</stp>
        <stp>CPN</stp>
        <stp>[1.Weekly Download.xlsm]Coded!R127C51</stp>
        <tr r="AY127" s="14"/>
        <tr r="AY127" s="14"/>
      </tp>
      <tp t="s">
        <v>#N/A N/A</v>
        <stp/>
        <stp>##V3_BDPV12</stp>
        <stp>XS2384248790 Corp</stp>
        <stp>RTG_MDY_FOREIGN_LT_BANK_DEPOSITS</stp>
        <stp>[1.Weekly Download.xlsm]Coded!R155C12</stp>
        <tr r="L155" s="14"/>
      </tp>
      <tp t="s">
        <v>#N/A N/A</v>
        <stp/>
        <stp>##V3_BDPV12</stp>
        <stp>XS2403477099 Corp</stp>
        <stp>RTG_MDY_FOREIGN_LT_BANK_DEPOSITS</stp>
        <stp>[1.Weekly Download.xlsm]Coded!R135C12</stp>
        <tr r="L135" s="14"/>
      </tp>
      <tp t="s">
        <v>#N/A N/A</v>
        <stp/>
        <stp>##V3_BDPV12</stp>
        <stp>XS2102905168 Corp</stp>
        <stp>RTG_MDY_FOREIGN_LT_BANK_DEPOSITS</stp>
        <stp>[1.Weekly Download.xlsm]Coded!R314C12</stp>
        <tr r="L314" s="14"/>
      </tp>
      <tp t="s">
        <v>CHONGQ TOURSM CULT</v>
        <stp/>
        <stp>##V3_BDPV12</stp>
        <stp>XS2644758133 Corp</stp>
        <stp>NAME</stp>
        <stp>[1.Weekly Download.xlsm]Coded!R27C4</stp>
        <tr r="D27" s="14"/>
        <tr r="D27" s="14"/>
      </tp>
      <tp t="s">
        <v>30/3/2023</v>
        <stp/>
        <stp>##V3_BDPV12</stp>
        <stp>XS2599011116 Corp</stp>
        <stp>SECURITY_PRICING_DATE</stp>
        <stp>[1.Weekly Download.xlsm]Coded!R51C3</stp>
        <tr r="C51" s="14"/>
        <tr r="C51" s="14"/>
      </tp>
      <tp t="s">
        <v>#N/A N/A</v>
        <stp/>
        <stp>##V3_BDPV12</stp>
        <stp>XS2336271510 Corp</stp>
        <stp>RTG_MDY_FOREIGN_LT_BANK_DEPOSITS</stp>
        <stp>[1.Weekly Download.xlsm]Coded!R215C12</stp>
        <tr r="L215" s="14"/>
      </tp>
      <tp t="s">
        <v>#N/A N/A</v>
        <stp/>
        <stp>##V3_BDPV12</stp>
        <stp>XS2280569364 Corp</stp>
        <stp>RTG_MDY_FOREIGN_LT_BANK_DEPOSITS</stp>
        <stp>[1.Weekly Download.xlsm]Coded!R263C12</stp>
        <tr r="L263" s="14"/>
      </tp>
      <tp t="s">
        <v>#N/A N/A</v>
        <stp/>
        <stp>##V3_BDPV12</stp>
        <stp>XS2346845584 Corp</stp>
        <stp>RTG_MDY_FOREIGN_LT_BANK_DEPOSITS</stp>
        <stp>[1.Weekly Download.xlsm]Coded!R202C12</stp>
        <tr r="L202" s="14"/>
      </tp>
      <tp t="s">
        <v>#N/A N/A</v>
        <stp/>
        <stp>##V3_BDPV12</stp>
        <stp>XS2123956091 Corp</stp>
        <stp>RTG_MDY_FOREIGN_LT_BANK_DEPOSITS</stp>
        <stp>[1.Weekly Download.xlsm]Coded!R309C12</stp>
        <tr r="L309" s="14"/>
      </tp>
      <tp t="s">
        <v>#N/A N/A</v>
        <stp/>
        <stp>##V3_BDPV12</stp>
        <stp>XS2334569774 Corp</stp>
        <stp>RTG_MDY_FOREIGN_LT_BANK_DEPOSITS</stp>
        <stp>[1.Weekly Download.xlsm]Coded!R181C12</stp>
        <tr r="L181" s="14"/>
      </tp>
      <tp t="s">
        <v>ZOOMWE HK NEW ENERGY</v>
        <stp/>
        <stp>##V3_BDPV12</stp>
        <stp>XS2523255060 Corp</stp>
        <stp>NAME</stp>
        <stp>[1.Weekly Download.xlsm]Coded!R87C4</stp>
        <tr r="D87" s="14"/>
        <tr r="D87" s="14"/>
      </tp>
      <tp t="s">
        <v>#N/A N/A</v>
        <stp/>
        <stp>##V3_BDPV12</stp>
        <stp>XS2385065656 Corp</stp>
        <stp>RTG_MDY_FOREIGN_LT_BANK_DEPOSITS</stp>
        <stp>[1.Weekly Download.xlsm]Coded!R152C12</stp>
        <tr r="L152" s="14"/>
      </tp>
      <tp t="s">
        <v>#N/A N/A</v>
        <stp/>
        <stp>##V3_BDPV12</stp>
        <stp>XS2357443410 Corp</stp>
        <stp>RTG_MDY_FOREIGN_LT_BANK_DEPOSITS</stp>
        <stp>[1.Weekly Download.xlsm]Coded!R170C12</stp>
        <tr r="L170" s="14"/>
      </tp>
      <tp t="s">
        <v>#N/A N/A</v>
        <stp/>
        <stp>##V3_BDPV12</stp>
        <stp>XS2364590716 Corp</stp>
        <stp>RTG_MDY_FOREIGN_LT_BANK_DEPOSITS</stp>
        <stp>[1.Weekly Download.xlsm]Coded!R173C12</stp>
        <tr r="L173" s="14"/>
      </tp>
      <tp t="s">
        <v>#N/A N/A</v>
        <stp/>
        <stp>##V3_BDPV12</stp>
        <stp>XS2277613423 Corp</stp>
        <stp>RTG_MDY_FOREIGN_LT_BANK_DEPOSITS</stp>
        <stp>[1.Weekly Download.xlsm]Coded!R253C12</stp>
        <tr r="L253" s="14"/>
      </tp>
      <tp t="s">
        <v>#N/A N/A</v>
        <stp/>
        <stp>##V3_BDPV12</stp>
        <stp>XS2320304376 Corp</stp>
        <stp>RTG_MDY_FOREIGN_LT_BANK_DEPOSITS</stp>
        <stp>[1.Weekly Download.xlsm]Coded!R208C12</stp>
        <tr r="L208" s="14"/>
      </tp>
      <tp t="s">
        <v>14/6/2023</v>
        <stp/>
        <stp>##V3_BDPV12</stp>
        <stp>XS2634238526 Corp</stp>
        <stp>SECURITY_PRICING_DATE</stp>
        <stp>[1.Weekly Download.xlsm]Coded!R32C3</stp>
        <tr r="C32" s="14"/>
        <tr r="C32" s="14"/>
      </tp>
      <tp t="s">
        <v>22/11/2022</v>
        <stp/>
        <stp>##V3_BDPV12</stp>
        <stp>XS2559584888 Corp</stp>
        <stp>SECURITY_PRICING_DATE</stp>
        <stp>[1.Weekly Download.xlsm]Coded!R78C3</stp>
        <tr r="C78" s="14"/>
        <tr r="C78" s="14"/>
      </tp>
      <tp t="s">
        <v>28/2/2023</v>
        <stp/>
        <stp>##V3_BDPV12</stp>
        <stp>XS2587421681 Corp</stp>
        <stp>SECURITY_PRICING_DATE</stp>
        <stp>[1.Weekly Download.xlsm]Coded!R60C3</stp>
        <tr r="C60" s="14"/>
        <tr r="C60" s="14"/>
      </tp>
      <tp t="s">
        <v>CHINA CINDA 2020 I MNGMN</v>
        <stp/>
        <stp>##V3_BDPV12</stp>
        <stp>XS2662422802 Corp</stp>
        <stp>NAME</stp>
        <stp>[1.Weekly Download.xlsm]Coded!R21C4</stp>
        <tr r="D21" s="14"/>
        <tr r="D21" s="14"/>
      </tp>
      <tp t="s">
        <v>#N/A N/A</v>
        <stp/>
        <stp>##V3_BDPV12</stp>
        <stp>XS2383434029 Corp</stp>
        <stp>RTG_MDY_FOREIGN_LT_BANK_DEPOSITS</stp>
        <stp>[1.Weekly Download.xlsm]Coded!R147C12</stp>
        <tr r="L147" s="14"/>
      </tp>
      <tp t="s">
        <v>#N/A N/A</v>
        <stp/>
        <stp>##V3_BDPV12</stp>
        <stp>HK0000555539 Corp</stp>
        <stp>RTG_SP</stp>
        <stp>[1.Weekly Download.xlsm]Coded!R304C9</stp>
        <tr r="I304" s="14"/>
      </tp>
      <tp t="s">
        <v>#N/A N/A</v>
        <stp/>
        <stp>##V3_BDPV12</stp>
        <stp>XS2281349618 Corp</stp>
        <stp>RTG_SP</stp>
        <stp>[1.Weekly Download.xlsm]Coded!R262C9</stp>
        <tr r="I262" s="14"/>
      </tp>
      <tp t="s">
        <v>BBB-</v>
        <stp/>
        <stp>##V3_BDPV12</stp>
        <stp>XS2423359459 Corp</stp>
        <stp>RTG_SP</stp>
        <stp>[1.Weekly Download.xlsm]Coded!R106C9</stp>
        <tr r="I106" s="14"/>
        <tr r="I106" s="14"/>
      </tp>
      <tp t="s">
        <v>#N/A Field Not Applicable</v>
        <stp/>
        <stp>##V3_BDPV12</stp>
        <stp>G228012 Corp</stp>
        <stp>NXT_CALL_DT</stp>
        <stp>[1.Weekly Download.xlsm]Coded!R91C50</stp>
        <tr r="AX91" s="14"/>
      </tp>
      <tp t="s">
        <v>#N/A Field Not Applicable</v>
        <stp/>
        <stp>##V3_BDPV12</stp>
        <stp>G228032 Corp</stp>
        <stp>NXT_CALL_DT</stp>
        <stp>[1.Weekly Download.xlsm]Coded!R81C50</stp>
        <tr r="AX81" s="14"/>
      </tp>
      <tp t="s">
        <v>#N/A N/A</v>
        <stp/>
        <stp>##V3_BDPV12</stp>
        <stp>XS2295983410 Corp</stp>
        <stp>RTG_SP</stp>
        <stp>[1.Weekly Download.xlsm]Coded!R248C9</stp>
        <tr r="I248" s="14"/>
      </tp>
      <tp t="s">
        <v>#N/A N/A</v>
        <stp/>
        <stp>##V3_BDPV12</stp>
        <stp>XS2447542874 Corp</stp>
        <stp>RTG_SP</stp>
        <stp>[1.Weekly Download.xlsm]Coded!R112C9</stp>
        <tr r="I112" s="14"/>
      </tp>
      <tp t="s">
        <v>#N/A N/A</v>
        <stp/>
        <stp>##V3_BDPV12</stp>
        <stp>US056752AU22 Corp</stp>
        <stp>RTG_SP</stp>
        <stp>[1.Weekly Download.xlsm]Coded!R165C9</stp>
        <tr r="I165" s="14"/>
      </tp>
      <tp t="s">
        <v>#N/A N/A</v>
        <stp/>
        <stp>##V3_BDPV12</stp>
        <stp>XS2287540053 Corp</stp>
        <stp>RTG_SP</stp>
        <stp>[1.Weekly Download.xlsm]Coded!R210C9</stp>
        <tr r="I210" s="14"/>
      </tp>
      <tp t="s">
        <v>#N/A N/A</v>
        <stp/>
        <stp>##V3_BDPV12</stp>
        <stp>HK0000744802 Corp</stp>
        <stp>RTG_SP</stp>
        <stp>[1.Weekly Download.xlsm]Coded!R185C9</stp>
        <tr r="I185" s="14"/>
      </tp>
      <tp t="s">
        <v>BBB+</v>
        <stp/>
        <stp>##V3_BDPV12</stp>
        <stp>XS2349205455 Corp</stp>
        <stp>RTG_SP</stp>
        <stp>[1.Weekly Download.xlsm]Coded!R197C9</stp>
        <tr r="I197" s="14"/>
        <tr r="I197" s="14"/>
      </tp>
      <tp t="s">
        <v>#N/A N/A</v>
        <stp/>
        <stp>##V3_BDPV12</stp>
        <stp>XS2347769833 Corp</stp>
        <stp>RTG_SP</stp>
        <stp>[1.Weekly Download.xlsm]Coded!R204C9</stp>
        <tr r="I204" s="14"/>
      </tp>
      <tp t="s">
        <v>#N/A N/A</v>
        <stp/>
        <stp>##V3_BDPV12</stp>
        <stp>XS2280569364 Corp</stp>
        <stp>RTG_SP</stp>
        <stp>[1.Weekly Download.xlsm]Coded!R263C9</stp>
        <tr r="I263" s="14"/>
      </tp>
      <tp t="s">
        <v>#N/A N/A</v>
        <stp/>
        <stp>##V3_BDPV12</stp>
        <stp>XS2334068645 Corp</stp>
        <stp>RTG_SP</stp>
        <stp>[1.Weekly Download.xlsm]Coded!R224C9</stp>
        <tr r="I224" s="14"/>
      </tp>
      <tp t="s">
        <v>#N/A N/A</v>
        <stp/>
        <stp>##V3_BDPV12</stp>
        <stp>XS2387065134 Corp</stp>
        <stp>RTG_SP</stp>
        <stp>[1.Weekly Download.xlsm]Coded!R143C9</stp>
        <tr r="I143" s="14"/>
      </tp>
      <tp t="s">
        <v>#N/A N/A</v>
        <stp/>
        <stp>##V3_BDPV12</stp>
        <stp>XS2203111120 Corp</stp>
        <stp>RTG_SP</stp>
        <stp>[1.Weekly Download.xlsm]Coded!R283C9</stp>
        <tr r="I283" s="14"/>
      </tp>
      <tp t="s">
        <v>#N/A N/A</v>
        <stp/>
        <stp>##V3_BDPV12</stp>
        <stp>XS2291799778 Corp</stp>
        <stp>RTG_SP</stp>
        <stp>[1.Weekly Download.xlsm]Coded!R250C9</stp>
        <tr r="I250" s="14"/>
      </tp>
      <tp t="s">
        <v>1283303D KY</v>
        <stp/>
        <stp>##V3_BDPV12</stp>
        <stp>USG8850LAF79 Corp</stp>
        <stp>ISSUER_EQUITY_TICKER</stp>
        <stp>[1.Weekly Download.xlsm]Coded!R275C37</stp>
        <tr r="AK275" s="14"/>
        <tr r="AK275" s="14"/>
      </tp>
      <tp t="s">
        <v>1283303D KY</v>
        <stp/>
        <stp>##V3_BDPV12</stp>
        <stp>USG8850LAF79 Corp</stp>
        <stp>ISSUER_EQUITY_TICKER</stp>
        <stp>[1.Weekly Download.xlsm]Coded!R275C35</stp>
        <tr r="AI275" s="14"/>
      </tp>
      <tp t="s">
        <v>#N/A Invalid Security</v>
        <stp/>
        <stp>##V3_BDPV12</stp>
        <stp xml:space="preserve">  CompanyID</stp>
        <stp>RTG_SP_LT_LC_ISSUER_CREDIT</stp>
        <stp>[1.Weekly Download.xlsm]Coded!R87C41</stp>
        <tr r="AO87" s="14"/>
      </tp>
      <tp t="s">
        <v>#N/A Invalid Security</v>
        <stp/>
        <stp>##V3_BDPV12</stp>
        <stp xml:space="preserve">  CompanyID</stp>
        <stp>RTG_SP_LT_LC_ISSUER_CREDIT</stp>
        <stp>[1.Weekly Download.xlsm]Coded!R96C41</stp>
        <tr r="AO96" s="14"/>
      </tp>
      <tp t="s">
        <v>#N/A Invalid Security</v>
        <stp/>
        <stp>##V3_BDPV12</stp>
        <stp xml:space="preserve">  CompanyID</stp>
        <stp>RTG_SP_LT_LC_ISSUER_CREDIT</stp>
        <stp>[1.Weekly Download.xlsm]Coded!R51C41</stp>
        <tr r="AO51" s="14"/>
      </tp>
      <tp t="s">
        <v>#N/A Invalid Security</v>
        <stp/>
        <stp>##V3_BDPV12</stp>
        <stp xml:space="preserve">  CompanyID</stp>
        <stp>RTG_SP_LT_LC_ISSUER_CREDIT</stp>
        <stp>[1.Weekly Download.xlsm]Coded!R60C41</stp>
        <tr r="AO60" s="14"/>
      </tp>
      <tp t="s">
        <v>#N/A Invalid Security</v>
        <stp/>
        <stp>##V3_BDPV12</stp>
        <stp xml:space="preserve">  CompanyID</stp>
        <stp>RTG_SP_LT_LC_ISSUER_CREDIT</stp>
        <stp>[1.Weekly Download.xlsm]Coded!R69C41</stp>
        <tr r="AO69" s="14"/>
      </tp>
      <tp t="s">
        <v>#N/A Invalid Security</v>
        <stp/>
        <stp>##V3_BDPV12</stp>
        <stp xml:space="preserve">  CompanyID</stp>
        <stp>RTG_SP_LT_LC_ISSUER_CREDIT</stp>
        <stp>[1.Weekly Download.xlsm]Coded!R78C41</stp>
        <tr r="AO78" s="14"/>
      </tp>
      <tp t="s">
        <v>Bank of Communications Financi</v>
        <stp/>
        <stp>##V3_BDPV12</stp>
        <stp>20204333 CompanyID</stp>
        <stp>Name</stp>
        <stp>[1.Weekly Download.xlsm]Coded!R298C7</stp>
        <tr r="G298" s="14"/>
        <tr r="G298" s="14"/>
      </tp>
      <tp t="s">
        <v>BBB+</v>
        <stp/>
        <stp>##V3_BDPV12</stp>
        <stp>601818 CH Equity</stp>
        <stp>RTG_SP_LT_LC_ISSUER_CREDIT</stp>
        <stp>[1.Weekly Download.xlsm]Coded!R9C61</stp>
        <tr r="BI9" s="14"/>
        <tr r="BI9" s="14"/>
      </tp>
      <tp t="s">
        <v>#N/A N/A</v>
        <stp/>
        <stp>##V3_BDPV12</stp>
        <stp>XS2336348326 Corp</stp>
        <stp>RTG_MOODY</stp>
        <stp>[1.Weekly Download.xlsm]Coded!R227C8</stp>
        <tr r="H227" s="14"/>
      </tp>
      <tp t="s">
        <v>Baa2</v>
        <stp/>
        <stp>##V3_BDPV12</stp>
        <stp>XS2334569774 Corp</stp>
        <stp>RTG_MOODY</stp>
        <stp>[1.Weekly Download.xlsm]Coded!R181C8</stp>
        <tr r="H181" s="14"/>
        <tr r="H181" s="14"/>
      </tp>
      <tp t="s">
        <v>#N/A N/A</v>
        <stp/>
        <stp>##V3_BDPV12</stp>
        <stp>XS2385392779 Corp</stp>
        <stp>RTG_MOODY</stp>
        <stp>[1.Weekly Download.xlsm]Coded!R150C8</stp>
        <tr r="H150" s="14"/>
      </tp>
      <tp t="s">
        <v>#N/A N/A</v>
        <stp/>
        <stp>##V3_BDPV12</stp>
        <stp>XS2357034755 Corp</stp>
        <stp>RTG_MOODY</stp>
        <stp>[1.Weekly Download.xlsm]Coded!R192C8</stp>
        <tr r="H192" s="14"/>
      </tp>
      <tp t="s">
        <v>#N/A N/A</v>
        <stp/>
        <stp>##V3_BDPV12</stp>
        <stp>XS2353028298 Corp</stp>
        <stp>RTG_MOODY</stp>
        <stp>[1.Weekly Download.xlsm]Coded!R193C8</stp>
        <tr r="H193" s="14"/>
      </tp>
      <tp t="s">
        <v>NR</v>
        <stp/>
        <stp>##V3_BDPV12</stp>
        <stp>XS2471903331 Corp</stp>
        <stp>RTG_MOODY</stp>
        <stp>[1.Weekly Download.xlsm]Coded!R100C8</stp>
        <tr r="H100" s="14"/>
        <tr r="H100" s="14"/>
      </tp>
      <tp t="s">
        <v>WR</v>
        <stp/>
        <stp>##V3_BDPV12</stp>
        <stp>XS2126415293 Corp</stp>
        <stp>RTG_MOODY</stp>
        <stp>[1.Weekly Download.xlsm]Coded!R306C8</stp>
        <tr r="H306" s="14"/>
        <tr r="H306" s="14"/>
      </tp>
      <tp t="s">
        <v>A3</v>
        <stp/>
        <stp>##V3_BDPV12</stp>
        <stp>XS2180875077 Corp</stp>
        <stp>RTG_MOODY</stp>
        <stp>[1.Weekly Download.xlsm]Coded!R302C8</stp>
        <tr r="H302" s="14"/>
        <tr r="H302" s="14"/>
      </tp>
      <tp t="s">
        <v>YIWU STATE OWNED CAPITAL</v>
        <stp/>
        <stp>##V3_BDPV12</stp>
        <stp>XS2211674143 Corp</stp>
        <stp>GUARANTOR</stp>
        <stp>[1.Weekly Download.xlsm]Coded!R284C5</stp>
        <tr r="E284" s="14"/>
        <tr r="E284" s="14"/>
      </tp>
      <tp t="s">
        <v>HK</v>
        <stp/>
        <stp>##V3_BDPV12</stp>
        <stp>3383 HK Equity</stp>
        <stp>EQY_PRIM_SECURITY_PRIM_EXCH</stp>
        <stp>[1.Weekly Download.xlsm]Coded!R203C35</stp>
        <tr r="AI203" s="14"/>
        <tr r="AI203" s="14"/>
      </tp>
      <tp t="s">
        <v>HK</v>
        <stp/>
        <stp>##V3_BDPV12</stp>
        <stp>3383 HK Equity</stp>
        <stp>EQY_PRIM_SECURITY_PRIM_EXCH</stp>
        <stp>[1.Weekly Download.xlsm]Coded!R218C35</stp>
        <tr r="AI218" s="14"/>
        <tr r="AI218" s="14"/>
      </tp>
      <tp t="s">
        <v>#N/A N/A</v>
        <stp/>
        <stp>##V3_BDPV12</stp>
        <stp>G228086 Corp</stp>
        <stp>RTG_MDY_LT_CORP_FAMILY</stp>
        <stp>[1.Weekly Download.xlsm]Coded!R72C14</stp>
        <tr r="N72" s="14"/>
      </tp>
      <tp t="s">
        <v>#N/A N/A</v>
        <stp/>
        <stp>##V3_BDPV12</stp>
        <stp>XS2201821183 Corp</stp>
        <stp>GUARANTOR</stp>
        <stp>[1.Weekly Download.xlsm]Coded!R294C5</stp>
        <tr r="E294" s="14"/>
      </tp>
      <tp t="s">
        <v>SOUTHWEST SECURITIES</v>
        <stp/>
        <stp>##V3_BDPV12</stp>
        <stp>XS2289193810 Corp</stp>
        <stp>GUARANTOR</stp>
        <stp>[1.Weekly Download.xlsm]Coded!R245C5</stp>
        <tr r="E245" s="14"/>
        <tr r="E245" s="14"/>
      </tp>
      <tp t="s">
        <v>#N/A N/A</v>
        <stp/>
        <stp>##V3_BDPV12</stp>
        <stp>G228085 Corp</stp>
        <stp>RTG_MDY_LT_CORP_FAMILY</stp>
        <stp>[1.Weekly Download.xlsm]Coded!R73C14</stp>
        <tr r="N73" s="14"/>
      </tp>
      <tp t="s">
        <v>#N/A N/A</v>
        <stp/>
        <stp>##V3_BDPV12</stp>
        <stp>G238084 Corp</stp>
        <stp>RTG_MDY_LT_CORP_FAMILY</stp>
        <stp>[1.Weekly Download.xlsm]Coded!R45C14</stp>
        <tr r="N45" s="14"/>
      </tp>
      <tp t="s">
        <v>PROVINCE OF QUEBEC</v>
        <stp/>
        <stp>##V3_BDPV12</stp>
        <stp>XS2413634572 Corp</stp>
        <stp>GUARANTOR</stp>
        <stp>[1.Weekly Download.xlsm]Coded!R122C5</stp>
        <tr r="E122" s="14"/>
        <tr r="E122" s="14"/>
      </tp>
      <tp t="s">
        <v>HK</v>
        <stp/>
        <stp>##V3_BDPV12</stp>
        <stp>3383 HK Equity</stp>
        <stp>EQY_PRIM_SECURITY_PRIM_EXCH</stp>
        <stp>[1.Weekly Download.xlsm]Coded!R157C35</stp>
        <tr r="AI157" s="14"/>
        <tr r="AI157" s="14"/>
      </tp>
      <tp t="s">
        <v>HK</v>
        <stp/>
        <stp>##V3_BDPV12</stp>
        <stp>3383 HK Equity</stp>
        <stp>EQY_PRIM_SECURITY_PRIM_EXCH</stp>
        <stp>[1.Weekly Download.xlsm]Coded!R178C35</stp>
        <tr r="AI178" s="14"/>
        <tr r="AI178" s="14"/>
      </tp>
      <tp t="s">
        <v>#N/A N/A</v>
        <stp/>
        <stp>##V3_BDPV12</stp>
        <stp>G228084 Corp</stp>
        <stp>RTG_MDY_LT_CORP_FAMILY</stp>
        <stp>[1.Weekly Download.xlsm]Coded!R74C14</stp>
        <tr r="N74" s="14"/>
      </tp>
      <tp t="s">
        <v>BEIJING ENVIRONMENT SANI</v>
        <stp/>
        <stp>##V3_BDPV12</stp>
        <stp>XS2383434029 Corp</stp>
        <stp>GUARANTOR</stp>
        <stp>[1.Weekly Download.xlsm]Coded!R147C5</stp>
        <tr r="E147" s="14"/>
        <tr r="E147" s="14"/>
      </tp>
      <tp t="s">
        <v>#N/A N/A</v>
        <stp/>
        <stp>##V3_BDPV12</stp>
        <stp>G228079 Corp</stp>
        <stp>GUARANTOR_NAME</stp>
        <stp>[1.Weekly Download.xlsm]Coded!R71C44</stp>
        <tr r="AR71" s="14"/>
      </tp>
      <tp t="s">
        <v>ZHONGYUAN YUZI</v>
        <stp/>
        <stp>##V3_BDPV12</stp>
        <stp>XS2251156563 Corp</stp>
        <stp>GUARANTOR</stp>
        <stp>[1.Weekly Download.xlsm]Coded!R190C5</stp>
        <tr r="E190" s="14"/>
        <tr r="E190" s="14"/>
      </tp>
      <tp t="s">
        <v>ZJ CHANGXING FIN HOLDING</v>
        <stp/>
        <stp>##V3_BDPV12</stp>
        <stp>XS2144033078 Corp</stp>
        <stp>GUARANTOR</stp>
        <stp>[1.Weekly Download.xlsm]Coded!R300C5</stp>
        <tr r="E300" s="14"/>
        <tr r="E300" s="14"/>
      </tp>
      <tp t="s">
        <v>CHINA GREAT WALL AMC</v>
        <stp/>
        <stp>##V3_BDPV12</stp>
        <stp>XS2206799004 Corp</stp>
        <stp>GUARANTOR</stp>
        <stp>[1.Weekly Download.xlsm]Coded!R282C5</stp>
        <tr r="E282" s="14"/>
        <tr r="E282" s="14"/>
      </tp>
      <tp t="s">
        <v>AVIC INTERNATIONAL LEASI</v>
        <stp/>
        <stp>##V3_BDPV12</stp>
        <stp>XS2320779130 Corp</stp>
        <stp>GUARANTOR</stp>
        <stp>[1.Weekly Download.xlsm]Coded!R235C5</stp>
        <tr r="E235" s="14"/>
        <tr r="E235" s="14"/>
      </tp>
      <tp t="s">
        <v>#N/A N/A</v>
        <stp/>
        <stp>##V3_BDPV12</stp>
        <stp>XS2262783033 Corp</stp>
        <stp>GUARANTOR</stp>
        <stp>[1.Weekly Download.xlsm]Coded!R266C5</stp>
        <tr r="E266" s="14"/>
      </tp>
      <tp t="s">
        <v>HK</v>
        <stp/>
        <stp>##V3_BDPV12</stp>
        <stp>3328 HK Equity</stp>
        <stp>EQY_PRIM_SECURITY_PRIM_EXCH</stp>
        <stp>[1.Weekly Download.xlsm]Coded!R269C35</stp>
        <tr r="AI269" s="14"/>
        <tr r="AI269" s="14"/>
      </tp>
      <tp t="s">
        <v>#N/A N/A</v>
        <stp/>
        <stp>##V3_BDPV12</stp>
        <stp>G238077 Corp</stp>
        <stp>GUARANTOR_NAME</stp>
        <stp>[1.Weekly Download.xlsm]Coded!R47C44</stp>
        <tr r="AR47" s="14"/>
      </tp>
      <tp t="s">
        <v>JIANGSU ZHONGNAN CONSTRU</v>
        <stp/>
        <stp>##V3_BDPV12</stp>
        <stp>XS2349744594 Corp</stp>
        <stp>GUARANTOR</stp>
        <stp>[1.Weekly Download.xlsm]Coded!R198C5</stp>
        <tr r="E198" s="14"/>
        <tr r="E198" s="14"/>
      </tp>
      <tp t="s">
        <v>#N/A N/A</v>
        <stp/>
        <stp>##V3_BDPV12</stp>
        <stp>G238070 Corp</stp>
        <stp>GUARANTOR_NAME</stp>
        <stp>[1.Weekly Download.xlsm]Coded!R54C44</stp>
        <tr r="AR54" s="14"/>
      </tp>
      <tp t="s">
        <v>#N/A N/A</v>
        <stp/>
        <stp>##V3_BDPV12</stp>
        <stp>XS2344842575 Corp</stp>
        <stp>GUARANTOR</stp>
        <stp>[1.Weekly Download.xlsm]Coded!R195C5</stp>
        <tr r="E195" s="14"/>
      </tp>
      <tp t="s">
        <v>HK</v>
        <stp/>
        <stp>##V3_BDPV12</stp>
        <stp>1359 HK Equity</stp>
        <stp>EQY_PRIM_SECURITY_PRIM_EXCH</stp>
        <stp>[1.Weekly Download.xlsm]Coded!R138C35</stp>
        <tr r="AI138" s="14"/>
        <tr r="AI138" s="14"/>
      </tp>
      <tp t="s">
        <v>GUANGDONG COMMUNICATIONS</v>
        <stp/>
        <stp>##V3_BDPV12</stp>
        <stp>XS2422522685 Corp</stp>
        <stp>GUARANTOR</stp>
        <stp>[1.Weekly Download.xlsm]Coded!R120C5</stp>
        <tr r="E120" s="14"/>
        <tr r="E120" s="14"/>
      </tp>
      <tp>
        <v>3.375</v>
        <stp/>
        <stp>##V3_BDPV12</stp>
        <stp>USG3065HAB71 Corp</stp>
        <stp>CPN</stp>
        <stp>[1.Weekly Download.xlsm]Coded!R222C51</stp>
        <tr r="AY222" s="14"/>
        <tr r="AY222" s="14"/>
      </tp>
      <tp t="s">
        <v>#N/A N/A</v>
        <stp/>
        <stp>##V3_BDPV12</stp>
        <stp>0893024D CH Equity</stp>
        <stp>RTG_MDY_ISSUER</stp>
        <stp>[1.Weekly Download.xlsm]Coded!R94C59</stp>
        <tr r="BG94" s="14"/>
      </tp>
      <tp t="s">
        <v>#N/A N/A</v>
        <stp/>
        <stp>##V3_BDPV12</stp>
        <stp>1083977D CH Equity</stp>
        <stp>RTG_MDY_ISSUER</stp>
        <stp>[1.Weekly Download.xlsm]Coded!R23C59</stp>
        <tr r="BG23" s="14"/>
      </tp>
      <tp t="s">
        <v>#N/A Invalid Security</v>
        <stp/>
        <stp>##V3_BDPV12</stp>
        <stp xml:space="preserve"> CompanyID</stp>
        <stp>Name</stp>
        <stp>[1.Weekly Download.xlsm]Coded!R6C7</stp>
        <tr r="G6" s="14"/>
      </tp>
      <tp t="s">
        <v>#N/A N/A</v>
        <stp/>
        <stp>##V3_BDPV12</stp>
        <stp>0794572D CH Equity</stp>
        <stp>RTG_MOODY_LONG_TERM</stp>
        <stp>[1.Weekly Download.xlsm]Coded!R6C21</stp>
        <tr r="U6" s="14"/>
        <tr r="U6" s="14"/>
      </tp>
      <tp t="s">
        <v>#N/A N/A</v>
        <stp/>
        <stp>##V3_BDPV12</stp>
        <stp>1776488D CH Equity</stp>
        <stp>RTG_MDY_LT_CORP_FAMILY</stp>
        <stp>[1.Weekly Download.xlsm]Coded!R15C22</stp>
        <tr r="V15" s="14"/>
        <tr r="V15" s="14"/>
      </tp>
      <tp t="s">
        <v>#N/A N/A</v>
        <stp/>
        <stp>##V3_BDPV12</stp>
        <stp>G238070 Corp</stp>
        <stp>SPREAD_TO_TSY_ISSUE</stp>
        <stp>[1.Weekly Download.xlsm]Coded!R54C26</stp>
        <tr r="Z54" s="14"/>
      </tp>
      <tp t="s">
        <v>#N/A N/A</v>
        <stp/>
        <stp>##V3_BDPV12</stp>
        <stp>G238030 Corp</stp>
        <stp>SPREAD_TO_TSY_ISSUE</stp>
        <stp>[1.Weekly Download.xlsm]Coded!R64C26</stp>
        <tr r="Z64" s="14"/>
      </tp>
      <tp t="s">
        <v>#N/A N/A</v>
        <stp/>
        <stp>##V3_BDPV12</stp>
        <stp>G228021 Corp</stp>
        <stp>SPREAD_TO_TSY_ISSUE</stp>
        <stp>[1.Weekly Download.xlsm]Coded!R83C26</stp>
        <tr r="Z83" s="14"/>
      </tp>
      <tp t="s">
        <v>BBB+</v>
        <stp/>
        <stp>##V3_BDPV12</stp>
        <stp>G228007 Corp</stp>
        <stp>RTG_FITCH_LT_ISSUER_DEFAULT</stp>
        <stp>[1.Weekly Download.xlsm]Coded!R97C16</stp>
        <tr r="P97" s="14"/>
        <tr r="P97" s="14"/>
      </tp>
      <tp t="s">
        <v>BBB+</v>
        <stp/>
        <stp>##V3_BDPV12</stp>
        <stp>G238096 Corp</stp>
        <stp>RTG_FITCH_LT_ISSUER_DEFAULT</stp>
        <stp>[1.Weekly Download.xlsm]Coded!R50C16</stp>
        <tr r="P50" s="14"/>
        <tr r="P50" s="14"/>
      </tp>
      <tp t="s">
        <v>#N/A N/A</v>
        <stp/>
        <stp>##V3_BDPV12</stp>
        <stp>G238046 Corp</stp>
        <stp>RTG_FITCH_LT_ISSUER_DEFAULT</stp>
        <stp>[1.Weekly Download.xlsm]Coded!R56C16</stp>
        <tr r="P56" s="14"/>
      </tp>
      <tp t="s">
        <v>#N/A N/A</v>
        <stp/>
        <stp>##V3_BDPV12</stp>
        <stp>XS2336271510 Corp</stp>
        <stp>FIXED_REOFFER_SPRD_TO_GOVT_BENCH</stp>
        <stp>[1.Weekly Download.xlsm]Coded!R215C27</stp>
        <tr r="AA215" s="14"/>
      </tp>
      <tp t="s">
        <v>#N/A N/A</v>
        <stp/>
        <stp>##V3_BDPV12</stp>
        <stp>XS2280569364 Corp</stp>
        <stp>FIXED_REOFFER_SPRD_TO_GOVT_BENCH</stp>
        <stp>[1.Weekly Download.xlsm]Coded!R263C27</stp>
        <tr r="AA263" s="14"/>
      </tp>
      <tp t="s">
        <v>#N/A N/A</v>
        <stp/>
        <stp>##V3_BDPV12</stp>
        <stp>XS2346845584 Corp</stp>
        <stp>FIXED_REOFFER_SPRD_TO_GOVT_BENCH</stp>
        <stp>[1.Weekly Download.xlsm]Coded!R202C27</stp>
        <tr r="AA202" s="14"/>
      </tp>
      <tp>
        <v>83</v>
        <stp/>
        <stp>##V3_BDPV12</stp>
        <stp>XS2123956091 Corp</stp>
        <stp>FIXED_REOFFER_SPRD_TO_GOVT_BENCH</stp>
        <stp>[1.Weekly Download.xlsm]Coded!R309C27</stp>
        <tr r="AA309" s="14"/>
        <tr r="AA309" s="14"/>
      </tp>
      <tp>
        <v>105</v>
        <stp/>
        <stp>##V3_BDPV12</stp>
        <stp>XS2334569774 Corp</stp>
        <stp>FIXED_REOFFER_SPRD_TO_GOVT_BENCH</stp>
        <stp>[1.Weekly Download.xlsm]Coded!R181C27</stp>
        <tr r="AA181" s="14"/>
        <tr r="AA181" s="14"/>
      </tp>
      <tp t="s">
        <v>#N/A N/A</v>
        <stp/>
        <stp>##V3_BDPV12</stp>
        <stp>XS2357443410 Corp</stp>
        <stp>FIXED_REOFFER_SPRD_TO_GOVT_BENCH</stp>
        <stp>[1.Weekly Download.xlsm]Coded!R170C27</stp>
        <tr r="AA170" s="14"/>
      </tp>
      <tp>
        <v>86</v>
        <stp/>
        <stp>##V3_BDPV12</stp>
        <stp>XS2385065656 Corp</stp>
        <stp>FIXED_REOFFER_SPRD_TO_GOVT_BENCH</stp>
        <stp>[1.Weekly Download.xlsm]Coded!R152C27</stp>
        <tr r="AA152" s="14"/>
        <tr r="AA152" s="14"/>
      </tp>
      <tp t="s">
        <v>#N/A N/A</v>
        <stp/>
        <stp>##V3_BDPV12</stp>
        <stp>XS2364590716 Corp</stp>
        <stp>FIXED_REOFFER_SPRD_TO_GOVT_BENCH</stp>
        <stp>[1.Weekly Download.xlsm]Coded!R173C27</stp>
        <tr r="AA173" s="14"/>
      </tp>
      <tp t="s">
        <v>#N/A N/A</v>
        <stp/>
        <stp>##V3_BDPV12</stp>
        <stp>XS2320304376 Corp</stp>
        <stp>FIXED_REOFFER_SPRD_TO_GOVT_BENCH</stp>
        <stp>[1.Weekly Download.xlsm]Coded!R208C27</stp>
        <tr r="AA208" s="14"/>
      </tp>
      <tp t="s">
        <v>#N/A N/A</v>
        <stp/>
        <stp>##V3_BDPV12</stp>
        <stp>XS2277613423 Corp</stp>
        <stp>FIXED_REOFFER_SPRD_TO_GOVT_BENCH</stp>
        <stp>[1.Weekly Download.xlsm]Coded!R253C27</stp>
        <tr r="AA253" s="14"/>
      </tp>
      <tp t="s">
        <v>#N/A N/A</v>
        <stp/>
        <stp>##V3_BDPV12</stp>
        <stp>G2380106 Corp</stp>
        <stp>RTG_MOODY_LONG_TERM</stp>
        <stp>[1.Weekly Download.xlsm]Coded!R44C13</stp>
        <tr r="M44" s="14"/>
      </tp>
      <tp t="s">
        <v>#N/A N/A</v>
        <stp/>
        <stp>##V3_BDPV12</stp>
        <stp>XS2383434029 Corp</stp>
        <stp>FIXED_REOFFER_SPRD_TO_GOVT_BENCH</stp>
        <stp>[1.Weekly Download.xlsm]Coded!R147C27</stp>
        <tr r="AA147" s="14"/>
      </tp>
      <tp t="s">
        <v>#N/A N/A</v>
        <stp/>
        <stp>##V3_BDPV12</stp>
        <stp>600000 CH Equity</stp>
        <stp>RTG_MDY_LT_BANK_DEPOSITS</stp>
        <stp>[1.Weekly Download.xlsm]SBLC Bank!R12C5</stp>
        <tr r="E12" s="32"/>
      </tp>
      <tp t="s">
        <v>#N/A N/A</v>
        <stp/>
        <stp>##V3_BDPV12</stp>
        <stp>XS2384248790 Corp</stp>
        <stp>FIXED_REOFFER_SPRD_TO_GOVT_BENCH</stp>
        <stp>[1.Weekly Download.xlsm]Coded!R155C27</stp>
        <tr r="AA155" s="14"/>
      </tp>
      <tp t="s">
        <v>Baa2</v>
        <stp/>
        <stp>##V3_BDPV12</stp>
        <stp>002142 CH Equity</stp>
        <stp>RTG_MDY_LT_BANK_DEPOSITS</stp>
        <stp>[1.Weekly Download.xlsm]SBLC Bank!R10C5</stp>
        <tr r="E10" s="32"/>
        <tr r="E10" s="32"/>
      </tp>
      <tp>
        <v>211.7</v>
        <stp/>
        <stp>##V3_BDPV12</stp>
        <stp>XS2102905168 Corp</stp>
        <stp>FIXED_REOFFER_SPRD_TO_GOVT_BENCH</stp>
        <stp>[1.Weekly Download.xlsm]Coded!R314C27</stp>
        <tr r="AA314" s="14"/>
        <tr r="AA314" s="14"/>
      </tp>
      <tp t="s">
        <v>#N/A N/A</v>
        <stp/>
        <stp>##V3_BDPV12</stp>
        <stp>XS2403477099 Corp</stp>
        <stp>FIXED_REOFFER_SPRD_TO_GOVT_BENCH</stp>
        <stp>[1.Weekly Download.xlsm]Coded!R135C27</stp>
        <tr r="AA135" s="14"/>
      </tp>
      <tp>
        <v>100000000</v>
        <stp/>
        <stp>##V3_BDPV12</stp>
        <stp>MO000A3KX7V9 Corp</stp>
        <stp>AMT_ISSUED</stp>
        <stp>[1.Weekly Download.xlsm]Coded!R127C53</stp>
        <tr r="BA127" s="14"/>
        <tr r="BA127" s="14"/>
      </tp>
      <tp t="s">
        <v>郴州市产业投资集团有</v>
        <stp/>
        <stp>##V3_BDPV12</stp>
        <stp>0883569D CH Equity</stp>
        <stp>ISSUER</stp>
        <stp>[1.Weekly Download.xlsm]Coded!R56C37</stp>
        <tr r="AK56" s="14"/>
        <tr r="AK56" s="14"/>
      </tp>
      <tp t="s">
        <v>海通国际融资控股有限</v>
        <stp/>
        <stp>##V3_BDPV12</stp>
        <stp>0883544D HK Equity</stp>
        <stp>ISSUER</stp>
        <stp>[1.Weekly Download.xlsm]Coded!R41C37</stp>
        <tr r="AK41" s="14"/>
        <tr r="AK41" s="14"/>
      </tp>
      <tp t="s">
        <v>Hongkong Yunlin International</v>
        <stp/>
        <stp>##V3_BDPV12</stp>
        <stp>2213479D HK Equity</stp>
        <stp>ISSUER</stp>
        <stp>[1.Weekly Download.xlsm]Coded!R16C37</stp>
        <tr r="AK16" s="14"/>
        <tr r="AK16" s="14"/>
      </tp>
      <tp t="s">
        <v>Hongkong Yunlin International</v>
        <stp/>
        <stp>##V3_BDPV12</stp>
        <stp>2213479D HK Equity</stp>
        <stp>ISSUER</stp>
        <stp>[1.Weekly Download.xlsm]Coded!R74C37</stp>
        <tr r="AK74" s="14"/>
        <tr r="AK74" s="14"/>
      </tp>
      <tp t="s">
        <v>#N/A N/A</v>
        <stp/>
        <stp>##V3_BDPV12</stp>
        <stp>0791831D CH Equity</stp>
        <stp>EQY_PRIM_SECURITY_PRIM_EXCH</stp>
        <stp>[1.Weekly Download.xlsm]Coded!R4C35</stp>
        <tr r="AI4" s="14"/>
      </tp>
      <tp t="s">
        <v>Baa2</v>
        <stp/>
        <stp>##V3_BDPV12</stp>
        <stp>USY77108AD33 Corp</stp>
        <stp>RTG_MOODY_LONG_TERM</stp>
        <stp>[1.Weekly Download.xlsm]Coded!R183C13</stp>
        <tr r="M183" s="14"/>
        <tr r="M183" s="14"/>
      </tp>
      <tp t="s">
        <v>新疆中泰（集团）有限</v>
        <stp/>
        <stp>##V3_BDPV12</stp>
        <stp>0893024D CH Equity</stp>
        <stp>ISSUER</stp>
        <stp>[1.Weekly Download.xlsm]Coded!R94C37</stp>
        <tr r="AK94" s="14"/>
        <tr r="AK94" s="14"/>
      </tp>
      <tp t="s">
        <v>Baa2</v>
        <stp/>
        <stp>##V3_BDPV12</stp>
        <stp>USY77108AF80 Corp</stp>
        <stp>RTG_MOODY_LONG_TERM</stp>
        <stp>[1.Weekly Download.xlsm]Coded!R182C13</stp>
        <tr r="M182" s="14"/>
        <tr r="M182" s="14"/>
      </tp>
      <tp t="s">
        <v>赣州旅游投资集团有限</v>
        <stp/>
        <stp>##V3_BDPV12</stp>
        <stp>2233074D CH Equity</stp>
        <stp>ISSUER</stp>
        <stp>[1.Weekly Download.xlsm]Coded!R22C37</stp>
        <tr r="AK22" s="14"/>
        <tr r="AK22" s="14"/>
      </tp>
      <tp>
        <v>4.2</v>
        <stp/>
        <stp>##V3_BDPV12</stp>
        <stp>G2380106 Corp</stp>
        <stp>CPN</stp>
        <stp>[1.Weekly Download.xlsm]Coded!R44C51</stp>
        <tr r="AY44" s="14"/>
        <tr r="AY44" s="14"/>
      </tp>
      <tp t="s">
        <v>#N/A N/A</v>
        <stp/>
        <stp>##V3_BDPV12</stp>
        <stp>HK0000555539 Corp</stp>
        <stp>RTG_MDY_FOREIGN_LT_BANK_DEPOSITS</stp>
        <stp>[1.Weekly Download.xlsm]Coded!R304C12</stp>
        <tr r="L304" s="14"/>
      </tp>
      <tp>
        <v>137.5</v>
        <stp/>
        <stp>##V3_BDPV12</stp>
        <stp>XS2115047735 Corp</stp>
        <stp>FIXED_REOFFER_SPRD_TO_GOVT_BENCH</stp>
        <stp>[1.Weekly Download.xlsm]Coded!R318C27</stp>
        <tr r="AA318" s="14"/>
        <tr r="AA318" s="14"/>
      </tp>
      <tp t="s">
        <v>WD</v>
        <stp/>
        <stp>##V3_BDPV12</stp>
        <stp>G228006 Corp</stp>
        <stp>RTG_FITCH_LT_ISSUER_DEFAULT</stp>
        <stp>[1.Weekly Download.xlsm]Coded!R94C16</stp>
        <tr r="P94" s="14"/>
        <tr r="P94" s="14"/>
      </tp>
      <tp t="s">
        <v>#N/A N/A</v>
        <stp/>
        <stp>##V3_BDPV12</stp>
        <stp>G238047 Corp</stp>
        <stp>RTG_FITCH_LT_ISSUER_DEFAULT</stp>
        <stp>[1.Weekly Download.xlsm]Coded!R55C16</stp>
        <tr r="P55" s="14"/>
      </tp>
      <tp t="s">
        <v>BBB-</v>
        <stp/>
        <stp>##V3_BDPV12</stp>
        <stp>G238077 Corp</stp>
        <stp>RTG_FITCH_LT_ISSUER_DEFAULT</stp>
        <stp>[1.Weekly Download.xlsm]Coded!R47C16</stp>
        <tr r="P47" s="14"/>
        <tr r="P47" s="14"/>
      </tp>
      <tp t="s">
        <v>#N/A N/A</v>
        <stp/>
        <stp>##V3_BDPV12</stp>
        <stp>G228086 Corp</stp>
        <stp>RTG_FITCH_LT_ISSUER_DEFAULT</stp>
        <stp>[1.Weekly Download.xlsm]Coded!R72C16</stp>
        <tr r="P72" s="14"/>
      </tp>
      <tp t="s">
        <v>#N/A N/A</v>
        <stp/>
        <stp>##V3_BDPV12</stp>
        <stp>G238027 Corp</stp>
        <stp>RTG_FITCH_LT_ISSUER_DEFAULT</stp>
        <stp>[1.Weekly Download.xlsm]Coded!R68C16</stp>
        <tr r="P68" s="14"/>
      </tp>
      <tp t="s">
        <v>#N/A N/A</v>
        <stp/>
        <stp>##V3_BDPV12</stp>
        <stp>7122986 CompanyID</stp>
        <stp>RTG_FITCH_LT_ISSUER_DEFAULT</stp>
        <stp>[1.Weekly Download.xlsm]Coded!R170C42</stp>
        <tr r="AP170" s="14"/>
        <tr r="AP170" s="14"/>
      </tp>
      <tp t="s">
        <v>#N/A N/A</v>
        <stp/>
        <stp>##V3_BDPV12</stp>
        <stp>XS2203111120 Corp</stp>
        <stp>FIXED_REOFFER_SPRD_TO_GOVT_BENCH</stp>
        <stp>[1.Weekly Download.xlsm]Coded!R283C27</stp>
        <tr r="AA283" s="14"/>
      </tp>
      <tp t="s">
        <v>#N/A N/A</v>
        <stp/>
        <stp>##V3_BDPV12</stp>
        <stp>XS2403224129 Corp</stp>
        <stp>FIXED_REOFFER_SPRD_TO_GOVT_BENCH</stp>
        <stp>[1.Weekly Download.xlsm]Coded!R137C27</stp>
        <tr r="AA137" s="14"/>
      </tp>
      <tp t="s">
        <v>#N/A N/A</v>
        <stp/>
        <stp>##V3_BDPV12</stp>
        <stp>XS2270463255 Corp</stp>
        <stp>FIXED_REOFFER_SPRD_TO_GOVT_BENCH</stp>
        <stp>[1.Weekly Download.xlsm]Coded!R247C27</stp>
        <tr r="AA247" s="14"/>
      </tp>
      <tp t="s">
        <v>#N/A N/A</v>
        <stp/>
        <stp>##V3_BDPV12</stp>
        <stp>XS2127824592 Corp</stp>
        <stp>FIXED_REOFFER_SPRD_TO_GOVT_BENCH</stp>
        <stp>[1.Weekly Download.xlsm]Coded!R277C27</stp>
        <tr r="AA277" s="14"/>
      </tp>
      <tp t="s">
        <v>#N/A N/A</v>
        <stp/>
        <stp>##V3_BDPV12</stp>
        <stp>XS2243890196 Corp</stp>
        <stp>FIXED_REOFFER_SPRD_TO_GOVT_BENCH</stp>
        <stp>[1.Weekly Download.xlsm]Coded!R273C27</stp>
        <tr r="AA273" s="14"/>
      </tp>
      <tp t="s">
        <v>#N/A N/A</v>
        <stp/>
        <stp>##V3_BDPV12</stp>
        <stp>XS2320779213 Corp</stp>
        <stp>FIXED_REOFFER_SPRD_TO_GOVT_BENCH</stp>
        <stp>[1.Weekly Download.xlsm]Coded!R217C27</stp>
        <tr r="AA217" s="14"/>
      </tp>
      <tp t="s">
        <v>#N/A N/A</v>
        <stp/>
        <stp>##V3_BDPV12</stp>
        <stp>XS2344625632 Corp</stp>
        <stp>FIXED_REOFFER_SPRD_TO_GOVT_BENCH</stp>
        <stp>[1.Weekly Download.xlsm]Coded!R191C27</stp>
        <tr r="AA191" s="14"/>
      </tp>
      <tp>
        <v>323.2</v>
        <stp/>
        <stp>##V3_BDPV12</stp>
        <stp>XS2397254579 Corp</stp>
        <stp>FIXED_REOFFER_SPRD_TO_GOVT_BENCH</stp>
        <stp>[1.Weekly Download.xlsm]Coded!R138C27</stp>
        <tr r="AA138" s="14"/>
        <tr r="AA138" s="14"/>
      </tp>
      <tp>
        <v>92</v>
        <stp/>
        <stp>##V3_BDPV12</stp>
        <stp>XS2351320366 Corp</stp>
        <stp>FIXED_REOFFER_SPRD_TO_GOVT_BENCH</stp>
        <stp>[1.Weekly Download.xlsm]Coded!R194C27</stp>
        <tr r="AA194" s="14"/>
        <tr r="AA194" s="14"/>
      </tp>
      <tp t="s">
        <v>#N/A N/A</v>
        <stp/>
        <stp>##V3_BDPV12</stp>
        <stp>XS2385392779 Corp</stp>
        <stp>FIXED_REOFFER_SPRD_TO_GOVT_BENCH</stp>
        <stp>[1.Weekly Download.xlsm]Coded!R150C27</stp>
        <tr r="AA150" s="14"/>
      </tp>
      <tp t="s">
        <v>12/9/2023</v>
        <stp/>
        <stp>##V3_BDPV12</stp>
        <stp>HK0000947231 Corp</stp>
        <stp>SECURITY_PRICING_DATE</stp>
        <stp>[1.Weekly Download.xlsm]Coded!R10C3</stp>
        <tr r="C10" s="14"/>
        <tr r="C10" s="14"/>
      </tp>
      <tp t="s">
        <v>#N/A N/A</v>
        <stp/>
        <stp>##V3_BDPV12</stp>
        <stp>XS2334068645 Corp</stp>
        <stp>FIXED_REOFFER_SPRD_TO_GOVT_BENCH</stp>
        <stp>[1.Weekly Download.xlsm]Coded!R224C27</stp>
        <tr r="AA224" s="14"/>
      </tp>
      <tp t="s">
        <v>#N/A N/A</v>
        <stp/>
        <stp>##V3_BDPV12</stp>
        <stp>XS2262783033 Corp</stp>
        <stp>FIXED_REOFFER_SPRD_TO_GOVT_BENCH</stp>
        <stp>[1.Weekly Download.xlsm]Coded!R266C27</stp>
        <tr r="AA266" s="14"/>
      </tp>
      <tp t="s">
        <v>#N/A N/A</v>
        <stp/>
        <stp>##V3_BDPV12</stp>
        <stp>XS2320779213 Corp</stp>
        <stp>FIXED_REOFFER_SPRD_TO_GOVT_BENCH</stp>
        <stp>[1.Weekly Download.xlsm]Coded!R118C27</stp>
        <tr r="AA118" s="14"/>
      </tp>
      <tp t="s">
        <v>#N/A N/A</v>
        <stp/>
        <stp>##V3_BDPV12</stp>
        <stp>XS2247412518 Corp</stp>
        <stp>FIXED_REOFFER_SPRD_TO_GOVT_BENCH</stp>
        <stp>[1.Weekly Download.xlsm]Coded!R271C27</stp>
        <tr r="AA271" s="14"/>
      </tp>
      <tp>
        <v>190</v>
        <stp/>
        <stp>##V3_BDPV12</stp>
        <stp>XS2180875234 Corp</stp>
        <stp>FIXED_REOFFER_SPRD_TO_GOVT_BENCH</stp>
        <stp>[1.Weekly Download.xlsm]Coded!R301C27</stp>
        <tr r="AA301" s="14"/>
        <tr r="AA301" s="14"/>
      </tp>
      <tp t="s">
        <v>#N/A N/A</v>
        <stp/>
        <stp>##V3_BDPV12</stp>
        <stp>XS2274835631 Corp</stp>
        <stp>FIXED_REOFFER_SPRD_TO_GOVT_BENCH</stp>
        <stp>[1.Weekly Download.xlsm]Coded!R255C27</stp>
        <tr r="AA255" s="14"/>
      </tp>
      <tp t="s">
        <v>#N/A N/A</v>
        <stp/>
        <stp>##V3_BDPV12</stp>
        <stp>XS2346930428 Corp</stp>
        <stp>FIXED_REOFFER_SPRD_TO_GOVT_BENCH</stp>
        <stp>[1.Weekly Download.xlsm]Coded!R205C27</stp>
        <tr r="AA205" s="14"/>
      </tp>
      <tp>
        <v>130</v>
        <stp/>
        <stp>##V3_BDPV12</stp>
        <stp>XS2471903331 Corp</stp>
        <stp>FIXED_REOFFER_SPRD_TO_GOVT_BENCH</stp>
        <stp>[1.Weekly Download.xlsm]Coded!R100C27</stp>
        <tr r="AA100" s="14"/>
        <tr r="AA100" s="14"/>
      </tp>
      <tp t="s">
        <v>#N/A N/A</v>
        <stp/>
        <stp>##V3_BDPV12</stp>
        <stp>XS2206849460 Corp</stp>
        <stp>FIXED_REOFFER_SPRD_TO_GOVT_BENCH</stp>
        <stp>[1.Weekly Download.xlsm]Coded!R289C27</stp>
        <tr r="AA289" s="14"/>
      </tp>
      <tp t="s">
        <v>#N/A N/A</v>
        <stp/>
        <stp>##V3_BDPV12</stp>
        <stp>XS2201821340 Corp</stp>
        <stp>FIXED_REOFFER_SPRD_TO_GOVT_BENCH</stp>
        <stp>[1.Weekly Download.xlsm]Coded!R295C27</stp>
        <tr r="AA295" s="14"/>
      </tp>
      <tp t="s">
        <v>A1</v>
        <stp/>
        <stp>##V3_BDPV12</stp>
        <stp>939 HK Equity</stp>
        <stp>RTG_MDY_FOREIGN_LT_BANK_DEPOSITS</stp>
        <stp>[1.Weekly Download.xlsm]Coded!R286C60</stp>
        <tr r="BH286" s="14"/>
        <tr r="BH286" s="14"/>
      </tp>
      <tp t="s">
        <v>A1</v>
        <stp/>
        <stp>##V3_BDPV12</stp>
        <stp>939 HK Equity</stp>
        <stp>RTG_MDY_FOREIGN_LT_BANK_DEPOSITS</stp>
        <stp>[1.Weekly Download.xlsm]Coded!R287C60</stp>
        <tr r="BH287" s="14"/>
        <tr r="BH287" s="14"/>
      </tp>
      <tp t="s">
        <v>A1</v>
        <stp/>
        <stp>##V3_BDPV12</stp>
        <stp>939 HK Equity</stp>
        <stp>RTG_MDY_FOREIGN_LT_BANK_DEPOSITS</stp>
        <stp>[1.Weekly Download.xlsm]Coded!R144C60</stp>
        <tr r="BH144" s="14"/>
        <tr r="BH144" s="14"/>
      </tp>
      <tp t="s">
        <v>#N/A N/A</v>
        <stp/>
        <stp>##V3_BDPV12</stp>
        <stp>337 HK Equity</stp>
        <stp>RTG_MDY_FOREIGN_LT_BANK_DEPOSITS</stp>
        <stp>[1.Weekly Download.xlsm]Coded!R205C60</stp>
        <tr r="BH205" s="14"/>
      </tp>
      <tp t="s">
        <v>FJTZKZ CH</v>
        <stp/>
        <stp>##V3_BDPV12</stp>
        <stp>MO000A3KS070 Corp</stp>
        <stp>ISSUER_EQUITY_TICKER</stp>
        <stp>[1.Weekly Download.xlsm]Coded!R184C37</stp>
        <tr r="AK184" s="14"/>
        <tr r="AK184" s="14"/>
      </tp>
      <tp t="s">
        <v>FJTZKZ CH</v>
        <stp/>
        <stp>##V3_BDPV12</stp>
        <stp>MO000A3KS070 Corp</stp>
        <stp>ISSUER_EQUITY_TICKER</stp>
        <stp>[1.Weekly Download.xlsm]Coded!R184C35</stp>
        <tr r="AI184" s="14"/>
      </tp>
      <tp t="s">
        <v>平陵集团海外有限公司</v>
        <stp/>
        <stp>##V3_BDPV12</stp>
        <stp>2306867D VI Equity</stp>
        <stp>ISSUER</stp>
        <stp>[1.Weekly Download.xlsm]Coded!R5C37</stp>
        <tr r="AK5" s="14"/>
        <tr r="AK5" s="14"/>
      </tp>
      <tp t="s">
        <v>#N/A N/A</v>
        <stp/>
        <stp>##V3_BDPV12</stp>
        <stp>XS2665495391 Corp</stp>
        <stp>RTG_SP</stp>
        <stp>[1.Weekly Download.xlsm]Coded!R18C9</stp>
        <tr r="I18" s="14"/>
      </tp>
      <tp t="s">
        <v>#N/A N/A</v>
        <stp/>
        <stp>##V3_BDPV12</stp>
        <stp>XS2618570068 Corp</stp>
        <stp>RTG_SP</stp>
        <stp>[1.Weekly Download.xlsm]Coded!R36C9</stp>
        <tr r="I36" s="14"/>
      </tp>
      <tp t="s">
        <v>A3</v>
        <stp/>
        <stp>##V3_BDPV12</stp>
        <stp>US056752AV05 Corp</stp>
        <stp>RTG_MOODY_LONG_TERM</stp>
        <stp>[1.Weekly Download.xlsm]Coded!R164C13</stp>
        <tr r="M164" s="14"/>
        <tr r="M164" s="14"/>
      </tp>
      <tp t="s">
        <v>A3</v>
        <stp/>
        <stp>##V3_BDPV12</stp>
        <stp>US056752AU22 Corp</stp>
        <stp>RTG_MOODY_LONG_TERM</stp>
        <stp>[1.Weekly Download.xlsm]Coded!R165C13</stp>
        <tr r="M165" s="14"/>
        <tr r="M165" s="14"/>
      </tp>
      <tp t="s">
        <v>N</v>
        <stp/>
        <stp>##V3_BDPV12</stp>
        <stp>MO000A3KX7V9 Corp</stp>
        <stp>GREEN_BOND_LOAN_INDICATOR</stp>
        <stp>[1.Weekly Download.xlsm]Coded!R127C55</stp>
        <tr r="BC127" s="14"/>
        <tr r="BC127" s="14"/>
      </tp>
      <tp t="s">
        <v>赣州城市投资控股集团</v>
        <stp/>
        <stp>##V3_BDPV12</stp>
        <stp>1922569D CH Equity</stp>
        <stp>ISSUER</stp>
        <stp>[1.Weekly Download.xlsm]Coded!R62C37</stp>
        <tr r="AK62" s="14"/>
        <tr r="AK62" s="14"/>
      </tp>
      <tp t="s">
        <v>桐庐新城发展投资有限</v>
        <stp/>
        <stp>##V3_BDPV12</stp>
        <stp>1852682D CH Equity</stp>
        <stp>ISSUER</stp>
        <stp>[1.Weekly Download.xlsm]Coded!R33C37</stp>
        <tr r="AK33" s="14"/>
        <tr r="AK33" s="14"/>
      </tp>
      <tp t="s">
        <v>如东县民泰城乡建设工</v>
        <stp/>
        <stp>##V3_BDPV12</stp>
        <stp>1922316D CH Equity</stp>
        <stp>ISSUER</stp>
        <stp>[1.Weekly Download.xlsm]Coded!R88C37</stp>
        <tr r="AK88" s="14"/>
        <tr r="AK88" s="14"/>
      </tp>
      <tp t="s">
        <v>如东县民泰城乡建设工</v>
        <stp/>
        <stp>##V3_BDPV12</stp>
        <stp>1922316D CH Equity</stp>
        <stp>ISSUER</stp>
        <stp>[1.Weekly Download.xlsm]Coded!R89C37</stp>
        <tr r="AK89" s="14"/>
        <tr r="AK89" s="14"/>
      </tp>
      <tp t="s">
        <v>香港象屿投资有限公司</v>
        <stp/>
        <stp>##V3_BDPV12</stp>
        <stp>1532393D HK Equity</stp>
        <stp>ISSUER</stp>
        <stp>[1.Weekly Download.xlsm]Coded!R69C37</stp>
        <tr r="AK69" s="14"/>
        <tr r="AK69" s="14"/>
      </tp>
      <tp t="s">
        <v>重庆市赤甲旅游文化创</v>
        <stp/>
        <stp>##V3_BDPV12</stp>
        <stp>1992887D CH Equity</stp>
        <stp>ISSUER</stp>
        <stp>[1.Weekly Download.xlsm]Coded!R27C37</stp>
        <tr r="AK27" s="14"/>
        <tr r="AK27" s="14"/>
      </tp>
      <tp t="s">
        <v>重庆市南岸区城市建设</v>
        <stp/>
        <stp>##V3_BDPV12</stp>
        <stp>0792878D CH Equity</stp>
        <stp>ISSUER</stp>
        <stp>[1.Weekly Download.xlsm]Coded!R98C37</stp>
        <tr r="AK98" s="14"/>
        <tr r="AK98" s="14"/>
      </tp>
      <tp t="s">
        <v>大连德泰控股有限公司</v>
        <stp/>
        <stp>##V3_BDPV12</stp>
        <stp>0622892D CH Equity</stp>
        <stp>ISSUER</stp>
        <stp>[1.Weekly Download.xlsm]Coded!R93C37</stp>
        <tr r="AK93" s="14"/>
        <tr r="AK93" s="14"/>
      </tp>
      <tp t="s">
        <v>浙江柏鑫(英属维尔京)</v>
        <stp/>
        <stp>##V3_BDPV12</stp>
        <stp>2112976D VI Equity</stp>
        <stp>ISSUER</stp>
        <stp>[1.Weekly Download.xlsm]Coded!R92C37</stp>
        <tr r="AK92" s="14"/>
        <tr r="AK92" s="14"/>
      </tp>
      <tp t="s">
        <v>浙江柏鑫(英属维尔京)</v>
        <stp/>
        <stp>##V3_BDPV12</stp>
        <stp>2112976D VI Equity</stp>
        <stp>ISSUER</stp>
        <stp>[1.Weekly Download.xlsm]Coded!R36C37</stp>
        <tr r="AK36" s="14"/>
        <tr r="AK36" s="14"/>
      </tp>
      <tp t="s">
        <v>浙江柏鑫(英属维尔京)</v>
        <stp/>
        <stp>##V3_BDPV12</stp>
        <stp>2112976D VI Equity</stp>
        <stp>ISSUER</stp>
        <stp>[1.Weekly Download.xlsm]Coded!R24C37</stp>
        <tr r="AK24" s="14"/>
        <tr r="AK24" s="14"/>
      </tp>
      <tp t="s">
        <v>Aa3</v>
        <stp/>
        <stp>##V3_BDPV12</stp>
        <stp>HK0000744695 Corp</stp>
        <stp>RTG_MDY_FOREIGN_LT_BANK_DEPOSITS</stp>
        <stp>[1.Weekly Download.xlsm]Coded!R187C12</stp>
        <tr r="L187" s="14"/>
        <tr r="L187" s="14"/>
      </tp>
      <tp t="s">
        <v>#N/A N/A</v>
        <stp/>
        <stp>##V3_BDPV12</stp>
        <stp>600015 CH Equity</stp>
        <stp>RTG_MDY_FOREIGN_LT_BANK_DEPOSITS</stp>
        <stp>[1.Weekly Download.xlsm]SBLC Bank!R18C4</stp>
        <tr r="D18" s="32"/>
      </tp>
      <tp>
        <v>3.6</v>
        <stp/>
        <stp>##V3_BDPV12</stp>
        <stp>G2380105 Corp</stp>
        <stp>CPN</stp>
        <stp>[1.Weekly Download.xlsm]Coded!R35C51</stp>
        <tr r="AY35" s="14"/>
        <tr r="AY35" s="14"/>
      </tp>
      <tp t="s">
        <v>#N/A N/A</v>
        <stp/>
        <stp>##V3_BDPV12</stp>
        <stp>G238052 Corp</stp>
        <stp>SPREAD_TO_TSY_ISSUE</stp>
        <stp>[1.Weekly Download.xlsm]Coded!R52C26</stp>
        <tr r="Z52" s="14"/>
      </tp>
      <tp t="s">
        <v>#N/A N/A</v>
        <stp/>
        <stp>##V3_BDPV12</stp>
        <stp>G238032 Corp</stp>
        <stp>SPREAD_TO_TSY_ISSUE</stp>
        <stp>[1.Weekly Download.xlsm]Coded!R67C26</stp>
        <tr r="Z67" s="14"/>
      </tp>
      <tp t="s">
        <v>BBB</v>
        <stp/>
        <stp>##V3_BDPV12</stp>
        <stp>USY77108AD33 Corp</stp>
        <stp>RTG_FITCH</stp>
        <stp>[1.Weekly Download.xlsm]Coded!R183C10</stp>
        <tr r="J183" s="14"/>
        <tr r="J183" s="14"/>
      </tp>
      <tp t="s">
        <v>#N/A N/A</v>
        <stp/>
        <stp>##V3_BDPV12</stp>
        <stp>XS2384610577 Corp</stp>
        <stp>FIXED_REOFFER_SPRD_TO_GOVT_BENCH</stp>
        <stp>[1.Weekly Download.xlsm]Coded!R149C27</stp>
        <tr r="AA149" s="14"/>
      </tp>
      <tp t="s">
        <v>#N/A N/A</v>
        <stp/>
        <stp>##V3_BDPV12</stp>
        <stp>XS2381154009 Corp</stp>
        <stp>FIXED_REOFFER_SPRD_TO_GOVT_BENCH</stp>
        <stp>[1.Weekly Download.xlsm]Coded!R142C27</stp>
        <tr r="AA142" s="14"/>
      </tp>
      <tp t="s">
        <v>#N/A N/A</v>
        <stp/>
        <stp>##V3_BDPV12</stp>
        <stp>G238024 Corp</stp>
        <stp>RTG_FITCH_LT_ISSUER_DEFAULT</stp>
        <stp>[1.Weekly Download.xlsm]Coded!R59C16</stp>
        <tr r="P59" s="14"/>
      </tp>
      <tp t="s">
        <v>#N/A N/A</v>
        <stp/>
        <stp>##V3_BDPV12</stp>
        <stp>G238084 Corp</stp>
        <stp>RTG_FITCH_LT_ISSUER_DEFAULT</stp>
        <stp>[1.Weekly Download.xlsm]Coded!R45C16</stp>
        <tr r="P45" s="14"/>
      </tp>
      <tp t="s">
        <v>#N/A N/A</v>
        <stp/>
        <stp>##V3_BDPV12</stp>
        <stp>G228085 Corp</stp>
        <stp>RTG_FITCH_LT_ISSUER_DEFAULT</stp>
        <stp>[1.Weekly Download.xlsm]Coded!R73C16</stp>
        <tr r="P73" s="14"/>
      </tp>
      <tp t="s">
        <v>#N/A N/A</v>
        <stp/>
        <stp>##V3_BDPV12</stp>
        <stp>XS2406547765 Corp</stp>
        <stp>FIXED_REOFFER_SPRD_TO_GOVT_BENCH</stp>
        <stp>[1.Weekly Download.xlsm]Coded!R117C27</stp>
        <tr r="AA117" s="14"/>
      </tp>
      <tp t="s">
        <v>#N/A N/A</v>
        <stp/>
        <stp>##V3_BDPV12</stp>
        <stp>XS2289193810 Corp</stp>
        <stp>FIXED_REOFFER_SPRD_TO_GOVT_BENCH</stp>
        <stp>[1.Weekly Download.xlsm]Coded!R245C27</stp>
        <tr r="AA245" s="14"/>
      </tp>
      <tp>
        <v>105</v>
        <stp/>
        <stp>##V3_BDPV12</stp>
        <stp>XS2340539142 Corp</stp>
        <stp>FIXED_REOFFER_SPRD_TO_GOVT_BENCH</stp>
        <stp>[1.Weekly Download.xlsm]Coded!R214C27</stp>
        <tr r="AA214" s="14"/>
        <tr r="AA214" s="14"/>
      </tp>
      <tp t="s">
        <v>#N/A N/A</v>
        <stp/>
        <stp>##V3_BDPV12</stp>
        <stp>XS2423517205 Corp</stp>
        <stp>FIXED_REOFFER_SPRD_TO_GOVT_BENCH</stp>
        <stp>[1.Weekly Download.xlsm]Coded!R124C27</stp>
        <tr r="AA124" s="14"/>
      </tp>
      <tp t="s">
        <v>#N/A N/A</v>
        <stp/>
        <stp>##V3_BDPV12</stp>
        <stp>XS2382274376 Corp</stp>
        <stp>FIXED_REOFFER_SPRD_TO_GOVT_BENCH</stp>
        <stp>[1.Weekly Download.xlsm]Coded!R157C27</stp>
        <tr r="AA157" s="14"/>
      </tp>
      <tp t="s">
        <v>#N/A N/A</v>
        <stp/>
        <stp>##V3_BDPV12</stp>
        <stp>XS2347623626 Corp</stp>
        <stp>FIXED_REOFFER_SPRD_TO_GOVT_BENCH</stp>
        <stp>[1.Weekly Download.xlsm]Coded!R166C27</stp>
        <tr r="AA166" s="14"/>
      </tp>
      <tp t="s">
        <v>#N/A N/A</v>
        <stp/>
        <stp>##V3_BDPV12</stp>
        <stp>XS2262084374 Corp</stp>
        <stp>FIXED_REOFFER_SPRD_TO_GOVT_BENCH</stp>
        <stp>[1.Weekly Download.xlsm]Coded!R260C27</stp>
        <tr r="AA260" s="14"/>
      </tp>
      <tp t="s">
        <v>#N/A N/A</v>
        <stp/>
        <stp>##V3_BDPV12</stp>
        <stp>XS2341214059 Corp</stp>
        <stp>FIXED_REOFFER_SPRD_TO_GOVT_BENCH</stp>
        <stp>[1.Weekly Download.xlsm]Coded!R221C27</stp>
        <tr r="AA221" s="14"/>
      </tp>
      <tp t="s">
        <v>#N/A N/A</v>
        <stp/>
        <stp>##V3_BDPV12</stp>
        <stp>XS2344386540 Corp</stp>
        <stp>FIXED_REOFFER_SPRD_TO_GOVT_BENCH</stp>
        <stp>[1.Weekly Download.xlsm]Coded!R211C27</stp>
        <tr r="AA211" s="14"/>
      </tp>
      <tp>
        <v>155</v>
        <stp/>
        <stp>##V3_BDPV12</stp>
        <stp>XS2320779130 Corp</stp>
        <stp>FIXED_REOFFER_SPRD_TO_GOVT_BENCH</stp>
        <stp>[1.Weekly Download.xlsm]Coded!R235C27</stp>
        <tr r="AA235" s="14"/>
        <tr r="AA235" s="14"/>
      </tp>
      <tp t="s">
        <v>#N/A N/A</v>
        <stp/>
        <stp>##V3_BDPV12</stp>
        <stp>XS2348280962 Corp</stp>
        <stp>FIXED_REOFFER_SPRD_TO_GOVT_BENCH</stp>
        <stp>[1.Weekly Download.xlsm]Coded!R206C27</stp>
        <tr r="AA206" s="14"/>
      </tp>
      <tp t="s">
        <v>#N/A N/A</v>
        <stp/>
        <stp>##V3_BDPV12</stp>
        <stp>XS2294198549 Corp</stp>
        <stp>FIXED_REOFFER_SPRD_TO_GOVT_BENCH</stp>
        <stp>[1.Weekly Download.xlsm]Coded!R244C27</stp>
        <tr r="AA244" s="14"/>
      </tp>
      <tp t="s">
        <v>#N/A N/A</v>
        <stp/>
        <stp>##V3_BDPV12</stp>
        <stp>XS2353028298 Corp</stp>
        <stp>FIXED_REOFFER_SPRD_TO_GOVT_BENCH</stp>
        <stp>[1.Weekly Download.xlsm]Coded!R193C27</stp>
        <tr r="AA193" s="14"/>
      </tp>
      <tp>
        <v>195</v>
        <stp/>
        <stp>##V3_BDPV12</stp>
        <stp>XS2284243586 Corp</stp>
        <stp>FIXED_REOFFER_SPRD_TO_GOVT_BENCH</stp>
        <stp>[1.Weekly Download.xlsm]Coded!R246C27</stp>
        <tr r="AA246" s="14"/>
        <tr r="AA246" s="14"/>
      </tp>
      <tp t="s">
        <v>#N/A N/A</v>
        <stp/>
        <stp>##V3_BDPV12</stp>
        <stp>XS2353028298 Corp</stp>
        <stp>FIXED_REOFFER_SPRD_TO_GOVT_BENCH</stp>
        <stp>[1.Weekly Download.xlsm]Coded!R176C27</stp>
        <tr r="AA176" s="14"/>
      </tp>
      <tp>
        <v>202.5</v>
        <stp/>
        <stp>##V3_BDPV12</stp>
        <stp>XS2295983410 Corp</stp>
        <stp>FIXED_REOFFER_SPRD_TO_GOVT_BENCH</stp>
        <stp>[1.Weekly Download.xlsm]Coded!R248C27</stp>
        <tr r="AA248" s="14"/>
        <tr r="AA248" s="14"/>
      </tp>
      <tp t="s">
        <v>#N/A N/A</v>
        <stp/>
        <stp>##V3_BDPV12</stp>
        <stp>XS2094050593 Corp</stp>
        <stp>FIXED_REOFFER_SPRD_TO_GOVT_BENCH</stp>
        <stp>[1.Weekly Download.xlsm]Coded!R278C27</stp>
        <tr r="AA278" s="14"/>
      </tp>
      <tp t="s">
        <v>#N/A N/A</v>
        <stp/>
        <stp>##V3_BDPV12</stp>
        <stp>XS2298176988 Corp</stp>
        <stp>FIXED_REOFFER_SPRD_TO_GOVT_BENCH</stp>
        <stp>[1.Weekly Download.xlsm]Coded!R238C27</stp>
        <tr r="AA238" s="14"/>
      </tp>
      <tp t="s">
        <v>#N/A N/A</v>
        <stp/>
        <stp>##V3_BDPV12</stp>
        <stp>XS2379456895 Corp</stp>
        <stp>FIXED_REOFFER_SPRD_TO_GOVT_BENCH</stp>
        <stp>[1.Weekly Download.xlsm]Coded!R158C27</stp>
        <tr r="AA158" s="14"/>
      </tp>
      <tp>
        <v>70</v>
        <stp/>
        <stp>##V3_BDPV12</stp>
        <stp>XS2379486884 Corp</stp>
        <stp>FIXED_REOFFER_SPRD_TO_GOVT_BENCH</stp>
        <stp>[1.Weekly Download.xlsm]Coded!R160C27</stp>
        <tr r="AA160" s="14"/>
        <tr r="AA160" s="14"/>
      </tp>
      <tp t="s">
        <v>#N/A N/A</v>
        <stp/>
        <stp>##V3_BDPV12</stp>
        <stp>XS2371895074 Corp</stp>
        <stp>FIXED_REOFFER_SPRD_TO_GOVT_BENCH</stp>
        <stp>[1.Weekly Download.xlsm]Coded!R168C27</stp>
        <tr r="AA168" s="14"/>
      </tp>
      <tp>
        <v>53</v>
        <stp/>
        <stp>##V3_BDPV12</stp>
        <stp>XS2344842575 Corp</stp>
        <stp>FIXED_REOFFER_SPRD_TO_GOVT_BENCH</stp>
        <stp>[1.Weekly Download.xlsm]Coded!R195C27</stp>
        <tr r="AA195" s="14"/>
        <tr r="AA195" s="14"/>
      </tp>
      <tp>
        <v>252.5</v>
        <stp/>
        <stp>##V3_BDPV12</stp>
        <stp>XS2085545494 Corp</stp>
        <stp>FIXED_REOFFER_SPRD_TO_GOVT_BENCH</stp>
        <stp>[1.Weekly Download.xlsm]Coded!R308C27</stp>
        <tr r="AA308" s="14"/>
        <tr r="AA308" s="14"/>
      </tp>
      <tp t="s">
        <v>#N/A N/A</v>
        <stp/>
        <stp>##V3_BDPV12</stp>
        <stp>700 HK Equity</stp>
        <stp>RTG_MDY_FOREIGN_LT_BANK_DEPOSITS</stp>
        <stp>[1.Weekly Download.xlsm]Coded!R228C60</stp>
        <tr r="BH228" s="14"/>
      </tp>
      <tp t="s">
        <v>#N/A N/A</v>
        <stp/>
        <stp>##V3_BDPV12</stp>
        <stp>700 HK Equity</stp>
        <stp>RTG_MDY_FOREIGN_LT_BANK_DEPOSITS</stp>
        <stp>[1.Weekly Download.xlsm]Coded!R229C60</stp>
        <tr r="BH229" s="14"/>
      </tp>
      <tp t="s">
        <v>#N/A N/A</v>
        <stp/>
        <stp>##V3_BDPV12</stp>
        <stp>700 HK Equity</stp>
        <stp>RTG_MDY_FOREIGN_LT_BANK_DEPOSITS</stp>
        <stp>[1.Weekly Download.xlsm]Coded!R230C60</stp>
        <tr r="BH230" s="14"/>
      </tp>
      <tp t="s">
        <v>#N/A N/A</v>
        <stp/>
        <stp>##V3_BDPV12</stp>
        <stp>700 HK Equity</stp>
        <stp>RTG_MDY_FOREIGN_LT_BANK_DEPOSITS</stp>
        <stp>[1.Weekly Download.xlsm]Coded!R231C60</stp>
        <tr r="BH231" s="14"/>
      </tp>
      <tp t="s">
        <v>#N/A N/A</v>
        <stp/>
        <stp>##V3_BDPV12</stp>
        <stp>405 HK Equity</stp>
        <stp>RTG_MDY_FOREIGN_LT_BANK_DEPOSITS</stp>
        <stp>[1.Weekly Download.xlsm]Coded!R251C60</stp>
        <tr r="BH251" s="14"/>
      </tp>
      <tp t="s">
        <v>#N/A N/A</v>
        <stp/>
        <stp>##V3_BDPV12</stp>
        <stp>9993 HK Equity</stp>
        <stp>RTG_FITCH_LT_ISSUER_DEFAULT</stp>
        <stp>[1.Weekly Download.xlsm]Coded!R149C62</stp>
        <tr r="BJ149" s="14"/>
      </tp>
      <tp t="s">
        <v>#N/A N/A</v>
        <stp/>
        <stp>##V3_BDPV12</stp>
        <stp>HK0000555539 Corp</stp>
        <stp>GUARANTOR</stp>
        <stp>[1.Weekly Download.xlsm]Coded!R304C5</stp>
        <tr r="E304" s="14"/>
      </tp>
      <tp t="s">
        <v>#N/A N/A</v>
        <stp/>
        <stp>##V3_BDPV12</stp>
        <stp>XS2549299480 Corp</stp>
        <stp>RTG_SP</stp>
        <stp>[1.Weekly Download.xlsm]Coded!R80C9</stp>
        <tr r="I80" s="14"/>
      </tp>
      <tp t="s">
        <v>#N/A N/A</v>
        <stp/>
        <stp>##V3_BDPV12</stp>
        <stp>HK0000814258 Corp</stp>
        <stp>GUARANTOR</stp>
        <stp>[1.Weekly Download.xlsm]Coded!R113C5</stp>
        <tr r="E113" s="14"/>
      </tp>
      <tp t="s">
        <v>#N/A N/A</v>
        <stp/>
        <stp>##V3_BDPV12</stp>
        <stp>HK0000744695 Corp</stp>
        <stp>GUARANTOR</stp>
        <stp>[1.Weekly Download.xlsm]Coded!R187C5</stp>
        <tr r="E187" s="14"/>
      </tp>
      <tp t="s">
        <v>#N/A Field Not Applicable</v>
        <stp/>
        <stp>##V3_BDPV12</stp>
        <stp>MO000A3KX7V9 Corp</stp>
        <stp>FLT_SPREAD</stp>
        <stp>[1.Weekly Download.xlsm]Coded!R127C28</stp>
        <tr r="AB127" s="14"/>
      </tp>
      <tp t="s">
        <v>鲁威国际有限公司</v>
        <stp/>
        <stp>##V3_BDPV12</stp>
        <stp>1771411D HK Equity</stp>
        <stp>ISSUER</stp>
        <stp>[1.Weekly Download.xlsm]Coded!R79C37</stp>
        <tr r="AK79" s="14"/>
        <tr r="AK79" s="14"/>
      </tp>
      <tp>
        <v>113</v>
        <stp/>
        <stp>##V3_BDPV12</stp>
        <stp>US056752AU22 Corp</stp>
        <stp>SPREAD_TO_TSY_ISSUE</stp>
        <stp>[1.Weekly Download.xlsm]Coded!R165C26</stp>
        <tr r="Z165" s="14"/>
        <tr r="Z165" s="14"/>
      </tp>
      <tp>
        <v>83</v>
        <stp/>
        <stp>##V3_BDPV12</stp>
        <stp>US056752AV05 Corp</stp>
        <stp>SPREAD_TO_TSY_ISSUE</stp>
        <stp>[1.Weekly Download.xlsm]Coded!R164C26</stp>
        <tr r="Z164" s="14"/>
        <tr r="Z164" s="14"/>
      </tp>
      <tp t="s">
        <v>成都空港城市发展集团</v>
        <stp/>
        <stp>##V3_BDPV12</stp>
        <stp>1041724D CH Equity</stp>
        <stp>ISSUER</stp>
        <stp>[1.Weekly Download.xlsm]Coded!R51C37</stp>
        <tr r="AK51" s="14"/>
        <tr r="AK51" s="14"/>
      </tp>
      <tp t="s">
        <v>Zhejiang Kunpeng Bvi Co Ltd</v>
        <stp/>
        <stp>##V3_BDPV12</stp>
        <stp>2201382D CH Equity</stp>
        <stp>ISSUER</stp>
        <stp>[1.Weekly Download.xlsm]Coded!R80C37</stp>
        <tr r="AK80" s="14"/>
        <tr r="AK80" s="14"/>
      </tp>
      <tp t="s">
        <v>#N/A N/A</v>
        <stp/>
        <stp>##V3_BDPV12</stp>
        <stp>MO000A3KS070 Corp</stp>
        <stp>RTG_SP_LT_FC_ISSUER_CREDIT</stp>
        <stp>[1.Weekly Download.xlsm]Coded!R184C15</stp>
        <tr r="O184" s="14"/>
      </tp>
      <tp t="s">
        <v>#N/A N/A</v>
        <stp/>
        <stp>##V3_BDPV12</stp>
        <stp>1773866D AU Equity</stp>
        <stp>EQY_PRIM_SECURITY_PRIM_EXCH</stp>
        <stp>[1.Weekly Download.xlsm]Coded!R9C35</stp>
        <tr r="AI9" s="14"/>
      </tp>
      <tp t="s">
        <v>中金香港金融2016年MTN</v>
        <stp/>
        <stp>##V3_BDPV12</stp>
        <stp>1401242D VI Equity</stp>
        <stp>ISSUER</stp>
        <stp>[1.Weekly Download.xlsm]Coded!R25C37</stp>
        <tr r="AK25" s="14"/>
        <tr r="AK25" s="14"/>
      </tp>
      <tp t="s">
        <v>淮北市公用事业资产运</v>
        <stp/>
        <stp>##V3_BDPV12</stp>
        <stp>2131193D CH Equity</stp>
        <stp>ISSUER</stp>
        <stp>[1.Weekly Download.xlsm]Coded!R64C37</stp>
        <tr r="AK64" s="14"/>
        <tr r="AK64" s="14"/>
      </tp>
      <tp t="s">
        <v>交银租赁管理香港有限</v>
        <stp/>
        <stp>##V3_BDPV12</stp>
        <stp>1571823D HK Equity</stp>
        <stp>ISSUER</stp>
        <stp>[1.Weekly Download.xlsm]Coded!R75C37</stp>
        <tr r="AK75" s="14"/>
        <tr r="AK75" s="14"/>
      </tp>
      <tp t="s">
        <v>A+</v>
        <stp/>
        <stp>##V3_BDPV12</stp>
        <stp>ZH102219@CHBE Corp</stp>
        <stp>RTG_FITCH_LT_ISSUER_DEFAULT</stp>
        <stp>[1.Weekly Download.xlsm]SBLC Bank!R3C8</stp>
        <tr r="H3" s="32"/>
        <tr r="H3" s="32"/>
        <tr r="H3" s="32"/>
      </tp>
      <tp t="s">
        <v>#N/A N/A</v>
        <stp/>
        <stp>##V3_BDPV12</stp>
        <stp>G228012 Corp</stp>
        <stp>SPREAD_TO_TSY_ISSUE</stp>
        <stp>[1.Weekly Download.xlsm]Coded!R91C26</stp>
        <tr r="Z91" s="14"/>
      </tp>
      <tp t="s">
        <v>#N/A N/A</v>
        <stp/>
        <stp>##V3_BDPV12</stp>
        <stp>G228032 Corp</stp>
        <stp>SPREAD_TO_TSY_ISSUE</stp>
        <stp>[1.Weekly Download.xlsm]Coded!R81C26</stp>
        <tr r="Z81" s="14"/>
      </tp>
      <tp t="s">
        <v>#N/A N/A</v>
        <stp/>
        <stp>##V3_BDPV12</stp>
        <stp>600926 CH Equity</stp>
        <stp>RTG_MDY_FOREIGN_LT_BANK_DEPOSITS</stp>
        <stp>[1.Weekly Download.xlsm]SBLC Bank!R19C4</stp>
        <tr r="D19" s="32"/>
      </tp>
      <tp t="s">
        <v>#N/A N/A</v>
        <stp/>
        <stp>##V3_BDPV12</stp>
        <stp>XS2385820597 Corp</stp>
        <stp>FIXED_REOFFER_SPRD_TO_GOVT_BENCH</stp>
        <stp>[1.Weekly Download.xlsm]Coded!R140C27</stp>
        <tr r="AA140" s="14"/>
      </tp>
      <tp t="s">
        <v>#N/A N/A</v>
        <stp/>
        <stp>##V3_BDPV12</stp>
        <stp>XS2382158207 Corp</stp>
        <stp>FIXED_REOFFER_SPRD_TO_GOVT_BENCH</stp>
        <stp>[1.Weekly Download.xlsm]Coded!R153C27</stp>
        <tr r="AA153" s="14"/>
      </tp>
      <tp t="s">
        <v>#N/A N/A</v>
        <stp/>
        <stp>##V3_BDPV12</stp>
        <stp>XS2143038334 Corp</stp>
        <stp>FIXED_REOFFER_SPRD_TO_GOVT_BENCH</stp>
        <stp>[1.Weekly Download.xlsm]Coded!R305C27</stp>
        <tr r="AA305" s="14"/>
      </tp>
      <tp t="s">
        <v>#N/A N/A</v>
        <stp/>
        <stp>##V3_BDPV12</stp>
        <stp>XS2456820690 Corp</stp>
        <stp>FIXED_REOFFER_SPRD_TO_GOVT_BENCH</stp>
        <stp>[1.Weekly Download.xlsm]Coded!R110C27</stp>
        <tr r="AA110" s="14"/>
      </tp>
      <tp>
        <v>220</v>
        <stp/>
        <stp>##V3_BDPV12</stp>
        <stp>XS2258259808 Corp</stp>
        <stp>FIXED_REOFFER_SPRD_TO_GOVT_BENCH</stp>
        <stp>[1.Weekly Download.xlsm]Coded!R268C27</stp>
        <tr r="AA268" s="14"/>
        <tr r="AA268" s="14"/>
      </tp>
      <tp t="s">
        <v>#N/A N/A</v>
        <stp/>
        <stp>##V3_BDPV12</stp>
        <stp>XS2211674143 Corp</stp>
        <stp>FIXED_REOFFER_SPRD_TO_GOVT_BENCH</stp>
        <stp>[1.Weekly Download.xlsm]Coded!R284C27</stp>
        <tr r="AA284" s="14"/>
      </tp>
      <tp t="s">
        <v>#N/A N/A</v>
        <stp/>
        <stp>##V3_BDPV12</stp>
        <stp>G228014 Corp</stp>
        <stp>RTG_FITCH_LT_ISSUER_DEFAULT</stp>
        <stp>[1.Weekly Download.xlsm]Coded!R90C16</stp>
        <tr r="P90" s="14"/>
      </tp>
      <tp t="s">
        <v>#N/A N/A</v>
        <stp/>
        <stp>##V3_BDPV12</stp>
        <stp>G228084 Corp</stp>
        <stp>RTG_FITCH_LT_ISSUER_DEFAULT</stp>
        <stp>[1.Weekly Download.xlsm]Coded!R74C16</stp>
        <tr r="P74" s="14"/>
      </tp>
      <tp t="s">
        <v>BBB-</v>
        <stp/>
        <stp>##V3_BDPV12</stp>
        <stp>G238025 Corp</stp>
        <stp>RTG_FITCH_LT_ISSUER_DEFAULT</stp>
        <stp>[1.Weekly Download.xlsm]Coded!R66C16</stp>
        <tr r="P66" s="14"/>
        <tr r="P66" s="14"/>
      </tp>
      <tp t="s">
        <v>#N/A N/A</v>
        <stp/>
        <stp>##V3_BDPV12</stp>
        <stp>XS2455963590 Corp</stp>
        <stp>FIXED_REOFFER_SPRD_TO_GOVT_BENCH</stp>
        <stp>[1.Weekly Download.xlsm]Coded!R109C27</stp>
        <tr r="AA109" s="14"/>
      </tp>
      <tp t="s">
        <v>#N/A N/A</v>
        <stp/>
        <stp>##V3_BDPV12</stp>
        <stp>XS2098347821 Corp</stp>
        <stp>FIXED_REOFFER_SPRD_TO_GOVT_BENCH</stp>
        <stp>[1.Weekly Download.xlsm]Coded!R307C27</stp>
        <tr r="AA307" s="14"/>
      </tp>
      <tp t="s">
        <v>#N/A N/A</v>
        <stp/>
        <stp>##V3_BDPV12</stp>
        <stp>XS2201821183 Corp</stp>
        <stp>FIXED_REOFFER_SPRD_TO_GOVT_BENCH</stp>
        <stp>[1.Weekly Download.xlsm]Coded!R294C27</stp>
        <tr r="AA294" s="14"/>
      </tp>
      <tp>
        <v>140</v>
        <stp/>
        <stp>##V3_BDPV12</stp>
        <stp>XS2357352702 Corp</stp>
        <stp>FIXED_REOFFER_SPRD_TO_GOVT_BENCH</stp>
        <stp>[1.Weekly Download.xlsm]Coded!R189C27</stp>
        <tr r="AA189" s="14"/>
        <tr r="AA189" s="14"/>
      </tp>
      <tp t="s">
        <v>#N/A N/A</v>
        <stp/>
        <stp>##V3_BDPV12</stp>
        <stp>600919 CH Equity</stp>
        <stp>RTG_MDY_LT_BANK_DEPOSITS</stp>
        <stp>[1.Weekly Download.xlsm]SBLC Bank!R11C5</stp>
        <tr r="E11" s="32"/>
      </tp>
      <tp t="s">
        <v>#N/A N/A</v>
        <stp/>
        <stp>##V3_BDPV12</stp>
        <stp>XS2429785954 Corp</stp>
        <stp>FIXED_REOFFER_SPRD_TO_GOVT_BENCH</stp>
        <stp>[1.Weekly Download.xlsm]Coded!R119C27</stp>
        <tr r="AA119" s="14"/>
      </tp>
      <tp t="s">
        <v>#N/A N/A</v>
        <stp/>
        <stp>##V3_BDPV12</stp>
        <stp>XS2297020765 Corp</stp>
        <stp>FIXED_REOFFER_SPRD_TO_GOVT_BENCH</stp>
        <stp>[1.Weekly Download.xlsm]Coded!R243C27</stp>
        <tr r="AA243" s="14"/>
      </tp>
      <tp>
        <v>90</v>
        <stp/>
        <stp>##V3_BDPV12</stp>
        <stp>XS2357034755 Corp</stp>
        <stp>FIXED_REOFFER_SPRD_TO_GOVT_BENCH</stp>
        <stp>[1.Weekly Download.xlsm]Coded!R192C27</stp>
        <tr r="AA192" s="14"/>
        <tr r="AA192" s="14"/>
      </tp>
      <tp>
        <v>138</v>
        <stp/>
        <stp>##V3_BDPV12</stp>
        <stp>XS2208275854 Corp</stp>
        <stp>FIXED_REOFFER_SPRD_TO_GOVT_BENCH</stp>
        <stp>[1.Weekly Download.xlsm]Coded!R290C27</stp>
        <tr r="AA290" s="14"/>
        <tr r="AA290" s="14"/>
      </tp>
      <tp t="s">
        <v>#N/A N/A</v>
        <stp/>
        <stp>##V3_BDPV12</stp>
        <stp>XS2361280162 Corp</stp>
        <stp>FIXED_REOFFER_SPRD_TO_GOVT_BENCH</stp>
        <stp>[1.Weekly Download.xlsm]Coded!R179C27</stp>
        <tr r="AA179" s="14"/>
      </tp>
      <tp t="s">
        <v>#N/A N/A</v>
        <stp/>
        <stp>##V3_BDPV12</stp>
        <stp>G2380105 Corp</stp>
        <stp>RTG_MOODY_LONG_TERM</stp>
        <stp>[1.Weekly Download.xlsm]Coded!R35C13</stp>
        <tr r="M35" s="14"/>
      </tp>
      <tp t="s">
        <v>#N/A N/A</v>
        <stp/>
        <stp>##V3_BDPV12</stp>
        <stp>XS2265797535 Corp</stp>
        <stp>FIXED_REOFFER_SPRD_TO_GOVT_BENCH</stp>
        <stp>[1.Weekly Download.xlsm]Coded!R265C27</stp>
        <tr r="AA265" s="14"/>
      </tp>
      <tp>
        <v>45</v>
        <stp/>
        <stp>##V3_BDPV12</stp>
        <stp>XS2455213590 Corp</stp>
        <stp>FIXED_REOFFER_SPRD_TO_GOVT_BENCH</stp>
        <stp>[1.Weekly Download.xlsm]Coded!R111C27</stp>
        <tr r="AA111" s="14"/>
        <tr r="AA111" s="14"/>
      </tp>
      <tp t="s">
        <v>#N/A N/A</v>
        <stp/>
        <stp>##V3_BDPV12</stp>
        <stp>XS2361211191 Corp</stp>
        <stp>FIXED_REOFFER_SPRD_TO_GOVT_BENCH</stp>
        <stp>[1.Weekly Download.xlsm]Coded!R145C27</stp>
        <tr r="AA145" s="14"/>
      </tp>
      <tp>
        <v>158</v>
        <stp/>
        <stp>##V3_BDPV12</stp>
        <stp>XS2180875077 Corp</stp>
        <stp>FIXED_REOFFER_SPRD_TO_GOVT_BENCH</stp>
        <stp>[1.Weekly Download.xlsm]Coded!R302C27</stp>
        <tr r="AA302" s="14"/>
        <tr r="AA302" s="14"/>
      </tp>
      <tp>
        <v>90</v>
        <stp/>
        <stp>##V3_BDPV12</stp>
        <stp>XS2374621493 Corp</stp>
        <stp>FIXED_REOFFER_SPRD_TO_GOVT_BENCH</stp>
        <stp>[1.Weekly Download.xlsm]Coded!R163C27</stp>
        <tr r="AA163" s="14"/>
        <tr r="AA163" s="14"/>
      </tp>
      <tp t="s">
        <v>#N/A N/A</v>
        <stp/>
        <stp>##V3_BDPV12</stp>
        <stp>XS2223574380 Corp</stp>
        <stp>FIXED_REOFFER_SPRD_TO_GOVT_BENCH</stp>
        <stp>[1.Weekly Download.xlsm]Coded!R281C27</stp>
        <tr r="AA281" s="14"/>
      </tp>
      <tp t="s">
        <v>29/8/2023</v>
        <stp/>
        <stp>##V3_BDPV12</stp>
        <stp>HK0000946829 Corp</stp>
        <stp>SECURITY_PRICING_DATE</stp>
        <stp>[1.Weekly Download.xlsm]Coded!R13C3</stp>
        <tr r="C13" s="14"/>
        <tr r="C13" s="14"/>
      </tp>
      <tp t="s">
        <v>兴证国际</v>
        <stp/>
        <stp>##V3_BDPV12</stp>
        <stp>6058 HK Equity</stp>
        <stp>ISSUER</stp>
        <stp>[1.Weekly Download.xlsm]Coded!R247C37</stp>
        <tr r="AK247" s="14"/>
        <tr r="AK247" s="14"/>
      </tp>
      <tp t="s">
        <v>#N/A N/A</v>
        <stp/>
        <stp>##V3_BDPV12</stp>
        <stp>813 HK Equity</stp>
        <stp>RTG_MDY_FOREIGN_LT_BANK_DEPOSITS</stp>
        <stp>[1.Weekly Download.xlsm]Coded!R151C60</stp>
        <tr r="BH151" s="14"/>
      </tp>
      <tp t="s">
        <v>#N/A N/A</v>
        <stp/>
        <stp>##V3_BDPV12</stp>
        <stp>813 HK Equity</stp>
        <stp>RTG_MDY_FOREIGN_LT_BANK_DEPOSITS</stp>
        <stp>[1.Weekly Download.xlsm]Coded!R150C60</stp>
        <tr r="BH150" s="14"/>
      </tp>
      <tp t="s">
        <v>#N/A N/A</v>
        <stp/>
        <stp>##V3_BDPV12</stp>
        <stp>412 HK Equity</stp>
        <stp>RTG_MDY_FOREIGN_LT_BANK_DEPOSITS</stp>
        <stp>[1.Weekly Download.xlsm]Coded!R212C60</stp>
        <tr r="BH212" s="14"/>
      </tp>
      <tp t="s">
        <v>#N/A N/A</v>
        <stp/>
        <stp>##V3_BDPV12</stp>
        <stp>812 HK Equity</stp>
        <stp>RTG_MDY_FOREIGN_LT_BANK_DEPOSITS</stp>
        <stp>[1.Weekly Download.xlsm]Coded!R245C60</stp>
        <tr r="BH245" s="14"/>
      </tp>
      <tp t="s">
        <v>#N/A N/A</v>
        <stp/>
        <stp>##V3_BDPV12</stp>
        <stp>412 HK Equity</stp>
        <stp>RTG_MDY_FOREIGN_LT_BANK_DEPOSITS</stp>
        <stp>[1.Weekly Download.xlsm]Coded!R212C20</stp>
        <tr r="T212" s="14"/>
        <tr r="T212" s="14"/>
      </tp>
      <tp t="s">
        <v>A</v>
        <stp/>
        <stp>##V3_BDPV12</stp>
        <stp>2883 HK Equity</stp>
        <stp>RTG_FITCH_LT_ISSUER_DEFAULT</stp>
        <stp>[1.Weekly Download.xlsm]Coded!R301C62</stp>
        <tr r="BJ301" s="14"/>
        <tr r="BJ301" s="14"/>
      </tp>
      <tp t="s">
        <v>A</v>
        <stp/>
        <stp>##V3_BDPV12</stp>
        <stp>2883 HK Equity</stp>
        <stp>RTG_FITCH_LT_ISSUER_DEFAULT</stp>
        <stp>[1.Weekly Download.xlsm]Coded!R302C62</stp>
        <tr r="BJ302" s="14"/>
        <tr r="BJ302" s="14"/>
      </tp>
      <tp t="s">
        <v>A</v>
        <stp/>
        <stp>##V3_BDPV12</stp>
        <stp>2883 HK Equity</stp>
        <stp>RTG_FITCH_LT_ISSUER_DEFAULT</stp>
        <stp>[1.Weekly Download.xlsm]Coded!R301C24</stp>
        <tr r="X301" s="14"/>
        <tr r="X301" s="14"/>
        <tr r="X301" s="14"/>
      </tp>
      <tp t="s">
        <v>A</v>
        <stp/>
        <stp>##V3_BDPV12</stp>
        <stp>2883 HK Equity</stp>
        <stp>RTG_FITCH_LT_ISSUER_DEFAULT</stp>
        <stp>[1.Weekly Download.xlsm]Coded!R302C24</stp>
        <tr r="X302" s="14"/>
        <tr r="X302" s="14"/>
        <tr r="X302" s="14"/>
      </tp>
      <tp t="s">
        <v>BBB</v>
        <stp/>
        <stp>##V3_BDPV12</stp>
        <stp>1810 HK Equity</stp>
        <stp>RTG_FITCH_LT_ISSUER_DEFAULT</stp>
        <stp>[1.Weekly Download.xlsm]Coded!R182C62</stp>
        <tr r="BJ182" s="14"/>
        <tr r="BJ182" s="14"/>
      </tp>
      <tp t="s">
        <v>BBB</v>
        <stp/>
        <stp>##V3_BDPV12</stp>
        <stp>1810 HK Equity</stp>
        <stp>RTG_FITCH_LT_ISSUER_DEFAULT</stp>
        <stp>[1.Weekly Download.xlsm]Coded!R183C62</stp>
        <tr r="BJ183" s="14"/>
        <tr r="BJ183" s="14"/>
      </tp>
      <tp t="s">
        <v>A</v>
        <stp/>
        <stp>##V3_BDPV12</stp>
        <stp>3877 HK Equity</stp>
        <stp>RTG_FITCH_LT_ISSUER_DEFAULT</stp>
        <stp>[1.Weekly Download.xlsm]Coded!R318C24</stp>
        <tr r="X318" s="14"/>
        <tr r="X318" s="14"/>
        <tr r="X318" s="14"/>
      </tp>
      <tp t="s">
        <v>A</v>
        <stp/>
        <stp>##V3_BDPV12</stp>
        <stp>3877 HK Equity</stp>
        <stp>RTG_FITCH_LT_ISSUER_DEFAULT</stp>
        <stp>[1.Weekly Download.xlsm]Coded!R317C24</stp>
        <tr r="X317" s="14"/>
        <tr r="X317" s="14"/>
        <tr r="X317" s="14"/>
      </tp>
      <tp t="s">
        <v>A-</v>
        <stp/>
        <stp>##V3_BDPV12</stp>
        <stp>1800 HK Equity</stp>
        <stp>RTG_FITCH_LT_ISSUER_DEFAULT</stp>
        <stp>[1.Weekly Download.xlsm]Coded!R313C62</stp>
        <tr r="BJ313" s="14"/>
        <tr r="BJ313" s="14"/>
      </tp>
      <tp t="s">
        <v>A-</v>
        <stp/>
        <stp>##V3_BDPV12</stp>
        <stp>1800 HK Equity</stp>
        <stp>RTG_FITCH_LT_ISSUER_DEFAULT</stp>
        <stp>[1.Weekly Download.xlsm]Coded!R314C62</stp>
        <tr r="BJ314" s="14"/>
        <tr r="BJ314" s="14"/>
      </tp>
      <tp t="s">
        <v>BBB</v>
        <stp/>
        <stp>##V3_BDPV12</stp>
        <stp>1810 HK Equity</stp>
        <stp>RTG_FITCH_LT_ISSUER_DEFAULT</stp>
        <stp>[1.Weekly Download.xlsm]Coded!R182C24</stp>
        <tr r="X182" s="14"/>
        <tr r="X182" s="14"/>
        <tr r="X182" s="14"/>
      </tp>
      <tp t="s">
        <v>BBB</v>
        <stp/>
        <stp>##V3_BDPV12</stp>
        <stp>1810 HK Equity</stp>
        <stp>RTG_FITCH_LT_ISSUER_DEFAULT</stp>
        <stp>[1.Weekly Download.xlsm]Coded!R183C24</stp>
        <tr r="X183" s="14"/>
        <tr r="X183" s="14"/>
        <tr r="X183" s="14"/>
      </tp>
      <tp t="s">
        <v>WD</v>
        <stp/>
        <stp>##V3_BDPV12</stp>
        <stp>1862 HK Equity</stp>
        <stp>RTG_FITCH_LT_ISSUER_DEFAULT</stp>
        <stp>[1.Weekly Download.xlsm]Coded!R227C62</stp>
        <tr r="BJ227" s="14"/>
        <tr r="BJ227" s="14"/>
      </tp>
      <tp t="s">
        <v>A</v>
        <stp/>
        <stp>##V3_BDPV12</stp>
        <stp>3877 HK Equity</stp>
        <stp>RTG_FITCH_LT_ISSUER_DEFAULT</stp>
        <stp>[1.Weekly Download.xlsm]Coded!R318C62</stp>
        <tr r="BJ318" s="14"/>
        <tr r="BJ318" s="14"/>
      </tp>
      <tp t="s">
        <v>A</v>
        <stp/>
        <stp>##V3_BDPV12</stp>
        <stp>3877 HK Equity</stp>
        <stp>RTG_FITCH_LT_ISSUER_DEFAULT</stp>
        <stp>[1.Weekly Download.xlsm]Coded!R317C62</stp>
        <tr r="BJ317" s="14"/>
        <tr r="BJ317" s="14"/>
      </tp>
      <tp t="s">
        <v>WD</v>
        <stp/>
        <stp>##V3_BDPV12</stp>
        <stp>1862 HK Equity</stp>
        <stp>RTG_FITCH_LT_ISSUER_DEFAULT</stp>
        <stp>[1.Weekly Download.xlsm]Coded!R306C62</stp>
        <tr r="BJ306" s="14"/>
        <tr r="BJ306" s="14"/>
      </tp>
      <tp t="s">
        <v>A-</v>
        <stp/>
        <stp>##V3_BDPV12</stp>
        <stp>1800 HK Equity</stp>
        <stp>RTG_FITCH_LT_ISSUER_DEFAULT</stp>
        <stp>[1.Weekly Download.xlsm]Coded!R313C24</stp>
        <tr r="X313" s="14"/>
        <tr r="X313" s="14"/>
        <tr r="X313" s="14"/>
      </tp>
      <tp t="s">
        <v>A-</v>
        <stp/>
        <stp>##V3_BDPV12</stp>
        <stp>1800 HK Equity</stp>
        <stp>RTG_FITCH_LT_ISSUER_DEFAULT</stp>
        <stp>[1.Weekly Download.xlsm]Coded!R314C24</stp>
        <tr r="X314" s="14"/>
        <tr r="X314" s="14"/>
        <tr r="X314" s="14"/>
      </tp>
      <tp t="s">
        <v>#N/A N/A</v>
        <stp/>
        <stp>##V3_BDPV12</stp>
        <stp>XS2463439690 Corp</stp>
        <stp>RTG_SP</stp>
        <stp>[1.Weekly Download.xlsm]Coded!R99C9</stp>
        <tr r="I99" s="14"/>
      </tp>
      <tp t="s">
        <v>#N/A N/A</v>
        <stp/>
        <stp>##V3_BDPV12</stp>
        <stp>XS2656498313 Corp</stp>
        <stp>RTG_SP</stp>
        <stp>[1.Weekly Download.xlsm]Coded!R19C9</stp>
        <tr r="I19" s="14"/>
      </tp>
      <tp t="s">
        <v>#N/A N/A</v>
        <stp/>
        <stp>##V3_BDPV12</stp>
        <stp>XS2618570068 Corp</stp>
        <stp>RTG_SP</stp>
        <stp>[1.Weekly Download.xlsm]Coded!R24C9</stp>
        <tr r="I24" s="14"/>
      </tp>
      <tp>
        <v>220</v>
        <stp/>
        <stp>##V3_BDPV12</stp>
        <stp>USY77108AF80 Corp</stp>
        <stp>SPREAD_TO_TSY_ISSUE</stp>
        <stp>[1.Weekly Download.xlsm]Coded!R182C26</stp>
        <tr r="Z182" s="14"/>
        <tr r="Z182" s="14"/>
      </tp>
      <tp>
        <v>165</v>
        <stp/>
        <stp>##V3_BDPV12</stp>
        <stp>USY77108AD33 Corp</stp>
        <stp>SPREAD_TO_TSY_ISSUE</stp>
        <stp>[1.Weekly Download.xlsm]Coded!R183C26</stp>
        <tr r="Z183" s="14"/>
        <tr r="Z183" s="14"/>
      </tp>
      <tp t="s">
        <v>中国银行迪拜分行</v>
        <stp/>
        <stp>##V3_BDPV12</stp>
        <stp>1500461D UH Equity</stp>
        <stp>ISSUER</stp>
        <stp>[1.Weekly Download.xlsm]Coded!R11C37</stp>
        <tr r="AK11" s="14"/>
        <tr r="AK11" s="14"/>
      </tp>
      <tp t="s">
        <v>江宁经开海外投资有限</v>
        <stp/>
        <stp>##V3_BDPV12</stp>
        <stp>1840456D VI Equity</stp>
        <stp>ISSUER</stp>
        <stp>[1.Weekly Download.xlsm]Coded!R85C37</stp>
        <tr r="AK85" s="14"/>
        <tr r="AK85" s="14"/>
      </tp>
      <tp t="s">
        <v>江宁经开海外投资有限</v>
        <stp/>
        <stp>##V3_BDPV12</stp>
        <stp>1840456D VI Equity</stp>
        <stp>ISSUER</stp>
        <stp>[1.Weekly Download.xlsm]Coded!R84C37</stp>
        <tr r="AK84" s="14"/>
        <tr r="AK84" s="14"/>
      </tp>
      <tp t="s">
        <v>Haiyan Coastline Co Ltd</v>
        <stp/>
        <stp>##V3_BDPV12</stp>
        <stp>2230726D HK Equity</stp>
        <stp>ISSUER</stp>
        <stp>[1.Weekly Download.xlsm]Coded!R12C37</stp>
        <tr r="AK12" s="14"/>
        <tr r="AK12" s="14"/>
      </tp>
      <tp t="s">
        <v>成都陆港枢纽投资发展</v>
        <stp/>
        <stp>##V3_BDPV12</stp>
        <stp>2080630D CH Equity</stp>
        <stp>ISSUER</stp>
        <stp>[1.Weekly Download.xlsm]Coded!R76C37</stp>
        <tr r="AK76" s="14"/>
        <tr r="AK76" s="14"/>
      </tp>
      <tp t="s">
        <v>China Cinda 2020 I Management</v>
        <stp/>
        <stp>##V3_BDPV12</stp>
        <stp>1790077D HK Equity</stp>
        <stp>ISSUER</stp>
        <stp>[1.Weekly Download.xlsm]Coded!R40C37</stp>
        <tr r="AK40" s="14"/>
        <tr r="AK40" s="14"/>
      </tp>
      <tp t="s">
        <v>China Cinda 2020 I Management</v>
        <stp/>
        <stp>##V3_BDPV12</stp>
        <stp>1790077D HK Equity</stp>
        <stp>ISSUER</stp>
        <stp>[1.Weekly Download.xlsm]Coded!R21C37</stp>
        <tr r="AK21" s="14"/>
        <tr r="AK21" s="14"/>
      </tp>
      <tp t="s">
        <v>南宁五象新区建设投资</v>
        <stp/>
        <stp>##V3_BDPV12</stp>
        <stp>2250225D CH Equity</stp>
        <stp>ISSUER</stp>
        <stp>[1.Weekly Download.xlsm]Coded!R48C37</stp>
        <tr r="AK48" s="14"/>
        <tr r="AK48" s="14"/>
      </tp>
      <tp t="s">
        <v>南宁五象新区建设投资</v>
        <stp/>
        <stp>##V3_BDPV12</stp>
        <stp>2250225D CH Equity</stp>
        <stp>ISSUER</stp>
        <stp>[1.Weekly Download.xlsm]Coded!R34C37</stp>
        <tr r="AK34" s="14"/>
        <tr r="AK34" s="14"/>
      </tp>
      <tp t="s">
        <v>澳门国际银行股份有限</v>
        <stp/>
        <stp>##V3_BDPV12</stp>
        <stp>1400277D MA Equity</stp>
        <stp>ISSUER</stp>
        <stp>[1.Weekly Download.xlsm]Coded!R28C37</stp>
        <tr r="AK28" s="14"/>
        <tr r="AK28" s="14"/>
      </tp>
      <tp t="s">
        <v>重庆市涪陵实业发展集</v>
        <stp/>
        <stp>##V3_BDPV12</stp>
        <stp>2210113D CH Equity</stp>
        <stp>ISSUER</stp>
        <stp>[1.Weekly Download.xlsm]Coded!R59C37</stp>
        <tr r="AK59" s="14"/>
        <tr r="AK59" s="14"/>
      </tp>
      <tp t="s">
        <v>中国建设银行/伦敦</v>
        <stp/>
        <stp>##V3_BDPV12</stp>
        <stp>1310331D LN Equity</stp>
        <stp>ISSUER</stp>
        <stp>[1.Weekly Download.xlsm]Coded!R39C37</stp>
        <tr r="AK39" s="14"/>
        <tr r="AK39" s="14"/>
      </tp>
      <tp t="s">
        <v>13/12/2021</v>
        <stp/>
        <stp>##V3_BDPV12</stp>
        <stp>MO000A3KX7V9 Corp</stp>
        <stp>INT_ACC_DT</stp>
        <stp>[1.Weekly Download.xlsm]Coded!R127C47</stp>
        <tr r="AU127" s="14"/>
        <tr r="AU127" s="14"/>
        <tr r="AU127" s="14"/>
      </tp>
      <tp t="s">
        <v>Huafa 2021 I Co Ltd</v>
        <stp/>
        <stp>##V3_BDPV12</stp>
        <stp>1910845D CH Equity</stp>
        <stp>ISSUER</stp>
        <stp>[1.Weekly Download.xlsm]Coded!R99C37</stp>
        <tr r="AK99" s="14"/>
        <tr r="AK99" s="14"/>
      </tp>
      <tp t="s">
        <v>青岛市即墨区城市开发</v>
        <stp/>
        <stp>##V3_BDPV12</stp>
        <stp>0920987D CH Equity</stp>
        <stp>ISSUER</stp>
        <stp>[1.Weekly Download.xlsm]Coded!R67C37</stp>
        <tr r="AK67" s="14"/>
        <tr r="AK67" s="14"/>
      </tp>
      <tp t="s">
        <v>#N/A N/A</v>
        <stp/>
        <stp>##V3_BDPV12</stp>
        <stp>USG3065HAB71 Corp</stp>
        <stp>RTG_SP_LT_FC_ISSUER_CREDIT</stp>
        <stp>[1.Weekly Download.xlsm]Coded!R222C15</stp>
        <tr r="O222" s="14"/>
      </tp>
      <tp t="s">
        <v>#N/A N/A</v>
        <stp/>
        <stp>##V3_BDPV12</stp>
        <stp>G238024 Corp</stp>
        <stp>SPREAD_TO_TSY_ISSUE</stp>
        <stp>[1.Weekly Download.xlsm]Coded!R59C26</stp>
        <tr r="Z59" s="14"/>
      </tp>
      <tp t="s">
        <v>#N/A N/A</v>
        <stp/>
        <stp>##V3_BDPV12</stp>
        <stp>G238084 Corp</stp>
        <stp>SPREAD_TO_TSY_ISSUE</stp>
        <stp>[1.Weekly Download.xlsm]Coded!R45C26</stp>
        <tr r="Z45" s="14"/>
      </tp>
      <tp t="s">
        <v>#N/A N/A</v>
        <stp/>
        <stp>##V3_BDPV12</stp>
        <stp>G228085 Corp</stp>
        <stp>SPREAD_TO_TSY_ISSUE</stp>
        <stp>[1.Weekly Download.xlsm]Coded!R73C26</stp>
        <tr r="Z73" s="14"/>
      </tp>
      <tp t="s">
        <v>#N/A N/A</v>
        <stp/>
        <stp>##V3_BDPV12</stp>
        <stp>XS2114327302 Corp</stp>
        <stp>FIXED_REOFFER_SPRD_TO_GOVT_BENCH</stp>
        <stp>[1.Weekly Download.xlsm]Coded!R316C27</stp>
        <tr r="AA316" s="14"/>
      </tp>
      <tp t="s">
        <v>#N/A N/A</v>
        <stp/>
        <stp>##V3_BDPV12</stp>
        <stp>XS2380533740 Corp</stp>
        <stp>FIXED_REOFFER_SPRD_TO_GOVT_BENCH</stp>
        <stp>[1.Weekly Download.xlsm]Coded!R156C27</stp>
        <tr r="AA156" s="14"/>
      </tp>
      <tp t="s">
        <v>#N/A N/A</v>
        <stp/>
        <stp>##V3_BDPV12</stp>
        <stp>XS2281349618 Corp</stp>
        <stp>FIXED_REOFFER_SPRD_TO_GOVT_BENCH</stp>
        <stp>[1.Weekly Download.xlsm]Coded!R262C27</stp>
        <tr r="AA262" s="14"/>
      </tp>
      <tp>
        <v>110</v>
        <stp/>
        <stp>##V3_BDPV12</stp>
        <stp>XS2100650758 Corp</stp>
        <stp>FIXED_REOFFER_SPRD_TO_GOVT_BENCH</stp>
        <stp>[1.Weekly Download.xlsm]Coded!R317C27</stp>
        <tr r="AA317" s="14"/>
        <tr r="AA317" s="14"/>
      </tp>
      <tp t="s">
        <v>#N/A N/A</v>
        <stp/>
        <stp>##V3_BDPV12</stp>
        <stp>XS2310752758 Corp</stp>
        <stp>FIXED_REOFFER_SPRD_TO_GOVT_BENCH</stp>
        <stp>[1.Weekly Download.xlsm]Coded!R237C27</stp>
        <tr r="AA237" s="14"/>
      </tp>
      <tp t="s">
        <v>#N/A N/A</v>
        <stp/>
        <stp>##V3_BDPV12</stp>
        <stp>G238052 Corp</stp>
        <stp>RTG_FITCH_LT_ISSUER_DEFAULT</stp>
        <stp>[1.Weekly Download.xlsm]Coded!R52C16</stp>
        <tr r="P52" s="14"/>
      </tp>
      <tp t="s">
        <v>BB+</v>
        <stp/>
        <stp>##V3_BDPV12</stp>
        <stp>G238032 Corp</stp>
        <stp>RTG_FITCH_LT_ISSUER_DEFAULT</stp>
        <stp>[1.Weekly Download.xlsm]Coded!R67C16</stp>
        <tr r="P67" s="14"/>
        <tr r="P67" s="14"/>
      </tp>
      <tp t="s">
        <v>#N/A N/A</v>
        <stp/>
        <stp>##V3_BDPV12</stp>
        <stp>XS2287540053 Corp</stp>
        <stp>FIXED_REOFFER_SPRD_TO_GOVT_BENCH</stp>
        <stp>[1.Weekly Download.xlsm]Coded!R210C27</stp>
        <tr r="AA210" s="14"/>
      </tp>
      <tp t="s">
        <v>BBB+</v>
        <stp/>
        <stp>##V3_BDPV12</stp>
        <stp>6066 HK Equity</stp>
        <stp>RTG_SP_LT_FC_ISSUER_CREDIT</stp>
        <stp>[1.Weekly Download.xlsm]Coded!R42C23</stp>
        <tr r="W42" s="14"/>
        <tr r="W42" s="14"/>
        <tr r="W42" s="14"/>
      </tp>
      <tp t="s">
        <v>BBB+</v>
        <stp/>
        <stp>##V3_BDPV12</stp>
        <stp>6066 HK Equity</stp>
        <stp>RTG_SP_LT_FC_ISSUER_CREDIT</stp>
        <stp>[1.Weekly Download.xlsm]Coded!R43C23</stp>
        <tr r="W43" s="14"/>
        <tr r="W43" s="14"/>
        <tr r="W43" s="14"/>
      </tp>
      <tp t="s">
        <v>#N/A N/A</v>
        <stp/>
        <stp>##V3_BDPV12</stp>
        <stp>XS2194192360 Corp</stp>
        <stp>FIXED_REOFFER_SPRD_TO_GOVT_BENCH</stp>
        <stp>[1.Weekly Download.xlsm]Coded!R291C27</stp>
        <tr r="AA291" s="14"/>
      </tp>
      <tp t="s">
        <v>#N/A N/A</v>
        <stp/>
        <stp>##V3_BDPV12</stp>
        <stp>G2380152 Corp</stp>
        <stp>RTG_MOODY_LONG_TERM</stp>
        <stp>[1.Weekly Download.xlsm]Coded!R34C13</stp>
        <tr r="M34" s="14"/>
      </tp>
      <tp>
        <v>270</v>
        <stp/>
        <stp>##V3_BDPV12</stp>
        <stp>XS2314498333 Corp</stp>
        <stp>FIXED_REOFFER_SPRD_TO_GOVT_BENCH</stp>
        <stp>[1.Weekly Download.xlsm]Coded!R180C27</stp>
        <tr r="AA180" s="14"/>
        <tr r="AA180" s="14"/>
      </tp>
      <tp>
        <v>80</v>
        <stp/>
        <stp>##V3_BDPV12</stp>
        <stp>XS2227193054 Corp</stp>
        <stp>FIXED_REOFFER_SPRD_TO_GOVT_BENCH</stp>
        <stp>[1.Weekly Download.xlsm]Coded!R280C27</stp>
        <tr r="AA280" s="14"/>
        <tr r="AA280" s="14"/>
      </tp>
      <tp t="s">
        <v>BBB+</v>
        <stp/>
        <stp>##V3_BDPV12</stp>
        <stp>6066 HK Equity</stp>
        <stp>RTG_SP_LT_LC_ISSUER_CREDIT</stp>
        <stp>[1.Weekly Download.xlsm]Coded!R42C61</stp>
        <tr r="BI42" s="14"/>
        <tr r="BI42" s="14"/>
      </tp>
      <tp t="s">
        <v>BBB+</v>
        <stp/>
        <stp>##V3_BDPV12</stp>
        <stp>6066 HK Equity</stp>
        <stp>RTG_SP_LT_LC_ISSUER_CREDIT</stp>
        <stp>[1.Weekly Download.xlsm]Coded!R43C61</stp>
        <tr r="BI43" s="14"/>
        <tr r="BI43" s="14"/>
      </tp>
      <tp>
        <v>230</v>
        <stp/>
        <stp>##V3_BDPV12</stp>
        <stp>XS2423359459 Corp</stp>
        <stp>FIXED_REOFFER_SPRD_TO_GOVT_BENCH</stp>
        <stp>[1.Weekly Download.xlsm]Coded!R106C27</stp>
        <tr r="AA106" s="14"/>
        <tr r="AA106" s="14"/>
      </tp>
      <tp t="s">
        <v>20/4/2023</v>
        <stp/>
        <stp>##V3_BDPV12</stp>
        <stp>HK0000921020 Corp</stp>
        <stp>SECURITY_PRICING_DATE</stp>
        <stp>[1.Weekly Download.xlsm]Coded!R43C3</stp>
        <tr r="C43" s="14"/>
        <tr r="C43" s="14"/>
      </tp>
      <tp>
        <v>58</v>
        <stp/>
        <stp>##V3_BDPV12</stp>
        <stp>XS2345988211 Corp</stp>
        <stp>FIXED_REOFFER_SPRD_TO_GOVT_BENCH</stp>
        <stp>[1.Weekly Download.xlsm]Coded!R199C27</stp>
        <tr r="AA199" s="14"/>
        <tr r="AA199" s="14"/>
      </tp>
      <tp t="s">
        <v>#N/A N/A</v>
        <stp/>
        <stp>##V3_BDPV12</stp>
        <stp>XS2357111090 Corp</stp>
        <stp>FIXED_REOFFER_SPRD_TO_GOVT_BENCH</stp>
        <stp>[1.Weekly Download.xlsm]Coded!R171C27</stp>
        <tr r="AA171" s="14"/>
      </tp>
      <tp t="s">
        <v>#N/A N/A</v>
        <stp/>
        <stp>##V3_BDPV12</stp>
        <stp>601169 CH Equity</stp>
        <stp>RTG_MDY_LT_BANK_DEPOSITS</stp>
        <stp>[1.Weekly Download.xlsm]SBLC Bank!R17C5</stp>
        <tr r="E17" s="32"/>
      </tp>
      <tp>
        <v>52</v>
        <stp/>
        <stp>##V3_BDPV12</stp>
        <stp>XS2447552089 Corp</stp>
        <stp>FIXED_REOFFER_SPRD_TO_GOVT_BENCH</stp>
        <stp>[1.Weekly Download.xlsm]Coded!R101C27</stp>
        <tr r="AA101" s="14"/>
        <tr r="AA101" s="14"/>
      </tp>
      <tp t="s">
        <v>#N/A N/A</v>
        <stp/>
        <stp>##V3_BDPV12</stp>
        <stp>XS2125422290 Corp</stp>
        <stp>FIXED_REOFFER_SPRD_TO_GOVT_BENCH</stp>
        <stp>[1.Weekly Download.xlsm]Coded!R311C27</stp>
        <tr r="AA311" s="14"/>
      </tp>
      <tp>
        <v>263.3</v>
        <stp/>
        <stp>##V3_BDPV12</stp>
        <stp>XS2403671493 Corp</stp>
        <stp>FIXED_REOFFER_SPRD_TO_GOVT_BENCH</stp>
        <stp>[1.Weekly Download.xlsm]Coded!R136C27</stp>
        <tr r="AA136" s="14"/>
        <tr r="AA136" s="14"/>
      </tp>
      <tp t="s">
        <v>#N/A N/A</v>
        <stp/>
        <stp>##V3_BDPV12</stp>
        <stp>XS2377688093 Corp</stp>
        <stp>FIXED_REOFFER_SPRD_TO_GOVT_BENCH</stp>
        <stp>[1.Weekly Download.xlsm]Coded!R141C27</stp>
        <tr r="AA141" s="14"/>
      </tp>
      <tp t="s">
        <v>#N/A N/A</v>
        <stp/>
        <stp>##V3_BDPV12</stp>
        <stp>XS2327841057 Corp</stp>
        <stp>FIXED_REOFFER_SPRD_TO_GOVT_BENCH</stp>
        <stp>[1.Weekly Download.xlsm]Coded!R207C27</stp>
        <tr r="AA207" s="14"/>
      </tp>
      <tp t="s">
        <v>#N/A N/A</v>
        <stp/>
        <stp>##V3_BDPV12</stp>
        <stp>XS2342499592 Corp</stp>
        <stp>FIXED_REOFFER_SPRD_TO_GOVT_BENCH</stp>
        <stp>[1.Weekly Download.xlsm]Coded!R219C27</stp>
        <tr r="AA219" s="14"/>
      </tp>
      <tp t="s">
        <v>当代置业</v>
        <stp/>
        <stp>##V3_BDPV12</stp>
        <stp>1107 HK Equity</stp>
        <stp>ISSUER</stp>
        <stp>[1.Weekly Download.xlsm]Coded!R312C37</stp>
        <tr r="AK312" s="14"/>
        <tr r="AK312" s="14"/>
      </tp>
      <tp t="s">
        <v>中国信达</v>
        <stp/>
        <stp>##V3_BDPV12</stp>
        <stp>1359 HK Equity</stp>
        <stp>ISSUER</stp>
        <stp>[1.Weekly Download.xlsm]Coded!R138C37</stp>
        <tr r="AK138" s="14"/>
        <tr r="AK138" s="14"/>
      </tp>
      <tp t="s">
        <v>当代置业</v>
        <stp/>
        <stp>##V3_BDPV12</stp>
        <stp>1107 HK Equity</stp>
        <stp>ISSUER</stp>
        <stp>[1.Weekly Download.xlsm]Coded!R253C37</stp>
        <tr r="AK253" s="14"/>
        <tr r="AK253" s="14"/>
      </tp>
      <tp t="s">
        <v>当代置业</v>
        <stp/>
        <stp>##V3_BDPV12</stp>
        <stp>1107 HK Equity</stp>
        <stp>ISSUER</stp>
        <stp>[1.Weekly Download.xlsm]Coded!R252C37</stp>
        <tr r="AK252" s="14"/>
        <tr r="AK252" s="14"/>
      </tp>
      <tp t="s">
        <v>时代中国控股</v>
        <stp/>
        <stp>##V3_BDPV12</stp>
        <stp>1233 HK Equity</stp>
        <stp>ISSUER</stp>
        <stp>[1.Weekly Download.xlsm]Coded!R232C37</stp>
        <tr r="AK232" s="14"/>
        <tr r="AK232" s="14"/>
      </tp>
      <tp t="s">
        <v>时代中国控股</v>
        <stp/>
        <stp>##V3_BDPV12</stp>
        <stp>1233 HK Equity</stp>
        <stp>ISSUER</stp>
        <stp>[1.Weekly Download.xlsm]Coded!R206C37</stp>
        <tr r="AK206" s="14"/>
        <tr r="AK206" s="14"/>
      </tp>
      <tp t="s">
        <v>景瑞控股</v>
        <stp/>
        <stp>##V3_BDPV12</stp>
        <stp>1862 HK Equity</stp>
        <stp>ISSUER</stp>
        <stp>[1.Weekly Download.xlsm]Coded!R227C37</stp>
        <tr r="AK227" s="14"/>
        <tr r="AK227" s="14"/>
      </tp>
      <tp t="s">
        <v>景瑞控股</v>
        <stp/>
        <stp>##V3_BDPV12</stp>
        <stp>1862 HK Equity</stp>
        <stp>ISSUER</stp>
        <stp>[1.Weekly Download.xlsm]Coded!R306C37</stp>
        <tr r="AK306" s="14"/>
        <tr r="AK306" s="14"/>
      </tp>
      <tp t="s">
        <v>#N/A N/A</v>
        <stp/>
        <stp>##V3_BDPV12</stp>
        <stp>165 HK Equity</stp>
        <stp>RTG_MDY_FOREIGN_LT_BANK_DEPOSITS</stp>
        <stp>[1.Weekly Download.xlsm]Coded!R272C60</stp>
        <tr r="BH272" s="14"/>
      </tp>
      <tp t="s">
        <v>#N/A N/A</v>
        <stp/>
        <stp>##V3_BDPV12</stp>
        <stp>HK0000555539 Corp</stp>
        <stp>RTG_MOODY</stp>
        <stp>[1.Weekly Download.xlsm]Coded!R304C8</stp>
        <tr r="H304" s="14"/>
      </tp>
      <tp t="s">
        <v>WR</v>
        <stp/>
        <stp>##V3_BDPV12</stp>
        <stp>HK0000744695 Corp</stp>
        <stp>RTG_MOODY</stp>
        <stp>[1.Weekly Download.xlsm]Coded!R187C8</stp>
        <tr r="H187" s="14"/>
        <tr r="H187" s="14"/>
      </tp>
      <tp t="s">
        <v>Aa3</v>
        <stp/>
        <stp>##V3_BDPV12</stp>
        <stp>HK0000814258 Corp</stp>
        <stp>RTG_MOODY</stp>
        <stp>[1.Weekly Download.xlsm]Coded!R113C8</stp>
        <tr r="H113" s="14"/>
        <tr r="H113" s="14"/>
      </tp>
      <tp t="s">
        <v>BBB+</v>
        <stp/>
        <stp>##V3_BDPV12</stp>
        <stp>XS2662422802 Corp</stp>
        <stp>RTG_SP</stp>
        <stp>[1.Weekly Download.xlsm]Coded!R21C9</stp>
        <tr r="I21" s="14"/>
        <tr r="I21" s="14"/>
      </tp>
      <tp t="s">
        <v>#N/A N/A</v>
        <stp/>
        <stp>##V3_BDPV12</stp>
        <stp>XS2648499007 Corp</stp>
        <stp>RTG_SP</stp>
        <stp>[1.Weekly Download.xlsm]Coded!R23C9</stp>
        <tr r="I23" s="14"/>
      </tp>
      <tp t="s">
        <v>#N/A N/A</v>
        <stp/>
        <stp>##V3_BDPV12</stp>
        <stp>XS2499222771 Corp</stp>
        <stp>RTG_SP</stp>
        <stp>[1.Weekly Download.xlsm]Coded!R95C9</stp>
        <tr r="I95" s="14"/>
      </tp>
      <tp t="s">
        <v>#N/A N/A</v>
        <stp/>
        <stp>##V3_BDPV12</stp>
        <stp>XS2597408512 Corp</stp>
        <stp>RTG_SP</stp>
        <stp>[1.Weekly Download.xlsm]Coded!R49C9</stp>
        <tr r="I49" s="14"/>
      </tp>
      <tp t="s">
        <v>#N/A N/A</v>
        <stp/>
        <stp>##V3_BDPV12</stp>
        <stp>XS2547520531 Corp</stp>
        <stp>RTG_SP</stp>
        <stp>[1.Weekly Download.xlsm]Coded!R79C9</stp>
        <tr r="I79" s="14"/>
      </tp>
      <tp t="s">
        <v>#N/A N/A</v>
        <stp/>
        <stp>##V3_BDPV12</stp>
        <stp>0794572D CH Equity</stp>
        <stp>RTG_MDY_ISSUER</stp>
        <stp>[1.Weekly Download.xlsm]Coded!R6C19</stp>
        <tr r="S6" s="14"/>
        <tr r="S6" s="14"/>
      </tp>
      <tp t="s">
        <v>#N/A N/A</v>
        <stp/>
        <stp>##V3_BDPV12</stp>
        <stp>0794572D CH Equity</stp>
        <stp>RTG_MDY_ISSUER</stp>
        <stp>[1.Weekly Download.xlsm]Coded!R6C59</stp>
        <tr r="BG6" s="14"/>
      </tp>
      <tp t="s">
        <v>#N/A N/A</v>
        <stp/>
        <stp>##V3_BDPV12</stp>
        <stp>XS2451515279 Corp</stp>
        <stp>RTG_SP</stp>
        <stp>[1.Weekly Download.xlsm]Coded!R98C9</stp>
        <tr r="I98" s="14"/>
      </tp>
      <tp t="s">
        <v>Suzhou SND Group Co Ltd</v>
        <stp/>
        <stp>##V3_BDPV12</stp>
        <stp>7650022 CompanyID</stp>
        <stp>Name</stp>
        <stp>[1.Weekly Download.xlsm]Coded!R265C7</stp>
        <tr r="G265" s="14"/>
        <tr r="G265" s="14"/>
      </tp>
      <tp>
        <v>265</v>
        <stp/>
        <stp>##V3_BDPV12</stp>
        <stp>USG3065HAB71 Corp</stp>
        <stp>SPREAD_TO_TSY_ISSUE</stp>
        <stp>[1.Weekly Download.xlsm]Coded!R222C26</stp>
        <tr r="Z222" s="14"/>
        <tr r="Z222" s="14"/>
      </tp>
      <tp>
        <v>500000000</v>
        <stp/>
        <stp>##V3_BDPV12</stp>
        <stp>USG8850LAG52 Corp</stp>
        <stp>AMT_ISSUED</stp>
        <stp>[1.Weekly Download.xlsm]Coded!R276C53</stp>
        <tr r="BA276" s="14"/>
        <tr r="BA276" s="14"/>
      </tp>
      <tp t="s">
        <v>A1</v>
        <stp/>
        <stp>##V3_BDPV12</stp>
        <stp>US88032XBA19 Corp</stp>
        <stp>RTG_MOODY_LONG_TERM</stp>
        <stp>[1.Weekly Download.xlsm]Coded!R230C13</stp>
        <tr r="M230" s="14"/>
        <tr r="M230" s="14"/>
      </tp>
      <tp t="s">
        <v>A1</v>
        <stp/>
        <stp>##V3_BDPV12</stp>
        <stp>US88032XBC74 Corp</stp>
        <stp>RTG_MOODY_LONG_TERM</stp>
        <stp>[1.Weekly Download.xlsm]Coded!R231C13</stp>
        <tr r="M231" s="14"/>
        <tr r="M231" s="14"/>
      </tp>
      <tp t="s">
        <v>沂晟国际有限公司</v>
        <stp/>
        <stp>##V3_BDPV12</stp>
        <stp>1827742D VI Equity</stp>
        <stp>ISSUER</stp>
        <stp>[1.Weekly Download.xlsm]Coded!R17C37</stp>
        <tr r="AK17" s="14"/>
        <tr r="AK17" s="14"/>
      </tp>
      <tp t="s">
        <v>A1</v>
        <stp/>
        <stp>##V3_BDPV12</stp>
        <stp>US88032XBB91 Corp</stp>
        <stp>RTG_MOODY_LONG_TERM</stp>
        <stp>[1.Weekly Download.xlsm]Coded!R229C13</stp>
        <tr r="M229" s="14"/>
        <tr r="M229" s="14"/>
      </tp>
      <tp t="s">
        <v>CSCIF Asia Ltd</v>
        <stp/>
        <stp>##V3_BDPV12</stp>
        <stp>1817796D HK Equity</stp>
        <stp>ISSUER</stp>
        <stp>[1.Weekly Download.xlsm]Coded!R42C37</stp>
        <tr r="AK42" s="14"/>
        <tr r="AK42" s="14"/>
      </tp>
      <tp t="s">
        <v>CSCIF Asia Ltd</v>
        <stp/>
        <stp>##V3_BDPV12</stp>
        <stp>1817796D HK Equity</stp>
        <stp>ISSUER</stp>
        <stp>[1.Weekly Download.xlsm]Coded!R43C37</stp>
        <tr r="AK43" s="14"/>
        <tr r="AK43" s="14"/>
      </tp>
      <tp t="s">
        <v>CSI MTN Ltd</v>
        <stp/>
        <stp>##V3_BDPV12</stp>
        <stp>2027317D HK Equity</stp>
        <stp>ISSUER</stp>
        <stp>[1.Weekly Download.xlsm]Coded!R26C37</stp>
        <tr r="AK26" s="14"/>
        <tr r="AK26" s="14"/>
      </tp>
      <tp t="s">
        <v>环太湖国际投资有限公</v>
        <stp/>
        <stp>##V3_BDPV12</stp>
        <stp>1497011D CH Equity</stp>
        <stp>ISSUER</stp>
        <stp>[1.Weekly Download.xlsm]Coded!R65C37</stp>
        <tr r="AK65" s="14"/>
        <tr r="AK65" s="14"/>
      </tp>
      <tp t="s">
        <v>A1</v>
        <stp/>
        <stp>##V3_BDPV12</stp>
        <stp>US88032XBD57 Corp</stp>
        <stp>RTG_MOODY_LONG_TERM</stp>
        <stp>[1.Weekly Download.xlsm]Coded!R228C13</stp>
        <tr r="M228" s="14"/>
        <tr r="M228" s="14"/>
      </tp>
      <tp t="s">
        <v>攀枝花城建交通（集团</v>
        <stp/>
        <stp>##V3_BDPV12</stp>
        <stp>1087144D CH Equity</stp>
        <stp>ISSUER</stp>
        <stp>[1.Weekly Download.xlsm]Coded!R18C37</stp>
        <tr r="AK18" s="14"/>
        <tr r="AK18" s="14"/>
      </tp>
      <tp t="s">
        <v>#N/A N/A</v>
        <stp/>
        <stp>##V3_BDPV12</stp>
        <stp>USG8850LAF79 Corp</stp>
        <stp>RTG_SP_LT_FC_ISSUER_CREDIT</stp>
        <stp>[1.Weekly Download.xlsm]Coded!R275C15</stp>
        <tr r="O275" s="14"/>
      </tp>
      <tp t="s">
        <v>中国民生银行香港分行</v>
        <stp/>
        <stp>##V3_BDPV12</stp>
        <stp>0687351D CH Equity</stp>
        <stp>ISSUER</stp>
        <stp>[1.Weekly Download.xlsm]Coded!R70C37</stp>
        <tr r="AK70" s="14"/>
        <tr r="AK70" s="14"/>
      </tp>
      <tp t="s">
        <v>稠州国际投资有限责任</v>
        <stp/>
        <stp>##V3_BDPV12</stp>
        <stp>1557227D CH Equity</stp>
        <stp>ISSUER</stp>
        <stp>[1.Weekly Download.xlsm]Coded!R29C37</stp>
        <tr r="AK29" s="14"/>
        <tr r="AK29" s="14"/>
      </tp>
      <tp t="s">
        <v>#N/A N/A</v>
        <stp/>
        <stp>##V3_BDPV12</stp>
        <stp>1585589D VI Equity</stp>
        <stp>EQY_PRIM_SECURITY_PRIM_EXCH</stp>
        <stp>[1.Weekly Download.xlsm]Coded!R6C35</stp>
        <tr r="AI6" s="14"/>
      </tp>
      <tp t="s">
        <v>先锋奖励有限公司</v>
        <stp/>
        <stp>##V3_BDPV12</stp>
        <stp>1717950D VI Equity</stp>
        <stp>ISSUER</stp>
        <stp>[1.Weekly Download.xlsm]Coded!R20C37</stp>
        <tr r="AK20" s="14"/>
        <tr r="AK20" s="14"/>
      </tp>
      <tp t="s">
        <v>#N/A N/A</v>
        <stp/>
        <stp>##V3_BDPV12</stp>
        <stp>1745266D CH Equity</stp>
        <stp>EQY_PRIM_SECURITY_PRIM_EXCH</stp>
        <stp>[1.Weekly Download.xlsm]Coded!R7C35</stp>
        <tr r="AI7" s="14"/>
      </tp>
      <tp>
        <v>4.7</v>
        <stp/>
        <stp>##V3_BDPV12</stp>
        <stp>G2380152 Corp</stp>
        <stp>CPN</stp>
        <stp>[1.Weekly Download.xlsm]Coded!R34C51</stp>
        <tr r="AY34" s="14"/>
        <tr r="AY34" s="14"/>
      </tp>
      <tp t="s">
        <v>#N/A N/A</v>
        <stp/>
        <stp>##V3_BDPV12</stp>
        <stp>G228084 Corp</stp>
        <stp>SPREAD_TO_TSY_ISSUE</stp>
        <stp>[1.Weekly Download.xlsm]Coded!R74C26</stp>
        <tr r="Z74" s="14"/>
      </tp>
      <tp t="s">
        <v>#N/A N/A</v>
        <stp/>
        <stp>##V3_BDPV12</stp>
        <stp>G238025 Corp</stp>
        <stp>SPREAD_TO_TSY_ISSUE</stp>
        <stp>[1.Weekly Download.xlsm]Coded!R66C26</stp>
        <tr r="Z66" s="14"/>
      </tp>
      <tp t="s">
        <v>#N/A N/A</v>
        <stp/>
        <stp>##V3_BDPV12</stp>
        <stp>G228014 Corp</stp>
        <stp>SPREAD_TO_TSY_ISSUE</stp>
        <stp>[1.Weekly Download.xlsm]Coded!R90C26</stp>
        <tr r="Z90" s="14"/>
      </tp>
      <tp t="s">
        <v>#N/A Field Not Applicable</v>
        <stp/>
        <stp>##V3_BDPV12</stp>
        <stp>G228012 Corp</stp>
        <stp>GUARANTOR_EQY_TICKER</stp>
        <stp>[1.Weekly Download.xlsm]Coded!R91C18</stp>
        <tr r="R91" s="14"/>
        <tr r="R91" s="14"/>
        <tr r="R91" s="14"/>
      </tp>
      <tp t="s">
        <v>#N/A Field Not Applicable</v>
        <stp/>
        <stp>##V3_BDPV12</stp>
        <stp>G228014 Corp</stp>
        <stp>GUARANTOR_EQY_TICKER</stp>
        <stp>[1.Weekly Download.xlsm]Coded!R90C18</stp>
        <tr r="R90" s="14"/>
        <tr r="R90" s="14"/>
        <tr r="R90" s="14"/>
      </tp>
      <tp t="s">
        <v>#N/A Field Not Applicable</v>
        <stp/>
        <stp>##V3_BDPV12</stp>
        <stp>G228006 Corp</stp>
        <stp>GUARANTOR_EQY_TICKER</stp>
        <stp>[1.Weekly Download.xlsm]Coded!R94C18</stp>
        <tr r="R94" s="14"/>
        <tr r="R94" s="14"/>
        <tr r="R94" s="14"/>
      </tp>
      <tp t="s">
        <v>#N/A Field Not Applicable</v>
        <stp/>
        <stp>##V3_BDPV12</stp>
        <stp>G228007 Corp</stp>
        <stp>GUARANTOR_EQY_TICKER</stp>
        <stp>[1.Weekly Download.xlsm]Coded!R97C18</stp>
        <tr r="R97" s="14"/>
        <tr r="R97" s="14"/>
        <tr r="R97" s="14"/>
      </tp>
      <tp t="s">
        <v>#N/A Field Not Applicable</v>
        <stp/>
        <stp>##V3_BDPV12</stp>
        <stp>G228021 Corp</stp>
        <stp>GUARANTOR_EQY_TICKER</stp>
        <stp>[1.Weekly Download.xlsm]Coded!R83C18</stp>
        <tr r="R83" s="14"/>
        <tr r="R83" s="14"/>
        <tr r="R83" s="14"/>
      </tp>
      <tp t="s">
        <v>#N/A Field Not Applicable</v>
        <stp/>
        <stp>##V3_BDPV12</stp>
        <stp>G228032 Corp</stp>
        <stp>GUARANTOR_EQY_TICKER</stp>
        <stp>[1.Weekly Download.xlsm]Coded!R81C18</stp>
        <tr r="R81" s="14"/>
        <tr r="R81" s="14"/>
        <tr r="R81" s="14"/>
      </tp>
      <tp t="s">
        <v>#N/A Field Not Applicable</v>
        <stp/>
        <stp>##V3_BDPV12</stp>
        <stp>G238084 Corp</stp>
        <stp>GUARANTOR_EQY_TICKER</stp>
        <stp>[1.Weekly Download.xlsm]Coded!R45C18</stp>
        <tr r="R45" s="14"/>
        <tr r="R45" s="14"/>
        <tr r="R45" s="14"/>
      </tp>
      <tp t="s">
        <v>#N/A Field Not Applicable</v>
        <stp/>
        <stp>##V3_BDPV12</stp>
        <stp>G238096 Corp</stp>
        <stp>GUARANTOR_EQY_TICKER</stp>
        <stp>[1.Weekly Download.xlsm]Coded!R50C18</stp>
        <tr r="R50" s="14"/>
        <tr r="R50" s="14"/>
        <tr r="R50" s="14"/>
      </tp>
      <tp t="s">
        <v>#N/A Field Not Applicable</v>
        <stp/>
        <stp>##V3_BDPV12</stp>
        <stp>G238098 Corp</stp>
        <stp>GUARANTOR_EQY_TICKER</stp>
        <stp>[1.Weekly Download.xlsm]Coded!R46C18</stp>
        <tr r="R46" s="14"/>
        <tr r="R46" s="14"/>
        <tr r="R46" s="14"/>
      </tp>
      <tp t="s">
        <v>DFBMNZ CH</v>
        <stp/>
        <stp>##V3_BDPV12</stp>
        <stp>G228084 Corp</stp>
        <stp>GUARANTOR_EQY_TICKER</stp>
        <stp>[1.Weekly Download.xlsm]Coded!R74C18</stp>
        <tr r="R74" s="14"/>
        <tr r="R74" s="14"/>
        <tr r="R74" s="14"/>
        <tr r="R74" s="14"/>
      </tp>
      <tp t="s">
        <v>#N/A Field Not Applicable</v>
        <stp/>
        <stp>##V3_BDPV12</stp>
        <stp>G228085 Corp</stp>
        <stp>GUARANTOR_EQY_TICKER</stp>
        <stp>[1.Weekly Download.xlsm]Coded!R73C18</stp>
        <tr r="R73" s="14"/>
        <tr r="R73" s="14"/>
        <tr r="R73" s="14"/>
      </tp>
      <tp t="s">
        <v>#N/A Field Not Applicable</v>
        <stp/>
        <stp>##V3_BDPV12</stp>
        <stp>G228086 Corp</stp>
        <stp>GUARANTOR_EQY_TICKER</stp>
        <stp>[1.Weekly Download.xlsm]Coded!R72C18</stp>
        <tr r="R72" s="14"/>
        <tr r="R72" s="14"/>
        <tr r="R72" s="14"/>
      </tp>
      <tp t="s">
        <v>#N/A Field Not Applicable</v>
        <stp/>
        <stp>##V3_BDPV12</stp>
        <stp>G228079 Corp</stp>
        <stp>GUARANTOR_EQY_TICKER</stp>
        <stp>[1.Weekly Download.xlsm]Coded!R71C18</stp>
        <tr r="R71" s="14"/>
        <tr r="R71" s="14"/>
        <tr r="R71" s="14"/>
      </tp>
      <tp t="s">
        <v>#N/A Field Not Applicable</v>
        <stp/>
        <stp>##V3_BDPV12</stp>
        <stp>G238052 Corp</stp>
        <stp>GUARANTOR_EQY_TICKER</stp>
        <stp>[1.Weekly Download.xlsm]Coded!R52C18</stp>
        <tr r="R52" s="14"/>
        <tr r="R52" s="14"/>
        <tr r="R52" s="14"/>
      </tp>
      <tp t="s">
        <v>#N/A Field Not Applicable</v>
        <stp/>
        <stp>##V3_BDPV12</stp>
        <stp>G228069 Corp</stp>
        <stp>GUARANTOR_EQY_TICKER</stp>
        <stp>[1.Weekly Download.xlsm]Coded!R76C18</stp>
        <tr r="R76" s="14"/>
        <tr r="R76" s="14"/>
        <tr r="R76" s="14"/>
      </tp>
      <tp t="s">
        <v>#N/A Field Not Applicable</v>
        <stp/>
        <stp>##V3_BDPV12</stp>
        <stp>G228068 Corp</stp>
        <stp>GUARANTOR_EQY_TICKER</stp>
        <stp>[1.Weekly Download.xlsm]Coded!R75C18</stp>
        <tr r="R75" s="14"/>
        <tr r="R75" s="14"/>
        <tr r="R75" s="14"/>
      </tp>
      <tp t="s">
        <v>#N/A Field Not Applicable</v>
        <stp/>
        <stp>##V3_BDPV12</stp>
        <stp>G238047 Corp</stp>
        <stp>GUARANTOR_EQY_TICKER</stp>
        <stp>[1.Weekly Download.xlsm]Coded!R55C18</stp>
        <tr r="R55" s="14"/>
        <tr r="R55" s="14"/>
        <tr r="R55" s="14"/>
      </tp>
      <tp t="s">
        <v>#N/A Field Not Applicable</v>
        <stp/>
        <stp>##V3_BDPV12</stp>
        <stp>G238046 Corp</stp>
        <stp>GUARANTOR_EQY_TICKER</stp>
        <stp>[1.Weekly Download.xlsm]Coded!R56C18</stp>
        <tr r="R56" s="14"/>
        <tr r="R56" s="14"/>
        <tr r="R56" s="14"/>
      </tp>
      <tp t="s">
        <v>#N/A Field Not Applicable</v>
        <stp/>
        <stp>##V3_BDPV12</stp>
        <stp>G238070 Corp</stp>
        <stp>GUARANTOR_EQY_TICKER</stp>
        <stp>[1.Weekly Download.xlsm]Coded!R54C18</stp>
        <tr r="R54" s="14"/>
        <tr r="R54" s="14"/>
        <tr r="R54" s="14"/>
      </tp>
      <tp t="s">
        <v>#N/A Field Not Applicable</v>
        <stp/>
        <stp>##V3_BDPV12</stp>
        <stp>G228048 Corp</stp>
        <stp>GUARANTOR_EQY_TICKER</stp>
        <stp>[1.Weekly Download.xlsm]Coded!R77C18</stp>
        <tr r="R77" s="14"/>
        <tr r="R77" s="14"/>
        <tr r="R77" s="14"/>
      </tp>
      <tp t="s">
        <v>#N/A Field Not Applicable</v>
        <stp/>
        <stp>##V3_BDPV12</stp>
        <stp>G238077 Corp</stp>
        <stp>GUARANTOR_EQY_TICKER</stp>
        <stp>[1.Weekly Download.xlsm]Coded!R47C18</stp>
        <tr r="R47" s="14"/>
        <tr r="R47" s="14"/>
        <tr r="R47" s="14"/>
      </tp>
      <tp t="s">
        <v>#N/A Field Not Applicable</v>
        <stp/>
        <stp>##V3_BDPV12</stp>
        <stp>G238027 Corp</stp>
        <stp>GUARANTOR_EQY_TICKER</stp>
        <stp>[1.Weekly Download.xlsm]Coded!R68C18</stp>
        <tr r="R68" s="14"/>
        <tr r="R68" s="14"/>
        <tr r="R68" s="14"/>
      </tp>
      <tp t="s">
        <v>#N/A Field Not Applicable</v>
        <stp/>
        <stp>##V3_BDPV12</stp>
        <stp>G238025 Corp</stp>
        <stp>GUARANTOR_EQY_TICKER</stp>
        <stp>[1.Weekly Download.xlsm]Coded!R66C18</stp>
        <tr r="R66" s="14"/>
        <tr r="R66" s="14"/>
        <tr r="R66" s="14"/>
      </tp>
      <tp t="s">
        <v>#N/A Field Not Applicable</v>
        <stp/>
        <stp>##V3_BDPV12</stp>
        <stp>G238008 Corp</stp>
        <stp>GUARANTOR_EQY_TICKER</stp>
        <stp>[1.Weekly Download.xlsm]Coded!R53C18</stp>
        <tr r="R53" s="14"/>
        <tr r="R53" s="14"/>
        <tr r="R53" s="14"/>
      </tp>
      <tp t="s">
        <v>#N/A Field Not Applicable</v>
        <stp/>
        <stp>##V3_BDPV12</stp>
        <stp>G238032 Corp</stp>
        <stp>GUARANTOR_EQY_TICKER</stp>
        <stp>[1.Weekly Download.xlsm]Coded!R67C18</stp>
        <tr r="R67" s="14"/>
        <tr r="R67" s="14"/>
        <tr r="R67" s="14"/>
      </tp>
      <tp t="s">
        <v>#N/A Field Not Applicable</v>
        <stp/>
        <stp>##V3_BDPV12</stp>
        <stp>G238030 Corp</stp>
        <stp>GUARANTOR_EQY_TICKER</stp>
        <stp>[1.Weekly Download.xlsm]Coded!R64C18</stp>
        <tr r="R64" s="14"/>
        <tr r="R64" s="14"/>
        <tr r="R64" s="14"/>
      </tp>
      <tp t="s">
        <v>#N/A Field Not Applicable</v>
        <stp/>
        <stp>##V3_BDPV12</stp>
        <stp>G238039 Corp</stp>
        <stp>GUARANTOR_EQY_TICKER</stp>
        <stp>[1.Weekly Download.xlsm]Coded!R58C18</stp>
        <tr r="R58" s="14"/>
        <tr r="R58" s="14"/>
        <tr r="R58" s="14"/>
      </tp>
      <tp t="s">
        <v>#N/A Field Not Applicable</v>
        <stp/>
        <stp>##V3_BDPV12</stp>
        <stp>G238024 Corp</stp>
        <stp>GUARANTOR_EQY_TICKER</stp>
        <stp>[1.Weekly Download.xlsm]Coded!R59C18</stp>
        <tr r="R59" s="14"/>
        <tr r="R59" s="14"/>
        <tr r="R59" s="14"/>
      </tp>
      <tp>
        <v>140</v>
        <stp/>
        <stp>##V3_BDPV12</stp>
        <stp>XS2413634572 Corp</stp>
        <stp>FIXED_REOFFER_SPRD_TO_GOVT_BENCH</stp>
        <stp>[1.Weekly Download.xlsm]Coded!R122C27</stp>
        <tr r="AA122" s="14"/>
        <tr r="AA122" s="14"/>
      </tp>
      <tp t="s">
        <v>Y</v>
        <stp/>
        <stp>##V3_BDPV12</stp>
        <stp>USY77108AF80 Corp</stp>
        <stp>GREEN_BOND_LOAN_INDICATOR</stp>
        <stp>[1.Weekly Download.xlsm]Coded!R182C55</stp>
        <tr r="BC182" s="14"/>
        <tr r="BC182" s="14"/>
      </tp>
      <tp t="s">
        <v>#N/A N/A</v>
        <stp/>
        <stp>##V3_BDPV12</stp>
        <stp>G228012 Corp</stp>
        <stp>RTG_FITCH_LT_ISSUER_DEFAULT</stp>
        <stp>[1.Weekly Download.xlsm]Coded!R91C16</stp>
        <tr r="P91" s="14"/>
      </tp>
      <tp t="s">
        <v>BBB</v>
        <stp/>
        <stp>##V3_BDPV12</stp>
        <stp>G228032 Corp</stp>
        <stp>RTG_FITCH_LT_ISSUER_DEFAULT</stp>
        <stp>[1.Weekly Download.xlsm]Coded!R81C16</stp>
        <tr r="P81" s="14"/>
        <tr r="P81" s="14"/>
      </tp>
      <tp>
        <v>112.5</v>
        <stp/>
        <stp>##V3_BDPV12</stp>
        <stp>XS2387065134 Corp</stp>
        <stp>FIXED_REOFFER_SPRD_TO_GOVT_BENCH</stp>
        <stp>[1.Weekly Download.xlsm]Coded!R143C27</stp>
        <tr r="AA143" s="14"/>
        <tr r="AA143" s="14"/>
      </tp>
      <tp t="s">
        <v>#N/A N/A</v>
        <stp/>
        <stp>##V3_BDPV12</stp>
        <stp>XS2291799778 Corp</stp>
        <stp>FIXED_REOFFER_SPRD_TO_GOVT_BENCH</stp>
        <stp>[1.Weekly Download.xlsm]Coded!R250C27</stp>
        <tr r="AA250" s="14"/>
      </tp>
      <tp t="s">
        <v>#N/A N/A</v>
        <stp/>
        <stp>##V3_BDPV12</stp>
        <stp>XS2322572459 Corp</stp>
        <stp>FIXED_REOFFER_SPRD_TO_GOVT_BENCH</stp>
        <stp>[1.Weekly Download.xlsm]Coded!R236C27</stp>
        <tr r="AA236" s="14"/>
      </tp>
      <tp t="s">
        <v>#N/A N/A</v>
        <stp/>
        <stp>##V3_BDPV12</stp>
        <stp>XS2330495651 Corp</stp>
        <stp>FIXED_REOFFER_SPRD_TO_GOVT_BENCH</stp>
        <stp>[1.Weekly Download.xlsm]Coded!R225C27</stp>
        <tr r="AA225" s="14"/>
      </tp>
      <tp t="s">
        <v>#N/A N/A</v>
        <stp/>
        <stp>##V3_BDPV12</stp>
        <stp>XS2280638607 Corp</stp>
        <stp>FIXED_REOFFER_SPRD_TO_GOVT_BENCH</stp>
        <stp>[1.Weekly Download.xlsm]Coded!R259C27</stp>
        <tr r="AA259" s="14"/>
      </tp>
      <tp>
        <v>110</v>
        <stp/>
        <stp>##V3_BDPV12</stp>
        <stp>XS2400120650 Corp</stp>
        <stp>FIXED_REOFFER_SPRD_TO_GOVT_BENCH</stp>
        <stp>[1.Weekly Download.xlsm]Coded!R133C27</stp>
        <tr r="AA133" s="14"/>
        <tr r="AA133" s="14"/>
      </tp>
      <tp>
        <v>172.5</v>
        <stp/>
        <stp>##V3_BDPV12</stp>
        <stp>XS2206799004 Corp</stp>
        <stp>FIXED_REOFFER_SPRD_TO_GOVT_BENCH</stp>
        <stp>[1.Weekly Download.xlsm]Coded!R282C27</stp>
        <tr r="AA282" s="14"/>
        <tr r="AA282" s="14"/>
      </tp>
      <tp>
        <v>258.2</v>
        <stp/>
        <stp>##V3_BDPV12</stp>
        <stp>XS2417388175 Corp</stp>
        <stp>FIXED_REOFFER_SPRD_TO_GOVT_BENCH</stp>
        <stp>[1.Weekly Download.xlsm]Coded!R128C27</stp>
        <tr r="AA128" s="14"/>
        <tr r="AA128" s="14"/>
      </tp>
      <tp>
        <v>165</v>
        <stp/>
        <stp>##V3_BDPV12</stp>
        <stp>XS2176772031 Corp</stp>
        <stp>FIXED_REOFFER_SPRD_TO_GOVT_BENCH</stp>
        <stp>[1.Weekly Download.xlsm]Coded!R299C27</stp>
        <tr r="AA299" s="14"/>
        <tr r="AA299" s="14"/>
      </tp>
      <tp t="s">
        <v>20/4/2023</v>
        <stp/>
        <stp>##V3_BDPV12</stp>
        <stp>HK0000921038 Corp</stp>
        <stp>SECURITY_PRICING_DATE</stp>
        <stp>[1.Weekly Download.xlsm]Coded!R42C3</stp>
        <tr r="C42" s="14"/>
        <tr r="C42" s="14"/>
      </tp>
      <tp t="s">
        <v>#N/A N/A</v>
        <stp/>
        <stp>##V3_BDPV12</stp>
        <stp>XS2384202292 Corp</stp>
        <stp>FIXED_REOFFER_SPRD_TO_GOVT_BENCH</stp>
        <stp>[1.Weekly Download.xlsm]Coded!R148C27</stp>
        <tr r="AA148" s="14"/>
      </tp>
      <tp>
        <v>65</v>
        <stp/>
        <stp>##V3_BDPV12</stp>
        <stp>XS2297070190 Corp</stp>
        <stp>FIXED_REOFFER_SPRD_TO_GOVT_BENCH</stp>
        <stp>[1.Weekly Download.xlsm]Coded!R240C27</stp>
        <tr r="AA240" s="14"/>
        <tr r="AA240" s="14"/>
      </tp>
      <tp t="s">
        <v>#N/A N/A</v>
        <stp/>
        <stp>##V3_BDPV12</stp>
        <stp>XS2112787499 Corp</stp>
        <stp>FIXED_REOFFER_SPRD_TO_GOVT_BENCH</stp>
        <stp>[1.Weekly Download.xlsm]Coded!R315C27</stp>
        <tr r="AA315" s="14"/>
      </tp>
      <tp t="s">
        <v>#N/A N/A</v>
        <stp/>
        <stp>##V3_BDPV12</stp>
        <stp>XS2364642293 Corp</stp>
        <stp>FIXED_REOFFER_SPRD_TO_GOVT_BENCH</stp>
        <stp>[1.Weekly Download.xlsm]Coded!R167C27</stp>
        <tr r="AA167" s="14"/>
      </tp>
      <tp>
        <v>143.9</v>
        <stp/>
        <stp>##V3_BDPV12</stp>
        <stp>XS2340538680 Corp</stp>
        <stp>FIXED_REOFFER_SPRD_TO_GOVT_BENCH</stp>
        <stp>[1.Weekly Download.xlsm]Coded!R213C27</stp>
        <tr r="AA213" s="14"/>
        <tr r="AA213" s="14"/>
      </tp>
      <tp t="s">
        <v>#N/A N/A</v>
        <stp/>
        <stp>##V3_BDPV12</stp>
        <stp>601229 CH Equity</stp>
        <stp>RTG_MDY_LT_BANK_DEPOSITS</stp>
        <stp>[1.Weekly Download.xlsm]SBLC Bank!R9C5</stp>
        <tr r="E9" s="32"/>
      </tp>
      <tp t="s">
        <v>淄博市财金控股集团有</v>
        <stp/>
        <stp>##V3_BDPV12</stp>
        <stp>1745266D CH Equity</stp>
        <stp>ISSUER</stp>
        <stp>[1.Weekly Download.xlsm]Coded!R7C37</stp>
        <tr r="AK7" s="14"/>
        <tr r="AK7" s="14"/>
      </tp>
      <tp t="s">
        <v>#N/A Field Not Applicable</v>
        <stp/>
        <stp>##V3_BDPV12</stp>
        <stp>US056752AV05 Corp</stp>
        <stp>GUARANTOR_EQY_TICKER</stp>
        <stp>[1.Weekly Download.xlsm]Coded!R164C18</stp>
        <tr r="R164" s="14"/>
        <tr r="R164" s="14"/>
        <tr r="R164" s="14"/>
      </tp>
      <tp t="s">
        <v>伊犁哈萨克自治州财通</v>
        <stp/>
        <stp>##V3_BDPV12</stp>
        <stp>0956443D CH Equity</stp>
        <stp>ISSUER</stp>
        <stp>[1.Weekly Download.xlsm]Coded!R35C37</stp>
        <tr r="AK35" s="14"/>
        <tr r="AK35" s="14"/>
      </tp>
      <tp t="s">
        <v>乌鲁木齐高新投资发展</v>
        <stp/>
        <stp>##V3_BDPV12</stp>
        <stp>0796095D CH Equity</stp>
        <stp>ISSUER</stp>
        <stp>[1.Weekly Download.xlsm]Coded!R13C37</stp>
        <tr r="AK13" s="14"/>
        <tr r="AK13" s="14"/>
      </tp>
      <tp t="s">
        <v>晋江市路桥建设开发有</v>
        <stp/>
        <stp>##V3_BDPV12</stp>
        <stp>0906260D CH Equity</stp>
        <stp>ISSUER</stp>
        <stp>[1.Weekly Download.xlsm]Coded!R31C37</stp>
        <tr r="AK31" s="14"/>
        <tr r="AK31" s="14"/>
      </tp>
      <tp t="s">
        <v>晋江市路桥建设开发有</v>
        <stp/>
        <stp>##V3_BDPV12</stp>
        <stp>0906260D CH Equity</stp>
        <stp>ISSUER</stp>
        <stp>[1.Weekly Download.xlsm]Coded!R32C37</stp>
        <tr r="AK32" s="14"/>
        <tr r="AK32" s="14"/>
      </tp>
      <tp t="s">
        <v>晋江市路桥建设开发有</v>
        <stp/>
        <stp>##V3_BDPV12</stp>
        <stp>0906260D CH Equity</stp>
        <stp>ISSUER</stp>
        <stp>[1.Weekly Download.xlsm]Coded!R57C37</stp>
        <tr r="AK57" s="14"/>
        <tr r="AK57" s="14"/>
      </tp>
      <tp t="s">
        <v>绍兴市上虞杭州湾经开</v>
        <stp/>
        <stp>##V3_BDPV12</stp>
        <stp>2086024D CH Equity</stp>
        <stp>ISSUER</stp>
        <stp>[1.Weekly Download.xlsm]Coded!R54C37</stp>
        <tr r="AK54" s="14"/>
        <tr r="AK54" s="14"/>
      </tp>
      <tp t="s">
        <v>#N/A N/A</v>
        <stp/>
        <stp>##V3_BDPV12</stp>
        <stp>MO000A3KX7V9 Corp</stp>
        <stp>SPREAD_TO_TSY_ISSUE</stp>
        <stp>[1.Weekly Download.xlsm]Coded!R127C26</stp>
        <tr r="Z127" s="14"/>
      </tp>
      <tp t="s">
        <v>HK</v>
        <stp/>
        <stp>##V3_BDPV12</stp>
        <stp>855 HK Equity</stp>
        <stp>EQY_PRIM_SECURITY_PRIM_EXCH</stp>
        <stp>[1.Weekly Download.xlsm]Coded!R217C35</stp>
        <tr r="AI217" s="14"/>
        <tr r="AI217" s="14"/>
      </tp>
      <tp t="s">
        <v>HK</v>
        <stp/>
        <stp>##V3_BDPV12</stp>
        <stp>855 HK Equity</stp>
        <stp>EQY_PRIM_SECURITY_PRIM_EXCH</stp>
        <stp>[1.Weekly Download.xlsm]Coded!R118C35</stp>
        <tr r="AI118" s="14"/>
        <tr r="AI118" s="14"/>
      </tp>
      <tp t="s">
        <v>HK</v>
        <stp/>
        <stp>##V3_BDPV12</stp>
        <stp>812 HK Equity</stp>
        <stp>EQY_PRIM_SECURITY_PRIM_EXCH</stp>
        <stp>[1.Weekly Download.xlsm]Coded!R245C35</stp>
        <tr r="AI245" s="14"/>
        <tr r="AI245" s="14"/>
      </tp>
      <tp t="s">
        <v>HK</v>
        <stp/>
        <stp>##V3_BDPV12</stp>
        <stp>813 HK Equity</stp>
        <stp>EQY_PRIM_SECURITY_PRIM_EXCH</stp>
        <stp>[1.Weekly Download.xlsm]Coded!R150C35</stp>
        <tr r="AI150" s="14"/>
        <tr r="AI150" s="14"/>
      </tp>
      <tp t="s">
        <v>HK</v>
        <stp/>
        <stp>##V3_BDPV12</stp>
        <stp>813 HK Equity</stp>
        <stp>EQY_PRIM_SECURITY_PRIM_EXCH</stp>
        <stp>[1.Weekly Download.xlsm]Coded!R151C35</stp>
        <tr r="AI151" s="14"/>
        <tr r="AI151" s="14"/>
      </tp>
      <tp t="s">
        <v>Aa3</v>
        <stp/>
        <stp>##V3_BDPV12</stp>
        <stp>HK0000814258 Corp</stp>
        <stp>RTG_MDY_FOREIGN_LT_BANK_DEPOSITS</stp>
        <stp>[1.Weekly Download.xlsm]Coded!R113C12</stp>
        <tr r="L113" s="14"/>
        <tr r="L113" s="14"/>
      </tp>
      <tp t="s">
        <v>#N/A N/A</v>
        <stp/>
        <stp>##V3_BDPV12</stp>
        <stp>G238096 Corp</stp>
        <stp>SPREAD_TO_TSY_ISSUE</stp>
        <stp>[1.Weekly Download.xlsm]Coded!R50C26</stp>
        <tr r="Z50" s="14"/>
      </tp>
      <tp t="s">
        <v>#N/A N/A</v>
        <stp/>
        <stp>##V3_BDPV12</stp>
        <stp>G238046 Corp</stp>
        <stp>SPREAD_TO_TSY_ISSUE</stp>
        <stp>[1.Weekly Download.xlsm]Coded!R56C26</stp>
        <tr r="Z56" s="14"/>
      </tp>
      <tp t="s">
        <v>#N/A N/A</v>
        <stp/>
        <stp>##V3_BDPV12</stp>
        <stp>G228007 Corp</stp>
        <stp>SPREAD_TO_TSY_ISSUE</stp>
        <stp>[1.Weekly Download.xlsm]Coded!R97C26</stp>
        <tr r="Z97" s="14"/>
      </tp>
      <tp t="s">
        <v>HK</v>
        <stp/>
        <stp>##V3_BDPV12</stp>
        <stp>884 HK Equity</stp>
        <stp>EQY_PRIM_SECURITY_PRIM_EXCH</stp>
        <stp>[1.Weekly Download.xlsm]Coded!R219C35</stp>
        <tr r="AI219" s="14"/>
        <tr r="AI219" s="14"/>
      </tp>
      <tp t="s">
        <v>HK</v>
        <stp/>
        <stp>##V3_BDPV12</stp>
        <stp>884 HK Equity</stp>
        <stp>EQY_PRIM_SECURITY_PRIM_EXCH</stp>
        <stp>[1.Weekly Download.xlsm]Coded!R220C35</stp>
        <tr r="AI220" s="14"/>
        <tr r="AI220" s="14"/>
      </tp>
      <tp t="s">
        <v>#N/A N/A</v>
        <stp/>
        <stp>##V3_BDPV12</stp>
        <stp>G228021 Corp</stp>
        <stp>RTG_FITCH_LT_ISSUER_DEFAULT</stp>
        <stp>[1.Weekly Download.xlsm]Coded!R83C16</stp>
        <tr r="P83" s="14"/>
      </tp>
      <tp t="s">
        <v>BBB-</v>
        <stp/>
        <stp>##V3_BDPV12</stp>
        <stp>G238070 Corp</stp>
        <stp>RTG_FITCH_LT_ISSUER_DEFAULT</stp>
        <stp>[1.Weekly Download.xlsm]Coded!R54C16</stp>
        <tr r="P54" s="14"/>
        <tr r="P54" s="14"/>
      </tp>
      <tp t="s">
        <v>#N/A N/A</v>
        <stp/>
        <stp>##V3_BDPV12</stp>
        <stp>G238030 Corp</stp>
        <stp>RTG_FITCH_LT_ISSUER_DEFAULT</stp>
        <stp>[1.Weekly Download.xlsm]Coded!R64C16</stp>
        <tr r="P64" s="14"/>
      </tp>
      <tp>
        <v>320.2</v>
        <stp/>
        <stp>##V3_BDPV12</stp>
        <stp>XS2460522555 Corp</stp>
        <stp>FIXED_REOFFER_SPRD_TO_GOVT_BENCH</stp>
        <stp>[1.Weekly Download.xlsm]Coded!R108C27</stp>
        <tr r="AA108" s="14"/>
        <tr r="AA108" s="14"/>
      </tp>
      <tp>
        <v>105</v>
        <stp/>
        <stp>##V3_BDPV12</stp>
        <stp>XS2227193211 Corp</stp>
        <stp>FIXED_REOFFER_SPRD_TO_GOVT_BENCH</stp>
        <stp>[1.Weekly Download.xlsm]Coded!R279C27</stp>
        <tr r="AA279" s="14"/>
        <tr r="AA279" s="14"/>
      </tp>
      <tp t="s">
        <v>#N/A N/A</v>
        <stp/>
        <stp>##V3_BDPV12</stp>
        <stp>XS2336348326 Corp</stp>
        <stp>FIXED_REOFFER_SPRD_TO_GOVT_BENCH</stp>
        <stp>[1.Weekly Download.xlsm]Coded!R227C27</stp>
        <tr r="AA227" s="14"/>
      </tp>
      <tp t="s">
        <v>#N/A N/A</v>
        <stp/>
        <stp>##V3_BDPV12</stp>
        <stp>XS2385313064 Corp</stp>
        <stp>FIXED_REOFFER_SPRD_TO_GOVT_BENCH</stp>
        <stp>[1.Weekly Download.xlsm]Coded!R146C27</stp>
        <tr r="AA146" s="14"/>
      </tp>
      <tp t="s">
        <v>23/5/2023</v>
        <stp/>
        <stp>##V3_BDPV12</stp>
        <stp>HK0000929262 Corp</stp>
        <stp>SECURITY_PRICING_DATE</stp>
        <stp>[1.Weekly Download.xlsm]Coded!R39C3</stp>
        <tr r="C39" s="14"/>
        <tr r="C39" s="14"/>
      </tp>
      <tp t="s">
        <v>#N/A N/A</v>
        <stp/>
        <stp>##V3_BDPV12</stp>
        <stp>G2380140 Corp</stp>
        <stp>RTG_MOODY_LONG_TERM</stp>
        <stp>[1.Weekly Download.xlsm]Coded!R37C13</stp>
        <tr r="M37" s="14"/>
      </tp>
      <tp t="s">
        <v>#N/A N/A</v>
        <stp/>
        <stp>##V3_BDPV12</stp>
        <stp>G2380160 Corp</stp>
        <stp>RTG_MOODY_LONG_TERM</stp>
        <stp>[1.Weekly Download.xlsm]Coded!R33C13</stp>
        <tr r="M33" s="14"/>
      </tp>
      <tp t="s">
        <v>#N/A N/A</v>
        <stp/>
        <stp>##V3_BDPV12</stp>
        <stp>G2380100 Corp</stp>
        <stp>RTG_MOODY_LONG_TERM</stp>
        <stp>[1.Weekly Download.xlsm]Coded!R48C13</stp>
        <tr r="M48" s="14"/>
      </tp>
      <tp t="s">
        <v>Baa1</v>
        <stp/>
        <stp>##V3_BDPV12</stp>
        <stp>G2380130 Corp</stp>
        <stp>RTG_MOODY_LONG_TERM</stp>
        <stp>[1.Weekly Download.xlsm]Coded!R40C13</stp>
        <tr r="M40" s="14"/>
        <tr r="M40" s="14"/>
      </tp>
      <tp t="s">
        <v>#N/A N/A</v>
        <stp/>
        <stp>##V3_BDPV12</stp>
        <stp>XS2467774209 Corp</stp>
        <stp>FIXED_REOFFER_SPRD_TO_GOVT_BENCH</stp>
        <stp>[1.Weekly Download.xlsm]Coded!R103C27</stp>
        <tr r="AA103" s="14"/>
      </tp>
      <tp t="s">
        <v>10/5/2023</v>
        <stp/>
        <stp>##V3_BDPV12</stp>
        <stp>HK0000921111 Corp</stp>
        <stp>SECURITY_PRICING_DATE</stp>
        <stp>[1.Weekly Download.xlsm]Coded!R41C3</stp>
        <tr r="C41" s="14"/>
        <tr r="C41" s="14"/>
      </tp>
      <tp>
        <v>33</v>
        <stp/>
        <stp>##V3_BDPV12</stp>
        <stp>XS2390401524 Corp</stp>
        <stp>FIXED_REOFFER_SPRD_TO_GOVT_BENCH</stp>
        <stp>[1.Weekly Download.xlsm]Coded!R129C27</stp>
        <tr r="AA129" s="14"/>
        <tr r="AA129" s="14"/>
      </tp>
      <tp t="s">
        <v>#N/A N/A</v>
        <stp/>
        <stp>##V3_BDPV12</stp>
        <stp>XS2325858038 Corp</stp>
        <stp>FIXED_REOFFER_SPRD_TO_GOVT_BENCH</stp>
        <stp>[1.Weekly Download.xlsm]Coded!R226C27</stp>
        <tr r="AA226" s="14"/>
      </tp>
      <tp>
        <v>120</v>
        <stp/>
        <stp>##V3_BDPV12</stp>
        <stp>XS2405793089 Corp</stp>
        <stp>FIXED_REOFFER_SPRD_TO_GOVT_BENCH</stp>
        <stp>[1.Weekly Download.xlsm]Coded!R132C27</stp>
        <tr r="AA132" s="14"/>
        <tr r="AA132" s="14"/>
      </tp>
      <tp t="s">
        <v>#N/A N/A</v>
        <stp/>
        <stp>##V3_BDPV12</stp>
        <stp>XS2275587090 Corp</stp>
        <stp>FIXED_REOFFER_SPRD_TO_GOVT_BENCH</stp>
        <stp>[1.Weekly Download.xlsm]Coded!R258C27</stp>
        <tr r="AA258" s="14"/>
      </tp>
      <tp t="s">
        <v>雅居乐集团</v>
        <stp/>
        <stp>##V3_BDPV12</stp>
        <stp>3383 HK Equity</stp>
        <stp>ISSUER</stp>
        <stp>[1.Weekly Download.xlsm]Coded!R157C37</stp>
        <tr r="AK157" s="14"/>
        <tr r="AK157" s="14"/>
      </tp>
      <tp t="s">
        <v>雅居乐集团</v>
        <stp/>
        <stp>##V3_BDPV12</stp>
        <stp>3383 HK Equity</stp>
        <stp>ISSUER</stp>
        <stp>[1.Weekly Download.xlsm]Coded!R178C37</stp>
        <tr r="AK178" s="14"/>
        <tr r="AK178" s="14"/>
      </tp>
      <tp t="s">
        <v>1947882D CH</v>
        <stp/>
        <stp>##V3_BDPV12</stp>
        <stp>MO000A3KX7V9 Corp</stp>
        <stp>ISSUER_EQUITY_TICKER</stp>
        <stp>[1.Weekly Download.xlsm]Coded!R127C35</stp>
        <tr r="AI127" s="14"/>
      </tp>
      <tp t="s">
        <v>1947882D CH</v>
        <stp/>
        <stp>##V3_BDPV12</stp>
        <stp>MO000A3KX7V9 Corp</stp>
        <stp>ISSUER_EQUITY_TICKER</stp>
        <stp>[1.Weekly Download.xlsm]Coded!R127C37</stp>
        <tr r="AK127" s="14"/>
        <tr r="AK127" s="14"/>
      </tp>
      <tp t="s">
        <v>交通银行</v>
        <stp/>
        <stp>##V3_BDPV12</stp>
        <stp>3328 HK Equity</stp>
        <stp>ISSUER</stp>
        <stp>[1.Weekly Download.xlsm]Coded!R269C37</stp>
        <tr r="AK269" s="14"/>
        <tr r="AK269" s="14"/>
      </tp>
      <tp t="s">
        <v>雅居乐集团</v>
        <stp/>
        <stp>##V3_BDPV12</stp>
        <stp>3383 HK Equity</stp>
        <stp>ISSUER</stp>
        <stp>[1.Weekly Download.xlsm]Coded!R203C37</stp>
        <tr r="AK203" s="14"/>
        <tr r="AK203" s="14"/>
      </tp>
      <tp t="s">
        <v>雅居乐集团</v>
        <stp/>
        <stp>##V3_BDPV12</stp>
        <stp>3383 HK Equity</stp>
        <stp>ISSUER</stp>
        <stp>[1.Weekly Download.xlsm]Coded!R218C37</stp>
        <tr r="AK218" s="14"/>
        <tr r="AK218" s="14"/>
      </tp>
      <tp t="s">
        <v>#N/A N/A</v>
        <stp/>
        <stp>##V3_BDPV12</stp>
        <stp>2016 HK Equity</stp>
        <stp>RTG_FITCH_LT_ISSUER_DEFAULT</stp>
        <stp>[1.Weekly Download.xlsm]SBLC Bank!R15C8</stp>
        <tr r="H15" s="32"/>
      </tp>
      <tp t="s">
        <v>#N/A Field Not Applicable</v>
        <stp/>
        <stp>##V3_BDPV12</stp>
        <stp>US056752AU22 Corp</stp>
        <stp>GUARANTOR_EQY_TICKER</stp>
        <stp>[1.Weekly Download.xlsm]Coded!R165C18</stp>
        <tr r="R165" s="14"/>
        <tr r="R165" s="14"/>
        <tr r="R165" s="14"/>
      </tp>
      <tp t="s">
        <v>#N/A N/A</v>
        <stp/>
        <stp>##V3_BDPV12</stp>
        <stp>XS2502807345 Corp</stp>
        <stp>RTG_SP</stp>
        <stp>[1.Weekly Download.xlsm]Coded!R88C9</stp>
        <tr r="I88" s="14"/>
      </tp>
      <tp t="s">
        <v>A-</v>
        <stp/>
        <stp>##V3_BDPV12</stp>
        <stp>XS2559584888 Corp</stp>
        <stp>RTG_SP</stp>
        <stp>[1.Weekly Download.xlsm]Coded!R78C9</stp>
        <tr r="I78" s="14"/>
        <tr r="I78" s="14"/>
      </tp>
      <tp t="s">
        <v>BBB+</v>
        <stp/>
        <stp>##V3_BDPV12</stp>
        <stp>XS2648007495 Corp</stp>
        <stp>RTG_SP</stp>
        <stp>[1.Weekly Download.xlsm]Coded!R25C9</stp>
        <tr r="I25" s="14"/>
        <tr r="I25" s="14"/>
      </tp>
      <tp t="s">
        <v>#N/A N/A</v>
        <stp/>
        <stp>##V3_BDPV12</stp>
        <stp>XS2668376747 Corp</stp>
        <stp>RTG_SP</stp>
        <stp>[1.Weekly Download.xlsm]Coded!R16C9</stp>
        <tr r="I16" s="14"/>
      </tp>
      <tp t="s">
        <v>#N/A N/A</v>
        <stp/>
        <stp>##V3_BDPV12</stp>
        <stp>XS2599011116 Corp</stp>
        <stp>RTG_SP</stp>
        <stp>[1.Weekly Download.xlsm]Coded!R51C9</stp>
        <tr r="I51" s="14"/>
      </tp>
      <tp t="s">
        <v>#N/A N/A</v>
        <stp/>
        <stp>##V3_BDPV12</stp>
        <stp>XS2527143833 Corp</stp>
        <stp>RTG_SP</stp>
        <stp>[1.Weekly Download.xlsm]Coded!R86C9</stp>
        <tr r="I86" s="14"/>
      </tp>
      <tp t="s">
        <v>#N/A Field Not Applicable</v>
        <stp/>
        <stp>##V3_BDPV12</stp>
        <stp>USG8850LAG52 Corp</stp>
        <stp>FLT_SPREAD</stp>
        <stp>[1.Weekly Download.xlsm]Coded!R276C28</stp>
        <tr r="AB276" s="14"/>
      </tp>
      <tp t="s">
        <v>#N/A N/A</v>
        <stp/>
        <stp>##V3_BDPV12</stp>
        <stp>MO000A3KX7V9 Corp</stp>
        <stp>RTG_MOODY_LONG_TERM</stp>
        <stp>[1.Weekly Download.xlsm]Coded!R127C13</stp>
        <tr r="M127" s="14"/>
      </tp>
      <tp t="s">
        <v>湖北澴川国有资本投资</v>
        <stp/>
        <stp>##V3_BDPV12</stp>
        <stp>2215767D CH Equity</stp>
        <stp>ISSUER</stp>
        <stp>[1.Weekly Download.xlsm]Coded!R71C37</stp>
        <tr r="AK71" s="14"/>
        <tr r="AK71" s="14"/>
      </tp>
      <tp t="s">
        <v>香港国际（青岛）有限</v>
        <stp/>
        <stp>##V3_BDPV12</stp>
        <stp>1235551D HK Equity</stp>
        <stp>ISSUER</stp>
        <stp>[1.Weekly Download.xlsm]Coded!R44C37</stp>
        <tr r="AK44" s="14"/>
        <tr r="AK44" s="14"/>
      </tp>
      <tp t="s">
        <v>绍兴市柯桥区建设集团</v>
        <stp/>
        <stp>##V3_BDPV12</stp>
        <stp>1945579D CH Equity</stp>
        <stp>ISSUER</stp>
        <stp>[1.Weekly Download.xlsm]Coded!R77C37</stp>
        <tr r="AK77" s="14"/>
        <tr r="AK77" s="14"/>
      </tp>
      <tp t="s">
        <v>香港国际（青岛）有限</v>
        <stp/>
        <stp>##V3_BDPV12</stp>
        <stp>1235551D HK Equity</stp>
        <stp>ISSUER</stp>
        <stp>[1.Weekly Download.xlsm]Coded!R96C37</stp>
        <tr r="AK96" s="14"/>
        <tr r="AK96" s="14"/>
      </tp>
      <tp t="s">
        <v>绍兴市柯桥区建设集团</v>
        <stp/>
        <stp>##V3_BDPV12</stp>
        <stp>1945579D CH Equity</stp>
        <stp>ISSUER</stp>
        <stp>[1.Weekly Download.xlsm]Coded!R91C37</stp>
        <tr r="AK91" s="14"/>
        <tr r="AK91" s="14"/>
      </tp>
      <tp t="s">
        <v>长沙先导投资控股集团</v>
        <stp/>
        <stp>##V3_BDPV12</stp>
        <stp>0795738D CH Equity</stp>
        <stp>ISSUER</stp>
        <stp>[1.Weekly Download.xlsm]Coded!R81C37</stp>
        <tr r="AK81" s="14"/>
        <tr r="AK81" s="14"/>
      </tp>
      <tp t="s">
        <v>上饶投资控股国际有限</v>
        <stp/>
        <stp>##V3_BDPV12</stp>
        <stp>1575722D HK Equity</stp>
        <stp>ISSUER</stp>
        <stp>[1.Weekly Download.xlsm]Coded!R49C37</stp>
        <tr r="AK49" s="14"/>
        <tr r="AK49" s="14"/>
      </tp>
      <tp t="s">
        <v>济南城市建设集团有限</v>
        <stp/>
        <stp>##V3_BDPV12</stp>
        <stp>1645047D CH Equity</stp>
        <stp>ISSUER</stp>
        <stp>[1.Weekly Download.xlsm]Coded!R97C37</stp>
        <tr r="AK97" s="14"/>
        <tr r="AK97" s="14"/>
      </tp>
      <tp t="s">
        <v>中国光大银行香港分行</v>
        <stp/>
        <stp>##V3_BDPV12</stp>
        <stp>1435282D HK Equity</stp>
        <stp>ISSUER</stp>
        <stp>[1.Weekly Download.xlsm]Coded!R61C37</stp>
        <tr r="AK61" s="14"/>
        <tr r="AK61" s="14"/>
      </tp>
      <tp t="s">
        <v>桐庐县国有资本投资运</v>
        <stp/>
        <stp>##V3_BDPV12</stp>
        <stp>1835841D CH Equity</stp>
        <stp>ISSUER</stp>
        <stp>[1.Weekly Download.xlsm]Coded!R83C37</stp>
        <tr r="AK83" s="14"/>
        <tr r="AK83" s="14"/>
      </tp>
      <tp t="s">
        <v>#N/A N/A</v>
        <stp/>
        <stp>##V3_BDPV12</stp>
        <stp>HK0000954104 Corp</stp>
        <stp>RTG_MOODY</stp>
        <stp>[1.Weekly Download.xlsm]Coded!R7C8</stp>
        <tr r="H7" s="14"/>
      </tp>
      <tp t="s">
        <v>#N/A N/A</v>
        <stp/>
        <stp>##V3_BDPV12</stp>
        <stp>HK0000954286 Corp</stp>
        <stp>RTG_MOODY</stp>
        <stp>[1.Weekly Download.xlsm]Coded!R5C8</stp>
        <tr r="H5" s="14"/>
      </tp>
      <tp>
        <v>3.69</v>
        <stp/>
        <stp>##V3_BDPV12</stp>
        <stp>G2380160 Corp</stp>
        <stp>CPN</stp>
        <stp>[1.Weekly Download.xlsm]Coded!R33C51</stp>
        <tr r="AY33" s="14"/>
        <tr r="AY33" s="14"/>
      </tp>
      <tp>
        <v>3.55</v>
        <stp/>
        <stp>##V3_BDPV12</stp>
        <stp>G2380140 Corp</stp>
        <stp>CPN</stp>
        <stp>[1.Weekly Download.xlsm]Coded!R37C51</stp>
        <tr r="AY37" s="14"/>
        <tr r="AY37" s="14"/>
      </tp>
      <tp>
        <v>3.7</v>
        <stp/>
        <stp>##V3_BDPV12</stp>
        <stp>G2380130 Corp</stp>
        <stp>CPN</stp>
        <stp>[1.Weekly Download.xlsm]Coded!R40C51</stp>
        <tr r="AY40" s="14"/>
        <tr r="AY40" s="14"/>
      </tp>
      <tp>
        <v>4.6500000000000004</v>
        <stp/>
        <stp>##V3_BDPV12</stp>
        <stp>G2380100 Corp</stp>
        <stp>CPN</stp>
        <stp>[1.Weekly Download.xlsm]Coded!R48C51</stp>
        <tr r="AY48" s="14"/>
        <tr r="AY48" s="14"/>
      </tp>
      <tp t="s">
        <v>#N/A N/A</v>
        <stp/>
        <stp>##V3_BDPV12</stp>
        <stp>G238047 Corp</stp>
        <stp>SPREAD_TO_TSY_ISSUE</stp>
        <stp>[1.Weekly Download.xlsm]Coded!R55C26</stp>
        <tr r="Z55" s="14"/>
      </tp>
      <tp t="s">
        <v>#N/A N/A</v>
        <stp/>
        <stp>##V3_BDPV12</stp>
        <stp>G238077 Corp</stp>
        <stp>SPREAD_TO_TSY_ISSUE</stp>
        <stp>[1.Weekly Download.xlsm]Coded!R47C26</stp>
        <tr r="Z47" s="14"/>
      </tp>
      <tp t="s">
        <v>#N/A N/A</v>
        <stp/>
        <stp>##V3_BDPV12</stp>
        <stp>G228086 Corp</stp>
        <stp>SPREAD_TO_TSY_ISSUE</stp>
        <stp>[1.Weekly Download.xlsm]Coded!R72C26</stp>
        <tr r="Z72" s="14"/>
      </tp>
      <tp t="s">
        <v>#N/A N/A</v>
        <stp/>
        <stp>##V3_BDPV12</stp>
        <stp>G238027 Corp</stp>
        <stp>SPREAD_TO_TSY_ISSUE</stp>
        <stp>[1.Weekly Download.xlsm]Coded!R68C26</stp>
        <tr r="Z68" s="14"/>
      </tp>
      <tp t="s">
        <v>#N/A N/A</v>
        <stp/>
        <stp>##V3_BDPV12</stp>
        <stp>XS2681919762 Corp</stp>
        <stp>GUARANTOR</stp>
        <stp>[1.Weekly Download.xlsm]Coded!R3C5</stp>
        <tr r="E3" s="14"/>
      </tp>
      <tp t="s">
        <v>#N/A N/A</v>
        <stp/>
        <stp>##V3_BDPV12</stp>
        <stp>G228006 Corp</stp>
        <stp>SPREAD_TO_TSY_ISSUE</stp>
        <stp>[1.Weekly Download.xlsm]Coded!R94C26</stp>
        <tr r="Z94" s="14"/>
      </tp>
      <tp>
        <v>175</v>
        <stp/>
        <stp>##V3_BDPV12</stp>
        <stp>XS2436124205 Corp</stp>
        <stp>FIXED_REOFFER_SPRD_TO_GOVT_BENCH</stp>
        <stp>[1.Weekly Download.xlsm]Coded!R115C27</stp>
        <tr r="AA115" s="14"/>
        <tr r="AA115" s="14"/>
      </tp>
      <tp t="s">
        <v>#N/A N/A</v>
        <stp/>
        <stp>##V3_BDPV12</stp>
        <stp>XS2361426559 Corp</stp>
        <stp>FIXED_REOFFER_SPRD_TO_GOVT_BENCH</stp>
        <stp>[1.Weekly Download.xlsm]Coded!R178C27</stp>
        <tr r="AA178" s="14"/>
      </tp>
      <tp t="s">
        <v>A1</v>
        <stp/>
        <stp>##V3_BDPV12</stp>
        <stp>3988 HK Equity</stp>
        <stp>RTG_MDY_FOREIGN_LT_BANK_DEPOSITS</stp>
        <stp>[1.Weekly Download.xlsm]Coded!R11C60</stp>
        <tr r="BH11" s="14"/>
        <tr r="BH11" s="14"/>
      </tp>
      <tp t="s">
        <v>#N/A N/A</v>
        <stp/>
        <stp>##V3_BDPV12</stp>
        <stp>XS2144033078 Corp</stp>
        <stp>FIXED_REOFFER_SPRD_TO_GOVT_BENCH</stp>
        <stp>[1.Weekly Download.xlsm]Coded!R300C27</stp>
        <tr r="AA300" s="14"/>
      </tp>
      <tp t="s">
        <v>#N/A N/A</v>
        <stp/>
        <stp>##V3_BDPV12</stp>
        <stp>XS2343627712 Corp</stp>
        <stp>FIXED_REOFFER_SPRD_TO_GOVT_BENCH</stp>
        <stp>[1.Weekly Download.xlsm]Coded!R218C27</stp>
        <tr r="AA218" s="14"/>
      </tp>
      <tp t="s">
        <v>#N/A N/A</v>
        <stp/>
        <stp>##V3_BDPV12</stp>
        <stp>XS2343627712 Corp</stp>
        <stp>FIXED_REOFFER_SPRD_TO_GOVT_BENCH</stp>
        <stp>[1.Weekly Download.xlsm]Coded!R203C27</stp>
        <tr r="AA203" s="14"/>
      </tp>
      <tp>
        <v>170</v>
        <stp/>
        <stp>##V3_BDPV12</stp>
        <stp>XS2176772205 Corp</stp>
        <stp>FIXED_REOFFER_SPRD_TO_GOVT_BENCH</stp>
        <stp>[1.Weekly Download.xlsm]Coded!R298C27</stp>
        <tr r="AA298" s="14"/>
        <tr r="AA298" s="14"/>
      </tp>
      <tp t="s">
        <v>#N/A N/A</v>
        <stp/>
        <stp>##V3_BDPV12</stp>
        <stp>XS2681919762 Corp</stp>
        <stp>RTG_MOODY</stp>
        <stp>[1.Weekly Download.xlsm]Coded!R3C8</stp>
        <tr r="H3" s="14"/>
      </tp>
      <tp t="s">
        <v>#N/A N/A</v>
        <stp/>
        <stp>##V3_BDPV12</stp>
        <stp>XS2206237260 Corp</stp>
        <stp>FIXED_REOFFER_SPRD_TO_GOVT_BENCH</stp>
        <stp>[1.Weekly Download.xlsm]Coded!R293C27</stp>
        <tr r="AA293" s="14"/>
      </tp>
      <tp t="s">
        <v>#N/A N/A</v>
        <stp/>
        <stp>##V3_BDPV12</stp>
        <stp>XS2251156563 Corp</stp>
        <stp>FIXED_REOFFER_SPRD_TO_GOVT_BENCH</stp>
        <stp>[1.Weekly Download.xlsm]Coded!R190C27</stp>
        <tr r="AA190" s="14"/>
      </tp>
      <tp>
        <v>115</v>
        <stp/>
        <stp>##V3_BDPV12</stp>
        <stp>XS2416645203 Corp</stp>
        <stp>FIXED_REOFFER_SPRD_TO_GOVT_BENCH</stp>
        <stp>[1.Weekly Download.xlsm]Coded!R123C27</stp>
        <tr r="AA123" s="14"/>
        <tr r="AA123" s="14"/>
      </tp>
      <tp t="s">
        <v>#N/A N/A</v>
        <stp/>
        <stp>##V3_BDPV12</stp>
        <stp>XS2127478316 Corp</stp>
        <stp>FIXED_REOFFER_SPRD_TO_GOVT_BENCH</stp>
        <stp>[1.Weekly Download.xlsm]Coded!R252C27</stp>
        <tr r="AA252" s="14"/>
      </tp>
      <tp>
        <v>145</v>
        <stp/>
        <stp>##V3_BDPV12</stp>
        <stp>XS2471127584 Corp</stp>
        <stp>FIXED_REOFFER_SPRD_TO_GOVT_BENCH</stp>
        <stp>[1.Weekly Download.xlsm]Coded!R104C27</stp>
        <tr r="AA104" s="14"/>
        <tr r="AA104" s="14"/>
      </tp>
      <tp t="s">
        <v>#N/A N/A</v>
        <stp/>
        <stp>##V3_BDPV12</stp>
        <stp>601009 CH Equity</stp>
        <stp>RTG_MDY_LT_BANK_DEPOSITS</stp>
        <stp>[1.Weekly Download.xlsm]SBLC Bank!R14C5</stp>
        <tr r="E14" s="32"/>
      </tp>
      <tp t="s">
        <v>#N/A N/A</v>
        <stp/>
        <stp>##V3_BDPV12</stp>
        <stp>XS2417332389 Corp</stp>
        <stp>FIXED_REOFFER_SPRD_TO_GOVT_BENCH</stp>
        <stp>[1.Weekly Download.xlsm]Coded!R125C27</stp>
        <tr r="AA125" s="14"/>
      </tp>
      <tp t="s">
        <v>#N/A N/A</v>
        <stp/>
        <stp>##V3_BDPV12</stp>
        <stp>XS2371893533 Corp</stp>
        <stp>FIXED_REOFFER_SPRD_TO_GOVT_BENCH</stp>
        <stp>[1.Weekly Download.xlsm]Coded!R172C27</stp>
        <tr r="AA172" s="14"/>
      </tp>
      <tp t="s">
        <v>#N/A N/A</v>
        <stp/>
        <stp>##V3_BDPV12</stp>
        <stp>3908 HK Equity</stp>
        <stp>RTG_MDY_FOREIGN_LT_BANK_DEPOSITS</stp>
        <stp>[1.Weekly Download.xlsm]Coded!R25C60</stp>
        <tr r="BH25" s="14"/>
      </tp>
      <tp>
        <v>75</v>
        <stp/>
        <stp>##V3_BDPV12</stp>
        <stp>XS2422522685 Corp</stp>
        <stp>FIXED_REOFFER_SPRD_TO_GOVT_BENCH</stp>
        <stp>[1.Weekly Download.xlsm]Coded!R120C27</stp>
        <tr r="AA120" s="14"/>
        <tr r="AA120" s="14"/>
      </tp>
      <tp t="s">
        <v>#N/A N/A</v>
        <stp/>
        <stp>##V3_BDPV12</stp>
        <stp>XS2280636494 Corp</stp>
        <stp>FIXED_REOFFER_SPRD_TO_GOVT_BENCH</stp>
        <stp>[1.Weekly Download.xlsm]Coded!R242C27</stp>
        <tr r="AA242" s="14"/>
      </tp>
      <tp t="s">
        <v>#N/A N/A</v>
        <stp/>
        <stp>##V3_BDPV12</stp>
        <stp>412 HK Equity</stp>
        <stp>RTG_MOODY_LONG_TERM</stp>
        <stp>[1.Weekly Download.xlsm]Coded!R212C21</stp>
        <tr r="U212" s="14"/>
        <tr r="U212" s="14"/>
      </tp>
      <tp t="s">
        <v>#N/A N/A</v>
        <stp/>
        <stp>##V3_BDPV12</stp>
        <stp>HK0000954286 Corp</stp>
        <stp>GUARANTOR</stp>
        <stp>[1.Weekly Download.xlsm]Coded!R5C5</stp>
        <tr r="E5" s="14"/>
      </tp>
      <tp t="s">
        <v>#N/A N/A</v>
        <stp/>
        <stp>##V3_BDPV12</stp>
        <stp>HK0000954104 Corp</stp>
        <stp>GUARANTOR</stp>
        <stp>[1.Weekly Download.xlsm]Coded!R7C5</stp>
        <tr r="E7" s="14"/>
      </tp>
      <tp t="s">
        <v>#N/A N/A</v>
        <stp/>
        <stp>##V3_BDPV12</stp>
        <stp>XS2126415293 Corp</stp>
        <stp>FIXED_REOFFER_SPRD_TO_GOVT_BENCH</stp>
        <stp>[1.Weekly Download.xlsm]Coded!R306C27</stp>
        <tr r="AA306" s="14"/>
      </tp>
      <tp t="s">
        <v>#N/A N/A</v>
        <stp/>
        <stp>##V3_BDPV12</stp>
        <stp>XS2332497697 Corp</stp>
        <stp>FIXED_REOFFER_SPRD_TO_GOVT_BENCH</stp>
        <stp>[1.Weekly Download.xlsm]Coded!R209C27</stp>
        <tr r="AA209" s="14"/>
      </tp>
      <tp t="s">
        <v>#N/A N/A</v>
        <stp/>
        <stp>##V3_BDPV12</stp>
        <stp>XS2314498093 Corp</stp>
        <stp>FIXED_REOFFER_SPRD_TO_GOVT_BENCH</stp>
        <stp>[1.Weekly Download.xlsm]Coded!R267C27</stp>
        <tr r="AA267" s="14"/>
      </tp>
      <tp t="s">
        <v>#N/A N/A</v>
        <stp/>
        <stp>##V3_BDPV12</stp>
        <stp>XS2314627089 Corp</stp>
        <stp>FIXED_REOFFER_SPRD_TO_GOVT_BENCH</stp>
        <stp>[1.Weekly Download.xlsm]Coded!R174C27</stp>
        <tr r="AA174" s="14"/>
      </tp>
      <tp t="s">
        <v>德信中国</v>
        <stp/>
        <stp>##V3_BDPV12</stp>
        <stp>2019 HK Equity</stp>
        <stp>ISSUER</stp>
        <stp>[1.Weekly Download.xlsm]Coded!R260C37</stp>
        <tr r="AK260" s="14"/>
        <tr r="AK260" s="14"/>
      </tp>
      <tp t="s">
        <v>佳源国际控股</v>
        <stp/>
        <stp>##V3_BDPV12</stp>
        <stp>2768 HK Equity</stp>
        <stp>ISSUER</stp>
        <stp>[1.Weekly Download.xlsm]Coded!R177C37</stp>
        <tr r="AK177" s="14"/>
        <tr r="AK177" s="14"/>
      </tp>
      <tp t="s">
        <v>祥生控股集团</v>
        <stp/>
        <stp>##V3_BDPV12</stp>
        <stp>2599 HK Equity</stp>
        <stp>ISSUER</stp>
        <stp>[1.Weekly Download.xlsm]Coded!R196C37</stp>
        <tr r="AK196" s="14"/>
        <tr r="AK196" s="14"/>
      </tp>
      <tp t="s">
        <v>中梁控股</v>
        <stp/>
        <stp>##V3_BDPV12</stp>
        <stp>2772 HK Equity</stp>
        <stp>ISSUER</stp>
        <stp>[1.Weekly Download.xlsm]Coded!R271C37</stp>
        <tr r="AK271" s="14"/>
        <tr r="AK271" s="14"/>
      </tp>
      <tp t="s">
        <v>中梁控股</v>
        <stp/>
        <stp>##V3_BDPV12</stp>
        <stp>2772 HK Equity</stp>
        <stp>ISSUER</stp>
        <stp>[1.Weekly Download.xlsm]Coded!R254C37</stp>
        <tr r="AK254" s="14"/>
        <tr r="AK254" s="14"/>
      </tp>
      <tp t="s">
        <v>佳源国际控股</v>
        <stp/>
        <stp>##V3_BDPV12</stp>
        <stp>2768 HK Equity</stp>
        <stp>ISSUER</stp>
        <stp>[1.Weekly Download.xlsm]Coded!R256C37</stp>
        <tr r="AK256" s="14"/>
        <tr r="AK256" s="14"/>
      </tp>
      <tp t="s">
        <v>中梁控股</v>
        <stp/>
        <stp>##V3_BDPV12</stp>
        <stp>2772 HK Equity</stp>
        <stp>ISSUER</stp>
        <stp>[1.Weekly Download.xlsm]Coded!R221C37</stp>
        <tr r="AK221" s="14"/>
        <tr r="AK221" s="14"/>
      </tp>
      <tp t="s">
        <v>佳源国际控股</v>
        <stp/>
        <stp>##V3_BDPV12</stp>
        <stp>2768 HK Equity</stp>
        <stp>ISSUER</stp>
        <stp>[1.Weekly Download.xlsm]Coded!R216C37</stp>
        <tr r="AK216" s="14"/>
        <tr r="AK216" s="14"/>
      </tp>
      <tp t="s">
        <v>#N/A N/A</v>
        <stp/>
        <stp>##V3_BDPV12</stp>
        <stp>855 HK Equity</stp>
        <stp>RTG_MDY_FOREIGN_LT_BANK_DEPOSITS</stp>
        <stp>[1.Weekly Download.xlsm]Coded!R217C60</stp>
        <tr r="BH217" s="14"/>
      </tp>
      <tp t="s">
        <v>#N/A N/A</v>
        <stp/>
        <stp>##V3_BDPV12</stp>
        <stp>754 HK Equity</stp>
        <stp>RTG_MDY_FOREIGN_LT_BANK_DEPOSITS</stp>
        <stp>[1.Weekly Download.xlsm]Coded!R315C60</stp>
        <tr r="BH315" s="14"/>
      </tp>
      <tp t="s">
        <v>#N/A N/A</v>
        <stp/>
        <stp>##V3_BDPV12</stp>
        <stp>754 HK Equity</stp>
        <stp>RTG_MDY_FOREIGN_LT_BANK_DEPOSITS</stp>
        <stp>[1.Weekly Download.xlsm]Coded!R215C60</stp>
        <tr r="BH215" s="14"/>
      </tp>
      <tp t="s">
        <v>#N/A N/A</v>
        <stp/>
        <stp>##V3_BDPV12</stp>
        <stp>754 HK Equity</stp>
        <stp>RTG_MDY_FOREIGN_LT_BANK_DEPOSITS</stp>
        <stp>[1.Weekly Download.xlsm]Coded!R249C60</stp>
        <tr r="BH249" s="14"/>
      </tp>
      <tp t="s">
        <v>#N/A N/A</v>
        <stp/>
        <stp>##V3_BDPV12</stp>
        <stp>754 HK Equity</stp>
        <stp>RTG_MDY_FOREIGN_LT_BANK_DEPOSITS</stp>
        <stp>[1.Weekly Download.xlsm]Coded!R261C60</stp>
        <tr r="BH261" s="14"/>
      </tp>
      <tp t="s">
        <v>#N/A N/A</v>
        <stp/>
        <stp>##V3_BDPV12</stp>
        <stp>754 HK Equity</stp>
        <stp>RTG_MDY_FOREIGN_LT_BANK_DEPOSITS</stp>
        <stp>[1.Weekly Download.xlsm]Coded!R193C60</stp>
        <tr r="BH193" s="14"/>
      </tp>
      <tp t="s">
        <v>#N/A N/A</v>
        <stp/>
        <stp>##V3_BDPV12</stp>
        <stp>754 HK Equity</stp>
        <stp>RTG_MDY_FOREIGN_LT_BANK_DEPOSITS</stp>
        <stp>[1.Weekly Download.xlsm]Coded!R176C60</stp>
        <tr r="BH176" s="14"/>
      </tp>
      <tp t="s">
        <v>#N/A N/A</v>
        <stp/>
        <stp>##V3_BDPV12</stp>
        <stp>855 HK Equity</stp>
        <stp>RTG_MDY_FOREIGN_LT_BANK_DEPOSITS</stp>
        <stp>[1.Weekly Download.xlsm]Coded!R118C60</stp>
        <tr r="BH118" s="14"/>
      </tp>
      <tp t="s">
        <v>金胜国际有限公司</v>
        <stp/>
        <stp>##V3_BDPV12</stp>
        <stp>1585589D VI Equity</stp>
        <stp>ISSUER</stp>
        <stp>[1.Weekly Download.xlsm]Coded!R6C37</stp>
        <tr r="AK6" s="14"/>
        <tr r="AK6" s="14"/>
      </tp>
      <tp t="s">
        <v>#N/A N/A</v>
        <stp/>
        <stp>##V3_BDPV12</stp>
        <stp>0791831D CH Equity</stp>
        <stp>RTG_MDY_ISSUER</stp>
        <stp>[1.Weekly Download.xlsm]Coded!R4C59</stp>
        <tr r="BG4" s="14"/>
      </tp>
      <tp t="s">
        <v>#N/A N/A</v>
        <stp/>
        <stp>##V3_BDPV12</stp>
        <stp>XS2658712752 Corp</stp>
        <stp>RTG_SP</stp>
        <stp>[1.Weekly Download.xlsm]Coded!R17C9</stp>
        <tr r="I17" s="14"/>
      </tp>
      <tp t="s">
        <v>#N/A N/A</v>
        <stp/>
        <stp>##V3_BDPV12</stp>
        <stp>XS2576128727 Corp</stp>
        <stp>RTG_SP</stp>
        <stp>[1.Weekly Download.xlsm]Coded!R69C9</stp>
        <tr r="I69" s="14"/>
      </tp>
      <tp>
        <v>155</v>
        <stp/>
        <stp>##V3_BDPV12</stp>
        <stp>US88032XBC74 Corp</stp>
        <stp>SPREAD_TO_TSY_ISSUE</stp>
        <stp>[1.Weekly Download.xlsm]Coded!R231C26</stp>
        <tr r="Z231" s="14"/>
        <tr r="Z231" s="14"/>
      </tp>
      <tp>
        <v>150</v>
        <stp/>
        <stp>##V3_BDPV12</stp>
        <stp>US88032XBB91 Corp</stp>
        <stp>SPREAD_TO_TSY_ISSUE</stp>
        <stp>[1.Weekly Download.xlsm]Coded!R229C26</stp>
        <tr r="Z229" s="14"/>
        <tr r="Z229" s="14"/>
      </tp>
      <tp t="s">
        <v>#N/A N/A</v>
        <stp/>
        <stp>##V3_BDPV12</stp>
        <stp>1063Z HK Equity</stp>
        <stp>RTG_MDY_ISSUER</stp>
        <stp>[1.Weekly Download.xlsm]Coded!R108C59</stp>
        <tr r="BG108" s="14"/>
      </tp>
      <tp>
        <v>130</v>
        <stp/>
        <stp>##V3_BDPV12</stp>
        <stp>US88032XBA19 Corp</stp>
        <stp>SPREAD_TO_TSY_ISSUE</stp>
        <stp>[1.Weekly Download.xlsm]Coded!R230C26</stp>
        <tr r="Z230" s="14"/>
        <tr r="Z230" s="14"/>
      </tp>
      <tp t="s">
        <v>#N/A N/A</v>
        <stp/>
        <stp>##V3_BDPV12</stp>
        <stp>1055Z HK Equity</stp>
        <stp>RTG_MDY_ISSUER</stp>
        <stp>[1.Weekly Download.xlsm]Coded!R187C59</stp>
        <tr r="BG187" s="14"/>
      </tp>
      <tp t="s">
        <v>#N/A N/A</v>
        <stp/>
        <stp>##V3_BDPV12</stp>
        <stp>1054Z HK Equity</stp>
        <stp>RTG_MDY_ISSUER</stp>
        <stp>[1.Weekly Download.xlsm]Coded!R103C59</stp>
        <tr r="BG103" s="14"/>
      </tp>
      <tp t="s">
        <v>#N/A N/A</v>
        <stp/>
        <stp>##V3_BDPV12</stp>
        <stp>1055Z HK Equity</stp>
        <stp>RTG_MDY_ISSUER</stp>
        <stp>[1.Weekly Download.xlsm]Coded!R113C59</stp>
        <tr r="BG113" s="14"/>
      </tp>
      <tp>
        <v>165</v>
        <stp/>
        <stp>##V3_BDPV12</stp>
        <stp>US88032XBD57 Corp</stp>
        <stp>SPREAD_TO_TSY_ISSUE</stp>
        <stp>[1.Weekly Download.xlsm]Coded!R228C26</stp>
        <tr r="Z228" s="14"/>
        <tr r="Z228" s="14"/>
      </tp>
      <tp t="s">
        <v>菏泽市铁路投资发展集</v>
        <stp/>
        <stp>##V3_BDPV12</stp>
        <stp>2214515D CH Equity</stp>
        <stp>ISSUER</stp>
        <stp>[1.Weekly Download.xlsm]Coded!R72C37</stp>
        <tr r="AK72" s="14"/>
        <tr r="AK72" s="14"/>
      </tp>
      <tp t="s">
        <v>菏泽市铁路投资发展集</v>
        <stp/>
        <stp>##V3_BDPV12</stp>
        <stp>2214515D CH Equity</stp>
        <stp>ISSUER</stp>
        <stp>[1.Weekly Download.xlsm]Coded!R73C37</stp>
        <tr r="AK73" s="14"/>
        <tr r="AK73" s="14"/>
      </tp>
      <tp t="s">
        <v>无锡市太湖新城资产经</v>
        <stp/>
        <stp>##V3_BDPV12</stp>
        <stp>2224476D CH Equity</stp>
        <stp>ISSUER</stp>
        <stp>[1.Weekly Download.xlsm]Coded!R23C37</stp>
        <tr r="AK23" s="14"/>
        <tr r="AK23" s="14"/>
      </tp>
      <tp t="s">
        <v>Zoomwe Hong Kong New Energy Te</v>
        <stp/>
        <stp>##V3_BDPV12</stp>
        <stp>1994021D CH Equity</stp>
        <stp>ISSUER</stp>
        <stp>[1.Weekly Download.xlsm]Coded!R87C37</stp>
        <tr r="AK87" s="14"/>
        <tr r="AK87" s="14"/>
      </tp>
      <tp t="s">
        <v>中国建设银行/悉尼</v>
        <stp/>
        <stp>##V3_BDPV12</stp>
        <stp>0114058D AU Equity</stp>
        <stp>ISSUER</stp>
        <stp>[1.Weekly Download.xlsm]Coded!R38C37</stp>
        <tr r="AK38" s="14"/>
        <tr r="AK38" s="14"/>
      </tp>
      <tp t="s">
        <v>海宁市城市发展投资集</v>
        <stp/>
        <stp>##V3_BDPV12</stp>
        <stp>1084210D CH Equity</stp>
        <stp>ISSUER</stp>
        <stp>[1.Weekly Download.xlsm]Coded!R90C37</stp>
        <tr r="AK90" s="14"/>
        <tr r="AK90" s="14"/>
      </tp>
      <tp t="s">
        <v>海宁市城市发展投资集</v>
        <stp/>
        <stp>##V3_BDPV12</stp>
        <stp>1084210D CH Equity</stp>
        <stp>ISSUER</stp>
        <stp>[1.Weekly Download.xlsm]Coded!R58C37</stp>
        <tr r="AK58" s="14"/>
        <tr r="AK58" s="14"/>
      </tp>
      <tp t="s">
        <v>#N/A N/A</v>
        <stp/>
        <stp>##V3_BDPV12</stp>
        <stp>2306867D VI Equity</stp>
        <stp>EQY_PRIM_SECURITY_PRIM_EXCH</stp>
        <stp>[1.Weekly Download.xlsm]Coded!R5C35</stp>
        <tr r="AI5" s="14"/>
      </tp>
      <tp t="s">
        <v>Ba1</v>
        <stp/>
        <stp>##V3_BDPV12</stp>
        <stp>USG3065HAB71 Corp</stp>
        <stp>RTG_MOODY_LONG_TERM</stp>
        <stp>[1.Weekly Download.xlsm]Coded!R222C13</stp>
        <tr r="M222" s="14"/>
        <tr r="M222" s="14"/>
      </tp>
      <tp t="s">
        <v>22/9/2020</v>
        <stp/>
        <stp>##V3_BDPV12</stp>
        <stp>USG8850LAG52 Corp</stp>
        <stp>INT_ACC_DT</stp>
        <stp>[1.Weekly Download.xlsm]Coded!R276C47</stp>
        <tr r="AU276" s="14"/>
        <tr r="AU276" s="14"/>
        <tr r="AU276" s="14"/>
      </tp>
      <tp t="s">
        <v>#N/A N/A</v>
        <stp/>
        <stp>##V3_BDPV12</stp>
        <stp>XS2690707497 Corp</stp>
        <stp>GUARANTOR</stp>
        <stp>[1.Weekly Download.xlsm]Coded!R8C5</stp>
        <tr r="E8" s="14"/>
      </tp>
      <tp t="s">
        <v>Baa2</v>
        <stp/>
        <stp>##V3_BDPV12</stp>
        <stp>600000 CH Equity</stp>
        <stp>RTG_MDY_FOREIGN_LT_BANK_DEPOSITS</stp>
        <stp>[1.Weekly Download.xlsm]SBLC Bank!R12C4</stp>
        <tr r="D12" s="32"/>
        <tr r="D12" s="32"/>
      </tp>
      <tp t="s">
        <v>#N/A N/A</v>
        <stp/>
        <stp>##V3_BDPV12</stp>
        <stp>002142 CH Equity</stp>
        <stp>RTG_MDY_FOREIGN_LT_BANK_DEPOSITS</stp>
        <stp>[1.Weekly Download.xlsm]SBLC Bank!R10C4</stp>
        <tr r="D10" s="32"/>
      </tp>
      <tp t="s">
        <v>#N/A Field Not Applicable</v>
        <stp/>
        <stp>##V3_BDPV12</stp>
        <stp>G2380152 Corp</stp>
        <stp>NXT_CALL_DT</stp>
        <stp>[1.Weekly Download.xlsm]Coded!R34C50</stp>
        <tr r="AX34" s="14"/>
      </tp>
      <tp t="s">
        <v>#N/A N/A</v>
        <stp/>
        <stp>##V3_BDPV12</stp>
        <stp>G238008 Corp</stp>
        <stp>SPREAD_TO_TSY_ISSUE</stp>
        <stp>[1.Weekly Download.xlsm]Coded!R53C26</stp>
        <tr r="Z53" s="14"/>
      </tp>
      <tp t="s">
        <v>#N/A N/A</v>
        <stp/>
        <stp>##V3_BDPV12</stp>
        <stp>G238098 Corp</stp>
        <stp>SPREAD_TO_TSY_ISSUE</stp>
        <stp>[1.Weekly Download.xlsm]Coded!R46C26</stp>
        <tr r="Z46" s="14"/>
      </tp>
      <tp t="s">
        <v>#N/A N/A</v>
        <stp/>
        <stp>##V3_BDPV12</stp>
        <stp>G228079 Corp</stp>
        <stp>SPREAD_TO_TSY_ISSUE</stp>
        <stp>[1.Weekly Download.xlsm]Coded!R71C26</stp>
        <tr r="Z71" s="14"/>
      </tp>
      <tp t="s">
        <v>#N/A N/A</v>
        <stp/>
        <stp>##V3_BDPV12</stp>
        <stp>G228069 Corp</stp>
        <stp>SPREAD_TO_TSY_ISSUE</stp>
        <stp>[1.Weekly Download.xlsm]Coded!R76C26</stp>
        <tr r="Z76" s="14"/>
      </tp>
      <tp t="s">
        <v>#N/A Field Not Applicable</v>
        <stp/>
        <stp>##V3_BDPV12</stp>
        <stp>G2380105 Corp</stp>
        <stp>FLT_SPREAD</stp>
        <stp>[1.Weekly Download.xlsm]Coded!R35C28</stp>
        <tr r="AB35" s="14"/>
      </tp>
      <tp t="s">
        <v>#N/A N/A</v>
        <stp/>
        <stp>##V3_BDPV12</stp>
        <stp>XS2349739248 Corp</stp>
        <stp>FIXED_REOFFER_SPRD_TO_GOVT_BENCH</stp>
        <stp>[1.Weekly Download.xlsm]Coded!R201C27</stp>
        <tr r="AA201" s="14"/>
      </tp>
      <tp t="s">
        <v>#N/A Field Not Applicable</v>
        <stp/>
        <stp>##V3_BDPV12</stp>
        <stp>G2380106 Corp</stp>
        <stp>FLT_SPREAD</stp>
        <stp>[1.Weekly Download.xlsm]Coded!R44C28</stp>
        <tr r="AB44" s="14"/>
      </tp>
      <tp t="s">
        <v>#N/A Field Not Applicable</v>
        <stp/>
        <stp>##V3_BDPV12</stp>
        <stp>G2380100 Corp</stp>
        <stp>FLT_SPREAD</stp>
        <stp>[1.Weekly Download.xlsm]Coded!R48C28</stp>
        <tr r="AB48" s="14"/>
      </tp>
      <tp t="s">
        <v>#N/A N/A</v>
        <stp/>
        <stp>##V3_BDPV12</stp>
        <stp>XS2333154867 Corp</stp>
        <stp>FIXED_REOFFER_SPRD_TO_GOVT_BENCH</stp>
        <stp>[1.Weekly Download.xlsm]Coded!R216C27</stp>
        <tr r="AA216" s="14"/>
      </tp>
      <tp t="s">
        <v>#N/A N/A</v>
        <stp/>
        <stp>##V3_BDPV12</stp>
        <stp>XS2333523814 Corp</stp>
        <stp>FIXED_REOFFER_SPRD_TO_GOVT_BENCH</stp>
        <stp>[1.Weekly Download.xlsm]Coded!R232C27</stp>
        <tr r="AA232" s="14"/>
      </tp>
      <tp t="s">
        <v>#N/A N/A</v>
        <stp/>
        <stp>##V3_BDPV12</stp>
        <stp>XS2422384946 Corp</stp>
        <stp>FIXED_REOFFER_SPRD_TO_GOVT_BENCH</stp>
        <stp>[1.Weekly Download.xlsm]Coded!R121C27</stp>
        <tr r="AA121" s="14"/>
      </tp>
      <tp t="s">
        <v>#N/A N/A</v>
        <stp/>
        <stp>##V3_BDPV12</stp>
        <stp>XS2690707497 Corp</stp>
        <stp>RTG_MOODY</stp>
        <stp>[1.Weekly Download.xlsm]Coded!R8C8</stp>
        <tr r="H8" s="14"/>
      </tp>
      <tp t="s">
        <v>#N/A N/A</v>
        <stp/>
        <stp>##V3_BDPV12</stp>
        <stp>XS2249847232 Corp</stp>
        <stp>FIXED_REOFFER_SPRD_TO_GOVT_BENCH</stp>
        <stp>[1.Weekly Download.xlsm]Coded!R270C27</stp>
        <tr r="AA270" s="14"/>
      </tp>
      <tp t="s">
        <v>#N/A N/A</v>
        <stp/>
        <stp>##V3_BDPV12</stp>
        <stp>XS2379669299 Corp</stp>
        <stp>FIXED_REOFFER_SPRD_TO_GOVT_BENCH</stp>
        <stp>[1.Weekly Download.xlsm]Coded!R162C27</stp>
        <tr r="AA162" s="14"/>
      </tp>
      <tp t="s">
        <v>BBB+</v>
        <stp/>
        <stp>##V3_BDPV12</stp>
        <stp>7650022 CompanyID</stp>
        <stp>RTG_FITCH_LT_ISSUER_DEFAULT</stp>
        <stp>[1.Weekly Download.xlsm]Coded!R265C42</stp>
        <tr r="AP265" s="14"/>
        <tr r="AP265" s="14"/>
        <tr r="AP265" s="14"/>
      </tp>
      <tp t="s">
        <v>#N/A N/A</v>
        <stp/>
        <stp>##V3_BDPV12</stp>
        <stp>XS2293903840 Corp</stp>
        <stp>FIXED_REOFFER_SPRD_TO_GOVT_BENCH</stp>
        <stp>[1.Weekly Download.xlsm]Coded!R254C27</stp>
        <tr r="AA254" s="14"/>
      </tp>
      <tp t="s">
        <v>#N/A N/A</v>
        <stp/>
        <stp>##V3_BDPV12</stp>
        <stp>XS2342908949 Corp</stp>
        <stp>FIXED_REOFFER_SPRD_TO_GOVT_BENCH</stp>
        <stp>[1.Weekly Download.xlsm]Coded!R220C27</stp>
        <tr r="AA220" s="14"/>
      </tp>
      <tp t="s">
        <v>#N/A N/A</v>
        <stp/>
        <stp>##V3_BDPV12</stp>
        <stp>2883 HK Equity</stp>
        <stp>RTG_MDY_LT_CORP_FAMILY</stp>
        <stp>[1.Weekly Download.xlsm]Coded!R301C22</stp>
        <tr r="V301" s="14"/>
        <tr r="V301" s="14"/>
      </tp>
      <tp t="s">
        <v>#N/A N/A</v>
        <stp/>
        <stp>##V3_BDPV12</stp>
        <stp>2883 HK Equity</stp>
        <stp>RTG_MDY_LT_CORP_FAMILY</stp>
        <stp>[1.Weekly Download.xlsm]Coded!R302C22</stp>
        <tr r="V302" s="14"/>
        <tr r="V302" s="14"/>
      </tp>
      <tp t="s">
        <v>#N/A N/A</v>
        <stp/>
        <stp>##V3_BDPV12</stp>
        <stp>3383 HK Equity</stp>
        <stp>RTG_FITCH_LT_ISSUER_DEFAULT</stp>
        <stp>[1.Weekly Download.xlsm]Coded!R178C62</stp>
        <tr r="BJ178" s="14"/>
      </tp>
      <tp t="s">
        <v>#N/A N/A</v>
        <stp/>
        <stp>##V3_BDPV12</stp>
        <stp>3383 HK Equity</stp>
        <stp>RTG_FITCH_LT_ISSUER_DEFAULT</stp>
        <stp>[1.Weekly Download.xlsm]Coded!R157C62</stp>
        <tr r="BJ157" s="14"/>
      </tp>
      <tp t="s">
        <v>#N/A N/A</v>
        <stp/>
        <stp>##V3_BDPV12</stp>
        <stp>3383 HK Equity</stp>
        <stp>RTG_FITCH_LT_ISSUER_DEFAULT</stp>
        <stp>[1.Weekly Download.xlsm]Coded!R218C62</stp>
        <tr r="BJ218" s="14"/>
      </tp>
      <tp t="s">
        <v>#N/A N/A</v>
        <stp/>
        <stp>##V3_BDPV12</stp>
        <stp>3383 HK Equity</stp>
        <stp>RTG_FITCH_LT_ISSUER_DEFAULT</stp>
        <stp>[1.Weekly Download.xlsm]Coded!R203C62</stp>
        <tr r="BJ203" s="14"/>
      </tp>
      <tp t="s">
        <v>WR</v>
        <stp/>
        <stp>##V3_BDPV12</stp>
        <stp>HK0000744802 Corp</stp>
        <stp>RTG_MOODY</stp>
        <stp>[1.Weekly Download.xlsm]Coded!R185C8</stp>
        <tr r="H185" s="14"/>
        <tr r="H185" s="14"/>
      </tp>
      <tp t="s">
        <v>A</v>
        <stp/>
        <stp>##V3_BDPV12</stp>
        <stp>3328 HK Equity</stp>
        <stp>RTG_FITCH_LT_ISSUER_DEFAULT</stp>
        <stp>[1.Weekly Download.xlsm]Coded!R269C62</stp>
        <tr r="BJ269" s="14"/>
        <tr r="BJ269" s="14"/>
      </tp>
      <tp t="s">
        <v>A</v>
        <stp/>
        <stp>##V3_BDPV12</stp>
        <stp>3328 HK Equity</stp>
        <stp>RTG_FITCH_LT_ISSUER_DEFAULT</stp>
        <stp>[1.Weekly Download.xlsm]Coded!R279C62</stp>
        <tr r="BJ279" s="14"/>
        <tr r="BJ279" s="14"/>
      </tp>
      <tp t="s">
        <v>A</v>
        <stp/>
        <stp>##V3_BDPV12</stp>
        <stp>3328 HK Equity</stp>
        <stp>RTG_FITCH_LT_ISSUER_DEFAULT</stp>
        <stp>[1.Weekly Download.xlsm]Coded!R280C62</stp>
        <tr r="BJ280" s="14"/>
        <tr r="BJ280" s="14"/>
      </tp>
      <tp t="s">
        <v>A</v>
        <stp/>
        <stp>##V3_BDPV12</stp>
        <stp>3328 HK Equity</stp>
        <stp>RTG_FITCH_LT_ISSUER_DEFAULT</stp>
        <stp>[1.Weekly Download.xlsm]Coded!R298C62</stp>
        <tr r="BJ298" s="14"/>
        <tr r="BJ298" s="14"/>
      </tp>
      <tp t="s">
        <v>A</v>
        <stp/>
        <stp>##V3_BDPV12</stp>
        <stp>3328 HK Equity</stp>
        <stp>RTG_FITCH_LT_ISSUER_DEFAULT</stp>
        <stp>[1.Weekly Download.xlsm]Coded!R299C62</stp>
        <tr r="BJ299" s="14"/>
        <tr r="BJ299" s="14"/>
      </tp>
      <tp t="s">
        <v>A</v>
        <stp/>
        <stp>##V3_BDPV12</stp>
        <stp>3328 HK Equity</stp>
        <stp>RTG_FITCH_LT_ISSUER_DEFAULT</stp>
        <stp>[1.Weekly Download.xlsm]Coded!R294C62</stp>
        <tr r="BJ294" s="14"/>
        <tr r="BJ294" s="14"/>
      </tp>
      <tp t="s">
        <v>A</v>
        <stp/>
        <stp>##V3_BDPV12</stp>
        <stp>3328 HK Equity</stp>
        <stp>RTG_FITCH_LT_ISSUER_DEFAULT</stp>
        <stp>[1.Weekly Download.xlsm]Coded!R295C62</stp>
        <tr r="BJ295" s="14"/>
        <tr r="BJ295" s="14"/>
      </tp>
      <tp t="s">
        <v>A</v>
        <stp/>
        <stp>##V3_BDPV12</stp>
        <stp>3328 HK Equity</stp>
        <stp>RTG_FITCH_LT_ISSUER_DEFAULT</stp>
        <stp>[1.Weekly Download.xlsm]Coded!R308C62</stp>
        <tr r="BJ308" s="14"/>
        <tr r="BJ308" s="14"/>
      </tp>
      <tp t="s">
        <v>A</v>
        <stp/>
        <stp>##V3_BDPV12</stp>
        <stp>3328 HK Equity</stp>
        <stp>RTG_FITCH_LT_ISSUER_DEFAULT</stp>
        <stp>[1.Weekly Download.xlsm]Coded!R309C62</stp>
        <tr r="BJ309" s="14"/>
        <tr r="BJ309" s="14"/>
      </tp>
      <tp t="s">
        <v>A</v>
        <stp/>
        <stp>##V3_BDPV12</stp>
        <stp>3328 HK Equity</stp>
        <stp>RTG_FITCH_LT_ISSUER_DEFAULT</stp>
        <stp>[1.Weekly Download.xlsm]Coded!R310C62</stp>
        <tr r="BJ310" s="14"/>
        <tr r="BJ310" s="14"/>
      </tp>
      <tp t="s">
        <v>A</v>
        <stp/>
        <stp>##V3_BDPV12</stp>
        <stp>3328 HK Equity</stp>
        <stp>RTG_FITCH_LT_ISSUER_DEFAULT</stp>
        <stp>[1.Weekly Download.xlsm]Coded!R111C62</stp>
        <tr r="BJ111" s="14"/>
        <tr r="BJ111" s="14"/>
      </tp>
      <tp t="s">
        <v>A</v>
        <stp/>
        <stp>##V3_BDPV12</stp>
        <stp>3328 HK Equity</stp>
        <stp>RTG_FITCH_LT_ISSUER_DEFAULT</stp>
        <stp>[1.Weekly Download.xlsm]Coded!R189C62</stp>
        <tr r="BJ189" s="14"/>
        <tr r="BJ189" s="14"/>
      </tp>
      <tp t="s">
        <v>A</v>
        <stp/>
        <stp>##V3_BDPV12</stp>
        <stp>3329 HK Equity</stp>
        <stp>RTG_FITCH_LT_ISSUER_DEFAULT</stp>
        <stp>[1.Weekly Download.xlsm]Coded!R192C62</stp>
        <tr r="BJ192" s="14"/>
        <tr r="BJ192" s="14"/>
      </tp>
      <tp t="s">
        <v>A</v>
        <stp/>
        <stp>##V3_BDPV12</stp>
        <stp>3328 HK Equity</stp>
        <stp>RTG_FITCH_LT_ISSUER_DEFAULT</stp>
        <stp>[1.Weekly Download.xlsm]Coded!R194C62</stp>
        <tr r="BJ194" s="14"/>
        <tr r="BJ194" s="14"/>
      </tp>
      <tp t="s">
        <v>A</v>
        <stp/>
        <stp>##V3_BDPV12</stp>
        <stp>1359 HK Equity</stp>
        <stp>RTG_FITCH_LT_ISSUER_DEFAULT</stp>
        <stp>[1.Weekly Download.xlsm]Coded!R115C62</stp>
        <tr r="BJ115" s="14"/>
        <tr r="BJ115" s="14"/>
      </tp>
      <tp t="s">
        <v>A</v>
        <stp/>
        <stp>##V3_BDPV12</stp>
        <stp>1359 HK Equity</stp>
        <stp>RTG_FITCH_LT_ISSUER_DEFAULT</stp>
        <stp>[1.Weekly Download.xlsm]Coded!R138C62</stp>
        <tr r="BJ138" s="14"/>
        <tr r="BJ138" s="14"/>
      </tp>
      <tp t="s">
        <v>WD</v>
        <stp/>
        <stp>##V3_BDPV12</stp>
        <stp>3377 HK Equity</stp>
        <stp>RTG_FITCH_LT_ISSUER_DEFAULT</stp>
        <stp>[1.Weekly Download.xlsm]Coded!R140C62</stp>
        <tr r="BJ140" s="14"/>
        <tr r="BJ140" s="14"/>
      </tp>
      <tp t="s">
        <v>A</v>
        <stp/>
        <stp>##V3_BDPV12</stp>
        <stp>3329 HK Equity</stp>
        <stp>RTG_FITCH_LT_ISSUER_DEFAULT</stp>
        <stp>[1.Weekly Download.xlsm]Coded!R192C24</stp>
        <tr r="X192" s="14"/>
        <tr r="X192" s="14"/>
        <tr r="X192" s="14"/>
      </tp>
      <tp t="s">
        <v>Baa1</v>
        <stp/>
        <stp>##V3_BDPV12</stp>
        <stp>6066 HK Equity</stp>
        <stp>RTG_MOODY_LONG_TERM</stp>
        <stp>[1.Weekly Download.xlsm]Coded!R42C21</stp>
        <tr r="U42" s="14"/>
        <tr r="U42" s="14"/>
        <tr r="U42" s="14"/>
      </tp>
      <tp t="s">
        <v>Baa1</v>
        <stp/>
        <stp>##V3_BDPV12</stp>
        <stp>6066 HK Equity</stp>
        <stp>RTG_MOODY_LONG_TERM</stp>
        <stp>[1.Weekly Download.xlsm]Coded!R43C21</stp>
        <tr r="U43" s="14"/>
        <tr r="U43" s="14"/>
        <tr r="U43" s="14"/>
      </tp>
      <tp t="s">
        <v>#N/A N/A</v>
        <stp/>
        <stp>##V3_BDPV12</stp>
        <stp>XS2652417788 Corp</stp>
        <stp>RTG_SP</stp>
        <stp>[1.Weekly Download.xlsm]Coded!R22C9</stp>
        <tr r="I22" s="14"/>
      </tp>
      <tp t="s">
        <v>#N/A N/A</v>
        <stp/>
        <stp>##V3_BDPV12</stp>
        <stp>XS2584378025 Corp</stp>
        <stp>RTG_SP</stp>
        <stp>[1.Weekly Download.xlsm]Coded!R63C9</stp>
        <tr r="I63" s="14"/>
      </tp>
      <tp t="s">
        <v>BBB+</v>
        <stp/>
        <stp>##V3_BDPV12</stp>
        <stp>XS2526839092 Corp</stp>
        <stp>RTG_SP</stp>
        <stp>[1.Weekly Download.xlsm]Coded!R61C9</stp>
        <tr r="I61" s="14"/>
        <tr r="I61" s="14"/>
      </tp>
      <tp>
        <v>800000000</v>
        <stp/>
        <stp>##V3_BDPV12</stp>
        <stp>USG3065HAB71 Corp</stp>
        <stp>AMT_ISSUED</stp>
        <stp>[1.Weekly Download.xlsm]Coded!R222C53</stp>
        <tr r="BA222" s="14"/>
        <tr r="BA222" s="14"/>
      </tp>
      <tp t="s">
        <v>Gemdale Corp</v>
        <stp/>
        <stp>##V3_BDPV12</stp>
        <stp>7122986 CompanyID</stp>
        <stp>Name</stp>
        <stp>[1.Weekly Download.xlsm]Coded!R170C7</stp>
        <tr r="G170" s="14"/>
        <tr r="G170" s="14"/>
      </tp>
      <tp t="s">
        <v>HK</v>
        <stp/>
        <stp>##V3_BDPV12</stp>
        <stp>754 HK Equity</stp>
        <stp>EQY_PRIM_SECURITY_PRIM_EXCH</stp>
        <stp>[1.Weekly Download.xlsm]Coded!R215C35</stp>
        <tr r="AI215" s="14"/>
        <tr r="AI215" s="14"/>
      </tp>
      <tp t="s">
        <v>#N/A N/A</v>
        <stp/>
        <stp>##V3_BDPV12</stp>
        <stp>1063Z HK Equity</stp>
        <stp>RTG_SP_LT_LC_ISSUER_CREDIT</stp>
        <stp>[1.Weekly Download.xlsm]Coded!R82C61</stp>
        <tr r="BI82" s="14"/>
      </tp>
      <tp t="s">
        <v>HK</v>
        <stp/>
        <stp>##V3_BDPV12</stp>
        <stp>754 HK Equity</stp>
        <stp>EQY_PRIM_SECURITY_PRIM_EXCH</stp>
        <stp>[1.Weekly Download.xlsm]Coded!R176C35</stp>
        <tr r="AI176" s="14"/>
        <tr r="AI176" s="14"/>
      </tp>
      <tp t="s">
        <v>HK</v>
        <stp/>
        <stp>##V3_BDPV12</stp>
        <stp>754 HK Equity</stp>
        <stp>EQY_PRIM_SECURITY_PRIM_EXCH</stp>
        <stp>[1.Weekly Download.xlsm]Coded!R193C35</stp>
        <tr r="AI193" s="14"/>
        <tr r="AI193" s="14"/>
      </tp>
      <tp t="s">
        <v>NR</v>
        <stp/>
        <stp>##V3_BDPV12</stp>
        <stp>1054Z HK Equity</stp>
        <stp>RTG_SP_LT_LC_ISSUER_CREDIT</stp>
        <stp>[1.Weekly Download.xlsm]Coded!R60C61</stp>
        <tr r="BI60" s="14"/>
        <tr r="BI60" s="14"/>
      </tp>
      <tp t="s">
        <v>HK</v>
        <stp/>
        <stp>##V3_BDPV12</stp>
        <stp>700 HK Equity</stp>
        <stp>EQY_PRIM_SECURITY_PRIM_EXCH</stp>
        <stp>[1.Weekly Download.xlsm]Coded!R230C35</stp>
        <tr r="AI230" s="14"/>
        <tr r="AI230" s="14"/>
      </tp>
      <tp t="s">
        <v>HK</v>
        <stp/>
        <stp>##V3_BDPV12</stp>
        <stp>700 HK Equity</stp>
        <stp>EQY_PRIM_SECURITY_PRIM_EXCH</stp>
        <stp>[1.Weekly Download.xlsm]Coded!R231C35</stp>
        <tr r="AI231" s="14"/>
        <tr r="AI231" s="14"/>
      </tp>
      <tp t="s">
        <v>HK</v>
        <stp/>
        <stp>##V3_BDPV12</stp>
        <stp>700 HK Equity</stp>
        <stp>EQY_PRIM_SECURITY_PRIM_EXCH</stp>
        <stp>[1.Weekly Download.xlsm]Coded!R228C35</stp>
        <tr r="AI228" s="14"/>
        <tr r="AI228" s="14"/>
      </tp>
      <tp t="s">
        <v>HK</v>
        <stp/>
        <stp>##V3_BDPV12</stp>
        <stp>700 HK Equity</stp>
        <stp>EQY_PRIM_SECURITY_PRIM_EXCH</stp>
        <stp>[1.Weekly Download.xlsm]Coded!R229C35</stp>
        <tr r="AI229" s="14"/>
        <tr r="AI229" s="14"/>
      </tp>
      <tp t="s">
        <v>#N/A N/A</v>
        <stp/>
        <stp>##V3_BDPV12</stp>
        <stp>G238039 Corp</stp>
        <stp>SPREAD_TO_TSY_ISSUE</stp>
        <stp>[1.Weekly Download.xlsm]Coded!R58C26</stp>
        <tr r="Z58" s="14"/>
      </tp>
      <tp t="s">
        <v>#N/A N/A</v>
        <stp/>
        <stp>##V3_BDPV12</stp>
        <stp>G228048 Corp</stp>
        <stp>SPREAD_TO_TSY_ISSUE</stp>
        <stp>[1.Weekly Download.xlsm]Coded!R77C26</stp>
        <tr r="Z77" s="14"/>
      </tp>
      <tp t="s">
        <v>#N/A N/A</v>
        <stp/>
        <stp>##V3_BDPV12</stp>
        <stp>G228068 Corp</stp>
        <stp>SPREAD_TO_TSY_ISSUE</stp>
        <stp>[1.Weekly Download.xlsm]Coded!R75C26</stp>
        <tr r="Z75" s="14"/>
      </tp>
      <tp t="s">
        <v>BBB</v>
        <stp/>
        <stp>##V3_BDPV12</stp>
        <stp>USY77108AF80 Corp</stp>
        <stp>RTG_FITCH</stp>
        <stp>[1.Weekly Download.xlsm]Coded!R182C10</stp>
        <tr r="J182" s="14"/>
        <tr r="J182" s="14"/>
      </tp>
      <tp>
        <v>253</v>
        <stp/>
        <stp>##V3_BDPV12</stp>
        <stp>XS2368569252 Corp</stp>
        <stp>FIXED_REOFFER_SPRD_TO_GOVT_BENCH</stp>
        <stp>[1.Weekly Download.xlsm]Coded!R175C27</stp>
        <tr r="AA175" s="14"/>
        <tr r="AA175" s="14"/>
      </tp>
      <tp t="s">
        <v>9/12/2022</v>
        <stp/>
        <stp>##V3_BDPV12</stp>
        <stp>G228084 Corp</stp>
        <stp>SECURITY_PRICING_DATE</stp>
        <stp>[1.Weekly Download.xlsm]Coded!R74C49</stp>
        <tr r="AW74" s="14"/>
        <tr r="AW74" s="14"/>
        <tr r="AW74" s="14"/>
      </tp>
      <tp t="s">
        <v>14/12/2022</v>
        <stp/>
        <stp>##V3_BDPV12</stp>
        <stp>G228085 Corp</stp>
        <stp>SECURITY_PRICING_DATE</stp>
        <stp>[1.Weekly Download.xlsm]Coded!R73C49</stp>
        <tr r="AW73" s="14"/>
        <tr r="AW73" s="14"/>
        <tr r="AW73" s="14"/>
      </tp>
      <tp t="s">
        <v>17/4/2023</v>
        <stp/>
        <stp>##V3_BDPV12</stp>
        <stp>G238084 Corp</stp>
        <stp>SECURITY_PRICING_DATE</stp>
        <stp>[1.Weekly Download.xlsm]Coded!R45C49</stp>
        <tr r="AW45" s="14"/>
        <tr r="AW45" s="14"/>
        <tr r="AW45" s="14"/>
      </tp>
      <tp t="s">
        <v>15/12/2022</v>
        <stp/>
        <stp>##V3_BDPV12</stp>
        <stp>G228086 Corp</stp>
        <stp>SECURITY_PRICING_DATE</stp>
        <stp>[1.Weekly Download.xlsm]Coded!R72C49</stp>
        <tr r="AW72" s="14"/>
        <tr r="AW72" s="14"/>
        <tr r="AW72" s="14"/>
      </tp>
      <tp t="s">
        <v>31/3/2023</v>
        <stp/>
        <stp>##V3_BDPV12</stp>
        <stp>G238096 Corp</stp>
        <stp>SECURITY_PRICING_DATE</stp>
        <stp>[1.Weekly Download.xlsm]Coded!R50C49</stp>
        <tr r="AW50" s="14"/>
        <tr r="AW50" s="14"/>
        <tr r="AW50" s="14"/>
      </tp>
      <tp t="s">
        <v>6/7/2023</v>
        <stp/>
        <stp>##V3_BDPV12</stp>
        <stp>HK0000939428 Corp</stp>
        <stp>SECURITY_PRICING_DATE</stp>
        <stp>[1.Weekly Download.xlsm]Coded!R26C3</stp>
        <tr r="C26" s="14"/>
        <tr r="C26" s="14"/>
      </tp>
      <tp t="s">
        <v>17/4/2023</v>
        <stp/>
        <stp>##V3_BDPV12</stp>
        <stp>G238098 Corp</stp>
        <stp>SECURITY_PRICING_DATE</stp>
        <stp>[1.Weekly Download.xlsm]Coded!R46C49</stp>
        <tr r="AW46" s="14"/>
        <tr r="AW46" s="14"/>
        <tr r="AW46" s="14"/>
      </tp>
      <tp>
        <v>361.2</v>
        <stp/>
        <stp>##V3_BDPV12</stp>
        <stp>XS2213048965 Corp</stp>
        <stp>FIXED_REOFFER_SPRD_TO_GOVT_BENCH</stp>
        <stp>[1.Weekly Download.xlsm]Coded!R272C27</stp>
        <tr r="AA272" s="14"/>
        <tr r="AA272" s="14"/>
      </tp>
      <tp t="s">
        <v>#N/A N/A</v>
        <stp/>
        <stp>##V3_BDPV12</stp>
        <stp>XS2179326371 Corp</stp>
        <stp>FIXED_REOFFER_SPRD_TO_GOVT_BENCH</stp>
        <stp>[1.Weekly Download.xlsm]Coded!R303C27</stp>
        <tr r="AA303" s="14"/>
      </tp>
      <tp t="s">
        <v>8/2/2023</v>
        <stp/>
        <stp>##V3_BDPV12</stp>
        <stp>G238025 Corp</stp>
        <stp>SECURITY_PRICING_DATE</stp>
        <stp>[1.Weekly Download.xlsm]Coded!R66C49</stp>
        <tr r="AW66" s="14"/>
        <tr r="AW66" s="14"/>
        <tr r="AW66" s="14"/>
      </tp>
      <tp t="s">
        <v>12/1/2023</v>
        <stp/>
        <stp>##V3_BDPV12</stp>
        <stp>G238027 Corp</stp>
        <stp>SECURITY_PRICING_DATE</stp>
        <stp>[1.Weekly Download.xlsm]Coded!R68C49</stp>
        <tr r="AW68" s="14"/>
        <tr r="AW68" s="14"/>
        <tr r="AW68" s="14"/>
      </tp>
      <tp t="s">
        <v>3/3/2023</v>
        <stp/>
        <stp>##V3_BDPV12</stp>
        <stp>G238024 Corp</stp>
        <stp>SECURITY_PRICING_DATE</stp>
        <stp>[1.Weekly Download.xlsm]Coded!R59C49</stp>
        <tr r="AW59" s="14"/>
        <tr r="AW59" s="14"/>
        <tr r="AW59" s="14"/>
      </tp>
      <tp t="s">
        <v>11/10/2022</v>
        <stp/>
        <stp>##V3_BDPV12</stp>
        <stp>G228021 Corp</stp>
        <stp>SECURITY_PRICING_DATE</stp>
        <stp>[1.Weekly Download.xlsm]Coded!R83C49</stp>
        <tr r="AW83" s="14"/>
        <tr r="AW83" s="14"/>
        <tr r="AW83" s="14"/>
      </tp>
      <tp t="s">
        <v>NR</v>
        <stp/>
        <stp>##V3_BDPV12</stp>
        <stp>G2380106 Corp</stp>
        <stp>RTG_SP_LT_FC_ISSUER_CREDIT</stp>
        <stp>[1.Weekly Download.xlsm]Coded!R44C15</stp>
        <tr r="O44" s="14"/>
        <tr r="O44" s="14"/>
      </tp>
      <tp t="s">
        <v>#N/A N/A</v>
        <stp/>
        <stp>##V3_BDPV12</stp>
        <stp>XS2203986927 Corp</stp>
        <stp>FIXED_REOFFER_SPRD_TO_GOVT_BENCH</stp>
        <stp>[1.Weekly Download.xlsm]Coded!R223C27</stp>
        <tr r="AA223" s="14"/>
      </tp>
      <tp t="s">
        <v>16/2/2023</v>
        <stp/>
        <stp>##V3_BDPV12</stp>
        <stp>G238030 Corp</stp>
        <stp>SECURITY_PRICING_DATE</stp>
        <stp>[1.Weekly Download.xlsm]Coded!R64C49</stp>
        <tr r="AW64" s="14"/>
        <tr r="AW64" s="14"/>
        <tr r="AW64" s="14"/>
      </tp>
      <tp t="s">
        <v>3/2/2023</v>
        <stp/>
        <stp>##V3_BDPV12</stp>
        <stp>G238032 Corp</stp>
        <stp>SECURITY_PRICING_DATE</stp>
        <stp>[1.Weekly Download.xlsm]Coded!R67C49</stp>
        <tr r="AW67" s="14"/>
        <tr r="AW67" s="14"/>
        <tr r="AW67" s="14"/>
      </tp>
      <tp t="s">
        <v>7/3/2023</v>
        <stp/>
        <stp>##V3_BDPV12</stp>
        <stp>G238039 Corp</stp>
        <stp>SECURITY_PRICING_DATE</stp>
        <stp>[1.Weekly Download.xlsm]Coded!R58C49</stp>
        <tr r="AW58" s="14"/>
        <tr r="AW58" s="14"/>
        <tr r="AW58" s="14"/>
      </tp>
      <tp t="s">
        <v>25/10/2022</v>
        <stp/>
        <stp>##V3_BDPV12</stp>
        <stp>G228032 Corp</stp>
        <stp>SECURITY_PRICING_DATE</stp>
        <stp>[1.Weekly Download.xlsm]Coded!R81C49</stp>
        <tr r="AW81" s="14"/>
        <tr r="AW81" s="14"/>
        <tr r="AW81" s="14"/>
      </tp>
      <tp t="s">
        <v>#N/A N/A</v>
        <stp/>
        <stp>##V3_BDPV12</stp>
        <stp>G2380105 Corp</stp>
        <stp>RTG_SP_LT_FC_ISSUER_CREDIT</stp>
        <stp>[1.Weekly Download.xlsm]Coded!R35C15</stp>
        <tr r="O35" s="14"/>
      </tp>
      <tp t="s">
        <v>6/7/2022</v>
        <stp/>
        <stp>##V3_BDPV12</stp>
        <stp>G228006 Corp</stp>
        <stp>SECURITY_PRICING_DATE</stp>
        <stp>[1.Weekly Download.xlsm]Coded!R94C49</stp>
        <tr r="AW94" s="14"/>
        <tr r="AW94" s="14"/>
        <tr r="AW94" s="14"/>
      </tp>
      <tp t="s">
        <v>6/6/2022</v>
        <stp/>
        <stp>##V3_BDPV12</stp>
        <stp>G228007 Corp</stp>
        <stp>SECURITY_PRICING_DATE</stp>
        <stp>[1.Weekly Download.xlsm]Coded!R97C49</stp>
        <tr r="AW97" s="14"/>
        <tr r="AW97" s="14"/>
        <tr r="AW97" s="14"/>
      </tp>
      <tp t="s">
        <v>23/3/2023</v>
        <stp/>
        <stp>##V3_BDPV12</stp>
        <stp>G238008 Corp</stp>
        <stp>SECURITY_PRICING_DATE</stp>
        <stp>[1.Weekly Download.xlsm]Coded!R53C49</stp>
        <tr r="AW53" s="14"/>
        <tr r="AW53" s="14"/>
        <tr r="AW53" s="14"/>
      </tp>
      <tp t="s">
        <v>#N/A N/A</v>
        <stp/>
        <stp>##V3_BDPV12</stp>
        <stp>XS2288886216 Corp</stp>
        <stp>FIXED_REOFFER_SPRD_TO_GOVT_BENCH</stp>
        <stp>[1.Weekly Download.xlsm]Coded!R233C27</stp>
        <tr r="AA233" s="14"/>
      </tp>
      <tp t="s">
        <v>11/8/2022</v>
        <stp/>
        <stp>##V3_BDPV12</stp>
        <stp>G228014 Corp</stp>
        <stp>SECURITY_PRICING_DATE</stp>
        <stp>[1.Weekly Download.xlsm]Coded!R90C49</stp>
        <tr r="AW90" s="14"/>
        <tr r="AW90" s="14"/>
        <tr r="AW90" s="14"/>
      </tp>
      <tp t="s">
        <v>28/7/2022</v>
        <stp/>
        <stp>##V3_BDPV12</stp>
        <stp>G228012 Corp</stp>
        <stp>SECURITY_PRICING_DATE</stp>
        <stp>[1.Weekly Download.xlsm]Coded!R91C49</stp>
        <tr r="AW91" s="14"/>
        <tr r="AW91" s="14"/>
        <tr r="AW91" s="14"/>
      </tp>
      <tp>
        <v>199.8</v>
        <stp/>
        <stp>##V3_BDPV12</stp>
        <stp>XS2102904864 Corp</stp>
        <stp>FIXED_REOFFER_SPRD_TO_GOVT_BENCH</stp>
        <stp>[1.Weekly Download.xlsm]Coded!R313C27</stp>
        <tr r="AA313" s="14"/>
        <tr r="AA313" s="14"/>
      </tp>
      <tp t="s">
        <v>8/12/2022</v>
        <stp/>
        <stp>##V3_BDPV12</stp>
        <stp>G228068 Corp</stp>
        <stp>SECURITY_PRICING_DATE</stp>
        <stp>[1.Weekly Download.xlsm]Coded!R75C49</stp>
        <tr r="AW75" s="14"/>
        <tr r="AW75" s="14"/>
        <tr r="AW75" s="14"/>
      </tp>
      <tp t="s">
        <v>25/11/2022</v>
        <stp/>
        <stp>##V3_BDPV12</stp>
        <stp>G228069 Corp</stp>
        <stp>SECURITY_PRICING_DATE</stp>
        <stp>[1.Weekly Download.xlsm]Coded!R76C49</stp>
        <tr r="AW76" s="14"/>
        <tr r="AW76" s="14"/>
        <tr r="AW76" s="14"/>
      </tp>
      <tp t="s">
        <v>21/3/2023</v>
        <stp/>
        <stp>##V3_BDPV12</stp>
        <stp>G238070 Corp</stp>
        <stp>SECURITY_PRICING_DATE</stp>
        <stp>[1.Weekly Download.xlsm]Coded!R54C49</stp>
        <tr r="AW54" s="14"/>
        <tr r="AW54" s="14"/>
        <tr r="AW54" s="14"/>
      </tp>
      <tp t="s">
        <v>17/4/2023</v>
        <stp/>
        <stp>##V3_BDPV12</stp>
        <stp>G238077 Corp</stp>
        <stp>SECURITY_PRICING_DATE</stp>
        <stp>[1.Weekly Download.xlsm]Coded!R47C49</stp>
        <tr r="AW47" s="14"/>
        <tr r="AW47" s="14"/>
        <tr r="AW47" s="14"/>
      </tp>
      <tp t="s">
        <v>20/12/2022</v>
        <stp/>
        <stp>##V3_BDPV12</stp>
        <stp>G228079 Corp</stp>
        <stp>SECURITY_PRICING_DATE</stp>
        <stp>[1.Weekly Download.xlsm]Coded!R71C49</stp>
        <tr r="AW71" s="14"/>
        <tr r="AW71" s="14"/>
        <tr r="AW71" s="14"/>
      </tp>
      <tp t="s">
        <v>#N/A N/A</v>
        <stp/>
        <stp>##V3_BDPV12</stp>
        <stp>XS2228902255 Corp</stp>
        <stp>FIXED_REOFFER_SPRD_TO_GOVT_BENCH</stp>
        <stp>[1.Weekly Download.xlsm]Coded!R261C27</stp>
        <tr r="AA261" s="14"/>
      </tp>
      <tp t="s">
        <v>#N/A N/A</v>
        <stp/>
        <stp>##V3_BDPV12</stp>
        <stp>XS2228902255 Corp</stp>
        <stp>FIXED_REOFFER_SPRD_TO_GOVT_BENCH</stp>
        <stp>[1.Weekly Download.xlsm]Coded!R249C27</stp>
        <tr r="AA249" s="14"/>
      </tp>
      <tp>
        <v>125</v>
        <stp/>
        <stp>##V3_BDPV12</stp>
        <stp>XS2418777285 Corp</stp>
        <stp>FIXED_REOFFER_SPRD_TO_GOVT_BENCH</stp>
        <stp>[1.Weekly Download.xlsm]Coded!R126C27</stp>
        <tr r="AA126" s="14"/>
        <tr r="AA126" s="14"/>
      </tp>
      <tp t="s">
        <v>17/3/2023</v>
        <stp/>
        <stp>##V3_BDPV12</stp>
        <stp>G238047 Corp</stp>
        <stp>SECURITY_PRICING_DATE</stp>
        <stp>[1.Weekly Download.xlsm]Coded!R55C49</stp>
        <tr r="AW55" s="14"/>
        <tr r="AW55" s="14"/>
        <tr r="AW55" s="14"/>
      </tp>
      <tp t="s">
        <v>8/3/2023</v>
        <stp/>
        <stp>##V3_BDPV12</stp>
        <stp>G238046 Corp</stp>
        <stp>SECURITY_PRICING_DATE</stp>
        <stp>[1.Weekly Download.xlsm]Coded!R56C49</stp>
        <tr r="AW56" s="14"/>
        <tr r="AW56" s="14"/>
        <tr r="AW56" s="14"/>
      </tp>
      <tp t="s">
        <v>24/11/2022</v>
        <stp/>
        <stp>##V3_BDPV12</stp>
        <stp>G228048 Corp</stp>
        <stp>SECURITY_PRICING_DATE</stp>
        <stp>[1.Weekly Download.xlsm]Coded!R77C49</stp>
        <tr r="AW77" s="14"/>
        <tr r="AW77" s="14"/>
        <tr r="AW77" s="14"/>
      </tp>
      <tp t="s">
        <v>#N/A N/A</v>
        <stp/>
        <stp>##V3_BDPV12</stp>
        <stp>G2380100 Corp</stp>
        <stp>RTG_SP_LT_FC_ISSUER_CREDIT</stp>
        <stp>[1.Weekly Download.xlsm]Coded!R48C15</stp>
        <tr r="O48" s="14"/>
      </tp>
      <tp>
        <v>334.5</v>
        <stp/>
        <stp>##V3_BDPV12</stp>
        <stp>XS2238561281 Corp</stp>
        <stp>FIXED_REOFFER_SPRD_TO_GOVT_BENCH</stp>
        <stp>[1.Weekly Download.xlsm]Coded!R269C27</stp>
        <tr r="AA269" s="14"/>
        <tr r="AA269" s="14"/>
      </tp>
      <tp>
        <v>95</v>
        <stp/>
        <stp>##V3_BDPV12</stp>
        <stp>XS2123955952 Corp</stp>
        <stp>FIXED_REOFFER_SPRD_TO_GOVT_BENCH</stp>
        <stp>[1.Weekly Download.xlsm]Coded!R310C27</stp>
        <tr r="AA310" s="14"/>
        <tr r="AA310" s="14"/>
      </tp>
      <tp t="s">
        <v>24/3/2023</v>
        <stp/>
        <stp>##V3_BDPV12</stp>
        <stp>G238052 Corp</stp>
        <stp>SECURITY_PRICING_DATE</stp>
        <stp>[1.Weekly Download.xlsm]Coded!R52C49</stp>
        <tr r="AW52" s="14"/>
        <tr r="AW52" s="14"/>
        <tr r="AW52" s="14"/>
      </tp>
      <tp t="s">
        <v>#N/A N/A</v>
        <stp/>
        <stp>##V3_BDPV12</stp>
        <stp>3877 HK Equity</stp>
        <stp>RTG_MDY_LT_CORP_FAMILY</stp>
        <stp>[1.Weekly Download.xlsm]Coded!R317C22</stp>
        <tr r="V317" s="14"/>
        <tr r="V317" s="14"/>
      </tp>
      <tp t="s">
        <v>#N/A N/A</v>
        <stp/>
        <stp>##V3_BDPV12</stp>
        <stp>3877 HK Equity</stp>
        <stp>RTG_MDY_LT_CORP_FAMILY</stp>
        <stp>[1.Weekly Download.xlsm]Coded!R318C22</stp>
        <tr r="V318" s="14"/>
        <tr r="V318" s="14"/>
      </tp>
      <tp t="s">
        <v>#N/A N/A</v>
        <stp/>
        <stp>##V3_BDPV12</stp>
        <stp>3329 HK Equity</stp>
        <stp>RTG_MDY_LT_CORP_FAMILY</stp>
        <stp>[1.Weekly Download.xlsm]Coded!R192C22</stp>
        <tr r="V192" s="14"/>
        <tr r="V192" s="14"/>
      </tp>
      <tp t="s">
        <v>A</v>
        <stp/>
        <stp>##V3_BDPV12</stp>
        <stp>1288 HK Equity</stp>
        <stp>RTG_FITCH_LT_ISSUER_DEFAULT</stp>
        <stp>[1.Weekly Download.xlsm]Coded!R159C62</stp>
        <tr r="BJ159" s="14"/>
        <tr r="BJ159" s="14"/>
      </tp>
      <tp t="s">
        <v>A</v>
        <stp/>
        <stp>##V3_BDPV12</stp>
        <stp>1288 HK Equity</stp>
        <stp>RTG_FITCH_LT_ISSUER_DEFAULT</stp>
        <stp>[1.Weekly Download.xlsm]Coded!R160C62</stp>
        <tr r="BJ160" s="14"/>
        <tr r="BJ160" s="14"/>
      </tp>
      <tp t="s">
        <v>A1</v>
        <stp/>
        <stp>##V3_BDPV12</stp>
        <stp>1288 HK Equity</stp>
        <stp>RTG_MDY_FOREIGN_LT_BANK_DEPOSITS</stp>
        <stp>[1.Weekly Download.xlsm]Coded!R8C60</stp>
        <tr r="BH8" s="14"/>
        <tr r="BH8" s="14"/>
      </tp>
      <tp t="s">
        <v>WD</v>
        <stp/>
        <stp>##V3_BDPV12</stp>
        <stp>1233 HK Equity</stp>
        <stp>RTG_FITCH_LT_ISSUER_DEFAULT</stp>
        <stp>[1.Weekly Download.xlsm]Coded!R232C62</stp>
        <tr r="BJ232" s="14"/>
        <tr r="BJ232" s="14"/>
      </tp>
      <tp t="s">
        <v>WD</v>
        <stp/>
        <stp>##V3_BDPV12</stp>
        <stp>1233 HK Equity</stp>
        <stp>RTG_FITCH_LT_ISSUER_DEFAULT</stp>
        <stp>[1.Weekly Download.xlsm]Coded!R206C62</stp>
        <tr r="BJ206" s="14"/>
        <tr r="BJ206" s="14"/>
      </tp>
      <tp t="s">
        <v>#N/A Field Not Applicable</v>
        <stp/>
        <stp>##V3_BDPV12</stp>
        <stp>MO000A3KS070 Corp</stp>
        <stp>GUARANTOR_EQY_TICKER</stp>
        <stp>[1.Weekly Download.xlsm]Coded!R184C18</stp>
        <tr r="R184" s="14"/>
        <tr r="R184" s="14"/>
        <tr r="R184" s="14"/>
      </tp>
      <tp t="s">
        <v>A</v>
        <stp/>
        <stp>##V3_BDPV12</stp>
        <stp>1398 HK Equity</stp>
        <stp>RTG_FITCH_LT_ISSUER_DEFAULT</stp>
        <stp>[1.Weekly Download.xlsm]SBLC Bank!R5C8</stp>
        <tr r="H5" s="32"/>
        <tr r="H5" s="32"/>
        <tr r="H5" s="32"/>
      </tp>
      <tp t="s">
        <v>A</v>
        <stp/>
        <stp>##V3_BDPV12</stp>
        <stp>3988 HK Equity</stp>
        <stp>RTG_FITCH_LT_ISSUER_DEFAULT</stp>
        <stp>[1.Weekly Download.xlsm]SBLC Bank!R4C8</stp>
        <tr r="H4" s="32"/>
        <tr r="H4" s="32"/>
        <tr r="H4" s="32"/>
      </tp>
      <tp t="s">
        <v>#N/A N/A</v>
        <stp/>
        <stp>##V3_BDPV12</stp>
        <stp>2207656D CH Equity</stp>
        <stp>RTG_MDY_ISSUER</stp>
        <stp>[1.Weekly Download.xlsm]Coded!R5C19</stp>
        <tr r="S5" s="14"/>
        <tr r="S5" s="14"/>
      </tp>
      <tp t="s">
        <v>#N/A N/A</v>
        <stp/>
        <stp>##V3_BDPV12</stp>
        <stp>XS2540489338 Corp</stp>
        <stp>RTG_SP</stp>
        <stp>[1.Weekly Download.xlsm]Coded!R65C9</stp>
        <tr r="I65" s="14"/>
      </tp>
      <tp t="s">
        <v>#N/A N/A</v>
        <stp/>
        <stp>##V3_BDPV12</stp>
        <stp>XS2487638764 Corp</stp>
        <stp>RTG_SP</stp>
        <stp>[1.Weekly Download.xlsm]Coded!R96C9</stp>
        <tr r="I96" s="14"/>
      </tp>
      <tp t="s">
        <v>#N/A N/A</v>
        <stp/>
        <stp>##V3_BDPV12</stp>
        <stp>XS2671493562 Corp</stp>
        <stp>RTG_SP</stp>
        <stp>[1.Weekly Download.xlsm]Coded!R12C9</stp>
        <tr r="I12" s="14"/>
      </tp>
      <tp t="s">
        <v>#N/A N/A</v>
        <stp/>
        <stp>##V3_BDPV12</stp>
        <stp>XS2537427473 Corp</stp>
        <stp>RTG_SP</stp>
        <stp>[1.Weekly Download.xlsm]Coded!R85C9</stp>
        <tr r="I85" s="14"/>
      </tp>
      <tp>
        <v>150000000</v>
        <stp/>
        <stp>##V3_BDPV12</stp>
        <stp>MO000A3KS070 Corp</stp>
        <stp>AMT_ISSUED</stp>
        <stp>[1.Weekly Download.xlsm]Coded!R184C53</stp>
        <tr r="BA184" s="14"/>
        <tr r="BA184" s="14"/>
      </tp>
      <tp t="s">
        <v>#N/A Field Not Applicable</v>
        <stp/>
        <stp>##V3_BDPV12</stp>
        <stp>G2380160 Corp</stp>
        <stp>NXT_CALL_DT</stp>
        <stp>[1.Weekly Download.xlsm]Coded!R33C50</stp>
        <tr r="AX33" s="14"/>
      </tp>
      <tp t="s">
        <v>#N/A Field Not Applicable</v>
        <stp/>
        <stp>##V3_BDPV12</stp>
        <stp>G2380140 Corp</stp>
        <stp>NXT_CALL_DT</stp>
        <stp>[1.Weekly Download.xlsm]Coded!R37C50</stp>
        <tr r="AX37" s="14"/>
      </tp>
      <tp t="s">
        <v>#N/A Field Not Applicable</v>
        <stp/>
        <stp>##V3_BDPV12</stp>
        <stp>G2380130 Corp</stp>
        <stp>NXT_CALL_DT</stp>
        <stp>[1.Weekly Download.xlsm]Coded!R40C50</stp>
        <tr r="AX40" s="14"/>
      </tp>
      <tp t="s">
        <v>#N/A Field Not Applicable</v>
        <stp/>
        <stp>##V3_BDPV12</stp>
        <stp>G2380100 Corp</stp>
        <stp>NXT_CALL_DT</stp>
        <stp>[1.Weekly Download.xlsm]Coded!R48C50</stp>
        <tr r="AX48" s="14"/>
      </tp>
      <tp t="s">
        <v>#N/A N/A</v>
        <stp/>
        <stp>##V3_BDPV12</stp>
        <stp>XS2679063862 Corp</stp>
        <stp>GUARANTOR</stp>
        <stp>[1.Weekly Download.xlsm]Coded!R9C5</stp>
        <tr r="E9" s="14"/>
      </tp>
      <tp>
        <v>65</v>
        <stp/>
        <stp>##V3_BDPV12</stp>
        <stp>XS2388909181 Corp</stp>
        <stp>FIXED_REOFFER_SPRD_TO_GOVT_BENCH</stp>
        <stp>[1.Weekly Download.xlsm]Coded!R144C27</stp>
        <tr r="AA144" s="14"/>
        <tr r="AA144" s="14"/>
      </tp>
      <tp t="s">
        <v>#N/A N/A</v>
        <stp/>
        <stp>##V3_BDPV12</stp>
        <stp>XS2189769057 Corp</stp>
        <stp>FIXED_REOFFER_SPRD_TO_GOVT_BENCH</stp>
        <stp>[1.Weekly Download.xlsm]Coded!R296C27</stp>
        <tr r="AA296" s="14"/>
      </tp>
      <tp t="s">
        <v>#N/A N/A</v>
        <stp/>
        <stp>##V3_BDPV12</stp>
        <stp>XS2271104817 Corp</stp>
        <stp>FIXED_REOFFER_SPRD_TO_GOVT_BENCH</stp>
        <stp>[1.Weekly Download.xlsm]Coded!R264C27</stp>
        <tr r="AA264" s="14"/>
      </tp>
      <tp t="s">
        <v>#N/A N/A</v>
        <stp/>
        <stp>##V3_BDPV12</stp>
        <stp>XS2339960093 Corp</stp>
        <stp>FIXED_REOFFER_SPRD_TO_GOVT_BENCH</stp>
        <stp>[1.Weekly Download.xlsm]Coded!R212C27</stp>
        <tr r="AA212" s="14"/>
      </tp>
      <tp t="s">
        <v>#N/A N/A</v>
        <stp/>
        <stp>##V3_BDPV12</stp>
        <stp>XS2679063862 Corp</stp>
        <stp>RTG_MOODY</stp>
        <stp>[1.Weekly Download.xlsm]Coded!R9C8</stp>
        <tr r="H9" s="14"/>
      </tp>
      <tp t="s">
        <v>A-</v>
        <stp/>
        <stp>##V3_BDPV12</stp>
        <stp>3328 HK Equity</stp>
        <stp>RTG_SP_LT_LC_ISSUER_CREDIT</stp>
        <stp>[1.Weekly Download.xlsm]Coded!R14C61</stp>
        <tr r="BI14" s="14"/>
        <tr r="BI14" s="14"/>
      </tp>
      <tp t="s">
        <v>A-</v>
        <stp/>
        <stp>##V3_BDPV12</stp>
        <stp>3328 HK Equity</stp>
        <stp>RTG_SP_LT_LC_ISSUER_CREDIT</stp>
        <stp>[1.Weekly Download.xlsm]Coded!R75C61</stp>
        <tr r="BI75" s="14"/>
        <tr r="BI75" s="14"/>
      </tp>
      <tp t="s">
        <v>A-</v>
        <stp/>
        <stp>##V3_BDPV12</stp>
        <stp>3328 HK Equity</stp>
        <stp>RTG_SP_LT_LC_ISSUER_CREDIT</stp>
        <stp>[1.Weekly Download.xlsm]Coded!R78C61</stp>
        <tr r="BI78" s="14"/>
        <tr r="BI78" s="14"/>
      </tp>
      <tp t="s">
        <v>A-</v>
        <stp/>
        <stp>##V3_BDPV12</stp>
        <stp>3328 HK Equity</stp>
        <stp>RTG_SP_LT_LC_ISSUER_CREDIT</stp>
        <stp>[1.Weekly Download.xlsm]Coded!R63C61</stp>
        <tr r="BI63" s="14"/>
        <tr r="BI63" s="14"/>
      </tp>
      <tp t="s">
        <v>BBB+</v>
        <stp/>
        <stp>##V3_BDPV12</stp>
        <stp>3908 HK Equity</stp>
        <stp>RTG_SP_LT_LC_ISSUER_CREDIT</stp>
        <stp>[1.Weekly Download.xlsm]Coded!R25C61</stp>
        <tr r="BI25" s="14"/>
        <tr r="BI25" s="14"/>
      </tp>
      <tp t="s">
        <v>A</v>
        <stp/>
        <stp>##V3_BDPV12</stp>
        <stp>3988 HK Equity</stp>
        <stp>RTG_SP_LT_LC_ISSUER_CREDIT</stp>
        <stp>[1.Weekly Download.xlsm]Coded!R11C61</stp>
        <tr r="BI11" s="14"/>
        <tr r="BI11" s="14"/>
      </tp>
      <tp t="s">
        <v>#N/A N/A</v>
        <stp/>
        <stp>##V3_BDPV12</stp>
        <stp>1063Z HK Equity</stp>
        <stp>RTG_FITCH_LT_ISSUER_DEFAULT</stp>
        <stp>[1.Weekly Download.xlsm]Coded!R82C62</stp>
        <tr r="BJ82" s="14"/>
      </tp>
      <tp t="s">
        <v>#N/A N/A</v>
        <stp/>
        <stp>##V3_BDPV12</stp>
        <stp>XS2461766805 Corp</stp>
        <stp>FIXED_REOFFER_SPRD_TO_GOVT_BENCH</stp>
        <stp>[1.Weekly Download.xlsm]Coded!R105C27</stp>
        <tr r="AA105" s="14"/>
      </tp>
      <tp t="s">
        <v>#N/A N/A</v>
        <stp/>
        <stp>##V3_BDPV12</stp>
        <stp>1054Z HK Equity</stp>
        <stp>RTG_FITCH_LT_ISSUER_DEFAULT</stp>
        <stp>[1.Weekly Download.xlsm]Coded!R60C62</stp>
        <tr r="BJ60" s="14"/>
      </tp>
      <tp t="s">
        <v>#N/A N/A</v>
        <stp/>
        <stp>##V3_BDPV12</stp>
        <stp>600015 CH Equity</stp>
        <stp>RTG_MDY_LT_BANK_DEPOSITS</stp>
        <stp>[1.Weekly Download.xlsm]SBLC Bank!R18C5</stp>
        <tr r="E18" s="32"/>
      </tp>
      <tp t="s">
        <v>#N/A N/A</v>
        <stp/>
        <stp>##V3_BDPV12</stp>
        <stp>G2380130 Corp</stp>
        <stp>RTG_SP_LT_FC_ISSUER_CREDIT</stp>
        <stp>[1.Weekly Download.xlsm]Coded!R40C15</stp>
        <tr r="O40" s="14"/>
      </tp>
      <tp t="s">
        <v>#N/A N/A</v>
        <stp/>
        <stp>##V3_BDPV12</stp>
        <stp>884 HK Equity</stp>
        <stp>RTG_MDY_FOREIGN_LT_BANK_DEPOSITS</stp>
        <stp>[1.Weekly Download.xlsm]Coded!R219C60</stp>
        <tr r="BH219" s="14"/>
      </tp>
      <tp t="s">
        <v>#N/A N/A</v>
        <stp/>
        <stp>##V3_BDPV12</stp>
        <stp>884 HK Equity</stp>
        <stp>RTG_MDY_FOREIGN_LT_BANK_DEPOSITS</stp>
        <stp>[1.Weekly Download.xlsm]Coded!R220C60</stp>
        <tr r="BH220" s="14"/>
      </tp>
      <tp t="s">
        <v>#N/A N/A</v>
        <stp/>
        <stp>##V3_BDPV12</stp>
        <stp>185 HK Equity</stp>
        <stp>RTG_MDY_FOREIGN_LT_BANK_DEPOSITS</stp>
        <stp>[1.Weekly Download.xlsm]Coded!R146C60</stp>
        <tr r="BH146" s="14"/>
      </tp>
      <tp t="s">
        <v>#N/A N/A</v>
        <stp/>
        <stp>##V3_BDPV12</stp>
        <stp>185 HK Equity</stp>
        <stp>RTG_MDY_FOREIGN_LT_BANK_DEPOSITS</stp>
        <stp>[1.Weekly Download.xlsm]Coded!R153C60</stp>
        <tr r="BH153" s="14"/>
      </tp>
      <tp t="s">
        <v>#N/A N/A</v>
        <stp/>
        <stp>##V3_BDPV12</stp>
        <stp>1186 HK Equity</stp>
        <stp>RTG_FITCH_LT_ISSUER_DEFAULT</stp>
        <stp>[1.Weekly Download.xlsm]Coded!R213C62</stp>
        <tr r="BJ213" s="14"/>
      </tp>
      <tp t="s">
        <v>#N/A N/A</v>
        <stp/>
        <stp>##V3_BDPV12</stp>
        <stp>1186 HK Equity</stp>
        <stp>RTG_FITCH_LT_ISSUER_DEFAULT</stp>
        <stp>[1.Weekly Download.xlsm]Coded!R214C62</stp>
        <tr r="BJ214" s="14"/>
      </tp>
      <tp t="s">
        <v>#N/A N/A</v>
        <stp/>
        <stp>##V3_BDPV12</stp>
        <stp>1186 HK Equity</stp>
        <stp>RTG_FITCH_LT_ISSUER_DEFAULT</stp>
        <stp>[1.Weekly Download.xlsm]Coded!R213C24</stp>
        <tr r="X213" s="14"/>
        <tr r="X213" s="14"/>
      </tp>
      <tp t="s">
        <v>#N/A N/A</v>
        <stp/>
        <stp>##V3_BDPV12</stp>
        <stp>1186 HK Equity</stp>
        <stp>RTG_FITCH_LT_ISSUER_DEFAULT</stp>
        <stp>[1.Weekly Download.xlsm]Coded!R214C24</stp>
        <tr r="X214" s="14"/>
        <tr r="X214" s="14"/>
      </tp>
      <tp t="s">
        <v>Baa2</v>
        <stp/>
        <stp>##V3_BDPV12</stp>
        <stp>601229 CH Equity</stp>
        <stp>RTG_MDY_FOREIGN_LT_BANK_DEPOSITS</stp>
        <stp>[1.Weekly Download.xlsm]SBLC Bank!R9C4</stp>
        <tr r="D9" s="32"/>
        <tr r="D9" s="32"/>
      </tp>
      <tp t="s">
        <v>WD</v>
        <stp/>
        <stp>##V3_BDPV12</stp>
        <stp>1107 HK Equity</stp>
        <stp>RTG_FITCH_LT_ISSUER_DEFAULT</stp>
        <stp>[1.Weekly Download.xlsm]Coded!R252C62</stp>
        <tr r="BJ252" s="14"/>
        <tr r="BJ252" s="14"/>
      </tp>
      <tp t="s">
        <v>WD</v>
        <stp/>
        <stp>##V3_BDPV12</stp>
        <stp>1107 HK Equity</stp>
        <stp>RTG_FITCH_LT_ISSUER_DEFAULT</stp>
        <stp>[1.Weekly Download.xlsm]Coded!R253C62</stp>
        <tr r="BJ253" s="14"/>
        <tr r="BJ253" s="14"/>
      </tp>
      <tp t="s">
        <v>WD</v>
        <stp/>
        <stp>##V3_BDPV12</stp>
        <stp>1107 HK Equity</stp>
        <stp>RTG_FITCH_LT_ISSUER_DEFAULT</stp>
        <stp>[1.Weekly Download.xlsm]Coded!R312C62</stp>
        <tr r="BJ312" s="14"/>
        <tr r="BJ312" s="14"/>
      </tp>
      <tp t="s">
        <v>#N/A Field Not Applicable</v>
        <stp/>
        <stp>##V3_BDPV12</stp>
        <stp>USG3065HAB71 Corp</stp>
        <stp>FLT_SPREAD</stp>
        <stp>[1.Weekly Download.xlsm]Coded!R222C28</stp>
        <tr r="AB222" s="14"/>
      </tp>
      <tp t="s">
        <v>青岛西海岸新区海洋控</v>
        <stp/>
        <stp>##V3_BDPV12</stp>
        <stp>1749709D CH Equity</stp>
        <stp>ISSUER</stp>
        <stp>[1.Weekly Download.xlsm]Coded!R53C37</stp>
        <tr r="AK53" s="14"/>
        <tr r="AK53" s="14"/>
      </tp>
      <tp t="s">
        <v>绍兴市上虞区国有资本</v>
        <stp/>
        <stp>##V3_BDPV12</stp>
        <stp>1479341D CH Equity</stp>
        <stp>ISSUER</stp>
        <stp>[1.Weekly Download.xlsm]Coded!R86C37</stp>
        <tr r="AK86" s="14"/>
        <tr r="AK86" s="14"/>
      </tp>
      <tp t="s">
        <v>绍兴市上虞区国有资本</v>
        <stp/>
        <stp>##V3_BDPV12</stp>
        <stp>1479341D CH Equity</stp>
        <stp>ISSUER</stp>
        <stp>[1.Weekly Download.xlsm]Coded!R47C37</stp>
        <tr r="AK47" s="14"/>
        <tr r="AK47" s="14"/>
      </tp>
      <tp t="s">
        <v>绍兴市上虞区国有资本</v>
        <stp/>
        <stp>##V3_BDPV12</stp>
        <stp>1479341D CH Equity</stp>
        <stp>ISSUER</stp>
        <stp>[1.Weekly Download.xlsm]Coded!R66C37</stp>
        <tr r="AK66" s="14"/>
        <tr r="AK66" s="14"/>
      </tp>
      <tp t="s">
        <v>13/7/2021</v>
        <stp/>
        <stp>##V3_BDPV12</stp>
        <stp>MO000A3KS070 Corp</stp>
        <stp>INT_ACC_DT</stp>
        <stp>[1.Weekly Download.xlsm]Coded!R184C47</stp>
        <tr r="AU184" s="14"/>
        <tr r="AU184" s="14"/>
        <tr r="AU184" s="14"/>
      </tp>
      <tp t="s">
        <v>金投国际(香港)有限公</v>
        <stp/>
        <stp>##V3_BDPV12</stp>
        <stp>1559977D HK Equity</stp>
        <stp>ISSUER</stp>
        <stp>[1.Weekly Download.xlsm]Coded!R10C37</stp>
        <tr r="AK10" s="14"/>
        <tr r="AK10" s="14"/>
      </tp>
      <tp t="s">
        <v>Baa2</v>
        <stp/>
        <stp>##V3_BDPV12</stp>
        <stp>600919 CH Equity</stp>
        <stp>RTG_MDY_FOREIGN_LT_BANK_DEPOSITS</stp>
        <stp>[1.Weekly Download.xlsm]SBLC Bank!R11C4</stp>
        <tr r="D11" s="32"/>
        <tr r="D11" s="32"/>
      </tp>
      <tp>
        <v>318.89999999999998</v>
        <stp/>
        <stp>##V3_BDPV12</stp>
        <stp>XS2229091124 Corp</stp>
        <stp>FIXED_REOFFER_SPRD_TO_GOVT_BENCH</stp>
        <stp>[1.Weekly Download.xlsm]Coded!R274C27</stp>
        <tr r="AA274" s="14"/>
        <tr r="AA274" s="14"/>
      </tp>
      <tp t="s">
        <v>BBB+</v>
        <stp/>
        <stp>##V3_BDPV12</stp>
        <stp>1359 HK Equity</stp>
        <stp>RTG_SP_LT_LC_ISSUER_CREDIT</stp>
        <stp>[1.Weekly Download.xlsm]Coded!R21C61</stp>
        <tr r="BI21" s="14"/>
        <tr r="BI21" s="14"/>
      </tp>
      <tp t="s">
        <v>BBB+</v>
        <stp/>
        <stp>##V3_BDPV12</stp>
        <stp>1359 HK Equity</stp>
        <stp>RTG_SP_LT_LC_ISSUER_CREDIT</stp>
        <stp>[1.Weekly Download.xlsm]Coded!R40C61</stp>
        <tr r="BI40" s="14"/>
        <tr r="BI40" s="14"/>
      </tp>
      <tp t="s">
        <v>#N/A N/A</v>
        <stp/>
        <stp>##V3_BDPV12</stp>
        <stp>600926 CH Equity</stp>
        <stp>RTG_MDY_LT_BANK_DEPOSITS</stp>
        <stp>[1.Weekly Download.xlsm]SBLC Bank!R19C5</stp>
        <tr r="E19" s="32"/>
      </tp>
      <tp t="s">
        <v>#N/A N/A</v>
        <stp/>
        <stp>##V3_BDPV12</stp>
        <stp>XS2110675860 Corp</stp>
        <stp>FIXED_REOFFER_SPRD_TO_GOVT_BENCH</stp>
        <stp>[1.Weekly Download.xlsm]Coded!R312C27</stp>
        <tr r="AA312" s="14"/>
      </tp>
      <tp t="s">
        <v>#N/A N/A</v>
        <stp/>
        <stp>##V3_BDPV12</stp>
        <stp>XS2379598175 Corp</stp>
        <stp>FIXED_REOFFER_SPRD_TO_GOVT_BENCH</stp>
        <stp>[1.Weekly Download.xlsm]Coded!R154C27</stp>
        <tr r="AA154" s="14"/>
      </tp>
      <tp t="s">
        <v>#N/A N/A</v>
        <stp/>
        <stp>##V3_BDPV12</stp>
        <stp>XS2358354012 Corp</stp>
        <stp>FIXED_REOFFER_SPRD_TO_GOVT_BENCH</stp>
        <stp>[1.Weekly Download.xlsm]Coded!R188C27</stp>
        <tr r="AA188" s="14"/>
      </tp>
      <tp t="s">
        <v>#N/A Field Not Applicable</v>
        <stp/>
        <stp>##V3_BDPV12</stp>
        <stp>G2380130 Corp</stp>
        <stp>FLT_SPREAD</stp>
        <stp>[1.Weekly Download.xlsm]Coded!R40C28</stp>
        <tr r="AB40" s="14"/>
      </tp>
      <tp t="s">
        <v>#N/A N/A</v>
        <stp/>
        <stp>##V3_BDPV12</stp>
        <stp>XS2471295969 Corp</stp>
        <stp>FIXED_REOFFER_SPRD_TO_GOVT_BENCH</stp>
        <stp>[1.Weekly Download.xlsm]Coded!R102C27</stp>
        <tr r="AA102" s="14"/>
      </tp>
      <tp t="s">
        <v>#N/A N/A</v>
        <stp/>
        <stp>##V3_BDPV12</stp>
        <stp>XS2199572111 Corp</stp>
        <stp>FIXED_REOFFER_SPRD_TO_GOVT_BENCH</stp>
        <stp>[1.Weekly Download.xlsm]Coded!R297C27</stp>
        <tr r="AA297" s="14"/>
      </tp>
      <tp>
        <v>150</v>
        <stp/>
        <stp>##V3_BDPV12</stp>
        <stp>XS2209330161 Corp</stp>
        <stp>FIXED_REOFFER_SPRD_TO_GOVT_BENCH</stp>
        <stp>[1.Weekly Download.xlsm]Coded!R288C27</stp>
        <tr r="AA288" s="14"/>
        <tr r="AA288" s="14"/>
      </tp>
      <tp>
        <v>110</v>
        <stp/>
        <stp>##V3_BDPV12</stp>
        <stp>XS2400951815 Corp</stp>
        <stp>FIXED_REOFFER_SPRD_TO_GOVT_BENCH</stp>
        <stp>[1.Weekly Download.xlsm]Coded!R130C27</stp>
        <tr r="AA130" s="14"/>
        <tr r="AA130" s="14"/>
      </tp>
      <tp>
        <v>225</v>
        <stp/>
        <stp>##V3_BDPV12</stp>
        <stp>XS2290959860 Corp</stp>
        <stp>FIXED_REOFFER_SPRD_TO_GOVT_BENCH</stp>
        <stp>[1.Weekly Download.xlsm]Coded!R251C27</stp>
        <tr r="AA251" s="14"/>
        <tr r="AA251" s="14"/>
      </tp>
      <tp>
        <v>85</v>
        <stp/>
        <stp>##V3_BDPV12</stp>
        <stp>XS2379487189 Corp</stp>
        <stp>FIXED_REOFFER_SPRD_TO_GOVT_BENCH</stp>
        <stp>[1.Weekly Download.xlsm]Coded!R159C27</stp>
        <tr r="AA159" s="14"/>
        <tr r="AA159" s="14"/>
      </tp>
      <tp t="s">
        <v>#N/A N/A</v>
        <stp/>
        <stp>##V3_BDPV12</stp>
        <stp>998 HK Equity</stp>
        <stp>RTG_MDY_FOREIGN_LT_BANK_DEPOSITS</stp>
        <stp>[1.Weekly Download.xlsm]Coded!R133C60</stp>
        <tr r="BH133" s="14"/>
      </tp>
      <tp t="s">
        <v>#N/A N/A</v>
        <stp/>
        <stp>##V3_BDPV12</stp>
        <stp>1810 HK Equity</stp>
        <stp>RTG_MDY_LT_CORP_FAMILY</stp>
        <stp>[1.Weekly Download.xlsm]Coded!R182C22</stp>
        <tr r="V182" s="14"/>
        <tr r="V182" s="14"/>
      </tp>
      <tp t="s">
        <v>#N/A N/A</v>
        <stp/>
        <stp>##V3_BDPV12</stp>
        <stp>1810 HK Equity</stp>
        <stp>RTG_MDY_LT_CORP_FAMILY</stp>
        <stp>[1.Weekly Download.xlsm]Coded!R183C22</stp>
        <tr r="V183" s="14"/>
        <tr r="V183" s="14"/>
      </tp>
      <tp t="s">
        <v>#N/A N/A</v>
        <stp/>
        <stp>##V3_BDPV12</stp>
        <stp>1800 HK Equity</stp>
        <stp>RTG_MDY_LT_CORP_FAMILY</stp>
        <stp>[1.Weekly Download.xlsm]Coded!R313C22</stp>
        <tr r="V313" s="14"/>
        <tr r="V313" s="14"/>
      </tp>
      <tp t="s">
        <v>#N/A N/A</v>
        <stp/>
        <stp>##V3_BDPV12</stp>
        <stp>1800 HK Equity</stp>
        <stp>RTG_MDY_LT_CORP_FAMILY</stp>
        <stp>[1.Weekly Download.xlsm]Coded!R314C22</stp>
        <tr r="V314" s="14"/>
        <tr r="V314" s="14"/>
      </tp>
      <tp t="s">
        <v>#N/A N/A</v>
        <stp/>
        <stp>##V3_BDPV12</stp>
        <stp>1186 HK Equity</stp>
        <stp>RTG_MDY_LT_CORP_FAMILY</stp>
        <stp>[1.Weekly Download.xlsm]Coded!R214C22</stp>
        <tr r="V214" s="14"/>
        <tr r="V214" s="14"/>
      </tp>
      <tp t="s">
        <v>#N/A N/A</v>
        <stp/>
        <stp>##V3_BDPV12</stp>
        <stp>1186 HK Equity</stp>
        <stp>RTG_MDY_LT_CORP_FAMILY</stp>
        <stp>[1.Weekly Download.xlsm]Coded!R213C22</stp>
        <tr r="V213" s="14"/>
        <tr r="V213" s="14"/>
      </tp>
      <tp t="s">
        <v>#N/A N/A</v>
        <stp/>
        <stp>##V3_BDPV12</stp>
        <stp>6099 HK Equity</stp>
        <stp>RTG_FITCH_LT_ISSUER_DEFAULT</stp>
        <stp>[1.Weekly Download.xlsm]Coded!R152C62</stp>
        <tr r="BJ152" s="14"/>
      </tp>
      <tp t="s">
        <v>BBB+</v>
        <stp/>
        <stp>##V3_BDPV12</stp>
        <stp>6066 HK Equity</stp>
        <stp>RTG_FITCH_LT_ISSUER_DEFAULT</stp>
        <stp>[1.Weekly Download.xlsm]Coded!R288C24</stp>
        <tr r="X288" s="14"/>
        <tr r="X288" s="14"/>
        <tr r="X288" s="14"/>
      </tp>
      <tp t="s">
        <v>BBB+</v>
        <stp/>
        <stp>##V3_BDPV12</stp>
        <stp>6066 HK Equity</stp>
        <stp>RTG_FITCH_LT_ISSUER_DEFAULT</stp>
        <stp>[1.Weekly Download.xlsm]Coded!R201C24</stp>
        <tr r="X201" s="14"/>
        <tr r="X201" s="14"/>
        <tr r="X201" s="14"/>
      </tp>
      <tp t="s">
        <v>#N/A N/A</v>
        <stp/>
        <stp>##V3_BDPV12</stp>
        <stp>2019 HK Equity</stp>
        <stp>RTG_FITCH_LT_ISSUER_DEFAULT</stp>
        <stp>[1.Weekly Download.xlsm]Coded!R260C62</stp>
        <tr r="BJ260" s="14"/>
      </tp>
      <tp t="s">
        <v>BBB+</v>
        <stp/>
        <stp>##V3_BDPV12</stp>
        <stp>6066 HK Equity</stp>
        <stp>RTG_FITCH_LT_ISSUER_DEFAULT</stp>
        <stp>[1.Weekly Download.xlsm]Coded!R288C62</stp>
        <tr r="BJ288" s="14"/>
        <tr r="BJ288" s="14"/>
      </tp>
      <tp t="s">
        <v>BBB+</v>
        <stp/>
        <stp>##V3_BDPV12</stp>
        <stp>6066 HK Equity</stp>
        <stp>RTG_FITCH_LT_ISSUER_DEFAULT</stp>
        <stp>[1.Weekly Download.xlsm]Coded!R201C62</stp>
        <tr r="BJ201" s="14"/>
        <tr r="BJ201" s="14"/>
      </tp>
      <tp t="s">
        <v>#N/A N/A</v>
        <stp/>
        <stp>##V3_BDPV12</stp>
        <stp>9668 HK Equity</stp>
        <stp>RTG_FITCH_LT_ISSUER_DEFAULT</stp>
        <stp>[1.Weekly Download.xlsm]SBLC Bank!R16C8</stp>
        <tr r="H16" s="32"/>
      </tp>
      <tp t="s">
        <v>A-u</v>
        <stp/>
        <stp>##V3_BDPV12</stp>
        <stp>3968 HK Equity</stp>
        <stp>RTG_FITCH_LT_ISSUER_DEFAULT</stp>
        <stp>[1.Weekly Download.xlsm]SBLC Bank!R8C8</stp>
        <tr r="H8" s="32"/>
        <tr r="H8" s="32"/>
        <tr r="H8" s="32"/>
      </tp>
      <tp t="s">
        <v>#N/A N/A</v>
        <stp/>
        <stp>##V3_BDPV12</stp>
        <stp>6058 HK Equity</stp>
        <stp>RTG_FITCH_LT_ISSUER_DEFAULT</stp>
        <stp>[1.Weekly Download.xlsm]Coded!R247C62</stp>
        <tr r="BJ247" s="14"/>
      </tp>
      <tp t="s">
        <v>#N/A N/A</v>
        <stp/>
        <stp>##V3_BDPV12</stp>
        <stp>HK0000732815 Corp</stp>
        <stp>GUARANTOR</stp>
        <stp>[1.Weekly Download.xlsm]Coded!R200C5</stp>
        <tr r="E200" s="14"/>
      </tp>
      <tp t="s">
        <v>#N/A N/A</v>
        <stp/>
        <stp>##V3_BDPV12</stp>
        <stp>XS2523255060 Corp</stp>
        <stp>RTG_SP</stp>
        <stp>[1.Weekly Download.xlsm]Coded!R87C9</stp>
        <tr r="I87" s="14"/>
      </tp>
      <tp t="s">
        <v>#N/A N/A</v>
        <stp/>
        <stp>##V3_BDPV12</stp>
        <stp>XS2502241412 Corp</stp>
        <stp>RTG_SP</stp>
        <stp>[1.Weekly Download.xlsm]Coded!R92C9</stp>
        <tr r="I92" s="14"/>
      </tp>
      <tp t="s">
        <v>#N/A Field Not Applicable</v>
        <stp/>
        <stp>##V3_BDPV12</stp>
        <stp>MO000A3KS070 Corp</stp>
        <stp>FLT_SPREAD</stp>
        <stp>[1.Weekly Download.xlsm]Coded!R184C28</stp>
        <tr r="AB184" s="14"/>
      </tp>
      <tp t="s">
        <v>Zhejiang Baron BVI Co Ltd</v>
        <stp/>
        <stp>##V3_BDPV12</stp>
        <stp>1648422D VI Equity</stp>
        <stp>ISSUER</stp>
        <stp>[1.Weekly Download.xlsm]Coded!R15C37</stp>
        <tr r="AK15" s="14"/>
        <tr r="AK15" s="14"/>
      </tp>
      <tp t="s">
        <v>青岛西海岸新区融合控</v>
        <stp/>
        <stp>##V3_BDPV12</stp>
        <stp>1748472D CH Equity</stp>
        <stp>ISSUER</stp>
        <stp>[1.Weekly Download.xlsm]Coded!R46C37</stp>
        <tr r="AK46" s="14"/>
        <tr r="AK46" s="14"/>
      </tp>
      <tp t="s">
        <v>青岛西海岸新区融合控</v>
        <stp/>
        <stp>##V3_BDPV12</stp>
        <stp>1748472D CH Equity</stp>
        <stp>ISSUER</stp>
        <stp>[1.Weekly Download.xlsm]Coded!R52C37</stp>
        <tr r="AK52" s="14"/>
        <tr r="AK52" s="14"/>
      </tp>
      <tp t="s">
        <v>招银国际租赁管理有限</v>
        <stp/>
        <stp>##V3_BDPV12</stp>
        <stp>1368648D HK Equity</stp>
        <stp>ISSUER</stp>
        <stp>[1.Weekly Download.xlsm]Coded!R30C37</stp>
        <tr r="AK30" s="14"/>
        <tr r="AK30" s="14"/>
      </tp>
      <tp t="s">
        <v>12/5/2021</v>
        <stp/>
        <stp>##V3_BDPV12</stp>
        <stp>USG3065HAB71 Corp</stp>
        <stp>INT_ACC_DT</stp>
        <stp>[1.Weekly Download.xlsm]Coded!R222C47</stp>
        <tr r="AU222" s="14"/>
        <tr r="AU222" s="14"/>
        <tr r="AU222" s="14"/>
      </tp>
      <tp t="s">
        <v>桂林经开投资控股有限</v>
        <stp/>
        <stp>##V3_BDPV12</stp>
        <stp>1868999D CH Equity</stp>
        <stp>ISSUER</stp>
        <stp>[1.Weekly Download.xlsm]Coded!R55C37</stp>
        <tr r="AK55" s="14"/>
        <tr r="AK55" s="14"/>
      </tp>
      <tp t="s">
        <v>#N/A N/A</v>
        <stp/>
        <stp>##V3_BDPV12</stp>
        <stp>MO000A3KX7V9 Corp</stp>
        <stp>RTG_SP_LT_FC_ISSUER_CREDIT</stp>
        <stp>[1.Weekly Download.xlsm]Coded!R127C15</stp>
        <tr r="O127" s="14"/>
      </tp>
      <tp t="s">
        <v>CNY</v>
        <stp/>
        <stp>##V3_BDPV12</stp>
        <stp>G228068 Corp</stp>
        <stp>CRNCY</stp>
        <stp>[1.Weekly Download.xlsm]Coded!R75C52</stp>
        <tr r="AZ75" s="14"/>
        <tr r="AZ75" s="14"/>
      </tp>
      <tp t="s">
        <v>CNY</v>
        <stp/>
        <stp>##V3_BDPV12</stp>
        <stp>G228069 Corp</stp>
        <stp>CRNCY</stp>
        <stp>[1.Weekly Download.xlsm]Coded!R76C52</stp>
        <tr r="AZ76" s="14"/>
        <tr r="AZ76" s="14"/>
      </tp>
      <tp t="s">
        <v>CNY</v>
        <stp/>
        <stp>##V3_BDPV12</stp>
        <stp>G228079 Corp</stp>
        <stp>CRNCY</stp>
        <stp>[1.Weekly Download.xlsm]Coded!R71C52</stp>
        <tr r="AZ71" s="14"/>
        <tr r="AZ71" s="14"/>
      </tp>
      <tp t="s">
        <v>CNY</v>
        <stp/>
        <stp>##V3_BDPV12</stp>
        <stp>G238070 Corp</stp>
        <stp>CRNCY</stp>
        <stp>[1.Weekly Download.xlsm]Coded!R54C52</stp>
        <tr r="AZ54" s="14"/>
        <tr r="AZ54" s="14"/>
      </tp>
      <tp t="s">
        <v>CNY</v>
        <stp/>
        <stp>##V3_BDPV12</stp>
        <stp>G238077 Corp</stp>
        <stp>CRNCY</stp>
        <stp>[1.Weekly Download.xlsm]Coded!R47C52</stp>
        <tr r="AZ47" s="14"/>
        <tr r="AZ47" s="14"/>
      </tp>
      <tp t="s">
        <v>CNY</v>
        <stp/>
        <stp>##V3_BDPV12</stp>
        <stp>G228048 Corp</stp>
        <stp>CRNCY</stp>
        <stp>[1.Weekly Download.xlsm]Coded!R77C52</stp>
        <tr r="AZ77" s="14"/>
        <tr r="AZ77" s="14"/>
      </tp>
      <tp t="s">
        <v>CNY</v>
        <stp/>
        <stp>##V3_BDPV12</stp>
        <stp>G238047 Corp</stp>
        <stp>CRNCY</stp>
        <stp>[1.Weekly Download.xlsm]Coded!R55C52</stp>
        <tr r="AZ55" s="14"/>
        <tr r="AZ55" s="14"/>
      </tp>
      <tp t="s">
        <v>CNY</v>
        <stp/>
        <stp>##V3_BDPV12</stp>
        <stp>G238046 Corp</stp>
        <stp>CRNCY</stp>
        <stp>[1.Weekly Download.xlsm]Coded!R56C52</stp>
        <tr r="AZ56" s="14"/>
        <tr r="AZ56" s="14"/>
      </tp>
      <tp t="s">
        <v>CNY</v>
        <stp/>
        <stp>##V3_BDPV12</stp>
        <stp>G238052 Corp</stp>
        <stp>CRNCY</stp>
        <stp>[1.Weekly Download.xlsm]Coded!R52C52</stp>
        <tr r="AZ52" s="14"/>
        <tr r="AZ52" s="14"/>
      </tp>
      <tp t="s">
        <v>CNY</v>
        <stp/>
        <stp>##V3_BDPV12</stp>
        <stp>G228021 Corp</stp>
        <stp>CRNCY</stp>
        <stp>[1.Weekly Download.xlsm]Coded!R83C52</stp>
        <tr r="AZ83" s="14"/>
        <tr r="AZ83" s="14"/>
      </tp>
      <tp t="s">
        <v>CNY</v>
        <stp/>
        <stp>##V3_BDPV12</stp>
        <stp>G238025 Corp</stp>
        <stp>CRNCY</stp>
        <stp>[1.Weekly Download.xlsm]Coded!R66C52</stp>
        <tr r="AZ66" s="14"/>
        <tr r="AZ66" s="14"/>
      </tp>
      <tp t="s">
        <v>CNY</v>
        <stp/>
        <stp>##V3_BDPV12</stp>
        <stp>G238027 Corp</stp>
        <stp>CRNCY</stp>
        <stp>[1.Weekly Download.xlsm]Coded!R68C52</stp>
        <tr r="AZ68" s="14"/>
        <tr r="AZ68" s="14"/>
      </tp>
      <tp t="s">
        <v>CNY</v>
        <stp/>
        <stp>##V3_BDPV12</stp>
        <stp>G238024 Corp</stp>
        <stp>CRNCY</stp>
        <stp>[1.Weekly Download.xlsm]Coded!R59C52</stp>
        <tr r="AZ59" s="14"/>
        <tr r="AZ59" s="14"/>
      </tp>
      <tp t="s">
        <v>CNY</v>
        <stp/>
        <stp>##V3_BDPV12</stp>
        <stp>G238039 Corp</stp>
        <stp>CRNCY</stp>
        <stp>[1.Weekly Download.xlsm]Coded!R58C52</stp>
        <tr r="AZ58" s="14"/>
        <tr r="AZ58" s="14"/>
      </tp>
      <tp t="s">
        <v>CNY</v>
        <stp/>
        <stp>##V3_BDPV12</stp>
        <stp>G228032 Corp</stp>
        <stp>CRNCY</stp>
        <stp>[1.Weekly Download.xlsm]Coded!R81C52</stp>
        <tr r="AZ81" s="14"/>
        <tr r="AZ81" s="14"/>
      </tp>
      <tp t="s">
        <v>CNY</v>
        <stp/>
        <stp>##V3_BDPV12</stp>
        <stp>G238030 Corp</stp>
        <stp>CRNCY</stp>
        <stp>[1.Weekly Download.xlsm]Coded!R64C52</stp>
        <tr r="AZ64" s="14"/>
        <tr r="AZ64" s="14"/>
      </tp>
      <tp t="s">
        <v>CNY</v>
        <stp/>
        <stp>##V3_BDPV12</stp>
        <stp>G238032 Corp</stp>
        <stp>CRNCY</stp>
        <stp>[1.Weekly Download.xlsm]Coded!R67C52</stp>
        <tr r="AZ67" s="14"/>
        <tr r="AZ67" s="14"/>
      </tp>
      <tp t="s">
        <v>CNY</v>
        <stp/>
        <stp>##V3_BDPV12</stp>
        <stp>G228006 Corp</stp>
        <stp>CRNCY</stp>
        <stp>[1.Weekly Download.xlsm]Coded!R94C52</stp>
        <tr r="AZ94" s="14"/>
        <tr r="AZ94" s="14"/>
      </tp>
      <tp t="s">
        <v>CNY</v>
        <stp/>
        <stp>##V3_BDPV12</stp>
        <stp>G228007 Corp</stp>
        <stp>CRNCY</stp>
        <stp>[1.Weekly Download.xlsm]Coded!R97C52</stp>
        <tr r="AZ97" s="14"/>
        <tr r="AZ97" s="14"/>
      </tp>
      <tp t="s">
        <v>CNY</v>
        <stp/>
        <stp>##V3_BDPV12</stp>
        <stp>G238008 Corp</stp>
        <stp>CRNCY</stp>
        <stp>[1.Weekly Download.xlsm]Coded!R53C52</stp>
        <tr r="AZ53" s="14"/>
        <tr r="AZ53" s="14"/>
      </tp>
      <tp t="s">
        <v>#N/A N/A</v>
        <stp/>
        <stp>##V3_BDPV12</stp>
        <stp>601169 CH Equity</stp>
        <stp>RTG_MDY_FOREIGN_LT_BANK_DEPOSITS</stp>
        <stp>[1.Weekly Download.xlsm]SBLC Bank!R17C4</stp>
        <tr r="D17" s="32"/>
      </tp>
      <tp t="s">
        <v>CNY</v>
        <stp/>
        <stp>##V3_BDPV12</stp>
        <stp>G228014 Corp</stp>
        <stp>CRNCY</stp>
        <stp>[1.Weekly Download.xlsm]Coded!R90C52</stp>
        <tr r="AZ90" s="14"/>
        <tr r="AZ90" s="14"/>
      </tp>
      <tp t="s">
        <v>CNY</v>
        <stp/>
        <stp>##V3_BDPV12</stp>
        <stp>G228012 Corp</stp>
        <stp>CRNCY</stp>
        <stp>[1.Weekly Download.xlsm]Coded!R91C52</stp>
        <tr r="AZ91" s="14"/>
        <tr r="AZ91" s="14"/>
      </tp>
      <tp t="s">
        <v>21/4/2024</v>
        <stp/>
        <stp>##V3_BDPV12</stp>
        <stp>G2380106 Corp</stp>
        <stp>NXT_CALL_DT</stp>
        <stp>[1.Weekly Download.xlsm]Coded!R44C50</stp>
        <tr r="AX44" s="14"/>
        <tr r="AX44" s="14"/>
        <tr r="AX44" s="14"/>
      </tp>
      <tp t="s">
        <v>#N/A N/A</v>
        <stp/>
        <stp>##V3_BDPV12</stp>
        <stp>HK0000744802 Corp</stp>
        <stp>RTG_MDY_FOREIGN_LT_BANK_DEPOSITS</stp>
        <stp>[1.Weekly Download.xlsm]Coded!R185C12</stp>
        <tr r="L185" s="14"/>
      </tp>
      <tp t="s">
        <v>#N/A N/A</v>
        <stp/>
        <stp>##V3_BDPV12</stp>
        <stp>HK0000732815 Corp</stp>
        <stp>RTG_MDY_FOREIGN_LT_BANK_DEPOSITS</stp>
        <stp>[1.Weekly Download.xlsm]Coded!R200C12</stp>
        <tr r="L200" s="14"/>
      </tp>
      <tp t="s">
        <v>CNY</v>
        <stp/>
        <stp>##V3_BDPV12</stp>
        <stp>G228084 Corp</stp>
        <stp>CRNCY</stp>
        <stp>[1.Weekly Download.xlsm]Coded!R74C52</stp>
        <tr r="AZ74" s="14"/>
        <tr r="AZ74" s="14"/>
      </tp>
      <tp t="s">
        <v>CNY</v>
        <stp/>
        <stp>##V3_BDPV12</stp>
        <stp>G228085 Corp</stp>
        <stp>CRNCY</stp>
        <stp>[1.Weekly Download.xlsm]Coded!R73C52</stp>
        <tr r="AZ73" s="14"/>
        <tr r="AZ73" s="14"/>
      </tp>
      <tp t="s">
        <v>CNY</v>
        <stp/>
        <stp>##V3_BDPV12</stp>
        <stp>G228086 Corp</stp>
        <stp>CRNCY</stp>
        <stp>[1.Weekly Download.xlsm]Coded!R72C52</stp>
        <tr r="AZ72" s="14"/>
        <tr r="AZ72" s="14"/>
      </tp>
      <tp t="s">
        <v>CNY</v>
        <stp/>
        <stp>##V3_BDPV12</stp>
        <stp>G238084 Corp</stp>
        <stp>CRNCY</stp>
        <stp>[1.Weekly Download.xlsm]Coded!R45C52</stp>
        <tr r="AZ45" s="14"/>
        <tr r="AZ45" s="14"/>
      </tp>
      <tp t="s">
        <v>XZ ECO TECH DEV</v>
        <stp/>
        <stp>##V3_BDPV12</stp>
        <stp>XS2664783565 Corp</stp>
        <stp>GUARANTOR</stp>
        <stp>[1.Weekly Download.xlsm]Coded!R6C5</stp>
        <tr r="E6" s="14"/>
        <tr r="E6" s="14"/>
      </tp>
      <tp t="s">
        <v>CNY</v>
        <stp/>
        <stp>##V3_BDPV12</stp>
        <stp>G238098 Corp</stp>
        <stp>CRNCY</stp>
        <stp>[1.Weekly Download.xlsm]Coded!R46C52</stp>
        <tr r="AZ46" s="14"/>
        <tr r="AZ46" s="14"/>
      </tp>
      <tp t="s">
        <v>CNY</v>
        <stp/>
        <stp>##V3_BDPV12</stp>
        <stp>G238096 Corp</stp>
        <stp>CRNCY</stp>
        <stp>[1.Weekly Download.xlsm]Coded!R50C52</stp>
        <tr r="AZ50" s="14"/>
        <tr r="AZ50" s="14"/>
      </tp>
      <tp t="s">
        <v>#N/A N/A</v>
        <stp/>
        <stp>##V3_BDPV12</stp>
        <stp>XS2266935993 Corp</stp>
        <stp>FIXED_REOFFER_SPRD_TO_GOVT_BENCH</stp>
        <stp>[1.Weekly Download.xlsm]Coded!R169C27</stp>
        <tr r="AA169" s="14"/>
      </tp>
      <tp t="s">
        <v>#N/A N/A</v>
        <stp/>
        <stp>##V3_BDPV12</stp>
        <stp>XS2664783565 Corp</stp>
        <stp>RTG_MOODY</stp>
        <stp>[1.Weekly Download.xlsm]Coded!R6C8</stp>
        <tr r="H6" s="14"/>
      </tp>
      <tp t="s">
        <v>#N/A N/A</v>
        <stp/>
        <stp>##V3_BDPV12</stp>
        <stp>XS2279822683 Corp</stp>
        <stp>FIXED_REOFFER_SPRD_TO_GOVT_BENCH</stp>
        <stp>[1.Weekly Download.xlsm]Coded!R256C27</stp>
        <tr r="AA256" s="14"/>
      </tp>
      <tp>
        <v>90</v>
        <stp/>
        <stp>##V3_BDPV12</stp>
        <stp>XS2469032630 Corp</stp>
        <stp>FIXED_REOFFER_SPRD_TO_GOVT_BENCH</stp>
        <stp>[1.Weekly Download.xlsm]Coded!R107C27</stp>
        <tr r="AA107" s="14"/>
        <tr r="AA107" s="14"/>
      </tp>
      <tp t="s">
        <v>#N/A N/A</v>
        <stp/>
        <stp>##V3_BDPV12</stp>
        <stp>XS2368463779 Corp</stp>
        <stp>FIXED_REOFFER_SPRD_TO_GOVT_BENCH</stp>
        <stp>[1.Weekly Download.xlsm]Coded!R177C27</stp>
        <tr r="AA177" s="14"/>
      </tp>
      <tp t="s">
        <v>#N/A N/A</v>
        <stp/>
        <stp>##V3_BDPV12</stp>
        <stp>XS2447542874 Corp</stp>
        <stp>FIXED_REOFFER_SPRD_TO_GOVT_BENCH</stp>
        <stp>[1.Weekly Download.xlsm]Coded!R112C27</stp>
        <tr r="AA112" s="14"/>
      </tp>
      <tp t="s">
        <v>#N/A Field Not Applicable</v>
        <stp/>
        <stp>##V3_BDPV12</stp>
        <stp>G2380140 Corp</stp>
        <stp>FLT_SPREAD</stp>
        <stp>[1.Weekly Download.xlsm]Coded!R37C28</stp>
        <tr r="AB37" s="14"/>
      </tp>
      <tp t="s">
        <v>#N/A N/A</v>
        <stp/>
        <stp>##V3_BDPV12</stp>
        <stp>XS2347769833 Corp</stp>
        <stp>FIXED_REOFFER_SPRD_TO_GOVT_BENCH</stp>
        <stp>[1.Weekly Download.xlsm]Coded!R204C27</stp>
        <tr r="AA204" s="14"/>
      </tp>
      <tp t="s">
        <v>#N/A N/A</v>
        <stp/>
        <stp>##V3_BDPV12</stp>
        <stp>XS2427980821 Corp</stp>
        <stp>FIXED_REOFFER_SPRD_TO_GOVT_BENCH</stp>
        <stp>[1.Weekly Download.xlsm]Coded!R114C27</stp>
        <tr r="AA114" s="14"/>
      </tp>
      <tp t="s">
        <v>#N/A N/A</v>
        <stp/>
        <stp>##V3_BDPV12</stp>
        <stp>G2380152 Corp</stp>
        <stp>RTG_SP_LT_FC_ISSUER_CREDIT</stp>
        <stp>[1.Weekly Download.xlsm]Coded!R34C15</stp>
        <tr r="O34" s="14"/>
      </tp>
      <tp t="s">
        <v>#N/A N/A</v>
        <stp/>
        <stp>##V3_BDPV12</stp>
        <stp>XS2278537787 Corp</stp>
        <stp>FIXED_REOFFER_SPRD_TO_GOVT_BENCH</stp>
        <stp>[1.Weekly Download.xlsm]Coded!R239C27</stp>
        <tr r="AA239" s="14"/>
      </tp>
      <tp t="s">
        <v>金辉控股</v>
        <stp/>
        <stp>##V3_BDPV12</stp>
        <stp>9993 HK Equity</stp>
        <stp>ISSUER</stp>
        <stp>[1.Weekly Download.xlsm]Coded!R149C37</stp>
        <tr r="AK149" s="14"/>
        <tr r="AK149" s="14"/>
      </tp>
      <tp t="s">
        <v>#N/A N/A</v>
        <stp/>
        <stp>##V3_BDPV12</stp>
        <stp>6066 HK Equity</stp>
        <stp>RTG_MDY_LT_CORP_FAMILY</stp>
        <stp>[1.Weekly Download.xlsm]Coded!R201C22</stp>
        <tr r="V201" s="14"/>
        <tr r="V201" s="14"/>
      </tp>
      <tp t="s">
        <v>#N/A N/A</v>
        <stp/>
        <stp>##V3_BDPV12</stp>
        <stp>6066 HK Equity</stp>
        <stp>RTG_MDY_LT_CORP_FAMILY</stp>
        <stp>[1.Weekly Download.xlsm]Coded!R288C22</stp>
        <tr r="V288" s="14"/>
        <tr r="V288" s="14"/>
      </tp>
      <tp t="s">
        <v>BBB+</v>
        <stp/>
        <stp>##V3_BDPV12</stp>
        <stp>2799 HK Equity</stp>
        <stp>RTG_FITCH_LT_ISSUER_DEFAULT</stp>
        <stp>[1.Weekly Download.xlsm]Coded!R291C62</stp>
        <tr r="BJ291" s="14"/>
        <tr r="BJ291" s="14"/>
      </tp>
      <tp t="s">
        <v>#N/A N/A</v>
        <stp/>
        <stp>##V3_BDPV12</stp>
        <stp>3698 HK Equity</stp>
        <stp>RTG_FITCH_LT_ISSUER_DEFAULT</stp>
        <stp>[1.Weekly Download.xlsm]SBLC Bank!R21C8</stp>
        <tr r="H21" s="32"/>
      </tp>
      <tp t="s">
        <v>WD</v>
        <stp/>
        <stp>##V3_BDPV12</stp>
        <stp>2768 HK Equity</stp>
        <stp>RTG_FITCH_LT_ISSUER_DEFAULT</stp>
        <stp>[1.Weekly Download.xlsm]Coded!R216C62</stp>
        <tr r="BJ216" s="14"/>
        <tr r="BJ216" s="14"/>
      </tp>
      <tp t="s">
        <v>WD</v>
        <stp/>
        <stp>##V3_BDPV12</stp>
        <stp>2768 HK Equity</stp>
        <stp>RTG_FITCH_LT_ISSUER_DEFAULT</stp>
        <stp>[1.Weekly Download.xlsm]Coded!R256C62</stp>
        <tr r="BJ256" s="14"/>
        <tr r="BJ256" s="14"/>
      </tp>
      <tp t="s">
        <v>WD</v>
        <stp/>
        <stp>##V3_BDPV12</stp>
        <stp>2772 HK Equity</stp>
        <stp>RTG_FITCH_LT_ISSUER_DEFAULT</stp>
        <stp>[1.Weekly Download.xlsm]Coded!R221C62</stp>
        <tr r="BJ221" s="14"/>
        <tr r="BJ221" s="14"/>
      </tp>
      <tp t="s">
        <v>WD</v>
        <stp/>
        <stp>##V3_BDPV12</stp>
        <stp>2772 HK Equity</stp>
        <stp>RTG_FITCH_LT_ISSUER_DEFAULT</stp>
        <stp>[1.Weekly Download.xlsm]Coded!R271C62</stp>
        <tr r="BJ271" s="14"/>
        <tr r="BJ271" s="14"/>
      </tp>
      <tp t="s">
        <v>WD</v>
        <stp/>
        <stp>##V3_BDPV12</stp>
        <stp>2772 HK Equity</stp>
        <stp>RTG_FITCH_LT_ISSUER_DEFAULT</stp>
        <stp>[1.Weekly Download.xlsm]Coded!R254C62</stp>
        <tr r="BJ254" s="14"/>
        <tr r="BJ254" s="14"/>
      </tp>
      <tp t="s">
        <v>WD</v>
        <stp/>
        <stp>##V3_BDPV12</stp>
        <stp>2768 HK Equity</stp>
        <stp>RTG_FITCH_LT_ISSUER_DEFAULT</stp>
        <stp>[1.Weekly Download.xlsm]Coded!R177C62</stp>
        <tr r="BJ177" s="14"/>
        <tr r="BJ177" s="14"/>
      </tp>
      <tp t="s">
        <v>#N/A N/A</v>
        <stp/>
        <stp>##V3_BDPV12</stp>
        <stp>XS2502812857 Corp</stp>
        <stp>RTG_SP</stp>
        <stp>[1.Weekly Download.xlsm]Coded!R89C9</stp>
        <tr r="I89" s="14"/>
      </tp>
      <tp t="s">
        <v>#N/A N/A</v>
        <stp/>
        <stp>##V3_BDPV12</stp>
        <stp>XS2623993974 Corp</stp>
        <stp>RTG_SP</stp>
        <stp>[1.Weekly Download.xlsm]Coded!R29C9</stp>
        <tr r="I29" s="14"/>
      </tp>
      <tp t="s">
        <v>#N/A N/A</v>
        <stp/>
        <stp>##V3_BDPV12</stp>
        <stp>XS2634238526 Corp</stp>
        <stp>RTG_SP</stp>
        <stp>[1.Weekly Download.xlsm]Coded!R32C9</stp>
        <tr r="I32" s="14"/>
      </tp>
      <tp t="s">
        <v>A</v>
        <stp/>
        <stp>##V3_BDPV12</stp>
        <stp>XS2677539541 Corp</stp>
        <stp>RTG_SP</stp>
        <stp>[1.Weekly Download.xlsm]Coded!R11C9</stp>
        <tr r="I11" s="14"/>
        <tr r="I11" s="14"/>
      </tp>
      <tp>
        <v>150</v>
        <stp/>
        <stp>##V3_BDPV12</stp>
        <stp>USG8850LAG52 Corp</stp>
        <stp>SPREAD_TO_TSY_ISSUE</stp>
        <stp>[1.Weekly Download.xlsm]Coded!R276C26</stp>
        <tr r="Z276" s="14"/>
        <tr r="Z276" s="14"/>
      </tp>
      <tp>
        <v>115</v>
        <stp/>
        <stp>##V3_BDPV12</stp>
        <stp>USG8850LAF79 Corp</stp>
        <stp>SPREAD_TO_TSY_ISSUE</stp>
        <stp>[1.Weekly Download.xlsm]Coded!R275C26</stp>
        <tr r="Z275" s="14"/>
        <tr r="Z275" s="14"/>
      </tp>
      <tp t="s">
        <v>22/9/2020</v>
        <stp/>
        <stp>##V3_BDPV12</stp>
        <stp>USG8850LAF79 Corp</stp>
        <stp>INT_ACC_DT</stp>
        <stp>[1.Weekly Download.xlsm]Coded!R275C47</stp>
        <tr r="AU275" s="14"/>
        <tr r="AU275" s="14"/>
        <tr r="AU275" s="14"/>
      </tp>
      <tp t="s">
        <v>#N/A N/A</v>
        <stp/>
        <stp>##V3_BDPV12</stp>
        <stp>XS2671498447 Corp</stp>
        <stp>GUARANTOR</stp>
        <stp>[1.Weekly Download.xlsm]Coded!R4C5</stp>
        <tr r="E4" s="14"/>
      </tp>
      <tp t="s">
        <v>HK</v>
        <stp/>
        <stp>##V3_BDPV12</stp>
        <stp>337 HK Equity</stp>
        <stp>EQY_PRIM_SECURITY_PRIM_EXCH</stp>
        <stp>[1.Weekly Download.xlsm]Coded!R205C35</stp>
        <tr r="AI205" s="14"/>
        <tr r="AI205" s="14"/>
      </tp>
      <tp>
        <v>175</v>
        <stp/>
        <stp>##V3_BDPV12</stp>
        <stp>XS2407007942 Corp</stp>
        <stp>FIXED_REOFFER_SPRD_TO_GOVT_BENCH</stp>
        <stp>[1.Weekly Download.xlsm]Coded!R131C27</stp>
        <tr r="AA131" s="14"/>
        <tr r="AA131" s="14"/>
      </tp>
      <tp t="s">
        <v>#N/A N/A</v>
        <stp/>
        <stp>##V3_BDPV12</stp>
        <stp>XS2347497906 Corp</stp>
        <stp>FIXED_REOFFER_SPRD_TO_GOVT_BENCH</stp>
        <stp>[1.Weekly Download.xlsm]Coded!R196C27</stp>
        <tr r="AA196" s="14"/>
      </tp>
      <tp t="s">
        <v>#N/A Field Not Applicable</v>
        <stp/>
        <stp>##V3_BDPV12</stp>
        <stp>G2380152 Corp</stp>
        <stp>FLT_SPREAD</stp>
        <stp>[1.Weekly Download.xlsm]Coded!R34C28</stp>
        <tr r="AB34" s="14"/>
      </tp>
      <tp t="s">
        <v>#N/A N/A</v>
        <stp/>
        <stp>##V3_BDPV12</stp>
        <stp>XS2671498447 Corp</stp>
        <stp>RTG_MOODY</stp>
        <stp>[1.Weekly Download.xlsm]Coded!R4C8</stp>
        <tr r="H4" s="14"/>
      </tp>
      <tp t="s">
        <v>A2</v>
        <stp/>
        <stp>##V3_BDPV12</stp>
        <stp>3328 HK Equity</stp>
        <stp>RTG_MDY_FOREIGN_LT_BANK_DEPOSITS</stp>
        <stp>[1.Weekly Download.xlsm]Coded!R14C60</stp>
        <tr r="BH14" s="14"/>
        <tr r="BH14" s="14"/>
      </tp>
      <tp t="s">
        <v>A2</v>
        <stp/>
        <stp>##V3_BDPV12</stp>
        <stp>3328 HK Equity</stp>
        <stp>RTG_MDY_FOREIGN_LT_BANK_DEPOSITS</stp>
        <stp>[1.Weekly Download.xlsm]Coded!R63C60</stp>
        <tr r="BH63" s="14"/>
        <tr r="BH63" s="14"/>
      </tp>
      <tp t="s">
        <v>A2</v>
        <stp/>
        <stp>##V3_BDPV12</stp>
        <stp>3328 HK Equity</stp>
        <stp>RTG_MDY_FOREIGN_LT_BANK_DEPOSITS</stp>
        <stp>[1.Weekly Download.xlsm]Coded!R78C60</stp>
        <tr r="BH78" s="14"/>
        <tr r="BH78" s="14"/>
      </tp>
      <tp t="s">
        <v>A2</v>
        <stp/>
        <stp>##V3_BDPV12</stp>
        <stp>3328 HK Equity</stp>
        <stp>RTG_MDY_FOREIGN_LT_BANK_DEPOSITS</stp>
        <stp>[1.Weekly Download.xlsm]Coded!R75C60</stp>
        <tr r="BH75" s="14"/>
        <tr r="BH75" s="14"/>
      </tp>
      <tp>
        <v>47</v>
        <stp/>
        <stp>##V3_BDPV12</stp>
        <stp>XS2359947715 Corp</stp>
        <stp>FIXED_REOFFER_SPRD_TO_GOVT_BENCH</stp>
        <stp>[1.Weekly Download.xlsm]Coded!R186C27</stp>
        <tr r="AA186" s="14"/>
        <tr r="AA186" s="14"/>
      </tp>
      <tp t="s">
        <v>#N/A N/A</v>
        <stp/>
        <stp>##V3_BDPV12</stp>
        <stp>XS2127837909 Corp</stp>
        <stp>FIXED_REOFFER_SPRD_TO_GOVT_BENCH</stp>
        <stp>[1.Weekly Download.xlsm]Coded!R285C27</stp>
        <tr r="AA285" s="14"/>
      </tp>
      <tp t="s">
        <v>#N/A N/A</v>
        <stp/>
        <stp>##V3_BDPV12</stp>
        <stp>XS2249848719 Corp</stp>
        <stp>FIXED_REOFFER_SPRD_TO_GOVT_BENCH</stp>
        <stp>[1.Weekly Download.xlsm]Coded!R241C27</stp>
        <tr r="AA241" s="14"/>
      </tp>
      <tp t="s">
        <v>#N/A N/A</v>
        <stp/>
        <stp>##V3_BDPV12</stp>
        <stp>1359 HK Equity</stp>
        <stp>RTG_MDY_FOREIGN_LT_BANK_DEPOSITS</stp>
        <stp>[1.Weekly Download.xlsm]Coded!R21C60</stp>
        <tr r="BH21" s="14"/>
      </tp>
      <tp t="s">
        <v>#N/A N/A</v>
        <stp/>
        <stp>##V3_BDPV12</stp>
        <stp>1359 HK Equity</stp>
        <stp>RTG_MDY_FOREIGN_LT_BANK_DEPOSITS</stp>
        <stp>[1.Weekly Download.xlsm]Coded!R40C60</stp>
        <tr r="BH40" s="14"/>
      </tp>
      <tp t="s">
        <v>#N/A N/A</v>
        <stp/>
        <stp>##V3_BDPV12</stp>
        <stp>G2380140 Corp</stp>
        <stp>RTG_SP_LT_FC_ISSUER_CREDIT</stp>
        <stp>[1.Weekly Download.xlsm]Coded!R37C15</stp>
        <tr r="O37" s="14"/>
      </tp>
      <tp t="s">
        <v>BIDU US</v>
        <stp/>
        <stp>##V3_BDPV12</stp>
        <stp>US056752AV05 Corp</stp>
        <stp>ISSUER_EQUITY_TICKER</stp>
        <stp>[1.Weekly Download.xlsm]Coded!R164C35</stp>
        <tr r="AI164" s="14"/>
        <tr r="AI164" s="14"/>
      </tp>
      <tp t="s">
        <v>BIDU US</v>
        <stp/>
        <stp>##V3_BDPV12</stp>
        <stp>US056752AV05 Corp</stp>
        <stp>ISSUER_EQUITY_TICKER</stp>
        <stp>[1.Weekly Download.xlsm]Coded!R164C37</stp>
        <tr r="AK164" s="14"/>
        <tr r="AK164" s="14"/>
      </tp>
      <tp t="s">
        <v>Baa2</v>
        <stp/>
        <stp>##V3_BDPV12</stp>
        <stp>HK0000732815 Corp</stp>
        <stp>RTG_MOODY</stp>
        <stp>[1.Weekly Download.xlsm]Coded!R200C8</stp>
        <tr r="H200" s="14"/>
        <tr r="H200" s="14"/>
      </tp>
      <tp t="s">
        <v>#N/A N/A</v>
        <stp/>
        <stp>##V3_BDPV12</stp>
        <stp>9668 HK Equity</stp>
        <stp>RTG_FITCH_LT_ISSUER_DEFAULT</stp>
        <stp>[1.Weekly Download.xlsm]Coded!R134C62</stp>
        <tr r="BJ134" s="14"/>
      </tp>
      <tp t="s">
        <v>#N/A N/A</v>
        <stp/>
        <stp>##V3_BDPV12</stp>
        <stp>XS2541678780 Corp</stp>
        <stp>RTG_SP</stp>
        <stp>[1.Weekly Download.xlsm]Coded!R84C9</stp>
        <tr r="I84" s="14"/>
      </tp>
      <tp t="s">
        <v>#N/A N/A</v>
        <stp/>
        <stp>##V3_BDPV12</stp>
        <stp>XS2644758133 Corp</stp>
        <stp>RTG_SP</stp>
        <stp>[1.Weekly Download.xlsm]Coded!R27C9</stp>
        <tr r="I27" s="14"/>
      </tp>
      <tp t="s">
        <v>#N/A N/A</v>
        <stp/>
        <stp>##V3_BDPV12</stp>
        <stp>XS2623522930 Corp</stp>
        <stp>RTG_SP</stp>
        <stp>[1.Weekly Download.xlsm]Coded!R38C9</stp>
        <tr r="I38" s="14"/>
      </tp>
      <tp t="s">
        <v>#N/A N/A</v>
        <stp/>
        <stp>##V3_BDPV12</stp>
        <stp>XS2589270953 Corp</stp>
        <stp>RTG_SP</stp>
        <stp>[1.Weekly Download.xlsm]Coded!R62C9</stp>
        <tr r="I62" s="14"/>
      </tp>
      <tp t="s">
        <v>#N/A N/A</v>
        <stp/>
        <stp>##V3_BDPV12</stp>
        <stp>XS2639510341 Corp</stp>
        <stp>RTG_SP</stp>
        <stp>[1.Weekly Download.xlsm]Coded!R28C9</stp>
        <tr r="I28" s="14"/>
      </tp>
      <tp t="s">
        <v>#N/A Field Not Applicable</v>
        <stp/>
        <stp>##V3_BDPV12</stp>
        <stp>USG8850LAF79 Corp</stp>
        <stp>FLT_SPREAD</stp>
        <stp>[1.Weekly Download.xlsm]Coded!R275C28</stp>
        <tr r="AB275" s="14"/>
      </tp>
      <tp t="s">
        <v>#N/A N/A</v>
        <stp/>
        <stp>##V3_BDPV12</stp>
        <stp>MO000A3KS070 Corp</stp>
        <stp>RTG_MOODY_LONG_TERM</stp>
        <stp>[1.Weekly Download.xlsm]Coded!R184C13</stp>
        <tr r="M184" s="14"/>
      </tp>
      <tp t="s">
        <v>NR</v>
        <stp/>
        <stp>##V3_BDPV12</stp>
        <stp>MO000A3KX7V9 Corp</stp>
        <stp>RTG_FITCH</stp>
        <stp>[1.Weekly Download.xlsm]Coded!R127C10</stp>
        <tr r="J127" s="14"/>
        <tr r="J127" s="14"/>
      </tp>
      <tp t="s">
        <v>0956443D CH</v>
        <stp/>
        <stp>##V3_BDPV12</stp>
        <stp>G2380105 Corp</stp>
        <stp>ISSUER_EQUITY_TICKER</stp>
        <stp>[1.Weekly Download.xlsm]Coded!R35C37</stp>
        <tr r="AK35" s="14"/>
        <tr r="AK35" s="14"/>
      </tp>
      <tp t="s">
        <v>0956443D CH</v>
        <stp/>
        <stp>##V3_BDPV12</stp>
        <stp>G2380105 Corp</stp>
        <stp>ISSUER_EQUITY_TICKER</stp>
        <stp>[1.Weekly Download.xlsm]Coded!R35C35</stp>
        <tr r="AI35" s="14"/>
      </tp>
      <tp t="s">
        <v>KETDZZ CH</v>
        <stp/>
        <stp>##V3_BDPV12</stp>
        <stp>G2380140 Corp</stp>
        <stp>ISSUER_EQUITY_TICKER</stp>
        <stp>[1.Weekly Download.xlsm]Coded!R37C37</stp>
        <tr r="AK37" s="14"/>
        <tr r="AK37" s="14"/>
      </tp>
      <tp t="s">
        <v>1790077D HK</v>
        <stp/>
        <stp>##V3_BDPV12</stp>
        <stp>G2380130 Corp</stp>
        <stp>ISSUER_EQUITY_TICKER</stp>
        <stp>[1.Weekly Download.xlsm]Coded!R40C37</stp>
        <tr r="AK40" s="14"/>
        <tr r="AK40" s="14"/>
      </tp>
      <tp t="s">
        <v>1852682D CH</v>
        <stp/>
        <stp>##V3_BDPV12</stp>
        <stp>G2380160 Corp</stp>
        <stp>ISSUER_EQUITY_TICKER</stp>
        <stp>[1.Weekly Download.xlsm]Coded!R33C35</stp>
        <tr r="AI33" s="14"/>
      </tp>
      <tp t="s">
        <v>2250225D CH</v>
        <stp/>
        <stp>##V3_BDPV12</stp>
        <stp>G2380100 Corp</stp>
        <stp>ISSUER_EQUITY_TICKER</stp>
        <stp>[1.Weekly Download.xlsm]Coded!R48C35</stp>
        <tr r="AI48" s="14"/>
      </tp>
      <tp t="s">
        <v>2250225D CH</v>
        <stp/>
        <stp>##V3_BDPV12</stp>
        <stp>G2380152 Corp</stp>
        <stp>ISSUER_EQUITY_TICKER</stp>
        <stp>[1.Weekly Download.xlsm]Coded!R34C37</stp>
        <tr r="AK34" s="14"/>
        <tr r="AK34" s="14"/>
      </tp>
      <tp t="s">
        <v>1235551D HK</v>
        <stp/>
        <stp>##V3_BDPV12</stp>
        <stp>G2380106 Corp</stp>
        <stp>ISSUER_EQUITY_TICKER</stp>
        <stp>[1.Weekly Download.xlsm]Coded!R44C35</stp>
        <tr r="AI44" s="14"/>
      </tp>
      <tp t="s">
        <v>KETDZZ CH</v>
        <stp/>
        <stp>##V3_BDPV12</stp>
        <stp>G2380140 Corp</stp>
        <stp>ISSUER_EQUITY_TICKER</stp>
        <stp>[1.Weekly Download.xlsm]Coded!R37C35</stp>
        <tr r="AI37" s="14"/>
      </tp>
      <tp t="s">
        <v>1790077D HK</v>
        <stp/>
        <stp>##V3_BDPV12</stp>
        <stp>G2380130 Corp</stp>
        <stp>ISSUER_EQUITY_TICKER</stp>
        <stp>[1.Weekly Download.xlsm]Coded!R40C35</stp>
        <tr r="AI40" s="14"/>
      </tp>
      <tp t="s">
        <v>1852682D CH</v>
        <stp/>
        <stp>##V3_BDPV12</stp>
        <stp>G2380160 Corp</stp>
        <stp>ISSUER_EQUITY_TICKER</stp>
        <stp>[1.Weekly Download.xlsm]Coded!R33C37</stp>
        <tr r="AK33" s="14"/>
        <tr r="AK33" s="14"/>
      </tp>
      <tp t="s">
        <v>2250225D CH</v>
        <stp/>
        <stp>##V3_BDPV12</stp>
        <stp>G2380100 Corp</stp>
        <stp>ISSUER_EQUITY_TICKER</stp>
        <stp>[1.Weekly Download.xlsm]Coded!R48C37</stp>
        <tr r="AK48" s="14"/>
        <tr r="AK48" s="14"/>
      </tp>
      <tp t="s">
        <v>2250225D CH</v>
        <stp/>
        <stp>##V3_BDPV12</stp>
        <stp>G2380152 Corp</stp>
        <stp>ISSUER_EQUITY_TICKER</stp>
        <stp>[1.Weekly Download.xlsm]Coded!R34C35</stp>
        <tr r="AI34" s="14"/>
      </tp>
      <tp t="s">
        <v>1235551D HK</v>
        <stp/>
        <stp>##V3_BDPV12</stp>
        <stp>G2380106 Corp</stp>
        <stp>ISSUER_EQUITY_TICKER</stp>
        <stp>[1.Weekly Download.xlsm]Coded!R44C37</stp>
        <tr r="AK44" s="14"/>
        <tr r="AK44" s="14"/>
      </tp>
      <tp>
        <v>85</v>
        <stp/>
        <stp>##V3_BDPV12</stp>
        <stp>XS2405490850 Corp</stp>
        <stp>FIXED_REOFFER_SPRD_TO_GOVT_BENCH</stp>
        <stp>[1.Weekly Download.xlsm]Coded!R134C27</stp>
        <tr r="AA134" s="14"/>
        <tr r="AA134" s="14"/>
      </tp>
      <tp t="s">
        <v>#N/A N/A</v>
        <stp/>
        <stp>##V3_BDPV12</stp>
        <stp>G238008 Corp</stp>
        <stp>RTG_FITCH_LT_ISSUER_DEFAULT</stp>
        <stp>[1.Weekly Download.xlsm]Coded!R53C16</stp>
        <tr r="P53" s="14"/>
      </tp>
      <tp t="s">
        <v>#N/A N/A</v>
        <stp/>
        <stp>##V3_BDPV12</stp>
        <stp>G238098 Corp</stp>
        <stp>RTG_FITCH_LT_ISSUER_DEFAULT</stp>
        <stp>[1.Weekly Download.xlsm]Coded!R46C16</stp>
        <tr r="P46" s="14"/>
      </tp>
      <tp t="s">
        <v>#N/A N/A</v>
        <stp/>
        <stp>##V3_BDPV12</stp>
        <stp>G228079 Corp</stp>
        <stp>RTG_FITCH_LT_ISSUER_DEFAULT</stp>
        <stp>[1.Weekly Download.xlsm]Coded!R71C16</stp>
        <tr r="P71" s="14"/>
      </tp>
      <tp t="s">
        <v>#N/A N/A</v>
        <stp/>
        <stp>##V3_BDPV12</stp>
        <stp>G228069 Corp</stp>
        <stp>RTG_FITCH_LT_ISSUER_DEFAULT</stp>
        <stp>[1.Weekly Download.xlsm]Coded!R76C16</stp>
        <tr r="P76" s="14"/>
      </tp>
      <tp t="s">
        <v>N</v>
        <stp/>
        <stp>##V3_BDPV12</stp>
        <stp>USY77108AD33 Corp</stp>
        <stp>GREEN_BOND_LOAN_INDICATOR</stp>
        <stp>[1.Weekly Download.xlsm]Coded!R183C55</stp>
        <tr r="BC183" s="14"/>
        <tr r="BC183" s="14"/>
      </tp>
      <tp t="s">
        <v>10/1/2023</v>
        <stp/>
        <stp>##V3_BDPV12</stp>
        <stp>HK0000898319 Corp</stp>
        <stp>SECURITY_PRICING_DATE</stp>
        <stp>[1.Weekly Download.xlsm]Coded!R70C3</stp>
        <tr r="C70" s="14"/>
        <tr r="C70" s="14"/>
      </tp>
      <tp t="s">
        <v>#N/A Field Not Applicable</v>
        <stp/>
        <stp>##V3_BDPV12</stp>
        <stp>G2380160 Corp</stp>
        <stp>FLT_SPREAD</stp>
        <stp>[1.Weekly Download.xlsm]Coded!R33C28</stp>
        <tr r="AB33" s="14"/>
      </tp>
      <tp t="s">
        <v>#N/A N/A</v>
        <stp/>
        <stp>##V3_BDPV12</stp>
        <stp>XS2349205455 Corp</stp>
        <stp>FIXED_REOFFER_SPRD_TO_GOVT_BENCH</stp>
        <stp>[1.Weekly Download.xlsm]Coded!R197C27</stp>
        <tr r="AA197" s="14"/>
      </tp>
      <tp t="s">
        <v>#N/A N/A</v>
        <stp/>
        <stp>##V3_BDPV12</stp>
        <stp>6066 HK Equity</stp>
        <stp>RTG_MDY_FOREIGN_LT_BANK_DEPOSITS</stp>
        <stp>[1.Weekly Download.xlsm]Coded!R43C20</stp>
        <tr r="T43" s="14"/>
        <tr r="T43" s="14"/>
      </tp>
      <tp t="s">
        <v>#N/A N/A</v>
        <stp/>
        <stp>##V3_BDPV12</stp>
        <stp>6066 HK Equity</stp>
        <stp>RTG_MDY_FOREIGN_LT_BANK_DEPOSITS</stp>
        <stp>[1.Weekly Download.xlsm]Coded!R42C20</stp>
        <tr r="T42" s="14"/>
        <tr r="T42" s="14"/>
      </tp>
      <tp>
        <v>225.6</v>
        <stp/>
        <stp>##V3_BDPV12</stp>
        <stp>XS2269194499 Corp</stp>
        <stp>FIXED_REOFFER_SPRD_TO_GOVT_BENCH</stp>
        <stp>[1.Weekly Download.xlsm]Coded!R234C27</stp>
        <tr r="AA234" s="14"/>
        <tr r="AA234" s="14"/>
      </tp>
      <tp>
        <v>93</v>
        <stp/>
        <stp>##V3_BDPV12</stp>
        <stp>XS2208843503 Corp</stp>
        <stp>FIXED_REOFFER_SPRD_TO_GOVT_BENCH</stp>
        <stp>[1.Weekly Download.xlsm]Coded!R286C27</stp>
        <tr r="AA286" s="14"/>
        <tr r="AA286" s="14"/>
      </tp>
      <tp t="s">
        <v>#N/A N/A</v>
        <stp/>
        <stp>##V3_BDPV12</stp>
        <stp>6066 HK Equity</stp>
        <stp>RTG_MDY_FOREIGN_LT_BANK_DEPOSITS</stp>
        <stp>[1.Weekly Download.xlsm]Coded!R43C60</stp>
        <tr r="BH43" s="14"/>
      </tp>
      <tp t="s">
        <v>#N/A N/A</v>
        <stp/>
        <stp>##V3_BDPV12</stp>
        <stp>6066 HK Equity</stp>
        <stp>RTG_MDY_FOREIGN_LT_BANK_DEPOSITS</stp>
        <stp>[1.Weekly Download.xlsm]Coded!R42C60</stp>
        <tr r="BH42" s="14"/>
      </tp>
      <tp t="s">
        <v>1660312D CH</v>
        <stp/>
        <stp>##V3_BDPV12</stp>
        <stp>MO000A3KX7V9 Corp</stp>
        <stp>GUARANTOR_EQY_TICKER</stp>
        <stp>[1.Weekly Download.xlsm]Coded!R127C18</stp>
        <tr r="R127" s="14"/>
        <tr r="R127" s="14"/>
        <tr r="R127" s="14"/>
        <tr r="R127" s="14"/>
      </tp>
      <tp t="s">
        <v>WD</v>
        <stp/>
        <stp>##V3_BDPV12</stp>
        <stp>2599 HK Equity</stp>
        <stp>RTG_FITCH_LT_ISSUER_DEFAULT</stp>
        <stp>[1.Weekly Download.xlsm]Coded!R196C62</stp>
        <tr r="BJ196" s="14"/>
        <tr r="BJ196" s="14"/>
      </tp>
      <tp t="s">
        <v>BIDU US</v>
        <stp/>
        <stp>##V3_BDPV12</stp>
        <stp>US056752AU22 Corp</stp>
        <stp>ISSUER_EQUITY_TICKER</stp>
        <stp>[1.Weekly Download.xlsm]Coded!R165C37</stp>
        <tr r="AK165" s="14"/>
        <tr r="AK165" s="14"/>
      </tp>
      <tp t="s">
        <v>BIDU US</v>
        <stp/>
        <stp>##V3_BDPV12</stp>
        <stp>US056752AU22 Corp</stp>
        <stp>ISSUER_EQUITY_TICKER</stp>
        <stp>[1.Weekly Download.xlsm]Coded!R165C35</stp>
        <tr r="AI165" s="14"/>
        <tr r="AI165" s="14"/>
      </tp>
      <tp t="s">
        <v>#N/A N/A</v>
        <stp/>
        <stp>##V3_BDPV12</stp>
        <stp>XS2587421681 Corp</stp>
        <stp>RTG_SP</stp>
        <stp>[1.Weekly Download.xlsm]Coded!R60C9</stp>
        <tr r="I60" s="14"/>
      </tp>
      <tp t="s">
        <v>#N/A N/A</v>
        <stp/>
        <stp>##V3_BDPV12</stp>
        <stp>HK0000744802 Corp</stp>
        <stp>GUARANTOR</stp>
        <stp>[1.Weekly Download.xlsm]Coded!R185C5</stp>
        <tr r="E185" s="14"/>
      </tp>
      <tp t="s">
        <v>#N/A N/A</v>
        <stp/>
        <stp>##V3_BDPV12</stp>
        <stp>XS2543377068 Corp</stp>
        <stp>RTG_SP</stp>
        <stp>[1.Weekly Download.xlsm]Coded!R82C9</stp>
        <tr r="I82" s="14"/>
      </tp>
      <tp t="s">
        <v>#N/A N/A</v>
        <stp/>
        <stp>##V3_BDPV12</stp>
        <stp>MO000A3KS070 Corp</stp>
        <stp>SPREAD_TO_TSY_ISSUE</stp>
        <stp>[1.Weekly Download.xlsm]Coded!R184C26</stp>
        <tr r="Z184" s="14"/>
      </tp>
      <tp t="s">
        <v>HK</v>
        <stp/>
        <stp>##V3_BDPV12</stp>
        <stp>165 HK Equity</stp>
        <stp>EQY_PRIM_SECURITY_PRIM_EXCH</stp>
        <stp>[1.Weekly Download.xlsm]Coded!R272C35</stp>
        <tr r="AI272" s="14"/>
        <tr r="AI272" s="14"/>
      </tp>
      <tp t="s">
        <v>Baa3</v>
        <stp/>
        <stp>##V3_BDPV12</stp>
        <stp>601009 CH Equity</stp>
        <stp>RTG_MDY_FOREIGN_LT_BANK_DEPOSITS</stp>
        <stp>[1.Weekly Download.xlsm]SBLC Bank!R14C4</stp>
        <tr r="D14" s="32"/>
        <tr r="D14" s="32"/>
      </tp>
      <tp t="s">
        <v>#N/A Field Not Applicable</v>
        <stp/>
        <stp>##V3_BDPV12</stp>
        <stp>G2380105 Corp</stp>
        <stp>NXT_CALL_DT</stp>
        <stp>[1.Weekly Download.xlsm]Coded!R35C50</stp>
        <tr r="AX35" s="14"/>
      </tp>
      <tp t="s">
        <v>HK</v>
        <stp/>
        <stp>##V3_BDPV12</stp>
        <stp>185 HK Equity</stp>
        <stp>EQY_PRIM_SECURITY_PRIM_EXCH</stp>
        <stp>[1.Weekly Download.xlsm]Coded!R146C35</stp>
        <tr r="AI146" s="14"/>
        <tr r="AI146" s="14"/>
      </tp>
      <tp t="s">
        <v>HK</v>
        <stp/>
        <stp>##V3_BDPV12</stp>
        <stp>185 HK Equity</stp>
        <stp>EQY_PRIM_SECURITY_PRIM_EXCH</stp>
        <stp>[1.Weekly Download.xlsm]Coded!R153C35</stp>
        <tr r="AI153" s="14"/>
        <tr r="AI153" s="14"/>
      </tp>
      <tp t="s">
        <v>#N/A N/A</v>
        <stp/>
        <stp>##V3_BDPV12</stp>
        <stp>G238039 Corp</stp>
        <stp>RTG_FITCH_LT_ISSUER_DEFAULT</stp>
        <stp>[1.Weekly Download.xlsm]Coded!R58C16</stp>
        <tr r="P58" s="14"/>
      </tp>
      <tp t="s">
        <v>#N/A N/A</v>
        <stp/>
        <stp>##V3_BDPV12</stp>
        <stp>G228048 Corp</stp>
        <stp>RTG_FITCH_LT_ISSUER_DEFAULT</stp>
        <stp>[1.Weekly Download.xlsm]Coded!R77C16</stp>
        <tr r="P77" s="14"/>
      </tp>
      <tp t="s">
        <v>A</v>
        <stp/>
        <stp>##V3_BDPV12</stp>
        <stp>G228068 Corp</stp>
        <stp>RTG_FITCH_LT_ISSUER_DEFAULT</stp>
        <stp>[1.Weekly Download.xlsm]Coded!R75C16</stp>
        <tr r="P75" s="14"/>
        <tr r="P75" s="14"/>
      </tp>
      <tp t="s">
        <v>#N/A N/A</v>
        <stp/>
        <stp>##V3_BDPV12</stp>
        <stp>XS2385392936 Corp</stp>
        <stp>FIXED_REOFFER_SPRD_TO_GOVT_BENCH</stp>
        <stp>[1.Weekly Download.xlsm]Coded!R151C27</stp>
        <tr r="AA151" s="14"/>
      </tp>
      <tp>
        <v>105</v>
        <stp/>
        <stp>##V3_BDPV12</stp>
        <stp>XS2208844493 Corp</stp>
        <stp>FIXED_REOFFER_SPRD_TO_GOVT_BENCH</stp>
        <stp>[1.Weekly Download.xlsm]Coded!R287C27</stp>
        <tr r="AA287" s="14"/>
        <tr r="AA287" s="14"/>
      </tp>
      <tp t="s">
        <v>#N/A N/A</v>
        <stp/>
        <stp>##V3_BDPV12</stp>
        <stp>XS2434390865 Corp</stp>
        <stp>FIXED_REOFFER_SPRD_TO_GOVT_BENCH</stp>
        <stp>[1.Weekly Download.xlsm]Coded!R116C27</stp>
        <tr r="AA116" s="14"/>
      </tp>
      <tp t="s">
        <v>#N/A N/A</v>
        <stp/>
        <stp>##V3_BDPV12</stp>
        <stp>XS2265235965 Corp</stp>
        <stp>FIXED_REOFFER_SPRD_TO_GOVT_BENCH</stp>
        <stp>[1.Weekly Download.xlsm]Coded!R257C27</stp>
        <tr r="AA257" s="14"/>
      </tp>
      <tp t="s">
        <v>#N/A N/A</v>
        <stp/>
        <stp>##V3_BDPV12</stp>
        <stp>XS2378344456 Corp</stp>
        <stp>FIXED_REOFFER_SPRD_TO_GOVT_BENCH</stp>
        <stp>[1.Weekly Download.xlsm]Coded!R161C27</stp>
        <tr r="AA161" s="14"/>
      </tp>
      <tp t="s">
        <v>#N/A N/A</v>
        <stp/>
        <stp>##V3_BDPV12</stp>
        <stp>XS2208864418 Corp</stp>
        <stp>FIXED_REOFFER_SPRD_TO_GOVT_BENCH</stp>
        <stp>[1.Weekly Download.xlsm]Coded!R292C27</stp>
        <tr r="AA292" s="14"/>
      </tp>
      <tp t="s">
        <v>#N/A N/A</v>
        <stp/>
        <stp>##V3_BDPV12</stp>
        <stp>XS2388293487 Corp</stp>
        <stp>FIXED_REOFFER_SPRD_TO_GOVT_BENCH</stp>
        <stp>[1.Weekly Download.xlsm]Coded!R139C27</stp>
        <tr r="AA139" s="14"/>
      </tp>
      <tp t="s">
        <v>#N/A N/A</v>
        <stp/>
        <stp>##V3_BDPV12</stp>
        <stp>G2380160 Corp</stp>
        <stp>RTG_SP_LT_FC_ISSUER_CREDIT</stp>
        <stp>[1.Weekly Download.xlsm]Coded!R33C15</stp>
        <tr r="O33" s="14"/>
      </tp>
      <tp t="s">
        <v>#N/A N/A</v>
        <stp/>
        <stp>##V3_BDPV12</stp>
        <stp>XS2349744594 Corp</stp>
        <stp>FIXED_REOFFER_SPRD_TO_GOVT_BENCH</stp>
        <stp>[1.Weekly Download.xlsm]Coded!R198C27</stp>
        <tr r="AA198" s="14"/>
      </tp>
      <tp t="s">
        <v>上饶市城市建设投资开</v>
        <stp/>
        <stp>##V3_BDPV12</stp>
        <stp>0791831D CH Equity</stp>
        <stp>ISSUER</stp>
        <stp>[1.Weekly Download.xlsm]Coded!R4C37</stp>
        <tr r="AK4" s="14"/>
        <tr r="AK4" s="14"/>
      </tp>
      <tp t="s">
        <v>#N/A N/A</v>
        <stp/>
        <stp>##V3_BDPV12</stp>
        <stp>XS2661086483 Corp</stp>
        <stp>RTG_SP</stp>
        <stp>[1.Weekly Download.xlsm]Coded!R15C9</stp>
        <tr r="I15" s="14"/>
      </tp>
      <tp t="s">
        <v>#N/A N/A</v>
        <stp/>
        <stp>##V3_BDPV12</stp>
        <stp>XS2487328499 Corp</stp>
        <stp>RTG_SP</stp>
        <stp>[1.Weekly Download.xlsm]Coded!R93C9</stp>
        <tr r="I93" s="14"/>
      </tp>
      <tp t="s">
        <v>#N/A N/A</v>
        <stp/>
        <stp>##V3_BDPV12</stp>
        <stp>XS2673392796 Corp</stp>
        <stp>RTG_SP</stp>
        <stp>[1.Weekly Download.xlsm]Coded!R14C9</stp>
        <tr r="I14" s="14"/>
      </tp>
      <tp t="s">
        <v>#N/A N/A</v>
        <stp/>
        <stp>##V3_BDPV12</stp>
        <stp>XS2573678435 Corp</stp>
        <stp>RTG_SP</stp>
        <stp>[1.Weekly Download.xlsm]Coded!R57C9</stp>
        <tr r="I57" s="14"/>
      </tp>
      <tp t="s">
        <v>#N/A N/A</v>
        <stp/>
        <stp>##V3_BDPV12</stp>
        <stp>XS2641625137 Corp</stp>
        <stp>RTG_SP</stp>
        <stp>[1.Weekly Download.xlsm]Coded!R30C9</stp>
        <tr r="I30" s="14"/>
      </tp>
      <tp t="s">
        <v>#N/A N/A</v>
        <stp/>
        <stp>##V3_BDPV12</stp>
        <stp>XS2663498314 Corp</stp>
        <stp>RTG_SP</stp>
        <stp>[1.Weekly Download.xlsm]Coded!R20C9</stp>
        <tr r="I20" s="14"/>
      </tp>
      <tp t="s">
        <v>#N/A N/A</v>
        <stp/>
        <stp>##V3_BDPV12</stp>
        <stp>XS2634238526 Corp</stp>
        <stp>RTG_SP</stp>
        <stp>[1.Weekly Download.xlsm]Coded!R31C9</stp>
        <tr r="I31" s="14"/>
      </tp>
      <tp>
        <v>500000000</v>
        <stp/>
        <stp>##V3_BDPV12</stp>
        <stp>USG8850LAF79 Corp</stp>
        <stp>AMT_ISSUED</stp>
        <stp>[1.Weekly Download.xlsm]Coded!R275C53</stp>
        <tr r="BA275" s="14"/>
        <tr r="BA275" s="14"/>
      </tp>
      <tp t="s">
        <v>A1</v>
        <stp/>
        <stp>##V3_BDPV12</stp>
        <stp>USG8850LAG52 Corp</stp>
        <stp>RTG_MOODY_LONG_TERM</stp>
        <stp>[1.Weekly Download.xlsm]Coded!R276C13</stp>
        <tr r="M276" s="14"/>
        <tr r="M276" s="14"/>
      </tp>
      <tp t="s">
        <v>A1</v>
        <stp/>
        <stp>##V3_BDPV12</stp>
        <stp>USG8850LAF79 Corp</stp>
        <stp>RTG_MOODY_LONG_TERM</stp>
        <stp>[1.Weekly Download.xlsm]Coded!R275C13</stp>
        <tr r="M275" s="14"/>
        <tr r="M275" s="14"/>
      </tp>
      <tp t="s">
        <v>#N/A N/A</v>
        <stp/>
        <stp>##V3_BDPV12</stp>
        <stp>USG8850LAG52 Corp</stp>
        <stp>RTG_SP_LT_FC_ISSUER_CREDIT</stp>
        <stp>[1.Weekly Download.xlsm]Coded!R276C15</stp>
        <tr r="O276" s="14"/>
      </tp>
      <tp t="s">
        <v>Ba1</v>
        <stp/>
        <stp>##V3_BDPV12</stp>
        <stp>XS2320779213 Corp</stp>
        <stp>RTG_MOODY_LONG_TERM</stp>
        <stp>[1.Weekly Download.xlsm]Coded!R217C13</stp>
        <tr r="M217" s="14"/>
        <tr r="M217" s="14"/>
      </tp>
      <tp t="s">
        <v>#N/A N/A</v>
        <stp/>
        <stp>##V3_BDPV12</stp>
        <stp>XS2334068645 Corp</stp>
        <stp>RTG_MOODY_LONG_TERM</stp>
        <stp>[1.Weekly Download.xlsm]Coded!R224C13</stp>
        <tr r="M224" s="14"/>
      </tp>
      <tp t="s">
        <v>14/7/2021</v>
        <stp/>
        <stp>##V3_BDPV12</stp>
        <stp>XS2334569774 Corp</stp>
        <stp>INT_ACC_DT</stp>
        <stp>[1.Weekly Download.xlsm]Coded!R181C47</stp>
        <tr r="AU181" s="14"/>
        <tr r="AU181" s="14"/>
        <tr r="AU181" s="14"/>
      </tp>
      <tp t="s">
        <v>23/9/2021</v>
        <stp/>
        <stp>##V3_BDPV12</stp>
        <stp>XS2384202292 Corp</stp>
        <stp>INT_ACC_DT</stp>
        <stp>[1.Weekly Download.xlsm]Coded!R148C47</stp>
        <tr r="AU148" s="14"/>
        <tr r="AU148" s="14"/>
        <tr r="AU148" s="14"/>
      </tp>
      <tp t="s">
        <v>26/4/2021</v>
        <stp/>
        <stp>##V3_BDPV12</stp>
        <stp>XS2336348326 Corp</stp>
        <stp>INT_ACC_DT</stp>
        <stp>[1.Weekly Download.xlsm]Coded!R227C47</stp>
        <tr r="AU227" s="14"/>
        <tr r="AU227" s="14"/>
        <tr r="AU227" s="14"/>
      </tp>
      <tp t="s">
        <v>A3</v>
        <stp/>
        <stp>##V3_BDPV12</stp>
        <stp>XS2284243586 Corp</stp>
        <stp>RTG_MOODY_LONG_TERM</stp>
        <stp>[1.Weekly Download.xlsm]Coded!R246C13</stp>
        <tr r="M246" s="14"/>
        <tr r="M246" s="14"/>
      </tp>
      <tp t="s">
        <v>#N/A N/A</v>
        <stp/>
        <stp>##V3_BDPV12</stp>
        <stp>XS2289193810 Corp</stp>
        <stp>RTG_MOODY_LONG_TERM</stp>
        <stp>[1.Weekly Download.xlsm]Coded!R245C13</stp>
        <tr r="M245" s="14"/>
      </tp>
      <tp t="s">
        <v>Baa1 (hyb)</v>
        <stp/>
        <stp>##V3_BDPV12</stp>
        <stp>XS2320779130 Corp</stp>
        <stp>RTG_MOODY_LONG_TERM</stp>
        <stp>[1.Weekly Download.xlsm]Coded!R235C13</stp>
        <tr r="M235" s="14"/>
        <tr r="M235" s="14"/>
      </tp>
      <tp t="s">
        <v>Ba1</v>
        <stp/>
        <stp>##V3_BDPV12</stp>
        <stp>XS2320779213 Corp</stp>
        <stp>RTG_MOODY_LONG_TERM</stp>
        <stp>[1.Weekly Download.xlsm]Coded!R118C13</stp>
        <tr r="M118" s="14"/>
        <tr r="M118" s="14"/>
      </tp>
      <tp t="s">
        <v>#N/A N/A</v>
        <stp/>
        <stp>##V3_BDPV12</stp>
        <stp>XS2385313064 Corp</stp>
        <stp>RTG_MOODY_LONG_TERM</stp>
        <stp>[1.Weekly Download.xlsm]Coded!R146C13</stp>
        <tr r="M146" s="14"/>
      </tp>
      <tp t="s">
        <v>#N/A N/A</v>
        <stp/>
        <stp>##V3_BDPV12</stp>
        <stp>XS2262783033 Corp</stp>
        <stp>RTG_SP_LT_FC_ISSUER_CREDIT</stp>
        <stp>[1.Weekly Download.xlsm]Coded!R266C15</stp>
        <tr r="O266" s="14"/>
      </tp>
      <tp t="s">
        <v>#N/A N/A</v>
        <stp/>
        <stp>##V3_BDPV12</stp>
        <stp>XS2361280162 Corp</stp>
        <stp>RTG_SP_LT_FC_ISSUER_CREDIT</stp>
        <stp>[1.Weekly Download.xlsm]Coded!R179C15</stp>
        <tr r="O179" s="14"/>
      </tp>
      <tp t="s">
        <v>#N/A N/A</v>
        <stp/>
        <stp>##V3_BDPV12</stp>
        <stp>XS2194192360 Corp</stp>
        <stp>RTG_MOODY_LONG_TERM</stp>
        <stp>[1.Weekly Download.xlsm]Coded!R291C13</stp>
        <tr r="M291" s="14"/>
      </tp>
      <tp t="s">
        <v>NR</v>
        <stp/>
        <stp>##V3_BDPV12</stp>
        <stp>XS2348280962 Corp</stp>
        <stp>RTG_SP_LT_FC_ISSUER_CREDIT</stp>
        <stp>[1.Weekly Download.xlsm]Coded!R206C15</stp>
        <tr r="O206" s="14"/>
        <tr r="O206" s="14"/>
      </tp>
      <tp t="s">
        <v>#N/A N/A</v>
        <stp/>
        <stp>##V3_BDPV12</stp>
        <stp>XS2102905168 Corp</stp>
        <stp>RTG_SP_LT_FC_ISSUER_CREDIT</stp>
        <stp>[1.Weekly Download.xlsm]Coded!R314C15</stp>
        <tr r="O314" s="14"/>
      </tp>
      <tp t="s">
        <v>24/6/2020</v>
        <stp/>
        <stp>##V3_BDPV12</stp>
        <stp>XS2180875077 Corp</stp>
        <stp>INT_ACC_DT</stp>
        <stp>[1.Weekly Download.xlsm]Coded!R302C47</stp>
        <tr r="AU302" s="14"/>
        <tr r="AU302" s="14"/>
        <tr r="AU302" s="14"/>
      </tp>
      <tp t="s">
        <v>#N/A N/A</v>
        <stp/>
        <stp>##V3_BDPV12</stp>
        <stp>XS2380533740 Corp</stp>
        <stp>RTG_MOODY_LONG_TERM</stp>
        <stp>[1.Weekly Download.xlsm]Coded!R156C13</stp>
        <tr r="M156" s="14"/>
      </tp>
      <tp t="s">
        <v>#N/A N/A</v>
        <stp/>
        <stp>##V3_BDPV12</stp>
        <stp>XS2423359459 Corp</stp>
        <stp>RTG_MOODY_LONG_TERM</stp>
        <stp>[1.Weekly Download.xlsm]Coded!R106C13</stp>
        <tr r="M106" s="14"/>
      </tp>
      <tp t="s">
        <v>#N/A N/A</v>
        <stp/>
        <stp>##V3_BDPV12</stp>
        <stp>XS2371893533 Corp</stp>
        <stp>RTG_SP_LT_FC_ISSUER_CREDIT</stp>
        <stp>[1.Weekly Download.xlsm]Coded!R172C15</stp>
        <tr r="O172" s="14"/>
      </tp>
      <tp t="s">
        <v>#N/A N/A</v>
        <stp/>
        <stp>##V3_BDPV12</stp>
        <stp>XS2336348326 Corp</stp>
        <stp>RTG_MOODY_LONG_TERM</stp>
        <stp>[1.Weekly Download.xlsm]Coded!R227C13</stp>
        <tr r="M227" s="14"/>
      </tp>
      <tp t="s">
        <v>8/10/2021</v>
        <stp/>
        <stp>##V3_BDPV12</stp>
        <stp>XS2387065134 Corp</stp>
        <stp>INT_ACC_DT</stp>
        <stp>[1.Weekly Download.xlsm]Coded!R143C47</stp>
        <tr r="AU143" s="14"/>
        <tr r="AU143" s="14"/>
        <tr r="AU143" s="14"/>
      </tp>
      <tp t="s">
        <v>#N/A N/A</v>
        <stp/>
        <stp>##V3_BDPV12</stp>
        <stp>XS2314498093 Corp</stp>
        <stp>RTG_SP_LT_FC_ISSUER_CREDIT</stp>
        <stp>[1.Weekly Download.xlsm]Coded!R267C15</stp>
        <tr r="O267" s="14"/>
      </tp>
      <tp t="s">
        <v>25/8/2021</v>
        <stp/>
        <stp>##V3_BDPV12</stp>
        <stp>XS2378344456 Corp</stp>
        <stp>INT_ACC_DT</stp>
        <stp>[1.Weekly Download.xlsm]Coded!R161C47</stp>
        <tr r="AU161" s="14"/>
        <tr r="AU161" s="14"/>
        <tr r="AU161" s="14"/>
      </tp>
      <tp t="s">
        <v>#N/A N/A</v>
        <stp/>
        <stp>##V3_BDPV12</stp>
        <stp>XS2199572111 Corp</stp>
        <stp>RTG_MOODY_LONG_TERM</stp>
        <stp>[1.Weekly Download.xlsm]Coded!R297C13</stp>
        <tr r="M297" s="14"/>
      </tp>
      <tp t="s">
        <v>13/9/2021</v>
        <stp/>
        <stp>##V3_BDPV12</stp>
        <stp>XS2382158207 Corp</stp>
        <stp>INT_ACC_DT</stp>
        <stp>[1.Weekly Download.xlsm]Coded!R153C47</stp>
        <tr r="AU153" s="14"/>
        <tr r="AU153" s="14"/>
        <tr r="AU153" s="14"/>
      </tp>
      <tp t="s">
        <v>#N/A N/A</v>
        <stp/>
        <stp>##V3_BDPV12</stp>
        <stp>XS2417388175 Corp</stp>
        <stp>RTG_SP_LT_FC_ISSUER_CREDIT</stp>
        <stp>[1.Weekly Download.xlsm]Coded!R128C15</stp>
        <tr r="O128" s="14"/>
      </tp>
      <tp t="s">
        <v>#N/A N/A</v>
        <stp/>
        <stp>##V3_BDPV12</stp>
        <stp>XS2314498333 Corp</stp>
        <stp>RTG_SP_LT_FC_ISSUER_CREDIT</stp>
        <stp>[1.Weekly Download.xlsm]Coded!R180C15</stp>
        <tr r="O180" s="14"/>
      </tp>
      <tp t="s">
        <v>27/7/2020</v>
        <stp/>
        <stp>##V3_BDPV12</stp>
        <stp>XS2208275854 Corp</stp>
        <stp>INT_ACC_DT</stp>
        <stp>[1.Weekly Download.xlsm]Coded!R290C47</stp>
        <tr r="AU290" s="14"/>
        <tr r="AU290" s="14"/>
        <tr r="AU290" s="14"/>
      </tp>
      <tp t="s">
        <v>Baa3</v>
        <stp/>
        <stp>##V3_BDPV12</stp>
        <stp>XS2388293487 Corp</stp>
        <stp>RTG_MOODY_LONG_TERM</stp>
        <stp>[1.Weekly Download.xlsm]Coded!R139C13</stp>
        <tr r="M139" s="14"/>
        <tr r="M139" s="14"/>
      </tp>
      <tp t="s">
        <v>9/2/2021</v>
        <stp/>
        <stp>##V3_BDPV12</stp>
        <stp>XS2270463255 Corp</stp>
        <stp>INT_ACC_DT</stp>
        <stp>[1.Weekly Download.xlsm]Coded!R247C47</stp>
        <tr r="AU247" s="14"/>
        <tr r="AU247" s="14"/>
        <tr r="AU247" s="14"/>
      </tp>
      <tp t="s">
        <v>17/5/2021</v>
        <stp/>
        <stp>##V3_BDPV12</stp>
        <stp>XS2333154867 Corp</stp>
        <stp>INT_ACC_DT</stp>
        <stp>[1.Weekly Download.xlsm]Coded!R216C47</stp>
        <tr r="AU216" s="14"/>
        <tr r="AU216" s="14"/>
        <tr r="AU216" s="14"/>
      </tp>
      <tp t="s">
        <v>16/7/2020</v>
        <stp/>
        <stp>##V3_BDPV12</stp>
        <stp>XS2206237260 Corp</stp>
        <stp>INT_ACC_DT</stp>
        <stp>[1.Weekly Download.xlsm]Coded!R293C47</stp>
        <tr r="AU293" s="14"/>
        <tr r="AU293" s="14"/>
        <tr r="AU293" s="14"/>
      </tp>
      <tp t="s">
        <v>#N/A N/A</v>
        <stp/>
        <stp>##V3_BDPV12</stp>
        <stp>XS2383434029 Corp</stp>
        <stp>RTG_SP_LT_FC_ISSUER_CREDIT</stp>
        <stp>[1.Weekly Download.xlsm]Coded!R147C15</stp>
        <tr r="O147" s="14"/>
      </tp>
      <tp t="s">
        <v>18/2/2020</v>
        <stp/>
        <stp>##V3_BDPV12</stp>
        <stp>XS2114327302 Corp</stp>
        <stp>INT_ACC_DT</stp>
        <stp>[1.Weekly Download.xlsm]Coded!R316C47</stp>
        <tr r="AU316" s="14"/>
        <tr r="AU316" s="14"/>
        <tr r="AU316" s="14"/>
      </tp>
      <tp t="s">
        <v>B</v>
        <stp/>
        <stp>##V3_BDPV12</stp>
        <stp>XS2353028298 Corp</stp>
        <stp>RTG_SP_LT_FC_ISSUER_CREDIT</stp>
        <stp>[1.Weekly Download.xlsm]Coded!R176C15</stp>
        <tr r="O176" s="14"/>
        <tr r="O176" s="14"/>
      </tp>
      <tp t="s">
        <v>B</v>
        <stp/>
        <stp>##V3_BDPV12</stp>
        <stp>XS2353028298 Corp</stp>
        <stp>RTG_SP_LT_FC_ISSUER_CREDIT</stp>
        <stp>[1.Weekly Download.xlsm]Coded!R193C15</stp>
        <tr r="O193" s="14"/>
        <tr r="O193" s="14"/>
      </tp>
      <tp t="s">
        <v>21/9/2020</v>
        <stp/>
        <stp>##V3_BDPV12</stp>
        <stp>XS2127824592 Corp</stp>
        <stp>INT_ACC_DT</stp>
        <stp>[1.Weekly Download.xlsm]Coded!R277C47</stp>
        <tr r="AU277" s="14"/>
        <tr r="AU277" s="14"/>
        <tr r="AU277" s="14"/>
      </tp>
    </main>
    <main first="bofaddin.rtdserver">
      <tp t="s">
        <v>#N/A N/A</v>
        <stp/>
        <stp>BDS|3857797798821612057</stp>
        <tr r="AL288" s="14"/>
        <tr r="F288" s="14"/>
      </tp>
      <tp t="s">
        <v>#N/A N/A</v>
        <stp/>
        <stp>BDS|9177364293997783896</stp>
        <tr r="AL101" s="14"/>
        <tr r="F101" s="14"/>
      </tp>
      <tp t="s">
        <v>#N/A N/A</v>
        <stp/>
        <stp>BDS|2130410590643358086</stp>
        <tr r="AL153" s="14"/>
        <tr r="F153" s="14"/>
      </tp>
    </main>
    <main first="bloomberg.rtd">
      <tp t="s">
        <v>#N/A N/A</v>
        <stp/>
        <stp>##V3_BDPV12</stp>
        <stp>XS2384610577 Corp</stp>
        <stp>SPREAD_TO_TSY_ISSUE</stp>
        <stp>[1.Weekly Download.xlsm]Coded!R149C26</stp>
        <tr r="Z149" s="14"/>
      </tp>
      <tp t="s">
        <v>#N/A Field Not Applicable</v>
        <stp/>
        <stp>##V3_BDPV12</stp>
        <stp>XS2340538680 Corp</stp>
        <stp>FLT_SPREAD</stp>
        <stp>[1.Weekly Download.xlsm]Coded!R213C28</stp>
        <tr r="AB213" s="14"/>
      </tp>
      <tp>
        <v>252.5</v>
        <stp/>
        <stp>##V3_BDPV12</stp>
        <stp>XS2085545494 Corp</stp>
        <stp>FLT_SPREAD</stp>
        <stp>[1.Weekly Download.xlsm]Coded!R308C28</stp>
        <tr r="AB308" s="14"/>
        <tr r="AB308" s="14"/>
      </tp>
      <tp>
        <v>250000000</v>
        <stp/>
        <stp>##V3_BDPV12</stp>
        <stp>XS2293903840 Corp</stp>
        <stp>AMT_ISSUED</stp>
        <stp>[1.Weekly Download.xlsm]Coded!R254C53</stp>
        <tr r="BA254" s="14"/>
        <tr r="BA254" s="14"/>
      </tp>
    </main>
    <main first="bofaddin.rtdserver">
      <tp t="s">
        <v>#N/A N/A</v>
        <stp/>
        <stp>BDS|5517217216118395294</stp>
        <tr r="AS78" s="14"/>
      </tp>
      <tp t="s">
        <v>#N/A N/A</v>
        <stp/>
        <stp>BDS|1903132343138405058</stp>
        <tr r="AS224" s="14"/>
      </tp>
      <tp t="s">
        <v>#N/A N/A</v>
        <stp/>
        <stp>BDS|2704246618065656850</stp>
        <tr r="AL65" s="14"/>
        <tr r="F65" s="14"/>
      </tp>
    </main>
    <main first="bloomberg.rtd">
      <tp t="s">
        <v>#N/A N/A</v>
        <stp/>
        <stp>##V3_BDPV12</stp>
        <stp>XS2385820597 Corp</stp>
        <stp>SPREAD_TO_TSY_ISSUE</stp>
        <stp>[1.Weekly Download.xlsm]Coded!R140C26</stp>
        <tr r="Z140" s="14"/>
      </tp>
    </main>
    <main first="bofaddin.rtdserver">
      <tp t="s">
        <v>#N/A N/A</v>
        <stp/>
        <stp>BDS|7450398784730563055</stp>
        <tr r="F177" s="14"/>
      </tp>
      <tp t="s">
        <v>#N/A N/A</v>
        <stp/>
        <stp>BDS|8794990380380668518</stp>
        <tr r="AL30" s="14"/>
        <tr r="AL30" s="14"/>
        <tr r="F30" s="14"/>
        <tr r="F30" s="14"/>
      </tp>
    </main>
    <main first="bloomberg.rtd">
      <tp t="s">
        <v>#N/A Field Not Applicable</v>
        <stp/>
        <stp>##V3_BDPV12</stp>
        <stp>XS2127478316 Corp</stp>
        <stp>FLT_SPREAD</stp>
        <stp>[1.Weekly Download.xlsm]Coded!R252C28</stp>
        <tr r="AB252" s="14"/>
      </tp>
      <tp>
        <v>300000000</v>
        <stp/>
        <stp>##V3_BDPV12</stp>
        <stp>XS2180875234 Corp</stp>
        <stp>AMT_ISSUED</stp>
        <stp>[1.Weekly Download.xlsm]Coded!R301C53</stp>
        <tr r="BA301" s="14"/>
        <tr r="BA301" s="14"/>
      </tp>
    </main>
    <main first="bofaddin.rtdserver">
      <tp t="s">
        <v>#N/A N/A</v>
        <stp/>
        <stp>BDS|4179191903220613937</stp>
        <tr r="AL234" s="14"/>
        <tr r="F234" s="14"/>
      </tp>
    </main>
    <main first="bloomberg.rtd">
      <tp t="s">
        <v>#N/A Field Not Applicable</v>
        <stp/>
        <stp>##V3_BDPV12</stp>
        <stp>XS2284243586 Corp</stp>
        <stp>FLT_SPREAD</stp>
        <stp>[1.Weekly Download.xlsm]Coded!R246C28</stp>
        <tr r="AB246" s="14"/>
      </tp>
      <tp t="s">
        <v>#N/A Field Not Applicable</v>
        <stp/>
        <stp>##V3_BDPV12</stp>
        <stp>XS2334068645 Corp</stp>
        <stp>FLT_SPREAD</stp>
        <stp>[1.Weekly Download.xlsm]Coded!R224C28</stp>
        <tr r="AB224" s="14"/>
      </tp>
      <tp>
        <v>300000000</v>
        <stp/>
        <stp>##V3_BDPV12</stp>
        <stp>XS2340539142 Corp</stp>
        <stp>AMT_ISSUED</stp>
        <stp>[1.Weekly Download.xlsm]Coded!R214C53</stp>
        <tr r="BA214" s="14"/>
        <tr r="BA214" s="14"/>
      </tp>
    </main>
    <main first="bofaddin.rtdserver">
      <tp t="s">
        <v>#N/A N/A</v>
        <stp/>
        <stp>BDS|9641044530503526586</stp>
        <tr r="AS99" s="14"/>
      </tp>
    </main>
    <main first="bloomberg.rtd">
      <tp>
        <v>33</v>
        <stp/>
        <stp>##V3_BDPV12</stp>
        <stp>XS2390401524 Corp</stp>
        <stp>SPREAD_TO_TSY_ISSUE</stp>
        <stp>[1.Weekly Download.xlsm]Coded!R129C26</stp>
        <tr r="Z129" s="14"/>
        <tr r="Z129" s="14"/>
      </tp>
      <tp t="s">
        <v>A+</v>
        <stp/>
        <stp>##V3_BDPV12</stp>
        <stp>HK0000814258 Corp</stp>
        <stp>RTG_SP_LT_FC_ISSUER_CREDIT</stp>
        <stp>[1.Weekly Download.xlsm]Coded!R113C15</stp>
        <tr r="O113" s="14"/>
        <tr r="O113" s="14"/>
      </tp>
      <tp t="s">
        <v>#N/A Field Not Applicable</v>
        <stp/>
        <stp>##V3_BDPV12</stp>
        <stp>XS2380533740 Corp</stp>
        <stp>FLT_SPREAD</stp>
        <stp>[1.Weekly Download.xlsm]Coded!R156C28</stp>
        <tr r="AB156" s="14"/>
      </tp>
    </main>
    <main first="bofaddin.rtdserver">
      <tp t="s">
        <v>#N/A N/A</v>
        <stp/>
        <stp>BDS|9949022220766770106</stp>
        <tr r="AL269" s="14"/>
        <tr r="F269" s="14"/>
      </tp>
    </main>
    <main first="bloomberg.rtd">
      <tp>
        <v>260</v>
        <stp/>
        <stp>##V3_BDPV12</stp>
        <stp>XS2287540053 Corp</stp>
        <stp>SPREAD_TO_TSY_ISSUE</stp>
        <stp>[1.Weekly Download.xlsm]Coded!R210C26</stp>
        <tr r="Z210" s="14"/>
        <tr r="Z210" s="14"/>
      </tp>
      <tp>
        <v>400000000</v>
        <stp/>
        <stp>##V3_BDPV12</stp>
        <stp>XS2382274376 Corp</stp>
        <stp>AMT_ISSUED</stp>
        <stp>[1.Weekly Download.xlsm]Coded!R157C53</stp>
        <tr r="BA157" s="14"/>
        <tr r="BA157" s="14"/>
      </tp>
      <tp t="s">
        <v>#N/A Field Not Applicable</v>
        <stp/>
        <stp>##V3_BDPV12</stp>
        <stp>XS2423517205 Corp</stp>
        <stp>FLT_SPREAD</stp>
        <stp>[1.Weekly Download.xlsm]Coded!R124C28</stp>
        <tr r="AB124" s="14"/>
      </tp>
      <tp>
        <v>500000000</v>
        <stp/>
        <stp>##V3_BDPV12</stp>
        <stp>XS2266935993 Corp</stp>
        <stp>AMT_ISSUED</stp>
        <stp>[1.Weekly Download.xlsm]Coded!R169C53</stp>
        <tr r="BA169" s="14"/>
        <tr r="BA169" s="14"/>
      </tp>
      <tp>
        <v>300000000</v>
        <stp/>
        <stp>##V3_BDPV12</stp>
        <stp>XS2179326371 Corp</stp>
        <stp>AMT_ISSUED</stp>
        <stp>[1.Weekly Download.xlsm]Coded!R303C53</stp>
        <tr r="BA303" s="14"/>
        <tr r="BA303" s="14"/>
      </tp>
    </main>
    <main first="bofaddin.rtdserver">
      <tp t="s">
        <v>#N/A N/A</v>
        <stp/>
        <stp>BDS|3890097255368155272</stp>
        <tr r="AL280" s="14"/>
        <tr r="F280" s="14"/>
      </tp>
      <tp t="s">
        <v>#N/A N/A</v>
        <stp/>
        <stp>BDS|8081354044302739142</stp>
        <tr r="AL251" s="14"/>
        <tr r="F251" s="14"/>
      </tp>
      <tp t="s">
        <v>#N/A N/A</v>
        <stp/>
        <stp>BDS|4663772964701220855</stp>
        <tr r="AS129" s="14"/>
      </tp>
      <tp t="s">
        <v>#N/A N/A</v>
        <stp/>
        <stp>BDS|7622660412224308835</stp>
        <tr r="AL95" s="14"/>
        <tr r="F95" s="14"/>
      </tp>
    </main>
    <main first="bloomberg.rtd">
      <tp t="s">
        <v>#N/A Field Not Applicable</v>
        <stp/>
        <stp>##V3_BDPV12</stp>
        <stp>XS2112787499 Corp</stp>
        <stp>FLT_SPREAD</stp>
        <stp>[1.Weekly Download.xlsm]Coded!R315C28</stp>
        <tr r="AB315" s="14"/>
      </tp>
      <tp t="s">
        <v>#N/A Field Not Applicable</v>
        <stp/>
        <stp>##V3_BDPV12</stp>
        <stp>XS2115047735 Corp</stp>
        <stp>FLT_SPREAD</stp>
        <stp>[1.Weekly Download.xlsm]Coded!R318C28</stp>
        <tr r="AB318" s="14"/>
      </tp>
      <tp>
        <v>280000000</v>
        <stp/>
        <stp>##V3_BDPV12</stp>
        <stp>XS2294198549 Corp</stp>
        <stp>AMT_ISSUED</stp>
        <stp>[1.Weekly Download.xlsm]Coded!R244C53</stp>
        <tr r="BA244" s="14"/>
        <tr r="BA244" s="14"/>
      </tp>
      <tp>
        <v>700000000</v>
        <stp/>
        <stp>##V3_BDPV12</stp>
        <stp>XS2359947715 Corp</stp>
        <stp>AMT_ISSUED</stp>
        <stp>[1.Weekly Download.xlsm]Coded!R186C53</stp>
        <tr r="BA186" s="14"/>
        <tr r="BA186" s="14"/>
      </tp>
      <tp t="s">
        <v>#N/A Field Not Applicable</v>
        <stp/>
        <stp>##V3_BDPV12</stp>
        <stp>XS2277613423 Corp</stp>
        <stp>FLT_SPREAD</stp>
        <stp>[1.Weekly Download.xlsm]Coded!R253C28</stp>
        <tr r="AB253" s="14"/>
      </tp>
      <tp>
        <v>700000000</v>
        <stp/>
        <stp>##V3_BDPV12</stp>
        <stp>XS2388909181 Corp</stp>
        <stp>AMT_ISSUED</stp>
        <stp>[1.Weekly Download.xlsm]Coded!R144C53</stp>
        <tr r="BA144" s="14"/>
        <tr r="BA144" s="14"/>
      </tp>
      <tp>
        <v>500000000</v>
        <stp/>
        <stp>##V3_BDPV12</stp>
        <stp>XS2269194499 Corp</stp>
        <stp>AMT_ISSUED</stp>
        <stp>[1.Weekly Download.xlsm]Coded!R234C53</stp>
        <tr r="BA234" s="14"/>
        <tr r="BA234" s="14"/>
      </tp>
      <tp>
        <v>500000000</v>
        <stp/>
        <stp>##V3_BDPV12</stp>
        <stp>XS2471127584 Corp</stp>
        <stp>AMT_ISSUED</stp>
        <stp>[1.Weekly Download.xlsm]Coded!R104C53</stp>
        <tr r="BA104" s="14"/>
        <tr r="BA104" s="14"/>
      </tp>
      <tp>
        <v>300000000</v>
        <stp/>
        <stp>##V3_BDPV12</stp>
        <stp>XS2379487189 Corp</stp>
        <stp>AMT_ISSUED</stp>
        <stp>[1.Weekly Download.xlsm]Coded!R159C53</stp>
        <tr r="BA159" s="14"/>
        <tr r="BA159" s="14"/>
      </tp>
    </main>
    <main first="bofaddin.rtdserver">
      <tp t="s">
        <v>#N/A N/A</v>
        <stp/>
        <stp>BDS|6391638201535031906</stp>
        <tr r="AL5" s="14"/>
        <tr r="F5" s="14"/>
      </tp>
      <tp t="s">
        <v>#N/A N/A</v>
        <stp/>
        <stp>BDH|3628218810364087869</stp>
        <tr r="M5" s="24"/>
      </tp>
    </main>
    <main first="bloomberg.rtd">
      <tp t="s">
        <v>#N/A Field Not Applicable</v>
        <stp/>
        <stp>##V3_BDPV12</stp>
        <stp>XS2274835631 Corp</stp>
        <stp>FLT_SPREAD</stp>
        <stp>[1.Weekly Download.xlsm]Coded!R255C28</stp>
        <tr r="AB255" s="14"/>
      </tp>
      <tp>
        <v>563.29999999999995</v>
        <stp/>
        <stp>##V3_BDPV12</stp>
        <stp>XS2403671493 Corp</stp>
        <stp>FLT_SPREAD</stp>
        <stp>[1.Weekly Download.xlsm]Coded!R136C28</stp>
        <tr r="AB136" s="14"/>
        <tr r="AB136" s="14"/>
      </tp>
    </main>
    <main first="bofaddin.rtdserver">
      <tp t="s">
        <v>#N/A N/A</v>
        <stp/>
        <stp>BDS|1529780366784547888</stp>
        <tr r="AL37" s="14"/>
        <tr r="F37" s="14"/>
      </tp>
      <tp t="s">
        <v>#N/A N/A</v>
        <stp/>
        <stp>BDS|5502104073418542758</stp>
        <tr r="AS35" s="14"/>
      </tp>
      <tp t="s">
        <v>#N/A N/A</v>
        <stp/>
        <stp>BDS|9191549155454494128</stp>
        <tr r="AS14" s="14"/>
      </tp>
    </main>
    <main first="bloomberg.rtd">
      <tp t="s">
        <v>#N/A Field Not Applicable</v>
        <stp/>
        <stp>##V3_BDPV12</stp>
        <stp>XS2327841057 Corp</stp>
        <stp>FLT_SPREAD</stp>
        <stp>[1.Weekly Download.xlsm]Coded!R207C28</stp>
        <tr r="AB207" s="14"/>
      </tp>
      <tp>
        <v>400000000</v>
        <stp/>
        <stp>##V3_BDPV12</stp>
        <stp>XS2374621493 Corp</stp>
        <stp>AMT_ISSUED</stp>
        <stp>[1.Weekly Download.xlsm]Coded!R163C53</stp>
        <tr r="BA163" s="14"/>
        <tr r="BA163" s="14"/>
      </tp>
      <tp>
        <v>300000000</v>
        <stp/>
        <stp>##V3_BDPV12</stp>
        <stp>XS2455963590 Corp</stp>
        <stp>AMT_ISSUED</stp>
        <stp>[1.Weekly Download.xlsm]Coded!R109C53</stp>
        <tr r="BA109" s="14"/>
        <tr r="BA109" s="14"/>
      </tp>
      <tp>
        <v>600000000</v>
        <stp/>
        <stp>##V3_BDPV12</stp>
        <stp>XS2344842575 Corp</stp>
        <stp>AMT_ISSUED</stp>
        <stp>[1.Weekly Download.xlsm]Coded!R195C53</stp>
        <tr r="BA195" s="14"/>
        <tr r="BA195" s="14"/>
      </tp>
    </main>
    <main first="bofaddin.rtdserver">
      <tp t="s">
        <v>#N/A N/A</v>
        <stp/>
        <stp>BDS|8582740206623901092</stp>
        <tr r="AL233" s="14"/>
        <tr r="F233" s="14"/>
      </tp>
      <tp t="s">
        <v>#N/A N/A</v>
        <stp/>
        <stp>BDS|5896259176945419984</stp>
        <tr r="AL230" s="14"/>
        <tr r="F230" s="14"/>
      </tp>
      <tp t="s">
        <v>#N/A N/A</v>
        <stp/>
        <stp>BDS|3198973361985917591</stp>
        <tr r="AL203" s="14"/>
        <tr r="AL218" s="14"/>
        <tr r="F203" s="14"/>
        <tr r="F218" s="14"/>
      </tp>
      <tp t="s">
        <v>#N/A N/A</v>
        <stp/>
        <stp>BDS|5928831056412864637</stp>
        <tr r="AL137" s="14"/>
        <tr r="AL137" s="14"/>
        <tr r="F137" s="14"/>
        <tr r="F137" s="14"/>
      </tp>
    </main>
    <main first="bloomberg.rtd">
      <tp t="s">
        <v>9/7/2021</v>
        <stp/>
        <stp>##V3_BDPV12</stp>
        <stp>HK0000744695 Corp</stp>
        <stp>INT_ACC_DT</stp>
        <stp>[1.Weekly Download.xlsm]Coded!R187C47</stp>
        <tr r="AU187" s="14"/>
        <tr r="AU187" s="14"/>
        <tr r="AU187" s="14"/>
      </tp>
      <tp t="s">
        <v>#N/A Field Not Applicable</v>
        <stp/>
        <stp>##V3_BDPV12</stp>
        <stp>XS2209330161 Corp</stp>
        <stp>FLT_SPREAD</stp>
        <stp>[1.Weekly Download.xlsm]Coded!R288C28</stp>
        <tr r="AB288" s="14"/>
      </tp>
    </main>
    <main first="bofaddin.rtdserver">
      <tp t="s">
        <v>#N/A N/A</v>
        <stp/>
        <stp>BDS|5912957009513452359</stp>
        <tr r="AS288" s="14"/>
      </tp>
      <tp t="s">
        <v>#N/A N/A</v>
        <stp/>
        <stp>BDS|4488070555595412861</stp>
        <tr r="AS119" s="14"/>
      </tp>
      <tp t="s">
        <v>#N/A N/A</v>
        <stp/>
        <stp>BDS|9658723718862879109</stp>
        <tr r="AS296" s="14"/>
      </tp>
    </main>
    <main first="bloomberg.rtd">
      <tp>
        <v>116.161</v>
        <stp/>
        <stp>##V3_BDPV12</stp>
        <stp>XS2201821340 Corp</stp>
        <stp>FLT_SPREAD</stp>
        <stp>[1.Weekly Download.xlsm]Coded!R295C28</stp>
        <tr r="AB295" s="14"/>
        <tr r="AB295" s="14"/>
      </tp>
      <tp t="s">
        <v>#N/A Field Not Applicable</v>
        <stp/>
        <stp>##V3_BDPV12</stp>
        <stp>XS2280569364 Corp</stp>
        <stp>FLT_SPREAD</stp>
        <stp>[1.Weekly Download.xlsm]Coded!R263C28</stp>
        <tr r="AB263" s="14"/>
      </tp>
      <tp t="s">
        <v>#N/A Field Not Applicable</v>
        <stp/>
        <stp>##V3_BDPV12</stp>
        <stp>XS2189769057 Corp</stp>
        <stp>FLT_SPREAD</stp>
        <stp>[1.Weekly Download.xlsm]Coded!R296C28</stp>
        <tr r="AB296" s="14"/>
      </tp>
      <tp>
        <v>200000000</v>
        <stp/>
        <stp>##V3_BDPV12</stp>
        <stp>XS2357111090 Corp</stp>
        <stp>AMT_ISSUED</stp>
        <stp>[1.Weekly Download.xlsm]Coded!R171C53</stp>
        <tr r="BA171" s="14"/>
        <tr r="BA171" s="14"/>
      </tp>
    </main>
    <main first="bofaddin.rtdserver">
      <tp t="s">
        <v>#N/A N/A</v>
        <stp/>
        <stp>BDS|3157554410748460356</stp>
        <tr r="AS65" s="14"/>
      </tp>
      <tp t="s">
        <v>#N/A N/A</v>
        <stp/>
        <stp>BDH|5342940729363329183</stp>
        <tr r="F17" s="24"/>
        <tr r="F17" s="24"/>
        <tr r="O9" s="24"/>
        <tr r="O9" s="24"/>
      </tp>
    </main>
    <main first="bloomberg.rtd">
      <tp t="s">
        <v>N</v>
        <stp/>
        <stp>##V3_BDPV12</stp>
        <stp>XS2639510341 Corp</stp>
        <stp>GREEN_BOND_LOAN_INDICATOR</stp>
        <stp>[1.Weekly Download.xlsm]Coded!R28C55</stp>
        <tr r="BC28" s="14"/>
        <tr r="BC28" s="14"/>
      </tp>
      <tp t="s">
        <v>#N/A N/A</v>
        <stp/>
        <stp>##V3_BDPV12</stp>
        <stp>HK0000921111 Corp</stp>
        <stp>RTG_FITCH</stp>
        <stp>[1.Weekly Download.xlsm]Coded!R41C10</stp>
        <tr r="J41" s="14"/>
      </tp>
      <tp t="s">
        <v>N</v>
        <stp/>
        <stp>##V3_BDPV12</stp>
        <stp>XS2662422802 Corp</stp>
        <stp>GREEN_BOND_LOAN_INDICATOR</stp>
        <stp>[1.Weekly Download.xlsm]Coded!R21C55</stp>
        <tr r="BC21" s="14"/>
        <tr r="BC21" s="14"/>
      </tp>
      <tp t="s">
        <v>Y</v>
        <stp/>
        <stp>##V3_BDPV12</stp>
        <stp>XS2623522930 Corp</stp>
        <stp>GREEN_BOND_LOAN_INDICATOR</stp>
        <stp>[1.Weekly Download.xlsm]Coded!R38C55</stp>
        <tr r="BC38" s="14"/>
        <tr r="BC38" s="14"/>
      </tp>
      <tp t="s">
        <v>#N/A N/A</v>
        <stp/>
        <stp>##V3_BDPV12</stp>
        <stp>MO000A3KX7V9 Corp</stp>
        <stp>RTG_MOODY</stp>
        <stp>[1.Weekly Download.xlsm]Coded!R127C8</stp>
        <tr r="H127" s="14"/>
      </tp>
      <tp t="s">
        <v>A-</v>
        <stp/>
        <stp>##V3_BDPV12</stp>
        <stp>20204333 CompanyID</stp>
        <stp>RTG_SP_LT_LC_ISSUER_CREDIT</stp>
        <stp>[1.Weekly Download.xlsm]Coded!R75C41</stp>
        <tr r="AO75" s="14"/>
        <tr r="AO75" s="14"/>
        <tr r="AO75" s="14"/>
      </tp>
      <tp t="s">
        <v>N</v>
        <stp/>
        <stp>##V3_BDPV12</stp>
        <stp>XS2502812857 Corp</stp>
        <stp>GREEN_BOND_LOAN_INDICATOR</stp>
        <stp>[1.Weekly Download.xlsm]Coded!R89C55</stp>
        <tr r="BC89" s="14"/>
        <tr r="BC89" s="14"/>
      </tp>
      <tp t="s">
        <v>N</v>
        <stp/>
        <stp>##V3_BDPV12</stp>
        <stp>XS2623993974 Corp</stp>
        <stp>GREEN_BOND_LOAN_INDICATOR</stp>
        <stp>[1.Weekly Download.xlsm]Coded!R29C55</stp>
        <tr r="BC29" s="14"/>
        <tr r="BC29" s="14"/>
      </tp>
      <tp t="s">
        <v>#N/A N/A</v>
        <stp/>
        <stp>##V3_BDPV12</stp>
        <stp>70453866 CompanyID</stp>
        <stp>RTG_SP_LT_LC_ISSUER_CREDIT</stp>
        <stp>[1.Weekly Download.xlsm]Coded!R92C41</stp>
        <tr r="AO92" s="14"/>
        <tr r="AO92" s="14"/>
      </tp>
      <tp t="s">
        <v>#N/A N/A</v>
        <stp/>
        <stp>##V3_BDPV12</stp>
        <stp>70453866 CompanyID</stp>
        <stp>RTG_SP_LT_LC_ISSUER_CREDIT</stp>
        <stp>[1.Weekly Download.xlsm]Coded!R24C41</stp>
        <tr r="AO24" s="14"/>
        <tr r="AO24" s="14"/>
      </tp>
      <tp t="s">
        <v>#N/A N/A</v>
        <stp/>
        <stp>##V3_BDPV12</stp>
        <stp>70453866 CompanyID</stp>
        <stp>RTG_SP_LT_LC_ISSUER_CREDIT</stp>
        <stp>[1.Weekly Download.xlsm]Coded!R36C41</stp>
        <tr r="AO36" s="14"/>
        <tr r="AO36" s="14"/>
      </tp>
      <tp t="s">
        <v>BBB+</v>
        <stp/>
        <stp>##V3_BDPV12</stp>
        <stp>HKBZ HK Equity</stp>
        <stp>RTG_FITCH_LT_ISSUER_DEFAULT</stp>
        <stp>[1.Weekly Download.xlsm]Coded!R105C62</stp>
        <tr r="BJ105" s="14"/>
        <tr r="BJ105" s="14"/>
      </tp>
      <tp t="s">
        <v>BBB+</v>
        <stp/>
        <stp>##V3_BDPV12</stp>
        <stp>HKBZ HK Equity</stp>
        <stp>RTG_FITCH_LT_ISSUER_DEFAULT</stp>
        <stp>[1.Weekly Download.xlsm]Coded!R175C62</stp>
        <tr r="BJ175" s="14"/>
        <tr r="BJ175" s="14"/>
      </tp>
      <tp t="s">
        <v>BBB+</v>
        <stp/>
        <stp>##V3_BDPV12</stp>
        <stp>600030 CH Equity</stp>
        <stp>RTG_SP_LT_LC_ISSUER_CREDIT</stp>
        <stp>[1.Weekly Download.xlsm]Coded!R26C61</stp>
        <tr r="BI26" s="14"/>
        <tr r="BI26" s="14"/>
      </tp>
      <tp>
        <v>100</v>
        <stp/>
        <stp>##V3_BDPV12</stp>
        <stp>XS2673392796 Corp</stp>
        <stp>ISSUE_PX</stp>
        <stp>[1.Weekly Download.xlsm]Coded!R14C54</stp>
        <tr r="BB14" s="14"/>
        <tr r="BB14" s="14"/>
      </tp>
      <tp>
        <v>115</v>
        <stp/>
        <stp>##V3_BDPV12</stp>
        <stp>USG8850LAF79 Corp</stp>
        <stp>FIXED_REOFFER_SPRD_TO_GOVT_BENCH</stp>
        <stp>[1.Weekly Download.xlsm]Coded!R275C27</stp>
        <tr r="AA275" s="14"/>
        <tr r="AA275" s="14"/>
      </tp>
      <tp t="s">
        <v>N</v>
        <stp/>
        <stp>##V3_BDPV12</stp>
        <stp>HK0000921038 Corp</stp>
        <stp>FLOATER</stp>
        <stp>[1.Weekly Download.xlsm]Coded!R42C29</stp>
        <tr r="AC42" s="14"/>
        <tr r="AC42" s="14"/>
      </tp>
      <tp>
        <v>300000000</v>
        <stp/>
        <stp>##V3_BDPV12</stp>
        <stp>US056752AV05 Corp</stp>
        <stp>AMT_ISSUED</stp>
        <stp>[1.Weekly Download.xlsm]Coded!R164C53</stp>
        <tr r="BA164" s="14"/>
        <tr r="BA164" s="14"/>
      </tp>
      <tp t="s">
        <v>#N/A N/A</v>
        <stp/>
        <stp>##V3_BDPV12</stp>
        <stp>XS2618570068 Corp</stp>
        <stp>FLOATER_FORMULA</stp>
        <stp>[1.Weekly Download.xlsm]Coded!R36C30</stp>
        <tr r="AD36" s="14"/>
      </tp>
      <tp t="s">
        <v>#N/A N/A</v>
        <stp/>
        <stp>##V3_BDPV12</stp>
        <stp>XS2618570068 Corp</stp>
        <stp>FLOATER_FORMULA</stp>
        <stp>[1.Weekly Download.xlsm]Coded!R24C30</stp>
        <tr r="AD24" s="14"/>
      </tp>
      <tp t="s">
        <v>#N/A N/A</v>
        <stp/>
        <stp>##V3_BDPV12</stp>
        <stp>HK0000898319 Corp</stp>
        <stp>RTG_MDY_LT_CORP_FAMILY</stp>
        <stp>[1.Weekly Download.xlsm]Coded!R70C14</stp>
        <tr r="N70" s="14"/>
      </tp>
      <tp t="s">
        <v>N</v>
        <stp/>
        <stp>##V3_BDPV12</stp>
        <stp>XS2487328499 Corp</stp>
        <stp>SUSTAINABILITY_BOND_IND</stp>
        <stp>[1.Weekly Download.xlsm]Coded!R93C56</stp>
        <tr r="BD93" s="14"/>
        <tr r="BD93" s="14"/>
      </tp>
      <tp t="s">
        <v>#N/A N/A</v>
        <stp/>
        <stp>##V3_BDPV12</stp>
        <stp>XS2648499007 Corp</stp>
        <stp>GUARANTOR_NAME</stp>
        <stp>[1.Weekly Download.xlsm]Coded!R23C44</stp>
        <tr r="AR23" s="14"/>
      </tp>
      <tp t="s">
        <v>SOFRIX +60.000</v>
        <stp/>
        <stp>##V3_BDPV12</stp>
        <stp>XS2673392796 Corp</stp>
        <stp>FLOATER_FORMULA</stp>
        <stp>[1.Weekly Download.xlsm]Coded!R14C30</stp>
        <tr r="AD14" s="14"/>
        <tr r="AD14" s="14"/>
      </tp>
      <tp t="s">
        <v>N</v>
        <stp/>
        <stp>##V3_BDPV12</stp>
        <stp>XS2652417788 Corp</stp>
        <stp>SUSTAINABILITY_BOND_IND</stp>
        <stp>[1.Weekly Download.xlsm]Coded!R22C56</stp>
        <tr r="BD22" s="14"/>
        <tr r="BD22" s="14"/>
      </tp>
      <tp t="s">
        <v>China Cinda HK Holdings Co Ltd</v>
        <stp/>
        <stp>##V3_BDPV12</stp>
        <stp>XS2662422802 Corp</stp>
        <stp>GUARANTOR_NAME</stp>
        <stp>[1.Weekly Download.xlsm]Coded!R21C44</stp>
        <tr r="AR21" s="14"/>
        <tr r="AR21" s="14"/>
      </tp>
      <tp t="s">
        <v>#N/A N/A</v>
        <stp/>
        <stp>##V3_BDPV12</stp>
        <stp>EVBACZ CH Equity</stp>
        <stp>RTG_MDY_LT_BANK_DEPOSITS</stp>
        <stp>[1.Weekly Download.xlsm]SBLC Bank!R20C5</stp>
        <tr r="E20" s="32"/>
      </tp>
      <tp t="s">
        <v>#N/A N/A</v>
        <stp/>
        <stp>##V3_BDPV12</stp>
        <stp>XS2644758133 Corp</stp>
        <stp>GUARANTOR_NAME</stp>
        <stp>[1.Weekly Download.xlsm]Coded!R27C44</stp>
        <tr r="AR27" s="14"/>
      </tp>
      <tp t="s">
        <v>CNGR Advanced Material Co Ltd</v>
        <stp/>
        <stp>##V3_BDPV12</stp>
        <stp>XS2523255060 Corp</stp>
        <stp>GUARANTOR_NAME</stp>
        <stp>[1.Weekly Download.xlsm]Coded!R87C44</stp>
        <tr r="AR87" s="14"/>
        <tr r="AR87" s="14"/>
      </tp>
      <tp t="s">
        <v>N</v>
        <stp/>
        <stp>##V3_BDPV12</stp>
        <stp>HK0000929262 Corp</stp>
        <stp>SOCIAL_BOND_IND</stp>
        <stp>[1.Weekly Download.xlsm]Coded!R39C57</stp>
        <tr r="BE39" s="14"/>
        <tr r="BE39" s="14"/>
      </tp>
      <tp t="s">
        <v>N</v>
        <stp/>
        <stp>##V3_BDPV12</stp>
        <stp>HK0000898319 Corp</stp>
        <stp>SOCIAL_BOND_IND</stp>
        <stp>[1.Weekly Download.xlsm]Coded!R70C57</stp>
        <tr r="BE70" s="14"/>
        <tr r="BE70" s="14"/>
      </tp>
      <tp t="s">
        <v>N</v>
        <stp/>
        <stp>##V3_BDPV12</stp>
        <stp>XS2523255060 Corp</stp>
        <stp>SOCIAL_BOND_IND</stp>
        <stp>[1.Weekly Download.xlsm]Coded!R87C57</stp>
        <tr r="BE87" s="14"/>
        <tr r="BE87" s="14"/>
      </tp>
      <tp t="s">
        <v>N</v>
        <stp/>
        <stp>##V3_BDPV12</stp>
        <stp>XS2502807345 Corp</stp>
        <stp>SOCIAL_BOND_IND</stp>
        <stp>[1.Weekly Download.xlsm]Coded!R88C57</stp>
        <tr r="BE88" s="14"/>
        <tr r="BE88" s="14"/>
      </tp>
      <tp t="s">
        <v>#N/A N/A</v>
        <stp/>
        <stp>##V3_BDPV12</stp>
        <stp>XS2623993974 Corp</stp>
        <stp>RTG_MDY_ISSUER</stp>
        <stp>[1.Weekly Download.xlsm]Coded!R29C11</stp>
        <tr r="K29" s="14"/>
      </tp>
      <tp t="s">
        <v>N</v>
        <stp/>
        <stp>##V3_BDPV12</stp>
        <stp>XS2543377068 Corp</stp>
        <stp>FLOATER</stp>
        <stp>[1.Weekly Download.xlsm]Coded!R82C29</stp>
        <tr r="AC82" s="14"/>
        <tr r="AC82" s="14"/>
      </tp>
      <tp t="s">
        <v>#N/A N/A</v>
        <stp/>
        <stp>##V3_BDPV12</stp>
        <stp>HK0000954286 Corp</stp>
        <stp>RTG_FITCH_LT_ISSUER_DEFAULT</stp>
        <stp>[1.Weekly Download.xlsm]Coded!R5C16</stp>
        <tr r="P5" s="14"/>
      </tp>
      <tp t="s">
        <v>N</v>
        <stp/>
        <stp>##V3_BDPV12</stp>
        <stp>XS2576128727 Corp</stp>
        <stp>SOCIAL_BOND_IND</stp>
        <stp>[1.Weekly Download.xlsm]Coded!R69C57</stp>
        <tr r="BE69" s="14"/>
        <tr r="BE69" s="14"/>
      </tp>
      <tp t="s">
        <v>#N/A N/A</v>
        <stp/>
        <stp>##V3_BDPV12</stp>
        <stp>XS2541678780 Corp</stp>
        <stp>RTG_MDY_ISSUER</stp>
        <stp>[1.Weekly Download.xlsm]Coded!R84C11</stp>
        <tr r="K84" s="14"/>
      </tp>
      <tp t="s">
        <v>N</v>
        <stp/>
        <stp>##V3_BDPV12</stp>
        <stp>XS2644758133 Corp</stp>
        <stp>SOCIAL_BOND_IND</stp>
        <stp>[1.Weekly Download.xlsm]Coded!R27C57</stp>
        <tr r="BE27" s="14"/>
        <tr r="BE27" s="14"/>
      </tp>
      <tp t="s">
        <v>7/9/2021</v>
        <stp/>
        <stp>##V3_BDPV12</stp>
        <stp>XS2380533740 Corp</stp>
        <stp>INT_ACC_DT</stp>
        <stp>[1.Weekly Download.xlsm]Coded!R156C47</stp>
        <tr r="AU156" s="14"/>
        <tr r="AU156" s="14"/>
        <tr r="AU156" s="14"/>
      </tp>
      <tp t="s">
        <v>#N/A N/A</v>
        <stp/>
        <stp>##V3_BDPV12</stp>
        <stp>XS2434390865 Corp</stp>
        <stp>RTG_SP_LT_FC_ISSUER_CREDIT</stp>
        <stp>[1.Weekly Download.xlsm]Coded!R116C15</stp>
        <tr r="O116" s="14"/>
      </tp>
      <tp t="s">
        <v>Baa2</v>
        <stp/>
        <stp>##V3_BDPV12</stp>
        <stp>XS2334569774 Corp</stp>
        <stp>RTG_MOODY_LONG_TERM</stp>
        <stp>[1.Weekly Download.xlsm]Coded!R181C13</stp>
        <tr r="M181" s="14"/>
        <tr r="M181" s="14"/>
      </tp>
      <tp t="s">
        <v>NR</v>
        <stp/>
        <stp>##V3_BDPV12</stp>
        <stp>XS2361426559 Corp</stp>
        <stp>RTG_SP_LT_FC_ISSUER_CREDIT</stp>
        <stp>[1.Weekly Download.xlsm]Coded!R178C15</stp>
        <tr r="O178" s="14"/>
        <tr r="O178" s="14"/>
      </tp>
      <tp t="s">
        <v>29/4/2021</v>
        <stp/>
        <stp>##V3_BDPV12</stp>
        <stp>XS2334068645 Corp</stp>
        <stp>INT_ACC_DT</stp>
        <stp>[1.Weekly Download.xlsm]Coded!R224C47</stp>
        <tr r="AU224" s="14"/>
        <tr r="AU224" s="14"/>
        <tr r="AU224" s="14"/>
      </tp>
      <tp t="s">
        <v>9/2/2021</v>
        <stp/>
        <stp>##V3_BDPV12</stp>
        <stp>XS2284243586 Corp</stp>
        <stp>INT_ACC_DT</stp>
        <stp>[1.Weekly Download.xlsm]Coded!R246C47</stp>
        <tr r="AU246" s="14"/>
        <tr r="AU246" s="14"/>
        <tr r="AU246" s="14"/>
      </tp>
      <tp t="s">
        <v>Baa2</v>
        <stp/>
        <stp>##V3_BDPV12</stp>
        <stp>XS2295983410 Corp</stp>
        <stp>RTG_MOODY_LONG_TERM</stp>
        <stp>[1.Weekly Download.xlsm]Coded!R248C13</stp>
        <tr r="M248" s="14"/>
        <tr r="M248" s="14"/>
      </tp>
      <tp t="s">
        <v>#N/A N/A</v>
        <stp/>
        <stp>##V3_BDPV12</stp>
        <stp>XS2385392779 Corp</stp>
        <stp>RTG_MOODY_LONG_TERM</stp>
        <stp>[1.Weekly Download.xlsm]Coded!R150C13</stp>
        <tr r="M150" s="14"/>
      </tp>
      <tp t="s">
        <v>4/3/2020</v>
        <stp/>
        <stp>##V3_BDPV12</stp>
        <stp>XS2127478316 Corp</stp>
        <stp>INT_ACC_DT</stp>
        <stp>[1.Weekly Download.xlsm]Coded!R252C47</stp>
        <tr r="AU252" s="14"/>
        <tr r="AU252" s="14"/>
        <tr r="AU252" s="14"/>
      </tp>
      <tp t="s">
        <v>#N/A N/A</v>
        <stp/>
        <stp>##V3_BDPV12</stp>
        <stp>XS2314627089 Corp</stp>
        <stp>RTG_SP_LT_FC_ISSUER_CREDIT</stp>
        <stp>[1.Weekly Download.xlsm]Coded!R174C15</stp>
        <tr r="O174" s="14"/>
      </tp>
      <tp t="s">
        <v>#N/A N/A</v>
        <stp/>
        <stp>##V3_BDPV12</stp>
        <stp>XS2447552089 Corp</stp>
        <stp>RTG_SP_LT_FC_ISSUER_CREDIT</stp>
        <stp>[1.Weekly Download.xlsm]Coded!R101C15</stp>
        <tr r="O101" s="14"/>
      </tp>
      <tp t="s">
        <v>#N/A N/A</v>
        <stp/>
        <stp>##V3_BDPV12</stp>
        <stp>XS2429785954 Corp</stp>
        <stp>RTG_SP_LT_FC_ISSUER_CREDIT</stp>
        <stp>[1.Weekly Download.xlsm]Coded!R119C15</stp>
        <tr r="O119" s="14"/>
      </tp>
      <tp t="s">
        <v>NR</v>
        <stp/>
        <stp>##V3_BDPV12</stp>
        <stp>XS2346930428 Corp</stp>
        <stp>RTG_SP_LT_FC_ISSUER_CREDIT</stp>
        <stp>[1.Weekly Download.xlsm]Coded!R205C15</stp>
        <tr r="O205" s="14"/>
        <tr r="O205" s="14"/>
      </tp>
      <tp t="s">
        <v>3/3/2020</v>
        <stp/>
        <stp>##V3_BDPV12</stp>
        <stp>XS2085545494 Corp</stp>
        <stp>INT_ACC_DT</stp>
        <stp>[1.Weekly Download.xlsm]Coded!R308C47</stp>
        <tr r="AU308" s="14"/>
        <tr r="AU308" s="14"/>
        <tr r="AU308" s="14"/>
      </tp>
      <tp t="s">
        <v>20/5/2021</v>
        <stp/>
        <stp>##V3_BDPV12</stp>
        <stp>XS2340538680 Corp</stp>
        <stp>INT_ACC_DT</stp>
        <stp>[1.Weekly Download.xlsm]Coded!R213C47</stp>
        <tr r="AU213" s="14"/>
        <tr r="AU213" s="14"/>
        <tr r="AU213" s="14"/>
      </tp>
      <tp>
        <v>0.75</v>
        <stp/>
        <stp>##V3_BDPV12</stp>
        <stp>HK0000732815 Corp</stp>
        <stp>CPN</stp>
        <stp>[1.Weekly Download.xlsm]Coded!R200C51</stp>
        <tr r="AY200" s="14"/>
        <tr r="AY200" s="14"/>
      </tp>
      <tp t="s">
        <v>#N/A N/A</v>
        <stp/>
        <stp>##V3_BDPV12</stp>
        <stp>XS2127478316 Corp</stp>
        <stp>RTG_MOODY_LONG_TERM</stp>
        <stp>[1.Weekly Download.xlsm]Coded!R252C13</stp>
        <tr r="M252" s="14"/>
      </tp>
      <tp t="s">
        <v>Baa2</v>
        <stp/>
        <stp>##V3_BDPV12</stp>
        <stp>XS2325858038 Corp</stp>
        <stp>RTG_MOODY_LONG_TERM</stp>
        <stp>[1.Weekly Download.xlsm]Coded!R226C13</stp>
        <tr r="M226" s="14"/>
        <tr r="M226" s="14"/>
      </tp>
      <tp t="s">
        <v>Baa1</v>
        <stp/>
        <stp>##V3_BDPV12</stp>
        <stp>XS2384202292 Corp</stp>
        <stp>RTG_MOODY_LONG_TERM</stp>
        <stp>[1.Weekly Download.xlsm]Coded!R148C13</stp>
        <tr r="M148" s="14"/>
        <tr r="M148" s="14"/>
      </tp>
      <tp t="s">
        <v>20/7/2020</v>
        <stp/>
        <stp>##V3_BDPV12</stp>
        <stp>XS2201821340 Corp</stp>
        <stp>INT_ACC_DT</stp>
        <stp>[1.Weekly Download.xlsm]Coded!R295C47</stp>
        <tr r="AU295" s="14"/>
        <tr r="AU295" s="14"/>
        <tr r="AU295" s="14"/>
      </tp>
      <tp t="s">
        <v>16/7/2020</v>
        <stp/>
        <stp>##V3_BDPV12</stp>
        <stp>XS2189769057 Corp</stp>
        <stp>INT_ACC_DT</stp>
        <stp>[1.Weekly Download.xlsm]Coded!R296C47</stp>
        <tr r="AU296" s="14"/>
        <tr r="AU296" s="14"/>
        <tr r="AU296" s="14"/>
      </tp>
      <tp t="s">
        <v>11/1/2021</v>
        <stp/>
        <stp>##V3_BDPV12</stp>
        <stp>XS2280569364 Corp</stp>
        <stp>INT_ACC_DT</stp>
        <stp>[1.Weekly Download.xlsm]Coded!R263C47</stp>
        <tr r="AU263" s="14"/>
        <tr r="AU263" s="14"/>
        <tr r="AU263" s="14"/>
      </tp>
      <tp t="s">
        <v>#N/A N/A</v>
        <stp/>
        <stp>##V3_BDPV12</stp>
        <stp>XS2293903840 Corp</stp>
        <stp>RTG_MOODY_LONG_TERM</stp>
        <stp>[1.Weekly Download.xlsm]Coded!R254C13</stp>
        <tr r="M254" s="14"/>
      </tp>
      <tp t="s">
        <v>A-</v>
        <stp/>
        <stp>##V3_BDPV12</stp>
        <stp>XS2423359459 Corp</stp>
        <stp>RTG_SP_LT_FC_ISSUER_CREDIT</stp>
        <stp>[1.Weekly Download.xlsm]Coded!R106C15</stp>
        <tr r="O106" s="14"/>
        <tr r="O106" s="14"/>
      </tp>
      <tp t="s">
        <v>#N/A Field Not Applicable</v>
        <stp/>
        <stp>##V3_BDPV12</stp>
        <stp>HK0000744695 Corp</stp>
        <stp>FLT_SPREAD</stp>
        <stp>[1.Weekly Download.xlsm]Coded!R187C28</stp>
        <tr r="AB187" s="14"/>
      </tp>
      <tp t="s">
        <v>4/8/2020</v>
        <stp/>
        <stp>##V3_BDPV12</stp>
        <stp>XS2209330161 Corp</stp>
        <stp>INT_ACC_DT</stp>
        <stp>[1.Weekly Download.xlsm]Coded!R288C47</stp>
        <tr r="AU288" s="14"/>
        <tr r="AU288" s="14"/>
        <tr r="AU288" s="14"/>
      </tp>
      <tp t="s">
        <v>3/6/2021</v>
        <stp/>
        <stp>##V3_BDPV12</stp>
        <stp>XS2327841057 Corp</stp>
        <stp>INT_ACC_DT</stp>
        <stp>[1.Weekly Download.xlsm]Coded!R207C47</stp>
        <tr r="AU207" s="14"/>
        <tr r="AU207" s="14"/>
        <tr r="AU207" s="14"/>
      </tp>
      <tp t="s">
        <v>#N/A N/A</v>
        <stp/>
        <stp>##V3_BDPV12</stp>
        <stp>XS2194192360 Corp</stp>
        <stp>RTG_SP_LT_FC_ISSUER_CREDIT</stp>
        <stp>[1.Weekly Download.xlsm]Coded!R291C15</stp>
        <tr r="O291" s="14"/>
      </tp>
      <tp t="s">
        <v>21/1/2021</v>
        <stp/>
        <stp>##V3_BDPV12</stp>
        <stp>XS2274835631 Corp</stp>
        <stp>INT_ACC_DT</stp>
        <stp>[1.Weekly Download.xlsm]Coded!R255C47</stp>
        <tr r="AU255" s="14"/>
        <tr r="AU255" s="14"/>
        <tr r="AU255" s="14"/>
      </tp>
      <tp t="s">
        <v>9/11/2021</v>
        <stp/>
        <stp>##V3_BDPV12</stp>
        <stp>XS2403671493 Corp</stp>
        <stp>INT_ACC_DT</stp>
        <stp>[1.Weekly Download.xlsm]Coded!R136C47</stp>
        <tr r="AU136" s="14"/>
        <tr r="AU136" s="14"/>
        <tr r="AU136" s="14"/>
      </tp>
      <tp t="s">
        <v>NR</v>
        <stp/>
        <stp>##V3_BDPV12</stp>
        <stp>XS2342499592 Corp</stp>
        <stp>RTG_SP_LT_FC_ISSUER_CREDIT</stp>
        <stp>[1.Weekly Download.xlsm]Coded!R219C15</stp>
        <tr r="O219" s="14"/>
        <tr r="O219" s="14"/>
      </tp>
      <tp t="s">
        <v>#N/A N/A</v>
        <stp/>
        <stp>##V3_BDPV12</stp>
        <stp>XS2349739248 Corp</stp>
        <stp>RTG_SP_LT_FC_ISSUER_CREDIT</stp>
        <stp>[1.Weekly Download.xlsm]Coded!R201C15</stp>
        <tr r="O201" s="14"/>
      </tp>
      <tp t="s">
        <v>#N/A N/A</v>
        <stp/>
        <stp>##V3_BDPV12</stp>
        <stp>XS2385392936 Corp</stp>
        <stp>RTG_MOODY_LONG_TERM</stp>
        <stp>[1.Weekly Download.xlsm]Coded!R151C13</stp>
        <tr r="M151" s="14"/>
      </tp>
      <tp t="s">
        <v>#N/A N/A</v>
        <stp/>
        <stp>##V3_BDPV12</stp>
        <stp>XS2377688093 Corp</stp>
        <stp>RTG_SP_LT_FC_ISSUER_CREDIT</stp>
        <stp>[1.Weekly Download.xlsm]Coded!R141C15</stp>
        <tr r="O141" s="14"/>
      </tp>
      <tp t="s">
        <v>11/1/2021</v>
        <stp/>
        <stp>##V3_BDPV12</stp>
        <stp>XS2277613423 Corp</stp>
        <stp>INT_ACC_DT</stp>
        <stp>[1.Weekly Download.xlsm]Coded!R253C47</stp>
        <tr r="AU253" s="14"/>
        <tr r="AU253" s="14"/>
        <tr r="AU253" s="14"/>
      </tp>
      <tp t="s">
        <v>13/2/2020</v>
        <stp/>
        <stp>##V3_BDPV12</stp>
        <stp>XS2115047735 Corp</stp>
        <stp>INT_ACC_DT</stp>
        <stp>[1.Weekly Download.xlsm]Coded!R318C47</stp>
        <tr r="AU318" s="14"/>
        <tr r="AU318" s="14"/>
        <tr r="AU318" s="14"/>
      </tp>
      <tp t="s">
        <v>19/2/2020</v>
        <stp/>
        <stp>##V3_BDPV12</stp>
        <stp>XS2112787499 Corp</stp>
        <stp>INT_ACC_DT</stp>
        <stp>[1.Weekly Download.xlsm]Coded!R315C47</stp>
        <tr r="AU315" s="14"/>
        <tr r="AU315" s="14"/>
        <tr r="AU315" s="14"/>
      </tp>
      <tp t="s">
        <v>#N/A N/A</v>
        <stp/>
        <stp>##V3_BDPV12</stp>
        <stp>MO000A3KS070 Corp</stp>
        <stp>RTG_MDY_FOREIGN_LT_BANK_DEPOSITS</stp>
        <stp>[1.Weekly Download.xlsm]Coded!R184C12</stp>
        <tr r="L184" s="14"/>
      </tp>
      <tp t="s">
        <v>14/1/2022</v>
        <stp/>
        <stp>##V3_BDPV12</stp>
        <stp>XS2423517205 Corp</stp>
        <stp>INT_ACC_DT</stp>
        <stp>[1.Weekly Download.xlsm]Coded!R124C47</stp>
        <tr r="AU124" s="14"/>
        <tr r="AU124" s="14"/>
        <tr r="AU124" s="14"/>
      </tp>
      <tp t="s">
        <v>#N/A N/A</v>
        <stp/>
        <stp>##V3_BDPV12</stp>
        <stp>XS2297020765 Corp</stp>
        <stp>SPREAD_TO_TSY_ISSUE</stp>
        <stp>[1.Weekly Download.xlsm]Coded!R243C26</stp>
        <tr r="Z243" s="14"/>
      </tp>
      <tp t="s">
        <v>#N/A Field Not Applicable</v>
        <stp/>
        <stp>##V3_BDPV12</stp>
        <stp>XS2387065134 Corp</stp>
        <stp>FLT_SPREAD</stp>
        <stp>[1.Weekly Download.xlsm]Coded!R143C28</stp>
        <tr r="AB143" s="14"/>
      </tp>
      <tp t="s">
        <v>#N/A N/A</v>
        <stp/>
        <stp>##V3_BDPV12</stp>
        <stp>XS2094050593 Corp</stp>
        <stp>SPREAD_TO_TSY_ISSUE</stp>
        <stp>[1.Weekly Download.xlsm]Coded!R278C26</stp>
        <tr r="Z278" s="14"/>
      </tp>
      <tp>
        <v>300000000</v>
        <stp/>
        <stp>##V3_BDPV12</stp>
        <stp>XS2385392779 Corp</stp>
        <stp>AMT_ISSUED</stp>
        <stp>[1.Weekly Download.xlsm]Coded!R150C53</stp>
        <tr r="BA150" s="14"/>
        <tr r="BA150" s="14"/>
      </tp>
      <tp>
        <v>300000000</v>
        <stp/>
        <stp>##V3_BDPV12</stp>
        <stp>XS2213048965 Corp</stp>
        <stp>AMT_ISSUED</stp>
        <stp>[1.Weekly Download.xlsm]Coded!R272C53</stp>
        <tr r="BA272" s="14"/>
        <tr r="BA272" s="14"/>
      </tp>
    </main>
    <main first="bofaddin.rtdserver">
      <tp t="s">
        <v>#N/A N/A</v>
        <stp/>
        <stp>BDS|1766840849639812994</stp>
        <tr r="AL121" s="14"/>
        <tr r="F121" s="14"/>
      </tp>
    </main>
    <main first="bloomberg.rtd">
      <tp t="s">
        <v>#N/A N/A</v>
        <stp/>
        <stp>##V3_BDPV12</stp>
        <stp>XS2206849460 Corp</stp>
        <stp>SPREAD_TO_TSY_ISSUE</stp>
        <stp>[1.Weekly Download.xlsm]Coded!R289C26</stp>
        <tr r="Z289" s="14"/>
      </tp>
      <tp t="s">
        <v>#N/A Field Not Applicable</v>
        <stp/>
        <stp>##V3_BDPV12</stp>
        <stp>XS2180875077 Corp</stp>
        <stp>FLT_SPREAD</stp>
        <stp>[1.Weekly Download.xlsm]Coded!R302C28</stp>
        <tr r="AB302" s="14"/>
      </tp>
      <tp>
        <v>270</v>
        <stp/>
        <stp>##V3_BDPV12</stp>
        <stp>XS2314498333 Corp</stp>
        <stp>SPREAD_TO_TSY_ISSUE</stp>
        <stp>[1.Weekly Download.xlsm]Coded!R180C26</stp>
        <tr r="Z180" s="14"/>
        <tr r="Z180" s="14"/>
      </tp>
      <tp t="s">
        <v>#N/A N/A</v>
        <stp/>
        <stp>##V3_BDPV12</stp>
        <stp>XS2314498093 Corp</stp>
        <stp>SPREAD_TO_TSY_ISSUE</stp>
        <stp>[1.Weekly Download.xlsm]Coded!R267C26</stp>
        <tr r="Z267" s="14"/>
      </tp>
      <tp>
        <v>258.2</v>
        <stp/>
        <stp>##V3_BDPV12</stp>
        <stp>XS2417388175 Corp</stp>
        <stp>SPREAD_TO_TSY_ISSUE</stp>
        <stp>[1.Weekly Download.xlsm]Coded!R128C26</stp>
        <tr r="Z128" s="14"/>
        <tr r="Z128" s="14"/>
      </tp>
      <tp t="s">
        <v>#N/A Field Not Applicable</v>
        <stp/>
        <stp>##V3_BDPV12</stp>
        <stp>XS2336348326 Corp</stp>
        <stp>FLT_SPREAD</stp>
        <stp>[1.Weekly Download.xlsm]Coded!R227C28</stp>
        <tr r="AB227" s="14"/>
      </tp>
    </main>
    <main first="bofaddin.rtdserver">
      <tp t="s">
        <v>#N/A N/A</v>
        <stp/>
        <stp>BDS|2336059215677878943</stp>
        <tr r="AS124" s="14"/>
        <tr r="AS124" s="14"/>
      </tp>
    </main>
    <main first="bloomberg.rtd">
      <tp>
        <v>172.5</v>
        <stp/>
        <stp>##V3_BDPV12</stp>
        <stp>XS2206799004 Corp</stp>
        <stp>SPREAD_TO_TSY_ISSUE</stp>
        <stp>[1.Weekly Download.xlsm]Coded!R282C26</stp>
        <tr r="Z282" s="14"/>
        <tr r="Z282" s="14"/>
      </tp>
      <tp>
        <v>65</v>
        <stp/>
        <stp>##V3_BDPV12</stp>
        <stp>XS2297070190 Corp</stp>
        <stp>SPREAD_TO_TSY_ISSUE</stp>
        <stp>[1.Weekly Download.xlsm]Coded!R240C26</stp>
        <tr r="Z240" s="14"/>
        <tr r="Z240" s="14"/>
      </tp>
      <tp>
        <v>500000000</v>
        <stp/>
        <stp>##V3_BDPV12</stp>
        <stp>XS2385065656 Corp</stp>
        <stp>AMT_ISSUED</stp>
        <stp>[1.Weekly Download.xlsm]Coded!R152C53</stp>
        <tr r="BA152" s="14"/>
        <tr r="BA152" s="14"/>
      </tp>
      <tp t="s">
        <v>#N/A Field Not Applicable</v>
        <stp/>
        <stp>##V3_BDPV12</stp>
        <stp>XS2334569774 Corp</stp>
        <stp>FLT_SPREAD</stp>
        <stp>[1.Weekly Download.xlsm]Coded!R181C28</stp>
        <tr r="AB181" s="14"/>
      </tp>
      <tp t="s">
        <v>#N/A Field Not Applicable</v>
        <stp/>
        <stp>##V3_BDPV12</stp>
        <stp>XS2384202292 Corp</stp>
        <stp>FLT_SPREAD</stp>
        <stp>[1.Weekly Download.xlsm]Coded!R148C28</stp>
        <tr r="AB148" s="14"/>
      </tp>
      <tp t="s">
        <v>#N/A Field Not Applicable</v>
        <stp/>
        <stp>##V3_BDPV12</stp>
        <stp>XS2127824592 Corp</stp>
        <stp>FLT_SPREAD</stp>
        <stp>[1.Weekly Download.xlsm]Coded!R277C28</stp>
        <tr r="AB277" s="14"/>
      </tp>
      <tp>
        <v>300000000</v>
        <stp/>
        <stp>##V3_BDPV12</stp>
        <stp>XS2291799778 Corp</stp>
        <stp>AMT_ISSUED</stp>
        <stp>[1.Weekly Download.xlsm]Coded!R250C53</stp>
        <tr r="BA250" s="14"/>
        <tr r="BA250" s="14"/>
      </tp>
    </main>
    <main first="bofaddin.rtdserver">
      <tp t="s">
        <v>#N/A N/A</v>
        <stp/>
        <stp>BDS|8632826573998330267</stp>
        <tr r="AS71" s="14"/>
        <tr r="AS71" s="14"/>
      </tp>
      <tp t="s">
        <v>#N/A N/A</v>
        <stp/>
        <stp>BDS|4244816373300490667</stp>
        <tr r="AL172" s="14"/>
        <tr r="F172" s="14"/>
      </tp>
      <tp t="s">
        <v>#N/A N/A</v>
        <stp/>
        <stp>BDS|4199639145783232878</stp>
        <tr r="F222" s="14"/>
      </tp>
    </main>
    <main first="bloomberg.rtd">
      <tp t="s">
        <v>#N/A Field Not Applicable</v>
        <stp/>
        <stp>##V3_BDPV12</stp>
        <stp>XS2206237260 Corp</stp>
        <stp>FLT_SPREAD</stp>
        <stp>[1.Weekly Download.xlsm]Coded!R293C28</stp>
        <tr r="AB293" s="14"/>
      </tp>
      <tp t="s">
        <v>#N/A Field Not Applicable</v>
        <stp/>
        <stp>##V3_BDPV12</stp>
        <stp>XS2333154867 Corp</stp>
        <stp>FLT_SPREAD</stp>
        <stp>[1.Weekly Download.xlsm]Coded!R216C28</stp>
        <tr r="AB216" s="14"/>
      </tp>
      <tp t="s">
        <v>#N/A Field Not Applicable</v>
        <stp/>
        <stp>##V3_BDPV12</stp>
        <stp>XS2114327302 Corp</stp>
        <stp>FLT_SPREAD</stp>
        <stp>[1.Weekly Download.xlsm]Coded!R316C28</stp>
        <tr r="AB316" s="14"/>
      </tp>
      <tp>
        <v>200000000</v>
        <stp/>
        <stp>##V3_BDPV12</stp>
        <stp>XS2125422290 Corp</stp>
        <stp>AMT_ISSUED</stp>
        <stp>[1.Weekly Download.xlsm]Coded!R311C53</stp>
        <tr r="BA311" s="14"/>
        <tr r="BA311" s="14"/>
      </tp>
      <tp>
        <v>200000000</v>
        <stp/>
        <stp>##V3_BDPV12</stp>
        <stp>XS2346845584 Corp</stp>
        <stp>AMT_ISSUED</stp>
        <stp>[1.Weekly Download.xlsm]Coded!R202C53</stp>
        <tr r="BA202" s="14"/>
        <tr r="BA202" s="14"/>
      </tp>
      <tp>
        <v>650000000</v>
        <stp/>
        <stp>##V3_BDPV12</stp>
        <stp>XS2201821183 Corp</stp>
        <stp>AMT_ISSUED</stp>
        <stp>[1.Weekly Download.xlsm]Coded!R294C53</stp>
        <tr r="BA294" s="14"/>
        <tr r="BA294" s="14"/>
      </tp>
      <tp>
        <v>300000000</v>
        <stp/>
        <stp>##V3_BDPV12</stp>
        <stp>XS2203111120 Corp</stp>
        <stp>AMT_ISSUED</stp>
        <stp>[1.Weekly Download.xlsm]Coded!R283C53</stp>
        <tr r="BA283" s="14"/>
        <tr r="BA283" s="14"/>
      </tp>
    </main>
    <main first="bofaddin.rtdserver">
      <tp t="s">
        <v>#N/A N/A</v>
        <stp/>
        <stp>BDS|3971548409608748308</stp>
        <tr r="AL130" s="14"/>
        <tr r="F130" s="14"/>
      </tp>
    </main>
    <main first="bloomberg.rtd">
      <tp t="s">
        <v>#N/A N/A</v>
        <stp/>
        <stp>##V3_BDPV12</stp>
        <stp>XS2213048965 Corp</stp>
        <stp>SPREAD_TO_TSY_ISSUE</stp>
        <stp>[1.Weekly Download.xlsm]Coded!R272C26</stp>
        <tr r="Z272" s="14"/>
      </tp>
      <tp t="s">
        <v>#N/A Field Not Applicable</v>
        <stp/>
        <stp>##V3_BDPV12</stp>
        <stp>XS2270463255 Corp</stp>
        <stp>FLT_SPREAD</stp>
        <stp>[1.Weekly Download.xlsm]Coded!R247C28</stp>
        <tr r="AB247" s="14"/>
      </tp>
      <tp>
        <v>200000000</v>
        <stp/>
        <stp>##V3_BDPV12</stp>
        <stp>XS2379456895 Corp</stp>
        <stp>AMT_ISSUED</stp>
        <stp>[1.Weekly Download.xlsm]Coded!R158C53</stp>
        <tr r="BA158" s="14"/>
        <tr r="BA158" s="14"/>
      </tp>
      <tp>
        <v>328000000</v>
        <stp/>
        <stp>##V3_BDPV12</stp>
        <stp>XS2344625632 Corp</stp>
        <stp>AMT_ISSUED</stp>
        <stp>[1.Weekly Download.xlsm]Coded!R191C53</stp>
        <tr r="BA191" s="14"/>
        <tr r="BA191" s="14"/>
      </tp>
    </main>
    <main first="bofaddin.rtdserver">
      <tp t="s">
        <v>#N/A N/A</v>
        <stp/>
        <stp>BDS|7672870450045291236</stp>
        <tr r="AL209" s="14"/>
        <tr r="F209" s="14"/>
      </tp>
      <tp t="s">
        <v>#N/A N/A</v>
        <stp/>
        <stp>BDS|1807875838812128562</stp>
        <tr r="AL23" s="14"/>
        <tr r="F23" s="14"/>
      </tp>
    </main>
    <main first="bloomberg.rtd">
      <tp t="s">
        <v>#N/A N/A</v>
        <stp/>
        <stp>##V3_BDPV12</stp>
        <stp>US88032XBA19 Corp</stp>
        <stp>FIXED_REOFFER_SPRD_TO_GOVT_BENCH</stp>
        <stp>[1.Weekly Download.xlsm]Coded!R230C27</stp>
        <tr r="AA230" s="14"/>
      </tp>
      <tp t="s">
        <v>#N/A Field Not Applicable</v>
        <stp/>
        <stp>##V3_BDPV12</stp>
        <stp>XS2208275854 Corp</stp>
        <stp>FLT_SPREAD</stp>
        <stp>[1.Weekly Download.xlsm]Coded!R290C28</stp>
        <tr r="AB290" s="14"/>
      </tp>
      <tp>
        <v>150000000</v>
        <stp/>
        <stp>##V3_BDPV12</stp>
        <stp>XS2349744594 Corp</stp>
        <stp>AMT_ISSUED</stp>
        <stp>[1.Weekly Download.xlsm]Coded!R198C53</stp>
        <tr r="BA198" s="14"/>
        <tr r="BA198" s="14"/>
      </tp>
      <tp>
        <v>450000000</v>
        <stp/>
        <stp>##V3_BDPV12</stp>
        <stp>XS2343627712 Corp</stp>
        <stp>AMT_ISSUED</stp>
        <stp>[1.Weekly Download.xlsm]Coded!R218C53</stp>
        <tr r="BA218" s="14"/>
        <tr r="BA218" s="14"/>
      </tp>
      <tp>
        <v>450000000</v>
        <stp/>
        <stp>##V3_BDPV12</stp>
        <stp>XS2343627712 Corp</stp>
        <stp>AMT_ISSUED</stp>
        <stp>[1.Weekly Download.xlsm]Coded!R203C53</stp>
        <tr r="BA203" s="14"/>
        <tr r="BA203" s="14"/>
      </tp>
      <tp>
        <v>500000000</v>
        <stp/>
        <stp>##V3_BDPV12</stp>
        <stp>XS2422522685 Corp</stp>
        <stp>AMT_ISSUED</stp>
        <stp>[1.Weekly Download.xlsm]Coded!R120C53</stp>
        <tr r="BA120" s="14"/>
        <tr r="BA120" s="14"/>
      </tp>
    </main>
    <main first="bofaddin.rtdserver">
      <tp t="s">
        <v>#N/A N/A</v>
        <stp/>
        <stp>BDH|6381020303923403873</stp>
        <tr r="D8" s="24"/>
      </tp>
    </main>
    <main first="bloomberg.rtd">
      <tp>
        <v>1000000000</v>
        <stp/>
        <stp>##V3_BDPV12</stp>
        <stp>XS2436124205 Corp</stp>
        <stp>AMT_ISSUED</stp>
        <stp>[1.Weekly Download.xlsm]Coded!R115C53</stp>
        <tr r="BA115" s="14"/>
        <tr r="BA115" s="14"/>
      </tp>
      <tp>
        <v>400000000</v>
        <stp/>
        <stp>##V3_BDPV12</stp>
        <stp>XS2361211191 Corp</stp>
        <stp>AMT_ISSUED</stp>
        <stp>[1.Weekly Download.xlsm]Coded!R145C53</stp>
        <tr r="BA145" s="14"/>
        <tr r="BA145" s="14"/>
      </tp>
    </main>
    <main first="bofaddin.rtdserver">
      <tp t="s">
        <v>#N/A N/A</v>
        <stp/>
        <stp>BDS|7669886482902335891</stp>
        <tr r="AS37" s="14"/>
      </tp>
    </main>
    <main first="bloomberg.rtd">
      <tp t="s">
        <v>#N/A Field Not Applicable</v>
        <stp/>
        <stp>##V3_BDPV12</stp>
        <stp>XS2382158207 Corp</stp>
        <stp>FLT_SPREAD</stp>
        <stp>[1.Weekly Download.xlsm]Coded!R153C28</stp>
        <tr r="AB153" s="14"/>
      </tp>
      <tp>
        <v>450000000</v>
        <stp/>
        <stp>##V3_BDPV12</stp>
        <stp>XS2176772205 Corp</stp>
        <stp>AMT_ISSUED</stp>
        <stp>[1.Weekly Download.xlsm]Coded!R298C53</stp>
        <tr r="BA298" s="14"/>
        <tr r="BA298" s="14"/>
      </tp>
      <tp>
        <v>300000000</v>
        <stp/>
        <stp>##V3_BDPV12</stp>
        <stp>XS2279822683 Corp</stp>
        <stp>AMT_ISSUED</stp>
        <stp>[1.Weekly Download.xlsm]Coded!R256C53</stp>
        <tr r="BA256" s="14"/>
        <tr r="BA256" s="14"/>
      </tp>
      <tp t="s">
        <v>#N/A Field Not Applicable</v>
        <stp/>
        <stp>##V3_BDPV12</stp>
        <stp>XS2378344456 Corp</stp>
        <stp>FLT_SPREAD</stp>
        <stp>[1.Weekly Download.xlsm]Coded!R161C28</stp>
        <tr r="AB161" s="14"/>
      </tp>
      <tp>
        <v>190000000</v>
        <stp/>
        <stp>##V3_BDPV12</stp>
        <stp>XS2126415293 Corp</stp>
        <stp>AMT_ISSUED</stp>
        <stp>[1.Weekly Download.xlsm]Coded!R306C53</stp>
        <tr r="BA306" s="14"/>
        <tr r="BA306" s="14"/>
      </tp>
      <tp>
        <v>200000000</v>
        <stp/>
        <stp>##V3_BDPV12</stp>
        <stp>XS2460522555 Corp</stp>
        <stp>AMT_ISSUED</stp>
        <stp>[1.Weekly Download.xlsm]Coded!R108C53</stp>
        <tr r="BA108" s="14"/>
        <tr r="BA108" s="14"/>
      </tp>
      <tp>
        <v>300000000</v>
        <stp/>
        <stp>##V3_BDPV12</stp>
        <stp>XS2416645203 Corp</stp>
        <stp>AMT_ISSUED</stp>
        <stp>[1.Weekly Download.xlsm]Coded!R123C53</stp>
        <tr r="BA123" s="14"/>
        <tr r="BA123" s="14"/>
      </tp>
    </main>
    <main first="bofaddin.rtdserver">
      <tp t="s">
        <v>#N/A N/A</v>
        <stp/>
        <stp>BDS|1727832425665269362</stp>
        <tr r="AL28" s="14"/>
        <tr r="F28" s="14"/>
      </tp>
    </main>
    <main first="bloomberg.rtd">
      <tp t="s">
        <v>#N/A N/A</v>
        <stp/>
        <stp>##V3_BDPV12</stp>
        <stp>HK0000921038 Corp</stp>
        <stp>RTG_FITCH</stp>
        <stp>[1.Weekly Download.xlsm]Coded!R42C10</stp>
        <tr r="J42" s="14"/>
      </tp>
      <tp t="s">
        <v>#N/A N/A</v>
        <stp/>
        <stp>##V3_BDPV12</stp>
        <stp>HK0000921020 Corp</stp>
        <stp>RTG_FITCH</stp>
        <stp>[1.Weekly Download.xlsm]Coded!R43C10</stp>
        <tr r="J43" s="14"/>
      </tp>
      <tp t="s">
        <v>#N/A N/A</v>
        <stp/>
        <stp>##V3_BDPV12</stp>
        <stp>XS2681919762 Corp</stp>
        <stp>GUARANTOR_NAME</stp>
        <stp>[1.Weekly Download.xlsm]Coded!R3C44</stp>
        <tr r="AR3" s="14"/>
      </tp>
      <tp t="s">
        <v>1510378D CH</v>
        <stp/>
        <stp>##V3_BDPV12</stp>
        <stp>HK0000555539 Corp</stp>
        <stp>ISSUER_EQUITY_TICKER</stp>
        <stp>[1.Weekly Download.xlsm]Coded!R304C35</stp>
        <tr r="AI304" s="14"/>
      </tp>
      <tp t="s">
        <v>1510378D CH</v>
        <stp/>
        <stp>##V3_BDPV12</stp>
        <stp>HK0000555539 Corp</stp>
        <stp>ISSUER_EQUITY_TICKER</stp>
        <stp>[1.Weekly Download.xlsm]Coded!R304C37</stp>
        <tr r="AK304" s="14"/>
        <tr r="AK304" s="14"/>
      </tp>
      <tp t="s">
        <v>#N/A N/A</v>
        <stp/>
        <stp>##V3_BDPV12</stp>
        <stp>13903500 CompanyID</stp>
        <stp>RTG_MDY_LC_CURR_ISSUER_RATING</stp>
        <stp>[1.Weekly Download.xlsm]Coded!R122C40</stp>
        <tr r="AN122" s="14"/>
        <tr r="AN122" s="14"/>
      </tp>
      <tp>
        <v>100</v>
        <stp/>
        <stp>##V3_BDPV12</stp>
        <stp>XS2671493562 Corp</stp>
        <stp>ISSUE_PX</stp>
        <stp>[1.Weekly Download.xlsm]Coded!R12C54</stp>
        <tr r="BB12" s="14"/>
        <tr r="BB12" s="14"/>
      </tp>
      <tp t="s">
        <v>13/9/2023</v>
        <stp/>
        <stp>##V3_BDPV12</stp>
        <stp>HK0000954104 Corp</stp>
        <stp>SECURITY_PRICING_DATE</stp>
        <stp>[1.Weekly Download.xlsm]Coded!R7C49</stp>
        <tr r="AW7" s="14"/>
        <tr r="AW7" s="14"/>
        <tr r="AW7" s="14"/>
      </tp>
      <tp>
        <v>150</v>
        <stp/>
        <stp>##V3_BDPV12</stp>
        <stp>USG8850LAG52 Corp</stp>
        <stp>FIXED_REOFFER_SPRD_TO_GOVT_BENCH</stp>
        <stp>[1.Weekly Download.xlsm]Coded!R276C27</stp>
        <tr r="AA276" s="14"/>
        <tr r="AA276" s="14"/>
      </tp>
      <tp t="s">
        <v>#N/A N/A</v>
        <stp/>
        <stp>##V3_BDPV12</stp>
        <stp>XS2656498313 Corp</stp>
        <stp>GUARANTOR_NAME</stp>
        <stp>[1.Weekly Download.xlsm]Coded!R19C44</stp>
        <tr r="AR19" s="14"/>
      </tp>
      <tp t="s">
        <v>20/9/2023</v>
        <stp/>
        <stp>##V3_BDPV12</stp>
        <stp>HK0000954286 Corp</stp>
        <stp>SECURITY_PRICING_DATE</stp>
        <stp>[1.Weekly Download.xlsm]Coded!R5C49</stp>
        <tr r="AW5" s="14"/>
        <tr r="AW5" s="14"/>
        <tr r="AW5" s="14"/>
      </tp>
      <tp t="s">
        <v>#N/A N/A</v>
        <stp/>
        <stp>##V3_BDPV12</stp>
        <stp>XS2543377068 Corp</stp>
        <stp>GUARANTOR_NAME</stp>
        <stp>[1.Weekly Download.xlsm]Coded!R82C44</stp>
        <tr r="AR82" s="14"/>
      </tp>
      <tp t="s">
        <v>30/8/2025</v>
        <stp/>
        <stp>##V3_BDPV12</stp>
        <stp>XS2502807345 Corp</stp>
        <stp>MATURITY</stp>
        <stp>[1.Weekly Download.xlsm]Coded!R88C48</stp>
        <tr r="AV88" s="14"/>
        <tr r="AV88" s="14"/>
        <tr r="AV88" s="14"/>
      </tp>
      <tp t="s">
        <v>Huatai Securities Co Ltd</v>
        <stp/>
        <stp>##V3_BDPV12</stp>
        <stp>XS2663498314 Corp</stp>
        <stp>GUARANTOR_NAME</stp>
        <stp>[1.Weekly Download.xlsm]Coded!R20C44</stp>
        <tr r="AR20" s="14"/>
        <tr r="AR20" s="14"/>
      </tp>
      <tp>
        <v>100</v>
        <stp/>
        <stp>##V3_BDPV12</stp>
        <stp>XS2547520531 Corp</stp>
        <stp>ISSUE_PX</stp>
        <stp>[1.Weekly Download.xlsm]Coded!R79C54</stp>
        <tr r="BB79" s="14"/>
        <tr r="BB79" s="14"/>
      </tp>
      <tp t="s">
        <v>N</v>
        <stp/>
        <stp>##V3_BDPV12</stp>
        <stp>XS2665495391 Corp</stp>
        <stp>SUSTAINABILITY_BOND_IND</stp>
        <stp>[1.Weekly Download.xlsm]Coded!R18C56</stp>
        <tr r="BD18" s="14"/>
        <tr r="BD18" s="14"/>
      </tp>
      <tp>
        <v>100</v>
        <stp/>
        <stp>##V3_BDPV12</stp>
        <stp>XS2537427473 Corp</stp>
        <stp>ISSUE_PX</stp>
        <stp>[1.Weekly Download.xlsm]Coded!R85C54</stp>
        <tr r="BB85" s="14"/>
        <tr r="BB85" s="14"/>
      </tp>
      <tp t="s">
        <v>5/9/2025</v>
        <stp/>
        <stp>##V3_BDPV12</stp>
        <stp>XS2523255060 Corp</stp>
        <stp>MATURITY</stp>
        <stp>[1.Weekly Download.xlsm]Coded!R87C48</stp>
        <tr r="AV87" s="14"/>
        <tr r="AV87" s="14"/>
        <tr r="AV87" s="14"/>
      </tp>
      <tp>
        <v>5.9824845673186964</v>
        <stp/>
        <stp>##V3_BDPV12</stp>
        <stp>XS2679063862 Corp</stp>
        <stp>CPN</stp>
        <stp>[1.Weekly Download.xlsm]Coded!R9C51</stp>
        <tr r="AY9" s="14"/>
        <tr r="AY9" s="14"/>
      </tp>
      <tp t="s">
        <v>#N/A N/A</v>
        <stp/>
        <stp>##V3_BDPV12</stp>
        <stp>HK0000921111 Corp</stp>
        <stp>RTG_MDY_LT_CORP_FAMILY</stp>
        <stp>[1.Weekly Download.xlsm]Coded!R41C14</stp>
        <tr r="N41" s="14"/>
      </tp>
      <tp t="s">
        <v>N</v>
        <stp/>
        <stp>##V3_BDPV12</stp>
        <stp>HK0000939428 Corp</stp>
        <stp>FLOATER</stp>
        <stp>[1.Weekly Download.xlsm]Coded!R26C29</stp>
        <tr r="AC26" s="14"/>
        <tr r="AC26" s="14"/>
      </tp>
      <tp t="s">
        <v>#N/A N/A</v>
        <stp/>
        <stp>##V3_BDPV12</stp>
        <stp>XS2549299480 Corp</stp>
        <stp>RTG_MDY_LT_CORP_FAMILY</stp>
        <stp>[1.Weekly Download.xlsm]Coded!R80C14</stp>
        <tr r="N80" s="14"/>
      </tp>
      <tp t="s">
        <v>Shangrao Investment Holding Group Co Ltd</v>
        <stp/>
        <stp>##V3_BDPV12</stp>
        <stp>XS2597408512 Corp</stp>
        <stp>GUARANTOR_NAME</stp>
        <stp>[1.Weekly Download.xlsm]Coded!R49C44</stp>
        <tr r="AR49" s="14"/>
        <tr r="AR49" s="14"/>
      </tp>
      <tp t="s">
        <v>#N/A N/A</v>
        <stp/>
        <stp>##V3_BDPV12</stp>
        <stp>XS2499222771 Corp</stp>
        <stp>GUARANTOR_NAME</stp>
        <stp>[1.Weekly Download.xlsm]Coded!R95C44</stp>
        <tr r="AR95" s="14"/>
      </tp>
      <tp t="s">
        <v>Fujian Jinjiang Urban Construction Investment Development Group Co Ltd</v>
        <stp/>
        <stp>##V3_BDPV12</stp>
        <stp>XS2573678435 Corp</stp>
        <stp>GUARANTOR_NAME</stp>
        <stp>[1.Weekly Download.xlsm]Coded!R57C44</stp>
        <tr r="AR57" s="14"/>
        <tr r="AR57" s="14"/>
      </tp>
      <tp t="s">
        <v>17/8/2026</v>
        <stp/>
        <stp>##V3_BDPV12</stp>
        <stp>XS2658712752 Corp</stp>
        <stp>MATURITY</stp>
        <stp>[1.Weekly Download.xlsm]Coded!R17C48</stp>
        <tr r="AV17" s="14"/>
        <tr r="AV17" s="14"/>
        <tr r="AV17" s="14"/>
      </tp>
      <tp t="s">
        <v>#N/A N/A</v>
        <stp/>
        <stp>##V3_BDPV12</stp>
        <stp>XS2487328499 Corp</stp>
        <stp>RTG_MDY_LT_CORP_FAMILY</stp>
        <stp>[1.Weekly Download.xlsm]Coded!R93C14</stp>
        <tr r="N93" s="14"/>
      </tp>
      <tp t="s">
        <v>#N/A N/A</v>
        <stp/>
        <stp>##V3_BDPV12</stp>
        <stp>XS2641625137 Corp</stp>
        <stp>GUARANTOR_NAME</stp>
        <stp>[1.Weekly Download.xlsm]Coded!R30C44</stp>
        <tr r="AR30" s="14"/>
      </tp>
      <tp t="s">
        <v>#N/A N/A</v>
        <stp/>
        <stp>##V3_BDPV12</stp>
        <stp>XS2673392796 Corp</stp>
        <stp>RTG_MDY_LT_CORP_FAMILY</stp>
        <stp>[1.Weekly Download.xlsm]Coded!R14C14</stp>
        <tr r="N14" s="14"/>
      </tp>
      <tp>
        <v>99.722000000000008</v>
        <stp/>
        <stp>##V3_BDPV12</stp>
        <stp>XS2662422802 Corp</stp>
        <stp>ISSUE_PX</stp>
        <stp>[1.Weekly Download.xlsm]Coded!R21C54</stp>
        <tr r="BB21" s="14"/>
        <tr r="BB21" s="14"/>
      </tp>
      <tp t="s">
        <v>#N/A N/A</v>
        <stp/>
        <stp>##V3_BDPV12</stp>
        <stp>XS2648499007 Corp</stp>
        <stp>FLOATER_FORMULA</stp>
        <stp>[1.Weekly Download.xlsm]Coded!R23C30</stp>
        <tr r="AD23" s="14"/>
      </tp>
      <tp t="s">
        <v>0794572D CH</v>
        <stp/>
        <stp>##V3_BDPV12</stp>
        <stp>XS2664783565 Corp</stp>
        <stp>GUARANTOR_EQY_TICKER</stp>
        <stp>[1.Weekly Download.xlsm]Coded!R6C18</stp>
        <tr r="R6" s="14"/>
        <tr r="R6" s="14"/>
        <tr r="R6" s="14"/>
        <tr r="R6" s="14"/>
      </tp>
      <tp t="s">
        <v>N</v>
        <stp/>
        <stp>##V3_BDPV12</stp>
        <stp>XS2623993974 Corp</stp>
        <stp>FLOATER</stp>
        <stp>[1.Weekly Download.xlsm]Coded!R29C29</stp>
        <tr r="AC29" s="14"/>
        <tr r="AC29" s="14"/>
      </tp>
      <tp t="s">
        <v>N</v>
        <stp/>
        <stp>##V3_BDPV12</stp>
        <stp>XS2589270953 Corp</stp>
        <stp>SOCIAL_BOND_IND</stp>
        <stp>[1.Weekly Download.xlsm]Coded!R62C57</stp>
        <tr r="BE62" s="14"/>
        <tr r="BE62" s="14"/>
      </tp>
      <tp t="s">
        <v>N</v>
        <stp/>
        <stp>##V3_BDPV12</stp>
        <stp>XS2663498314 Corp</stp>
        <stp>FLOATER</stp>
        <stp>[1.Weekly Download.xlsm]Coded!R20C29</stp>
        <tr r="AC20" s="14"/>
        <tr r="AC20" s="14"/>
      </tp>
      <tp t="s">
        <v>#N/A N/A</v>
        <stp/>
        <stp>##V3_BDPV12</stp>
        <stp>XS2206849460 Corp</stp>
        <stp>RTG_MOODY_LONG_TERM</stp>
        <stp>[1.Weekly Download.xlsm]Coded!R289C13</stp>
        <tr r="M289" s="14"/>
      </tp>
      <tp t="s">
        <v>27/10/2020</v>
        <stp/>
        <stp>##V3_BDPV12</stp>
        <stp>XS2213048965 Corp</stp>
        <stp>INT_ACC_DT</stp>
        <stp>[1.Weekly Download.xlsm]Coded!R272C47</stp>
        <tr r="AU272" s="14"/>
        <tr r="AU272" s="14"/>
        <tr r="AU272" s="14"/>
      </tp>
      <tp t="s">
        <v>16/9/2021</v>
        <stp/>
        <stp>##V3_BDPV12</stp>
        <stp>XS2385392779 Corp</stp>
        <stp>INT_ACC_DT</stp>
        <stp>[1.Weekly Download.xlsm]Coded!R150C47</stp>
        <tr r="AU150" s="14"/>
        <tr r="AU150" s="14"/>
        <tr r="AU150" s="14"/>
      </tp>
      <tp t="s">
        <v>NR</v>
        <stp/>
        <stp>##V3_BDPV12</stp>
        <stp>XS2341214059 Corp</stp>
        <stp>RTG_SP_LT_FC_ISSUER_CREDIT</stp>
        <stp>[1.Weekly Download.xlsm]Coded!R221C15</stp>
        <tr r="O221" s="14"/>
        <tr r="O221" s="14"/>
      </tp>
      <tp t="s">
        <v>#N/A N/A</v>
        <stp/>
        <stp>##V3_BDPV12</stp>
        <stp>XS2297020765 Corp</stp>
        <stp>RTG_MOODY_LONG_TERM</stp>
        <stp>[1.Weekly Download.xlsm]Coded!R243C13</stp>
        <tr r="M243" s="14"/>
      </tp>
      <tp t="s">
        <v>#N/A N/A</v>
        <stp/>
        <stp>##V3_BDPV12</stp>
        <stp>XS2094050593 Corp</stp>
        <stp>RTG_MOODY_LONG_TERM</stp>
        <stp>[1.Weekly Download.xlsm]Coded!R278C13</stp>
        <tr r="M278" s="14"/>
      </tp>
      <tp t="s">
        <v>#N/A N/A</v>
        <stp/>
        <stp>##V3_BDPV12</stp>
        <stp>XS2344386540 Corp</stp>
        <stp>RTG_SP_LT_FC_ISSUER_CREDIT</stp>
        <stp>[1.Weekly Download.xlsm]Coded!R211C15</stp>
        <tr r="O211" s="14"/>
      </tp>
      <tp t="s">
        <v>#N/A N/A</v>
        <stp/>
        <stp>##V3_BDPV12</stp>
        <stp>XS2297070190 Corp</stp>
        <stp>RTG_MOODY_LONG_TERM</stp>
        <stp>[1.Weekly Download.xlsm]Coded!R240C13</stp>
        <tr r="M240" s="14"/>
      </tp>
      <tp t="s">
        <v>#N/A N/A</v>
        <stp/>
        <stp>##V3_BDPV12</stp>
        <stp>XS2206799004 Corp</stp>
        <stp>RTG_MOODY_LONG_TERM</stp>
        <stp>[1.Weekly Download.xlsm]Coded!R282C13</stp>
        <tr r="M282" s="14"/>
      </tp>
      <tp t="s">
        <v>#N/A N/A</v>
        <stp/>
        <stp>##V3_BDPV12</stp>
        <stp>XS2127837909 Corp</stp>
        <stp>RTG_SP_LT_FC_ISSUER_CREDIT</stp>
        <stp>[1.Weekly Download.xlsm]Coded!R285C15</stp>
        <tr r="O285" s="14"/>
      </tp>
      <tp t="s">
        <v>#N/A N/A</v>
        <stp/>
        <stp>##V3_BDPV12</stp>
        <stp>XS2314498093 Corp</stp>
        <stp>RTG_MOODY_LONG_TERM</stp>
        <stp>[1.Weekly Download.xlsm]Coded!R267C13</stp>
        <tr r="M267" s="14"/>
      </tp>
      <tp t="s">
        <v>#N/A N/A</v>
        <stp/>
        <stp>##V3_BDPV12</stp>
        <stp>XS2314498333 Corp</stp>
        <stp>RTG_MOODY_LONG_TERM</stp>
        <stp>[1.Weekly Download.xlsm]Coded!R180C13</stp>
        <tr r="M180" s="14"/>
      </tp>
      <tp t="s">
        <v>Baa1</v>
        <stp/>
        <stp>##V3_BDPV12</stp>
        <stp>XS2417388175 Corp</stp>
        <stp>RTG_MOODY_LONG_TERM</stp>
        <stp>[1.Weekly Download.xlsm]Coded!R128C13</stp>
        <tr r="M128" s="14"/>
        <tr r="M128" s="14"/>
      </tp>
      <tp t="s">
        <v>NR</v>
        <stp/>
        <stp>##V3_BDPV12</stp>
        <stp>XS2247412518 Corp</stp>
        <stp>RTG_SP_LT_FC_ISSUER_CREDIT</stp>
        <stp>[1.Weekly Download.xlsm]Coded!R271C15</stp>
        <tr r="O271" s="14"/>
        <tr r="O271" s="14"/>
      </tp>
      <tp t="s">
        <v>#N/A N/A</v>
        <stp/>
        <stp>##V3_BDPV12</stp>
        <stp>XS2330495651 Corp</stp>
        <stp>RTG_SP_LT_FC_ISSUER_CREDIT</stp>
        <stp>[1.Weekly Download.xlsm]Coded!R225C15</stp>
        <tr r="O225" s="14"/>
      </tp>
      <tp t="s">
        <v>16/9/2021</v>
        <stp/>
        <stp>##V3_BDPV12</stp>
        <stp>XS2385065656 Corp</stp>
        <stp>INT_ACC_DT</stp>
        <stp>[1.Weekly Download.xlsm]Coded!R152C47</stp>
        <tr r="AU152" s="14"/>
        <tr r="AU152" s="14"/>
        <tr r="AU152" s="14"/>
      </tp>
      <tp t="s">
        <v>Baa3</v>
        <stp/>
        <stp>##V3_BDPV12</stp>
        <stp>XS2213048965 Corp</stp>
        <stp>RTG_MOODY_LONG_TERM</stp>
        <stp>[1.Weekly Download.xlsm]Coded!R272C13</stp>
        <tr r="M272" s="14"/>
        <tr r="M272" s="14"/>
      </tp>
      <tp t="s">
        <v>12/8/2020</v>
        <stp/>
        <stp>##V3_BDPV12</stp>
        <stp>XS2203111120 Corp</stp>
        <stp>INT_ACC_DT</stp>
        <stp>[1.Weekly Download.xlsm]Coded!R283C47</stp>
        <tr r="AU283" s="14"/>
        <tr r="AU283" s="14"/>
        <tr r="AU283" s="14"/>
      </tp>
      <tp t="s">
        <v>20/7/2020</v>
        <stp/>
        <stp>##V3_BDPV12</stp>
        <stp>XS2201821183 Corp</stp>
        <stp>INT_ACC_DT</stp>
        <stp>[1.Weekly Download.xlsm]Coded!R294C47</stp>
        <tr r="AU294" s="14"/>
        <tr r="AU294" s="14"/>
        <tr r="AU294" s="14"/>
      </tp>
      <tp t="s">
        <v>7/6/2021</v>
        <stp/>
        <stp>##V3_BDPV12</stp>
        <stp>XS2346845584 Corp</stp>
        <stp>INT_ACC_DT</stp>
        <stp>[1.Weekly Download.xlsm]Coded!R202C47</stp>
        <tr r="AU202" s="14"/>
        <tr r="AU202" s="14"/>
        <tr r="AU202" s="14"/>
      </tp>
      <tp t="s">
        <v>17/10/2019</v>
        <stp/>
        <stp>##V3_BDPV12</stp>
        <stp>XS2125422290 Corp</stp>
        <stp>INT_ACC_DT</stp>
        <stp>[1.Weekly Download.xlsm]Coded!R311C47</stp>
        <tr r="AU311" s="14"/>
        <tr r="AU311" s="14"/>
        <tr r="AU311" s="14"/>
      </tp>
      <tp t="s">
        <v>3/2/2021</v>
        <stp/>
        <stp>##V3_BDPV12</stp>
        <stp>XS2291799778 Corp</stp>
        <stp>INT_ACC_DT</stp>
        <stp>[1.Weekly Download.xlsm]Coded!R250C47</stp>
        <tr r="AU250" s="14"/>
        <tr r="AU250" s="14"/>
        <tr r="AU250" s="14"/>
      </tp>
      <tp t="s">
        <v>#N/A N/A</v>
        <stp/>
        <stp>##V3_BDPV12</stp>
        <stp>XS2289193810 Corp</stp>
        <stp>RTG_SP_LT_FC_ISSUER_CREDIT</stp>
        <stp>[1.Weekly Download.xlsm]Coded!R245C15</stp>
        <tr r="O245" s="14"/>
      </tp>
      <tp t="s">
        <v>25/1/2022</v>
        <stp/>
        <stp>##V3_BDPV12</stp>
        <stp>XS2422522685 Corp</stp>
        <stp>INT_ACC_DT</stp>
        <stp>[1.Weekly Download.xlsm]Coded!R120C47</stp>
        <tr r="AU120" s="14"/>
        <tr r="AU120" s="14"/>
        <tr r="AU120" s="14"/>
      </tp>
      <tp t="s">
        <v>9/6/2021</v>
        <stp/>
        <stp>##V3_BDPV12</stp>
        <stp>XS2349744594 Corp</stp>
        <stp>INT_ACC_DT</stp>
        <stp>[1.Weekly Download.xlsm]Coded!R198C47</stp>
        <tr r="AU198" s="14"/>
        <tr r="AU198" s="14"/>
        <tr r="AU198" s="14"/>
      </tp>
      <tp t="s">
        <v>17/5/2021</v>
        <stp/>
        <stp>##V3_BDPV12</stp>
        <stp>XS2343627712 Corp</stp>
        <stp>INT_ACC_DT</stp>
        <stp>[1.Weekly Download.xlsm]Coded!R218C47</stp>
        <tr r="AU218" s="14"/>
        <tr r="AU218" s="14"/>
        <tr r="AU218" s="14"/>
      </tp>
      <tp t="s">
        <v>17/5/2021</v>
        <stp/>
        <stp>##V3_BDPV12</stp>
        <stp>XS2343627712 Corp</stp>
        <stp>INT_ACC_DT</stp>
        <stp>[1.Weekly Download.xlsm]Coded!R203C47</stp>
        <tr r="AU203" s="14"/>
        <tr r="AU203" s="14"/>
        <tr r="AU203" s="14"/>
      </tp>
      <tp t="s">
        <v>25/6/2021</v>
        <stp/>
        <stp>##V3_BDPV12</stp>
        <stp>XS2344625632 Corp</stp>
        <stp>INT_ACC_DT</stp>
        <stp>[1.Weekly Download.xlsm]Coded!R191C47</stp>
        <tr r="AU191" s="14"/>
        <tr r="AU191" s="14"/>
        <tr r="AU191" s="14"/>
      </tp>
      <tp t="s">
        <v>31/8/2021</v>
        <stp/>
        <stp>##V3_BDPV12</stp>
        <stp>XS2379456895 Corp</stp>
        <stp>INT_ACC_DT</stp>
        <stp>[1.Weekly Download.xlsm]Coded!R158C47</stp>
        <tr r="AU158" s="14"/>
        <tr r="AU158" s="14"/>
        <tr r="AU158" s="14"/>
      </tp>
      <tp t="s">
        <v>21/1/2021</v>
        <stp/>
        <stp>##V3_BDPV12</stp>
        <stp>XS2279822683 Corp</stp>
        <stp>INT_ACC_DT</stp>
        <stp>[1.Weekly Download.xlsm]Coded!R256C47</stp>
        <tr r="AU256" s="14"/>
        <tr r="AU256" s="14"/>
        <tr r="AU256" s="14"/>
      </tp>
      <tp t="s">
        <v>14/7/2020</v>
        <stp/>
        <stp>##V3_BDPV12</stp>
        <stp>XS2176772205 Corp</stp>
        <stp>INT_ACC_DT</stp>
        <stp>[1.Weekly Download.xlsm]Coded!R298C47</stp>
        <tr r="AU298" s="14"/>
        <tr r="AU298" s="14"/>
        <tr r="AU298" s="14"/>
      </tp>
      <tp t="s">
        <v>28/1/2022</v>
        <stp/>
        <stp>##V3_BDPV12</stp>
        <stp>XS2436124205 Corp</stp>
        <stp>INT_ACC_DT</stp>
        <stp>[1.Weekly Download.xlsm]Coded!R115C47</stp>
        <tr r="AU115" s="14"/>
        <tr r="AU115" s="14"/>
        <tr r="AU115" s="14"/>
      </tp>
      <tp t="s">
        <v>27/9/2021</v>
        <stp/>
        <stp>##V3_BDPV12</stp>
        <stp>XS2361211191 Corp</stp>
        <stp>INT_ACC_DT</stp>
        <stp>[1.Weekly Download.xlsm]Coded!R145C47</stp>
        <tr r="AU145" s="14"/>
        <tr r="AU145" s="14"/>
        <tr r="AU145" s="14"/>
      </tp>
      <tp t="s">
        <v>19/1/2022</v>
        <stp/>
        <stp>##V3_BDPV12</stp>
        <stp>XS2416645203 Corp</stp>
        <stp>INT_ACC_DT</stp>
        <stp>[1.Weekly Download.xlsm]Coded!R123C47</stp>
        <tr r="AU123" s="14"/>
        <tr r="AU123" s="14"/>
        <tr r="AU123" s="14"/>
      </tp>
      <tp t="s">
        <v>7/4/2022</v>
        <stp/>
        <stp>##V3_BDPV12</stp>
        <stp>XS2460522555 Corp</stp>
        <stp>INT_ACC_DT</stp>
        <stp>[1.Weekly Download.xlsm]Coded!R108C47</stp>
        <tr r="AU108" s="14"/>
        <tr r="AU108" s="14"/>
        <tr r="AU108" s="14"/>
      </tp>
      <tp t="s">
        <v>11/3/2020</v>
        <stp/>
        <stp>##V3_BDPV12</stp>
        <stp>XS2126415293 Corp</stp>
        <stp>INT_ACC_DT</stp>
        <stp>[1.Weekly Download.xlsm]Coded!R306C47</stp>
        <tr r="AU306" s="14"/>
        <tr r="AU306" s="14"/>
        <tr r="AU306" s="14"/>
      </tp>
      <tp>
        <v>105</v>
        <stp/>
        <stp>##V3_BDPV12</stp>
        <stp>XS2334569774 Corp</stp>
        <stp>SPREAD_TO_TSY_ISSUE</stp>
        <stp>[1.Weekly Download.xlsm]Coded!R181C26</stp>
        <tr r="Z181" s="14"/>
        <tr r="Z181" s="14"/>
      </tp>
      <tp>
        <v>278000000</v>
        <stp/>
        <stp>##V3_BDPV12</stp>
        <stp>XS2380533740 Corp</stp>
        <stp>AMT_ISSUED</stp>
        <stp>[1.Weekly Download.xlsm]Coded!R156C53</stp>
        <tr r="BA156" s="14"/>
        <tr r="BA156" s="14"/>
      </tp>
      <tp t="s">
        <v>#N/A N/A</v>
        <stp/>
        <stp>##V3_BDPV12</stp>
        <stp>XS2385392779 Corp</stp>
        <stp>SPREAD_TO_TSY_ISSUE</stp>
        <stp>[1.Weekly Download.xlsm]Coded!R150C26</stp>
        <tr r="Z150" s="14"/>
      </tp>
      <tp>
        <v>202.5</v>
        <stp/>
        <stp>##V3_BDPV12</stp>
        <stp>XS2295983410 Corp</stp>
        <stp>SPREAD_TO_TSY_ISSUE</stp>
        <stp>[1.Weekly Download.xlsm]Coded!R248C26</stp>
        <tr r="Z248" s="14"/>
        <tr r="Z248" s="14"/>
      </tp>
      <tp t="s">
        <v>#N/A Field Not Applicable</v>
        <stp/>
        <stp>##V3_BDPV12</stp>
        <stp>XS2382274376 Corp</stp>
        <stp>FLT_SPREAD</stp>
        <stp>[1.Weekly Download.xlsm]Coded!R157C28</stp>
        <tr r="AB157" s="14"/>
      </tp>
    </main>
    <main first="bofaddin.rtdserver">
      <tp t="s">
        <v>#N/A N/A</v>
        <stp/>
        <stp>BDS|9293923810779845632</stp>
        <tr r="AL224" s="14"/>
        <tr r="AL224" s="14"/>
        <tr r="F224" s="14"/>
        <tr r="F224" s="14"/>
      </tp>
      <tp t="s">
        <v>#N/A N/A</v>
        <stp/>
        <stp>BDS|3144620313292275899</stp>
        <tr r="AL181" s="14"/>
        <tr r="F181" s="14"/>
      </tp>
    </main>
    <main first="bloomberg.rtd">
      <tp t="s">
        <v>#N/A Field Not Applicable</v>
        <stp/>
        <stp>##V3_BDPV12</stp>
        <stp>XS2180875234 Corp</stp>
        <stp>FLT_SPREAD</stp>
        <stp>[1.Weekly Download.xlsm]Coded!R301C28</stp>
        <tr r="AB301" s="14"/>
      </tp>
      <tp>
        <v>277000000</v>
        <stp/>
        <stp>##V3_BDPV12</stp>
        <stp>XS2127478316 Corp</stp>
        <stp>AMT_ISSUED</stp>
        <stp>[1.Weekly Download.xlsm]Coded!R252C53</stp>
        <tr r="BA252" s="14"/>
        <tr r="BA252" s="14"/>
      </tp>
    </main>
    <main first="bofaddin.rtdserver">
      <tp t="s">
        <v>#N/A N/A</v>
        <stp/>
        <stp>BDS|7445709605818072699</stp>
        <tr r="AL40" s="14"/>
        <tr r="F40" s="14"/>
      </tp>
      <tp t="s">
        <v>#N/A N/A</v>
        <stp/>
        <stp>BDS|6002894602265210519</stp>
        <tr r="AS316" s="14"/>
      </tp>
      <tp t="s">
        <v>#N/A N/A</v>
        <stp/>
        <stp>BDS|9105405870842197683</stp>
        <tr r="AS178" s="14"/>
      </tp>
    </main>
    <main first="bloomberg.rtd">
      <tp t="s">
        <v>#N/A N/A</v>
        <stp/>
        <stp>##V3_BDPV12</stp>
        <stp>US88032XBB91 Corp</stp>
        <stp>FIXED_REOFFER_SPRD_TO_GOVT_BENCH</stp>
        <stp>[1.Weekly Download.xlsm]Coded!R229C27</stp>
        <tr r="AA229" s="14"/>
      </tp>
      <tp t="s">
        <v>#N/A Field Not Applicable</v>
        <stp/>
        <stp>##V3_BDPV12</stp>
        <stp>XS2340539142 Corp</stp>
        <stp>FLT_SPREAD</stp>
        <stp>[1.Weekly Download.xlsm]Coded!R214C28</stp>
        <tr r="AB214" s="14"/>
      </tp>
      <tp>
        <v>300000000</v>
        <stp/>
        <stp>##V3_BDPV12</stp>
        <stp>XS2284243586 Corp</stp>
        <stp>AMT_ISSUED</stp>
        <stp>[1.Weekly Download.xlsm]Coded!R246C53</stp>
        <tr r="BA246" s="14"/>
        <tr r="BA246" s="14"/>
      </tp>
      <tp>
        <v>400000000</v>
        <stp/>
        <stp>##V3_BDPV12</stp>
        <stp>XS2334068645 Corp</stp>
        <stp>AMT_ISSUED</stp>
        <stp>[1.Weekly Download.xlsm]Coded!R224C53</stp>
        <tr r="BA224" s="14"/>
        <tr r="BA224" s="14"/>
      </tp>
    </main>
    <main first="bofaddin.rtdserver">
      <tp t="s">
        <v>#N/A N/A</v>
        <stp/>
        <stp>BDS|7741277793163881120</stp>
        <tr r="AL144" s="14"/>
        <tr r="F144" s="14"/>
      </tp>
      <tp t="s">
        <v>#N/A N/A</v>
        <stp/>
        <stp>BDS|6090195025788296379</stp>
        <tr r="AS120" s="14"/>
      </tp>
    </main>
    <main first="bloomberg.rtd">
      <tp t="s">
        <v>#N/A N/A</v>
        <stp/>
        <stp>##V3_BDPV12</stp>
        <stp>XS2127478316 Corp</stp>
        <stp>SPREAD_TO_TSY_ISSUE</stp>
        <stp>[1.Weekly Download.xlsm]Coded!R252C26</stp>
        <tr r="Z252" s="14"/>
      </tp>
      <tp t="s">
        <v>#N/A Field Not Applicable</v>
        <stp/>
        <stp>##V3_BDPV12</stp>
        <stp>XS2293903840 Corp</stp>
        <stp>FLT_SPREAD</stp>
        <stp>[1.Weekly Download.xlsm]Coded!R254C28</stp>
        <tr r="AB254" s="14"/>
      </tp>
      <tp>
        <v>300000000</v>
        <stp/>
        <stp>##V3_BDPV12</stp>
        <stp>XS2340538680 Corp</stp>
        <stp>AMT_ISSUED</stp>
        <stp>[1.Weekly Download.xlsm]Coded!R213C53</stp>
        <tr r="BA213" s="14"/>
        <tr r="BA213" s="14"/>
      </tp>
      <tp>
        <v>500000000</v>
        <stp/>
        <stp>##V3_BDPV12</stp>
        <stp>XS2085545494 Corp</stp>
        <stp>AMT_ISSUED</stp>
        <stp>[1.Weekly Download.xlsm]Coded!R308C53</stp>
        <tr r="BA308" s="14"/>
        <tr r="BA308" s="14"/>
      </tp>
    </main>
    <main first="bofaddin.rtdserver">
      <tp t="s">
        <v>#N/A N/A</v>
        <stp/>
        <stp>BDH|6665845209487396768</stp>
        <tr r="G15" s="24"/>
        <tr r="G15" s="24"/>
      </tp>
    </main>
    <main first="bloomberg.rtd">
      <tp t="s">
        <v>#N/A N/A</v>
        <stp/>
        <stp>##V3_BDPV12</stp>
        <stp>XS2384202292 Corp</stp>
        <stp>SPREAD_TO_TSY_ISSUE</stp>
        <stp>[1.Weekly Download.xlsm]Coded!R148C26</stp>
        <tr r="Z148" s="14"/>
      </tp>
      <tp t="s">
        <v>#N/A N/A</v>
        <stp/>
        <stp>##V3_BDPV12</stp>
        <stp>XS2325858038 Corp</stp>
        <stp>SPREAD_TO_TSY_ISSUE</stp>
        <stp>[1.Weekly Download.xlsm]Coded!R226C26</stp>
        <tr r="Z226" s="14"/>
      </tp>
    </main>
    <main first="bofaddin.rtdserver">
      <tp t="s">
        <v>#N/A N/A</v>
        <stp/>
        <stp>BDS|6068482781610280479</stp>
        <tr r="AL88" s="14"/>
        <tr r="F88" s="14"/>
      </tp>
      <tp t="s">
        <v>#N/A N/A</v>
        <stp/>
        <stp>BDH|1824718991662285367</stp>
        <tr r="N29" s="24"/>
        <tr r="N29" s="24"/>
      </tp>
      <tp t="s">
        <v>#N/A N/A</v>
        <stp/>
        <stp>BDS|9940246616823390754</stp>
        <tr r="AS204" s="14"/>
      </tp>
      <tp t="s">
        <v>#N/A N/A</v>
        <stp/>
        <stp>BDH|1603698287926476715</stp>
        <tr r="D10" s="24"/>
      </tp>
    </main>
    <main first="bloomberg.rtd">
      <tp>
        <v>500000000</v>
        <stp/>
        <stp>##V3_BDPV12</stp>
        <stp>XS2209330161 Corp</stp>
        <stp>AMT_ISSUED</stp>
        <stp>[1.Weekly Download.xlsm]Coded!R288C53</stp>
        <tr r="BA288" s="14"/>
        <tr r="BA288" s="14"/>
      </tp>
    </main>
    <main first="bofaddin.rtdserver">
      <tp t="s">
        <v>#N/A N/A</v>
        <stp/>
        <stp>BDS|3903486503240940998</stp>
        <tr r="AL82" s="14"/>
        <tr r="F82" s="14"/>
      </tp>
      <tp t="s">
        <v>#N/A N/A</v>
        <stp/>
        <stp>BDS|8512003387798646669</stp>
        <tr r="AL189" s="14"/>
        <tr r="F189" s="14"/>
      </tp>
      <tp t="s">
        <v>#N/A N/A</v>
        <stp/>
        <stp>BDS|2138671183693762104</stp>
        <tr r="AS177" s="14"/>
      </tp>
    </main>
    <main first="bloomberg.rtd">
      <tp t="s">
        <v>#N/A Field Not Applicable</v>
        <stp/>
        <stp>##V3_BDPV12</stp>
        <stp>XS2357111090 Corp</stp>
        <stp>FLT_SPREAD</stp>
        <stp>[1.Weekly Download.xlsm]Coded!R171C28</stp>
        <tr r="AB171" s="14"/>
      </tp>
      <tp>
        <v>300000000</v>
        <stp/>
        <stp>##V3_BDPV12</stp>
        <stp>XS2280569364 Corp</stp>
        <stp>AMT_ISSUED</stp>
        <stp>[1.Weekly Download.xlsm]Coded!R263C53</stp>
        <tr r="BA263" s="14"/>
        <tr r="BA263" s="14"/>
      </tp>
      <tp>
        <v>260000000</v>
        <stp/>
        <stp>##V3_BDPV12</stp>
        <stp>XS2189769057 Corp</stp>
        <stp>AMT_ISSUED</stp>
        <stp>[1.Weekly Download.xlsm]Coded!R296C53</stp>
        <tr r="BA296" s="14"/>
        <tr r="BA296" s="14"/>
      </tp>
      <tp>
        <v>400000000</v>
        <stp/>
        <stp>##V3_BDPV12</stp>
        <stp>XS2201821340 Corp</stp>
        <stp>AMT_ISSUED</stp>
        <stp>[1.Weekly Download.xlsm]Coded!R295C53</stp>
        <tr r="BA295" s="14"/>
        <tr r="BA295" s="14"/>
      </tp>
      <tp>
        <v>900000000</v>
        <stp/>
        <stp>##V3_BDPV12</stp>
        <stp>XS2403671493 Corp</stp>
        <stp>AMT_ISSUED</stp>
        <stp>[1.Weekly Download.xlsm]Coded!R136C53</stp>
        <tr r="BA136" s="14"/>
        <tr r="BA136" s="14"/>
      </tp>
      <tp>
        <v>240000000</v>
        <stp/>
        <stp>##V3_BDPV12</stp>
        <stp>XS2274835631 Corp</stp>
        <stp>AMT_ISSUED</stp>
        <stp>[1.Weekly Download.xlsm]Coded!R255C53</stp>
        <tr r="BA255" s="14"/>
        <tr r="BA255" s="14"/>
      </tp>
    </main>
    <main first="bofaddin.rtdserver">
      <tp t="s">
        <v>#N/A N/A</v>
        <stp/>
        <stp>BDS|1351928640594612678</stp>
        <tr r="AS143" s="14"/>
      </tp>
    </main>
    <main first="bloomberg.rtd">
      <tp t="s">
        <v>#N/A N/A</v>
        <stp/>
        <stp>##V3_BDPV12</stp>
        <stp>XS2293903840 Corp</stp>
        <stp>SPREAD_TO_TSY_ISSUE</stp>
        <stp>[1.Weekly Download.xlsm]Coded!R254C26</stp>
        <tr r="Z254" s="14"/>
      </tp>
      <tp t="s">
        <v>#N/A Field Not Applicable</v>
        <stp/>
        <stp>##V3_BDPV12</stp>
        <stp>XS2344842575 Corp</stp>
        <stp>FLT_SPREAD</stp>
        <stp>[1.Weekly Download.xlsm]Coded!R195C28</stp>
        <tr r="AB195" s="14"/>
      </tp>
      <tp t="s">
        <v>#N/A Field Not Applicable</v>
        <stp/>
        <stp>##V3_BDPV12</stp>
        <stp>XS2374621493 Corp</stp>
        <stp>FLT_SPREAD</stp>
        <stp>[1.Weekly Download.xlsm]Coded!R163C28</stp>
        <tr r="AB163" s="14"/>
      </tp>
      <tp t="s">
        <v>#N/A Field Not Applicable</v>
        <stp/>
        <stp>##V3_BDPV12</stp>
        <stp>XS2455963590 Corp</stp>
        <stp>FLT_SPREAD</stp>
        <stp>[1.Weekly Download.xlsm]Coded!R109C28</stp>
        <tr r="AB109" s="14"/>
      </tp>
      <tp>
        <v>500000000</v>
        <stp/>
        <stp>##V3_BDPV12</stp>
        <stp>XS2327841057 Corp</stp>
        <stp>AMT_ISSUED</stp>
        <stp>[1.Weekly Download.xlsm]Coded!R207C53</stp>
        <tr r="BA207" s="14"/>
        <tr r="BA207" s="14"/>
      </tp>
    </main>
    <main first="bofaddin.rtdserver">
      <tp t="s">
        <v>#N/A N/A</v>
        <stp/>
        <stp>BDS|9514016921876168351</stp>
        <tr r="AS128" s="14"/>
      </tp>
    </main>
    <main first="bloomberg.rtd">
      <tp>
        <v>525.6</v>
        <stp/>
        <stp>##V3_BDPV12</stp>
        <stp>XS2269194499 Corp</stp>
        <stp>FLT_SPREAD</stp>
        <stp>[1.Weekly Download.xlsm]Coded!R234C28</stp>
        <tr r="AB234" s="14"/>
        <tr r="AB234" s="14"/>
      </tp>
      <tp t="s">
        <v>#N/A Field Not Applicable</v>
        <stp/>
        <stp>##V3_BDPV12</stp>
        <stp>XS2388909181 Corp</stp>
        <stp>FLT_SPREAD</stp>
        <stp>[1.Weekly Download.xlsm]Coded!R144C28</stp>
        <tr r="AB144" s="14"/>
      </tp>
      <tp>
        <v>321000000</v>
        <stp/>
        <stp>##V3_BDPV12</stp>
        <stp>XS2277613423 Corp</stp>
        <stp>AMT_ISSUED</stp>
        <stp>[1.Weekly Download.xlsm]Coded!R253C53</stp>
        <tr r="BA253" s="14"/>
        <tr r="BA253" s="14"/>
      </tp>
    </main>
    <main first="bofaddin.rtdserver">
      <tp t="s">
        <v>#N/A N/A</v>
        <stp/>
        <stp>BDS|3171423395046453642</stp>
        <tr r="AL227" s="14"/>
        <tr r="F227" s="14"/>
      </tp>
    </main>
    <main first="bloomberg.rtd">
      <tp t="s">
        <v>#N/A Field Not Applicable</v>
        <stp/>
        <stp>##V3_BDPV12</stp>
        <stp>XS2379487189 Corp</stp>
        <stp>FLT_SPREAD</stp>
        <stp>[1.Weekly Download.xlsm]Coded!R159C28</stp>
        <tr r="AB159" s="14"/>
      </tp>
      <tp t="s">
        <v>#N/A Field Not Applicable</v>
        <stp/>
        <stp>##V3_BDPV12</stp>
        <stp>XS2471127584 Corp</stp>
        <stp>FLT_SPREAD</stp>
        <stp>[1.Weekly Download.xlsm]Coded!R104C28</stp>
        <tr r="AB104" s="14"/>
      </tp>
    </main>
    <main first="bofaddin.rtdserver">
      <tp t="s">
        <v>#N/A N/A</v>
        <stp/>
        <stp>BDS|8799563777612607673</stp>
        <tr r="AL247" s="14"/>
        <tr r="F247" s="14"/>
      </tp>
    </main>
    <main first="bloomberg.rtd">
      <tp t="s">
        <v>#N/A Field Not Applicable</v>
        <stp/>
        <stp>##V3_BDPV12</stp>
        <stp>XS2179326371 Corp</stp>
        <stp>FLT_SPREAD</stp>
        <stp>[1.Weekly Download.xlsm]Coded!R303C28</stp>
        <tr r="AB303" s="14"/>
      </tp>
      <tp t="s">
        <v>#N/A Field Not Applicable</v>
        <stp/>
        <stp>##V3_BDPV12</stp>
        <stp>XS2266935993 Corp</stp>
        <stp>FLT_SPREAD</stp>
        <stp>[1.Weekly Download.xlsm]Coded!R169C28</stp>
        <tr r="AB169" s="14"/>
      </tp>
      <tp>
        <v>35000000</v>
        <stp/>
        <stp>##V3_BDPV12</stp>
        <stp>XS2423517205 Corp</stp>
        <stp>AMT_ISSUED</stp>
        <stp>[1.Weekly Download.xlsm]Coded!R124C53</stp>
        <tr r="BA124" s="14"/>
        <tr r="BA124" s="14"/>
      </tp>
    </main>
    <main first="bofaddin.rtdserver">
      <tp t="s">
        <v>#N/A N/A</v>
        <stp/>
        <stp>BDS|9765076560331308077</stp>
        <tr r="AS299" s="14"/>
      </tp>
    </main>
    <main first="bloomberg.rtd">
      <tp t="s">
        <v>#N/A N/A</v>
        <stp/>
        <stp>##V3_BDPV12</stp>
        <stp>XS2385392936 Corp</stp>
        <stp>SPREAD_TO_TSY_ISSUE</stp>
        <stp>[1.Weekly Download.xlsm]Coded!R151C26</stp>
        <tr r="Z151" s="14"/>
      </tp>
      <tp t="s">
        <v>#N/A Field Not Applicable</v>
        <stp/>
        <stp>##V3_BDPV12</stp>
        <stp>XS2359947715 Corp</stp>
        <stp>FLT_SPREAD</stp>
        <stp>[1.Weekly Download.xlsm]Coded!R186C28</stp>
        <tr r="AB186" s="14"/>
      </tp>
      <tp t="s">
        <v>#N/A Field Not Applicable</v>
        <stp/>
        <stp>##V3_BDPV12</stp>
        <stp>XS2294198549 Corp</stp>
        <stp>FLT_SPREAD</stp>
        <stp>[1.Weekly Download.xlsm]Coded!R244C28</stp>
        <tr r="AB244" s="14"/>
      </tp>
      <tp>
        <v>500000000</v>
        <stp/>
        <stp>##V3_BDPV12</stp>
        <stp>XS2112787499 Corp</stp>
        <stp>AMT_ISSUED</stp>
        <stp>[1.Weekly Download.xlsm]Coded!R315C53</stp>
        <tr r="BA315" s="14"/>
        <tr r="BA315" s="14"/>
      </tp>
      <tp>
        <v>400000000</v>
        <stp/>
        <stp>##V3_BDPV12</stp>
        <stp>XS2115047735 Corp</stp>
        <stp>AMT_ISSUED</stp>
        <stp>[1.Weekly Download.xlsm]Coded!R318C53</stp>
        <tr r="BA318" s="14"/>
        <tr r="BA318" s="14"/>
      </tp>
    </main>
    <main first="bofaddin.rtdserver">
      <tp t="s">
        <v>#N/A N/A</v>
        <stp/>
        <stp>BDS|4475336537449691338</stp>
        <tr r="AS89" s="14"/>
        <tr r="AS89" s="14"/>
      </tp>
      <tp t="s">
        <v>#N/A N/A</v>
        <stp/>
        <stp>BDH|9161615116244137425</stp>
        <tr r="D30" s="24"/>
      </tp>
    </main>
    <main first="bloomberg.rtd">
      <tp t="s">
        <v>N</v>
        <stp/>
        <stp>##V3_BDPV12</stp>
        <stp>XS2599011116 Corp</stp>
        <stp>GREEN_BOND_LOAN_INDICATOR</stp>
        <stp>[1.Weekly Download.xlsm]Coded!R51C55</stp>
        <tr r="BC51" s="14"/>
        <tr r="BC51" s="14"/>
      </tp>
      <tp t="s">
        <v>#N/A N/A</v>
        <stp/>
        <stp>##V3_BDPV12</stp>
        <stp>HK0000898319 Corp</stp>
        <stp>RTG_FITCH</stp>
        <stp>[1.Weekly Download.xlsm]Coded!R70C10</stp>
        <tr r="J70" s="14"/>
      </tp>
      <tp t="s">
        <v>N</v>
        <stp/>
        <stp>##V3_BDPV12</stp>
        <stp>XS2618570068 Corp</stp>
        <stp>GREEN_BOND_LOAN_INDICATOR</stp>
        <stp>[1.Weekly Download.xlsm]Coded!R36C55</stp>
        <tr r="BC36" s="14"/>
        <tr r="BC36" s="14"/>
      </tp>
      <tp t="s">
        <v>N</v>
        <stp/>
        <stp>##V3_BDPV12</stp>
        <stp>XS2618570068 Corp</stp>
        <stp>GREEN_BOND_LOAN_INDICATOR</stp>
        <stp>[1.Weekly Download.xlsm]Coded!R24C55</stp>
        <tr r="BC24" s="14"/>
        <tr r="BC24" s="14"/>
      </tp>
      <tp t="s">
        <v>Y</v>
        <stp/>
        <stp>##V3_BDPV12</stp>
        <stp>XS2648499007 Corp</stp>
        <stp>GREEN_BOND_LOAN_INDICATOR</stp>
        <stp>[1.Weekly Download.xlsm]Coded!R23C55</stp>
        <tr r="BC23" s="14"/>
        <tr r="BC23" s="14"/>
      </tp>
      <tp t="s">
        <v>#N/A N/A</v>
        <stp/>
        <stp>##V3_BDPV12</stp>
        <stp>XS2671498447 Corp</stp>
        <stp>GUARANTOR_NAME</stp>
        <stp>[1.Weekly Download.xlsm]Coded!R4C44</stp>
        <tr r="AR4" s="14"/>
      </tp>
      <tp t="s">
        <v>1055Z HK</v>
        <stp/>
        <stp>##V3_BDPV12</stp>
        <stp>HK0000744695 Corp</stp>
        <stp>ISSUER_EQUITY_TICKER</stp>
        <stp>[1.Weekly Download.xlsm]Coded!R187C35</stp>
        <tr r="AI187" s="14"/>
      </tp>
      <tp t="s">
        <v>1055Z HK</v>
        <stp/>
        <stp>##V3_BDPV12</stp>
        <stp>HK0000744695 Corp</stp>
        <stp>ISSUER_EQUITY_TICKER</stp>
        <stp>[1.Weekly Download.xlsm]Coded!R187C37</stp>
        <tr r="AK187" s="14"/>
        <tr r="AK187" s="14"/>
      </tp>
      <tp t="s">
        <v>#N/A N/A</v>
        <stp/>
        <stp>##V3_BDPV12</stp>
        <stp>HK0000946829 Corp</stp>
        <stp>RTG_MDY_FOREIGN_LT_BANK_DEPOSITS</stp>
        <stp>[1.Weekly Download.xlsm]Coded!R13C12</stp>
        <tr r="L13" s="14"/>
      </tp>
      <tp t="s">
        <v>#N/A N/A</v>
        <stp/>
        <stp>##V3_BDPV12</stp>
        <stp>MO000A3KS070 Corp</stp>
        <stp>GUARANTOR</stp>
        <stp>[1.Weekly Download.xlsm]Coded!R184C5</stp>
        <tr r="E184" s="14"/>
      </tp>
      <tp t="s">
        <v>A2</v>
        <stp/>
        <stp>##V3_BDPV12</stp>
        <stp>20204333 CompanyID</stp>
        <stp>RTG_MDY_LC_CURR_ISSUER_RATING</stp>
        <stp>[1.Weekly Download.xlsm]Coded!R310C40</stp>
        <tr r="AN310" s="14"/>
        <tr r="AN310" s="14"/>
        <tr r="AN310" s="14"/>
      </tp>
      <tp t="s">
        <v>A2</v>
        <stp/>
        <stp>##V3_BDPV12</stp>
        <stp>20204333 CompanyID</stp>
        <stp>RTG_MDY_LC_CURR_ISSUER_RATING</stp>
        <stp>[1.Weekly Download.xlsm]Coded!R309C40</stp>
        <tr r="AN309" s="14"/>
        <tr r="AN309" s="14"/>
        <tr r="AN309" s="14"/>
      </tp>
      <tp t="s">
        <v>A2</v>
        <stp/>
        <stp>##V3_BDPV12</stp>
        <stp>20204333 CompanyID</stp>
        <stp>RTG_MDY_LC_CURR_ISSUER_RATING</stp>
        <stp>[1.Weekly Download.xlsm]Coded!R299C40</stp>
        <tr r="AN299" s="14"/>
        <tr r="AN299" s="14"/>
        <tr r="AN299" s="14"/>
      </tp>
      <tp t="s">
        <v>A2</v>
        <stp/>
        <stp>##V3_BDPV12</stp>
        <stp>20204333 CompanyID</stp>
        <stp>RTG_MDY_LC_CURR_ISSUER_RATING</stp>
        <stp>[1.Weekly Download.xlsm]Coded!R298C40</stp>
        <tr r="AN298" s="14"/>
        <tr r="AN298" s="14"/>
        <tr r="AN298" s="14"/>
      </tp>
      <tp t="s">
        <v>A2</v>
        <stp/>
        <stp>##V3_BDPV12</stp>
        <stp>20204333 CompanyID</stp>
        <stp>RTG_MDY_LC_CURR_ISSUER_RATING</stp>
        <stp>[1.Weekly Download.xlsm]Coded!R194C40</stp>
        <tr r="AN194" s="14"/>
        <tr r="AN194" s="14"/>
        <tr r="AN194" s="14"/>
      </tp>
      <tp t="s">
        <v>1/9/2026</v>
        <stp/>
        <stp>##V3_BDPV12</stp>
        <stp>XS2671493562 Corp</stp>
        <stp>MATURITY</stp>
        <stp>[1.Weekly Download.xlsm]Coded!R12C48</stp>
        <tr r="AV12" s="14"/>
        <tr r="AV12" s="14"/>
        <tr r="AV12" s="14"/>
      </tp>
      <tp t="s">
        <v>#N/A N/A</v>
        <stp/>
        <stp>##V3_BDPV12</stp>
        <stp>HK0000954104 Corp</stp>
        <stp>RTG_MOODY_LONG_TERM</stp>
        <stp>[1.Weekly Download.xlsm]Coded!R7C13</stp>
        <tr r="M7" s="14"/>
      </tp>
      <tp t="s">
        <v>N</v>
        <stp/>
        <stp>##V3_BDPV12</stp>
        <stp>XS2671493562 Corp</stp>
        <stp>SUSTAINABILITY_BOND_IND</stp>
        <stp>[1.Weekly Download.xlsm]Coded!R12C56</stp>
        <tr r="BD12" s="14"/>
        <tr r="BD12" s="14"/>
      </tp>
      <tp t="s">
        <v>939 HK</v>
        <stp/>
        <stp>##V3_BDPV12</stp>
        <stp>HK0000929262 Corp</stp>
        <stp>ISSUER_PARENT_EQY_TICKER</stp>
        <stp>[1.Weekly Download.xlsm]Coded!R39C58</stp>
        <tr r="BF39" s="14"/>
        <tr r="BF39" s="14"/>
      </tp>
      <tp t="s">
        <v>#N/A N/A</v>
        <stp/>
        <stp>##V3_BDPV12</stp>
        <stp>XS2623993974 Corp</stp>
        <stp>FLOATER_FORMULA</stp>
        <stp>[1.Weekly Download.xlsm]Coded!R29C30</stp>
        <tr r="AD29" s="14"/>
      </tp>
      <tp t="s">
        <v>600030 CH</v>
        <stp/>
        <stp>##V3_BDPV12</stp>
        <stp>HK0000939428 Corp</stp>
        <stp>ISSUER_PARENT_EQY_TICKER</stp>
        <stp>[1.Weekly Download.xlsm]Coded!R26C58</stp>
        <tr r="BF26" s="14"/>
        <tr r="BF26" s="14"/>
      </tp>
      <tp>
        <v>100</v>
        <stp/>
        <stp>##V3_BDPV12</stp>
        <stp>XS2502807345 Corp</stp>
        <stp>ISSUE_PX</stp>
        <stp>[1.Weekly Download.xlsm]Coded!R88C54</stp>
        <tr r="BB88" s="14"/>
        <tr r="BB88" s="14"/>
      </tp>
      <tp t="s">
        <v>N</v>
        <stp/>
        <stp>##V3_BDPV12</stp>
        <stp>XS2661086483 Corp</stp>
        <stp>SUSTAINABILITY_BOND_IND</stp>
        <stp>[1.Weekly Download.xlsm]Coded!R15C56</stp>
        <tr r="BD15" s="14"/>
        <tr r="BD15" s="14"/>
      </tp>
      <tp t="s">
        <v>7/11/2023</v>
        <stp/>
        <stp>##V3_BDPV12</stp>
        <stp>XS2547520531 Corp</stp>
        <stp>MATURITY</stp>
        <stp>[1.Weekly Download.xlsm]Coded!R79C48</stp>
        <tr r="AV79" s="14"/>
        <tr r="AV79" s="14"/>
        <tr r="AV79" s="14"/>
      </tp>
      <tp t="s">
        <v>N</v>
        <stp/>
        <stp>##V3_BDPV12</stp>
        <stp>HK0000921020 Corp</stp>
        <stp>SOCIAL_BOND_IND</stp>
        <stp>[1.Weekly Download.xlsm]Coded!R43C57</stp>
        <tr r="BE43" s="14"/>
        <tr r="BE43" s="14"/>
      </tp>
      <tp t="s">
        <v>#N/A N/A</v>
        <stp/>
        <stp>##V3_BDPV12</stp>
        <stp>HK0000921020 Corp</stp>
        <stp>RTG_MDY_LT_CORP_FAMILY</stp>
        <stp>[1.Weekly Download.xlsm]Coded!R43C14</stp>
        <tr r="N43" s="14"/>
      </tp>
      <tp>
        <v>100</v>
        <stp/>
        <stp>##V3_BDPV12</stp>
        <stp>XS2523255060 Corp</stp>
        <stp>ISSUE_PX</stp>
        <stp>[1.Weekly Download.xlsm]Coded!R87C54</stp>
        <tr r="BB87" s="14"/>
        <tr r="BB87" s="14"/>
      </tp>
      <tp t="s">
        <v>9/10/2023</v>
        <stp/>
        <stp>##V3_BDPV12</stp>
        <stp>XS2537427473 Corp</stp>
        <stp>MATURITY</stp>
        <stp>[1.Weekly Download.xlsm]Coded!R85C48</stp>
        <tr r="AV85" s="14"/>
        <tr r="AV85" s="14"/>
        <tr r="AV85" s="14"/>
      </tp>
      <tp t="s">
        <v>#N/A Field Not Applicable</v>
        <stp/>
        <stp>##V3_BDPV12</stp>
        <stp>US056752AV05 Corp</stp>
        <stp>FLT_SPREAD</stp>
        <stp>[1.Weekly Download.xlsm]Coded!R164C28</stp>
        <tr r="AB164" s="14"/>
      </tp>
      <tp t="s">
        <v>#N/A N/A</v>
        <stp/>
        <stp>##V3_BDPV12</stp>
        <stp>XS2648007495 Corp</stp>
        <stp>RTG_MDY_LT_CORP_FAMILY</stp>
        <stp>[1.Weekly Download.xlsm]Coded!R25C14</stp>
        <tr r="N25" s="14"/>
      </tp>
      <tp t="s">
        <v>Weihai Wendeng District Bluesea Investment &amp; Development Co Ltd</v>
        <stp/>
        <stp>##V3_BDPV12</stp>
        <stp>XS2547520531 Corp</stp>
        <stp>GUARANTOR_NAME</stp>
        <stp>[1.Weekly Download.xlsm]Coded!R79C44</stp>
        <tr r="AR79" s="14"/>
        <tr r="AR79" s="14"/>
      </tp>
      <tp t="s">
        <v>#N/A N/A</v>
        <stp/>
        <stp>##V3_BDPV12</stp>
        <stp>HK0000946829 Corp</stp>
        <stp>RTG_MDY_LT_CORP_FAMILY</stp>
        <stp>[1.Weekly Download.xlsm]Coded!R13C14</stp>
        <tr r="N13" s="14"/>
      </tp>
      <tp t="s">
        <v>#N/A N/A</v>
        <stp/>
        <stp>##V3_BDPV12</stp>
        <stp>XS2623522930 Corp</stp>
        <stp>GUARANTOR_NAME</stp>
        <stp>[1.Weekly Download.xlsm]Coded!R38C44</stp>
        <tr r="AR38" s="14"/>
      </tp>
      <tp>
        <v>100</v>
        <stp/>
        <stp>##V3_BDPV12</stp>
        <stp>XS2658712752 Corp</stp>
        <stp>ISSUE_PX</stp>
        <stp>[1.Weekly Download.xlsm]Coded!R17C54</stp>
        <tr r="BB17" s="14"/>
        <tr r="BB17" s="14"/>
      </tp>
      <tp t="s">
        <v>#N/A N/A</v>
        <stp/>
        <stp>##V3_BDPV12</stp>
        <stp>XS2663498314 Corp</stp>
        <stp>FLOATER_FORMULA</stp>
        <stp>[1.Weekly Download.xlsm]Coded!R20C30</stp>
        <tr r="AD20" s="14"/>
      </tp>
      <tp t="s">
        <v>7/2/2027</v>
        <stp/>
        <stp>##V3_BDPV12</stp>
        <stp>XS2662422802 Corp</stp>
        <stp>MATURITY</stp>
        <stp>[1.Weekly Download.xlsm]Coded!R21C48</stp>
        <tr r="AV21" s="14"/>
        <tr r="AV21" s="14"/>
        <tr r="AV21" s="14"/>
      </tp>
      <tp t="s">
        <v>#N/A N/A</v>
        <stp/>
        <stp>##V3_BDPV12</stp>
        <stp>G238024 Corp</stp>
        <stp>GUARANTOR</stp>
        <stp>[1.Weekly Download.xlsm]Coded!R59C5</stp>
        <tr r="E59" s="14"/>
      </tp>
      <tp t="s">
        <v>#N/A N/A</v>
        <stp/>
        <stp>##V3_BDPV12</stp>
        <stp>HK0000939428 Corp</stp>
        <stp>RTG_MDY_LT_CORP_FAMILY</stp>
        <stp>[1.Weekly Download.xlsm]Coded!R26C14</stp>
        <tr r="N26" s="14"/>
      </tp>
      <tp t="s">
        <v>N</v>
        <stp/>
        <stp>##V3_BDPV12</stp>
        <stp>HK0000946829 Corp</stp>
        <stp>SUSTAINABILITY_BOND_IND</stp>
        <stp>[1.Weekly Download.xlsm]Coded!R13C56</stp>
        <tr r="BD13" s="14"/>
        <tr r="BD13" s="14"/>
      </tp>
      <tp t="s">
        <v>#N/A N/A</v>
        <stp/>
        <stp>##V3_BDPV12</stp>
        <stp>XS2652417788 Corp</stp>
        <stp>RTG_MDY_ISSUER</stp>
        <stp>[1.Weekly Download.xlsm]Coded!R22C11</stp>
        <tr r="K22" s="14"/>
      </tp>
      <tp t="s">
        <v>State Power Investment Corp Lt</v>
        <stp/>
        <stp>##V3_BDPV12</stp>
        <stp>911294 CompanyID</stp>
        <stp>Name</stp>
        <stp>[1.Weekly Download.xlsm]Coded!R128C7</stp>
        <tr r="G128" s="14"/>
        <tr r="G128" s="14"/>
      </tp>
      <tp t="s">
        <v>N</v>
        <stp/>
        <stp>##V3_BDPV12</stp>
        <stp>XS2527143833 Corp</stp>
        <stp>SOCIAL_BOND_IND</stp>
        <stp>[1.Weekly Download.xlsm]Coded!R86C57</stp>
        <tr r="BE86" s="14"/>
        <tr r="BE86" s="14"/>
      </tp>
      <tp t="s">
        <v>#N/A Field Not Applicable</v>
        <stp/>
        <stp>##V3_BDPV12</stp>
        <stp>XS2671498447 Corp</stp>
        <stp>GUARANTOR_EQY_TICKER</stp>
        <stp>[1.Weekly Download.xlsm]Coded!R4C18</stp>
        <tr r="R4" s="14"/>
        <tr r="R4" s="14"/>
        <tr r="R4" s="14"/>
      </tp>
      <tp t="s">
        <v>#N/A N/A</v>
        <stp/>
        <stp>##V3_BDPV12</stp>
        <stp>HK0000939428 Corp</stp>
        <stp>FLOATER_FORMULA</stp>
        <stp>[1.Weekly Download.xlsm]Coded!R26C30</stp>
        <tr r="AD26" s="14"/>
      </tp>
      <tp t="s">
        <v>N</v>
        <stp/>
        <stp>##V3_BDPV12</stp>
        <stp>XS2541678780 Corp</stp>
        <stp>SOCIAL_BOND_IND</stp>
        <stp>[1.Weekly Download.xlsm]Coded!R84C57</stp>
        <tr r="BE84" s="14"/>
        <tr r="BE84" s="14"/>
      </tp>
      <tp t="s">
        <v>#N/A N/A</v>
        <stp/>
        <stp>##V3_BDPV12</stp>
        <stp>XS2502807345 Corp</stp>
        <stp>RTG_MDY_ISSUER</stp>
        <stp>[1.Weekly Download.xlsm]Coded!R88C11</stp>
        <tr r="K88" s="14"/>
      </tp>
      <tp t="s">
        <v>N</v>
        <stp/>
        <stp>##V3_BDPV12</stp>
        <stp>XS2648499007 Corp</stp>
        <stp>FLOATER</stp>
        <stp>[1.Weekly Download.xlsm]Coded!R23C29</stp>
        <tr r="AC23" s="14"/>
        <tr r="AC23" s="14"/>
      </tp>
      <tp t="s">
        <v>#N/A N/A</v>
        <stp/>
        <stp>##V3_BDPV12</stp>
        <stp>XS2664783565 Corp</stp>
        <stp>RTG_FITCH_LT_ISSUER_DEFAULT</stp>
        <stp>[1.Weekly Download.xlsm]Coded!R6C16</stp>
        <tr r="P6" s="14"/>
      </tp>
      <tp t="s">
        <v>#N/A N/A</v>
        <stp/>
        <stp>##V3_BDPV12</stp>
        <stp>XS2587421681 Corp</stp>
        <stp>RTG_MDY_ISSUER</stp>
        <stp>[1.Weekly Download.xlsm]Coded!R60C11</stp>
        <tr r="K60" s="14"/>
      </tp>
      <tp t="s">
        <v>N</v>
        <stp/>
        <stp>##V3_BDPV12</stp>
        <stp>XS2599011116 Corp</stp>
        <stp>SOCIAL_BOND_IND</stp>
        <stp>[1.Weekly Download.xlsm]Coded!R51C57</stp>
        <tr r="BE51" s="14"/>
        <tr r="BE51" s="14"/>
      </tp>
      <tp t="s">
        <v>Caa1</v>
        <stp/>
        <stp>##V3_BDPV12</stp>
        <stp>XS2384610577 Corp</stp>
        <stp>RTG_MOODY_LONG_TERM</stp>
        <stp>[1.Weekly Download.xlsm]Coded!R149C13</stp>
        <tr r="M149" s="14"/>
        <tr r="M149" s="14"/>
      </tp>
      <tp t="s">
        <v>#N/A N/A</v>
        <stp/>
        <stp>##V3_BDPV12</stp>
        <stp>XS2227193211 Corp</stp>
        <stp>RTG_SP_LT_FC_ISSUER_CREDIT</stp>
        <stp>[1.Weekly Download.xlsm]Coded!R279C15</stp>
        <tr r="O279" s="14"/>
      </tp>
      <tp t="s">
        <v>#N/A N/A</v>
        <stp/>
        <stp>##V3_BDPV12</stp>
        <stp>XS2467774209 Corp</stp>
        <stp>RTG_SP_LT_FC_ISSUER_CREDIT</stp>
        <stp>[1.Weekly Download.xlsm]Coded!R103C15</stp>
        <tr r="O103" s="14"/>
      </tp>
      <tp t="s">
        <v>#N/A N/A</v>
        <stp/>
        <stp>##V3_BDPV12</stp>
        <stp>XS2385820597 Corp</stp>
        <stp>RTG_MOODY_LONG_TERM</stp>
        <stp>[1.Weekly Download.xlsm]Coded!R140C13</stp>
        <tr r="M140" s="14"/>
      </tp>
      <tp t="s">
        <v>#N/A N/A</v>
        <stp/>
        <stp>##V3_BDPV12</stp>
        <stp>XS2275587090 Corp</stp>
        <stp>RTG_SP_LT_FC_ISSUER_CREDIT</stp>
        <stp>[1.Weekly Download.xlsm]Coded!R258C15</stp>
        <tr r="O258" s="14"/>
      </tp>
      <tp t="s">
        <v>Suzhou SND Group Co Ltd</v>
        <stp/>
        <stp>##V3_BDPV12</stp>
        <stp>7650022 CompanyID</stp>
        <stp>NAME</stp>
        <stp>[1.Weekly Download.xlsm]Coded!R265C39</stp>
        <tr r="AM265" s="14"/>
        <tr r="AM265" s="14"/>
      </tp>
      <tp t="s">
        <v>1/2/2021</v>
        <stp/>
        <stp>##V3_BDPV12</stp>
        <stp>XS2293903840 Corp</stp>
        <stp>INT_ACC_DT</stp>
        <stp>[1.Weekly Download.xlsm]Coded!R254C47</stp>
        <tr r="AU254" s="14"/>
        <tr r="AU254" s="14"/>
        <tr r="AU254" s="14"/>
      </tp>
      <tp t="s">
        <v>#N/A N/A</v>
        <stp/>
        <stp>##V3_BDPV12</stp>
        <stp>XS2390401524 Corp</stp>
        <stp>RTG_MOODY_LONG_TERM</stp>
        <stp>[1.Weekly Download.xlsm]Coded!R129C13</stp>
        <tr r="M129" s="14"/>
      </tp>
      <tp t="s">
        <v>#N/A N/A</v>
        <stp/>
        <stp>##V3_BDPV12</stp>
        <stp>XS2422384946 Corp</stp>
        <stp>RTG_SP_LT_FC_ISSUER_CREDIT</stp>
        <stp>[1.Weekly Download.xlsm]Coded!R121C15</stp>
        <tr r="O121" s="14"/>
      </tp>
      <tp t="s">
        <v>20/5/2021</v>
        <stp/>
        <stp>##V3_BDPV12</stp>
        <stp>XS2340539142 Corp</stp>
        <stp>INT_ACC_DT</stp>
        <stp>[1.Weekly Download.xlsm]Coded!R214C47</stp>
        <tr r="AU214" s="14"/>
        <tr r="AU214" s="14"/>
        <tr r="AU214" s="14"/>
      </tp>
      <tp t="s">
        <v>#N/A N/A</v>
        <stp/>
        <stp>##V3_BDPV12</stp>
        <stp>XS2287540053 Corp</stp>
        <stp>RTG_MOODY_LONG_TERM</stp>
        <stp>[1.Weekly Download.xlsm]Coded!R210C13</stp>
        <tr r="M210" s="14"/>
      </tp>
      <tp t="s">
        <v>#N/A N/A</v>
        <stp/>
        <stp>##V3_BDPV12</stp>
        <stp>XS2403477099 Corp</stp>
        <stp>RTG_SP_LT_FC_ISSUER_CREDIT</stp>
        <stp>[1.Weekly Download.xlsm]Coded!R135C15</stp>
        <tr r="O135" s="14"/>
      </tp>
      <tp t="s">
        <v>24/6/2020</v>
        <stp/>
        <stp>##V3_BDPV12</stp>
        <stp>XS2180875234 Corp</stp>
        <stp>INT_ACC_DT</stp>
        <stp>[1.Weekly Download.xlsm]Coded!R301C47</stp>
        <tr r="AU301" s="14"/>
        <tr r="AU301" s="14"/>
        <tr r="AU301" s="14"/>
      </tp>
      <tp t="s">
        <v>1/9/2021</v>
        <stp/>
        <stp>##V3_BDPV12</stp>
        <stp>XS2382274376 Corp</stp>
        <stp>INT_ACC_DT</stp>
        <stp>[1.Weekly Download.xlsm]Coded!R157C47</stp>
        <tr r="AU157" s="14"/>
        <tr r="AU157" s="14"/>
        <tr r="AU157" s="14"/>
      </tp>
      <tp t="s">
        <v>#N/A N/A</v>
        <stp/>
        <stp>##V3_BDPV12</stp>
        <stp>XS2144033078 Corp</stp>
        <stp>RTG_SP_LT_FC_ISSUER_CREDIT</stp>
        <stp>[1.Weekly Download.xlsm]Coded!R300C15</stp>
        <tr r="O300" s="14"/>
      </tp>
      <tp t="s">
        <v>13/7/2021</v>
        <stp/>
        <stp>##V3_BDPV12</stp>
        <stp>XS2359947715 Corp</stp>
        <stp>INT_ACC_DT</stp>
        <stp>[1.Weekly Download.xlsm]Coded!R186C47</stp>
        <tr r="AU186" s="14"/>
        <tr r="AU186" s="14"/>
        <tr r="AU186" s="14"/>
      </tp>
      <tp t="s">
        <v>10/2/2021</v>
        <stp/>
        <stp>##V3_BDPV12</stp>
        <stp>XS2294198549 Corp</stp>
        <stp>INT_ACC_DT</stp>
        <stp>[1.Weekly Download.xlsm]Coded!R244C47</stp>
        <tr r="AU244" s="14"/>
        <tr r="AU244" s="14"/>
        <tr r="AU244" s="14"/>
      </tp>
      <tp t="s">
        <v>10/6/2020</v>
        <stp/>
        <stp>##V3_BDPV12</stp>
        <stp>XS2179326371 Corp</stp>
        <stp>INT_ACC_DT</stp>
        <stp>[1.Weekly Download.xlsm]Coded!R303C47</stp>
        <tr r="AU303" s="14"/>
        <tr r="AU303" s="14"/>
        <tr r="AU303" s="14"/>
      </tp>
      <tp t="s">
        <v>18/8/2021</v>
        <stp/>
        <stp>##V3_BDPV12</stp>
        <stp>XS2266935993 Corp</stp>
        <stp>INT_ACC_DT</stp>
        <stp>[1.Weekly Download.xlsm]Coded!R169C47</stp>
        <tr r="AU169" s="14"/>
        <tr r="AU169" s="14"/>
        <tr r="AU169" s="14"/>
      </tp>
      <tp t="s">
        <v>A</v>
        <stp/>
        <stp>##V3_BDPV12</stp>
        <stp>911294 CompanyID</stp>
        <stp>RTG_FITCH_LT_ISSUER_DEFAULT</stp>
        <stp>[1.Weekly Download.xlsm]Coded!R128C42</stp>
        <tr r="AP128" s="14"/>
        <tr r="AP128" s="14"/>
        <tr r="AP128" s="14"/>
      </tp>
      <tp t="s">
        <v>A</v>
        <stp/>
        <stp>##V3_BDPV12</stp>
        <stp>911294 CompanyID</stp>
        <stp>RTG_FITCH_LT_ISSUER_DEFAULT</stp>
        <stp>[1.Weekly Download.xlsm]Coded!R136C42</stp>
        <tr r="AP136" s="14"/>
        <tr r="AP136" s="14"/>
        <tr r="AP136" s="14"/>
      </tp>
      <tp t="s">
        <v>1/9/2021</v>
        <stp/>
        <stp>##V3_BDPV12</stp>
        <stp>XS2379487189 Corp</stp>
        <stp>INT_ACC_DT</stp>
        <stp>[1.Weekly Download.xlsm]Coded!R159C47</stp>
        <tr r="AU159" s="14"/>
        <tr r="AU159" s="14"/>
        <tr r="AU159" s="14"/>
      </tp>
      <tp t="s">
        <v>28/4/2022</v>
        <stp/>
        <stp>##V3_BDPV12</stp>
        <stp>XS2471127584 Corp</stp>
        <stp>INT_ACC_DT</stp>
        <stp>[1.Weekly Download.xlsm]Coded!R104C47</stp>
        <tr r="AU104" s="14"/>
        <tr r="AU104" s="14"/>
        <tr r="AU104" s="14"/>
      </tp>
      <tp t="s">
        <v>#N/A N/A</v>
        <stp/>
        <stp>##V3_BDPV12</stp>
        <stp>XS2295983410 Corp</stp>
        <stp>RTG_SP_LT_FC_ISSUER_CREDIT</stp>
        <stp>[1.Weekly Download.xlsm]Coded!R248C15</stp>
        <tr r="O248" s="14"/>
      </tp>
      <tp t="s">
        <v>1/4/2021</v>
        <stp/>
        <stp>##V3_BDPV12</stp>
        <stp>XS2269194499 Corp</stp>
        <stp>INT_ACC_DT</stp>
        <stp>[1.Weekly Download.xlsm]Coded!R234C47</stp>
        <tr r="AU234" s="14"/>
        <tr r="AU234" s="14"/>
        <tr r="AU234" s="14"/>
      </tp>
      <tp t="s">
        <v>29/9/2021</v>
        <stp/>
        <stp>##V3_BDPV12</stp>
        <stp>XS2388909181 Corp</stp>
        <stp>INT_ACC_DT</stp>
        <stp>[1.Weekly Download.xlsm]Coded!R144C47</stp>
        <tr r="AU144" s="14"/>
        <tr r="AU144" s="14"/>
        <tr r="AU144" s="14"/>
      </tp>
      <tp t="s">
        <v>15/6/2021</v>
        <stp/>
        <stp>##V3_BDPV12</stp>
        <stp>XS2344842575 Corp</stp>
        <stp>INT_ACC_DT</stp>
        <stp>[1.Weekly Download.xlsm]Coded!R195C47</stp>
        <tr r="AU195" s="14"/>
        <tr r="AU195" s="14"/>
        <tr r="AU195" s="14"/>
      </tp>
      <tp t="s">
        <v>30/3/2022</v>
        <stp/>
        <stp>##V3_BDPV12</stp>
        <stp>XS2455963590 Corp</stp>
        <stp>INT_ACC_DT</stp>
        <stp>[1.Weekly Download.xlsm]Coded!R109C47</stp>
        <tr r="AU109" s="14"/>
        <tr r="AU109" s="14"/>
        <tr r="AU109" s="14"/>
      </tp>
      <tp t="s">
        <v>26/8/2021</v>
        <stp/>
        <stp>##V3_BDPV12</stp>
        <stp>XS2374621493 Corp</stp>
        <stp>INT_ACC_DT</stp>
        <stp>[1.Weekly Download.xlsm]Coded!R163C47</stp>
        <tr r="AU163" s="14"/>
        <tr r="AU163" s="14"/>
        <tr r="AU163" s="14"/>
      </tp>
      <tp t="s">
        <v>NR</v>
        <stp/>
        <stp>##V3_BDPV12</stp>
        <stp>XS2342908949 Corp</stp>
        <stp>RTG_SP_LT_FC_ISSUER_CREDIT</stp>
        <stp>[1.Weekly Download.xlsm]Coded!R220C15</stp>
        <tr r="O220" s="14"/>
        <tr r="O220" s="14"/>
      </tp>
      <tp t="s">
        <v>#N/A N/A</v>
        <stp/>
        <stp>##V3_BDPV12</stp>
        <stp>G2380100 Corp</stp>
        <stp>RTG_MOODY</stp>
        <stp>[1.Weekly Download.xlsm]Coded!R48C8</stp>
        <tr r="H48" s="14"/>
      </tp>
      <tp t="s">
        <v>12/8/2021</v>
        <stp/>
        <stp>##V3_BDPV12</stp>
        <stp>XS2357111090 Corp</stp>
        <stp>INT_ACC_DT</stp>
        <stp>[1.Weekly Download.xlsm]Coded!R171C47</stp>
        <tr r="AU171" s="14"/>
        <tr r="AU171" s="14"/>
        <tr r="AU171" s="14"/>
      </tp>
      <tp t="s">
        <v>#N/A N/A</v>
        <stp/>
        <stp>##V3_BDPV12</stp>
        <stp>XS2345988211 Corp</stp>
        <stp>RTG_SP_LT_FC_ISSUER_CREDIT</stp>
        <stp>[1.Weekly Download.xlsm]Coded!R199C15</stp>
        <tr r="O199" s="14"/>
      </tp>
      <tp>
        <v>1500000000</v>
        <stp/>
        <stp>##V3_BDPV12</stp>
        <stp>HK0000744695 Corp</stp>
        <stp>AMT_ISSUED</stp>
        <stp>[1.Weekly Download.xlsm]Coded!R187C53</stp>
        <tr r="BA187" s="14"/>
        <tr r="BA187" s="14"/>
      </tp>
      <tp t="s">
        <v>#N/A N/A</v>
        <stp/>
        <stp>##V3_BDPV12</stp>
        <stp>GDCOZ HK Equity</stp>
        <stp>RTG_MDY_ISSUER</stp>
        <stp>[1.Weekly Download.xlsm]Coded!R120C19</stp>
        <tr r="S120" s="14"/>
        <tr r="S120" s="14"/>
      </tp>
      <tp t="s">
        <v>#N/A Field Not Applicable</v>
        <stp/>
        <stp>##V3_BDPV12</stp>
        <stp>XS2385065656 Corp</stp>
        <stp>FLT_SPREAD</stp>
        <stp>[1.Weekly Download.xlsm]Coded!R152C28</stp>
        <tr r="AB152" s="14"/>
      </tp>
    </main>
    <main first="bofaddin.rtdserver">
      <tp t="s">
        <v>#N/A N/A</v>
        <stp/>
        <stp>BDS|6767022144818344580</stp>
        <tr r="AS208" s="14"/>
      </tp>
      <tp t="s">
        <v>#N/A N/A</v>
        <stp/>
        <stp>BDS|9738099152052416129</stp>
        <tr r="AS148" s="14"/>
      </tp>
      <tp t="s">
        <v>#N/A N/A</v>
        <stp/>
        <stp>BDS|4298368211339863077</stp>
        <tr r="AS125" s="14"/>
        <tr r="AS125" s="14"/>
      </tp>
    </main>
    <main first="bloomberg.rtd">
      <tp>
        <v>155</v>
        <stp/>
        <stp>##V3_BDPV12</stp>
        <stp>XS2320779130 Corp</stp>
        <stp>SPREAD_TO_TSY_ISSUE</stp>
        <stp>[1.Weekly Download.xlsm]Coded!R235C26</stp>
        <tr r="Z235" s="14"/>
        <tr r="Z235" s="14"/>
      </tp>
      <tp t="s">
        <v>#N/A N/A</v>
        <stp/>
        <stp>##V3_BDPV12</stp>
        <stp>XS2320779213 Corp</stp>
        <stp>SPREAD_TO_TSY_ISSUE</stp>
        <stp>[1.Weekly Download.xlsm]Coded!R118C26</stp>
        <tr r="Z118" s="14"/>
      </tp>
      <tp t="s">
        <v>#N/A N/A</v>
        <stp/>
        <stp>##V3_BDPV12</stp>
        <stp>XS2289193810 Corp</stp>
        <stp>SPREAD_TO_TSY_ISSUE</stp>
        <stp>[1.Weekly Download.xlsm]Coded!R245C26</stp>
        <tr r="Z245" s="14"/>
      </tp>
      <tp>
        <v>195</v>
        <stp/>
        <stp>##V3_BDPV12</stp>
        <stp>XS2284243586 Corp</stp>
        <stp>SPREAD_TO_TSY_ISSUE</stp>
        <stp>[1.Weekly Download.xlsm]Coded!R246C26</stp>
        <tr r="Z246" s="14"/>
        <tr r="Z246" s="14"/>
      </tp>
      <tp>
        <v>305000000</v>
        <stp/>
        <stp>##V3_BDPV12</stp>
        <stp>XS2384202292 Corp</stp>
        <stp>AMT_ISSUED</stp>
        <stp>[1.Weekly Download.xlsm]Coded!R148C53</stp>
        <tr r="BA148" s="14"/>
        <tr r="BA148" s="14"/>
      </tp>
      <tp>
        <v>500000000</v>
        <stp/>
        <stp>##V3_BDPV12</stp>
        <stp>XS2334569774 Corp</stp>
        <stp>AMT_ISSUED</stp>
        <stp>[1.Weekly Download.xlsm]Coded!R181C53</stp>
        <tr r="BA181" s="14"/>
        <tr r="BA181" s="14"/>
      </tp>
    </main>
    <main first="bofaddin.rtdserver">
      <tp t="s">
        <v>#N/A N/A</v>
        <stp/>
        <stp>BDS|3369764764378857522</stp>
        <tr r="AL179" s="14"/>
        <tr r="F179" s="14"/>
      </tp>
    </main>
    <main first="bloomberg.rtd">
      <tp t="s">
        <v>#N/A N/A</v>
        <stp/>
        <stp>##V3_BDPV12</stp>
        <stp>XS2334068645 Corp</stp>
        <stp>SPREAD_TO_TSY_ISSUE</stp>
        <stp>[1.Weekly Download.xlsm]Coded!R224C26</stp>
        <tr r="Z224" s="14"/>
      </tp>
      <tp t="s">
        <v>#N/A N/A</v>
        <stp/>
        <stp>##V3_BDPV12</stp>
        <stp>XS2320779213 Corp</stp>
        <stp>SPREAD_TO_TSY_ISSUE</stp>
        <stp>[1.Weekly Download.xlsm]Coded!R217C26</stp>
        <tr r="Z217" s="14"/>
      </tp>
      <tp>
        <v>240000000</v>
        <stp/>
        <stp>##V3_BDPV12</stp>
        <stp>XS2336348326 Corp</stp>
        <stp>AMT_ISSUED</stp>
        <stp>[1.Weekly Download.xlsm]Coded!R227C53</stp>
        <tr r="BA227" s="14"/>
        <tr r="BA227" s="14"/>
      </tp>
    </main>
    <main first="bofaddin.rtdserver">
      <tp t="s">
        <v>#N/A N/A</v>
        <stp/>
        <stp>BDS|8458906149983777937</stp>
        <tr r="AL67" s="14"/>
        <tr r="F67" s="14"/>
      </tp>
      <tp t="s">
        <v>#N/A N/A</v>
        <stp/>
        <stp>BDS|8913458965937363236</stp>
        <tr r="AL171" s="14"/>
        <tr r="F171" s="14"/>
      </tp>
      <tp t="s">
        <v>#N/A N/A</v>
        <stp/>
        <stp>BDH|4654862239482194218</stp>
        <tr r="M33" s="24"/>
      </tp>
      <tp t="s">
        <v>#N/A N/A</v>
        <stp/>
        <stp>BDH|2399257329284495929</stp>
        <tr r="E22" s="24"/>
        <tr r="E22" s="24"/>
      </tp>
    </main>
    <main first="bloomberg.rtd">
      <tp>
        <v>230</v>
        <stp/>
        <stp>##V3_BDPV12</stp>
        <stp>XS2423359459 Corp</stp>
        <stp>SPREAD_TO_TSY_ISSUE</stp>
        <stp>[1.Weekly Download.xlsm]Coded!R106C26</stp>
        <tr r="Z106" s="14"/>
        <tr r="Z106" s="14"/>
      </tp>
      <tp t="s">
        <v>#N/A N/A</v>
        <stp/>
        <stp>##V3_BDPV12</stp>
        <stp>XS2380533740 Corp</stp>
        <stp>SPREAD_TO_TSY_ISSUE</stp>
        <stp>[1.Weekly Download.xlsm]Coded!R156C26</stp>
        <tr r="Z156" s="14"/>
      </tp>
      <tp>
        <v>500000000</v>
        <stp/>
        <stp>##V3_BDPV12</stp>
        <stp>XS2180875077 Corp</stp>
        <stp>AMT_ISSUED</stp>
        <stp>[1.Weekly Download.xlsm]Coded!R302C53</stp>
        <tr r="BA302" s="14"/>
        <tr r="BA302" s="14"/>
      </tp>
    </main>
    <main first="bofaddin.rtdserver">
      <tp t="s">
        <v>#N/A N/A</v>
        <stp/>
        <stp>BDS|7188363396577922565</stp>
        <tr r="AS211" s="14"/>
      </tp>
      <tp t="s">
        <v>#N/A N/A</v>
        <stp/>
        <stp>BDS|5271555298970373629</stp>
        <tr r="AS287" s="14"/>
      </tp>
    </main>
    <main first="bloomberg.rtd">
      <tp t="s">
        <v>#N/A N/A</v>
        <stp/>
        <stp>##V3_BDPV12</stp>
        <stp>XS2336348326 Corp</stp>
        <stp>SPREAD_TO_TSY_ISSUE</stp>
        <stp>[1.Weekly Download.xlsm]Coded!R227C26</stp>
        <tr r="Z227" s="14"/>
      </tp>
    </main>
    <main first="bofaddin.rtdserver">
      <tp t="s">
        <v>#N/A N/A</v>
        <stp/>
        <stp>BDS|2019066027237807863</stp>
        <tr r="AS311" s="14"/>
      </tp>
      <tp t="s">
        <v>#N/A N/A</v>
        <stp/>
        <stp>BDS|9236754761441162680</stp>
        <tr r="AL278" s="14"/>
        <tr r="F278" s="14"/>
      </tp>
    </main>
    <main first="bloomberg.rtd">
      <tp t="s">
        <v>#N/A N/A</v>
        <stp/>
        <stp>##V3_BDPV12</stp>
        <stp>XS2385313064 Corp</stp>
        <stp>SPREAD_TO_TSY_ISSUE</stp>
        <stp>[1.Weekly Download.xlsm]Coded!R146C26</stp>
        <tr r="Z146" s="14"/>
      </tp>
      <tp>
        <v>300000000</v>
        <stp/>
        <stp>##V3_BDPV12</stp>
        <stp>XS2387065134 Corp</stp>
        <stp>AMT_ISSUED</stp>
        <stp>[1.Weekly Download.xlsm]Coded!R143C53</stp>
        <tr r="BA143" s="14"/>
        <tr r="BA143" s="14"/>
      </tp>
    </main>
    <main first="bofaddin.rtdserver">
      <tp t="s">
        <v>#N/A N/A</v>
        <stp/>
        <stp>BDS|8554337328485521378</stp>
        <tr r="AS271" s="14"/>
      </tp>
      <tp t="s">
        <v>#N/A N/A</v>
        <stp/>
        <stp>BDS|6164395189983897155</stp>
        <tr r="AS216" s="14"/>
      </tp>
    </main>
    <main first="bloomberg.rtd">
      <tp t="s">
        <v>#N/A N/A</v>
        <stp/>
        <stp>##V3_BDPV12</stp>
        <stp>XS2194192360 Corp</stp>
        <stp>SPREAD_TO_TSY_ISSUE</stp>
        <stp>[1.Weekly Download.xlsm]Coded!R291C26</stp>
        <tr r="Z291" s="14"/>
      </tp>
      <tp>
        <v>761.2</v>
        <stp/>
        <stp>##V3_BDPV12</stp>
        <stp>XS2213048965 Corp</stp>
        <stp>FLT_SPREAD</stp>
        <stp>[1.Weekly Download.xlsm]Coded!R272C28</stp>
        <tr r="AB272" s="14"/>
        <tr r="AB272" s="14"/>
      </tp>
      <tp t="s">
        <v>#N/A Field Not Applicable</v>
        <stp/>
        <stp>##V3_BDPV12</stp>
        <stp>XS2385392779 Corp</stp>
        <stp>FLT_SPREAD</stp>
        <stp>[1.Weekly Download.xlsm]Coded!R150C28</stp>
        <tr r="AB150" s="14"/>
      </tp>
      <tp t="s">
        <v>#N/A N/A</v>
        <stp/>
        <stp>##V3_BDPV12</stp>
        <stp>XS2199572111 Corp</stp>
        <stp>SPREAD_TO_TSY_ISSUE</stp>
        <stp>[1.Weekly Download.xlsm]Coded!R297C26</stp>
        <tr r="Z297" s="14"/>
      </tp>
      <tp t="s">
        <v>#N/A Field Not Applicable</v>
        <stp/>
        <stp>##V3_BDPV12</stp>
        <stp>XS2126415293 Corp</stp>
        <stp>FLT_SPREAD</stp>
        <stp>[1.Weekly Download.xlsm]Coded!R306C28</stp>
        <tr r="AB306" s="14"/>
      </tp>
      <tp>
        <v>300000000</v>
        <stp/>
        <stp>##V3_BDPV12</stp>
        <stp>XS2378344456 Corp</stp>
        <stp>AMT_ISSUED</stp>
        <stp>[1.Weekly Download.xlsm]Coded!R161C53</stp>
        <tr r="BA161" s="14"/>
        <tr r="BA161" s="14"/>
      </tp>
    </main>
    <main first="bofaddin.rtdserver">
      <tp t="s">
        <v>#N/A N/A</v>
        <stp/>
        <stp>BDH|4588936335732362328</stp>
        <tr r="J17" s="17"/>
      </tp>
    </main>
    <main first="bloomberg.rtd">
      <tp t="s">
        <v>#N/A Field Not Applicable</v>
        <stp/>
        <stp>##V3_BDPV12</stp>
        <stp>XS2416645203 Corp</stp>
        <stp>FLT_SPREAD</stp>
        <stp>[1.Weekly Download.xlsm]Coded!R123C28</stp>
        <tr r="AB123" s="14"/>
      </tp>
      <tp>
        <v>320.2</v>
        <stp/>
        <stp>##V3_BDPV12</stp>
        <stp>XS2460522555 Corp</stp>
        <stp>FLT_SPREAD</stp>
        <stp>[1.Weekly Download.xlsm]Coded!R108C28</stp>
        <tr r="AB108" s="14"/>
        <tr r="AB108" s="14"/>
      </tp>
    </main>
    <main first="bofaddin.rtdserver">
      <tp t="s">
        <v>#N/A N/A</v>
        <stp/>
        <stp>BDS|8462129205973453545</stp>
        <tr r="AS293" s="14"/>
      </tp>
      <tp t="s">
        <v>#N/A N/A</v>
        <stp/>
        <stp>BDS|8463202932346594009</stp>
        <tr r="AL175" s="14"/>
        <tr r="F175" s="14"/>
      </tp>
    </main>
    <main first="bloomberg.rtd">
      <tp t="s">
        <v>#N/A Field Not Applicable</v>
        <stp/>
        <stp>##V3_BDPV12</stp>
        <stp>XS2361211191 Corp</stp>
        <stp>FLT_SPREAD</stp>
        <stp>[1.Weekly Download.xlsm]Coded!R145C28</stp>
        <tr r="AB145" s="14"/>
      </tp>
      <tp t="s">
        <v>#N/A Field Not Applicable</v>
        <stp/>
        <stp>##V3_BDPV12</stp>
        <stp>XS2436124205 Corp</stp>
        <stp>FLT_SPREAD</stp>
        <stp>[1.Weekly Download.xlsm]Coded!R115C28</stp>
        <tr r="AB115" s="14"/>
      </tp>
      <tp>
        <v>170</v>
        <stp/>
        <stp>##V3_BDPV12</stp>
        <stp>XS2176772205 Corp</stp>
        <stp>FLT_SPREAD</stp>
        <stp>[1.Weekly Download.xlsm]Coded!R298C28</stp>
        <tr r="AB298" s="14"/>
        <tr r="AB298" s="14"/>
      </tp>
      <tp t="s">
        <v>#N/A Field Not Applicable</v>
        <stp/>
        <stp>##V3_BDPV12</stp>
        <stp>XS2279822683 Corp</stp>
        <stp>FLT_SPREAD</stp>
        <stp>[1.Weekly Download.xlsm]Coded!R256C28</stp>
        <tr r="AB256" s="14"/>
      </tp>
      <tp>
        <v>200000000</v>
        <stp/>
        <stp>##V3_BDPV12</stp>
        <stp>XS2382158207 Corp</stp>
        <stp>AMT_ISSUED</stp>
        <stp>[1.Weekly Download.xlsm]Coded!R153C53</stp>
        <tr r="BA153" s="14"/>
        <tr r="BA153" s="14"/>
      </tp>
      <tp t="s">
        <v>#N/A Field Not Applicable</v>
        <stp/>
        <stp>##V3_BDPV12</stp>
        <stp>XS2344625632 Corp</stp>
        <stp>FLT_SPREAD</stp>
        <stp>[1.Weekly Download.xlsm]Coded!R191C28</stp>
        <tr r="AB191" s="14"/>
      </tp>
      <tp t="s">
        <v>#N/A Field Not Applicable</v>
        <stp/>
        <stp>##V3_BDPV12</stp>
        <stp>XS2379456895 Corp</stp>
        <stp>FLT_SPREAD</stp>
        <stp>[1.Weekly Download.xlsm]Coded!R158C28</stp>
        <tr r="AB158" s="14"/>
      </tp>
      <tp>
        <v>300000000</v>
        <stp/>
        <stp>##V3_BDPV12</stp>
        <stp>XS2270463255 Corp</stp>
        <stp>AMT_ISSUED</stp>
        <stp>[1.Weekly Download.xlsm]Coded!R247C53</stp>
        <tr r="BA247" s="14"/>
        <tr r="BA247" s="14"/>
      </tp>
      <tp t="s">
        <v>#N/A Field Not Applicable</v>
        <stp/>
        <stp>##V3_BDPV12</stp>
        <stp>HK0000732815 Corp</stp>
        <stp>NXT_CALL_DT</stp>
        <stp>[1.Weekly Download.xlsm]Coded!R200C50</stp>
        <tr r="AX200" s="14"/>
      </tp>
      <tp t="s">
        <v>#N/A N/A</v>
        <stp/>
        <stp>##V3_BDPV12</stp>
        <stp>US88032XBC74 Corp</stp>
        <stp>FIXED_REOFFER_SPRD_TO_GOVT_BENCH</stp>
        <stp>[1.Weekly Download.xlsm]Coded!R231C27</stp>
        <tr r="AA231" s="14"/>
      </tp>
      <tp t="s">
        <v>#N/A Field Not Applicable</v>
        <stp/>
        <stp>##V3_BDPV12</stp>
        <stp>XS2422522685 Corp</stp>
        <stp>FLT_SPREAD</stp>
        <stp>[1.Weekly Download.xlsm]Coded!R120C28</stp>
        <tr r="AB120" s="14"/>
      </tp>
      <tp t="s">
        <v>#N/A Field Not Applicable</v>
        <stp/>
        <stp>##V3_BDPV12</stp>
        <stp>XS2343627712 Corp</stp>
        <stp>FLT_SPREAD</stp>
        <stp>[1.Weekly Download.xlsm]Coded!R203C28</stp>
        <tr r="AB203" s="14"/>
      </tp>
      <tp t="s">
        <v>#N/A Field Not Applicable</v>
        <stp/>
        <stp>##V3_BDPV12</stp>
        <stp>XS2343627712 Corp</stp>
        <stp>FLT_SPREAD</stp>
        <stp>[1.Weekly Download.xlsm]Coded!R218C28</stp>
        <tr r="AB218" s="14"/>
      </tp>
      <tp t="s">
        <v>#N/A Field Not Applicable</v>
        <stp/>
        <stp>##V3_BDPV12</stp>
        <stp>XS2349744594 Corp</stp>
        <stp>FLT_SPREAD</stp>
        <stp>[1.Weekly Download.xlsm]Coded!R198C28</stp>
        <tr r="AB198" s="14"/>
      </tp>
      <tp>
        <v>1000000000</v>
        <stp/>
        <stp>##V3_BDPV12</stp>
        <stp>XS2208275854 Corp</stp>
        <stp>AMT_ISSUED</stp>
        <stp>[1.Weekly Download.xlsm]Coded!R290C53</stp>
        <tr r="BA290" s="14"/>
        <tr r="BA290" s="14"/>
      </tp>
    </main>
    <main first="bofaddin.rtdserver">
      <tp t="s">
        <v>#N/A N/A</v>
        <stp/>
        <stp>BDS|6256515154510423946</stp>
        <tr r="AL18" s="14"/>
        <tr r="F18" s="14"/>
      </tp>
    </main>
    <main first="bloomberg.rtd">
      <tp t="s">
        <v>#N/A Field Not Applicable</v>
        <stp/>
        <stp>##V3_BDPV12</stp>
        <stp>XS2291799778 Corp</stp>
        <stp>FLT_SPREAD</stp>
        <stp>[1.Weekly Download.xlsm]Coded!R250C28</stp>
        <tr r="AB250" s="14"/>
      </tp>
      <tp>
        <v>380000000</v>
        <stp/>
        <stp>##V3_BDPV12</stp>
        <stp>XS2127824592 Corp</stp>
        <stp>AMT_ISSUED</stp>
        <stp>[1.Weekly Download.xlsm]Coded!R277C53</stp>
        <tr r="BA277" s="14"/>
        <tr r="BA277" s="14"/>
      </tp>
      <tp t="s">
        <v>#N/A N/A</v>
        <stp/>
        <stp>##V3_BDPV12</stp>
        <stp>HK0000732815 Corp</stp>
        <stp>RTG_FITCH_LT_ISSUER_DEFAULT</stp>
        <stp>[1.Weekly Download.xlsm]Coded!R200C16</stp>
        <tr r="P200" s="14"/>
      </tp>
      <tp t="s">
        <v>#N/A N/A</v>
        <stp/>
        <stp>##V3_BDPV12</stp>
        <stp>XS2388293487 Corp</stp>
        <stp>SPREAD_TO_TSY_ISSUE</stp>
        <stp>[1.Weekly Download.xlsm]Coded!R139C26</stp>
        <tr r="Z139" s="14"/>
      </tp>
      <tp t="s">
        <v>#N/A Field Not Applicable</v>
        <stp/>
        <stp>##V3_BDPV12</stp>
        <stp>XS2203111120 Corp</stp>
        <stp>FLT_SPREAD</stp>
        <stp>[1.Weekly Download.xlsm]Coded!R283C28</stp>
        <tr r="AB283" s="14"/>
      </tp>
      <tp>
        <v>80</v>
        <stp/>
        <stp>##V3_BDPV12</stp>
        <stp>XS2201821183 Corp</stp>
        <stp>FLT_SPREAD</stp>
        <stp>[1.Weekly Download.xlsm]Coded!R294C28</stp>
        <tr r="AB294" s="14"/>
        <tr r="AB294" s="14"/>
      </tp>
      <tp t="s">
        <v>#N/A Field Not Applicable</v>
        <stp/>
        <stp>##V3_BDPV12</stp>
        <stp>XS2125422290 Corp</stp>
        <stp>FLT_SPREAD</stp>
        <stp>[1.Weekly Download.xlsm]Coded!R311C28</stp>
        <tr r="AB311" s="14"/>
      </tp>
      <tp t="s">
        <v>#N/A Field Not Applicable</v>
        <stp/>
        <stp>##V3_BDPV12</stp>
        <stp>XS2346845584 Corp</stp>
        <stp>FLT_SPREAD</stp>
        <stp>[1.Weekly Download.xlsm]Coded!R202C28</stp>
        <tr r="AB202" s="14"/>
      </tp>
      <tp>
        <v>400000000</v>
        <stp/>
        <stp>##V3_BDPV12</stp>
        <stp>XS2114327302 Corp</stp>
        <stp>AMT_ISSUED</stp>
        <stp>[1.Weekly Download.xlsm]Coded!R316C53</stp>
        <tr r="BA316" s="14"/>
        <tr r="BA316" s="14"/>
      </tp>
      <tp>
        <v>250000000</v>
        <stp/>
        <stp>##V3_BDPV12</stp>
        <stp>XS2206237260 Corp</stp>
        <stp>AMT_ISSUED</stp>
        <stp>[1.Weekly Download.xlsm]Coded!R293C53</stp>
        <tr r="BA293" s="14"/>
        <tr r="BA293" s="14"/>
      </tp>
      <tp>
        <v>230000000</v>
        <stp/>
        <stp>##V3_BDPV12</stp>
        <stp>XS2333154867 Corp</stp>
        <stp>AMT_ISSUED</stp>
        <stp>[1.Weekly Download.xlsm]Coded!R216C53</stp>
        <tr r="BA216" s="14"/>
        <tr r="BA216" s="14"/>
      </tp>
      <tp t="s">
        <v>#N/A N/A</v>
        <stp/>
        <stp>##V3_BDPV12</stp>
        <stp>HK0000947231 Corp</stp>
        <stp>RTG_FITCH</stp>
        <stp>[1.Weekly Download.xlsm]Coded!R10C10</stp>
        <tr r="J10" s="14"/>
      </tp>
      <tp t="s">
        <v>#N/A N/A</v>
        <stp/>
        <stp>##V3_BDPV12</stp>
        <stp>HK0000929262 Corp</stp>
        <stp>RTG_FITCH</stp>
        <stp>[1.Weekly Download.xlsm]Coded!R39C10</stp>
        <tr r="J39" s="14"/>
      </tp>
      <tp t="s">
        <v>#N/A N/A</v>
        <stp/>
        <stp>##V3_BDPV12</stp>
        <stp>XS2690707497 Corp</stp>
        <stp>GUARANTOR_NAME</stp>
        <stp>[1.Weekly Download.xlsm]Coded!R8C44</stp>
        <tr r="AR8" s="14"/>
      </tp>
      <tp t="s">
        <v>#N/A N/A</v>
        <stp/>
        <stp>##V3_BDPV12</stp>
        <stp>HK0000947231 Corp</stp>
        <stp>RTG_MDY_FOREIGN_LT_BANK_DEPOSITS</stp>
        <stp>[1.Weekly Download.xlsm]Coded!R10C12</stp>
        <tr r="L10" s="14"/>
      </tp>
      <tp t="s">
        <v>WR</v>
        <stp/>
        <stp>##V3_BDPV12</stp>
        <stp>11031011 CompanyID</stp>
        <stp>RTG_MDY_LC_CURR_ISSUER_RATING</stp>
        <stp>[1.Weekly Download.xlsm]Coded!R140C40</stp>
        <tr r="AN140" s="14"/>
        <tr r="AN140" s="14"/>
        <tr r="AN140" s="14"/>
      </tp>
      <tp t="s">
        <v>#N/A N/A</v>
        <stp/>
        <stp>##V3_BDPV12</stp>
        <stp>21436571 CompanyID</stp>
        <stp>RTG_MDY_LC_CURR_ISSUER_RATING</stp>
        <stp>[1.Weekly Download.xlsm]Coded!R169C40</stp>
        <tr r="AN169" s="14"/>
        <tr r="AN169" s="14"/>
      </tp>
      <tp t="s">
        <v>#N/A N/A</v>
        <stp/>
        <stp>##V3_BDPV12</stp>
        <stp>40900822 CompanyID</stp>
        <stp>RTG_MDY_LC_CURR_ISSUER_RATING</stp>
        <stp>[1.Weekly Download.xlsm]Coded!R154C40</stp>
        <tr r="AN154" s="14"/>
        <tr r="AN154" s="14"/>
      </tp>
      <tp t="s">
        <v>30/8/2026</v>
        <stp/>
        <stp>##V3_BDPV12</stp>
        <stp>XS2673392796 Corp</stp>
        <stp>MATURITY</stp>
        <stp>[1.Weekly Download.xlsm]Coded!R14C48</stp>
        <tr r="AV14" s="14"/>
        <tr r="AV14" s="14"/>
        <tr r="AV14" s="14"/>
      </tp>
      <tp t="s">
        <v>#N/A N/A</v>
        <stp/>
        <stp>##V3_BDPV12</stp>
        <stp>XS2543377068 Corp</stp>
        <stp>FLOATER_FORMULA</stp>
        <stp>[1.Weekly Download.xlsm]Coded!R82C30</stp>
        <tr r="AD82" s="14"/>
      </tp>
      <tp t="s">
        <v>#N/A N/A</v>
        <stp/>
        <stp>##V3_BDPV12</stp>
        <stp>HK0000947231 Corp</stp>
        <stp>RTG_MDY_LT_CORP_FAMILY</stp>
        <stp>[1.Weekly Download.xlsm]Coded!R10C14</stp>
        <tr r="N10" s="14"/>
      </tp>
      <tp t="s">
        <v>600016 CH</v>
        <stp/>
        <stp>##V3_BDPV12</stp>
        <stp>HK0000898319 Corp</stp>
        <stp>ISSUER_PARENT_EQY_TICKER</stp>
        <stp>[1.Weekly Download.xlsm]Coded!R70C58</stp>
        <tr r="BF70" s="14"/>
        <tr r="BF70" s="14"/>
      </tp>
      <tp t="s">
        <v>N</v>
        <stp/>
        <stp>##V3_BDPV12</stp>
        <stp>XS2451515279 Corp</stp>
        <stp>SUSTAINABILITY_BOND_IND</stp>
        <stp>[1.Weekly Download.xlsm]Coded!R98C56</stp>
        <tr r="BD98" s="14"/>
        <tr r="BD98" s="14"/>
      </tp>
      <tp t="s">
        <v>N</v>
        <stp/>
        <stp>##V3_BDPV12</stp>
        <stp>HK0000921111 Corp</stp>
        <stp>SOCIAL_BOND_IND</stp>
        <stp>[1.Weekly Download.xlsm]Coded!R41C57</stp>
        <tr r="BE41" s="14"/>
        <tr r="BE41" s="14"/>
      </tp>
      <tp t="s">
        <v>N</v>
        <stp/>
        <stp>##V3_BDPV12</stp>
        <stp>XS2549299480 Corp</stp>
        <stp>SUSTAINABILITY_BOND_IND</stp>
        <stp>[1.Weekly Download.xlsm]Coded!R80C56</stp>
        <tr r="BD80" s="14"/>
        <tr r="BD80" s="14"/>
      </tp>
      <tp t="s">
        <v>Wuxi Nengda Thermoelectricity Co Ltd</v>
        <stp/>
        <stp>##V3_BDPV12</stp>
        <stp>XS2668376747 Corp</stp>
        <stp>GUARANTOR_NAME</stp>
        <stp>[1.Weekly Download.xlsm]Coded!R16C44</stp>
        <tr r="AR16" s="14"/>
        <tr r="AR16" s="14"/>
      </tp>
      <tp t="s">
        <v>N</v>
        <stp/>
        <stp>##V3_BDPV12</stp>
        <stp>XS2656498313 Corp</stp>
        <stp>SUSTAINABILITY_BOND_IND</stp>
        <stp>[1.Weekly Download.xlsm]Coded!R19C56</stp>
        <tr r="BD19" s="14"/>
        <tr r="BD19" s="14"/>
      </tp>
      <tp t="s">
        <v>#N/A N/A</v>
        <stp/>
        <stp>##V3_BDPV12</stp>
        <stp>XS2661086483 Corp</stp>
        <stp>RTG_MDY_LT_CORP_FAMILY</stp>
        <stp>[1.Weekly Download.xlsm]Coded!R15C14</stp>
        <tr r="N15" s="14"/>
      </tp>
      <tp t="s">
        <v>Huzhou Economic Development Group Co Ltd</v>
        <stp/>
        <stp>##V3_BDPV12</stp>
        <stp>XS2540489338 Corp</stp>
        <stp>GUARANTOR_NAME</stp>
        <stp>[1.Weekly Download.xlsm]Coded!R65C44</stp>
        <tr r="AR65" s="14"/>
        <tr r="AR65" s="14"/>
      </tp>
      <tp t="s">
        <v>#N/A N/A</v>
        <stp/>
        <stp>##V3_BDPV12</stp>
        <stp>G238027 Corp</stp>
        <stp>GUARANTOR</stp>
        <stp>[1.Weekly Download.xlsm]Coded!R68C5</stp>
        <tr r="E68" s="14"/>
      </tp>
      <tp t="s">
        <v>#N/A N/A</v>
        <stp/>
        <stp>##V3_BDPV12</stp>
        <stp>G238039 Corp</stp>
        <stp>GUARANTOR</stp>
        <stp>[1.Weekly Download.xlsm]Coded!R58C5</stp>
        <tr r="E58" s="14"/>
      </tp>
      <tp t="s">
        <v>#N/A N/A</v>
        <stp/>
        <stp>##V3_BDPV12</stp>
        <stp>HK0000921038 Corp</stp>
        <stp>RTG_MDY_LT_CORP_FAMILY</stp>
        <stp>[1.Weekly Download.xlsm]Coded!R42C14</stp>
        <tr r="N42" s="14"/>
      </tp>
      <tp t="s">
        <v>#N/A N/A</v>
        <stp/>
        <stp>##V3_BDPV12</stp>
        <stp>XS2589270953 Corp</stp>
        <stp>GUARANTOR_NAME</stp>
        <stp>[1.Weekly Download.xlsm]Coded!R62C44</stp>
        <tr r="AR62" s="14"/>
      </tp>
      <tp t="s">
        <v>23/8/2021</v>
        <stp/>
        <stp>##V3_BDPV12</stp>
        <stp>US056752AV05 Corp</stp>
        <stp>INT_ACC_DT</stp>
        <stp>[1.Weekly Download.xlsm]Coded!R164C47</stp>
        <tr r="AU164" s="14"/>
        <tr r="AU164" s="14"/>
        <tr r="AU164" s="14"/>
      </tp>
      <tp t="s">
        <v>N</v>
        <stp/>
        <stp>##V3_BDPV12</stp>
        <stp>XS2618570068 Corp</stp>
        <stp>FLOATER</stp>
        <stp>[1.Weekly Download.xlsm]Coded!R24C29</stp>
        <tr r="AC24" s="14"/>
        <tr r="AC24" s="14"/>
      </tp>
      <tp t="s">
        <v>N</v>
        <stp/>
        <stp>##V3_BDPV12</stp>
        <stp>XS2618570068 Corp</stp>
        <stp>FLOATER</stp>
        <stp>[1.Weekly Download.xlsm]Coded!R36C29</stp>
        <tr r="AC36" s="14"/>
        <tr r="AC36" s="14"/>
      </tp>
      <tp t="s">
        <v>#N/A N/A</v>
        <stp/>
        <stp>##V3_BDPV12</stp>
        <stp>HK0000921038 Corp</stp>
        <stp>FLOATER_FORMULA</stp>
        <stp>[1.Weekly Download.xlsm]Coded!R42C30</stp>
        <tr r="AD42" s="14"/>
      </tp>
      <tp t="s">
        <v>N</v>
        <stp/>
        <stp>##V3_BDPV12</stp>
        <stp>XS2648007495 Corp</stp>
        <stp>SOCIAL_BOND_IND</stp>
        <stp>[1.Weekly Download.xlsm]Coded!R25C57</stp>
        <tr r="BE25" s="14"/>
        <tr r="BE25" s="14"/>
      </tp>
      <tp t="s">
        <v>Y</v>
        <stp/>
        <stp>##V3_BDPV12</stp>
        <stp>XS2673392796 Corp</stp>
        <stp>FLOATER</stp>
        <stp>[1.Weekly Download.xlsm]Coded!R14C29</stp>
        <tr r="AC14" s="14"/>
        <tr r="AC14" s="14"/>
      </tp>
      <tp t="s">
        <v>N</v>
        <stp/>
        <stp>##V3_BDPV12</stp>
        <stp>XS2502812857 Corp</stp>
        <stp>SOCIAL_BOND_IND</stp>
        <stp>[1.Weekly Download.xlsm]Coded!R89C57</stp>
        <tr r="BE89" s="14"/>
        <tr r="BE89" s="14"/>
      </tp>
      <tp t="s">
        <v>#N/A N/A</v>
        <stp/>
        <stp>##V3_BDPV12</stp>
        <stp>XS2665495391 Corp</stp>
        <stp>RTG_MDY_ISSUER</stp>
        <stp>[1.Weekly Download.xlsm]Coded!R18C11</stp>
        <tr r="K18" s="14"/>
      </tp>
      <tp t="s">
        <v>N</v>
        <stp/>
        <stp>##V3_BDPV12</stp>
        <stp>XS2502241412 Corp</stp>
        <stp>SOCIAL_BOND_IND</stp>
        <stp>[1.Weekly Download.xlsm]Coded!R92C57</stp>
        <tr r="BE92" s="14"/>
        <tr r="BE92" s="14"/>
      </tp>
      <tp t="s">
        <v>N</v>
        <stp/>
        <stp>##V3_BDPV12</stp>
        <stp>XS2641625137 Corp</stp>
        <stp>SOCIAL_BOND_IND</stp>
        <stp>[1.Weekly Download.xlsm]Coded!R30C57</stp>
        <tr r="BE30" s="14"/>
        <tr r="BE30" s="14"/>
      </tp>
      <tp t="s">
        <v>N</v>
        <stp/>
        <stp>##V3_BDPV12</stp>
        <stp>XS2487638764 Corp</stp>
        <stp>SOCIAL_BOND_IND</stp>
        <stp>[1.Weekly Download.xlsm]Coded!R96C57</stp>
        <tr r="BE96" s="14"/>
        <tr r="BE96" s="14"/>
      </tp>
      <tp t="s">
        <v>#N/A N/A</v>
        <stp/>
        <stp>##V3_BDPV12</stp>
        <stp>XS2502812857 Corp</stp>
        <stp>RTG_MDY_ISSUER</stp>
        <stp>[1.Weekly Download.xlsm]Coded!R89C11</stp>
        <tr r="K89" s="14"/>
      </tp>
      <tp t="s">
        <v>#N/A N/A</v>
        <stp/>
        <stp>##V3_BDPV12</stp>
        <stp>HK0000929262 Corp</stp>
        <stp>RTG_MDY_ISSUER</stp>
        <stp>[1.Weekly Download.xlsm]Coded!R39C11</stp>
        <tr r="K39" s="14"/>
      </tp>
      <tp t="s">
        <v>N</v>
        <stp/>
        <stp>##V3_BDPV12</stp>
        <stp>XS2634238526 Corp</stp>
        <stp>SOCIAL_BOND_IND</stp>
        <stp>[1.Weekly Download.xlsm]Coded!R32C57</stp>
        <tr r="BE32" s="14"/>
        <tr r="BE32" s="14"/>
      </tp>
      <tp t="s">
        <v>N</v>
        <stp/>
        <stp>##V3_BDPV12</stp>
        <stp>XS2634238526 Corp</stp>
        <stp>SOCIAL_BOND_IND</stp>
        <stp>[1.Weekly Download.xlsm]Coded!R31C57</stp>
        <tr r="BE31" s="14"/>
        <tr r="BE31" s="14"/>
      </tp>
      <tp t="s">
        <v>#N/A N/A</v>
        <stp/>
        <stp>##V3_BDPV12</stp>
        <stp>XS2463439690 Corp</stp>
        <stp>RTG_MDY_ISSUER</stp>
        <stp>[1.Weekly Download.xlsm]Coded!R99C11</stp>
        <tr r="K99" s="14"/>
      </tp>
      <tp t="s">
        <v>BB+</v>
        <stp/>
        <stp>##V3_BDPV12</stp>
        <stp>XS2671498447 Corp</stp>
        <stp>RTG_FITCH_LT_ISSUER_DEFAULT</stp>
        <stp>[1.Weekly Download.xlsm]Coded!R4C16</stp>
        <tr r="P4" s="14"/>
        <tr r="P4" s="14"/>
      </tp>
      <tp t="s">
        <v>#N/A N/A</v>
        <stp/>
        <stp>##V3_BDPV12</stp>
        <stp>XS2559584888 Corp</stp>
        <stp>RTG_MDY_ISSUER</stp>
        <stp>[1.Weekly Download.xlsm]Coded!R78C11</stp>
        <tr r="K78" s="14"/>
      </tp>
      <tp t="s">
        <v>11/3/2021</v>
        <stp/>
        <stp>##V3_BDPV12</stp>
        <stp>XS2297070190 Corp</stp>
        <stp>INT_ACC_DT</stp>
        <stp>[1.Weekly Download.xlsm]Coded!R240C47</stp>
        <tr r="AU240" s="14"/>
        <tr r="AU240" s="14"/>
        <tr r="AU240" s="14"/>
      </tp>
      <tp t="s">
        <v>19/2/2021</v>
        <stp/>
        <stp>##V3_BDPV12</stp>
        <stp>XS2297020765 Corp</stp>
        <stp>INT_ACC_DT</stp>
        <stp>[1.Weekly Download.xlsm]Coded!R243C47</stp>
        <tr r="AU243" s="14"/>
        <tr r="AU243" s="14"/>
        <tr r="AU243" s="14"/>
      </tp>
      <tp t="s">
        <v>#N/A N/A</v>
        <stp/>
        <stp>##V3_BDPV12</stp>
        <stp>XS2427980821 Corp</stp>
        <stp>RTG_SP_LT_FC_ISSUER_CREDIT</stp>
        <stp>[1.Weekly Download.xlsm]Coded!R114C15</stp>
        <tr r="O114" s="14"/>
      </tp>
      <tp t="s">
        <v>#N/A N/A</v>
        <stp/>
        <stp>##V3_BDPV12</stp>
        <stp>XS2322572459 Corp</stp>
        <stp>RTG_SP_LT_FC_ISSUER_CREDIT</stp>
        <stp>[1.Weekly Download.xlsm]Coded!R236C15</stp>
        <tr r="O236" s="14"/>
      </tp>
      <tp t="s">
        <v>1/6/2021</v>
        <stp/>
        <stp>##V3_BDPV12</stp>
        <stp>XS2287540053 Corp</stp>
        <stp>INT_ACC_DT</stp>
        <stp>[1.Weekly Download.xlsm]Coded!R210C47</stp>
        <tr r="AU210" s="14"/>
        <tr r="AU210" s="14"/>
        <tr r="AU210" s="14"/>
      </tp>
      <tp t="s">
        <v>20/9/2021</v>
        <stp/>
        <stp>##V3_BDPV12</stp>
        <stp>XS2384610577 Corp</stp>
        <stp>INT_ACC_DT</stp>
        <stp>[1.Weekly Download.xlsm]Coded!R149C47</stp>
        <tr r="AU149" s="14"/>
        <tr r="AU149" s="14"/>
        <tr r="AU149" s="14"/>
      </tp>
      <tp t="s">
        <v>#N/A N/A</v>
        <stp/>
        <stp>##V3_BDPV12</stp>
        <stp>XS2405490850 Corp</stp>
        <stp>RTG_SP_LT_FC_ISSUER_CREDIT</stp>
        <stp>[1.Weekly Download.xlsm]Coded!R134C15</stp>
        <tr r="O134" s="14"/>
      </tp>
      <tp t="s">
        <v>Baa3</v>
        <stp/>
        <stp>##V3_BDPV12</stp>
        <stp>XS2298176988 Corp</stp>
        <stp>RTG_MOODY_LONG_TERM</stp>
        <stp>[1.Weekly Download.xlsm]Coded!R238C13</stp>
        <tr r="M238" s="14"/>
        <tr r="M238" s="14"/>
      </tp>
      <tp t="s">
        <v>A1</v>
        <stp/>
        <stp>##V3_BDPV12</stp>
        <stp>3988 HK Equity</stp>
        <stp>RTG_MDY_FOREIGN_LT_BANK_DEPOSITS</stp>
        <stp>[1.Weekly Download.xlsm]SBLC Bank!R4C4</stp>
        <tr r="D4" s="32"/>
        <tr r="D4" s="32"/>
      </tp>
      <tp t="s">
        <v>BBB-</v>
        <stp/>
        <stp>##V3_BDPV12</stp>
        <stp>XS2243890196 Corp</stp>
        <stp>RTG_SP_LT_FC_ISSUER_CREDIT</stp>
        <stp>[1.Weekly Download.xlsm]Coded!R273C15</stp>
        <tr r="O273" s="14"/>
        <tr r="O273" s="14"/>
      </tp>
      <tp t="s">
        <v>#N/A N/A</v>
        <stp/>
        <stp>##V3_BDPV12</stp>
        <stp>XS2332497697 Corp</stp>
        <stp>RTG_SP_LT_FC_ISSUER_CREDIT</stp>
        <stp>[1.Weekly Download.xlsm]Coded!R209C15</stp>
        <tr r="O209" s="14"/>
      </tp>
      <tp t="s">
        <v>Baa2</v>
        <stp/>
        <stp>##V3_BDPV12</stp>
        <stp>XS2377688093 Corp</stp>
        <stp>RTG_MOODY_LONG_TERM</stp>
        <stp>[1.Weekly Download.xlsm]Coded!R141C13</stp>
        <tr r="M141" s="14"/>
        <tr r="M141" s="14"/>
      </tp>
      <tp t="s">
        <v>10/3/2020</v>
        <stp/>
        <stp>##V3_BDPV12</stp>
        <stp>XS2098347821 Corp</stp>
        <stp>INT_ACC_DT</stp>
        <stp>[1.Weekly Download.xlsm]Coded!R307C47</stp>
        <tr r="AU307" s="14"/>
        <tr r="AU307" s="14"/>
        <tr r="AU307" s="14"/>
      </tp>
      <tp t="s">
        <v>#N/A N/A</v>
        <stp/>
        <stp>##V3_BDPV12</stp>
        <stp>XS2203986927 Corp</stp>
        <stp>RTG_SP_LT_FC_ISSUER_CREDIT</stp>
        <stp>[1.Weekly Download.xlsm]Coded!R223C15</stp>
        <tr r="O223" s="14"/>
      </tp>
      <tp t="s">
        <v>4/3/2021</v>
        <stp/>
        <stp>##V3_BDPV12</stp>
        <stp>XS2280636494 Corp</stp>
        <stp>INT_ACC_DT</stp>
        <stp>[1.Weekly Download.xlsm]Coded!R242C47</stp>
        <tr r="AU242" s="14"/>
        <tr r="AU242" s="14"/>
        <tr r="AU242" s="14"/>
      </tp>
      <tp t="s">
        <v>#N/A N/A</v>
        <stp/>
        <stp>##V3_BDPV12</stp>
        <stp>XS2379598175 Corp</stp>
        <stp>RTG_MOODY_LONG_TERM</stp>
        <stp>[1.Weekly Download.xlsm]Coded!R154C13</stp>
        <tr r="M154" s="14"/>
      </tp>
      <tp t="s">
        <v>22/4/2021</v>
        <stp/>
        <stp>##V3_BDPV12</stp>
        <stp>XS2333523814 Corp</stp>
        <stp>INT_ACC_DT</stp>
        <stp>[1.Weekly Download.xlsm]Coded!R232C47</stp>
        <tr r="AU232" s="14"/>
        <tr r="AU232" s="14"/>
        <tr r="AU232" s="14"/>
      </tp>
      <tp t="s">
        <v>#N/A N/A</v>
        <stp/>
        <stp>##V3_BDPV12</stp>
        <stp>XS2388293487 Corp</stp>
        <stp>RTG_SP_LT_FC_ISSUER_CREDIT</stp>
        <stp>[1.Weekly Download.xlsm]Coded!R139C15</stp>
        <tr r="O139" s="14"/>
      </tp>
      <tp>
        <v>2500000000</v>
        <stp/>
        <stp>##V3_BDPV12</stp>
        <stp>HK0000732815 Corp</stp>
        <stp>AMT_ISSUED</stp>
        <stp>[1.Weekly Download.xlsm]Coded!R200C53</stp>
        <tr r="BA200" s="14"/>
        <tr r="BA200" s="14"/>
      </tp>
      <tp t="s">
        <v>14/12/2020</v>
        <stp/>
        <stp>##V3_BDPV12</stp>
        <stp>XS2271104817 Corp</stp>
        <stp>INT_ACC_DT</stp>
        <stp>[1.Weekly Download.xlsm]Coded!R264C47</stp>
        <tr r="AU264" s="14"/>
        <tr r="AU264" s="14"/>
        <tr r="AU264" s="14"/>
      </tp>
      <tp t="s">
        <v>4/8/2020</v>
        <stp/>
        <stp>##V3_BDPV12</stp>
        <stp>XS2208843503 Corp</stp>
        <stp>INT_ACC_DT</stp>
        <stp>[1.Weekly Download.xlsm]Coded!R286C47</stp>
        <tr r="AU286" s="14"/>
        <tr r="AU286" s="14"/>
        <tr r="AU286" s="14"/>
      </tp>
      <tp t="s">
        <v>#N/A N/A</v>
        <stp/>
        <stp>##V3_BDPV12</stp>
        <stp>XS2368569252 Corp</stp>
        <stp>RTG_MOODY_LONG_TERM</stp>
        <stp>[1.Weekly Download.xlsm]Coded!R175C13</stp>
        <tr r="M175" s="14"/>
      </tp>
      <tp t="s">
        <v>28/6/2021</v>
        <stp/>
        <stp>##V3_BDPV12</stp>
        <stp>XS2357034755 Corp</stp>
        <stp>INT_ACC_DT</stp>
        <stp>[1.Weekly Download.xlsm]Coded!R192C47</stp>
        <tr r="AU192" s="14"/>
        <tr r="AU192" s="14"/>
        <tr r="AU192" s="14"/>
      </tp>
      <tp t="s">
        <v>18/11/2020</v>
        <stp/>
        <stp>##V3_BDPV12</stp>
        <stp>XS2238561281 Corp</stp>
        <stp>INT_ACC_DT</stp>
        <stp>[1.Weekly Download.xlsm]Coded!R269C47</stp>
        <tr r="AU269" s="14"/>
        <tr r="AU269" s="14"/>
        <tr r="AU269" s="14"/>
      </tp>
      <tp t="s">
        <v>21/2/2020</v>
        <stp/>
        <stp>##V3_BDPV12</stp>
        <stp>XS2102904864 Corp</stp>
        <stp>INT_ACC_DT</stp>
        <stp>[1.Weekly Download.xlsm]Coded!R313C47</stp>
        <tr r="AU313" s="14"/>
        <tr r="AU313" s="14"/>
        <tr r="AU313" s="14"/>
      </tp>
      <tp t="s">
        <v>2/3/2020</v>
        <stp/>
        <stp>##V3_BDPV12</stp>
        <stp>XS2123956091 Corp</stp>
        <stp>INT_ACC_DT</stp>
        <stp>[1.Weekly Download.xlsm]Coded!R309C47</stp>
        <tr r="AU309" s="14"/>
        <tr r="AU309" s="14"/>
        <tr r="AU309" s="14"/>
      </tp>
      <tp t="s">
        <v>21/3/2022</v>
        <stp/>
        <stp>##V3_BDPV12</stp>
        <stp>XS2455213590 Corp</stp>
        <stp>INT_ACC_DT</stp>
        <stp>[1.Weekly Download.xlsm]Coded!R111C47</stp>
        <tr r="AU111" s="14"/>
        <tr r="AU111" s="14"/>
        <tr r="AU111" s="14"/>
      </tp>
      <tp t="s">
        <v>26/1/2022</v>
        <stp/>
        <stp>##V3_BDPV12</stp>
        <stp>XS2406547765 Corp</stp>
        <stp>INT_ACC_DT</stp>
        <stp>[1.Weekly Download.xlsm]Coded!R117C47</stp>
        <tr r="AU117" s="14"/>
        <tr r="AU117" s="14"/>
        <tr r="AU117" s="14"/>
      </tp>
      <tp t="s">
        <v>4/8/2020</v>
        <stp/>
        <stp>##V3_BDPV12</stp>
        <stp>XS2208844493 Corp</stp>
        <stp>INT_ACC_DT</stp>
        <stp>[1.Weekly Download.xlsm]Coded!R287C47</stp>
        <tr r="AU287" s="14"/>
        <tr r="AU287" s="14"/>
        <tr r="AU287" s="14"/>
      </tp>
      <tp t="s">
        <v>#N/A N/A</v>
        <stp/>
        <stp>##V3_BDPV12</stp>
        <stp>XS2298176988 Corp</stp>
        <stp>RTG_SP_LT_FC_ISSUER_CREDIT</stp>
        <stp>[1.Weekly Download.xlsm]Coded!R238C15</stp>
        <tr r="O238" s="14"/>
      </tp>
      <tp t="s">
        <v>24/5/2022</v>
        <stp/>
        <stp>##V3_BDPV12</stp>
        <stp>XS2471903331 Corp</stp>
        <stp>INT_ACC_DT</stp>
        <stp>[1.Weekly Download.xlsm]Coded!R100C47</stp>
        <tr r="AU100" s="14"/>
        <tr r="AU100" s="14"/>
        <tr r="AU100" s="14"/>
      </tp>
      <tp>
        <v>2000000000</v>
        <stp/>
        <stp>##V3_BDPV12</stp>
        <stp>HK0000744802 Corp</stp>
        <stp>AMT_ISSUED</stp>
        <stp>[1.Weekly Download.xlsm]Coded!R185C53</stp>
        <tr r="BA185" s="14"/>
        <tr r="BA185" s="14"/>
      </tp>
      <tp t="s">
        <v>8/9/2020</v>
        <stp/>
        <stp>##V3_BDPV12</stp>
        <stp>XS2223574380 Corp</stp>
        <stp>INT_ACC_DT</stp>
        <stp>[1.Weekly Download.xlsm]Coded!R281C47</stp>
        <tr r="AU281" s="14"/>
        <tr r="AU281" s="14"/>
        <tr r="AU281" s="14"/>
      </tp>
      <tp t="s">
        <v>1/6/2021</v>
        <stp/>
        <stp>##V3_BDPV12</stp>
        <stp>XS2320304376 Corp</stp>
        <stp>INT_ACC_DT</stp>
        <stp>[1.Weekly Download.xlsm]Coded!R208C47</stp>
        <tr r="AU208" s="14"/>
        <tr r="AU208" s="14"/>
        <tr r="AU208" s="14"/>
      </tp>
      <tp t="s">
        <v>19/1/2022</v>
        <stp/>
        <stp>##V3_BDPV12</stp>
        <stp>XS2413634572 Corp</stp>
        <stp>INT_ACC_DT</stp>
        <stp>[1.Weekly Download.xlsm]Coded!R122C47</stp>
        <tr r="AU122" s="14"/>
        <tr r="AU122" s="14"/>
        <tr r="AU122" s="14"/>
      </tp>
      <tp>
        <v>220</v>
        <stp/>
        <stp>##V3_BDPV12</stp>
        <stp>XS2258259808 Corp</stp>
        <stp>SPREAD_TO_TSY_ISSUE</stp>
        <stp>[1.Weekly Download.xlsm]Coded!R268C26</stp>
        <tr r="Z268" s="14"/>
        <tr r="Z268" s="14"/>
      </tp>
      <tp t="s">
        <v>#N/A N/A</v>
        <stp/>
        <stp>##V3_BDPV12</stp>
        <stp>XS2383434029 Corp</stp>
        <stp>SPREAD_TO_TSY_ISSUE</stp>
        <stp>[1.Weekly Download.xlsm]Coded!R147C26</stp>
        <tr r="Z147" s="14"/>
      </tp>
      <tp t="s">
        <v>BBB-</v>
        <stp/>
        <stp>##V3_BDPV12</stp>
        <stp>USY77108AD33 Corp</stp>
        <stp>RTG_SP</stp>
        <stp>[1.Weekly Download.xlsm]Coded!R183C9</stp>
        <tr r="I183" s="14"/>
        <tr r="I183" s="14"/>
      </tp>
      <tp>
        <v>160000000</v>
        <stp/>
        <stp>##V3_BDPV12</stp>
        <stp>XS2385313064 Corp</stp>
        <stp>AMT_ISSUED</stp>
        <stp>[1.Weekly Download.xlsm]Coded!R146C53</stp>
        <tr r="BA146" s="14"/>
        <tr r="BA146" s="14"/>
      </tp>
      <tp t="s">
        <v>#N/A Field Not Applicable</v>
        <stp/>
        <stp>##V3_BDPV12</stp>
        <stp>HK0000555539 Corp</stp>
        <stp>NXT_CALL_DT</stp>
        <stp>[1.Weekly Download.xlsm]Coded!R304C50</stp>
        <tr r="AX304" s="14"/>
      </tp>
      <tp t="s">
        <v>#N/A N/A</v>
        <stp/>
        <stp>##V3_BDPV12</stp>
        <stp>XS2143038334 Corp</stp>
        <stp>SPREAD_TO_TSY_ISSUE</stp>
        <stp>[1.Weekly Download.xlsm]Coded!R305C26</stp>
        <tr r="Z305" s="14"/>
      </tp>
      <tp>
        <v>300000000</v>
        <stp/>
        <stp>##V3_BDPV12</stp>
        <stp>XS2094050593 Corp</stp>
        <stp>AMT_ISSUED</stp>
        <stp>[1.Weekly Download.xlsm]Coded!R278C53</stp>
        <tr r="BA278" s="14"/>
        <tr r="BA278" s="14"/>
      </tp>
      <tp>
        <v>300000000</v>
        <stp/>
        <stp>##V3_BDPV12</stp>
        <stp>XS2206849460 Corp</stp>
        <stp>AMT_ISSUED</stp>
        <stp>[1.Weekly Download.xlsm]Coded!R289C53</stp>
        <tr r="BA289" s="14"/>
        <tr r="BA289" s="14"/>
      </tp>
    </main>
    <main first="bofaddin.rtdserver">
      <tp t="s">
        <v>#N/A N/A</v>
        <stp/>
        <stp>BDS|1205696026964776913</stp>
        <tr r="AL178" s="14"/>
        <tr r="F178" s="14"/>
      </tp>
      <tp t="s">
        <v>#N/A N/A</v>
        <stp/>
        <stp>BDS|5064204241152303992</stp>
        <tr r="AL107" s="14"/>
        <tr r="F107" s="14"/>
      </tp>
    </main>
    <main first="bloomberg.rtd">
      <tp t="s">
        <v>#N/A N/A</v>
        <stp/>
        <stp>##V3_BDPV12</stp>
        <stp>XS2381154009 Corp</stp>
        <stp>SPREAD_TO_TSY_ISSUE</stp>
        <stp>[1.Weekly Download.xlsm]Coded!R142C26</stp>
        <tr r="Z142" s="14"/>
      </tp>
      <tp t="s">
        <v>#N/A N/A</v>
        <stp/>
        <stp>##V3_BDPV12</stp>
        <stp>XS2382274376 Corp</stp>
        <stp>SPREAD_TO_TSY_ISSUE</stp>
        <stp>[1.Weekly Download.xlsm]Coded!R157C26</stp>
        <tr r="Z157" s="14"/>
      </tp>
    </main>
    <main first="bofaddin.rtdserver">
      <tp t="s">
        <v>#N/A N/A</v>
        <stp/>
        <stp>BDS|7627636488494727529</stp>
        <tr r="AL310" s="14"/>
        <tr r="AL310" s="14"/>
        <tr r="F310" s="14"/>
        <tr r="F310" s="14"/>
      </tp>
      <tp t="s">
        <v>#N/A N/A</v>
        <stp/>
        <stp>BDS|4603897746883559342</stp>
        <tr r="AS45" s="14"/>
      </tp>
      <tp t="s">
        <v>#N/A N/A</v>
        <stp/>
        <stp>BDS|8265454829436465022</stp>
        <tr r="AS114" s="14"/>
      </tp>
      <tp t="s">
        <v>#N/A N/A</v>
        <stp/>
        <stp>BDS|4124812303582859634</stp>
        <tr r="AL201" s="14"/>
        <tr r="F201" s="14"/>
      </tp>
    </main>
    <main first="bloomberg.rtd">
      <tp t="s">
        <v>#N/A N/A</v>
        <stp/>
        <stp>##V3_BDPV12</stp>
        <stp>HK0000555539 Corp</stp>
        <stp>RTG_FITCH_LT_ISSUER_DEFAULT</stp>
        <stp>[1.Weekly Download.xlsm]Coded!R304C16</stp>
        <tr r="P304" s="14"/>
      </tp>
      <tp>
        <v>350000000</v>
        <stp/>
        <stp>##V3_BDPV12</stp>
        <stp>XS2385820597 Corp</stp>
        <stp>AMT_ISSUED</stp>
        <stp>[1.Weekly Download.xlsm]Coded!R140C53</stp>
        <tr r="BA140" s="14"/>
        <tr r="BA140" s="14"/>
      </tp>
      <tp>
        <v>58</v>
        <stp/>
        <stp>##V3_BDPV12</stp>
        <stp>XS2345988211 Corp</stp>
        <stp>SPREAD_TO_TSY_ISSUE</stp>
        <stp>[1.Weekly Download.xlsm]Coded!R199C26</stp>
        <tr r="Z199" s="14"/>
        <tr r="Z199" s="14"/>
      </tp>
    </main>
    <main first="bofaddin.rtdserver">
      <tp t="s">
        <v>#N/A N/A</v>
        <stp/>
        <stp>BDS|9976225253080155675</stp>
        <tr r="AS187" s="14"/>
      </tp>
      <tp t="s">
        <v>#N/A N/A</v>
        <stp/>
        <stp>BDS|6012855649281357316</stp>
        <tr r="AL58" s="14"/>
        <tr r="F58" s="14"/>
      </tp>
    </main>
    <main first="bloomberg.rtd">
      <tp t="s">
        <v>#N/A Field Not Applicable</v>
        <stp/>
        <stp>##V3_BDPV12</stp>
        <stp>XS2320779130 Corp</stp>
        <stp>FLT_SPREAD</stp>
        <stp>[1.Weekly Download.xlsm]Coded!R235C28</stp>
        <tr r="AB235" s="14"/>
      </tp>
      <tp>
        <v>81000000</v>
        <stp/>
        <stp>##V3_BDPV12</stp>
        <stp>XS2143038334 Corp</stp>
        <stp>AMT_ISSUED</stp>
        <stp>[1.Weekly Download.xlsm]Coded!R305C53</stp>
        <tr r="BA305" s="14"/>
        <tr r="BA305" s="14"/>
      </tp>
      <tp>
        <v>290000000</v>
        <stp/>
        <stp>##V3_BDPV12</stp>
        <stp>XS2347769833 Corp</stp>
        <stp>AMT_ISSUED</stp>
        <stp>[1.Weekly Download.xlsm]Coded!R204C53</stp>
        <tr r="BA204" s="14"/>
        <tr r="BA204" s="14"/>
      </tp>
    </main>
    <main first="bofaddin.rtdserver">
      <tp t="s">
        <v>#N/A N/A</v>
        <stp/>
        <stp>BDS|3332770388131633550</stp>
        <tr r="AS175" s="14"/>
      </tp>
      <tp t="s">
        <v>#N/A N/A</v>
        <stp/>
        <stp>BDH|2679697640228046001</stp>
        <tr r="D12" s="24"/>
      </tp>
    </main>
    <main first="bloomberg.rtd">
      <tp t="s">
        <v>A3</v>
        <stp/>
        <stp>##V3_BDPV12</stp>
        <stp>1054Z HK Equity</stp>
        <stp>RTG_MDY_FOREIGN_LT_BANK_DEPOSITS</stp>
        <stp>[1.Weekly Download.xlsm]SBLC Bank!R7C4</stp>
        <tr r="D7" s="32"/>
        <tr r="D7" s="32"/>
      </tp>
      <tp>
        <v>143.9</v>
        <stp/>
        <stp>##V3_BDPV12</stp>
        <stp>XS2340538680 Corp</stp>
        <stp>SPREAD_TO_TSY_ISSUE</stp>
        <stp>[1.Weekly Download.xlsm]Coded!R213C26</stp>
        <tr r="Z213" s="14"/>
        <tr r="Z213" s="14"/>
      </tp>
      <tp>
        <v>300000000</v>
        <stp/>
        <stp>##V3_BDPV12</stp>
        <stp>XS2280638607 Corp</stp>
        <stp>AMT_ISSUED</stp>
        <stp>[1.Weekly Download.xlsm]Coded!R259C53</stp>
        <tr r="BA259" s="14"/>
        <tr r="BA259" s="14"/>
      </tp>
      <tp>
        <v>270000000</v>
        <stp/>
        <stp>##V3_BDPV12</stp>
        <stp>XS2278537787 Corp</stp>
        <stp>AMT_ISSUED</stp>
        <stp>[1.Weekly Download.xlsm]Coded!R239C53</stp>
        <tr r="BA239" s="14"/>
        <tr r="BA239" s="14"/>
      </tp>
      <tp t="s">
        <v>#N/A Field Not Applicable</v>
        <stp/>
        <stp>##V3_BDPV12</stp>
        <stp>XS2364642293 Corp</stp>
        <stp>FLT_SPREAD</stp>
        <stp>[1.Weekly Download.xlsm]Coded!R167C28</stp>
        <tr r="AB167" s="14"/>
      </tp>
      <tp>
        <v>140</v>
        <stp/>
        <stp>##V3_BDPV12</stp>
        <stp>XS2357352702 Corp</stp>
        <stp>FLT_SPREAD</stp>
        <stp>[1.Weekly Download.xlsm]Coded!R189C28</stp>
        <tr r="AB189" s="14"/>
        <tr r="AB189" s="14"/>
      </tp>
      <tp>
        <v>400000000</v>
        <stp/>
        <stp>##V3_BDPV12</stp>
        <stp>XS2349205455 Corp</stp>
        <stp>AMT_ISSUED</stp>
        <stp>[1.Weekly Download.xlsm]Coded!R197C53</stp>
        <tr r="BA197" s="14"/>
        <tr r="BA197" s="14"/>
      </tp>
      <tp t="s">
        <v>#N/A N/A</v>
        <stp/>
        <stp>##V3_BDPV12</stp>
        <stp>XS2342908949 Corp</stp>
        <stp>SPREAD_TO_TSY_ISSUE</stp>
        <stp>[1.Weekly Download.xlsm]Coded!R220C26</stp>
        <tr r="Z220" s="14"/>
      </tp>
      <tp t="s">
        <v>#N/A Field Not Applicable</v>
        <stp/>
        <stp>##V3_BDPV12</stp>
        <stp>XS2447542874 Corp</stp>
        <stp>FLT_SPREAD</stp>
        <stp>[1.Weekly Download.xlsm]Coded!R112C28</stp>
        <tr r="AB112" s="14"/>
      </tp>
      <tp>
        <v>500000000</v>
        <stp/>
        <stp>##V3_BDPV12</stp>
        <stp>XS2400120650 Corp</stp>
        <stp>AMT_ISSUED</stp>
        <stp>[1.Weekly Download.xlsm]Coded!R133C53</stp>
        <tr r="BA133" s="14"/>
        <tr r="BA133" s="14"/>
      </tp>
      <tp>
        <v>200000000</v>
        <stp/>
        <stp>##V3_BDPV12</stp>
        <stp>XS2339960093 Corp</stp>
        <stp>AMT_ISSUED</stp>
        <stp>[1.Weekly Download.xlsm]Coded!R212C53</stp>
        <tr r="BA212" s="14"/>
        <tr r="BA212" s="14"/>
      </tp>
    </main>
    <main first="bofaddin.rtdserver">
      <tp t="s">
        <v>#N/A N/A</v>
        <stp/>
        <stp>BDS|9815159464302056489</stp>
        <tr r="AL12" s="14"/>
        <tr r="F12" s="14"/>
      </tp>
    </main>
    <main first="bloomberg.rtd">
      <tp t="s">
        <v>#N/A Field Not Applicable</v>
        <stp/>
        <stp>##V3_BDPV12</stp>
        <stp>XS2400951815 Corp</stp>
        <stp>FLT_SPREAD</stp>
        <stp>[1.Weekly Download.xlsm]Coded!R130C28</stp>
        <tr r="AB130" s="14"/>
      </tp>
      <tp t="s">
        <v>#N/A Field Not Applicable</v>
        <stp/>
        <stp>##V3_BDPV12</stp>
        <stp>XS2336271510 Corp</stp>
        <stp>FLT_SPREAD</stp>
        <stp>[1.Weekly Download.xlsm]Coded!R215C28</stp>
        <tr r="AB215" s="14"/>
      </tp>
      <tp t="s">
        <v>#N/A Field Not Applicable</v>
        <stp/>
        <stp>##V3_BDPV12</stp>
        <stp>XS2358354012 Corp</stp>
        <stp>FLT_SPREAD</stp>
        <stp>[1.Weekly Download.xlsm]Coded!R188C28</stp>
        <tr r="AB188" s="14"/>
      </tp>
      <tp>
        <v>300000000</v>
        <stp/>
        <stp>##V3_BDPV12</stp>
        <stp>XS2407007942 Corp</stp>
        <stp>AMT_ISSUED</stp>
        <stp>[1.Weekly Download.xlsm]Coded!R131C53</stp>
        <tr r="BA131" s="14"/>
        <tr r="BA131" s="14"/>
      </tp>
    </main>
    <main first="bofaddin.rtdserver">
      <tp t="s">
        <v>#N/A N/A</v>
        <stp/>
        <stp>BDS|9451140215984704542</stp>
        <tr r="AS318" s="14"/>
      </tp>
      <tp t="s">
        <v>#N/A N/A</v>
        <stp/>
        <stp>BDS|8445139303114054525</stp>
        <tr r="AS23" s="14"/>
        <tr r="AS23" s="14"/>
      </tp>
    </main>
    <main first="bloomberg.rtd">
      <tp t="s">
        <v>#N/A Field Not Applicable</v>
        <stp/>
        <stp>##V3_BDPV12</stp>
        <stp>XS2249847232 Corp</stp>
        <stp>FLT_SPREAD</stp>
        <stp>[1.Weekly Download.xlsm]Coded!R270C28</stp>
        <tr r="AB270" s="14"/>
      </tp>
      <tp t="s">
        <v>#N/A Field Not Applicable</v>
        <stp/>
        <stp>##V3_BDPV12</stp>
        <stp>XS2265235965 Corp</stp>
        <stp>FLT_SPREAD</stp>
        <stp>[1.Weekly Download.xlsm]Coded!R257C28</stp>
        <tr r="AB257" s="14"/>
      </tp>
      <tp>
        <v>200000000</v>
        <stp/>
        <stp>##V3_BDPV12</stp>
        <stp>XS2110675860 Corp</stp>
        <stp>AMT_ISSUED</stp>
        <stp>[1.Weekly Download.xlsm]Coded!R312C53</stp>
        <tr r="BA312" s="14"/>
        <tr r="BA312" s="14"/>
      </tp>
      <tp>
        <v>500000000</v>
        <stp/>
        <stp>##V3_BDPV12</stp>
        <stp>XS2211674143 Corp</stp>
        <stp>AMT_ISSUED</stp>
        <stp>[1.Weekly Download.xlsm]Coded!R284C53</stp>
        <tr r="BA284" s="14"/>
        <tr r="BA284" s="14"/>
      </tp>
      <tp>
        <v>300000000</v>
        <stp/>
        <stp>##V3_BDPV12</stp>
        <stp>XS2418777285 Corp</stp>
        <stp>AMT_ISSUED</stp>
        <stp>[1.Weekly Download.xlsm]Coded!R126C53</stp>
        <tr r="BA126" s="14"/>
        <tr r="BA126" s="14"/>
      </tp>
    </main>
    <main first="bofaddin.rtdserver">
      <tp t="s">
        <v>#N/A N/A</v>
        <stp/>
        <stp>BDS|4132730415472083807</stp>
        <tr r="AS83" s="14"/>
        <tr r="AS83" s="14"/>
      </tp>
    </main>
    <main first="bloomberg.rtd">
      <tp t="s">
        <v>#N/A N/A</v>
        <stp/>
        <stp>##V3_BDPV12</stp>
        <stp>XS2249848719 Corp</stp>
        <stp>SPREAD_TO_TSY_ISSUE</stp>
        <stp>[1.Weekly Download.xlsm]Coded!R241C26</stp>
        <tr r="Z241" s="14"/>
      </tp>
      <tp t="s">
        <v>#N/A Field Not Applicable</v>
        <stp/>
        <stp>##V3_BDPV12</stp>
        <stp>XS2251156563 Corp</stp>
        <stp>FLT_SPREAD</stp>
        <stp>[1.Weekly Download.xlsm]Coded!R190C28</stp>
        <tr r="AB190" s="14"/>
      </tp>
      <tp t="s">
        <v>#N/A Field Not Applicable</v>
        <stp/>
        <stp>##V3_BDPV12</stp>
        <stp>XS2405793089 Corp</stp>
        <stp>FLT_SPREAD</stp>
        <stp>[1.Weekly Download.xlsm]Coded!R132C28</stp>
        <tr r="AB132" s="14"/>
      </tp>
      <tp>
        <v>100000000</v>
        <stp/>
        <stp>##V3_BDPV12</stp>
        <stp>XS2456820690 Corp</stp>
        <stp>AMT_ISSUED</stp>
        <stp>[1.Weekly Download.xlsm]Coded!R110C53</stp>
        <tr r="BA110" s="14"/>
        <tr r="BA110" s="14"/>
      </tp>
      <tp>
        <v>500000000</v>
        <stp/>
        <stp>##V3_BDPV12</stp>
        <stp>XS2123955952 Corp</stp>
        <stp>AMT_ISSUED</stp>
        <stp>[1.Weekly Download.xlsm]Coded!R310C53</stp>
        <tr r="BA310" s="14"/>
        <tr r="BA310" s="14"/>
      </tp>
    </main>
    <main first="bofaddin.rtdserver">
      <tp t="s">
        <v>#N/A N/A</v>
        <stp/>
        <stp>BDS|5643233836845329944</stp>
        <tr r="AS242" s="14"/>
      </tp>
      <tp t="s">
        <v>#N/A N/A</v>
        <stp/>
        <stp>BDS|2333467121959593557</stp>
        <tr r="AL19" s="14"/>
        <tr r="F19" s="14"/>
      </tp>
    </main>
    <main first="bloomberg.rtd">
      <tp t="s">
        <v>#N/A N/A</v>
        <stp/>
        <stp>##V3_BDPV12</stp>
        <stp>US88032XBD57 Corp</stp>
        <stp>FIXED_REOFFER_SPRD_TO_GOVT_BENCH</stp>
        <stp>[1.Weekly Download.xlsm]Coded!R228C27</stp>
        <tr r="AA228" s="14"/>
      </tp>
      <tp t="s">
        <v>#N/A Field Not Applicable</v>
        <stp/>
        <stp>##V3_BDPV12</stp>
        <stp>XS2471295969 Corp</stp>
        <stp>FLT_SPREAD</stp>
        <stp>[1.Weekly Download.xlsm]Coded!R102C28</stp>
        <tr r="AB102" s="14"/>
      </tp>
    </main>
    <main first="bofaddin.rtdserver">
      <tp t="s">
        <v>#N/A N/A</v>
        <stp/>
        <stp>BDS|8319036620413540100</stp>
        <tr r="AS25" s="14"/>
      </tp>
    </main>
    <main first="bloomberg.rtd">
      <tp t="s">
        <v>#N/A N/A</v>
        <stp/>
        <stp>##V3_BDPV12</stp>
        <stp>7650022 CompanyID</stp>
        <stp>RTG_MDY_LC_CURR_ISSUER_RATING</stp>
        <stp>[1.Weekly Download.xlsm]Coded!R265C40</stp>
        <tr r="AN265" s="14"/>
        <tr r="AN265" s="14"/>
      </tp>
      <tp t="s">
        <v>N</v>
        <stp/>
        <stp>##V3_BDPV12</stp>
        <stp>XS2499222771 Corp</stp>
        <stp>GREEN_BOND_LOAN_INDICATOR</stp>
        <stp>[1.Weekly Download.xlsm]Coded!R95C55</stp>
        <tr r="BC95" s="14"/>
        <tr r="BC95" s="14"/>
      </tp>
      <tp t="s">
        <v>BBB+</v>
        <stp/>
        <stp>##V3_BDPV12</stp>
        <stp>24065661 CompanyID</stp>
        <stp>RTG_SP_LT_LC_ISSUER_CREDIT</stp>
        <stp>[1.Weekly Download.xlsm]Coded!R30C41</stp>
        <tr r="AO30" s="14"/>
        <tr r="AO30" s="14"/>
        <tr r="AO30" s="14"/>
      </tp>
      <tp t="s">
        <v>#N/A N/A</v>
        <stp/>
        <stp>##V3_BDPV12</stp>
        <stp>39970448 CompanyID</stp>
        <stp>RTG_MDY_LC_CURR_ISSUER_RATING</stp>
        <stp>[1.Weekly Download.xlsm]Coded!R85C40</stp>
        <tr r="AN85" s="14"/>
        <tr r="AN85" s="14"/>
      </tp>
      <tp t="s">
        <v>#N/A N/A</v>
        <stp/>
        <stp>##V3_BDPV12</stp>
        <stp>39970448 CompanyID</stp>
        <stp>RTG_MDY_LC_CURR_ISSUER_RATING</stp>
        <stp>[1.Weekly Download.xlsm]Coded!R84C40</stp>
        <tr r="AN84" s="14"/>
        <tr r="AN84" s="14"/>
      </tp>
      <tp t="s">
        <v>#N/A N/A</v>
        <stp/>
        <stp>##V3_BDPV12</stp>
        <stp>MO000A3KS070 Corp</stp>
        <stp>RTG_MOODY</stp>
        <stp>[1.Weekly Download.xlsm]Coded!R184C8</stp>
        <tr r="H184" s="14"/>
      </tp>
      <tp t="s">
        <v>#N/A Field Not Applicable</v>
        <stp/>
        <stp>##V3_BDPV12</stp>
        <stp>HK0000744802 Corp</stp>
        <stp>GUARANTOR_EQY_TICKER</stp>
        <stp>[1.Weekly Download.xlsm]Coded!R185C18</stp>
        <tr r="R185" s="14"/>
        <tr r="R185" s="14"/>
        <tr r="R185" s="14"/>
      </tp>
      <tp t="s">
        <v>#N/A Field Not Applicable</v>
        <stp/>
        <stp>##V3_BDPV12</stp>
        <stp>HK0000732815 Corp</stp>
        <stp>GUARANTOR_EQY_TICKER</stp>
        <stp>[1.Weekly Download.xlsm]Coded!R200C18</stp>
        <tr r="R200" s="14"/>
        <tr r="R200" s="14"/>
        <tr r="R200" s="14"/>
      </tp>
      <tp t="s">
        <v>#N/A N/A</v>
        <stp/>
        <stp>##V3_BDPV12</stp>
        <stp>HK0000929262 Corp</stp>
        <stp>FIXED_REOFFER_SPRD_TO_GOVT_BENCH</stp>
        <stp>[1.Weekly Download.xlsm]Coded!R39C27</stp>
        <tr r="AA39" s="14"/>
      </tp>
      <tp t="s">
        <v>#N/A N/A</v>
        <stp/>
        <stp>##V3_BDPV12</stp>
        <stp>81 HK Equity</stp>
        <stp>RTG_MDY_LT_CORP_FAMILY</stp>
        <stp>[1.Weekly Download.xlsm]Coded!R248C22</stp>
        <tr r="V248" s="14"/>
        <tr r="V248" s="14"/>
      </tp>
      <tp t="s">
        <v>#N/A N/A</v>
        <stp/>
        <stp>##V3_BDPV12</stp>
        <stp>HK0000939428 Corp</stp>
        <stp>FIXED_REOFFER_SPRD_TO_GOVT_BENCH</stp>
        <stp>[1.Weekly Download.xlsm]Coded!R26C27</stp>
        <tr r="AA26" s="14"/>
      </tp>
      <tp t="s">
        <v>27/6/2026</v>
        <stp/>
        <stp>##V3_BDPV12</stp>
        <stp>XS2652417788 Corp</stp>
        <stp>MATURITY</stp>
        <stp>[1.Weekly Download.xlsm]Coded!R22C48</stp>
        <tr r="AV22" s="14"/>
        <tr r="AV22" s="14"/>
        <tr r="AV22" s="14"/>
      </tp>
      <tp>
        <v>99.507999999999996</v>
        <stp/>
        <stp>##V3_BDPV12</stp>
        <stp>XS2502241412 Corp</stp>
        <stp>ISSUE_PX</stp>
        <stp>[1.Weekly Download.xlsm]Coded!R92C54</stp>
        <tr r="BB92" s="14"/>
        <tr r="BB92" s="14"/>
      </tp>
      <tp t="s">
        <v>#N/A N/A</v>
        <stp/>
        <stp>##V3_BDPV12</stp>
        <stp>XS2661086483 Corp</stp>
        <stp>FLOATER_FORMULA</stp>
        <stp>[1.Weekly Download.xlsm]Coded!R15C30</stp>
        <tr r="AD15" s="14"/>
      </tp>
      <tp t="s">
        <v>#N/A Field Not Applicable</v>
        <stp/>
        <stp>##V3_BDPV12</stp>
        <stp>XS2641625137 Corp</stp>
        <stp>ISSUE_PX</stp>
        <stp>[1.Weekly Download.xlsm]Coded!R30C54</stp>
        <tr r="BB30" s="14"/>
      </tp>
      <tp t="s">
        <v>Y</v>
        <stp/>
        <stp>##V3_BDPV12</stp>
        <stp>XS2623993974 Corp</stp>
        <stp>SUSTAINABILITY_BOND_IND</stp>
        <stp>[1.Weekly Download.xlsm]Coded!R29C56</stp>
        <tr r="BD29" s="14"/>
        <tr r="BD29" s="14"/>
      </tp>
      <tp>
        <v>99.591999999999999</v>
        <stp/>
        <stp>##V3_BDPV12</stp>
        <stp>XS2559584888 Corp</stp>
        <stp>ISSUE_PX</stp>
        <stp>[1.Weekly Download.xlsm]Coded!R78C54</stp>
        <tr r="BB78" s="14"/>
        <tr r="BB78" s="14"/>
      </tp>
      <tp>
        <v>100</v>
        <stp/>
        <stp>##V3_BDPV12</stp>
        <stp>XS2597408512 Corp</stp>
        <stp>ISSUE_PX</stp>
        <stp>[1.Weekly Download.xlsm]Coded!R49C54</stp>
        <tr r="BB49" s="14"/>
        <tr r="BB49" s="14"/>
      </tp>
      <tp>
        <v>3.88</v>
        <stp/>
        <stp>##V3_BDPV12</stp>
        <stp>HK0000954286 Corp</stp>
        <stp>CPN</stp>
        <stp>[1.Weekly Download.xlsm]Coded!R5C51</stp>
        <tr r="AY5" s="14"/>
        <tr r="AY5" s="14"/>
      </tp>
      <tp t="s">
        <v>#N/A N/A</v>
        <stp/>
        <stp>##V3_BDPV12</stp>
        <stp>XS2671493562 Corp</stp>
        <stp>FLOATER_FORMULA</stp>
        <stp>[1.Weekly Download.xlsm]Coded!R12C30</stp>
        <tr r="AD12" s="14"/>
      </tp>
      <tp>
        <v>100</v>
        <stp/>
        <stp>##V3_BDPV12</stp>
        <stp>XS2527143833 Corp</stp>
        <stp>ISSUE_PX</stp>
        <stp>[1.Weekly Download.xlsm]Coded!R86C54</stp>
        <tr r="BB86" s="14"/>
        <tr r="BB86" s="14"/>
      </tp>
      <tp t="s">
        <v>N</v>
        <stp/>
        <stp>##V3_BDPV12</stp>
        <stp>XS2663498314 Corp</stp>
        <stp>SUSTAINABILITY_BOND_IND</stp>
        <stp>[1.Weekly Download.xlsm]Coded!R20C56</stp>
        <tr r="BD20" s="14"/>
        <tr r="BD20" s="14"/>
      </tp>
      <tp>
        <v>100</v>
        <stp/>
        <stp>##V3_BDPV12</stp>
        <stp>XS2618570068 Corp</stp>
        <stp>ISSUE_PX</stp>
        <stp>[1.Weekly Download.xlsm]Coded!R36C54</stp>
        <tr r="BB36" s="14"/>
        <tr r="BB36" s="14"/>
      </tp>
      <tp>
        <v>100</v>
        <stp/>
        <stp>##V3_BDPV12</stp>
        <stp>XS2618570068 Corp</stp>
        <stp>ISSUE_PX</stp>
        <stp>[1.Weekly Download.xlsm]Coded!R24C54</stp>
        <tr r="BB24" s="14"/>
        <tr r="BB24" s="14"/>
      </tp>
      <tp t="s">
        <v>Fujian Jinjiang Urban Construction Investment Development Group Co Ltd</v>
        <stp/>
        <stp>##V3_BDPV12</stp>
        <stp>XS2634238526 Corp</stp>
        <stp>GUARANTOR_NAME</stp>
        <stp>[1.Weekly Download.xlsm]Coded!R31C44</stp>
        <tr r="AR31" s="14"/>
        <tr r="AR31" s="14"/>
      </tp>
      <tp t="s">
        <v>Fujian Jinjiang Urban Construction Investment Development Group Co Ltd</v>
        <stp/>
        <stp>##V3_BDPV12</stp>
        <stp>XS2634238526 Corp</stp>
        <stp>GUARANTOR_NAME</stp>
        <stp>[1.Weekly Download.xlsm]Coded!R32C44</stp>
        <tr r="AR32" s="14"/>
        <tr r="AR32" s="14"/>
      </tp>
      <tp t="s">
        <v>#N/A N/A</v>
        <stp/>
        <stp>##V3_BDPV12</stp>
        <stp>XS2487638764 Corp</stp>
        <stp>GUARANTOR_NAME</stp>
        <stp>[1.Weekly Download.xlsm]Coded!R96C44</stp>
        <tr r="AR96" s="14"/>
      </tp>
      <tp>
        <v>100</v>
        <stp/>
        <stp>##V3_BDPV12</stp>
        <stp>XS2623993974 Corp</stp>
        <stp>ISSUE_PX</stp>
        <stp>[1.Weekly Download.xlsm]Coded!R29C54</stp>
        <tr r="BB29" s="14"/>
        <tr r="BB29" s="14"/>
      </tp>
      <tp t="s">
        <v>26/8/2025</v>
        <stp/>
        <stp>##V3_BDPV12</stp>
        <stp>XS2502812857 Corp</stp>
        <stp>MATURITY</stp>
        <stp>[1.Weekly Download.xlsm]Coded!R89C48</stp>
        <tr r="AV89" s="14"/>
        <tr r="AV89" s="14"/>
        <tr r="AV89" s="14"/>
      </tp>
      <tp t="s">
        <v>23/8/2021</v>
        <stp/>
        <stp>##V3_BDPV12</stp>
        <stp>US056752AU22 Corp</stp>
        <stp>INT_ACC_DT</stp>
        <stp>[1.Weekly Download.xlsm]Coded!R165C47</stp>
        <tr r="AU165" s="14"/>
        <tr r="AU165" s="14"/>
        <tr r="AU165" s="14"/>
      </tp>
      <tp t="s">
        <v>#N/A N/A</v>
        <stp/>
        <stp>##V3_BDPV12</stp>
        <stp>XS2673392796 Corp</stp>
        <stp>RTG_MDY_ISSUER</stp>
        <stp>[1.Weekly Download.xlsm]Coded!R14C11</stp>
        <tr r="K14" s="14"/>
      </tp>
      <tp t="s">
        <v>#N/A N/A</v>
        <stp/>
        <stp>##V3_BDPV12</stp>
        <stp>USY77108AF80 Corp</stp>
        <stp>FIXED_REOFFER_SPRD_TO_GOVT_BENCH</stp>
        <stp>[1.Weekly Download.xlsm]Coded!R182C27</stp>
        <tr r="AA182" s="14"/>
      </tp>
      <tp t="s">
        <v>N</v>
        <stp/>
        <stp>##V3_BDPV12</stp>
        <stp>XS2665495391 Corp</stp>
        <stp>FLOATER</stp>
        <stp>[1.Weekly Download.xlsm]Coded!R18C29</stp>
        <tr r="AC18" s="14"/>
        <tr r="AC18" s="14"/>
      </tp>
      <tp t="s">
        <v>N</v>
        <stp/>
        <stp>##V3_BDPV12</stp>
        <stp>XS2537427473 Corp</stp>
        <stp>SOCIAL_BOND_IND</stp>
        <stp>[1.Weekly Download.xlsm]Coded!R85C57</stp>
        <tr r="BE85" s="14"/>
        <tr r="BE85" s="14"/>
      </tp>
      <tp t="s">
        <v>#N/A N/A</v>
        <stp/>
        <stp>##V3_BDPV12</stp>
        <stp>XS2487328499 Corp</stp>
        <stp>RTG_MDY_ISSUER</stp>
        <stp>[1.Weekly Download.xlsm]Coded!R93C11</stp>
        <tr r="K93" s="14"/>
      </tp>
      <tp t="s">
        <v>#N/A N/A</v>
        <stp/>
        <stp>##V3_BDPV12</stp>
        <stp>HK0000946829 Corp</stp>
        <stp>FLOATER_FORMULA</stp>
        <stp>[1.Weekly Download.xlsm]Coded!R13C30</stp>
        <tr r="AD13" s="14"/>
      </tp>
      <tp t="s">
        <v>N</v>
        <stp/>
        <stp>##V3_BDPV12</stp>
        <stp>XS2623522930 Corp</stp>
        <stp>SOCIAL_BOND_IND</stp>
        <stp>[1.Weekly Download.xlsm]Coded!R38C57</stp>
        <tr r="BE38" s="14"/>
        <tr r="BE38" s="14"/>
      </tp>
      <tp t="s">
        <v>#N/A N/A</v>
        <stp/>
        <stp>##V3_BDPV12</stp>
        <stp>XS2549299480 Corp</stp>
        <stp>RTG_MDY_ISSUER</stp>
        <stp>[1.Weekly Download.xlsm]Coded!R80C11</stp>
        <tr r="K80" s="14"/>
      </tp>
      <tp t="s">
        <v>#N/A N/A</v>
        <stp/>
        <stp>##V3_BDPV12</stp>
        <stp>HK0000921111 Corp</stp>
        <stp>RTG_MDY_ISSUER</stp>
        <stp>[1.Weekly Download.xlsm]Coded!R41C11</stp>
        <tr r="K41" s="14"/>
      </tp>
      <tp t="s">
        <v>N</v>
        <stp/>
        <stp>##V3_BDPV12</stp>
        <stp>XS2677539541 Corp</stp>
        <stp>SOCIAL_BOND_IND</stp>
        <stp>[1.Weekly Download.xlsm]Coded!R11C57</stp>
        <tr r="BE11" s="14"/>
        <tr r="BE11" s="14"/>
      </tp>
      <tp t="s">
        <v>N</v>
        <stp/>
        <stp>##V3_BDPV12</stp>
        <stp>XS2526839092 Corp</stp>
        <stp>SOCIAL_BOND_IND</stp>
        <stp>[1.Weekly Download.xlsm]Coded!R61C57</stp>
        <tr r="BE61" s="14"/>
        <tr r="BE61" s="14"/>
      </tp>
      <tp t="s">
        <v>N</v>
        <stp/>
        <stp>##V3_BDPV12</stp>
        <stp>HK0000939428 Corp</stp>
        <stp>SUSTAINABILITY_BOND_IND</stp>
        <stp>[1.Weekly Download.xlsm]Coded!R26C56</stp>
        <tr r="BD26" s="14"/>
        <tr r="BD26" s="14"/>
      </tp>
      <tp t="s">
        <v>#N/A N/A</v>
        <stp/>
        <stp>##V3_BDPV12</stp>
        <stp>XS2100650758 Corp</stp>
        <stp>RTG_SP_LT_FC_ISSUER_CREDIT</stp>
        <stp>[1.Weekly Download.xlsm]Coded!R317C15</stp>
        <tr r="O317" s="14"/>
      </tp>
      <tp t="s">
        <v>NR</v>
        <stp/>
        <stp>##V3_BDPV12</stp>
        <stp>XS2347497906 Corp</stp>
        <stp>RTG_SP_LT_FC_ISSUER_CREDIT</stp>
        <stp>[1.Weekly Download.xlsm]Coded!R196C15</stp>
        <tr r="O196" s="14"/>
        <tr r="O196" s="14"/>
      </tp>
      <tp t="s">
        <v>30/3/2021</v>
        <stp/>
        <stp>##V3_BDPV12</stp>
        <stp>XS2320779130 Corp</stp>
        <stp>INT_ACC_DT</stp>
        <stp>[1.Weekly Download.xlsm]Coded!R235C47</stp>
        <tr r="AU235" s="14"/>
        <tr r="AU235" s="14"/>
        <tr r="AU235" s="14"/>
      </tp>
      <tp t="s">
        <v>WR</v>
        <stp/>
        <stp>##V3_BDPV12</stp>
        <stp>XS2098347821 Corp</stp>
        <stp>RTG_MOODY_LONG_TERM</stp>
        <stp>[1.Weekly Download.xlsm]Coded!R307C13</stp>
        <tr r="M307" s="14"/>
        <tr r="M307" s="14"/>
      </tp>
      <tp t="s">
        <v>#N/A N/A</v>
        <stp/>
        <stp>##V3_BDPV12</stp>
        <stp>XS2364590716 Corp</stp>
        <stp>RTG_SP_LT_FC_ISSUER_CREDIT</stp>
        <stp>[1.Weekly Download.xlsm]Coded!R173C15</stp>
        <tr r="O173" s="14"/>
      </tp>
      <tp t="s">
        <v>#N/A N/A</v>
        <stp/>
        <stp>##V3_BDPV12</stp>
        <stp>XS2208864418 Corp</stp>
        <stp>RTG_SP_LT_FC_ISSUER_CREDIT</stp>
        <stp>[1.Weekly Download.xlsm]Coded!R292C15</stp>
        <tr r="O292" s="14"/>
      </tp>
      <tp t="s">
        <v>#N/A N/A</v>
        <stp/>
        <stp>##V3_BDPV12</stp>
        <stp>XS2280636494 Corp</stp>
        <stp>RTG_MOODY_LONG_TERM</stp>
        <stp>[1.Weekly Download.xlsm]Coded!R242C13</stp>
        <tr r="M242" s="14"/>
      </tp>
      <tp t="s">
        <v>A1</v>
        <stp/>
        <stp>##V3_BDPV12</stp>
        <stp>1398 HK Equity</stp>
        <stp>RTG_MDY_FOREIGN_LT_BANK_DEPOSITS</stp>
        <stp>[1.Weekly Download.xlsm]SBLC Bank!R5C4</stp>
        <tr r="D5" s="32"/>
        <tr r="D5" s="32"/>
      </tp>
      <tp t="s">
        <v>NR</v>
        <stp/>
        <stp>##V3_BDPV12</stp>
        <stp>XS2368463779 Corp</stp>
        <stp>RTG_SP_LT_FC_ISSUER_CREDIT</stp>
        <stp>[1.Weekly Download.xlsm]Coded!R177C15</stp>
        <tr r="O177" s="14"/>
        <tr r="O177" s="14"/>
      </tp>
      <tp t="s">
        <v>C</v>
        <stp/>
        <stp>##V3_BDPV12</stp>
        <stp>XS2288886216 Corp</stp>
        <stp>RTG_MOODY_LONG_TERM</stp>
        <stp>[1.Weekly Download.xlsm]Coded!R233C13</stp>
        <tr r="M233" s="14"/>
        <tr r="M233" s="14"/>
      </tp>
      <tp t="s">
        <v>28/4/2022</v>
        <stp/>
        <stp>##V3_BDPV12</stp>
        <stp>XS2471295969 Corp</stp>
        <stp>INT_ACC_DT</stp>
        <stp>[1.Weekly Download.xlsm]Coded!R102C47</stp>
        <tr r="AU102" s="14"/>
        <tr r="AU102" s="14"/>
        <tr r="AU102" s="14"/>
      </tp>
      <tp t="s">
        <v>NR</v>
        <stp/>
        <stp>##V3_BDPV12</stp>
        <stp>XS2385392936 Corp</stp>
        <stp>RTG_SP_LT_FC_ISSUER_CREDIT</stp>
        <stp>[1.Weekly Download.xlsm]Coded!R151C15</stp>
        <tr r="O151" s="14"/>
        <tr r="O151" s="14"/>
      </tp>
      <tp t="s">
        <v>6/7/2021</v>
        <stp/>
        <stp>##V3_BDPV12</stp>
        <stp>XS2251156563 Corp</stp>
        <stp>INT_ACC_DT</stp>
        <stp>[1.Weekly Download.xlsm]Coded!R190C47</stp>
        <tr r="AU190" s="14"/>
        <tr r="AU190" s="14"/>
        <tr r="AU190" s="14"/>
      </tp>
      <tp t="s">
        <v>15/11/2021</v>
        <stp/>
        <stp>##V3_BDPV12</stp>
        <stp>XS2405793089 Corp</stp>
        <stp>INT_ACC_DT</stp>
        <stp>[1.Weekly Download.xlsm]Coded!R132C47</stp>
        <tr r="AU132" s="14"/>
        <tr r="AU132" s="14"/>
        <tr r="AU132" s="14"/>
      </tp>
      <tp t="s">
        <v>BBB</v>
        <stp/>
        <stp>##V3_BDPV12</stp>
        <stp>600000 CH Equity</stp>
        <stp>RTG_FITCH_LT_ISSUER_DEFAULT</stp>
        <stp>[1.Weekly Download.xlsm]SBLC Bank!R12C8</stp>
        <tr r="H12" s="32"/>
        <tr r="H12" s="32"/>
        <tr r="H12" s="32"/>
      </tp>
      <tp t="s">
        <v>#N/A N/A</v>
        <stp/>
        <stp>##V3_BDPV12</stp>
        <stp>XS2379669299 Corp</stp>
        <stp>RTG_MOODY_LONG_TERM</stp>
        <stp>[1.Weekly Download.xlsm]Coded!R162C13</stp>
        <tr r="M162" s="14"/>
      </tp>
      <tp t="s">
        <v>19/1/2021</v>
        <stp/>
        <stp>##V3_BDPV12</stp>
        <stp>XS2265235965 Corp</stp>
        <stp>INT_ACC_DT</stp>
        <stp>[1.Weekly Download.xlsm]Coded!R257C47</stp>
        <tr r="AU257" s="14"/>
        <tr r="AU257" s="14"/>
        <tr r="AU257" s="14"/>
      </tp>
      <tp t="s">
        <v>3/11/2020</v>
        <stp/>
        <stp>##V3_BDPV12</stp>
        <stp>XS2249847232 Corp</stp>
        <stp>INT_ACC_DT</stp>
        <stp>[1.Weekly Download.xlsm]Coded!R270C47</stp>
        <tr r="AU270" s="14"/>
        <tr r="AU270" s="14"/>
        <tr r="AU270" s="14"/>
      </tp>
      <tp t="s">
        <v>2/12/2021</v>
        <stp/>
        <stp>##V3_BDPV12</stp>
        <stp>XS2400951815 Corp</stp>
        <stp>INT_ACC_DT</stp>
        <stp>[1.Weekly Download.xlsm]Coded!R130C47</stp>
        <tr r="AU130" s="14"/>
        <tr r="AU130" s="14"/>
        <tr r="AU130" s="14"/>
      </tp>
      <tp t="s">
        <v>18/5/2021</v>
        <stp/>
        <stp>##V3_BDPV12</stp>
        <stp>XS2336271510 Corp</stp>
        <stp>INT_ACC_DT</stp>
        <stp>[1.Weekly Download.xlsm]Coded!R215C47</stp>
        <tr r="AU215" s="14"/>
        <tr r="AU215" s="14"/>
        <tr r="AU215" s="14"/>
      </tp>
      <tp t="s">
        <v>8/7/2021</v>
        <stp/>
        <stp>##V3_BDPV12</stp>
        <stp>XS2358354012 Corp</stp>
        <stp>INT_ACC_DT</stp>
        <stp>[1.Weekly Download.xlsm]Coded!R188C47</stp>
        <tr r="AU188" s="14"/>
        <tr r="AU188" s="14"/>
        <tr r="AU188" s="14"/>
      </tp>
      <tp t="s">
        <v>#N/A N/A</v>
        <stp/>
        <stp>##V3_BDPV12</stp>
        <stp>002142 CH Equity</stp>
        <stp>RTG_FITCH_LT_ISSUER_DEFAULT</stp>
        <stp>[1.Weekly Download.xlsm]SBLC Bank!R10C8</stp>
        <tr r="H10" s="32"/>
      </tp>
      <tp t="s">
        <v>15/3/2022</v>
        <stp/>
        <stp>##V3_BDPV12</stp>
        <stp>XS2447542874 Corp</stp>
        <stp>INT_ACC_DT</stp>
        <stp>[1.Weekly Download.xlsm]Coded!R112C47</stp>
        <tr r="AU112" s="14"/>
        <tr r="AU112" s="14"/>
        <tr r="AU112" s="14"/>
      </tp>
      <tp t="s">
        <v>#N/A N/A</v>
        <stp/>
        <stp>##V3_BDPV12</stp>
        <stp>XS2379669299 Corp</stp>
        <stp>RTG_SP_LT_FC_ISSUER_CREDIT</stp>
        <stp>[1.Weekly Download.xlsm]Coded!R162C15</stp>
        <tr r="O162" s="14"/>
      </tp>
      <tp t="s">
        <v>8/7/2021</v>
        <stp/>
        <stp>##V3_BDPV12</stp>
        <stp>XS2357352702 Corp</stp>
        <stp>INT_ACC_DT</stp>
        <stp>[1.Weekly Download.xlsm]Coded!R189C47</stp>
        <tr r="AU189" s="14"/>
        <tr r="AU189" s="14"/>
        <tr r="AU189" s="14"/>
      </tp>
      <tp t="s">
        <v>19/8/2021</v>
        <stp/>
        <stp>##V3_BDPV12</stp>
        <stp>XS2364642293 Corp</stp>
        <stp>INT_ACC_DT</stp>
        <stp>[1.Weekly Download.xlsm]Coded!R167C47</stp>
        <tr r="AU167" s="14"/>
        <tr r="AU167" s="14"/>
        <tr r="AU167" s="14"/>
      </tp>
      <tp t="s">
        <v>#N/A N/A</v>
        <stp/>
        <stp>##V3_BDPV12</stp>
        <stp>XS2288886216 Corp</stp>
        <stp>RTG_SP_LT_FC_ISSUER_CREDIT</stp>
        <stp>[1.Weekly Download.xlsm]Coded!R233C15</stp>
        <tr r="O233" s="14"/>
      </tp>
      <tp t="s">
        <v>#N/A Field Not Applicable</v>
        <stp/>
        <stp>##V3_BDPV12</stp>
        <stp>HK0000744695 Corp</stp>
        <stp>NXT_CALL_DT</stp>
        <stp>[1.Weekly Download.xlsm]Coded!R187C50</stp>
        <tr r="AX187" s="14"/>
      </tp>
      <tp>
        <v>86</v>
        <stp/>
        <stp>##V3_BDPV12</stp>
        <stp>XS2385065656 Corp</stp>
        <stp>SPREAD_TO_TSY_ISSUE</stp>
        <stp>[1.Weekly Download.xlsm]Coded!R152C26</stp>
        <tr r="Z152" s="14"/>
        <tr r="Z152" s="14"/>
      </tp>
      <tp>
        <v>252.5</v>
        <stp/>
        <stp>##V3_BDPV12</stp>
        <stp>XS2085545494 Corp</stp>
        <stp>SPREAD_TO_TSY_ISSUE</stp>
        <stp>[1.Weekly Download.xlsm]Coded!R308C26</stp>
        <tr r="Z308" s="14"/>
        <tr r="Z308" s="14"/>
      </tp>
      <tp t="s">
        <v>#N/A Field Not Applicable</v>
        <stp/>
        <stp>##V3_BDPV12</stp>
        <stp>XS2280636494 Corp</stp>
        <stp>FLT_SPREAD</stp>
        <stp>[1.Weekly Download.xlsm]Coded!R242C28</stp>
        <tr r="AB242" s="14"/>
      </tp>
      <tp>
        <v>350000000</v>
        <stp/>
        <stp>##V3_BDPV12</stp>
        <stp>XS2320779213 Corp</stp>
        <stp>AMT_ISSUED</stp>
        <stp>[1.Weekly Download.xlsm]Coded!R118C53</stp>
        <tr r="BA118" s="14"/>
        <tr r="BA118" s="14"/>
      </tp>
    </main>
    <main first="bofaddin.rtdserver">
      <tp t="s">
        <v>#N/A N/A</v>
        <stp/>
        <stp>BDS|6442498837328445040</stp>
        <tr r="AS29" s="14"/>
      </tp>
      <tp t="s">
        <v>#N/A N/A</v>
        <stp/>
        <stp>BDS|1709187194574914480</stp>
        <tr r="AS263" s="14"/>
      </tp>
      <tp t="s">
        <v>#N/A N/A</v>
        <stp/>
        <stp>BDS|6139255575833383980</stp>
        <tr r="AL158" s="14"/>
        <tr r="F158" s="14"/>
      </tp>
      <tp t="s">
        <v>#N/A N/A</v>
        <stp/>
        <stp>BDS|9312608665188994857</stp>
        <tr r="AL260" s="14"/>
        <tr r="F260" s="14"/>
      </tp>
    </main>
    <main first="bloomberg.rtd">
      <tp>
        <v>323.2</v>
        <stp/>
        <stp>##V3_BDPV12</stp>
        <stp>XS2397254579 Corp</stp>
        <stp>SPREAD_TO_TSY_ISSUE</stp>
        <stp>[1.Weekly Download.xlsm]Coded!R138C26</stp>
        <tr r="Z138" s="14"/>
        <tr r="Z138" s="14"/>
      </tp>
      <tp>
        <v>105</v>
        <stp/>
        <stp>##V3_BDPV12</stp>
        <stp>XS2340539142 Corp</stp>
        <stp>SPREAD_TO_TSY_ISSUE</stp>
        <stp>[1.Weekly Download.xlsm]Coded!R214C26</stp>
        <tr r="Z214" s="14"/>
        <tr r="Z214" s="14"/>
      </tp>
      <tp>
        <v>158</v>
        <stp/>
        <stp>##V3_BDPV12</stp>
        <stp>XS2180875077 Corp</stp>
        <stp>SPREAD_TO_TSY_ISSUE</stp>
        <stp>[1.Weekly Download.xlsm]Coded!R302C26</stp>
        <tr r="Z302" s="14"/>
        <tr r="Z302" s="14"/>
      </tp>
      <tp t="s">
        <v>#N/A Field Not Applicable</v>
        <stp/>
        <stp>##V3_BDPV12</stp>
        <stp>XS2098347821 Corp</stp>
        <stp>FLT_SPREAD</stp>
        <stp>[1.Weekly Download.xlsm]Coded!R307C28</stp>
        <tr r="AB307" s="14"/>
      </tp>
    </main>
    <main first="bofaddin.rtdserver">
      <tp t="s">
        <v>#N/A N/A</v>
        <stp/>
        <stp>BDS|9816883883366967618</stp>
        <tr r="AS272" s="14"/>
      </tp>
    </main>
    <main first="bloomberg.rtd">
      <tp t="s">
        <v>A</v>
        <stp/>
        <stp>##V3_BDPV12</stp>
        <stp>HK0000744695 Corp</stp>
        <stp>RTG_FITCH_LT_ISSUER_DEFAULT</stp>
        <stp>[1.Weekly Download.xlsm]Coded!R187C16</stp>
        <tr r="P187" s="14"/>
        <tr r="P187" s="14"/>
      </tp>
      <tp t="s">
        <v>#N/A N/A</v>
        <stp/>
        <stp>##V3_BDPV12</stp>
        <stp>XS2353028298 Corp</stp>
        <stp>SPREAD_TO_TSY_ISSUE</stp>
        <stp>[1.Weekly Download.xlsm]Coded!R193C26</stp>
        <tr r="Z193" s="14"/>
      </tp>
      <tp t="s">
        <v>#N/A N/A</v>
        <stp/>
        <stp>##V3_BDPV12</stp>
        <stp>XS2353028298 Corp</stp>
        <stp>SPREAD_TO_TSY_ISSUE</stp>
        <stp>[1.Weekly Download.xlsm]Coded!R176C26</stp>
        <tr r="Z176" s="14"/>
      </tp>
      <tp>
        <v>190</v>
        <stp/>
        <stp>##V3_BDPV12</stp>
        <stp>XS2180875234 Corp</stp>
        <stp>SPREAD_TO_TSY_ISSUE</stp>
        <stp>[1.Weekly Download.xlsm]Coded!R301C26</stp>
        <tr r="Z301" s="14"/>
        <tr r="Z301" s="14"/>
      </tp>
      <tp t="s">
        <v>#N/A N/A</v>
        <stp/>
        <stp>##V3_BDPV12</stp>
        <stp>601229 CH Equity</stp>
        <stp>RTG_SP_LT_LC_ISSUER_CREDIT</stp>
        <stp>[1.Weekly Download.xlsm]SBLC Bank!R9C7</stp>
        <tr r="G9" s="32"/>
      </tp>
      <tp>
        <v>300000000</v>
        <stp/>
        <stp>##V3_BDPV12</stp>
        <stp>XS2390401524 Corp</stp>
        <stp>AMT_ISSUED</stp>
        <stp>[1.Weekly Download.xlsm]Coded!R129C53</stp>
        <tr r="BA129" s="14"/>
        <tr r="BA129" s="14"/>
      </tp>
      <tp>
        <v>100000000</v>
        <stp/>
        <stp>##V3_BDPV12</stp>
        <stp>XS2199572111 Corp</stp>
        <stp>AMT_ISSUED</stp>
        <stp>[1.Weekly Download.xlsm]Coded!R297C53</stp>
        <tr r="BA297" s="14"/>
        <tr r="BA297" s="14"/>
      </tp>
      <tp>
        <v>350000000</v>
        <stp/>
        <stp>##V3_BDPV12</stp>
        <stp>XS2320779213 Corp</stp>
        <stp>AMT_ISSUED</stp>
        <stp>[1.Weekly Download.xlsm]Coded!R217C53</stp>
        <tr r="BA217" s="14"/>
        <tr r="BA217" s="14"/>
      </tp>
    </main>
    <main first="bofaddin.rtdserver">
      <tp t="s">
        <v>#N/A N/A</v>
        <stp/>
        <stp>BDS|2437972143145027399</stp>
        <tr r="F168" s="14"/>
      </tp>
    </main>
    <main first="bloomberg.rtd">
      <tp t="s">
        <v>#N/A Field Not Applicable</v>
        <stp/>
        <stp>##V3_BDPV12</stp>
        <stp>HK0000814258 Corp</stp>
        <stp>NXT_CALL_DT</stp>
        <stp>[1.Weekly Download.xlsm]Coded!R113C50</stp>
        <tr r="AX113" s="14"/>
      </tp>
      <tp>
        <v>600000000</v>
        <stp/>
        <stp>##V3_BDPV12</stp>
        <stp>XS2368569252 Corp</stp>
        <stp>AMT_ISSUED</stp>
        <stp>[1.Weekly Download.xlsm]Coded!R175C53</stp>
        <tr r="BA175" s="14"/>
        <tr r="BA175" s="14"/>
      </tp>
      <tp>
        <v>112.5</v>
        <stp/>
        <stp>##V3_BDPV12</stp>
        <stp>XS2387065134 Corp</stp>
        <stp>SPREAD_TO_TSY_ISSUE</stp>
        <stp>[1.Weekly Download.xlsm]Coded!R143C26</stp>
        <tr r="Z143" s="14"/>
        <tr r="Z143" s="14"/>
      </tp>
      <tp t="s">
        <v>#N/A Field Not Applicable</v>
        <stp/>
        <stp>##V3_BDPV12</stp>
        <stp>XS2384610577 Corp</stp>
        <stp>FLT_SPREAD</stp>
        <stp>[1.Weekly Download.xlsm]Coded!R149C28</stp>
        <tr r="AB149" s="14"/>
      </tp>
      <tp t="s">
        <v>#N/A N/A</v>
        <stp/>
        <stp>##V3_BDPV12</stp>
        <stp>HK0000555539 Corp</stp>
        <stp>RTG_SP_LT_FC_ISSUER_CREDIT</stp>
        <stp>[1.Weekly Download.xlsm]Coded!R304C15</stp>
        <tr r="O304" s="14"/>
      </tp>
    </main>
    <main first="bofaddin.rtdserver">
      <tp t="s">
        <v>#N/A N/A</v>
        <stp/>
        <stp>BDS|8187384766521981592</stp>
        <tr r="AS270" s="14"/>
      </tp>
    </main>
    <main first="bloomberg.rtd">
      <tp t="s">
        <v>A</v>
        <stp/>
        <stp>##V3_BDPV12</stp>
        <stp>HK0000814258 Corp</stp>
        <stp>RTG_FITCH_LT_ISSUER_DEFAULT</stp>
        <stp>[1.Weekly Download.xlsm]Coded!R113C16</stp>
        <tr r="P113" s="14"/>
        <tr r="P113" s="14"/>
      </tp>
      <tp t="s">
        <v>#N/A Field Not Applicable</v>
        <stp/>
        <stp>##V3_BDPV12</stp>
        <stp>XS2287540053 Corp</stp>
        <stp>FLT_SPREAD</stp>
        <stp>[1.Weekly Download.xlsm]Coded!R210C28</stp>
        <tr r="AB210" s="14"/>
      </tp>
    </main>
    <main first="bofaddin.rtdserver">
      <tp t="s">
        <v>#N/A N/A</v>
        <stp/>
        <stp>BDS|4713218012337971918</stp>
        <tr r="AS141" s="14"/>
      </tp>
    </main>
    <main first="bloomberg.rtd">
      <tp t="s">
        <v>#N/A N/A</v>
        <stp/>
        <stp>##V3_BDPV12</stp>
        <stp>XS2342499592 Corp</stp>
        <stp>SPREAD_TO_TSY_ISSUE</stp>
        <stp>[1.Weekly Download.xlsm]Coded!R219C26</stp>
        <tr r="Z219" s="14"/>
      </tp>
      <tp t="s">
        <v>#N/A Field Not Applicable</v>
        <stp/>
        <stp>##V3_BDPV12</stp>
        <stp>XS2297020765 Corp</stp>
        <stp>FLT_SPREAD</stp>
        <stp>[1.Weekly Download.xlsm]Coded!R243C28</stp>
        <tr r="AB243" s="14"/>
      </tp>
      <tp t="s">
        <v>#N/A Field Not Applicable</v>
        <stp/>
        <stp>##V3_BDPV12</stp>
        <stp>XS2297070190 Corp</stp>
        <stp>FLT_SPREAD</stp>
        <stp>[1.Weekly Download.xlsm]Coded!R240C28</stp>
        <tr r="AB240" s="14"/>
      </tp>
    </main>
    <main first="bofaddin.rtdserver">
      <tp t="s">
        <v>#N/A N/A</v>
        <stp/>
        <stp>BDS|8164058317570745097</stp>
        <tr r="AS85" s="14"/>
        <tr r="AS85" s="14"/>
      </tp>
    </main>
    <main first="bloomberg.rtd">
      <tp t="s">
        <v>#N/A Field Not Applicable</v>
        <stp/>
        <stp>##V3_BDPV12</stp>
        <stp>XS2223574380 Corp</stp>
        <stp>FLT_SPREAD</stp>
        <stp>[1.Weekly Download.xlsm]Coded!R281C28</stp>
        <tr r="AB281" s="14"/>
      </tp>
      <tp t="s">
        <v>#N/A Field Not Applicable</v>
        <stp/>
        <stp>##V3_BDPV12</stp>
        <stp>XS2413634572 Corp</stp>
        <stp>FLT_SPREAD</stp>
        <stp>[1.Weekly Download.xlsm]Coded!R122C28</stp>
        <tr r="AB122" s="14"/>
      </tp>
      <tp t="s">
        <v>#N/A Field Not Applicable</v>
        <stp/>
        <stp>##V3_BDPV12</stp>
        <stp>XS2320304376 Corp</stp>
        <stp>FLT_SPREAD</stp>
        <stp>[1.Weekly Download.xlsm]Coded!R208C28</stp>
        <tr r="AB208" s="14"/>
      </tp>
      <tp>
        <v>400000000</v>
        <stp/>
        <stp>##V3_BDPV12</stp>
        <stp>XS2290959860 Corp</stp>
        <stp>AMT_ISSUED</stp>
        <stp>[1.Weekly Download.xlsm]Coded!R251C53</stp>
        <tr r="BA251" s="14"/>
        <tr r="BA251" s="14"/>
      </tp>
      <tp>
        <v>500000000</v>
        <stp/>
        <stp>##V3_BDPV12</stp>
        <stp>XS2228902255 Corp</stp>
        <stp>AMT_ISSUED</stp>
        <stp>[1.Weekly Download.xlsm]Coded!R261C53</stp>
        <tr r="BA261" s="14"/>
        <tr r="BA261" s="14"/>
      </tp>
      <tp>
        <v>500000000</v>
        <stp/>
        <stp>##V3_BDPV12</stp>
        <stp>XS2228902255 Corp</stp>
        <stp>AMT_ISSUED</stp>
        <stp>[1.Weekly Download.xlsm]Coded!R249C53</stp>
        <tr r="BA249" s="14"/>
        <tr r="BA249" s="14"/>
      </tp>
    </main>
    <main first="bofaddin.rtdserver">
      <tp t="s">
        <v>#N/A N/A</v>
        <stp/>
        <stp>BDS|5782575373548162600</stp>
        <tr r="AL57" s="14"/>
        <tr r="F57" s="14"/>
      </tp>
      <tp t="s">
        <v>#N/A N/A</v>
        <stp/>
        <stp>BDS|8317560556773206237</stp>
        <tr r="AS257" s="14"/>
      </tp>
      <tp t="s">
        <v>#N/A N/A</v>
        <stp/>
        <stp>BDS|6382982689829219722</stp>
        <tr r="AL265" s="14"/>
        <tr r="AL265" s="14"/>
        <tr r="F265" s="14"/>
        <tr r="F265" s="14"/>
      </tp>
      <tp t="s">
        <v>#N/A N/A</v>
        <stp/>
        <stp>BDS|8978032737231780388</stp>
        <tr r="AS188" s="14"/>
      </tp>
    </main>
    <main first="bloomberg.rtd">
      <tp t="s">
        <v>#N/A Field Not Applicable</v>
        <stp/>
        <stp>##V3_BDPV12</stp>
        <stp>XS2471903331 Corp</stp>
        <stp>FLT_SPREAD</stp>
        <stp>[1.Weekly Download.xlsm]Coded!R100C28</stp>
        <tr r="AB100" s="14"/>
      </tp>
    </main>
    <main first="bofaddin.rtdserver">
      <tp t="s">
        <v>#N/A N/A</v>
        <stp/>
        <stp>BDS|8396030887250508919</stp>
        <tr r="AL256" s="14"/>
        <tr r="F256" s="14"/>
      </tp>
      <tp t="s">
        <v>#N/A N/A</v>
        <stp/>
        <stp>BDH|6703886213154819270</stp>
        <tr r="G20" s="24"/>
        <tr r="G20" s="24"/>
      </tp>
      <tp t="s">
        <v>#N/A N/A</v>
        <stp/>
        <stp>BDH|2685576782331845782</stp>
        <tr r="C17" s="17"/>
      </tp>
    </main>
    <main first="bloomberg.rtd">
      <tp t="s">
        <v>#N/A Field Not Applicable</v>
        <stp/>
        <stp>##V3_BDPV12</stp>
        <stp>XS2208844493 Corp</stp>
        <stp>FLT_SPREAD</stp>
        <stp>[1.Weekly Download.xlsm]Coded!R287C28</stp>
        <tr r="AB287" s="14"/>
      </tp>
      <tp t="s">
        <v>#N/A Field Not Applicable</v>
        <stp/>
        <stp>##V3_BDPV12</stp>
        <stp>XS2406547765 Corp</stp>
        <stp>FLT_SPREAD</stp>
        <stp>[1.Weekly Download.xlsm]Coded!R117C28</stp>
        <tr r="AB117" s="14"/>
      </tp>
      <tp>
        <v>92.5</v>
        <stp/>
        <stp>##V3_BDPV12</stp>
        <stp>XS2349739248 Corp</stp>
        <stp>SPREAD_TO_TSY_ISSUE</stp>
        <stp>[1.Weekly Download.xlsm]Coded!R201C26</stp>
        <tr r="Z201" s="14"/>
        <tr r="Z201" s="14"/>
      </tp>
      <tp>
        <v>499.8</v>
        <stp/>
        <stp>##V3_BDPV12</stp>
        <stp>XS2102904864 Corp</stp>
        <stp>FLT_SPREAD</stp>
        <stp>[1.Weekly Download.xlsm]Coded!R313C28</stp>
        <tr r="AB313" s="14"/>
        <tr r="AB313" s="14"/>
      </tp>
      <tp>
        <v>83</v>
        <stp/>
        <stp>##V3_BDPV12</stp>
        <stp>XS2123956091 Corp</stp>
        <stp>FLT_SPREAD</stp>
        <stp>[1.Weekly Download.xlsm]Coded!R309C28</stp>
        <tr r="AB309" s="14"/>
        <tr r="AB309" s="14"/>
      </tp>
      <tp t="s">
        <v>#N/A Field Not Applicable</v>
        <stp/>
        <stp>##V3_BDPV12</stp>
        <stp>XS2455213590 Corp</stp>
        <stp>FLT_SPREAD</stp>
        <stp>[1.Weekly Download.xlsm]Coded!R111C28</stp>
        <tr r="AB111" s="14"/>
      </tp>
      <tp>
        <v>180000000</v>
        <stp/>
        <stp>##V3_BDPV12</stp>
        <stp>XS2384248790 Corp</stp>
        <stp>AMT_ISSUED</stp>
        <stp>[1.Weekly Download.xlsm]Coded!R155C53</stp>
        <tr r="BA155" s="14"/>
        <tr r="BA155" s="14"/>
      </tp>
      <tp>
        <v>600000000</v>
        <stp/>
        <stp>##V3_BDPV12</stp>
        <stp>XS2461766805 Corp</stp>
        <stp>AMT_ISSUED</stp>
        <stp>[1.Weekly Download.xlsm]Coded!R105C53</stp>
        <tr r="BA105" s="14"/>
        <tr r="BA105" s="14"/>
      </tp>
    </main>
    <main first="bofaddin.rtdserver">
      <tp t="s">
        <v>#N/A N/A</v>
        <stp/>
        <stp>BDS|1585491308445486916</stp>
        <tr r="AL311" s="14"/>
        <tr r="F311" s="14"/>
      </tp>
      <tp t="s">
        <v>#N/A N/A</v>
        <stp/>
        <stp>BDS|8597161930471592271</stp>
        <tr r="AL64" s="14"/>
        <tr r="F64" s="14"/>
      </tp>
    </main>
    <main first="bloomberg.rtd">
      <tp t="s">
        <v>#N/A N/A</v>
        <stp/>
        <stp>##V3_BDPV12</stp>
        <stp>HK0000744802 Corp</stp>
        <stp>RTG_FITCH_LT_ISSUER_DEFAULT</stp>
        <stp>[1.Weekly Download.xlsm]Coded!R185C16</stp>
        <tr r="P185" s="14"/>
      </tp>
      <tp>
        <v>334.5</v>
        <stp/>
        <stp>##V3_BDPV12</stp>
        <stp>XS2238561281 Corp</stp>
        <stp>FLT_SPREAD</stp>
        <stp>[1.Weekly Download.xlsm]Coded!R269C28</stp>
        <tr r="AB269" s="14"/>
        <tr r="AB269" s="14"/>
      </tp>
      <tp t="s">
        <v>#N/A Field Not Applicable</v>
        <stp/>
        <stp>##V3_BDPV12</stp>
        <stp>XS2357034755 Corp</stp>
        <stp>FLT_SPREAD</stp>
        <stp>[1.Weekly Download.xlsm]Coded!R192C28</stp>
        <tr r="AB192" s="14"/>
      </tp>
      <tp>
        <v>300000000</v>
        <stp/>
        <stp>##V3_BDPV12</stp>
        <stp>XS2347623626 Corp</stp>
        <stp>AMT_ISSUED</stp>
        <stp>[1.Weekly Download.xlsm]Coded!R166C53</stp>
        <tr r="BA166" s="14"/>
        <tr r="BA166" s="14"/>
      </tp>
    </main>
    <main first="bofaddin.rtdserver">
      <tp t="s">
        <v>#N/A N/A</v>
        <stp/>
        <stp>BDS|1277878105494368450</stp>
        <tr r="AL136" s="14"/>
        <tr r="AL136" s="14"/>
        <tr r="F136" s="14"/>
        <tr r="F136" s="14"/>
      </tp>
    </main>
    <main first="bloomberg.rtd">
      <tp t="s">
        <v>#N/A Field Not Applicable</v>
        <stp/>
        <stp>##V3_BDPV12</stp>
        <stp>XS2271104817 Corp</stp>
        <stp>FLT_SPREAD</stp>
        <stp>[1.Weekly Download.xlsm]Coded!R264C28</stp>
        <tr r="AB264" s="14"/>
      </tp>
      <tp t="s">
        <v>#N/A Field Not Applicable</v>
        <stp/>
        <stp>##V3_BDPV12</stp>
        <stp>XS2208843503 Corp</stp>
        <stp>FLT_SPREAD</stp>
        <stp>[1.Weekly Download.xlsm]Coded!R286C28</stp>
        <tr r="AB286" s="14"/>
      </tp>
      <tp>
        <v>480000000</v>
        <stp/>
        <stp>##V3_BDPV12</stp>
        <stp>XS2357443410 Corp</stp>
        <stp>AMT_ISSUED</stp>
        <stp>[1.Weekly Download.xlsm]Coded!R170C53</stp>
        <tr r="BA170" s="14"/>
        <tr r="BA170" s="14"/>
      </tp>
      <tp>
        <v>350000000</v>
        <stp/>
        <stp>##V3_BDPV12</stp>
        <stp>XS2176772031 Corp</stp>
        <stp>AMT_ISSUED</stp>
        <stp>[1.Weekly Download.xlsm]Coded!R299C53</stp>
        <tr r="BA299" s="14"/>
        <tr r="BA299" s="14"/>
      </tp>
    </main>
    <main first="bofaddin.rtdserver">
      <tp t="s">
        <v>#N/A N/A</v>
        <stp/>
        <stp>BDS|2446347990267059670</stp>
        <tr r="AL77" s="14"/>
        <tr r="F77" s="14"/>
      </tp>
    </main>
    <main first="bloomberg.rtd">
      <tp t="s">
        <v>#N/A Field Not Applicable</v>
        <stp/>
        <stp>##V3_BDPV12</stp>
        <stp>HK0000744802 Corp</stp>
        <stp>NXT_CALL_DT</stp>
        <stp>[1.Weekly Download.xlsm]Coded!R185C50</stp>
        <tr r="AX185" s="14"/>
      </tp>
      <tp t="s">
        <v>#N/A Field Not Applicable</v>
        <stp/>
        <stp>##V3_BDPV12</stp>
        <stp>XS2333523814 Corp</stp>
        <stp>FLT_SPREAD</stp>
        <stp>[1.Weekly Download.xlsm]Coded!R232C28</stp>
        <tr r="AB232" s="14"/>
      </tp>
      <tp>
        <v>500000000</v>
        <stp/>
        <stp>##V3_BDPV12</stp>
        <stp>XS2351320366 Corp</stp>
        <stp>AMT_ISSUED</stp>
        <stp>[1.Weekly Download.xlsm]Coded!R194C53</stp>
        <tr r="BA194" s="14"/>
        <tr r="BA194" s="14"/>
      </tp>
    </main>
    <main first="bofaddin.rtdserver">
      <tp t="s">
        <v>#N/A N/A</v>
        <stp/>
        <stp>BDS|2220791259638398153</stp>
        <tr r="AS126" s="14"/>
      </tp>
      <tp t="s">
        <v>#N/A N/A</v>
        <stp/>
        <stp>BDS|8340939763176025878</stp>
        <tr r="AS97" s="14"/>
      </tp>
    </main>
    <main first="bloomberg.rtd">
      <tp t="s">
        <v>#N/A N/A</v>
        <stp/>
        <stp>##V3_BDPV12</stp>
        <stp>XS2347769833 Corp</stp>
        <stp>SPREAD_TO_TSY_ISSUE</stp>
        <stp>[1.Weekly Download.xlsm]Coded!R204C26</stp>
        <tr r="Z204" s="14"/>
      </tp>
      <tp>
        <v>300000000</v>
        <stp/>
        <stp>##V3_BDPV12</stp>
        <stp>XS2469032630 Corp</stp>
        <stp>AMT_ISSUED</stp>
        <stp>[1.Weekly Download.xlsm]Coded!R107C53</stp>
        <tr r="BA107" s="14"/>
        <tr r="BA107" s="14"/>
      </tp>
    </main>
    <main first="bofaddin.rtdserver">
      <tp t="s">
        <v>#N/A N/A</v>
        <stp/>
        <stp>BDS|3972911269905535016</stp>
        <tr r="AL21" s="14"/>
        <tr r="F21" s="14"/>
      </tp>
      <tp t="s">
        <v>#N/A N/A</v>
        <stp/>
        <stp>BDS|9764678305684853283</stp>
        <tr r="AS8" s="14"/>
      </tp>
      <tp t="s">
        <v>#N/A N/A</v>
        <stp/>
        <stp>BDS|4834839073026598480</stp>
        <tr r="F87" s="14"/>
      </tp>
    </main>
    <main first="bloomberg.rtd">
      <tp t="s">
        <v>#N/A N/A</v>
        <stp/>
        <stp>##V3_BDPV12</stp>
        <stp>HK0000939428 Corp</stp>
        <stp>RTG_FITCH</stp>
        <stp>[1.Weekly Download.xlsm]Coded!R26C10</stp>
        <tr r="J26" s="14"/>
      </tp>
      <tp t="s">
        <v>N</v>
        <stp/>
        <stp>##V3_BDPV12</stp>
        <stp>XS2527143833 Corp</stp>
        <stp>GREEN_BOND_LOAN_INDICATOR</stp>
        <stp>[1.Weekly Download.xlsm]Coded!R86C55</stp>
        <tr r="BC86" s="14"/>
        <tr r="BC86" s="14"/>
      </tp>
      <tp t="s">
        <v>N</v>
        <stp/>
        <stp>##V3_BDPV12</stp>
        <stp>XS2658712752 Corp</stp>
        <stp>GREEN_BOND_LOAN_INDICATOR</stp>
        <stp>[1.Weekly Download.xlsm]Coded!R17C55</stp>
        <tr r="BC17" s="14"/>
        <tr r="BC17" s="14"/>
      </tp>
      <tp t="s">
        <v>N</v>
        <stp/>
        <stp>##V3_BDPV12</stp>
        <stp>XS2668376747 Corp</stp>
        <stp>GREEN_BOND_LOAN_INDICATOR</stp>
        <stp>[1.Weekly Download.xlsm]Coded!R16C55</stp>
        <tr r="BC16" s="14"/>
        <tr r="BC16" s="14"/>
      </tp>
      <tp t="s">
        <v>BBB</v>
        <stp/>
        <stp>##V3_BDPV12</stp>
        <stp>10570651 CompanyID</stp>
        <stp>RTG_SP_LT_LC_ISSUER_CREDIT</stp>
        <stp>[1.Weekly Download.xlsm]Coded!R10C41</stp>
        <tr r="AO10" s="14"/>
        <tr r="AO10" s="14"/>
        <tr r="AO10" s="14"/>
      </tp>
      <tp t="s">
        <v>#N/A N/A</v>
        <stp/>
        <stp>##V3_BDPV12</stp>
        <stp>70453863 CompanyID</stp>
        <stp>RTG_SP_LT_LC_ISSUER_CREDIT</stp>
        <stp>[1.Weekly Download.xlsm]Coded!R80C41</stp>
        <tr r="AO80" s="14"/>
        <tr r="AO80" s="14"/>
      </tp>
      <tp t="s">
        <v>A-</v>
        <stp/>
        <stp>##V3_BDPV12</stp>
        <stp>AEHZ CH Equity</stp>
        <stp>RTG_FITCH_LT_ISSUER_DEFAULT</stp>
        <stp>[1.Weekly Download.xlsm]Coded!R163C62</stp>
        <tr r="BJ163" s="14"/>
        <tr r="BJ163" s="14"/>
      </tp>
      <tp t="s">
        <v>A-</v>
        <stp/>
        <stp>##V3_BDPV12</stp>
        <stp>AEHZ CH Equity</stp>
        <stp>RTG_FITCH_LT_ISSUER_DEFAULT</stp>
        <stp>[1.Weekly Download.xlsm]Coded!R163C24</stp>
        <tr r="X163" s="14"/>
        <tr r="X163" s="14"/>
        <tr r="X163" s="14"/>
      </tp>
      <tp t="s">
        <v>WD</v>
        <stp/>
        <stp>##V3_BDPV12</stp>
        <stp>601229 CH Equity</stp>
        <stp>RTG_FITCH_LT_ISSUER_DEFAULT</stp>
        <stp>[1.Weekly Download.xlsm]SBLC Bank!R9C8</stp>
        <tr r="H9" s="32"/>
        <tr r="H9" s="32"/>
      </tp>
      <tp t="s">
        <v>#N/A N/A</v>
        <stp/>
        <stp>##V3_BDPV12</stp>
        <stp>HK0000921038 Corp</stp>
        <stp>RTG_MDY_FOREIGN_LT_BANK_DEPOSITS</stp>
        <stp>[1.Weekly Download.xlsm]Coded!R42C12</stp>
        <tr r="L42" s="14"/>
      </tp>
      <tp t="s">
        <v>#N/A N/A</v>
        <stp/>
        <stp>##V3_BDPV12</stp>
        <stp>HK0000921020 Corp</stp>
        <stp>RTG_MDY_FOREIGN_LT_BANK_DEPOSITS</stp>
        <stp>[1.Weekly Download.xlsm]Coded!R43C12</stp>
        <tr r="L43" s="14"/>
      </tp>
      <tp t="s">
        <v>#N/A N/A</v>
        <stp/>
        <stp>##V3_BDPV12</stp>
        <stp>HK0000921111 Corp</stp>
        <stp>RTG_MDY_FOREIGN_LT_BANK_DEPOSITS</stp>
        <stp>[1.Weekly Download.xlsm]Coded!R41C12</stp>
        <tr r="L41" s="14"/>
      </tp>
      <tp t="s">
        <v>#N/A N/A</v>
        <stp/>
        <stp>##V3_BDPV12</stp>
        <stp>HK0000898319 Corp</stp>
        <stp>FIXED_REOFFER_SPRD_TO_GOVT_BENCH</stp>
        <stp>[1.Weekly Download.xlsm]Coded!R70C27</stp>
        <tr r="AA70" s="14"/>
      </tp>
      <tp t="s">
        <v>BBB+</v>
        <stp/>
        <stp>##V3_BDPV12</stp>
        <stp>7028526 CompanyID</stp>
        <stp>RTG_SP_LT_LC_ISSUER_CREDIT</stp>
        <stp>[1.Weekly Download.xlsm]Coded!R25C41</stp>
        <tr r="AO25" s="14"/>
        <tr r="AO25" s="14"/>
        <tr r="AO25" s="14"/>
      </tp>
      <tp>
        <v>99.689000000000007</v>
        <stp/>
        <stp>##V3_BDPV12</stp>
        <stp>XS2584378025 Corp</stp>
        <stp>ISSUE_PX</stp>
        <stp>[1.Weekly Download.xlsm]Coded!R63C54</stp>
        <tr r="BB63" s="14"/>
        <tr r="BB63" s="14"/>
      </tp>
      <tp t="s">
        <v>N</v>
        <stp/>
        <stp>##V3_BDPV12</stp>
        <stp>HK0000947231 Corp</stp>
        <stp>SOCIAL_BOND_IND</stp>
        <stp>[1.Weekly Download.xlsm]Coded!R10C57</stp>
        <tr r="BE10" s="14"/>
        <tr r="BE10" s="14"/>
      </tp>
      <tp>
        <v>100</v>
        <stp/>
        <stp>##V3_BDPV12</stp>
        <stp>XS2661086483 Corp</stp>
        <stp>ISSUE_PX</stp>
        <stp>[1.Weekly Download.xlsm]Coded!R15C54</stp>
        <tr r="BB15" s="14"/>
        <tr r="BB15" s="14"/>
      </tp>
      <tp t="s">
        <v>11/8/2026</v>
        <stp/>
        <stp>##V3_BDPV12</stp>
        <stp>XS2665495391 Corp</stp>
        <stp>MATURITY</stp>
        <stp>[1.Weekly Download.xlsm]Coded!R18C48</stp>
        <tr r="AV18" s="14"/>
        <tr r="AV18" s="14"/>
        <tr r="AV18" s="14"/>
      </tp>
      <tp t="s">
        <v>#N/A N/A</v>
        <stp/>
        <stp>##V3_BDPV12</stp>
        <stp>XS2451515279 Corp</stp>
        <stp>FLOATER_FORMULA</stp>
        <stp>[1.Weekly Download.xlsm]Coded!R98C30</stp>
        <tr r="AD98" s="14"/>
      </tp>
      <tp>
        <v>100</v>
        <stp/>
        <stp>##V3_BDPV12</stp>
        <stp>XS2487638764 Corp</stp>
        <stp>ISSUE_PX</stp>
        <stp>[1.Weekly Download.xlsm]Coded!R96C54</stp>
        <tr r="BB96" s="14"/>
        <tr r="BB96" s="14"/>
      </tp>
      <tp t="s">
        <v>CNY</v>
        <stp/>
        <stp>##V3_BDPV12</stp>
        <stp>HK0000954104 Corp</stp>
        <stp>CRNCY</stp>
        <stp>[1.Weekly Download.xlsm]Coded!R7C52</stp>
        <tr r="AZ7" s="14"/>
        <tr r="AZ7" s="14"/>
      </tp>
      <tp t="s">
        <v>#N/A N/A</v>
        <stp/>
        <stp>##V3_BDPV12</stp>
        <stp>XS2541678780 Corp</stp>
        <stp>RTG_MDY_LT_CORP_FAMILY</stp>
        <stp>[1.Weekly Download.xlsm]Coded!R84C14</stp>
        <tr r="N84" s="14"/>
      </tp>
      <tp t="s">
        <v>N</v>
        <stp/>
        <stp>##V3_BDPV12</stp>
        <stp>XS2543377068 Corp</stp>
        <stp>SUSTAINABILITY_BOND_IND</stp>
        <stp>[1.Weekly Download.xlsm]Coded!R82C56</stp>
        <tr r="BD82" s="14"/>
        <tr r="BD82" s="14"/>
      </tp>
      <tp t="s">
        <v>CNY</v>
        <stp/>
        <stp>##V3_BDPV12</stp>
        <stp>HK0000954286 Corp</stp>
        <stp>CRNCY</stp>
        <stp>[1.Weekly Download.xlsm]Coded!R5C52</stp>
        <tr r="AZ5" s="14"/>
        <tr r="AZ5" s="14"/>
      </tp>
      <tp>
        <v>99.945000000000007</v>
        <stp/>
        <stp>##V3_BDPV12</stp>
        <stp>XS2451515279 Corp</stp>
        <stp>ISSUE_PX</stp>
        <stp>[1.Weekly Download.xlsm]Coded!R98C54</stp>
        <tr r="BB98" s="14"/>
        <tr r="BB98" s="14"/>
      </tp>
      <tp>
        <v>100</v>
        <stp/>
        <stp>##V3_BDPV12</stp>
        <stp>XS2487328499 Corp</stp>
        <stp>ISSUE_PX</stp>
        <stp>[1.Weekly Download.xlsm]Coded!R93C54</stp>
        <tr r="BB93" s="14"/>
        <tr r="BB93" s="14"/>
      </tp>
      <tp t="s">
        <v>#N/A Field Not Applicable</v>
        <stp/>
        <stp>##V3_BDPV12</stp>
        <stp>XS2543377068 Corp</stp>
        <stp>MATURITY</stp>
        <stp>[1.Weekly Download.xlsm]Coded!R82C48</stp>
        <tr r="AV82" s="14"/>
        <tr r="AV82" s="14"/>
      </tp>
      <tp t="s">
        <v>#N/A Field Not Applicable</v>
        <stp/>
        <stp>##V3_BDPV12</stp>
        <stp>US056752AU22 Corp</stp>
        <stp>FLT_SPREAD</stp>
        <stp>[1.Weekly Download.xlsm]Coded!R165C28</stp>
        <tr r="AB165" s="14"/>
      </tp>
      <tp t="s">
        <v>18/7/2026</v>
        <stp/>
        <stp>##V3_BDPV12</stp>
        <stp>XS2648007495 Corp</stp>
        <stp>MATURITY</stp>
        <stp>[1.Weekly Download.xlsm]Coded!R25C48</stp>
        <tr r="AV25" s="14"/>
        <tr r="AV25" s="14"/>
        <tr r="AV25" s="14"/>
      </tp>
      <tp t="s">
        <v>#N/A N/A</v>
        <stp/>
        <stp>##V3_BDPV12</stp>
        <stp>XS2639510341 Corp</stp>
        <stp>GUARANTOR_NAME</stp>
        <stp>[1.Weekly Download.xlsm]Coded!R28C44</stp>
        <tr r="AR28" s="14"/>
      </tp>
      <tp t="s">
        <v>#N/A N/A</v>
        <stp/>
        <stp>##V3_BDPV12</stp>
        <stp>XS2584378025 Corp</stp>
        <stp>GUARANTOR_NAME</stp>
        <stp>[1.Weekly Download.xlsm]Coded!R63C44</stp>
        <tr r="AR63" s="14"/>
      </tp>
      <tp t="s">
        <v>#N/A N/A</v>
        <stp/>
        <stp>##V3_BDPV12</stp>
        <stp>XS2677539541 Corp</stp>
        <stp>GUARANTOR_NAME</stp>
        <stp>[1.Weekly Download.xlsm]Coded!R11C44</stp>
        <tr r="AR11" s="14"/>
      </tp>
      <tp t="s">
        <v>#N/A N/A</v>
        <stp/>
        <stp>##V3_BDPV12</stp>
        <stp>XS2526839092 Corp</stp>
        <stp>GUARANTOR_NAME</stp>
        <stp>[1.Weekly Download.xlsm]Coded!R61C44</stp>
        <tr r="AR61" s="14"/>
      </tp>
      <tp>
        <v>100</v>
        <stp/>
        <stp>##V3_BDPV12</stp>
        <stp>XS2668376747 Corp</stp>
        <stp>ISSUE_PX</stp>
        <stp>[1.Weekly Download.xlsm]Coded!R16C54</stp>
        <tr r="BB16" s="14"/>
        <tr r="BB16" s="14"/>
      </tp>
      <tp t="s">
        <v>#N/A N/A</v>
        <stp/>
        <stp>##V3_BDPV12</stp>
        <stp>XS2599011116 Corp</stp>
        <stp>GUARANTOR_NAME</stp>
        <stp>[1.Weekly Download.xlsm]Coded!R51C44</stp>
        <tr r="AR51" s="14"/>
      </tp>
      <tp>
        <v>99.775000000000006</v>
        <stp/>
        <stp>##V3_BDPV12</stp>
        <stp>XS2623522930 Corp</stp>
        <stp>ISSUE_PX</stp>
        <stp>[1.Weekly Download.xlsm]Coded!R38C54</stp>
        <tr r="BB38" s="14"/>
        <tr r="BB38" s="14"/>
      </tp>
      <tp t="s">
        <v>30/6/2033</v>
        <stp/>
        <stp>##V3_BDPV12</stp>
        <stp>XS2639510341 Corp</stp>
        <stp>MATURITY</stp>
        <stp>[1.Weekly Download.xlsm]Coded!R28C48</stp>
        <tr r="AV28" s="14"/>
        <tr r="AV28" s="14"/>
        <tr r="AV28" s="14"/>
      </tp>
      <tp t="s">
        <v>#N/A N/A</v>
        <stp/>
        <stp>##V3_BDPV12</stp>
        <stp>XS2549299480 Corp</stp>
        <stp>FLOATER_FORMULA</stp>
        <stp>[1.Weekly Download.xlsm]Coded!R80C30</stp>
        <tr r="AD80" s="14"/>
      </tp>
      <tp t="s">
        <v>#N/A N/A</v>
        <stp/>
        <stp>##V3_BDPV12</stp>
        <stp>XS2656498313 Corp</stp>
        <stp>FLOATER_FORMULA</stp>
        <stp>[1.Weekly Download.xlsm]Coded!R19C30</stp>
        <tr r="AD19" s="14"/>
      </tp>
      <tp t="s">
        <v>#N/A N/A</v>
        <stp/>
        <stp>##V3_BDPV12</stp>
        <stp>XS2623993974 Corp</stp>
        <stp>RTG_MDY_LT_CORP_FAMILY</stp>
        <stp>[1.Weekly Download.xlsm]Coded!R29C14</stp>
        <tr r="N29" s="14"/>
      </tp>
      <tp t="s">
        <v>N</v>
        <stp/>
        <stp>##V3_BDPV12</stp>
        <stp>XS2658712752 Corp</stp>
        <stp>SOCIAL_BOND_IND</stp>
        <stp>[1.Weekly Download.xlsm]Coded!R17C57</stp>
        <tr r="BE17" s="14"/>
        <tr r="BE17" s="14"/>
      </tp>
      <tp t="s">
        <v>N</v>
        <stp/>
        <stp>##V3_BDPV12</stp>
        <stp>XS2487328499 Corp</stp>
        <stp>FLOATER</stp>
        <stp>[1.Weekly Download.xlsm]Coded!R93C29</stp>
        <tr r="AC93" s="14"/>
        <tr r="AC93" s="14"/>
      </tp>
      <tp t="s">
        <v>N</v>
        <stp/>
        <stp>##V3_BDPV12</stp>
        <stp>XS2652417788 Corp</stp>
        <stp>FLOATER</stp>
        <stp>[1.Weekly Download.xlsm]Coded!R22C29</stp>
        <tr r="AC22" s="14"/>
        <tr r="AC22" s="14"/>
      </tp>
      <tp t="s">
        <v>#N/A N/A</v>
        <stp/>
        <stp>##V3_BDPV12</stp>
        <stp>XS2679063862 Corp</stp>
        <stp>RTG_FITCH_LT_ISSUER_DEFAULT</stp>
        <stp>[1.Weekly Download.xlsm]Coded!R9C16</stp>
        <tr r="P9" s="14"/>
      </tp>
      <tp t="s">
        <v>N</v>
        <stp/>
        <stp>##V3_BDPV12</stp>
        <stp>HK0000921038 Corp</stp>
        <stp>SUSTAINABILITY_BOND_IND</stp>
        <stp>[1.Weekly Download.xlsm]Coded!R42C56</stp>
        <tr r="BD42" s="14"/>
        <tr r="BD42" s="14"/>
      </tp>
      <tp t="s">
        <v>China North Industries Group C</v>
        <stp/>
        <stp>##V3_BDPV12</stp>
        <stp>157912 CompanyID</stp>
        <stp>Name</stp>
        <stp>[1.Weekly Download.xlsm]Coded!R304C7</stp>
        <tr r="G304" s="14"/>
        <tr r="G304" s="14"/>
      </tp>
      <tp t="s">
        <v>N</v>
        <stp/>
        <stp>##V3_BDPV12</stp>
        <stp>XS2559584888 Corp</stp>
        <stp>SOCIAL_BOND_IND</stp>
        <stp>[1.Weekly Download.xlsm]Coded!R78C57</stp>
        <tr r="BE78" s="14"/>
        <tr r="BE78" s="14"/>
      </tp>
      <tp t="s">
        <v>#N/A N/A</v>
        <stp/>
        <stp>##V3_BDPV12</stp>
        <stp>USY77108AD33 Corp</stp>
        <stp>RTG_SP_LT_FC_ISSUER_CREDIT</stp>
        <stp>[1.Weekly Download.xlsm]Coded!R183C15</stp>
        <tr r="O183" s="14"/>
      </tp>
      <tp t="s">
        <v>N</v>
        <stp/>
        <stp>##V3_BDPV12</stp>
        <stp>XS2540489338 Corp</stp>
        <stp>SOCIAL_BOND_IND</stp>
        <stp>[1.Weekly Download.xlsm]Coded!R65C57</stp>
        <tr r="BE65" s="14"/>
        <tr r="BE65" s="14"/>
      </tp>
      <tp t="s">
        <v>#N/A N/A</v>
        <stp/>
        <stp>##V3_BDPV12</stp>
        <stp>HK0000898319 Corp</stp>
        <stp>RTG_MDY_ISSUER</stp>
        <stp>[1.Weekly Download.xlsm]Coded!R70C11</stp>
        <tr r="K70" s="14"/>
      </tp>
      <tp t="s">
        <v>#N/A N/A</v>
        <stp/>
        <stp>##V3_BDPV12</stp>
        <stp>XS2353028298 Corp</stp>
        <stp>RTG_MOODY_LONG_TERM</stp>
        <stp>[1.Weekly Download.xlsm]Coded!R176C13</stp>
        <tr r="M176" s="14"/>
      </tp>
      <tp t="s">
        <v>#N/A N/A</v>
        <stp/>
        <stp>##V3_BDPV12</stp>
        <stp>XS2353028298 Corp</stp>
        <stp>RTG_MOODY_LONG_TERM</stp>
        <stp>[1.Weekly Download.xlsm]Coded!R193C13</stp>
        <tr r="M193" s="14"/>
      </tp>
      <tp t="s">
        <v>#N/A N/A</v>
        <stp/>
        <stp>##V3_BDPV12</stp>
        <stp>XS2227193054 Corp</stp>
        <stp>RTG_SP_LT_FC_ISSUER_CREDIT</stp>
        <stp>[1.Weekly Download.xlsm]Coded!R280C15</stp>
        <tr r="O280" s="14"/>
      </tp>
      <tp t="s">
        <v>A3</v>
        <stp/>
        <stp>##V3_BDPV12</stp>
        <stp>XS2180875234 Corp</stp>
        <stp>RTG_MOODY_LONG_TERM</stp>
        <stp>[1.Weekly Download.xlsm]Coded!R301C13</stp>
        <tr r="M301" s="14"/>
        <tr r="M301" s="14"/>
      </tp>
      <tp t="s">
        <v>18/5/2021</v>
        <stp/>
        <stp>##V3_BDPV12</stp>
        <stp>XS2320779213 Corp</stp>
        <stp>INT_ACC_DT</stp>
        <stp>[1.Weekly Download.xlsm]Coded!R118C47</stp>
        <tr r="AU118" s="14"/>
        <tr r="AU118" s="14"/>
        <tr r="AU118" s="14"/>
      </tp>
      <tp t="s">
        <v>#N/A N/A</v>
        <stp/>
        <stp>##V3_BDPV12</stp>
        <stp>XS2085545494 Corp</stp>
        <stp>RTG_MOODY_LONG_TERM</stp>
        <stp>[1.Weekly Download.xlsm]Coded!R308C13</stp>
        <tr r="M308" s="14"/>
      </tp>
      <tp t="s">
        <v>Baa2</v>
        <stp/>
        <stp>##V3_BDPV12</stp>
        <stp>XS2385065656 Corp</stp>
        <stp>RTG_MOODY_LONG_TERM</stp>
        <stp>[1.Weekly Download.xlsm]Coded!R152C13</stp>
        <tr r="M152" s="14"/>
        <tr r="M152" s="14"/>
      </tp>
      <tp t="s">
        <v>18/5/2021</v>
        <stp/>
        <stp>##V3_BDPV12</stp>
        <stp>XS2320779213 Corp</stp>
        <stp>INT_ACC_DT</stp>
        <stp>[1.Weekly Download.xlsm]Coded!R217C47</stp>
        <tr r="AU217" s="14"/>
        <tr r="AU217" s="14"/>
        <tr r="AU217" s="14"/>
      </tp>
      <tp t="s">
        <v>15/7/2020</v>
        <stp/>
        <stp>##V3_BDPV12</stp>
        <stp>XS2199572111 Corp</stp>
        <stp>INT_ACC_DT</stp>
        <stp>[1.Weekly Download.xlsm]Coded!R297C47</stp>
        <tr r="AU297" s="14"/>
        <tr r="AU297" s="14"/>
        <tr r="AU297" s="14"/>
      </tp>
      <tp t="s">
        <v>1/12/2021</v>
        <stp/>
        <stp>##V3_BDPV12</stp>
        <stp>XS2390401524 Corp</stp>
        <stp>INT_ACC_DT</stp>
        <stp>[1.Weekly Download.xlsm]Coded!R129C47</stp>
        <tr r="AU129" s="14"/>
        <tr r="AU129" s="14"/>
        <tr r="AU129" s="14"/>
      </tp>
      <tp t="s">
        <v>#N/A N/A</v>
        <stp/>
        <stp>##V3_BDPV12</stp>
        <stp>XS2229091124 Corp</stp>
        <stp>RTG_SP_LT_FC_ISSUER_CREDIT</stp>
        <stp>[1.Weekly Download.xlsm]Coded!R274C15</stp>
        <tr r="O274" s="14"/>
      </tp>
      <tp t="s">
        <v>A3</v>
        <stp/>
        <stp>##V3_BDPV12</stp>
        <stp>XS2180875077 Corp</stp>
        <stp>RTG_MOODY_LONG_TERM</stp>
        <stp>[1.Weekly Download.xlsm]Coded!R302C13</stp>
        <tr r="M302" s="14"/>
        <tr r="M302" s="14"/>
      </tp>
      <tp t="s">
        <v>#N/A N/A</v>
        <stp/>
        <stp>##V3_BDPV12</stp>
        <stp>XS2340539142 Corp</stp>
        <stp>RTG_MOODY_LONG_TERM</stp>
        <stp>[1.Weekly Download.xlsm]Coded!R214C13</stp>
        <tr r="M214" s="14"/>
      </tp>
      <tp t="s">
        <v>A3</v>
        <stp/>
        <stp>##V3_BDPV12</stp>
        <stp>XS2397254579 Corp</stp>
        <stp>RTG_MOODY_LONG_TERM</stp>
        <stp>[1.Weekly Download.xlsm]Coded!R138C13</stp>
        <tr r="M138" s="14"/>
        <tr r="M138" s="14"/>
      </tp>
      <tp t="s">
        <v>#N/A N/A</v>
        <stp/>
        <stp>##V3_BDPV12</stp>
        <stp>XS2379486884 Corp</stp>
        <stp>RTG_SP_LT_FC_ISSUER_CREDIT</stp>
        <stp>[1.Weekly Download.xlsm]Coded!R160C15</stp>
        <tr r="O160" s="14"/>
      </tp>
      <tp t="s">
        <v>Ca</v>
        <stp/>
        <stp>##V3_BDPV12</stp>
        <stp>XS2342499592 Corp</stp>
        <stp>RTG_MOODY_LONG_TERM</stp>
        <stp>[1.Weekly Download.xlsm]Coded!R219C13</stp>
        <tr r="M219" s="14"/>
        <tr r="M219" s="14"/>
      </tp>
      <tp t="s">
        <v>29/7/2021</v>
        <stp/>
        <stp>##V3_BDPV12</stp>
        <stp>XS2368569252 Corp</stp>
        <stp>INT_ACC_DT</stp>
        <stp>[1.Weekly Download.xlsm]Coded!R175C47</stp>
        <tr r="AU175" s="14"/>
        <tr r="AU175" s="14"/>
        <tr r="AU175" s="14"/>
      </tp>
      <tp t="s">
        <v>#N/A N/A</v>
        <stp/>
        <stp>##V3_BDPV12</stp>
        <stp>XS2403224129 Corp</stp>
        <stp>RTG_SP_LT_FC_ISSUER_CREDIT</stp>
        <stp>[1.Weekly Download.xlsm]Coded!R137C15</stp>
        <tr r="O137" s="14"/>
      </tp>
      <tp t="s">
        <v>Baa1 (hyb)</v>
        <stp/>
        <stp>##V3_BDPV12</stp>
        <stp>XS2387065134 Corp</stp>
        <stp>RTG_MOODY_LONG_TERM</stp>
        <stp>[1.Weekly Download.xlsm]Coded!R143C13</stp>
        <tr r="M143" s="14"/>
        <tr r="M143" s="14"/>
      </tp>
      <tp t="s">
        <v>#N/A N/A</v>
        <stp/>
        <stp>##V3_BDPV12</stp>
        <stp>XS2206799004 Corp</stp>
        <stp>RTG_SP_LT_FC_ISSUER_CREDIT</stp>
        <stp>[1.Weekly Download.xlsm]Coded!R282C15</stp>
        <tr r="O282" s="14"/>
      </tp>
      <tp t="s">
        <v>Baa1</v>
        <stp/>
        <stp>##V3_BDPV12</stp>
        <stp>XS2349739248 Corp</stp>
        <stp>RTG_MOODY_LONG_TERM</stp>
        <stp>[1.Weekly Download.xlsm]Coded!R201C13</stp>
        <tr r="M201" s="14"/>
        <tr r="M201" s="14"/>
      </tp>
      <tp t="s">
        <v>13/1/2021</v>
        <stp/>
        <stp>##V3_BDPV12</stp>
        <stp>XS2228902255 Corp</stp>
        <stp>INT_ACC_DT</stp>
        <stp>[1.Weekly Download.xlsm]Coded!R249C47</stp>
        <tr r="AU249" s="14"/>
        <tr r="AU249" s="14"/>
        <tr r="AU249" s="14"/>
      </tp>
      <tp t="s">
        <v>2/2/2021</v>
        <stp/>
        <stp>##V3_BDPV12</stp>
        <stp>XS2290959860 Corp</stp>
        <stp>INT_ACC_DT</stp>
        <stp>[1.Weekly Download.xlsm]Coded!R251C47</stp>
        <tr r="AU251" s="14"/>
        <tr r="AU251" s="14"/>
        <tr r="AU251" s="14"/>
      </tp>
      <tp t="s">
        <v>#N/A Field Not Applicable</v>
        <stp/>
        <stp>##V3_BDPV12</stp>
        <stp>HK0000744802 Corp</stp>
        <stp>FLT_SPREAD</stp>
        <stp>[1.Weekly Download.xlsm]Coded!R185C28</stp>
        <tr r="AB185" s="14"/>
      </tp>
      <tp t="s">
        <v>13/1/2021</v>
        <stp/>
        <stp>##V3_BDPV12</stp>
        <stp>XS2228902255 Corp</stp>
        <stp>INT_ACC_DT</stp>
        <stp>[1.Weekly Download.xlsm]Coded!R261C47</stp>
        <tr r="AU261" s="14"/>
        <tr r="AU261" s="14"/>
        <tr r="AU261" s="14"/>
      </tp>
      <tp>
        <v>2.69</v>
        <stp/>
        <stp>##V3_BDPV12</stp>
        <stp>HK0000555539 Corp</stp>
        <stp>CPN</stp>
        <stp>[1.Weekly Download.xlsm]Coded!R304C51</stp>
        <tr r="AY304" s="14"/>
        <tr r="AY304" s="14"/>
      </tp>
      <tp t="s">
        <v>22/4/2022</v>
        <stp/>
        <stp>##V3_BDPV12</stp>
        <stp>XS2461766805 Corp</stp>
        <stp>INT_ACC_DT</stp>
        <stp>[1.Weekly Download.xlsm]Coded!R105C47</stp>
        <tr r="AU105" s="14"/>
        <tr r="AU105" s="14"/>
        <tr r="AU105" s="14"/>
      </tp>
      <tp t="s">
        <v>21/3/2021</v>
        <stp/>
        <stp>##V3_BDPV12</stp>
        <stp>XS2384248790 Corp</stp>
        <stp>INT_ACC_DT</stp>
        <stp>[1.Weekly Download.xlsm]Coded!R155C47</stp>
        <tr r="AU155" s="14"/>
        <tr r="AU155" s="14"/>
        <tr r="AU155" s="14"/>
      </tp>
      <tp t="s">
        <v>14/7/2020</v>
        <stp/>
        <stp>##V3_BDPV12</stp>
        <stp>XS2176772031 Corp</stp>
        <stp>INT_ACC_DT</stp>
        <stp>[1.Weekly Download.xlsm]Coded!R299C47</stp>
        <tr r="AU299" s="14"/>
        <tr r="AU299" s="14"/>
        <tr r="AU299" s="14"/>
      </tp>
      <tp t="s">
        <v>#N/A Field Not Applicable</v>
        <stp/>
        <stp>##V3_BDPV12</stp>
        <stp>HK0000732815 Corp</stp>
        <stp>FLT_SPREAD</stp>
        <stp>[1.Weekly Download.xlsm]Coded!R200C28</stp>
        <tr r="AB200" s="14"/>
      </tp>
      <tp t="s">
        <v>12/8/2021</v>
        <stp/>
        <stp>##V3_BDPV12</stp>
        <stp>XS2357443410 Corp</stp>
        <stp>INT_ACC_DT</stp>
        <stp>[1.Weekly Download.xlsm]Coded!R170C47</stp>
        <tr r="AU170" s="14"/>
        <tr r="AU170" s="14"/>
        <tr r="AU170" s="14"/>
      </tp>
      <tp t="s">
        <v>#N/A N/A</v>
        <stp/>
        <stp>##V3_BDPV12</stp>
        <stp>XS2347769833 Corp</stp>
        <stp>RTG_MOODY_LONG_TERM</stp>
        <stp>[1.Weekly Download.xlsm]Coded!R204C13</stp>
        <tr r="M204" s="14"/>
      </tp>
      <tp t="s">
        <v>#N/A N/A</v>
        <stp/>
        <stp>##V3_BDPV12</stp>
        <stp>XS2258259808 Corp</stp>
        <stp>RTG_SP_LT_FC_ISSUER_CREDIT</stp>
        <stp>[1.Weekly Download.xlsm]Coded!R268C15</stp>
        <tr r="O268" s="14"/>
      </tp>
      <tp t="s">
        <v>#N/A N/A</v>
        <stp/>
        <stp>##V3_BDPV12</stp>
        <stp>XS2249848719 Corp</stp>
        <stp>RTG_SP_LT_FC_ISSUER_CREDIT</stp>
        <stp>[1.Weekly Download.xlsm]Coded!R241C15</stp>
        <tr r="O241" s="14"/>
      </tp>
      <tp t="s">
        <v>25/8/2021</v>
        <stp/>
        <stp>##V3_BDPV12</stp>
        <stp>XS2347623626 Corp</stp>
        <stp>INT_ACC_DT</stp>
        <stp>[1.Weekly Download.xlsm]Coded!R166C47</stp>
        <tr r="AU166" s="14"/>
        <tr r="AU166" s="14"/>
        <tr r="AU166" s="14"/>
      </tp>
      <tp t="s">
        <v>#N/A N/A</v>
        <stp/>
        <stp>##V3_BDPV12</stp>
        <stp>XS2379598175 Corp</stp>
        <stp>RTG_SP_LT_FC_ISSUER_CREDIT</stp>
        <stp>[1.Weekly Download.xlsm]Coded!R154C15</stp>
        <tr r="O154" s="14"/>
      </tp>
      <tp t="s">
        <v>21/4/2022</v>
        <stp/>
        <stp>##V3_BDPV12</stp>
        <stp>XS2469032630 Corp</stp>
        <stp>INT_ACC_DT</stp>
        <stp>[1.Weekly Download.xlsm]Coded!R107C47</stp>
        <tr r="AU107" s="14"/>
        <tr r="AU107" s="14"/>
        <tr r="AU107" s="14"/>
      </tp>
      <tp t="s">
        <v>#N/A N/A</v>
        <stp/>
        <stp>##V3_BDPV12</stp>
        <stp>XS2381154009 Corp</stp>
        <stp>RTG_SP_LT_FC_ISSUER_CREDIT</stp>
        <stp>[1.Weekly Download.xlsm]Coded!R142C15</stp>
        <tr r="O142" s="14"/>
      </tp>
      <tp t="s">
        <v>18/6/2021</v>
        <stp/>
        <stp>##V3_BDPV12</stp>
        <stp>XS2351320366 Corp</stp>
        <stp>INT_ACC_DT</stp>
        <stp>[1.Weekly Download.xlsm]Coded!R194C47</stp>
        <tr r="AU194" s="14"/>
        <tr r="AU194" s="14"/>
        <tr r="AU194" s="14"/>
      </tp>
      <tp t="s">
        <v>BBB+</v>
        <stp/>
        <stp>##V3_BDPV12</stp>
        <stp>XS2397254579 Corp</stp>
        <stp>RTG_SP_LT_FC_ISSUER_CREDIT</stp>
        <stp>[1.Weekly Download.xlsm]Coded!R138C15</stp>
        <tr r="O138" s="14"/>
        <tr r="O138" s="14"/>
      </tp>
    </main>
    <main first="bofaddin.rtdserver">
      <tp t="s">
        <v>#N/A N/A</v>
        <stp/>
        <stp>BDS|9166665108607183242</stp>
        <tr r="AL184" s="14"/>
        <tr r="F184" s="14"/>
      </tp>
    </main>
    <main first="bloomberg.rtd">
      <tp t="s">
        <v>#N/A N/A</v>
        <stp/>
        <stp>##V3_BDPV12</stp>
        <stp>XS2098347821 Corp</stp>
        <stp>SPREAD_TO_TSY_ISSUE</stp>
        <stp>[1.Weekly Download.xlsm]Coded!R307C26</stp>
        <tr r="Z307" s="14"/>
      </tp>
    </main>
    <main first="bofaddin.rtdserver">
      <tp t="s">
        <v>#N/A N/A</v>
        <stp/>
        <stp>BDS|6007964641024871549</stp>
        <tr r="AL261" s="14"/>
        <tr r="F249" s="14"/>
        <tr r="F261" s="14"/>
      </tp>
      <tp t="s">
        <v>#N/A N/A</v>
        <stp/>
        <stp>BDS|7235582696909584826</stp>
        <tr r="AS215" s="14"/>
      </tp>
      <tp t="s">
        <v>#N/A N/A</v>
        <stp/>
        <stp>BDH|8805707787369117469</stp>
        <tr r="F16" s="24"/>
        <tr r="F16" s="24"/>
        <tr r="O8" s="24"/>
        <tr r="O8" s="24"/>
      </tp>
    </main>
    <main first="bloomberg.rtd">
      <tp t="s">
        <v>#N/A Field Not Applicable</v>
        <stp/>
        <stp>##V3_BDPV12</stp>
        <stp>XS2347769833 Corp</stp>
        <stp>FLT_SPREAD</stp>
        <stp>[1.Weekly Download.xlsm]Coded!R204C28</stp>
        <tr r="AB204" s="14"/>
      </tp>
      <tp t="s">
        <v>#N/A Field Not Applicable</v>
        <stp/>
        <stp>##V3_BDPV12</stp>
        <stp>XS2143038334 Corp</stp>
        <stp>FLT_SPREAD</stp>
        <stp>[1.Weekly Download.xlsm]Coded!R305C28</stp>
        <tr r="AB305" s="14"/>
      </tp>
      <tp>
        <v>500000000</v>
        <stp/>
        <stp>##V3_BDPV12</stp>
        <stp>XS2320779130 Corp</stp>
        <stp>AMT_ISSUED</stp>
        <stp>[1.Weekly Download.xlsm]Coded!R235C53</stp>
        <tr r="BA235" s="14"/>
        <tr r="BA235" s="14"/>
      </tp>
    </main>
    <main first="bofaddin.rtdserver">
      <tp t="s">
        <v>#N/A N/A</v>
        <stp/>
        <stp>BDS|3164410348829670074</stp>
        <tr r="AS122" s="14"/>
      </tp>
      <tp t="s">
        <v>#N/A N/A</v>
        <stp/>
        <stp>BDS|2805184432049251392</stp>
        <tr r="AS157" s="14"/>
      </tp>
    </main>
    <main first="bloomberg.rtd">
      <tp t="s">
        <v>#N/A N/A</v>
        <stp/>
        <stp>##V3_BDPV12</stp>
        <stp>XS2280636494 Corp</stp>
        <stp>SPREAD_TO_TSY_ISSUE</stp>
        <stp>[1.Weekly Download.xlsm]Coded!R242C26</stp>
        <tr r="Z242" s="14"/>
      </tp>
    </main>
    <main first="bofaddin.rtdserver">
      <tp t="s">
        <v>#N/A N/A</v>
        <stp/>
        <stp>BDS|9101788152548158944</stp>
        <tr r="AS150" s="14"/>
      </tp>
    </main>
    <main first="bloomberg.rtd">
      <tp t="s">
        <v>#N/A Field Not Applicable</v>
        <stp/>
        <stp>##V3_BDPV12</stp>
        <stp>XS2385820597 Corp</stp>
        <stp>FLT_SPREAD</stp>
        <stp>[1.Weekly Download.xlsm]Coded!R140C28</stp>
        <tr r="AB140" s="14"/>
      </tp>
    </main>
    <main first="bofaddin.rtdserver">
      <tp t="s">
        <v>#N/A N/A</v>
        <stp/>
        <stp>BDH|3780895371653850580</stp>
        <tr r="E17" s="24"/>
        <tr r="E17" s="24"/>
        <tr r="N9" s="24"/>
        <tr r="N9" s="24"/>
      </tp>
    </main>
    <main first="bloomberg.rtd">
      <tp t="s">
        <v>#N/A Field Not Applicable</v>
        <stp/>
        <stp>##V3_BDPV12</stp>
        <stp>XS2385313064 Corp</stp>
        <stp>FLT_SPREAD</stp>
        <stp>[1.Weekly Download.xlsm]Coded!R146C28</stp>
        <tr r="AB146" s="14"/>
      </tp>
    </main>
    <main first="bofaddin.rtdserver">
      <tp t="s">
        <v>#N/A N/A</v>
        <stp/>
        <stp>BDH|9391420016880910622</stp>
        <tr r="O34" s="24"/>
        <tr r="O34" s="24"/>
      </tp>
    </main>
    <main first="bloomberg.rtd">
      <tp t="s">
        <v>#N/A Field Not Applicable</v>
        <stp/>
        <stp>##V3_BDPV12</stp>
        <stp>XS2206849460 Corp</stp>
        <stp>FLT_SPREAD</stp>
        <stp>[1.Weekly Download.xlsm]Coded!R289C28</stp>
        <tr r="AB289" s="14"/>
      </tp>
      <tp t="s">
        <v>#N/A Field Not Applicable</v>
        <stp/>
        <stp>##V3_BDPV12</stp>
        <stp>XS2094050593 Corp</stp>
        <stp>FLT_SPREAD</stp>
        <stp>[1.Weekly Download.xlsm]Coded!R278C28</stp>
        <tr r="AB278" s="14"/>
      </tp>
    </main>
    <main first="bofaddin.rtdserver">
      <tp t="s">
        <v>#N/A N/A</v>
        <stp/>
        <stp>BDH|1882873536555688522</stp>
        <tr r="E30" s="24"/>
        <tr r="E30" s="24"/>
      </tp>
    </main>
    <main first="bloomberg.rtd">
      <tp t="s">
        <v>#N/A N/A</v>
        <stp/>
        <stp>##V3_BDPV12</stp>
        <stp>XS2379669299 Corp</stp>
        <stp>SPREAD_TO_TSY_ISSUE</stp>
        <stp>[1.Weekly Download.xlsm]Coded!R162C26</stp>
        <tr r="Z162" s="14"/>
      </tp>
      <tp>
        <v>95</v>
        <stp/>
        <stp>##V3_BDPV12</stp>
        <stp>XS2123955952 Corp</stp>
        <stp>FLT_SPREAD</stp>
        <stp>[1.Weekly Download.xlsm]Coded!R310C28</stp>
        <tr r="AB310" s="14"/>
        <tr r="AB310" s="14"/>
      </tp>
      <tp t="s">
        <v>#N/A Field Not Applicable</v>
        <stp/>
        <stp>##V3_BDPV12</stp>
        <stp>XS2456820690 Corp</stp>
        <stp>FLT_SPREAD</stp>
        <stp>[1.Weekly Download.xlsm]Coded!R110C28</stp>
        <tr r="AB110" s="14"/>
      </tp>
      <tp>
        <v>500000000</v>
        <stp/>
        <stp>##V3_BDPV12</stp>
        <stp>XS2405793089 Corp</stp>
        <stp>AMT_ISSUED</stp>
        <stp>[1.Weekly Download.xlsm]Coded!R132C53</stp>
        <tr r="BA132" s="14"/>
        <tr r="BA132" s="14"/>
      </tp>
      <tp>
        <v>300000000</v>
        <stp/>
        <stp>##V3_BDPV12</stp>
        <stp>XS2251156563 Corp</stp>
        <stp>AMT_ISSUED</stp>
        <stp>[1.Weekly Download.xlsm]Coded!R190C53</stp>
        <tr r="BA190" s="14"/>
        <tr r="BA190" s="14"/>
      </tp>
    </main>
    <main first="bofaddin.rtdserver">
      <tp t="s">
        <v>#N/A N/A</v>
        <stp/>
        <stp>BDS|6039371424155692871</stp>
        <tr r="AL110" s="14"/>
        <tr r="F110" s="14"/>
      </tp>
    </main>
    <main first="bloomberg.rtd">
      <tp>
        <v>500000000</v>
        <stp/>
        <stp>##V3_BDPV12</stp>
        <stp>XS2471295969 Corp</stp>
        <stp>AMT_ISSUED</stp>
        <stp>[1.Weekly Download.xlsm]Coded!R102C53</stp>
        <tr r="BA102" s="14"/>
        <tr r="BA102" s="14"/>
      </tp>
    </main>
    <main first="bofaddin.rtdserver">
      <tp t="s">
        <v>#N/A N/A</v>
        <stp/>
        <stp>BDS|9500751727726272060</stp>
        <tr r="AL188" s="14"/>
        <tr r="F188" s="14"/>
      </tp>
    </main>
    <main first="bloomberg.rtd">
      <tp t="s">
        <v>#N/A N/A</v>
        <stp/>
        <stp>##V3_BDPV12</stp>
        <stp>XS2288886216 Corp</stp>
        <stp>SPREAD_TO_TSY_ISSUE</stp>
        <stp>[1.Weekly Download.xlsm]Coded!R233C26</stp>
        <tr r="Z233" s="14"/>
      </tp>
      <tp t="s">
        <v>#N/A Field Not Applicable</v>
        <stp/>
        <stp>##V3_BDPV12</stp>
        <stp>XS2407007942 Corp</stp>
        <stp>FLT_SPREAD</stp>
        <stp>[1.Weekly Download.xlsm]Coded!R131C28</stp>
        <tr r="AB131" s="14"/>
      </tp>
      <tp>
        <v>100000000</v>
        <stp/>
        <stp>##V3_BDPV12</stp>
        <stp>XS2358354012 Corp</stp>
        <stp>AMT_ISSUED</stp>
        <stp>[1.Weekly Download.xlsm]Coded!R188C53</stp>
        <tr r="BA188" s="14"/>
        <tr r="BA188" s="14"/>
      </tp>
      <tp>
        <v>300000000</v>
        <stp/>
        <stp>##V3_BDPV12</stp>
        <stp>XS2336271510 Corp</stp>
        <stp>AMT_ISSUED</stp>
        <stp>[1.Weekly Download.xlsm]Coded!R215C53</stp>
        <tr r="BA215" s="14"/>
        <tr r="BA215" s="14"/>
      </tp>
      <tp>
        <v>300000000</v>
        <stp/>
        <stp>##V3_BDPV12</stp>
        <stp>XS2400951815 Corp</stp>
        <stp>AMT_ISSUED</stp>
        <stp>[1.Weekly Download.xlsm]Coded!R130C53</stp>
        <tr r="BA130" s="14"/>
        <tr r="BA130" s="14"/>
      </tp>
    </main>
    <main first="bofaddin.rtdserver">
      <tp t="s">
        <v>#N/A N/A</v>
        <stp/>
        <stp>BDS|7076015030388821694</stp>
        <tr r="AL244" s="14"/>
        <tr r="F244" s="14"/>
      </tp>
    </main>
    <main first="bloomberg.rtd">
      <tp t="s">
        <v>#N/A Field Not Applicable</v>
        <stp/>
        <stp>##V3_BDPV12</stp>
        <stp>XS2418777285 Corp</stp>
        <stp>FLT_SPREAD</stp>
        <stp>[1.Weekly Download.xlsm]Coded!R126C28</stp>
        <tr r="AB126" s="14"/>
      </tp>
      <tp t="s">
        <v>#N/A Field Not Applicable</v>
        <stp/>
        <stp>##V3_BDPV12</stp>
        <stp>XS2211674143 Corp</stp>
        <stp>FLT_SPREAD</stp>
        <stp>[1.Weekly Download.xlsm]Coded!R284C28</stp>
        <tr r="AB284" s="14"/>
      </tp>
      <tp t="s">
        <v>#N/A Field Not Applicable</v>
        <stp/>
        <stp>##V3_BDPV12</stp>
        <stp>XS2110675860 Corp</stp>
        <stp>FLT_SPREAD</stp>
        <stp>[1.Weekly Download.xlsm]Coded!R312C28</stp>
        <tr r="AB312" s="14"/>
      </tp>
      <tp>
        <v>300000000</v>
        <stp/>
        <stp>##V3_BDPV12</stp>
        <stp>XS2249847232 Corp</stp>
        <stp>AMT_ISSUED</stp>
        <stp>[1.Weekly Download.xlsm]Coded!R270C53</stp>
        <tr r="BA270" s="14"/>
        <tr r="BA270" s="14"/>
      </tp>
      <tp>
        <v>300000000</v>
        <stp/>
        <stp>##V3_BDPV12</stp>
        <stp>XS2265235965 Corp</stp>
        <stp>AMT_ISSUED</stp>
        <stp>[1.Weekly Download.xlsm]Coded!R257C53</stp>
        <tr r="BA257" s="14"/>
        <tr r="BA257" s="14"/>
      </tp>
    </main>
    <main first="bofaddin.rtdserver">
      <tp t="s">
        <v>#N/A N/A</v>
        <stp/>
        <stp>BDS|9056949081623278163</stp>
        <tr r="AL139" s="14"/>
        <tr r="F139" s="14"/>
      </tp>
      <tp t="s">
        <v>#N/A N/A</v>
        <stp/>
        <stp>BDS|6070213374391374873</stp>
        <tr r="AL308" s="14"/>
        <tr r="F308" s="14"/>
      </tp>
      <tp t="s">
        <v>#N/A N/A</v>
        <stp/>
        <stp>BDS|5384726295470583107</stp>
        <tr r="AS189" s="14"/>
      </tp>
    </main>
    <main first="bloomberg.rtd">
      <tp t="s">
        <v>#N/A Field Not Applicable</v>
        <stp/>
        <stp>##V3_BDPV12</stp>
        <stp>XS2349205455 Corp</stp>
        <stp>FLT_SPREAD</stp>
        <stp>[1.Weekly Download.xlsm]Coded!R197C28</stp>
        <tr r="AB197" s="14"/>
      </tp>
      <tp>
        <v>1000000000</v>
        <stp/>
        <stp>##V3_BDPV12</stp>
        <stp>XS2357352702 Corp</stp>
        <stp>AMT_ISSUED</stp>
        <stp>[1.Weekly Download.xlsm]Coded!R189C53</stp>
        <tr r="BA189" s="14"/>
        <tr r="BA189" s="14"/>
      </tp>
    </main>
    <main first="bofaddin.rtdserver">
      <tp t="s">
        <v>#N/A N/A</v>
        <stp/>
        <stp>BDS|3268276736069481112</stp>
        <tr r="AL197" s="14"/>
        <tr r="F197" s="14"/>
      </tp>
      <tp t="s">
        <v>#N/A N/A</v>
        <stp/>
        <stp>BDS|2121465363093685947</stp>
        <tr r="AS55" s="14"/>
        <tr r="AS55" s="14"/>
      </tp>
    </main>
    <main first="bloomberg.rtd">
      <tp t="s">
        <v>#N/A Field Not Applicable</v>
        <stp/>
        <stp>##V3_BDPV12</stp>
        <stp>XS2339960093 Corp</stp>
        <stp>FLT_SPREAD</stp>
        <stp>[1.Weekly Download.xlsm]Coded!R212C28</stp>
        <tr r="AB212" s="14"/>
      </tp>
      <tp t="s">
        <v>#N/A Field Not Applicable</v>
        <stp/>
        <stp>##V3_BDPV12</stp>
        <stp>XS2400120650 Corp</stp>
        <stp>FLT_SPREAD</stp>
        <stp>[1.Weekly Download.xlsm]Coded!R133C28</stp>
        <tr r="AB133" s="14"/>
      </tp>
      <tp>
        <v>38400000</v>
        <stp/>
        <stp>##V3_BDPV12</stp>
        <stp>XS2447542874 Corp</stp>
        <stp>AMT_ISSUED</stp>
        <stp>[1.Weekly Download.xlsm]Coded!R112C53</stp>
        <tr r="BA112" s="14"/>
        <tr r="BA112" s="14"/>
      </tp>
    </main>
    <main first="bofaddin.rtdserver">
      <tp t="s">
        <v>#N/A N/A</v>
        <stp/>
        <stp>BDS|1129256372407292937</stp>
        <tr r="AL31" s="14"/>
        <tr r="AL32" s="14"/>
        <tr r="F31" s="14"/>
        <tr r="F32" s="14"/>
      </tp>
      <tp t="s">
        <v>#N/A N/A</v>
        <stp/>
        <stp>BDS|1894912539096504724</stp>
        <tr r="AS279" s="14"/>
      </tp>
      <tp t="s">
        <v>#N/A N/A</v>
        <stp/>
        <stp>BDH|8189618819106938371</stp>
        <tr r="P34" s="24"/>
        <tr r="P34" s="24"/>
      </tp>
    </main>
    <main first="bloomberg.rtd">
      <tp t="s">
        <v>#N/A Field Not Applicable</v>
        <stp/>
        <stp>##V3_BDPV12</stp>
        <stp>XS2278537787 Corp</stp>
        <stp>FLT_SPREAD</stp>
        <stp>[1.Weekly Download.xlsm]Coded!R239C28</stp>
        <tr r="AB239" s="14"/>
      </tp>
      <tp t="s">
        <v>#N/A Field Not Applicable</v>
        <stp/>
        <stp>##V3_BDPV12</stp>
        <stp>XS2280638607 Corp</stp>
        <stp>FLT_SPREAD</stp>
        <stp>[1.Weekly Download.xlsm]Coded!R259C28</stp>
        <tr r="AB259" s="14"/>
      </tp>
    </main>
    <main first="bofaddin.rtdserver">
      <tp t="s">
        <v>#N/A N/A</v>
        <stp/>
        <stp>BDS|3035112156819695453</stp>
        <tr r="AS282" s="14"/>
      </tp>
    </main>
    <main first="bloomberg.rtd">
      <tp>
        <v>700000000</v>
        <stp/>
        <stp>##V3_BDPV12</stp>
        <stp>XS2364642293 Corp</stp>
        <stp>AMT_ISSUED</stp>
        <stp>[1.Weekly Download.xlsm]Coded!R167C53</stp>
        <tr r="BA167" s="14"/>
        <tr r="BA167" s="14"/>
      </tp>
    </main>
    <main first="bofaddin.rtdserver">
      <tp t="s">
        <v>#N/A N/A</v>
        <stp/>
        <stp>BDS|8778278040111735526</stp>
        <tr r="AL73" s="14"/>
        <tr r="F73" s="14"/>
      </tp>
      <tp t="s">
        <v>#N/A N/A</v>
        <stp/>
        <stp>BDS|4274367093954037029</stp>
        <tr r="AL316" s="14"/>
        <tr r="F316" s="14"/>
      </tp>
    </main>
    <main first="bloomberg.rtd">
      <tp t="s">
        <v>#N/A N/A</v>
        <stp/>
        <stp>##V3_BDPV12</stp>
        <stp>998 HK Equity</stp>
        <stp>RTG_MDY_ISSUER</stp>
        <stp>[1.Weekly Download.xlsm]Coded!R133C59</stp>
        <tr r="BG133" s="14"/>
      </tp>
      <tp t="s">
        <v>#N/A N/A</v>
        <stp/>
        <stp>##V3_BDPV12</stp>
        <stp>939 HK Equity</stp>
        <stp>RTG_MDY_ISSUER</stp>
        <stp>[1.Weekly Download.xlsm]Coded!R144C59</stp>
        <tr r="BG144" s="14"/>
      </tp>
      <tp t="s">
        <v>#N/A N/A</v>
        <stp/>
        <stp>##V3_BDPV12</stp>
        <stp>855 HK Equity</stp>
        <stp>RTG_MDY_ISSUER</stp>
        <stp>[1.Weekly Download.xlsm]Coded!R118C59</stp>
        <tr r="BG118" s="14"/>
      </tp>
      <tp t="s">
        <v>WR</v>
        <stp/>
        <stp>##V3_BDPV12</stp>
        <stp>813 HK Equity</stp>
        <stp>RTG_MDY_ISSUER</stp>
        <stp>[1.Weekly Download.xlsm]Coded!R150C59</stp>
        <tr r="BG150" s="14"/>
        <tr r="BG150" s="14"/>
      </tp>
      <tp t="s">
        <v>WR</v>
        <stp/>
        <stp>##V3_BDPV12</stp>
        <stp>813 HK Equity</stp>
        <stp>RTG_MDY_ISSUER</stp>
        <stp>[1.Weekly Download.xlsm]Coded!R151C59</stp>
        <tr r="BG151" s="14"/>
        <tr r="BG151" s="14"/>
      </tp>
      <tp t="s">
        <v>#N/A N/A</v>
        <stp/>
        <stp>##V3_BDPV12</stp>
        <stp>884 HK Equity</stp>
        <stp>RTG_MDY_ISSUER</stp>
        <stp>[1.Weekly Download.xlsm]Coded!R220C59</stp>
        <tr r="BG220" s="14"/>
      </tp>
      <tp t="s">
        <v>#N/A N/A</v>
        <stp/>
        <stp>##V3_BDPV12</stp>
        <stp>884 HK Equity</stp>
        <stp>RTG_MDY_ISSUER</stp>
        <stp>[1.Weekly Download.xlsm]Coded!R219C59</stp>
        <tr r="BG219" s="14"/>
      </tp>
      <tp t="s">
        <v>#N/A N/A</v>
        <stp/>
        <stp>##V3_BDPV12</stp>
        <stp>855 HK Equity</stp>
        <stp>RTG_MDY_ISSUER</stp>
        <stp>[1.Weekly Download.xlsm]Coded!R217C59</stp>
        <tr r="BG217" s="14"/>
      </tp>
      <tp t="s">
        <v>#N/A N/A</v>
        <stp/>
        <stp>##V3_BDPV12</stp>
        <stp>812 HK Equity</stp>
        <stp>RTG_MDY_ISSUER</stp>
        <stp>[1.Weekly Download.xlsm]Coded!R245C59</stp>
        <tr r="BG245" s="14"/>
      </tp>
      <tp t="s">
        <v>#N/A N/A</v>
        <stp/>
        <stp>##V3_BDPV12</stp>
        <stp>939 HK Equity</stp>
        <stp>RTG_MDY_ISSUER</stp>
        <stp>[1.Weekly Download.xlsm]Coded!R286C59</stp>
        <tr r="BG286" s="14"/>
      </tp>
      <tp t="s">
        <v>#N/A N/A</v>
        <stp/>
        <stp>##V3_BDPV12</stp>
        <stp>939 HK Equity</stp>
        <stp>RTG_MDY_ISSUER</stp>
        <stp>[1.Weekly Download.xlsm]Coded!R287C59</stp>
        <tr r="BG287" s="14"/>
      </tp>
      <tp t="s">
        <v>#N/A N/A</v>
        <stp/>
        <stp>##V3_BDPV12</stp>
        <stp>185 HK Equity</stp>
        <stp>RTG_MDY_ISSUER</stp>
        <stp>[1.Weekly Download.xlsm]Coded!R146C59</stp>
        <tr r="BG146" s="14"/>
      </tp>
      <tp t="s">
        <v>#N/A N/A</v>
        <stp/>
        <stp>##V3_BDPV12</stp>
        <stp>185 HK Equity</stp>
        <stp>RTG_MDY_ISSUER</stp>
        <stp>[1.Weekly Download.xlsm]Coded!R153C59</stp>
        <tr r="BG153" s="14"/>
      </tp>
      <tp t="s">
        <v>#N/A N/A</v>
        <stp/>
        <stp>##V3_BDPV12</stp>
        <stp>337 HK Equity</stp>
        <stp>RTG_MDY_ISSUER</stp>
        <stp>[1.Weekly Download.xlsm]Coded!R205C59</stp>
        <tr r="BG205" s="14"/>
      </tp>
      <tp t="s">
        <v>N</v>
        <stp/>
        <stp>##V3_BDPV12</stp>
        <stp>XS2648007495 Corp</stp>
        <stp>GREEN_BOND_LOAN_INDICATOR</stp>
        <stp>[1.Weekly Download.xlsm]Coded!R25C55</stp>
        <tr r="BC25" s="14"/>
        <tr r="BC25" s="14"/>
      </tp>
      <tp t="s">
        <v>#N/A N/A</v>
        <stp/>
        <stp>##V3_BDPV12</stp>
        <stp>412 HK Equity</stp>
        <stp>RTG_MDY_ISSUER</stp>
        <stp>[1.Weekly Download.xlsm]Coded!R212C19</stp>
        <tr r="S212" s="14"/>
        <tr r="S212" s="14"/>
      </tp>
      <tp t="s">
        <v>#N/A N/A</v>
        <stp/>
        <stp>##V3_BDPV12</stp>
        <stp>165 HK Equity</stp>
        <stp>RTG_MDY_ISSUER</stp>
        <stp>[1.Weekly Download.xlsm]Coded!R272C59</stp>
        <tr r="BG272" s="14"/>
      </tp>
      <tp t="s">
        <v>#N/A N/A</v>
        <stp/>
        <stp>##V3_BDPV12</stp>
        <stp>754 HK Equity</stp>
        <stp>RTG_MDY_ISSUER</stp>
        <stp>[1.Weekly Download.xlsm]Coded!R315C59</stp>
        <tr r="BG315" s="14"/>
      </tp>
      <tp t="s">
        <v>A1</v>
        <stp/>
        <stp>##V3_BDPV12</stp>
        <stp>700 HK Equity</stp>
        <stp>RTG_MDY_ISSUER</stp>
        <stp>[1.Weekly Download.xlsm]Coded!R229C59</stp>
        <tr r="BG229" s="14"/>
        <tr r="BG229" s="14"/>
      </tp>
      <tp t="s">
        <v>A1</v>
        <stp/>
        <stp>##V3_BDPV12</stp>
        <stp>700 HK Equity</stp>
        <stp>RTG_MDY_ISSUER</stp>
        <stp>[1.Weekly Download.xlsm]Coded!R228C59</stp>
        <tr r="BG228" s="14"/>
        <tr r="BG228" s="14"/>
      </tp>
      <tp t="s">
        <v>A1</v>
        <stp/>
        <stp>##V3_BDPV12</stp>
        <stp>700 HK Equity</stp>
        <stp>RTG_MDY_ISSUER</stp>
        <stp>[1.Weekly Download.xlsm]Coded!R231C59</stp>
        <tr r="BG231" s="14"/>
        <tr r="BG231" s="14"/>
      </tp>
      <tp t="s">
        <v>A1</v>
        <stp/>
        <stp>##V3_BDPV12</stp>
        <stp>700 HK Equity</stp>
        <stp>RTG_MDY_ISSUER</stp>
        <stp>[1.Weekly Download.xlsm]Coded!R230C59</stp>
        <tr r="BG230" s="14"/>
        <tr r="BG230" s="14"/>
      </tp>
      <tp t="s">
        <v>#N/A N/A</v>
        <stp/>
        <stp>##V3_BDPV12</stp>
        <stp>754 HK Equity</stp>
        <stp>RTG_MDY_ISSUER</stp>
        <stp>[1.Weekly Download.xlsm]Coded!R261C59</stp>
        <tr r="BG261" s="14"/>
      </tp>
      <tp t="s">
        <v>#N/A N/A</v>
        <stp/>
        <stp>##V3_BDPV12</stp>
        <stp>754 HK Equity</stp>
        <stp>RTG_MDY_ISSUER</stp>
        <stp>[1.Weekly Download.xlsm]Coded!R249C59</stp>
        <tr r="BG249" s="14"/>
      </tp>
      <tp t="s">
        <v>#N/A N/A</v>
        <stp/>
        <stp>##V3_BDPV12</stp>
        <stp>754 HK Equity</stp>
        <stp>RTG_MDY_ISSUER</stp>
        <stp>[1.Weekly Download.xlsm]Coded!R215C59</stp>
        <tr r="BG215" s="14"/>
      </tp>
      <tp t="s">
        <v>#N/A N/A</v>
        <stp/>
        <stp>##V3_BDPV12</stp>
        <stp>754 HK Equity</stp>
        <stp>RTG_MDY_ISSUER</stp>
        <stp>[1.Weekly Download.xlsm]Coded!R193C59</stp>
        <tr r="BG193" s="14"/>
      </tp>
      <tp t="s">
        <v>#N/A N/A</v>
        <stp/>
        <stp>##V3_BDPV12</stp>
        <stp>754 HK Equity</stp>
        <stp>RTG_MDY_ISSUER</stp>
        <stp>[1.Weekly Download.xlsm]Coded!R176C59</stp>
        <tr r="BG176" s="14"/>
      </tp>
      <tp t="s">
        <v>#N/A N/A</v>
        <stp/>
        <stp>##V3_BDPV12</stp>
        <stp>412 HK Equity</stp>
        <stp>RTG_MDY_ISSUER</stp>
        <stp>[1.Weekly Download.xlsm]Coded!R212C59</stp>
        <tr r="BG212" s="14"/>
      </tp>
      <tp t="s">
        <v>#N/A N/A</v>
        <stp/>
        <stp>##V3_BDPV12</stp>
        <stp>405 HK Equity</stp>
        <stp>RTG_MDY_ISSUER</stp>
        <stp>[1.Weekly Download.xlsm]Coded!R251C59</stp>
        <tr r="BG251" s="14"/>
      </tp>
      <tp t="s">
        <v>Xuzhou Economic Technology Development Zone State Owned Asset Management Co Ltd</v>
        <stp/>
        <stp>##V3_BDPV12</stp>
        <stp>XS2664783565 Corp</stp>
        <stp>GUARANTOR_NAME</stp>
        <stp>[1.Weekly Download.xlsm]Coded!R6C44</stp>
        <tr r="AR6" s="14"/>
        <tr r="AR6" s="14"/>
      </tp>
      <tp t="s">
        <v>#N/A N/A</v>
        <stp/>
        <stp>##V3_BDPV12</stp>
        <stp>XS2679063862 Corp</stp>
        <stp>GUARANTOR_NAME</stp>
        <stp>[1.Weekly Download.xlsm]Coded!R9C44</stp>
        <tr r="AR9" s="14"/>
      </tp>
      <tp t="s">
        <v>JINAN RAIL TRANSIT</v>
        <stp/>
        <stp>##V3_BDPV12</stp>
        <stp>MO000A3KX7V9 Corp</stp>
        <stp>GUARANTOR</stp>
        <stp>[1.Weekly Download.xlsm]Coded!R127C5</stp>
        <tr r="E127" s="14"/>
        <tr r="E127" s="14"/>
      </tp>
      <tp t="s">
        <v>1055Z HK</v>
        <stp/>
        <stp>##V3_BDPV12</stp>
        <stp>HK0000814258 Corp</stp>
        <stp>ISSUER_EQUITY_TICKER</stp>
        <stp>[1.Weekly Download.xlsm]Coded!R113C35</stp>
        <tr r="AI113" s="14"/>
      </tp>
      <tp t="s">
        <v>1055Z HK</v>
        <stp/>
        <stp>##V3_BDPV12</stp>
        <stp>HK0000814258 Corp</stp>
        <stp>ISSUER_EQUITY_TICKER</stp>
        <stp>[1.Weekly Download.xlsm]Coded!R113C37</stp>
        <tr r="AK113" s="14"/>
        <tr r="AK113" s="14"/>
      </tp>
      <tp t="s">
        <v>中国建设银行/香港</v>
        <stp/>
        <stp>##V3_BDPV12</stp>
        <stp>CCBZ HK Equity</stp>
        <stp>ISSUER</stp>
        <stp>[1.Weekly Download.xlsm]Coded!R286C37</stp>
        <tr r="AK286" s="14"/>
        <tr r="AK286" s="14"/>
      </tp>
      <tp t="s">
        <v>中国建设银行/香港</v>
        <stp/>
        <stp>##V3_BDPV12</stp>
        <stp>CCBZ HK Equity</stp>
        <stp>ISSUER</stp>
        <stp>[1.Weekly Download.xlsm]Coded!R287C37</stp>
        <tr r="AK287" s="14"/>
        <tr r="AK287" s="14"/>
      </tp>
      <tp t="s">
        <v>WR</v>
        <stp/>
        <stp>##V3_BDPV12</stp>
        <stp>18709987 CompanyID</stp>
        <stp>RTG_MDY_LC_CURR_ISSUER_RATING</stp>
        <stp>[1.Weekly Download.xlsm]Coded!R291C40</stp>
        <tr r="AN291" s="14"/>
        <tr r="AN291" s="14"/>
        <tr r="AN291" s="14"/>
      </tp>
      <tp t="s">
        <v>#N/A N/A</v>
        <stp/>
        <stp>##V3_BDPV12</stp>
        <stp>SUZZ CH Equity</stp>
        <stp>RTG_MDY_ISSUER</stp>
        <stp>[1.Weekly Download.xlsm]Coded!R265C59</stp>
        <tr r="BG265" s="14"/>
      </tp>
      <tp t="s">
        <v>#N/A N/A</v>
        <stp/>
        <stp>##V3_BDPV12</stp>
        <stp>50810726 CompanyID</stp>
        <stp>RTG_MDY_LC_CURR_ISSUER_RATING</stp>
        <stp>[1.Weekly Download.xlsm]Coded!R137C40</stp>
        <tr r="AN137" s="14"/>
        <tr r="AN137" s="14"/>
      </tp>
      <tp t="s">
        <v>BBB-</v>
        <stp/>
        <stp>##V3_BDPV12</stp>
        <stp>600016 CH Equity</stp>
        <stp>RTG_SP_LT_LC_ISSUER_CREDIT</stp>
        <stp>[1.Weekly Download.xlsm]Coded!R70C61</stp>
        <tr r="BI70" s="14"/>
        <tr r="BI70" s="14"/>
      </tp>
      <tp t="s">
        <v>BBB+</v>
        <stp/>
        <stp>##V3_BDPV12</stp>
        <stp>600036 CH Equity</stp>
        <stp>RTG_SP_LT_LC_ISSUER_CREDIT</stp>
        <stp>[1.Weekly Download.xlsm]Coded!R30C61</stp>
        <tr r="BI30" s="14"/>
        <tr r="BI30" s="14"/>
      </tp>
      <tp t="s">
        <v>28/2/2026</v>
        <stp/>
        <stp>##V3_BDPV12</stp>
        <stp>XS2584378025 Corp</stp>
        <stp>MATURITY</stp>
        <stp>[1.Weekly Download.xlsm]Coded!R63C48</stp>
        <tr r="AV63" s="14"/>
        <tr r="AV63" s="14"/>
        <tr r="AV63" s="14"/>
      </tp>
      <tp t="s">
        <v>N</v>
        <stp/>
        <stp>##V3_BDPV12</stp>
        <stp>XS2673392796 Corp</stp>
        <stp>SUSTAINABILITY_BOND_IND</stp>
        <stp>[1.Weekly Download.xlsm]Coded!R14C56</stp>
        <tr r="BD14" s="14"/>
        <tr r="BD14" s="14"/>
      </tp>
      <tp t="s">
        <v>25/8/2026</v>
        <stp/>
        <stp>##V3_BDPV12</stp>
        <stp>XS2661086483 Corp</stp>
        <stp>MATURITY</stp>
        <stp>[1.Weekly Download.xlsm]Coded!R15C48</stp>
        <tr r="AV15" s="14"/>
        <tr r="AV15" s="14"/>
        <tr r="AV15" s="14"/>
      </tp>
      <tp t="s">
        <v>#N/A N/A</v>
        <stp/>
        <stp>##V3_BDPV12</stp>
        <stp>XS2559584888 Corp</stp>
        <stp>RTG_MDY_LT_CORP_FAMILY</stp>
        <stp>[1.Weekly Download.xlsm]Coded!R78C14</stp>
        <tr r="N78" s="14"/>
      </tp>
      <tp t="s">
        <v>#N/A N/A</v>
        <stp/>
        <stp>##V3_BDPV12</stp>
        <stp>XS2652417788 Corp</stp>
        <stp>FLOATER_FORMULA</stp>
        <stp>[1.Weekly Download.xlsm]Coded!R22C30</stp>
        <tr r="AD22" s="14"/>
      </tp>
      <tp>
        <v>100</v>
        <stp/>
        <stp>##V3_BDPV12</stp>
        <stp>XS2665495391 Corp</stp>
        <stp>ISSUE_PX</stp>
        <stp>[1.Weekly Download.xlsm]Coded!R18C54</stp>
        <tr r="BB18" s="14"/>
        <tr r="BB18" s="14"/>
      </tp>
      <tp t="s">
        <v>#N/A N/A</v>
        <stp/>
        <stp>##V3_BDPV12</stp>
        <stp>XS2451515279 Corp</stp>
        <stp>GUARANTOR_NAME</stp>
        <stp>[1.Weekly Download.xlsm]Coded!R98C44</stp>
        <tr r="AR98" s="14"/>
      </tp>
      <tp t="s">
        <v>Haiyan County State-owned Assets Management Co Ltd</v>
        <stp/>
        <stp>##V3_BDPV12</stp>
        <stp>XS2671493562 Corp</stp>
        <stp>GUARANTOR_NAME</stp>
        <stp>[1.Weekly Download.xlsm]Coded!R12C44</stp>
        <tr r="AR12" s="14"/>
        <tr r="AR12" s="14"/>
      </tp>
      <tp t="s">
        <v>#N/A N/A</v>
        <stp/>
        <stp>##V3_BDPV12</stp>
        <stp>XS2487328499 Corp</stp>
        <stp>FLOATER_FORMULA</stp>
        <stp>[1.Weekly Download.xlsm]Coded!R93C30</stp>
        <tr r="AD93" s="14"/>
      </tp>
      <tp t="s">
        <v>#N/A N/A</v>
        <stp/>
        <stp>##V3_BDPV12</stp>
        <stp>XS2463439690 Corp</stp>
        <stp>RTG_MDY_LT_CORP_FAMILY</stp>
        <stp>[1.Weekly Download.xlsm]Coded!R99C14</stp>
        <tr r="N99" s="14"/>
      </tp>
      <tp t="s">
        <v>8/7/2025</v>
        <stp/>
        <stp>##V3_BDPV12</stp>
        <stp>XS2487638764 Corp</stp>
        <stp>MATURITY</stp>
        <stp>[1.Weekly Download.xlsm]Coded!R96C48</stp>
        <tr r="AV96" s="14"/>
        <tr r="AV96" s="14"/>
        <tr r="AV96" s="14"/>
      </tp>
      <tp t="s">
        <v>N</v>
        <stp/>
        <stp>##V3_BDPV12</stp>
        <stp>XS2618570068 Corp</stp>
        <stp>SUSTAINABILITY_BOND_IND</stp>
        <stp>[1.Weekly Download.xlsm]Coded!R36C56</stp>
        <tr r="BD36" s="14"/>
        <tr r="BD36" s="14"/>
      </tp>
      <tp t="s">
        <v>N</v>
        <stp/>
        <stp>##V3_BDPV12</stp>
        <stp>XS2618570068 Corp</stp>
        <stp>SUSTAINABILITY_BOND_IND</stp>
        <stp>[1.Weekly Download.xlsm]Coded!R24C56</stp>
        <tr r="BD24" s="14"/>
        <tr r="BD24" s="14"/>
      </tp>
      <tp t="s">
        <v>#N/A N/A</v>
        <stp/>
        <stp>##V3_BDPV12</stp>
        <stp>HK0000929262 Corp</stp>
        <stp>RTG_MDY_LT_CORP_FAMILY</stp>
        <stp>[1.Weekly Download.xlsm]Coded!R39C14</stp>
        <tr r="N39" s="14"/>
      </tp>
      <tp t="s">
        <v>#N/A N/A</v>
        <stp/>
        <stp>##V3_BDPV12</stp>
        <stp>XS2681919762 Corp</stp>
        <stp>RTG_MOODY_LONG_TERM</stp>
        <stp>[1.Weekly Download.xlsm]Coded!R3C13</stp>
        <tr r="M3" s="14"/>
      </tp>
      <tp>
        <v>100</v>
        <stp/>
        <stp>##V3_BDPV12</stp>
        <stp>XS2543377068 Corp</stp>
        <stp>ISSUE_PX</stp>
        <stp>[1.Weekly Download.xlsm]Coded!R82C54</stp>
        <tr r="BB82" s="14"/>
        <tr r="BB82" s="14"/>
      </tp>
      <tp t="s">
        <v>21/7/2025</v>
        <stp/>
        <stp>##V3_BDPV12</stp>
        <stp>XS2487328499 Corp</stp>
        <stp>MATURITY</stp>
        <stp>[1.Weekly Download.xlsm]Coded!R93C48</stp>
        <tr r="AV93" s="14"/>
        <tr r="AV93" s="14"/>
        <tr r="AV93" s="14"/>
      </tp>
      <tp t="s">
        <v>6/5/2025</v>
        <stp/>
        <stp>##V3_BDPV12</stp>
        <stp>XS2451515279 Corp</stp>
        <stp>MATURITY</stp>
        <stp>[1.Weekly Download.xlsm]Coded!R98C48</stp>
        <tr r="AV98" s="14"/>
        <tr r="AV98" s="14"/>
        <tr r="AV98" s="14"/>
      </tp>
      <tp t="s">
        <v>#N/A N/A</v>
        <stp/>
        <stp>##V3_BDPV12</stp>
        <stp>XS2502812857 Corp</stp>
        <stp>RTG_MDY_LT_CORP_FAMILY</stp>
        <stp>[1.Weekly Download.xlsm]Coded!R89C14</stp>
        <tr r="N89" s="14"/>
      </tp>
      <tp>
        <v>100</v>
        <stp/>
        <stp>##V3_BDPV12</stp>
        <stp>XS2648007495 Corp</stp>
        <stp>ISSUE_PX</stp>
        <stp>[1.Weekly Download.xlsm]Coded!R25C54</stp>
        <tr r="BB25" s="14"/>
        <tr r="BB25" s="14"/>
      </tp>
      <tp t="s">
        <v>#N/A N/A</v>
        <stp/>
        <stp>##V3_BDPV12</stp>
        <stp>XS2665495391 Corp</stp>
        <stp>RTG_MDY_LT_CORP_FAMILY</stp>
        <stp>[1.Weekly Download.xlsm]Coded!R18C14</stp>
        <tr r="N18" s="14"/>
      </tp>
      <tp t="s">
        <v>25/8/2026</v>
        <stp/>
        <stp>##V3_BDPV12</stp>
        <stp>XS2668376747 Corp</stp>
        <stp>MATURITY</stp>
        <stp>[1.Weekly Download.xlsm]Coded!R16C48</stp>
        <tr r="AV16" s="14"/>
        <tr r="AV16" s="14"/>
        <tr r="AV16" s="14"/>
      </tp>
      <tp t="s">
        <v>Linyi City Construction Investment Group Co Ltd</v>
        <stp/>
        <stp>##V3_BDPV12</stp>
        <stp>XS2658712752 Corp</stp>
        <stp>GUARANTOR_NAME</stp>
        <stp>[1.Weekly Download.xlsm]Coded!R17C44</stp>
        <tr r="AR17" s="14"/>
        <tr r="AR17" s="14"/>
      </tp>
      <tp t="s">
        <v>#N/A N/A</v>
        <stp/>
        <stp>##V3_BDPV12</stp>
        <stp>XS2527143833 Corp</stp>
        <stp>GUARANTOR_NAME</stp>
        <stp>[1.Weekly Download.xlsm]Coded!R86C44</stp>
        <tr r="AR86" s="14"/>
      </tp>
      <tp>
        <v>100</v>
        <stp/>
        <stp>##V3_BDPV12</stp>
        <stp>XS2639510341 Corp</stp>
        <stp>ISSUE_PX</stp>
        <stp>[1.Weekly Download.xlsm]Coded!R28C54</stp>
        <tr r="BB28" s="14"/>
        <tr r="BB28" s="14"/>
      </tp>
      <tp t="s">
        <v>31/5/2026</v>
        <stp/>
        <stp>##V3_BDPV12</stp>
        <stp>XS2623522930 Corp</stp>
        <stp>MATURITY</stp>
        <stp>[1.Weekly Download.xlsm]Coded!R38C48</stp>
        <tr r="AV38" s="14"/>
        <tr r="AV38" s="14"/>
        <tr r="AV38" s="14"/>
      </tp>
      <tp>
        <v>6.5</v>
        <stp/>
        <stp>##V3_BDPV12</stp>
        <stp>XS2664783565 Corp</stp>
        <stp>CPN</stp>
        <stp>[1.Weekly Download.xlsm]Coded!R6C51</stp>
        <tr r="AY6" s="14"/>
        <tr r="AY6" s="14"/>
      </tp>
      <tp t="s">
        <v>#N/A N/A</v>
        <stp/>
        <stp>##V3_BDPV12</stp>
        <stp>MO000A3KX7V9 Corp</stp>
        <stp>RTG_MDY_FOREIGN_LT_BANK_DEPOSITS</stp>
        <stp>[1.Weekly Download.xlsm]Coded!R127C12</stp>
        <tr r="L127" s="14"/>
      </tp>
      <tp t="s">
        <v>#N/A N/A</v>
        <stp/>
        <stp>##V3_BDPV12</stp>
        <stp>HK0000921038 Corp</stp>
        <stp>RTG_MDY_ISSUER</stp>
        <stp>[1.Weekly Download.xlsm]Coded!R42C11</stp>
        <tr r="K42" s="14"/>
      </tp>
      <tp t="s">
        <v>N</v>
        <stp/>
        <stp>##V3_BDPV12</stp>
        <stp>XS2451515279 Corp</stp>
        <stp>FLOATER</stp>
        <stp>[1.Weekly Download.xlsm]Coded!R98C29</stp>
        <tr r="AC98" s="14"/>
        <tr r="AC98" s="14"/>
      </tp>
      <tp t="s">
        <v>N</v>
        <stp/>
        <stp>##V3_BDPV12</stp>
        <stp>XS2662422802 Corp</stp>
        <stp>SOCIAL_BOND_IND</stp>
        <stp>[1.Weekly Download.xlsm]Coded!R21C57</stp>
        <tr r="BE21" s="14"/>
        <tr r="BE21" s="14"/>
      </tp>
      <tp t="s">
        <v>N</v>
        <stp/>
        <stp>##V3_BDPV12</stp>
        <stp>XS2547520531 Corp</stp>
        <stp>SOCIAL_BOND_IND</stp>
        <stp>[1.Weekly Download.xlsm]Coded!R79C57</stp>
        <tr r="BE79" s="14"/>
        <tr r="BE79" s="14"/>
      </tp>
      <tp t="s">
        <v>N</v>
        <stp/>
        <stp>##V3_BDPV12</stp>
        <stp>XS2639510341 Corp</stp>
        <stp>SOCIAL_BOND_IND</stp>
        <stp>[1.Weekly Download.xlsm]Coded!R28C57</stp>
        <tr r="BE28" s="14"/>
        <tr r="BE28" s="14"/>
      </tp>
      <tp t="s">
        <v>#N/A N/A</v>
        <stp/>
        <stp>##V3_BDPV12</stp>
        <stp>XS2661086483 Corp</stp>
        <stp>RTG_MDY_ISSUER</stp>
        <stp>[1.Weekly Download.xlsm]Coded!R15C11</stp>
        <tr r="K15" s="14"/>
      </tp>
      <tp t="s">
        <v>N</v>
        <stp/>
        <stp>##V3_BDPV12</stp>
        <stp>XS2668376747 Corp</stp>
        <stp>SOCIAL_BOND_IND</stp>
        <stp>[1.Weekly Download.xlsm]Coded!R16C57</stp>
        <tr r="BE16" s="14"/>
        <tr r="BE16" s="14"/>
      </tp>
      <tp t="s">
        <v>#N/A N/A</v>
        <stp/>
        <stp>##V3_BDPV12</stp>
        <stp>USY77108AF80 Corp</stp>
        <stp>RTG_SP_LT_FC_ISSUER_CREDIT</stp>
        <stp>[1.Weekly Download.xlsm]Coded!R182C15</stp>
        <tr r="O182" s="14"/>
      </tp>
      <tp t="s">
        <v>#N/A N/A</v>
        <stp/>
        <stp>##V3_BDPV12</stp>
        <stp>USY77108AD33 Corp</stp>
        <stp>FIXED_REOFFER_SPRD_TO_GOVT_BENCH</stp>
        <stp>[1.Weekly Download.xlsm]Coded!R183C27</stp>
        <tr r="AA183" s="14"/>
      </tp>
      <tp t="s">
        <v>N</v>
        <stp/>
        <stp>##V3_BDPV12</stp>
        <stp>XS2656498313 Corp</stp>
        <stp>FLOATER</stp>
        <stp>[1.Weekly Download.xlsm]Coded!R19C29</stp>
        <tr r="AC19" s="14"/>
        <tr r="AC19" s="14"/>
      </tp>
      <tp t="s">
        <v>N</v>
        <stp/>
        <stp>##V3_BDPV12</stp>
        <stp>XS2549299480 Corp</stp>
        <stp>FLOATER</stp>
        <stp>[1.Weekly Download.xlsm]Coded!R80C29</stp>
        <tr r="AC80" s="14"/>
        <tr r="AC80" s="14"/>
      </tp>
      <tp t="s">
        <v>#N/A N/A</v>
        <stp/>
        <stp>##V3_BDPV12</stp>
        <stp>HK0000947231 Corp</stp>
        <stp>RTG_MDY_ISSUER</stp>
        <stp>[1.Weekly Download.xlsm]Coded!R10C11</stp>
        <tr r="K10" s="14"/>
      </tp>
      <tp t="s">
        <v>N</v>
        <stp/>
        <stp>##V3_BDPV12</stp>
        <stp>XS2587421681 Corp</stp>
        <stp>SOCIAL_BOND_IND</stp>
        <stp>[1.Weekly Download.xlsm]Coded!R60C57</stp>
        <tr r="BE60" s="14"/>
        <tr r="BE60" s="14"/>
      </tp>
      <tp t="s">
        <v>Caa1</v>
        <stp/>
        <stp>##V3_BDPV12</stp>
        <stp>XS2382274376 Corp</stp>
        <stp>RTG_MOODY_LONG_TERM</stp>
        <stp>[1.Weekly Download.xlsm]Coded!R157C13</stp>
        <tr r="M157" s="14"/>
        <tr r="M157" s="14"/>
      </tp>
      <tp t="s">
        <v>#N/A N/A</v>
        <stp/>
        <stp>##V3_BDPV12</stp>
        <stp>XS2381154009 Corp</stp>
        <stp>RTG_MOODY_LONG_TERM</stp>
        <stp>[1.Weekly Download.xlsm]Coded!R142C13</stp>
        <tr r="M142" s="14"/>
      </tp>
      <tp t="s">
        <v>#N/A N/A</v>
        <stp/>
        <stp>##V3_BDPV12</stp>
        <stp>XS2281349618 Corp</stp>
        <stp>RTG_SP_LT_FC_ISSUER_CREDIT</stp>
        <stp>[1.Weekly Download.xlsm]Coded!R262C15</stp>
        <tr r="O262" s="14"/>
      </tp>
      <tp t="s">
        <v>30/7/2020</v>
        <stp/>
        <stp>##V3_BDPV12</stp>
        <stp>XS2206849460 Corp</stp>
        <stp>INT_ACC_DT</stp>
        <stp>[1.Weekly Download.xlsm]Coded!R289C47</stp>
        <tr r="AU289" s="14"/>
        <tr r="AU289" s="14"/>
        <tr r="AU289" s="14"/>
      </tp>
      <tp t="s">
        <v>#N/A N/A</v>
        <stp/>
        <stp>##V3_BDPV12</stp>
        <stp>XS2371895074 Corp</stp>
        <stp>RTG_SP_LT_FC_ISSUER_CREDIT</stp>
        <stp>[1.Weekly Download.xlsm]Coded!R168C15</stp>
        <tr r="O168" s="14"/>
      </tp>
      <tp t="s">
        <v>#N/A N/A</v>
        <stp/>
        <stp>##V3_BDPV12</stp>
        <stp>XS2265797535 Corp</stp>
        <stp>RTG_SP_LT_FC_ISSUER_CREDIT</stp>
        <stp>[1.Weekly Download.xlsm]Coded!R265C15</stp>
        <tr r="O265" s="14"/>
      </tp>
      <tp t="s">
        <v>16/9/2020</v>
        <stp/>
        <stp>##V3_BDPV12</stp>
        <stp>XS2094050593 Corp</stp>
        <stp>INT_ACC_DT</stp>
        <stp>[1.Weekly Download.xlsm]Coded!R278C47</stp>
        <tr r="AU278" s="14"/>
        <tr r="AU278" s="14"/>
        <tr r="AU278" s="14"/>
      </tp>
      <tp t="s">
        <v>#N/A N/A</v>
        <stp/>
        <stp>##V3_BDPV12</stp>
        <stp>XS2417332389 Corp</stp>
        <stp>RTG_SP_LT_FC_ISSUER_CREDIT</stp>
        <stp>[1.Weekly Download.xlsm]Coded!R125C15</stp>
        <tr r="O125" s="14"/>
      </tp>
      <tp t="s">
        <v>23/9/2021</v>
        <stp/>
        <stp>##V3_BDPV12</stp>
        <stp>XS2385313064 Corp</stp>
        <stp>INT_ACC_DT</stp>
        <stp>[1.Weekly Download.xlsm]Coded!R146C47</stp>
        <tr r="AU146" s="14"/>
        <tr r="AU146" s="14"/>
        <tr r="AU146" s="14"/>
      </tp>
      <tp t="s">
        <v>#N/A N/A</v>
        <stp/>
        <stp>##V3_BDPV12</stp>
        <stp>XS2383434029 Corp</stp>
        <stp>RTG_MOODY_LONG_TERM</stp>
        <stp>[1.Weekly Download.xlsm]Coded!R147C13</stp>
        <tr r="M147" s="14"/>
      </tp>
      <tp t="s">
        <v>Baa1</v>
        <stp/>
        <stp>##V3_BDPV12</stp>
        <stp>XS2258259808 Corp</stp>
        <stp>RTG_MOODY_LONG_TERM</stp>
        <stp>[1.Weekly Download.xlsm]Coded!R268C13</stp>
        <tr r="M268" s="14"/>
        <tr r="M268" s="14"/>
      </tp>
      <tp t="s">
        <v>#N/A N/A</v>
        <stp/>
        <stp>##V3_BDPV12</stp>
        <stp>XS2310752758 Corp</stp>
        <stp>RTG_SP_LT_FC_ISSUER_CREDIT</stp>
        <stp>[1.Weekly Download.xlsm]Coded!R237C15</stp>
        <tr r="O237" s="14"/>
      </tp>
      <tp t="s">
        <v>26/10/2021</v>
        <stp/>
        <stp>##V3_BDPV12</stp>
        <stp>XS2385820597 Corp</stp>
        <stp>INT_ACC_DT</stp>
        <stp>[1.Weekly Download.xlsm]Coded!R140C47</stp>
        <tr r="AU140" s="14"/>
        <tr r="AU140" s="14"/>
        <tr r="AU140" s="14"/>
      </tp>
      <tp t="s">
        <v>#N/A N/A</v>
        <stp/>
        <stp>##V3_BDPV12</stp>
        <stp>XS2143038334 Corp</stp>
        <stp>RTG_MOODY_LONG_TERM</stp>
        <stp>[1.Weekly Download.xlsm]Coded!R305C13</stp>
        <tr r="M305" s="14"/>
      </tp>
      <tp t="s">
        <v>NR</v>
        <stp/>
        <stp>##V3_BDPV12</stp>
        <stp>XS2262084374 Corp</stp>
        <stp>RTG_SP_LT_FC_ISSUER_CREDIT</stp>
        <stp>[1.Weekly Download.xlsm]Coded!R260C15</stp>
        <tr r="O260" s="14"/>
        <tr r="O260" s="14"/>
      </tp>
      <tp t="s">
        <v>#N/A N/A</v>
        <stp/>
        <stp>##V3_BDPV12</stp>
        <stp>XS2340538680 Corp</stp>
        <stp>RTG_MOODY_LONG_TERM</stp>
        <stp>[1.Weekly Download.xlsm]Coded!R213C13</stp>
        <tr r="M213" s="14"/>
      </tp>
      <tp t="s">
        <v>4/6/2021</v>
        <stp/>
        <stp>##V3_BDPV12</stp>
        <stp>XS2347769833 Corp</stp>
        <stp>INT_ACC_DT</stp>
        <stp>[1.Weekly Download.xlsm]Coded!R204C47</stp>
        <tr r="AU204" s="14"/>
        <tr r="AU204" s="14"/>
        <tr r="AU204" s="14"/>
      </tp>
      <tp t="s">
        <v>25/3/2020</v>
        <stp/>
        <stp>##V3_BDPV12</stp>
        <stp>XS2143038334 Corp</stp>
        <stp>INT_ACC_DT</stp>
        <stp>[1.Weekly Download.xlsm]Coded!R305C47</stp>
        <tr r="AU305" s="14"/>
        <tr r="AU305" s="14"/>
        <tr r="AU305" s="14"/>
      </tp>
      <tp>
        <v>0.6</v>
        <stp/>
        <stp>##V3_BDPV12</stp>
        <stp>HK0000744802 Corp</stp>
        <stp>CPN</stp>
        <stp>[1.Weekly Download.xlsm]Coded!R185C51</stp>
        <tr r="AY185" s="14"/>
        <tr r="AY185" s="14"/>
      </tp>
      <tp t="s">
        <v>#N/A N/A</v>
        <stp/>
        <stp>##V3_BDPV12</stp>
        <stp>XS2345988211 Corp</stp>
        <stp>RTG_MOODY_LONG_TERM</stp>
        <stp>[1.Weekly Download.xlsm]Coded!R199C13</stp>
        <tr r="M199" s="14"/>
      </tp>
      <tp t="s">
        <v>Ca</v>
        <stp/>
        <stp>##V3_BDPV12</stp>
        <stp>XS2342908949 Corp</stp>
        <stp>RTG_MOODY_LONG_TERM</stp>
        <stp>[1.Weekly Download.xlsm]Coded!R220C13</stp>
        <tr r="M220" s="14"/>
        <tr r="M220" s="14"/>
      </tp>
      <tp t="s">
        <v>12/3/2021</v>
        <stp/>
        <stp>##V3_BDPV12</stp>
        <stp>XS2278537787 Corp</stp>
        <stp>INT_ACC_DT</stp>
        <stp>[1.Weekly Download.xlsm]Coded!R239C47</stp>
        <tr r="AU239" s="14"/>
        <tr r="AU239" s="14"/>
        <tr r="AU239" s="14"/>
      </tp>
      <tp t="s">
        <v>19/1/2021</v>
        <stp/>
        <stp>##V3_BDPV12</stp>
        <stp>XS2280638607 Corp</stp>
        <stp>INT_ACC_DT</stp>
        <stp>[1.Weekly Download.xlsm]Coded!R259C47</stp>
        <tr r="AU259" s="14"/>
        <tr r="AU259" s="14"/>
        <tr r="AU259" s="14"/>
      </tp>
      <tp t="s">
        <v>24/5/2021</v>
        <stp/>
        <stp>##V3_BDPV12</stp>
        <stp>XS2339960093 Corp</stp>
        <stp>INT_ACC_DT</stp>
        <stp>[1.Weekly Download.xlsm]Coded!R212C47</stp>
        <tr r="AU212" s="14"/>
        <tr r="AU212" s="14"/>
        <tr r="AU212" s="14"/>
      </tp>
      <tp t="s">
        <v>17/11/2021</v>
        <stp/>
        <stp>##V3_BDPV12</stp>
        <stp>XS2400120650 Corp</stp>
        <stp>INT_ACC_DT</stp>
        <stp>[1.Weekly Download.xlsm]Coded!R133C47</stp>
        <tr r="AU133" s="14"/>
        <tr r="AU133" s="14"/>
        <tr r="AU133" s="14"/>
      </tp>
      <tp>
        <v>2.8</v>
        <stp/>
        <stp>##V3_BDPV12</stp>
        <stp>HK0000744695 Corp</stp>
        <stp>CPN</stp>
        <stp>[1.Weekly Download.xlsm]Coded!R187C51</stp>
        <tr r="AY187" s="14"/>
        <tr r="AY187" s="14"/>
      </tp>
      <tp t="s">
        <v>#N/A N/A</v>
        <stp/>
        <stp>##V3_BDPV12</stp>
        <stp>XS2325858038 Corp</stp>
        <stp>RTG_SP_LT_FC_ISSUER_CREDIT</stp>
        <stp>[1.Weekly Download.xlsm]Coded!R226C15</stp>
        <tr r="O226" s="14"/>
      </tp>
      <tp t="s">
        <v>10/6/2021</v>
        <stp/>
        <stp>##V3_BDPV12</stp>
        <stp>XS2349205455 Corp</stp>
        <stp>INT_ACC_DT</stp>
        <stp>[1.Weekly Download.xlsm]Coded!R197C47</stp>
        <tr r="AU197" s="14"/>
        <tr r="AU197" s="14"/>
        <tr r="AU197" s="14"/>
      </tp>
      <tp t="s">
        <v>#N/A N/A</v>
        <stp/>
        <stp>##V3_BDPV12</stp>
        <stp>XS2249848719 Corp</stp>
        <stp>RTG_MOODY_LONG_TERM</stp>
        <stp>[1.Weekly Download.xlsm]Coded!R241C13</stp>
        <tr r="M241" s="14"/>
      </tp>
      <tp t="s">
        <v>#N/A N/A</v>
        <stp/>
        <stp>##V3_BDPV12</stp>
        <stp>3968 HK Equity</stp>
        <stp>RTG_MDY_LT_BANK_DEPOSITS</stp>
        <stp>[1.Weekly Download.xlsm]SBLC Bank!R8C5</stp>
        <tr r="E8" s="32"/>
      </tp>
      <tp t="s">
        <v>26/2/2020</v>
        <stp/>
        <stp>##V3_BDPV12</stp>
        <stp>XS2110675860 Corp</stp>
        <stp>INT_ACC_DT</stp>
        <stp>[1.Weekly Download.xlsm]Coded!R312C47</stp>
        <tr r="AU312" s="14"/>
        <tr r="AU312" s="14"/>
        <tr r="AU312" s="14"/>
      </tp>
      <tp t="s">
        <v>11/8/2020</v>
        <stp/>
        <stp>##V3_BDPV12</stp>
        <stp>XS2211674143 Corp</stp>
        <stp>INT_ACC_DT</stp>
        <stp>[1.Weekly Download.xlsm]Coded!R284C47</stp>
        <tr r="AU284" s="14"/>
        <tr r="AU284" s="14"/>
        <tr r="AU284" s="14"/>
      </tp>
      <tp t="s">
        <v>15/12/2021</v>
        <stp/>
        <stp>##V3_BDPV12</stp>
        <stp>XS2418777285 Corp</stp>
        <stp>INT_ACC_DT</stp>
        <stp>[1.Weekly Download.xlsm]Coded!R126C47</stp>
        <tr r="AU126" s="14"/>
        <tr r="AU126" s="14"/>
        <tr r="AU126" s="14"/>
      </tp>
      <tp t="s">
        <v>23/11/2021</v>
        <stp/>
        <stp>##V3_BDPV12</stp>
        <stp>XS2407007942 Corp</stp>
        <stp>INT_ACC_DT</stp>
        <stp>[1.Weekly Download.xlsm]Coded!R131C47</stp>
        <tr r="AU131" s="14"/>
        <tr r="AU131" s="14"/>
        <tr r="AU131" s="14"/>
      </tp>
      <tp>
        <v>1.33</v>
        <stp/>
        <stp>##V3_BDPV12</stp>
        <stp>HK0000814258 Corp</stp>
        <stp>CPN</stp>
        <stp>[1.Weekly Download.xlsm]Coded!R113C51</stp>
        <tr r="AY113" s="14"/>
        <tr r="AY113" s="14"/>
      </tp>
      <tp t="s">
        <v>2/3/2020</v>
        <stp/>
        <stp>##V3_BDPV12</stp>
        <stp>XS2123955952 Corp</stp>
        <stp>INT_ACC_DT</stp>
        <stp>[1.Weekly Download.xlsm]Coded!R310C47</stp>
        <tr r="AU310" s="14"/>
        <tr r="AU310" s="14"/>
        <tr r="AU310" s="14"/>
      </tp>
      <tp t="s">
        <v>23/3/2022</v>
        <stp/>
        <stp>##V3_BDPV12</stp>
        <stp>XS2456820690 Corp</stp>
        <stp>INT_ACC_DT</stp>
        <stp>[1.Weekly Download.xlsm]Coded!R110C47</stp>
        <tr r="AU110" s="14"/>
        <tr r="AU110" s="14"/>
        <tr r="AU110" s="14"/>
      </tp>
      <tp>
        <v>560000000</v>
        <stp/>
        <stp>##V3_BDPV12</stp>
        <stp>XS2287540053 Corp</stp>
        <stp>AMT_ISSUED</stp>
        <stp>[1.Weekly Download.xlsm]Coded!R210C53</stp>
        <tr r="BA210" s="14"/>
        <tr r="BA210" s="14"/>
      </tp>
      <tp t="s">
        <v>#N/A N/A</v>
        <stp/>
        <stp>##V3_BDPV12</stp>
        <stp>XS2298176988 Corp</stp>
        <stp>SPREAD_TO_TSY_ISSUE</stp>
        <stp>[1.Weekly Download.xlsm]Coded!R238C26</stp>
        <tr r="Z238" s="14"/>
      </tp>
      <tp>
        <v>200000000</v>
        <stp/>
        <stp>##V3_BDPV12</stp>
        <stp>XS2297020765 Corp</stp>
        <stp>AMT_ISSUED</stp>
        <stp>[1.Weekly Download.xlsm]Coded!R243C53</stp>
        <tr r="BA243" s="14"/>
        <tr r="BA243" s="14"/>
      </tp>
      <tp>
        <v>550000000</v>
        <stp/>
        <stp>##V3_BDPV12</stp>
        <stp>XS2297070190 Corp</stp>
        <stp>AMT_ISSUED</stp>
        <stp>[1.Weekly Download.xlsm]Coded!R240C53</stp>
        <tr r="BA240" s="14"/>
        <tr r="BA240" s="14"/>
      </tp>
      <tp>
        <v>253</v>
        <stp/>
        <stp>##V3_BDPV12</stp>
        <stp>XS2368569252 Corp</stp>
        <stp>FLT_SPREAD</stp>
        <stp>[1.Weekly Download.xlsm]Coded!R175C28</stp>
        <tr r="AB175" s="14"/>
        <tr r="AB175" s="14"/>
      </tp>
    </main>
    <main first="bofaddin.rtdserver">
      <tp t="s">
        <v>#N/A N/A</v>
        <stp/>
        <stp>BDS|2841518471799684262</stp>
        <tr r="AL248" s="14"/>
        <tr r="F248" s="14"/>
      </tp>
    </main>
    <main first="bloomberg.rtd">
      <tp>
        <v>300000000</v>
        <stp/>
        <stp>##V3_BDPV12</stp>
        <stp>XS2384610577 Corp</stp>
        <stp>AMT_ISSUED</stp>
        <stp>[1.Weekly Download.xlsm]Coded!R149C53</stp>
        <tr r="BA149" s="14"/>
        <tr r="BA149" s="14"/>
      </tp>
    </main>
    <main first="bofaddin.rtdserver">
      <tp t="s">
        <v>#N/A N/A</v>
        <stp/>
        <stp>BDS|9171990595080030249</stp>
        <tr r="AL17" s="14"/>
        <tr r="F17" s="14"/>
      </tp>
      <tp t="s">
        <v>#N/A N/A</v>
        <stp/>
        <stp>BDS|4397661392364665489</stp>
        <tr r="AS137" s="14"/>
      </tp>
      <tp t="s">
        <v>#N/A N/A</v>
        <stp/>
        <stp>BDH|1829479620068710418</stp>
        <tr r="O27" s="24"/>
        <tr r="O27" s="24"/>
      </tp>
    </main>
    <main first="bloomberg.rtd">
      <tp t="s">
        <v>#N/A N/A</v>
        <stp/>
        <stp>##V3_BDPV12</stp>
        <stp>XS2377688093 Corp</stp>
        <stp>SPREAD_TO_TSY_ISSUE</stp>
        <stp>[1.Weekly Download.xlsm]Coded!R141C26</stp>
        <tr r="Z141" s="14"/>
      </tp>
      <tp t="s">
        <v>#N/A Field Not Applicable</v>
        <stp/>
        <stp>##V3_BDPV12</stp>
        <stp>XS2390401524 Corp</stp>
        <stp>FLT_SPREAD</stp>
        <stp>[1.Weekly Download.xlsm]Coded!R129C28</stp>
        <tr r="AB129" s="14"/>
      </tp>
      <tp t="s">
        <v>#N/A Field Not Applicable</v>
        <stp/>
        <stp>##V3_BDPV12</stp>
        <stp>XS2320779213 Corp</stp>
        <stp>FLT_SPREAD</stp>
        <stp>[1.Weekly Download.xlsm]Coded!R217C28</stp>
        <tr r="AB217" s="14"/>
      </tp>
      <tp t="s">
        <v>#N/A Field Not Applicable</v>
        <stp/>
        <stp>##V3_BDPV12</stp>
        <stp>XS2199572111 Corp</stp>
        <stp>FLT_SPREAD</stp>
        <stp>[1.Weekly Download.xlsm]Coded!R297C28</stp>
        <tr r="AB297" s="14"/>
      </tp>
    </main>
    <main first="bofaddin.rtdserver">
      <tp t="s">
        <v>#N/A N/A</v>
        <stp/>
        <stp>BDH|1450968938206539602</stp>
        <tr r="D22" s="24"/>
      </tp>
    </main>
    <main first="bloomberg.rtd">
      <tp t="s">
        <v>#N/A Field Not Applicable</v>
        <stp/>
        <stp>##V3_BDPV12</stp>
        <stp>XS2320779213 Corp</stp>
        <stp>FLT_SPREAD</stp>
        <stp>[1.Weekly Download.xlsm]Coded!R118C28</stp>
        <tr r="AB118" s="14"/>
      </tp>
      <tp>
        <v>600000000</v>
        <stp/>
        <stp>##V3_BDPV12</stp>
        <stp>XS2280636494 Corp</stp>
        <stp>AMT_ISSUED</stp>
        <stp>[1.Weekly Download.xlsm]Coded!R242C53</stp>
        <tr r="BA242" s="14"/>
        <tr r="BA242" s="14"/>
      </tp>
    </main>
    <main first="bofaddin.rtdserver">
      <tp t="s">
        <v>#N/A N/A</v>
        <stp/>
        <stp>BDH|1974023129868680083</stp>
        <tr r="N22" s="24"/>
      </tp>
    </main>
    <main first="bloomberg.rtd">
      <tp>
        <v>470000000</v>
        <stp/>
        <stp>##V3_BDPV12</stp>
        <stp>XS2098347821 Corp</stp>
        <stp>AMT_ISSUED</stp>
        <stp>[1.Weekly Download.xlsm]Coded!R307C53</stp>
        <tr r="BA307" s="14"/>
        <tr r="BA307" s="14"/>
      </tp>
    </main>
    <main first="bofaddin.rtdserver">
      <tp t="s">
        <v>#N/A N/A</v>
        <stp/>
        <stp>BDS|8542350634147903406</stp>
        <tr r="AS213" s="14"/>
      </tp>
    </main>
    <main first="bloomberg.rtd">
      <tp t="s">
        <v>#N/A Field Not Applicable</v>
        <stp/>
        <stp>##V3_BDPV12</stp>
        <stp>XS2351320366 Corp</stp>
        <stp>FLT_SPREAD</stp>
        <stp>[1.Weekly Download.xlsm]Coded!R194C28</stp>
        <tr r="AB194" s="14"/>
      </tp>
      <tp>
        <v>200000000</v>
        <stp/>
        <stp>##V3_BDPV12</stp>
        <stp>XS2333523814 Corp</stp>
        <stp>AMT_ISSUED</stp>
        <stp>[1.Weekly Download.xlsm]Coded!R232C53</stp>
        <tr r="BA232" s="14"/>
        <tr r="BA232" s="14"/>
      </tp>
    </main>
    <main first="bofaddin.rtdserver">
      <tp t="s">
        <v>#N/A N/A</v>
        <stp/>
        <stp>BDS|7791787049608204762</stp>
        <tr r="AS305" s="14"/>
      </tp>
      <tp t="s">
        <v>#N/A N/A</v>
        <stp/>
        <stp>BDS|3768030082208614829</stp>
        <tr r="AS24" s="14"/>
        <tr r="AS36" s="14"/>
      </tp>
      <tp t="s">
        <v>#N/A N/A</v>
        <stp/>
        <stp>BDS|9623166102432941197</stp>
        <tr r="AS133" s="14"/>
      </tp>
    </main>
    <main first="bloomberg.rtd">
      <tp>
        <v>253</v>
        <stp/>
        <stp>##V3_BDPV12</stp>
        <stp>XS2368569252 Corp</stp>
        <stp>SPREAD_TO_TSY_ISSUE</stp>
        <stp>[1.Weekly Download.xlsm]Coded!R175C26</stp>
        <tr r="Z175" s="14"/>
        <tr r="Z175" s="14"/>
      </tp>
      <tp t="s">
        <v>#N/A Field Not Applicable</v>
        <stp/>
        <stp>##V3_BDPV12</stp>
        <stp>XS2469032630 Corp</stp>
        <stp>FLT_SPREAD</stp>
        <stp>[1.Weekly Download.xlsm]Coded!R107C28</stp>
        <tr r="AB107" s="14"/>
      </tp>
    </main>
    <main first="bofaddin.rtdserver">
      <tp t="s">
        <v>#N/A N/A</v>
        <stp/>
        <stp>BDS|6391118622428572663</stp>
        <tr r="AS313" s="14"/>
      </tp>
      <tp t="s">
        <v>#N/A N/A</v>
        <stp/>
        <stp>BDS|4009749187807173710</stp>
        <tr r="AS284" s="14"/>
      </tp>
      <tp t="s">
        <v>#N/A N/A</v>
        <stp/>
        <stp>BDS|2329883303360326185</stp>
        <tr r="AL131" s="14"/>
        <tr r="F131" s="14"/>
      </tp>
    </main>
    <main first="bloomberg.rtd">
      <tp t="s">
        <v>#N/A Field Not Applicable</v>
        <stp/>
        <stp>##V3_BDPV12</stp>
        <stp>XS2347623626 Corp</stp>
        <stp>FLT_SPREAD</stp>
        <stp>[1.Weekly Download.xlsm]Coded!R166C28</stp>
        <tr r="AB166" s="14"/>
      </tp>
      <tp>
        <v>2800000000</v>
        <stp/>
        <stp>##V3_BDPV12</stp>
        <stp>XS2238561281 Corp</stp>
        <stp>AMT_ISSUED</stp>
        <stp>[1.Weekly Download.xlsm]Coded!R269C53</stp>
        <tr r="BA269" s="14"/>
        <tr r="BA269" s="14"/>
      </tp>
      <tp>
        <v>500000000</v>
        <stp/>
        <stp>##V3_BDPV12</stp>
        <stp>XS2357034755 Corp</stp>
        <stp>AMT_ISSUED</stp>
        <stp>[1.Weekly Download.xlsm]Coded!R192C53</stp>
        <tr r="BA192" s="14"/>
        <tr r="BA192" s="14"/>
      </tp>
    </main>
    <main first="bofaddin.rtdserver">
      <tp t="s">
        <v>#N/A N/A</v>
        <stp/>
        <stp>BDS|9468642604823523711</stp>
        <tr r="AL149" s="14"/>
        <tr r="F149" s="14"/>
      </tp>
      <tp t="s">
        <v>#N/A N/A</v>
        <stp/>
        <stp>BDS|9038921013812477851</stp>
        <tr r="AL104" s="14"/>
        <tr r="F104" s="14"/>
      </tp>
    </main>
    <main first="bloomberg.rtd">
      <tp>
        <v>73</v>
        <stp/>
        <stp>##V3_BDPV12</stp>
        <stp>XS2379598175 Corp</stp>
        <stp>SPREAD_TO_TSY_ISSUE</stp>
        <stp>[1.Weekly Download.xlsm]Coded!R154C26</stp>
        <tr r="Z154" s="14"/>
        <tr r="Z154" s="14"/>
      </tp>
      <tp t="s">
        <v>#N/A Field Not Applicable</v>
        <stp/>
        <stp>##V3_BDPV12</stp>
        <stp>XS2176772031 Corp</stp>
        <stp>FLT_SPREAD</stp>
        <stp>[1.Weekly Download.xlsm]Coded!R299C28</stp>
        <tr r="AB299" s="14"/>
      </tp>
      <tp t="s">
        <v>#N/A Field Not Applicable</v>
        <stp/>
        <stp>##V3_BDPV12</stp>
        <stp>XS2357443410 Corp</stp>
        <stp>FLT_SPREAD</stp>
        <stp>[1.Weekly Download.xlsm]Coded!R170C28</stp>
        <tr r="AB170" s="14"/>
      </tp>
      <tp t="s">
        <v>10/6/2021</v>
        <stp/>
        <stp>##V3_BDPV12</stp>
        <stp>HK0000732815 Corp</stp>
        <stp>INT_ACC_DT</stp>
        <stp>[1.Weekly Download.xlsm]Coded!R200C47</stp>
        <tr r="AU200" s="14"/>
        <tr r="AU200" s="14"/>
        <tr r="AU200" s="14"/>
      </tp>
      <tp>
        <v>500000000</v>
        <stp/>
        <stp>##V3_BDPV12</stp>
        <stp>XS2208843503 Corp</stp>
        <stp>AMT_ISSUED</stp>
        <stp>[1.Weekly Download.xlsm]Coded!R286C53</stp>
        <tr r="BA286" s="14"/>
        <tr r="BA286" s="14"/>
      </tp>
      <tp>
        <v>200000000</v>
        <stp/>
        <stp>##V3_BDPV12</stp>
        <stp>XS2271104817 Corp</stp>
        <stp>AMT_ISSUED</stp>
        <stp>[1.Weekly Download.xlsm]Coded!R264C53</stp>
        <tr r="BA264" s="14"/>
        <tr r="BA264" s="14"/>
      </tp>
    </main>
    <main first="bofaddin.rtdserver">
      <tp t="s">
        <v>#N/A N/A</v>
        <stp/>
        <stp>BDS|7713358223585834887</stp>
        <tr r="AS138" s="14"/>
      </tp>
      <tp t="s">
        <v>#N/A N/A</v>
        <stp/>
        <stp>BDS|6866691498106061489</stp>
        <tr r="AS113" s="14"/>
      </tp>
      <tp t="s">
        <v>#N/A N/A</v>
        <stp/>
        <stp>BDS|9569700836876084029</stp>
        <tr r="AS135" s="14"/>
      </tp>
      <tp t="s">
        <v>#N/A N/A</v>
        <stp/>
        <stp>BDS|6655280284793244499</stp>
        <tr r="AL208" s="14"/>
        <tr r="F208" s="14"/>
      </tp>
    </main>
    <main first="bloomberg.rtd">
      <tp>
        <v>700000000</v>
        <stp/>
        <stp>##V3_BDPV12</stp>
        <stp>XS2208844493 Corp</stp>
        <stp>AMT_ISSUED</stp>
        <stp>[1.Weekly Download.xlsm]Coded!R287C53</stp>
        <tr r="BA287" s="14"/>
        <tr r="BA287" s="14"/>
      </tp>
      <tp>
        <v>400000000</v>
        <stp/>
        <stp>##V3_BDPV12</stp>
        <stp>XS2406547765 Corp</stp>
        <stp>AMT_ISSUED</stp>
        <stp>[1.Weekly Download.xlsm]Coded!R117C53</stp>
        <tr r="BA117" s="14"/>
        <tr r="BA117" s="14"/>
      </tp>
    </main>
    <main first="bofaddin.rtdserver">
      <tp t="s">
        <v>#N/A N/A</v>
        <stp/>
        <stp>BDS|4237839870002376243</stp>
        <tr r="AS38" s="14"/>
      </tp>
      <tp t="s">
        <v>#N/A N/A</v>
        <stp/>
        <stp>BDS|9145130036400749057</stp>
        <tr r="AS33" s="14"/>
        <tr r="AS33" s="14"/>
      </tp>
    </main>
    <main first="bloomberg.rtd">
      <tp>
        <v>210.4</v>
        <stp/>
        <stp>##V3_BDPV12</stp>
        <stp>XS2461766805 Corp</stp>
        <stp>FLT_SPREAD</stp>
        <stp>[1.Weekly Download.xlsm]Coded!R105C28</stp>
        <tr r="AB105" s="14"/>
        <tr r="AB105" s="14"/>
      </tp>
      <tp t="s">
        <v>#N/A Field Not Applicable</v>
        <stp/>
        <stp>##V3_BDPV12</stp>
        <stp>XS2384248790 Corp</stp>
        <stp>FLT_SPREAD</stp>
        <stp>[1.Weekly Download.xlsm]Coded!R155C28</stp>
        <tr r="AB155" s="14"/>
      </tp>
      <tp>
        <v>400000000</v>
        <stp/>
        <stp>##V3_BDPV12</stp>
        <stp>XS2455213590 Corp</stp>
        <stp>AMT_ISSUED</stp>
        <stp>[1.Weekly Download.xlsm]Coded!R111C53</stp>
        <tr r="BA111" s="14"/>
        <tr r="BA111" s="14"/>
      </tp>
      <tp>
        <v>300000000</v>
        <stp/>
        <stp>##V3_BDPV12</stp>
        <stp>XS2123956091 Corp</stp>
        <stp>AMT_ISSUED</stp>
        <stp>[1.Weekly Download.xlsm]Coded!R309C53</stp>
        <tr r="BA309" s="14"/>
        <tr r="BA309" s="14"/>
      </tp>
      <tp>
        <v>1000000000</v>
        <stp/>
        <stp>##V3_BDPV12</stp>
        <stp>XS2102904864 Corp</stp>
        <stp>AMT_ISSUED</stp>
        <stp>[1.Weekly Download.xlsm]Coded!R313C53</stp>
        <tr r="BA313" s="14"/>
        <tr r="BA313" s="14"/>
      </tp>
    </main>
    <main first="bofaddin.rtdserver">
      <tp t="s">
        <v>#N/A N/A</v>
        <stp/>
        <stp>BDS|8441317470066250104</stp>
        <tr r="AL271" s="14"/>
        <tr r="F271" s="14"/>
      </tp>
      <tp t="s">
        <v>#N/A N/A</v>
        <stp/>
        <stp>BDS|4797544984246381437</stp>
        <tr r="AS209" s="14"/>
      </tp>
    </main>
    <main first="bloomberg.rtd">
      <tp t="s">
        <v>#N/A Field Not Applicable</v>
        <stp/>
        <stp>##V3_BDPV12</stp>
        <stp>XS2228902255 Corp</stp>
        <stp>FLT_SPREAD</stp>
        <stp>[1.Weekly Download.xlsm]Coded!R249C28</stp>
        <tr r="AB249" s="14"/>
      </tp>
      <tp t="s">
        <v>#N/A Field Not Applicable</v>
        <stp/>
        <stp>##V3_BDPV12</stp>
        <stp>XS2228902255 Corp</stp>
        <stp>FLT_SPREAD</stp>
        <stp>[1.Weekly Download.xlsm]Coded!R261C28</stp>
        <tr r="AB261" s="14"/>
      </tp>
      <tp t="s">
        <v>13/7/2021</v>
        <stp/>
        <stp>##V3_BDPV12</stp>
        <stp>HK0000744802 Corp</stp>
        <stp>INT_ACC_DT</stp>
        <stp>[1.Weekly Download.xlsm]Coded!R185C47</stp>
        <tr r="AU185" s="14"/>
        <tr r="AU185" s="14"/>
        <tr r="AU185" s="14"/>
      </tp>
      <tp t="s">
        <v>#N/A Field Not Applicable</v>
        <stp/>
        <stp>##V3_BDPV12</stp>
        <stp>XS2290959860 Corp</stp>
        <stp>FLT_SPREAD</stp>
        <stp>[1.Weekly Download.xlsm]Coded!R251C28</stp>
        <tr r="AB251" s="14"/>
      </tp>
      <tp>
        <v>400000000</v>
        <stp/>
        <stp>##V3_BDPV12</stp>
        <stp>XS2413634572 Corp</stp>
        <stp>AMT_ISSUED</stp>
        <stp>[1.Weekly Download.xlsm]Coded!R122C53</stp>
        <tr r="BA122" s="14"/>
        <tr r="BA122" s="14"/>
      </tp>
      <tp>
        <v>300000000</v>
        <stp/>
        <stp>##V3_BDPV12</stp>
        <stp>XS2320304376 Corp</stp>
        <stp>AMT_ISSUED</stp>
        <stp>[1.Weekly Download.xlsm]Coded!R208C53</stp>
        <tr r="BA208" s="14"/>
        <tr r="BA208" s="14"/>
      </tp>
      <tp>
        <v>200000000</v>
        <stp/>
        <stp>##V3_BDPV12</stp>
        <stp>XS2223574380 Corp</stp>
        <stp>AMT_ISSUED</stp>
        <stp>[1.Weekly Download.xlsm]Coded!R281C53</stp>
        <tr r="BA281" s="14"/>
        <tr r="BA281" s="14"/>
      </tp>
    </main>
    <main first="bofaddin.rtdserver">
      <tp t="s">
        <v>#N/A N/A</v>
        <stp/>
        <stp>BDS|9755414370693133237</stp>
        <tr r="AL198" s="14"/>
        <tr r="F198" s="14"/>
      </tp>
      <tp t="s">
        <v>#N/A N/A</v>
        <stp/>
        <stp>BDH|7029071694813354646</stp>
        <tr r="D17" s="24"/>
        <tr r="M9" s="24"/>
      </tp>
      <tp t="s">
        <v>#N/A N/A</v>
        <stp/>
        <stp>BDH|8876664966387487484</stp>
        <tr r="F12" s="24"/>
        <tr r="F12" s="24"/>
      </tp>
    </main>
    <main first="bloomberg.rtd">
      <tp>
        <v>450000000</v>
        <stp/>
        <stp>##V3_BDPV12</stp>
        <stp>XS2471903331 Corp</stp>
        <stp>AMT_ISSUED</stp>
        <stp>[1.Weekly Download.xlsm]Coded!R100C53</stp>
        <tr r="BA100" s="14"/>
        <tr r="BA100" s="14"/>
      </tp>
    </main>
    <main first="bofaddin.rtdserver">
      <tp t="s">
        <v>#N/A N/A</v>
        <stp/>
        <stp>BDS|3839886360830369667</stp>
        <tr r="AL113" s="14"/>
        <tr r="F113" s="14"/>
      </tp>
    </main>
    <main first="bloomberg.rtd">
      <tp t="s">
        <v>#N/A N/A</v>
        <stp/>
        <stp>##V3_BDPV12</stp>
        <stp>7122986 CompanyID</stp>
        <stp>RTG_MDY_LC_CURR_ISSUER_RATING</stp>
        <stp>[1.Weekly Download.xlsm]Coded!R170C40</stp>
        <tr r="AN170" s="14"/>
        <tr r="AN170" s="14"/>
      </tp>
      <tp t="s">
        <v>N</v>
        <stp/>
        <stp>##V3_BDPV12</stp>
        <stp>XS2549299480 Corp</stp>
        <stp>GREEN_BOND_LOAN_INDICATOR</stp>
        <stp>[1.Weekly Download.xlsm]Coded!R80C55</stp>
        <tr r="BC80" s="14"/>
        <tr r="BC80" s="14"/>
      </tp>
      <tp t="s">
        <v>#N/A N/A</v>
        <stp/>
        <stp>##V3_BDPV12</stp>
        <stp>YGCZ CH Equity</stp>
        <stp>RTG_FITCH_LT_ISSUER_DEFAULT</stp>
        <stp>[1.Weekly Download.xlsm]Coded!R297C62</stp>
        <tr r="BJ297" s="14"/>
      </tp>
      <tp t="s">
        <v>百度</v>
        <stp/>
        <stp>##V3_BDPV12</stp>
        <stp>BIDU US Equity</stp>
        <stp>ISSUER</stp>
        <stp>[1.Weekly Download.xlsm]Coded!R165C37</stp>
        <tr r="AK165" s="14"/>
        <tr r="AK165" s="14"/>
      </tp>
      <tp t="s">
        <v>百度</v>
        <stp/>
        <stp>##V3_BDPV12</stp>
        <stp>BIDU US Equity</stp>
        <stp>ISSUER</stp>
        <stp>[1.Weekly Download.xlsm]Coded!R164C37</stp>
        <tr r="AK164" s="14"/>
        <tr r="AK164" s="14"/>
      </tp>
      <tp t="s">
        <v>交通银行/香港分行</v>
        <stp/>
        <stp>##V3_BDPV12</stp>
        <stp>BCMZ HK Equity</stp>
        <stp>ISSUER</stp>
        <stp>[1.Weekly Download.xlsm]Coded!R111C37</stp>
        <tr r="AK111" s="14"/>
        <tr r="AK111" s="14"/>
      </tp>
      <tp t="s">
        <v>交通银行/香港分行</v>
        <stp/>
        <stp>##V3_BDPV12</stp>
        <stp>BCMZ HK Equity</stp>
        <stp>ISSUER</stp>
        <stp>[1.Weekly Download.xlsm]Coded!R294C37</stp>
        <tr r="AK294" s="14"/>
        <tr r="AK294" s="14"/>
      </tp>
      <tp t="s">
        <v>交通银行/香港分行</v>
        <stp/>
        <stp>##V3_BDPV12</stp>
        <stp>BCMZ HK Equity</stp>
        <stp>ISSUER</stp>
        <stp>[1.Weekly Download.xlsm]Coded!R295C37</stp>
        <tr r="AK295" s="14"/>
        <tr r="AK295" s="14"/>
      </tp>
      <tp t="s">
        <v>交通银行/香港分行</v>
        <stp/>
        <stp>##V3_BDPV12</stp>
        <stp>BCMZ HK Equity</stp>
        <stp>ISSUER</stp>
        <stp>[1.Weekly Download.xlsm]Coded!R280C37</stp>
        <tr r="AK280" s="14"/>
        <tr r="AK280" s="14"/>
      </tp>
      <tp t="s">
        <v>交通银行/香港分行</v>
        <stp/>
        <stp>##V3_BDPV12</stp>
        <stp>BCMZ HK Equity</stp>
        <stp>ISSUER</stp>
        <stp>[1.Weekly Download.xlsm]Coded!R279C37</stp>
        <tr r="AK279" s="14"/>
        <tr r="AK279" s="14"/>
      </tp>
      <tp t="s">
        <v>BBB</v>
        <stp/>
        <stp>##V3_BDPV12</stp>
        <stp>600837 CH Equity</stp>
        <stp>RTG_SP_LT_FC_ISSUER_CREDIT</stp>
        <stp>[1.Weekly Download.xlsm]Coded!R41C23</stp>
        <tr r="W41" s="14"/>
        <tr r="W41" s="14"/>
        <tr r="W41" s="14"/>
      </tp>
      <tp t="s">
        <v>BBB</v>
        <stp/>
        <stp>##V3_BDPV12</stp>
        <stp>600837 CH Equity</stp>
        <stp>RTG_SP_LT_LC_ISSUER_CREDIT</stp>
        <stp>[1.Weekly Download.xlsm]Coded!R41C61</stp>
        <tr r="BI41" s="14"/>
        <tr r="BI41" s="14"/>
      </tp>
      <tp t="s">
        <v>#N/A N/A</v>
        <stp/>
        <stp>##V3_BDPV12</stp>
        <stp>XS2665495391 Corp</stp>
        <stp>FLOATER_FORMULA</stp>
        <stp>[1.Weekly Download.xlsm]Coded!R18C30</stp>
        <tr r="AD18" s="14"/>
      </tp>
      <tp>
        <v>100</v>
        <stp/>
        <stp>##V3_BDPV12</stp>
        <stp>XS2652417788 Corp</stp>
        <stp>ISSUE_PX</stp>
        <stp>[1.Weekly Download.xlsm]Coded!R22C54</stp>
        <tr r="BB22" s="14"/>
        <tr r="BB22" s="14"/>
      </tp>
      <tp>
        <v>700000000</v>
        <stp/>
        <stp>##V3_BDPV12</stp>
        <stp>US056752AU22 Corp</stp>
        <stp>AMT_ISSUED</stp>
        <stp>[1.Weekly Download.xlsm]Coded!R165C53</stp>
        <tr r="BA165" s="14"/>
        <tr r="BA165" s="14"/>
      </tp>
      <tp t="s">
        <v>#N/A N/A</v>
        <stp/>
        <stp>##V3_BDPV12</stp>
        <stp>XS2690707497 Corp</stp>
        <stp>RTG_MOODY_LONG_TERM</stp>
        <stp>[1.Weekly Download.xlsm]Coded!R8C13</stp>
        <tr r="M8" s="14"/>
      </tp>
      <tp t="s">
        <v>27/7/2023</v>
        <stp/>
        <stp>##V3_BDPV12</stp>
        <stp>XS2502241412 Corp</stp>
        <stp>MATURITY</stp>
        <stp>[1.Weekly Download.xlsm]Coded!R92C48</stp>
        <tr r="AV92" s="14"/>
        <tr r="AV92" s="14"/>
        <tr r="AV92" s="14"/>
      </tp>
      <tp t="s">
        <v>#N/A N/A</v>
        <stp/>
        <stp>##V3_BDPV12</stp>
        <stp>XS2587421681 Corp</stp>
        <stp>RTG_MDY_LT_CORP_FAMILY</stp>
        <stp>[1.Weekly Download.xlsm]Coded!R60C14</stp>
        <tr r="N60" s="14"/>
      </tp>
      <tp t="s">
        <v>27/12/2023</v>
        <stp/>
        <stp>##V3_BDPV12</stp>
        <stp>XS2641625137 Corp</stp>
        <stp>MATURITY</stp>
        <stp>[1.Weekly Download.xlsm]Coded!R30C48</stp>
        <tr r="AV30" s="14"/>
        <tr r="AV30" s="14"/>
        <tr r="AV30" s="14"/>
      </tp>
      <tp t="s">
        <v>#N/A N/A</v>
        <stp/>
        <stp>##V3_BDPV12</stp>
        <stp>XS2502807345 Corp</stp>
        <stp>RTG_MDY_LT_CORP_FAMILY</stp>
        <stp>[1.Weekly Download.xlsm]Coded!R88C14</stp>
        <tr r="N88" s="14"/>
      </tp>
      <tp t="s">
        <v>30/11/2025</v>
        <stp/>
        <stp>##V3_BDPV12</stp>
        <stp>XS2559584888 Corp</stp>
        <stp>MATURITY</stp>
        <stp>[1.Weekly Download.xlsm]Coded!R78C48</stp>
        <tr r="AV78" s="14"/>
        <tr r="AV78" s="14"/>
        <tr r="AV78" s="14"/>
      </tp>
      <tp t="s">
        <v>#N/A N/A</v>
        <stp/>
        <stp>##V3_BDPV12</stp>
        <stp>USG3065HAB71 Corp</stp>
        <stp>FIXED_REOFFER_SPRD_TO_GOVT_BENCH</stp>
        <stp>[1.Weekly Download.xlsm]Coded!R222C27</stp>
        <tr r="AA222" s="14"/>
      </tp>
      <tp t="s">
        <v>17/4/2026</v>
        <stp/>
        <stp>##V3_BDPV12</stp>
        <stp>XS2597408512 Corp</stp>
        <stp>MATURITY</stp>
        <stp>[1.Weekly Download.xlsm]Coded!R49C48</stp>
        <tr r="AV49" s="14"/>
        <tr r="AV49" s="14"/>
        <tr r="AV49" s="14"/>
      </tp>
      <tp t="s">
        <v>#N/A N/A</v>
        <stp/>
        <stp>##V3_BDPV12</stp>
        <stp>XS2618570068 Corp</stp>
        <stp>GUARANTOR_NAME</stp>
        <stp>[1.Weekly Download.xlsm]Coded!R36C44</stp>
        <tr r="AR36" s="14"/>
      </tp>
      <tp t="s">
        <v>#N/A N/A</v>
        <stp/>
        <stp>##V3_BDPV12</stp>
        <stp>XS2618570068 Corp</stp>
        <stp>GUARANTOR_NAME</stp>
        <stp>[1.Weekly Download.xlsm]Coded!R24C44</stp>
        <tr r="AR24" s="14"/>
      </tp>
      <tp t="s">
        <v>N</v>
        <stp/>
        <stp>##V3_BDPV12</stp>
        <stp>HK0000946829 Corp</stp>
        <stp>FLOATER</stp>
        <stp>[1.Weekly Download.xlsm]Coded!R13C29</stp>
        <tr r="AC13" s="14"/>
        <tr r="AC13" s="14"/>
      </tp>
      <tp t="s">
        <v>N</v>
        <stp/>
        <stp>##V3_BDPV12</stp>
        <stp>XS2648499007 Corp</stp>
        <stp>SUSTAINABILITY_BOND_IND</stp>
        <stp>[1.Weekly Download.xlsm]Coded!R23C56</stp>
        <tr r="BD23" s="14"/>
        <tr r="BD23" s="14"/>
      </tp>
      <tp t="s">
        <v>#N/A N/A</v>
        <stp/>
        <stp>##V3_BDPV12</stp>
        <stp>XS2537427473 Corp</stp>
        <stp>GUARANTOR_NAME</stp>
        <stp>[1.Weekly Download.xlsm]Coded!R85C44</stp>
        <tr r="AR85" s="14"/>
      </tp>
      <tp t="s">
        <v>21/9/2025</v>
        <stp/>
        <stp>##V3_BDPV12</stp>
        <stp>XS2527143833 Corp</stp>
        <stp>MATURITY</stp>
        <stp>[1.Weekly Download.xlsm]Coded!R86C48</stp>
        <tr r="AV86" s="14"/>
        <tr r="AV86" s="14"/>
        <tr r="AV86" s="14"/>
      </tp>
      <tp t="s">
        <v>#N/A N/A</v>
        <stp/>
        <stp>##V3_BDPV12</stp>
        <stp>XS2652417788 Corp</stp>
        <stp>RTG_MDY_LT_CORP_FAMILY</stp>
        <stp>[1.Weekly Download.xlsm]Coded!R22C14</stp>
        <tr r="N22" s="14"/>
      </tp>
      <tp t="s">
        <v>11/6/2024</v>
        <stp/>
        <stp>##V3_BDPV12</stp>
        <stp>XS2618570068 Corp</stp>
        <stp>MATURITY</stp>
        <stp>[1.Weekly Download.xlsm]Coded!R24C48</stp>
        <tr r="AV24" s="14"/>
        <tr r="AV24" s="14"/>
        <tr r="AV24" s="14"/>
      </tp>
      <tp t="s">
        <v>11/6/2024</v>
        <stp/>
        <stp>##V3_BDPV12</stp>
        <stp>XS2618570068 Corp</stp>
        <stp>MATURITY</stp>
        <stp>[1.Weekly Download.xlsm]Coded!R36C48</stp>
        <tr r="AV36" s="14"/>
        <tr r="AV36" s="14"/>
        <tr r="AV36" s="14"/>
      </tp>
      <tp>
        <v>8.5</v>
        <stp/>
        <stp>##V3_BDPV12</stp>
        <stp>XS2671498447 Corp</stp>
        <stp>CPN</stp>
        <stp>[1.Weekly Download.xlsm]Coded!R4C51</stp>
        <tr r="AY4" s="14"/>
        <tr r="AY4" s="14"/>
      </tp>
      <tp t="s">
        <v>#N/A N/A</v>
        <stp/>
        <stp>##V3_BDPV12</stp>
        <stp>XS2502241412 Corp</stp>
        <stp>GUARANTOR_NAME</stp>
        <stp>[1.Weekly Download.xlsm]Coded!R92C44</stp>
        <tr r="AR92" s="14"/>
      </tp>
      <tp>
        <v>100</v>
        <stp/>
        <stp>##V3_BDPV12</stp>
        <stp>XS2502812857 Corp</stp>
        <stp>ISSUE_PX</stp>
        <stp>[1.Weekly Download.xlsm]Coded!R89C54</stp>
        <tr r="BB89" s="14"/>
        <tr r="BB89" s="14"/>
      </tp>
      <tp t="s">
        <v>27/6/2026</v>
        <stp/>
        <stp>##V3_BDPV12</stp>
        <stp>XS2623993974 Corp</stp>
        <stp>MATURITY</stp>
        <stp>[1.Weekly Download.xlsm]Coded!R29C48</stp>
        <tr r="AV29" s="14"/>
        <tr r="AV29" s="14"/>
        <tr r="AV29" s="14"/>
      </tp>
      <tp t="s">
        <v>Xiamen Xiangyu Group Corp</v>
        <stp/>
        <stp>##V3_BDPV12</stp>
        <stp>XS2576128727 Corp</stp>
        <stp>GUARANTOR_NAME</stp>
        <stp>[1.Weekly Download.xlsm]Coded!R69C44</stp>
        <tr r="AR69" s="14"/>
        <tr r="AR69" s="14"/>
      </tp>
      <tp t="s">
        <v>#N/A N/A</v>
        <stp/>
        <stp>##V3_BDPV12</stp>
        <stp>HK0000939428 Corp</stp>
        <stp>RTG_MDY_ISSUER</stp>
        <stp>[1.Weekly Download.xlsm]Coded!R26C11</stp>
        <tr r="K26" s="14"/>
      </tp>
      <tp t="s">
        <v>NR</v>
        <stp/>
        <stp>##V3_BDPV12</stp>
        <stp>1054Z HK Equity</stp>
        <stp>RTG_SP_LT_LC_ISSUER_CREDIT</stp>
        <stp>[1.Weekly Download.xlsm]SBLC Bank!R7C7</stp>
        <tr r="G7" s="32"/>
        <tr r="G7" s="32"/>
      </tp>
      <tp t="s">
        <v>N</v>
        <stp/>
        <stp>##V3_BDPV12</stp>
        <stp>XS2661086483 Corp</stp>
        <stp>FLOATER</stp>
        <stp>[1.Weekly Download.xlsm]Coded!R15C29</stp>
        <tr r="AC15" s="14"/>
        <tr r="AC15" s="14"/>
      </tp>
      <tp t="s">
        <v>N</v>
        <stp/>
        <stp>##V3_BDPV12</stp>
        <stp>XS2671493562 Corp</stp>
        <stp>FLOATER</stp>
        <stp>[1.Weekly Download.xlsm]Coded!R12C29</stp>
        <tr r="AC12" s="14"/>
        <tr r="AC12" s="14"/>
      </tp>
      <tp t="s">
        <v>#N/A N/A</v>
        <stp/>
        <stp>##V3_BDPV12</stp>
        <stp>HK0000946829 Corp</stp>
        <stp>RTG_MDY_ISSUER</stp>
        <stp>[1.Weekly Download.xlsm]Coded!R13C11</stp>
        <tr r="K13" s="14"/>
      </tp>
      <tp t="s">
        <v>N</v>
        <stp/>
        <stp>##V3_BDPV12</stp>
        <stp>XS2597408512 Corp</stp>
        <stp>SOCIAL_BOND_IND</stp>
        <stp>[1.Weekly Download.xlsm]Coded!R49C57</stp>
        <tr r="BE49" s="14"/>
        <tr r="BE49" s="14"/>
      </tp>
      <tp t="s">
        <v>N</v>
        <stp/>
        <stp>##V3_BDPV12</stp>
        <stp>XS2584378025 Corp</stp>
        <stp>SOCIAL_BOND_IND</stp>
        <stp>[1.Weekly Download.xlsm]Coded!R63C57</stp>
        <tr r="BE63" s="14"/>
        <tr r="BE63" s="14"/>
      </tp>
      <tp t="s">
        <v>N</v>
        <stp/>
        <stp>##V3_BDPV12</stp>
        <stp>XS2463439690 Corp</stp>
        <stp>SOCIAL_BOND_IND</stp>
        <stp>[1.Weekly Download.xlsm]Coded!R99C57</stp>
        <tr r="BE99" s="14"/>
        <tr r="BE99" s="14"/>
      </tp>
      <tp t="s">
        <v>N</v>
        <stp/>
        <stp>##V3_BDPV12</stp>
        <stp>XS2573678435 Corp</stp>
        <stp>SOCIAL_BOND_IND</stp>
        <stp>[1.Weekly Download.xlsm]Coded!R57C57</stp>
        <tr r="BE57" s="14"/>
        <tr r="BE57" s="14"/>
      </tp>
      <tp t="s">
        <v>#N/A N/A</v>
        <stp/>
        <stp>##V3_BDPV12</stp>
        <stp>XS2648007495 Corp</stp>
        <stp>RTG_MDY_ISSUER</stp>
        <stp>[1.Weekly Download.xlsm]Coded!R25C11</stp>
        <tr r="K25" s="14"/>
      </tp>
      <tp t="s">
        <v>#N/A N/A</v>
        <stp/>
        <stp>##V3_BDPV12</stp>
        <stp>HK0000921020 Corp</stp>
        <stp>RTG_MDY_ISSUER</stp>
        <stp>[1.Weekly Download.xlsm]Coded!R43C11</stp>
        <tr r="K43" s="14"/>
      </tp>
      <tp t="s">
        <v>N</v>
        <stp/>
        <stp>##V3_BDPV12</stp>
        <stp>XS2499222771 Corp</stp>
        <stp>SOCIAL_BOND_IND</stp>
        <stp>[1.Weekly Download.xlsm]Coded!R95C57</stp>
        <tr r="BE95" s="14"/>
        <tr r="BE95" s="14"/>
      </tp>
      <tp t="s">
        <v>10/11/2020</v>
        <stp/>
        <stp>##V3_BDPV12</stp>
        <stp>XS2314498093 Corp</stp>
        <stp>INT_ACC_DT</stp>
        <stp>[1.Weekly Download.xlsm]Coded!R267C47</stp>
        <tr r="AU267" s="14"/>
        <tr r="AU267" s="14"/>
        <tr r="AU267" s="14"/>
      </tp>
      <tp t="s">
        <v>#N/A N/A</v>
        <stp/>
        <stp>##V3_BDPV12</stp>
        <stp>XS2378344456 Corp</stp>
        <stp>RTG_SP_LT_FC_ISSUER_CREDIT</stp>
        <stp>[1.Weekly Download.xlsm]Coded!R161C15</stp>
        <tr r="O161" s="14"/>
      </tp>
      <tp t="s">
        <v>#N/A N/A</v>
        <stp/>
        <stp>##V3_BDPV12</stp>
        <stp>XS2382158207 Corp</stp>
        <stp>RTG_SP_LT_FC_ISSUER_CREDIT</stp>
        <stp>[1.Weekly Download.xlsm]Coded!R153C15</stp>
        <tr r="O153" s="14"/>
      </tp>
      <tp t="s">
        <v>15/7/2021</v>
        <stp/>
        <stp>##V3_BDPV12</stp>
        <stp>XS2314498333 Corp</stp>
        <stp>INT_ACC_DT</stp>
        <stp>[1.Weekly Download.xlsm]Coded!R180C47</stp>
        <tr r="AU180" s="14"/>
        <tr r="AU180" s="14"/>
        <tr r="AU180" s="14"/>
      </tp>
      <tp t="s">
        <v>13/12/2021</v>
        <stp/>
        <stp>##V3_BDPV12</stp>
        <stp>XS2417388175 Corp</stp>
        <stp>INT_ACC_DT</stp>
        <stp>[1.Weekly Download.xlsm]Coded!R128C47</stp>
        <tr r="AU128" s="14"/>
        <tr r="AU128" s="14"/>
        <tr r="AU128" s="14"/>
      </tp>
      <tp t="s">
        <v>A3</v>
        <stp/>
        <stp>##V3_BDPV12</stp>
        <stp>XS2405793089 Corp</stp>
        <stp>RTG_MOODY_LONG_TERM</stp>
        <stp>[1.Weekly Download.xlsm]Coded!R132C13</stp>
        <tr r="M132" s="14"/>
        <tr r="M132" s="14"/>
      </tp>
      <tp t="s">
        <v>A2</v>
        <stp/>
        <stp>##V3_BDPV12</stp>
        <stp>3968 HK Equity</stp>
        <stp>RTG_MDY_FOREIGN_LT_BANK_DEPOSITS</stp>
        <stp>[1.Weekly Download.xlsm]SBLC Bank!R8C4</stp>
        <tr r="D8" s="32"/>
        <tr r="D8" s="32"/>
      </tp>
      <tp t="s">
        <v>#N/A N/A</v>
        <stp/>
        <stp>##V3_BDPV12</stp>
        <stp>XS2208275854 Corp</stp>
        <stp>RTG_SP_LT_FC_ISSUER_CREDIT</stp>
        <stp>[1.Weekly Download.xlsm]Coded!R290C15</stp>
        <tr r="O290" s="14"/>
      </tp>
      <tp t="s">
        <v>#N/A N/A</v>
        <stp/>
        <stp>##V3_BDPV12</stp>
        <stp>XS2417332389 Corp</stp>
        <stp>RTG_MOODY_LONG_TERM</stp>
        <stp>[1.Weekly Download.xlsm]Coded!R125C13</stp>
        <tr r="M125" s="14"/>
      </tp>
      <tp t="s">
        <v>A2</v>
        <stp/>
        <stp>##V3_BDPV12</stp>
        <stp>XS2327841057 Corp</stp>
        <stp>RTG_MOODY_LONG_TERM</stp>
        <stp>[1.Weekly Download.xlsm]Coded!R207C13</stp>
        <tr r="M207" s="14"/>
        <tr r="M207" s="14"/>
      </tp>
      <tp t="s">
        <v>A2</v>
        <stp/>
        <stp>##V3_BDPV12</stp>
        <stp>XS2251156563 Corp</stp>
        <stp>RTG_MOODY_LONG_TERM</stp>
        <stp>[1.Weekly Download.xlsm]Coded!R190C13</stp>
        <tr r="M190" s="14"/>
        <tr r="M190" s="14"/>
      </tp>
      <tp t="s">
        <v>#N/A N/A</v>
        <stp/>
        <stp>##V3_BDPV12</stp>
        <stp>XS2310752758 Corp</stp>
        <stp>RTG_MOODY_LONG_TERM</stp>
        <stp>[1.Weekly Download.xlsm]Coded!R237C13</stp>
        <tr r="M237" s="14"/>
      </tp>
      <tp t="s">
        <v>#N/A N/A</v>
        <stp/>
        <stp>##V3_BDPV12</stp>
        <stp>XS2270463255 Corp</stp>
        <stp>RTG_SP_LT_FC_ISSUER_CREDIT</stp>
        <stp>[1.Weekly Download.xlsm]Coded!R247C15</stp>
        <tr r="O247" s="14"/>
      </tp>
      <tp t="s">
        <v>Caa1</v>
        <stp/>
        <stp>##V3_BDPV12</stp>
        <stp>XS2343627712 Corp</stp>
        <stp>RTG_MOODY_LONG_TERM</stp>
        <stp>[1.Weekly Download.xlsm]Coded!R203C13</stp>
        <tr r="M203" s="14"/>
        <tr r="M203" s="14"/>
      </tp>
      <tp t="s">
        <v>Caa1</v>
        <stp/>
        <stp>##V3_BDPV12</stp>
        <stp>XS2343627712 Corp</stp>
        <stp>RTG_MOODY_LONG_TERM</stp>
        <stp>[1.Weekly Download.xlsm]Coded!R218C13</stp>
        <tr r="M218" s="14"/>
        <tr r="M218" s="14"/>
      </tp>
      <tp t="s">
        <v>#N/A N/A</v>
        <stp/>
        <stp>##V3_BDPV12</stp>
        <stp>XS2114327302 Corp</stp>
        <stp>RTG_SP_LT_FC_ISSUER_CREDIT</stp>
        <stp>[1.Weekly Download.xlsm]Coded!R316C15</stp>
        <tr r="O316" s="14"/>
      </tp>
      <tp t="s">
        <v>NR</v>
        <stp/>
        <stp>##V3_BDPV12</stp>
        <stp>XS2333154867 Corp</stp>
        <stp>RTG_SP_LT_FC_ISSUER_CREDIT</stp>
        <stp>[1.Weekly Download.xlsm]Coded!R216C15</stp>
        <tr r="O216" s="14"/>
        <tr r="O216" s="14"/>
      </tp>
      <tp t="s">
        <v>24/9/2021</v>
        <stp/>
        <stp>##V3_BDPV12</stp>
        <stp>XS2383434029 Corp</stp>
        <stp>INT_ACC_DT</stp>
        <stp>[1.Weekly Download.xlsm]Coded!R147C47</stp>
        <tr r="AU147" s="14"/>
        <tr r="AU147" s="14"/>
        <tr r="AU147" s="14"/>
      </tp>
      <tp t="s">
        <v>#N/A N/A</v>
        <stp/>
        <stp>##V3_BDPV12</stp>
        <stp>XS2206237260 Corp</stp>
        <stp>RTG_SP_LT_FC_ISSUER_CREDIT</stp>
        <stp>[1.Weekly Download.xlsm]Coded!R293C15</stp>
        <tr r="O293" s="14"/>
      </tp>
      <tp t="s">
        <v>28/6/2021</v>
        <stp/>
        <stp>##V3_BDPV12</stp>
        <stp>XS2353028298 Corp</stp>
        <stp>INT_ACC_DT</stp>
        <stp>[1.Weekly Download.xlsm]Coded!R193C47</stp>
        <tr r="AU193" s="14"/>
        <tr r="AU193" s="14"/>
        <tr r="AU193" s="14"/>
      </tp>
      <tp t="s">
        <v>#N/A N/A</v>
        <stp/>
        <stp>##V3_BDPV12</stp>
        <stp>XS2127824592 Corp</stp>
        <stp>RTG_SP_LT_FC_ISSUER_CREDIT</stp>
        <stp>[1.Weekly Download.xlsm]Coded!R277C15</stp>
        <tr r="O277" s="14"/>
      </tp>
      <tp t="s">
        <v>28/6/2021</v>
        <stp/>
        <stp>##V3_BDPV12</stp>
        <stp>XS2353028298 Corp</stp>
        <stp>INT_ACC_DT</stp>
        <stp>[1.Weekly Download.xlsm]Coded!R176C47</stp>
        <tr r="AU176" s="14"/>
        <tr r="AU176" s="14"/>
        <tr r="AU176" s="14"/>
      </tp>
      <tp t="s">
        <v>#N/A N/A</v>
        <stp/>
        <stp>##V3_BDPV12</stp>
        <stp>157912 CompanyID</stp>
        <stp>RTG_FITCH_LT_ISSUER_DEFAULT</stp>
        <stp>[1.Weekly Download.xlsm]Coded!R304C42</stp>
        <tr r="AP304" s="14"/>
        <tr r="AP304" s="14"/>
      </tp>
      <tp t="s">
        <v>#N/A N/A</v>
        <stp/>
        <stp>##V3_BDPV12</stp>
        <stp>XS2384202292 Corp</stp>
        <stp>RTG_SP_LT_FC_ISSUER_CREDIT</stp>
        <stp>[1.Weekly Download.xlsm]Coded!R148C15</stp>
        <tr r="O148" s="14"/>
      </tp>
      <tp t="s">
        <v>#N/A N/A</v>
        <stp/>
        <stp>##V3_BDPV12</stp>
        <stp>XS2334569774 Corp</stp>
        <stp>RTG_SP_LT_FC_ISSUER_CREDIT</stp>
        <stp>[1.Weekly Download.xlsm]Coded!R181C15</stp>
        <tr r="O181" s="14"/>
      </tp>
      <tp t="s">
        <v>#N/A N/A</v>
        <stp/>
        <stp>##V3_BDPV12</stp>
        <stp>XS2249847232 Corp</stp>
        <stp>RTG_MOODY_LONG_TERM</stp>
        <stp>[1.Weekly Download.xlsm]Coded!R270C13</stp>
        <tr r="M270" s="14"/>
      </tp>
      <tp t="s">
        <v>#N/A N/A</v>
        <stp/>
        <stp>##V3_BDPV12</stp>
        <stp>600926 CH Equity</stp>
        <stp>RTG_FITCH_LT_ISSUER_DEFAULT</stp>
        <stp>[1.Weekly Download.xlsm]SBLC Bank!R19C8</stp>
        <tr r="H19" s="32"/>
      </tp>
      <tp t="s">
        <v>(P)Baa1</v>
        <stp/>
        <stp>##V3_BDPV12</stp>
        <stp>XS2229091124 Corp</stp>
        <stp>RTG_MOODY_LONG_TERM</stp>
        <stp>[1.Weekly Download.xlsm]Coded!R274C13</stp>
        <tr r="M274" s="14"/>
        <tr r="M274" s="14"/>
      </tp>
      <tp t="s">
        <v>NR</v>
        <stp/>
        <stp>##V3_BDPV12</stp>
        <stp>XS2336348326 Corp</stp>
        <stp>RTG_SP_LT_FC_ISSUER_CREDIT</stp>
        <stp>[1.Weekly Download.xlsm]Coded!R227C15</stp>
        <tr r="O227" s="14"/>
        <tr r="O227" s="14"/>
      </tp>
      <tp t="s">
        <v>A3</v>
        <stp/>
        <stp>##V3_BDPV12</stp>
        <stp>XS2339960093 Corp</stp>
        <stp>RTG_MOODY_LONG_TERM</stp>
        <stp>[1.Weekly Download.xlsm]Coded!R212C13</stp>
        <tr r="M212" s="14"/>
        <tr r="M212" s="14"/>
      </tp>
      <tp t="s">
        <v>Baa1</v>
        <stp/>
        <stp>##V3_BDPV12</stp>
        <stp>XS2271104817 Corp</stp>
        <stp>RTG_MOODY_LONG_TERM</stp>
        <stp>[1.Weekly Download.xlsm]Coded!R264C13</stp>
        <tr r="M264" s="14"/>
        <tr r="M264" s="14"/>
      </tp>
      <tp t="s">
        <v>15/7/2021</v>
        <stp/>
        <stp>##V3_BDPV12</stp>
        <stp>XS2361280162 Corp</stp>
        <stp>INT_ACC_DT</stp>
        <stp>[1.Weekly Download.xlsm]Coded!R179C47</stp>
        <tr r="AU179" s="14"/>
        <tr r="AU179" s="14"/>
        <tr r="AU179" s="14"/>
      </tp>
      <tp t="s">
        <v>9/12/2020</v>
        <stp/>
        <stp>##V3_BDPV12</stp>
        <stp>XS2262783033 Corp</stp>
        <stp>INT_ACC_DT</stp>
        <stp>[1.Weekly Download.xlsm]Coded!R266C47</stp>
        <tr r="AU266" s="14"/>
        <tr r="AU266" s="14"/>
        <tr r="AU266" s="14"/>
      </tp>
      <tp t="s">
        <v>#N/A N/A</v>
        <stp/>
        <stp>##V3_BDPV12</stp>
        <stp>XS2378344456 Corp</stp>
        <stp>RTG_MOODY_LONG_TERM</stp>
        <stp>[1.Weekly Download.xlsm]Coded!R161C13</stp>
        <tr r="M161" s="14"/>
      </tp>
      <tp t="s">
        <v>#N/A N/A</v>
        <stp/>
        <stp>##V3_BDPV12</stp>
        <stp>XS2434390865 Corp</stp>
        <stp>RTG_MOODY_LONG_TERM</stp>
        <stp>[1.Weekly Download.xlsm]Coded!R116C13</stp>
        <tr r="M116" s="14"/>
      </tp>
      <tp t="s">
        <v>#N/A N/A</v>
        <stp/>
        <stp>##V3_BDPV12</stp>
        <stp>XS2180875077 Corp</stp>
        <stp>RTG_SP_LT_FC_ISSUER_CREDIT</stp>
        <stp>[1.Weekly Download.xlsm]Coded!R302C15</stp>
        <tr r="O302" s="14"/>
      </tp>
      <tp t="s">
        <v>21/2/2020</v>
        <stp/>
        <stp>##V3_BDPV12</stp>
        <stp>XS2102905168 Corp</stp>
        <stp>INT_ACC_DT</stp>
        <stp>[1.Weekly Download.xlsm]Coded!R314C47</stp>
        <tr r="AU314" s="14"/>
        <tr r="AU314" s="14"/>
        <tr r="AU314" s="14"/>
      </tp>
      <tp t="s">
        <v>4/6/2021</v>
        <stp/>
        <stp>##V3_BDPV12</stp>
        <stp>XS2348280962 Corp</stp>
        <stp>INT_ACC_DT</stp>
        <stp>[1.Weekly Download.xlsm]Coded!R206C47</stp>
        <tr r="AU206" s="14"/>
        <tr r="AU206" s="14"/>
        <tr r="AU206" s="14"/>
      </tp>
      <tp t="s">
        <v>#N/A N/A</v>
        <stp/>
        <stp>##V3_BDPV12</stp>
        <stp>XS2265235965 Corp</stp>
        <stp>RTG_MOODY_LONG_TERM</stp>
        <stp>[1.Weekly Download.xlsm]Coded!R257C13</stp>
        <tr r="M257" s="14"/>
      </tp>
      <tp t="s">
        <v>#N/A N/A</v>
        <stp/>
        <stp>##V3_BDPV12</stp>
        <stp>G2380160 Corp</stp>
        <stp>RTG_MOODY</stp>
        <stp>[1.Weekly Download.xlsm]Coded!R33C8</stp>
        <tr r="H33" s="14"/>
      </tp>
      <tp t="s">
        <v>#N/A N/A</v>
        <stp/>
        <stp>##V3_BDPV12</stp>
        <stp>XS2266935993 Corp</stp>
        <stp>RTG_MOODY_LONG_TERM</stp>
        <stp>[1.Weekly Download.xlsm]Coded!R169C13</stp>
        <tr r="M169" s="14"/>
      </tp>
      <tp t="s">
        <v>5/8/2021</v>
        <stp/>
        <stp>##V3_BDPV12</stp>
        <stp>XS2371893533 Corp</stp>
        <stp>INT_ACC_DT</stp>
        <stp>[1.Weekly Download.xlsm]Coded!R172C47</stp>
        <tr r="AU172" s="14"/>
        <tr r="AU172" s="14"/>
        <tr r="AU172" s="14"/>
      </tp>
      <tp t="s">
        <v>#N/A N/A</v>
        <stp/>
        <stp>##V3_BDPV12</stp>
        <stp>XS2347497906 Corp</stp>
        <stp>RTG_MOODY_LONG_TERM</stp>
        <stp>[1.Weekly Download.xlsm]Coded!R196C13</stp>
        <tr r="M196" s="14"/>
      </tp>
      <tp t="s">
        <v>#N/A N/A</v>
        <stp/>
        <stp>##V3_BDPV12</stp>
        <stp>XS2208843503 Corp</stp>
        <stp>RTG_MOODY_LONG_TERM</stp>
        <stp>[1.Weekly Download.xlsm]Coded!R286C13</stp>
        <tr r="M286" s="14"/>
      </tp>
      <tp t="s">
        <v>#N/A N/A</v>
        <stp/>
        <stp>##V3_BDPV12</stp>
        <stp>XS2387065134 Corp</stp>
        <stp>RTG_SP_LT_FC_ISSUER_CREDIT</stp>
        <stp>[1.Weekly Download.xlsm]Coded!R143C15</stp>
        <tr r="O143" s="14"/>
      </tp>
      <tp t="s">
        <v>#N/A N/A</v>
        <stp/>
        <stp>##V3_BDPV12</stp>
        <stp>XS2384248790 Corp</stp>
        <stp>SPREAD_TO_TSY_ISSUE</stp>
        <stp>[1.Weekly Download.xlsm]Coded!R155C26</stp>
        <tr r="Z155" s="14"/>
      </tp>
    </main>
    <main first="bofaddin.rtdserver">
      <tp t="s">
        <v>#N/A N/A</v>
        <stp/>
        <stp>BDS|2221458416992277195</stp>
        <tr r="AS142" s="14"/>
      </tp>
      <tp t="s">
        <v>#N/A N/A</v>
        <stp/>
        <stp>BDS|4430217088292135861</stp>
        <tr r="AS74" s="14"/>
        <tr r="AS74" s="14"/>
      </tp>
    </main>
    <main first="bloomberg.rtd">
      <tp t="s">
        <v>#N/A N/A</v>
        <stp/>
        <stp>##V3_BDPV12</stp>
        <stp>XS2341214059 Corp</stp>
        <stp>SPREAD_TO_TSY_ISSUE</stp>
        <stp>[1.Weekly Download.xlsm]Coded!R221C26</stp>
        <tr r="Z221" s="14"/>
      </tp>
    </main>
    <main first="bofaddin.rtdserver">
      <tp t="s">
        <v>#N/A N/A</v>
        <stp/>
        <stp>BDS|9072295677631367968</stp>
        <tr r="AL42" s="14"/>
        <tr r="F42" s="14"/>
      </tp>
    </main>
    <main first="bloomberg.rtd">
      <tp t="s">
        <v>#N/A Field Not Applicable</v>
        <stp/>
        <stp>##V3_BDPV12</stp>
        <stp>XS2377688093 Corp</stp>
        <stp>FLT_SPREAD</stp>
        <stp>[1.Weekly Download.xlsm]Coded!R141C28</stp>
        <tr r="AB141" s="14"/>
      </tp>
      <tp>
        <v>512000000</v>
        <stp/>
        <stp>##V3_BDPV12</stp>
        <stp>XS2295983410 Corp</stp>
        <stp>AMT_ISSUED</stp>
        <stp>[1.Weekly Download.xlsm]Coded!R248C53</stp>
        <tr r="BA248" s="14"/>
        <tr r="BA248" s="14"/>
      </tp>
      <tp t="s">
        <v>#N/A N/A</v>
        <stp/>
        <stp>##V3_BDPV12</stp>
        <stp>XS2382158207 Corp</stp>
        <stp>SPREAD_TO_TSY_ISSUE</stp>
        <stp>[1.Weekly Download.xlsm]Coded!R153C26</stp>
        <tr r="Z153" s="14"/>
      </tp>
      <tp t="s">
        <v>#N/A Field Not Applicable</v>
        <stp/>
        <stp>##V3_BDPV12</stp>
        <stp>XS2349739248 Corp</stp>
        <stp>FLT_SPREAD</stp>
        <stp>[1.Weekly Download.xlsm]Coded!R201C28</stp>
        <tr r="AB201" s="14"/>
      </tp>
      <tp t="s">
        <v>#N/A Field Not Applicable</v>
        <stp/>
        <stp>##V3_BDPV12</stp>
        <stp>XS2342499592 Corp</stp>
        <stp>FLT_SPREAD</stp>
        <stp>[1.Weekly Download.xlsm]Coded!R219C28</stp>
        <tr r="AB219" s="14"/>
      </tp>
    </main>
    <main first="bofaddin.rtdserver">
      <tp t="s">
        <v>#N/A N/A</v>
        <stp/>
        <stp>BDS|5204627877850653083</stp>
        <tr r="AS294" s="14"/>
      </tp>
      <tp t="s">
        <v>#N/A N/A</v>
        <stp/>
        <stp>BDS|1197579788871420938</stp>
        <tr r="AS223" s="14"/>
      </tp>
      <tp t="s">
        <v>#N/A N/A</v>
        <stp/>
        <stp>BDH|8179185381277116207</stp>
        <tr r="G22" s="24"/>
        <tr r="G22" s="24"/>
      </tp>
    </main>
    <main first="bloomberg.rtd">
      <tp>
        <v>500000000</v>
        <stp/>
        <stp>##V3_BDPV12</stp>
        <stp>XS2342908949 Corp</stp>
        <stp>AMT_ISSUED</stp>
        <stp>[1.Weekly Download.xlsm]Coded!R220C53</stp>
        <tr r="BA220" s="14"/>
        <tr r="BA220" s="14"/>
      </tp>
    </main>
    <main first="bofaddin.rtdserver">
      <tp t="s">
        <v>#N/A N/A</v>
        <stp/>
        <stp>BDS|4002625179286469718</stp>
        <tr r="AS164" s="14"/>
      </tp>
      <tp t="s">
        <v>#N/A N/A</v>
        <stp/>
        <stp>BDH|7088447931921283598</stp>
        <tr r="E11" s="24"/>
        <tr r="E11" s="24"/>
      </tp>
    </main>
    <main first="bloomberg.rtd">
      <tp>
        <v>110</v>
        <stp/>
        <stp>##V3_BDPV12</stp>
        <stp>XS2400120650 Corp</stp>
        <stp>SPREAD_TO_TSY_ISSUE</stp>
        <stp>[1.Weekly Download.xlsm]Coded!R133C26</stp>
        <tr r="Z133" s="14"/>
        <tr r="Z133" s="14"/>
      </tp>
      <tp t="s">
        <v>#N/A N/A</v>
        <stp/>
        <stp>##V3_BDPV12</stp>
        <stp>XS2275587090 Corp</stp>
        <stp>SPREAD_TO_TSY_ISSUE</stp>
        <stp>[1.Weekly Download.xlsm]Coded!R258C26</stp>
        <tr r="Z258" s="14"/>
      </tp>
      <tp t="s">
        <v>#N/A Field Not Applicable</v>
        <stp/>
        <stp>##V3_BDPV12</stp>
        <stp>XS2194192360 Corp</stp>
        <stp>FLT_SPREAD</stp>
        <stp>[1.Weekly Download.xlsm]Coded!R291C28</stp>
        <tr r="AB291" s="14"/>
      </tp>
    </main>
    <main first="bofaddin.rtdserver">
      <tp t="s">
        <v>#N/A N/A</v>
        <stp/>
        <stp>BDS|7059691863864595701</stp>
        <tr r="AL80" s="14"/>
        <tr r="AL80" s="14"/>
        <tr r="F80" s="14"/>
        <tr r="F80" s="14"/>
      </tp>
      <tp t="s">
        <v>#N/A N/A</v>
        <stp/>
        <stp>BDH|3947381848796022665</stp>
        <tr r="F18" s="24"/>
        <tr r="F18" s="24"/>
        <tr r="O10" s="24"/>
        <tr r="O10" s="24"/>
      </tp>
    </main>
    <main first="bloomberg.rtd">
      <tp t="s">
        <v>#N/A N/A</v>
        <stp/>
        <stp>##V3_BDPV12</stp>
        <stp>XS2291799778 Corp</stp>
        <stp>SPREAD_TO_TSY_ISSUE</stp>
        <stp>[1.Weekly Download.xlsm]Coded!R250C26</stp>
        <tr r="Z250" s="14"/>
      </tp>
      <tp>
        <v>110</v>
        <stp/>
        <stp>##V3_BDPV12</stp>
        <stp>XS2100650758 Corp</stp>
        <stp>SPREAD_TO_TSY_ISSUE</stp>
        <stp>[1.Weekly Download.xlsm]Coded!R317C26</stp>
        <tr r="Z317" s="14"/>
        <tr r="Z317" s="14"/>
      </tp>
      <tp t="s">
        <v>#N/A N/A</v>
        <stp/>
        <stp>##V3_BDPV12</stp>
        <stp>XS2322572459 Corp</stp>
        <stp>SPREAD_TO_TSY_ISSUE</stp>
        <stp>[1.Weekly Download.xlsm]Coded!R236C26</stp>
        <tr r="Z236" s="14"/>
      </tp>
      <tp t="s">
        <v>#N/A N/A</v>
        <stp/>
        <stp>##V3_BDPV12</stp>
        <stp>XS2280638607 Corp</stp>
        <stp>SPREAD_TO_TSY_ISSUE</stp>
        <stp>[1.Weekly Download.xlsm]Coded!R259C26</stp>
        <tr r="Z259" s="14"/>
      </tp>
      <tp t="s">
        <v>#N/A N/A</v>
        <stp/>
        <stp>##V3_BDPV12</stp>
        <stp>XS2125422290 Corp</stp>
        <stp>SPREAD_TO_TSY_ISSUE</stp>
        <stp>[1.Weekly Download.xlsm]Coded!R311C26</stp>
        <tr r="Z311" s="14"/>
      </tp>
      <tp t="s">
        <v>A+</v>
        <stp/>
        <stp>##V3_BDPV12</stp>
        <stp>HK0000744695 Corp</stp>
        <stp>RTG_SP_LT_FC_ISSUER_CREDIT</stp>
        <stp>[1.Weekly Download.xlsm]Coded!R187C15</stp>
        <tr r="O187" s="14"/>
        <tr r="O187" s="14"/>
      </tp>
      <tp>
        <v>230</v>
        <stp/>
        <stp>##V3_BDPV12</stp>
        <stp>XS2423359459 Corp</stp>
        <stp>FLT_SPREAD</stp>
        <stp>[1.Weekly Download.xlsm]Coded!R106C28</stp>
        <tr r="AB106" s="14"/>
        <tr r="AB106" s="14"/>
      </tp>
    </main>
    <main first="bofaddin.rtdserver">
      <tp t="s">
        <v>#N/A N/A</v>
        <stp/>
        <stp>BDS|3546226039697504176</stp>
        <tr r="AS246" s="14"/>
      </tp>
      <tp t="s">
        <v>#N/A N/A</v>
        <stp/>
        <stp>BDS|3288678312145996528</stp>
        <tr r="AS72" s="14"/>
      </tp>
      <tp t="s">
        <v>#N/A N/A</v>
        <stp/>
        <stp>BDS|6021544314496860044</stp>
        <tr r="AL306" s="14"/>
        <tr r="F306" s="14"/>
      </tp>
      <tp t="s">
        <v>#N/A N/A</v>
        <stp/>
        <stp>BDS|4985443917060086565</stp>
        <tr r="AL22" s="14"/>
        <tr r="F22" s="14"/>
      </tp>
      <tp t="s">
        <v>#N/A N/A</v>
        <stp/>
        <stp>BDH|3178451168231669466</stp>
        <tr r="M28" s="24"/>
        <tr r="Q21" s="24"/>
      </tp>
    </main>
    <main first="bloomberg.rtd">
      <tp t="s">
        <v>#N/A N/A</v>
        <stp/>
        <stp>##V3_BDPV12</stp>
        <stp>XS2361426559 Corp</stp>
        <stp>SPREAD_TO_TSY_ISSUE</stp>
        <stp>[1.Weekly Download.xlsm]Coded!R178C26</stp>
        <tr r="Z178" s="14"/>
      </tp>
      <tp>
        <v>75</v>
        <stp/>
        <stp>##V3_BDPV12</stp>
        <stp>XS2422522685 Corp</stp>
        <stp>SPREAD_TO_TSY_ISSUE</stp>
        <stp>[1.Weekly Download.xlsm]Coded!R120C26</stp>
        <tr r="Z120" s="14"/>
        <tr r="Z120" s="14"/>
      </tp>
      <tp>
        <v>145</v>
        <stp/>
        <stp>##V3_BDPV12</stp>
        <stp>XS2471127584 Corp</stp>
        <stp>SPREAD_TO_TSY_ISSUE</stp>
        <stp>[1.Weekly Download.xlsm]Coded!R104C26</stp>
        <tr r="Z104" s="14"/>
        <tr r="Z104" s="14"/>
      </tp>
      <tp>
        <v>600000000</v>
        <stp/>
        <stp>##V3_BDPV12</stp>
        <stp>XS2345988211 Corp</stp>
        <stp>AMT_ISSUED</stp>
        <stp>[1.Weekly Download.xlsm]Coded!R199C53</stp>
        <tr r="BA199" s="14"/>
        <tr r="BA199" s="14"/>
      </tp>
    </main>
    <main first="bofaddin.rtdserver">
      <tp t="s">
        <v>#N/A N/A</v>
        <stp/>
        <stp>BDS|3398361883165228996</stp>
        <tr r="F69" s="14"/>
      </tp>
      <tp t="s">
        <v>#N/A N/A</v>
        <stp/>
        <stp>BDS|5987070546542688738</stp>
        <tr r="AS306" s="14"/>
      </tp>
    </main>
    <main first="bloomberg.rtd">
      <tp>
        <v>150</v>
        <stp/>
        <stp>##V3_BDPV12</stp>
        <stp>XS2209330161 Corp</stp>
        <stp>SPREAD_TO_TSY_ISSUE</stp>
        <stp>[1.Weekly Download.xlsm]Coded!R288C26</stp>
        <tr r="Z288" s="14"/>
        <tr r="Z288" s="14"/>
      </tp>
      <tp>
        <v>225</v>
        <stp/>
        <stp>##V3_BDPV12</stp>
        <stp>XS2290959860 Corp</stp>
        <stp>SPREAD_TO_TSY_ISSUE</stp>
        <stp>[1.Weekly Download.xlsm]Coded!R251C26</stp>
        <tr r="Z251" s="14"/>
        <tr r="Z251" s="14"/>
      </tp>
      <tp>
        <v>500000000</v>
        <stp/>
        <stp>##V3_BDPV12</stp>
        <stp>XS2275587090 Corp</stp>
        <stp>AMT_ISSUED</stp>
        <stp>[1.Weekly Download.xlsm]Coded!R258C53</stp>
        <tr r="BA258" s="14"/>
        <tr r="BA258" s="14"/>
      </tp>
    </main>
    <main first="bofaddin.rtdserver">
      <tp t="s">
        <v>#N/A N/A</v>
        <stp/>
        <stp>BDS|3341402268721190488</stp>
        <tr r="AS219" s="14"/>
      </tp>
    </main>
    <main first="bloomberg.rtd">
      <tp>
        <v>650000000</v>
        <stp/>
        <stp>##V3_BDPV12</stp>
        <stp>XS2467774209 Corp</stp>
        <stp>AMT_ISSUED</stp>
        <stp>[1.Weekly Download.xlsm]Coded!R103C53</stp>
        <tr r="BA103" s="14"/>
        <tr r="BA103" s="14"/>
      </tp>
      <tp>
        <v>800000000</v>
        <stp/>
        <stp>##V3_BDPV12</stp>
        <stp>XS2227193211 Corp</stp>
        <stp>AMT_ISSUED</stp>
        <stp>[1.Weekly Download.xlsm]Coded!R279C53</stp>
        <tr r="BA279" s="14"/>
        <tr r="BA279" s="14"/>
      </tp>
    </main>
    <main first="bofaddin.rtdserver">
      <tp t="s">
        <v>#N/A N/A</v>
        <stp/>
        <stp>BDS|8555502773246357869</stp>
        <tr r="AL72" s="14"/>
        <tr r="F72" s="14"/>
      </tp>
      <tp t="s">
        <v>#N/A N/A</v>
        <stp/>
        <stp>BDS|5375311756157113064</stp>
        <tr r="AS233" s="14"/>
      </tp>
    </main>
    <main first="bloomberg.rtd">
      <tp>
        <v>210.4</v>
        <stp/>
        <stp>##V3_BDPV12</stp>
        <stp>XS2461766805 Corp</stp>
        <stp>SPREAD_TO_TSY_ISSUE</stp>
        <stp>[1.Weekly Download.xlsm]Coded!R105C26</stp>
        <tr r="Z105" s="14"/>
        <tr r="Z105" s="14"/>
      </tp>
      <tp t="s">
        <v>#N/A N/A</v>
        <stp/>
        <stp>##V3_BDPV12</stp>
        <stp>XS2228902255 Corp</stp>
        <stp>SPREAD_TO_TSY_ISSUE</stp>
        <stp>[1.Weekly Download.xlsm]Coded!R261C26</stp>
        <tr r="Z261" s="14"/>
      </tp>
      <tp t="s">
        <v>#N/A N/A</v>
        <stp/>
        <stp>##V3_BDPV12</stp>
        <stp>XS2228902255 Corp</stp>
        <stp>SPREAD_TO_TSY_ISSUE</stp>
        <stp>[1.Weekly Download.xlsm]Coded!R249C26</stp>
        <tr r="Z249" s="14"/>
      </tp>
      <tp t="s">
        <v>#N/A Field Not Applicable</v>
        <stp/>
        <stp>##V3_BDPV12</stp>
        <stp>XS2346930428 Corp</stp>
        <stp>FLT_SPREAD</stp>
        <stp>[1.Weekly Download.xlsm]Coded!R205C28</stp>
        <tr r="AB205" s="14"/>
      </tp>
      <tp t="s">
        <v>#N/A Field Not Applicable</v>
        <stp/>
        <stp>##V3_BDPV12</stp>
        <stp>XS2429785954 Corp</stp>
        <stp>FLT_SPREAD</stp>
        <stp>[1.Weekly Download.xlsm]Coded!R119C28</stp>
        <tr r="AB119" s="14"/>
      </tp>
      <tp t="s">
        <v>#N/A N/A</v>
        <stp/>
        <stp>##V3_BDPV12</stp>
        <stp>XS2333523814 Corp</stp>
        <stp>SPREAD_TO_TSY_ISSUE</stp>
        <stp>[1.Weekly Download.xlsm]Coded!R232C26</stp>
        <tr r="Z232" s="14"/>
      </tp>
      <tp>
        <v>85</v>
        <stp/>
        <stp>##V3_BDPV12</stp>
        <stp>XS2379487189 Corp</stp>
        <stp>SPREAD_TO_TSY_ISSUE</stp>
        <stp>[1.Weekly Download.xlsm]Coded!R159C26</stp>
        <tr r="Z159" s="14"/>
        <tr r="Z159" s="14"/>
      </tp>
      <tp t="s">
        <v>#N/A Field Not Applicable</v>
        <stp/>
        <stp>##V3_BDPV12</stp>
        <stp>XS2447552089 Corp</stp>
        <stp>FLT_SPREAD</stp>
        <stp>[1.Weekly Download.xlsm]Coded!R101C28</stp>
        <tr r="AB101" s="14"/>
      </tp>
      <tp t="s">
        <v>#N/A Field Not Applicable</v>
        <stp/>
        <stp>##V3_BDPV12</stp>
        <stp>XS2314627089 Corp</stp>
        <stp>FLT_SPREAD</stp>
        <stp>[1.Weekly Download.xlsm]Coded!R174C28</stp>
        <tr r="AB174" s="14"/>
      </tp>
    </main>
    <main first="bofaddin.rtdserver">
      <tp t="s">
        <v>#N/A N/A</v>
        <stp/>
        <stp>BDS|6178479048102638091</stp>
        <tr r="AS297" s="14"/>
      </tp>
      <tp t="s">
        <v>#N/A N/A</v>
        <stp/>
        <stp>BDS|7111447924333285628</stp>
        <tr r="AL196" s="14"/>
        <tr r="F196" s="14"/>
      </tp>
      <tp t="s">
        <v>#N/A N/A</v>
        <stp/>
        <stp>BDH|2891516630878984815</stp>
        <tr r="G7" s="24"/>
        <tr r="G7" s="24"/>
      </tp>
    </main>
    <main first="bloomberg.rtd">
      <tp>
        <v>500000000</v>
        <stp/>
        <stp>##V3_BDPV12</stp>
        <stp>XS2403477099 Corp</stp>
        <stp>AMT_ISSUED</stp>
        <stp>[1.Weekly Download.xlsm]Coded!R135C53</stp>
        <tr r="BA135" s="14"/>
        <tr r="BA135" s="14"/>
      </tp>
      <tp t="s">
        <v>#N/A Field Not Applicable</v>
        <stp/>
        <stp>##V3_BDPV12</stp>
        <stp>XS2361426559 Corp</stp>
        <stp>FLT_SPREAD</stp>
        <stp>[1.Weekly Download.xlsm]Coded!R178C28</stp>
        <tr r="AB178" s="14"/>
      </tp>
      <tp>
        <v>100000000</v>
        <stp/>
        <stp>##V3_BDPV12</stp>
        <stp>XS2422384946 Corp</stp>
        <stp>AMT_ISSUED</stp>
        <stp>[1.Weekly Download.xlsm]Coded!R121C53</stp>
        <tr r="BA121" s="14"/>
        <tr r="BA121" s="14"/>
      </tp>
    </main>
    <main first="bofaddin.rtdserver">
      <tp t="s">
        <v>#N/A N/A</v>
        <stp/>
        <stp>BDS|1358639134117033731</stp>
        <tr r="AS7" s="14"/>
        <tr r="AS7" s="14"/>
      </tp>
      <tp t="s">
        <v>#N/A N/A</v>
        <stp/>
        <stp>BDS|3604032632114026001</stp>
        <tr r="AL120" s="14"/>
        <tr r="F120" s="14"/>
      </tp>
      <tp t="s">
        <v>#N/A N/A</v>
        <stp/>
        <stp>BDH|9654245174529941189</stp>
        <tr r="P35" s="24"/>
        <tr r="P35" s="24"/>
      </tp>
    </main>
    <main first="bloomberg.rtd">
      <tp>
        <v>85</v>
        <stp/>
        <stp>##V3_BDPV12</stp>
        <stp>XS2405490850 Corp</stp>
        <stp>SPREAD_TO_TSY_ISSUE</stp>
        <stp>[1.Weekly Download.xlsm]Coded!R134C26</stp>
        <tr r="Z134" s="14"/>
        <tr r="Z134" s="14"/>
      </tp>
      <tp t="s">
        <v>17/2/2022</v>
        <stp/>
        <stp>##V3_BDPV12</stp>
        <stp>HK0000814258 Corp</stp>
        <stp>INT_ACC_DT</stp>
        <stp>[1.Weekly Download.xlsm]Coded!R113C47</stp>
        <tr r="AU113" s="14"/>
        <tr r="AU113" s="14"/>
        <tr r="AU113" s="14"/>
      </tp>
      <tp t="s">
        <v>#N/A Field Not Applicable</v>
        <stp/>
        <stp>##V3_BDPV12</stp>
        <stp>XS2434390865 Corp</stp>
        <stp>FLT_SPREAD</stp>
        <stp>[1.Weekly Download.xlsm]Coded!R116C28</stp>
        <tr r="AB116" s="14"/>
      </tp>
      <tp>
        <v>160000000</v>
        <stp/>
        <stp>##V3_BDPV12</stp>
        <stp>XS2144033078 Corp</stp>
        <stp>AMT_ISSUED</stp>
        <stp>[1.Weekly Download.xlsm]Coded!R300C53</stp>
        <tr r="BA300" s="14"/>
        <tr r="BA300" s="14"/>
      </tp>
      <tp t="s">
        <v>#N/A N/A</v>
        <stp/>
        <stp>##V3_BDPV12</stp>
        <stp>XS2349744594 Corp</stp>
        <stp>SPREAD_TO_TSY_ISSUE</stp>
        <stp>[1.Weekly Download.xlsm]Coded!R198C26</stp>
        <tr r="Z198" s="14"/>
      </tp>
      <tp t="s">
        <v>#N/A N/A</v>
        <stp/>
        <stp>##V3_BDPV12</stp>
        <stp>XS2278537787 Corp</stp>
        <stp>SPREAD_TO_TSY_ISSUE</stp>
        <stp>[1.Weekly Download.xlsm]Coded!R239C26</stp>
        <tr r="Z239" s="14"/>
      </tp>
    </main>
    <main first="bofaddin.rtdserver">
      <tp t="s">
        <v>#N/A N/A</v>
        <stp/>
        <stp>BDH|5613290715611911364</stp>
        <tr r="L17" s="17"/>
      </tp>
    </main>
    <main first="bloomberg.rtd">
      <tp t="s">
        <v>Y</v>
        <stp/>
        <stp>##V3_BDPV12</stp>
        <stp>XS2677539541 Corp</stp>
        <stp>GREEN_BOND_LOAN_INDICATOR</stp>
        <stp>[1.Weekly Download.xlsm]Coded!R11C55</stp>
        <tr r="BC11" s="14"/>
        <tr r="BC11" s="14"/>
      </tp>
      <tp t="s">
        <v>N</v>
        <stp/>
        <stp>##V3_BDPV12</stp>
        <stp>XS2597408512 Corp</stp>
        <stp>GREEN_BOND_LOAN_INDICATOR</stp>
        <stp>[1.Weekly Download.xlsm]Coded!R49C55</stp>
        <tr r="BC49" s="14"/>
        <tr r="BC49" s="14"/>
      </tp>
      <tp t="s">
        <v>N</v>
        <stp/>
        <stp>##V3_BDPV12</stp>
        <stp>XS2547520531 Corp</stp>
        <stp>GREEN_BOND_LOAN_INDICATOR</stp>
        <stp>[1.Weekly Download.xlsm]Coded!R79C55</stp>
        <tr r="BC79" s="14"/>
        <tr r="BC79" s="14"/>
      </tp>
      <tp t="s">
        <v>#N/A N/A</v>
        <stp/>
        <stp>##V3_BDPV12</stp>
        <stp>XS2681919762 Corp</stp>
        <stp>RTG_MDY_ISSUER</stp>
        <stp>[1.Weekly Download.xlsm]Coded!R3C11</stp>
        <tr r="K3" s="14"/>
      </tp>
      <tp t="s">
        <v>A2</v>
        <stp/>
        <stp>##V3_BDPV12</stp>
        <stp>20204333 CompanyID</stp>
        <stp>RTG_MDY_LC_CURR_ISSUER_RATING</stp>
        <stp>[1.Weekly Download.xlsm]Coded!R75C40</stp>
        <tr r="AN75" s="14"/>
        <tr r="AN75" s="14"/>
        <tr r="AN75" s="14"/>
      </tp>
      <tp t="s">
        <v>UW</v>
        <stp/>
        <stp>##V3_BDPV12</stp>
        <stp>BIDU US Equity</stp>
        <stp>EQY_PRIM_SECURITY_PRIM_EXCH</stp>
        <stp>[1.Weekly Download.xlsm]Coded!R165C35</stp>
        <tr r="AI165" s="14"/>
        <tr r="AI165" s="14"/>
      </tp>
      <tp t="s">
        <v>UW</v>
        <stp/>
        <stp>##V3_BDPV12</stp>
        <stp>BIDU US Equity</stp>
        <stp>EQY_PRIM_SECURITY_PRIM_EXCH</stp>
        <stp>[1.Weekly Download.xlsm]Coded!R164C35</stp>
        <tr r="AI164" s="14"/>
        <tr r="AI164" s="14"/>
      </tp>
      <tp t="s">
        <v>#N/A N/A</v>
        <stp/>
        <stp>##V3_BDPV12</stp>
        <stp>CCBZ HK Equity</stp>
        <stp>RTG_FITCH_LT_ISSUER_DEFAULT</stp>
        <stp>[1.Weekly Download.xlsm]Coded!R144C24</stp>
        <tr r="X144" s="14"/>
        <tr r="X144" s="14"/>
      </tp>
      <tp t="s">
        <v>A3</v>
        <stp/>
        <stp>##V3_BDPV12</stp>
        <stp>US056752AV05 Corp</stp>
        <stp>RTG_MOODY</stp>
        <stp>[1.Weekly Download.xlsm]Coded!R164C8</stp>
        <tr r="H164" s="14"/>
        <tr r="H164" s="14"/>
      </tp>
      <tp t="s">
        <v>#N/A N/A</v>
        <stp/>
        <stp>##V3_BDPV12</stp>
        <stp>CMSHKZ HK Equity</stp>
        <stp>RTG_SP_LT_FC_ISSUER_CREDIT</stp>
        <stp>[1.Weekly Download.xlsm]Coded!R152C23</stp>
        <tr r="W152" s="14"/>
        <tr r="W152" s="14"/>
      </tp>
      <tp t="s">
        <v>WR</v>
        <stp/>
        <stp>##V3_BDPV12</stp>
        <stp>20989511 CompanyID</stp>
        <stp>RTG_MDY_LC_CURR_ISSUER_RATING</stp>
        <stp>[1.Weekly Download.xlsm]Coded!R224C40</stp>
        <tr r="AN224" s="14"/>
        <tr r="AN224" s="14"/>
        <tr r="AN224" s="14"/>
      </tp>
      <tp t="s">
        <v>A</v>
        <stp/>
        <stp>##V3_BDPV12</stp>
        <stp>CJSXGZ CH Equity</stp>
        <stp>RTG_SP_LT_FC_ISSUER_CREDIT</stp>
        <stp>[1.Weekly Download.xlsm]Coded!R276C23</stp>
        <tr r="W276" s="14"/>
        <tr r="W276" s="14"/>
        <tr r="W276" s="14"/>
      </tp>
      <tp t="s">
        <v>A</v>
        <stp/>
        <stp>##V3_BDPV12</stp>
        <stp>CJSXGZ CH Equity</stp>
        <stp>RTG_SP_LT_FC_ISSUER_CREDIT</stp>
        <stp>[1.Weekly Download.xlsm]Coded!R275C23</stp>
        <tr r="W275" s="14"/>
        <tr r="W275" s="14"/>
        <tr r="W275" s="14"/>
      </tp>
      <tp t="s">
        <v>A</v>
        <stp/>
        <stp>##V3_BDPV12</stp>
        <stp>CJSXGZ CH Equity</stp>
        <stp>RTG_SP_LT_LC_ISSUER_CREDIT</stp>
        <stp>[1.Weekly Download.xlsm]Coded!R276C61</stp>
        <tr r="BI276" s="14"/>
        <tr r="BI276" s="14"/>
      </tp>
      <tp t="s">
        <v>A</v>
        <stp/>
        <stp>##V3_BDPV12</stp>
        <stp>CJSXGZ CH Equity</stp>
        <stp>RTG_SP_LT_LC_ISSUER_CREDIT</stp>
        <stp>[1.Weekly Download.xlsm]Coded!R275C61</stp>
        <tr r="BI275" s="14"/>
        <tr r="BI275" s="14"/>
      </tp>
      <tp t="s">
        <v>NR</v>
        <stp/>
        <stp>##V3_BDPV12</stp>
        <stp>FJSUNZ CH Equity</stp>
        <stp>RTG_SP_LT_FC_ISSUER_CREDIT</stp>
        <stp>[1.Weekly Download.xlsm]Coded!R267C23</stp>
        <tr r="W267" s="14"/>
        <tr r="W267" s="14"/>
        <tr r="W267" s="14"/>
      </tp>
      <tp t="s">
        <v>NR</v>
        <stp/>
        <stp>##V3_BDPV12</stp>
        <stp>FJSUNZ CH Equity</stp>
        <stp>RTG_SP_LT_FC_ISSUER_CREDIT</stp>
        <stp>[1.Weekly Download.xlsm]Coded!R281C23</stp>
        <tr r="W281" s="14"/>
        <tr r="W281" s="14"/>
        <tr r="W281" s="14"/>
      </tp>
      <tp t="s">
        <v>BBB+</v>
        <stp/>
        <stp>##V3_BDPV12</stp>
        <stp>601688 CH Equity</stp>
        <stp>RTG_SP_LT_FC_ISSUER_CREDIT</stp>
        <stp>[1.Weekly Download.xlsm]Coded!R20C23</stp>
        <tr r="W20" s="14"/>
        <tr r="W20" s="14"/>
        <tr r="W20" s="14"/>
      </tp>
      <tp t="s">
        <v>BBB+</v>
        <stp/>
        <stp>##V3_BDPV12</stp>
        <stp>601688 CH Equity</stp>
        <stp>RTG_SP_LT_LC_ISSUER_CREDIT</stp>
        <stp>[1.Weekly Download.xlsm]Coded!R20C61</stp>
        <tr r="BI20" s="14"/>
        <tr r="BI20" s="14"/>
      </tp>
      <tp t="s">
        <v>BBB+</v>
        <stp/>
        <stp>##V3_BDPV12</stp>
        <stp>601818 CH Equity</stp>
        <stp>RTG_SP_LT_LC_ISSUER_CREDIT</stp>
        <stp>[1.Weekly Download.xlsm]Coded!R61C61</stp>
        <tr r="BI61" s="14"/>
        <tr r="BI61" s="14"/>
      </tp>
      <tp>
        <v>5.9</v>
        <stp/>
        <stp>##V3_BDPV12</stp>
        <stp>XS2681919762 Corp</stp>
        <stp>CPN</stp>
        <stp>[1.Weekly Download.xlsm]Coded!R3C51</stp>
        <tr r="AY3" s="14"/>
        <tr r="AY3" s="14"/>
      </tp>
      <tp t="s">
        <v>N</v>
        <stp/>
        <stp>##V3_BDPV12</stp>
        <stp>HK0000921020 Corp</stp>
        <stp>FLOATER</stp>
        <stp>[1.Weekly Download.xlsm]Coded!R43C29</stp>
        <tr r="AC43" s="14"/>
        <tr r="AC43" s="14"/>
      </tp>
      <tp t="s">
        <v>#N/A N/A</v>
        <stp/>
        <stp>##V3_BDPV12</stp>
        <stp>XS2537427473 Corp</stp>
        <stp>RTG_MDY_LT_CORP_FAMILY</stp>
        <stp>[1.Weekly Download.xlsm]Coded!R85C14</stp>
        <tr r="N85" s="14"/>
      </tp>
      <tp>
        <v>100</v>
        <stp/>
        <stp>##V3_BDPV12</stp>
        <stp>XS2656498313 Corp</stp>
        <stp>ISSUE_PX</stp>
        <stp>[1.Weekly Download.xlsm]Coded!R19C54</stp>
        <tr r="BB19" s="14"/>
        <tr r="BB19" s="14"/>
      </tp>
      <tp t="s">
        <v>#N/A N/A</v>
        <stp/>
        <stp>##V3_BDPV12</stp>
        <stp>XS2652417788 Corp</stp>
        <stp>GUARANTOR_NAME</stp>
        <stp>[1.Weekly Download.xlsm]Coded!R22C44</stp>
        <tr r="AR22" s="14"/>
      </tp>
      <tp t="s">
        <v>9/8/2026</v>
        <stp/>
        <stp>##V3_BDPV12</stp>
        <stp>XS2663498314 Corp</stp>
        <stp>MATURITY</stp>
        <stp>[1.Weekly Download.xlsm]Coded!R20C48</stp>
        <tr r="AV20" s="14"/>
        <tr r="AV20" s="14"/>
        <tr r="AV20" s="14"/>
      </tp>
      <tp t="s">
        <v>Y</v>
        <stp/>
        <stp>##V3_BDPV12</stp>
        <stp>XS2597408512 Corp</stp>
        <stp>SUSTAINABILITY_BOND_IND</stp>
        <stp>[1.Weekly Download.xlsm]Coded!R49C56</stp>
        <tr r="BD49" s="14"/>
        <tr r="BD49" s="14"/>
      </tp>
      <tp t="s">
        <v>#N/A N/A</v>
        <stp/>
        <stp>##V3_BDPV12</stp>
        <stp>XS2576128727 Corp</stp>
        <stp>RTG_MDY_LT_CORP_FAMILY</stp>
        <stp>[1.Weekly Download.xlsm]Coded!R69C14</stp>
        <tr r="N69" s="14"/>
      </tp>
      <tp t="s">
        <v>N</v>
        <stp/>
        <stp>##V3_BDPV12</stp>
        <stp>XS2584378025 Corp</stp>
        <stp>SUSTAINABILITY_BOND_IND</stp>
        <stp>[1.Weekly Download.xlsm]Coded!R63C56</stp>
        <tr r="BD63" s="14"/>
        <tr r="BD63" s="14"/>
      </tp>
      <tp t="s">
        <v>18/9/2026</v>
        <stp/>
        <stp>##V3_BDPV12</stp>
        <stp>XS2677539541 Corp</stp>
        <stp>MATURITY</stp>
        <stp>[1.Weekly Download.xlsm]Coded!R11C48</stp>
        <tr r="AV11" s="14"/>
        <tr r="AV11" s="14"/>
        <tr r="AV11" s="14"/>
      </tp>
      <tp>
        <v>100</v>
        <stp/>
        <stp>##V3_BDPV12</stp>
        <stp>XS2540489338 Corp</stp>
        <stp>ISSUE_PX</stp>
        <stp>[1.Weekly Download.xlsm]Coded!R65C54</stp>
        <tr r="BB65" s="14"/>
        <tr r="BB65" s="14"/>
      </tp>
      <tp t="s">
        <v>#N/A N/A</v>
        <stp/>
        <stp>##V3_BDPV12</stp>
        <stp>XS2502241412 Corp</stp>
        <stp>RTG_MDY_LT_CORP_FAMILY</stp>
        <stp>[1.Weekly Download.xlsm]Coded!R92C14</stp>
        <tr r="N92" s="14"/>
      </tp>
      <tp t="s">
        <v>#N/A N/A</v>
        <stp/>
        <stp>##V3_BDPV12</stp>
        <stp>XS2587421681 Corp</stp>
        <stp>GUARANTOR_NAME</stp>
        <stp>[1.Weekly Download.xlsm]Coded!R60C44</stp>
        <tr r="AR60" s="14"/>
      </tp>
      <tp>
        <v>100</v>
        <stp/>
        <stp>##V3_BDPV12</stp>
        <stp>XS2549299480 Corp</stp>
        <stp>ISSUE_PX</stp>
        <stp>[1.Weekly Download.xlsm]Coded!R80C54</stp>
        <tr r="BB80" s="14"/>
        <tr r="BB80" s="14"/>
      </tp>
      <tp t="s">
        <v>N</v>
        <stp/>
        <stp>##V3_BDPV12</stp>
        <stp>XS2573678435 Corp</stp>
        <stp>SUSTAINABILITY_BOND_IND</stp>
        <stp>[1.Weekly Download.xlsm]Coded!R57C56</stp>
        <tr r="BD57" s="14"/>
        <tr r="BD57" s="14"/>
      </tp>
      <tp t="s">
        <v>N</v>
        <stp/>
        <stp>##V3_BDPV12</stp>
        <stp>XS2463439690 Corp</stp>
        <stp>SUSTAINABILITY_BOND_IND</stp>
        <stp>[1.Weekly Download.xlsm]Coded!R99C56</stp>
        <tr r="BD99" s="14"/>
        <tr r="BD99" s="14"/>
      </tp>
      <tp t="s">
        <v>#N/A N/A</v>
        <stp/>
        <stp>##V3_BDPV12</stp>
        <stp>XS2664783565 Corp</stp>
        <stp>RTG_MOODY_LONG_TERM</stp>
        <stp>[1.Weekly Download.xlsm]Coded!R6C13</stp>
        <tr r="M6" s="14"/>
      </tp>
      <tp t="s">
        <v>#N/A N/A</v>
        <stp/>
        <stp>##V3_BDPV12</stp>
        <stp>XS2589270953 Corp</stp>
        <stp>FLOATER_FORMULA</stp>
        <stp>[1.Weekly Download.xlsm]Coded!R62C30</stp>
        <tr r="AD62" s="14"/>
      </tp>
      <tp t="s">
        <v>#N/A Field Not Applicable</v>
        <stp/>
        <stp>##V3_BDPV12</stp>
        <stp>XS2648499007 Corp</stp>
        <stp>ISSUE_PX</stp>
        <stp>[1.Weekly Download.xlsm]Coded!R23C54</stp>
        <tr r="BB23" s="14"/>
      </tp>
      <tp t="s">
        <v>#N/A N/A</v>
        <stp/>
        <stp>##V3_BDPV12</stp>
        <stp>XS2618570068 Corp</stp>
        <stp>RTG_MDY_LT_CORP_FAMILY</stp>
        <stp>[1.Weekly Download.xlsm]Coded!R24C14</stp>
        <tr r="N24" s="14"/>
      </tp>
      <tp t="s">
        <v>#N/A N/A</v>
        <stp/>
        <stp>##V3_BDPV12</stp>
        <stp>XS2618570068 Corp</stp>
        <stp>RTG_MDY_LT_CORP_FAMILY</stp>
        <stp>[1.Weekly Download.xlsm]Coded!R36C14</stp>
        <tr r="N36" s="14"/>
      </tp>
      <tp t="s">
        <v>#N/A N/A</v>
        <stp/>
        <stp>##V3_BDPV12</stp>
        <stp>G228085 Corp</stp>
        <stp>GUARANTOR</stp>
        <stp>[1.Weekly Download.xlsm]Coded!R73C5</stp>
        <tr r="E73" s="14"/>
      </tp>
      <tp t="s">
        <v>N</v>
        <stp/>
        <stp>##V3_BDPV12</stp>
        <stp>XS2499222771 Corp</stp>
        <stp>SUSTAINABILITY_BOND_IND</stp>
        <stp>[1.Weekly Download.xlsm]Coded!R95C56</stp>
        <tr r="BD95" s="14"/>
        <tr r="BD95" s="14"/>
      </tp>
      <tp t="s">
        <v>#N/A N/A</v>
        <stp/>
        <stp>##V3_BDPV12</stp>
        <stp>G238008 Corp</stp>
        <stp>GUARANTOR</stp>
        <stp>[1.Weekly Download.xlsm]Coded!R53C5</stp>
        <tr r="E53" s="14"/>
      </tp>
      <tp t="s">
        <v>#N/A N/A</v>
        <stp/>
        <stp>##V3_BDPV12</stp>
        <stp>XS2502807345 Corp</stp>
        <stp>GUARANTOR_NAME</stp>
        <stp>[1.Weekly Download.xlsm]Coded!R88C44</stp>
        <tr r="AR88" s="14"/>
      </tp>
      <tp t="s">
        <v>#N/A N/A</v>
        <stp/>
        <stp>##V3_BDPV12</stp>
        <stp>G228021 Corp</stp>
        <stp>GUARANTOR</stp>
        <stp>[1.Weekly Download.xlsm]Coded!R83C5</stp>
        <tr r="E83" s="14"/>
      </tp>
      <tp t="s">
        <v>N</v>
        <stp/>
        <stp>##V3_BDPV12</stp>
        <stp>XS2527143833 Corp</stp>
        <stp>FLOATER</stp>
        <stp>[1.Weekly Download.xlsm]Coded!R86C29</stp>
        <tr r="AC86" s="14"/>
        <tr r="AC86" s="14"/>
      </tp>
      <tp t="s">
        <v>#N/A Field Not Applicable</v>
        <stp/>
        <stp>##V3_BDPV12</stp>
        <stp>XS2679063862 Corp</stp>
        <stp>GUARANTOR_EQY_TICKER</stp>
        <stp>[1.Weekly Download.xlsm]Coded!R9C18</stp>
        <tr r="R9" s="14"/>
        <tr r="R9" s="14"/>
        <tr r="R9" s="14"/>
      </tp>
      <tp t="s">
        <v>#N/A N/A</v>
        <stp/>
        <stp>##V3_BDPV12</stp>
        <stp>EVBACZ CH Equity</stp>
        <stp>RTG_MDY_FOREIGN_LT_BANK_DEPOSITS</stp>
        <stp>[1.Weekly Download.xlsm]SBLC Bank!R20C4</stp>
        <tr r="D20" s="32"/>
      </tp>
      <tp t="s">
        <v>#N/A N/A</v>
        <stp/>
        <stp>##V3_BDPV12</stp>
        <stp>HK0000954104 Corp</stp>
        <stp>RTG_FITCH_LT_ISSUER_DEFAULT</stp>
        <stp>[1.Weekly Download.xlsm]Coded!R7C16</stp>
        <tr r="P7" s="14"/>
      </tp>
      <tp t="s">
        <v>N</v>
        <stp/>
        <stp>##V3_BDPV12</stp>
        <stp>XS2599011116 Corp</stp>
        <stp>FLOATER</stp>
        <stp>[1.Weekly Download.xlsm]Coded!R51C29</stp>
        <tr r="AC51" s="14"/>
        <tr r="AC51" s="14"/>
      </tp>
      <tp t="s">
        <v>N</v>
        <stp/>
        <stp>##V3_BDPV12</stp>
        <stp>XS2648499007 Corp</stp>
        <stp>SOCIAL_BOND_IND</stp>
        <stp>[1.Weekly Download.xlsm]Coded!R23C57</stp>
        <tr r="BE23" s="14"/>
        <tr r="BE23" s="14"/>
      </tp>
      <tp t="s">
        <v>N</v>
        <stp/>
        <stp>##V3_BDPV12</stp>
        <stp>XS2541678780 Corp</stp>
        <stp>FLOATER</stp>
        <stp>[1.Weekly Download.xlsm]Coded!R84C29</stp>
        <tr r="AC84" s="14"/>
        <tr r="AC84" s="14"/>
      </tp>
      <tp t="s">
        <v>#N/A N/A</v>
        <stp/>
        <stp>##V3_BDPV12</stp>
        <stp>XS2547520531 Corp</stp>
        <stp>RTG_MDY_ISSUER</stp>
        <stp>[1.Weekly Download.xlsm]Coded!R79C11</stp>
        <tr r="K79" s="14"/>
      </tp>
      <tp t="s">
        <v>#N/A N/A</v>
        <stp/>
        <stp>##V3_BDPV12</stp>
        <stp>XS2623522930 Corp</stp>
        <stp>RTG_MDY_ISSUER</stp>
        <stp>[1.Weekly Download.xlsm]Coded!R38C11</stp>
        <tr r="K38" s="14"/>
      </tp>
      <tp t="s">
        <v>#N/A N/A</v>
        <stp/>
        <stp>##V3_BDPV12</stp>
        <stp>XS2371895074 Corp</stp>
        <stp>RTG_MOODY_LONG_TERM</stp>
        <stp>[1.Weekly Download.xlsm]Coded!R168C13</stp>
        <tr r="M168" s="14"/>
      </tp>
      <tp t="s">
        <v>#N/A N/A</v>
        <stp/>
        <stp>##V3_BDPV12</stp>
        <stp>XS2274835631 Corp</stp>
        <stp>RTG_MOODY_LONG_TERM</stp>
        <stp>[1.Weekly Download.xlsm]Coded!R255C13</stp>
        <tr r="M255" s="14"/>
      </tp>
      <tp t="s">
        <v>#N/A N/A</v>
        <stp/>
        <stp>##V3_BDPV12</stp>
        <stp>XS2189769057 Corp</stp>
        <stp>RTG_SP_LT_FC_ISSUER_CREDIT</stp>
        <stp>[1.Weekly Download.xlsm]Coded!R296C15</stp>
        <tr r="O296" s="14"/>
      </tp>
      <tp t="s">
        <v>#N/A N/A</v>
        <stp/>
        <stp>##V3_BDPV12</stp>
        <stp>XS2280569364 Corp</stp>
        <stp>RTG_SP_LT_FC_ISSUER_CREDIT</stp>
        <stp>[1.Weekly Download.xlsm]Coded!R263C15</stp>
        <tr r="O263" s="14"/>
      </tp>
      <tp t="s">
        <v>#N/A N/A</v>
        <stp/>
        <stp>##V3_BDPV12</stp>
        <stp>XS2201821340 Corp</stp>
        <stp>RTG_SP_LT_FC_ISSUER_CREDIT</stp>
        <stp>[1.Weekly Download.xlsm]Coded!R295C15</stp>
        <tr r="O295" s="14"/>
      </tp>
      <tp t="s">
        <v>#N/A N/A</v>
        <stp/>
        <stp>##V3_BDPV12</stp>
        <stp>XS2336271510 Corp</stp>
        <stp>RTG_MOODY_LONG_TERM</stp>
        <stp>[1.Weekly Download.xlsm]Coded!R215C13</stp>
        <tr r="M215" s="14"/>
      </tp>
      <tp t="s">
        <v>#N/A N/A</v>
        <stp/>
        <stp>##V3_BDPV12</stp>
        <stp>XS2209330161 Corp</stp>
        <stp>RTG_SP_LT_FC_ISSUER_CREDIT</stp>
        <stp>[1.Weekly Download.xlsm]Coded!R288C15</stp>
        <tr r="O288" s="14"/>
      </tp>
      <tp t="s">
        <v>22/4/2022</v>
        <stp/>
        <stp>##V3_BDPV12</stp>
        <stp>XS2423359459 Corp</stp>
        <stp>INT_ACC_DT</stp>
        <stp>[1.Weekly Download.xlsm]Coded!R106C47</stp>
        <tr r="AU106" s="14"/>
        <tr r="AU106" s="14"/>
        <tr r="AU106" s="14"/>
      </tp>
      <tp t="s">
        <v>23/7/2020</v>
        <stp/>
        <stp>##V3_BDPV12</stp>
        <stp>XS2194192360 Corp</stp>
        <stp>INT_ACC_DT</stp>
        <stp>[1.Weekly Download.xlsm]Coded!R291C47</stp>
        <tr r="AU291" s="14"/>
        <tr r="AU291" s="14"/>
        <tr r="AU291" s="14"/>
      </tp>
      <tp t="s">
        <v>#N/A N/A</v>
        <stp/>
        <stp>##V3_BDPV12</stp>
        <stp>XS2327841057 Corp</stp>
        <stp>RTG_SP_LT_FC_ISSUER_CREDIT</stp>
        <stp>[1.Weekly Download.xlsm]Coded!R207C15</stp>
        <tr r="O207" s="14"/>
      </tp>
      <tp t="s">
        <v>#N/A N/A</v>
        <stp/>
        <stp>##V3_BDPV12</stp>
        <stp>XS2262084374 Corp</stp>
        <stp>RTG_MOODY_LONG_TERM</stp>
        <stp>[1.Weekly Download.xlsm]Coded!R260C13</stp>
        <tr r="M260" s="14"/>
      </tp>
      <tp t="s">
        <v>#N/A N/A</v>
        <stp/>
        <stp>##V3_BDPV12</stp>
        <stp>XS2344386540 Corp</stp>
        <stp>RTG_MOODY_LONG_TERM</stp>
        <stp>[1.Weekly Download.xlsm]Coded!R211C13</stp>
        <tr r="M211" s="14"/>
      </tp>
      <tp t="s">
        <v>#N/A N/A</v>
        <stp/>
        <stp>##V3_BDPV12</stp>
        <stp>XS2403671493 Corp</stp>
        <stp>RTG_SP_LT_FC_ISSUER_CREDIT</stp>
        <stp>[1.Weekly Download.xlsm]Coded!R136C15</stp>
        <tr r="O136" s="14"/>
      </tp>
      <tp t="s">
        <v>#N/A N/A</v>
        <stp/>
        <stp>##V3_BDPV12</stp>
        <stp>XS2274835631 Corp</stp>
        <stp>RTG_SP_LT_FC_ISSUER_CREDIT</stp>
        <stp>[1.Weekly Download.xlsm]Coded!R255C15</stp>
        <tr r="O255" s="14"/>
      </tp>
      <tp t="s">
        <v>#N/A N/A</v>
        <stp/>
        <stp>##V3_BDPV12</stp>
        <stp>XS2467774209 Corp</stp>
        <stp>RTG_MOODY_LONG_TERM</stp>
        <stp>[1.Weekly Download.xlsm]Coded!R103C13</stp>
        <tr r="M103" s="14"/>
      </tp>
      <tp t="s">
        <v>10/6/2021</v>
        <stp/>
        <stp>##V3_BDPV12</stp>
        <stp>XS2349739248 Corp</stp>
        <stp>INT_ACC_DT</stp>
        <stp>[1.Weekly Download.xlsm]Coded!R201C47</stp>
        <tr r="AU201" s="14"/>
        <tr r="AU201" s="14"/>
        <tr r="AU201" s="14"/>
      </tp>
      <tp t="s">
        <v>17/5/2021</v>
        <stp/>
        <stp>##V3_BDPV12</stp>
        <stp>XS2342499592 Corp</stp>
        <stp>INT_ACC_DT</stp>
        <stp>[1.Weekly Download.xlsm]Coded!R219C47</stp>
        <tr r="AU219" s="14"/>
        <tr r="AU219" s="14"/>
        <tr r="AU219" s="14"/>
      </tp>
      <tp t="s">
        <v>#N/A N/A</v>
        <stp/>
        <stp>##V3_BDPV12</stp>
        <stp>XS2277613423 Corp</stp>
        <stp>RTG_SP_LT_FC_ISSUER_CREDIT</stp>
        <stp>[1.Weekly Download.xlsm]Coded!R253C15</stp>
        <tr r="O253" s="14"/>
      </tp>
      <tp t="s">
        <v>28/10/2021</v>
        <stp/>
        <stp>##V3_BDPV12</stp>
        <stp>XS2377688093 Corp</stp>
        <stp>INT_ACC_DT</stp>
        <stp>[1.Weekly Download.xlsm]Coded!R141C47</stp>
        <tr r="AU141" s="14"/>
        <tr r="AU141" s="14"/>
        <tr r="AU141" s="14"/>
      </tp>
      <tp t="s">
        <v>#N/A N/A</v>
        <stp/>
        <stp>##V3_BDPV12</stp>
        <stp>XS2115047735 Corp</stp>
        <stp>RTG_SP_LT_FC_ISSUER_CREDIT</stp>
        <stp>[1.Weekly Download.xlsm]Coded!R318C15</stp>
        <tr r="O318" s="14"/>
      </tp>
      <tp t="s">
        <v>#N/A N/A</v>
        <stp/>
        <stp>##V3_BDPV12</stp>
        <stp>XS2112787499 Corp</stp>
        <stp>RTG_SP_LT_FC_ISSUER_CREDIT</stp>
        <stp>[1.Weekly Download.xlsm]Coded!R315C15</stp>
        <tr r="O315" s="14"/>
      </tp>
      <tp t="s">
        <v>#N/A N/A</v>
        <stp/>
        <stp>##V3_BDPV12</stp>
        <stp>XS2423517205 Corp</stp>
        <stp>RTG_SP_LT_FC_ISSUER_CREDIT</stp>
        <stp>[1.Weekly Download.xlsm]Coded!R124C15</stp>
        <tr r="O124" s="14"/>
      </tp>
      <tp t="s">
        <v>#N/A N/A</v>
        <stp/>
        <stp>##V3_BDPV12</stp>
        <stp>XS2238561281 Corp</stp>
        <stp>RTG_MOODY_LONG_TERM</stp>
        <stp>[1.Weekly Download.xlsm]Coded!R269C13</stp>
        <tr r="M269" s="14"/>
      </tp>
      <tp t="s">
        <v>BB+u</v>
        <stp/>
        <stp>##V3_BDPV12</stp>
        <stp>601169 CH Equity</stp>
        <stp>RTG_FITCH_LT_ISSUER_DEFAULT</stp>
        <stp>[1.Weekly Download.xlsm]SBLC Bank!R17C8</stp>
        <tr r="H17" s="32"/>
        <tr r="H17" s="32"/>
        <tr r="H17" s="32"/>
      </tp>
      <tp t="s">
        <v>#N/A N/A</v>
        <stp/>
        <stp>##V3_BDPV12</stp>
        <stp>XS2471295969 Corp</stp>
        <stp>RTG_MOODY_LONG_TERM</stp>
        <stp>[1.Weekly Download.xlsm]Coded!R102C13</stp>
        <tr r="M102" s="14"/>
      </tp>
      <tp t="s">
        <v>#N/A N/A</v>
        <stp/>
        <stp>##V3_BDPV12</stp>
        <stp>XS2380533740 Corp</stp>
        <stp>RTG_SP_LT_FC_ISSUER_CREDIT</stp>
        <stp>[1.Weekly Download.xlsm]Coded!R156C15</stp>
        <tr r="O156" s="14"/>
      </tp>
      <tp t="s">
        <v>#N/A Field Not Applicable</v>
        <stp/>
        <stp>##V3_BDPV12</stp>
        <stp>HK0000814258 Corp</stp>
        <stp>FLT_SPREAD</stp>
        <stp>[1.Weekly Download.xlsm]Coded!R113C28</stp>
        <tr r="AB113" s="14"/>
      </tp>
      <tp t="s">
        <v>25/1/2022</v>
        <stp/>
        <stp>##V3_BDPV12</stp>
        <stp>XS2434390865 Corp</stp>
        <stp>INT_ACC_DT</stp>
        <stp>[1.Weekly Download.xlsm]Coded!R116C47</stp>
        <tr r="AU116" s="14"/>
        <tr r="AU116" s="14"/>
        <tr r="AU116" s="14"/>
      </tp>
      <tp t="s">
        <v>#N/A N/A</v>
        <stp/>
        <stp>##V3_BDPV12</stp>
        <stp>XS2334068645 Corp</stp>
        <stp>RTG_SP_LT_FC_ISSUER_CREDIT</stp>
        <stp>[1.Weekly Download.xlsm]Coded!R224C15</stp>
        <tr r="O224" s="14"/>
      </tp>
      <tp t="s">
        <v>#N/A N/A</v>
        <stp/>
        <stp>##V3_BDPV12</stp>
        <stp>XS2284243586 Corp</stp>
        <stp>RTG_SP_LT_FC_ISSUER_CREDIT</stp>
        <stp>[1.Weekly Download.xlsm]Coded!R246C15</stp>
        <tr r="O246" s="14"/>
      </tp>
      <tp t="s">
        <v>21/7/2021</v>
        <stp/>
        <stp>##V3_BDPV12</stp>
        <stp>XS2361426559 Corp</stp>
        <stp>INT_ACC_DT</stp>
        <stp>[1.Weekly Download.xlsm]Coded!R178C47</stp>
        <tr r="AU178" s="14"/>
        <tr r="AU178" s="14"/>
        <tr r="AU178" s="14"/>
      </tp>
      <tp t="s">
        <v>#N/A N/A</v>
        <stp/>
        <stp>##V3_BDPV12</stp>
        <stp>XS2127478316 Corp</stp>
        <stp>RTG_SP_LT_FC_ISSUER_CREDIT</stp>
        <stp>[1.Weekly Download.xlsm]Coded!R252C15</stp>
        <tr r="O252" s="14"/>
      </tp>
      <tp t="s">
        <v>28/7/2021</v>
        <stp/>
        <stp>##V3_BDPV12</stp>
        <stp>XS2314627089 Corp</stp>
        <stp>INT_ACC_DT</stp>
        <stp>[1.Weekly Download.xlsm]Coded!R174C47</stp>
        <tr r="AU174" s="14"/>
        <tr r="AU174" s="14"/>
        <tr r="AU174" s="14"/>
      </tp>
      <tp t="s">
        <v>18/5/2022</v>
        <stp/>
        <stp>##V3_BDPV12</stp>
        <stp>XS2447552089 Corp</stp>
        <stp>INT_ACC_DT</stp>
        <stp>[1.Weekly Download.xlsm]Coded!R101C47</stp>
        <tr r="AU101" s="14"/>
        <tr r="AU101" s="14"/>
        <tr r="AU101" s="14"/>
      </tp>
      <tp t="s">
        <v>A-</v>
        <stp/>
        <stp>##V3_BDPV12</stp>
        <stp>XS2085545494 Corp</stp>
        <stp>RTG_SP_LT_FC_ISSUER_CREDIT</stp>
        <stp>[1.Weekly Download.xlsm]Coded!R308C15</stp>
        <tr r="O308" s="14"/>
        <tr r="O308" s="14"/>
      </tp>
      <tp t="s">
        <v>#N/A N/A</v>
        <stp/>
        <stp>##V3_BDPV12</stp>
        <stp>XS2340538680 Corp</stp>
        <stp>RTG_SP_LT_FC_ISSUER_CREDIT</stp>
        <stp>[1.Weekly Download.xlsm]Coded!R213C15</stp>
        <tr r="O213" s="14"/>
      </tp>
      <tp t="s">
        <v>4/6/2021</v>
        <stp/>
        <stp>##V3_BDPV12</stp>
        <stp>XS2346930428 Corp</stp>
        <stp>INT_ACC_DT</stp>
        <stp>[1.Weekly Download.xlsm]Coded!R205C47</stp>
        <tr r="AU205" s="14"/>
        <tr r="AU205" s="14"/>
        <tr r="AU205" s="14"/>
      </tp>
      <tp t="s">
        <v>25/1/2022</v>
        <stp/>
        <stp>##V3_BDPV12</stp>
        <stp>XS2429785954 Corp</stp>
        <stp>INT_ACC_DT</stp>
        <stp>[1.Weekly Download.xlsm]Coded!R119C47</stp>
        <tr r="AU119" s="14"/>
        <tr r="AU119" s="14"/>
        <tr r="AU119" s="14"/>
      </tp>
      <tp t="s">
        <v>#N/A N/A</v>
        <stp/>
        <stp>##V3_BDPV12</stp>
        <stp>XS2427980821 Corp</stp>
        <stp>RTG_MOODY_LONG_TERM</stp>
        <stp>[1.Weekly Download.xlsm]Coded!R114C13</stp>
        <tr r="M114" s="14"/>
      </tp>
      <tp t="s">
        <v>#N/A N/A</v>
        <stp/>
        <stp>##V3_BDPV12</stp>
        <stp>XS2269194499 Corp</stp>
        <stp>RTG_MOODY_LONG_TERM</stp>
        <stp>[1.Weekly Download.xlsm]Coded!R234C13</stp>
        <tr r="M234" s="14"/>
      </tp>
      <tp t="s">
        <v>#N/A N/A</v>
        <stp/>
        <stp>##V3_BDPV12</stp>
        <stp>XS2359947715 Corp</stp>
        <stp>RTG_MOODY_LONG_TERM</stp>
        <stp>[1.Weekly Download.xlsm]Coded!R186C13</stp>
        <tr r="M186" s="14"/>
      </tp>
      <tp t="s">
        <v>#N/A N/A</v>
        <stp/>
        <stp>##V3_BDPV12</stp>
        <stp>XS2265797535 Corp</stp>
        <stp>SPREAD_TO_TSY_ISSUE</stp>
        <stp>[1.Weekly Download.xlsm]Coded!R265C26</stp>
        <tr r="Z265" s="14"/>
      </tp>
      <tp t="s">
        <v>#N/A N/A</v>
        <stp/>
        <stp>##V3_BDPV12</stp>
        <stp>XS2201821183 Corp</stp>
        <stp>SPREAD_TO_TSY_ISSUE</stp>
        <stp>[1.Weekly Download.xlsm]Coded!R294C26</stp>
        <tr r="Z294" s="14"/>
      </tp>
      <tp t="s">
        <v>#N/A Field Not Applicable</v>
        <stp/>
        <stp>##V3_BDPV12</stp>
        <stp>XS2353028298 Corp</stp>
        <stp>FLT_SPREAD</stp>
        <stp>[1.Weekly Download.xlsm]Coded!R193C28</stp>
        <tr r="AB193" s="14"/>
      </tp>
      <tp t="s">
        <v>#N/A Field Not Applicable</v>
        <stp/>
        <stp>##V3_BDPV12</stp>
        <stp>XS2353028298 Corp</stp>
        <stp>FLT_SPREAD</stp>
        <stp>[1.Weekly Download.xlsm]Coded!R176C28</stp>
        <tr r="AB176" s="14"/>
      </tp>
      <tp t="s">
        <v>#N/A N/A</v>
        <stp/>
        <stp>##V3_BDPV12</stp>
        <stp>XS2294198549 Corp</stp>
        <stp>SPREAD_TO_TSY_ISSUE</stp>
        <stp>[1.Weekly Download.xlsm]Coded!R244C26</stp>
        <tr r="Z244" s="14"/>
      </tp>
      <tp t="s">
        <v>#N/A N/A</v>
        <stp/>
        <stp>##V3_BDPV12</stp>
        <stp>XS2344625632 Corp</stp>
        <stp>SPREAD_TO_TSY_ISSUE</stp>
        <stp>[1.Weekly Download.xlsm]Coded!R191C26</stp>
        <tr r="Z191" s="14"/>
      </tp>
      <tp t="s">
        <v>#N/A Field Not Applicable</v>
        <stp/>
        <stp>##V3_BDPV12</stp>
        <stp>XS2383434029 Corp</stp>
        <stp>FLT_SPREAD</stp>
        <stp>[1.Weekly Download.xlsm]Coded!R147C28</stp>
        <tr r="AB147" s="14"/>
      </tp>
    </main>
    <main first="bofaddin.rtdserver">
      <tp t="s">
        <v>#N/A N/A</v>
        <stp/>
        <stp>BDS|6810123759767080087</stp>
        <tr r="AS106" s="14"/>
      </tp>
      <tp t="s">
        <v>#N/A N/A</v>
        <stp/>
        <stp>BDS|7671831698410020368</stp>
        <tr r="AS203" s="14"/>
        <tr r="AS218" s="14"/>
      </tp>
      <tp t="s">
        <v>#N/A N/A</v>
        <stp/>
        <stp>BDS|7709254342022915623</stp>
        <tr r="AL190" s="14"/>
        <tr r="F190" s="14"/>
      </tp>
      <tp t="s">
        <v>#N/A N/A</v>
        <stp/>
        <stp>BDS|8322867673407916545</stp>
        <tr r="AL183" s="14"/>
        <tr r="F183" s="14"/>
      </tp>
    </main>
    <main first="bloomberg.rtd">
      <tp t="s">
        <v>#N/A N/A</v>
        <stp/>
        <stp>##V3_BDPV12</stp>
        <stp>XS2201821340 Corp</stp>
        <stp>SPREAD_TO_TSY_ISSUE</stp>
        <stp>[1.Weekly Download.xlsm]Coded!R295C26</stp>
        <tr r="Z295" s="14"/>
      </tp>
      <tp>
        <v>70</v>
        <stp/>
        <stp>##V3_BDPV12</stp>
        <stp>XS2379486884 Corp</stp>
        <stp>SPREAD_TO_TSY_ISSUE</stp>
        <stp>[1.Weekly Download.xlsm]Coded!R160C26</stp>
        <tr r="Z160" s="14"/>
        <tr r="Z160" s="14"/>
      </tp>
      <tp t="s">
        <v>#N/A N/A</v>
        <stp/>
        <stp>##V3_BDPV12</stp>
        <stp>XS2203111120 Corp</stp>
        <stp>SPREAD_TO_TSY_ISSUE</stp>
        <stp>[1.Weekly Download.xlsm]Coded!R283C26</stp>
        <tr r="Z283" s="14"/>
      </tp>
      <tp t="s">
        <v>#N/A N/A</v>
        <stp/>
        <stp>##V3_BDPV12</stp>
        <stp>XS2379456895 Corp</stp>
        <stp>SPREAD_TO_TSY_ISSUE</stp>
        <stp>[1.Weekly Download.xlsm]Coded!R158C26</stp>
        <tr r="Z158" s="14"/>
      </tp>
    </main>
    <main first="bofaddin.rtdserver">
      <tp t="s">
        <v>#N/A N/A</v>
        <stp/>
        <stp>BDS|4559942123718972234</stp>
        <tr r="AL212" s="14"/>
        <tr r="AL212" s="14"/>
        <tr r="F212" s="14"/>
        <tr r="F212" s="14"/>
      </tp>
      <tp t="s">
        <v>#N/A N/A</v>
        <stp/>
        <stp>BDS|7168346128302539104</stp>
        <tr r="AL27" s="14"/>
        <tr r="F27" s="14"/>
      </tp>
      <tp t="s">
        <v>#N/A N/A</v>
        <stp/>
        <stp>BDS|5381404047133581390</stp>
        <tr r="AS170" s="14"/>
      </tp>
    </main>
    <main first="bloomberg.rtd">
      <tp t="s">
        <v>#N/A N/A</v>
        <stp/>
        <stp>##V3_BDPV12</stp>
        <stp>XS2280569364 Corp</stp>
        <stp>SPREAD_TO_TSY_ISSUE</stp>
        <stp>[1.Weekly Download.xlsm]Coded!R263C26</stp>
        <tr r="Z263" s="14"/>
      </tp>
      <tp t="s">
        <v>#N/A N/A</v>
        <stp/>
        <stp>##V3_BDPV12</stp>
        <stp>XS2346845584 Corp</stp>
        <stp>SPREAD_TO_TSY_ISSUE</stp>
        <stp>[1.Weekly Download.xlsm]Coded!R202C26</stp>
        <tr r="Z202" s="14"/>
      </tp>
      <tp>
        <v>90</v>
        <stp/>
        <stp>##V3_BDPV12</stp>
        <stp>XS2357034755 Corp</stp>
        <stp>SPREAD_TO_TSY_ISSUE</stp>
        <stp>[1.Weekly Download.xlsm]Coded!R192C26</stp>
        <tr r="Z192" s="14"/>
        <tr r="Z192" s="14"/>
      </tp>
      <tp>
        <v>178000000</v>
        <stp/>
        <stp>##V3_BDPV12</stp>
        <stp>XS2289193810 Corp</stp>
        <stp>AMT_ISSUED</stp>
        <stp>[1.Weekly Download.xlsm]Coded!R245C53</stp>
        <tr r="BA245" s="14"/>
        <tr r="BA245" s="14"/>
      </tp>
    </main>
    <main first="bofaddin.rtdserver">
      <tp t="s">
        <v>#N/A N/A</v>
        <stp/>
        <stp>BDS|5175555957652356298</stp>
        <tr r="F78" s="14"/>
      </tp>
      <tp t="s">
        <v>#N/A N/A</v>
        <stp/>
        <stp>BDS|6433653601832042791</stp>
        <tr r="F114" s="14"/>
      </tp>
      <tp t="s">
        <v>#N/A N/A</v>
        <stp/>
        <stp>BDS|8291968414186938301</stp>
        <tr r="AL92" s="14"/>
        <tr r="AL92" s="14"/>
        <tr r="F92" s="14"/>
        <tr r="F92" s="14"/>
      </tp>
      <tp t="s">
        <v>#N/A N/A</v>
        <stp/>
        <stp>BDS|1112298702695327309</stp>
        <tr r="AS235" s="14"/>
      </tp>
    </main>
    <main first="bloomberg.rtd">
      <tp>
        <v>263.3</v>
        <stp/>
        <stp>##V3_BDPV12</stp>
        <stp>XS2403671493 Corp</stp>
        <stp>SPREAD_TO_TSY_ISSUE</stp>
        <stp>[1.Weekly Download.xlsm]Coded!R136C26</stp>
        <tr r="Z136" s="14"/>
        <tr r="Z136" s="14"/>
      </tp>
      <tp t="s">
        <v>#N/A Field Not Applicable</v>
        <stp/>
        <stp>##V3_BDPV12</stp>
        <stp>XS2314498333 Corp</stp>
        <stp>FLT_SPREAD</stp>
        <stp>[1.Weekly Download.xlsm]Coded!R180C28</stp>
        <tr r="AB180" s="14"/>
      </tp>
      <tp>
        <v>558.20000000000005</v>
        <stp/>
        <stp>##V3_BDPV12</stp>
        <stp>XS2417388175 Corp</stp>
        <stp>FLT_SPREAD</stp>
        <stp>[1.Weekly Download.xlsm]Coded!R128C28</stp>
        <tr r="AB128" s="14"/>
        <tr r="AB128" s="14"/>
      </tp>
    </main>
    <main first="bofaddin.rtdserver">
      <tp t="s">
        <v>#N/A N/A</v>
        <stp/>
        <stp>BDS|1722342169836030743</stp>
        <tr r="AS60" s="14"/>
      </tp>
      <tp t="s">
        <v>#N/A N/A</v>
        <stp/>
        <stp>BDS|7619774067257833408</stp>
        <tr r="AS121" s="14"/>
        <tr r="AS121" s="14"/>
      </tp>
      <tp t="s">
        <v>#N/A N/A</v>
        <stp/>
        <stp>BDS|8460888830796273008</stp>
        <tr r="AS15" s="14"/>
      </tp>
    </main>
    <main first="bloomberg.rtd">
      <tp>
        <v>105</v>
        <stp/>
        <stp>##V3_BDPV12</stp>
        <stp>XS2227193211 Corp</stp>
        <stp>SPREAD_TO_TSY_ISSUE</stp>
        <stp>[1.Weekly Download.xlsm]Coded!R279C26</stp>
        <tr r="Z279" s="14"/>
        <tr r="Z279" s="14"/>
      </tp>
    </main>
    <main first="bofaddin.rtdserver">
      <tp t="s">
        <v>#N/A N/A</v>
        <stp/>
        <stp>BDS|2991924303649718704</stp>
        <tr r="AS57" s="14"/>
      </tp>
      <tp t="s">
        <v>#N/A N/A</v>
        <stp/>
        <stp>BDS|1259961761919396291</stp>
        <tr r="AL164" s="14"/>
        <tr r="F164" s="14"/>
      </tp>
    </main>
    <main first="bloomberg.rtd">
      <tp t="s">
        <v>#N/A N/A</v>
        <stp/>
        <stp>##V3_BDPV12</stp>
        <stp>XS2281349618 Corp</stp>
        <stp>SPREAD_TO_TSY_ISSUE</stp>
        <stp>[1.Weekly Download.xlsm]Coded!R262C26</stp>
        <tr r="Z262" s="14"/>
      </tp>
      <tp>
        <v>80</v>
        <stp/>
        <stp>##V3_BDPV12</stp>
        <stp>XS2227193054 Corp</stp>
        <stp>SPREAD_TO_TSY_ISSUE</stp>
        <stp>[1.Weekly Download.xlsm]Coded!R280C26</stp>
        <tr r="Z280" s="14"/>
        <tr r="Z280" s="14"/>
      </tp>
      <tp t="s">
        <v>#N/A Field Not Applicable</v>
        <stp/>
        <stp>##V3_BDPV12</stp>
        <stp>XS2314498093 Corp</stp>
        <stp>FLT_SPREAD</stp>
        <stp>[1.Weekly Download.xlsm]Coded!R267C28</stp>
        <tr r="AB267" s="14"/>
      </tp>
    </main>
    <main first="bofaddin.rtdserver">
      <tp t="s">
        <v>#N/A N/A</v>
        <stp/>
        <stp>BDS|5873865087217085740</stp>
        <tr r="AL266" s="14"/>
        <tr r="F266" s="14"/>
      </tp>
      <tp t="s">
        <v>#N/A N/A</v>
        <stp/>
        <stp>BDH|1233656067922878651</stp>
        <tr r="N32" s="24"/>
        <tr r="N32" s="24"/>
      </tp>
    </main>
    <main first="bloomberg.rtd">
      <tp>
        <v>300000000</v>
        <stp/>
        <stp>##V3_BDPV12</stp>
        <stp>XS2341214059 Corp</stp>
        <stp>AMT_ISSUED</stp>
        <stp>[1.Weekly Download.xlsm]Coded!R221C53</stp>
        <tr r="BA221" s="14"/>
        <tr r="BA221" s="14"/>
      </tp>
      <tp t="s">
        <v>#N/A N/A</v>
        <stp/>
        <stp>##V3_BDPV12</stp>
        <stp>XS2189769057 Corp</stp>
        <stp>SPREAD_TO_TSY_ISSUE</stp>
        <stp>[1.Weekly Download.xlsm]Coded!R296C26</stp>
        <tr r="Z296" s="14"/>
      </tp>
      <tp t="s">
        <v>#N/A Field Not Applicable</v>
        <stp/>
        <stp>##V3_BDPV12</stp>
        <stp>XS2371893533 Corp</stp>
        <stp>FLT_SPREAD</stp>
        <stp>[1.Weekly Download.xlsm]Coded!R172C28</stp>
        <tr r="AB172" s="14"/>
      </tp>
    </main>
    <main first="bofaddin.rtdserver">
      <tp t="s">
        <v>#N/A N/A</v>
        <stp/>
        <stp>BDS|9990076754440059994</stp>
        <tr r="AS251" s="14"/>
      </tp>
      <tp t="s">
        <v>#N/A N/A</v>
        <stp/>
        <stp>BDS|9305724963945721869</stp>
        <tr r="AL225" s="14"/>
        <tr r="F225" s="14"/>
      </tp>
      <tp t="s">
        <v>#N/A N/A</v>
        <stp/>
        <stp>BDH|4402694610441855764</stp>
        <tr r="F23" s="24"/>
        <tr r="F23" s="24"/>
      </tp>
    </main>
    <main first="bloomberg.rtd">
      <tp>
        <v>65</v>
        <stp/>
        <stp>##V3_BDPV12</stp>
        <stp>XS2388909181 Corp</stp>
        <stp>SPREAD_TO_TSY_ISSUE</stp>
        <stp>[1.Weekly Download.xlsm]Coded!R144C26</stp>
        <tr r="Z144" s="14"/>
        <tr r="Z144" s="14"/>
      </tp>
      <tp>
        <v>511.7</v>
        <stp/>
        <stp>##V3_BDPV12</stp>
        <stp>XS2102905168 Corp</stp>
        <stp>FLT_SPREAD</stp>
        <stp>[1.Weekly Download.xlsm]Coded!R314C28</stp>
        <tr r="AB314" s="14"/>
        <tr r="AB314" s="14"/>
      </tp>
      <tp t="s">
        <v>#N/A Field Not Applicable</v>
        <stp/>
        <stp>##V3_BDPV12</stp>
        <stp>XS2348280962 Corp</stp>
        <stp>FLT_SPREAD</stp>
        <stp>[1.Weekly Download.xlsm]Coded!R206C28</stp>
        <tr r="AB206" s="14"/>
      </tp>
      <tp>
        <v>300000000</v>
        <stp/>
        <stp>##V3_BDPV12</stp>
        <stp>XS2344386540 Corp</stp>
        <stp>AMT_ISSUED</stp>
        <stp>[1.Weekly Download.xlsm]Coded!R211C53</stp>
        <tr r="BA211" s="14"/>
        <tr r="BA211" s="14"/>
      </tp>
    </main>
    <main first="bofaddin.rtdserver">
      <tp t="s">
        <v>#N/A N/A</v>
        <stp/>
        <stp>BDS|8703538655539969489</stp>
        <tr r="AS231" s="14"/>
      </tp>
    </main>
    <main first="bloomberg.rtd">
      <tp t="s">
        <v>#N/A N/A</v>
        <stp/>
        <stp>##V3_BDPV12</stp>
        <stp>XS2179326371 Corp</stp>
        <stp>SPREAD_TO_TSY_ISSUE</stp>
        <stp>[1.Weekly Download.xlsm]Coded!R303C26</stp>
        <tr r="Z303" s="14"/>
      </tp>
      <tp t="s">
        <v>#N/A N/A</v>
        <stp/>
        <stp>##V3_BDPV12</stp>
        <stp>XS2358354012 Corp</stp>
        <stp>SPREAD_TO_TSY_ISSUE</stp>
        <stp>[1.Weekly Download.xlsm]Coded!R188C26</stp>
        <tr r="Z188" s="14"/>
      </tp>
      <tp>
        <v>110</v>
        <stp/>
        <stp>##V3_BDPV12</stp>
        <stp>XS2400951815 Corp</stp>
        <stp>SPREAD_TO_TSY_ISSUE</stp>
        <stp>[1.Weekly Download.xlsm]Coded!R130C26</stp>
        <tr r="Z130" s="14"/>
        <tr r="Z130" s="14"/>
      </tp>
      <tp t="s">
        <v>#N/A Field Not Applicable</v>
        <stp/>
        <stp>##V3_BDPV12</stp>
        <stp>XS2361280162 Corp</stp>
        <stp>FLT_SPREAD</stp>
        <stp>[1.Weekly Download.xlsm]Coded!R179C28</stp>
        <tr r="AB179" s="14"/>
      </tp>
      <tp t="s">
        <v>#N/A Field Not Applicable</v>
        <stp/>
        <stp>##V3_BDPV12</stp>
        <stp>XS2262783033 Corp</stp>
        <stp>FLT_SPREAD</stp>
        <stp>[1.Weekly Download.xlsm]Coded!R266C28</stp>
        <tr r="AB266" s="14"/>
      </tp>
    </main>
    <main first="bofaddin.rtdserver">
      <tp t="s">
        <v>#N/A N/A</v>
        <stp/>
        <stp>BDS|6569465956204219662</stp>
        <tr r="AS161" s="14"/>
      </tp>
      <tp t="s">
        <v>#N/A N/A</v>
        <stp/>
        <stp>BDS|2535238714777240366</stp>
        <tr r="AS20" s="14"/>
      </tp>
    </main>
    <main first="bloomberg.rtd">
      <tp>
        <v>200000000</v>
        <stp/>
        <stp>##V3_BDPV12</stp>
        <stp>XS2127837909 Corp</stp>
        <stp>AMT_ISSUED</stp>
        <stp>[1.Weekly Download.xlsm]Coded!R285C53</stp>
        <tr r="BA285" s="14"/>
        <tr r="BA285" s="14"/>
      </tp>
    </main>
    <main first="bofaddin.rtdserver">
      <tp t="s">
        <v>#N/A N/A</v>
        <stp/>
        <stp>BDS|1017318535336432279</stp>
        <tr r="AS26" s="14"/>
      </tp>
      <tp t="s">
        <v>#N/A N/A</v>
        <stp/>
        <stp>BDS|2716323831724007331</stp>
        <tr r="AL61" s="14"/>
        <tr r="F61" s="14"/>
      </tp>
    </main>
    <main first="bloomberg.rtd">
      <tp t="s">
        <v>#N/A N/A</v>
        <stp/>
        <stp>##V3_BDPV12</stp>
        <stp>XS2349205455 Corp</stp>
        <stp>SPREAD_TO_TSY_ISSUE</stp>
        <stp>[1.Weekly Download.xlsm]Coded!R197C26</stp>
        <tr r="Z197" s="14"/>
      </tp>
      <tp>
        <v>450000000</v>
        <stp/>
        <stp>##V3_BDPV12</stp>
        <stp>XS2247412518 Corp</stp>
        <stp>AMT_ISSUED</stp>
        <stp>[1.Weekly Download.xlsm]Coded!R271C53</stp>
        <tr r="BA271" s="14"/>
        <tr r="BA271" s="14"/>
      </tp>
      <tp>
        <v>260000000</v>
        <stp/>
        <stp>##V3_BDPV12</stp>
        <stp>XS2330495651 Corp</stp>
        <stp>AMT_ISSUED</stp>
        <stp>[1.Weekly Download.xlsm]Coded!R225C53</stp>
        <tr r="BA225" s="14"/>
        <tr r="BA225" s="14"/>
      </tp>
    </main>
    <main first="bofaddin.rtdserver">
      <tp t="s">
        <v>#N/A N/A</v>
        <stp/>
        <stp>BDS|5501779155282373010</stp>
        <tr r="AS301" s="14"/>
      </tp>
    </main>
    <main first="bloomberg.rtd">
      <tp t="s">
        <v>#N/A N/A</v>
        <stp/>
        <stp>##V3_BDPV12</stp>
        <stp>HK0000946829 Corp</stp>
        <stp>RTG_FITCH</stp>
        <stp>[1.Weekly Download.xlsm]Coded!R13C10</stp>
        <tr r="J13" s="14"/>
      </tp>
      <tp t="s">
        <v>N</v>
        <stp/>
        <stp>##V3_BDPV12</stp>
        <stp>XS2451515279 Corp</stp>
        <stp>GREEN_BOND_LOAN_INDICATOR</stp>
        <stp>[1.Weekly Download.xlsm]Coded!R98C55</stp>
        <tr r="BC98" s="14"/>
        <tr r="BC98" s="14"/>
      </tp>
      <tp t="s">
        <v>N</v>
        <stp/>
        <stp>##V3_BDPV12</stp>
        <stp>XS2537427473 Corp</stp>
        <stp>GREEN_BOND_LOAN_INDICATOR</stp>
        <stp>[1.Weekly Download.xlsm]Coded!R85C55</stp>
        <tr r="BC85" s="14"/>
        <tr r="BC85" s="14"/>
      </tp>
      <tp t="s">
        <v>Y</v>
        <stp/>
        <stp>##V3_BDPV12</stp>
        <stp>XS2523255060 Corp</stp>
        <stp>GREEN_BOND_LOAN_INDICATOR</stp>
        <stp>[1.Weekly Download.xlsm]Coded!R87C55</stp>
        <tr r="BC87" s="14"/>
        <tr r="BC87" s="14"/>
      </tp>
      <tp t="s">
        <v>N</v>
        <stp/>
        <stp>##V3_BDPV12</stp>
        <stp>XS2543377068 Corp</stp>
        <stp>GREEN_BOND_LOAN_INDICATOR</stp>
        <stp>[1.Weekly Download.xlsm]Coded!R82C55</stp>
        <tr r="BC82" s="14"/>
        <tr r="BC82" s="14"/>
      </tp>
      <tp t="s">
        <v>N</v>
        <stp/>
        <stp>##V3_BDPV12</stp>
        <stp>XS2540489338 Corp</stp>
        <stp>GREEN_BOND_LOAN_INDICATOR</stp>
        <stp>[1.Weekly Download.xlsm]Coded!R65C55</stp>
        <tr r="BC65" s="14"/>
        <tr r="BC65" s="14"/>
      </tp>
      <tp t="s">
        <v>N</v>
        <stp/>
        <stp>##V3_BDPV12</stp>
        <stp>XS2487328499 Corp</stp>
        <stp>GREEN_BOND_LOAN_INDICATOR</stp>
        <stp>[1.Weekly Download.xlsm]Coded!R93C55</stp>
        <tr r="BC93" s="14"/>
        <tr r="BC93" s="14"/>
      </tp>
      <tp t="s">
        <v>#N/A N/A</v>
        <stp/>
        <stp>##V3_BDPV12</stp>
        <stp>YSAOCZ CH Equity</stp>
        <stp>RTG_SP_LT_LC_ISSUER_CREDIT</stp>
        <stp>[1.Weekly Download.xlsm]Coded!R19C61</stp>
        <tr r="BI19" s="14"/>
      </tp>
      <tp t="s">
        <v>#N/A N/A</v>
        <stp/>
        <stp>##V3_BDPV12</stp>
        <stp>10570651 CompanyID</stp>
        <stp>RTG_MDY_LC_CURR_ISSUER_RATING</stp>
        <stp>[1.Weekly Download.xlsm]Coded!R10C40</stp>
        <tr r="AN10" s="14"/>
        <tr r="AN10" s="14"/>
      </tp>
      <tp t="s">
        <v>#N/A N/A</v>
        <stp/>
        <stp>##V3_BDPV12</stp>
        <stp>CPIZ CH Equity</stp>
        <stp>RTG_MDY_LT_CORP_FAMILY</stp>
        <stp>[1.Weekly Download.xlsm]Coded!R290C22</stp>
        <tr r="V290" s="14"/>
        <tr r="V290" s="14"/>
      </tp>
      <tp t="s">
        <v>#N/A Field Not Applicable</v>
        <stp/>
        <stp>##V3_BDPV12</stp>
        <stp>HK0000555539 Corp</stp>
        <stp>GUARANTOR_EQY_TICKER</stp>
        <stp>[1.Weekly Download.xlsm]Coded!R304C18</stp>
        <tr r="R304" s="14"/>
        <tr r="R304" s="14"/>
        <tr r="R304" s="14"/>
      </tp>
      <tp t="s">
        <v>#N/A N/A</v>
        <stp/>
        <stp>##V3_BDPV12</stp>
        <stp>300919 CH Equity</stp>
        <stp>RTG_SP_LT_FC_ISSUER_CREDIT</stp>
        <stp>[1.Weekly Download.xlsm]Coded!R87C23</stp>
        <tr r="W87" s="14"/>
        <tr r="W87" s="14"/>
      </tp>
      <tp t="s">
        <v>#N/A N/A</v>
        <stp/>
        <stp>##V3_BDPV12</stp>
        <stp>CCBZ HK Equity</stp>
        <stp>RTG_MDY_LT_CORP_FAMILY</stp>
        <stp>[1.Weekly Download.xlsm]Coded!R144C22</stp>
        <tr r="V144" s="14"/>
        <tr r="V144" s="14"/>
      </tp>
      <tp t="s">
        <v>#N/A N/A</v>
        <stp/>
        <stp>##V3_BDPV12</stp>
        <stp>300919 CH Equity</stp>
        <stp>RTG_SP_LT_LC_ISSUER_CREDIT</stp>
        <stp>[1.Weekly Download.xlsm]Coded!R87C61</stp>
        <tr r="BI87" s="14"/>
      </tp>
      <tp t="s">
        <v>N</v>
        <stp/>
        <stp>##V3_BDPV12</stp>
        <stp>HK0000921111 Corp</stp>
        <stp>FLOATER</stp>
        <stp>[1.Weekly Download.xlsm]Coded!R41C29</stp>
        <tr r="AC41" s="14"/>
        <tr r="AC41" s="14"/>
      </tp>
      <tp t="s">
        <v>#N/A N/A</v>
        <stp/>
        <stp>##V3_BDPV12</stp>
        <stp>XS2665495391 Corp</stp>
        <stp>GUARANTOR_NAME</stp>
        <stp>[1.Weekly Download.xlsm]Coded!R18C44</stp>
        <tr r="AR18" s="14"/>
      </tp>
      <tp>
        <v>100</v>
        <stp/>
        <stp>##V3_BDPV12</stp>
        <stp>XS2644758133 Corp</stp>
        <stp>ISSUE_PX</stp>
        <stp>[1.Weekly Download.xlsm]Coded!R27C54</stp>
        <tr r="BB27" s="14"/>
        <tr r="BB27" s="14"/>
      </tp>
      <tp t="s">
        <v>#N/A Field Not Applicable</v>
        <stp/>
        <stp>##V3_BDPV12</stp>
        <stp>XS2463439690 Corp</stp>
        <stp>MATURITY</stp>
        <stp>[1.Weekly Download.xlsm]Coded!R99C48</stp>
        <tr r="AV99" s="14"/>
        <tr r="AV99" s="14"/>
      </tp>
      <tp t="s">
        <v>2207656D CH</v>
        <stp/>
        <stp>##V3_BDPV12</stp>
        <stp>HK0000954286 Corp</stp>
        <stp>GUARANTOR_EQY_TICKER</stp>
        <stp>[1.Weekly Download.xlsm]Coded!R5C18</stp>
        <tr r="R5" s="14"/>
        <tr r="R5" s="14"/>
        <tr r="R5" s="14"/>
        <tr r="R5" s="14"/>
      </tp>
      <tp t="s">
        <v>N</v>
        <stp/>
        <stp>##V3_BDPV12</stp>
        <stp>XS2547520531 Corp</stp>
        <stp>SUSTAINABILITY_BOND_IND</stp>
        <stp>[1.Weekly Download.xlsm]Coded!R79C56</stp>
        <tr r="BD79" s="14"/>
        <tr r="BD79" s="14"/>
      </tp>
      <tp t="s">
        <v>#N/A N/A</v>
        <stp/>
        <stp>##V3_BDPV12</stp>
        <stp>XS2658712752 Corp</stp>
        <stp>RTG_MDY_LT_CORP_FAMILY</stp>
        <stp>[1.Weekly Download.xlsm]Coded!R17C14</stp>
        <tr r="N17" s="14"/>
      </tp>
      <tp t="s">
        <v>N</v>
        <stp/>
        <stp>##V3_BDPV12</stp>
        <stp>XS2662422802 Corp</stp>
        <stp>SUSTAINABILITY_BOND_IND</stp>
        <stp>[1.Weekly Download.xlsm]Coded!R21C56</stp>
        <tr r="BD21" s="14"/>
        <tr r="BD21" s="14"/>
      </tp>
      <tp>
        <v>100</v>
        <stp/>
        <stp>##V3_BDPV12</stp>
        <stp>XS2541678780 Corp</stp>
        <stp>ISSUE_PX</stp>
        <stp>[1.Weekly Download.xlsm]Coded!R84C54</stp>
        <tr r="BB84" s="14"/>
        <tr r="BB84" s="14"/>
      </tp>
      <tp t="s">
        <v>8/3/2024</v>
        <stp/>
        <stp>##V3_BDPV12</stp>
        <stp>XS2573678435 Corp</stp>
        <stp>MATURITY</stp>
        <stp>[1.Weekly Download.xlsm]Coded!R57C48</stp>
        <tr r="AV57" s="14"/>
        <tr r="AV57" s="14"/>
        <tr r="AV57" s="14"/>
      </tp>
      <tp>
        <v>3</v>
        <stp/>
        <stp>##V3_BDPV12</stp>
        <stp>XS2690707497 Corp</stp>
        <stp>CPN</stp>
        <stp>[1.Weekly Download.xlsm]Coded!R8C51</stp>
        <tr r="AY8" s="14"/>
        <tr r="AY8" s="14"/>
      </tp>
      <tp t="s">
        <v>#N/A N/A</v>
        <stp/>
        <stp>##V3_BDPV12</stp>
        <stp>XS2523255060 Corp</stp>
        <stp>FLOATER_FORMULA</stp>
        <stp>[1.Weekly Download.xlsm]Coded!R87C30</stp>
        <tr r="AD87" s="14"/>
      </tp>
      <tp t="s">
        <v>#N/A N/A</v>
        <stp/>
        <stp>##V3_BDPV12</stp>
        <stp>XS2502807345 Corp</stp>
        <stp>FLOATER_FORMULA</stp>
        <stp>[1.Weekly Download.xlsm]Coded!R88C30</stp>
        <tr r="AD88" s="14"/>
      </tp>
      <tp t="s">
        <v>23/9/2025</v>
        <stp/>
        <stp>##V3_BDPV12</stp>
        <stp>XS2576128727 Corp</stp>
        <stp>MATURITY</stp>
        <stp>[1.Weekly Download.xlsm]Coded!R69C48</stp>
        <tr r="AV69" s="14"/>
        <tr r="AV69" s="14"/>
        <tr r="AV69" s="14"/>
      </tp>
      <tp t="s">
        <v>N</v>
        <stp/>
        <stp>##V3_BDPV12</stp>
        <stp>XS2668376747 Corp</stp>
        <stp>SUSTAINABILITY_BOND_IND</stp>
        <stp>[1.Weekly Download.xlsm]Coded!R16C56</stp>
        <tr r="BD16" s="14"/>
        <tr r="BD16" s="14"/>
      </tp>
      <tp t="s">
        <v>#N/A N/A</v>
        <stp/>
        <stp>##V3_BDPV12</stp>
        <stp>XS2527143833 Corp</stp>
        <stp>RTG_MDY_LT_CORP_FAMILY</stp>
        <stp>[1.Weekly Download.xlsm]Coded!R86C14</stp>
        <tr r="N86" s="14"/>
      </tp>
      <tp t="s">
        <v>N</v>
        <stp/>
        <stp>##V3_BDPV12</stp>
        <stp>XS2639510341 Corp</stp>
        <stp>SUSTAINABILITY_BOND_IND</stp>
        <stp>[1.Weekly Download.xlsm]Coded!R28C56</stp>
        <tr r="BD28" s="14"/>
        <tr r="BD28" s="14"/>
      </tp>
      <tp t="s">
        <v>#N/A N/A</v>
        <stp/>
        <stp>##V3_BDPV12</stp>
        <stp>XS2671498447 Corp</stp>
        <stp>RTG_MOODY_LONG_TERM</stp>
        <stp>[1.Weekly Download.xlsm]Coded!R4C13</stp>
        <tr r="M4" s="14"/>
      </tp>
      <tp t="s">
        <v>#N/A N/A</v>
        <stp/>
        <stp>##V3_BDPV12</stp>
        <stp>XS2451515279 Corp</stp>
        <stp>RTG_MDY_LT_CORP_FAMILY</stp>
        <stp>[1.Weekly Download.xlsm]Coded!R98C14</stp>
        <tr r="N98" s="14"/>
      </tp>
      <tp t="s">
        <v>Zhuhai Huafa Group Co Ltd</v>
        <stp/>
        <stp>##V3_BDPV12</stp>
        <stp>XS2463439690 Corp</stp>
        <stp>GUARANTOR_NAME</stp>
        <stp>[1.Weekly Download.xlsm]Coded!R99C44</stp>
        <tr r="AR99" s="14"/>
        <tr r="AR99" s="14"/>
      </tp>
      <tp t="s">
        <v>#N/A N/A</v>
        <stp/>
        <stp>##V3_BDPV12</stp>
        <stp>XS2671493562 Corp</stp>
        <stp>RTG_MDY_LT_CORP_FAMILY</stp>
        <stp>[1.Weekly Download.xlsm]Coded!R12C14</stp>
        <tr r="N12" s="14"/>
      </tp>
      <tp t="s">
        <v>#N/A N/A</v>
        <stp/>
        <stp>##V3_BDPV12</stp>
        <stp>XS2559584888 Corp</stp>
        <stp>GUARANTOR_NAME</stp>
        <stp>[1.Weekly Download.xlsm]Coded!R78C44</stp>
        <tr r="AR78" s="14"/>
      </tp>
      <tp t="s">
        <v>N</v>
        <stp/>
        <stp>##V3_BDPV12</stp>
        <stp>XS2587421681 Corp</stp>
        <stp>SUSTAINABILITY_BOND_IND</stp>
        <stp>[1.Weekly Download.xlsm]Coded!R60C56</stp>
        <tr r="BD60" s="14"/>
        <tr r="BD60" s="14"/>
      </tp>
      <tp t="s">
        <v>#N/A N/A</v>
        <stp/>
        <stp>##V3_BDPV12</stp>
        <stp>XS2576128727 Corp</stp>
        <stp>FLOATER_FORMULA</stp>
        <stp>[1.Weekly Download.xlsm]Coded!R69C30</stp>
        <tr r="AD69" s="14"/>
      </tp>
      <tp t="s">
        <v>#N/A N/A</v>
        <stp/>
        <stp>##V3_BDPV12</stp>
        <stp>XS2502812857 Corp</stp>
        <stp>GUARANTOR_NAME</stp>
        <stp>[1.Weekly Download.xlsm]Coded!R89C44</stp>
        <tr r="AR89" s="14"/>
      </tp>
      <tp t="s">
        <v>#N/A N/A</v>
        <stp/>
        <stp>##V3_BDPV12</stp>
        <stp>G228086 Corp</stp>
        <stp>GUARANTOR</stp>
        <stp>[1.Weekly Download.xlsm]Coded!R72C5</stp>
        <tr r="E72" s="14"/>
      </tp>
      <tp t="s">
        <v>#N/A N/A</v>
        <stp/>
        <stp>##V3_BDPV12</stp>
        <stp>G238052 Corp</stp>
        <stp>GUARANTOR</stp>
        <stp>[1.Weekly Download.xlsm]Coded!R52C5</stp>
        <tr r="E52" s="14"/>
      </tp>
      <tp t="s">
        <v>#N/A N/A</v>
        <stp/>
        <stp>##V3_BDPV12</stp>
        <stp>HK0000929262 Corp</stp>
        <stp>GUARANTOR_NAME</stp>
        <stp>[1.Weekly Download.xlsm]Coded!R39C44</stp>
        <tr r="AR39" s="14"/>
      </tp>
      <tp t="s">
        <v>#N/A N/A</v>
        <stp/>
        <stp>##V3_BDPV12</stp>
        <stp>XS2644758133 Corp</stp>
        <stp>FLOATER_FORMULA</stp>
        <stp>[1.Weekly Download.xlsm]Coded!R27C30</stp>
        <tr r="AD27" s="14"/>
      </tp>
      <tp t="s">
        <v>N</v>
        <stp/>
        <stp>##V3_BDPV12</stp>
        <stp>XS2502241412 Corp</stp>
        <stp>FLOATER</stp>
        <stp>[1.Weekly Download.xlsm]Coded!R92C29</stp>
        <tr r="AC92" s="14"/>
        <tr r="AC92" s="14"/>
      </tp>
      <tp t="s">
        <v>Y</v>
        <stp/>
        <stp>##V3_BDPV12</stp>
        <stp>XS2641625137 Corp</stp>
        <stp>FLOATER</stp>
        <stp>[1.Weekly Download.xlsm]Coded!R30C29</stp>
        <tr r="AC30" s="14"/>
        <tr r="AC30" s="14"/>
      </tp>
      <tp t="s">
        <v>N</v>
        <stp/>
        <stp>##V3_BDPV12</stp>
        <stp>XS2487638764 Corp</stp>
        <stp>FLOATER</stp>
        <stp>[1.Weekly Download.xlsm]Coded!R96C29</stp>
        <tr r="AC96" s="14"/>
        <tr r="AC96" s="14"/>
      </tp>
      <tp t="s">
        <v>N</v>
        <stp/>
        <stp>##V3_BDPV12</stp>
        <stp>XS2673392796 Corp</stp>
        <stp>SOCIAL_BOND_IND</stp>
        <stp>[1.Weekly Download.xlsm]Coded!R14C57</stp>
        <tr r="BE14" s="14"/>
        <tr r="BE14" s="14"/>
      </tp>
      <tp t="s">
        <v>N</v>
        <stp/>
        <stp>##V3_BDPV12</stp>
        <stp>XS2648007495 Corp</stp>
        <stp>FLOATER</stp>
        <stp>[1.Weekly Download.xlsm]Coded!R25C29</stp>
        <tr r="AC25" s="14"/>
        <tr r="AC25" s="14"/>
      </tp>
      <tp t="s">
        <v>N</v>
        <stp/>
        <stp>##V3_BDPV12</stp>
        <stp>XS2502812857 Corp</stp>
        <stp>FLOATER</stp>
        <stp>[1.Weekly Download.xlsm]Coded!R89C29</stp>
        <tr r="AC89" s="14"/>
        <tr r="AC89" s="14"/>
      </tp>
      <tp t="s">
        <v>N</v>
        <stp/>
        <stp>##V3_BDPV12</stp>
        <stp>XS2618570068 Corp</stp>
        <stp>SOCIAL_BOND_IND</stp>
        <stp>[1.Weekly Download.xlsm]Coded!R36C57</stp>
        <tr r="BE36" s="14"/>
        <tr r="BE36" s="14"/>
      </tp>
      <tp t="s">
        <v>N</v>
        <stp/>
        <stp>##V3_BDPV12</stp>
        <stp>XS2618570068 Corp</stp>
        <stp>SOCIAL_BOND_IND</stp>
        <stp>[1.Weekly Download.xlsm]Coded!R24C57</stp>
        <tr r="BE24" s="14"/>
        <tr r="BE24" s="14"/>
      </tp>
      <tp t="s">
        <v>#N/A N/A</v>
        <stp/>
        <stp>##V3_BDPV12</stp>
        <stp>HK0000929262 Corp</stp>
        <stp>FLOATER_FORMULA</stp>
        <stp>[1.Weekly Download.xlsm]Coded!R39C30</stp>
        <tr r="AD39" s="14"/>
      </tp>
      <tp t="s">
        <v>#N/A N/A</v>
        <stp/>
        <stp>##V3_BDPV12</stp>
        <stp>XS2589270953 Corp</stp>
        <stp>RTG_MDY_ISSUER</stp>
        <stp>[1.Weekly Download.xlsm]Coded!R62C11</stp>
        <tr r="K62" s="14"/>
      </tp>
      <tp t="s">
        <v>N</v>
        <stp/>
        <stp>##V3_BDPV12</stp>
        <stp>XS2634238526 Corp</stp>
        <stp>FLOATER</stp>
        <stp>[1.Weekly Download.xlsm]Coded!R31C29</stp>
        <tr r="AC31" s="14"/>
        <tr r="AC31" s="14"/>
      </tp>
      <tp t="s">
        <v>N</v>
        <stp/>
        <stp>##V3_BDPV12</stp>
        <stp>XS2634238526 Corp</stp>
        <stp>FLOATER</stp>
        <stp>[1.Weekly Download.xlsm]Coded!R32C29</stp>
        <tr r="AC32" s="14"/>
        <tr r="AC32" s="14"/>
      </tp>
      <tp t="s">
        <v>#N/A N/A</v>
        <stp/>
        <stp>##V3_BDPV12</stp>
        <stp>HK0000898319 Corp</stp>
        <stp>FLOATER_FORMULA</stp>
        <stp>[1.Weekly Download.xlsm]Coded!R70C30</stp>
        <tr r="AD70" s="14"/>
      </tp>
      <tp t="s">
        <v>#N/A N/A</v>
        <stp/>
        <stp>##V3_BDPV12</stp>
        <stp>XS2668376747 Corp</stp>
        <stp>RTG_MDY_ISSUER</stp>
        <stp>[1.Weekly Download.xlsm]Coded!R16C11</stp>
        <tr r="K16" s="14"/>
      </tp>
      <tp t="s">
        <v>#N/A N/A</v>
        <stp/>
        <stp>##V3_BDPV12</stp>
        <stp>XS2540489338 Corp</stp>
        <stp>RTG_MDY_ISSUER</stp>
        <stp>[1.Weekly Download.xlsm]Coded!R65C11</stp>
        <tr r="K65" s="14"/>
      </tp>
      <tp t="s">
        <v>#N/A N/A</v>
        <stp/>
        <stp>##V3_BDPV12</stp>
        <stp>XS2379456895 Corp</stp>
        <stp>RTG_MOODY_LONG_TERM</stp>
        <stp>[1.Weekly Download.xlsm]Coded!R158C13</stp>
        <tr r="M158" s="14"/>
      </tp>
      <tp t="s">
        <v>#N/A N/A</v>
        <stp/>
        <stp>##V3_BDPV12</stp>
        <stp>XS2203111120 Corp</stp>
        <stp>RTG_MOODY_LONG_TERM</stp>
        <stp>[1.Weekly Download.xlsm]Coded!R283C13</stp>
        <tr r="M283" s="14"/>
      </tp>
      <tp t="s">
        <v>A2</v>
        <stp/>
        <stp>##V3_BDPV12</stp>
        <stp>XS2379486884 Corp</stp>
        <stp>RTG_MOODY_LONG_TERM</stp>
        <stp>[1.Weekly Download.xlsm]Coded!R160C13</stp>
        <tr r="M160" s="14"/>
        <tr r="M160" s="14"/>
      </tp>
      <tp t="s">
        <v>#N/A N/A</v>
        <stp/>
        <stp>##V3_BDPV12</stp>
        <stp>XS2201821340 Corp</stp>
        <stp>RTG_MOODY_LONG_TERM</stp>
        <stp>[1.Weekly Download.xlsm]Coded!R295C13</stp>
        <tr r="M295" s="14"/>
      </tp>
      <tp t="s">
        <v>#N/A N/A</v>
        <stp/>
        <stp>##V3_BDPV12</stp>
        <stp>XS2346845584 Corp</stp>
        <stp>RTG_SP_LT_FC_ISSUER_CREDIT</stp>
        <stp>[1.Weekly Download.xlsm]Coded!R202C15</stp>
        <tr r="O202" s="14"/>
      </tp>
      <tp t="s">
        <v>#N/A N/A</v>
        <stp/>
        <stp>##V3_BDPV12</stp>
        <stp>XS2125422290 Corp</stp>
        <stp>RTG_SP_LT_FC_ISSUER_CREDIT</stp>
        <stp>[1.Weekly Download.xlsm]Coded!R311C15</stp>
        <tr r="O311" s="14"/>
      </tp>
      <tp t="s">
        <v>#N/A N/A</v>
        <stp/>
        <stp>##V3_BDPV12</stp>
        <stp>XS2201821183 Corp</stp>
        <stp>RTG_SP_LT_FC_ISSUER_CREDIT</stp>
        <stp>[1.Weekly Download.xlsm]Coded!R294C15</stp>
        <tr r="O294" s="14"/>
      </tp>
      <tp t="s">
        <v>#N/A N/A</v>
        <stp/>
        <stp>##V3_BDPV12</stp>
        <stp>XS2203111120 Corp</stp>
        <stp>RTG_SP_LT_FC_ISSUER_CREDIT</stp>
        <stp>[1.Weekly Download.xlsm]Coded!R283C15</stp>
        <tr r="O283" s="14"/>
      </tp>
      <tp t="s">
        <v>#N/A N/A</v>
        <stp/>
        <stp>##V3_BDPV12</stp>
        <stp>XS2357034755 Corp</stp>
        <stp>RTG_MOODY_LONG_TERM</stp>
        <stp>[1.Weekly Download.xlsm]Coded!R192C13</stp>
        <tr r="M192" s="14"/>
      </tp>
      <tp t="s">
        <v>#N/A N/A</v>
        <stp/>
        <stp>##V3_BDPV12</stp>
        <stp>XS2346845584 Corp</stp>
        <stp>RTG_MOODY_LONG_TERM</stp>
        <stp>[1.Weekly Download.xlsm]Coded!R202C13</stp>
        <tr r="M202" s="14"/>
      </tp>
      <tp t="s">
        <v>#N/A N/A</v>
        <stp/>
        <stp>##V3_BDPV12</stp>
        <stp>XS2280569364 Corp</stp>
        <stp>RTG_MOODY_LONG_TERM</stp>
        <stp>[1.Weekly Download.xlsm]Coded!R263C13</stp>
        <tr r="M263" s="14"/>
      </tp>
      <tp t="s">
        <v>#N/A N/A</v>
        <stp/>
        <stp>##V3_BDPV12</stp>
        <stp>XS2291799778 Corp</stp>
        <stp>RTG_SP_LT_FC_ISSUER_CREDIT</stp>
        <stp>[1.Weekly Download.xlsm]Coded!R250C15</stp>
        <tr r="O250" s="14"/>
      </tp>
      <tp t="s">
        <v>#N/A N/A</v>
        <stp/>
        <stp>##V3_BDPV12</stp>
        <stp>XS2201821183 Corp</stp>
        <stp>RTG_MOODY_LONG_TERM</stp>
        <stp>[1.Weekly Download.xlsm]Coded!R294C13</stp>
        <tr r="M294" s="14"/>
      </tp>
      <tp t="s">
        <v>#N/A N/A</v>
        <stp/>
        <stp>##V3_BDPV12</stp>
        <stp>XS2265797535 Corp</stp>
        <stp>RTG_MOODY_LONG_TERM</stp>
        <stp>[1.Weekly Download.xlsm]Coded!R265C13</stp>
        <tr r="M265" s="14"/>
      </tp>
      <tp t="s">
        <v>NR</v>
        <stp/>
        <stp>##V3_BDPV12</stp>
        <stp>XS2343627712 Corp</stp>
        <stp>RTG_SP_LT_FC_ISSUER_CREDIT</stp>
        <stp>[1.Weekly Download.xlsm]Coded!R218C15</stp>
        <tr r="O218" s="14"/>
        <tr r="O218" s="14"/>
      </tp>
      <tp t="s">
        <v>#N/A N/A</v>
        <stp/>
        <stp>##V3_BDPV12</stp>
        <stp>XS2349744594 Corp</stp>
        <stp>RTG_SP_LT_FC_ISSUER_CREDIT</stp>
        <stp>[1.Weekly Download.xlsm]Coded!R198C15</stp>
        <tr r="O198" s="14"/>
      </tp>
      <tp t="s">
        <v>NR</v>
        <stp/>
        <stp>##V3_BDPV12</stp>
        <stp>XS2343627712 Corp</stp>
        <stp>RTG_SP_LT_FC_ISSUER_CREDIT</stp>
        <stp>[1.Weekly Download.xlsm]Coded!R203C15</stp>
        <tr r="O203" s="14"/>
        <tr r="O203" s="14"/>
      </tp>
      <tp t="s">
        <v>#N/A N/A</v>
        <stp/>
        <stp>##V3_BDPV12</stp>
        <stp>XS2422522685 Corp</stp>
        <stp>RTG_SP_LT_FC_ISSUER_CREDIT</stp>
        <stp>[1.Weekly Download.xlsm]Coded!R120C15</stp>
        <tr r="O120" s="14"/>
      </tp>
      <tp t="s">
        <v>9/2/2021</v>
        <stp/>
        <stp>##V3_BDPV12</stp>
        <stp>XS2289193810 Corp</stp>
        <stp>INT_ACC_DT</stp>
        <stp>[1.Weekly Download.xlsm]Coded!R245C47</stp>
        <tr r="AU245" s="14"/>
        <tr r="AU245" s="14"/>
        <tr r="AU245" s="14"/>
      </tp>
      <tp t="s">
        <v>#N/A N/A</v>
        <stp/>
        <stp>##V3_BDPV12</stp>
        <stp>XS2344625632 Corp</stp>
        <stp>RTG_MOODY_LONG_TERM</stp>
        <stp>[1.Weekly Download.xlsm]Coded!R191C13</stp>
        <tr r="M191" s="14"/>
      </tp>
      <tp t="s">
        <v>#N/A N/A</v>
        <stp/>
        <stp>##V3_BDPV12</stp>
        <stp>XS2294198549 Corp</stp>
        <stp>RTG_MOODY_LONG_TERM</stp>
        <stp>[1.Weekly Download.xlsm]Coded!R244C13</stp>
        <tr r="M244" s="14"/>
      </tp>
      <tp t="s">
        <v>#N/A N/A</v>
        <stp/>
        <stp>##V3_BDPV12</stp>
        <stp>XS2379456895 Corp</stp>
        <stp>RTG_SP_LT_FC_ISSUER_CREDIT</stp>
        <stp>[1.Weekly Download.xlsm]Coded!R158C15</stp>
        <tr r="O158" s="14"/>
      </tp>
      <tp t="s">
        <v>#N/A N/A</v>
        <stp/>
        <stp>##V3_BDPV12</stp>
        <stp>XS2344625632 Corp</stp>
        <stp>RTG_SP_LT_FC_ISSUER_CREDIT</stp>
        <stp>[1.Weekly Download.xlsm]Coded!R191C15</stp>
        <tr r="O191" s="14"/>
      </tp>
      <tp t="s">
        <v>NR</v>
        <stp/>
        <stp>##V3_BDPV12</stp>
        <stp>XS2279822683 Corp</stp>
        <stp>RTG_SP_LT_FC_ISSUER_CREDIT</stp>
        <stp>[1.Weekly Download.xlsm]Coded!R256C15</stp>
        <tr r="O256" s="14"/>
        <tr r="O256" s="14"/>
      </tp>
      <tp t="s">
        <v>A-</v>
        <stp/>
        <stp>##V3_BDPV12</stp>
        <stp>XS2176772205 Corp</stp>
        <stp>RTG_SP_LT_FC_ISSUER_CREDIT</stp>
        <stp>[1.Weekly Download.xlsm]Coded!R298C15</stp>
        <tr r="O298" s="14"/>
        <tr r="O298" s="14"/>
      </tp>
      <tp t="s">
        <v>#N/A N/A</v>
        <stp/>
        <stp>##V3_BDPV12</stp>
        <stp>XS2227193054 Corp</stp>
        <stp>RTG_MOODY_LONG_TERM</stp>
        <stp>[1.Weekly Download.xlsm]Coded!R280C13</stp>
        <tr r="M280" s="14"/>
      </tp>
      <tp t="s">
        <v>#N/A N/A</v>
        <stp/>
        <stp>##V3_BDPV12</stp>
        <stp>XS2281349618 Corp</stp>
        <stp>RTG_MOODY_LONG_TERM</stp>
        <stp>[1.Weekly Download.xlsm]Coded!R262C13</stp>
        <tr r="M262" s="14"/>
      </tp>
      <tp t="s">
        <v>#N/A N/A</v>
        <stp/>
        <stp>##V3_BDPV12</stp>
        <stp>XS2436124205 Corp</stp>
        <stp>RTG_SP_LT_FC_ISSUER_CREDIT</stp>
        <stp>[1.Weekly Download.xlsm]Coded!R115C15</stp>
        <tr r="O115" s="14"/>
      </tp>
      <tp t="s">
        <v>#N/A N/A</v>
        <stp/>
        <stp>##V3_BDPV12</stp>
        <stp>XS2361211191 Corp</stp>
        <stp>RTG_SP_LT_FC_ISSUER_CREDIT</stp>
        <stp>[1.Weekly Download.xlsm]Coded!R145C15</stp>
        <tr r="O145" s="14"/>
      </tp>
      <tp t="s">
        <v>Baa1</v>
        <stp/>
        <stp>##V3_BDPV12</stp>
        <stp>XS2403671493 Corp</stp>
        <stp>RTG_MOODY_LONG_TERM</stp>
        <stp>[1.Weekly Download.xlsm]Coded!R136C13</stp>
        <tr r="M136" s="14"/>
        <tr r="M136" s="14"/>
      </tp>
      <tp t="s">
        <v>#N/A N/A</v>
        <stp/>
        <stp>##V3_BDPV12</stp>
        <stp>XS2460522555 Corp</stp>
        <stp>RTG_SP_LT_FC_ISSUER_CREDIT</stp>
        <stp>[1.Weekly Download.xlsm]Coded!R108C15</stp>
        <tr r="O108" s="14"/>
      </tp>
      <tp t="s">
        <v>#N/A N/A</v>
        <stp/>
        <stp>##V3_BDPV12</stp>
        <stp>XS2416645203 Corp</stp>
        <stp>RTG_SP_LT_FC_ISSUER_CREDIT</stp>
        <stp>[1.Weekly Download.xlsm]Coded!R123C15</stp>
        <tr r="O123" s="14"/>
      </tp>
      <tp t="s">
        <v>#N/A N/A</v>
        <stp/>
        <stp>##V3_BDPV12</stp>
        <stp>XS2227193211 Corp</stp>
        <stp>RTG_MOODY_LONG_TERM</stp>
        <stp>[1.Weekly Download.xlsm]Coded!R279C13</stp>
        <tr r="M279" s="14"/>
      </tp>
      <tp t="s">
        <v>NR</v>
        <stp/>
        <stp>##V3_BDPV12</stp>
        <stp>XS2126415293 Corp</stp>
        <stp>RTG_SP_LT_FC_ISSUER_CREDIT</stp>
        <stp>[1.Weekly Download.xlsm]Coded!R306C15</stp>
        <tr r="O306" s="14"/>
        <tr r="O306" s="14"/>
      </tp>
      <tp t="s">
        <v>#N/A N/A</v>
        <stp/>
        <stp>##V3_BDPV12</stp>
        <stp>XS2388909181 Corp</stp>
        <stp>RTG_MOODY_LONG_TERM</stp>
        <stp>[1.Weekly Download.xlsm]Coded!R144C13</stp>
        <tr r="M144" s="14"/>
      </tp>
      <tp t="s">
        <v>NR</v>
        <stp/>
        <stp>##V3_BDPV12</stp>
        <stp>XS2385392779 Corp</stp>
        <stp>RTG_SP_LT_FC_ISSUER_CREDIT</stp>
        <stp>[1.Weekly Download.xlsm]Coded!R150C15</stp>
        <tr r="O150" s="14"/>
        <tr r="O150" s="14"/>
      </tp>
      <tp t="s">
        <v>#N/A N/A</v>
        <stp/>
        <stp>##V3_BDPV12</stp>
        <stp>XS2213048965 Corp</stp>
        <stp>RTG_SP_LT_FC_ISSUER_CREDIT</stp>
        <stp>[1.Weekly Download.xlsm]Coded!R272C15</stp>
        <tr r="O272" s="14"/>
      </tp>
      <tp t="s">
        <v>#N/A N/A</v>
        <stp/>
        <stp>##V3_BDPV12</stp>
        <stp>601009 CH Equity</stp>
        <stp>RTG_FITCH_LT_ISSUER_DEFAULT</stp>
        <stp>[1.Weekly Download.xlsm]SBLC Bank!R14C8</stp>
        <tr r="H14" s="32"/>
      </tp>
      <tp t="s">
        <v>#N/A N/A</v>
        <stp/>
        <stp>##V3_BDPV12</stp>
        <stp>XS2400951815 Corp</stp>
        <stp>RTG_MOODY_LONG_TERM</stp>
        <stp>[1.Weekly Download.xlsm]Coded!R130C13</stp>
        <tr r="M130" s="14"/>
      </tp>
      <tp t="s">
        <v>#N/A N/A</v>
        <stp/>
        <stp>##V3_BDPV12</stp>
        <stp>XS2358354012 Corp</stp>
        <stp>RTG_MOODY_LONG_TERM</stp>
        <stp>[1.Weekly Download.xlsm]Coded!R188C13</stp>
        <tr r="M188" s="14"/>
      </tp>
      <tp t="s">
        <v>Ba2</v>
        <stp/>
        <stp>##V3_BDPV12</stp>
        <stp>XS2179326371 Corp</stp>
        <stp>RTG_MOODY_LONG_TERM</stp>
        <stp>[1.Weekly Download.xlsm]Coded!R303C13</stp>
        <tr r="M303" s="14"/>
        <tr r="M303" s="14"/>
      </tp>
      <tp t="s">
        <v>20/5/2021</v>
        <stp/>
        <stp>##V3_BDPV12</stp>
        <stp>XS2341214059 Corp</stp>
        <stp>INT_ACC_DT</stp>
        <stp>[1.Weekly Download.xlsm]Coded!R221C47</stp>
        <tr r="AU221" s="14"/>
        <tr r="AU221" s="14"/>
        <tr r="AU221" s="14"/>
      </tp>
      <tp t="s">
        <v>BB+u</v>
        <stp/>
        <stp>##V3_BDPV12</stp>
        <stp>600015 CH Equity</stp>
        <stp>RTG_FITCH_LT_ISSUER_DEFAULT</stp>
        <stp>[1.Weekly Download.xlsm]SBLC Bank!R18C8</stp>
        <tr r="H18" s="32"/>
        <tr r="H18" s="32"/>
        <tr r="H18" s="32"/>
      </tp>
      <tp t="s">
        <v>#N/A N/A</v>
        <stp/>
        <stp>##V3_BDPV12</stp>
        <stp>XS2189769057 Corp</stp>
        <stp>RTG_MOODY_LONG_TERM</stp>
        <stp>[1.Weekly Download.xlsm]Coded!R296C13</stp>
        <tr r="M296" s="14"/>
      </tp>
      <tp t="s">
        <v>27/5/2021</v>
        <stp/>
        <stp>##V3_BDPV12</stp>
        <stp>XS2344386540 Corp</stp>
        <stp>INT_ACC_DT</stp>
        <stp>[1.Weekly Download.xlsm]Coded!R211C47</stp>
        <tr r="AU211" s="14"/>
        <tr r="AU211" s="14"/>
        <tr r="AU211" s="14"/>
      </tp>
      <tp t="s">
        <v>#N/A N/A</v>
        <stp/>
        <stp>##V3_BDPV12</stp>
        <stp>XS2349205455 Corp</stp>
        <stp>RTG_MOODY_LONG_TERM</stp>
        <stp>[1.Weekly Download.xlsm]Coded!R197C13</stp>
        <tr r="M197" s="14"/>
      </tp>
      <tp t="s">
        <v>4/8/2020</v>
        <stp/>
        <stp>##V3_BDPV12</stp>
        <stp>XS2127837909 Corp</stp>
        <stp>INT_ACC_DT</stp>
        <stp>[1.Weekly Download.xlsm]Coded!R285C47</stp>
        <tr r="AU285" s="14"/>
        <tr r="AU285" s="14"/>
        <tr r="AU285" s="14"/>
      </tp>
      <tp t="s">
        <v>#N/A N/A</v>
        <stp/>
        <stp>##V3_BDPV12</stp>
        <stp>1398 HK Equity</stp>
        <stp>RTG_MDY_LT_BANK_DEPOSITS</stp>
        <stp>[1.Weekly Download.xlsm]SBLC Bank!R5C5</stp>
        <tr r="E5" s="32"/>
      </tp>
      <tp t="s">
        <v>#N/A N/A</v>
        <stp/>
        <stp>##V3_BDPV12</stp>
        <stp>XS2385065656 Corp</stp>
        <stp>RTG_SP_LT_FC_ISSUER_CREDIT</stp>
        <stp>[1.Weekly Download.xlsm]Coded!R152C15</stp>
        <tr r="O152" s="14"/>
      </tp>
      <tp t="s">
        <v>29/10/2020</v>
        <stp/>
        <stp>##V3_BDPV12</stp>
        <stp>XS2247412518 Corp</stp>
        <stp>INT_ACC_DT</stp>
        <stp>[1.Weekly Download.xlsm]Coded!R271C47</stp>
        <tr r="AU271" s="14"/>
        <tr r="AU271" s="14"/>
        <tr r="AU271" s="14"/>
      </tp>
      <tp t="s">
        <v>28/4/2021</v>
        <stp/>
        <stp>##V3_BDPV12</stp>
        <stp>XS2330495651 Corp</stp>
        <stp>INT_ACC_DT</stp>
        <stp>[1.Weekly Download.xlsm]Coded!R225C47</stp>
        <tr r="AU225" s="14"/>
        <tr r="AU225" s="14"/>
        <tr r="AU225" s="14"/>
      </tp>
      <tp>
        <v>500000000</v>
        <stp/>
        <stp>##V3_BDPV12</stp>
        <stp>XS2423359459 Corp</stp>
        <stp>AMT_ISSUED</stp>
        <stp>[1.Weekly Download.xlsm]Coded!R106C53</stp>
        <tr r="BA106" s="14"/>
        <tr r="BA106" s="14"/>
      </tp>
      <tp t="s">
        <v>#N/A N/A</v>
        <stp/>
        <stp>##V3_BDPV12</stp>
        <stp>XS2344386540 Corp</stp>
        <stp>SPREAD_TO_TSY_ISSUE</stp>
        <stp>[1.Weekly Download.xlsm]Coded!R211C26</stp>
        <tr r="Z211" s="14"/>
      </tp>
      <tp t="s">
        <v>#N/A N/A</v>
        <stp/>
        <stp>##V3_BDPV12</stp>
        <stp>XS2262084374 Corp</stp>
        <stp>SPREAD_TO_TSY_ISSUE</stp>
        <stp>[1.Weekly Download.xlsm]Coded!R260C26</stp>
        <tr r="Z260" s="14"/>
      </tp>
      <tp t="s">
        <v>#N/A Field Not Applicable</v>
        <stp/>
        <stp>##V3_BDPV12</stp>
        <stp>XS2345988211 Corp</stp>
        <stp>FLT_SPREAD</stp>
        <stp>[1.Weekly Download.xlsm]Coded!R199C28</stp>
        <tr r="AB199" s="14"/>
      </tp>
      <tp t="s">
        <v>#N/A N/A</v>
        <stp/>
        <stp>##V3_BDPV12</stp>
        <stp>XS2274835631 Corp</stp>
        <stp>SPREAD_TO_TSY_ISSUE</stp>
        <stp>[1.Weekly Download.xlsm]Coded!R255C26</stp>
        <tr r="Z255" s="14"/>
      </tp>
      <tp>
        <v>379.6</v>
        <stp/>
        <stp>##V3_BDPV12</stp>
        <stp>XS2371895074 Corp</stp>
        <stp>SPREAD_TO_TSY_ISSUE</stp>
        <stp>[1.Weekly Download.xlsm]Coded!R168C26</stp>
        <tr r="Z168" s="14"/>
        <tr r="Z168" s="14"/>
      </tp>
      <tp t="s">
        <v>#N/A Field Not Applicable</v>
        <stp/>
        <stp>##V3_BDPV12</stp>
        <stp>XS2342908949 Corp</stp>
        <stp>FLT_SPREAD</stp>
        <stp>[1.Weekly Download.xlsm]Coded!R220C28</stp>
        <tr r="AB220" s="14"/>
      </tp>
    </main>
    <main first="bofaddin.rtdserver">
      <tp t="s">
        <v>#N/A N/A</v>
        <stp/>
        <stp>BDS|2321331061430181184</stp>
        <tr r="AS153" s="14"/>
      </tp>
      <tp t="s">
        <v>#N/A N/A</v>
        <stp/>
        <stp>BDS|4682394157337423341</stp>
        <tr r="AS16" s="14"/>
        <tr r="AS16" s="14"/>
      </tp>
      <tp t="s">
        <v>#N/A N/A</v>
        <stp/>
        <stp>BDH|3173764641493697582</stp>
        <tr r="O31" s="24"/>
        <tr r="O31" s="24"/>
      </tp>
    </main>
    <main first="bloomberg.rtd">
      <tp t="s">
        <v>#N/A N/A</v>
        <stp/>
        <stp>##V3_BDPV12</stp>
        <stp>XS2336271510 Corp</stp>
        <stp>SPREAD_TO_TSY_ISSUE</stp>
        <stp>[1.Weekly Download.xlsm]Coded!R215C26</stp>
        <tr r="Z215" s="14"/>
      </tp>
      <tp>
        <v>300000000</v>
        <stp/>
        <stp>##V3_BDPV12</stp>
        <stp>XS2194192360 Corp</stp>
        <stp>AMT_ISSUED</stp>
        <stp>[1.Weekly Download.xlsm]Coded!R291C53</stp>
        <tr r="BA291" s="14"/>
        <tr r="BA291" s="14"/>
      </tp>
    </main>
    <main first="bofaddin.rtdserver">
      <tp t="s">
        <v>#N/A N/A</v>
        <stp/>
        <stp>BDS|9471057320988093582</stp>
        <tr r="AS267" s="14"/>
      </tp>
    </main>
    <main first="bloomberg.rtd">
      <tp t="s">
        <v>#N/A Field Not Applicable</v>
        <stp/>
        <stp>##V3_BDPV12</stp>
        <stp>XS2295983410 Corp</stp>
        <stp>FLT_SPREAD</stp>
        <stp>[1.Weekly Download.xlsm]Coded!R248C28</stp>
        <tr r="AB248" s="14"/>
      </tp>
      <tp>
        <v>300000000</v>
        <stp/>
        <stp>##V3_BDPV12</stp>
        <stp>XS2377688093 Corp</stp>
        <stp>AMT_ISSUED</stp>
        <stp>[1.Weekly Download.xlsm]Coded!R141C53</stp>
        <tr r="BA141" s="14"/>
        <tr r="BA141" s="14"/>
      </tp>
    </main>
    <main first="bofaddin.rtdserver">
      <tp t="s">
        <v>#N/A N/A</v>
        <stp/>
        <stp>BDH|7398513874745916617</stp>
        <tr r="N31" s="24"/>
        <tr r="N31" s="24"/>
      </tp>
    </main>
    <main first="bloomberg.rtd">
      <tp>
        <v>150000000</v>
        <stp/>
        <stp>##V3_BDPV12</stp>
        <stp>XS2342499592 Corp</stp>
        <stp>AMT_ISSUED</stp>
        <stp>[1.Weekly Download.xlsm]Coded!R219C53</stp>
        <tr r="BA219" s="14"/>
        <tr r="BA219" s="14"/>
      </tp>
      <tp>
        <v>500000000</v>
        <stp/>
        <stp>##V3_BDPV12</stp>
        <stp>XS2349739248 Corp</stp>
        <stp>AMT_ISSUED</stp>
        <stp>[1.Weekly Download.xlsm]Coded!R201C53</stp>
        <tr r="BA201" s="14"/>
        <tr r="BA201" s="14"/>
      </tp>
    </main>
    <main first="bofaddin.rtdserver">
      <tp t="s">
        <v>#N/A N/A</v>
        <stp/>
        <stp>BDS|7111479705843509699</stp>
        <tr r="F159" s="14"/>
      </tp>
    </main>
    <main first="bloomberg.rtd">
      <tp>
        <v>350.9</v>
        <stp/>
        <stp>##V3_BDPV12</stp>
        <stp>XS2467774209 Corp</stp>
        <stp>SPREAD_TO_TSY_ISSUE</stp>
        <stp>[1.Weekly Download.xlsm]Coded!R103C26</stp>
        <tr r="Z103" s="14"/>
        <tr r="Z103" s="14"/>
      </tp>
      <tp t="s">
        <v>#N/A Field Not Applicable</v>
        <stp/>
        <stp>##V3_BDPV12</stp>
        <stp>XS2144033078 Corp</stp>
        <stp>FLT_SPREAD</stp>
        <stp>[1.Weekly Download.xlsm]Coded!R300C28</stp>
        <tr r="AB300" s="14"/>
      </tp>
      <tp>
        <v>200000000</v>
        <stp/>
        <stp>##V3_BDPV12</stp>
        <stp>XS2434390865 Corp</stp>
        <stp>AMT_ISSUED</stp>
        <stp>[1.Weekly Download.xlsm]Coded!R116C53</stp>
        <tr r="BA116" s="14"/>
        <tr r="BA116" s="14"/>
      </tp>
    </main>
    <main first="bofaddin.rtdserver">
      <tp t="s">
        <v>#N/A N/A</v>
        <stp/>
        <stp>BDS|1511517737805504447</stp>
        <tr r="AL74" s="14"/>
        <tr r="F74" s="14"/>
      </tp>
      <tp t="s">
        <v>#N/A N/A</v>
        <stp/>
        <stp>BDH|6161368705051201229</stp>
        <tr r="M7" s="24"/>
      </tp>
      <tp t="s">
        <v>#N/A N/A</v>
        <stp/>
        <stp>BDS|2704201919386446194</stp>
        <tr r="AL20" s="14"/>
        <tr r="F20" s="14"/>
      </tp>
      <tp t="s">
        <v>#N/A N/A</v>
        <stp/>
        <stp>BDS|4172501901305342200</stp>
        <tr r="AS76" s="14"/>
        <tr r="AS76" s="14"/>
      </tp>
    </main>
    <main first="bloomberg.rtd">
      <tp>
        <v>334.5</v>
        <stp/>
        <stp>##V3_BDPV12</stp>
        <stp>XS2238561281 Corp</stp>
        <stp>SPREAD_TO_TSY_ISSUE</stp>
        <stp>[1.Weekly Download.xlsm]Coded!R269C26</stp>
        <tr r="Z269" s="14"/>
        <tr r="Z269" s="14"/>
      </tp>
      <tp t="s">
        <v>#N/A Field Not Applicable</v>
        <stp/>
        <stp>##V3_BDPV12</stp>
        <stp>XS2403477099 Corp</stp>
        <stp>FLT_SPREAD</stp>
        <stp>[1.Weekly Download.xlsm]Coded!R135C28</stp>
        <tr r="AB135" s="14"/>
      </tp>
    </main>
    <main first="bofaddin.rtdserver">
      <tp t="s">
        <v>#N/A N/A</v>
        <stp/>
        <stp>BDH|7345936116631333856</stp>
        <tr r="F9" s="24"/>
        <tr r="F9" s="24"/>
      </tp>
    </main>
    <main first="bloomberg.rtd">
      <tp t="s">
        <v>#N/A N/A</v>
        <stp/>
        <stp>##V3_BDPV12</stp>
        <stp>XS2471295969 Corp</stp>
        <stp>SPREAD_TO_TSY_ISSUE</stp>
        <stp>[1.Weekly Download.xlsm]Coded!R102C26</stp>
        <tr r="Z102" s="14"/>
      </tp>
      <tp t="s">
        <v>#N/A Field Not Applicable</v>
        <stp/>
        <stp>##V3_BDPV12</stp>
        <stp>XS2422384946 Corp</stp>
        <stp>FLT_SPREAD</stp>
        <stp>[1.Weekly Download.xlsm]Coded!R121C28</stp>
        <tr r="AB121" s="14"/>
      </tp>
      <tp>
        <v>314000000</v>
        <stp/>
        <stp>##V3_BDPV12</stp>
        <stp>XS2361426559 Corp</stp>
        <stp>AMT_ISSUED</stp>
        <stp>[1.Weekly Download.xlsm]Coded!R178C53</stp>
        <tr r="BA178" s="14"/>
        <tr r="BA178" s="14"/>
      </tp>
    </main>
    <main first="bofaddin.rtdserver">
      <tp t="s">
        <v>#N/A N/A</v>
        <stp/>
        <stp>BDS|3488156023447470178</stp>
        <tr r="AS196" s="14"/>
      </tp>
    </main>
    <main first="bloomberg.rtd">
      <tp t="s">
        <v>#N/A N/A</v>
        <stp/>
        <stp>##V3_BDPV12</stp>
        <stp>XS2427980821 Corp</stp>
        <stp>SPREAD_TO_TSY_ISSUE</stp>
        <stp>[1.Weekly Download.xlsm]Coded!R114C26</stp>
        <tr r="Z114" s="14"/>
      </tp>
      <tp>
        <v>300000000</v>
        <stp/>
        <stp>##V3_BDPV12</stp>
        <stp>XS2429785954 Corp</stp>
        <stp>AMT_ISSUED</stp>
        <stp>[1.Weekly Download.xlsm]Coded!R119C53</stp>
        <tr r="BA119" s="14"/>
        <tr r="BA119" s="14"/>
      </tp>
      <tp>
        <v>150000000</v>
        <stp/>
        <stp>##V3_BDPV12</stp>
        <stp>XS2346930428 Corp</stp>
        <stp>AMT_ISSUED</stp>
        <stp>[1.Weekly Download.xlsm]Coded!R205C53</stp>
        <tr r="BA205" s="14"/>
        <tr r="BA205" s="14"/>
      </tp>
    </main>
    <main first="bofaddin.rtdserver">
      <tp t="s">
        <v>#N/A N/A</v>
        <stp/>
        <stp>BDS|6175179271501413755</stp>
        <tr r="AS6" s="14"/>
      </tp>
      <tp t="s">
        <v>#N/A N/A</v>
        <stp/>
        <stp>BDS|9070418983404555718</stp>
        <tr r="AL97" s="14"/>
        <tr r="F97" s="14"/>
      </tp>
      <tp t="s">
        <v>#N/A N/A</v>
        <stp/>
        <stp>BDH|2675764402580622321</stp>
        <tr r="M34" s="24"/>
      </tp>
    </main>
    <main first="bloomberg.rtd">
      <tp>
        <v>47</v>
        <stp/>
        <stp>##V3_BDPV12</stp>
        <stp>XS2359947715 Corp</stp>
        <stp>SPREAD_TO_TSY_ISSUE</stp>
        <stp>[1.Weekly Download.xlsm]Coded!R186C26</stp>
        <tr r="Z186" s="14"/>
        <tr r="Z186" s="14"/>
      </tp>
      <tp>
        <v>225.6</v>
        <stp/>
        <stp>##V3_BDPV12</stp>
        <stp>XS2269194499 Corp</stp>
        <stp>SPREAD_TO_TSY_ISSUE</stp>
        <stp>[1.Weekly Download.xlsm]Coded!R234C26</stp>
        <tr r="Z234" s="14"/>
        <tr r="Z234" s="14"/>
      </tp>
      <tp>
        <v>650000000</v>
        <stp/>
        <stp>##V3_BDPV12</stp>
        <stp>XS2447552089 Corp</stp>
        <stp>AMT_ISSUED</stp>
        <stp>[1.Weekly Download.xlsm]Coded!R101C53</stp>
        <tr r="BA101" s="14"/>
        <tr r="BA101" s="14"/>
      </tp>
      <tp>
        <v>500000000</v>
        <stp/>
        <stp>##V3_BDPV12</stp>
        <stp>XS2314627089 Corp</stp>
        <stp>AMT_ISSUED</stp>
        <stp>[1.Weekly Download.xlsm]Coded!R174C53</stp>
        <tr r="BA174" s="14"/>
        <tr r="BA174" s="14"/>
      </tp>
    </main>
    <main first="bofaddin.rtdserver">
      <tp t="s">
        <v>#N/A N/A</v>
        <stp/>
        <stp>BDS|6094843785704264440</stp>
        <tr r="AS212" s="14"/>
      </tp>
      <tp t="s">
        <v>#N/A N/A</v>
        <stp/>
        <stp>BDS|6367102653586107268</stp>
        <tr r="AS167" s="14"/>
      </tp>
      <tp t="s">
        <v>#N/A N/A</v>
        <stp/>
        <stp>BDS|4038476244725341774</stp>
        <tr r="AS145" s="14"/>
      </tp>
      <tp t="s">
        <v>#N/A N/A</v>
        <stp/>
        <stp>BDS|4383773357964045440</stp>
        <tr r="AL252" s="14"/>
        <tr r="F252" s="14"/>
      </tp>
    </main>
    <main first="bloomberg.rtd">
      <tp t="s">
        <v>#N/A Field Not Applicable</v>
        <stp/>
        <stp>##V3_BDPV12</stp>
        <stp>XS2275587090 Corp</stp>
        <stp>FLT_SPREAD</stp>
        <stp>[1.Weekly Download.xlsm]Coded!R258C28</stp>
        <tr r="AB258" s="14"/>
      </tp>
    </main>
    <main first="bofaddin.rtdserver">
      <tp t="s">
        <v>#N/A N/A</v>
        <stp/>
        <stp>BDS|3107835636357892980</stp>
        <tr r="AS312" s="14"/>
      </tp>
      <tp t="s">
        <v>#N/A N/A</v>
        <stp/>
        <stp>BDS|5645125072901343413</stp>
        <tr r="AS5" s="14"/>
        <tr r="AS5" s="14"/>
      </tp>
      <tp t="s">
        <v>#N/A N/A</v>
        <stp/>
        <stp>BDS|3992629196679944300</stp>
        <tr r="AS186" s="14"/>
      </tp>
      <tp t="s">
        <v>#N/A N/A</v>
        <stp/>
        <stp>BDS|2897502886800875922</stp>
        <tr r="AS289" s="14"/>
      </tp>
      <tp t="s">
        <v>#N/A N/A</v>
        <stp/>
        <stp>BDS|3426712624131227174</stp>
        <tr r="AL154" s="14"/>
        <tr r="AL154" s="14"/>
        <tr r="F154" s="14"/>
        <tr r="F154" s="14"/>
      </tp>
      <tp t="s">
        <v>#N/A N/A</v>
        <stp/>
        <stp>BDH|4484205816167769613</stp>
        <tr r="M21" s="24"/>
      </tp>
    </main>
    <main first="bloomberg.rtd">
      <tp>
        <v>350.9</v>
        <stp/>
        <stp>##V3_BDPV12</stp>
        <stp>XS2467774209 Corp</stp>
        <stp>FLT_SPREAD</stp>
        <stp>[1.Weekly Download.xlsm]Coded!R103C28</stp>
        <tr r="AB103" s="14"/>
        <tr r="AB103" s="14"/>
      </tp>
      <tp t="s">
        <v>#N/A Field Not Applicable</v>
        <stp/>
        <stp>##V3_BDPV12</stp>
        <stp>XS2227193211 Corp</stp>
        <stp>FLT_SPREAD</stp>
        <stp>[1.Weekly Download.xlsm]Coded!R279C28</stp>
        <tr r="AB279" s="14"/>
      </tp>
      <tp t="s">
        <v>N</v>
        <stp/>
        <stp>##V3_BDPV12</stp>
        <stp>XS2487638764 Corp</stp>
        <stp>GREEN_BOND_LOAN_INDICATOR</stp>
        <stp>[1.Weekly Download.xlsm]Coded!R96C55</stp>
        <tr r="BC96" s="14"/>
        <tr r="BC96" s="14"/>
      </tp>
      <tp t="s">
        <v>N</v>
        <stp/>
        <stp>##V3_BDPV12</stp>
        <stp>XS2663498314 Corp</stp>
        <stp>GREEN_BOND_LOAN_INDICATOR</stp>
        <stp>[1.Weekly Download.xlsm]Coded!R20C55</stp>
        <tr r="BC20" s="14"/>
        <tr r="BC20" s="14"/>
      </tp>
      <tp t="s">
        <v>N</v>
        <stp/>
        <stp>##V3_BDPV12</stp>
        <stp>XS2641625137 Corp</stp>
        <stp>GREEN_BOND_LOAN_INDICATOR</stp>
        <stp>[1.Weekly Download.xlsm]Coded!R30C55</stp>
        <tr r="BC30" s="14"/>
        <tr r="BC30" s="14"/>
      </tp>
      <tp t="s">
        <v>N</v>
        <stp/>
        <stp>##V3_BDPV12</stp>
        <stp>XS2589270953 Corp</stp>
        <stp>GREEN_BOND_LOAN_INDICATOR</stp>
        <stp>[1.Weekly Download.xlsm]Coded!R62C55</stp>
        <tr r="BC62" s="14"/>
        <tr r="BC62" s="14"/>
      </tp>
      <tp t="s">
        <v>#N/A N/A</v>
        <stp/>
        <stp>##V3_BDPV12</stp>
        <stp>XS2690707497 Corp</stp>
        <stp>RTG_MDY_ISSUER</stp>
        <stp>[1.Weekly Download.xlsm]Coded!R8C11</stp>
        <tr r="K8" s="14"/>
      </tp>
      <tp t="s">
        <v>A2</v>
        <stp/>
        <stp>##V3_BDPV12</stp>
        <stp>CPIZ CH Equity</stp>
        <stp>RTG_MOODY_LONG_TERM</stp>
        <stp>[1.Weekly Download.xlsm]Coded!R290C21</stp>
        <tr r="U290" s="14"/>
        <tr r="U290" s="14"/>
        <tr r="U290" s="14"/>
      </tp>
      <tp t="s">
        <v>#N/A Field Not Applicable</v>
        <stp/>
        <stp>##V3_BDPV12</stp>
        <stp>HK0000744695 Corp</stp>
        <stp>GUARANTOR_EQY_TICKER</stp>
        <stp>[1.Weekly Download.xlsm]Coded!R187C18</stp>
        <tr r="R187" s="14"/>
        <tr r="R187" s="14"/>
        <tr r="R187" s="14"/>
      </tp>
      <tp t="s">
        <v>A3</v>
        <stp/>
        <stp>##V3_BDPV12</stp>
        <stp>US056752AU22 Corp</stp>
        <stp>RTG_MOODY</stp>
        <stp>[1.Weekly Download.xlsm]Coded!R165C8</stp>
        <tr r="H165" s="14"/>
        <tr r="H165" s="14"/>
      </tp>
      <tp t="s">
        <v>#N/A N/A</v>
        <stp/>
        <stp>##V3_BDPV12</stp>
        <stp>10639058 CompanyID</stp>
        <stp>RTG_MDY_LC_CURR_ISSUER_RATING</stp>
        <stp>[1.Weekly Download.xlsm]Coded!R268C40</stp>
        <tr r="AN268" s="14"/>
        <tr r="AN268" s="14"/>
      </tp>
      <tp t="s">
        <v>#N/A N/A</v>
        <stp/>
        <stp>##V3_BDPV12</stp>
        <stp>10639058 CompanyID</stp>
        <stp>RTG_MDY_LC_CURR_ISSUER_RATING</stp>
        <stp>[1.Weekly Download.xlsm]Coded!R212C40</stp>
        <tr r="AN212" s="14"/>
        <tr r="AN212" s="14"/>
      </tp>
      <tp t="s">
        <v>#N/A N/A</v>
        <stp/>
        <stp>##V3_BDPV12</stp>
        <stp>HK0000947231 Corp</stp>
        <stp>FIXED_REOFFER_SPRD_TO_GOVT_BENCH</stp>
        <stp>[1.Weekly Download.xlsm]Coded!R10C27</stp>
        <tr r="AA10" s="14"/>
      </tp>
      <tp t="s">
        <v>6066 HK</v>
        <stp/>
        <stp>##V3_BDPV12</stp>
        <stp>HK0000921020 Corp</stp>
        <stp>ISSUER_PARENT_EQY_TICKER</stp>
        <stp>[1.Weekly Download.xlsm]Coded!R43C58</stp>
        <tr r="BF43" s="14"/>
        <tr r="BF43" s="14"/>
      </tp>
      <tp t="s">
        <v>6066 HK</v>
        <stp/>
        <stp>##V3_BDPV12</stp>
        <stp>HK0000921038 Corp</stp>
        <stp>ISSUER_PARENT_EQY_TICKER</stp>
        <stp>[1.Weekly Download.xlsm]Coded!R42C58</stp>
        <tr r="BF42" s="14"/>
        <tr r="BF42" s="14"/>
      </tp>
      <tp t="s">
        <v>#N/A N/A</v>
        <stp/>
        <stp>##V3_BDPV12</stp>
        <stp>XS2648007495 Corp</stp>
        <stp>FLOATER_FORMULA</stp>
        <stp>[1.Weekly Download.xlsm]Coded!R25C30</stp>
        <tr r="AD25" s="14"/>
      </tp>
      <tp t="s">
        <v>#N/A N/A</v>
        <stp/>
        <stp>##V3_BDPV12</stp>
        <stp>XS2526839092 Corp</stp>
        <stp>RTG_MDY_LT_CORP_FAMILY</stp>
        <stp>[1.Weekly Download.xlsm]Coded!R61C14</stp>
        <tr r="N61" s="14"/>
      </tp>
      <tp t="s">
        <v>#N/A N/A</v>
        <stp/>
        <stp>##V3_BDPV12</stp>
        <stp>XS2677539541 Corp</stp>
        <stp>RTG_MDY_LT_CORP_FAMILY</stp>
        <stp>[1.Weekly Download.xlsm]Coded!R11C14</stp>
        <tr r="N11" s="14"/>
      </tp>
      <tp t="s">
        <v>600837 CH</v>
        <stp/>
        <stp>##V3_BDPV12</stp>
        <stp>HK0000921111 Corp</stp>
        <stp>ISSUER_PARENT_EQY_TICKER</stp>
        <stp>[1.Weekly Download.xlsm]Coded!R41C58</stp>
        <tr r="BF41" s="14"/>
        <tr r="BF41" s="14"/>
      </tp>
      <tp>
        <v>97.442000000000007</v>
        <stp/>
        <stp>##V3_BDPV12</stp>
        <stp>XS2463439690 Corp</stp>
        <stp>ISSUE_PX</stp>
        <stp>[1.Weekly Download.xlsm]Coded!R99C54</stp>
        <tr r="BB99" s="14"/>
        <tr r="BB99" s="14"/>
      </tp>
      <tp t="s">
        <v>30/6/2026</v>
        <stp/>
        <stp>##V3_BDPV12</stp>
        <stp>XS2644758133 Corp</stp>
        <stp>MATURITY</stp>
        <stp>[1.Weekly Download.xlsm]Coded!R27C48</stp>
        <tr r="AV27" s="14"/>
        <tr r="AV27" s="14"/>
        <tr r="AV27" s="14"/>
      </tp>
      <tp t="s">
        <v>#N/A N/A</v>
        <stp/>
        <stp>##V3_BDPV12</stp>
        <stp>XS2502812857 Corp</stp>
        <stp>FLOATER_FORMULA</stp>
        <stp>[1.Weekly Download.xlsm]Coded!R89C30</stp>
        <tr r="AD89" s="14"/>
      </tp>
      <tp t="s">
        <v>11/10/2023</v>
        <stp/>
        <stp>##V3_BDPV12</stp>
        <stp>XS2541678780 Corp</stp>
        <stp>MATURITY</stp>
        <stp>[1.Weekly Download.xlsm]Coded!R84C48</stp>
        <tr r="AV84" s="14"/>
        <tr r="AV84" s="14"/>
        <tr r="AV84" s="14"/>
      </tp>
      <tp t="s">
        <v>#N/A N/A</v>
        <stp/>
        <stp>##V3_BDPV12</stp>
        <stp>XS2639510341 Corp</stp>
        <stp>RTG_MDY_LT_CORP_FAMILY</stp>
        <stp>[1.Weekly Download.xlsm]Coded!R28C14</stp>
        <tr r="N28" s="14"/>
      </tp>
      <tp t="s">
        <v>#N/A N/A</v>
        <stp/>
        <stp>##V3_BDPV12</stp>
        <stp>XS2502241412 Corp</stp>
        <stp>FLOATER_FORMULA</stp>
        <stp>[1.Weekly Download.xlsm]Coded!R92C30</stp>
        <tr r="AD92" s="14"/>
      </tp>
      <tp t="s">
        <v>O/N SOFR +70.000</v>
        <stp/>
        <stp>##V3_BDPV12</stp>
        <stp>XS2641625137 Corp</stp>
        <stp>FLOATER_FORMULA</stp>
        <stp>[1.Weekly Download.xlsm]Coded!R30C30</stp>
        <tr r="AD30" s="14"/>
        <tr r="AD30" s="14"/>
      </tp>
      <tp t="s">
        <v>N</v>
        <stp/>
        <stp>##V3_BDPV12</stp>
        <stp>XS2658712752 Corp</stp>
        <stp>SUSTAINABILITY_BOND_IND</stp>
        <stp>[1.Weekly Download.xlsm]Coded!R17C56</stp>
        <tr r="BD17" s="14"/>
        <tr r="BD17" s="14"/>
      </tp>
      <tp>
        <v>100</v>
        <stp/>
        <stp>##V3_BDPV12</stp>
        <stp>XS2573678435 Corp</stp>
        <stp>ISSUE_PX</stp>
        <stp>[1.Weekly Download.xlsm]Coded!R57C54</stp>
        <tr r="BB57" s="14"/>
        <tr r="BB57" s="14"/>
      </tp>
      <tp t="s">
        <v>#N/A N/A</v>
        <stp/>
        <stp>##V3_BDPV12</stp>
        <stp>HK0000954286 Corp</stp>
        <stp>RTG_MOODY_LONG_TERM</stp>
        <stp>[1.Weekly Download.xlsm]Coded!R5C13</stp>
        <tr r="M5" s="14"/>
      </tp>
      <tp t="s">
        <v>#N/A N/A</v>
        <stp/>
        <stp>##V3_BDPV12</stp>
        <stp>XS2487638764 Corp</stp>
        <stp>FLOATER_FORMULA</stp>
        <stp>[1.Weekly Download.xlsm]Coded!R96C30</stp>
        <tr r="AD96" s="14"/>
      </tp>
      <tp t="s">
        <v>#N/A N/A</v>
        <stp/>
        <stp>##V3_BDPV12</stp>
        <stp>XS2584378025 Corp</stp>
        <stp>RTG_MDY_LT_CORP_FAMILY</stp>
        <stp>[1.Weekly Download.xlsm]Coded!R63C14</stp>
        <tr r="N63" s="14"/>
      </tp>
      <tp t="s">
        <v>N</v>
        <stp/>
        <stp>##V3_BDPV12</stp>
        <stp>XS2559584888 Corp</stp>
        <stp>SUSTAINABILITY_BOND_IND</stp>
        <stp>[1.Weekly Download.xlsm]Coded!R78C56</stp>
        <tr r="BD78" s="14"/>
        <tr r="BD78" s="14"/>
      </tp>
      <tp>
        <v>97.570000000000007</v>
        <stp/>
        <stp>##V3_BDPV12</stp>
        <stp>XS2576128727 Corp</stp>
        <stp>ISSUE_PX</stp>
        <stp>[1.Weekly Download.xlsm]Coded!R69C54</stp>
        <tr r="BB69" s="14"/>
        <tr r="BB69" s="14"/>
      </tp>
      <tp t="s">
        <v>Yiwu State-owned Capital Operation Co Ltd</v>
        <stp/>
        <stp>##V3_BDPV12</stp>
        <stp>XS2623993974 Corp</stp>
        <stp>GUARANTOR_NAME</stp>
        <stp>[1.Weekly Download.xlsm]Coded!R29C44</stp>
        <tr r="AR29" s="14"/>
        <tr r="AR29" s="14"/>
      </tp>
      <tp t="s">
        <v>#N/A N/A</v>
        <stp/>
        <stp>##V3_BDPV12</stp>
        <stp>XS2599011116 Corp</stp>
        <stp>RTG_MDY_LT_CORP_FAMILY</stp>
        <stp>[1.Weekly Download.xlsm]Coded!R51C14</stp>
        <tr r="N51" s="14"/>
      </tp>
      <tp t="s">
        <v>N</v>
        <stp/>
        <stp>##V3_BDPV12</stp>
        <stp>HK0000921038 Corp</stp>
        <stp>SOCIAL_BOND_IND</stp>
        <stp>[1.Weekly Download.xlsm]Coded!R42C57</stp>
        <tr r="BE42" s="14"/>
        <tr r="BE42" s="14"/>
      </tp>
      <tp t="s">
        <v>N</v>
        <stp/>
        <stp>##V3_BDPV12</stp>
        <stp>HK0000929262 Corp</stp>
        <stp>FLOATER</stp>
        <stp>[1.Weekly Download.xlsm]Coded!R39C29</stp>
        <tr r="AC39" s="14"/>
        <tr r="AC39" s="14"/>
      </tp>
      <tp t="s">
        <v>N</v>
        <stp/>
        <stp>##V3_BDPV12</stp>
        <stp>XS2540489338 Corp</stp>
        <stp>SUSTAINABILITY_BOND_IND</stp>
        <stp>[1.Weekly Download.xlsm]Coded!R65C56</stp>
        <tr r="BD65" s="14"/>
        <tr r="BD65" s="14"/>
      </tp>
      <tp t="s">
        <v>#N/A N/A</v>
        <stp/>
        <stp>##V3_BDPV12</stp>
        <stp>XS2634238526 Corp</stp>
        <stp>FLOATER_FORMULA</stp>
        <stp>[1.Weekly Download.xlsm]Coded!R32C30</stp>
        <tr r="AD32" s="14"/>
      </tp>
      <tp t="s">
        <v>#N/A N/A</v>
        <stp/>
        <stp>##V3_BDPV12</stp>
        <stp>XS2634238526 Corp</stp>
        <stp>FLOATER_FORMULA</stp>
        <stp>[1.Weekly Download.xlsm]Coded!R31C30</stp>
        <tr r="AD31" s="14"/>
      </tp>
      <tp t="s">
        <v>N</v>
        <stp/>
        <stp>##V3_BDPV12</stp>
        <stp>HK0000898319 Corp</stp>
        <stp>FLOATER</stp>
        <stp>[1.Weekly Download.xlsm]Coded!R70C29</stp>
        <tr r="AC70" s="14"/>
        <tr r="AC70" s="14"/>
      </tp>
      <tp t="s">
        <v>#N/A N/A</v>
        <stp/>
        <stp>##V3_BDPV12</stp>
        <stp>XS2541678780 Corp</stp>
        <stp>GUARANTOR_NAME</stp>
        <stp>[1.Weekly Download.xlsm]Coded!R84C44</stp>
        <tr r="AR84" s="14"/>
      </tp>
      <tp t="s">
        <v>#N/A N/A</v>
        <stp/>
        <stp>##V3_BDPV12</stp>
        <stp>G228012 Corp</stp>
        <stp>GUARANTOR</stp>
        <stp>[1.Weekly Download.xlsm]Coded!R91C5</stp>
        <tr r="E91" s="14"/>
      </tp>
      <tp t="s">
        <v>#N/A N/A</v>
        <stp/>
        <stp>##V3_BDPV12</stp>
        <stp>G228032 Corp</stp>
        <stp>GUARANTOR</stp>
        <stp>[1.Weekly Download.xlsm]Coded!R81C5</stp>
        <tr r="E81" s="14"/>
      </tp>
      <tp t="s">
        <v>#N/A N/A</v>
        <stp/>
        <stp>##V3_BDPV12</stp>
        <stp>G228079 Corp</stp>
        <stp>GUARANTOR</stp>
        <stp>[1.Weekly Download.xlsm]Coded!R71C5</stp>
        <tr r="E71" s="14"/>
      </tp>
      <tp t="s">
        <v>#N/A N/A</v>
        <stp/>
        <stp>##V3_BDPV12</stp>
        <stp>HK0000921111 Corp</stp>
        <stp>FLOATER_FORMULA</stp>
        <stp>[1.Weekly Download.xlsm]Coded!R41C30</stp>
        <tr r="AD41" s="14"/>
      </tp>
      <tp t="s">
        <v>N</v>
        <stp/>
        <stp>##V3_BDPV12</stp>
        <stp>HK0000947231 Corp</stp>
        <stp>SUSTAINABILITY_BOND_IND</stp>
        <stp>[1.Weekly Download.xlsm]Coded!R10C56</stp>
        <tr r="BD10" s="14"/>
        <tr r="BD10" s="14"/>
      </tp>
      <tp t="s">
        <v>#N/A N/A</v>
        <stp/>
        <stp>##V3_BDPV12</stp>
        <stp>XS2648499007 Corp</stp>
        <stp>RTG_MDY_ISSUER</stp>
        <stp>[1.Weekly Download.xlsm]Coded!R23C11</stp>
        <tr r="K23" s="14"/>
      </tp>
      <tp t="s">
        <v>N</v>
        <stp/>
        <stp>##V3_BDPV12</stp>
        <stp>XS2543377068 Corp</stp>
        <stp>SOCIAL_BOND_IND</stp>
        <stp>[1.Weekly Download.xlsm]Coded!R82C57</stp>
        <tr r="BE82" s="14"/>
        <tr r="BE82" s="14"/>
      </tp>
      <tp t="s">
        <v>N</v>
        <stp/>
        <stp>##V3_BDPV12</stp>
        <stp>XS2502807345 Corp</stp>
        <stp>FLOATER</stp>
        <stp>[1.Weekly Download.xlsm]Coded!R88C29</stp>
        <tr r="AC88" s="14"/>
        <tr r="AC88" s="14"/>
      </tp>
      <tp t="s">
        <v>N</v>
        <stp/>
        <stp>##V3_BDPV12</stp>
        <stp>XS2523255060 Corp</stp>
        <stp>FLOATER</stp>
        <stp>[1.Weekly Download.xlsm]Coded!R87C29</stp>
        <tr r="AC87" s="14"/>
        <tr r="AC87" s="14"/>
      </tp>
      <tp t="s">
        <v>#N/A N/A</v>
        <stp/>
        <stp>##V3_BDPV12</stp>
        <stp>XS2523255060 Corp</stp>
        <stp>RTG_MDY_ISSUER</stp>
        <stp>[1.Weekly Download.xlsm]Coded!R87C11</stp>
        <tr r="K87" s="14"/>
      </tp>
      <tp t="s">
        <v>#N/A N/A</v>
        <stp/>
        <stp>##V3_BDPV12</stp>
        <stp>XS2644758133 Corp</stp>
        <stp>RTG_MDY_ISSUER</stp>
        <stp>[1.Weekly Download.xlsm]Coded!R27C11</stp>
        <tr r="K27" s="14"/>
      </tp>
      <tp t="s">
        <v>#N/A N/A</v>
        <stp/>
        <stp>##V3_BDPV12</stp>
        <stp>XS2662422802 Corp</stp>
        <stp>RTG_MDY_ISSUER</stp>
        <stp>[1.Weekly Download.xlsm]Coded!R21C11</stp>
        <tr r="K21" s="14"/>
      </tp>
      <tp t="s">
        <v>N</v>
        <stp/>
        <stp>##V3_BDPV12</stp>
        <stp>XS2644758133 Corp</stp>
        <stp>FLOATER</stp>
        <stp>[1.Weekly Download.xlsm]Coded!R27C29</stp>
        <tr r="AC27" s="14"/>
        <tr r="AC27" s="14"/>
      </tp>
      <tp t="s">
        <v>N</v>
        <stp/>
        <stp>##V3_BDPV12</stp>
        <stp>XS2576128727 Corp</stp>
        <stp>FLOATER</stp>
        <stp>[1.Weekly Download.xlsm]Coded!R69C29</stp>
        <tr r="AC69" s="14"/>
        <tr r="AC69" s="14"/>
      </tp>
      <tp t="s">
        <v>#N/A N/A</v>
        <stp/>
        <stp>##V3_BDPV12</stp>
        <stp>XS2294198549 Corp</stp>
        <stp>RTG_SP_LT_FC_ISSUER_CREDIT</stp>
        <stp>[1.Weekly Download.xlsm]Coded!R244C15</stp>
        <tr r="O244" s="14"/>
      </tp>
      <tp t="s">
        <v>#N/A N/A</v>
        <stp/>
        <stp>##V3_BDPV12</stp>
        <stp>XS2359947715 Corp</stp>
        <stp>RTG_SP_LT_FC_ISSUER_CREDIT</stp>
        <stp>[1.Weekly Download.xlsm]Coded!R186C15</stp>
        <tr r="O186" s="14"/>
      </tp>
      <tp t="s">
        <v>#N/A N/A</v>
        <stp/>
        <stp>##V3_BDPV12</stp>
        <stp>XS2382158207 Corp</stp>
        <stp>RTG_MOODY_LONG_TERM</stp>
        <stp>[1.Weekly Download.xlsm]Coded!R153C13</stp>
        <tr r="M153" s="14"/>
      </tp>
      <tp t="s">
        <v>#N/A N/A</v>
        <stp/>
        <stp>##V3_BDPV12</stp>
        <stp>XS2266935993 Corp</stp>
        <stp>RTG_SP_LT_FC_ISSUER_CREDIT</stp>
        <stp>[1.Weekly Download.xlsm]Coded!R169C15</stp>
        <tr r="O169" s="14"/>
      </tp>
      <tp t="s">
        <v>#N/A N/A</v>
        <stp/>
        <stp>##V3_BDPV12</stp>
        <stp>XS2179326371 Corp</stp>
        <stp>RTG_SP_LT_FC_ISSUER_CREDIT</stp>
        <stp>[1.Weekly Download.xlsm]Coded!R303C15</stp>
        <tr r="O303" s="14"/>
      </tp>
      <tp t="s">
        <v>#N/A N/A</v>
        <stp/>
        <stp>##V3_BDPV12</stp>
        <stp>XS2384248790 Corp</stp>
        <stp>RTG_MOODY_LONG_TERM</stp>
        <stp>[1.Weekly Download.xlsm]Coded!R155C13</stp>
        <tr r="M155" s="14"/>
      </tp>
      <tp t="s">
        <v>#N/A N/A</v>
        <stp/>
        <stp>##V3_BDPV12</stp>
        <stp>XS2471127584 Corp</stp>
        <stp>RTG_SP_LT_FC_ISSUER_CREDIT</stp>
        <stp>[1.Weekly Download.xlsm]Coded!R104C15</stp>
        <tr r="O104" s="14"/>
      </tp>
      <tp t="s">
        <v>#N/A N/A</v>
        <stp/>
        <stp>##V3_BDPV12</stp>
        <stp>XS2379487189 Corp</stp>
        <stp>RTG_SP_LT_FC_ISSUER_CREDIT</stp>
        <stp>[1.Weekly Download.xlsm]Coded!R159C15</stp>
        <tr r="O159" s="14"/>
      </tp>
      <tp t="s">
        <v>Postal Savings Bank of China C</v>
        <stp/>
        <stp>##V3_BDPV12</stp>
        <stp>71263325 CompanyID</stp>
        <stp>NAME</stp>
        <stp>[1.Weekly Download.xlsm]Coded!R5C46</stp>
        <tr r="AT5" s="14"/>
      </tp>
      <tp t="s">
        <v>#N/A N/A</v>
        <stp/>
        <stp>##V3_BDPV12</stp>
        <stp>XS2341214059 Corp</stp>
        <stp>RTG_MOODY_LONG_TERM</stp>
        <stp>[1.Weekly Download.xlsm]Coded!R221C13</stp>
        <tr r="M221" s="14"/>
      </tp>
      <tp t="s">
        <v>#N/A N/A</v>
        <stp/>
        <stp>##V3_BDPV12</stp>
        <stp>XS2388909181 Corp</stp>
        <stp>RTG_SP_LT_FC_ISSUER_CREDIT</stp>
        <stp>[1.Weekly Download.xlsm]Coded!R144C15</stp>
        <tr r="O144" s="14"/>
      </tp>
      <tp t="s">
        <v>9/2/2021</v>
        <stp/>
        <stp>##V3_BDPV12</stp>
        <stp>XS2295983410 Corp</stp>
        <stp>INT_ACC_DT</stp>
        <stp>[1.Weekly Download.xlsm]Coded!R248C47</stp>
        <tr r="AU248" s="14"/>
        <tr r="AU248" s="14"/>
        <tr r="AU248" s="14"/>
      </tp>
      <tp t="s">
        <v>#N/A N/A</v>
        <stp/>
        <stp>##V3_BDPV12</stp>
        <stp>XS2269194499 Corp</stp>
        <stp>RTG_SP_LT_FC_ISSUER_CREDIT</stp>
        <stp>[1.Weekly Download.xlsm]Coded!R234C15</stp>
        <tr r="O234" s="14"/>
      </tp>
      <tp t="s">
        <v>#N/A N/A</v>
        <stp/>
        <stp>##V3_BDPV12</stp>
        <stp>XS2125422290 Corp</stp>
        <stp>RTG_MOODY_LONG_TERM</stp>
        <stp>[1.Weekly Download.xlsm]Coded!R311C13</stp>
        <tr r="M311" s="14"/>
      </tp>
      <tp t="s">
        <v>#N/A N/A</v>
        <stp/>
        <stp>##V3_BDPV12</stp>
        <stp>XS2322572459 Corp</stp>
        <stp>RTG_MOODY_LONG_TERM</stp>
        <stp>[1.Weekly Download.xlsm]Coded!R236C13</stp>
        <tr r="M236" s="14"/>
      </tp>
      <tp t="s">
        <v>#N/A N/A</v>
        <stp/>
        <stp>##V3_BDPV12</stp>
        <stp>XS2280638607 Corp</stp>
        <stp>RTG_MOODY_LONG_TERM</stp>
        <stp>[1.Weekly Download.xlsm]Coded!R259C13</stp>
        <tr r="M259" s="14"/>
      </tp>
      <tp t="s">
        <v>#N/A N/A</v>
        <stp/>
        <stp>##V3_BDPV12</stp>
        <stp>XS2100650758 Corp</stp>
        <stp>RTG_MOODY_LONG_TERM</stp>
        <stp>[1.Weekly Download.xlsm]Coded!R317C13</stp>
        <tr r="M317" s="14"/>
      </tp>
      <tp t="s">
        <v>Baa3</v>
        <stp/>
        <stp>##V3_BDPV12</stp>
        <stp>XS2291799778 Corp</stp>
        <stp>RTG_MOODY_LONG_TERM</stp>
        <stp>[1.Weekly Download.xlsm]Coded!R250C13</stp>
        <tr r="M250" s="14"/>
        <tr r="M250" s="14"/>
      </tp>
      <tp t="s">
        <v>BBB+</v>
        <stp/>
        <stp>##V3_BDPV12</stp>
        <stp>XS2455963590 Corp</stp>
        <stp>RTG_SP_LT_FC_ISSUER_CREDIT</stp>
        <stp>[1.Weekly Download.xlsm]Coded!R109C15</stp>
        <tr r="O109" s="14"/>
        <tr r="O109" s="14"/>
      </tp>
      <tp t="s">
        <v>#N/A N/A</v>
        <stp/>
        <stp>##V3_BDPV12</stp>
        <stp>XS2374621493 Corp</stp>
        <stp>RTG_SP_LT_FC_ISSUER_CREDIT</stp>
        <stp>[1.Weekly Download.xlsm]Coded!R163C15</stp>
        <tr r="O163" s="14"/>
      </tp>
      <tp t="s">
        <v>#N/A N/A</v>
        <stp/>
        <stp>##V3_BDPV12</stp>
        <stp>XS2344842575 Corp</stp>
        <stp>RTG_SP_LT_FC_ISSUER_CREDIT</stp>
        <stp>[1.Weekly Download.xlsm]Coded!R195C15</stp>
        <tr r="O195" s="14"/>
      </tp>
      <tp t="s">
        <v>#N/A N/A</v>
        <stp/>
        <stp>##V3_BDPV12</stp>
        <stp>XS2471127584 Corp</stp>
        <stp>RTG_MOODY_LONG_TERM</stp>
        <stp>[1.Weekly Download.xlsm]Coded!R104C13</stp>
        <tr r="M104" s="14"/>
      </tp>
      <tp t="s">
        <v>#N/A N/A</v>
        <stp/>
        <stp>##V3_BDPV12</stp>
        <stp>XS2422522685 Corp</stp>
        <stp>RTG_MOODY_LONG_TERM</stp>
        <stp>[1.Weekly Download.xlsm]Coded!R120C13</stp>
        <tr r="M120" s="14"/>
      </tp>
      <tp t="s">
        <v>Caa1</v>
        <stp/>
        <stp>##V3_BDPV12</stp>
        <stp>XS2361426559 Corp</stp>
        <stp>RTG_MOODY_LONG_TERM</stp>
        <stp>[1.Weekly Download.xlsm]Coded!R178C13</stp>
        <tr r="M178" s="14"/>
        <tr r="M178" s="14"/>
      </tp>
      <tp t="s">
        <v>17/5/2021</v>
        <stp/>
        <stp>##V3_BDPV12</stp>
        <stp>XS2342908949 Corp</stp>
        <stp>INT_ACC_DT</stp>
        <stp>[1.Weekly Download.xlsm]Coded!R220C47</stp>
        <tr r="AU220" s="14"/>
        <tr r="AU220" s="14"/>
        <tr r="AU220" s="14"/>
      </tp>
      <tp t="s">
        <v>NR</v>
        <stp/>
        <stp>##V3_BDPV12</stp>
        <stp>23 HK Equity</stp>
        <stp>RTG_FITCH_LT_ISSUER_DEFAULT</stp>
        <stp>[1.Weekly Download.xlsm]Coded!R106C62</stp>
        <tr r="BJ106" s="14"/>
        <tr r="BJ106" s="14"/>
      </tp>
      <tp t="s">
        <v>#N/A N/A</v>
        <stp/>
        <stp>##V3_BDPV12</stp>
        <stp>XS2357111090 Corp</stp>
        <stp>RTG_SP_LT_FC_ISSUER_CREDIT</stp>
        <stp>[1.Weekly Download.xlsm]Coded!R171C15</stp>
        <tr r="O171" s="14"/>
      </tp>
      <tp t="s">
        <v>10/6/2021</v>
        <stp/>
        <stp>##V3_BDPV12</stp>
        <stp>XS2345988211 Corp</stp>
        <stp>INT_ACC_DT</stp>
        <stp>[1.Weekly Download.xlsm]Coded!R199C47</stp>
        <tr r="AU199" s="14"/>
        <tr r="AU199" s="14"/>
        <tr r="AU199" s="14"/>
      </tp>
      <tp t="s">
        <v>#N/A N/A</v>
        <stp/>
        <stp>##V3_BDPV12</stp>
        <stp>XS2275587090 Corp</stp>
        <stp>RTG_MOODY_LONG_TERM</stp>
        <stp>[1.Weekly Download.xlsm]Coded!R258C13</stp>
        <tr r="M258" s="14"/>
      </tp>
      <tp t="s">
        <v>#N/A N/A</v>
        <stp/>
        <stp>##V3_BDPV12</stp>
        <stp>XS2400120650 Corp</stp>
        <stp>RTG_MOODY_LONG_TERM</stp>
        <stp>[1.Weekly Download.xlsm]Coded!R133C13</stp>
        <tr r="M133" s="14"/>
      </tp>
      <tp t="s">
        <v>#N/A N/A</v>
        <stp/>
        <stp>##V3_BDPV12</stp>
        <stp>XS2228902255 Corp</stp>
        <stp>RTG_MOODY_LONG_TERM</stp>
        <stp>[1.Weekly Download.xlsm]Coded!R249C13</stp>
        <tr r="M249" s="14"/>
      </tp>
      <tp t="s">
        <v>#N/A N/A</v>
        <stp/>
        <stp>##V3_BDPV12</stp>
        <stp>XS2228902255 Corp</stp>
        <stp>RTG_MOODY_LONG_TERM</stp>
        <stp>[1.Weekly Download.xlsm]Coded!R261C13</stp>
        <tr r="M261" s="14"/>
      </tp>
      <tp t="s">
        <v>#N/A N/A</v>
        <stp/>
        <stp>##V3_BDPV12</stp>
        <stp>XS2461766805 Corp</stp>
        <stp>RTG_MOODY_LONG_TERM</stp>
        <stp>[1.Weekly Download.xlsm]Coded!R105C13</stp>
        <tr r="M105" s="14"/>
      </tp>
      <tp t="s">
        <v>10/9/2020</v>
        <stp/>
        <stp>##V3_BDPV12</stp>
        <stp>XS2227193211 Corp</stp>
        <stp>INT_ACC_DT</stp>
        <stp>[1.Weekly Download.xlsm]Coded!R279C47</stp>
        <tr r="AU279" s="14"/>
        <tr r="AU279" s="14"/>
        <tr r="AU279" s="14"/>
      </tp>
      <tp t="s">
        <v>28/4/2022</v>
        <stp/>
        <stp>##V3_BDPV12</stp>
        <stp>XS2467774209 Corp</stp>
        <stp>INT_ACC_DT</stp>
        <stp>[1.Weekly Download.xlsm]Coded!R103C47</stp>
        <tr r="AU103" s="14"/>
        <tr r="AU103" s="14"/>
        <tr r="AU103" s="14"/>
      </tp>
      <tp t="s">
        <v>BBB</v>
        <stp/>
        <stp>##V3_BDPV12</stp>
        <stp>81 HK Equity</stp>
        <stp>RTG_FITCH_LT_ISSUER_DEFAULT</stp>
        <stp>[1.Weekly Download.xlsm]Coded!R248C24</stp>
        <tr r="X248" s="14"/>
        <tr r="X248" s="14"/>
        <tr r="X248" s="14"/>
      </tp>
      <tp t="s">
        <v>A2</v>
        <stp/>
        <stp>##V3_BDPV12</stp>
        <stp>XS2379487189 Corp</stp>
        <stp>RTG_MOODY_LONG_TERM</stp>
        <stp>[1.Weekly Download.xlsm]Coded!R159C13</stp>
        <tr r="M159" s="14"/>
        <tr r="M159" s="14"/>
      </tp>
      <tp t="s">
        <v>Ca</v>
        <stp/>
        <stp>##V3_BDPV12</stp>
        <stp>XS2333523814 Corp</stp>
        <stp>RTG_MOODY_LONG_TERM</stp>
        <stp>[1.Weekly Download.xlsm]Coded!R232C13</stp>
        <tr r="M232" s="14"/>
        <tr r="M232" s="14"/>
      </tp>
      <tp t="s">
        <v>19/1/2021</v>
        <stp/>
        <stp>##V3_BDPV12</stp>
        <stp>XS2275587090 Corp</stp>
        <stp>INT_ACC_DT</stp>
        <stp>[1.Weekly Download.xlsm]Coded!R258C47</stp>
        <tr r="AU258" s="14"/>
        <tr r="AU258" s="14"/>
        <tr r="AU258" s="14"/>
      </tp>
      <tp t="s">
        <v>Ba1</v>
        <stp/>
        <stp>##V3_BDPV12</stp>
        <stp>XS2290959860 Corp</stp>
        <stp>RTG_MOODY_LONG_TERM</stp>
        <stp>[1.Weekly Download.xlsm]Coded!R251C13</stp>
        <tr r="M251" s="14"/>
        <tr r="M251" s="14"/>
      </tp>
      <tp t="s">
        <v>Baa1</v>
        <stp/>
        <stp>##V3_BDPV12</stp>
        <stp>XS2209330161 Corp</stp>
        <stp>RTG_MOODY_LONG_TERM</stp>
        <stp>[1.Weekly Download.xlsm]Coded!R288C13</stp>
        <tr r="M288" s="14"/>
        <tr r="M288" s="14"/>
      </tp>
      <tp t="s">
        <v>NR</v>
        <stp/>
        <stp>##V3_BDPV12</stp>
        <stp>XS2293903840 Corp</stp>
        <stp>RTG_SP_LT_FC_ISSUER_CREDIT</stp>
        <stp>[1.Weekly Download.xlsm]Coded!R254C15</stp>
        <tr r="O254" s="14"/>
        <tr r="O254" s="14"/>
      </tp>
      <tp t="s">
        <v>#N/A N/A</v>
        <stp/>
        <stp>##V3_BDPV12</stp>
        <stp>XS2405490850 Corp</stp>
        <stp>RTG_MOODY_LONG_TERM</stp>
        <stp>[1.Weekly Download.xlsm]Coded!R134C13</stp>
        <tr r="M134" s="14"/>
      </tp>
      <tp t="s">
        <v>#N/A N/A</v>
        <stp/>
        <stp>##V3_BDPV12</stp>
        <stp>3988 HK Equity</stp>
        <stp>RTG_MDY_LT_BANK_DEPOSITS</stp>
        <stp>[1.Weekly Download.xlsm]SBLC Bank!R4C5</stp>
        <tr r="E4" s="32"/>
      </tp>
      <tp t="s">
        <v>#N/A N/A</v>
        <stp/>
        <stp>##V3_BDPV12</stp>
        <stp>XS2340539142 Corp</stp>
        <stp>RTG_SP_LT_FC_ISSUER_CREDIT</stp>
        <stp>[1.Weekly Download.xlsm]Coded!R214C15</stp>
        <tr r="O214" s="14"/>
      </tp>
      <tp t="s">
        <v>18/1/2022</v>
        <stp/>
        <stp>##V3_BDPV12</stp>
        <stp>XS2422384946 Corp</stp>
        <stp>INT_ACC_DT</stp>
        <stp>[1.Weekly Download.xlsm]Coded!R121C47</stp>
        <tr r="AU121" s="14"/>
        <tr r="AU121" s="14"/>
        <tr r="AU121" s="14"/>
      </tp>
      <tp t="s">
        <v>WD</v>
        <stp/>
        <stp>##V3_BDPV12</stp>
        <stp>95 HK Equity</stp>
        <stp>RTG_FITCH_LT_ISSUER_DEFAULT</stp>
        <stp>[1.Weekly Download.xlsm]Coded!R307C62</stp>
        <tr r="BJ307" s="14"/>
        <tr r="BJ307" s="14"/>
      </tp>
      <tp t="s">
        <v>BBB</v>
        <stp/>
        <stp>##V3_BDPV12</stp>
        <stp>81 HK Equity</stp>
        <stp>RTG_FITCH_LT_ISSUER_DEFAULT</stp>
        <stp>[1.Weekly Download.xlsm]Coded!R248C62</stp>
        <tr r="BJ248" s="14"/>
        <tr r="BJ248" s="14"/>
      </tp>
      <tp t="s">
        <v>#N/A N/A</v>
        <stp/>
        <stp>##V3_BDPV12</stp>
        <stp>XS2278537787 Corp</stp>
        <stp>RTG_MOODY_LONG_TERM</stp>
        <stp>[1.Weekly Download.xlsm]Coded!R239C13</stp>
        <tr r="M239" s="14"/>
      </tp>
      <tp t="s">
        <v>C</v>
        <stp/>
        <stp>##V3_BDPV12</stp>
        <stp>XS2349744594 Corp</stp>
        <stp>RTG_MOODY_LONG_TERM</stp>
        <stp>[1.Weekly Download.xlsm]Coded!R198C13</stp>
        <tr r="M198" s="14"/>
        <tr r="M198" s="14"/>
      </tp>
      <tp t="s">
        <v>#N/A N/A</v>
        <stp/>
        <stp>##V3_BDPV12</stp>
        <stp>XS2180875234 Corp</stp>
        <stp>RTG_SP_LT_FC_ISSUER_CREDIT</stp>
        <stp>[1.Weekly Download.xlsm]Coded!R301C15</stp>
        <tr r="O301" s="14"/>
      </tp>
      <tp t="s">
        <v>10/11/2021</v>
        <stp/>
        <stp>##V3_BDPV12</stp>
        <stp>XS2403477099 Corp</stp>
        <stp>INT_ACC_DT</stp>
        <stp>[1.Weekly Download.xlsm]Coded!R135C47</stp>
        <tr r="AU135" s="14"/>
        <tr r="AU135" s="14"/>
        <tr r="AU135" s="14"/>
      </tp>
      <tp t="s">
        <v>#N/A N/A</v>
        <stp/>
        <stp>##V3_BDPV12</stp>
        <stp>G2380130 Corp</stp>
        <stp>RTG_MOODY</stp>
        <stp>[1.Weekly Download.xlsm]Coded!R40C8</stp>
        <tr r="H40" s="14"/>
      </tp>
      <tp t="s">
        <v>NR</v>
        <stp/>
        <stp>##V3_BDPV12</stp>
        <stp>XS2382274376 Corp</stp>
        <stp>RTG_SP_LT_FC_ISSUER_CREDIT</stp>
        <stp>[1.Weekly Download.xlsm]Coded!R157C15</stp>
        <tr r="O157" s="14"/>
        <tr r="O157" s="14"/>
      </tp>
      <tp>
        <v>2000000000</v>
        <stp/>
        <stp>##V3_BDPV12</stp>
        <stp>HK0000814258 Corp</stp>
        <stp>AMT_ISSUED</stp>
        <stp>[1.Weekly Download.xlsm]Coded!R113C53</stp>
        <tr r="BA113" s="14"/>
        <tr r="BA113" s="14"/>
      </tp>
      <tp t="s">
        <v>3/7/2020</v>
        <stp/>
        <stp>##V3_BDPV12</stp>
        <stp>XS2144033078 Corp</stp>
        <stp>INT_ACC_DT</stp>
        <stp>[1.Weekly Download.xlsm]Coded!R300C47</stp>
        <tr r="AU300" s="14"/>
        <tr r="AU300" s="14"/>
        <tr r="AU300" s="14"/>
      </tp>
    </main>
    <main first="bofaddin.rtdserver">
      <tp t="s">
        <v>#N/A N/A</v>
        <stp/>
        <stp>BDS|5639731057872973214</stp>
        <tr r="AS214" s="14"/>
      </tp>
    </main>
    <main first="bloomberg.rtd">
      <tp>
        <v>50000000</v>
        <stp/>
        <stp>##V3_BDPV12</stp>
        <stp>XS2314498093 Corp</stp>
        <stp>AMT_ISSUED</stp>
        <stp>[1.Weekly Download.xlsm]Coded!R267C53</stp>
        <tr r="BA267" s="14"/>
        <tr r="BA267" s="14"/>
      </tp>
    </main>
    <main first="bofaddin.rtdserver">
      <tp t="s">
        <v>#N/A N/A</v>
        <stp/>
        <stp>BDS|5178974735971827906</stp>
        <tr r="AS31" s="14"/>
        <tr r="AS32" s="14"/>
      </tp>
    </main>
    <main first="bloomberg.rtd">
      <tp>
        <v>1200000000</v>
        <stp/>
        <stp>##V3_BDPV12</stp>
        <stp>XS2417388175 Corp</stp>
        <stp>AMT_ISSUED</stp>
        <stp>[1.Weekly Download.xlsm]Coded!R128C53</stp>
        <tr r="BA128" s="14"/>
        <tr r="BA128" s="14"/>
      </tp>
      <tp>
        <v>517000000</v>
        <stp/>
        <stp>##V3_BDPV12</stp>
        <stp>XS2314498333 Corp</stp>
        <stp>AMT_ISSUED</stp>
        <stp>[1.Weekly Download.xlsm]Coded!R180C53</stp>
        <tr r="BA180" s="14"/>
        <tr r="BA180" s="14"/>
      </tp>
    </main>
    <main first="bofaddin.rtdserver">
      <tp t="s">
        <v>#N/A N/A</v>
        <stp/>
        <stp>BDS|4034037272240012495</stp>
        <tr r="F96" s="14"/>
        <tr r="F96" s="14"/>
      </tp>
      <tp t="s">
        <v>#N/A N/A</v>
        <stp/>
        <stp>BDS|2676643277561435595</stp>
        <tr r="AL185" s="14"/>
        <tr r="F185" s="14"/>
      </tp>
    </main>
    <main first="bloomberg.rtd">
      <tp t="s">
        <v>#N/A N/A</v>
        <stp/>
        <stp>##V3_BDPV12</stp>
        <stp>XS2343627712 Corp</stp>
        <stp>SPREAD_TO_TSY_ISSUE</stp>
        <stp>[1.Weekly Download.xlsm]Coded!R218C26</stp>
        <tr r="Z218" s="14"/>
      </tp>
      <tp t="s">
        <v>#N/A N/A</v>
        <stp/>
        <stp>##V3_BDPV12</stp>
        <stp>XS2343627712 Corp</stp>
        <stp>SPREAD_TO_TSY_ISSUE</stp>
        <stp>[1.Weekly Download.xlsm]Coded!R203C26</stp>
        <tr r="Z203" s="14"/>
      </tp>
      <tp t="s">
        <v>#N/A Field Not Applicable</v>
        <stp/>
        <stp>##V3_BDPV12</stp>
        <stp>XS2289193810 Corp</stp>
        <stp>FLT_SPREAD</stp>
        <stp>[1.Weekly Download.xlsm]Coded!R245C28</stp>
        <tr r="AB245" s="14"/>
      </tp>
    </main>
    <main first="bofaddin.rtdserver">
      <tp t="s">
        <v>#N/A N/A</v>
        <stp/>
        <stp>BDS|2497074399324290876</stp>
        <tr r="AL15" s="14"/>
        <tr r="F15" s="14"/>
      </tp>
    </main>
    <main first="bloomberg.rtd">
      <tp>
        <v>120</v>
        <stp/>
        <stp>##V3_BDPV12</stp>
        <stp>XS2405793089 Corp</stp>
        <stp>SPREAD_TO_TSY_ISSUE</stp>
        <stp>[1.Weekly Download.xlsm]Coded!R132C26</stp>
        <tr r="Z132" s="14"/>
        <tr r="Z132" s="14"/>
      </tp>
      <tp>
        <v>237500000</v>
        <stp/>
        <stp>##V3_BDPV12</stp>
        <stp>XS2353028298 Corp</stp>
        <stp>AMT_ISSUED</stp>
        <stp>[1.Weekly Download.xlsm]Coded!R176C53</stp>
        <tr r="BA176" s="14"/>
        <tr r="BA176" s="14"/>
      </tp>
      <tp>
        <v>237500000</v>
        <stp/>
        <stp>##V3_BDPV12</stp>
        <stp>XS2353028298 Corp</stp>
        <stp>AMT_ISSUED</stp>
        <stp>[1.Weekly Download.xlsm]Coded!R193C53</stp>
        <tr r="BA193" s="14"/>
        <tr r="BA193" s="14"/>
      </tp>
    </main>
    <main first="bofaddin.rtdserver">
      <tp t="s">
        <v>#N/A N/A</v>
        <stp/>
        <stp>BDS|2953229103576554112</stp>
        <tr r="AS80" s="14"/>
      </tp>
      <tp t="s">
        <v>#N/A N/A</v>
        <stp/>
        <stp>BDS|6428524239530284717</stp>
        <tr r="AL152" s="14"/>
        <tr r="F152" s="14"/>
      </tp>
      <tp t="s">
        <v>#N/A N/A</v>
        <stp/>
        <stp>BDS|9935749057579792512</stp>
        <tr r="AL33" s="14"/>
        <tr r="F33" s="14"/>
      </tp>
      <tp t="s">
        <v>#N/A N/A</v>
        <stp/>
        <stp>BDH|1654176272518910861</stp>
        <tr r="P30" s="24"/>
        <tr r="P30" s="24"/>
      </tp>
    </main>
    <main first="bloomberg.rtd">
      <tp t="s">
        <v>#N/A N/A</v>
        <stp/>
        <stp>##V3_BDPV12</stp>
        <stp>XS2310752758 Corp</stp>
        <stp>SPREAD_TO_TSY_ISSUE</stp>
        <stp>[1.Weekly Download.xlsm]Coded!R237C26</stp>
        <tr r="Z237" s="14"/>
      </tp>
      <tp t="s">
        <v>#N/A N/A</v>
        <stp/>
        <stp>##V3_BDPV12</stp>
        <stp>XS2251156563 Corp</stp>
        <stp>SPREAD_TO_TSY_ISSUE</stp>
        <stp>[1.Weekly Download.xlsm]Coded!R190C26</stp>
        <tr r="Z190" s="14"/>
      </tp>
      <tp t="s">
        <v>#N/A N/A</v>
        <stp/>
        <stp>##V3_BDPV12</stp>
        <stp>XS2327841057 Corp</stp>
        <stp>SPREAD_TO_TSY_ISSUE</stp>
        <stp>[1.Weekly Download.xlsm]Coded!R207C26</stp>
        <tr r="Z207" s="14"/>
      </tp>
      <tp t="s">
        <v>#N/A N/A</v>
        <stp/>
        <stp>##V3_BDPV12</stp>
        <stp>XS2417332389 Corp</stp>
        <stp>SPREAD_TO_TSY_ISSUE</stp>
        <stp>[1.Weekly Download.xlsm]Coded!R125C26</stp>
        <tr r="Z125" s="14"/>
      </tp>
      <tp>
        <v>230000000</v>
        <stp/>
        <stp>##V3_BDPV12</stp>
        <stp>XS2383434029 Corp</stp>
        <stp>AMT_ISSUED</stp>
        <stp>[1.Weekly Download.xlsm]Coded!R147C53</stp>
        <tr r="BA147" s="14"/>
        <tr r="BA147" s="14"/>
      </tp>
    </main>
    <main first="bofaddin.rtdserver">
      <tp t="s">
        <v>#N/A N/A</v>
        <stp/>
        <stp>BDS|7177181429425564682</stp>
        <tr r="AL263" s="14"/>
        <tr r="F263" s="14"/>
      </tp>
      <tp t="s">
        <v>#N/A N/A</v>
        <stp/>
        <stp>BDH|5859452518724888304</stp>
        <tr r="F6" s="24"/>
        <tr r="F6" s="24"/>
      </tp>
    </main>
    <main first="bloomberg.rtd">
      <tp>
        <v>318.89999999999998</v>
        <stp/>
        <stp>##V3_BDPV12</stp>
        <stp>XS2229091124 Corp</stp>
        <stp>SPREAD_TO_TSY_ISSUE</stp>
        <stp>[1.Weekly Download.xlsm]Coded!R274C26</stp>
        <tr r="Z274" s="14"/>
        <tr r="Z274" s="14"/>
      </tp>
      <tp t="s">
        <v>#N/A Field Not Applicable</v>
        <stp/>
        <stp>##V3_BDPV12</stp>
        <stp>XS2330495651 Corp</stp>
        <stp>FLT_SPREAD</stp>
        <stp>[1.Weekly Download.xlsm]Coded!R225C28</stp>
        <tr r="AB225" s="14"/>
      </tp>
      <tp t="s">
        <v>#N/A Field Not Applicable</v>
        <stp/>
        <stp>##V3_BDPV12</stp>
        <stp>XS2247412518 Corp</stp>
        <stp>FLT_SPREAD</stp>
        <stp>[1.Weekly Download.xlsm]Coded!R271C28</stp>
        <tr r="AB271" s="14"/>
      </tp>
    </main>
    <main first="bofaddin.rtdserver">
      <tp t="s">
        <v>#N/A N/A</v>
        <stp/>
        <stp>BDH|5485721989255559889</stp>
        <tr r="D6" s="24"/>
      </tp>
    </main>
    <main first="bloomberg.rtd">
      <tp t="s">
        <v>#N/A N/A</v>
        <stp/>
        <stp>##V3_BDPV12</stp>
        <stp>XS2271104817 Corp</stp>
        <stp>SPREAD_TO_TSY_ISSUE</stp>
        <stp>[1.Weekly Download.xlsm]Coded!R264C26</stp>
        <tr r="Z264" s="14"/>
      </tp>
      <tp t="s">
        <v>#N/A N/A</v>
        <stp/>
        <stp>##V3_BDPV12</stp>
        <stp>XS2339960093 Corp</stp>
        <stp>SPREAD_TO_TSY_ISSUE</stp>
        <stp>[1.Weekly Download.xlsm]Coded!R212C26</stp>
        <tr r="Z212" s="14"/>
      </tp>
    </main>
    <main first="bofaddin.rtdserver">
      <tp t="s">
        <v>#N/A N/A</v>
        <stp/>
        <stp>BDS|1025829439499884405</stp>
        <tr r="AS62" s="14"/>
      </tp>
      <tp t="s">
        <v>#N/A N/A</v>
        <stp/>
        <stp>BDS|8999223642478387190</stp>
        <tr r="AS39" s="14"/>
      </tp>
      <tp t="s">
        <v>#N/A N/A</v>
        <stp/>
        <stp>BDS|8681638858819567582</stp>
        <tr r="AL255" s="14"/>
        <tr r="F255" s="14"/>
      </tp>
      <tp t="s">
        <v>#N/A N/A</v>
        <stp/>
        <stp>BDS|4648195018710569322</stp>
        <tr r="F195" s="14"/>
      </tp>
      <tp t="s">
        <v>#N/A N/A</v>
        <stp/>
        <stp>BDH|5595042666105139162</stp>
        <tr r="M29" s="24"/>
      </tp>
    </main>
    <main first="bloomberg.rtd">
      <tp t="s">
        <v>#N/A N/A</v>
        <stp/>
        <stp>##V3_BDPV12</stp>
        <stp>XS2249847232 Corp</stp>
        <stp>SPREAD_TO_TSY_ISSUE</stp>
        <stp>[1.Weekly Download.xlsm]Coded!R270C26</stp>
        <tr r="Z270" s="14"/>
      </tp>
      <tp t="s">
        <v>#N/A Field Not Applicable</v>
        <stp/>
        <stp>##V3_BDPV12</stp>
        <stp>XS2127837909 Corp</stp>
        <stp>FLT_SPREAD</stp>
        <stp>[1.Weekly Download.xlsm]Coded!R285C28</stp>
        <tr r="AB285" s="14"/>
      </tp>
    </main>
    <main first="bofaddin.rtdserver">
      <tp t="s">
        <v>#N/A N/A</v>
        <stp/>
        <stp>BDH|5947254032945697697</stp>
        <tr r="N27" s="24"/>
        <tr r="N27" s="24"/>
      </tp>
    </main>
    <main first="bloomberg.rtd">
      <tp t="s">
        <v>#N/A N/A</v>
        <stp/>
        <stp>##V3_BDPV12</stp>
        <stp>XS2266935993 Corp</stp>
        <stp>SPREAD_TO_TSY_ISSUE</stp>
        <stp>[1.Weekly Download.xlsm]Coded!R169C26</stp>
        <tr r="Z169" s="14"/>
      </tp>
      <tp t="s">
        <v>#N/A N/A</v>
        <stp/>
        <stp>##V3_BDPV12</stp>
        <stp>XS2265235965 Corp</stp>
        <stp>SPREAD_TO_TSY_ISSUE</stp>
        <stp>[1.Weekly Download.xlsm]Coded!R257C26</stp>
        <tr r="Z257" s="14"/>
      </tp>
      <tp t="s">
        <v>#N/A Field Not Applicable</v>
        <stp/>
        <stp>##V3_BDPV12</stp>
        <stp>XS2344386540 Corp</stp>
        <stp>FLT_SPREAD</stp>
        <stp>[1.Weekly Download.xlsm]Coded!R211C28</stp>
        <tr r="AB211" s="14"/>
      </tp>
      <tp>
        <v>500000000</v>
        <stp/>
        <stp>##V3_BDPV12</stp>
        <stp>XS2348280962 Corp</stp>
        <stp>AMT_ISSUED</stp>
        <stp>[1.Weekly Download.xlsm]Coded!R206C53</stp>
        <tr r="BA206" s="14"/>
        <tr r="BA206" s="14"/>
      </tp>
      <tp>
        <v>500000000</v>
        <stp/>
        <stp>##V3_BDPV12</stp>
        <stp>XS2102905168 Corp</stp>
        <stp>AMT_ISSUED</stp>
        <stp>[1.Weekly Download.xlsm]Coded!R314C53</stp>
        <tr r="BA314" s="14"/>
        <tr r="BA314" s="14"/>
      </tp>
    </main>
    <main first="bofaddin.rtdserver">
      <tp t="s">
        <v>#N/A N/A</v>
        <stp/>
        <stp>BDS|7315130543262139741</stp>
        <tr r="AL151" s="14"/>
        <tr r="F151" s="14"/>
      </tp>
    </main>
    <main first="bloomberg.rtd">
      <tp>
        <v>93</v>
        <stp/>
        <stp>##V3_BDPV12</stp>
        <stp>XS2208843503 Corp</stp>
        <stp>SPREAD_TO_TSY_ISSUE</stp>
        <stp>[1.Weekly Download.xlsm]Coded!R286C26</stp>
        <tr r="Z286" s="14"/>
        <tr r="Z286" s="14"/>
      </tp>
      <tp t="s">
        <v>#N/A N/A</v>
        <stp/>
        <stp>##V3_BDPV12</stp>
        <stp>XS2347497906 Corp</stp>
        <stp>SPREAD_TO_TSY_ISSUE</stp>
        <stp>[1.Weekly Download.xlsm]Coded!R196C26</stp>
        <tr r="Z196" s="14"/>
      </tp>
      <tp>
        <v>100000000</v>
        <stp/>
        <stp>##V3_BDPV12</stp>
        <stp>XS2262783033 Corp</stp>
        <stp>AMT_ISSUED</stp>
        <stp>[1.Weekly Download.xlsm]Coded!R266C53</stp>
        <tr r="BA266" s="14"/>
        <tr r="BA266" s="14"/>
      </tp>
      <tp>
        <v>100000000</v>
        <stp/>
        <stp>##V3_BDPV12</stp>
        <stp>XS2361280162 Corp</stp>
        <stp>AMT_ISSUED</stp>
        <stp>[1.Weekly Download.xlsm]Coded!R179C53</stp>
        <tr r="BA179" s="14"/>
        <tr r="BA179" s="14"/>
      </tp>
      <tp t="s">
        <v>#N/A N/A</v>
        <stp/>
        <stp>##V3_BDPV12</stp>
        <stp>1054Z HK Equity</stp>
        <stp>RTG_MDY_LT_BANK_DEPOSITS</stp>
        <stp>[1.Weekly Download.xlsm]SBLC Bank!R7C5</stp>
        <tr r="E7" s="32"/>
      </tp>
    </main>
    <main first="bofaddin.rtdserver">
      <tp t="s">
        <v>#N/A N/A</v>
        <stp/>
        <stp>BDS|4466139130570547159</stp>
        <tr r="AS266" s="14"/>
      </tp>
      <tp t="s">
        <v>#N/A N/A</v>
        <stp/>
        <stp>BDH|9366381321837501888</stp>
        <tr r="N17" s="17"/>
      </tp>
    </main>
    <main first="bloomberg.rtd">
      <tp t="s">
        <v>#N/A Field Not Applicable</v>
        <stp/>
        <stp>##V3_BDPV12</stp>
        <stp>XS2341214059 Corp</stp>
        <stp>FLT_SPREAD</stp>
        <stp>[1.Weekly Download.xlsm]Coded!R221C28</stp>
        <tr r="AB221" s="14"/>
      </tp>
    </main>
    <main first="bofaddin.rtdserver">
      <tp t="s">
        <v>#N/A N/A</v>
        <stp/>
        <stp>BDS|2263014518785861178</stp>
        <tr r="AL24" s="14"/>
        <tr r="AL24" s="14"/>
        <tr r="AL36" s="14"/>
        <tr r="AL36" s="14"/>
        <tr r="F24" s="14"/>
        <tr r="F24" s="14"/>
        <tr r="F36" s="14"/>
        <tr r="F36" s="14"/>
      </tp>
    </main>
    <main first="bloomberg.rtd">
      <tp t="s">
        <v>#N/A N/A</v>
        <stp/>
        <stp>##V3_BDPV12</stp>
        <stp>XS2434390865 Corp</stp>
        <stp>SPREAD_TO_TSY_ISSUE</stp>
        <stp>[1.Weekly Download.xlsm]Coded!R116C26</stp>
        <tr r="Z116" s="14"/>
      </tp>
      <tp t="s">
        <v>#N/A N/A</v>
        <stp/>
        <stp>##V3_BDPV12</stp>
        <stp>XS2378344456 Corp</stp>
        <stp>SPREAD_TO_TSY_ISSUE</stp>
        <stp>[1.Weekly Download.xlsm]Coded!R161C26</stp>
        <tr r="Z161" s="14"/>
      </tp>
      <tp>
        <v>48000000</v>
        <stp/>
        <stp>##V3_BDPV12</stp>
        <stp>XS2371893533 Corp</stp>
        <stp>AMT_ISSUED</stp>
        <stp>[1.Weekly Download.xlsm]Coded!R172C53</stp>
        <tr r="BA172" s="14"/>
        <tr r="BA172" s="14"/>
      </tp>
      <tp t="s">
        <v>N</v>
        <stp/>
        <stp>##V3_BDPV12</stp>
        <stp>XS2634238526 Corp</stp>
        <stp>GREEN_BOND_LOAN_INDICATOR</stp>
        <stp>[1.Weekly Download.xlsm]Coded!R31C55</stp>
        <tr r="BC31" s="14"/>
        <tr r="BC31" s="14"/>
      </tp>
      <tp t="s">
        <v>N</v>
        <stp/>
        <stp>##V3_BDPV12</stp>
        <stp>XS2634238526 Corp</stp>
        <stp>GREEN_BOND_LOAN_INDICATOR</stp>
        <stp>[1.Weekly Download.xlsm]Coded!R32C55</stp>
        <tr r="BC32" s="14"/>
        <tr r="BC32" s="14"/>
      </tp>
      <tp t="s">
        <v>N</v>
        <stp/>
        <stp>##V3_BDPV12</stp>
        <stp>XS2576128727 Corp</stp>
        <stp>GREEN_BOND_LOAN_INDICATOR</stp>
        <stp>[1.Weekly Download.xlsm]Coded!R69C55</stp>
        <tr r="BC69" s="14"/>
        <tr r="BC69" s="14"/>
      </tp>
      <tp t="s">
        <v>N</v>
        <stp/>
        <stp>##V3_BDPV12</stp>
        <stp>XS2502807345 Corp</stp>
        <stp>GREEN_BOND_LOAN_INDICATOR</stp>
        <stp>[1.Weekly Download.xlsm]Coded!R88C55</stp>
        <tr r="BC88" s="14"/>
        <tr r="BC88" s="14"/>
      </tp>
      <tp t="s">
        <v>N</v>
        <stp/>
        <stp>##V3_BDPV12</stp>
        <stp>XS2587421681 Corp</stp>
        <stp>GREEN_BOND_LOAN_INDICATOR</stp>
        <stp>[1.Weekly Download.xlsm]Coded!R60C55</stp>
        <tr r="BC60" s="14"/>
        <tr r="BC60" s="14"/>
      </tp>
      <tp t="s">
        <v>N</v>
        <stp/>
        <stp>##V3_BDPV12</stp>
        <stp>XS2559584888 Corp</stp>
        <stp>GREEN_BOND_LOAN_INDICATOR</stp>
        <stp>[1.Weekly Download.xlsm]Coded!R78C55</stp>
        <tr r="BC78" s="14"/>
        <tr r="BC78" s="14"/>
      </tp>
      <tp t="s">
        <v>#N/A N/A</v>
        <stp/>
        <stp>##V3_BDPV12</stp>
        <stp>70453863 CompanyID</stp>
        <stp>RTG_MDY_LC_CURR_ISSUER_RATING</stp>
        <stp>[1.Weekly Download.xlsm]Coded!R80C40</stp>
        <tr r="AN80" s="14"/>
        <tr r="AN80" s="14"/>
      </tp>
      <tp t="s">
        <v>#N/A N/A</v>
        <stp/>
        <stp>##V3_BDPV12</stp>
        <stp>GUGZ CH Equity</stp>
        <stp>EQY_PRIM_SECURITY_PRIM_EXCH</stp>
        <stp>[1.Weekly Download.xlsm]Coded!R50C35</stp>
        <tr r="AI50" s="14"/>
      </tp>
      <tp t="s">
        <v>#N/A N/A</v>
        <stp/>
        <stp>##V3_BDPV12</stp>
        <stp>70453866 CompanyID</stp>
        <stp>RTG_MDY_LC_CURR_ISSUER_RATING</stp>
        <stp>[1.Weekly Download.xlsm]Coded!R92C40</stp>
        <tr r="AN92" s="14"/>
        <tr r="AN92" s="14"/>
      </tp>
      <tp t="s">
        <v>#N/A N/A</v>
        <stp/>
        <stp>##V3_BDPV12</stp>
        <stp>70453866 CompanyID</stp>
        <stp>RTG_MDY_LC_CURR_ISSUER_RATING</stp>
        <stp>[1.Weekly Download.xlsm]Coded!R24C40</stp>
        <tr r="AN24" s="14"/>
        <tr r="AN24" s="14"/>
      </tp>
      <tp t="s">
        <v>#N/A N/A</v>
        <stp/>
        <stp>##V3_BDPV12</stp>
        <stp>70453866 CompanyID</stp>
        <stp>RTG_MDY_LC_CURR_ISSUER_RATING</stp>
        <stp>[1.Weekly Download.xlsm]Coded!R36C40</stp>
        <tr r="AN36" s="14"/>
        <tr r="AN36" s="14"/>
      </tp>
      <tp t="s">
        <v>#N/A N/A</v>
        <stp/>
        <stp>##V3_BDPV12</stp>
        <stp>XS2671498447 Corp</stp>
        <stp>RTG_MDY_ISSUER</stp>
        <stp>[1.Weekly Download.xlsm]Coded!R4C11</stp>
        <tr r="K4" s="14"/>
      </tp>
      <tp t="s">
        <v>#N/A N/A</v>
        <stp/>
        <stp>##V3_BDPV12</stp>
        <stp>HK0000946829 Corp</stp>
        <stp>FIXED_REOFFER_SPRD_TO_GOVT_BENCH</stp>
        <stp>[1.Weekly Download.xlsm]Coded!R13C27</stp>
        <tr r="AA13" s="14"/>
      </tp>
      <tp t="s">
        <v>东亚银行</v>
        <stp/>
        <stp>##V3_BDPV12</stp>
        <stp>23 HK Equity</stp>
        <stp>ISSUER</stp>
        <stp>[1.Weekly Download.xlsm]Coded!R106C37</stp>
        <tr r="AK106" s="14"/>
        <tr r="AK106" s="14"/>
      </tp>
      <tp t="s">
        <v>#N/A N/A</v>
        <stp/>
        <stp>##V3_BDPV12</stp>
        <stp>AEHZ CH Equity</stp>
        <stp>RTG_MDY_LT_CORP_FAMILY</stp>
        <stp>[1.Weekly Download.xlsm]Coded!R163C22</stp>
        <tr r="V163" s="14"/>
        <tr r="V163" s="14"/>
      </tp>
      <tp t="s">
        <v>A</v>
        <stp/>
        <stp>##V3_BDPV12</stp>
        <stp>939 HK Equity</stp>
        <stp>RTG_FITCH_LT_ISSUER_DEFAULT</stp>
        <stp>[1.Weekly Download.xlsm]Coded!R39C62</stp>
        <tr r="BJ39" s="14"/>
        <tr r="BJ39" s="14"/>
      </tp>
      <tp t="s">
        <v>A</v>
        <stp/>
        <stp>##V3_BDPV12</stp>
        <stp>939 HK Equity</stp>
        <stp>RTG_FITCH_LT_ISSUER_DEFAULT</stp>
        <stp>[1.Weekly Download.xlsm]Coded!R38C62</stp>
        <tr r="BJ38" s="14"/>
        <tr r="BJ38" s="14"/>
      </tp>
      <tp t="s">
        <v>9/8/2026</v>
        <stp/>
        <stp>##V3_BDPV12</stp>
        <stp>XS2656498313 Corp</stp>
        <stp>MATURITY</stp>
        <stp>[1.Weekly Download.xlsm]Coded!R19C48</stp>
        <tr r="AV19" s="14"/>
        <tr r="AV19" s="14"/>
        <tr r="AV19" s="14"/>
      </tp>
      <tp t="s">
        <v>#N/A Field Not Applicable</v>
        <stp/>
        <stp>##V3_BDPV12</stp>
        <stp>HK0000954104 Corp</stp>
        <stp>GUARANTOR_EQY_TICKER</stp>
        <stp>[1.Weekly Download.xlsm]Coded!R7C18</stp>
        <tr r="R7" s="14"/>
        <tr r="R7" s="14"/>
        <tr r="R7" s="14"/>
      </tp>
      <tp t="s">
        <v>N</v>
        <stp/>
        <stp>##V3_BDPV12</stp>
        <stp>XS2537427473 Corp</stp>
        <stp>SUSTAINABILITY_BOND_IND</stp>
        <stp>[1.Weekly Download.xlsm]Coded!R85C56</stp>
        <tr r="BD85" s="14"/>
        <tr r="BD85" s="14"/>
      </tp>
      <tp t="s">
        <v>#N/A N/A</v>
        <stp/>
        <stp>##V3_BDPV12</stp>
        <stp>XS2527143833 Corp</stp>
        <stp>FLOATER_FORMULA</stp>
        <stp>[1.Weekly Download.xlsm]Coded!R86C30</stp>
        <tr r="AD86" s="14"/>
      </tp>
      <tp>
        <v>99.814000000000007</v>
        <stp/>
        <stp>##V3_BDPV12</stp>
        <stp>XS2663498314 Corp</stp>
        <stp>ISSUE_PX</stp>
        <stp>[1.Weekly Download.xlsm]Coded!R20C54</stp>
        <tr r="BB20" s="14"/>
        <tr r="BB20" s="14"/>
      </tp>
      <tp t="s">
        <v>N</v>
        <stp/>
        <stp>##V3_BDPV12</stp>
        <stp>XS2623522930 Corp</stp>
        <stp>SUSTAINABILITY_BOND_IND</stp>
        <stp>[1.Weekly Download.xlsm]Coded!R38C56</stp>
        <tr r="BD38" s="14"/>
        <tr r="BD38" s="14"/>
      </tp>
      <tp>
        <v>100</v>
        <stp/>
        <stp>##V3_BDPV12</stp>
        <stp>XS2677539541 Corp</stp>
        <stp>ISSUE_PX</stp>
        <stp>[1.Weekly Download.xlsm]Coded!R11C54</stp>
        <tr r="BB11" s="14"/>
        <tr r="BB11" s="14"/>
      </tp>
      <tp t="s">
        <v>16/2/2026</v>
        <stp/>
        <stp>##V3_BDPV12</stp>
        <stp>XS2540489338 Corp</stp>
        <stp>MATURITY</stp>
        <stp>[1.Weekly Download.xlsm]Coded!R65C48</stp>
        <tr r="AV65" s="14"/>
        <tr r="AV65" s="14"/>
        <tr r="AV65" s="14"/>
      </tp>
      <tp t="s">
        <v>#N/A N/A</v>
        <stp/>
        <stp>##V3_BDPV12</stp>
        <stp>XS2487638764 Corp</stp>
        <stp>RTG_MDY_LT_CORP_FAMILY</stp>
        <stp>[1.Weekly Download.xlsm]Coded!R96C14</stp>
        <tr r="N96" s="14"/>
      </tp>
      <tp t="s">
        <v>#N/A N/A</v>
        <stp/>
        <stp>##V3_BDPV12</stp>
        <stp>XS2634238526 Corp</stp>
        <stp>RTG_MDY_LT_CORP_FAMILY</stp>
        <stp>[1.Weekly Download.xlsm]Coded!R31C14</stp>
        <tr r="N31" s="14"/>
      </tp>
      <tp t="s">
        <v>#N/A N/A</v>
        <stp/>
        <stp>##V3_BDPV12</stp>
        <stp>XS2634238526 Corp</stp>
        <stp>RTG_MDY_LT_CORP_FAMILY</stp>
        <stp>[1.Weekly Download.xlsm]Coded!R32C14</stp>
        <tr r="N32" s="14"/>
      </tp>
      <tp t="s">
        <v>3/11/2023</v>
        <stp/>
        <stp>##V3_BDPV12</stp>
        <stp>XS2549299480 Corp</stp>
        <stp>MATURITY</stp>
        <stp>[1.Weekly Download.xlsm]Coded!R80C48</stp>
        <tr r="AV80" s="14"/>
        <tr r="AV80" s="14"/>
        <tr r="AV80" s="14"/>
      </tp>
      <tp t="s">
        <v>N</v>
        <stp/>
        <stp>##V3_BDPV12</stp>
        <stp>XS2677539541 Corp</stp>
        <stp>SUSTAINABILITY_BOND_IND</stp>
        <stp>[1.Weekly Download.xlsm]Coded!R11C56</stp>
        <tr r="BD11" s="14"/>
        <tr r="BD11" s="14"/>
      </tp>
      <tp t="s">
        <v>#N/A N/A</v>
        <stp/>
        <stp>##V3_BDPV12</stp>
        <stp>XS2599011116 Corp</stp>
        <stp>FLOATER_FORMULA</stp>
        <stp>[1.Weekly Download.xlsm]Coded!R51C30</stp>
        <tr r="AD51" s="14"/>
      </tp>
      <tp t="s">
        <v>19/7/2026</v>
        <stp/>
        <stp>##V3_BDPV12</stp>
        <stp>XS2648499007 Corp</stp>
        <stp>MATURITY</stp>
        <stp>[1.Weekly Download.xlsm]Coded!R23C48</stp>
        <tr r="AV23" s="14"/>
        <tr r="AV23" s="14"/>
        <tr r="AV23" s="14"/>
      </tp>
      <tp t="s">
        <v>#N/A N/A</v>
        <stp/>
        <stp>##V3_BDPV12</stp>
        <stp>G238096 Corp</stp>
        <stp>GUARANTOR</stp>
        <stp>[1.Weekly Download.xlsm]Coded!R50C5</stp>
        <tr r="E50" s="14"/>
      </tp>
      <tp t="s">
        <v>N</v>
        <stp/>
        <stp>##V3_BDPV12</stp>
        <stp>XS2526839092 Corp</stp>
        <stp>SUSTAINABILITY_BOND_IND</stp>
        <stp>[1.Weekly Download.xlsm]Coded!R61C56</stp>
        <tr r="BD61" s="14"/>
        <tr r="BD61" s="14"/>
      </tp>
      <tp t="s">
        <v>#N/A N/A</v>
        <stp/>
        <stp>##V3_BDPV12</stp>
        <stp>G228014 Corp</stp>
        <stp>GUARANTOR</stp>
        <stp>[1.Weekly Download.xlsm]Coded!R90C5</stp>
        <tr r="E90" s="14"/>
      </tp>
      <tp t="s">
        <v>N</v>
        <stp/>
        <stp>##V3_BDPV12</stp>
        <stp>HK0000939428 Corp</stp>
        <stp>SOCIAL_BOND_IND</stp>
        <stp>[1.Weekly Download.xlsm]Coded!R26C57</stp>
        <tr r="BE26" s="14"/>
        <tr r="BE26" s="14"/>
      </tp>
      <tp t="s">
        <v>#N/A N/A</v>
        <stp/>
        <stp>##V3_BDPV12</stp>
        <stp>XS2541678780 Corp</stp>
        <stp>FLOATER_FORMULA</stp>
        <stp>[1.Weekly Download.xlsm]Coded!R84C30</stp>
        <tr r="AD84" s="14"/>
      </tp>
      <tp t="s">
        <v>#N/A N/A</v>
        <stp/>
        <stp>##V3_BDPV12</stp>
        <stp>XS2663498314 Corp</stp>
        <stp>RTG_MDY_ISSUER</stp>
        <stp>[1.Weekly Download.xlsm]Coded!R20C11</stp>
        <tr r="K20" s="14"/>
      </tp>
      <tp t="s">
        <v>#N/A N/A</v>
        <stp/>
        <stp>##V3_BDPV12</stp>
        <stp>XS2543377068 Corp</stp>
        <stp>RTG_MDY_ISSUER</stp>
        <stp>[1.Weekly Download.xlsm]Coded!R82C11</stp>
        <tr r="K82" s="14"/>
      </tp>
      <tp t="s">
        <v>#N/A N/A</v>
        <stp/>
        <stp>##V3_BDPV12</stp>
        <stp>HK0000921020 Corp</stp>
        <stp>FLOATER_FORMULA</stp>
        <stp>[1.Weekly Download.xlsm]Coded!R43C30</stp>
        <tr r="AD43" s="14"/>
      </tp>
      <tp t="s">
        <v>N</v>
        <stp/>
        <stp>##V3_BDPV12</stp>
        <stp>XS2623993974 Corp</stp>
        <stp>SOCIAL_BOND_IND</stp>
        <stp>[1.Weekly Download.xlsm]Coded!R29C57</stp>
        <tr r="BE29" s="14"/>
        <tr r="BE29" s="14"/>
      </tp>
      <tp t="s">
        <v>#N/A N/A</v>
        <stp/>
        <stp>##V3_BDPV12</stp>
        <stp>XS2656498313 Corp</stp>
        <stp>RTG_MDY_ISSUER</stp>
        <stp>[1.Weekly Download.xlsm]Coded!R19C11</stp>
        <tr r="K19" s="14"/>
      </tp>
      <tp t="s">
        <v>#N/A N/A</v>
        <stp/>
        <stp>##V3_BDPV12</stp>
        <stp>US056752AV05 Corp</stp>
        <stp>RTG_SP_LT_FC_ISSUER_CREDIT</stp>
        <stp>[1.Weekly Download.xlsm]Coded!R164C15</stp>
        <tr r="O164" s="14"/>
      </tp>
      <tp t="s">
        <v>#N/A N/A</v>
        <stp/>
        <stp>##V3_BDPV12</stp>
        <stp>XS2641625137 Corp</stp>
        <stp>RTG_MDY_ISSUER</stp>
        <stp>[1.Weekly Download.xlsm]Coded!R30C11</stp>
        <tr r="K30" s="14"/>
      </tp>
      <tp t="s">
        <v>N</v>
        <stp/>
        <stp>##V3_BDPV12</stp>
        <stp>XS2663498314 Corp</stp>
        <stp>SOCIAL_BOND_IND</stp>
        <stp>[1.Weekly Download.xlsm]Coded!R20C57</stp>
        <tr r="BE20" s="14"/>
        <tr r="BE20" s="14"/>
      </tp>
      <tp t="s">
        <v>N</v>
        <stp/>
        <stp>##V3_BDPV12</stp>
        <stp>XS2589270953 Corp</stp>
        <stp>FLOATER</stp>
        <stp>[1.Weekly Download.xlsm]Coded!R62C29</stp>
        <tr r="AC62" s="14"/>
        <tr r="AC62" s="14"/>
      </tp>
      <tp t="s">
        <v>#N/A Field Not Applicable</v>
        <stp/>
        <stp>##V3_BDPV12</stp>
        <stp>XS2690707497 Corp</stp>
        <stp>GUARANTOR_EQY_TICKER</stp>
        <stp>[1.Weekly Download.xlsm]Coded!R8C18</stp>
        <tr r="R8" s="14"/>
        <tr r="R8" s="14"/>
        <tr r="R8" s="14"/>
      </tp>
      <tp t="s">
        <v>#N/A N/A</v>
        <stp/>
        <stp>##V3_BDPV12</stp>
        <stp>EVBACZ CH Equity</stp>
        <stp>RTG_FITCH_LT_ISSUER_DEFAULT</stp>
        <stp>[1.Weekly Download.xlsm]SBLC Bank!R20C8</stp>
        <tr r="H20" s="32"/>
      </tp>
      <tp t="s">
        <v>#N/A N/A</v>
        <stp/>
        <stp>##V3_BDPV12</stp>
        <stp>XS2597408512 Corp</stp>
        <stp>RTG_MDY_ISSUER</stp>
        <stp>[1.Weekly Download.xlsm]Coded!R49C11</stp>
        <tr r="K49" s="14"/>
      </tp>
      <tp t="s">
        <v>#N/A N/A</v>
        <stp/>
        <stp>##V3_BDPV12</stp>
        <stp>XS2499222771 Corp</stp>
        <stp>RTG_MDY_ISSUER</stp>
        <stp>[1.Weekly Download.xlsm]Coded!R95C11</stp>
        <tr r="K95" s="14"/>
      </tp>
      <tp t="s">
        <v>#N/A N/A</v>
        <stp/>
        <stp>##V3_BDPV12</stp>
        <stp>XS2573678435 Corp</stp>
        <stp>RTG_MDY_ISSUER</stp>
        <stp>[1.Weekly Download.xlsm]Coded!R57C11</stp>
        <tr r="K57" s="14"/>
      </tp>
      <tp t="s">
        <v>#N/A N/A</v>
        <stp/>
        <stp>##V3_BDPV12</stp>
        <stp>XS2347623626 Corp</stp>
        <stp>RTG_MOODY_LONG_TERM</stp>
        <stp>[1.Weekly Download.xlsm]Coded!R166C13</stp>
        <tr r="M166" s="14"/>
      </tp>
      <tp t="s">
        <v>A2</v>
        <stp/>
        <stp>##V3_BDPV12</stp>
        <stp>XS2406547765 Corp</stp>
        <stp>RTG_MOODY_LONG_TERM</stp>
        <stp>[1.Weekly Download.xlsm]Coded!R117C13</stp>
        <tr r="M117" s="14"/>
        <tr r="M117" s="14"/>
      </tp>
      <tp t="s">
        <v>#N/A N/A</v>
        <stp/>
        <stp>##V3_BDPV12</stp>
        <stp>XS2357352702 Corp</stp>
        <stp>RTG_MOODY_LONG_TERM</stp>
        <stp>[1.Weekly Download.xlsm]Coded!R189C13</stp>
        <tr r="M189" s="14"/>
      </tp>
      <tp t="s">
        <v>Ba1</v>
        <stp/>
        <stp>##V3_BDPV12</stp>
        <stp>XS2361211191 Corp</stp>
        <stp>RTG_MOODY_LONG_TERM</stp>
        <stp>[1.Weekly Download.xlsm]Coded!R145C13</stp>
        <tr r="M145" s="14"/>
        <tr r="M145" s="14"/>
      </tp>
      <tp t="s">
        <v>Baa3</v>
        <stp/>
        <stp>##V3_BDPV12</stp>
        <stp>XS2429785954 Corp</stp>
        <stp>RTG_MOODY_LONG_TERM</stp>
        <stp>[1.Weekly Download.xlsm]Coded!R119C13</stp>
        <tr r="M119" s="14"/>
        <tr r="M119" s="14"/>
      </tp>
      <tp t="s">
        <v>28/10/2021</v>
        <stp/>
        <stp>##V3_BDPV12</stp>
        <stp>XS2388293487 Corp</stp>
        <stp>INT_ACC_DT</stp>
        <stp>[1.Weekly Download.xlsm]Coded!R139C47</stp>
        <tr r="AU139" s="14"/>
        <tr r="AU139" s="14"/>
        <tr r="AU139" s="14"/>
      </tp>
      <tp t="s">
        <v>NR</v>
        <stp/>
        <stp>##V3_BDPV12</stp>
        <stp>XS2333523814 Corp</stp>
        <stp>RTG_SP_LT_FC_ISSUER_CREDIT</stp>
        <stp>[1.Weekly Download.xlsm]Coded!R232C15</stp>
        <tr r="O232" s="14"/>
        <tr r="O232" s="14"/>
      </tp>
      <tp t="s">
        <v>Baa1</v>
        <stp/>
        <stp>##V3_BDPV12</stp>
        <stp>XS2403477099 Corp</stp>
        <stp>RTG_MOODY_LONG_TERM</stp>
        <stp>[1.Weekly Download.xlsm]Coded!R135C13</stp>
        <tr r="M135" s="14"/>
        <tr r="M135" s="14"/>
      </tp>
      <tp t="s">
        <v>#N/A N/A</v>
        <stp/>
        <stp>##V3_BDPV12</stp>
        <stp>XS2208843503 Corp</stp>
        <stp>RTG_SP_LT_FC_ISSUER_CREDIT</stp>
        <stp>[1.Weekly Download.xlsm]Coded!R286C15</stp>
        <tr r="O286" s="14"/>
      </tp>
      <tp t="s">
        <v>#N/A N/A</v>
        <stp/>
        <stp>##V3_BDPV12</stp>
        <stp>XS2271104817 Corp</stp>
        <stp>RTG_SP_LT_FC_ISSUER_CREDIT</stp>
        <stp>[1.Weekly Download.xlsm]Coded!R264C15</stp>
        <tr r="O264" s="14"/>
      </tp>
      <tp t="s">
        <v>#N/A N/A</v>
        <stp/>
        <stp>##V3_BDPV12</stp>
        <stp>XS2357034755 Corp</stp>
        <stp>RTG_SP_LT_FC_ISSUER_CREDIT</stp>
        <stp>[1.Weekly Download.xlsm]Coded!R192C15</stp>
        <tr r="O192" s="14"/>
      </tp>
      <tp t="s">
        <v>A-</v>
        <stp/>
        <stp>##V3_BDPV12</stp>
        <stp>XS2238561281 Corp</stp>
        <stp>RTG_SP_LT_FC_ISSUER_CREDIT</stp>
        <stp>[1.Weekly Download.xlsm]Coded!R269C15</stp>
        <tr r="O269" s="14"/>
        <tr r="O269" s="14"/>
      </tp>
      <tp t="s">
        <v>#N/A N/A</v>
        <stp/>
        <stp>##V3_BDPV12</stp>
        <stp>XS2455213590 Corp</stp>
        <stp>RTG_SP_LT_FC_ISSUER_CREDIT</stp>
        <stp>[1.Weekly Download.xlsm]Coded!R111C15</stp>
        <tr r="O111" s="14"/>
      </tp>
      <tp t="s">
        <v>A-</v>
        <stp/>
        <stp>##V3_BDPV12</stp>
        <stp>XS2123956091 Corp</stp>
        <stp>RTG_SP_LT_FC_ISSUER_CREDIT</stp>
        <stp>[1.Weekly Download.xlsm]Coded!R309C15</stp>
        <tr r="O309" s="14"/>
        <tr r="O309" s="14"/>
      </tp>
      <tp t="s">
        <v>#N/A N/A</v>
        <stp/>
        <stp>##V3_BDPV12</stp>
        <stp>XS2102904864 Corp</stp>
        <stp>RTG_SP_LT_FC_ISSUER_CREDIT</stp>
        <stp>[1.Weekly Download.xlsm]Coded!R313C15</stp>
        <tr r="O313" s="14"/>
      </tp>
      <tp t="s">
        <v>Baa1</v>
        <stp/>
        <stp>##V3_BDPV12</stp>
        <stp>XS2436124205 Corp</stp>
        <stp>RTG_MOODY_LONG_TERM</stp>
        <stp>[1.Weekly Download.xlsm]Coded!R115C13</stp>
        <tr r="M115" s="14"/>
        <tr r="M115" s="14"/>
      </tp>
      <tp t="s">
        <v>#N/A N/A</v>
        <stp/>
        <stp>##V3_BDPV12</stp>
        <stp>XS2406547765 Corp</stp>
        <stp>RTG_SP_LT_FC_ISSUER_CREDIT</stp>
        <stp>[1.Weekly Download.xlsm]Coded!R117C15</stp>
        <tr r="O117" s="14"/>
      </tp>
      <tp t="s">
        <v>#N/A N/A</v>
        <stp/>
        <stp>##V3_BDPV12</stp>
        <stp>XS2208844493 Corp</stp>
        <stp>RTG_SP_LT_FC_ISSUER_CREDIT</stp>
        <stp>[1.Weekly Download.xlsm]Coded!R287C15</stp>
        <tr r="O287" s="14"/>
      </tp>
      <tp t="s">
        <v>Postal Savings Bank of China C</v>
        <stp/>
        <stp>##V3_BDPV12</stp>
        <stp>71254449 CompanyID</stp>
        <stp>NAME</stp>
        <stp>[1.Weekly Download.xlsm]Coded!R7C46</stp>
        <tr r="AT7" s="14"/>
      </tp>
      <tp t="s">
        <v>#N/A N/A</v>
        <stp/>
        <stp>##V3_BDPV12</stp>
        <stp>XS2206237260 Corp</stp>
        <stp>RTG_MOODY_LONG_TERM</stp>
        <stp>[1.Weekly Download.xlsm]Coded!R293C13</stp>
        <tr r="M293" s="14"/>
      </tp>
      <tp t="s">
        <v>#N/A N/A</v>
        <stp/>
        <stp>##V3_BDPV12</stp>
        <stp>XS2471903331 Corp</stp>
        <stp>RTG_SP_LT_FC_ISSUER_CREDIT</stp>
        <stp>[1.Weekly Download.xlsm]Coded!R100C15</stp>
        <tr r="O100" s="14"/>
      </tp>
      <tp t="s">
        <v>18/3/2021</v>
        <stp/>
        <stp>##V3_BDPV12</stp>
        <stp>XS2298176988 Corp</stp>
        <stp>INT_ACC_DT</stp>
        <stp>[1.Weekly Download.xlsm]Coded!R238C47</stp>
        <tr r="AU238" s="14"/>
        <tr r="AU238" s="14"/>
        <tr r="AU238" s="14"/>
      </tp>
      <tp t="s">
        <v>#N/A N/A</v>
        <stp/>
        <stp>##V3_BDPV12</stp>
        <stp>XS2126415293 Corp</stp>
        <stp>RTG_MOODY_LONG_TERM</stp>
        <stp>[1.Weekly Download.xlsm]Coded!R306C13</stp>
        <tr r="M306" s="14"/>
      </tp>
      <tp t="s">
        <v>#N/A N/A</v>
        <stp/>
        <stp>##V3_BDPV12</stp>
        <stp>XS2144033078 Corp</stp>
        <stp>RTG_MOODY_LONG_TERM</stp>
        <stp>[1.Weekly Download.xlsm]Coded!R300C13</stp>
        <tr r="M300" s="14"/>
      </tp>
      <tp t="s">
        <v>#N/A N/A</v>
        <stp/>
        <stp>##V3_BDPV12</stp>
        <stp>XS2320304376 Corp</stp>
        <stp>RTG_SP_LT_FC_ISSUER_CREDIT</stp>
        <stp>[1.Weekly Download.xlsm]Coded!R208C15</stp>
        <tr r="O208" s="14"/>
      </tp>
      <tp t="s">
        <v>#N/A N/A</v>
        <stp/>
        <stp>##V3_BDPV12</stp>
        <stp>XS2413634572 Corp</stp>
        <stp>RTG_SP_LT_FC_ISSUER_CREDIT</stp>
        <stp>[1.Weekly Download.xlsm]Coded!R122C15</stp>
        <tr r="O122" s="14"/>
      </tp>
      <tp t="s">
        <v>#N/A N/A</v>
        <stp/>
        <stp>##V3_BDPV12</stp>
        <stp>XS2223574380 Corp</stp>
        <stp>RTG_SP_LT_FC_ISSUER_CREDIT</stp>
        <stp>[1.Weekly Download.xlsm]Coded!R281C15</stp>
        <tr r="O281" s="14"/>
      </tp>
      <tp t="s">
        <v>#N/A N/A</v>
        <stp/>
        <stp>##V3_BDPV12</stp>
        <stp>XS2297070190 Corp</stp>
        <stp>RTG_SP_LT_FC_ISSUER_CREDIT</stp>
        <stp>[1.Weekly Download.xlsm]Coded!R240C15</stp>
        <tr r="O240" s="14"/>
      </tp>
      <tp t="s">
        <v>27/1/2022</v>
        <stp/>
        <stp>##V3_BDPV12</stp>
        <stp>XS2427980821 Corp</stp>
        <stp>INT_ACC_DT</stp>
        <stp>[1.Weekly Download.xlsm]Coded!R114C47</stp>
        <tr r="AU114" s="14"/>
        <tr r="AU114" s="14"/>
        <tr r="AU114" s="14"/>
      </tp>
      <tp t="s">
        <v>#N/A N/A</v>
        <stp/>
        <stp>##V3_BDPV12</stp>
        <stp>XS2297020765 Corp</stp>
        <stp>RTG_SP_LT_FC_ISSUER_CREDIT</stp>
        <stp>[1.Weekly Download.xlsm]Coded!R243C15</stp>
        <tr r="O243" s="14"/>
      </tp>
      <tp t="s">
        <v>A3</v>
        <stp/>
        <stp>##V3_BDPV12</stp>
        <stp>XS2123955952 Corp</stp>
        <stp>RTG_MOODY_LONG_TERM</stp>
        <stp>[1.Weekly Download.xlsm]Coded!R310C13</stp>
        <tr r="M310" s="14"/>
        <tr r="M310" s="14"/>
      </tp>
      <tp t="s">
        <v>#N/A N/A</v>
        <stp/>
        <stp>##V3_BDPV12</stp>
        <stp>XS2333154867 Corp</stp>
        <stp>RTG_MOODY_LONG_TERM</stp>
        <stp>[1.Weekly Download.xlsm]Coded!R216C13</stp>
        <tr r="M216" s="14"/>
      </tp>
      <tp t="s">
        <v>#N/A N/A</v>
        <stp/>
        <stp>##V3_BDPV12</stp>
        <stp>XS2287540053 Corp</stp>
        <stp>RTG_SP_LT_FC_ISSUER_CREDIT</stp>
        <stp>[1.Weekly Download.xlsm]Coded!R210C15</stp>
        <tr r="O210" s="14"/>
      </tp>
      <tp t="s">
        <v>30/3/2021</v>
        <stp/>
        <stp>##V3_BDPV12</stp>
        <stp>XS2322572459 Corp</stp>
        <stp>INT_ACC_DT</stp>
        <stp>[1.Weekly Download.xlsm]Coded!R236C47</stp>
        <tr r="AU236" s="14"/>
        <tr r="AU236" s="14"/>
        <tr r="AU236" s="14"/>
      </tp>
      <tp t="s">
        <v>#N/A Field Not Applicable</v>
        <stp/>
        <stp>##V3_BDPV12</stp>
        <stp>HK0000555539 Corp</stp>
        <stp>FLT_SPREAD</stp>
        <stp>[1.Weekly Download.xlsm]Coded!R304C28</stp>
        <tr r="AB304" s="14"/>
      </tp>
      <tp t="s">
        <v>NR</v>
        <stp/>
        <stp>##V3_BDPV12</stp>
        <stp>XS2384610577 Corp</stp>
        <stp>RTG_SP_LT_FC_ISSUER_CREDIT</stp>
        <stp>[1.Weekly Download.xlsm]Coded!R149C15</stp>
        <tr r="O149" s="14"/>
        <tr r="O149" s="14"/>
      </tp>
      <tp t="s">
        <v>10/11/2021</v>
        <stp/>
        <stp>##V3_BDPV12</stp>
        <stp>XS2405490850 Corp</stp>
        <stp>INT_ACC_DT</stp>
        <stp>[1.Weekly Download.xlsm]Coded!R134C47</stp>
        <tr r="AU134" s="14"/>
        <tr r="AU134" s="14"/>
        <tr r="AU134" s="14"/>
      </tp>
      <tp t="s">
        <v>22/10/2020</v>
        <stp/>
        <stp>##V3_BDPV12</stp>
        <stp>XS2243890196 Corp</stp>
        <stp>INT_ACC_DT</stp>
        <stp>[1.Weekly Download.xlsm]Coded!R273C47</stp>
        <tr r="AU273" s="14"/>
        <tr r="AU273" s="14"/>
        <tr r="AU273" s="14"/>
      </tp>
      <tp t="s">
        <v>1/6/2021</v>
        <stp/>
        <stp>##V3_BDPV12</stp>
        <stp>XS2332497697 Corp</stp>
        <stp>INT_ACC_DT</stp>
        <stp>[1.Weekly Download.xlsm]Coded!R209C47</stp>
        <tr r="AU209" s="14"/>
        <tr r="AU209" s="14"/>
        <tr r="AU209" s="14"/>
      </tp>
      <tp t="s">
        <v>#N/A N/A</v>
        <stp/>
        <stp>##V3_BDPV12</stp>
        <stp>G2380140 Corp</stp>
        <stp>RTG_MOODY</stp>
        <stp>[1.Weekly Download.xlsm]Coded!R37C8</stp>
        <tr r="H37" s="14"/>
      </tp>
      <tp t="s">
        <v>#N/A N/A</v>
        <stp/>
        <stp>##V3_BDPV12</stp>
        <stp>XS2098347821 Corp</stp>
        <stp>RTG_SP_LT_FC_ISSUER_CREDIT</stp>
        <stp>[1.Weekly Download.xlsm]Coded!R307C15</stp>
        <tr r="O307" s="14"/>
      </tp>
      <tp t="s">
        <v>#N/A N/A</v>
        <stp/>
        <stp>##V3_BDPV12</stp>
        <stp>XS2407007942 Corp</stp>
        <stp>RTG_MOODY_LONG_TERM</stp>
        <stp>[1.Weekly Download.xlsm]Coded!R131C13</stp>
        <tr r="M131" s="14"/>
      </tp>
      <tp t="s">
        <v>#N/A N/A</v>
        <stp/>
        <stp>##V3_BDPV12</stp>
        <stp>XS2280636494 Corp</stp>
        <stp>RTG_SP_LT_FC_ISSUER_CREDIT</stp>
        <stp>[1.Weekly Download.xlsm]Coded!R242C15</stp>
        <tr r="O242" s="14"/>
      </tp>
      <tp t="s">
        <v>15/7/2020</v>
        <stp/>
        <stp>##V3_BDPV12</stp>
        <stp>XS2203986927 Corp</stp>
        <stp>INT_ACC_DT</stp>
        <stp>[1.Weekly Download.xlsm]Coded!R223C47</stp>
        <tr r="AU223" s="14"/>
        <tr r="AU223" s="14"/>
        <tr r="AU223" s="14"/>
      </tp>
      <tp t="s">
        <v>#N/A Field Not Applicable</v>
        <stp/>
        <stp>##V3_BDPV12</stp>
        <stp>XS2288886216 Corp</stp>
        <stp>FLT_SPREAD</stp>
        <stp>[1.Weekly Download.xlsm]Coded!R233C28</stp>
        <tr r="AB233" s="14"/>
      </tp>
    </main>
    <main first="bofaddin.rtdserver">
      <tp t="s">
        <v>#N/A N/A</v>
        <stp/>
        <stp>BDS|5240362259846127564</stp>
        <tr r="AS243" s="14"/>
      </tp>
      <tp t="s">
        <v>#N/A N/A</v>
        <stp/>
        <stp>BDS|3468493207321677660</stp>
        <tr r="AL314" s="14"/>
        <tr r="F314" s="14"/>
      </tp>
    </main>
    <main first="bloomberg.rtd">
      <tp t="s">
        <v>#N/A N/A</v>
        <stp/>
        <stp>##V3_BDPV12</stp>
        <stp>XS2348280962 Corp</stp>
        <stp>SPREAD_TO_TSY_ISSUE</stp>
        <stp>[1.Weekly Download.xlsm]Coded!R206C26</stp>
        <tr r="Z206" s="14"/>
      </tp>
      <tp t="s">
        <v>#N/A N/A</v>
        <stp/>
        <stp>##V3_BDPV12</stp>
        <stp>XS2403224129 Corp</stp>
        <stp>SPREAD_TO_TSY_ISSUE</stp>
        <stp>[1.Weekly Download.xlsm]Coded!R137C26</stp>
        <tr r="Z137" s="14"/>
      </tp>
      <tp>
        <v>130</v>
        <stp/>
        <stp>##V3_BDPV12</stp>
        <stp>XS2471903331 Corp</stp>
        <stp>SPREAD_TO_TSY_ISSUE</stp>
        <stp>[1.Weekly Download.xlsm]Coded!R100C26</stp>
        <tr r="Z100" s="14"/>
        <tr r="Z100" s="14"/>
      </tp>
      <tp t="s">
        <v>#N/A N/A</v>
        <stp/>
        <stp>##V3_BDPV12</stp>
        <stp>XS2243890196 Corp</stp>
        <stp>SPREAD_TO_TSY_ISSUE</stp>
        <stp>[1.Weekly Download.xlsm]Coded!R273C26</stp>
        <tr r="Z273" s="14"/>
      </tp>
      <tp t="s">
        <v>#N/A N/A</v>
        <stp/>
        <stp>##V3_BDPV12</stp>
        <stp>XS2270463255 Corp</stp>
        <stp>SPREAD_TO_TSY_ISSUE</stp>
        <stp>[1.Weekly Download.xlsm]Coded!R247C26</stp>
        <tr r="Z247" s="14"/>
      </tp>
      <tp>
        <v>83</v>
        <stp/>
        <stp>##V3_BDPV12</stp>
        <stp>XS2123956091 Corp</stp>
        <stp>SPREAD_TO_TSY_ISSUE</stp>
        <stp>[1.Weekly Download.xlsm]Coded!R309C26</stp>
        <tr r="Z309" s="14"/>
        <tr r="Z309" s="14"/>
      </tp>
      <tp t="s">
        <v>#N/A N/A</v>
        <stp/>
        <stp>##V3_BDPV12</stp>
        <stp>XS2346930428 Corp</stp>
        <stp>SPREAD_TO_TSY_ISSUE</stp>
        <stp>[1.Weekly Download.xlsm]Coded!R205C26</stp>
        <tr r="Z205" s="14"/>
      </tp>
      <tp>
        <v>200000000</v>
        <stp/>
        <stp>##V3_BDPV12</stp>
        <stp>XS2325858038 Corp</stp>
        <stp>AMT_ISSUED</stp>
        <stp>[1.Weekly Download.xlsm]Coded!R226C53</stp>
        <tr r="BA226" s="14"/>
        <tr r="BA226" s="14"/>
      </tp>
    </main>
    <main first="bofaddin.rtdserver">
      <tp t="s">
        <v>#N/A N/A</v>
        <stp/>
        <stp>BDS|7020897910906639871</stp>
        <tr r="AL287" s="14"/>
        <tr r="F287" s="14"/>
      </tp>
      <tp t="s">
        <v>#N/A N/A</v>
        <stp/>
        <stp>BDS|6548420495109304293</stp>
        <tr r="AS256" s="14"/>
      </tp>
      <tp t="s">
        <v>#N/A N/A</v>
        <stp/>
        <stp>BDH|2306491006014657227</stp>
        <tr r="P26" s="24"/>
        <tr r="P26" s="24"/>
      </tp>
    </main>
    <main first="bloomberg.rtd">
      <tp t="s">
        <v>#N/A N/A</v>
        <stp/>
        <stp>##V3_BDPV12</stp>
        <stp>XS2277613423 Corp</stp>
        <stp>SPREAD_TO_TSY_ISSUE</stp>
        <stp>[1.Weekly Download.xlsm]Coded!R253C26</stp>
        <tr r="Z253" s="14"/>
      </tp>
      <tp t="s">
        <v>#N/A Field Not Applicable</v>
        <stp/>
        <stp>##V3_BDPV12</stp>
        <stp>XS2379669299 Corp</stp>
        <stp>FLT_SPREAD</stp>
        <stp>[1.Weekly Download.xlsm]Coded!R162C28</stp>
        <tr r="AB162" s="14"/>
      </tp>
    </main>
    <main first="bofaddin.rtdserver">
      <tp t="s">
        <v>#N/A N/A</v>
        <stp/>
        <stp>BDH|6616375778200276227</stp>
        <tr r="O28" s="24"/>
        <tr r="O28" s="24"/>
      </tp>
    </main>
    <main first="bloomberg.rtd">
      <tp t="s">
        <v>#N/A N/A</v>
        <stp/>
        <stp>##V3_BDPV12</stp>
        <stp>XS2357111090 Corp</stp>
        <stp>SPREAD_TO_TSY_ISSUE</stp>
        <stp>[1.Weekly Download.xlsm]Coded!R171C26</stp>
        <tr r="Z171" s="14"/>
      </tp>
      <tp t="s">
        <v>#N/A N/A</v>
        <stp/>
        <stp>##V3_BDPV12</stp>
        <stp>XS2332497697 Corp</stp>
        <stp>SPREAD_TO_TSY_ISSUE</stp>
        <stp>[1.Weekly Download.xlsm]Coded!R209C26</stp>
        <tr r="Z209" s="14"/>
      </tp>
    </main>
    <main first="bofaddin.rtdserver">
      <tp t="s">
        <v>#N/A N/A</v>
        <stp/>
        <stp>BDS|5955730145595469358</stp>
        <tr r="AS276" s="14"/>
      </tp>
    </main>
    <main first="bloomberg.rtd">
      <tp t="s">
        <v>#N/A N/A</v>
        <stp/>
        <stp>##V3_BDPV12</stp>
        <stp>XS2364642293 Corp</stp>
        <stp>SPREAD_TO_TSY_ISSUE</stp>
        <stp>[1.Weekly Download.xlsm]Coded!R167C26</stp>
        <tr r="Z167" s="14"/>
      </tp>
    </main>
    <main first="bofaddin.rtdserver">
      <tp t="s">
        <v>#N/A N/A</v>
        <stp/>
        <stp>BDS|1030624963905868460</stp>
        <tr r="F276" s="14"/>
      </tp>
      <tp t="s">
        <v>#N/A N/A</v>
        <stp/>
        <stp>BDS|1085508916591156488</stp>
        <tr r="F51" s="14"/>
      </tp>
      <tp t="s">
        <v>#N/A N/A</v>
        <stp/>
        <stp>BDS|2322583275875527549</stp>
        <tr r="AL68" s="14"/>
        <tr r="F68" s="14"/>
      </tp>
    </main>
    <main first="bloomberg.rtd">
      <tp>
        <v>320.2</v>
        <stp/>
        <stp>##V3_BDPV12</stp>
        <stp>XS2460522555 Corp</stp>
        <stp>SPREAD_TO_TSY_ISSUE</stp>
        <stp>[1.Weekly Download.xlsm]Coded!R108C26</stp>
        <tr r="Z108" s="14"/>
        <tr r="Z108" s="14"/>
      </tp>
    </main>
    <main first="bofaddin.rtdserver">
      <tp t="s">
        <v>#N/A N/A</v>
        <stp/>
        <stp>BDS|1942233236667869781</stp>
        <tr r="AS52" s="14"/>
      </tp>
      <tp t="s">
        <v>#N/A N/A</v>
        <stp/>
        <stp>BDS|5168772909124647656</stp>
        <tr r="AS152" s="14"/>
      </tp>
    </main>
    <main first="bloomberg.rtd">
      <tp>
        <v>115</v>
        <stp/>
        <stp>##V3_BDPV12</stp>
        <stp>XS2416645203 Corp</stp>
        <stp>SPREAD_TO_TSY_ISSUE</stp>
        <stp>[1.Weekly Download.xlsm]Coded!R123C26</stp>
        <tr r="Z123" s="14"/>
        <tr r="Z123" s="14"/>
      </tp>
      <tp t="s">
        <v>#N/A N/A</v>
        <stp/>
        <stp>##V3_BDPV12</stp>
        <stp>XS2371893533 Corp</stp>
        <stp>SPREAD_TO_TSY_ISSUE</stp>
        <stp>[1.Weekly Download.xlsm]Coded!R172C26</stp>
        <tr r="Z172" s="14"/>
      </tp>
      <tp t="s">
        <v>#N/A Field Not Applicable</v>
        <stp/>
        <stp>##V3_BDPV12</stp>
        <stp>XS2385392936 Corp</stp>
        <stp>FLT_SPREAD</stp>
        <stp>[1.Weekly Download.xlsm]Coded!R151C28</stp>
        <tr r="AB151" s="14"/>
      </tp>
    </main>
    <main first="bofaddin.rtdserver">
      <tp t="s">
        <v>#N/A N/A</v>
        <stp/>
        <stp>BDS|9022050396656628681</stp>
        <tr r="AL279" s="14"/>
        <tr r="F279" s="14"/>
      </tp>
    </main>
    <main first="bloomberg.rtd">
      <tp t="s">
        <v>#N/A Field Not Applicable</v>
        <stp/>
        <stp>##V3_BDPV12</stp>
        <stp>XS2368463779 Corp</stp>
        <stp>FLT_SPREAD</stp>
        <stp>[1.Weekly Download.xlsm]Coded!R177C28</stp>
        <tr r="AB177" s="14"/>
      </tp>
      <tp>
        <v>200000000</v>
        <stp/>
        <stp>##V3_BDPV12</stp>
        <stp>XS2417332389 Corp</stp>
        <stp>AMT_ISSUED</stp>
        <stp>[1.Weekly Download.xlsm]Coded!R125C53</stp>
        <tr r="BA125" s="14"/>
        <tr r="BA125" s="14"/>
      </tp>
    </main>
    <main first="bofaddin.rtdserver">
      <tp t="s">
        <v>#N/A N/A</v>
        <stp/>
        <stp>BDH|5472431530696288475</stp>
        <tr r="F20" s="24"/>
        <tr r="F20" s="24"/>
      </tp>
      <tp t="s">
        <v>#N/A N/A</v>
        <stp/>
        <stp>BDH|9874708865621820974</stp>
        <tr r="D29" s="24"/>
      </tp>
    </main>
    <main first="bloomberg.rtd">
      <tp t="s">
        <v>#N/A N/A</v>
        <stp/>
        <stp>##V3_BDPV12</stp>
        <stp>XS2110675860 Corp</stp>
        <stp>SPREAD_TO_TSY_ISSUE</stp>
        <stp>[1.Weekly Download.xlsm]Coded!R312C26</stp>
        <tr r="Z312" s="14"/>
      </tp>
      <tp>
        <v>350000000</v>
        <stp/>
        <stp>##V3_BDPV12</stp>
        <stp>XS2371895074 Corp</stp>
        <stp>AMT_ISSUED</stp>
        <stp>[1.Weekly Download.xlsm]Coded!R168C53</stp>
        <tr r="BA168" s="14"/>
        <tr r="BA168" s="14"/>
      </tp>
      <tp>
        <v>300000000</v>
        <stp/>
        <stp>##V3_BDPV12</stp>
        <stp>XS2265797535 Corp</stp>
        <stp>AMT_ISSUED</stp>
        <stp>[1.Weekly Download.xlsm]Coded!R265C53</stp>
        <tr r="BA265" s="14"/>
        <tr r="BA265" s="14"/>
      </tp>
      <tp>
        <v>200000000</v>
        <stp/>
        <stp>##V3_BDPV12</stp>
        <stp>XS2281349618 Corp</stp>
        <stp>AMT_ISSUED</stp>
        <stp>[1.Weekly Download.xlsm]Coded!R262C53</stp>
        <tr r="BA262" s="14"/>
        <tr r="BA262" s="14"/>
      </tp>
    </main>
    <main first="bofaddin.rtdserver">
      <tp t="s">
        <v>#N/A N/A</v>
        <stp/>
        <stp>BDS|8994828904757407785</stp>
        <tr r="AS50" s="14"/>
      </tp>
      <tp t="s">
        <v>#N/A N/A</v>
        <stp/>
        <stp>BDS|1380982291184900508</stp>
        <tr r="AS123" s="14"/>
      </tp>
      <tp t="s">
        <v>#N/A N/A</v>
        <stp/>
        <stp>BDH|1673523230721775606</stp>
        <tr r="G10" s="24"/>
        <tr r="G10" s="24"/>
      </tp>
      <tp t="s">
        <v>#N/A N/A</v>
        <stp/>
        <stp>BDH|6125140966956393734</stp>
        <tr r="F26" s="24"/>
        <tr r="F26" s="24"/>
      </tp>
    </main>
    <main first="bloomberg.rtd">
      <tp>
        <v>85</v>
        <stp/>
        <stp>##V3_BDPV12</stp>
        <stp>XS2208864418 Corp</stp>
        <stp>FLT_SPREAD</stp>
        <stp>[1.Weekly Download.xlsm]Coded!R292C28</stp>
        <tr r="AB292" s="14"/>
        <tr r="AB292" s="14"/>
      </tp>
      <tp>
        <v>350000000</v>
        <stp/>
        <stp>##V3_BDPV12</stp>
        <stp>XS2262084374 Corp</stp>
        <stp>AMT_ISSUED</stp>
        <stp>[1.Weekly Download.xlsm]Coded!R260C53</stp>
        <tr r="BA260" s="14"/>
        <tr r="BA260" s="14"/>
      </tp>
    </main>
    <main first="bofaddin.rtdserver">
      <tp t="s">
        <v>#N/A N/A</v>
        <stp/>
        <stp>BDS|2232968395355548745</stp>
        <tr r="AS241" s="14"/>
      </tp>
      <tp t="s">
        <v>#N/A N/A</v>
        <stp/>
        <stp>BDH|1115775506846368035</stp>
        <tr r="D26" s="24"/>
      </tp>
    </main>
    <main first="bloomberg.rtd">
      <tp>
        <v>199.8</v>
        <stp/>
        <stp>##V3_BDPV12</stp>
        <stp>XS2102904864 Corp</stp>
        <stp>SPREAD_TO_TSY_ISSUE</stp>
        <stp>[1.Weekly Download.xlsm]Coded!R313C26</stp>
        <tr r="Z313" s="14"/>
        <tr r="Z313" s="14"/>
      </tp>
      <tp t="s">
        <v>#N/A Field Not Applicable</v>
        <stp/>
        <stp>##V3_BDPV12</stp>
        <stp>XS2364590716 Corp</stp>
        <stp>FLT_SPREAD</stp>
        <stp>[1.Weekly Download.xlsm]Coded!R173C28</stp>
        <tr r="AB173" s="14"/>
      </tp>
      <tp>
        <v>150000000</v>
        <stp/>
        <stp>##V3_BDPV12</stp>
        <stp>XS2310752758 Corp</stp>
        <stp>AMT_ISSUED</stp>
        <stp>[1.Weekly Download.xlsm]Coded!R237C53</stp>
        <tr r="BA237" s="14"/>
        <tr r="BA237" s="14"/>
      </tp>
    </main>
    <main first="bofaddin.rtdserver">
      <tp t="s">
        <v>#N/A N/A</v>
        <stp/>
        <stp>BDH|4432761956015339364</stp>
        <tr r="N26" s="24"/>
        <tr r="N26" s="24"/>
      </tp>
    </main>
    <main first="bloomberg.rtd">
      <tp>
        <v>90</v>
        <stp/>
        <stp>##V3_BDPV12</stp>
        <stp>XS2469032630 Corp</stp>
        <stp>SPREAD_TO_TSY_ISSUE</stp>
        <stp>[1.Weekly Download.xlsm]Coded!R107C26</stp>
        <tr r="Z107" s="14"/>
        <tr r="Z107" s="14"/>
      </tp>
      <tp>
        <v>85</v>
        <stp/>
        <stp>##V3_BDPV12</stp>
        <stp>XS2208864418 Corp</stp>
        <stp>SPREAD_TO_TSY_ISSUE</stp>
        <stp>[1.Weekly Download.xlsm]Coded!R292C26</stp>
        <tr r="Z292" s="14"/>
        <tr r="Z292" s="14"/>
      </tp>
      <tp>
        <v>105</v>
        <stp/>
        <stp>##V3_BDPV12</stp>
        <stp>XS2208844493 Corp</stp>
        <stp>SPREAD_TO_TSY_ISSUE</stp>
        <stp>[1.Weekly Download.xlsm]Coded!R287C26</stp>
        <tr r="Z287" s="14"/>
        <tr r="Z287" s="14"/>
      </tp>
    </main>
    <main first="bofaddin.rtdserver">
      <tp t="s">
        <v>#N/A N/A</v>
        <stp/>
        <stp>BDS|1319012901250503108</stp>
        <tr r="AL63" s="14"/>
        <tr r="F63" s="14"/>
      </tp>
      <tp t="s">
        <v>#N/A N/A</v>
        <stp/>
        <stp>BDS|3998574085487802950</stp>
        <tr r="AS12" s="14"/>
      </tp>
      <tp t="s">
        <v>#N/A N/A</v>
        <stp/>
        <stp>BDS|8582230707003568923</stp>
        <tr r="AL300" s="14"/>
        <tr r="F300" s="14"/>
      </tp>
      <tp t="s">
        <v>#N/A N/A</v>
        <stp/>
        <stp>BDS|9228069255534033863</stp>
        <tr r="AL8" s="14"/>
        <tr r="F8" s="14"/>
      </tp>
    </main>
    <main first="bloomberg.rtd">
      <tp t="s">
        <v>#N/A Field Not Applicable</v>
        <stp/>
        <stp>##V3_BDPV12</stp>
        <stp>XS2347497906 Corp</stp>
        <stp>FLT_SPREAD</stp>
        <stp>[1.Weekly Download.xlsm]Coded!R196C28</stp>
        <tr r="AB196" s="14"/>
      </tp>
    </main>
    <main first="bofaddin.rtdserver">
      <tp t="s">
        <v>#N/A N/A</v>
        <stp/>
        <stp>BDS|5845651059114065203</stp>
        <tr r="F150" s="14"/>
      </tp>
      <tp t="s">
        <v>#N/A N/A</v>
        <stp/>
        <stp>BDS|5399605329969938873</stp>
        <tr r="AS140" s="14"/>
      </tp>
    </main>
    <main first="bloomberg.rtd">
      <tp t="s">
        <v>#N/A Field Not Applicable</v>
        <stp/>
        <stp>##V3_BDPV12</stp>
        <stp>XS2100650758 Corp</stp>
        <stp>FLT_SPREAD</stp>
        <stp>[1.Weekly Download.xlsm]Coded!R317C28</stp>
        <tr r="AB317" s="14"/>
      </tp>
    </main>
    <main first="bofaddin.rtdserver">
      <tp t="s">
        <v>#N/A N/A</v>
        <stp/>
        <stp>BDS|9713173882846043676</stp>
        <tr r="AS18" s="14"/>
        <tr r="AS18" s="14"/>
      </tp>
      <tp t="s">
        <v>#N/A N/A</v>
        <stp/>
        <stp>BDS|7179620950983553739</stp>
        <tr r="AL313" s="14"/>
        <tr r="F313" s="14"/>
      </tp>
      <tp t="s">
        <v>#N/A N/A</v>
        <stp/>
        <stp>BDS|7441942090193786428</stp>
        <tr r="AS184" s="14"/>
      </tp>
    </main>
    <main first="bloomberg.rtd">
      <tp t="s">
        <v>N</v>
        <stp/>
        <stp>##V3_BDPV12</stp>
        <stp>XS2526839092 Corp</stp>
        <stp>GREEN_BOND_LOAN_INDICATOR</stp>
        <stp>[1.Weekly Download.xlsm]Coded!R61C55</stp>
        <tr r="BC61" s="14"/>
        <tr r="BC61" s="14"/>
      </tp>
      <tp t="s">
        <v>N</v>
        <stp/>
        <stp>##V3_BDPV12</stp>
        <stp>XS2502241412 Corp</stp>
        <stp>GREEN_BOND_LOAN_INDICATOR</stp>
        <stp>[1.Weekly Download.xlsm]Coded!R92C55</stp>
        <tr r="BC92" s="14"/>
        <tr r="BC92" s="14"/>
      </tp>
      <tp t="s">
        <v>#N/A N/A</v>
        <stp/>
        <stp>##V3_BDPV12</stp>
        <stp>39970448 CompanyID</stp>
        <stp>RTG_SP_LT_LC_ISSUER_CREDIT</stp>
        <stp>[1.Weekly Download.xlsm]Coded!R84C41</stp>
        <tr r="AO84" s="14"/>
        <tr r="AO84" s="14"/>
      </tp>
      <tp t="s">
        <v>#N/A N/A</v>
        <stp/>
        <stp>##V3_BDPV12</stp>
        <stp>39970448 CompanyID</stp>
        <stp>RTG_SP_LT_LC_ISSUER_CREDIT</stp>
        <stp>[1.Weekly Download.xlsm]Coded!R85C41</stp>
        <tr r="AO85" s="14"/>
        <tr r="AO85" s="14"/>
      </tp>
      <tp t="s">
        <v>N</v>
        <stp/>
        <stp>##V3_BDPV12</stp>
        <stp>XS2665495391 Corp</stp>
        <stp>GREEN_BOND_LOAN_INDICATOR</stp>
        <stp>[1.Weekly Download.xlsm]Coded!R18C55</stp>
        <tr r="BC18" s="14"/>
        <tr r="BC18" s="14"/>
      </tp>
      <tp t="s">
        <v>N</v>
        <stp/>
        <stp>##V3_BDPV12</stp>
        <stp>XS2541678780 Corp</stp>
        <stp>GREEN_BOND_LOAN_INDICATOR</stp>
        <stp>[1.Weekly Download.xlsm]Coded!R84C55</stp>
        <tr r="BC84" s="14"/>
        <tr r="BC84" s="14"/>
      </tp>
      <tp t="s">
        <v>#N/A N/A</v>
        <stp/>
        <stp>##V3_BDPV12</stp>
        <stp>HK0000954286 Corp</stp>
        <stp>RTG_MDY_LT_CORP_FAMILY</stp>
        <stp>[1.Weekly Download.xlsm]Coded!R5C14</stp>
        <tr r="N5" s="14"/>
      </tp>
      <tp t="s">
        <v>1003290D HK</v>
        <stp/>
        <stp>##V3_BDPV12</stp>
        <stp>HK0000732815 Corp</stp>
        <stp>ISSUER_EQUITY_TICKER</stp>
        <stp>[1.Weekly Download.xlsm]Coded!R200C37</stp>
        <tr r="AK200" s="14"/>
        <tr r="AK200" s="14"/>
      </tp>
      <tp t="s">
        <v>1003290D HK</v>
        <stp/>
        <stp>##V3_BDPV12</stp>
        <stp>HK0000732815 Corp</stp>
        <stp>ISSUER_EQUITY_TICKER</stp>
        <stp>[1.Weekly Download.xlsm]Coded!R200C35</stp>
        <tr r="AI200" s="14"/>
      </tp>
      <tp t="s">
        <v>0616834D CH</v>
        <stp/>
        <stp>##V3_BDPV12</stp>
        <stp>HK0000744802 Corp</stp>
        <stp>ISSUER_EQUITY_TICKER</stp>
        <stp>[1.Weekly Download.xlsm]Coded!R185C37</stp>
        <tr r="AK185" s="14"/>
        <tr r="AK185" s="14"/>
      </tp>
      <tp t="s">
        <v>0616834D CH</v>
        <stp/>
        <stp>##V3_BDPV12</stp>
        <stp>HK0000744802 Corp</stp>
        <stp>ISSUER_EQUITY_TICKER</stp>
        <stp>[1.Weekly Download.xlsm]Coded!R185C35</stp>
        <tr r="AI185" s="14"/>
      </tp>
      <tp t="s">
        <v>#N/A N/A</v>
        <stp/>
        <stp>##V3_BDPV12</stp>
        <stp>YGCZ CH Equity</stp>
        <stp>RTG_MDY_ISSUER</stp>
        <stp>[1.Weekly Download.xlsm]Coded!R297C59</stp>
        <tr r="BG297" s="14"/>
      </tp>
      <tp t="s">
        <v>#N/A N/A</v>
        <stp/>
        <stp>##V3_BDPV12</stp>
        <stp>HK0000898319 Corp</stp>
        <stp>RTG_MDY_FOREIGN_LT_BANK_DEPOSITS</stp>
        <stp>[1.Weekly Download.xlsm]Coded!R70C12</stp>
        <tr r="L70" s="14"/>
      </tp>
      <tp t="s">
        <v>#N/A N/A</v>
        <stp/>
        <stp>##V3_BDPV12</stp>
        <stp>US056752AU22 Corp</stp>
        <stp>GUARANTOR</stp>
        <stp>[1.Weekly Download.xlsm]Coded!R165C5</stp>
        <tr r="E165" s="14"/>
      </tp>
      <tp t="s">
        <v>#N/A N/A</v>
        <stp/>
        <stp>##V3_BDPV12</stp>
        <stp>HK0000921038 Corp</stp>
        <stp>FIXED_REOFFER_SPRD_TO_GOVT_BENCH</stp>
        <stp>[1.Weekly Download.xlsm]Coded!R42C27</stp>
        <tr r="AA42" s="14"/>
      </tp>
      <tp t="s">
        <v>#N/A N/A</v>
        <stp/>
        <stp>##V3_BDPV12</stp>
        <stp>HK0000921020 Corp</stp>
        <stp>FIXED_REOFFER_SPRD_TO_GOVT_BENCH</stp>
        <stp>[1.Weekly Download.xlsm]Coded!R43C27</stp>
        <tr r="AA43" s="14"/>
      </tp>
      <tp t="s">
        <v>#N/A N/A</v>
        <stp/>
        <stp>##V3_BDPV12</stp>
        <stp>HK0000921111 Corp</stp>
        <stp>FIXED_REOFFER_SPRD_TO_GOVT_BENCH</stp>
        <stp>[1.Weekly Download.xlsm]Coded!R41C27</stp>
        <tr r="AA41" s="14"/>
      </tp>
      <tp t="s">
        <v>#N/A N/A</v>
        <stp/>
        <stp>##V3_BDPV12</stp>
        <stp>XS2540489338 Corp</stp>
        <stp>RTG_MDY_LT_CORP_FAMILY</stp>
        <stp>[1.Weekly Download.xlsm]Coded!R65C14</stp>
        <tr r="N65" s="14"/>
      </tp>
      <tp t="s">
        <v>HFIGCZ CH</v>
        <stp/>
        <stp>##V3_BDPV12</stp>
        <stp>HK0000947231 Corp</stp>
        <stp>ISSUER_PARENT_EQY_TICKER</stp>
        <stp>[1.Weekly Download.xlsm]Coded!R10C58</stp>
        <tr r="BF10" s="14"/>
        <tr r="BF10" s="14"/>
      </tp>
      <tp t="s">
        <v>#N/A N/A</v>
        <stp/>
        <stp>##V3_BDPV12</stp>
        <stp>XS2668376747 Corp</stp>
        <stp>RTG_MDY_LT_CORP_FAMILY</stp>
        <stp>[1.Weekly Download.xlsm]Coded!R16C14</stp>
        <tr r="N16" s="14"/>
      </tp>
      <tp t="s">
        <v>#N/A N/A</v>
        <stp/>
        <stp>##V3_BDPV12</stp>
        <stp>XS2559584888 Corp</stp>
        <stp>FLOATER_FORMULA</stp>
        <stp>[1.Weekly Download.xlsm]Coded!R78C30</stp>
        <tr r="AD78" s="14"/>
      </tp>
      <tp t="s">
        <v>Hangzhou Shangcheng District Urban Construction&amp;Comprehensive Development Co Ltd</v>
        <stp/>
        <stp>##V3_BDPV12</stp>
        <stp>XS2661086483 Corp</stp>
        <stp>GUARANTOR_NAME</stp>
        <stp>[1.Weekly Download.xlsm]Coded!R15C44</stp>
        <tr r="AR15" s="14"/>
        <tr r="AR15" s="14"/>
      </tp>
      <tp>
        <v>3.7</v>
        <stp/>
        <stp>##V3_BDPV12</stp>
        <stp>HK0000954104 Corp</stp>
        <stp>CPN</stp>
        <stp>[1.Weekly Download.xlsm]Coded!R7C51</stp>
        <tr r="AY7" s="14"/>
        <tr r="AY7" s="14"/>
      </tp>
      <tp t="s">
        <v>N</v>
        <stp/>
        <stp>##V3_BDPV12</stp>
        <stp>XS2641625137 Corp</stp>
        <stp>SUSTAINABILITY_BOND_IND</stp>
        <stp>[1.Weekly Download.xlsm]Coded!R30C56</stp>
        <tr r="BD30" s="14"/>
        <tr r="BD30" s="14"/>
      </tp>
      <tp t="s">
        <v>#N/A N/A</v>
        <stp/>
        <stp>##V3_BDPV12</stp>
        <stp>XS2658712752 Corp</stp>
        <stp>FLOATER_FORMULA</stp>
        <stp>[1.Weekly Download.xlsm]Coded!R17C30</stp>
        <tr r="AD17" s="14"/>
      </tp>
      <tp t="s">
        <v>N</v>
        <stp/>
        <stp>##V3_BDPV12</stp>
        <stp>XS2502241412 Corp</stp>
        <stp>SUSTAINABILITY_BOND_IND</stp>
        <stp>[1.Weekly Download.xlsm]Coded!R92C56</stp>
        <tr r="BD92" s="14"/>
        <tr r="BD92" s="14"/>
      </tp>
      <tp t="s">
        <v>CSC Financial Co Ltd</v>
        <stp/>
        <stp>##V3_BDPV12</stp>
        <stp>HK0000921038 Corp</stp>
        <stp>GUARANTOR_NAME</stp>
        <stp>[1.Weekly Download.xlsm]Coded!R42C44</stp>
        <tr r="AR42" s="14"/>
        <tr r="AR42" s="14"/>
      </tp>
      <tp>
        <v>100</v>
        <stp/>
        <stp>##V3_BDPV12</stp>
        <stp>XS2587421681 Corp</stp>
        <stp>ISSUE_PX</stp>
        <stp>[1.Weekly Download.xlsm]Coded!R60C54</stp>
        <tr r="BB60" s="14"/>
        <tr r="BB60" s="14"/>
      </tp>
      <tp t="s">
        <v>N</v>
        <stp/>
        <stp>##V3_BDPV12</stp>
        <stp>XS2487638764 Corp</stp>
        <stp>SUSTAINABILITY_BOND_IND</stp>
        <stp>[1.Weekly Download.xlsm]Coded!R96C56</stp>
        <tr r="BD96" s="14"/>
        <tr r="BD96" s="14"/>
      </tp>
      <tp t="s">
        <v>#N/A N/A</v>
        <stp/>
        <stp>##V3_BDPV12</stp>
        <stp>XS2589270953 Corp</stp>
        <stp>RTG_MDY_LT_CORP_FAMILY</stp>
        <stp>[1.Weekly Download.xlsm]Coded!R62C14</stp>
        <tr r="N62" s="14"/>
      </tp>
      <tp t="s">
        <v>#N/A Field Not Applicable</v>
        <stp/>
        <stp>##V3_BDPV12</stp>
        <stp>USY77108AD33 Corp</stp>
        <stp>FLT_SPREAD</stp>
        <stp>[1.Weekly Download.xlsm]Coded!R183C28</stp>
        <tr r="AB183" s="14"/>
      </tp>
      <tp t="s">
        <v>N</v>
        <stp/>
        <stp>##V3_BDPV12</stp>
        <stp>XS2648007495 Corp</stp>
        <stp>SUSTAINABILITY_BOND_IND</stp>
        <stp>[1.Weekly Download.xlsm]Coded!R25C56</stp>
        <tr r="BD25" s="14"/>
        <tr r="BD25" s="14"/>
      </tp>
      <tp t="s">
        <v>N</v>
        <stp/>
        <stp>##V3_BDPV12</stp>
        <stp>XS2502812857 Corp</stp>
        <stp>SUSTAINABILITY_BOND_IND</stp>
        <stp>[1.Weekly Download.xlsm]Coded!R89C56</stp>
        <tr r="BD89" s="14"/>
        <tr r="BD89" s="14"/>
      </tp>
      <tp t="s">
        <v>#N/A N/A</v>
        <stp/>
        <stp>##V3_BDPV12</stp>
        <stp>HK0000947231 Corp</stp>
        <stp>GUARANTOR_NAME</stp>
        <stp>[1.Weekly Download.xlsm]Coded!R10C44</stp>
        <tr r="AR10" s="14"/>
      </tp>
      <tp t="s">
        <v>N</v>
        <stp/>
        <stp>##V3_BDPV12</stp>
        <stp>XS2634238526 Corp</stp>
        <stp>SUSTAINABILITY_BOND_IND</stp>
        <stp>[1.Weekly Download.xlsm]Coded!R31C56</stp>
        <tr r="BD31" s="14"/>
        <tr r="BD31" s="14"/>
      </tp>
      <tp t="s">
        <v>N</v>
        <stp/>
        <stp>##V3_BDPV12</stp>
        <stp>XS2634238526 Corp</stp>
        <stp>SUSTAINABILITY_BOND_IND</stp>
        <stp>[1.Weekly Download.xlsm]Coded!R32C56</stp>
        <tr r="BD32" s="14"/>
        <tr r="BD32" s="14"/>
      </tp>
      <tp t="s">
        <v>#N/A N/A</v>
        <stp/>
        <stp>##V3_BDPV12</stp>
        <stp>G228007 Corp</stp>
        <stp>GUARANTOR</stp>
        <stp>[1.Weekly Download.xlsm]Coded!R97C5</stp>
        <tr r="E97" s="14"/>
      </tp>
      <tp t="s">
        <v>#N/A N/A</v>
        <stp/>
        <stp>##V3_BDPV12</stp>
        <stp>XS2540489338 Corp</stp>
        <stp>FLOATER_FORMULA</stp>
        <stp>[1.Weekly Download.xlsm]Coded!R65C30</stp>
        <tr r="AD65" s="14"/>
      </tp>
      <tp t="s">
        <v>#N/A N/A</v>
        <stp/>
        <stp>##V3_BDPV12</stp>
        <stp>G238032 Corp</stp>
        <stp>GUARANTOR</stp>
        <stp>[1.Weekly Download.xlsm]Coded!R67C5</stp>
        <tr r="E67" s="14"/>
      </tp>
      <tp t="s">
        <v>#N/A N/A</v>
        <stp/>
        <stp>##V3_BDPV12</stp>
        <stp>G228048 Corp</stp>
        <stp>GUARANTOR</stp>
        <stp>[1.Weekly Download.xlsm]Coded!R77C5</stp>
        <tr r="E77" s="14"/>
      </tp>
      <tp t="s">
        <v>#N/A N/A</v>
        <stp/>
        <stp>##V3_BDPV12</stp>
        <stp>G238077 Corp</stp>
        <stp>GUARANTOR</stp>
        <stp>[1.Weekly Download.xlsm]Coded!R47C5</stp>
        <tr r="E47" s="14"/>
      </tp>
      <tp t="s">
        <v>N</v>
        <stp/>
        <stp>##V3_BDPV12</stp>
        <stp>XS2668376747 Corp</stp>
        <stp>FLOATER</stp>
        <stp>[1.Weekly Download.xlsm]Coded!R16C29</stp>
        <tr r="AC16" s="14"/>
        <tr r="AC16" s="14"/>
      </tp>
      <tp t="s">
        <v>N</v>
        <stp/>
        <stp>##V3_BDPV12</stp>
        <stp>XS2639510341 Corp</stp>
        <stp>FLOATER</stp>
        <stp>[1.Weekly Download.xlsm]Coded!R28C29</stp>
        <tr r="AC28" s="14"/>
        <tr r="AC28" s="14"/>
      </tp>
      <tp t="s">
        <v>BBB-</v>
        <stp/>
        <stp>##V3_BDPV12</stp>
        <stp>XS2681919762 Corp</stp>
        <stp>RTG_FITCH_LT_ISSUER_DEFAULT</stp>
        <stp>[1.Weekly Download.xlsm]Coded!R3C16</stp>
        <tr r="P3" s="14"/>
        <tr r="P3" s="14"/>
      </tp>
      <tp t="s">
        <v>#N/A N/A</v>
        <stp/>
        <stp>##V3_BDPV12</stp>
        <stp>HK0000947231 Corp</stp>
        <stp>FLOATER_FORMULA</stp>
        <stp>[1.Weekly Download.xlsm]Coded!R10C30</stp>
        <tr r="AD10" s="14"/>
      </tp>
      <tp t="s">
        <v>N</v>
        <stp/>
        <stp>##V3_BDPV12</stp>
        <stp>HK0000921111 Corp</stp>
        <stp>SUSTAINABILITY_BOND_IND</stp>
        <stp>[1.Weekly Download.xlsm]Coded!R41C56</stp>
        <tr r="BD41" s="14"/>
        <tr r="BD41" s="14"/>
      </tp>
      <tp t="s">
        <v>N</v>
        <stp/>
        <stp>##V3_BDPV12</stp>
        <stp>XS2662422802 Corp</stp>
        <stp>FLOATER</stp>
        <stp>[1.Weekly Download.xlsm]Coded!R21C29</stp>
        <tr r="AC21" s="14"/>
        <tr r="AC21" s="14"/>
      </tp>
      <tp t="s">
        <v>N</v>
        <stp/>
        <stp>##V3_BDPV12</stp>
        <stp>XS2547520531 Corp</stp>
        <stp>FLOATER</stp>
        <stp>[1.Weekly Download.xlsm]Coded!R79C29</stp>
        <tr r="AC79" s="14"/>
        <tr r="AC79" s="14"/>
      </tp>
      <tp t="s">
        <v>State Power Investment Corp Lt</v>
        <stp/>
        <stp>##V3_BDPV12</stp>
        <stp>911294 CompanyID</stp>
        <stp>Name</stp>
        <stp>[1.Weekly Download.xlsm]Coded!R136C7</stp>
        <tr r="G136" s="14"/>
        <tr r="G136" s="14"/>
      </tp>
      <tp t="s">
        <v>#N/A N/A</v>
        <stp/>
        <stp>##V3_BDPV12</stp>
        <stp>XS2671493562 Corp</stp>
        <stp>RTG_MDY_ISSUER</stp>
        <stp>[1.Weekly Download.xlsm]Coded!R12C11</stp>
        <tr r="K12" s="14"/>
      </tp>
      <tp t="s">
        <v>N</v>
        <stp/>
        <stp>##V3_BDPV12</stp>
        <stp>XS2451515279 Corp</stp>
        <stp>SOCIAL_BOND_IND</stp>
        <stp>[1.Weekly Download.xlsm]Coded!R98C57</stp>
        <tr r="BE98" s="14"/>
        <tr r="BE98" s="14"/>
      </tp>
      <tp t="s">
        <v>#N/A N/A</v>
        <stp/>
        <stp>##V3_BDPV12</stp>
        <stp>XS2451515279 Corp</stp>
        <stp>RTG_MDY_ISSUER</stp>
        <stp>[1.Weekly Download.xlsm]Coded!R98C11</stp>
        <tr r="K98" s="14"/>
      </tp>
      <tp t="s">
        <v>#N/A N/A</v>
        <stp/>
        <stp>##V3_BDPV12</stp>
        <stp>US056752AU22 Corp</stp>
        <stp>RTG_SP_LT_FC_ISSUER_CREDIT</stp>
        <stp>[1.Weekly Download.xlsm]Coded!R165C15</stp>
        <tr r="O165" s="14"/>
      </tp>
      <tp t="s">
        <v>N</v>
        <stp/>
        <stp>##V3_BDPV12</stp>
        <stp>XS2587421681 Corp</stp>
        <stp>FLOATER</stp>
        <stp>[1.Weekly Download.xlsm]Coded!R60C29</stp>
        <tr r="AC60" s="14"/>
        <tr r="AC60" s="14"/>
      </tp>
      <tp t="s">
        <v>#N/A N/A</v>
        <stp/>
        <stp>##V3_BDPV12</stp>
        <stp>XS2527143833 Corp</stp>
        <stp>RTG_MDY_ISSUER</stp>
        <stp>[1.Weekly Download.xlsm]Coded!R86C11</stp>
        <tr r="K86" s="14"/>
      </tp>
      <tp t="s">
        <v>N</v>
        <stp/>
        <stp>##V3_BDPV12</stp>
        <stp>XS2549299480 Corp</stp>
        <stp>SOCIAL_BOND_IND</stp>
        <stp>[1.Weekly Download.xlsm]Coded!R80C57</stp>
        <tr r="BE80" s="14"/>
        <tr r="BE80" s="14"/>
      </tp>
      <tp t="s">
        <v>N</v>
        <stp/>
        <stp>##V3_BDPV12</stp>
        <stp>XS2656498313 Corp</stp>
        <stp>SOCIAL_BOND_IND</stp>
        <stp>[1.Weekly Download.xlsm]Coded!R19C57</stp>
        <tr r="BE19" s="14"/>
        <tr r="BE19" s="14"/>
      </tp>
      <tp t="s">
        <v>#N/A N/A</v>
        <stp/>
        <stp>##V3_BDPV12</stp>
        <stp>XS2658712752 Corp</stp>
        <stp>RTG_MDY_ISSUER</stp>
        <stp>[1.Weekly Download.xlsm]Coded!R17C11</stp>
        <tr r="K17" s="14"/>
      </tp>
      <tp t="s">
        <v>#N/A N/A</v>
        <stp/>
        <stp>##V3_BDPV12</stp>
        <stp>XS2247412518 Corp</stp>
        <stp>RTG_MOODY_LONG_TERM</stp>
        <stp>[1.Weekly Download.xlsm]Coded!R271C13</stp>
        <tr r="M271" s="14"/>
      </tp>
      <tp t="s">
        <v>#N/A N/A</v>
        <stp/>
        <stp>##V3_BDPV12</stp>
        <stp>XS2344842575 Corp</stp>
        <stp>RTG_MOODY_LONG_TERM</stp>
        <stp>[1.Weekly Download.xlsm]Coded!R195C13</stp>
        <tr r="M195" s="14"/>
      </tp>
      <tp t="s">
        <v>#N/A N/A</v>
        <stp/>
        <stp>##V3_BDPV12</stp>
        <stp>XS2127824592 Corp</stp>
        <stp>RTG_MOODY_LONG_TERM</stp>
        <stp>[1.Weekly Download.xlsm]Coded!R277C13</stp>
        <tr r="M277" s="14"/>
      </tp>
      <tp t="s">
        <v>16/9/2021</v>
        <stp/>
        <stp>##V3_BDPV12</stp>
        <stp>XS2385392936 Corp</stp>
        <stp>INT_ACC_DT</stp>
        <stp>[1.Weekly Download.xlsm]Coded!R151C47</stp>
        <tr r="AU151" s="14"/>
        <tr r="AU151" s="14"/>
        <tr r="AU151" s="14"/>
      </tp>
      <tp t="s">
        <v>#N/A N/A</v>
        <stp/>
        <stp>##V3_BDPV12</stp>
        <stp>XS2471295969 Corp</stp>
        <stp>RTG_SP_LT_FC_ISSUER_CREDIT</stp>
        <stp>[1.Weekly Download.xlsm]Coded!R102C15</stp>
        <tr r="O102" s="14"/>
      </tp>
      <tp t="s">
        <v>A3</v>
        <stp/>
        <stp>##V3_BDPV12</stp>
        <stp>XS2374621493 Corp</stp>
        <stp>RTG_MOODY_LONG_TERM</stp>
        <stp>[1.Weekly Download.xlsm]Coded!R163C13</stp>
        <tr r="M163" s="14"/>
        <tr r="M163" s="14"/>
      </tp>
      <tp t="s">
        <v>#N/A N/A</v>
        <stp/>
        <stp>##V3_BDPV12</stp>
        <stp>XS2455213590 Corp</stp>
        <stp>RTG_MOODY_LONG_TERM</stp>
        <stp>[1.Weekly Download.xlsm]Coded!R111C13</stp>
        <tr r="M111" s="14"/>
      </tp>
      <tp t="s">
        <v>#N/A N/A</v>
        <stp/>
        <stp>##V3_BDPV12</stp>
        <stp>XS2455963590 Corp</stp>
        <stp>RTG_MOODY_LONG_TERM</stp>
        <stp>[1.Weekly Download.xlsm]Coded!R109C13</stp>
        <tr r="M109" s="14"/>
      </tp>
      <tp t="s">
        <v>#N/A N/A</v>
        <stp/>
        <stp>##V3_BDPV12</stp>
        <stp>XS2361280162 Corp</stp>
        <stp>RTG_MOODY_LONG_TERM</stp>
        <stp>[1.Weekly Download.xlsm]Coded!R179C13</stp>
        <tr r="M179" s="14"/>
      </tp>
      <tp t="s">
        <v>#N/A N/A</v>
        <stp/>
        <stp>##V3_BDPV12</stp>
        <stp>XS2115047735 Corp</stp>
        <stp>RTG_MOODY_LONG_TERM</stp>
        <stp>[1.Weekly Download.xlsm]Coded!R318C13</stp>
        <tr r="M318" s="14"/>
      </tp>
      <tp t="s">
        <v>#N/A N/A</v>
        <stp/>
        <stp>##V3_BDPV12</stp>
        <stp>XS2320304376 Corp</stp>
        <stp>RTG_MOODY_LONG_TERM</stp>
        <stp>[1.Weekly Download.xlsm]Coded!R208C13</stp>
        <tr r="M208" s="14"/>
      </tp>
      <tp t="s">
        <v>#N/A N/A</v>
        <stp/>
        <stp>##V3_BDPV12</stp>
        <stp>XS2405793089 Corp</stp>
        <stp>RTG_SP_LT_FC_ISSUER_CREDIT</stp>
        <stp>[1.Weekly Download.xlsm]Coded!R132C15</stp>
        <tr r="O132" s="14"/>
      </tp>
      <tp t="s">
        <v>#N/A N/A</v>
        <stp/>
        <stp>##V3_BDPV12</stp>
        <stp>XS2251156563 Corp</stp>
        <stp>RTG_SP_LT_FC_ISSUER_CREDIT</stp>
        <stp>[1.Weekly Download.xlsm]Coded!R190C15</stp>
        <tr r="O190" s="14"/>
      </tp>
      <tp t="s">
        <v>Baa1 (hyb)</v>
        <stp/>
        <stp>##V3_BDPV12</stp>
        <stp>XS2364590716 Corp</stp>
        <stp>RTG_MOODY_LONG_TERM</stp>
        <stp>[1.Weekly Download.xlsm]Coded!R173C13</stp>
        <tr r="M173" s="14"/>
        <tr r="M173" s="14"/>
      </tp>
      <tp t="s">
        <v>B1 *-</v>
        <stp/>
        <stp>##V3_BDPV12</stp>
        <stp>XS2357443410 Corp</stp>
        <stp>RTG_MOODY_LONG_TERM</stp>
        <stp>[1.Weekly Download.xlsm]Coded!R170C13</stp>
        <tr r="M170" s="14"/>
        <tr r="M170" s="14"/>
      </tp>
      <tp t="s">
        <v>#N/A N/A</v>
        <stp/>
        <stp>##V3_BDPV12</stp>
        <stp>XS2223574380 Corp</stp>
        <stp>RTG_MOODY_LONG_TERM</stp>
        <stp>[1.Weekly Download.xlsm]Coded!R281C13</stp>
        <tr r="M281" s="14"/>
      </tp>
      <tp t="s">
        <v>#N/A N/A</v>
        <stp/>
        <stp>##V3_BDPV12</stp>
        <stp>XS2265235965 Corp</stp>
        <stp>RTG_SP_LT_FC_ISSUER_CREDIT</stp>
        <stp>[1.Weekly Download.xlsm]Coded!R257C15</stp>
        <tr r="O257" s="14"/>
      </tp>
      <tp t="s">
        <v>BBB+</v>
        <stp/>
        <stp>##V3_BDPV12</stp>
        <stp>XS2249847232 Corp</stp>
        <stp>RTG_SP_LT_FC_ISSUER_CREDIT</stp>
        <stp>[1.Weekly Download.xlsm]Coded!R270C15</stp>
        <tr r="O270" s="14"/>
        <tr r="O270" s="14"/>
      </tp>
      <tp t="s">
        <v>#N/A N/A</v>
        <stp/>
        <stp>##V3_BDPV12</stp>
        <stp>XS2358354012 Corp</stp>
        <stp>RTG_SP_LT_FC_ISSUER_CREDIT</stp>
        <stp>[1.Weekly Download.xlsm]Coded!R188C15</stp>
        <tr r="O188" s="14"/>
      </tp>
      <tp t="s">
        <v>B</v>
        <stp/>
        <stp>##V3_BDPV12</stp>
        <stp>XS2336271510 Corp</stp>
        <stp>RTG_SP_LT_FC_ISSUER_CREDIT</stp>
        <stp>[1.Weekly Download.xlsm]Coded!R215C15</stp>
        <tr r="O215" s="14"/>
        <tr r="O215" s="14"/>
      </tp>
      <tp t="s">
        <v>#N/A N/A</v>
        <stp/>
        <stp>##V3_BDPV12</stp>
        <stp>XS2400951815 Corp</stp>
        <stp>RTG_SP_LT_FC_ISSUER_CREDIT</stp>
        <stp>[1.Weekly Download.xlsm]Coded!R130C15</stp>
        <tr r="O130" s="14"/>
      </tp>
      <tp t="s">
        <v>A3</v>
        <stp/>
        <stp>##V3_BDPV12</stp>
        <stp>XS2330495651 Corp</stp>
        <stp>RTG_MOODY_LONG_TERM</stp>
        <stp>[1.Weekly Download.xlsm]Coded!R225C13</stp>
        <tr r="M225" s="14"/>
        <tr r="M225" s="14"/>
      </tp>
      <tp t="s">
        <v>Baa3</v>
        <stp/>
        <stp>##V3_BDPV12</stp>
        <stp>XS2114327302 Corp</stp>
        <stp>RTG_MOODY_LONG_TERM</stp>
        <stp>[1.Weekly Download.xlsm]Coded!R316C13</stp>
        <tr r="M316" s="14"/>
        <tr r="M316" s="14"/>
      </tp>
      <tp t="s">
        <v>25/8/2021</v>
        <stp/>
        <stp>##V3_BDPV12</stp>
        <stp>XS2379669299 Corp</stp>
        <stp>INT_ACC_DT</stp>
        <stp>[1.Weekly Download.xlsm]Coded!R162C47</stp>
        <tr r="AU162" s="14"/>
        <tr r="AU162" s="14"/>
        <tr r="AU162" s="14"/>
      </tp>
      <tp t="s">
        <v>#N/A N/A</v>
        <stp/>
        <stp>##V3_BDPV12</stp>
        <stp>XS2447542874 Corp</stp>
        <stp>RTG_SP_LT_FC_ISSUER_CREDIT</stp>
        <stp>[1.Weekly Download.xlsm]Coded!R112C15</stp>
        <tr r="O112" s="14"/>
      </tp>
      <tp t="s">
        <v>#N/A N/A</v>
        <stp/>
        <stp>##V3_BDPV12</stp>
        <stp>XS2314627089 Corp</stp>
        <stp>RTG_MOODY_LONG_TERM</stp>
        <stp>[1.Weekly Download.xlsm]Coded!R174C13</stp>
        <tr r="M174" s="14"/>
      </tp>
      <tp t="s">
        <v>#N/A N/A</v>
        <stp/>
        <stp>##V3_BDPV12</stp>
        <stp>XS2112787499 Corp</stp>
        <stp>RTG_MOODY_LONG_TERM</stp>
        <stp>[1.Weekly Download.xlsm]Coded!R315C13</stp>
        <tr r="M315" s="14"/>
      </tp>
      <tp t="s">
        <v>A-</v>
        <stp/>
        <stp>##V3_BDPV12</stp>
        <stp>XS2357352702 Corp</stp>
        <stp>RTG_SP_LT_FC_ISSUER_CREDIT</stp>
        <stp>[1.Weekly Download.xlsm]Coded!R189C15</stp>
        <tr r="O189" s="14"/>
        <tr r="O189" s="14"/>
      </tp>
      <tp t="s">
        <v>#N/A N/A</v>
        <stp/>
        <stp>##V3_BDPV12</stp>
        <stp>XS2447552089 Corp</stp>
        <stp>RTG_MOODY_LONG_TERM</stp>
        <stp>[1.Weekly Download.xlsm]Coded!R101C13</stp>
        <tr r="M101" s="14"/>
      </tp>
      <tp t="s">
        <v>#N/A N/A</v>
        <stp/>
        <stp>##V3_BDPV12</stp>
        <stp>XS2364642293 Corp</stp>
        <stp>RTG_SP_LT_FC_ISSUER_CREDIT</stp>
        <stp>[1.Weekly Download.xlsm]Coded!R167C15</stp>
        <tr r="O167" s="14"/>
      </tp>
      <tp t="s">
        <v>7/4/2021</v>
        <stp/>
        <stp>##V3_BDPV12</stp>
        <stp>XS2288886216 Corp</stp>
        <stp>INT_ACC_DT</stp>
        <stp>[1.Weekly Download.xlsm]Coded!R233C47</stp>
        <tr r="AU233" s="14"/>
        <tr r="AU233" s="14"/>
        <tr r="AU233" s="14"/>
      </tp>
      <tp t="s">
        <v>#N/A N/A</v>
        <stp/>
        <stp>##V3_BDPV12</stp>
        <stp>XS2203986927 Corp</stp>
        <stp>RTG_MOODY_LONG_TERM</stp>
        <stp>[1.Weekly Download.xlsm]Coded!R223C13</stp>
        <tr r="M223" s="14"/>
      </tp>
      <tp t="s">
        <v>13/2/2020</v>
        <stp/>
        <stp>##V3_BDPV12</stp>
        <stp>XS2100650758 Corp</stp>
        <stp>INT_ACC_DT</stp>
        <stp>[1.Weekly Download.xlsm]Coded!R317C47</stp>
        <tr r="AU317" s="14"/>
        <tr r="AU317" s="14"/>
        <tr r="AU317" s="14"/>
      </tp>
      <tp t="s">
        <v>8/6/2021</v>
        <stp/>
        <stp>##V3_BDPV12</stp>
        <stp>XS2347497906 Corp</stp>
        <stp>INT_ACC_DT</stp>
        <stp>[1.Weekly Download.xlsm]Coded!R196C47</stp>
        <tr r="AU196" s="14"/>
        <tr r="AU196" s="14"/>
        <tr r="AU196" s="14"/>
      </tp>
      <tp t="s">
        <v>#N/A N/A</v>
        <stp/>
        <stp>##V3_BDPV12</stp>
        <stp>XS2422384946 Corp</stp>
        <stp>RTG_MOODY_LONG_TERM</stp>
        <stp>[1.Weekly Download.xlsm]Coded!R121C13</stp>
        <tr r="M121" s="14"/>
      </tp>
      <tp t="s">
        <v>#N/A N/A</v>
        <stp/>
        <stp>##V3_BDPV12</stp>
        <stp>XS2320779130 Corp</stp>
        <stp>RTG_SP_LT_FC_ISSUER_CREDIT</stp>
        <stp>[1.Weekly Download.xlsm]Coded!R235C15</stp>
        <tr r="O235" s="14"/>
      </tp>
      <tp t="s">
        <v>#N/A N/A</v>
        <stp/>
        <stp>##V3_BDPV12</stp>
        <stp>XS2418777285 Corp</stp>
        <stp>RTG_MOODY_LONG_TERM</stp>
        <stp>[1.Weekly Download.xlsm]Coded!R126C13</stp>
        <tr r="M126" s="14"/>
      </tp>
      <tp t="s">
        <v>3/8/2021</v>
        <stp/>
        <stp>##V3_BDPV12</stp>
        <stp>XS2364590716 Corp</stp>
        <stp>INT_ACC_DT</stp>
        <stp>[1.Weekly Download.xlsm]Coded!R173C47</stp>
        <tr r="AU173" s="14"/>
        <tr r="AU173" s="14"/>
        <tr r="AU173" s="14"/>
      </tp>
      <tp t="s">
        <v>27/7/2020</v>
        <stp/>
        <stp>##V3_BDPV12</stp>
        <stp>XS2208864418 Corp</stp>
        <stp>INT_ACC_DT</stp>
        <stp>[1.Weekly Download.xlsm]Coded!R292C47</stp>
        <tr r="AU292" s="14"/>
        <tr r="AU292" s="14"/>
        <tr r="AU292" s="14"/>
      </tp>
      <tp t="s">
        <v>#N/A N/A</v>
        <stp/>
        <stp>##V3_BDPV12</stp>
        <stp>XS2447542874 Corp</stp>
        <stp>RTG_MOODY_LONG_TERM</stp>
        <stp>[1.Weekly Download.xlsm]Coded!R112C13</stp>
        <tr r="M112" s="14"/>
      </tp>
      <tp t="s">
        <v>#N/A N/A</v>
        <stp/>
        <stp>##V3_BDPV12</stp>
        <stp>US056752AV05 Corp</stp>
        <stp>RTG_MDY_FOREIGN_LT_BANK_DEPOSITS</stp>
        <stp>[1.Weekly Download.xlsm]Coded!R164C12</stp>
        <tr r="L164" s="14"/>
      </tp>
      <tp t="s">
        <v>27/7/2021</v>
        <stp/>
        <stp>##V3_BDPV12</stp>
        <stp>XS2368463779 Corp</stp>
        <stp>INT_ACC_DT</stp>
        <stp>[1.Weekly Download.xlsm]Coded!R177C47</stp>
        <tr r="AU177" s="14"/>
        <tr r="AU177" s="14"/>
        <tr r="AU177" s="14"/>
      </tp>
      <tp>
        <v>138</v>
        <stp/>
        <stp>##V3_BDPV12</stp>
        <stp>XS2208275854 Corp</stp>
        <stp>SPREAD_TO_TSY_ISSUE</stp>
        <stp>[1.Weekly Download.xlsm]Coded!R290C26</stp>
        <tr r="Z290" s="14"/>
        <tr r="Z290" s="14"/>
      </tp>
      <tp t="s">
        <v>#N/A N/A</v>
        <stp/>
        <stp>##V3_BDPV12</stp>
        <stp>XS2211674143 Corp</stp>
        <stp>SPREAD_TO_TSY_ISSUE</stp>
        <stp>[1.Weekly Download.xlsm]Coded!R284C26</stp>
        <tr r="Z284" s="14"/>
      </tp>
    </main>
    <main first="bofaddin.rtdserver">
      <tp t="s">
        <v>#N/A N/A</v>
        <stp/>
        <stp>BDS|5880224353111202211</stp>
        <tr r="AL146" s="14"/>
        <tr r="F146" s="14"/>
      </tp>
      <tp t="s">
        <v>#N/A N/A</v>
        <stp/>
        <stp>BDH|1767920019288458026</stp>
        <tr r="N5" s="24"/>
        <tr r="N5" s="24"/>
      </tp>
    </main>
    <main first="bloomberg.rtd">
      <tp>
        <v>92</v>
        <stp/>
        <stp>##V3_BDPV12</stp>
        <stp>XS2351320366 Corp</stp>
        <stp>SPREAD_TO_TSY_ISSUE</stp>
        <stp>[1.Weekly Download.xlsm]Coded!R194C26</stp>
        <tr r="Z194" s="14"/>
        <tr r="Z194" s="14"/>
      </tp>
      <tp t="s">
        <v>#N/A Field Not Applicable</v>
        <stp/>
        <stp>##V3_BDPV12</stp>
        <stp>XS2298176988 Corp</stp>
        <stp>FLT_SPREAD</stp>
        <stp>[1.Weekly Download.xlsm]Coded!R238C28</stp>
        <tr r="AB238" s="14"/>
      </tp>
      <tp>
        <v>500000000</v>
        <stp/>
        <stp>##V3_BDPV12</stp>
        <stp>XS2206799004 Corp</stp>
        <stp>AMT_ISSUED</stp>
        <stp>[1.Weekly Download.xlsm]Coded!R282C53</stp>
        <tr r="BA282" s="14"/>
        <tr r="BA282" s="14"/>
      </tp>
      <tp t="s">
        <v>#N/A N/A</v>
        <stp/>
        <stp>##V3_BDPV12</stp>
        <stp>XS2423517205 Corp</stp>
        <stp>SPREAD_TO_TSY_ISSUE</stp>
        <stp>[1.Weekly Download.xlsm]Coded!R124C26</stp>
        <tr r="Z124" s="14"/>
      </tp>
      <tp t="s">
        <v>#N/A N/A</v>
        <stp/>
        <stp>##V3_BDPV12</stp>
        <stp>XS2262783033 Corp</stp>
        <stp>SPREAD_TO_TSY_ISSUE</stp>
        <stp>[1.Weekly Download.xlsm]Coded!R266C26</stp>
        <tr r="Z266" s="14"/>
      </tp>
      <tp>
        <v>211.7</v>
        <stp/>
        <stp>##V3_BDPV12</stp>
        <stp>XS2102905168 Corp</stp>
        <stp>SPREAD_TO_TSY_ISSUE</stp>
        <stp>[1.Weekly Download.xlsm]Coded!R314C26</stp>
        <tr r="Z314" s="14"/>
        <tr r="Z314" s="14"/>
      </tp>
    </main>
    <main first="bofaddin.rtdserver">
      <tp t="s">
        <v>#N/A N/A</v>
        <stp/>
        <stp>BDS|2546208284648912103</stp>
        <tr r="AL257" s="14"/>
        <tr r="F257" s="14"/>
      </tp>
      <tp t="s">
        <v>#N/A N/A</v>
        <stp/>
        <stp>BDS|6377688200626202716</stp>
        <tr r="AL41" s="14"/>
        <tr r="F41" s="14"/>
      </tp>
    </main>
    <main first="bloomberg.rtd">
      <tp t="s">
        <v>#N/A N/A</v>
        <stp/>
        <stp>##V3_BDPV12</stp>
        <stp>XS2456820690 Corp</stp>
        <stp>SPREAD_TO_TSY_ISSUE</stp>
        <stp>[1.Weekly Download.xlsm]Coded!R110C26</stp>
        <tr r="Z110" s="14"/>
      </tp>
    </main>
    <main first="bofaddin.rtdserver">
      <tp t="s">
        <v>#N/A N/A</v>
        <stp/>
        <stp>BDS|5870421973913323430</stp>
        <tr r="AL86" s="14"/>
        <tr r="F86" s="14"/>
      </tp>
      <tp t="s">
        <v>#N/A N/A</v>
        <stp/>
        <stp>BDS|7663685762476043051</stp>
        <tr r="AS21" s="14"/>
      </tp>
    </main>
    <main first="bloomberg.rtd">
      <tp t="s">
        <v>#N/A N/A</v>
        <stp/>
        <stp>##V3_BDPV12</stp>
        <stp>XS2176772205 Corp</stp>
        <stp>SPREAD_TO_TSY_ISSUE</stp>
        <stp>[1.Weekly Download.xlsm]Coded!R298C26</stp>
        <tr r="Z298" s="14"/>
      </tp>
      <tp>
        <v>400000000</v>
        <stp/>
        <stp>##V3_BDPV12</stp>
        <stp>XS2258259808 Corp</stp>
        <stp>AMT_ISSUED</stp>
        <stp>[1.Weekly Download.xlsm]Coded!R268C53</stp>
        <tr r="BA268" s="14"/>
        <tr r="BA268" s="14"/>
      </tp>
      <tp>
        <v>300000000</v>
        <stp/>
        <stp>##V3_BDPV12</stp>
        <stp>XS2379598175 Corp</stp>
        <stp>AMT_ISSUED</stp>
        <stp>[1.Weekly Download.xlsm]Coded!R154C53</stp>
        <tr r="BA154" s="14"/>
        <tr r="BA154" s="14"/>
      </tp>
      <tp>
        <v>300000000</v>
        <stp/>
        <stp>##V3_BDPV12</stp>
        <stp>XS2249848719 Corp</stp>
        <stp>AMT_ISSUED</stp>
        <stp>[1.Weekly Download.xlsm]Coded!R241C53</stp>
        <tr r="BA241" s="14"/>
        <tr r="BA241" s="14"/>
      </tp>
    </main>
    <main first="bofaddin.rtdserver">
      <tp t="s">
        <v>#N/A N/A</v>
        <stp/>
        <stp>BDS|9538585866958579307</stp>
        <tr r="AL219" s="14"/>
        <tr r="F219" s="14"/>
      </tp>
      <tp t="s">
        <v>#N/A N/A</v>
        <stp/>
        <stp>BDS|8550361839220652926</stp>
        <tr r="AS176" s="14"/>
        <tr r="AS193" s="14"/>
      </tp>
    </main>
    <main first="bloomberg.rtd">
      <tp>
        <v>140</v>
        <stp/>
        <stp>##V3_BDPV12</stp>
        <stp>XS2413634572 Corp</stp>
        <stp>SPREAD_TO_TSY_ISSUE</stp>
        <stp>[1.Weekly Download.xlsm]Coded!R122C26</stp>
        <tr r="Z122" s="14"/>
        <tr r="Z122" s="14"/>
      </tp>
    </main>
    <main first="bofaddin.rtdserver">
      <tp t="s">
        <v>#N/A N/A</v>
        <stp/>
        <stp>BDS|6446874318248387676</stp>
        <tr r="F141" s="14"/>
      </tp>
      <tp t="s">
        <v>#N/A N/A</v>
        <stp/>
        <stp>BDS|7445272508784209066</stp>
        <tr r="AL29" s="14"/>
        <tr r="F29" s="14"/>
      </tp>
      <tp t="s">
        <v>#N/A N/A</v>
        <stp/>
        <stp>BDS|1266906483190741191</stp>
        <tr r="AL111" s="14"/>
        <tr r="F111" s="14"/>
      </tp>
    </main>
    <main first="bloomberg.rtd">
      <tp>
        <v>165</v>
        <stp/>
        <stp>##V3_BDPV12</stp>
        <stp>XS2176772031 Corp</stp>
        <stp>SPREAD_TO_TSY_ISSUE</stp>
        <stp>[1.Weekly Download.xlsm]Coded!R299C26</stp>
        <tr r="Z299" s="14"/>
        <tr r="Z299" s="14"/>
      </tp>
      <tp t="s">
        <v>#N/A Field Not Applicable</v>
        <stp/>
        <stp>##V3_BDPV12</stp>
        <stp>XS2388293487 Corp</stp>
        <stp>FLT_SPREAD</stp>
        <stp>[1.Weekly Download.xlsm]Coded!R139C28</stp>
        <tr r="AB139" s="14"/>
      </tp>
      <tp>
        <v>1700000000</v>
        <stp/>
        <stp>##V3_BDPV12</stp>
        <stp>XS2397254579 Corp</stp>
        <stp>AMT_ISSUED</stp>
        <stp>[1.Weekly Download.xlsm]Coded!R138C53</stp>
        <tr r="BA138" s="14"/>
        <tr r="BA138" s="14"/>
      </tp>
    </main>
    <main first="bofaddin.rtdserver">
      <tp t="s">
        <v>#N/A N/A</v>
        <stp/>
        <stp>BDH|2109410274074050486</stp>
        <tr r="O33" s="24"/>
        <tr r="O33" s="24"/>
      </tp>
    </main>
    <main first="bloomberg.rtd">
      <tp>
        <v>210000000</v>
        <stp/>
        <stp>##V3_BDPV12</stp>
        <stp>XS2381154009 Corp</stp>
        <stp>AMT_ISSUED</stp>
        <stp>[1.Weekly Download.xlsm]Coded!R142C53</stp>
        <tr r="BA142" s="14"/>
        <tr r="BA142" s="14"/>
      </tp>
    </main>
    <main first="bofaddin.rtdserver">
      <tp t="s">
        <v>#N/A N/A</v>
        <stp/>
        <stp>BDS|5409122241033832229</stp>
        <tr r="AL45" s="14"/>
        <tr r="F45" s="14"/>
      </tp>
    </main>
    <main first="bloomberg.rtd">
      <tp t="s">
        <v>#N/A Field Not Applicable</v>
        <stp/>
        <stp>##V3_BDPV12</stp>
        <stp>XS2203986927 Corp</stp>
        <stp>FLT_SPREAD</stp>
        <stp>[1.Weekly Download.xlsm]Coded!R223C28</stp>
        <tr r="AB223" s="14"/>
      </tp>
      <tp>
        <v>350000000</v>
        <stp/>
        <stp>##V3_BDPV12</stp>
        <stp>XS2227193054 Corp</stp>
        <stp>AMT_ISSUED</stp>
        <stp>[1.Weekly Download.xlsm]Coded!R280C53</stp>
        <tr r="BA280" s="14"/>
        <tr r="BA280" s="14"/>
      </tp>
    </main>
    <main first="bofaddin.rtdserver">
      <tp t="s">
        <v>#N/A N/A</v>
        <stp/>
        <stp>BDS|6075888197485504396</stp>
        <tr r="AL108" s="14"/>
        <tr r="F108" s="14"/>
      </tp>
    </main>
    <main first="bloomberg.rtd">
      <tp t="s">
        <v>#N/A Field Not Applicable</v>
        <stp/>
        <stp>##V3_BDPV12</stp>
        <stp>XS2332497697 Corp</stp>
        <stp>FLT_SPREAD</stp>
        <stp>[1.Weekly Download.xlsm]Coded!R209C28</stp>
        <tr r="AB209" s="14"/>
      </tp>
      <tp>
        <v>90</v>
        <stp/>
        <stp>##V3_BDPV12</stp>
        <stp>XS2243890196 Corp</stp>
        <stp>FLT_SPREAD</stp>
        <stp>[1.Weekly Download.xlsm]Coded!R273C28</stp>
        <tr r="AB273" s="14"/>
        <tr r="AB273" s="14"/>
      </tp>
      <tp>
        <v>500000000</v>
        <stp/>
        <stp>##V3_BDPV12</stp>
        <stp>XS2379486884 Corp</stp>
        <stp>AMT_ISSUED</stp>
        <stp>[1.Weekly Download.xlsm]Coded!R160C53</stp>
        <tr r="BA160" s="14"/>
        <tr r="BA160" s="14"/>
      </tp>
    </main>
    <main first="bofaddin.rtdserver">
      <tp t="s">
        <v>#N/A N/A</v>
        <stp/>
        <stp>BDH|1310933153115097931</stp>
        <tr r="M31" s="24"/>
      </tp>
    </main>
    <main first="bloomberg.rtd">
      <tp>
        <v>300000000</v>
        <stp/>
        <stp>##V3_BDPV12</stp>
        <stp>XS2229091124 Corp</stp>
        <stp>AMT_ISSUED</stp>
        <stp>[1.Weekly Download.xlsm]Coded!R274C53</stp>
        <tr r="BA274" s="14"/>
        <tr r="BA274" s="14"/>
      </tp>
    </main>
    <main first="bofaddin.rtdserver">
      <tp t="s">
        <v>#N/A N/A</v>
        <stp/>
        <stp>BDS|9576656263789083122</stp>
        <tr r="AS9" s="14"/>
      </tp>
      <tp t="s">
        <v>#N/A N/A</v>
        <stp/>
        <stp>BDH|6011675348285684081</stp>
        <tr r="V17" s="17"/>
      </tp>
    </main>
    <main first="bloomberg.rtd">
      <tp t="s">
        <v>#N/A N/A</v>
        <stp/>
        <stp>##V3_BDPV12</stp>
        <stp>XS2368463779 Corp</stp>
        <stp>SPREAD_TO_TSY_ISSUE</stp>
        <stp>[1.Weekly Download.xlsm]Coded!R177C26</stp>
        <tr r="Z177" s="14"/>
      </tp>
    </main>
    <main first="bofaddin.rtdserver">
      <tp t="s">
        <v>#N/A N/A</v>
        <stp/>
        <stp>BDS|2849348885020662891</stp>
        <tr r="AL236" s="14"/>
        <tr r="F236" s="14"/>
      </tp>
    </main>
    <main first="bloomberg.rtd">
      <tp t="s">
        <v>#N/A Field Not Applicable</v>
        <stp/>
        <stp>##V3_BDPV12</stp>
        <stp>XS2405490850 Corp</stp>
        <stp>FLT_SPREAD</stp>
        <stp>[1.Weekly Download.xlsm]Coded!R134C28</stp>
        <tr r="AB134" s="14"/>
      </tp>
      <tp t="s">
        <v>21/4/2020</v>
        <stp/>
        <stp>##V3_BDPV12</stp>
        <stp>HK0000555539 Corp</stp>
        <stp>INT_ACC_DT</stp>
        <stp>[1.Weekly Download.xlsm]Coded!R304C47</stp>
        <tr r="AU304" s="14"/>
        <tr r="AU304" s="14"/>
        <tr r="AU304" s="14"/>
      </tp>
    </main>
    <main first="bofaddin.rtdserver">
      <tp t="s">
        <v>#N/A N/A</v>
        <stp/>
        <stp>BDH|1669429431606408161</stp>
        <tr r="Z4" s="24"/>
      </tp>
    </main>
    <main first="bloomberg.rtd">
      <tp t="s">
        <v>#N/A N/A</v>
        <stp/>
        <stp>##V3_BDPV12</stp>
        <stp>XS2127837909 Corp</stp>
        <stp>SPREAD_TO_TSY_ISSUE</stp>
        <stp>[1.Weekly Download.xlsm]Coded!R285C26</stp>
        <tr r="Z285" s="14"/>
      </tp>
      <tp t="s">
        <v>#N/A Field Not Applicable</v>
        <stp/>
        <stp>##V3_BDPV12</stp>
        <stp>XS2322572459 Corp</stp>
        <stp>FLT_SPREAD</stp>
        <stp>[1.Weekly Download.xlsm]Coded!R236C28</stp>
        <tr r="AB236" s="14"/>
      </tp>
    </main>
    <main first="bofaddin.rtdserver">
      <tp t="s">
        <v>#N/A N/A</v>
        <stp/>
        <stp>BDS|6385544268273863733</stp>
        <tr r="AS185" s="14"/>
      </tp>
    </main>
    <main first="bloomberg.rtd">
      <tp t="s">
        <v>#N/A N/A</v>
        <stp/>
        <stp>##V3_BDPV12</stp>
        <stp>XS2279822683 Corp</stp>
        <stp>SPREAD_TO_TSY_ISSUE</stp>
        <stp>[1.Weekly Download.xlsm]Coded!R256C26</stp>
        <tr r="Z256" s="14"/>
      </tp>
      <tp t="s">
        <v>#N/A Field Not Applicable</v>
        <stp/>
        <stp>##V3_BDPV12</stp>
        <stp>XS2427980821 Corp</stp>
        <stp>FLT_SPREAD</stp>
        <stp>[1.Weekly Download.xlsm]Coded!R114C28</stp>
        <tr r="AB114" s="14"/>
      </tp>
      <tp>
        <v>280000000</v>
        <stp/>
        <stp>##V3_BDPV12</stp>
        <stp>XS2403224129 Corp</stp>
        <stp>AMT_ISSUED</stp>
        <stp>[1.Weekly Download.xlsm]Coded!R137C53</stp>
        <tr r="BA137" s="14"/>
        <tr r="BA137" s="14"/>
      </tp>
    </main>
    <main first="bofaddin.rtdserver">
      <tp t="s">
        <v>#N/A N/A</v>
        <stp/>
        <stp>BDS|5710827485406561208</stp>
        <tr r="AS100" s="14"/>
      </tp>
      <tp t="s">
        <v>#N/A N/A</v>
        <stp/>
        <stp>BDH|4393838661702740938</stp>
        <tr r="O21" s="24"/>
      </tp>
      <tp t="s">
        <v>#N/A N/A</v>
        <stp/>
        <stp>BDH|4552388651271967207</stp>
        <tr r="F13" s="24"/>
        <tr r="F13" s="24"/>
      </tp>
    </main>
    <main first="bloomberg.rtd">
      <tp t="s">
        <v>N</v>
        <stp/>
        <stp>##V3_BDPV12</stp>
        <stp>XS2573678435 Corp</stp>
        <stp>GREEN_BOND_LOAN_INDICATOR</stp>
        <stp>[1.Weekly Download.xlsm]Coded!R57C55</stp>
        <tr r="BC57" s="14"/>
        <tr r="BC57" s="14"/>
      </tp>
      <tp t="s">
        <v>#N/A N/A</v>
        <stp/>
        <stp>##V3_BDPV12</stp>
        <stp>HK0000939428 Corp</stp>
        <stp>RTG_MDY_FOREIGN_LT_BANK_DEPOSITS</stp>
        <stp>[1.Weekly Download.xlsm]Coded!R26C12</stp>
        <tr r="L26" s="14"/>
      </tp>
      <tp t="s">
        <v>#N/A N/A</v>
        <stp/>
        <stp>##V3_BDPV12</stp>
        <stp>HK0000929262 Corp</stp>
        <stp>RTG_MDY_FOREIGN_LT_BANK_DEPOSITS</stp>
        <stp>[1.Weekly Download.xlsm]Coded!R39C12</stp>
        <tr r="L39" s="14"/>
      </tp>
      <tp t="s">
        <v>中信银行(国际)有限公</v>
        <stp/>
        <stp>##V3_BDPV12</stp>
        <stp>HKBZ HK Equity</stp>
        <stp>ISSUER</stp>
        <stp>[1.Weekly Download.xlsm]Coded!R105C37</stp>
        <tr r="AK105" s="14"/>
        <tr r="AK105" s="14"/>
      </tp>
      <tp t="s">
        <v>中信银行(国际)有限公</v>
        <stp/>
        <stp>##V3_BDPV12</stp>
        <stp>HKBZ HK Equity</stp>
        <stp>ISSUER</stp>
        <stp>[1.Weekly Download.xlsm]Coded!R175C37</stp>
        <tr r="AK175" s="14"/>
        <tr r="AK175" s="14"/>
      </tp>
      <tp>
        <v>400000000</v>
        <stp/>
        <stp>##V3_BDPV12</stp>
        <stp>USY77108AF80 Corp</stp>
        <stp>AMT_ISSUED</stp>
        <stp>[1.Weekly Download.xlsm]Coded!R182C53</stp>
        <tr r="BA182" s="14"/>
        <tr r="BA182" s="14"/>
      </tp>
      <tp t="s">
        <v>#N/A N/A</v>
        <stp/>
        <stp>##V3_BDPV12</stp>
        <stp>XS2623522930 Corp</stp>
        <stp>RTG_MDY_LT_CORP_FAMILY</stp>
        <stp>[1.Weekly Download.xlsm]Coded!R38C14</stp>
        <tr r="N38" s="14"/>
      </tp>
      <tp t="s">
        <v>N</v>
        <stp/>
        <stp>##V3_BDPV12</stp>
        <stp>HK0000946829 Corp</stp>
        <stp>SOCIAL_BOND_IND</stp>
        <stp>[1.Weekly Download.xlsm]Coded!R13C57</stp>
        <tr r="BE13" s="14"/>
        <tr r="BE13" s="14"/>
      </tp>
      <tp t="s">
        <v>2/3/2026</v>
        <stp/>
        <stp>##V3_BDPV12</stp>
        <stp>XS2526839092 Corp</stp>
        <stp>MATURITY</stp>
        <stp>[1.Weekly Download.xlsm]Coded!R61C48</stp>
        <tr r="AV61" s="14"/>
        <tr r="AV61" s="14"/>
        <tr r="AV61" s="14"/>
      </tp>
      <tp t="s">
        <v>#N/A N/A</v>
        <stp/>
        <stp>##V3_BDPV12</stp>
        <stp>XS2547520531 Corp</stp>
        <stp>RTG_MDY_LT_CORP_FAMILY</stp>
        <stp>[1.Weekly Download.xlsm]Coded!R79C14</stp>
        <tr r="N79" s="14"/>
      </tp>
      <tp t="s">
        <v>#N/A N/A</v>
        <stp/>
        <stp>##V3_BDPV12</stp>
        <stp>XS2623522930 Corp</stp>
        <stp>FLOATER_FORMULA</stp>
        <stp>[1.Weekly Download.xlsm]Coded!R38C30</stp>
        <tr r="AD38" s="14"/>
      </tp>
      <tp t="s">
        <v>#N/A N/A</v>
        <stp/>
        <stp>##V3_BDPV12</stp>
        <stp>HK0000946829 Corp</stp>
        <stp>GUARANTOR_NAME</stp>
        <stp>[1.Weekly Download.xlsm]Coded!R13C44</stp>
        <tr r="AR13" s="14"/>
      </tp>
      <tp>
        <v>100</v>
        <stp/>
        <stp>##V3_BDPV12</stp>
        <stp>XS2589270953 Corp</stp>
        <stp>ISSUE_PX</stp>
        <stp>[1.Weekly Download.xlsm]Coded!R62C54</stp>
        <tr r="BB62" s="14"/>
        <tr r="BB62" s="14"/>
      </tp>
      <tp t="s">
        <v>Y</v>
        <stp/>
        <stp>##V3_BDPV12</stp>
        <stp>XS2527143833 Corp</stp>
        <stp>SUSTAINABILITY_BOND_IND</stp>
        <stp>[1.Weekly Download.xlsm]Coded!R86C56</stp>
        <tr r="BD86" s="14"/>
        <tr r="BD86" s="14"/>
      </tp>
      <tp t="s">
        <v>18/6/2024</v>
        <stp/>
        <stp>##V3_BDPV12</stp>
        <stp>XS2634238526 Corp</stp>
        <stp>MATURITY</stp>
        <stp>[1.Weekly Download.xlsm]Coded!R32C48</stp>
        <tr r="AV32" s="14"/>
        <tr r="AV32" s="14"/>
        <tr r="AV32" s="14"/>
      </tp>
      <tp t="s">
        <v>18/6/2024</v>
        <stp/>
        <stp>##V3_BDPV12</stp>
        <stp>XS2634238526 Corp</stp>
        <stp>MATURITY</stp>
        <stp>[1.Weekly Download.xlsm]Coded!R31C48</stp>
        <tr r="AV31" s="14"/>
        <tr r="AV31" s="14"/>
        <tr r="AV31" s="14"/>
      </tp>
      <tp t="s">
        <v>CITIC Securities International Co Ltd</v>
        <stp/>
        <stp>##V3_BDPV12</stp>
        <stp>HK0000939428 Corp</stp>
        <stp>GUARANTOR_NAME</stp>
        <stp>[1.Weekly Download.xlsm]Coded!R26C44</stp>
        <tr r="AR26" s="14"/>
        <tr r="AR26" s="14"/>
      </tp>
      <tp t="s">
        <v>#N/A N/A</v>
        <stp/>
        <stp>##V3_BDPV12</stp>
        <stp>XS2537427473 Corp</stp>
        <stp>FLOATER_FORMULA</stp>
        <stp>[1.Weekly Download.xlsm]Coded!R85C30</stp>
        <tr r="AD85" s="14"/>
      </tp>
      <tp t="s">
        <v>#N/A N/A</v>
        <stp/>
        <stp>##V3_BDPV12</stp>
        <stp>HK0000946829 Corp</stp>
        <stp>ISSUER_PARENT_EQY_TICKER</stp>
        <stp>[1.Weekly Download.xlsm]Coded!R13C58</stp>
        <tr r="BF13" s="14"/>
      </tp>
      <tp t="s">
        <v>#N/A N/A</v>
        <stp/>
        <stp>##V3_BDPV12</stp>
        <stp>XS2526839092 Corp</stp>
        <stp>FLOATER_FORMULA</stp>
        <stp>[1.Weekly Download.xlsm]Coded!R61C30</stp>
        <tr r="AD61" s="14"/>
      </tp>
      <tp t="s">
        <v>N</v>
        <stp/>
        <stp>##V3_BDPV12</stp>
        <stp>XS2541678780 Corp</stp>
        <stp>SUSTAINABILITY_BOND_IND</stp>
        <stp>[1.Weekly Download.xlsm]Coded!R84C56</stp>
        <tr r="BD84" s="14"/>
        <tr r="BD84" s="14"/>
      </tp>
      <tp t="s">
        <v>12/7/2025</v>
        <stp/>
        <stp>##V3_BDPV12</stp>
        <stp>XS2499222771 Corp</stp>
        <stp>MATURITY</stp>
        <stp>[1.Weekly Download.xlsm]Coded!R95C48</stp>
        <tr r="AV95" s="14"/>
        <tr r="AV95" s="14"/>
        <tr r="AV95" s="14"/>
      </tp>
      <tp>
        <v>100</v>
        <stp/>
        <stp>##V3_BDPV12</stp>
        <stp>XS2599011116 Corp</stp>
        <stp>ISSUE_PX</stp>
        <stp>[1.Weekly Download.xlsm]Coded!R51C54</stp>
        <tr r="BB51" s="14"/>
        <tr r="BB51" s="14"/>
      </tp>
      <tp t="s">
        <v>CSC Financial Co Ltd</v>
        <stp/>
        <stp>##V3_BDPV12</stp>
        <stp>HK0000921020 Corp</stp>
        <stp>GUARANTOR_NAME</stp>
        <stp>[1.Weekly Download.xlsm]Coded!R43C44</stp>
        <tr r="AR43" s="14"/>
        <tr r="AR43" s="14"/>
      </tp>
      <tp t="s">
        <v>China International Capital Corp International Ltd</v>
        <stp/>
        <stp>##V3_BDPV12</stp>
        <stp>XS2648007495 Corp</stp>
        <stp>GUARANTOR_NAME</stp>
        <stp>[1.Weekly Download.xlsm]Coded!R25C44</stp>
        <tr r="AR25" s="14"/>
        <tr r="AR25" s="14"/>
      </tp>
      <tp t="s">
        <v>SOFRIX +60.000</v>
        <stp/>
        <stp>##V3_BDPV12</stp>
        <stp>XS2677539541 Corp</stp>
        <stp>FLOATER_FORMULA</stp>
        <stp>[1.Weekly Download.xlsm]Coded!R11C30</stp>
        <tr r="AD11" s="14"/>
        <tr r="AD11" s="14"/>
      </tp>
      <tp t="s">
        <v>N</v>
        <stp/>
        <stp>##V3_BDPV12</stp>
        <stp>XS2599011116 Corp</stp>
        <stp>SUSTAINABILITY_BOND_IND</stp>
        <stp>[1.Weekly Download.xlsm]Coded!R51C56</stp>
        <tr r="BD51" s="14"/>
        <tr r="BD51" s="14"/>
      </tp>
      <tp t="s">
        <v>#N/A N/A</v>
        <stp/>
        <stp>##V3_BDPV12</stp>
        <stp>G238098 Corp</stp>
        <stp>GUARANTOR</stp>
        <stp>[1.Weekly Download.xlsm]Coded!R46C5</stp>
        <tr r="E46" s="14"/>
      </tp>
      <tp t="s">
        <v>#N/A N/A</v>
        <stp/>
        <stp>##V3_BDPV12</stp>
        <stp>G238025 Corp</stp>
        <stp>GUARANTOR</stp>
        <stp>[1.Weekly Download.xlsm]Coded!R66C5</stp>
        <tr r="E66" s="14"/>
      </tp>
      <tp t="s">
        <v>#N/A N/A</v>
        <stp/>
        <stp>##V3_BDPV12</stp>
        <stp>G238046 Corp</stp>
        <stp>GUARANTOR</stp>
        <stp>[1.Weekly Download.xlsm]Coded!R56C5</stp>
        <tr r="E56" s="14"/>
      </tp>
      <tp t="s">
        <v>#N/A N/A</v>
        <stp/>
        <stp>##V3_BDPV12</stp>
        <stp>G228069 Corp</stp>
        <stp>GUARANTOR</stp>
        <stp>[1.Weekly Download.xlsm]Coded!R76C5</stp>
        <tr r="E76" s="14"/>
      </tp>
      <tp t="s">
        <v>N</v>
        <stp/>
        <stp>##V3_BDPV12</stp>
        <stp>XS2597408512 Corp</stp>
        <stp>FLOATER</stp>
        <stp>[1.Weekly Download.xlsm]Coded!R49C29</stp>
        <tr r="AC49" s="14"/>
        <tr r="AC49" s="14"/>
      </tp>
      <tp t="s">
        <v>14/7/2021</v>
        <stp/>
        <stp>##V3_BDPV12</stp>
        <stp>USY77108AD33 Corp</stp>
        <stp>INT_ACC_DT</stp>
        <stp>[1.Weekly Download.xlsm]Coded!R183C47</stp>
        <tr r="AU183" s="14"/>
        <tr r="AU183" s="14"/>
        <tr r="AU183" s="14"/>
      </tp>
      <tp t="s">
        <v>N</v>
        <stp/>
        <stp>##V3_BDPV12</stp>
        <stp>XS2584378025 Corp</stp>
        <stp>FLOATER</stp>
        <stp>[1.Weekly Download.xlsm]Coded!R63C29</stp>
        <tr r="AC63" s="14"/>
        <tr r="AC63" s="14"/>
      </tp>
      <tp t="s">
        <v>#N/A N/A</v>
        <stp/>
        <stp>##V3_BDPV12</stp>
        <stp>XS2618570068 Corp</stp>
        <stp>RTG_MDY_ISSUER</stp>
        <stp>[1.Weekly Download.xlsm]Coded!R24C11</stp>
        <tr r="K24" s="14"/>
      </tp>
      <tp t="s">
        <v>#N/A N/A</v>
        <stp/>
        <stp>##V3_BDPV12</stp>
        <stp>XS2618570068 Corp</stp>
        <stp>RTG_MDY_ISSUER</stp>
        <stp>[1.Weekly Download.xlsm]Coded!R36C11</stp>
        <tr r="K36" s="14"/>
      </tp>
      <tp t="s">
        <v>N</v>
        <stp/>
        <stp>##V3_BDPV12</stp>
        <stp>XS2671493562 Corp</stp>
        <stp>SOCIAL_BOND_IND</stp>
        <stp>[1.Weekly Download.xlsm]Coded!R12C57</stp>
        <tr r="BE12" s="14"/>
        <tr r="BE12" s="14"/>
      </tp>
      <tp t="s">
        <v>N</v>
        <stp/>
        <stp>##V3_BDPV12</stp>
        <stp>HK0000921020 Corp</stp>
        <stp>SUSTAINABILITY_BOND_IND</stp>
        <stp>[1.Weekly Download.xlsm]Coded!R43C56</stp>
        <tr r="BD43" s="14"/>
        <tr r="BD43" s="14"/>
      </tp>
      <tp t="s">
        <v>#N/A N/A</v>
        <stp/>
        <stp>##V3_BDPV12</stp>
        <stp>XS2690707497 Corp</stp>
        <stp>RTG_FITCH_LT_ISSUER_DEFAULT</stp>
        <stp>[1.Weekly Download.xlsm]Coded!R8C16</stp>
        <tr r="P8" s="14"/>
      </tp>
      <tp t="s">
        <v>N</v>
        <stp/>
        <stp>##V3_BDPV12</stp>
        <stp>XS2661086483 Corp</stp>
        <stp>SOCIAL_BOND_IND</stp>
        <stp>[1.Weekly Download.xlsm]Coded!R15C57</stp>
        <tr r="BE15" s="14"/>
        <tr r="BE15" s="14"/>
      </tp>
      <tp t="s">
        <v>#N/A N/A</v>
        <stp/>
        <stp>##V3_BDPV12</stp>
        <stp>XS2502241412 Corp</stp>
        <stp>RTG_MDY_ISSUER</stp>
        <stp>[1.Weekly Download.xlsm]Coded!R92C11</stp>
        <tr r="K92" s="14"/>
      </tp>
      <tp t="s">
        <v>N</v>
        <stp/>
        <stp>##V3_BDPV12</stp>
        <stp>XS2499222771 Corp</stp>
        <stp>FLOATER</stp>
        <stp>[1.Weekly Download.xlsm]Coded!R95C29</stp>
        <tr r="AC95" s="14"/>
        <tr r="AC95" s="14"/>
      </tp>
      <tp t="s">
        <v>#N/A N/A</v>
        <stp/>
        <stp>##V3_BDPV12</stp>
        <stp>XS2576128727 Corp</stp>
        <stp>RTG_MDY_ISSUER</stp>
        <stp>[1.Weekly Download.xlsm]Coded!R69C11</stp>
        <tr r="K69" s="14"/>
      </tp>
      <tp t="s">
        <v>N</v>
        <stp/>
        <stp>##V3_BDPV12</stp>
        <stp>XS2463439690 Corp</stp>
        <stp>FLOATER</stp>
        <stp>[1.Weekly Download.xlsm]Coded!R99C29</stp>
        <tr r="AC99" s="14"/>
        <tr r="AC99" s="14"/>
      </tp>
      <tp t="s">
        <v>N</v>
        <stp/>
        <stp>##V3_BDPV12</stp>
        <stp>XS2573678435 Corp</stp>
        <stp>FLOATER</stp>
        <stp>[1.Weekly Download.xlsm]Coded!R57C29</stp>
        <tr r="AC57" s="14"/>
        <tr r="AC57" s="14"/>
      </tp>
      <tp t="s">
        <v>#N/A N/A</v>
        <stp/>
        <stp>##V3_BDPV12</stp>
        <stp>XS2537427473 Corp</stp>
        <stp>RTG_MDY_ISSUER</stp>
        <stp>[1.Weekly Download.xlsm]Coded!R85C11</stp>
        <tr r="K85" s="14"/>
      </tp>
      <tp t="s">
        <v>Baa2</v>
        <stp/>
        <stp>##V3_BDPV12</stp>
        <stp>XS2102905168 Corp</stp>
        <stp>RTG_MOODY_LONG_TERM</stp>
        <stp>[1.Weekly Download.xlsm]Coded!R314C13</stp>
        <tr r="M314" s="14"/>
        <tr r="M314" s="14"/>
      </tp>
      <tp t="s">
        <v>#N/A N/A</v>
        <stp/>
        <stp>##V3_BDPV12</stp>
        <stp>XS2262783033 Corp</stp>
        <stp>RTG_MOODY_LONG_TERM</stp>
        <stp>[1.Weekly Download.xlsm]Coded!R266C13</stp>
        <tr r="M266" s="14"/>
      </tp>
      <tp t="s">
        <v>#N/A N/A</v>
        <stp/>
        <stp>##V3_BDPV12</stp>
        <stp>XS2423517205 Corp</stp>
        <stp>RTG_MOODY_LONG_TERM</stp>
        <stp>[1.Weekly Download.xlsm]Coded!R124C13</stp>
        <tr r="M124" s="14"/>
      </tp>
      <tp t="s">
        <v>18/8/2020</v>
        <stp/>
        <stp>##V3_BDPV12</stp>
        <stp>XS2206799004 Corp</stp>
        <stp>INT_ACC_DT</stp>
        <stp>[1.Weekly Download.xlsm]Coded!R282C47</stp>
        <tr r="AU282" s="14"/>
        <tr r="AU282" s="14"/>
        <tr r="AU282" s="14"/>
      </tp>
      <tp t="s">
        <v>#N/A N/A</v>
        <stp/>
        <stp>##V3_BDPV12</stp>
        <stp>XS2456820690 Corp</stp>
        <stp>RTG_MOODY_LONG_TERM</stp>
        <stp>[1.Weekly Download.xlsm]Coded!R110C13</stp>
        <tr r="M110" s="14"/>
      </tp>
      <tp t="s">
        <v>#N/A N/A</v>
        <stp/>
        <stp>##V3_BDPV12</stp>
        <stp>XS2290959860 Corp</stp>
        <stp>RTG_SP_LT_FC_ISSUER_CREDIT</stp>
        <stp>[1.Weekly Download.xlsm]Coded!R251C15</stp>
        <tr r="O251" s="14"/>
      </tp>
      <tp t="s">
        <v>#N/A N/A</v>
        <stp/>
        <stp>##V3_BDPV12</stp>
        <stp>XS2228902255 Corp</stp>
        <stp>RTG_SP_LT_FC_ISSUER_CREDIT</stp>
        <stp>[1.Weekly Download.xlsm]Coded!R261C15</stp>
        <tr r="O261" s="14"/>
      </tp>
      <tp t="s">
        <v>#N/A N/A</v>
        <stp/>
        <stp>##V3_BDPV12</stp>
        <stp>XS2228902255 Corp</stp>
        <stp>RTG_SP_LT_FC_ISSUER_CREDIT</stp>
        <stp>[1.Weekly Download.xlsm]Coded!R249C15</stp>
        <tr r="O249" s="14"/>
      </tp>
      <tp t="s">
        <v>Baa3</v>
        <stp/>
        <stp>##V3_BDPV12</stp>
        <stp>XS2211674143 Corp</stp>
        <stp>RTG_MOODY_LONG_TERM</stp>
        <stp>[1.Weekly Download.xlsm]Coded!R284C13</stp>
        <tr r="M284" s="14"/>
        <tr r="M284" s="14"/>
      </tp>
      <tp t="s">
        <v>A2</v>
        <stp/>
        <stp>##V3_BDPV12</stp>
        <stp>XS2208275854 Corp</stp>
        <stp>RTG_MOODY_LONG_TERM</stp>
        <stp>[1.Weekly Download.xlsm]Coded!R290C13</stp>
        <tr r="M290" s="14"/>
        <tr r="M290" s="14"/>
      </tp>
      <tp t="s">
        <v>#N/A N/A</v>
        <stp/>
        <stp>##V3_BDPV12</stp>
        <stp>XS2384248790 Corp</stp>
        <stp>RTG_SP_LT_FC_ISSUER_CREDIT</stp>
        <stp>[1.Weekly Download.xlsm]Coded!R155C15</stp>
        <tr r="O155" s="14"/>
      </tp>
      <tp t="s">
        <v>NR</v>
        <stp/>
        <stp>##V3_BDPV12</stp>
        <stp>XS2461766805 Corp</stp>
        <stp>RTG_SP_LT_FC_ISSUER_CREDIT</stp>
        <stp>[1.Weekly Download.xlsm]Coded!R105C15</stp>
        <tr r="O105" s="14"/>
        <tr r="O105" s="14"/>
      </tp>
      <tp t="s">
        <v>Gemdale Corp</v>
        <stp/>
        <stp>##V3_BDPV12</stp>
        <stp>7122986 CompanyID</stp>
        <stp>NAME</stp>
        <stp>[1.Weekly Download.xlsm]Coded!R170C39</stp>
        <tr r="AM170" s="14"/>
        <tr r="AM170" s="14"/>
      </tp>
      <tp t="s">
        <v>A3</v>
        <stp/>
        <stp>##V3_BDPV12</stp>
        <stp>XS2351320366 Corp</stp>
        <stp>RTG_MOODY_LONG_TERM</stp>
        <stp>[1.Weekly Download.xlsm]Coded!R194C13</stp>
        <tr r="M194" s="14"/>
        <tr r="M194" s="14"/>
      </tp>
      <tp t="s">
        <v>A3</v>
        <stp/>
        <stp>##V3_BDPV12</stp>
        <stp>XS2176772031 Corp</stp>
        <stp>RTG_MOODY_LONG_TERM</stp>
        <stp>[1.Weekly Download.xlsm]Coded!R299C13</stp>
        <tr r="M299" s="14"/>
        <tr r="M299" s="14"/>
      </tp>
      <tp t="s">
        <v>#N/A N/A</v>
        <stp/>
        <stp>##V3_BDPV12</stp>
        <stp>XS2357443410 Corp</stp>
        <stp>RTG_SP_LT_FC_ISSUER_CREDIT</stp>
        <stp>[1.Weekly Download.xlsm]Coded!R170C15</stp>
        <tr r="O170" s="14"/>
      </tp>
      <tp t="s">
        <v>A-</v>
        <stp/>
        <stp>##V3_BDPV12</stp>
        <stp>XS2176772031 Corp</stp>
        <stp>RTG_SP_LT_FC_ISSUER_CREDIT</stp>
        <stp>[1.Weekly Download.xlsm]Coded!R299C15</stp>
        <tr r="O299" s="14"/>
        <tr r="O299" s="14"/>
      </tp>
      <tp t="s">
        <v>10/3/2021</v>
        <stp/>
        <stp>##V3_BDPV12</stp>
        <stp>XS2249848719 Corp</stp>
        <stp>INT_ACC_DT</stp>
        <stp>[1.Weekly Download.xlsm]Coded!R241C47</stp>
        <tr r="AU241" s="14"/>
        <tr r="AU241" s="14"/>
        <tr r="AU241" s="14"/>
      </tp>
      <tp t="s">
        <v>15/9/2021</v>
        <stp/>
        <stp>##V3_BDPV12</stp>
        <stp>XS2379598175 Corp</stp>
        <stp>INT_ACC_DT</stp>
        <stp>[1.Weekly Download.xlsm]Coded!R154C47</stp>
        <tr r="AU154" s="14"/>
        <tr r="AU154" s="14"/>
        <tr r="AU154" s="14"/>
      </tp>
      <tp t="s">
        <v>#N/A N/A</v>
        <stp/>
        <stp>##V3_BDPV12</stp>
        <stp>XS2347623626 Corp</stp>
        <stp>RTG_SP_LT_FC_ISSUER_CREDIT</stp>
        <stp>[1.Weekly Download.xlsm]Coded!R166C15</stp>
        <tr r="O166" s="14"/>
      </tp>
      <tp t="s">
        <v>19/11/2020</v>
        <stp/>
        <stp>##V3_BDPV12</stp>
        <stp>XS2258259808 Corp</stp>
        <stp>INT_ACC_DT</stp>
        <stp>[1.Weekly Download.xlsm]Coded!R268C47</stp>
        <tr r="AU268" s="14"/>
        <tr r="AU268" s="14"/>
        <tr r="AU268" s="14"/>
      </tp>
      <tp t="s">
        <v>A3</v>
        <stp/>
        <stp>##V3_BDPV12</stp>
        <stp>XS2176772205 Corp</stp>
        <stp>RTG_MOODY_LONG_TERM</stp>
        <stp>[1.Weekly Download.xlsm]Coded!R298C13</stp>
        <tr r="M298" s="14"/>
        <tr r="M298" s="14"/>
      </tp>
      <tp t="s">
        <v>20/10/2021</v>
        <stp/>
        <stp>##V3_BDPV12</stp>
        <stp>XS2381154009 Corp</stp>
        <stp>INT_ACC_DT</stp>
        <stp>[1.Weekly Download.xlsm]Coded!R142C47</stp>
        <tr r="AU142" s="14"/>
        <tr r="AU142" s="14"/>
        <tr r="AU142" s="14"/>
      </tp>
      <tp t="s">
        <v>#N/A N/A</v>
        <stp/>
        <stp>##V3_BDPV12</stp>
        <stp>XS2469032630 Corp</stp>
        <stp>RTG_SP_LT_FC_ISSUER_CREDIT</stp>
        <stp>[1.Weekly Download.xlsm]Coded!R107C15</stp>
        <tr r="O107" s="14"/>
      </tp>
      <tp t="s">
        <v>Baa1</v>
        <stp/>
        <stp>##V3_BDPV12</stp>
        <stp>XS2413634572 Corp</stp>
        <stp>RTG_MOODY_LONG_TERM</stp>
        <stp>[1.Weekly Download.xlsm]Coded!R122C13</stp>
        <tr r="M122" s="14"/>
        <tr r="M122" s="14"/>
      </tp>
      <tp t="s">
        <v>3/11/2021</v>
        <stp/>
        <stp>##V3_BDPV12</stp>
        <stp>XS2397254579 Corp</stp>
        <stp>INT_ACC_DT</stp>
        <stp>[1.Weekly Download.xlsm]Coded!R138C47</stp>
        <tr r="AU138" s="14"/>
        <tr r="AU138" s="14"/>
        <tr r="AU138" s="14"/>
      </tp>
      <tp t="s">
        <v>A-</v>
        <stp/>
        <stp>##V3_BDPV12</stp>
        <stp>XS2351320366 Corp</stp>
        <stp>RTG_SP_LT_FC_ISSUER_CREDIT</stp>
        <stp>[1.Weekly Download.xlsm]Coded!R194C15</stp>
        <tr r="O194" s="14"/>
        <tr r="O194" s="14"/>
      </tp>
      <tp t="s">
        <v>10/9/2020</v>
        <stp/>
        <stp>##V3_BDPV12</stp>
        <stp>XS2227193054 Corp</stp>
        <stp>INT_ACC_DT</stp>
        <stp>[1.Weekly Download.xlsm]Coded!R280C47</stp>
        <tr r="AU280" s="14"/>
        <tr r="AU280" s="14"/>
        <tr r="AU280" s="14"/>
      </tp>
      <tp t="s">
        <v>BB+</v>
        <stp/>
        <stp>##V3_BDPV12</stp>
        <stp>XS2320779213 Corp</stp>
        <stp>RTG_SP_LT_FC_ISSUER_CREDIT</stp>
        <stp>[1.Weekly Download.xlsm]Coded!R118C15</stp>
        <tr r="O118" s="14"/>
        <tr r="O118" s="14"/>
      </tp>
      <tp t="s">
        <v>#N/A N/A</v>
        <stp/>
        <stp>##V3_BDPV12</stp>
        <stp>XS2199572111 Corp</stp>
        <stp>RTG_SP_LT_FC_ISSUER_CREDIT</stp>
        <stp>[1.Weekly Download.xlsm]Coded!R297C15</stp>
        <tr r="O297" s="14"/>
      </tp>
      <tp t="s">
        <v>BB+</v>
        <stp/>
        <stp>##V3_BDPV12</stp>
        <stp>XS2320779213 Corp</stp>
        <stp>RTG_SP_LT_FC_ISSUER_CREDIT</stp>
        <stp>[1.Weekly Download.xlsm]Coded!R217C15</stp>
        <tr r="O217" s="14"/>
        <tr r="O217" s="14"/>
      </tp>
      <tp t="s">
        <v>29/9/2020</v>
        <stp/>
        <stp>##V3_BDPV12</stp>
        <stp>XS2229091124 Corp</stp>
        <stp>INT_ACC_DT</stp>
        <stp>[1.Weekly Download.xlsm]Coded!R274C47</stp>
        <tr r="AU274" s="14"/>
        <tr r="AU274" s="14"/>
        <tr r="AU274" s="14"/>
      </tp>
      <tp t="s">
        <v>#N/A N/A</v>
        <stp/>
        <stp>##V3_BDPV12</stp>
        <stp>XS2390401524 Corp</stp>
        <stp>RTG_SP_LT_FC_ISSUER_CREDIT</stp>
        <stp>[1.Weekly Download.xlsm]Coded!R129C15</stp>
        <tr r="O129" s="14"/>
      </tp>
      <tp t="s">
        <v>#N/A N/A</v>
        <stp/>
        <stp>##V3_BDPV12</stp>
        <stp>SISGZ CH Equity</stp>
        <stp>RTG_MDY_ISSUER</stp>
        <stp>[1.Weekly Download.xlsm]Coded!R174C19</stp>
        <tr r="S174" s="14"/>
        <tr r="S174" s="14"/>
      </tp>
      <tp t="s">
        <v>1/9/2021</v>
        <stp/>
        <stp>##V3_BDPV12</stp>
        <stp>XS2379486884 Corp</stp>
        <stp>INT_ACC_DT</stp>
        <stp>[1.Weekly Download.xlsm]Coded!R160C47</stp>
        <tr r="AU160" s="14"/>
        <tr r="AU160" s="14"/>
        <tr r="AU160" s="14"/>
      </tp>
      <tp t="s">
        <v>C</v>
        <stp/>
        <stp>##V3_BDPV12</stp>
        <stp>XS2127837909 Corp</stp>
        <stp>RTG_MOODY_LONG_TERM</stp>
        <stp>[1.Weekly Download.xlsm]Coded!R285C13</stp>
        <tr r="M285" s="14"/>
        <tr r="M285" s="14"/>
      </tp>
      <tp>
        <v>200000000</v>
        <stp/>
        <stp>##V3_BDPV12</stp>
        <stp>HK0000555539 Corp</stp>
        <stp>AMT_ISSUED</stp>
        <stp>[1.Weekly Download.xlsm]Coded!R304C53</stp>
        <tr r="BA304" s="14"/>
        <tr r="BA304" s="14"/>
      </tp>
      <tp t="s">
        <v>#N/A N/A</v>
        <stp/>
        <stp>##V3_BDPV12</stp>
        <stp>US056752AU22 Corp</stp>
        <stp>RTG_MDY_FOREIGN_LT_BANK_DEPOSITS</stp>
        <stp>[1.Weekly Download.xlsm]Coded!R165C12</stp>
        <tr r="L165" s="14"/>
      </tp>
      <tp t="s">
        <v>#N/A N/A</v>
        <stp/>
        <stp>##V3_BDPV12</stp>
        <stp>XS2279822683 Corp</stp>
        <stp>RTG_MOODY_LONG_TERM</stp>
        <stp>[1.Weekly Download.xlsm]Coded!R256C13</stp>
        <tr r="M256" s="14"/>
      </tp>
      <tp t="s">
        <v>NR</v>
        <stp/>
        <stp>##V3_BDPV12</stp>
        <stp>XS2368569252 Corp</stp>
        <stp>RTG_SP_LT_FC_ISSUER_CREDIT</stp>
        <stp>[1.Weekly Download.xlsm]Coded!R175C15</stp>
        <tr r="O175" s="14"/>
        <tr r="O175" s="14"/>
      </tp>
      <tp t="s">
        <v>#N/A N/A</v>
        <stp/>
        <stp>##V3_BDPV12</stp>
        <stp>G2380105 Corp</stp>
        <stp>RTG_MOODY</stp>
        <stp>[1.Weekly Download.xlsm]Coded!R35C8</stp>
        <tr r="H35" s="14"/>
      </tp>
      <tp t="s">
        <v>#N/A N/A</v>
        <stp/>
        <stp>##V3_BDPV12</stp>
        <stp>XS2368463779 Corp</stp>
        <stp>RTG_MOODY_LONG_TERM</stp>
        <stp>[1.Weekly Download.xlsm]Coded!R177C13</stp>
        <tr r="M177" s="14"/>
      </tp>
      <tp t="s">
        <v>3/11/2021</v>
        <stp/>
        <stp>##V3_BDPV12</stp>
        <stp>XS2403224129 Corp</stp>
        <stp>INT_ACC_DT</stp>
        <stp>[1.Weekly Download.xlsm]Coded!R137C47</stp>
        <tr r="AU137" s="14"/>
        <tr r="AU137" s="14"/>
        <tr r="AU137" s="14"/>
      </tp>
      <tp t="s">
        <v>#N/A N/A</v>
        <stp/>
        <stp>##V3_BDPV12</stp>
        <stp>SISGZ CH Equity</stp>
        <stp>RTG_MDY_ISSUER</stp>
        <stp>[1.Weekly Download.xlsm]Coded!R174C59</stp>
        <tr r="BG174" s="14"/>
      </tp>
      <tp t="s">
        <v>#N/A N/A</v>
        <stp/>
        <stp>##V3_BDPV12</stp>
        <stp>XS2223574380 Corp</stp>
        <stp>SPREAD_TO_TSY_ISSUE</stp>
        <stp>[1.Weekly Download.xlsm]Coded!R281C26</stp>
        <tr r="Z281" s="14"/>
      </tp>
      <tp t="s">
        <v>#N/A N/A</v>
        <stp/>
        <stp>##V3_BDPV12</stp>
        <stp>XS2357443410 Corp</stp>
        <stp>SPREAD_TO_TSY_ISSUE</stp>
        <stp>[1.Weekly Download.xlsm]Coded!R170C26</stp>
        <tr r="Z170" s="14"/>
      </tp>
      <tp t="s">
        <v>#N/A N/A</v>
        <stp/>
        <stp>##V3_BDPV12</stp>
        <stp>XS2364590716 Corp</stp>
        <stp>SPREAD_TO_TSY_ISSUE</stp>
        <stp>[1.Weekly Download.xlsm]Coded!R173C26</stp>
        <tr r="Z173" s="14"/>
      </tp>
    </main>
    <main first="bofaddin.rtdserver">
      <tp t="s">
        <v>#N/A N/A</v>
        <stp/>
        <stp>BDS|7837842787161142407</stp>
        <tr r="AS54" s="14"/>
      </tp>
      <tp t="s">
        <v>#N/A N/A</v>
        <stp/>
        <stp>BDS|1302843812673921964</stp>
        <tr r="AS144" s="14"/>
      </tp>
      <tp t="s">
        <v>#N/A N/A</v>
        <stp/>
        <stp>BDH|1503033646091286683</stp>
        <tr r="G16" s="24"/>
        <tr r="G16" s="24"/>
      </tp>
    </main>
    <main first="bloomberg.rtd">
      <tp>
        <v>748000000</v>
        <stp/>
        <stp>##V3_BDPV12</stp>
        <stp>XS2385392936 Corp</stp>
        <stp>AMT_ISSUED</stp>
        <stp>[1.Weekly Download.xlsm]Coded!R151C53</stp>
        <tr r="BA151" s="14"/>
        <tr r="BA151" s="14"/>
      </tp>
    </main>
    <main first="bofaddin.rtdserver">
      <tp t="s">
        <v>#N/A N/A</v>
        <stp/>
        <stp>BDS|2023990458765906938</stp>
        <tr r="AL81" s="14"/>
        <tr r="F81" s="14"/>
      </tp>
    </main>
    <main first="bloomberg.rtd">
      <tp>
        <v>53</v>
        <stp/>
        <stp>##V3_BDPV12</stp>
        <stp>XS2344842575 Corp</stp>
        <stp>SPREAD_TO_TSY_ISSUE</stp>
        <stp>[1.Weekly Download.xlsm]Coded!R195C26</stp>
        <tr r="Z195" s="14"/>
        <tr r="Z195" s="14"/>
      </tp>
      <tp t="s">
        <v>#N/A N/A</v>
        <stp/>
        <stp>##V3_BDPV12</stp>
        <stp>XS2127824592 Corp</stp>
        <stp>SPREAD_TO_TSY_ISSUE</stp>
        <stp>[1.Weekly Download.xlsm]Coded!R277C26</stp>
        <tr r="Z277" s="14"/>
      </tp>
      <tp t="s">
        <v>#N/A N/A</v>
        <stp/>
        <stp>##V3_BDPV12</stp>
        <stp>XS2247412518 Corp</stp>
        <stp>SPREAD_TO_TSY_ISSUE</stp>
        <stp>[1.Weekly Download.xlsm]Coded!R271C26</stp>
        <tr r="Z271" s="14"/>
      </tp>
    </main>
    <main first="bofaddin.rtdserver">
      <tp t="s">
        <v>#N/A N/A</v>
        <stp/>
        <stp>BDS|5709690430061005368</stp>
        <tr r="AL194" s="14"/>
        <tr r="AL194" s="14"/>
        <tr r="F194" s="14"/>
        <tr r="F194" s="14"/>
      </tp>
      <tp t="s">
        <v>#N/A N/A</v>
        <stp/>
        <stp>BDS|3249662964725992419</stp>
        <tr r="AS237" s="14"/>
      </tp>
      <tp t="s">
        <v>#N/A N/A</v>
        <stp/>
        <stp>BDS|7512943884701842554</stp>
        <tr r="AL207" s="14"/>
        <tr r="F207" s="14"/>
      </tp>
    </main>
    <main first="bloomberg.rtd">
      <tp t="s">
        <v>#N/A N/A</v>
        <stp/>
        <stp>##V3_BDPV12</stp>
        <stp>XS2320304376 Corp</stp>
        <stp>SPREAD_TO_TSY_ISSUE</stp>
        <stp>[1.Weekly Download.xlsm]Coded!R208C26</stp>
        <tr r="Z208" s="14"/>
      </tp>
      <tp>
        <v>137.5</v>
        <stp/>
        <stp>##V3_BDPV12</stp>
        <stp>XS2115047735 Corp</stp>
        <stp>SPREAD_TO_TSY_ISSUE</stp>
        <stp>[1.Weekly Download.xlsm]Coded!R318C26</stp>
        <tr r="Z318" s="14"/>
        <tr r="Z318" s="14"/>
      </tp>
      <tp t="s">
        <v>#N/A N/A</v>
        <stp/>
        <stp>##V3_BDPV12</stp>
        <stp>XS2361280162 Corp</stp>
        <stp>SPREAD_TO_TSY_ISSUE</stp>
        <stp>[1.Weekly Download.xlsm]Coded!R179C26</stp>
        <tr r="Z179" s="14"/>
      </tp>
      <tp t="s">
        <v>#N/A N/A</v>
        <stp/>
        <stp>##V3_BDPV12</stp>
        <stp>XS2455963590 Corp</stp>
        <stp>SPREAD_TO_TSY_ISSUE</stp>
        <stp>[1.Weekly Download.xlsm]Coded!R109C26</stp>
        <tr r="Z109" s="14"/>
      </tp>
      <tp>
        <v>45</v>
        <stp/>
        <stp>##V3_BDPV12</stp>
        <stp>XS2455213590 Corp</stp>
        <stp>SPREAD_TO_TSY_ISSUE</stp>
        <stp>[1.Weekly Download.xlsm]Coded!R111C26</stp>
        <tr r="Z111" s="14"/>
        <tr r="Z111" s="14"/>
      </tp>
      <tp>
        <v>90</v>
        <stp/>
        <stp>##V3_BDPV12</stp>
        <stp>XS2374621493 Corp</stp>
        <stp>SPREAD_TO_TSY_ISSUE</stp>
        <stp>[1.Weekly Download.xlsm]Coded!R163C26</stp>
        <tr r="Z163" s="14"/>
        <tr r="Z163" s="14"/>
      </tp>
      <tp t="s">
        <v>BBB-</v>
        <stp/>
        <stp>##V3_BDPV12</stp>
        <stp>USY77108AF80 Corp</stp>
        <stp>RTG_SP</stp>
        <stp>[1.Weekly Download.xlsm]Coded!R182C9</stp>
        <tr r="I182" s="14"/>
        <tr r="I182" s="14"/>
      </tp>
    </main>
    <main first="bofaddin.rtdserver">
      <tp t="s">
        <v>#N/A N/A</v>
        <stp/>
        <stp>BDS|9531829110051808367</stp>
        <tr r="AL292" s="14"/>
        <tr r="F292" s="14"/>
      </tp>
      <tp t="s">
        <v>#N/A N/A</v>
        <stp/>
        <stp>BDH|5323294201356719356</stp>
        <tr r="E12" s="24"/>
        <tr r="E12" s="24"/>
      </tp>
    </main>
    <main first="bloomberg.rtd">
      <tp>
        <v>52</v>
        <stp/>
        <stp>##V3_BDPV12</stp>
        <stp>XS2447552089 Corp</stp>
        <stp>SPREAD_TO_TSY_ISSUE</stp>
        <stp>[1.Weekly Download.xlsm]Coded!R101C26</stp>
        <tr r="Z101" s="14"/>
        <tr r="Z101" s="14"/>
      </tp>
      <tp t="s">
        <v>#N/A Field Not Applicable</v>
        <stp/>
        <stp>##V3_BDPV12</stp>
        <stp>XS2325858038 Corp</stp>
        <stp>FLT_SPREAD</stp>
        <stp>[1.Weekly Download.xlsm]Coded!R226C28</stp>
        <tr r="AB226" s="14"/>
      </tp>
    </main>
    <main first="bofaddin.rtdserver">
      <tp t="s">
        <v>#N/A N/A</v>
        <stp/>
        <stp>BDS|4357299962424594638</stp>
        <tr r="AS68" s="14"/>
      </tp>
      <tp t="s">
        <v>#N/A N/A</v>
        <stp/>
        <stp>BDS|4115794373291301768</stp>
        <tr r="AL13" s="14"/>
        <tr r="F13" s="14"/>
      </tp>
      <tp t="s">
        <v>#N/A N/A</v>
        <stp/>
        <stp>BDS|8725997925417179640</stp>
        <tr r="AL117" s="14"/>
        <tr r="F117" s="14"/>
      </tp>
    </main>
    <main first="bloomberg.rtd">
      <tp>
        <v>300000000</v>
        <stp/>
        <stp>##V3_BDPV12</stp>
        <stp>XS2379669299 Corp</stp>
        <stp>AMT_ISSUED</stp>
        <stp>[1.Weekly Download.xlsm]Coded!R162C53</stp>
        <tr r="BA162" s="14"/>
        <tr r="BA162" s="14"/>
      </tp>
    </main>
    <main first="bofaddin.rtdserver">
      <tp t="s">
        <v>#N/A N/A</v>
        <stp/>
        <stp>BDS|8062901346626897118</stp>
        <tr r="F186" s="14"/>
      </tp>
    </main>
    <main first="bloomberg.rtd">
      <tp t="s">
        <v>#N/A N/A</v>
        <stp/>
        <stp>##V3_BDPV12</stp>
        <stp>XS2114327302 Corp</stp>
        <stp>SPREAD_TO_TSY_ISSUE</stp>
        <stp>[1.Weekly Download.xlsm]Coded!R316C26</stp>
        <tr r="Z316" s="14"/>
      </tp>
      <tp>
        <v>227.6</v>
        <stp/>
        <stp>##V3_BDPV12</stp>
        <stp>XS2330495651 Corp</stp>
        <stp>SPREAD_TO_TSY_ISSUE</stp>
        <stp>[1.Weekly Download.xlsm]Coded!R225C26</stp>
        <tr r="Z225" s="14"/>
        <tr r="Z225" s="14"/>
      </tp>
      <tp>
        <v>250000000</v>
        <stp/>
        <stp>##V3_BDPV12</stp>
        <stp>XS2288886216 Corp</stp>
        <stp>AMT_ISSUED</stp>
        <stp>[1.Weekly Download.xlsm]Coded!R233C53</stp>
        <tr r="BA233" s="14"/>
        <tr r="BA233" s="14"/>
      </tp>
    </main>
    <main first="bofaddin.rtdserver">
      <tp t="s">
        <v>#N/A N/A</v>
        <stp/>
        <stp>BDH|3723216363215871016</stp>
        <tr r="N7" s="24"/>
        <tr r="N7" s="24"/>
      </tp>
      <tp t="s">
        <v>#N/A N/A</v>
        <stp/>
        <stp>BDH|7863462863572762569</stp>
        <tr r="E27" s="24"/>
        <tr r="E27" s="24"/>
      </tp>
    </main>
    <main first="bloomberg.rtd">
      <tp t="s">
        <v>#N/A N/A</v>
        <stp/>
        <stp>##V3_BDPV12</stp>
        <stp>XS2112787499 Corp</stp>
        <stp>SPREAD_TO_TSY_ISSUE</stp>
        <stp>[1.Weekly Download.xlsm]Coded!R315C26</stp>
        <tr r="Z315" s="14"/>
      </tp>
      <tp t="s">
        <v>#N/A N/A</v>
        <stp/>
        <stp>##V3_BDPV12</stp>
        <stp>XS2314627089 Corp</stp>
        <stp>SPREAD_TO_TSY_ISSUE</stp>
        <stp>[1.Weekly Download.xlsm]Coded!R174C26</stp>
        <tr r="Z174" s="14"/>
      </tp>
      <tp t="s">
        <v>#N/A N/A</v>
        <stp/>
        <stp>##V3_BDPV12</stp>
        <stp>XS2422384946 Corp</stp>
        <stp>SPREAD_TO_TSY_ISSUE</stp>
        <stp>[1.Weekly Download.xlsm]Coded!R121C26</stp>
        <tr r="Z121" s="14"/>
      </tp>
      <tp>
        <v>200000000</v>
        <stp/>
        <stp>##V3_BDPV12</stp>
        <stp>XS2347497906 Corp</stp>
        <stp>AMT_ISSUED</stp>
        <stp>[1.Weekly Download.xlsm]Coded!R196C53</stp>
        <tr r="BA196" s="14"/>
        <tr r="BA196" s="14"/>
      </tp>
      <tp>
        <v>125</v>
        <stp/>
        <stp>##V3_BDPV12</stp>
        <stp>XS2418777285 Corp</stp>
        <stp>SPREAD_TO_TSY_ISSUE</stp>
        <stp>[1.Weekly Download.xlsm]Coded!R126C26</stp>
        <tr r="Z126" s="14"/>
        <tr r="Z126" s="14"/>
      </tp>
      <tp>
        <v>400000000</v>
        <stp/>
        <stp>##V3_BDPV12</stp>
        <stp>XS2100650758 Corp</stp>
        <stp>AMT_ISSUED</stp>
        <stp>[1.Weekly Download.xlsm]Coded!R317C53</stp>
        <tr r="BA317" s="14"/>
        <tr r="BA317" s="14"/>
      </tp>
    </main>
    <main first="bofaddin.rtdserver">
      <tp t="s">
        <v>#N/A N/A</v>
        <stp/>
        <stp>BDS|1715747210912258720</stp>
        <tr r="AL238" s="14"/>
        <tr r="F238" s="14"/>
      </tp>
      <tp t="s">
        <v>#N/A N/A</v>
        <stp/>
        <stp>BDS|2757830139833877867</stp>
        <tr r="AS109" s="14"/>
      </tp>
    </main>
    <main first="bloomberg.rtd">
      <tp t="s">
        <v>#N/A N/A</v>
        <stp/>
        <stp>##V3_BDPV12</stp>
        <stp>XS2203986927 Corp</stp>
        <stp>SPREAD_TO_TSY_ISSUE</stp>
        <stp>[1.Weekly Download.xlsm]Coded!R223C26</stp>
        <tr r="Z223" s="14"/>
      </tp>
    </main>
    <main first="bofaddin.rtdserver">
      <tp t="s">
        <v>#N/A N/A</v>
        <stp/>
        <stp>BDS|8523179581386494579</stp>
        <tr r="AS260" s="14"/>
      </tp>
      <tp t="s">
        <v>#N/A N/A</v>
        <stp/>
        <stp>BDH|6237143550262293243</stp>
        <tr r="W17" s="17"/>
      </tp>
      <tp t="s">
        <v>#N/A N/A</v>
        <stp/>
        <stp>BDS|5232921185833405502</stp>
        <tr r="AL157" s="14"/>
        <tr r="F157" s="14"/>
      </tp>
      <tp t="s">
        <v>#N/A N/A</v>
        <stp/>
        <stp>BDS|1574649705681167440</stp>
        <tr r="AS192" s="14"/>
      </tp>
      <tp t="s">
        <v>#N/A N/A</v>
        <stp/>
        <stp>BDS|3054005866193391447</stp>
        <tr r="AL62" s="14"/>
        <tr r="F62" s="14"/>
      </tp>
      <tp t="s">
        <v>#N/A N/A</v>
        <stp/>
        <stp>BDH|6836811064438819240</stp>
        <tr r="D23" s="24"/>
      </tp>
    </main>
    <main first="bloomberg.rtd">
      <tp t="s">
        <v>#N/A N/A</v>
        <stp/>
        <stp>##V3_BDPV12</stp>
        <stp>XS2447542874 Corp</stp>
        <stp>SPREAD_TO_TSY_ISSUE</stp>
        <stp>[1.Weekly Download.xlsm]Coded!R112C26</stp>
        <tr r="Z112" s="14"/>
      </tp>
      <tp t="s">
        <v>#N/A Field Not Applicable</v>
        <stp/>
        <stp>##V3_BDPV12</stp>
        <stp>XS2262084374 Corp</stp>
        <stp>FLT_SPREAD</stp>
        <stp>[1.Weekly Download.xlsm]Coded!R260C28</stp>
        <tr r="AB260" s="14"/>
      </tp>
      <tp>
        <v>500000000</v>
        <stp/>
        <stp>##V3_BDPV12</stp>
        <stp>XS2208864418 Corp</stp>
        <stp>AMT_ISSUED</stp>
        <stp>[1.Weekly Download.xlsm]Coded!R292C53</stp>
        <tr r="BA292" s="14"/>
        <tr r="BA292" s="14"/>
      </tp>
    </main>
    <main first="bofaddin.rtdserver">
      <tp t="s">
        <v>#N/A N/A</v>
        <stp/>
        <stp>BDS|6712513052052109638</stp>
        <tr r="AS179" s="14"/>
      </tp>
      <tp t="s">
        <v>#N/A N/A</v>
        <stp/>
        <stp>BDS|3312063525570350351</stp>
        <tr r="AL262" s="14"/>
        <tr r="F262" s="14"/>
      </tp>
      <tp t="s">
        <v>#N/A N/A</v>
        <stp/>
        <stp>BDS|9058596688540736604</stp>
        <tr r="AS286" s="14"/>
      </tp>
      <tp t="s">
        <v>#N/A N/A</v>
        <stp/>
        <stp>BDS|3306667497437716935</stp>
        <tr r="AL55" s="14"/>
        <tr r="F55" s="14"/>
      </tp>
    </main>
    <main first="bloomberg.rtd">
      <tp t="s">
        <v>#N/A Field Not Applicable</v>
        <stp/>
        <stp>##V3_BDPV12</stp>
        <stp>XS2310752758 Corp</stp>
        <stp>FLT_SPREAD</stp>
        <stp>[1.Weekly Download.xlsm]Coded!R237C28</stp>
        <tr r="AB237" s="14"/>
      </tp>
      <tp>
        <v>200000000</v>
        <stp/>
        <stp>##V3_BDPV12</stp>
        <stp>XS2364590716 Corp</stp>
        <stp>AMT_ISSUED</stp>
        <stp>[1.Weekly Download.xlsm]Coded!R173C53</stp>
        <tr r="BA173" s="14"/>
        <tr r="BA173" s="14"/>
      </tp>
    </main>
    <main first="bofaddin.rtdserver">
      <tp t="s">
        <v>#N/A N/A</v>
        <stp/>
        <stp>BDH|4654631573541385627</stp>
        <tr r="D27" s="24"/>
      </tp>
    </main>
    <main first="bloomberg.rtd">
      <tp t="s">
        <v>#N/A Field Not Applicable</v>
        <stp/>
        <stp>##V3_BDPV12</stp>
        <stp>XS2417332389 Corp</stp>
        <stp>FLT_SPREAD</stp>
        <stp>[1.Weekly Download.xlsm]Coded!R125C28</stp>
        <tr r="AB125" s="14"/>
      </tp>
      <tp>
        <v>100000000</v>
        <stp/>
        <stp>##V3_BDPV12</stp>
        <stp>XS2368463779 Corp</stp>
        <stp>AMT_ISSUED</stp>
        <stp>[1.Weekly Download.xlsm]Coded!R177C53</stp>
        <tr r="BA177" s="14"/>
        <tr r="BA177" s="14"/>
      </tp>
      <tp t="s">
        <v>#N/A Field Not Applicable</v>
        <stp/>
        <stp>##V3_BDPV12</stp>
        <stp>XS2265797535 Corp</stp>
        <stp>FLT_SPREAD</stp>
        <stp>[1.Weekly Download.xlsm]Coded!R265C28</stp>
        <tr r="AB265" s="14"/>
      </tp>
      <tp>
        <v>679.6</v>
        <stp/>
        <stp>##V3_BDPV12</stp>
        <stp>XS2371895074 Corp</stp>
        <stp>FLT_SPREAD</stp>
        <stp>[1.Weekly Download.xlsm]Coded!R168C28</stp>
        <tr r="AB168" s="14"/>
        <tr r="AB168" s="14"/>
      </tp>
      <tp t="s">
        <v>#N/A Field Not Applicable</v>
        <stp/>
        <stp>##V3_BDPV12</stp>
        <stp>XS2281349618 Corp</stp>
        <stp>FLT_SPREAD</stp>
        <stp>[1.Weekly Download.xlsm]Coded!R262C28</stp>
        <tr r="AB262" s="14"/>
      </tp>
    </main>
    <main first="bofaddin.rtdserver">
      <tp t="s">
        <v>#N/A N/A</v>
        <stp/>
        <stp>BDS|1586326163172556443</stp>
        <tr r="AS155" s="14"/>
      </tp>
      <tp t="s">
        <v>#N/A N/A</v>
        <stp/>
        <stp>BDS|5655338546093280344</stp>
        <tr r="AL304" s="14"/>
        <tr r="AL304" s="14"/>
        <tr r="F304" s="14"/>
        <tr r="F304" s="14"/>
      </tp>
      <tp t="s">
        <v>#N/A N/A</v>
        <stp/>
        <stp>BDS|9077530143613106944</stp>
        <tr r="AS66" s="14"/>
      </tp>
    </main>
    <main first="bloomberg.rtd">
      <tp t="s">
        <v>N</v>
        <stp/>
        <stp>##V3_BDPV12</stp>
        <stp>XS2584378025 Corp</stp>
        <stp>GREEN_BOND_LOAN_INDICATOR</stp>
        <stp>[1.Weekly Download.xlsm]Coded!R63C55</stp>
        <tr r="BC63" s="14"/>
        <tr r="BC63" s="14"/>
      </tp>
      <tp t="s">
        <v>N</v>
        <stp/>
        <stp>##V3_BDPV12</stp>
        <stp>XS2671493562 Corp</stp>
        <stp>GREEN_BOND_LOAN_INDICATOR</stp>
        <stp>[1.Weekly Download.xlsm]Coded!R12C55</stp>
        <tr r="BC12" s="14"/>
        <tr r="BC12" s="14"/>
      </tp>
      <tp t="s">
        <v>Y</v>
        <stp/>
        <stp>##V3_BDPV12</stp>
        <stp>XS2673392796 Corp</stp>
        <stp>GREEN_BOND_LOAN_INDICATOR</stp>
        <stp>[1.Weekly Download.xlsm]Coded!R14C55</stp>
        <tr r="BC14" s="14"/>
        <tr r="BC14" s="14"/>
      </tp>
      <tp t="s">
        <v>#N/A N/A</v>
        <stp/>
        <stp>##V3_BDPV12</stp>
        <stp>BCMZ HK Equity</stp>
        <stp>EQY_PRIM_SECURITY_PRIM_EXCH</stp>
        <stp>[1.Weekly Download.xlsm]Coded!R14C35</stp>
        <tr r="AI14" s="14"/>
      </tp>
      <tp t="s">
        <v>#N/A N/A</v>
        <stp/>
        <stp>##V3_BDPV12</stp>
        <stp>BCMZ HK Equity</stp>
        <stp>EQY_PRIM_SECURITY_PRIM_EXCH</stp>
        <stp>[1.Weekly Download.xlsm]Coded!R63C35</stp>
        <tr r="AI63" s="14"/>
      </tp>
      <tp t="s">
        <v>#N/A N/A</v>
        <stp/>
        <stp>##V3_BDPV12</stp>
        <stp>BCMZ HK Equity</stp>
        <stp>EQY_PRIM_SECURITY_PRIM_EXCH</stp>
        <stp>[1.Weekly Download.xlsm]Coded!R78C35</stp>
        <tr r="AI78" s="14"/>
      </tp>
      <tp t="s">
        <v>#N/A Field Not Applicable</v>
        <stp/>
        <stp>##V3_BDPV12</stp>
        <stp>HK0000814258 Corp</stp>
        <stp>GUARANTOR_EQY_TICKER</stp>
        <stp>[1.Weekly Download.xlsm]Coded!R113C18</stp>
        <tr r="R113" s="14"/>
        <tr r="R113" s="14"/>
        <tr r="R113" s="14"/>
      </tp>
      <tp t="s">
        <v>#N/A N/A</v>
        <stp/>
        <stp>##V3_BDPV12</stp>
        <stp>US056752AV05 Corp</stp>
        <stp>GUARANTOR</stp>
        <stp>[1.Weekly Download.xlsm]Coded!R164C5</stp>
        <tr r="E164" s="14"/>
      </tp>
      <tp t="s">
        <v>#N/A N/A</v>
        <stp/>
        <stp>##V3_BDPV12</stp>
        <stp>39970448 CompanyID</stp>
        <stp>RTG_MDY_LC_CURR_ISSUER_RATING</stp>
        <stp>[1.Weekly Download.xlsm]Coded!R142C40</stp>
        <tr r="AN142" s="14"/>
        <tr r="AN142" s="14"/>
      </tp>
      <tp>
        <v>800000000</v>
        <stp/>
        <stp>##V3_BDPV12</stp>
        <stp>USY77108AD33 Corp</stp>
        <stp>AMT_ISSUED</stp>
        <stp>[1.Weekly Download.xlsm]Coded!R183C53</stp>
        <tr r="BA183" s="14"/>
        <tr r="BA183" s="14"/>
      </tp>
      <tp t="s">
        <v>#N/A N/A</v>
        <stp/>
        <stp>##V3_BDPV12</stp>
        <stp>XS2487328499 Corp</stp>
        <stp>GUARANTOR_NAME</stp>
        <stp>[1.Weekly Download.xlsm]Coded!R93C44</stp>
        <tr r="AR93" s="14"/>
      </tp>
      <tp>
        <v>100</v>
        <stp/>
        <stp>##V3_BDPV12</stp>
        <stp>XS2526839092 Corp</stp>
        <stp>ISSUE_PX</stp>
        <stp>[1.Weekly Download.xlsm]Coded!R61C54</stp>
        <tr r="BB61" s="14"/>
        <tr r="BB61" s="14"/>
      </tp>
      <tp t="s">
        <v>#N/A N/A</v>
        <stp/>
        <stp>##V3_BDPV12</stp>
        <stp>XS2549299480 Corp</stp>
        <stp>GUARANTOR_NAME</stp>
        <stp>[1.Weekly Download.xlsm]Coded!R80C44</stp>
        <tr r="AR80" s="14"/>
      </tp>
      <tp t="s">
        <v>#N/A N/A</v>
        <stp/>
        <stp>##V3_BDPV12</stp>
        <stp>XS2597408512 Corp</stp>
        <stp>FLOATER_FORMULA</stp>
        <stp>[1.Weekly Download.xlsm]Coded!R49C30</stp>
        <tr r="AD49" s="14"/>
      </tp>
      <tp t="s">
        <v>#N/A N/A</v>
        <stp/>
        <stp>##V3_BDPV12</stp>
        <stp>XS2499222771 Corp</stp>
        <stp>RTG_MDY_LT_CORP_FAMILY</stp>
        <stp>[1.Weekly Download.xlsm]Coded!R95C14</stp>
        <tr r="N95" s="14"/>
      </tp>
      <tp t="s">
        <v>#N/A N/A</v>
        <stp/>
        <stp>##V3_BDPV12</stp>
        <stp>XS2597408512 Corp</stp>
        <stp>RTG_MDY_LT_CORP_FAMILY</stp>
        <stp>[1.Weekly Download.xlsm]Coded!R49C14</stp>
        <tr r="N49" s="14"/>
      </tp>
      <tp t="s">
        <v>#N/A N/A</v>
        <stp/>
        <stp>##V3_BDPV12</stp>
        <stp>XS2573678435 Corp</stp>
        <stp>RTG_MDY_LT_CORP_FAMILY</stp>
        <stp>[1.Weekly Download.xlsm]Coded!R57C14</stp>
        <tr r="N57" s="14"/>
      </tp>
      <tp t="s">
        <v>#N/A N/A</v>
        <stp/>
        <stp>##V3_BDPV12</stp>
        <stp>XS2584378025 Corp</stp>
        <stp>FLOATER_FORMULA</stp>
        <stp>[1.Weekly Download.xlsm]Coded!R63C30</stp>
        <tr r="AD63" s="14"/>
      </tp>
      <tp t="s">
        <v>24/2/2026</v>
        <stp/>
        <stp>##V3_BDPV12</stp>
        <stp>XS2589270953 Corp</stp>
        <stp>MATURITY</stp>
        <stp>[1.Weekly Download.xlsm]Coded!R62C48</stp>
        <tr r="AV62" s="14"/>
        <tr r="AV62" s="14"/>
        <tr r="AV62" s="14"/>
      </tp>
      <tp>
        <v>100</v>
        <stp/>
        <stp>##V3_BDPV12</stp>
        <stp>XS2634238526 Corp</stp>
        <stp>ISSUE_PX</stp>
        <stp>[1.Weekly Download.xlsm]Coded!R32C54</stp>
        <tr r="BB32" s="14"/>
        <tr r="BB32" s="14"/>
      </tp>
      <tp>
        <v>100</v>
        <stp/>
        <stp>##V3_BDPV12</stp>
        <stp>XS2634238526 Corp</stp>
        <stp>ISSUE_PX</stp>
        <stp>[1.Weekly Download.xlsm]Coded!R31C54</stp>
        <tr r="BB31" s="14"/>
        <tr r="BB31" s="14"/>
      </tp>
      <tp t="s">
        <v>#N/A N/A</v>
        <stp/>
        <stp>##V3_BDPV12</stp>
        <stp>XS2673392796 Corp</stp>
        <stp>GUARANTOR_NAME</stp>
        <stp>[1.Weekly Download.xlsm]Coded!R14C44</stp>
        <tr r="AR14" s="14"/>
      </tp>
      <tp t="s">
        <v>#N/A N/A</v>
        <stp/>
        <stp>##V3_BDPV12</stp>
        <stp>XS2641625137 Corp</stp>
        <stp>RTG_MDY_LT_CORP_FAMILY</stp>
        <stp>[1.Weekly Download.xlsm]Coded!R30C14</stp>
        <tr r="N30" s="14"/>
      </tp>
      <tp t="s">
        <v>#N/A N/A</v>
        <stp/>
        <stp>##V3_BDPV12</stp>
        <stp>XS2499222771 Corp</stp>
        <stp>FLOATER_FORMULA</stp>
        <stp>[1.Weekly Download.xlsm]Coded!R95C30</stp>
        <tr r="AD95" s="14"/>
      </tp>
      <tp t="s">
        <v>#N/A N/A</v>
        <stp/>
        <stp>##V3_BDPV12</stp>
        <stp>XS2656498313 Corp</stp>
        <stp>RTG_MDY_LT_CORP_FAMILY</stp>
        <stp>[1.Weekly Download.xlsm]Coded!R19C14</stp>
        <tr r="N19" s="14"/>
      </tp>
      <tp>
        <v>99.581000000000003</v>
        <stp/>
        <stp>##V3_BDPV12</stp>
        <stp>XS2499222771 Corp</stp>
        <stp>ISSUE_PX</stp>
        <stp>[1.Weekly Download.xlsm]Coded!R95C54</stp>
        <tr r="BB95" s="14"/>
        <tr r="BB95" s="14"/>
      </tp>
      <tp t="s">
        <v>11/4/2026</v>
        <stp/>
        <stp>##V3_BDPV12</stp>
        <stp>XS2599011116 Corp</stp>
        <stp>MATURITY</stp>
        <stp>[1.Weekly Download.xlsm]Coded!R51C48</stp>
        <tr r="AV51" s="14"/>
        <tr r="AV51" s="14"/>
        <tr r="AV51" s="14"/>
      </tp>
      <tp t="s">
        <v>#N/A N/A</v>
        <stp/>
        <stp>##V3_BDPV12</stp>
        <stp>XS2463439690 Corp</stp>
        <stp>FLOATER_FORMULA</stp>
        <stp>[1.Weekly Download.xlsm]Coded!R99C30</stp>
        <tr r="AD99" s="14"/>
      </tp>
      <tp t="s">
        <v>#N/A N/A</v>
        <stp/>
        <stp>##V3_BDPV12</stp>
        <stp>XS2573678435 Corp</stp>
        <stp>FLOATER_FORMULA</stp>
        <stp>[1.Weekly Download.xlsm]Coded!R57C30</stp>
        <tr r="AD57" s="14"/>
      </tp>
      <tp t="s">
        <v>N</v>
        <stp/>
        <stp>##V3_BDPV12</stp>
        <stp>XS2589270953 Corp</stp>
        <stp>SUSTAINABILITY_BOND_IND</stp>
        <stp>[1.Weekly Download.xlsm]Coded!R62C56</stp>
        <tr r="BD62" s="14"/>
        <tr r="BD62" s="14"/>
      </tp>
      <tp t="s">
        <v>Haitong Securities Co Ltd</v>
        <stp/>
        <stp>##V3_BDPV12</stp>
        <stp>HK0000921111 Corp</stp>
        <stp>GUARANTOR_NAME</stp>
        <stp>[1.Weekly Download.xlsm]Coded!R41C44</stp>
        <tr r="AR41" s="14"/>
        <tr r="AR41" s="14"/>
      </tp>
      <tp t="s">
        <v>#N/A N/A</v>
        <stp/>
        <stp>##V3_BDPV12</stp>
        <stp>G238084 Corp</stp>
        <stp>GUARANTOR</stp>
        <stp>[1.Weekly Download.xlsm]Coded!R45C5</stp>
        <tr r="E45" s="14"/>
      </tp>
      <tp t="s">
        <v>#N/A N/A</v>
        <stp/>
        <stp>##V3_BDPV12</stp>
        <stp>XS2543377068 Corp</stp>
        <stp>RTG_MDY_LT_CORP_FAMILY</stp>
        <stp>[1.Weekly Download.xlsm]Coded!R82C14</stp>
        <tr r="N82" s="14"/>
      </tp>
      <tp t="s">
        <v>#N/A N/A</v>
        <stp/>
        <stp>##V3_BDPV12</stp>
        <stp>G238047 Corp</stp>
        <stp>GUARANTOR</stp>
        <stp>[1.Weekly Download.xlsm]Coded!R55C5</stp>
        <tr r="E55" s="14"/>
      </tp>
      <tp t="s">
        <v>#N/A N/A</v>
        <stp/>
        <stp>##V3_BDPV12</stp>
        <stp>G228068 Corp</stp>
        <stp>GUARANTOR</stp>
        <stp>[1.Weekly Download.xlsm]Coded!R75C5</stp>
        <tr r="E75" s="14"/>
      </tp>
      <tp t="s">
        <v>#N/A N/A</v>
        <stp/>
        <stp>##V3_BDPV12</stp>
        <stp>XS2663498314 Corp</stp>
        <stp>RTG_MDY_LT_CORP_FAMILY</stp>
        <stp>[1.Weekly Download.xlsm]Coded!R20C14</stp>
        <tr r="N20" s="14"/>
      </tp>
      <tp t="s">
        <v>14/7/2021</v>
        <stp/>
        <stp>##V3_BDPV12</stp>
        <stp>USY77108AF80 Corp</stp>
        <stp>INT_ACC_DT</stp>
        <stp>[1.Weekly Download.xlsm]Coded!R182C47</stp>
        <tr r="AU182" s="14"/>
        <tr r="AU182" s="14"/>
        <tr r="AU182" s="14"/>
      </tp>
      <tp t="s">
        <v>N</v>
        <stp/>
        <stp>##V3_BDPV12</stp>
        <stp>XS2623522930 Corp</stp>
        <stp>FLOATER</stp>
        <stp>[1.Weekly Download.xlsm]Coded!R38C29</stp>
        <tr r="AC38" s="14"/>
        <tr r="AC38" s="14"/>
      </tp>
      <tp t="s">
        <v>N</v>
        <stp/>
        <stp>##V3_BDPV12</stp>
        <stp>XS2665495391 Corp</stp>
        <stp>SOCIAL_BOND_IND</stp>
        <stp>[1.Weekly Download.xlsm]Coded!R18C57</stp>
        <tr r="BE18" s="14"/>
        <tr r="BE18" s="14"/>
      </tp>
      <tp t="s">
        <v>N</v>
        <stp/>
        <stp>##V3_BDPV12</stp>
        <stp>XS2537427473 Corp</stp>
        <stp>FLOATER</stp>
        <stp>[1.Weekly Download.xlsm]Coded!R85C29</stp>
        <tr r="AC85" s="14"/>
        <tr r="AC85" s="14"/>
      </tp>
      <tp t="s">
        <v>#N/A N/A</v>
        <stp/>
        <stp>##V3_BDPV12</stp>
        <stp>XS2487638764 Corp</stp>
        <stp>RTG_MDY_ISSUER</stp>
        <stp>[1.Weekly Download.xlsm]Coded!R96C11</stp>
        <tr r="K96" s="14"/>
      </tp>
      <tp t="s">
        <v>#N/A N/A</v>
        <stp/>
        <stp>##V3_BDPV12</stp>
        <stp>XS2634238526 Corp</stp>
        <stp>RTG_MDY_ISSUER</stp>
        <stp>[1.Weekly Download.xlsm]Coded!R31C11</stp>
        <tr r="K31" s="14"/>
      </tp>
      <tp t="s">
        <v>#N/A N/A</v>
        <stp/>
        <stp>##V3_BDPV12</stp>
        <stp>XS2634238526 Corp</stp>
        <stp>RTG_MDY_ISSUER</stp>
        <stp>[1.Weekly Download.xlsm]Coded!R32C11</stp>
        <tr r="K32" s="14"/>
      </tp>
      <tp t="s">
        <v>N</v>
        <stp/>
        <stp>##V3_BDPV12</stp>
        <stp>XS2526839092 Corp</stp>
        <stp>FLOATER</stp>
        <stp>[1.Weekly Download.xlsm]Coded!R61C29</stp>
        <tr r="AC61" s="14"/>
        <tr r="AC61" s="14"/>
      </tp>
      <tp t="s">
        <v>Y</v>
        <stp/>
        <stp>##V3_BDPV12</stp>
        <stp>XS2677539541 Corp</stp>
        <stp>FLOATER</stp>
        <stp>[1.Weekly Download.xlsm]Coded!R11C29</stp>
        <tr r="AC11" s="14"/>
        <tr r="AC11" s="14"/>
      </tp>
      <tp t="s">
        <v>Caa2</v>
        <stp/>
        <stp>##V3_BDPV12</stp>
        <stp>XS2346930428 Corp</stp>
        <stp>RTG_MOODY_LONG_TERM</stp>
        <stp>[1.Weekly Download.xlsm]Coded!R205C13</stp>
        <tr r="M205" s="14"/>
        <tr r="M205" s="14"/>
      </tp>
      <tp t="s">
        <v>A3</v>
        <stp/>
        <stp>##V3_BDPV12</stp>
        <stp>XS2123956091 Corp</stp>
        <stp>RTG_MOODY_LONG_TERM</stp>
        <stp>[1.Weekly Download.xlsm]Coded!R309C13</stp>
        <tr r="M309" s="14"/>
        <tr r="M309" s="14"/>
      </tp>
      <tp t="s">
        <v>#N/A N/A</v>
        <stp/>
        <stp>##V3_BDPV12</stp>
        <stp>XS2270463255 Corp</stp>
        <stp>RTG_MOODY_LONG_TERM</stp>
        <stp>[1.Weekly Download.xlsm]Coded!R247C13</stp>
        <tr r="M247" s="14"/>
      </tp>
      <tp t="s">
        <v>#N/A N/A</v>
        <stp/>
        <stp>##V3_BDPV12</stp>
        <stp>XS2243890196 Corp</stp>
        <stp>RTG_MOODY_LONG_TERM</stp>
        <stp>[1.Weekly Download.xlsm]Coded!R273C13</stp>
        <tr r="M273" s="14"/>
      </tp>
      <tp t="s">
        <v>#N/A N/A</v>
        <stp/>
        <stp>##V3_BDPV12</stp>
        <stp>XS2277613423 Corp</stp>
        <stp>RTG_MOODY_LONG_TERM</stp>
        <stp>[1.Weekly Download.xlsm]Coded!R253C13</stp>
        <tr r="M253" s="14"/>
      </tp>
      <tp t="s">
        <v>#N/A N/A</v>
        <stp/>
        <stp>##V3_BDPV12</stp>
        <stp>XS2280638607 Corp</stp>
        <stp>RTG_SP_LT_FC_ISSUER_CREDIT</stp>
        <stp>[1.Weekly Download.xlsm]Coded!R259C15</stp>
        <tr r="O259" s="14"/>
      </tp>
      <tp t="s">
        <v>#N/A N/A</v>
        <stp/>
        <stp>##V3_BDPV12</stp>
        <stp>XS2278537787 Corp</stp>
        <stp>RTG_SP_LT_FC_ISSUER_CREDIT</stp>
        <stp>[1.Weekly Download.xlsm]Coded!R239C15</stp>
        <tr r="O239" s="14"/>
      </tp>
      <tp t="s">
        <v>#N/A N/A</v>
        <stp/>
        <stp>##V3_BDPV12</stp>
        <stp>XS2400120650 Corp</stp>
        <stp>RTG_SP_LT_FC_ISSUER_CREDIT</stp>
        <stp>[1.Weekly Download.xlsm]Coded!R133C15</stp>
        <tr r="O133" s="14"/>
      </tp>
      <tp t="s">
        <v>#N/A N/A</v>
        <stp/>
        <stp>##V3_BDPV12</stp>
        <stp>XS2339960093 Corp</stp>
        <stp>RTG_SP_LT_FC_ISSUER_CREDIT</stp>
        <stp>[1.Weekly Download.xlsm]Coded!R212C15</stp>
        <tr r="O212" s="14"/>
      </tp>
      <tp t="s">
        <v>Baa1 (hyb)</v>
        <stp/>
        <stp>##V3_BDPV12</stp>
        <stp>XS2471903331 Corp</stp>
        <stp>RTG_MOODY_LONG_TERM</stp>
        <stp>[1.Weekly Download.xlsm]Coded!R100C13</stp>
        <tr r="M100" s="14"/>
        <tr r="M100" s="14"/>
      </tp>
      <tp t="s">
        <v>#N/A N/A</v>
        <stp/>
        <stp>##V3_BDPV12</stp>
        <stp>XS2403224129 Corp</stp>
        <stp>RTG_MOODY_LONG_TERM</stp>
        <stp>[1.Weekly Download.xlsm]Coded!R137C13</stp>
        <tr r="M137" s="14"/>
      </tp>
      <tp t="s">
        <v>Ca</v>
        <stp/>
        <stp>##V3_BDPV12</stp>
        <stp>XS2348280962 Corp</stp>
        <stp>RTG_MOODY_LONG_TERM</stp>
        <stp>[1.Weekly Download.xlsm]Coded!R206C13</stp>
        <tr r="M206" s="14"/>
        <tr r="M206" s="14"/>
      </tp>
      <tp t="s">
        <v>BBB+</v>
        <stp/>
        <stp>##V3_BDPV12</stp>
        <stp>XS2349205455 Corp</stp>
        <stp>RTG_SP_LT_FC_ISSUER_CREDIT</stp>
        <stp>[1.Weekly Download.xlsm]Coded!R197C15</stp>
        <tr r="O197" s="14"/>
        <tr r="O197" s="14"/>
      </tp>
      <tp t="s">
        <v>27/4/2021</v>
        <stp/>
        <stp>##V3_BDPV12</stp>
        <stp>XS2325858038 Corp</stp>
        <stp>INT_ACC_DT</stp>
        <stp>[1.Weekly Download.xlsm]Coded!R226C47</stp>
        <tr r="AU226" s="14"/>
        <tr r="AU226" s="14"/>
        <tr r="AU226" s="14"/>
      </tp>
      <tp t="s">
        <v>#N/A N/A</v>
        <stp/>
        <stp>##V3_BDPV12</stp>
        <stp>XS2460522555 Corp</stp>
        <stp>RTG_MOODY_LONG_TERM</stp>
        <stp>[1.Weekly Download.xlsm]Coded!R108C13</stp>
        <tr r="M108" s="14"/>
      </tp>
      <tp t="s">
        <v>#N/A N/A</v>
        <stp/>
        <stp>##V3_BDPV12</stp>
        <stp>XS2110675860 Corp</stp>
        <stp>RTG_SP_LT_FC_ISSUER_CREDIT</stp>
        <stp>[1.Weekly Download.xlsm]Coded!R312C15</stp>
        <tr r="O312" s="14"/>
      </tp>
      <tp t="s">
        <v>#N/A N/A</v>
        <stp/>
        <stp>##V3_BDPV12</stp>
        <stp>XS2418777285 Corp</stp>
        <stp>RTG_SP_LT_FC_ISSUER_CREDIT</stp>
        <stp>[1.Weekly Download.xlsm]Coded!R126C15</stp>
        <tr r="O126" s="14"/>
      </tp>
      <tp t="s">
        <v>#N/A N/A</v>
        <stp/>
        <stp>##V3_BDPV12</stp>
        <stp>XS2211674143 Corp</stp>
        <stp>RTG_SP_LT_FC_ISSUER_CREDIT</stp>
        <stp>[1.Weekly Download.xlsm]Coded!R284C15</stp>
        <tr r="O284" s="14"/>
      </tp>
      <tp t="s">
        <v>#N/A N/A</v>
        <stp/>
        <stp>##V3_BDPV12</stp>
        <stp>XS2371893533 Corp</stp>
        <stp>RTG_MOODY_LONG_TERM</stp>
        <stp>[1.Weekly Download.xlsm]Coded!R172C13</stp>
        <tr r="M172" s="14"/>
      </tp>
      <tp t="s">
        <v>Baa1</v>
        <stp/>
        <stp>##V3_BDPV12</stp>
        <stp>XS2416645203 Corp</stp>
        <stp>RTG_MOODY_LONG_TERM</stp>
        <stp>[1.Weekly Download.xlsm]Coded!R123C13</stp>
        <tr r="M123" s="14"/>
        <tr r="M123" s="14"/>
      </tp>
      <tp t="s">
        <v>#N/A N/A</v>
        <stp/>
        <stp>##V3_BDPV12</stp>
        <stp>XS2407007942 Corp</stp>
        <stp>RTG_SP_LT_FC_ISSUER_CREDIT</stp>
        <stp>[1.Weekly Download.xlsm]Coded!R131C15</stp>
        <tr r="O131" s="14"/>
      </tp>
      <tp t="s">
        <v>#N/A N/A</v>
        <stp/>
        <stp>##V3_BDPV12</stp>
        <stp>XS2332497697 Corp</stp>
        <stp>RTG_MOODY_LONG_TERM</stp>
        <stp>[1.Weekly Download.xlsm]Coded!R209C13</stp>
        <tr r="M209" s="14"/>
      </tp>
      <tp t="s">
        <v>#N/A N/A</v>
        <stp/>
        <stp>##V3_BDPV12</stp>
        <stp>XS2357111090 Corp</stp>
        <stp>RTG_MOODY_LONG_TERM</stp>
        <stp>[1.Weekly Download.xlsm]Coded!R171C13</stp>
        <tr r="M171" s="14"/>
      </tp>
      <tp t="s">
        <v>#N/A N/A</v>
        <stp/>
        <stp>##V3_BDPV12</stp>
        <stp>XS2364642293 Corp</stp>
        <stp>RTG_MOODY_LONG_TERM</stp>
        <stp>[1.Weekly Download.xlsm]Coded!R167C13</stp>
        <tr r="M167" s="14"/>
      </tp>
      <tp t="s">
        <v>#N/A N/A</v>
        <stp/>
        <stp>##V3_BDPV12</stp>
        <stp>XS2456820690 Corp</stp>
        <stp>RTG_SP_LT_FC_ISSUER_CREDIT</stp>
        <stp>[1.Weekly Download.xlsm]Coded!R110C15</stp>
        <tr r="O110" s="14"/>
      </tp>
      <tp t="s">
        <v>A-</v>
        <stp/>
        <stp>##V3_BDPV12</stp>
        <stp>XS2123955952 Corp</stp>
        <stp>RTG_SP_LT_FC_ISSUER_CREDIT</stp>
        <stp>[1.Weekly Download.xlsm]Coded!R310C15</stp>
        <tr r="O310" s="14"/>
        <tr r="O310" s="14"/>
      </tp>
      <tp t="s">
        <v>#N/A Invalid Security</v>
        <stp/>
        <stp>##V3_BDPV12</stp>
        <stp xml:space="preserve"> CompanyID</stp>
        <stp>NAME</stp>
        <stp>[1.Weekly Download.xlsm]Coded!R8C39</stp>
        <tr r="AM8" s="14"/>
      </tp>
      <tp t="s">
        <v>#N/A Invalid Security</v>
        <stp/>
        <stp>##V3_BDPV12</stp>
        <stp xml:space="preserve"> CompanyID</stp>
        <stp>NAME</stp>
        <stp>[1.Weekly Download.xlsm]Coded!R9C39</stp>
        <tr r="AM9" s="14"/>
      </tp>
      <tp t="s">
        <v>#N/A Invalid Security</v>
        <stp/>
        <stp>##V3_BDPV12</stp>
        <stp xml:space="preserve"> CompanyID</stp>
        <stp>NAME</stp>
        <stp>[1.Weekly Download.xlsm]Coded!R3C39</stp>
        <tr r="AM3" s="14"/>
      </tp>
      <tp t="s">
        <v>#N/A Invalid Security</v>
        <stp/>
        <stp>##V3_BDPV12</stp>
        <stp xml:space="preserve"> CompanyID</stp>
        <stp>NAME</stp>
        <stp>[1.Weekly Download.xlsm]Coded!R4C39</stp>
        <tr r="AM4" s="14"/>
      </tp>
      <tp t="s">
        <v>#N/A Invalid Security</v>
        <stp/>
        <stp>##V3_BDPV12</stp>
        <stp xml:space="preserve"> CompanyID</stp>
        <stp>NAME</stp>
        <stp>[1.Weekly Download.xlsm]Coded!R5C39</stp>
        <tr r="AM5" s="14"/>
      </tp>
      <tp t="s">
        <v>#N/A Invalid Security</v>
        <stp/>
        <stp>##V3_BDPV12</stp>
        <stp xml:space="preserve"> CompanyID</stp>
        <stp>NAME</stp>
        <stp>[1.Weekly Download.xlsm]Coded!R6C39</stp>
        <tr r="AM6" s="14"/>
      </tp>
      <tp t="s">
        <v>#N/A Invalid Security</v>
        <stp/>
        <stp>##V3_BDPV12</stp>
        <stp xml:space="preserve"> CompanyID</stp>
        <stp>NAME</stp>
        <stp>[1.Weekly Download.xlsm]Coded!R7C39</stp>
        <tr r="AM7" s="14"/>
      </tp>
      <tp t="s">
        <v>#N/A N/A</v>
        <stp/>
        <stp>##V3_BDPV12</stp>
        <stp>XS2094050593 Corp</stp>
        <stp>RTG_SP_LT_FC_ISSUER_CREDIT</stp>
        <stp>[1.Weekly Download.xlsm]Coded!R278C15</stp>
        <tr r="O278" s="14"/>
      </tp>
      <tp t="s">
        <v>12/1/2021</v>
        <stp/>
        <stp>##V3_BDPV12</stp>
        <stp>XS2281349618 Corp</stp>
        <stp>INT_ACC_DT</stp>
        <stp>[1.Weekly Download.xlsm]Coded!R262C47</stp>
        <tr r="AU262" s="14"/>
        <tr r="AU262" s="14"/>
        <tr r="AU262" s="14"/>
      </tp>
      <tp t="s">
        <v>#N/A N/A</v>
        <stp/>
        <stp>##V3_BDPV12</stp>
        <stp>XS2206849460 Corp</stp>
        <stp>RTG_SP_LT_FC_ISSUER_CREDIT</stp>
        <stp>[1.Weekly Download.xlsm]Coded!R289C15</stp>
        <tr r="O289" s="14"/>
      </tp>
      <tp t="s">
        <v>18/8/2021</v>
        <stp/>
        <stp>##V3_BDPV12</stp>
        <stp>XS2371895074 Corp</stp>
        <stp>INT_ACC_DT</stp>
        <stp>[1.Weekly Download.xlsm]Coded!R168C47</stp>
        <tr r="AU168" s="14"/>
        <tr r="AU168" s="14"/>
        <tr r="AU168" s="14"/>
      </tp>
      <tp t="s">
        <v>14/12/2020</v>
        <stp/>
        <stp>##V3_BDPV12</stp>
        <stp>XS2265797535 Corp</stp>
        <stp>INT_ACC_DT</stp>
        <stp>[1.Weekly Download.xlsm]Coded!R265C47</stp>
        <tr r="AU265" s="14"/>
        <tr r="AU265" s="14"/>
        <tr r="AU265" s="14"/>
      </tp>
      <tp t="s">
        <v>Baa2</v>
        <stp/>
        <stp>##V3_BDPV12</stp>
        <stp>XS2102904864 Corp</stp>
        <stp>RTG_MOODY_LONG_TERM</stp>
        <stp>[1.Weekly Download.xlsm]Coded!R313C13</stp>
        <tr r="M313" s="14"/>
        <tr r="M313" s="14"/>
      </tp>
      <tp t="s">
        <v>#N/A N/A</v>
        <stp/>
        <stp>##V3_BDPV12</stp>
        <stp>XS2385313064 Corp</stp>
        <stp>RTG_SP_LT_FC_ISSUER_CREDIT</stp>
        <stp>[1.Weekly Download.xlsm]Coded!R146C15</stp>
        <tr r="O146" s="14"/>
      </tp>
      <tp t="s">
        <v>#N/A N/A</v>
        <stp/>
        <stp>##V3_BDPV12</stp>
        <stp>600919 CH Equity</stp>
        <stp>RTG_FITCH_LT_ISSUER_DEFAULT</stp>
        <stp>[1.Weekly Download.xlsm]SBLC Bank!R11C8</stp>
        <tr r="H11" s="32"/>
      </tp>
      <tp t="s">
        <v>4/1/2022</v>
        <stp/>
        <stp>##V3_BDPV12</stp>
        <stp>XS2417332389 Corp</stp>
        <stp>INT_ACC_DT</stp>
        <stp>[1.Weekly Download.xlsm]Coded!R125C47</stp>
        <tr r="AU125" s="14"/>
        <tr r="AU125" s="14"/>
        <tr r="AU125" s="14"/>
      </tp>
      <tp t="s">
        <v>#N/A N/A</v>
        <stp/>
        <stp>##V3_BDPV12</stp>
        <stp>XS2385820597 Corp</stp>
        <stp>RTG_SP_LT_FC_ISSUER_CREDIT</stp>
        <stp>[1.Weekly Download.xlsm]Coded!R140C15</stp>
        <tr r="O140" s="14"/>
      </tp>
      <tp t="s">
        <v>30/3/2021</v>
        <stp/>
        <stp>##V3_BDPV12</stp>
        <stp>XS2310752758 Corp</stp>
        <stp>INT_ACC_DT</stp>
        <stp>[1.Weekly Download.xlsm]Coded!R237C47</stp>
        <tr r="AU237" s="14"/>
        <tr r="AU237" s="14"/>
        <tr r="AU237" s="14"/>
      </tp>
      <tp t="s">
        <v>#N/A N/A</v>
        <stp/>
        <stp>##V3_BDPV12</stp>
        <stp>XS2110675860 Corp</stp>
        <stp>RTG_MOODY_LONG_TERM</stp>
        <stp>[1.Weekly Download.xlsm]Coded!R312C13</stp>
        <tr r="M312" s="14"/>
      </tp>
      <tp t="s">
        <v>3/12/2020</v>
        <stp/>
        <stp>##V3_BDPV12</stp>
        <stp>XS2262084374 Corp</stp>
        <stp>INT_ACC_DT</stp>
        <stp>[1.Weekly Download.xlsm]Coded!R260C47</stp>
        <tr r="AU260" s="14"/>
        <tr r="AU260" s="14"/>
        <tr r="AU260" s="14"/>
      </tp>
      <tp t="s">
        <v>#N/A N/A</v>
        <stp/>
        <stp>##V3_BDPV12</stp>
        <stp>XS2143038334 Corp</stp>
        <stp>RTG_SP_LT_FC_ISSUER_CREDIT</stp>
        <stp>[1.Weekly Download.xlsm]Coded!R305C15</stp>
        <tr r="O305" s="14"/>
      </tp>
      <tp t="s">
        <v>#N/A N/A</v>
        <stp/>
        <stp>##V3_BDPV12</stp>
        <stp>XS2347769833 Corp</stp>
        <stp>RTG_SP_LT_FC_ISSUER_CREDIT</stp>
        <stp>[1.Weekly Download.xlsm]Coded!R204C15</stp>
        <tr r="O204" s="14"/>
      </tp>
      <tp t="s">
        <v>#N/A N/A</v>
        <stp/>
        <stp>##V3_BDPV12</stp>
        <stp>XS2208844493 Corp</stp>
        <stp>RTG_MOODY_LONG_TERM</stp>
        <stp>[1.Weekly Download.xlsm]Coded!R287C13</stp>
        <tr r="M287" s="14"/>
      </tp>
      <tp t="s">
        <v>#N/A N/A</v>
        <stp/>
        <stp>##V3_BDPV12</stp>
        <stp>XS2208864418 Corp</stp>
        <stp>RTG_MOODY_LONG_TERM</stp>
        <stp>[1.Weekly Download.xlsm]Coded!R292C13</stp>
        <tr r="M292" s="14"/>
      </tp>
      <tp t="s">
        <v>#N/A N/A</v>
        <stp/>
        <stp>##V3_BDPV12</stp>
        <stp>G2380106 Corp</stp>
        <stp>RTG_MOODY</stp>
        <stp>[1.Weekly Download.xlsm]Coded!R44C8</stp>
        <tr r="H44" s="14"/>
      </tp>
      <tp t="s">
        <v>#N/A N/A</v>
        <stp/>
        <stp>##V3_BDPV12</stp>
        <stp>XS2469032630 Corp</stp>
        <stp>RTG_MOODY_LONG_TERM</stp>
        <stp>[1.Weekly Download.xlsm]Coded!R107C13</stp>
        <tr r="M107" s="14"/>
      </tp>
      <tp t="s">
        <v>#N/A N/A</v>
        <stp/>
        <stp>##V3_BDPV12</stp>
        <stp>G2380152 Corp</stp>
        <stp>RTG_MOODY</stp>
        <stp>[1.Weekly Download.xlsm]Coded!R34C8</stp>
        <tr r="H34" s="14"/>
      </tp>
      <tp t="s">
        <v>#N/A N/A</v>
        <stp/>
        <stp>##V3_BDPV12</stp>
        <stp>XS2403477099 Corp</stp>
        <stp>SPREAD_TO_TSY_ISSUE</stp>
        <stp>[1.Weekly Download.xlsm]Coded!R135C26</stp>
        <tr r="Z135" s="14"/>
      </tp>
      <tp>
        <v>323.2</v>
        <stp/>
        <stp>##V3_BDPV12</stp>
        <stp>XS2397254579 Corp</stp>
        <stp>FLT_SPREAD</stp>
        <stp>[1.Weekly Download.xlsm]Coded!R138C28</stp>
        <tr r="AB138" s="14"/>
        <tr r="AB138" s="14"/>
      </tp>
      <tp>
        <v>200000000</v>
        <stp/>
        <stp>##V3_BDPV12</stp>
        <stp>XS2388293487 Corp</stp>
        <stp>AMT_ISSUED</stp>
        <stp>[1.Weekly Download.xlsm]Coded!R139C53</stp>
        <tr r="BA139" s="14"/>
        <tr r="BA139" s="14"/>
      </tp>
    </main>
    <main first="bofaddin.rtdserver">
      <tp t="s">
        <v>#N/A N/A</v>
        <stp/>
        <stp>BDS|2330024519365635545</stp>
        <tr r="AS295" s="14"/>
      </tp>
      <tp t="s">
        <v>#N/A N/A</v>
        <stp/>
        <stp>BDH|5263343603323673698</stp>
        <tr r="E20" s="24"/>
        <tr r="E20" s="24"/>
      </tp>
    </main>
    <main first="bloomberg.rtd">
      <tp t="s">
        <v>#N/A Field Not Applicable</v>
        <stp/>
        <stp>##V3_BDPV12</stp>
        <stp>XS2381154009 Corp</stp>
        <stp>FLT_SPREAD</stp>
        <stp>[1.Weekly Download.xlsm]Coded!R142C28</stp>
        <tr r="AB142" s="14"/>
      </tp>
      <tp t="s">
        <v>#N/A N/A</v>
        <stp/>
        <stp>##V3_BDPV12</stp>
        <stp>XS2347623626 Corp</stp>
        <stp>SPREAD_TO_TSY_ISSUE</stp>
        <stp>[1.Weekly Download.xlsm]Coded!R166C26</stp>
        <tr r="Z166" s="14"/>
      </tp>
      <tp t="s">
        <v>#N/A N/A</v>
        <stp/>
        <stp>##V3_BDPV12</stp>
        <stp>XS2406547765 Corp</stp>
        <stp>SPREAD_TO_TSY_ISSUE</stp>
        <stp>[1.Weekly Download.xlsm]Coded!R117C26</stp>
        <tr r="Z117" s="14"/>
      </tp>
      <tp t="s">
        <v>#N/A Field Not Applicable</v>
        <stp/>
        <stp>##V3_BDPV12</stp>
        <stp>XS2379598175 Corp</stp>
        <stp>FLT_SPREAD</stp>
        <stp>[1.Weekly Download.xlsm]Coded!R154C28</stp>
        <tr r="AB154" s="14"/>
      </tp>
      <tp t="s">
        <v>#N/A Field Not Applicable</v>
        <stp/>
        <stp>##V3_BDPV12</stp>
        <stp>XS2249848719 Corp</stp>
        <stp>FLT_SPREAD</stp>
        <stp>[1.Weekly Download.xlsm]Coded!R241C28</stp>
        <tr r="AB241" s="14"/>
      </tp>
      <tp t="s">
        <v>#N/A Field Not Applicable</v>
        <stp/>
        <stp>##V3_BDPV12</stp>
        <stp>XS2258259808 Corp</stp>
        <stp>FLT_SPREAD</stp>
        <stp>[1.Weekly Download.xlsm]Coded!R268C28</stp>
        <tr r="AB268" s="14"/>
      </tp>
    </main>
    <main first="bofaddin.rtdserver">
      <tp t="s">
        <v>#N/A N/A</v>
        <stp/>
        <stp>BDS|7831550627541506278</stp>
        <tr r="AS149" s="14"/>
      </tp>
      <tp t="s">
        <v>#N/A N/A</v>
        <stp/>
        <stp>BDS|8832602019539919501</stp>
        <tr r="AL142" s="14"/>
        <tr r="AL142" s="14"/>
        <tr r="F142" s="14"/>
        <tr r="F142" s="14"/>
      </tp>
    </main>
    <main first="bloomberg.rtd">
      <tp t="s">
        <v>#N/A N/A</v>
        <stp/>
        <stp>##V3_BDPV12</stp>
        <stp>XS2429785954 Corp</stp>
        <stp>SPREAD_TO_TSY_ISSUE</stp>
        <stp>[1.Weekly Download.xlsm]Coded!R119C26</stp>
        <tr r="Z119" s="14"/>
      </tp>
      <tp t="s">
        <v>#N/A N/A</v>
        <stp/>
        <stp>##V3_BDPV12</stp>
        <stp>XS2361211191 Corp</stp>
        <stp>SPREAD_TO_TSY_ISSUE</stp>
        <stp>[1.Weekly Download.xlsm]Coded!R145C26</stp>
        <tr r="Z145" s="14"/>
      </tp>
      <tp>
        <v>140</v>
        <stp/>
        <stp>##V3_BDPV12</stp>
        <stp>XS2357352702 Corp</stp>
        <stp>SPREAD_TO_TSY_ISSUE</stp>
        <stp>[1.Weekly Download.xlsm]Coded!R189C26</stp>
        <tr r="Z189" s="14"/>
        <tr r="Z189" s="14"/>
      </tp>
      <tp t="s">
        <v>#N/A N/A</v>
        <stp/>
        <stp>##V3_BDPV12</stp>
        <stp>HK0000732815 Corp</stp>
        <stp>RTG_SP_LT_FC_ISSUER_CREDIT</stp>
        <stp>[1.Weekly Download.xlsm]Coded!R200C15</stp>
        <tr r="O200" s="14"/>
      </tp>
    </main>
    <main first="bofaddin.rtdserver">
      <tp t="s">
        <v>#N/A N/A</v>
        <stp/>
        <stp>BDS|4778485215381636354</stp>
        <tr r="AL243" s="14"/>
        <tr r="F243" s="14"/>
      </tp>
      <tp t="s">
        <v>#N/A N/A</v>
        <stp/>
        <stp>BDS|9895991041132091597</stp>
        <tr r="AL50" s="14"/>
        <tr r="F50" s="14"/>
      </tp>
    </main>
    <main first="bloomberg.rtd">
      <tp t="s">
        <v>#N/A N/A</v>
        <stp/>
        <stp>##V3_BDPV12</stp>
        <stp>XS2206237260 Corp</stp>
        <stp>SPREAD_TO_TSY_ISSUE</stp>
        <stp>[1.Weekly Download.xlsm]Coded!R293C26</stp>
        <tr r="Z293" s="14"/>
      </tp>
      <tp t="s">
        <v>#N/A N/A</v>
        <stp/>
        <stp>##V3_BDPV12</stp>
        <stp>XS2144033078 Corp</stp>
        <stp>SPREAD_TO_TSY_ISSUE</stp>
        <stp>[1.Weekly Download.xlsm]Coded!R300C26</stp>
        <tr r="Z300" s="14"/>
      </tp>
      <tp t="s">
        <v>#N/A N/A</v>
        <stp/>
        <stp>##V3_BDPV12</stp>
        <stp>XS2126415293 Corp</stp>
        <stp>SPREAD_TO_TSY_ISSUE</stp>
        <stp>[1.Weekly Download.xlsm]Coded!R306C26</stp>
        <tr r="Z306" s="14"/>
      </tp>
    </main>
    <main first="bofaddin.rtdserver">
      <tp t="s">
        <v>#N/A N/A</v>
        <stp/>
        <stp>BDS|8043892740964460327</stp>
        <tr r="F123" s="14"/>
        <tr r="F123" s="14"/>
      </tp>
    </main>
    <main first="bloomberg.rtd">
      <tp t="s">
        <v>#N/A N/A</v>
        <stp/>
        <stp>##V3_BDPV12</stp>
        <stp>HK0000744802 Corp</stp>
        <stp>RTG_SP_LT_FC_ISSUER_CREDIT</stp>
        <stp>[1.Weekly Download.xlsm]Coded!R185C15</stp>
        <tr r="O185" s="14"/>
      </tp>
    </main>
    <main first="bofaddin.rtdserver">
      <tp t="s">
        <v>#N/A N/A</v>
        <stp/>
        <stp>BDS|3136056876187769098</stp>
        <tr r="AL174" s="14"/>
        <tr r="F174" s="14"/>
      </tp>
      <tp t="s">
        <v>#N/A N/A</v>
        <stp/>
        <stp>BDS|6155702904724198685</stp>
        <tr r="AS84" s="14"/>
        <tr r="AS84" s="14"/>
      </tp>
      <tp t="s">
        <v>#N/A N/A</v>
        <stp/>
        <stp>BDH|8880042187422268150</stp>
        <tr r="F30" s="24"/>
        <tr r="F30" s="24"/>
      </tp>
    </main>
    <main first="bloomberg.rtd">
      <tp>
        <v>175</v>
        <stp/>
        <stp>##V3_BDPV12</stp>
        <stp>XS2436124205 Corp</stp>
        <stp>SPREAD_TO_TSY_ISSUE</stp>
        <stp>[1.Weekly Download.xlsm]Coded!R115C26</stp>
        <tr r="Z115" s="14"/>
        <tr r="Z115" s="14"/>
      </tp>
      <tp t="s">
        <v>#N/A Field Not Applicable</v>
        <stp/>
        <stp>##V3_BDPV12</stp>
        <stp>XS2206799004 Corp</stp>
        <stp>FLT_SPREAD</stp>
        <stp>[1.Weekly Download.xlsm]Coded!R282C28</stp>
        <tr r="AB282" s="14"/>
      </tp>
      <tp>
        <v>200000000</v>
        <stp/>
        <stp>##V3_BDPV12</stp>
        <stp>XS2298176988 Corp</stp>
        <stp>AMT_ISSUED</stp>
        <stp>[1.Weekly Download.xlsm]Coded!R238C53</stp>
        <tr r="BA238" s="14"/>
        <tr r="BA238" s="14"/>
      </tp>
    </main>
    <main first="bofaddin.rtdserver">
      <tp t="s">
        <v>#N/A N/A</v>
        <stp/>
        <stp>BDS|8789595277449016041</stp>
        <tr r="AS46" s="14"/>
      </tp>
      <tp t="s">
        <v>#N/A N/A</v>
        <stp/>
        <stp>BDS|1479656506905239185</stp>
        <tr r="AS300" s="14"/>
      </tp>
      <tp t="s">
        <v>#N/A N/A</v>
        <stp/>
        <stp>BDS|3806463983518272420</stp>
        <tr r="AL192" s="14"/>
        <tr r="F192" s="14"/>
      </tp>
      <tp t="s">
        <v>#N/A N/A</v>
        <stp/>
        <stp>BDS|2249071523120811333</stp>
        <tr r="AL129" s="14"/>
        <tr r="F129" s="14"/>
      </tp>
      <tp t="s">
        <v>#N/A N/A</v>
        <stp/>
        <stp>BDS|4818581929110027046</stp>
        <tr r="AS136" s="14"/>
      </tp>
      <tp t="s">
        <v>#N/A N/A</v>
        <stp/>
        <stp>BDH|6016106581028985455</stp>
        <tr r="F22" s="24"/>
        <tr r="F22" s="24"/>
      </tp>
    </main>
    <main first="bloomberg.rtd">
      <tp>
        <v>400000000</v>
        <stp/>
        <stp>##V3_BDPV12</stp>
        <stp>XS2322572459 Corp</stp>
        <stp>AMT_ISSUED</stp>
        <stp>[1.Weekly Download.xlsm]Coded!R236C53</stp>
        <tr r="BA236" s="14"/>
        <tr r="BA236" s="14"/>
      </tp>
    </main>
    <main first="bofaddin.rtdserver">
      <tp t="s">
        <v>#N/A N/A</v>
        <stp/>
        <stp>BDS|5630284128400304678</stp>
        <tr r="AL191" s="14"/>
        <tr r="F191" s="14"/>
      </tp>
      <tp t="s">
        <v>#N/A N/A</v>
        <stp/>
        <stp>BDS|6520593619466123769</stp>
        <tr r="AL254" s="14"/>
        <tr r="F254" s="14"/>
      </tp>
      <tp t="s">
        <v>#N/A N/A</v>
        <stp/>
        <stp>BDS|4140856920448411527</stp>
        <tr r="AL119" s="14"/>
        <tr r="F119" s="14"/>
      </tp>
    </main>
    <main first="bloomberg.rtd">
      <tp t="s">
        <v>#N/A Field Not Applicable</v>
        <stp/>
        <stp>##V3_BDPV12</stp>
        <stp>XS2403224129 Corp</stp>
        <stp>FLT_SPREAD</stp>
        <stp>[1.Weekly Download.xlsm]Coded!R137C28</stp>
        <tr r="AB137" s="14"/>
      </tp>
      <tp>
        <v>200000000</v>
        <stp/>
        <stp>##V3_BDPV12</stp>
        <stp>XS2427980821 Corp</stp>
        <stp>AMT_ISSUED</stp>
        <stp>[1.Weekly Download.xlsm]Coded!R114C53</stp>
        <tr r="BA114" s="14"/>
        <tr r="BA114" s="14"/>
      </tp>
    </main>
    <main first="bofaddin.rtdserver">
      <tp t="s">
        <v>#N/A N/A</v>
        <stp/>
        <stp>BDS|7075515484358430120</stp>
        <tr r="AL166" s="14"/>
        <tr r="F166" s="14"/>
      </tp>
      <tp t="s">
        <v>#N/A N/A</v>
        <stp/>
        <stp>BDS|5409200375714553774</stp>
        <tr r="AS96" s="14"/>
      </tp>
      <tp t="s">
        <v>#N/A N/A</v>
        <stp/>
        <stp>BDS|4294140262007026741</stp>
        <tr r="AS281" s="14"/>
      </tp>
      <tp t="s">
        <v>#N/A N/A</v>
        <stp/>
        <stp>BDS|4396198147544548688</stp>
        <tr r="AL167" s="14"/>
        <tr r="F167" s="14"/>
      </tp>
    </main>
    <main first="bloomberg.rtd">
      <tp t="s">
        <v>#N/A N/A</v>
        <stp/>
        <stp>##V3_BDPV12</stp>
        <stp>XS2333154867 Corp</stp>
        <stp>SPREAD_TO_TSY_ISSUE</stp>
        <stp>[1.Weekly Download.xlsm]Coded!R216C26</stp>
        <tr r="Z216" s="14"/>
      </tp>
      <tp>
        <v>95</v>
        <stp/>
        <stp>##V3_BDPV12</stp>
        <stp>XS2123955952 Corp</stp>
        <stp>SPREAD_TO_TSY_ISSUE</stp>
        <stp>[1.Weekly Download.xlsm]Coded!R310C26</stp>
        <tr r="Z310" s="14"/>
        <tr r="Z310" s="14"/>
      </tp>
      <tp>
        <v>300000000</v>
        <stp/>
        <stp>##V3_BDPV12</stp>
        <stp>XS2405490850 Corp</stp>
        <stp>AMT_ISSUED</stp>
        <stp>[1.Weekly Download.xlsm]Coded!R134C53</stp>
        <tr r="BA134" s="14"/>
        <tr r="BA134" s="14"/>
      </tp>
    </main>
    <main first="bofaddin.rtdserver">
      <tp t="s">
        <v>#N/A N/A</v>
        <stp/>
        <stp>BDS|8061508720354839895</stp>
        <tr r="AL126" s="14"/>
        <tr r="F126" s="14"/>
      </tp>
      <tp t="s">
        <v>#N/A N/A</v>
        <stp/>
        <stp>BDS|8265882229940719152</stp>
        <tr r="AS115" s="14"/>
      </tp>
    </main>
    <main first="bloomberg.rtd">
      <tp t="s">
        <v>#N/A Field Not Applicable</v>
        <stp/>
        <stp>##V3_BDPV12</stp>
        <stp>XS2379486884 Corp</stp>
        <stp>FLT_SPREAD</stp>
        <stp>[1.Weekly Download.xlsm]Coded!R160C28</stp>
        <tr r="AB160" s="14"/>
      </tp>
      <tp>
        <v>500000000</v>
        <stp/>
        <stp>##V3_BDPV12</stp>
        <stp>XS2243890196 Corp</stp>
        <stp>AMT_ISSUED</stp>
        <stp>[1.Weekly Download.xlsm]Coded!R273C53</stp>
        <tr r="BA273" s="14"/>
        <tr r="BA273" s="14"/>
      </tp>
      <tp>
        <v>250000000</v>
        <stp/>
        <stp>##V3_BDPV12</stp>
        <stp>XS2332497697 Corp</stp>
        <stp>AMT_ISSUED</stp>
        <stp>[1.Weekly Download.xlsm]Coded!R209C53</stp>
        <tr r="BA209" s="14"/>
        <tr r="BA209" s="14"/>
      </tp>
      <tp>
        <v>175</v>
        <stp/>
        <stp>##V3_BDPV12</stp>
        <stp>XS2407007942 Corp</stp>
        <stp>SPREAD_TO_TSY_ISSUE</stp>
        <stp>[1.Weekly Download.xlsm]Coded!R131C26</stp>
        <tr r="Z131" s="14"/>
        <tr r="Z131" s="14"/>
      </tp>
      <tp>
        <v>618.9</v>
        <stp/>
        <stp>##V3_BDPV12</stp>
        <stp>XS2229091124 Corp</stp>
        <stp>FLT_SPREAD</stp>
        <stp>[1.Weekly Download.xlsm]Coded!R274C28</stp>
        <tr r="AB274" s="14"/>
        <tr r="AB274" s="14"/>
      </tp>
    </main>
    <main first="bofaddin.rtdserver">
      <tp t="s">
        <v>#N/A N/A</v>
        <stp/>
        <stp>BDS|1748016990599047213</stp>
        <tr r="AS82" s="14"/>
      </tp>
      <tp t="s">
        <v>#N/A N/A</v>
        <stp/>
        <stp>BDS|3703875115121170832</stp>
        <tr r="AL148" s="14"/>
        <tr r="F148" s="14"/>
      </tp>
    </main>
    <main first="bloomberg.rtd">
      <tp>
        <v>382000000</v>
        <stp/>
        <stp>##V3_BDPV12</stp>
        <stp>XS2203986927 Corp</stp>
        <stp>AMT_ISSUED</stp>
        <stp>[1.Weekly Download.xlsm]Coded!R223C53</stp>
        <tr r="BA223" s="14"/>
        <tr r="BA223" s="14"/>
      </tp>
    </main>
    <main first="bofaddin.rtdserver">
      <tp t="s">
        <v>#N/A N/A</v>
        <stp/>
        <stp>BDS|9553853642577790117</stp>
        <tr r="AL250" s="14"/>
        <tr r="F250" s="14"/>
      </tp>
      <tp t="s">
        <v>#N/A N/A</v>
        <stp/>
        <stp>BDS|3138822597127596654</stp>
        <tr r="AS269" s="14"/>
      </tp>
      <tp t="s">
        <v>#N/A N/A</v>
        <stp/>
        <stp>BDH|6604174743357570730</stp>
        <tr r="O29" s="24"/>
        <tr r="O29" s="24"/>
      </tp>
    </main>
    <main first="bloomberg.rtd">
      <tp>
        <v>80</v>
        <stp/>
        <stp>##V3_BDPV12</stp>
        <stp>XS2227193054 Corp</stp>
        <stp>FLT_SPREAD</stp>
        <stp>[1.Weekly Download.xlsm]Coded!R280C28</stp>
        <tr r="AB280" s="14"/>
        <tr r="AB280" s="14"/>
      </tp>
    </main>
    <main first="bofaddin.rtdserver">
      <tp t="s">
        <v>#N/A N/A</v>
        <stp/>
        <stp>BDS|2668224661785655069</stp>
        <tr r="AS200" s="14"/>
      </tp>
    </main>
    <main first="bloomberg.rtd">
      <tp t="s">
        <v>N</v>
        <stp/>
        <stp>##V3_BDPV12</stp>
        <stp>XS2644758133 Corp</stp>
        <stp>GREEN_BOND_LOAN_INDICATOR</stp>
        <stp>[1.Weekly Download.xlsm]Coded!R27C55</stp>
        <tr r="BC27" s="14"/>
        <tr r="BC27" s="14"/>
      </tp>
      <tp t="s">
        <v>N</v>
        <stp/>
        <stp>##V3_BDPV12</stp>
        <stp>XS2656498313 Corp</stp>
        <stp>GREEN_BOND_LOAN_INDICATOR</stp>
        <stp>[1.Weekly Download.xlsm]Coded!R19C55</stp>
        <tr r="BC19" s="14"/>
        <tr r="BC19" s="14"/>
      </tp>
      <tp t="s">
        <v>Y</v>
        <stp/>
        <stp>##V3_BDPV12</stp>
        <stp>XS2661086483 Corp</stp>
        <stp>GREEN_BOND_LOAN_INDICATOR</stp>
        <stp>[1.Weekly Download.xlsm]Coded!R15C55</stp>
        <tr r="BC15" s="14"/>
        <tr r="BC15" s="14"/>
      </tp>
      <tp t="s">
        <v>N</v>
        <stp/>
        <stp>##V3_BDPV12</stp>
        <stp>XS2652417788 Corp</stp>
        <stp>GREEN_BOND_LOAN_INDICATOR</stp>
        <stp>[1.Weekly Download.xlsm]Coded!R22C55</stp>
        <tr r="BC22" s="14"/>
        <tr r="BC22" s="14"/>
      </tp>
      <tp t="s">
        <v>#N/A Invalid Security</v>
        <stp/>
        <stp>##V3_BDPV12</stp>
        <stp xml:space="preserve">  CompanyID</stp>
        <stp>RTG_SP_LT_LC_ISSUER_CREDIT</stp>
        <stp>[1.Weekly Download.xlsm]Coded!R132C41</stp>
        <tr r="AO132" s="14"/>
      </tp>
      <tp t="s">
        <v>#N/A Invalid Security</v>
        <stp/>
        <stp>##V3_BDPV12</stp>
        <stp xml:space="preserve">  CompanyID</stp>
        <stp>RTG_SP_LT_LC_ISSUER_CREDIT</stp>
        <stp>[1.Weekly Download.xlsm]Coded!R123C41</stp>
        <tr r="AO123" s="14"/>
      </tp>
      <tp t="s">
        <v>#N/A Invalid Security</v>
        <stp/>
        <stp>##V3_BDPV12</stp>
        <stp xml:space="preserve">  CompanyID</stp>
        <stp>RTG_SP_LT_LC_ISSUER_CREDIT</stp>
        <stp>[1.Weekly Download.xlsm]Coded!R114C41</stp>
        <tr r="AO114" s="14"/>
      </tp>
      <tp t="s">
        <v>#N/A Invalid Security</v>
        <stp/>
        <stp>##V3_BDPV12</stp>
        <stp xml:space="preserve">  CompanyID</stp>
        <stp>RTG_SP_LT_LC_ISSUER_CREDIT</stp>
        <stp>[1.Weekly Download.xlsm]Coded!R105C41</stp>
        <tr r="AO105" s="14"/>
      </tp>
      <tp t="s">
        <v>#N/A Invalid Security</v>
        <stp/>
        <stp>##V3_BDPV12</stp>
        <stp xml:space="preserve">  CompanyID</stp>
        <stp>RTG_SP_LT_LC_ISSUER_CREDIT</stp>
        <stp>[1.Weekly Download.xlsm]Coded!R177C41</stp>
        <tr r="AO177" s="14"/>
      </tp>
      <tp t="s">
        <v>#N/A Invalid Security</v>
        <stp/>
        <stp>##V3_BDPV12</stp>
        <stp xml:space="preserve">  CompanyID</stp>
        <stp>RTG_SP_LT_LC_ISSUER_CREDIT</stp>
        <stp>[1.Weekly Download.xlsm]Coded!R168C41</stp>
        <tr r="AO168" s="14"/>
      </tp>
      <tp t="s">
        <v>#N/A Invalid Security</v>
        <stp/>
        <stp>##V3_BDPV12</stp>
        <stp xml:space="preserve">  CompanyID</stp>
        <stp>RTG_SP_LT_LC_ISSUER_CREDIT</stp>
        <stp>[1.Weekly Download.xlsm]Coded!R159C41</stp>
        <tr r="AO159" s="14"/>
      </tp>
      <tp t="s">
        <v>#N/A Invalid Security</v>
        <stp/>
        <stp>##V3_BDPV12</stp>
        <stp xml:space="preserve">  CompanyID</stp>
        <stp>RTG_SP_LT_LC_ISSUER_CREDIT</stp>
        <stp>[1.Weekly Download.xlsm]Coded!R150C41</stp>
        <tr r="AO150" s="14"/>
      </tp>
      <tp t="s">
        <v>#N/A Invalid Security</v>
        <stp/>
        <stp>##V3_BDPV12</stp>
        <stp xml:space="preserve">  CompanyID</stp>
        <stp>RTG_SP_LT_LC_ISSUER_CREDIT</stp>
        <stp>[1.Weekly Download.xlsm]Coded!R141C41</stp>
        <tr r="AO141" s="14"/>
      </tp>
      <tp t="s">
        <v>#N/A Invalid Security</v>
        <stp/>
        <stp>##V3_BDPV12</stp>
        <stp xml:space="preserve">  CompanyID</stp>
        <stp>RTG_SP_LT_LC_ISSUER_CREDIT</stp>
        <stp>[1.Weekly Download.xlsm]Coded!R195C41</stp>
        <tr r="AO195" s="14"/>
      </tp>
      <tp t="s">
        <v>#N/A Invalid Security</v>
        <stp/>
        <stp>##V3_BDPV12</stp>
        <stp xml:space="preserve">  CompanyID</stp>
        <stp>RTG_SP_LT_LC_ISSUER_CREDIT</stp>
        <stp>[1.Weekly Download.xlsm]Coded!R186C41</stp>
        <tr r="AO186" s="14"/>
      </tp>
      <tp t="s">
        <v>N</v>
        <stp/>
        <stp>##V3_BDPV12</stp>
        <stp>XS2463439690 Corp</stp>
        <stp>GREEN_BOND_LOAN_INDICATOR</stp>
        <stp>[1.Weekly Download.xlsm]Coded!R99C55</stp>
        <tr r="BC99" s="14"/>
        <tr r="BC99" s="14"/>
      </tp>
      <tp t="s">
        <v>#N/A Invalid Security</v>
        <stp/>
        <stp>##V3_BDPV12</stp>
        <stp xml:space="preserve">  CompanyID</stp>
        <stp>RTG_SP_LT_LC_ISSUER_CREDIT</stp>
        <stp>[1.Weekly Download.xlsm]Coded!R231C41</stp>
        <tr r="AO231" s="14"/>
      </tp>
      <tp t="s">
        <v>#N/A Invalid Security</v>
        <stp/>
        <stp>##V3_BDPV12</stp>
        <stp xml:space="preserve">  CompanyID</stp>
        <stp>RTG_SP_LT_LC_ISSUER_CREDIT</stp>
        <stp>[1.Weekly Download.xlsm]Coded!R222C41</stp>
        <tr r="AO222" s="14"/>
      </tp>
      <tp t="s">
        <v>#N/A Invalid Security</v>
        <stp/>
        <stp>##V3_BDPV12</stp>
        <stp xml:space="preserve">  CompanyID</stp>
        <stp>RTG_SP_LT_LC_ISSUER_CREDIT</stp>
        <stp>[1.Weekly Download.xlsm]Coded!R213C41</stp>
        <tr r="AO213" s="14"/>
      </tp>
      <tp t="s">
        <v>#N/A Invalid Security</v>
        <stp/>
        <stp>##V3_BDPV12</stp>
        <stp xml:space="preserve">  CompanyID</stp>
        <stp>RTG_SP_LT_LC_ISSUER_CREDIT</stp>
        <stp>[1.Weekly Download.xlsm]Coded!R204C41</stp>
        <tr r="AO204" s="14"/>
      </tp>
      <tp t="s">
        <v>#N/A Invalid Security</v>
        <stp/>
        <stp>##V3_BDPV12</stp>
        <stp xml:space="preserve">  CompanyID</stp>
        <stp>RTG_SP_LT_LC_ISSUER_CREDIT</stp>
        <stp>[1.Weekly Download.xlsm]Coded!R276C41</stp>
        <tr r="AO276" s="14"/>
      </tp>
      <tp t="s">
        <v>#N/A Invalid Security</v>
        <stp/>
        <stp>##V3_BDPV12</stp>
        <stp xml:space="preserve">  CompanyID</stp>
        <stp>RTG_SP_LT_LC_ISSUER_CREDIT</stp>
        <stp>[1.Weekly Download.xlsm]Coded!R267C41</stp>
        <tr r="AO267" s="14"/>
      </tp>
      <tp t="s">
        <v>#N/A Invalid Security</v>
        <stp/>
        <stp>##V3_BDPV12</stp>
        <stp xml:space="preserve">  CompanyID</stp>
        <stp>RTG_SP_LT_LC_ISSUER_CREDIT</stp>
        <stp>[1.Weekly Download.xlsm]Coded!R258C41</stp>
        <tr r="AO258" s="14"/>
      </tp>
      <tp t="s">
        <v>#N/A Invalid Security</v>
        <stp/>
        <stp>##V3_BDPV12</stp>
        <stp xml:space="preserve">  CompanyID</stp>
        <stp>RTG_SP_LT_LC_ISSUER_CREDIT</stp>
        <stp>[1.Weekly Download.xlsm]Coded!R249C41</stp>
        <tr r="AO249" s="14"/>
      </tp>
      <tp t="s">
        <v>#N/A Invalid Security</v>
        <stp/>
        <stp>##V3_BDPV12</stp>
        <stp xml:space="preserve">  CompanyID</stp>
        <stp>RTG_SP_LT_LC_ISSUER_CREDIT</stp>
        <stp>[1.Weekly Download.xlsm]Coded!R240C41</stp>
        <tr r="AO240" s="14"/>
      </tp>
      <tp t="s">
        <v>#N/A Invalid Security</v>
        <stp/>
        <stp>##V3_BDPV12</stp>
        <stp xml:space="preserve">  CompanyID</stp>
        <stp>RTG_SP_LT_LC_ISSUER_CREDIT</stp>
        <stp>[1.Weekly Download.xlsm]Coded!R294C41</stp>
        <tr r="AO294" s="14"/>
      </tp>
      <tp t="s">
        <v>#N/A Invalid Security</v>
        <stp/>
        <stp>##V3_BDPV12</stp>
        <stp xml:space="preserve">  CompanyID</stp>
        <stp>RTG_SP_LT_LC_ISSUER_CREDIT</stp>
        <stp>[1.Weekly Download.xlsm]Coded!R285C41</stp>
        <tr r="AO285" s="14"/>
      </tp>
      <tp t="s">
        <v>#N/A Invalid Security</v>
        <stp/>
        <stp>##V3_BDPV12</stp>
        <stp xml:space="preserve">  CompanyID</stp>
        <stp>RTG_SP_LT_LC_ISSUER_CREDIT</stp>
        <stp>[1.Weekly Download.xlsm]Coded!R312C41</stp>
        <tr r="AO312" s="14"/>
      </tp>
      <tp t="s">
        <v>#N/A Invalid Security</v>
        <stp/>
        <stp>##V3_BDPV12</stp>
        <stp xml:space="preserve">  CompanyID</stp>
        <stp>RTG_SP_LT_LC_ISSUER_CREDIT</stp>
        <stp>[1.Weekly Download.xlsm]Coded!R303C41</stp>
        <tr r="AO303" s="14"/>
      </tp>
      <tp t="s">
        <v>A2</v>
        <stp/>
        <stp>##V3_BDPV12</stp>
        <stp>24065661 CompanyID</stp>
        <stp>RTG_MDY_LC_CURR_ISSUER_RATING</stp>
        <stp>[1.Weekly Download.xlsm]Coded!R30C40</stp>
        <tr r="AN30" s="14"/>
        <tr r="AN30" s="14"/>
        <tr r="AN30" s="14"/>
      </tp>
      <tp t="s">
        <v>#N/A N/A</v>
        <stp/>
        <stp>##V3_BDPV12</stp>
        <stp>HK0000954104 Corp</stp>
        <stp>RTG_MDY_LT_CORP_FAMILY</stp>
        <stp>[1.Weekly Download.xlsm]Coded!R7C14</stp>
        <tr r="N7" s="14"/>
      </tp>
      <tp t="s">
        <v>#N/A N/A</v>
        <stp/>
        <stp>##V3_BDPV12</stp>
        <stp>XS2679063862 Corp</stp>
        <stp>RTG_MDY_ISSUER</stp>
        <stp>[1.Weekly Download.xlsm]Coded!R9C11</stp>
        <tr r="K9" s="14"/>
      </tp>
      <tp t="s">
        <v>#N/A N/A</v>
        <stp/>
        <stp>##V3_BDPV12</stp>
        <stp>XS2664783565 Corp</stp>
        <stp>RTG_MDY_ISSUER</stp>
        <stp>[1.Weekly Download.xlsm]Coded!R6C11</stp>
        <tr r="K6" s="14"/>
      </tp>
      <tp t="s">
        <v>#N/A N/A</v>
        <stp/>
        <stp>##V3_BDPV12</stp>
        <stp>FJTZKZ CH Equity</stp>
        <stp>RTG_SP_LT_LC_ISSUER_CREDIT</stp>
        <stp>[1.Weekly Download.xlsm]Coded!R184C61</stp>
        <tr r="BI184" s="14"/>
      </tp>
      <tp t="s">
        <v>Baa3</v>
        <stp/>
        <stp>##V3_BDPV12</stp>
        <stp>14262478 CompanyID</stp>
        <stp>RTG_MDY_LC_CURR_ISSUER_RATING</stp>
        <stp>[1.Weekly Download.xlsm]Coded!R283C40</stp>
        <tr r="AN283" s="14"/>
        <tr r="AN283" s="14"/>
        <tr r="AN283" s="14"/>
      </tp>
      <tp t="s">
        <v>#N/A N/A</v>
        <stp/>
        <stp>##V3_BDPV12</stp>
        <stp>XS2639510341 Corp</stp>
        <stp>FLOATER_FORMULA</stp>
        <stp>[1.Weekly Download.xlsm]Coded!R28C30</stp>
        <tr r="AD28" s="14"/>
      </tp>
      <tp t="s">
        <v>#N/A N/A</v>
        <stp/>
        <stp>##V3_BDPV12</stp>
        <stp>XS2679063862 Corp</stp>
        <stp>RTG_MOODY_LONG_TERM</stp>
        <stp>[1.Weekly Download.xlsm]Coded!R9C13</stp>
        <tr r="M9" s="14"/>
      </tp>
      <tp t="s">
        <v>#N/A N/A</v>
        <stp/>
        <stp>##V3_BDPV12</stp>
        <stp>XS2662422802 Corp</stp>
        <stp>RTG_MDY_LT_CORP_FAMILY</stp>
        <stp>[1.Weekly Download.xlsm]Coded!R21C14</stp>
        <tr r="N21" s="14"/>
      </tp>
      <tp t="s">
        <v>N</v>
        <stp/>
        <stp>##V3_BDPV12</stp>
        <stp>XS2523255060 Corp</stp>
        <stp>SUSTAINABILITY_BOND_IND</stp>
        <stp>[1.Weekly Download.xlsm]Coded!R87C56</stp>
        <tr r="BD87" s="14"/>
        <tr r="BD87" s="14"/>
      </tp>
      <tp t="s">
        <v>N</v>
        <stp/>
        <stp>##V3_BDPV12</stp>
        <stp>XS2502807345 Corp</stp>
        <stp>SUSTAINABILITY_BOND_IND</stp>
        <stp>[1.Weekly Download.xlsm]Coded!R88C56</stp>
        <tr r="BD88" s="14"/>
        <tr r="BD88" s="14"/>
      </tp>
      <tp t="s">
        <v>#N/A N/A</v>
        <stp/>
        <stp>##V3_BDPV12</stp>
        <stp>XS2668376747 Corp</stp>
        <stp>FLOATER_FORMULA</stp>
        <stp>[1.Weekly Download.xlsm]Coded!R16C30</stp>
        <tr r="AD16" s="14"/>
      </tp>
      <tp t="s">
        <v>#N/A N/A</v>
        <stp/>
        <stp>##V3_BDPV12</stp>
        <stp>XS2523255060 Corp</stp>
        <stp>RTG_MDY_LT_CORP_FAMILY</stp>
        <stp>[1.Weekly Download.xlsm]Coded!R87C14</stp>
        <tr r="N87" s="14"/>
      </tp>
      <tp t="s">
        <v>#N/A N/A</v>
        <stp/>
        <stp>##V3_BDPV12</stp>
        <stp>XS2644758133 Corp</stp>
        <stp>RTG_MDY_LT_CORP_FAMILY</stp>
        <stp>[1.Weekly Download.xlsm]Coded!R27C14</stp>
        <tr r="N27" s="14"/>
      </tp>
      <tp t="s">
        <v>#N/A Field Not Applicable</v>
        <stp/>
        <stp>##V3_BDPV12</stp>
        <stp>XS2587421681 Corp</stp>
        <stp>MATURITY</stp>
        <stp>[1.Weekly Download.xlsm]Coded!R60C48</stp>
        <tr r="AV60" s="14"/>
        <tr r="AV60" s="14"/>
      </tp>
      <tp t="s">
        <v>#N/A Field Not Applicable</v>
        <stp/>
        <stp>##V3_BDPV12</stp>
        <stp>USY77108AF80 Corp</stp>
        <stp>FLT_SPREAD</stp>
        <stp>[1.Weekly Download.xlsm]Coded!R182C28</stp>
        <tr r="AB182" s="14"/>
      </tp>
      <tp t="s">
        <v>N</v>
        <stp/>
        <stp>##V3_BDPV12</stp>
        <stp>HK0000947231 Corp</stp>
        <stp>FLOATER</stp>
        <stp>[1.Weekly Download.xlsm]Coded!R10C29</stp>
        <tr r="AC10" s="14"/>
        <tr r="AC10" s="14"/>
      </tp>
      <tp t="s">
        <v>#N/A N/A</v>
        <stp/>
        <stp>##V3_BDPV12</stp>
        <stp>XS2662422802 Corp</stp>
        <stp>FLOATER_FORMULA</stp>
        <stp>[1.Weekly Download.xlsm]Coded!R21C30</stp>
        <tr r="AD21" s="14"/>
      </tp>
      <tp t="s">
        <v>#N/A N/A</v>
        <stp/>
        <stp>##V3_BDPV12</stp>
        <stp>XS2547520531 Corp</stp>
        <stp>FLOATER_FORMULA</stp>
        <stp>[1.Weekly Download.xlsm]Coded!R79C30</stp>
        <tr r="AD79" s="14"/>
      </tp>
      <tp t="s">
        <v>N</v>
        <stp/>
        <stp>##V3_BDPV12</stp>
        <stp>XS2644758133 Corp</stp>
        <stp>SUSTAINABILITY_BOND_IND</stp>
        <stp>[1.Weekly Download.xlsm]Coded!R27C56</stp>
        <tr r="BD27" s="14"/>
        <tr r="BD27" s="14"/>
      </tp>
      <tp t="s">
        <v>N</v>
        <stp/>
        <stp>##V3_BDPV12</stp>
        <stp>XS2576128727 Corp</stp>
        <stp>SUSTAINABILITY_BOND_IND</stp>
        <stp>[1.Weekly Download.xlsm]Coded!R69C56</stp>
        <tr r="BD69" s="14"/>
        <tr r="BD69" s="14"/>
      </tp>
      <tp t="s">
        <v>#N/A N/A</v>
        <stp/>
        <stp>##V3_BDPV12</stp>
        <stp>XS2587421681 Corp</stp>
        <stp>FLOATER_FORMULA</stp>
        <stp>[1.Weekly Download.xlsm]Coded!R60C30</stp>
        <tr r="AD60" s="14"/>
      </tp>
      <tp t="s">
        <v>#N/A N/A</v>
        <stp/>
        <stp>##V3_BDPV12</stp>
        <stp>CQRUCZ CH Equity</stp>
        <stp>RTG_FITCH_LT_ISSUER_DEFAULT</stp>
        <stp>[1.Weekly Download.xlsm]SBLC Bank!R13C8</stp>
        <tr r="H13" s="32"/>
      </tp>
      <tp t="s">
        <v>#N/A N/A</v>
        <stp/>
        <stp>##V3_BDPV12</stp>
        <stp>XS2648499007 Corp</stp>
        <stp>RTG_MDY_LT_CORP_FAMILY</stp>
        <stp>[1.Weekly Download.xlsm]Coded!R23C14</stp>
        <tr r="N23" s="14"/>
      </tp>
      <tp t="s">
        <v>#N/A N/A</v>
        <stp/>
        <stp>##V3_BDPV12</stp>
        <stp>MO000A3KX7V9 Corp</stp>
        <stp>RTG_SP</stp>
        <stp>[1.Weekly Download.xlsm]Coded!R127C9</stp>
        <tr r="I127" s="14"/>
      </tp>
      <tp t="s">
        <v>#N/A N/A</v>
        <stp/>
        <stp>##V3_BDPV12</stp>
        <stp>G228084 Corp</stp>
        <stp>GUARANTOR</stp>
        <stp>[1.Weekly Download.xlsm]Coded!R74C5</stp>
        <tr r="E74" s="14"/>
      </tp>
      <tp t="s">
        <v>#N/A N/A</v>
        <stp/>
        <stp>##V3_BDPV12</stp>
        <stp>G228006 Corp</stp>
        <stp>GUARANTOR</stp>
        <stp>[1.Weekly Download.xlsm]Coded!R94C5</stp>
        <tr r="E94" s="14"/>
      </tp>
      <tp t="s">
        <v>#N/A N/A</v>
        <stp/>
        <stp>##V3_BDPV12</stp>
        <stp>G238030 Corp</stp>
        <stp>GUARANTOR</stp>
        <stp>[1.Weekly Download.xlsm]Coded!R64C5</stp>
        <tr r="E64" s="14"/>
      </tp>
      <tp t="s">
        <v>#N/A N/A</v>
        <stp/>
        <stp>##V3_BDPV12</stp>
        <stp>G238070 Corp</stp>
        <stp>GUARANTOR</stp>
        <stp>[1.Weekly Download.xlsm]Coded!R54C5</stp>
        <tr r="E54" s="14"/>
      </tp>
      <tp t="s">
        <v>#N/A N/A</v>
        <stp/>
        <stp>##V3_BDPV12</stp>
        <stp>HK0000898319 Corp</stp>
        <stp>GUARANTOR_NAME</stp>
        <stp>[1.Weekly Download.xlsm]Coded!R70C44</stp>
        <tr r="AR70" s="14"/>
      </tp>
      <tp t="s">
        <v>N</v>
        <stp/>
        <stp>##V3_BDPV12</stp>
        <stp>XS2559584888 Corp</stp>
        <stp>FLOATER</stp>
        <stp>[1.Weekly Download.xlsm]Coded!R78C29</stp>
        <tr r="AC78" s="14"/>
        <tr r="AC78" s="14"/>
      </tp>
      <tp t="s">
        <v>#N/A Field Not Applicable</v>
        <stp/>
        <stp>##V3_BDPV12</stp>
        <stp>XS2681919762 Corp</stp>
        <stp>GUARANTOR_EQY_TICKER</stp>
        <stp>[1.Weekly Download.xlsm]Coded!R3C18</stp>
        <tr r="R3" s="14"/>
        <tr r="R3" s="14"/>
        <tr r="R3" s="14"/>
      </tp>
      <tp t="s">
        <v>N</v>
        <stp/>
        <stp>##V3_BDPV12</stp>
        <stp>XS2652417788 Corp</stp>
        <stp>SOCIAL_BOND_IND</stp>
        <stp>[1.Weekly Download.xlsm]Coded!R22C57</stp>
        <tr r="BE22" s="14"/>
        <tr r="BE22" s="14"/>
      </tp>
      <tp t="s">
        <v>N</v>
        <stp/>
        <stp>##V3_BDPV12</stp>
        <stp>XS2658712752 Corp</stp>
        <stp>FLOATER</stp>
        <stp>[1.Weekly Download.xlsm]Coded!R17C29</stp>
        <tr r="AC17" s="14"/>
        <tr r="AC17" s="14"/>
      </tp>
      <tp t="s">
        <v>N</v>
        <stp/>
        <stp>##V3_BDPV12</stp>
        <stp>XS2487328499 Corp</stp>
        <stp>SOCIAL_BOND_IND</stp>
        <stp>[1.Weekly Download.xlsm]Coded!R93C57</stp>
        <tr r="BE93" s="14"/>
        <tr r="BE93" s="14"/>
      </tp>
      <tp t="s">
        <v>#N/A N/A</v>
        <stp/>
        <stp>##V3_BDPV12</stp>
        <stp>XS2599011116 Corp</stp>
        <stp>RTG_MDY_ISSUER</stp>
        <stp>[1.Weekly Download.xlsm]Coded!R51C11</stp>
        <tr r="K51" s="14"/>
      </tp>
      <tp t="s">
        <v>#N/A N/A</v>
        <stp/>
        <stp>##V3_BDPV12</stp>
        <stp>XS2584378025 Corp</stp>
        <stp>RTG_MDY_ISSUER</stp>
        <stp>[1.Weekly Download.xlsm]Coded!R63C11</stp>
        <tr r="K63" s="14"/>
      </tp>
      <tp t="s">
        <v>N</v>
        <stp/>
        <stp>##V3_BDPV12</stp>
        <stp>XS2540489338 Corp</stp>
        <stp>FLOATER</stp>
        <stp>[1.Weekly Download.xlsm]Coded!R65C29</stp>
        <tr r="AC65" s="14"/>
        <tr r="AC65" s="14"/>
      </tp>
      <tp t="s">
        <v>N</v>
        <stp/>
        <stp>##V3_BDPV12</stp>
        <stp>HK0000929262 Corp</stp>
        <stp>SUSTAINABILITY_BOND_IND</stp>
        <stp>[1.Weekly Download.xlsm]Coded!R39C56</stp>
        <tr r="BD39" s="14"/>
        <tr r="BD39" s="14"/>
      </tp>
      <tp t="s">
        <v>#N/A N/A</v>
        <stp/>
        <stp>##V3_BDPV12</stp>
        <stp>XS2639510341 Corp</stp>
        <stp>RTG_MDY_ISSUER</stp>
        <stp>[1.Weekly Download.xlsm]Coded!R28C11</stp>
        <tr r="K28" s="14"/>
      </tp>
      <tp t="s">
        <v>N</v>
        <stp/>
        <stp>##V3_BDPV12</stp>
        <stp>HK0000898319 Corp</stp>
        <stp>SUSTAINABILITY_BOND_IND</stp>
        <stp>[1.Weekly Download.xlsm]Coded!R70C56</stp>
        <tr r="BD70" s="14"/>
        <tr r="BD70" s="14"/>
      </tp>
      <tp t="s">
        <v>#N/A N/A</v>
        <stp/>
        <stp>##V3_BDPV12</stp>
        <stp>XS2526839092 Corp</stp>
        <stp>RTG_MDY_ISSUER</stp>
        <stp>[1.Weekly Download.xlsm]Coded!R61C11</stp>
        <tr r="K61" s="14"/>
      </tp>
      <tp t="s">
        <v>#N/A N/A</v>
        <stp/>
        <stp>##V3_BDPV12</stp>
        <stp>XS2677539541 Corp</stp>
        <stp>RTG_MDY_ISSUER</stp>
        <stp>[1.Weekly Download.xlsm]Coded!R11C11</stp>
        <tr r="K11" s="14"/>
      </tp>
      <tp t="s">
        <v>BBB+</v>
        <stp/>
        <stp>##V3_BDPV12</stp>
        <stp>XS2349205455 Corp</stp>
        <stp>RTG_FITCH_LT_ISSUER_DEFAULT</stp>
        <stp>[1.Weekly Download.xlsm]Coded!R197C16</stp>
        <tr r="P197" s="14"/>
        <tr r="P197" s="14"/>
      </tp>
      <tp t="s">
        <v>#N/A Field Not Applicable</v>
        <stp/>
        <stp>##V3_BDPV12</stp>
        <stp>XS2349205455 Corp</stp>
        <stp>NXT_CALL_DT</stp>
        <stp>[1.Weekly Download.xlsm]Coded!R197C50</stp>
        <tr r="AX197" s="14"/>
      </tp>
      <tp t="s">
        <v>#N/A N/A</v>
        <stp/>
        <stp>##V3_BDPV12</stp>
        <stp>XS2284243586 Corp</stp>
        <stp>RTG_FITCH</stp>
        <stp>[1.Weekly Download.xlsm]Coded!R246C10</stp>
        <tr r="J246" s="14"/>
      </tp>
      <tp t="s">
        <v>B+ *-</v>
        <stp/>
        <stp>##V3_BDPV12</stp>
        <stp>XS2179326371 Corp</stp>
        <stp>RTG_FITCH_LT_ISSUER_DEFAULT</stp>
        <stp>[1.Weekly Download.xlsm]Coded!R303C16</stp>
        <tr r="P303" s="14"/>
        <tr r="P303" s="14"/>
      </tp>
      <tp t="s">
        <v>WD</v>
        <stp/>
        <stp>##V3_BDPV12</stp>
        <stp>XS2358354012 Corp</stp>
        <stp>RTG_FITCH_LT_ISSUER_DEFAULT</stp>
        <stp>[1.Weekly Download.xlsm]Coded!R188C16</stp>
        <tr r="P188" s="14"/>
        <tr r="P188" s="14"/>
      </tp>
      <tp t="s">
        <v>#N/A N/A</v>
        <stp/>
        <stp>##V3_BDPV12</stp>
        <stp>XS2400951815 Corp</stp>
        <stp>RTG_FITCH_LT_ISSUER_DEFAULT</stp>
        <stp>[1.Weekly Download.xlsm]Coded!R130C16</stp>
        <tr r="P130" s="14"/>
      </tp>
      <tp t="s">
        <v>#N/A Field Not Applicable</v>
        <stp/>
        <stp>##V3_BDPV12</stp>
        <stp>XS2189769057 Corp</stp>
        <stp>NXT_CALL_DT</stp>
        <stp>[1.Weekly Download.xlsm]Coded!R296C50</stp>
        <tr r="AX296" s="14"/>
      </tp>
      <tp t="s">
        <v>#N/A N/A</v>
        <stp/>
        <stp>##V3_BDPV12</stp>
        <stp>XS2388909181 Corp</stp>
        <stp>RTG_FITCH_LT_ISSUER_DEFAULT</stp>
        <stp>[1.Weekly Download.xlsm]Coded!R144C16</stp>
        <tr r="P144" s="14"/>
      </tp>
      <tp t="s">
        <v>A-</v>
        <stp/>
        <stp>##V3_BDPV12</stp>
        <stp>XS2471903331 Corp</stp>
        <stp>RTG_FITCH</stp>
        <stp>[1.Weekly Download.xlsm]Coded!R100C10</stp>
        <tr r="J100" s="14"/>
        <tr r="J100" s="14"/>
      </tp>
      <tp t="s">
        <v>#N/A N/A</v>
        <stp/>
        <stp>##V3_BDPV12</stp>
        <stp>XS2189769057 Corp</stp>
        <stp>RTG_FITCH_LT_ISSUER_DEFAULT</stp>
        <stp>[1.Weekly Download.xlsm]Coded!R296C16</stp>
        <tr r="P296" s="14"/>
      </tp>
      <tp t="s">
        <v>#N/A Field Not Applicable</v>
        <stp/>
        <stp>##V3_BDPV12</stp>
        <stp>XS2179326371 Corp</stp>
        <stp>NXT_CALL_DT</stp>
        <stp>[1.Weekly Download.xlsm]Coded!R303C50</stp>
        <tr r="AX303" s="14"/>
      </tp>
      <tp t="s">
        <v>#N/A Field Not Applicable</v>
        <stp/>
        <stp>##V3_BDPV12</stp>
        <stp>XS2400951815 Corp</stp>
        <stp>NXT_CALL_DT</stp>
        <stp>[1.Weekly Download.xlsm]Coded!R130C50</stp>
        <tr r="AX130" s="14"/>
      </tp>
      <tp t="s">
        <v>#N/A Field Not Applicable</v>
        <stp/>
        <stp>##V3_BDPV12</stp>
        <stp>XS2358354012 Corp</stp>
        <stp>NXT_CALL_DT</stp>
        <stp>[1.Weekly Download.xlsm]Coded!R188C50</stp>
        <tr r="AX188" s="14"/>
      </tp>
      <tp t="s">
        <v>#N/A Field Not Applicable</v>
        <stp/>
        <stp>##V3_BDPV12</stp>
        <stp>XS2388909181 Corp</stp>
        <stp>NXT_CALL_DT</stp>
        <stp>[1.Weekly Download.xlsm]Coded!R144C50</stp>
        <tr r="AX144" s="14"/>
      </tp>
      <tp t="s">
        <v>#N/A N/A</v>
        <stp/>
        <stp>##V3_BDPV12</stp>
        <stp>XS2281349618 Corp</stp>
        <stp>RTG_FITCH_LT_ISSUER_DEFAULT</stp>
        <stp>[1.Weekly Download.xlsm]Coded!R262C16</stp>
        <tr r="P262" s="14"/>
      </tp>
      <tp t="s">
        <v>A</v>
        <stp/>
        <stp>##V3_BDPV12</stp>
        <stp>XS2227193054 Corp</stp>
        <stp>RTG_FITCH_LT_ISSUER_DEFAULT</stp>
        <stp>[1.Weekly Download.xlsm]Coded!R280C16</stp>
        <tr r="P280" s="14"/>
        <tr r="P280" s="14"/>
      </tp>
      <tp t="s">
        <v>#N/A Field Not Applicable</v>
        <stp/>
        <stp>##V3_BDPV12</stp>
        <stp>XS2227193211 Corp</stp>
        <stp>NXT_CALL_DT</stp>
        <stp>[1.Weekly Download.xlsm]Coded!R279C50</stp>
        <tr r="AX279" s="14"/>
      </tp>
      <tp t="s">
        <v>9/10/2024</v>
        <stp/>
        <stp>##V3_BDPV12</stp>
        <stp>XS2403671493 Corp</stp>
        <stp>NXT_CALL_DT</stp>
        <stp>[1.Weekly Download.xlsm]Coded!R136C50</stp>
        <tr r="AX136" s="14"/>
        <tr r="AX136" s="14"/>
        <tr r="AX136" s="14"/>
      </tp>
      <tp t="s">
        <v>A</v>
        <stp/>
        <stp>##V3_BDPV12</stp>
        <stp>XS2227193211 Corp</stp>
        <stp>RTG_FITCH_LT_ISSUER_DEFAULT</stp>
        <stp>[1.Weekly Download.xlsm]Coded!R279C16</stp>
        <tr r="P279" s="14"/>
        <tr r="P279" s="14"/>
      </tp>
      <tp t="s">
        <v>#N/A Field Not Applicable</v>
        <stp/>
        <stp>##V3_BDPV12</stp>
        <stp>XS2281349618 Corp</stp>
        <stp>NXT_CALL_DT</stp>
        <stp>[1.Weekly Download.xlsm]Coded!R262C50</stp>
        <tr r="AX262" s="14"/>
      </tp>
      <tp t="s">
        <v>#N/A Field Not Applicable</v>
        <stp/>
        <stp>##V3_BDPV12</stp>
        <stp>XS2227193054 Corp</stp>
        <stp>NXT_CALL_DT</stp>
        <stp>[1.Weekly Download.xlsm]Coded!R280C50</stp>
        <tr r="AX280" s="14"/>
      </tp>
      <tp t="s">
        <v>#N/A N/A</v>
        <stp/>
        <stp>##V3_BDPV12</stp>
        <stp>XS2403671493 Corp</stp>
        <stp>RTG_FITCH_LT_ISSUER_DEFAULT</stp>
        <stp>[1.Weekly Download.xlsm]Coded!R136C16</stp>
        <tr r="P136" s="14"/>
      </tp>
      <tp t="s">
        <v>#N/A N/A</v>
        <stp/>
        <stp>##V3_BDPV12</stp>
        <stp>XS2280569364 Corp</stp>
        <stp>RTG_FITCH_LT_ISSUER_DEFAULT</stp>
        <stp>[1.Weekly Download.xlsm]Coded!R263C16</stp>
        <tr r="P263" s="14"/>
      </tp>
      <tp t="s">
        <v>WD</v>
        <stp/>
        <stp>##V3_BDPV12</stp>
        <stp>XS2346845584 Corp</stp>
        <stp>RTG_FITCH_LT_ISSUER_DEFAULT</stp>
        <stp>[1.Weekly Download.xlsm]Coded!R202C16</stp>
        <tr r="P202" s="14"/>
        <tr r="P202" s="14"/>
      </tp>
      <tp t="s">
        <v>#N/A N/A</v>
        <stp/>
        <stp>##V3_BDPV12</stp>
        <stp>XS2357034755 Corp</stp>
        <stp>RTG_FITCH_LT_ISSUER_DEFAULT</stp>
        <stp>[1.Weekly Download.xlsm]Coded!R192C16</stp>
        <tr r="P192" s="14"/>
      </tp>
      <tp t="s">
        <v>#N/A Field Not Applicable</v>
        <stp/>
        <stp>##V3_BDPV12</stp>
        <stp>XS2294198549 Corp</stp>
        <stp>NXT_CALL_DT</stp>
        <stp>[1.Weekly Download.xlsm]Coded!R244C50</stp>
        <tr r="AX244" s="14"/>
      </tp>
      <tp t="s">
        <v>#N/A Field Not Applicable</v>
        <stp/>
        <stp>##V3_BDPV12</stp>
        <stp>XS2344625632 Corp</stp>
        <stp>NXT_CALL_DT</stp>
        <stp>[1.Weekly Download.xlsm]Coded!R191C50</stp>
        <tr r="AX191" s="14"/>
      </tp>
      <tp t="s">
        <v>A</v>
        <stp/>
        <stp>##V3_BDPV12</stp>
        <stp>XS2201821340 Corp</stp>
        <stp>RTG_FITCH_LT_ISSUER_DEFAULT</stp>
        <stp>[1.Weekly Download.xlsm]Coded!R295C16</stp>
        <tr r="P295" s="14"/>
        <tr r="P295" s="14"/>
      </tp>
      <tp t="s">
        <v>#N/A N/A</v>
        <stp/>
        <stp>##V3_BDPV12</stp>
        <stp>XS2379486884 Corp</stp>
        <stp>RTG_FITCH_LT_ISSUER_DEFAULT</stp>
        <stp>[1.Weekly Download.xlsm]Coded!R160C16</stp>
        <tr r="P160" s="14"/>
      </tp>
      <tp t="s">
        <v>#N/A N/A</v>
        <stp/>
        <stp>##V3_BDPV12</stp>
        <stp>XS2203111120 Corp</stp>
        <stp>RTG_FITCH_LT_ISSUER_DEFAULT</stp>
        <stp>[1.Weekly Download.xlsm]Coded!R283C16</stp>
        <tr r="P283" s="14"/>
      </tp>
      <tp t="s">
        <v>#N/A N/A</v>
        <stp/>
        <stp>##V3_BDPV12</stp>
        <stp>XS2379456895 Corp</stp>
        <stp>RTG_FITCH_LT_ISSUER_DEFAULT</stp>
        <stp>[1.Weekly Download.xlsm]Coded!R158C16</stp>
        <tr r="P158" s="14"/>
      </tp>
      <tp t="s">
        <v>#N/A Field Not Applicable</v>
        <stp/>
        <stp>##V3_BDPV12</stp>
        <stp>XS2265797535 Corp</stp>
        <stp>NXT_CALL_DT</stp>
        <stp>[1.Weekly Download.xlsm]Coded!R265C50</stp>
        <tr r="AX265" s="14"/>
      </tp>
      <tp t="s">
        <v>#N/A Field Not Applicable</v>
        <stp/>
        <stp>##V3_BDPV12</stp>
        <stp>XS2201821183 Corp</stp>
        <stp>NXT_CALL_DT</stp>
        <stp>[1.Weekly Download.xlsm]Coded!R294C50</stp>
        <tr r="AX294" s="14"/>
      </tp>
      <tp t="s">
        <v>BBB</v>
        <stp/>
        <stp>##V3_BDPV12</stp>
        <stp>XS2388293487 Corp</stp>
        <stp>RTG_FITCH</stp>
        <stp>[1.Weekly Download.xlsm]Coded!R139C10</stp>
        <tr r="J139" s="14"/>
        <tr r="J139" s="14"/>
      </tp>
      <tp t="s">
        <v>#N/A N/A</v>
        <stp/>
        <stp>##V3_BDPV12</stp>
        <stp>XS2294198549 Corp</stp>
        <stp>RTG_FITCH_LT_ISSUER_DEFAULT</stp>
        <stp>[1.Weekly Download.xlsm]Coded!R244C16</stp>
        <tr r="P244" s="14"/>
      </tp>
      <tp t="s">
        <v>#N/A N/A</v>
        <stp/>
        <stp>##V3_BDPV12</stp>
        <stp>XS2344625632 Corp</stp>
        <stp>RTG_FITCH_LT_ISSUER_DEFAULT</stp>
        <stp>[1.Weekly Download.xlsm]Coded!R191C16</stp>
        <tr r="P191" s="14"/>
      </tp>
      <tp t="s">
        <v>#N/A Field Not Applicable</v>
        <stp/>
        <stp>##V3_BDPV12</stp>
        <stp>XS2280569364 Corp</stp>
        <stp>NXT_CALL_DT</stp>
        <stp>[1.Weekly Download.xlsm]Coded!R263C50</stp>
        <tr r="AX263" s="14"/>
      </tp>
      <tp t="s">
        <v>#N/A Field Not Applicable</v>
        <stp/>
        <stp>##V3_BDPV12</stp>
        <stp>XS2346845584 Corp</stp>
        <stp>NXT_CALL_DT</stp>
        <stp>[1.Weekly Download.xlsm]Coded!R202C50</stp>
        <tr r="AX202" s="14"/>
      </tp>
      <tp t="s">
        <v>#N/A Field Not Applicable</v>
        <stp/>
        <stp>##V3_BDPV12</stp>
        <stp>XS2357034755 Corp</stp>
        <stp>NXT_CALL_DT</stp>
        <stp>[1.Weekly Download.xlsm]Coded!R192C50</stp>
        <tr r="AX192" s="14"/>
      </tp>
      <tp t="s">
        <v>#N/A N/A</v>
        <stp/>
        <stp>##V3_BDPV12</stp>
        <stp>XS2265797535 Corp</stp>
        <stp>RTG_FITCH_LT_ISSUER_DEFAULT</stp>
        <stp>[1.Weekly Download.xlsm]Coded!R265C16</stp>
        <tr r="P265" s="14"/>
      </tp>
      <tp t="s">
        <v>A</v>
        <stp/>
        <stp>##V3_BDPV12</stp>
        <stp>XS2201821183 Corp</stp>
        <stp>RTG_FITCH_LT_ISSUER_DEFAULT</stp>
        <stp>[1.Weekly Download.xlsm]Coded!R294C16</stp>
        <tr r="P294" s="14"/>
        <tr r="P294" s="14"/>
      </tp>
      <tp t="s">
        <v>#N/A Field Not Applicable</v>
        <stp/>
        <stp>##V3_BDPV12</stp>
        <stp>XS2201821340 Corp</stp>
        <stp>NXT_CALL_DT</stp>
        <stp>[1.Weekly Download.xlsm]Coded!R295C50</stp>
        <tr r="AX295" s="14"/>
      </tp>
      <tp t="s">
        <v>#N/A Field Not Applicable</v>
        <stp/>
        <stp>##V3_BDPV12</stp>
        <stp>XS2379456895 Corp</stp>
        <stp>NXT_CALL_DT</stp>
        <stp>[1.Weekly Download.xlsm]Coded!R158C50</stp>
        <tr r="AX158" s="14"/>
      </tp>
      <tp t="s">
        <v>#N/A Field Not Applicable</v>
        <stp/>
        <stp>##V3_BDPV12</stp>
        <stp>XS2203111120 Corp</stp>
        <stp>NXT_CALL_DT</stp>
        <stp>[1.Weekly Download.xlsm]Coded!R283C50</stp>
        <tr r="AX283" s="14"/>
      </tp>
      <tp t="s">
        <v>#N/A Field Not Applicable</v>
        <stp/>
        <stp>##V3_BDPV12</stp>
        <stp>XS2379486884 Corp</stp>
        <stp>NXT_CALL_DT</stp>
        <stp>[1.Weekly Download.xlsm]Coded!R160C50</stp>
        <tr r="AX160" s="14"/>
      </tp>
      <tp>
        <v>1.915</v>
        <stp/>
        <stp>##V3_BDPV12</stp>
        <stp>XS2405793089 Corp</stp>
        <stp>CPN</stp>
        <stp>[1.Weekly Download.xlsm]Coded!R132C51</stp>
        <tr r="AY132" s="14"/>
        <tr r="AY132" s="14"/>
      </tp>
      <tp>
        <v>3.75</v>
        <stp/>
        <stp>##V3_BDPV12</stp>
        <stp>XS2310752758 Corp</stp>
        <stp>CPN</stp>
        <stp>[1.Weekly Download.xlsm]Coded!R237C51</stp>
        <tr r="AY237" s="14"/>
        <tr r="AY237" s="14"/>
      </tp>
      <tp>
        <v>2.4</v>
        <stp/>
        <stp>##V3_BDPV12</stp>
        <stp>XS2327841057 Corp</stp>
        <stp>CPN</stp>
        <stp>[1.Weekly Download.xlsm]Coded!R207C51</stp>
        <tr r="AY207" s="14"/>
        <tr r="AY207" s="14"/>
      </tp>
      <tp>
        <v>3.2</v>
        <stp/>
        <stp>##V3_BDPV12</stp>
        <stp>XS2251156563 Corp</stp>
        <stp>CPN</stp>
        <stp>[1.Weekly Download.xlsm]Coded!R190C51</stp>
        <tr r="AY190" s="14"/>
        <tr r="AY190" s="14"/>
      </tp>
      <tp>
        <v>2.58</v>
        <stp/>
        <stp>##V3_BDPV12</stp>
        <stp>XS2417332389 Corp</stp>
        <stp>CPN</stp>
        <stp>[1.Weekly Download.xlsm]Coded!R125C51</stp>
        <tr r="AY125" s="14"/>
        <tr r="AY125" s="14"/>
      </tp>
      <tp>
        <v>5.5</v>
        <stp/>
        <stp>##V3_BDPV12</stp>
        <stp>XS2343627712 Corp</stp>
        <stp>CPN</stp>
        <stp>[1.Weekly Download.xlsm]Coded!R203C51</stp>
        <tr r="AY203" s="14"/>
        <tr r="AY203" s="14"/>
      </tp>
      <tp>
        <v>5.5</v>
        <stp/>
        <stp>##V3_BDPV12</stp>
        <stp>XS2343627712 Corp</stp>
        <stp>CPN</stp>
        <stp>[1.Weekly Download.xlsm]Coded!R218C51</stp>
        <tr r="AY218" s="14"/>
        <tr r="AY218" s="14"/>
      </tp>
      <tp t="s">
        <v>N</v>
        <stp/>
        <stp>##V3_BDPV12</stp>
        <stp>XS2423359459 Corp</stp>
        <stp>GREEN_BOND_LOAN_INDICATOR</stp>
        <stp>[1.Weekly Download.xlsm]Coded!R106C55</stp>
        <tr r="BC106" s="14"/>
        <tr r="BC106" s="14"/>
      </tp>
      <tp t="s">
        <v>Y</v>
        <stp/>
        <stp>##V3_BDPV12</stp>
        <stp>XS2383434029 Corp</stp>
        <stp>GREEN_BOND_LOAN_INDICATOR</stp>
        <stp>[1.Weekly Download.xlsm]Coded!R147C55</stp>
        <tr r="BC147" s="14"/>
        <tr r="BC147" s="14"/>
      </tp>
      <tp t="s">
        <v>N</v>
        <stp/>
        <stp>##V3_BDPV12</stp>
        <stp>XS2297020765 Corp</stp>
        <stp>GREEN_BOND_LOAN_INDICATOR</stp>
        <stp>[1.Weekly Download.xlsm]Coded!R243C55</stp>
        <tr r="BC243" s="14"/>
        <tr r="BC243" s="14"/>
      </tp>
      <tp>
        <v>2.5</v>
        <stp/>
        <stp>##V3_BDPV12</stp>
        <stp>XS2434390865 Corp</stp>
        <stp>CPN</stp>
        <stp>[1.Weekly Download.xlsm]Coded!R116C51</stp>
        <tr r="AY116" s="14"/>
        <tr r="AY116" s="14"/>
      </tp>
      <tp>
        <v>2.8</v>
        <stp/>
        <stp>##V3_BDPV12</stp>
        <stp>XS2378344456 Corp</stp>
        <stp>CPN</stp>
        <stp>[1.Weekly Download.xlsm]Coded!R161C51</stp>
        <tr r="AY161" s="14"/>
        <tr r="AY161" s="14"/>
      </tp>
      <tp t="s">
        <v>Y</v>
        <stp/>
        <stp>##V3_BDPV12</stp>
        <stp>XS2320779213 Corp</stp>
        <stp>GREEN_BOND_LOAN_INDICATOR</stp>
        <stp>[1.Weekly Download.xlsm]Coded!R118C55</stp>
        <tr r="BC118" s="14"/>
        <tr r="BC118" s="14"/>
      </tp>
      <tp t="s">
        <v>N</v>
        <stp/>
        <stp>##V3_BDPV12</stp>
        <stp>XS2390401524 Corp</stp>
        <stp>GREEN_BOND_LOAN_INDICATOR</stp>
        <stp>[1.Weekly Download.xlsm]Coded!R129C55</stp>
        <tr r="BC129" s="14"/>
        <tr r="BC129" s="14"/>
      </tp>
      <tp>
        <v>2.8</v>
        <stp/>
        <stp>##V3_BDPV12</stp>
        <stp>XS2266935993 Corp</stp>
        <stp>CPN</stp>
        <stp>[1.Weekly Download.xlsm]Coded!R169C51</stp>
        <tr r="AY169" s="14"/>
        <tr r="AY169" s="14"/>
      </tp>
      <tp>
        <v>3</v>
        <stp/>
        <stp>##V3_BDPV12</stp>
        <stp>XS2265235965 Corp</stp>
        <stp>CPN</stp>
        <stp>[1.Weekly Download.xlsm]Coded!R257C51</stp>
        <tr r="AY257" s="14"/>
        <tr r="AY257" s="14"/>
      </tp>
      <tp t="s">
        <v>Y</v>
        <stp/>
        <stp>##V3_BDPV12</stp>
        <stp>XS2320779213 Corp</stp>
        <stp>GREEN_BOND_LOAN_INDICATOR</stp>
        <stp>[1.Weekly Download.xlsm]Coded!R217C55</stp>
        <tr r="BC217" s="14"/>
        <tr r="BC217" s="14"/>
      </tp>
      <tp>
        <v>1</v>
        <stp/>
        <stp>##V3_BDPV12</stp>
        <stp>XS2208843503 Corp</stp>
        <stp>CPN</stp>
        <stp>[1.Weekly Download.xlsm]Coded!R286C51</stp>
        <tr r="AY286" s="14"/>
        <tr r="AY286" s="14"/>
      </tp>
      <tp>
        <v>10.5</v>
        <stp/>
        <stp>##V3_BDPV12</stp>
        <stp>XS2347497906 Corp</stp>
        <stp>CPN</stp>
        <stp>[1.Weekly Download.xlsm]Coded!R196C51</stp>
        <tr r="AY196" s="14"/>
        <tr r="AY196" s="14"/>
      </tp>
      <tp t="s">
        <v>N</v>
        <stp/>
        <stp>##V3_BDPV12</stp>
        <stp>XS2280638607 Corp</stp>
        <stp>GREEN_BOND_LOAN_INDICATOR</stp>
        <stp>[1.Weekly Download.xlsm]Coded!R259C55</stp>
        <tr r="BC259" s="14"/>
        <tr r="BC259" s="14"/>
      </tp>
      <tp>
        <v>3.25</v>
        <stp/>
        <stp>##V3_BDPV12</stp>
        <stp>XS2249847232 Corp</stp>
        <stp>CPN</stp>
        <stp>[1.Weekly Download.xlsm]Coded!R270C51</stp>
        <tr r="AY270" s="14"/>
        <tr r="AY270" s="14"/>
      </tp>
      <tp t="s">
        <v>N</v>
        <stp/>
        <stp>##V3_BDPV12</stp>
        <stp>XS2416645203 Corp</stp>
        <stp>GREEN_BOND_LOAN_INDICATOR</stp>
        <stp>[1.Weekly Download.xlsm]Coded!R123C55</stp>
        <tr r="BC123" s="14"/>
        <tr r="BC123" s="14"/>
      </tp>
      <tp>
        <v>3.45</v>
        <stp/>
        <stp>##V3_BDPV12</stp>
        <stp>XS2229091124 Corp</stp>
        <stp>CPN</stp>
        <stp>[1.Weekly Download.xlsm]Coded!R274C51</stp>
        <tr r="AY274" s="14"/>
        <tr r="AY274" s="14"/>
      </tp>
      <tp t="s">
        <v>N</v>
        <stp/>
        <stp>##V3_BDPV12</stp>
        <stp>XS2213048965 Corp</stp>
        <stp>GREEN_BOND_LOAN_INDICATOR</stp>
        <stp>[1.Weekly Download.xlsm]Coded!R272C55</stp>
        <tr r="BC272" s="14"/>
        <tr r="BC272" s="14"/>
      </tp>
      <tp>
        <v>2.4</v>
        <stp/>
        <stp>##V3_BDPV12</stp>
        <stp>XS2271104817 Corp</stp>
        <stp>CPN</stp>
        <stp>[1.Weekly Download.xlsm]Coded!R264C51</stp>
        <tr r="AY264" s="14"/>
        <tr r="AY264" s="14"/>
      </tp>
      <tp>
        <v>3.95</v>
        <stp/>
        <stp>##V3_BDPV12</stp>
        <stp>XS2339960093 Corp</stp>
        <stp>CPN</stp>
        <stp>[1.Weekly Download.xlsm]Coded!R212C51</stp>
        <tr r="AY212" s="14"/>
        <tr r="AY212" s="14"/>
      </tp>
      <tp t="s">
        <v>N</v>
        <stp/>
        <stp>##V3_BDPV12</stp>
        <stp>XS2378344456 Corp</stp>
        <stp>GREEN_BOND_LOAN_INDICATOR</stp>
        <stp>[1.Weekly Download.xlsm]Coded!R161C55</stp>
        <tr r="BC161" s="14"/>
        <tr r="BC161" s="14"/>
      </tp>
      <tp t="s">
        <v>N</v>
        <stp/>
        <stp>##V3_BDPV12</stp>
        <stp>HK0000947231 Corp</stp>
        <stp>GREEN_BOND_LOAN_INDICATOR</stp>
        <stp>[1.Weekly Download.xlsm]Coded!R10C55</stp>
        <tr r="BC10" s="14"/>
        <tr r="BC10" s="14"/>
      </tp>
      <tp t="s">
        <v>Y</v>
        <stp/>
        <stp>##V3_BDPV12</stp>
        <stp>HK0000929262 Corp</stp>
        <stp>GREEN_BOND_LOAN_INDICATOR</stp>
        <stp>[1.Weekly Download.xlsm]Coded!R39C55</stp>
        <tr r="BC39" s="14"/>
        <tr r="BC39" s="14"/>
      </tp>
      <tp t="s">
        <v>A</v>
        <stp/>
        <stp>##V3_BDPV12</stp>
        <stp>CPIZ CH Equity</stp>
        <stp>RTG_FITCH_LT_ISSUER_DEFAULT</stp>
        <stp>[1.Weekly Download.xlsm]Coded!R290C62</stp>
        <tr r="BJ290" s="14"/>
        <tr r="BJ290" s="14"/>
      </tp>
      <tp t="s">
        <v>A</v>
        <stp/>
        <stp>##V3_BDPV12</stp>
        <stp>CPIZ CH Equity</stp>
        <stp>RTG_FITCH_LT_ISSUER_DEFAULT</stp>
        <stp>[1.Weekly Download.xlsm]Coded!R128C62</stp>
        <tr r="BJ128" s="14"/>
        <tr r="BJ128" s="14"/>
      </tp>
      <tp t="s">
        <v>A</v>
        <stp/>
        <stp>##V3_BDPV12</stp>
        <stp>CPIZ CH Equity</stp>
        <stp>RTG_FITCH_LT_ISSUER_DEFAULT</stp>
        <stp>[1.Weekly Download.xlsm]Coded!R136C62</stp>
        <tr r="BJ136" s="14"/>
        <tr r="BJ136" s="14"/>
      </tp>
      <tp t="s">
        <v>A</v>
        <stp/>
        <stp>##V3_BDPV12</stp>
        <stp>CPIZ CH Equity</stp>
        <stp>RTG_FITCH_LT_ISSUER_DEFAULT</stp>
        <stp>[1.Weekly Download.xlsm]Coded!R290C24</stp>
        <tr r="X290" s="14"/>
        <tr r="X290" s="14"/>
        <tr r="X290" s="14"/>
      </tp>
      <tp t="s">
        <v>#N/A N/A</v>
        <stp/>
        <stp>##V3_BDPV12</stp>
        <stp>XS2681919762 Corp</stp>
        <stp>RTG_MDY_LT_CORP_FAMILY</stp>
        <stp>[1.Weekly Download.xlsm]Coded!R3C14</stp>
        <tr r="N3" s="14"/>
      </tp>
      <tp t="s">
        <v>GDCOZ HK</v>
        <stp/>
        <stp>##V3_BDPV12</stp>
        <stp>XS2422522685 Corp</stp>
        <stp>GUARANTOR_EQY_TICKER</stp>
        <stp>[1.Weekly Download.xlsm]Coded!R120C18</stp>
        <tr r="R120" s="14"/>
        <tr r="R120" s="14"/>
        <tr r="R120" s="14"/>
        <tr r="R120" s="14"/>
      </tp>
      <tp t="s">
        <v>1536458D HK</v>
        <stp/>
        <stp>##V3_BDPV12</stp>
        <stp>XS2378344456 Corp</stp>
        <stp>ISSUER_EQUITY_TICKER</stp>
        <stp>[1.Weekly Download.xlsm]Coded!R161C37</stp>
        <tr r="AK161" s="14"/>
        <tr r="AK161" s="14"/>
      </tp>
      <tp t="s">
        <v>1536458D HK</v>
        <stp/>
        <stp>##V3_BDPV12</stp>
        <stp>XS2378344456 Corp</stp>
        <stp>ISSUER_EQUITY_TICKER</stp>
        <stp>[1.Weekly Download.xlsm]Coded!R161C35</stp>
        <tr r="AI161" s="14"/>
      </tp>
      <tp t="s">
        <v>0792980D CH</v>
        <stp/>
        <stp>##V3_BDPV12</stp>
        <stp>XS2280636494 Corp</stp>
        <stp>GUARANTOR_EQY_TICKER</stp>
        <stp>[1.Weekly Download.xlsm]Coded!R242C18</stp>
        <tr r="R242" s="14"/>
        <tr r="R242" s="14"/>
        <tr r="R242" s="14"/>
        <tr r="R242" s="14"/>
      </tp>
      <tp t="s">
        <v>#N/A N/A</v>
        <stp/>
        <stp>##V3_BDPV12</stp>
        <stp>XS2540489338 Corp</stp>
        <stp>FIXED_REOFFER_SPRD_TO_GOVT_BENCH</stp>
        <stp>[1.Weekly Download.xlsm]Coded!R65C27</stp>
        <tr r="AA65" s="14"/>
      </tp>
      <tp t="s">
        <v>1859388D HK</v>
        <stp/>
        <stp>##V3_BDPV12</stp>
        <stp>XS2265235965 Corp</stp>
        <stp>ISSUER_EQUITY_TICKER</stp>
        <stp>[1.Weekly Download.xlsm]Coded!R257C35</stp>
        <tr r="AI257" s="14"/>
      </tp>
      <tp t="s">
        <v>1859388D HK</v>
        <stp/>
        <stp>##V3_BDPV12</stp>
        <stp>XS2265235965 Corp</stp>
        <stp>ISSUER_EQUITY_TICKER</stp>
        <stp>[1.Weekly Download.xlsm]Coded!R257C37</stp>
        <tr r="AK257" s="14"/>
        <tr r="AK257" s="14"/>
      </tp>
      <tp t="s">
        <v>#N/A N/A</v>
        <stp/>
        <stp>##V3_BDPV12</stp>
        <stp>XS2126415293 Corp</stp>
        <stp>GUARANTOR_EQY_TICKER</stp>
        <stp>[1.Weekly Download.xlsm]Coded!R306C18</stp>
        <tr r="R306" s="14"/>
        <tr r="R306" s="14"/>
        <tr r="R306" s="14"/>
      </tp>
      <tp t="s">
        <v>#N/A Field Not Applicable</v>
        <stp/>
        <stp>##V3_BDPV12</stp>
        <stp>XS2332497697 Corp</stp>
        <stp>GUARANTOR_EQY_TICKER</stp>
        <stp>[1.Weekly Download.xlsm]Coded!R209C18</stp>
        <tr r="R209" s="14"/>
        <tr r="R209" s="14"/>
        <tr r="R209" s="14"/>
      </tp>
      <tp t="s">
        <v>SISGZ CH</v>
        <stp/>
        <stp>##V3_BDPV12</stp>
        <stp>XS2314627089 Corp</stp>
        <stp>GUARANTOR_EQY_TICKER</stp>
        <stp>[1.Weekly Download.xlsm]Coded!R174C18</stp>
        <tr r="R174" s="14"/>
        <tr r="R174" s="14"/>
        <tr r="R174" s="14"/>
        <tr r="R174" s="14"/>
      </tp>
      <tp t="s">
        <v>FJSUNZ CH</v>
        <stp/>
        <stp>##V3_BDPV12</stp>
        <stp>XS2314498093 Corp</stp>
        <stp>GUARANTOR_EQY_TICKER</stp>
        <stp>[1.Weekly Download.xlsm]Coded!R267C18</stp>
        <tr r="R267" s="14"/>
        <tr r="R267" s="14"/>
        <tr r="R267" s="14"/>
        <tr r="R267" s="14"/>
      </tp>
      <tp t="s">
        <v>1874076D CH</v>
        <stp/>
        <stp>##V3_BDPV12</stp>
        <stp>XS2434390865 Corp</stp>
        <stp>ISSUER_EQUITY_TICKER</stp>
        <stp>[1.Weekly Download.xlsm]Coded!R116C35</stp>
        <tr r="AI116" s="14"/>
      </tp>
      <tp t="s">
        <v>1874076D CH</v>
        <stp/>
        <stp>##V3_BDPV12</stp>
        <stp>XS2434390865 Corp</stp>
        <stp>ISSUER_EQUITY_TICKER</stp>
        <stp>[1.Weekly Download.xlsm]Coded!R116C37</stp>
        <tr r="AK116" s="14"/>
        <tr r="AK116" s="14"/>
      </tp>
      <tp t="s">
        <v>1084178D HK</v>
        <stp/>
        <stp>##V3_BDPV12</stp>
        <stp>XS2471127584 Corp</stp>
        <stp>GUARANTOR_EQY_TICKER</stp>
        <stp>[1.Weekly Download.xlsm]Coded!R104C18</stp>
        <tr r="R104" s="14"/>
        <tr r="R104" s="14"/>
        <tr r="R104" s="14"/>
        <tr r="R104" s="14"/>
      </tp>
      <tp t="s">
        <v>CCBZ HK</v>
        <stp/>
        <stp>##V3_BDPV12</stp>
        <stp>XS2208844493 Corp</stp>
        <stp>ISSUER_EQUITY_TICKER</stp>
        <stp>[1.Weekly Download.xlsm]Coded!R287C35</stp>
        <tr r="AI287" s="14"/>
      </tp>
      <tp t="s">
        <v>CCBZ HK</v>
        <stp/>
        <stp>##V3_BDPV12</stp>
        <stp>XS2208844493 Corp</stp>
        <stp>ISSUER_EQUITY_TICKER</stp>
        <stp>[1.Weekly Download.xlsm]Coded!R287C37</stp>
        <tr r="AK287" s="14"/>
        <tr r="AK287" s="14"/>
      </tp>
      <tp t="s">
        <v>#N/A Field Not Applicable</v>
        <stp/>
        <stp>##V3_BDPV12</stp>
        <stp>XS2417332389 Corp</stp>
        <stp>GUARANTOR_EQY_TICKER</stp>
        <stp>[1.Weekly Download.xlsm]Coded!R125C18</stp>
        <tr r="R125" s="14"/>
        <tr r="R125" s="14"/>
        <tr r="R125" s="14"/>
      </tp>
      <tp t="s">
        <v>#N/A Field Not Applicable</v>
        <stp/>
        <stp>##V3_BDPV12</stp>
        <stp>XS2371893533 Corp</stp>
        <stp>GUARANTOR_EQY_TICKER</stp>
        <stp>[1.Weekly Download.xlsm]Coded!R172C18</stp>
        <tr r="R172" s="14"/>
        <tr r="R172" s="14"/>
        <tr r="R172" s="14"/>
      </tp>
      <tp t="s">
        <v>813 HK</v>
        <stp/>
        <stp>##V3_BDPV12</stp>
        <stp>XS2385392936 Corp</stp>
        <stp>ISSUER_EQUITY_TICKER</stp>
        <stp>[1.Weekly Download.xlsm]Coded!R151C35</stp>
        <tr r="AI151" s="14"/>
        <tr r="AI151" s="14"/>
      </tp>
      <tp t="s">
        <v>813 HK</v>
        <stp/>
        <stp>##V3_BDPV12</stp>
        <stp>XS2385392936 Corp</stp>
        <stp>ISSUER_EQUITY_TICKER</stp>
        <stp>[1.Weekly Download.xlsm]Coded!R151C37</stp>
        <tr r="AK151" s="14"/>
        <tr r="AK151" s="14"/>
      </tp>
      <tp t="s">
        <v>#N/A N/A</v>
        <stp/>
        <stp>##V3_BDPV12</stp>
        <stp>XS2656498313 Corp</stp>
        <stp>FIXED_REOFFER_SPRD_TO_GOVT_BENCH</stp>
        <stp>[1.Weekly Download.xlsm]Coded!R19C27</stp>
        <tr r="AA19" s="14"/>
      </tp>
      <tp t="s">
        <v>1397212D CH</v>
        <stp/>
        <stp>##V3_BDPV12</stp>
        <stp>XS2144033078 Corp</stp>
        <stp>GUARANTOR_EQY_TICKER</stp>
        <stp>[1.Weekly Download.xlsm]Coded!R300C18</stp>
        <tr r="R300" s="14"/>
        <tr r="R300" s="14"/>
        <tr r="R300" s="14"/>
        <tr r="R300" s="14"/>
      </tp>
      <tp t="s">
        <v>1724420D CH</v>
        <stp/>
        <stp>##V3_BDPV12</stp>
        <stp>XS2349744594 Corp</stp>
        <stp>ISSUER_EQUITY_TICKER</stp>
        <stp>[1.Weekly Download.xlsm]Coded!R198C37</stp>
        <tr r="AK198" s="14"/>
        <tr r="AK198" s="14"/>
      </tp>
      <tp t="s">
        <v>1724420D CH</v>
        <stp/>
        <stp>##V3_BDPV12</stp>
        <stp>XS2349744594 Corp</stp>
        <stp>ISSUER_EQUITY_TICKER</stp>
        <stp>[1.Weekly Download.xlsm]Coded!R198C35</stp>
        <tr r="AI198" s="14"/>
      </tp>
      <tp t="s">
        <v>#N/A N/A</v>
        <stp/>
        <stp>##V3_BDPV12</stp>
        <stp>XS2343627712 Corp</stp>
        <stp>GUARANTOR_EQY_TICKER</stp>
        <stp>[1.Weekly Download.xlsm]Coded!R203C18</stp>
        <tr r="R203" s="14"/>
        <tr r="R203" s="14"/>
        <tr r="R203" s="14"/>
      </tp>
      <tp t="s">
        <v>#N/A N/A</v>
        <stp/>
        <stp>##V3_BDPV12</stp>
        <stp>XS2343627712 Corp</stp>
        <stp>GUARANTOR_EQY_TICKER</stp>
        <stp>[1.Weekly Download.xlsm]Coded!R218C18</stp>
        <tr r="R218" s="14"/>
        <tr r="R218" s="14"/>
        <tr r="R218" s="14"/>
      </tp>
      <tp t="s">
        <v>#N/A Field Not Applicable</v>
        <stp/>
        <stp>##V3_BDPV12</stp>
        <stp>XS2176772205 Corp</stp>
        <stp>GUARANTOR_EQY_TICKER</stp>
        <stp>[1.Weekly Download.xlsm]Coded!R298C18</stp>
        <tr r="R298" s="14"/>
        <tr r="R298" s="14"/>
        <tr r="R298" s="14"/>
      </tp>
      <tp t="s">
        <v>002146 CH</v>
        <stp/>
        <stp>##V3_BDPV12</stp>
        <stp>XS2206237260 Corp</stp>
        <stp>GUARANTOR_EQY_TICKER</stp>
        <stp>[1.Weekly Download.xlsm]Coded!R293C18</stp>
        <tr r="R293" s="14"/>
        <tr r="R293" s="14"/>
        <tr r="R293" s="14"/>
        <tr r="R293" s="14"/>
      </tp>
      <tp t="s">
        <v>0929794D CH</v>
        <stp/>
        <stp>##V3_BDPV12</stp>
        <stp>XS2251156563 Corp</stp>
        <stp>GUARANTOR_EQY_TICKER</stp>
        <stp>[1.Weekly Download.xlsm]Coded!R190C18</stp>
        <tr r="R190" s="14"/>
        <tr r="R190" s="14"/>
        <tr r="R190" s="14"/>
        <tr r="R190" s="14"/>
      </tp>
      <tp t="s">
        <v>#N/A N/A</v>
        <stp/>
        <stp>##V3_BDPV12</stp>
        <stp>XS2648499007 Corp</stp>
        <stp>FIXED_REOFFER_SPRD_TO_GOVT_BENCH</stp>
        <stp>[1.Weekly Download.xlsm]Coded!R23C27</stp>
        <tr r="AA23" s="14"/>
      </tp>
      <tp t="s">
        <v>CCHKCZ HK</v>
        <stp/>
        <stp>##V3_BDPV12</stp>
        <stp>XS2416645203 Corp</stp>
        <stp>GUARANTOR_EQY_TICKER</stp>
        <stp>[1.Weekly Download.xlsm]Coded!R123C18</stp>
        <tr r="R123" s="14"/>
        <tr r="R123" s="14"/>
        <tr r="R123" s="14"/>
        <tr r="R123" s="14"/>
      </tp>
      <tp t="s">
        <v>#N/A N/A</v>
        <stp/>
        <stp>##V3_BDPV12</stp>
        <stp>XS2127478316 Corp</stp>
        <stp>GUARANTOR_EQY_TICKER</stp>
        <stp>[1.Weekly Download.xlsm]Coded!R252C18</stp>
        <tr r="R252" s="14"/>
        <tr r="R252" s="14"/>
        <tr r="R252" s="14"/>
      </tp>
      <tp t="s">
        <v>WLKTIZ HK</v>
        <stp/>
        <stp>##V3_BDPV12</stp>
        <stp>XS2436124205 Corp</stp>
        <stp>GUARANTOR_EQY_TICKER</stp>
        <stp>[1.Weekly Download.xlsm]Coded!R115C18</stp>
        <tr r="R115" s="14"/>
        <tr r="R115" s="14"/>
        <tr r="R115" s="14"/>
        <tr r="R115" s="14"/>
      </tp>
      <tp t="s">
        <v>#N/A N/A</v>
        <stp/>
        <stp>##V3_BDPV12</stp>
        <stp>XS2361426559 Corp</stp>
        <stp>GUARANTOR_EQY_TICKER</stp>
        <stp>[1.Weekly Download.xlsm]Coded!R178C18</stp>
        <tr r="R178" s="14"/>
        <tr r="R178" s="14"/>
        <tr r="R178" s="14"/>
      </tp>
      <tp t="s">
        <v>HZCCIZ CH</v>
        <stp/>
        <stp>##V3_BDPV12</stp>
        <stp>XS2388293487 Corp</stp>
        <stp>ISSUER_EQUITY_TICKER</stp>
        <stp>[1.Weekly Download.xlsm]Coded!R139C37</stp>
        <tr r="AK139" s="14"/>
        <tr r="AK139" s="14"/>
      </tp>
      <tp t="s">
        <v>HZCCIZ CH</v>
        <stp/>
        <stp>##V3_BDPV12</stp>
        <stp>XS2388293487 Corp</stp>
        <stp>ISSUER_EQUITY_TICKER</stp>
        <stp>[1.Weekly Download.xlsm]Coded!R139C35</stp>
        <tr r="AI139" s="14"/>
      </tp>
      <tp t="s">
        <v>0616834D CH</v>
        <stp/>
        <stp>##V3_BDPV12</stp>
        <stp>XS2208864418 Corp</stp>
        <stp>ISSUER_EQUITY_TICKER</stp>
        <stp>[1.Weekly Download.xlsm]Coded!R292C35</stp>
        <tr r="AI292" s="14"/>
      </tp>
      <tp t="s">
        <v>0616834D CH</v>
        <stp/>
        <stp>##V3_BDPV12</stp>
        <stp>XS2208864418 Corp</stp>
        <stp>ISSUER_EQUITY_TICKER</stp>
        <stp>[1.Weekly Download.xlsm]Coded!R292C37</stp>
        <tr r="AK292" s="14"/>
        <tr r="AK292" s="14"/>
      </tp>
      <tp t="s">
        <v>#N/A N/A</v>
        <stp/>
        <stp>##V3_BDPV12</stp>
        <stp>XS2549299480 Corp</stp>
        <stp>FIXED_REOFFER_SPRD_TO_GOVT_BENCH</stp>
        <stp>[1.Weekly Download.xlsm]Coded!R80C27</stp>
        <tr r="AA80" s="14"/>
      </tp>
      <tp t="s">
        <v>#N/A N/A</v>
        <stp/>
        <stp>##V3_BDPV12</stp>
        <stp>0795591D CH Equity</stp>
        <stp>RTG_SP_LT_LC_ISSUER_CREDIT</stp>
        <stp>[1.Weekly Download.xlsm]Coded!R167C61</stp>
        <tr r="BI167" s="14"/>
      </tp>
      <tp t="s">
        <v>NR</v>
        <stp/>
        <stp>##V3_BDPV12</stp>
        <stp>1567411D HK Equity</stp>
        <stp>RTG_SP_LT_LC_ISSUER_CREDIT</stp>
        <stp>[1.Weekly Download.xlsm]Coded!R224C61</stp>
        <tr r="BI224" s="14"/>
        <tr r="BI224" s="14"/>
      </tp>
      <tp t="s">
        <v>BBB+</v>
        <stp/>
        <stp>##V3_BDPV12</stp>
        <stp>WLKTIZ HK Equity</stp>
        <stp>RTG_SP_LT_FC_ISSUER_CREDIT</stp>
        <stp>[1.Weekly Download.xlsm]Coded!R115C23</stp>
        <tr r="W115" s="14"/>
        <tr r="W115" s="14"/>
        <tr r="W115" s="14"/>
      </tp>
      <tp t="s">
        <v>#N/A N/A</v>
        <stp/>
        <stp>##V3_BDPV12</stp>
        <stp>XS2662422802 Corp</stp>
        <stp>RTG_MDY_FOREIGN_LT_BANK_DEPOSITS</stp>
        <stp>[1.Weekly Download.xlsm]Coded!R21C12</stp>
        <tr r="L21" s="14"/>
      </tp>
      <tp t="s">
        <v>#N/A N/A</v>
        <stp/>
        <stp>##V3_BDPV12</stp>
        <stp>1833421D CH Equity</stp>
        <stp>RTG_SP_LT_LC_ISSUER_CREDIT</stp>
        <stp>[1.Weekly Download.xlsm]Coded!R239C61</stp>
        <tr r="BI239" s="14"/>
      </tp>
      <tp t="s">
        <v>#N/A N/A</v>
        <stp/>
        <stp>##V3_BDPV12</stp>
        <stp>1433421D CH Equity</stp>
        <stp>RTG_SP_LT_LC_ISSUER_CREDIT</stp>
        <stp>[1.Weekly Download.xlsm]Coded!R190C61</stp>
        <tr r="BI190" s="14"/>
      </tp>
      <tp t="s">
        <v>#N/A N/A</v>
        <stp/>
        <stp>##V3_BDPV12</stp>
        <stp>XS2671493562 Corp</stp>
        <stp>RTG_MDY_FOREIGN_LT_BANK_DEPOSITS</stp>
        <stp>[1.Weekly Download.xlsm]Coded!R12C12</stp>
        <tr r="L12" s="14"/>
      </tp>
      <tp t="s">
        <v>#N/A N/A</v>
        <stp/>
        <stp>##V3_BDPV12</stp>
        <stp>0185525D HK Equity</stp>
        <stp>RTG_SP_LT_FC_ISSUER_CREDIT</stp>
        <stp>[1.Weekly Download.xlsm]Coded!R251C23</stp>
        <tr r="W251" s="14"/>
        <tr r="W251" s="14"/>
      </tp>
      <tp t="s">
        <v>#N/A N/A</v>
        <stp/>
        <stp>##V3_BDPV12</stp>
        <stp>XS2547520531 Corp</stp>
        <stp>RTG_MDY_FOREIGN_LT_BANK_DEPOSITS</stp>
        <stp>[1.Weekly Download.xlsm]Coded!R79C12</stp>
        <tr r="L79" s="14"/>
      </tp>
      <tp t="s">
        <v>#N/A N/A</v>
        <stp/>
        <stp>##V3_BDPV12</stp>
        <stp>XS2537427473 Corp</stp>
        <stp>RTG_MDY_FOREIGN_LT_BANK_DEPOSITS</stp>
        <stp>[1.Weekly Download.xlsm]Coded!R85C12</stp>
        <tr r="L85" s="14"/>
      </tp>
      <tp t="s">
        <v>#N/A N/A</v>
        <stp/>
        <stp>##V3_BDPV12</stp>
        <stp>1776488D CH Equity</stp>
        <stp>RTG_SP_LT_FC_ISSUER_CREDIT</stp>
        <stp>[1.Weekly Download.xlsm]Coded!R171C23</stp>
        <tr r="W171" s="14"/>
        <tr r="W171" s="14"/>
      </tp>
      <tp t="s">
        <v>N</v>
        <stp/>
        <stp>##V3_BDPV12</stp>
        <stp>MO000A3KS070 Corp</stp>
        <stp>GREEN_BOND_LOAN_INDICATOR</stp>
        <stp>[1.Weekly Download.xlsm]Coded!R184C55</stp>
        <tr r="BC184" s="14"/>
        <tr r="BC184" s="14"/>
      </tp>
    </main>
    <main first="bofaddin.rtdserver">
      <tp t="s">
        <v>#N/A N/A</v>
        <stp/>
        <stp>BDS|87784789516079318</stp>
        <tr r="AS104" s="14"/>
      </tp>
    </main>
    <main first="bloomberg.rtd">
      <tp t="s">
        <v>#N/A N/A</v>
        <stp/>
        <stp>##V3_BDPV12</stp>
        <stp>G228069 Corp</stp>
        <stp>RTG_MOODY</stp>
        <stp>[1.Weekly Download.xlsm]Coded!R76C8</stp>
        <tr r="H76" s="14"/>
      </tp>
      <tp t="s">
        <v>#N/A N/A</v>
        <stp/>
        <stp>##V3_BDPV12</stp>
        <stp>G238046 Corp</stp>
        <stp>RTG_MOODY</stp>
        <stp>[1.Weekly Download.xlsm]Coded!R56C8</stp>
        <tr r="H56" s="14"/>
      </tp>
      <tp t="s">
        <v>#N/A N/A</v>
        <stp/>
        <stp>##V3_BDPV12</stp>
        <stp>G238025 Corp</stp>
        <stp>RTG_MOODY</stp>
        <stp>[1.Weekly Download.xlsm]Coded!R66C8</stp>
        <tr r="H66" s="14"/>
      </tp>
      <tp t="s">
        <v>#N/A N/A</v>
        <stp/>
        <stp>##V3_BDPV12</stp>
        <stp>G238098 Corp</stp>
        <stp>RTG_MOODY</stp>
        <stp>[1.Weekly Download.xlsm]Coded!R46C8</stp>
        <tr r="H46" s="14"/>
      </tp>
      <tp t="s">
        <v>#N/A N/A</v>
        <stp/>
        <stp>##V3_BDPV12</stp>
        <stp>0795624D CH Equity</stp>
        <stp>RTG_MDY_FOREIGN_LT_BANK_DEPOSITS</stp>
        <stp>[1.Weekly Download.xlsm]Coded!R117C60</stp>
        <tr r="BH117" s="14"/>
      </tp>
      <tp t="s">
        <v>#N/A Field Not Applicable</v>
        <stp/>
        <stp>##V3_BDPV12</stp>
        <stp>XS2679063862 Corp</stp>
        <stp>NXT_CALL_DT</stp>
        <stp>[1.Weekly Download.xlsm]Coded!R9C50</stp>
        <tr r="AX9" s="14"/>
      </tp>
      <tp t="s">
        <v>#N/A N/A</v>
        <stp/>
        <stp>##V3_BDPV12</stp>
        <stp>HK0000954286 Corp</stp>
        <stp>SPREAD_TO_TSY_ISSUE</stp>
        <stp>[1.Weekly Download.xlsm]Coded!R5C26</stp>
        <tr r="Z5" s="14"/>
      </tp>
      <tp t="s">
        <v>CN</v>
        <stp/>
        <stp>##V3_BDPV12</stp>
        <stp>XS2526839092 Corp</stp>
        <stp>CNTRY_ISSUE_ISO</stp>
        <stp>[1.Weekly Download.xlsm]Coded!R61C34</stp>
        <tr r="AH61" s="14"/>
        <tr r="AH61" s="14"/>
      </tp>
      <tp t="s">
        <v>7/9/2026</v>
        <stp/>
        <stp>##V3_BDPV12</stp>
        <stp>HK0000946829 Corp</stp>
        <stp>MATURITY</stp>
        <stp>[1.Weekly Download.xlsm]Coded!R13C48</stp>
        <tr r="AV13" s="14"/>
        <tr r="AV13" s="14"/>
        <tr r="AV13" s="14"/>
      </tp>
      <tp t="s">
        <v>CN</v>
        <stp/>
        <stp>##V3_BDPV12</stp>
        <stp>XS2677539541 Corp</stp>
        <stp>CNTRY_ISSUE_ISO</stp>
        <stp>[1.Weekly Download.xlsm]Coded!R11C34</stp>
        <tr r="AH11" s="14"/>
        <tr r="AH11" s="14"/>
      </tp>
      <tp t="s">
        <v>#N/A N/A</v>
        <stp/>
        <stp>##V3_BDPV12</stp>
        <stp>XS2499222771 Corp</stp>
        <stp>ISSUER_PARENT_EQY_TICKER</stp>
        <stp>[1.Weekly Download.xlsm]Coded!R95C58</stp>
        <tr r="BF95" s="14"/>
      </tp>
      <tp t="s">
        <v>0768356D CH</v>
        <stp/>
        <stp>##V3_BDPV12</stp>
        <stp>XS2634238526 Corp</stp>
        <stp>ISSUER_PARENT_EQY_TICKER</stp>
        <stp>[1.Weekly Download.xlsm]Coded!R32C58</stp>
        <tr r="BF32" s="14"/>
        <tr r="BF32" s="14"/>
      </tp>
      <tp t="s">
        <v>0768356D CH</v>
        <stp/>
        <stp>##V3_BDPV12</stp>
        <stp>XS2634238526 Corp</stp>
        <stp>ISSUER_PARENT_EQY_TICKER</stp>
        <stp>[1.Weekly Download.xlsm]Coded!R31C58</stp>
        <tr r="BF31" s="14"/>
        <tr r="BF31" s="14"/>
      </tp>
      <tp t="s">
        <v>20/9/2023</v>
        <stp/>
        <stp>##V3_BDPV12</stp>
        <stp>XS2664783565 Corp</stp>
        <stp>SECURITY_PRICING_DATE</stp>
        <stp>[1.Weekly Download.xlsm]Coded!R6C49</stp>
        <tr r="AW6" s="14"/>
        <tr r="AW6" s="14"/>
        <tr r="AW6" s="14"/>
      </tp>
      <tp t="s">
        <v>CN</v>
        <stp/>
        <stp>##V3_BDPV12</stp>
        <stp>XS2623522930 Corp</stp>
        <stp>CNTRY_ISSUE_ISO</stp>
        <stp>[1.Weekly Download.xlsm]Coded!R38C34</stp>
        <tr r="AH38" s="14"/>
        <tr r="AH38" s="14"/>
      </tp>
      <tp t="s">
        <v>USD</v>
        <stp/>
        <stp>##V3_BDPV12</stp>
        <stp>XS2681919762 Corp</stp>
        <stp>CRNCY</stp>
        <stp>[1.Weekly Download.xlsm]Coded!R3C52</stp>
        <tr r="AZ3" s="14"/>
        <tr r="AZ3" s="14"/>
      </tp>
      <tp t="s">
        <v>601818 CH</v>
        <stp/>
        <stp>##V3_BDPV12</stp>
        <stp>XS2526839092 Corp</stp>
        <stp>ISSUER_PARENT_EQY_TICKER</stp>
        <stp>[1.Weekly Download.xlsm]Coded!R61C58</stp>
        <tr r="BF61" s="14"/>
        <tr r="BF61" s="14"/>
      </tp>
      <tp t="s">
        <v>VG</v>
        <stp/>
        <stp>##V3_BDPV12</stp>
        <stp>XS2537427473 Corp</stp>
        <stp>CNTRY_ISSUE_ISO</stp>
        <stp>[1.Weekly Download.xlsm]Coded!R85C34</stp>
        <tr r="AH85" s="14"/>
        <tr r="AH85" s="14"/>
      </tp>
      <tp t="s">
        <v>#N/A N/A</v>
        <stp/>
        <stp>##V3_BDPV12</stp>
        <stp>XS2349744594 Corp</stp>
        <stp>RTG_FITCH_LT_ISSUER_DEFAULT</stp>
        <stp>[1.Weekly Download.xlsm]Coded!R198C16</stp>
        <tr r="P198" s="14"/>
      </tp>
      <tp t="s">
        <v>#N/A N/A</v>
        <stp/>
        <stp>##V3_BDPV12</stp>
        <stp>XS2278537787 Corp</stp>
        <stp>RTG_FITCH_LT_ISSUER_DEFAULT</stp>
        <stp>[1.Weekly Download.xlsm]Coded!R239C16</stp>
        <tr r="P239" s="14"/>
      </tp>
      <tp t="s">
        <v>A</v>
        <stp/>
        <stp>##V3_BDPV12</stp>
        <stp>XS2180875234 Corp</stp>
        <stp>RTG_FITCH</stp>
        <stp>[1.Weekly Download.xlsm]Coded!R301C10</stp>
        <tr r="J301" s="14"/>
        <tr r="J301" s="14"/>
      </tp>
      <tp t="s">
        <v>#N/A N/A</v>
        <stp/>
        <stp>##V3_BDPV12</stp>
        <stp>XS2405490850 Corp</stp>
        <stp>RTG_FITCH_LT_ISSUER_DEFAULT</stp>
        <stp>[1.Weekly Download.xlsm]Coded!R134C16</stp>
        <tr r="P134" s="14"/>
      </tp>
      <tp t="s">
        <v>BBB+</v>
        <stp/>
        <stp>##V3_BDPV12</stp>
        <stp>XS2384202292 Corp</stp>
        <stp>RTG_FITCH</stp>
        <stp>[1.Weekly Download.xlsm]Coded!R148C10</stp>
        <tr r="J148" s="14"/>
        <tr r="J148" s="14"/>
      </tp>
      <tp t="s">
        <v>#N/A Field Not Applicable</v>
        <stp/>
        <stp>##V3_BDPV12</stp>
        <stp>XS2349744594 Corp</stp>
        <stp>NXT_CALL_DT</stp>
        <stp>[1.Weekly Download.xlsm]Coded!R198C50</stp>
        <tr r="AX198" s="14"/>
      </tp>
      <tp t="s">
        <v>#N/A Field Not Applicable</v>
        <stp/>
        <stp>##V3_BDPV12</stp>
        <stp>XS2278537787 Corp</stp>
        <stp>NXT_CALL_DT</stp>
        <stp>[1.Weekly Download.xlsm]Coded!R239C50</stp>
        <tr r="AX239" s="14"/>
      </tp>
      <tp t="s">
        <v>#N/A Field Not Applicable</v>
        <stp/>
        <stp>##V3_BDPV12</stp>
        <stp>XS2405490850 Corp</stp>
        <stp>NXT_CALL_DT</stp>
        <stp>[1.Weekly Download.xlsm]Coded!R134C50</stp>
        <tr r="AX134" s="14"/>
      </tp>
      <tp t="s">
        <v>BBB+</v>
        <stp/>
        <stp>##V3_BDPV12</stp>
        <stp>XS2274835631 Corp</stp>
        <stp>RTG_FITCH</stp>
        <stp>[1.Weekly Download.xlsm]Coded!R255C10</stp>
        <tr r="J255" s="14"/>
        <tr r="J255" s="14"/>
      </tp>
      <tp t="s">
        <v>BB+</v>
        <stp/>
        <stp>##V3_BDPV12</stp>
        <stp>XS2361211191 Corp</stp>
        <stp>RTG_FITCH</stp>
        <stp>[1.Weekly Download.xlsm]Coded!R145C10</stp>
        <tr r="J145" s="14"/>
        <tr r="J145" s="14"/>
      </tp>
      <tp t="s">
        <v>WD</v>
        <stp/>
        <stp>##V3_BDPV12</stp>
        <stp>XS2333523814 Corp</stp>
        <stp>RTG_FITCH_LT_ISSUER_DEFAULT</stp>
        <stp>[1.Weekly Download.xlsm]Coded!R232C16</stp>
        <tr r="P232" s="14"/>
        <tr r="P232" s="14"/>
      </tp>
      <tp t="s">
        <v>#N/A N/A</v>
        <stp/>
        <stp>##V3_BDPV12</stp>
        <stp>XS2379487189 Corp</stp>
        <stp>RTG_FITCH_LT_ISSUER_DEFAULT</stp>
        <stp>[1.Weekly Download.xlsm]Coded!R159C16</stp>
        <tr r="P159" s="14"/>
      </tp>
      <tp t="s">
        <v>BBB+</v>
        <stp/>
        <stp>##V3_BDPV12</stp>
        <stp>XS2461766805 Corp</stp>
        <stp>RTG_FITCH_LT_ISSUER_DEFAULT</stp>
        <stp>[1.Weekly Download.xlsm]Coded!R105C16</stp>
        <tr r="P105" s="14"/>
        <tr r="P105" s="14"/>
      </tp>
      <tp t="s">
        <v>#N/A N/A</v>
        <stp/>
        <stp>##V3_BDPV12</stp>
        <stp>XS2228902255 Corp</stp>
        <stp>RTG_FITCH_LT_ISSUER_DEFAULT</stp>
        <stp>[1.Weekly Download.xlsm]Coded!R261C16</stp>
        <tr r="P261" s="14"/>
      </tp>
      <tp t="s">
        <v>#N/A N/A</v>
        <stp/>
        <stp>##V3_BDPV12</stp>
        <stp>XS2228902255 Corp</stp>
        <stp>RTG_FITCH_LT_ISSUER_DEFAULT</stp>
        <stp>[1.Weekly Download.xlsm]Coded!R249C16</stp>
        <tr r="P249" s="14"/>
      </tp>
      <tp t="s">
        <v>#N/A Field Not Applicable</v>
        <stp/>
        <stp>##V3_BDPV12</stp>
        <stp>XS2209330161 Corp</stp>
        <stp>NXT_CALL_DT</stp>
        <stp>[1.Weekly Download.xlsm]Coded!R288C50</stp>
        <tr r="AX288" s="14"/>
      </tp>
      <tp t="s">
        <v>#N/A Field Not Applicable</v>
        <stp/>
        <stp>##V3_BDPV12</stp>
        <stp>XS2290959860 Corp</stp>
        <stp>NXT_CALL_DT</stp>
        <stp>[1.Weekly Download.xlsm]Coded!R251C50</stp>
        <tr r="AX251" s="14"/>
      </tp>
      <tp t="s">
        <v>A</v>
        <stp/>
        <stp>##V3_BDPV12</stp>
        <stp>XS2455213590 Corp</stp>
        <stp>RTG_FITCH</stp>
        <stp>[1.Weekly Download.xlsm]Coded!R111C10</stp>
        <tr r="J111" s="14"/>
        <tr r="J111" s="14"/>
      </tp>
      <tp t="s">
        <v>Baa2</v>
        <stp/>
        <stp>##V3_BDPV12</stp>
        <stp>81 HK Equity</stp>
        <stp>RTG_MOODY_LONG_TERM</stp>
        <stp>[1.Weekly Download.xlsm]Coded!R248C21</stp>
        <tr r="U248" s="14"/>
        <tr r="U248" s="14"/>
        <tr r="U248" s="14"/>
      </tp>
      <tp t="s">
        <v>#N/A Field Not Applicable</v>
        <stp/>
        <stp>##V3_BDPV12</stp>
        <stp>XS2333523814 Corp</stp>
        <stp>NXT_CALL_DT</stp>
        <stp>[1.Weekly Download.xlsm]Coded!R232C50</stp>
        <tr r="AX232" s="14"/>
      </tp>
      <tp t="s">
        <v>#N/A Field Not Applicable</v>
        <stp/>
        <stp>##V3_BDPV12</stp>
        <stp>XS2379487189 Corp</stp>
        <stp>NXT_CALL_DT</stp>
        <stp>[1.Weekly Download.xlsm]Coded!R159C50</stp>
        <tr r="AX159" s="14"/>
      </tp>
      <tp t="s">
        <v>#N/A N/A</v>
        <stp/>
        <stp>##V3_BDPV12</stp>
        <stp>XS2209330161 Corp</stp>
        <stp>RTG_FITCH_LT_ISSUER_DEFAULT</stp>
        <stp>[1.Weekly Download.xlsm]Coded!R288C16</stp>
        <tr r="P288" s="14"/>
      </tp>
      <tp t="s">
        <v>#N/A N/A</v>
        <stp/>
        <stp>##V3_BDPV12</stp>
        <stp>XS2290959860 Corp</stp>
        <stp>RTG_FITCH_LT_ISSUER_DEFAULT</stp>
        <stp>[1.Weekly Download.xlsm]Coded!R251C16</stp>
        <tr r="P251" s="14"/>
      </tp>
      <tp t="s">
        <v>22/4/2027</v>
        <stp/>
        <stp>##V3_BDPV12</stp>
        <stp>XS2461766805 Corp</stp>
        <stp>NXT_CALL_DT</stp>
        <stp>[1.Weekly Download.xlsm]Coded!R105C50</stp>
        <tr r="AX105" s="14"/>
        <tr r="AX105" s="14"/>
        <tr r="AX105" s="14"/>
      </tp>
      <tp t="s">
        <v>#N/A Field Not Applicable</v>
        <stp/>
        <stp>##V3_BDPV12</stp>
        <stp>XS2228902255 Corp</stp>
        <stp>NXT_CALL_DT</stp>
        <stp>[1.Weekly Download.xlsm]Coded!R249C50</stp>
        <tr r="AX249" s="14"/>
      </tp>
      <tp t="s">
        <v>#N/A Field Not Applicable</v>
        <stp/>
        <stp>##V3_BDPV12</stp>
        <stp>XS2228902255 Corp</stp>
        <stp>NXT_CALL_DT</stp>
        <stp>[1.Weekly Download.xlsm]Coded!R261C50</stp>
        <tr r="AX261" s="14"/>
      </tp>
      <tp t="s">
        <v>#N/A N/A</v>
        <stp/>
        <stp>##V3_BDPV12</stp>
        <stp>XS2384248790 Corp</stp>
        <stp>RTG_FITCH</stp>
        <stp>[1.Weekly Download.xlsm]Coded!R155C10</stp>
        <tr r="J155" s="14"/>
      </tp>
      <tp t="s">
        <v>BBB+</v>
        <stp/>
        <stp>##V3_BDPV12</stp>
        <stp>XS2249847232 Corp</stp>
        <stp>RTG_FITCH</stp>
        <stp>[1.Weekly Download.xlsm]Coded!R270C10</stp>
        <tr r="J270" s="14"/>
        <tr r="J270" s="14"/>
      </tp>
      <tp t="s">
        <v>#N/A N/A</v>
        <stp/>
        <stp>##V3_BDPV12</stp>
        <stp>XS2361426559 Corp</stp>
        <stp>RTG_FITCH_LT_ISSUER_DEFAULT</stp>
        <stp>[1.Weekly Download.xlsm]Coded!R178C16</stp>
        <tr r="P178" s="14"/>
      </tp>
      <tp t="s">
        <v>#N/A N/A</v>
        <stp/>
        <stp>##V3_BDPV12</stp>
        <stp>XS2422522685 Corp</stp>
        <stp>RTG_FITCH_LT_ISSUER_DEFAULT</stp>
        <stp>[1.Weekly Download.xlsm]Coded!R120C16</stp>
        <tr r="P120" s="14"/>
      </tp>
      <tp t="s">
        <v>#N/A N/A</v>
        <stp/>
        <stp>##V3_BDPV12</stp>
        <stp>XS2471127584 Corp</stp>
        <stp>RTG_FITCH_LT_ISSUER_DEFAULT</stp>
        <stp>[1.Weekly Download.xlsm]Coded!R104C16</stp>
        <tr r="P104" s="14"/>
      </tp>
      <tp t="s">
        <v>#N/A N/A</v>
        <stp/>
        <stp>##V3_BDPV12</stp>
        <stp>G2380140 Corp</stp>
        <stp>GUARANTOR</stp>
        <stp>[1.Weekly Download.xlsm]Coded!R37C5</stp>
        <tr r="E37" s="14"/>
      </tp>
      <tp t="s">
        <v>#N/A Field Not Applicable</v>
        <stp/>
        <stp>##V3_BDPV12</stp>
        <stp>XS2400120650 Corp</stp>
        <stp>NXT_CALL_DT</stp>
        <stp>[1.Weekly Download.xlsm]Coded!R133C50</stp>
        <tr r="AX133" s="14"/>
      </tp>
      <tp t="s">
        <v>#N/A Field Not Applicable</v>
        <stp/>
        <stp>##V3_BDPV12</stp>
        <stp>XS2275587090 Corp</stp>
        <stp>NXT_CALL_DT</stp>
        <stp>[1.Weekly Download.xlsm]Coded!R258C50</stp>
        <tr r="AX258" s="14"/>
      </tp>
      <tp t="s">
        <v>#N/A N/A</v>
        <stp/>
        <stp>##V3_BDPV12</stp>
        <stp>XS2291799778 Corp</stp>
        <stp>RTG_FITCH_LT_ISSUER_DEFAULT</stp>
        <stp>[1.Weekly Download.xlsm]Coded!R250C16</stp>
        <tr r="P250" s="14"/>
      </tp>
      <tp t="s">
        <v>#N/A N/A</v>
        <stp/>
        <stp>##V3_BDPV12</stp>
        <stp>XS2100650758 Corp</stp>
        <stp>RTG_FITCH_LT_ISSUER_DEFAULT</stp>
        <stp>[1.Weekly Download.xlsm]Coded!R317C16</stp>
        <tr r="P317" s="14"/>
      </tp>
      <tp t="s">
        <v>#N/A N/A</v>
        <stp/>
        <stp>##V3_BDPV12</stp>
        <stp>XS2280638607 Corp</stp>
        <stp>RTG_FITCH_LT_ISSUER_DEFAULT</stp>
        <stp>[1.Weekly Download.xlsm]Coded!R259C16</stp>
        <tr r="P259" s="14"/>
      </tp>
      <tp t="s">
        <v>#N/A N/A</v>
        <stp/>
        <stp>##V3_BDPV12</stp>
        <stp>XS2322572459 Corp</stp>
        <stp>RTG_FITCH_LT_ISSUER_DEFAULT</stp>
        <stp>[1.Weekly Download.xlsm]Coded!R236C16</stp>
        <tr r="P236" s="14"/>
      </tp>
      <tp t="s">
        <v>WD</v>
        <stp/>
        <stp>##V3_BDPV12</stp>
        <stp>XS2125422290 Corp</stp>
        <stp>RTG_FITCH_LT_ISSUER_DEFAULT</stp>
        <stp>[1.Weekly Download.xlsm]Coded!R311C16</stp>
        <tr r="P311" s="14"/>
        <tr r="P311" s="14"/>
      </tp>
      <tp t="s">
        <v>#N/A N/A</v>
        <stp/>
        <stp>##V3_BDPV12</stp>
        <stp>XS2371893533 Corp</stp>
        <stp>RTG_FITCH</stp>
        <stp>[1.Weekly Download.xlsm]Coded!R172C10</stp>
        <tr r="J172" s="14"/>
      </tp>
      <tp t="s">
        <v>#N/A N/A</v>
        <stp/>
        <stp>##V3_BDPV12</stp>
        <stp>XS2400120650 Corp</stp>
        <stp>RTG_FITCH_LT_ISSUER_DEFAULT</stp>
        <stp>[1.Weekly Download.xlsm]Coded!R133C16</stp>
        <tr r="P133" s="14"/>
      </tp>
      <tp t="s">
        <v>BBB-</v>
        <stp/>
        <stp>##V3_BDPV12</stp>
        <stp>XS2275587090 Corp</stp>
        <stp>RTG_FITCH_LT_ISSUER_DEFAULT</stp>
        <stp>[1.Weekly Download.xlsm]Coded!R258C16</stp>
        <tr r="P258" s="14"/>
        <tr r="P258" s="14"/>
      </tp>
      <tp t="s">
        <v>21/4/2024</v>
        <stp/>
        <stp>##V3_BDPV12</stp>
        <stp>XS2361426559 Corp</stp>
        <stp>NXT_CALL_DT</stp>
        <stp>[1.Weekly Download.xlsm]Coded!R178C50</stp>
        <tr r="AX178" s="14"/>
        <tr r="AX178" s="14"/>
        <tr r="AX178" s="14"/>
      </tp>
      <tp t="s">
        <v>#N/A Field Not Applicable</v>
        <stp/>
        <stp>##V3_BDPV12</stp>
        <stp>XS2422522685 Corp</stp>
        <stp>NXT_CALL_DT</stp>
        <stp>[1.Weekly Download.xlsm]Coded!R120C50</stp>
        <tr r="AX120" s="14"/>
      </tp>
      <tp t="s">
        <v>28/3/2025</v>
        <stp/>
        <stp>##V3_BDPV12</stp>
        <stp>XS2471127584 Corp</stp>
        <stp>NXT_CALL_DT</stp>
        <stp>[1.Weekly Download.xlsm]Coded!R104C50</stp>
        <tr r="AX104" s="14"/>
        <tr r="AX104" s="14"/>
        <tr r="AX104" s="14"/>
      </tp>
      <tp t="s">
        <v>#N/A Field Not Applicable</v>
        <stp/>
        <stp>##V3_BDPV12</stp>
        <stp>XS2291799778 Corp</stp>
        <stp>NXT_CALL_DT</stp>
        <stp>[1.Weekly Download.xlsm]Coded!R250C50</stp>
        <tr r="AX250" s="14"/>
      </tp>
      <tp t="s">
        <v>#N/A Field Not Applicable</v>
        <stp/>
        <stp>##V3_BDPV12</stp>
        <stp>XS2280638607 Corp</stp>
        <stp>NXT_CALL_DT</stp>
        <stp>[1.Weekly Download.xlsm]Coded!R259C50</stp>
        <tr r="AX259" s="14"/>
      </tp>
      <tp t="s">
        <v>#N/A Field Not Applicable</v>
        <stp/>
        <stp>##V3_BDPV12</stp>
        <stp>XS2322572459 Corp</stp>
        <stp>NXT_CALL_DT</stp>
        <stp>[1.Weekly Download.xlsm]Coded!R236C50</stp>
        <tr r="AX236" s="14"/>
      </tp>
      <tp t="s">
        <v>#N/A Field Not Applicable</v>
        <stp/>
        <stp>##V3_BDPV12</stp>
        <stp>XS2100650758 Corp</stp>
        <stp>NXT_CALL_DT</stp>
        <stp>[1.Weekly Download.xlsm]Coded!R317C50</stp>
        <tr r="AX317" s="14"/>
      </tp>
      <tp t="s">
        <v>#N/A Field Not Applicable</v>
        <stp/>
        <stp>##V3_BDPV12</stp>
        <stp>XS2125422290 Corp</stp>
        <stp>NXT_CALL_DT</stp>
        <stp>[1.Weekly Download.xlsm]Coded!R311C50</stp>
        <tr r="AX311" s="14"/>
      </tp>
      <tp t="s">
        <v>#N/A N/A</v>
        <stp/>
        <stp>##V3_BDPV12</stp>
        <stp>XS2346930428 Corp</stp>
        <stp>RTG_FITCH</stp>
        <stp>[1.Weekly Download.xlsm]Coded!R205C10</stp>
        <tr r="J205" s="14"/>
      </tp>
      <tp t="s">
        <v>#N/A N/A</v>
        <stp/>
        <stp>##V3_BDPV12</stp>
        <stp>XS2382158207 Corp</stp>
        <stp>RTG_FITCH_LT_ISSUER_DEFAULT</stp>
        <stp>[1.Weekly Download.xlsm]Coded!R153C16</stp>
        <tr r="P153" s="14"/>
      </tp>
      <tp t="s">
        <v>#N/A Field Not Applicable</v>
        <stp/>
        <stp>##V3_BDPV12</stp>
        <stp>XS2341214059 Corp</stp>
        <stp>NXT_CALL_DT</stp>
        <stp>[1.Weekly Download.xlsm]Coded!R221C50</stp>
        <tr r="AX221" s="14"/>
      </tp>
      <tp t="s">
        <v>#N/A Field Not Applicable</v>
        <stp/>
        <stp>##V3_BDPV12</stp>
        <stp>XS2384248790 Corp</stp>
        <stp>NXT_CALL_DT</stp>
        <stp>[1.Weekly Download.xlsm]Coded!R155C50</stp>
        <tr r="AX155" s="14"/>
      </tp>
      <tp t="s">
        <v>BBB</v>
        <stp/>
        <stp>##V3_BDPV12</stp>
        <stp>XS2325858038 Corp</stp>
        <stp>RTG_FITCH</stp>
        <stp>[1.Weekly Download.xlsm]Coded!R226C10</stp>
        <tr r="J226" s="14"/>
        <tr r="J226" s="14"/>
      </tp>
      <tp t="s">
        <v>#N/A N/A</v>
        <stp/>
        <stp>##V3_BDPV12</stp>
        <stp>XS2427980821 Corp</stp>
        <stp>RTG_FITCH</stp>
        <stp>[1.Weekly Download.xlsm]Coded!R114C10</stp>
        <tr r="J114" s="14"/>
      </tp>
      <tp t="s">
        <v>WD</v>
        <stp/>
        <stp>##V3_BDPV12</stp>
        <stp>XS2341214059 Corp</stp>
        <stp>RTG_FITCH_LT_ISSUER_DEFAULT</stp>
        <stp>[1.Weekly Download.xlsm]Coded!R221C16</stp>
        <tr r="P221" s="14"/>
        <tr r="P221" s="14"/>
      </tp>
      <tp t="s">
        <v>#N/A Field Not Applicable</v>
        <stp/>
        <stp>##V3_BDPV12</stp>
        <stp>XS2382158207 Corp</stp>
        <stp>NXT_CALL_DT</stp>
        <stp>[1.Weekly Download.xlsm]Coded!R153C50</stp>
        <tr r="AX153" s="14"/>
      </tp>
      <tp t="s">
        <v>#N/A N/A</v>
        <stp/>
        <stp>##V3_BDPV12</stp>
        <stp>XS2203986927 Corp</stp>
        <stp>RTG_FITCH</stp>
        <stp>[1.Weekly Download.xlsm]Coded!R223C10</stp>
        <tr r="J223" s="14"/>
      </tp>
      <tp t="s">
        <v>#N/A N/A</v>
        <stp/>
        <stp>##V3_BDPV12</stp>
        <stp>XS2417332389 Corp</stp>
        <stp>RTG_FITCH</stp>
        <stp>[1.Weekly Download.xlsm]Coded!R125C10</stp>
        <tr r="J125" s="14"/>
      </tp>
      <tp t="s">
        <v>#N/A N/A</v>
        <stp/>
        <stp>##V3_BDPV12</stp>
        <stp>XS2384248790 Corp</stp>
        <stp>RTG_FITCH_LT_ISSUER_DEFAULT</stp>
        <stp>[1.Weekly Download.xlsm]Coded!R155C16</stp>
        <tr r="P155" s="14"/>
      </tp>
      <tp>
        <v>6.5</v>
        <stp/>
        <stp>##V3_BDPV12</stp>
        <stp>XS2467774209 Corp</stp>
        <stp>CPN</stp>
        <stp>[1.Weekly Download.xlsm]Coded!R103C51</stp>
        <tr r="AY103" s="14"/>
        <tr r="AY103" s="14"/>
      </tp>
      <tp t="s">
        <v>N</v>
        <stp/>
        <stp>##V3_BDPV12</stp>
        <stp>XS2206799004 Corp</stp>
        <stp>GREEN_BOND_LOAN_INDICATOR</stp>
        <stp>[1.Weekly Download.xlsm]Coded!R282C55</stp>
        <tr r="BC282" s="14"/>
        <tr r="BC282" s="14"/>
      </tp>
      <tp t="s">
        <v>N</v>
        <stp/>
        <stp>##V3_BDPV12</stp>
        <stp>XS2262084374 Corp</stp>
        <stp>GREEN_BOND_LOAN_INDICATOR</stp>
        <stp>[1.Weekly Download.xlsm]Coded!R260C55</stp>
        <tr r="BC260" s="14"/>
        <tr r="BC260" s="14"/>
      </tp>
      <tp>
        <v>3.15</v>
        <stp/>
        <stp>##V3_BDPV12</stp>
        <stp>XS2274835631 Corp</stp>
        <stp>CPN</stp>
        <stp>[1.Weekly Download.xlsm]Coded!R255C51</stp>
        <tr r="AY255" s="14"/>
        <tr r="AY255" s="14"/>
      </tp>
      <tp>
        <v>4.25</v>
        <stp/>
        <stp>##V3_BDPV12</stp>
        <stp>XS2371895074 Corp</stp>
        <stp>CPN</stp>
        <stp>[1.Weekly Download.xlsm]Coded!R168C51</stp>
        <tr r="AY168" s="14"/>
        <tr r="AY168" s="14"/>
      </tp>
      <tp t="s">
        <v>#N/A N/A</v>
        <stp/>
        <stp>##V3_BDPV12</stp>
        <stp>US056752AU22 Corp</stp>
        <stp>FIXED_REOFFER_SPRD_TO_GOVT_BENCH</stp>
        <stp>[1.Weekly Download.xlsm]Coded!R165C27</stp>
        <tr r="AA165" s="14"/>
      </tp>
      <tp t="s">
        <v>N</v>
        <stp/>
        <stp>##V3_BDPV12</stp>
        <stp>XS2422384946 Corp</stp>
        <stp>GREEN_BOND_LOAN_INDICATOR</stp>
        <stp>[1.Weekly Download.xlsm]Coded!R121C55</stp>
        <tr r="BC121" s="14"/>
        <tr r="BC121" s="14"/>
      </tp>
      <tp t="s">
        <v>N</v>
        <stp/>
        <stp>##V3_BDPV12</stp>
        <stp>XS2467774209 Corp</stp>
        <stp>GREEN_BOND_LOAN_INDICATOR</stp>
        <stp>[1.Weekly Download.xlsm]Coded!R103C55</stp>
        <tr r="BC103" s="14"/>
        <tr r="BC103" s="14"/>
      </tp>
      <tp>
        <v>7</v>
        <stp/>
        <stp>##V3_BDPV12</stp>
        <stp>XS2336271510 Corp</stp>
        <stp>CPN</stp>
        <stp>[1.Weekly Download.xlsm]Coded!R215C51</stp>
        <tr r="AY215" s="14"/>
        <tr r="AY215" s="14"/>
      </tp>
      <tp t="s">
        <v>N</v>
        <stp/>
        <stp>##V3_BDPV12</stp>
        <stp>XS2194192360 Corp</stp>
        <stp>GREEN_BOND_LOAN_INDICATOR</stp>
        <stp>[1.Weekly Download.xlsm]Coded!R291C55</stp>
        <tr r="BC291" s="14"/>
        <tr r="BC291" s="14"/>
      </tp>
      <tp t="s">
        <v>N</v>
        <stp/>
        <stp>##V3_BDPV12</stp>
        <stp>XS2144033078 Corp</stp>
        <stp>GREEN_BOND_LOAN_INDICATOR</stp>
        <stp>[1.Weekly Download.xlsm]Coded!R300C55</stp>
        <tr r="BC300" s="14"/>
        <tr r="BC300" s="14"/>
      </tp>
      <tp t="s">
        <v>N</v>
        <stp/>
        <stp>##V3_BDPV12</stp>
        <stp>XS2344386540 Corp</stp>
        <stp>GREEN_BOND_LOAN_INDICATOR</stp>
        <stp>[1.Weekly Download.xlsm]Coded!R211C55</stp>
        <tr r="BC211" s="14"/>
        <tr r="BC211" s="14"/>
      </tp>
      <tp t="s">
        <v>Y</v>
        <stp/>
        <stp>##V3_BDPV12</stp>
        <stp>XS2341214059 Corp</stp>
        <stp>GREEN_BOND_LOAN_INDICATOR</stp>
        <stp>[1.Weekly Download.xlsm]Coded!R221C55</stp>
        <tr r="BC221" s="14"/>
        <tr r="BC221" s="14"/>
      </tp>
      <tp>
        <v>3.5</v>
        <stp/>
        <stp>##V3_BDPV12</stp>
        <stp>XS2344386540 Corp</stp>
        <stp>CPN</stp>
        <stp>[1.Weekly Download.xlsm]Coded!R211C51</stp>
        <tr r="AY211" s="14"/>
        <tr r="AY211" s="14"/>
      </tp>
      <tp>
        <v>9.9499999999999993</v>
        <stp/>
        <stp>##V3_BDPV12</stp>
        <stp>XS2262084374 Corp</stp>
        <stp>CPN</stp>
        <stp>[1.Weekly Download.xlsm]Coded!R260C51</stp>
        <tr r="AY260" s="14"/>
        <tr r="AY260" s="14"/>
      </tp>
      <tp t="s">
        <v>N</v>
        <stp/>
        <stp>##V3_BDPV12</stp>
        <stp>XS2314498333 Corp</stp>
        <stp>GREEN_BOND_LOAN_INDICATOR</stp>
        <stp>[1.Weekly Download.xlsm]Coded!R180C55</stp>
        <tr r="BC180" s="14"/>
        <tr r="BC180" s="14"/>
      </tp>
      <tp t="s">
        <v>N</v>
        <stp/>
        <stp>##V3_BDPV12</stp>
        <stp>XS2349205455 Corp</stp>
        <stp>GREEN_BOND_LOAN_INDICATOR</stp>
        <stp>[1.Weekly Download.xlsm]Coded!R197C55</stp>
        <tr r="BC197" s="14"/>
        <tr r="BC197" s="14"/>
      </tp>
      <tp t="s">
        <v>#N/A N/A</v>
        <stp/>
        <stp>##V3_BDPV12</stp>
        <stp>SISGZ CH Equity</stp>
        <stp>RTG_MDY_LT_CORP_FAMILY</stp>
        <stp>[1.Weekly Download.xlsm]Coded!R174C22</stp>
        <tr r="V174" s="14"/>
        <tr r="V174" s="14"/>
      </tp>
      <tp t="s">
        <v>N</v>
        <stp/>
        <stp>##V3_BDPV12</stp>
        <stp>XS2461766805 Corp</stp>
        <stp>GREEN_BOND_LOAN_INDICATOR</stp>
        <stp>[1.Weekly Download.xlsm]Coded!R105C55</stp>
        <tr r="BC105" s="14"/>
        <tr r="BC105" s="14"/>
      </tp>
      <tp>
        <v>4.2</v>
        <stp/>
        <stp>##V3_BDPV12</stp>
        <stp>XS2427980821 Corp</stp>
        <stp>CPN</stp>
        <stp>[1.Weekly Download.xlsm]Coded!R114C51</stp>
        <tr r="AY114" s="14"/>
        <tr r="AY114" s="14"/>
      </tp>
      <tp t="s">
        <v>N</v>
        <stp/>
        <stp>##V3_BDPV12</stp>
        <stp>XS2251156563 Corp</stp>
        <stp>GREEN_BOND_LOAN_INDICATOR</stp>
        <stp>[1.Weekly Download.xlsm]Coded!R190C55</stp>
        <tr r="BC190" s="14"/>
        <tr r="BC190" s="14"/>
      </tp>
      <tp>
        <v>0.875</v>
        <stp/>
        <stp>##V3_BDPV12</stp>
        <stp>XS2359947715 Corp</stp>
        <stp>CPN</stp>
        <stp>[1.Weekly Download.xlsm]Coded!R186C51</stp>
        <tr r="AY186" s="14"/>
        <tr r="AY186" s="14"/>
      </tp>
      <tp>
        <v>3.08</v>
        <stp/>
        <stp>##V3_BDPV12</stp>
        <stp>XS2269194499 Corp</stp>
        <stp>CPN</stp>
        <stp>[1.Weekly Download.xlsm]Coded!R234C51</stp>
        <tr r="AY234" s="14"/>
        <tr r="AY234" s="14"/>
      </tp>
      <tp>
        <v>3.8</v>
        <stp/>
        <stp>##V3_BDPV12</stp>
        <stp>XS2238561281 Corp</stp>
        <stp>CPN</stp>
        <stp>[1.Weekly Download.xlsm]Coded!R269C51</stp>
        <tr r="AY269" s="14"/>
        <tr r="AY269" s="14"/>
      </tp>
      <tp t="s">
        <v>N</v>
        <stp/>
        <stp>##V3_BDPV12</stp>
        <stp>US056752AV05 Corp</stp>
        <stp>GREEN_BOND_LOAN_INDICATOR</stp>
        <stp>[1.Weekly Download.xlsm]Coded!R164C55</stp>
        <tr r="BC164" s="14"/>
        <tr r="BC164" s="14"/>
      </tp>
      <tp t="s">
        <v>N</v>
        <stp/>
        <stp>##V3_BDPV12</stp>
        <stp>XS2208275854 Corp</stp>
        <stp>GREEN_BOND_LOAN_INDICATOR</stp>
        <stp>[1.Weekly Download.xlsm]Coded!R290C55</stp>
        <tr r="BC290" s="14"/>
        <tr r="BC290" s="14"/>
      </tp>
      <tp t="s">
        <v>N</v>
        <stp/>
        <stp>##V3_BDPV12</stp>
        <stp>XS2333154867 Corp</stp>
        <stp>GREEN_BOND_LOAN_INDICATOR</stp>
        <stp>[1.Weekly Download.xlsm]Coded!R216C55</stp>
        <tr r="BC216" s="14"/>
        <tr r="BC216" s="14"/>
      </tp>
      <tp>
        <v>4.5</v>
        <stp/>
        <stp>##V3_BDPV12</stp>
        <stp>XS2471295969 Corp</stp>
        <stp>CPN</stp>
        <stp>[1.Weekly Download.xlsm]Coded!R102C51</stp>
        <tr r="AY102" s="14"/>
        <tr r="AY102" s="14"/>
      </tp>
      <tp t="s">
        <v>N</v>
        <stp/>
        <stp>##V3_BDPV12</stp>
        <stp>XS2176772205 Corp</stp>
        <stp>GREEN_BOND_LOAN_INDICATOR</stp>
        <stp>[1.Weekly Download.xlsm]Coded!R298C55</stp>
        <tr r="BC298" s="14"/>
        <tr r="BC298" s="14"/>
      </tp>
      <tp t="s">
        <v>N</v>
        <stp/>
        <stp>##V3_BDPV12</stp>
        <stp>XS2343627712 Corp</stp>
        <stp>GREEN_BOND_LOAN_INDICATOR</stp>
        <stp>[1.Weekly Download.xlsm]Coded!R203C55</stp>
        <tr r="BC203" s="14"/>
        <tr r="BC203" s="14"/>
      </tp>
      <tp t="s">
        <v>N</v>
        <stp/>
        <stp>##V3_BDPV12</stp>
        <stp>XS2343627712 Corp</stp>
        <stp>GREEN_BOND_LOAN_INDICATOR</stp>
        <stp>[1.Weekly Download.xlsm]Coded!R218C55</stp>
        <tr r="BC218" s="14"/>
        <tr r="BC218" s="14"/>
      </tp>
      <tp t="s">
        <v>#N/A N/A</v>
        <stp/>
        <stp>##V3_BDPV12</stp>
        <stp>XS2599011116 Corp</stp>
        <stp>RTG_FITCH</stp>
        <stp>[1.Weekly Download.xlsm]Coded!R51C10</stp>
        <tr r="J51" s="14"/>
      </tp>
      <tp t="s">
        <v>BBB</v>
        <stp/>
        <stp>##V3_BDPV12</stp>
        <stp>XS2618570068 Corp</stp>
        <stp>RTG_FITCH</stp>
        <stp>[1.Weekly Download.xlsm]Coded!R24C10</stp>
        <tr r="J24" s="14"/>
        <tr r="J24" s="14"/>
      </tp>
      <tp t="s">
        <v>BBB</v>
        <stp/>
        <stp>##V3_BDPV12</stp>
        <stp>XS2618570068 Corp</stp>
        <stp>RTG_FITCH</stp>
        <stp>[1.Weekly Download.xlsm]Coded!R36C10</stp>
        <tr r="J36" s="14"/>
        <tr r="J36" s="14"/>
      </tp>
      <tp t="s">
        <v>Y</v>
        <stp/>
        <stp>##V3_BDPV12</stp>
        <stp>HK0000898319 Corp</stp>
        <stp>GREEN_BOND_LOAN_INDICATOR</stp>
        <stp>[1.Weekly Download.xlsm]Coded!R70C55</stp>
        <tr r="BC70" s="14"/>
        <tr r="BC70" s="14"/>
      </tp>
      <tp t="s">
        <v>#N/A N/A</v>
        <stp/>
        <stp>##V3_BDPV12</stp>
        <stp>XS2648499007 Corp</stp>
        <stp>RTG_FITCH</stp>
        <stp>[1.Weekly Download.xlsm]Coded!R23C10</stp>
        <tr r="J23" s="14"/>
      </tp>
      <tp t="s">
        <v>0793820D CH</v>
        <stp/>
        <stp>##V3_BDPV12</stp>
        <stp>XS2349205455 Corp</stp>
        <stp>ISSUER_EQUITY_TICKER</stp>
        <stp>[1.Weekly Download.xlsm]Coded!R197C37</stp>
        <tr r="AK197" s="14"/>
        <tr r="AK197" s="14"/>
      </tp>
      <tp t="s">
        <v>0793820D CH</v>
        <stp/>
        <stp>##V3_BDPV12</stp>
        <stp>XS2349205455 Corp</stp>
        <stp>ISSUER_EQUITY_TICKER</stp>
        <stp>[1.Weekly Download.xlsm]Coded!R197C35</stp>
        <tr r="AI197" s="14"/>
      </tp>
      <tp t="s">
        <v>#N/A Field Not Applicable</v>
        <stp/>
        <stp>##V3_BDPV12</stp>
        <stp>XS2405793089 Corp</stp>
        <stp>GUARANTOR_EQY_TICKER</stp>
        <stp>[1.Weekly Download.xlsm]Coded!R132C18</stp>
        <tr r="R132" s="14"/>
        <tr r="R132" s="14"/>
        <tr r="R132" s="14"/>
      </tp>
      <tp t="s">
        <v>#N/A Field Not Applicable</v>
        <stp/>
        <stp>##V3_BDPV12</stp>
        <stp>XS2275587090 Corp</stp>
        <stp>GUARANTOR_EQY_TICKER</stp>
        <stp>[1.Weekly Download.xlsm]Coded!R258C18</stp>
        <tr r="R258" s="14"/>
        <tr r="R258" s="14"/>
        <tr r="R258" s="14"/>
      </tp>
      <tp t="s">
        <v>#N/A N/A</v>
        <stp/>
        <stp>##V3_BDPV12</stp>
        <stp>XS2541678780 Corp</stp>
        <stp>FIXED_REOFFER_SPRD_TO_GOVT_BENCH</stp>
        <stp>[1.Weekly Download.xlsm]Coded!R84C27</stp>
        <tr r="AA84" s="14"/>
      </tp>
      <tp t="s">
        <v>1332538D CH</v>
        <stp/>
        <stp>##V3_BDPV12</stp>
        <stp>XS2325858038 Corp</stp>
        <stp>GUARANTOR_EQY_TICKER</stp>
        <stp>[1.Weekly Download.xlsm]Coded!R226C18</stp>
        <tr r="R226" s="14"/>
        <tr r="R226" s="14"/>
        <tr r="R226" s="14"/>
        <tr r="R226" s="14"/>
      </tp>
      <tp t="s">
        <v>1937377D HK</v>
        <stp/>
        <stp>##V3_BDPV12</stp>
        <stp>XS2405490850 Corp</stp>
        <stp>ISSUER_EQUITY_TICKER</stp>
        <stp>[1.Weekly Download.xlsm]Coded!R134C37</stp>
        <tr r="AK134" s="14"/>
        <tr r="AK134" s="14"/>
      </tp>
      <tp t="s">
        <v>#N/A N/A</v>
        <stp/>
        <stp>##V3_BDPV12</stp>
        <stp>XS2644758133 Corp</stp>
        <stp>FIXED_REOFFER_SPRD_TO_GOVT_BENCH</stp>
        <stp>[1.Weekly Download.xlsm]Coded!R27C27</stp>
        <tr r="AA27" s="14"/>
      </tp>
      <tp t="s">
        <v>1937377D HK</v>
        <stp/>
        <stp>##V3_BDPV12</stp>
        <stp>XS2405490850 Corp</stp>
        <stp>ISSUER_EQUITY_TICKER</stp>
        <stp>[1.Weekly Download.xlsm]Coded!R134C35</stp>
        <tr r="AI134" s="14"/>
      </tp>
      <tp t="s">
        <v>#N/A N/A</v>
        <stp/>
        <stp>##V3_BDPV12</stp>
        <stp>XS2385313064 Corp</stp>
        <stp>GUARANTOR_EQY_TICKER</stp>
        <stp>[1.Weekly Download.xlsm]Coded!R146C18</stp>
        <tr r="R146" s="14"/>
        <tr r="R146" s="14"/>
        <tr r="R146" s="14"/>
      </tp>
      <tp t="s">
        <v>#N/A N/A</v>
        <stp/>
        <stp>##V3_BDPV12</stp>
        <stp>FUJIAZ CH Equity</stp>
        <stp>RTG_SP_LT_LC_ISSUER_CREDIT</stp>
        <stp>[1.Weekly Download.xlsm]Coded!R258C61</stp>
        <tr r="BI258" s="14"/>
      </tp>
      <tp t="s">
        <v>#N/A Field Not Applicable</v>
        <stp/>
        <stp>##V3_BDPV12</stp>
        <stp>XS2467774209 Corp</stp>
        <stp>GUARANTOR_EQY_TICKER</stp>
        <stp>[1.Weekly Download.xlsm]Coded!R103C18</stp>
        <tr r="R103" s="14"/>
        <tr r="R103" s="14"/>
        <tr r="R103" s="14"/>
      </tp>
      <tp t="s">
        <v>#N/A Field Not Applicable</v>
        <stp/>
        <stp>##V3_BDPV12</stp>
        <stp>XS2390401524 Corp</stp>
        <stp>GUARANTOR_EQY_TICKER</stp>
        <stp>[1.Weekly Download.xlsm]Coded!R129C18</stp>
        <tr r="R129" s="14"/>
        <tr r="R129" s="14"/>
        <tr r="R129" s="14"/>
      </tp>
      <tp t="s">
        <v>#N/A Field Not Applicable</v>
        <stp/>
        <stp>##V3_BDPV12</stp>
        <stp>XS2460522555 Corp</stp>
        <stp>GUARANTOR_EQY_TICKER</stp>
        <stp>[1.Weekly Download.xlsm]Coded!R108C18</stp>
        <tr r="R108" s="14"/>
        <tr r="R108" s="14"/>
        <tr r="R108" s="14"/>
      </tp>
      <tp t="s">
        <v>CCBZ HK</v>
        <stp/>
        <stp>##V3_BDPV12</stp>
        <stp>XS2208843503 Corp</stp>
        <stp>ISSUER_EQUITY_TICKER</stp>
        <stp>[1.Weekly Download.xlsm]Coded!R286C35</stp>
        <tr r="AI286" s="14"/>
      </tp>
      <tp t="s">
        <v>CCBZ HK</v>
        <stp/>
        <stp>##V3_BDPV12</stp>
        <stp>XS2208843503 Corp</stp>
        <stp>ISSUER_EQUITY_TICKER</stp>
        <stp>[1.Weekly Download.xlsm]Coded!R286C37</stp>
        <tr r="AK286" s="14"/>
        <tr r="AK286" s="14"/>
      </tp>
      <tp t="s">
        <v>1876419D VI</v>
        <stp/>
        <stp>##V3_BDPV12</stp>
        <stp>XS2269194499 Corp</stp>
        <stp>ISSUER_EQUITY_TICKER</stp>
        <stp>[1.Weekly Download.xlsm]Coded!R234C35</stp>
        <tr r="AI234" s="14"/>
      </tp>
      <tp t="s">
        <v>1876419D VI</v>
        <stp/>
        <stp>##V3_BDPV12</stp>
        <stp>XS2269194499 Corp</stp>
        <stp>ISSUER_EQUITY_TICKER</stp>
        <stp>[1.Weekly Download.xlsm]Coded!R234C37</stp>
        <tr r="AK234" s="14"/>
        <tr r="AK234" s="14"/>
      </tp>
      <tp t="s">
        <v>#N/A Field Not Applicable</v>
        <stp/>
        <stp>##V3_BDPV12</stp>
        <stp>XS2227193211 Corp</stp>
        <stp>GUARANTOR_EQY_TICKER</stp>
        <stp>[1.Weekly Download.xlsm]Coded!R279C18</stp>
        <tr r="R279" s="14"/>
        <tr r="R279" s="14"/>
        <tr r="R279" s="14"/>
      </tp>
      <tp t="s">
        <v>#N/A N/A</v>
        <stp/>
        <stp>##V3_BDPV12</stp>
        <stp>XS2336348326 Corp</stp>
        <stp>GUARANTOR_EQY_TICKER</stp>
        <stp>[1.Weekly Download.xlsm]Coded!R227C18</stp>
        <tr r="R227" s="14"/>
        <tr r="R227" s="14"/>
        <tr r="R227" s="14"/>
      </tp>
      <tp t="s">
        <v>#N/A N/A</v>
        <stp/>
        <stp>##V3_BDPV12</stp>
        <stp>1332538D CH Equity</stp>
        <stp>RTG_SP_LT_FC_ISSUER_CREDIT</stp>
        <stp>[1.Weekly Download.xlsm]Coded!R226C23</stp>
        <tr r="W226" s="14"/>
        <tr r="W226" s="14"/>
      </tp>
      <tp t="s">
        <v>#N/A N/A</v>
        <stp/>
        <stp>##V3_BDPV12</stp>
        <stp>XS2673392796 Corp</stp>
        <stp>RTG_MDY_FOREIGN_LT_BANK_DEPOSITS</stp>
        <stp>[1.Weekly Download.xlsm]Coded!R14C12</stp>
        <tr r="L14" s="14"/>
      </tp>
      <tp t="s">
        <v>#N/A N/A</v>
        <stp/>
        <stp>##V3_BDPV12</stp>
        <stp>0794492D CH Equity</stp>
        <stp>RTG_SP_LT_FC_ISSUER_CREDIT</stp>
        <stp>[1.Weekly Download.xlsm]Coded!R158C23</stp>
        <tr r="W158" s="14"/>
        <tr r="W158" s="14"/>
      </tp>
      <tp t="s">
        <v>#N/A N/A</v>
        <stp/>
        <stp>##V3_BDPV12</stp>
        <stp>0794492D CH Equity</stp>
        <stp>RTG_SP_LT_FC_ISSUER_CREDIT</stp>
        <stp>[1.Weekly Download.xlsm]Coded!R168C23</stp>
        <tr r="W168" s="14"/>
        <tr r="W168" s="14"/>
      </tp>
      <tp t="s">
        <v>#N/A N/A</v>
        <stp/>
        <stp>##V3_BDPV12</stp>
        <stp>1369515D CH Equity</stp>
        <stp>RTG_SP_LT_LC_ISSUER_CREDIT</stp>
        <stp>[1.Weekly Download.xlsm]Coded!R234C61</stp>
        <tr r="BI234" s="14"/>
      </tp>
      <tp t="s">
        <v>#N/A N/A</v>
        <stp/>
        <stp>##V3_BDPV12</stp>
        <stp>0746462D CH Equity</stp>
        <stp>RTG_SP_LT_LC_ISSUER_CREDIT</stp>
        <stp>[1.Weekly Download.xlsm]Coded!R179C61</stp>
        <tr r="BI179" s="14"/>
      </tp>
      <tp t="s">
        <v>1585589D VI</v>
        <stp/>
        <stp>##V3_BDPV12</stp>
        <stp>XS2664783565 Corp</stp>
        <stp>ISSUER_EQUITY_TICKER</stp>
        <stp>[1.Weekly Download.xlsm]Coded!R6C37</stp>
        <tr r="AK6" s="14"/>
        <tr r="AK6" s="14"/>
      </tp>
      <tp t="s">
        <v>1585589D VI</v>
        <stp/>
        <stp>##V3_BDPV12</stp>
        <stp>XS2664783565 Corp</stp>
        <stp>ISSUER_EQUITY_TICKER</stp>
        <stp>[1.Weekly Download.xlsm]Coded!R6C35</stp>
        <tr r="AI6" s="14"/>
      </tp>
      <tp t="s">
        <v>#N/A N/A</v>
        <stp/>
        <stp>##V3_BDPV12</stp>
        <stp>G238077 Corp</stp>
        <stp>RTG_MOODY</stp>
        <stp>[1.Weekly Download.xlsm]Coded!R47C8</stp>
        <tr r="H47" s="14"/>
      </tp>
      <tp t="s">
        <v>#N/A N/A</v>
        <stp/>
        <stp>##V3_BDPV12</stp>
        <stp>G228048 Corp</stp>
        <stp>RTG_MOODY</stp>
        <stp>[1.Weekly Download.xlsm]Coded!R77C8</stp>
        <tr r="H77" s="14"/>
      </tp>
      <tp t="s">
        <v>#N/A N/A</v>
        <stp/>
        <stp>##V3_BDPV12</stp>
        <stp>G238032 Corp</stp>
        <stp>RTG_MOODY</stp>
        <stp>[1.Weekly Download.xlsm]Coded!R67C8</stp>
        <tr r="H67" s="14"/>
      </tp>
      <tp t="s">
        <v>#N/A N/A</v>
        <stp/>
        <stp>##V3_BDPV12</stp>
        <stp>G228007 Corp</stp>
        <stp>RTG_MOODY</stp>
        <stp>[1.Weekly Download.xlsm]Coded!R97C8</stp>
        <tr r="H97" s="14"/>
      </tp>
      <tp t="s">
        <v>HK</v>
        <stp/>
        <stp>##V3_BDPV12</stp>
        <stp>HK0000947231 Corp</stp>
        <stp>CNTRY_ISSUE_ISO</stp>
        <stp>[1.Weekly Download.xlsm]Coded!R10C34</stp>
        <tr r="AH10" s="14"/>
        <tr r="AH10" s="14"/>
      </tp>
      <tp t="s">
        <v>VG</v>
        <stp/>
        <stp>##V3_BDPV12</stp>
        <stp>XS2540489338 Corp</stp>
        <stp>CNTRY_ISSUE_ISO</stp>
        <stp>[1.Weekly Download.xlsm]Coded!R65C34</stp>
        <tr r="AH65" s="14"/>
        <tr r="AH65" s="14"/>
      </tp>
      <tp t="s">
        <v>13/9/2023</v>
        <stp/>
        <stp>##V3_BDPV12</stp>
        <stp>XS2679063862 Corp</stp>
        <stp>SECURITY_PRICING_DATE</stp>
        <stp>[1.Weekly Download.xlsm]Coded!R9C49</stp>
        <tr r="AW9" s="14"/>
        <tr r="AW9" s="14"/>
        <tr r="AW9" s="14"/>
      </tp>
      <tp t="s">
        <v>CN</v>
        <stp/>
        <stp>##V3_BDPV12</stp>
        <stp>XS2559584888 Corp</stp>
        <stp>CNTRY_ISSUE_ISO</stp>
        <stp>[1.Weekly Download.xlsm]Coded!R78C34</stp>
        <tr r="AH78" s="14"/>
        <tr r="AH78" s="14"/>
      </tp>
      <tp t="s">
        <v>VG</v>
        <stp/>
        <stp>##V3_BDPV12</stp>
        <stp>XS2658712752 Corp</stp>
        <stp>CNTRY_ISSUE_ISO</stp>
        <stp>[1.Weekly Download.xlsm]Coded!R17C34</stp>
        <tr r="AH17" s="14"/>
        <tr r="AH17" s="14"/>
      </tp>
      <tp t="s">
        <v>13/9/2024</v>
        <stp/>
        <stp>##V3_BDPV12</stp>
        <stp>HK0000947231 Corp</stp>
        <stp>MATURITY</stp>
        <stp>[1.Weekly Download.xlsm]Coded!R10C48</stp>
        <tr r="AV10" s="14"/>
        <tr r="AV10" s="14"/>
        <tr r="AV10" s="14"/>
      </tp>
      <tp t="s">
        <v>#N/A N/A</v>
        <stp/>
        <stp>##V3_BDPV12</stp>
        <stp>XS2434390865 Corp</stp>
        <stp>RTG_FITCH_LT_ISSUER_DEFAULT</stp>
        <stp>[1.Weekly Download.xlsm]Coded!R116C16</stp>
        <tr r="P116" s="14"/>
      </tp>
      <tp t="s">
        <v>#N/A N/A</v>
        <stp/>
        <stp>##V3_BDPV12</stp>
        <stp>XS2378344456 Corp</stp>
        <stp>RTG_FITCH_LT_ISSUER_DEFAULT</stp>
        <stp>[1.Weekly Download.xlsm]Coded!R161C16</stp>
        <tr r="P161" s="14"/>
      </tp>
      <tp t="s">
        <v>#N/A Field Not Applicable</v>
        <stp/>
        <stp>##V3_BDPV12</stp>
        <stp>XS2208843503 Corp</stp>
        <stp>NXT_CALL_DT</stp>
        <stp>[1.Weekly Download.xlsm]Coded!R286C50</stp>
        <tr r="AX286" s="14"/>
      </tp>
      <tp t="s">
        <v>#N/A Field Not Applicable</v>
        <stp/>
        <stp>##V3_BDPV12</stp>
        <stp>XS2347497906 Corp</stp>
        <stp>NXT_CALL_DT</stp>
        <stp>[1.Weekly Download.xlsm]Coded!R196C50</stp>
        <tr r="AX196" s="14"/>
      </tp>
      <tp t="s">
        <v>#N/A Field Not Applicable</v>
        <stp/>
        <stp>##V3_BDPV12</stp>
        <stp>XS2266935993 Corp</stp>
        <stp>NXT_CALL_DT</stp>
        <stp>[1.Weekly Download.xlsm]Coded!R169C50</stp>
        <tr r="AX169" s="14"/>
      </tp>
      <tp t="s">
        <v>#N/A Field Not Applicable</v>
        <stp/>
        <stp>##V3_BDPV12</stp>
        <stp>XS2265235965 Corp</stp>
        <stp>NXT_CALL_DT</stp>
        <stp>[1.Weekly Download.xlsm]Coded!R257C50</stp>
        <tr r="AX257" s="14"/>
      </tp>
      <tp t="s">
        <v>BBB</v>
        <stp/>
        <stp>##V3_BDPV12</stp>
        <stp>XS2269194499 Corp</stp>
        <stp>RTG_FITCH</stp>
        <stp>[1.Weekly Download.xlsm]Coded!R234C10</stp>
        <tr r="J234" s="14"/>
        <tr r="J234" s="14"/>
      </tp>
      <tp t="s">
        <v>#N/A N/A</v>
        <stp/>
        <stp>##V3_BDPV12</stp>
        <stp>XS2208843503 Corp</stp>
        <stp>RTG_FITCH_LT_ISSUER_DEFAULT</stp>
        <stp>[1.Weekly Download.xlsm]Coded!R286C16</stp>
        <tr r="P286" s="14"/>
      </tp>
      <tp t="s">
        <v>WD</v>
        <stp/>
        <stp>##V3_BDPV12</stp>
        <stp>XS2347497906 Corp</stp>
        <stp>RTG_FITCH_LT_ISSUER_DEFAULT</stp>
        <stp>[1.Weekly Download.xlsm]Coded!R196C16</stp>
        <tr r="P196" s="14"/>
        <tr r="P196" s="14"/>
      </tp>
      <tp t="s">
        <v>#N/A Field Not Applicable</v>
        <stp/>
        <stp>##V3_BDPV12</stp>
        <stp>XS2434390865 Corp</stp>
        <stp>NXT_CALL_DT</stp>
        <stp>[1.Weekly Download.xlsm]Coded!R116C50</stp>
        <tr r="AX116" s="14"/>
      </tp>
      <tp t="s">
        <v>25/5/2026</v>
        <stp/>
        <stp>##V3_BDPV12</stp>
        <stp>XS2378344456 Corp</stp>
        <stp>NXT_CALL_DT</stp>
        <stp>[1.Weekly Download.xlsm]Coded!R161C50</stp>
        <tr r="AX161" s="14"/>
        <tr r="AX161" s="14"/>
        <tr r="AX161" s="14"/>
      </tp>
      <tp t="s">
        <v>#N/A N/A</v>
        <stp/>
        <stp>##V3_BDPV12</stp>
        <stp>XS2359947715 Corp</stp>
        <stp>RTG_FITCH</stp>
        <stp>[1.Weekly Download.xlsm]Coded!R186C10</stp>
        <tr r="J186" s="14"/>
      </tp>
      <tp t="s">
        <v>BBB-</v>
        <stp/>
        <stp>##V3_BDPV12</stp>
        <stp>XS2357111090 Corp</stp>
        <stp>RTG_FITCH</stp>
        <stp>[1.Weekly Download.xlsm]Coded!R171C10</stp>
        <tr r="J171" s="14"/>
        <tr r="J171" s="14"/>
      </tp>
      <tp t="s">
        <v>#N/A N/A</v>
        <stp/>
        <stp>##V3_BDPV12</stp>
        <stp>XS2266935993 Corp</stp>
        <stp>RTG_FITCH_LT_ISSUER_DEFAULT</stp>
        <stp>[1.Weekly Download.xlsm]Coded!R169C16</stp>
        <tr r="P169" s="14"/>
      </tp>
      <tp t="s">
        <v>#N/A N/A</v>
        <stp/>
        <stp>##V3_BDPV12</stp>
        <stp>XS2265235965 Corp</stp>
        <stp>RTG_FITCH_LT_ISSUER_DEFAULT</stp>
        <stp>[1.Weekly Download.xlsm]Coded!R257C16</stp>
        <tr r="P257" s="14"/>
      </tp>
      <tp t="s">
        <v>BBB+</v>
        <stp/>
        <stp>##V3_BDPV12</stp>
        <stp>XS2249847232 Corp</stp>
        <stp>RTG_FITCH_LT_ISSUER_DEFAULT</stp>
        <stp>[1.Weekly Download.xlsm]Coded!R270C16</stp>
        <tr r="P270" s="14"/>
        <tr r="P270" s="14"/>
      </tp>
      <tp t="s">
        <v>#N/A Field Not Applicable</v>
        <stp/>
        <stp>##V3_BDPV12</stp>
        <stp>XS2271104817 Corp</stp>
        <stp>NXT_CALL_DT</stp>
        <stp>[1.Weekly Download.xlsm]Coded!R264C50</stp>
        <tr r="AX264" s="14"/>
      </tp>
      <tp t="s">
        <v>#N/A Field Not Applicable</v>
        <stp/>
        <stp>##V3_BDPV12</stp>
        <stp>XS2339960093 Corp</stp>
        <stp>NXT_CALL_DT</stp>
        <stp>[1.Weekly Download.xlsm]Coded!R212C50</stp>
        <tr r="AX212" s="14"/>
      </tp>
      <tp t="s">
        <v>#N/A N/A</v>
        <stp/>
        <stp>##V3_BDPV12</stp>
        <stp>XS2400951815 Corp</stp>
        <stp>RTG_FITCH</stp>
        <stp>[1.Weekly Download.xlsm]Coded!R130C10</stp>
        <tr r="J130" s="14"/>
      </tp>
      <tp t="s">
        <v>29/9/2025</v>
        <stp/>
        <stp>##V3_BDPV12</stp>
        <stp>XS2229091124 Corp</stp>
        <stp>NXT_CALL_DT</stp>
        <stp>[1.Weekly Download.xlsm]Coded!R274C50</stp>
        <tr r="AX274" s="14"/>
        <tr r="AX274" s="14"/>
        <tr r="AX274" s="14"/>
      </tp>
      <tp t="s">
        <v>#N/A N/A</v>
        <stp/>
        <stp>##V3_BDPV12</stp>
        <stp>XS2271104817 Corp</stp>
        <stp>RTG_FITCH_LT_ISSUER_DEFAULT</stp>
        <stp>[1.Weekly Download.xlsm]Coded!R264C16</stp>
        <tr r="P264" s="14"/>
      </tp>
      <tp t="s">
        <v>#N/A N/A</v>
        <stp/>
        <stp>##V3_BDPV12</stp>
        <stp>XS2339960093 Corp</stp>
        <stp>RTG_FITCH_LT_ISSUER_DEFAULT</stp>
        <stp>[1.Weekly Download.xlsm]Coded!R212C16</stp>
        <tr r="P212" s="14"/>
      </tp>
      <tp t="s">
        <v>#N/A Field Not Applicable</v>
        <stp/>
        <stp>##V3_BDPV12</stp>
        <stp>XS2249847232 Corp</stp>
        <stp>NXT_CALL_DT</stp>
        <stp>[1.Weekly Download.xlsm]Coded!R270C50</stp>
        <tr r="AX270" s="14"/>
      </tp>
      <tp t="s">
        <v>#N/A N/A</v>
        <stp/>
        <stp>##V3_BDPV12</stp>
        <stp>XS2208843503 Corp</stp>
        <stp>RTG_FITCH</stp>
        <stp>[1.Weekly Download.xlsm]Coded!R286C10</stp>
        <tr r="J286" s="14"/>
      </tp>
      <tp t="s">
        <v>#N/A N/A</v>
        <stp/>
        <stp>##V3_BDPV12</stp>
        <stp>XS2229091124 Corp</stp>
        <stp>RTG_FITCH_LT_ISSUER_DEFAULT</stp>
        <stp>[1.Weekly Download.xlsm]Coded!R274C16</stp>
        <tr r="P274" s="14"/>
      </tp>
      <tp t="s">
        <v>#N/A N/A</v>
        <stp/>
        <stp>##V3_BDPV12</stp>
        <stp>XS2310752758 Corp</stp>
        <stp>RTG_FITCH_LT_ISSUER_DEFAULT</stp>
        <stp>[1.Weekly Download.xlsm]Coded!R237C16</stp>
        <tr r="P237" s="14"/>
      </tp>
      <tp t="s">
        <v>#N/A N/A</v>
        <stp/>
        <stp>##V3_BDPV12</stp>
        <stp>XS2251156563 Corp</stp>
        <stp>RTG_FITCH_LT_ISSUER_DEFAULT</stp>
        <stp>[1.Weekly Download.xlsm]Coded!R190C16</stp>
        <tr r="P190" s="14"/>
      </tp>
      <tp t="s">
        <v>#N/A N/A</v>
        <stp/>
        <stp>##V3_BDPV12</stp>
        <stp>XS2327841057 Corp</stp>
        <stp>RTG_FITCH_LT_ISSUER_DEFAULT</stp>
        <stp>[1.Weekly Download.xlsm]Coded!R207C16</stp>
        <tr r="P207" s="14"/>
      </tp>
      <tp t="s">
        <v>#N/A N/A</v>
        <stp/>
        <stp>##V3_BDPV12</stp>
        <stp>XS2417332389 Corp</stp>
        <stp>RTG_FITCH_LT_ISSUER_DEFAULT</stp>
        <stp>[1.Weekly Download.xlsm]Coded!R125C16</stp>
        <tr r="P125" s="14"/>
      </tp>
      <tp t="s">
        <v>#N/A N/A</v>
        <stp/>
        <stp>##V3_BDPV12</stp>
        <stp>G2380152 Corp</stp>
        <stp>GUARANTOR</stp>
        <stp>[1.Weekly Download.xlsm]Coded!R34C5</stp>
        <tr r="E34" s="14"/>
      </tp>
      <tp t="s">
        <v>#N/A N/A</v>
        <stp/>
        <stp>##V3_BDPV12</stp>
        <stp>G2380106 Corp</stp>
        <stp>GUARANTOR</stp>
        <stp>[1.Weekly Download.xlsm]Coded!R44C5</stp>
        <tr r="E44" s="14"/>
      </tp>
      <tp t="s">
        <v>#N/A N/A</v>
        <stp/>
        <stp>##V3_BDPV12</stp>
        <stp>XS2127837909 Corp</stp>
        <stp>RTG_FITCH</stp>
        <stp>[1.Weekly Download.xlsm]Coded!R285C10</stp>
        <tr r="J285" s="14"/>
      </tp>
      <tp t="s">
        <v>A</v>
        <stp/>
        <stp>##V3_BDPV12</stp>
        <stp>XS2405793089 Corp</stp>
        <stp>RTG_FITCH_LT_ISSUER_DEFAULT</stp>
        <stp>[1.Weekly Download.xlsm]Coded!R132C16</stp>
        <tr r="P132" s="14"/>
        <tr r="P132" s="14"/>
      </tp>
      <tp t="s">
        <v>17/5/2024</v>
        <stp/>
        <stp>##V3_BDPV12</stp>
        <stp>XS2343627712 Corp</stp>
        <stp>NXT_CALL_DT</stp>
        <stp>[1.Weekly Download.xlsm]Coded!R203C50</stp>
        <tr r="AX203" s="14"/>
        <tr r="AX203" s="14"/>
        <tr r="AX203" s="14"/>
      </tp>
      <tp t="s">
        <v>17/5/2024</v>
        <stp/>
        <stp>##V3_BDPV12</stp>
        <stp>XS2343627712 Corp</stp>
        <stp>NXT_CALL_DT</stp>
        <stp>[1.Weekly Download.xlsm]Coded!R218C50</stp>
        <tr r="AX218" s="14"/>
        <tr r="AX218" s="14"/>
        <tr r="AX218" s="14"/>
      </tp>
      <tp t="s">
        <v>BBB</v>
        <stp/>
        <stp>##V3_BDPV12</stp>
        <stp>XS2295983410 Corp</stp>
        <stp>RTG_FITCH</stp>
        <stp>[1.Weekly Download.xlsm]Coded!R248C10</stp>
        <tr r="J248" s="14"/>
        <tr r="J248" s="14"/>
      </tp>
      <tp t="s">
        <v>#N/A Field Not Applicable</v>
        <stp/>
        <stp>##V3_BDPV12</stp>
        <stp>XS2310752758 Corp</stp>
        <stp>NXT_CALL_DT</stp>
        <stp>[1.Weekly Download.xlsm]Coded!R237C50</stp>
        <tr r="AX237" s="14"/>
      </tp>
      <tp t="s">
        <v>#N/A Field Not Applicable</v>
        <stp/>
        <stp>##V3_BDPV12</stp>
        <stp>XS2327841057 Corp</stp>
        <stp>NXT_CALL_DT</stp>
        <stp>[1.Weekly Download.xlsm]Coded!R207C50</stp>
        <tr r="AX207" s="14"/>
      </tp>
      <tp t="s">
        <v>#N/A Field Not Applicable</v>
        <stp/>
        <stp>##V3_BDPV12</stp>
        <stp>XS2251156563 Corp</stp>
        <stp>NXT_CALL_DT</stp>
        <stp>[1.Weekly Download.xlsm]Coded!R190C50</stp>
        <tr r="AX190" s="14"/>
      </tp>
      <tp t="s">
        <v>#N/A Field Not Applicable</v>
        <stp/>
        <stp>##V3_BDPV12</stp>
        <stp>XS2417332389 Corp</stp>
        <stp>NXT_CALL_DT</stp>
        <stp>[1.Weekly Download.xlsm]Coded!R125C50</stp>
        <tr r="AX125" s="14"/>
      </tp>
      <tp t="s">
        <v>#N/A N/A</v>
        <stp/>
        <stp>##V3_BDPV12</stp>
        <stp>XS2345988211 Corp</stp>
        <stp>RTG_FITCH</stp>
        <stp>[1.Weekly Download.xlsm]Coded!R199C10</stp>
        <tr r="J199" s="14"/>
      </tp>
      <tp t="s">
        <v>#N/A N/A</v>
        <stp/>
        <stp>##V3_BDPV12</stp>
        <stp>XS2343627712 Corp</stp>
        <stp>RTG_FITCH_LT_ISSUER_DEFAULT</stp>
        <stp>[1.Weekly Download.xlsm]Coded!R218C16</stp>
        <tr r="P218" s="14"/>
      </tp>
      <tp t="s">
        <v>#N/A N/A</v>
        <stp/>
        <stp>##V3_BDPV12</stp>
        <stp>XS2343627712 Corp</stp>
        <stp>RTG_FITCH_LT_ISSUER_DEFAULT</stp>
        <stp>[1.Weekly Download.xlsm]Coded!R203C16</stp>
        <tr r="P203" s="14"/>
      </tp>
      <tp t="s">
        <v>#N/A Field Not Applicable</v>
        <stp/>
        <stp>##V3_BDPV12</stp>
        <stp>XS2405793089 Corp</stp>
        <stp>NXT_CALL_DT</stp>
        <stp>[1.Weekly Download.xlsm]Coded!R132C50</stp>
        <tr r="AX132" s="14"/>
      </tp>
      <tp t="s">
        <v>N</v>
        <stp/>
        <stp>##V3_BDPV12</stp>
        <stp>HK0000555539 Corp</stp>
        <stp>GREEN_BOND_LOAN_INDICATOR</stp>
        <stp>[1.Weekly Download.xlsm]Coded!R304C55</stp>
        <tr r="BC304" s="14"/>
        <tr r="BC304" s="14"/>
      </tp>
      <tp>
        <v>5.3</v>
        <stp/>
        <stp>##V3_BDPV12</stp>
        <stp>XS2281349618 Corp</stp>
        <stp>CPN</stp>
        <stp>[1.Weekly Download.xlsm]Coded!R262C51</stp>
        <tr r="AY262" s="14"/>
        <tr r="AY262" s="14"/>
      </tp>
      <tp>
        <v>6.3397100000000002</v>
        <stp/>
        <stp>##V3_BDPV12</stp>
        <stp>XS2227193054 Corp</stp>
        <stp>CPN</stp>
        <stp>[1.Weekly Download.xlsm]Coded!R280C51</stp>
        <tr r="AY280" s="14"/>
        <tr r="AY280" s="14"/>
      </tp>
      <tp>
        <v>3.38</v>
        <stp/>
        <stp>##V3_BDPV12</stp>
        <stp>XS2403671493 Corp</stp>
        <stp>CPN</stp>
        <stp>[1.Weekly Download.xlsm]Coded!R136C51</stp>
        <tr r="AY136" s="14"/>
        <tr r="AY136" s="14"/>
      </tp>
      <tp t="s">
        <v>N</v>
        <stp/>
        <stp>##V3_BDPV12</stp>
        <stp>XS2347497906 Corp</stp>
        <stp>GREEN_BOND_LOAN_INDICATOR</stp>
        <stp>[1.Weekly Download.xlsm]Coded!R196C55</stp>
        <tr r="BC196" s="14"/>
        <tr r="BC196" s="14"/>
      </tp>
      <tp t="s">
        <v>N</v>
        <stp/>
        <stp>##V3_BDPV12</stp>
        <stp>XS2227193054 Corp</stp>
        <stp>GREEN_BOND_LOAN_INDICATOR</stp>
        <stp>[1.Weekly Download.xlsm]Coded!R280C55</stp>
        <tr r="BC280" s="14"/>
        <tr r="BC280" s="14"/>
      </tp>
      <tp t="s">
        <v>N</v>
        <stp/>
        <stp>##V3_BDPV12</stp>
        <stp>XS2364590716 Corp</stp>
        <stp>GREEN_BOND_LOAN_INDICATOR</stp>
        <stp>[1.Weekly Download.xlsm]Coded!R173C55</stp>
        <tr r="BC173" s="14"/>
        <tr r="BC173" s="14"/>
      </tp>
      <tp>
        <v>1.2</v>
        <stp/>
        <stp>##V3_BDPV12</stp>
        <stp>XS2227193211 Corp</stp>
        <stp>CPN</stp>
        <stp>[1.Weekly Download.xlsm]Coded!R279C51</stp>
        <tr r="AY279" s="14"/>
        <tr r="AY279" s="14"/>
      </tp>
      <tp t="s">
        <v>N</v>
        <stp/>
        <stp>##V3_BDPV12</stp>
        <stp>XS2265797535 Corp</stp>
        <stp>GREEN_BOND_LOAN_INDICATOR</stp>
        <stp>[1.Weekly Download.xlsm]Coded!R265C55</stp>
        <tr r="BC265" s="14"/>
        <tr r="BC265" s="14"/>
      </tp>
      <tp>
        <v>6.4640602495530182</v>
        <stp/>
        <stp>##V3_BDPV12</stp>
        <stp>XS2201821340 Corp</stp>
        <stp>CPN</stp>
        <stp>[1.Weekly Download.xlsm]Coded!R295C51</stp>
        <tr r="AY295" s="14"/>
        <tr r="AY295" s="14"/>
      </tp>
      <tp>
        <v>2.95</v>
        <stp/>
        <stp>##V3_BDPV12</stp>
        <stp>XS2379456895 Corp</stp>
        <stp>CPN</stp>
        <stp>[1.Weekly Download.xlsm]Coded!R158C51</stp>
        <tr r="AY158" s="14"/>
        <tr r="AY158" s="14"/>
      </tp>
      <tp>
        <v>3.85</v>
        <stp/>
        <stp>##V3_BDPV12</stp>
        <stp>XS2203111120 Corp</stp>
        <stp>CPN</stp>
        <stp>[1.Weekly Download.xlsm]Coded!R283C51</stp>
        <tr r="AY283" s="14"/>
        <tr r="AY283" s="14"/>
      </tp>
      <tp>
        <v>1.1000000000000001</v>
        <stp/>
        <stp>##V3_BDPV12</stp>
        <stp>XS2379486884 Corp</stp>
        <stp>CPN</stp>
        <stp>[1.Weekly Download.xlsm]Coded!R160C51</stp>
        <tr r="AY160" s="14"/>
        <tr r="AY160" s="14"/>
      </tp>
      <tp t="s">
        <v>N</v>
        <stp/>
        <stp>##V3_BDPV12</stp>
        <stp>XS2348280962 Corp</stp>
        <stp>GREEN_BOND_LOAN_INDICATOR</stp>
        <stp>[1.Weekly Download.xlsm]Coded!R206C55</stp>
        <tr r="BC206" s="14"/>
        <tr r="BC206" s="14"/>
      </tp>
      <tp t="s">
        <v>N</v>
        <stp/>
        <stp>##V3_BDPV12</stp>
        <stp>XS2262783033 Corp</stp>
        <stp>GREEN_BOND_LOAN_INDICATOR</stp>
        <stp>[1.Weekly Download.xlsm]Coded!R266C55</stp>
        <tr r="BC266" s="14"/>
        <tr r="BC266" s="14"/>
      </tp>
      <tp>
        <v>8.85</v>
        <stp/>
        <stp>##V3_BDPV12</stp>
        <stp>XS2280569364 Corp</stp>
        <stp>CPN</stp>
        <stp>[1.Weekly Download.xlsm]Coded!R263C51</stp>
        <tr r="AY263" s="14"/>
        <tr r="AY263" s="14"/>
      </tp>
      <tp>
        <v>3.4</v>
        <stp/>
        <stp>##V3_BDPV12</stp>
        <stp>XS2346845584 Corp</stp>
        <stp>CPN</stp>
        <stp>[1.Weekly Download.xlsm]Coded!R202C51</stp>
        <tr r="AY202" s="14"/>
        <tr r="AY202" s="14"/>
      </tp>
      <tp>
        <v>1.75</v>
        <stp/>
        <stp>##V3_BDPV12</stp>
        <stp>XS2357034755 Corp</stp>
        <stp>CPN</stp>
        <stp>[1.Weekly Download.xlsm]Coded!R192C51</stp>
        <tr r="AY192" s="14"/>
        <tr r="AY192" s="14"/>
      </tp>
      <tp>
        <v>2.7</v>
        <stp/>
        <stp>##V3_BDPV12</stp>
        <stp>XS2265797535 Corp</stp>
        <stp>CPN</stp>
        <stp>[1.Weekly Download.xlsm]Coded!R265C51</stp>
        <tr r="AY265" s="14"/>
        <tr r="AY265" s="14"/>
      </tp>
      <tp>
        <v>6.0504300000000004</v>
        <stp/>
        <stp>##V3_BDPV12</stp>
        <stp>XS2201821183 Corp</stp>
        <stp>CPN</stp>
        <stp>[1.Weekly Download.xlsm]Coded!R294C51</stp>
        <tr r="AY294" s="14"/>
        <tr r="AY294" s="14"/>
      </tp>
      <tp t="s">
        <v>#N/A N/A</v>
        <stp/>
        <stp>##V3_BDPV12</stp>
        <stp>US056752AV05 Corp</stp>
        <stp>FIXED_REOFFER_SPRD_TO_GOVT_BENCH</stp>
        <stp>[1.Weekly Download.xlsm]Coded!R164C27</stp>
        <tr r="AA164" s="14"/>
      </tp>
      <tp>
        <v>4</v>
        <stp/>
        <stp>##V3_BDPV12</stp>
        <stp>XS2294198549 Corp</stp>
        <stp>CPN</stp>
        <stp>[1.Weekly Download.xlsm]Coded!R244C51</stp>
        <tr r="AY244" s="14"/>
        <tr r="AY244" s="14"/>
      </tp>
      <tp>
        <v>3.2</v>
        <stp/>
        <stp>##V3_BDPV12</stp>
        <stp>XS2344625632 Corp</stp>
        <stp>CPN</stp>
        <stp>[1.Weekly Download.xlsm]Coded!R191C51</stp>
        <tr r="AY191" s="14"/>
        <tr r="AY191" s="14"/>
      </tp>
      <tp t="s">
        <v>N</v>
        <stp/>
        <stp>##V3_BDPV12</stp>
        <stp>XS2417388175 Corp</stp>
        <stp>GREEN_BOND_LOAN_INDICATOR</stp>
        <stp>[1.Weekly Download.xlsm]Coded!R128C55</stp>
        <tr r="BC128" s="14"/>
        <tr r="BC128" s="14"/>
      </tp>
      <tp t="s">
        <v>N</v>
        <stp/>
        <stp>##V3_BDPV12</stp>
        <stp>XS2361280162 Corp</stp>
        <stp>GREEN_BOND_LOAN_INDICATOR</stp>
        <stp>[1.Weekly Download.xlsm]Coded!R179C55</stp>
        <tr r="BC179" s="14"/>
        <tr r="BC179" s="14"/>
      </tp>
      <tp>
        <v>3.5</v>
        <stp/>
        <stp>##V3_BDPV12</stp>
        <stp>XS2349205455 Corp</stp>
        <stp>CPN</stp>
        <stp>[1.Weekly Download.xlsm]Coded!R197C51</stp>
        <tr r="AY197" s="14"/>
        <tr r="AY197" s="14"/>
      </tp>
      <tp t="s">
        <v>N</v>
        <stp/>
        <stp>##V3_BDPV12</stp>
        <stp>XS2320304376 Corp</stp>
        <stp>GREEN_BOND_LOAN_INDICATOR</stp>
        <stp>[1.Weekly Download.xlsm]Coded!R208C55</stp>
        <tr r="BC208" s="14"/>
        <tr r="BC208" s="14"/>
      </tp>
      <tp t="s">
        <v>N</v>
        <stp/>
        <stp>##V3_BDPV12</stp>
        <stp>XS2407007942 Corp</stp>
        <stp>GREEN_BOND_LOAN_INDICATOR</stp>
        <stp>[1.Weekly Download.xlsm]Coded!R131C55</stp>
        <tr r="BC131" s="14"/>
        <tr r="BC131" s="14"/>
      </tp>
      <tp t="s">
        <v>N</v>
        <stp/>
        <stp>##V3_BDPV12</stp>
        <stp>XS2333523814 Corp</stp>
        <stp>GREEN_BOND_LOAN_INDICATOR</stp>
        <stp>[1.Weekly Download.xlsm]Coded!R232C55</stp>
        <tr r="BC232" s="14"/>
        <tr r="BC232" s="14"/>
      </tp>
      <tp t="s">
        <v>N</v>
        <stp/>
        <stp>##V3_BDPV12</stp>
        <stp>XS2400120650 Corp</stp>
        <stp>GREEN_BOND_LOAN_INDICATOR</stp>
        <stp>[1.Weekly Download.xlsm]Coded!R133C55</stp>
        <tr r="BC133" s="14"/>
        <tr r="BC133" s="14"/>
      </tp>
      <tp t="s">
        <v>N</v>
        <stp/>
        <stp>##V3_BDPV12</stp>
        <stp>XS2320779130 Corp</stp>
        <stp>GREEN_BOND_LOAN_INDICATOR</stp>
        <stp>[1.Weekly Download.xlsm]Coded!R235C55</stp>
        <tr r="BC235" s="14"/>
        <tr r="BC235" s="14"/>
      </tp>
      <tp t="s">
        <v>N</v>
        <stp/>
        <stp>##V3_BDPV12</stp>
        <stp>XS2265235965 Corp</stp>
        <stp>GREEN_BOND_LOAN_INDICATOR</stp>
        <stp>[1.Weekly Download.xlsm]Coded!R257C55</stp>
        <tr r="BC257" s="14"/>
        <tr r="BC257" s="14"/>
      </tp>
      <tp t="s">
        <v>N</v>
        <stp/>
        <stp>##V3_BDPV12</stp>
        <stp>XS2347623626 Corp</stp>
        <stp>GREEN_BOND_LOAN_INDICATOR</stp>
        <stp>[1.Weekly Download.xlsm]Coded!R166C55</stp>
        <tr r="BC166" s="14"/>
        <tr r="BC166" s="14"/>
      </tp>
      <tp t="s">
        <v>N</v>
        <stp/>
        <stp>##V3_BDPV12</stp>
        <stp>XS2176772031 Corp</stp>
        <stp>GREEN_BOND_LOAN_INDICATOR</stp>
        <stp>[1.Weekly Download.xlsm]Coded!R299C55</stp>
        <tr r="BC299" s="14"/>
        <tr r="BC299" s="14"/>
      </tp>
      <tp t="s">
        <v>N</v>
        <stp/>
        <stp>##V3_BDPV12</stp>
        <stp>XS2471295969 Corp</stp>
        <stp>GREEN_BOND_LOAN_INDICATOR</stp>
        <stp>[1.Weekly Download.xlsm]Coded!R102C55</stp>
        <tr r="BC102" s="14"/>
        <tr r="BC102" s="14"/>
      </tp>
      <tp t="s">
        <v>N</v>
        <stp/>
        <stp>##V3_BDPV12</stp>
        <stp>XS2199572111 Corp</stp>
        <stp>GREEN_BOND_LOAN_INDICATOR</stp>
        <stp>[1.Weekly Download.xlsm]Coded!R297C55</stp>
        <tr r="BC297" s="14"/>
        <tr r="BC297" s="14"/>
      </tp>
      <tp t="s">
        <v>Y</v>
        <stp/>
        <stp>##V3_BDPV12</stp>
        <stp>HK0000732815 Corp</stp>
        <stp>GREEN_BOND_LOAN_INDICATOR</stp>
        <stp>[1.Weekly Download.xlsm]Coded!R200C55</stp>
        <tr r="BC200" s="14"/>
        <tr r="BC200" s="14"/>
      </tp>
      <tp t="s">
        <v>Y</v>
        <stp/>
        <stp>##V3_BDPV12</stp>
        <stp>XS2347769833 Corp</stp>
        <stp>GREEN_BOND_LOAN_INDICATOR</stp>
        <stp>[1.Weekly Download.xlsm]Coded!R204C55</stp>
        <tr r="BC204" s="14"/>
        <tr r="BC204" s="14"/>
      </tp>
      <tp>
        <v>1.5</v>
        <stp/>
        <stp>##V3_BDPV12</stp>
        <stp>XS2388909181 Corp</stp>
        <stp>CPN</stp>
        <stp>[1.Weekly Download.xlsm]Coded!R144C51</stp>
        <tr r="AY144" s="14"/>
        <tr r="AY144" s="14"/>
      </tp>
      <tp t="s">
        <v>N</v>
        <stp/>
        <stp>##V3_BDPV12</stp>
        <stp>XS2206237260 Corp</stp>
        <stp>GREEN_BOND_LOAN_INDICATOR</stp>
        <stp>[1.Weekly Download.xlsm]Coded!R293C55</stp>
        <tr r="BC293" s="14"/>
        <tr r="BC293" s="14"/>
      </tp>
      <tp>
        <v>4.45</v>
        <stp/>
        <stp>##V3_BDPV12</stp>
        <stp>XS2179326371 Corp</stp>
        <stp>CPN</stp>
        <stp>[1.Weekly Download.xlsm]Coded!R303C51</stp>
        <tr r="AY303" s="14"/>
        <tr r="AY303" s="14"/>
      </tp>
      <tp>
        <v>2</v>
        <stp/>
        <stp>##V3_BDPV12</stp>
        <stp>XS2400951815 Corp</stp>
        <stp>CPN</stp>
        <stp>[1.Weekly Download.xlsm]Coded!R130C51</stp>
        <tr r="AY130" s="14"/>
        <tr r="AY130" s="14"/>
      </tp>
      <tp>
        <v>5.5</v>
        <stp/>
        <stp>##V3_BDPV12</stp>
        <stp>XS2358354012 Corp</stp>
        <stp>CPN</stp>
        <stp>[1.Weekly Download.xlsm]Coded!R188C51</stp>
        <tr r="AY188" s="14"/>
        <tr r="AY188" s="14"/>
      </tp>
      <tp t="s">
        <v>N</v>
        <stp/>
        <stp>##V3_BDPV12</stp>
        <stp>XS2385392779 Corp</stp>
        <stp>GREEN_BOND_LOAN_INDICATOR</stp>
        <stp>[1.Weekly Download.xlsm]Coded!R150C55</stp>
        <tr r="BC150" s="14"/>
        <tr r="BC150" s="14"/>
      </tp>
      <tp t="s">
        <v>N</v>
        <stp/>
        <stp>##V3_BDPV12</stp>
        <stp>XS2334068645 Corp</stp>
        <stp>GREEN_BOND_LOAN_INDICATOR</stp>
        <stp>[1.Weekly Download.xlsm]Coded!R224C55</stp>
        <tr r="BC224" s="14"/>
        <tr r="BC224" s="14"/>
      </tp>
      <tp t="s">
        <v>Y</v>
        <stp/>
        <stp>##V3_BDPV12</stp>
        <stp>XS2277613423 Corp</stp>
        <stp>GREEN_BOND_LOAN_INDICATOR</stp>
        <stp>[1.Weekly Download.xlsm]Coded!R253C55</stp>
        <tr r="BC253" s="14"/>
        <tr r="BC253" s="14"/>
      </tp>
      <tp t="s">
        <v>N</v>
        <stp/>
        <stp>##V3_BDPV12</stp>
        <stp>XS2179326371 Corp</stp>
        <stp>GREEN_BOND_LOAN_INDICATOR</stp>
        <stp>[1.Weekly Download.xlsm]Coded!R303C55</stp>
        <tr r="BC303" s="14"/>
        <tr r="BC303" s="14"/>
      </tp>
      <tp>
        <v>3.2</v>
        <stp/>
        <stp>##V3_BDPV12</stp>
        <stp>XS2189769057 Corp</stp>
        <stp>CPN</stp>
        <stp>[1.Weekly Download.xlsm]Coded!R296C51</stp>
        <tr r="AY296" s="14"/>
        <tr r="AY296" s="14"/>
      </tp>
      <tp t="s">
        <v>N</v>
        <stp/>
        <stp>##V3_BDPV12</stp>
        <stp>HK0000921038 Corp</stp>
        <stp>GREEN_BOND_LOAN_INDICATOR</stp>
        <stp>[1.Weekly Download.xlsm]Coded!R42C55</stp>
        <tr r="BC42" s="14"/>
        <tr r="BC42" s="14"/>
      </tp>
      <tp t="s">
        <v>N</v>
        <stp/>
        <stp>##V3_BDPV12</stp>
        <stp>HK0000921020 Corp</stp>
        <stp>GREEN_BOND_LOAN_INDICATOR</stp>
        <stp>[1.Weekly Download.xlsm]Coded!R43C55</stp>
        <tr r="BC43" s="14"/>
        <tr r="BC43" s="14"/>
      </tp>
      <tp t="s">
        <v>#N/A N/A</v>
        <stp/>
        <stp>##V3_BDPV12</stp>
        <stp>CCBZ HK Equity</stp>
        <stp>RTG_MOODY_LONG_TERM</stp>
        <stp>[1.Weekly Download.xlsm]Coded!R144C21</stp>
        <tr r="U144" s="14"/>
        <tr r="U144" s="14"/>
      </tp>
      <tp t="s">
        <v>#N/A N/A</v>
        <stp/>
        <stp>##V3_BDPV12</stp>
        <stp>XS2690707497 Corp</stp>
        <stp>RTG_MDY_LT_CORP_FAMILY</stp>
        <stp>[1.Weekly Download.xlsm]Coded!R8C14</stp>
        <tr r="N8" s="14"/>
      </tp>
      <tp t="s">
        <v>#N/A N/A</v>
        <stp/>
        <stp>##V3_BDPV12</stp>
        <stp>XS2112787499 Corp</stp>
        <stp>GUARANTOR_EQY_TICKER</stp>
        <stp>[1.Weekly Download.xlsm]Coded!R315C18</stp>
        <tr r="R315" s="14"/>
        <tr r="R315" s="14"/>
        <tr r="R315" s="14"/>
      </tp>
      <tp t="s">
        <v>#N/A N/A</v>
        <stp/>
        <stp>##V3_BDPV12</stp>
        <stp>HNIMGZ CH Equity</stp>
        <stp>RTG_SP_LT_FC_ISSUER_CREDIT</stp>
        <stp>[1.Weekly Download.xlsm]Coded!R166C23</stp>
        <tr r="W166" s="14"/>
        <tr r="W166" s="14"/>
      </tp>
      <tp t="s">
        <v>#N/A Field Not Applicable</v>
        <stp/>
        <stp>##V3_BDPV12</stp>
        <stp>XS2364642293 Corp</stp>
        <stp>GUARANTOR_EQY_TICKER</stp>
        <stp>[1.Weekly Download.xlsm]Coded!R167C18</stp>
        <tr r="R167" s="14"/>
        <tr r="R167" s="14"/>
        <tr r="R167" s="14"/>
      </tp>
      <tp t="s">
        <v>2599 HK</v>
        <stp/>
        <stp>##V3_BDPV12</stp>
        <stp>XS2347497906 Corp</stp>
        <stp>ISSUER_EQUITY_TICKER</stp>
        <stp>[1.Weekly Download.xlsm]Coded!R196C35</stp>
        <tr r="AI196" s="14"/>
        <tr r="AI196" s="14"/>
      </tp>
      <tp t="s">
        <v>1821792D CH</v>
        <stp/>
        <stp>##V3_BDPV12</stp>
        <stp>XS2407007942 Corp</stp>
        <stp>ISSUER_EQUITY_TICKER</stp>
        <stp>[1.Weekly Download.xlsm]Coded!R131C35</stp>
        <tr r="AI131" s="14"/>
      </tp>
      <tp t="s">
        <v>2599 HK</v>
        <stp/>
        <stp>##V3_BDPV12</stp>
        <stp>XS2347497906 Corp</stp>
        <stp>ISSUER_EQUITY_TICKER</stp>
        <stp>[1.Weekly Download.xlsm]Coded!R196C37</stp>
        <tr r="AK196" s="14"/>
        <tr r="AK196" s="14"/>
      </tp>
      <tp t="s">
        <v>1821792D CH</v>
        <stp/>
        <stp>##V3_BDPV12</stp>
        <stp>XS2407007942 Corp</stp>
        <stp>ISSUER_EQUITY_TICKER</stp>
        <stp>[1.Weekly Download.xlsm]Coded!R131C37</stp>
        <tr r="AK131" s="14"/>
        <tr r="AK131" s="14"/>
      </tp>
      <tp t="s">
        <v>#N/A N/A</v>
        <stp/>
        <stp>##V3_BDPV12</stp>
        <stp>CAICPZ CH Equity</stp>
        <stp>RTG_SP_LT_LC_ISSUER_CREDIT</stp>
        <stp>[1.Weekly Download.xlsm]Coded!R225C61</stp>
        <tr r="BI225" s="14"/>
      </tp>
      <tp t="s">
        <v>1186 HK</v>
        <stp/>
        <stp>##V3_BDPV12</stp>
        <stp>XS2340538680 Corp</stp>
        <stp>GUARANTOR_EQY_TICKER</stp>
        <stp>[1.Weekly Download.xlsm]Coded!R213C18</stp>
        <tr r="R213" s="14"/>
        <tr r="R213" s="14"/>
        <tr r="R213" s="14"/>
        <tr r="R213" s="14"/>
      </tp>
      <tp t="s">
        <v>#N/A N/A</v>
        <stp/>
        <stp>##V3_BDPV12</stp>
        <stp>XS2576128727 Corp</stp>
        <stp>FIXED_REOFFER_SPRD_TO_GOVT_BENCH</stp>
        <stp>[1.Weekly Download.xlsm]Coded!R69C27</stp>
        <tr r="AA69" s="14"/>
      </tp>
      <tp t="s">
        <v>#N/A N/A</v>
        <stp/>
        <stp>##V3_BDPV12</stp>
        <stp>XS2573678435 Corp</stp>
        <stp>FIXED_REOFFER_SPRD_TO_GOVT_BENCH</stp>
        <stp>[1.Weekly Download.xlsm]Coded!R57C27</stp>
        <tr r="AA57" s="14"/>
      </tp>
      <tp t="s">
        <v>1645047D CH</v>
        <stp/>
        <stp>##V3_BDPV12</stp>
        <stp>XS2384202292 Corp</stp>
        <stp>GUARANTOR_EQY_TICKER</stp>
        <stp>[1.Weekly Download.xlsm]Coded!R148C18</stp>
        <tr r="R148" s="14"/>
        <tr r="R148" s="14"/>
        <tr r="R148" s="14"/>
        <tr r="R148" s="14"/>
      </tp>
      <tp t="s">
        <v>BBB</v>
        <stp/>
        <stp>##V3_BDPV12</stp>
        <stp>HFIGCZ CH Equity</stp>
        <stp>RTG_SP_LT_LC_ISSUER_CREDIT</stp>
        <stp>[1.Weekly Download.xlsm]Coded!R296C61</stp>
        <tr r="BI296" s="14"/>
        <tr r="BI296" s="14"/>
      </tp>
      <tp t="s">
        <v>#N/A Field Not Applicable</v>
        <stp/>
        <stp>##V3_BDPV12</stp>
        <stp>XS2297070190 Corp</stp>
        <stp>GUARANTOR_EQY_TICKER</stp>
        <stp>[1.Weekly Download.xlsm]Coded!R240C18</stp>
        <tr r="R240" s="14"/>
        <tr r="R240" s="14"/>
        <tr r="R240" s="14"/>
      </tp>
      <tp>
        <v>379.6</v>
        <stp/>
        <stp>##V3_BDPV12</stp>
        <stp>XS2463439690 Corp</stp>
        <stp>FIXED_REOFFER_SPRD_TO_GOVT_BENCH</stp>
        <stp>[1.Weekly Download.xlsm]Coded!R99C27</stp>
        <tr r="AA99" s="14"/>
        <tr r="AA99" s="14"/>
      </tp>
      <tp t="s">
        <v>002146 CH</v>
        <stp/>
        <stp>##V3_BDPV12</stp>
        <stp>XS2280638607 Corp</stp>
        <stp>GUARANTOR_EQY_TICKER</stp>
        <stp>[1.Weekly Download.xlsm]Coded!R259C18</stp>
        <tr r="R259" s="14"/>
        <tr r="R259" s="14"/>
        <tr r="R259" s="14"/>
        <tr r="R259" s="14"/>
      </tp>
      <tp t="s">
        <v>BBB</v>
        <stp/>
        <stp>##V3_BDPV12</stp>
        <stp>HFIGCZ CH Equity</stp>
        <stp>RTG_SP_LT_FC_ISSUER_CREDIT</stp>
        <stp>[1.Weekly Download.xlsm]Coded!R296C23</stp>
        <tr r="W296" s="14"/>
        <tr r="W296" s="14"/>
        <tr r="W296" s="14"/>
      </tp>
      <tp t="s">
        <v>1541640D CH</v>
        <stp/>
        <stp>##V3_BDPV12</stp>
        <stp>XS2400120650 Corp</stp>
        <stp>GUARANTOR_EQY_TICKER</stp>
        <stp>[1.Weekly Download.xlsm]Coded!R133C18</stp>
        <tr r="R133" s="14"/>
        <tr r="R133" s="14"/>
        <tr r="R133" s="14"/>
        <tr r="R133" s="14"/>
      </tp>
      <tp t="s">
        <v>1084178D HK</v>
        <stp/>
        <stp>##V3_BDPV12</stp>
        <stp>XS2206799004 Corp</stp>
        <stp>GUARANTOR_EQY_TICKER</stp>
        <stp>[1.Weekly Download.xlsm]Coded!R282C18</stp>
        <tr r="R282" s="14"/>
        <tr r="R282" s="14"/>
        <tr r="R282" s="14"/>
        <tr r="R282" s="14"/>
      </tp>
      <tp t="s">
        <v>#N/A Field Not Applicable</v>
        <stp/>
        <stp>##V3_BDPV12</stp>
        <stp>XS2417388175 Corp</stp>
        <stp>GUARANTOR_EQY_TICKER</stp>
        <stp>[1.Weekly Download.xlsm]Coded!R128C18</stp>
        <tr r="R128" s="14"/>
        <tr r="R128" s="14"/>
        <tr r="R128" s="14"/>
      </tp>
      <tp t="s">
        <v>#N/A Field Not Applicable</v>
        <stp/>
        <stp>##V3_BDPV12</stp>
        <stp>XS2176772031 Corp</stp>
        <stp>GUARANTOR_EQY_TICKER</stp>
        <stp>[1.Weekly Download.xlsm]Coded!R299C18</stp>
        <tr r="R299" s="14"/>
        <tr r="R299" s="14"/>
        <tr r="R299" s="14"/>
      </tp>
      <tp t="s">
        <v>CCHKCZ HK</v>
        <stp/>
        <stp>##V3_BDPV12</stp>
        <stp>XS2413634572 Corp</stp>
        <stp>GUARANTOR_EQY_TICKER</stp>
        <stp>[1.Weekly Download.xlsm]Coded!R122C18</stp>
        <tr r="R122" s="14"/>
        <tr r="R122" s="14"/>
        <tr r="R122" s="14"/>
        <tr r="R122" s="14"/>
      </tp>
      <tp t="s">
        <v>1870316D HK</v>
        <stp/>
        <stp>##V3_BDPV12</stp>
        <stp>XS2249848719 Corp</stp>
        <stp>ISSUER_EQUITY_TICKER</stp>
        <stp>[1.Weekly Download.xlsm]Coded!R241C37</stp>
        <tr r="AK241" s="14"/>
        <tr r="AK241" s="14"/>
      </tp>
      <tp t="s">
        <v>1870316D HK</v>
        <stp/>
        <stp>##V3_BDPV12</stp>
        <stp>XS2249848719 Corp</stp>
        <stp>ISSUER_EQUITY_TICKER</stp>
        <stp>[1.Weekly Download.xlsm]Coded!R241C35</stp>
        <tr r="AI241" s="14"/>
      </tp>
      <tp t="s">
        <v>1724420D CH</v>
        <stp/>
        <stp>##V3_BDPV12</stp>
        <stp>XS2127837909 Corp</stp>
        <stp>ISSUER_EQUITY_TICKER</stp>
        <stp>[1.Weekly Download.xlsm]Coded!R285C37</stp>
        <tr r="AK285" s="14"/>
        <tr r="AK285" s="14"/>
      </tp>
      <tp t="s">
        <v>1724420D CH</v>
        <stp/>
        <stp>##V3_BDPV12</stp>
        <stp>XS2127837909 Corp</stp>
        <stp>ISSUER_EQUITY_TICKER</stp>
        <stp>[1.Weekly Download.xlsm]Coded!R285C35</stp>
        <tr r="AI285" s="14"/>
      </tp>
      <tp t="s">
        <v>A1</v>
        <stp/>
        <stp>##V3_BDPV12</stp>
        <stp>US88032XBD57 Corp</stp>
        <stp>RTG_MOODY</stp>
        <stp>[1.Weekly Download.xlsm]Coded!R228C8</stp>
        <tr r="H228" s="14"/>
        <tr r="H228" s="14"/>
      </tp>
      <tp t="s">
        <v>1003733D CH</v>
        <stp/>
        <stp>##V3_BDPV12</stp>
        <stp>XS2387065134 Corp</stp>
        <stp>GUARANTOR_EQY_TICKER</stp>
        <stp>[1.Weekly Download.xlsm]Coded!R143C18</stp>
        <tr r="R143" s="14"/>
        <tr r="R143" s="14"/>
        <tr r="R143" s="14"/>
        <tr r="R143" s="14"/>
      </tp>
      <tp t="s">
        <v>1529346D CH</v>
        <stp/>
        <stp>##V3_BDPV12</stp>
        <stp>XS2291799778 Corp</stp>
        <stp>GUARANTOR_EQY_TICKER</stp>
        <stp>[1.Weekly Download.xlsm]Coded!R250C18</stp>
        <tr r="R250" s="14"/>
        <tr r="R250" s="14"/>
        <tr r="R250" s="14"/>
        <tr r="R250" s="14"/>
      </tp>
      <tp t="s">
        <v>1611299D CH</v>
        <stp/>
        <stp>##V3_BDPV12</stp>
        <stp>XS2322572459 Corp</stp>
        <stp>GUARANTOR_EQY_TICKER</stp>
        <stp>[1.Weekly Download.xlsm]Coded!R236C18</stp>
        <tr r="R236" s="14"/>
        <tr r="R236" s="14"/>
        <tr r="R236" s="14"/>
        <tr r="R236" s="14"/>
      </tp>
      <tp t="s">
        <v>0616834D CH</v>
        <stp/>
        <stp>##V3_BDPV12</stp>
        <stp>XS2359947715 Corp</stp>
        <stp>ISSUER_EQUITY_TICKER</stp>
        <stp>[1.Weekly Download.xlsm]Coded!R186C37</stp>
        <tr r="AK186" s="14"/>
        <tr r="AK186" s="14"/>
      </tp>
      <tp t="s">
        <v>0616834D CH</v>
        <stp/>
        <stp>##V3_BDPV12</stp>
        <stp>XS2359947715 Corp</stp>
        <stp>ISSUER_EQUITY_TICKER</stp>
        <stp>[1.Weekly Download.xlsm]Coded!R186C35</stp>
        <tr r="AI186" s="14"/>
      </tp>
      <tp t="s">
        <v>1315198D CH</v>
        <stp/>
        <stp>##V3_BDPV12</stp>
        <stp>XS2330495651 Corp</stp>
        <stp>GUARANTOR_EQY_TICKER</stp>
        <stp>[1.Weekly Download.xlsm]Coded!R225C18</stp>
        <tr r="R225" s="14"/>
        <tr r="R225" s="14"/>
        <tr r="R225" s="14"/>
        <tr r="R225" s="14"/>
      </tp>
      <tp t="s">
        <v>#N/A N/A</v>
        <stp/>
        <stp>##V3_BDPV12</stp>
        <stp>HNIMGZ CH Equity</stp>
        <stp>RTG_SP_LT_LC_ISSUER_CREDIT</stp>
        <stp>[1.Weekly Download.xlsm]Coded!R166C61</stp>
        <tr r="BI166" s="14"/>
      </tp>
      <tp t="s">
        <v>#N/A N/A</v>
        <stp/>
        <stp>##V3_BDPV12</stp>
        <stp>HXINTZ CH Equity</stp>
        <stp>RTG_SP_LT_LC_ISSUER_CREDIT</stp>
        <stp>[1.Weekly Download.xlsm]Coded!R266C61</stp>
        <tr r="BI266" s="14"/>
      </tp>
      <tp t="s">
        <v>#N/A N/A</v>
        <stp/>
        <stp>##V3_BDPV12</stp>
        <stp>0929794D CH Equity</stp>
        <stp>RTG_SP_LT_FC_ISSUER_CREDIT</stp>
        <stp>[1.Weekly Download.xlsm]Coded!R190C23</stp>
        <tr r="W190" s="14"/>
        <tr r="W190" s="14"/>
      </tp>
      <tp t="s">
        <v>BBB</v>
        <stp/>
        <stp>##V3_BDPV12</stp>
        <stp>1541640D CH Equity</stp>
        <stp>RTG_SP_LT_FC_ISSUER_CREDIT</stp>
        <stp>[1.Weekly Download.xlsm]Coded!R133C23</stp>
        <tr r="W133" s="14"/>
        <tr r="W133" s="14"/>
        <tr r="W133" s="14"/>
      </tp>
      <tp t="s">
        <v>#N/A N/A</v>
        <stp/>
        <stp>##V3_BDPV12</stp>
        <stp>0967746D CH Equity</stp>
        <stp>RTG_SP_LT_LC_ISSUER_CREDIT</stp>
        <stp>[1.Weekly Download.xlsm]Coded!R142C61</stp>
        <tr r="BI142" s="14"/>
      </tp>
      <tp t="s">
        <v>#N/A N/A</v>
        <stp/>
        <stp>##V3_BDPV12</stp>
        <stp>0489737D CH Equity</stp>
        <stp>RTG_SP_LT_FC_ISSUER_CREDIT</stp>
        <stp>[1.Weekly Download.xlsm]Coded!R277C23</stp>
        <tr r="W277" s="14"/>
        <tr r="W277" s="14"/>
      </tp>
      <tp t="s">
        <v>#N/A N/A</v>
        <stp/>
        <stp>##V3_BDPV12</stp>
        <stp>1950673D HK Equity</stp>
        <stp>RTG_SP_LT_FC_ISSUER_CREDIT</stp>
        <stp>[1.Weekly Download.xlsm]Coded!R126C23</stp>
        <tr r="W126" s="14"/>
        <tr r="W126" s="14"/>
      </tp>
      <tp t="s">
        <v>#N/A N/A</v>
        <stp/>
        <stp>##V3_BDPV12</stp>
        <stp>0489737D CH Equity</stp>
        <stp>RTG_SP_LT_FC_ISSUER_CREDIT</stp>
        <stp>[1.Weekly Download.xlsm]Coded!R155C23</stp>
        <tr r="W155" s="14"/>
        <tr r="W155" s="14"/>
      </tp>
      <tp t="s">
        <v>#N/A Invalid Security</v>
        <stp/>
        <stp>##V3_BDPV12</stp>
        <stp xml:space="preserve">  CompanyID</stp>
        <stp>RTG_MDY_LC_CURR_ISSUER_RATING</stp>
        <stp>[1.Weekly Download.xlsm]Coded!R87C40</stp>
        <tr r="AN87" s="14"/>
      </tp>
      <tp t="s">
        <v>#N/A Invalid Security</v>
        <stp/>
        <stp>##V3_BDPV12</stp>
        <stp xml:space="preserve">  CompanyID</stp>
        <stp>RTG_MDY_LC_CURR_ISSUER_RATING</stp>
        <stp>[1.Weekly Download.xlsm]Coded!R96C40</stp>
        <tr r="AN96" s="14"/>
      </tp>
      <tp t="s">
        <v>#N/A Invalid Security</v>
        <stp/>
        <stp>##V3_BDPV12</stp>
        <stp xml:space="preserve">  CompanyID</stp>
        <stp>RTG_MDY_LC_CURR_ISSUER_RATING</stp>
        <stp>[1.Weekly Download.xlsm]Coded!R69C40</stp>
        <tr r="AN69" s="14"/>
      </tp>
      <tp t="s">
        <v>#N/A Invalid Security</v>
        <stp/>
        <stp>##V3_BDPV12</stp>
        <stp xml:space="preserve">  CompanyID</stp>
        <stp>RTG_MDY_LC_CURR_ISSUER_RATING</stp>
        <stp>[1.Weekly Download.xlsm]Coded!R60C40</stp>
        <tr r="AN60" s="14"/>
      </tp>
      <tp t="s">
        <v>#N/A Invalid Security</v>
        <stp/>
        <stp>##V3_BDPV12</stp>
        <stp xml:space="preserve">  CompanyID</stp>
        <stp>RTG_MDY_LC_CURR_ISSUER_RATING</stp>
        <stp>[1.Weekly Download.xlsm]Coded!R78C40</stp>
        <tr r="AN78" s="14"/>
      </tp>
      <tp t="s">
        <v>#N/A Invalid Security</v>
        <stp/>
        <stp>##V3_BDPV12</stp>
        <stp xml:space="preserve">  CompanyID</stp>
        <stp>RTG_MDY_LC_CURR_ISSUER_RATING</stp>
        <stp>[1.Weekly Download.xlsm]Coded!R51C40</stp>
        <tr r="AN51" s="14"/>
      </tp>
      <tp t="s">
        <v>#N/A N/A</v>
        <stp/>
        <stp>##V3_BDPV12</stp>
        <stp>1064639D CH Equity</stp>
        <stp>RTG_SP_LT_LC_ISSUER_CREDIT</stp>
        <stp>[1.Weekly Download.xlsm]Coded!R202C61</stp>
        <tr r="BI202" s="14"/>
      </tp>
      <tp t="s">
        <v>#N/A N/A</v>
        <stp/>
        <stp>##V3_BDPV12</stp>
        <stp>0489737D CH Equity</stp>
        <stp>RTG_MDY_FOREIGN_LT_BANK_DEPOSITS</stp>
        <stp>[1.Weekly Download.xlsm]Coded!R155C20</stp>
        <tr r="T155" s="14"/>
        <tr r="T155" s="14"/>
      </tp>
      <tp t="s">
        <v>#N/A N/A</v>
        <stp/>
        <stp>##V3_BDPV12</stp>
        <stp>0489737D CH Equity</stp>
        <stp>RTG_MDY_FOREIGN_LT_BANK_DEPOSITS</stp>
        <stp>[1.Weekly Download.xlsm]Coded!R277C20</stp>
        <tr r="T277" s="14"/>
        <tr r="T277" s="14"/>
      </tp>
      <tp t="s">
        <v>#N/A N/A</v>
        <stp/>
        <stp>##V3_BDPV12</stp>
        <stp>G238070 Corp</stp>
        <stp>RTG_MOODY</stp>
        <stp>[1.Weekly Download.xlsm]Coded!R54C8</stp>
        <tr r="H54" s="14"/>
      </tp>
      <tp t="s">
        <v>#N/A N/A</v>
        <stp/>
        <stp>##V3_BDPV12</stp>
        <stp>G238030 Corp</stp>
        <stp>RTG_MOODY</stp>
        <stp>[1.Weekly Download.xlsm]Coded!R64C8</stp>
        <tr r="H64" s="14"/>
      </tp>
      <tp t="s">
        <v>#N/A N/A</v>
        <stp/>
        <stp>##V3_BDPV12</stp>
        <stp>G228006 Corp</stp>
        <stp>RTG_MOODY</stp>
        <stp>[1.Weekly Download.xlsm]Coded!R94C8</stp>
        <tr r="H94" s="14"/>
      </tp>
      <tp t="s">
        <v>#N/A N/A</v>
        <stp/>
        <stp>##V3_BDPV12</stp>
        <stp>G228084 Corp</stp>
        <stp>RTG_MOODY</stp>
        <stp>[1.Weekly Download.xlsm]Coded!R74C8</stp>
        <tr r="H74" s="14"/>
      </tp>
      <tp t="s">
        <v>#N/A N/A</v>
        <stp/>
        <stp>##V3_BDPV12</stp>
        <stp>1064639D CH Equity</stp>
        <stp>RTG_MDY_FOREIGN_LT_BANK_DEPOSITS</stp>
        <stp>[1.Weekly Download.xlsm]Coded!R202C60</stp>
        <tr r="BH202" s="14"/>
      </tp>
      <tp t="s">
        <v>0791831D CH</v>
        <stp/>
        <stp>##V3_BDPV12</stp>
        <stp>XS2671498447 Corp</stp>
        <stp>ISSUER_EQUITY_TICKER</stp>
        <stp>[1.Weekly Download.xlsm]Coded!R4C37</stp>
        <tr r="AK4" s="14"/>
        <tr r="AK4" s="14"/>
      </tp>
      <tp t="s">
        <v>0791831D CH</v>
        <stp/>
        <stp>##V3_BDPV12</stp>
        <stp>XS2671498447 Corp</stp>
        <stp>ISSUER_EQUITY_TICKER</stp>
        <stp>[1.Weekly Download.xlsm]Coded!R4C35</stp>
        <tr r="AI4" s="14"/>
      </tp>
      <tp t="s">
        <v>#N/A N/A</v>
        <stp/>
        <stp>##V3_BDPV12</stp>
        <stp>1776488D CH Equity</stp>
        <stp>RTG_MDY_FOREIGN_LT_BANK_DEPOSITS</stp>
        <stp>[1.Weekly Download.xlsm]Coded!R171C20</stp>
        <tr r="T171" s="14"/>
        <tr r="T171" s="14"/>
      </tp>
      <tp t="s">
        <v>#N/A N/A</v>
        <stp/>
        <stp>##V3_BDPV12</stp>
        <stp>1767879D CH Equity</stp>
        <stp>RTG_MDY_FOREIGN_LT_BANK_DEPOSITS</stp>
        <stp>[1.Weekly Download.xlsm]Coded!R156C20</stp>
        <tr r="T156" s="14"/>
        <tr r="T156" s="14"/>
      </tp>
      <tp t="s">
        <v>HK</v>
        <stp/>
        <stp>##V3_BDPV12</stp>
        <stp>XS2587421681 Corp</stp>
        <stp>CNTRY_ISSUE_ISO</stp>
        <stp>[1.Weekly Download.xlsm]Coded!R60C34</stp>
        <tr r="AH60" s="14"/>
        <tr r="AH60" s="14"/>
      </tp>
      <tp t="s">
        <v>#N/A N/A</v>
        <stp/>
        <stp>##V3_BDPV12</stp>
        <stp>XS2664783565 Corp</stp>
        <stp>SPREAD_TO_TSY_ISSUE</stp>
        <stp>[1.Weekly Download.xlsm]Coded!R6C26</stp>
        <tr r="Z6" s="14"/>
      </tp>
      <tp t="s">
        <v>1054Z HK</v>
        <stp/>
        <stp>##V3_BDPV12</stp>
        <stp>XS2587421681 Corp</stp>
        <stp>ISSUER_PARENT_EQY_TICKER</stp>
        <stp>[1.Weekly Download.xlsm]Coded!R60C58</stp>
        <tr r="BF60" s="14"/>
        <tr r="BF60" s="14"/>
      </tp>
      <tp t="s">
        <v>MO</v>
        <stp/>
        <stp>##V3_BDPV12</stp>
        <stp>XS2639510341 Corp</stp>
        <stp>CNTRY_ISSUE_ISO</stp>
        <stp>[1.Weekly Download.xlsm]Coded!R28C34</stp>
        <tr r="AH28" s="14"/>
        <tr r="AH28" s="14"/>
      </tp>
      <tp t="s">
        <v>HK</v>
        <stp/>
        <stp>##V3_BDPV12</stp>
        <stp>XS2668376747 Corp</stp>
        <stp>CNTRY_ISSUE_ISO</stp>
        <stp>[1.Weekly Download.xlsm]Coded!R16C34</stp>
        <tr r="AH16" s="14"/>
        <tr r="AH16" s="14"/>
      </tp>
      <tp>
        <v>100</v>
        <stp/>
        <stp>##V3_BDPV12</stp>
        <stp>HK0000947231 Corp</stp>
        <stp>ISSUE_PX</stp>
        <stp>[1.Weekly Download.xlsm]Coded!R10C54</stp>
        <tr r="BB10" s="14"/>
        <tr r="BB10" s="14"/>
      </tp>
      <tp t="s">
        <v>HK</v>
        <stp/>
        <stp>##V3_BDPV12</stp>
        <stp>XS2547520531 Corp</stp>
        <stp>CNTRY_ISSUE_ISO</stp>
        <stp>[1.Weekly Download.xlsm]Coded!R79C34</stp>
        <tr r="AH79" s="14"/>
        <tr r="AH79" s="14"/>
      </tp>
      <tp t="s">
        <v>VG</v>
        <stp/>
        <stp>##V3_BDPV12</stp>
        <stp>XS2662422802 Corp</stp>
        <stp>CNTRY_ISSUE_ISO</stp>
        <stp>[1.Weekly Download.xlsm]Coded!R21C34</stp>
        <tr r="AH21" s="14"/>
        <tr r="AH21" s="14"/>
      </tp>
      <tp t="s">
        <v>#N/A Field Not Applicable</v>
        <stp/>
        <stp>##V3_BDPV12</stp>
        <stp>XS2359947715 Corp</stp>
        <stp>NXT_CALL_DT</stp>
        <stp>[1.Weekly Download.xlsm]Coded!R186C50</stp>
        <tr r="AX186" s="14"/>
      </tp>
      <tp t="s">
        <v>1/4/2026</v>
        <stp/>
        <stp>##V3_BDPV12</stp>
        <stp>XS2269194499 Corp</stp>
        <stp>NXT_CALL_DT</stp>
        <stp>[1.Weekly Download.xlsm]Coded!R234C50</stp>
        <tr r="AX234" s="14"/>
        <tr r="AX234" s="14"/>
        <tr r="AX234" s="14"/>
      </tp>
      <tp t="s">
        <v>#N/A Field Not Applicable</v>
        <stp/>
        <stp>##V3_BDPV12</stp>
        <stp>XS2427980821 Corp</stp>
        <stp>NXT_CALL_DT</stp>
        <stp>[1.Weekly Download.xlsm]Coded!R114C50</stp>
        <tr r="AX114" s="14"/>
      </tp>
      <tp t="s">
        <v>#N/A N/A</v>
        <stp/>
        <stp>##V3_BDPV12</stp>
        <stp>XS2359947715 Corp</stp>
        <stp>RTG_FITCH_LT_ISSUER_DEFAULT</stp>
        <stp>[1.Weekly Download.xlsm]Coded!R186C16</stp>
        <tr r="P186" s="14"/>
      </tp>
      <tp t="s">
        <v>#N/A N/A</v>
        <stp/>
        <stp>##V3_BDPV12</stp>
        <stp>XS2269194499 Corp</stp>
        <stp>RTG_FITCH_LT_ISSUER_DEFAULT</stp>
        <stp>[1.Weekly Download.xlsm]Coded!R234C16</stp>
        <tr r="P234" s="14"/>
      </tp>
      <tp t="s">
        <v>BBB+ *-</v>
        <stp/>
        <stp>##V3_BDPV12</stp>
        <stp>XS2471127584 Corp</stp>
        <stp>RTG_FITCH</stp>
        <stp>[1.Weekly Download.xlsm]Coded!R104C10</stp>
        <tr r="J104" s="14"/>
        <tr r="J104" s="14"/>
      </tp>
      <tp t="s">
        <v>#N/A N/A</v>
        <stp/>
        <stp>##V3_BDPV12</stp>
        <stp>XS2427980821 Corp</stp>
        <stp>RTG_FITCH_LT_ISSUER_DEFAULT</stp>
        <stp>[1.Weekly Download.xlsm]Coded!R114C16</stp>
        <tr r="P114" s="14"/>
      </tp>
      <tp t="s">
        <v>BB+</v>
        <stp/>
        <stp>##V3_BDPV12</stp>
        <stp>XS2471295969 Corp</stp>
        <stp>RTG_FITCH_LT_ISSUER_DEFAULT</stp>
        <stp>[1.Weekly Download.xlsm]Coded!R102C16</stp>
        <tr r="P102" s="14"/>
        <tr r="P102" s="14"/>
      </tp>
      <tp t="s">
        <v>A</v>
        <stp/>
        <stp>##V3_BDPV12</stp>
        <stp>XS2238561281 Corp</stp>
        <stp>RTG_FITCH_LT_ISSUER_DEFAULT</stp>
        <stp>[1.Weekly Download.xlsm]Coded!R269C16</stp>
        <tr r="P269" s="14"/>
        <tr r="P269" s="14"/>
      </tp>
      <tp t="s">
        <v>NR</v>
        <stp/>
        <stp>##V3_BDPV12</stp>
        <stp>XS2094050593 Corp</stp>
        <stp>RTG_FITCH</stp>
        <stp>[1.Weekly Download.xlsm]Coded!R278C10</stp>
        <tr r="J278" s="14"/>
        <tr r="J278" s="14"/>
      </tp>
      <tp t="s">
        <v>#N/A Field Not Applicable</v>
        <stp/>
        <stp>##V3_BDPV12</stp>
        <stp>XS2471295969 Corp</stp>
        <stp>NXT_CALL_DT</stp>
        <stp>[1.Weekly Download.xlsm]Coded!R102C50</stp>
        <tr r="AX102" s="14"/>
      </tp>
      <tp t="s">
        <v>BBB+</v>
        <stp/>
        <stp>##V3_BDPV12</stp>
        <stp>XS2297070190 Corp</stp>
        <stp>RTG_FITCH</stp>
        <stp>[1.Weekly Download.xlsm]Coded!R240C10</stp>
        <tr r="J240" s="14"/>
        <tr r="J240" s="14"/>
      </tp>
      <tp t="s">
        <v>18/11/2025</v>
        <stp/>
        <stp>##V3_BDPV12</stp>
        <stp>XS2238561281 Corp</stp>
        <stp>NXT_CALL_DT</stp>
        <stp>[1.Weekly Download.xlsm]Coded!R269C50</stp>
        <tr r="AX269" s="14"/>
        <tr r="AX269" s="14"/>
        <tr r="AX269" s="14"/>
      </tp>
      <tp t="s">
        <v>#N/A N/A</v>
        <stp/>
        <stp>##V3_BDPV12</stp>
        <stp>G2380105 Corp</stp>
        <stp>GUARANTOR</stp>
        <stp>[1.Weekly Download.xlsm]Coded!R35C5</stp>
        <tr r="E35" s="14"/>
      </tp>
      <tp t="s">
        <v>#N/A N/A</v>
        <stp/>
        <stp>##V3_BDPV12</stp>
        <stp>XS2467774209 Corp</stp>
        <stp>RTG_FITCH_LT_ISSUER_DEFAULT</stp>
        <stp>[1.Weekly Download.xlsm]Coded!R103C16</stp>
        <tr r="P103" s="14"/>
      </tp>
      <tp t="s">
        <v>B+</v>
        <stp/>
        <stp>##V3_BDPV12</stp>
        <stp>XS2353028298 Corp</stp>
        <stp>RTG_FITCH</stp>
        <stp>[1.Weekly Download.xlsm]Coded!R176C10</stp>
        <tr r="J176" s="14"/>
        <tr r="J176" s="14"/>
      </tp>
      <tp t="s">
        <v>B+</v>
        <stp/>
        <stp>##V3_BDPV12</stp>
        <stp>XS2353028298 Corp</stp>
        <stp>RTG_FITCH</stp>
        <stp>[1.Weekly Download.xlsm]Coded!R193C10</stp>
        <tr r="J193" s="14"/>
        <tr r="J193" s="14"/>
      </tp>
      <tp t="s">
        <v>28/4/2027</v>
        <stp/>
        <stp>##V3_BDPV12</stp>
        <stp>XS2467774209 Corp</stp>
        <stp>NXT_CALL_DT</stp>
        <stp>[1.Weekly Download.xlsm]Coded!R103C50</stp>
        <tr r="AX103" s="14"/>
        <tr r="AX103" s="14"/>
        <tr r="AX103" s="14"/>
      </tp>
      <tp t="s">
        <v>B+</v>
        <stp/>
        <stp>##V3_BDPV12</stp>
        <stp>XS2336271510 Corp</stp>
        <stp>RTG_FITCH_LT_ISSUER_DEFAULT</stp>
        <stp>[1.Weekly Download.xlsm]Coded!R215C16</stp>
        <tr r="P215" s="14"/>
        <tr r="P215" s="14"/>
      </tp>
      <tp t="s">
        <v>#N/A Field Not Applicable</v>
        <stp/>
        <stp>##V3_BDPV12</stp>
        <stp>XS2344386540 Corp</stp>
        <stp>NXT_CALL_DT</stp>
        <stp>[1.Weekly Download.xlsm]Coded!R211C50</stp>
        <tr r="AX211" s="14"/>
      </tp>
      <tp t="s">
        <v>#N/A Field Not Applicable</v>
        <stp/>
        <stp>##V3_BDPV12</stp>
        <stp>XS2262084374 Corp</stp>
        <stp>NXT_CALL_DT</stp>
        <stp>[1.Weekly Download.xlsm]Coded!R260C50</stp>
        <tr r="AX260" s="14"/>
      </tp>
      <tp t="s">
        <v>#N/A N/A</v>
        <stp/>
        <stp>##V3_BDPV12</stp>
        <stp>XS2249848719 Corp</stp>
        <stp>RTG_FITCH</stp>
        <stp>[1.Weekly Download.xlsm]Coded!R241C10</stp>
        <tr r="J241" s="14"/>
      </tp>
      <tp t="s">
        <v>#N/A N/A</v>
        <stp/>
        <stp>##V3_BDPV12</stp>
        <stp>XS2274835631 Corp</stp>
        <stp>RTG_FITCH_LT_ISSUER_DEFAULT</stp>
        <stp>[1.Weekly Download.xlsm]Coded!R255C16</stp>
        <tr r="P255" s="14"/>
      </tp>
      <tp t="s">
        <v>#N/A N/A</v>
        <stp/>
        <stp>##V3_BDPV12</stp>
        <stp>XS2371895074 Corp</stp>
        <stp>RTG_FITCH_LT_ISSUER_DEFAULT</stp>
        <stp>[1.Weekly Download.xlsm]Coded!R168C16</stp>
        <tr r="P168" s="14"/>
      </tp>
      <tp t="s">
        <v>BBB-</v>
        <stp/>
        <stp>##V3_BDPV12</stp>
        <stp>XS2344386540 Corp</stp>
        <stp>RTG_FITCH_LT_ISSUER_DEFAULT</stp>
        <stp>[1.Weekly Download.xlsm]Coded!R211C16</stp>
        <tr r="P211" s="14"/>
        <tr r="P211" s="14"/>
      </tp>
      <tp t="s">
        <v>#N/A N/A</v>
        <stp/>
        <stp>##V3_BDPV12</stp>
        <stp>XS2262084374 Corp</stp>
        <stp>RTG_FITCH_LT_ISSUER_DEFAULT</stp>
        <stp>[1.Weekly Download.xlsm]Coded!R260C16</stp>
        <tr r="P260" s="14"/>
      </tp>
      <tp t="s">
        <v>20/11/2023</v>
        <stp/>
        <stp>##V3_BDPV12</stp>
        <stp>XS2336271510 Corp</stp>
        <stp>NXT_CALL_DT</stp>
        <stp>[1.Weekly Download.xlsm]Coded!R215C50</stp>
        <tr r="AX215" s="14"/>
        <tr r="AX215" s="14"/>
        <tr r="AX215" s="14"/>
      </tp>
      <tp t="s">
        <v>BBB</v>
        <stp/>
        <stp>##V3_BDPV12</stp>
        <stp>XS2298176988 Corp</stp>
        <stp>RTG_FITCH</stp>
        <stp>[1.Weekly Download.xlsm]Coded!R238C10</stp>
        <tr r="J238" s="14"/>
        <tr r="J238" s="14"/>
      </tp>
      <tp t="s">
        <v>#N/A Field Not Applicable</v>
        <stp/>
        <stp>##V3_BDPV12</stp>
        <stp>XS2274835631 Corp</stp>
        <stp>NXT_CALL_DT</stp>
        <stp>[1.Weekly Download.xlsm]Coded!R255C50</stp>
        <tr r="AX255" s="14"/>
      </tp>
      <tp t="s">
        <v>18/7/2024</v>
        <stp/>
        <stp>##V3_BDPV12</stp>
        <stp>XS2371895074 Corp</stp>
        <stp>NXT_CALL_DT</stp>
        <stp>[1.Weekly Download.xlsm]Coded!R168C50</stp>
        <tr r="AX168" s="14"/>
        <tr r="AX168" s="14"/>
        <tr r="AX168" s="14"/>
      </tp>
      <tp t="s">
        <v>#N/A N/A</v>
        <stp/>
        <stp>##V3_BDPV12</stp>
        <stp>XS2288886216 Corp</stp>
        <stp>RTG_FITCH</stp>
        <stp>[1.Weekly Download.xlsm]Coded!R233C10</stp>
        <tr r="J233" s="14"/>
      </tp>
      <tp t="s">
        <v>#N/A N/A</v>
        <stp/>
        <stp>##V3_BDPV12</stp>
        <stp>XS2208864418 Corp</stp>
        <stp>RTG_FITCH</stp>
        <stp>[1.Weekly Download.xlsm]Coded!R292C10</stp>
        <tr r="J292" s="14"/>
      </tp>
      <tp>
        <v>3</v>
        <stp/>
        <stp>##V3_BDPV12</stp>
        <stp>XS2291799778 Corp</stp>
        <stp>CPN</stp>
        <stp>[1.Weekly Download.xlsm]Coded!R250C51</stp>
        <tr r="AY250" s="14"/>
        <tr r="AY250" s="14"/>
      </tp>
      <tp>
        <v>2.95</v>
        <stp/>
        <stp>##V3_BDPV12</stp>
        <stp>XS2322572459 Corp</stp>
        <stp>CPN</stp>
        <stp>[1.Weekly Download.xlsm]Coded!R236C51</stp>
        <tr r="AY236" s="14"/>
        <tr r="AY236" s="14"/>
      </tp>
      <tp>
        <v>8.9499999999999993</v>
        <stp/>
        <stp>##V3_BDPV12</stp>
        <stp>XS2280638607 Corp</stp>
        <stp>CPN</stp>
        <stp>[1.Weekly Download.xlsm]Coded!R259C51</stp>
        <tr r="AY259" s="14"/>
        <tr r="AY259" s="14"/>
      </tp>
      <tp>
        <v>2.5</v>
        <stp/>
        <stp>##V3_BDPV12</stp>
        <stp>XS2100650758 Corp</stp>
        <stp>CPN</stp>
        <stp>[1.Weekly Download.xlsm]Coded!R317C51</stp>
        <tr r="AY317" s="14"/>
        <tr r="AY317" s="14"/>
      </tp>
      <tp>
        <v>5.8</v>
        <stp/>
        <stp>##V3_BDPV12</stp>
        <stp>XS2125422290 Corp</stp>
        <stp>CPN</stp>
        <stp>[1.Weekly Download.xlsm]Coded!R311C51</stp>
        <tr r="AY311" s="14"/>
        <tr r="AY311" s="14"/>
      </tp>
      <tp>
        <v>5.5</v>
        <stp/>
        <stp>##V3_BDPV12</stp>
        <stp>XS2361426559 Corp</stp>
        <stp>CPN</stp>
        <stp>[1.Weekly Download.xlsm]Coded!R178C51</stp>
        <tr r="AY178" s="14"/>
        <tr r="AY178" s="14"/>
      </tp>
      <tp>
        <v>2.3580000000000001</v>
        <stp/>
        <stp>##V3_BDPV12</stp>
        <stp>XS2422522685 Corp</stp>
        <stp>CPN</stp>
        <stp>[1.Weekly Download.xlsm]Coded!R120C51</stp>
        <tr r="AY120" s="14"/>
        <tr r="AY120" s="14"/>
      </tp>
      <tp>
        <v>4.25</v>
        <stp/>
        <stp>##V3_BDPV12</stp>
        <stp>XS2471127584 Corp</stp>
        <stp>CPN</stp>
        <stp>[1.Weekly Download.xlsm]Coded!R104C51</stp>
        <tr r="AY104" s="14"/>
        <tr r="AY104" s="14"/>
      </tp>
      <tp t="s">
        <v>N</v>
        <stp/>
        <stp>##V3_BDPV12</stp>
        <stp>XS2397254579 Corp</stp>
        <stp>GREEN_BOND_LOAN_INDICATOR</stp>
        <stp>[1.Weekly Download.xlsm]Coded!R138C55</stp>
        <tr r="BC138" s="14"/>
        <tr r="BC138" s="14"/>
      </tp>
      <tp>
        <v>1.75</v>
        <stp/>
        <stp>##V3_BDPV12</stp>
        <stp>XS2400120650 Corp</stp>
        <stp>CPN</stp>
        <stp>[1.Weekly Download.xlsm]Coded!R133C51</stp>
        <tr r="AY133" s="14"/>
        <tr r="AY133" s="14"/>
      </tp>
      <tp>
        <v>3.45</v>
        <stp/>
        <stp>##V3_BDPV12</stp>
        <stp>XS2275587090 Corp</stp>
        <stp>CPN</stp>
        <stp>[1.Weekly Download.xlsm]Coded!R258C51</stp>
        <tr r="AY258" s="14"/>
        <tr r="AY258" s="14"/>
      </tp>
      <tp>
        <v>12.5</v>
        <stp/>
        <stp>##V3_BDPV12</stp>
        <stp>XS2382158207 Corp</stp>
        <stp>CPN</stp>
        <stp>[1.Weekly Download.xlsm]Coded!R153C51</stp>
        <tr r="AY153" s="14"/>
        <tr r="AY153" s="14"/>
      </tp>
      <tp>
        <v>8.875</v>
        <stp/>
        <stp>##V3_BDPV12</stp>
        <stp>XS2384248790 Corp</stp>
        <stp>CPN</stp>
        <stp>[1.Weekly Download.xlsm]Coded!R155C51</stp>
        <tr r="AY155" s="14"/>
        <tr r="AY155" s="14"/>
      </tp>
      <tp t="s">
        <v>Y</v>
        <stp/>
        <stp>##V3_BDPV12</stp>
        <stp>XS2434390865 Corp</stp>
        <stp>GREEN_BOND_LOAN_INDICATOR</stp>
        <stp>[1.Weekly Download.xlsm]Coded!R116C55</stp>
        <tr r="BC116" s="14"/>
        <tr r="BC116" s="14"/>
      </tp>
      <tp t="s">
        <v>N</v>
        <stp/>
        <stp>##V3_BDPV12</stp>
        <stp>XS2247412518 Corp</stp>
        <stp>GREEN_BOND_LOAN_INDICATOR</stp>
        <stp>[1.Weekly Download.xlsm]Coded!R271C55</stp>
        <tr r="BC271" s="14"/>
        <tr r="BC271" s="14"/>
      </tp>
      <tp>
        <v>8.5</v>
        <stp/>
        <stp>##V3_BDPV12</stp>
        <stp>XS2341214059 Corp</stp>
        <stp>CPN</stp>
        <stp>[1.Weekly Download.xlsm]Coded!R221C51</stp>
        <tr r="AY221" s="14"/>
        <tr r="AY221" s="14"/>
      </tp>
      <tp>
        <v>1.5</v>
        <stp/>
        <stp>##V3_BDPV12</stp>
        <stp>XS2405490850 Corp</stp>
        <stp>CPN</stp>
        <stp>[1.Weekly Download.xlsm]Coded!R134C51</stp>
        <tr r="AY134" s="14"/>
        <tr r="AY134" s="14"/>
      </tp>
      <tp t="s">
        <v>N</v>
        <stp/>
        <stp>##V3_BDPV12</stp>
        <stp>HK0000744802 Corp</stp>
        <stp>GREEN_BOND_LOAN_INDICATOR</stp>
        <stp>[1.Weekly Download.xlsm]Coded!R185C55</stp>
        <tr r="BC185" s="14"/>
        <tr r="BC185" s="14"/>
      </tp>
      <tp t="s">
        <v>N</v>
        <stp/>
        <stp>##V3_BDPV12</stp>
        <stp>XS2385313064 Corp</stp>
        <stp>GREEN_BOND_LOAN_INDICATOR</stp>
        <stp>[1.Weekly Download.xlsm]Coded!R146C55</stp>
        <tr r="BC146" s="14"/>
        <tr r="BC146" s="14"/>
      </tp>
      <tp>
        <v>12</v>
        <stp/>
        <stp>##V3_BDPV12</stp>
        <stp>XS2349744594 Corp</stp>
        <stp>CPN</stp>
        <stp>[1.Weekly Download.xlsm]Coded!R198C51</stp>
        <tr r="AY198" s="14"/>
        <tr r="AY198" s="14"/>
      </tp>
      <tp>
        <v>4.5</v>
        <stp/>
        <stp>##V3_BDPV12</stp>
        <stp>XS2278537787 Corp</stp>
        <stp>CPN</stp>
        <stp>[1.Weekly Download.xlsm]Coded!R239C51</stp>
        <tr r="AY239" s="14"/>
        <tr r="AY239" s="14"/>
      </tp>
      <tp t="s">
        <v>N</v>
        <stp/>
        <stp>##V3_BDPV12</stp>
        <stp>XS2351320366 Corp</stp>
        <stp>GREEN_BOND_LOAN_INDICATOR</stp>
        <stp>[1.Weekly Download.xlsm]Coded!R194C55</stp>
        <tr r="BC194" s="14"/>
        <tr r="BC194" s="14"/>
      </tp>
      <tp t="s">
        <v>Y</v>
        <stp/>
        <stp>##V3_BDPV12</stp>
        <stp>XS2357443410 Corp</stp>
        <stp>GREEN_BOND_LOAN_INDICATOR</stp>
        <stp>[1.Weekly Download.xlsm]Coded!R170C55</stp>
        <tr r="BC170" s="14"/>
        <tr r="BC170" s="14"/>
      </tp>
      <tp t="s">
        <v>N</v>
        <stp/>
        <stp>##V3_BDPV12</stp>
        <stp>US056752AU22 Corp</stp>
        <stp>GREEN_BOND_LOAN_INDICATOR</stp>
        <stp>[1.Weekly Download.xlsm]Coded!R165C55</stp>
        <tr r="BC165" s="14"/>
        <tr r="BC165" s="14"/>
      </tp>
      <tp t="s">
        <v>N</v>
        <stp/>
        <stp>##V3_BDPV12</stp>
        <stp>XS2357034755 Corp</stp>
        <stp>GREEN_BOND_LOAN_INDICATOR</stp>
        <stp>[1.Weekly Download.xlsm]Coded!R192C55</stp>
        <tr r="BC192" s="14"/>
        <tr r="BC192" s="14"/>
      </tp>
      <tp>
        <v>4.8</v>
        <stp/>
        <stp>##V3_BDPV12</stp>
        <stp>XS2461766805 Corp</stp>
        <stp>CPN</stp>
        <stp>[1.Weekly Download.xlsm]Coded!R105C51</stp>
        <tr r="AY105" s="14"/>
        <tr r="AY105" s="14"/>
      </tp>
      <tp>
        <v>5.8</v>
        <stp/>
        <stp>##V3_BDPV12</stp>
        <stp>XS2228902255 Corp</stp>
        <stp>CPN</stp>
        <stp>[1.Weekly Download.xlsm]Coded!R249C51</stp>
        <tr r="AY249" s="14"/>
        <tr r="AY249" s="14"/>
      </tp>
      <tp>
        <v>5.8</v>
        <stp/>
        <stp>##V3_BDPV12</stp>
        <stp>XS2228902255 Corp</stp>
        <stp>CPN</stp>
        <stp>[1.Weekly Download.xlsm]Coded!R261C51</stp>
        <tr r="AY261" s="14"/>
        <tr r="AY261" s="14"/>
      </tp>
      <tp t="s">
        <v>N</v>
        <stp/>
        <stp>##V3_BDPV12</stp>
        <stp>XS2382274376 Corp</stp>
        <stp>GREEN_BOND_LOAN_INDICATOR</stp>
        <stp>[1.Weekly Download.xlsm]Coded!R157C55</stp>
        <tr r="BC157" s="14"/>
        <tr r="BC157" s="14"/>
      </tp>
      <tp>
        <v>5.3</v>
        <stp/>
        <stp>##V3_BDPV12</stp>
        <stp>XS2333523814 Corp</stp>
        <stp>CPN</stp>
        <stp>[1.Weekly Download.xlsm]Coded!R232C51</stp>
        <tr r="AY232" s="14"/>
        <tr r="AY232" s="14"/>
      </tp>
      <tp>
        <v>1.6</v>
        <stp/>
        <stp>##V3_BDPV12</stp>
        <stp>XS2379487189 Corp</stp>
        <stp>CPN</stp>
        <stp>[1.Weekly Download.xlsm]Coded!R159C51</stp>
        <tr r="AY159" s="14"/>
        <tr r="AY159" s="14"/>
      </tp>
      <tp t="s">
        <v>Y</v>
        <stp/>
        <stp>##V3_BDPV12</stp>
        <stp>XS2127478316 Corp</stp>
        <stp>GREEN_BOND_LOAN_INDICATOR</stp>
        <stp>[1.Weekly Download.xlsm]Coded!R252C55</stp>
        <tr r="BC252" s="14"/>
        <tr r="BC252" s="14"/>
      </tp>
      <tp t="s">
        <v>N</v>
        <stp/>
        <stp>##V3_BDPV12</stp>
        <stp>XS2385065656 Corp</stp>
        <stp>GREEN_BOND_LOAN_INDICATOR</stp>
        <stp>[1.Weekly Download.xlsm]Coded!R152C55</stp>
        <tr r="BC152" s="14"/>
        <tr r="BC152" s="14"/>
      </tp>
      <tp t="s">
        <v>N</v>
        <stp/>
        <stp>##V3_BDPV12</stp>
        <stp>XS2209330161 Corp</stp>
        <stp>GREEN_BOND_LOAN_INDICATOR</stp>
        <stp>[1.Weekly Download.xlsm]Coded!R288C55</stp>
        <tr r="BC288" s="14"/>
        <tr r="BC288" s="14"/>
      </tp>
      <tp t="s">
        <v>N</v>
        <stp/>
        <stp>##V3_BDPV12</stp>
        <stp>XS2344625632 Corp</stp>
        <stp>GREEN_BOND_LOAN_INDICATOR</stp>
        <stp>[1.Weekly Download.xlsm]Coded!R191C55</stp>
        <tr r="BC191" s="14"/>
        <tr r="BC191" s="14"/>
      </tp>
      <tp>
        <v>1.75</v>
        <stp/>
        <stp>##V3_BDPV12</stp>
        <stp>XS2209330161 Corp</stp>
        <stp>CPN</stp>
        <stp>[1.Weekly Download.xlsm]Coded!R288C51</stp>
        <tr r="AY288" s="14"/>
        <tr r="AY288" s="14"/>
      </tp>
      <tp>
        <v>2.65</v>
        <stp/>
        <stp>##V3_BDPV12</stp>
        <stp>XS2290959860 Corp</stp>
        <stp>CPN</stp>
        <stp>[1.Weekly Download.xlsm]Coded!R251C51</stp>
        <tr r="AY251" s="14"/>
        <tr r="AY251" s="14"/>
      </tp>
      <tp t="s">
        <v>N</v>
        <stp/>
        <stp>##V3_BDPV12</stp>
        <stp>XS2423517205 Corp</stp>
        <stp>GREEN_BOND_LOAN_INDICATOR</stp>
        <stp>[1.Weekly Download.xlsm]Coded!R124C55</stp>
        <tr r="BC124" s="14"/>
        <tr r="BC124" s="14"/>
      </tp>
      <tp t="s">
        <v>N</v>
        <stp/>
        <stp>##V3_BDPV12</stp>
        <stp>XS2294198549 Corp</stp>
        <stp>GREEN_BOND_LOAN_INDICATOR</stp>
        <stp>[1.Weekly Download.xlsm]Coded!R244C55</stp>
        <tr r="BC244" s="14"/>
        <tr r="BC244" s="14"/>
      </tp>
      <tp t="s">
        <v>#N/A N/A</v>
        <stp/>
        <stp>##V3_BDPV12</stp>
        <stp>XS2502812857 Corp</stp>
        <stp>RTG_FITCH</stp>
        <stp>[1.Weekly Download.xlsm]Coded!R89C10</stp>
        <tr r="J89" s="14"/>
      </tp>
      <tp t="s">
        <v>BBB</v>
        <stp/>
        <stp>##V3_BDPV12</stp>
        <stp>XS2623993974 Corp</stp>
        <stp>RTG_FITCH</stp>
        <stp>[1.Weekly Download.xlsm]Coded!R29C10</stp>
        <tr r="J29" s="14"/>
        <tr r="J29" s="14"/>
      </tp>
      <tp t="s">
        <v>#N/A N/A</v>
        <stp/>
        <stp>##V3_BDPV12</stp>
        <stp>XS2639510341 Corp</stp>
        <stp>RTG_FITCH</stp>
        <stp>[1.Weekly Download.xlsm]Coded!R28C10</stp>
        <tr r="J28" s="14"/>
      </tp>
      <tp t="s">
        <v>BBB+</v>
        <stp/>
        <stp>##V3_BDPV12</stp>
        <stp>CICCHZ HK Equity</stp>
        <stp>RTG_SP_LT_FC_ISSUER_CREDIT</stp>
        <stp>[1.Weekly Download.xlsm]Coded!R25C23</stp>
        <tr r="W25" s="14"/>
        <tr r="W25" s="14"/>
        <tr r="W25" s="14"/>
      </tp>
      <tp t="s">
        <v>N</v>
        <stp/>
        <stp>##V3_BDPV12</stp>
        <stp>HK0000921111 Corp</stp>
        <stp>GREEN_BOND_LOAN_INDICATOR</stp>
        <stp>[1.Weekly Download.xlsm]Coded!R41C55</stp>
        <tr r="BC41" s="14"/>
        <tr r="BC41" s="14"/>
      </tp>
      <tp t="s">
        <v>#N/A N/A</v>
        <stp/>
        <stp>##V3_BDPV12</stp>
        <stp>XS2662422802 Corp</stp>
        <stp>RTG_FITCH</stp>
        <stp>[1.Weekly Download.xlsm]Coded!R21C10</stp>
        <tr r="J21" s="14"/>
      </tp>
      <tp t="s">
        <v>#N/A N/A</v>
        <stp/>
        <stp>##V3_BDPV12</stp>
        <stp>XS2623522930 Corp</stp>
        <stp>RTG_FITCH</stp>
        <stp>[1.Weekly Download.xlsm]Coded!R38C10</stp>
        <tr r="J38" s="14"/>
      </tp>
      <tp t="s">
        <v>#N/A N/A</v>
        <stp/>
        <stp>##V3_BDPV12</stp>
        <stp>XS2671498447 Corp</stp>
        <stp>RTG_MDY_LT_CORP_FAMILY</stp>
        <stp>[1.Weekly Download.xlsm]Coded!R4C14</stp>
        <tr r="N4" s="14"/>
      </tp>
      <tp t="s">
        <v>#N/A Field Not Applicable</v>
        <stp/>
        <stp>##V3_BDPV12</stp>
        <stp>XS2447552089 Corp</stp>
        <stp>GUARANTOR_EQY_TICKER</stp>
        <stp>[1.Weekly Download.xlsm]Coded!R101C18</stp>
        <tr r="R101" s="14"/>
        <tr r="R101" s="14"/>
        <tr r="R101" s="14"/>
      </tp>
      <tp>
        <v>60</v>
        <stp/>
        <stp>##V3_BDPV12</stp>
        <stp>XS2677539541 Corp</stp>
        <stp>FIXED_REOFFER_SPRD_TO_GOVT_BENCH</stp>
        <stp>[1.Weekly Download.xlsm]Coded!R11C27</stp>
        <tr r="AA11" s="14"/>
        <tr r="AA11" s="14"/>
      </tp>
      <tp t="s">
        <v>1554791D CH</v>
        <stp/>
        <stp>##V3_BDPV12</stp>
        <stp>XS2347769833 Corp</stp>
        <stp>ISSUER_EQUITY_TICKER</stp>
        <stp>[1.Weekly Download.xlsm]Coded!R204C37</stp>
        <tr r="AK204" s="14"/>
        <tr r="AK204" s="14"/>
      </tp>
      <tp t="s">
        <v>1554791D CH</v>
        <stp/>
        <stp>##V3_BDPV12</stp>
        <stp>XS2347769833 Corp</stp>
        <stp>ISSUER_EQUITY_TICKER</stp>
        <stp>[1.Weekly Download.xlsm]Coded!R204C35</stp>
        <tr r="AI204" s="14"/>
      </tp>
      <tp t="s">
        <v>#N/A Field Not Applicable</v>
        <stp/>
        <stp>##V3_BDPV12</stp>
        <stp>XS2403671493 Corp</stp>
        <stp>GUARANTOR_EQY_TICKER</stp>
        <stp>[1.Weekly Download.xlsm]Coded!R136C18</stp>
        <tr r="R136" s="14"/>
        <tr r="R136" s="14"/>
        <tr r="R136" s="14"/>
      </tp>
      <tp t="s">
        <v>#N/A Field Not Applicable</v>
        <stp/>
        <stp>##V3_BDPV12</stp>
        <stp>XS2125422290 Corp</stp>
        <stp>GUARANTOR_EQY_TICKER</stp>
        <stp>[1.Weekly Download.xlsm]Coded!R311C18</stp>
        <tr r="R311" s="14"/>
        <tr r="R311" s="14"/>
        <tr r="R311" s="14"/>
      </tp>
      <tp t="s">
        <v>#N/A Field Not Applicable</v>
        <stp/>
        <stp>##V3_BDPV12</stp>
        <stp>XS2377688093 Corp</stp>
        <stp>GUARANTOR_EQY_TICKER</stp>
        <stp>[1.Weekly Download.xlsm]Coded!R141C18</stp>
        <tr r="R141" s="14"/>
        <tr r="R141" s="14"/>
        <tr r="R141" s="14"/>
      </tp>
      <tp>
        <v>75</v>
        <stp/>
        <stp>##V3_BDPV12</stp>
        <stp>XS2663498314 Corp</stp>
        <stp>FIXED_REOFFER_SPRD_TO_GOVT_BENCH</stp>
        <stp>[1.Weekly Download.xlsm]Coded!R20C27</stp>
        <tr r="AA20" s="14"/>
        <tr r="AA20" s="14"/>
      </tp>
      <tp t="s">
        <v>1312138D CH</v>
        <stp/>
        <stp>##V3_BDPV12</stp>
        <stp>XS2327841057 Corp</stp>
        <stp>GUARANTOR_EQY_TICKER</stp>
        <stp>[1.Weekly Download.xlsm]Coded!R207C18</stp>
        <tr r="R207" s="14"/>
        <tr r="R207" s="14"/>
        <tr r="R207" s="14"/>
        <tr r="R207" s="14"/>
      </tp>
      <tp t="s">
        <v>#N/A N/A</v>
        <stp/>
        <stp>##V3_BDPV12</stp>
        <stp>XS2342499592 Corp</stp>
        <stp>GUARANTOR_EQY_TICKER</stp>
        <stp>[1.Weekly Download.xlsm]Coded!R219C18</stp>
        <tr r="R219" s="14"/>
        <tr r="R219" s="14"/>
        <tr r="R219" s="14"/>
      </tp>
      <tp t="s">
        <v>1467883D CH</v>
        <stp/>
        <stp>##V3_BDPV12</stp>
        <stp>XS2447542874 Corp</stp>
        <stp>ISSUER_EQUITY_TICKER</stp>
        <stp>[1.Weekly Download.xlsm]Coded!R112C35</stp>
        <tr r="AI112" s="14"/>
      </tp>
      <tp t="s">
        <v>1467883D CH</v>
        <stp/>
        <stp>##V3_BDPV12</stp>
        <stp>XS2447542874 Corp</stp>
        <stp>ISSUER_EQUITY_TICKER</stp>
        <stp>[1.Weekly Download.xlsm]Coded!R112C37</stp>
        <tr r="AK112" s="14"/>
        <tr r="AK112" s="14"/>
      </tp>
      <tp t="s">
        <v>#N/A Field Not Applicable</v>
        <stp/>
        <stp>##V3_BDPV12</stp>
        <stp>XS2345988211 Corp</stp>
        <stp>GUARANTOR_EQY_TICKER</stp>
        <stp>[1.Weekly Download.xlsm]Coded!R199C18</stp>
        <tr r="R199" s="14"/>
        <tr r="R199" s="14"/>
        <tr r="R199" s="14"/>
      </tp>
      <tp t="s">
        <v>1776488D CH</v>
        <stp/>
        <stp>##V3_BDPV12</stp>
        <stp>XS2357111090 Corp</stp>
        <stp>GUARANTOR_EQY_TICKER</stp>
        <stp>[1.Weekly Download.xlsm]Coded!R171C18</stp>
        <tr r="R171" s="14"/>
        <tr r="R171" s="14"/>
        <tr r="R171" s="14"/>
        <tr r="R171" s="14"/>
      </tp>
      <tp t="s">
        <v>2768 HK</v>
        <stp/>
        <stp>##V3_BDPV12</stp>
        <stp>XS2368463779 Corp</stp>
        <stp>ISSUER_EQUITY_TICKER</stp>
        <stp>[1.Weekly Download.xlsm]Coded!R177C37</stp>
        <tr r="AK177" s="14"/>
        <tr r="AK177" s="14"/>
      </tp>
      <tp t="s">
        <v>2768 HK</v>
        <stp/>
        <stp>##V3_BDPV12</stp>
        <stp>XS2368463779 Corp</stp>
        <stp>ISSUER_EQUITY_TICKER</stp>
        <stp>[1.Weekly Download.xlsm]Coded!R177C35</stp>
        <tr r="AI177" s="14"/>
        <tr r="AI177" s="14"/>
      </tp>
      <tp t="s">
        <v>2768 HK</v>
        <stp/>
        <stp>##V3_BDPV12</stp>
        <stp>XS2279822683 Corp</stp>
        <stp>ISSUER_EQUITY_TICKER</stp>
        <stp>[1.Weekly Download.xlsm]Coded!R256C37</stp>
        <tr r="AK256" s="14"/>
        <tr r="AK256" s="14"/>
      </tp>
      <tp t="s">
        <v>2027317D HK</v>
        <stp/>
        <stp>##V3_BDPV12</stp>
        <stp>XS2469032630 Corp</stp>
        <stp>ISSUER_EQUITY_TICKER</stp>
        <stp>[1.Weekly Download.xlsm]Coded!R107C37</stp>
        <tr r="AK107" s="14"/>
        <tr r="AK107" s="14"/>
      </tp>
      <tp t="s">
        <v>2768 HK</v>
        <stp/>
        <stp>##V3_BDPV12</stp>
        <stp>XS2279822683 Corp</stp>
        <stp>ISSUER_EQUITY_TICKER</stp>
        <stp>[1.Weekly Download.xlsm]Coded!R256C35</stp>
        <tr r="AI256" s="14"/>
        <tr r="AI256" s="14"/>
      </tp>
      <tp t="s">
        <v>2027317D HK</v>
        <stp/>
        <stp>##V3_BDPV12</stp>
        <stp>XS2469032630 Corp</stp>
        <stp>ISSUER_EQUITY_TICKER</stp>
        <stp>[1.Weekly Download.xlsm]Coded!R107C35</stp>
        <tr r="AI107" s="14"/>
      </tp>
      <tp t="s">
        <v>#N/A N/A</v>
        <stp/>
        <stp>##V3_BDPV12</stp>
        <stp>CCHGLZ CH Equity</stp>
        <stp>RTG_SP_LT_LC_ISSUER_CREDIT</stp>
        <stp>[1.Weekly Download.xlsm]Coded!R122C61</stp>
        <tr r="BI122" s="14"/>
      </tp>
      <tp t="s">
        <v>#N/A N/A</v>
        <stp/>
        <stp>##V3_BDPV12</stp>
        <stp>CCHGLZ CH Equity</stp>
        <stp>RTG_SP_LT_LC_ISSUER_CREDIT</stp>
        <stp>[1.Weekly Download.xlsm]Coded!R123C61</stp>
        <tr r="BI123" s="14"/>
      </tp>
      <tp t="s">
        <v>1040601D CH</v>
        <stp/>
        <stp>##V3_BDPV12</stp>
        <stp>XS2266935993 Corp</stp>
        <stp>ISSUER_EQUITY_TICKER</stp>
        <stp>[1.Weekly Download.xlsm]Coded!R169C35</stp>
        <tr r="AI169" s="14"/>
      </tp>
      <tp t="s">
        <v>1040601D CH</v>
        <stp/>
        <stp>##V3_BDPV12</stp>
        <stp>XS2266935993 Corp</stp>
        <stp>ISSUER_EQUITY_TICKER</stp>
        <stp>[1.Weekly Download.xlsm]Coded!R169C37</stp>
        <tr r="AK169" s="14"/>
        <tr r="AK169" s="14"/>
      </tp>
      <tp t="s">
        <v>1833421D CH</v>
        <stp/>
        <stp>##V3_BDPV12</stp>
        <stp>XS2278537787 Corp</stp>
        <stp>ISSUER_EQUITY_TICKER</stp>
        <stp>[1.Weekly Download.xlsm]Coded!R239C35</stp>
        <tr r="AI239" s="14"/>
      </tp>
      <tp t="s">
        <v>1833421D CH</v>
        <stp/>
        <stp>##V3_BDPV12</stp>
        <stp>XS2278537787 Corp</stp>
        <stp>ISSUER_EQUITY_TICKER</stp>
        <stp>[1.Weekly Download.xlsm]Coded!R239C37</stp>
        <tr r="AK239" s="14"/>
        <tr r="AK239" s="14"/>
      </tp>
      <tp t="s">
        <v>#N/A N/A</v>
        <stp/>
        <stp>##V3_BDPV12</stp>
        <stp>SHHISZ CH Equity</stp>
        <stp>RTG_SP_LT_LC_ISSUER_CREDIT</stp>
        <stp>[1.Weekly Download.xlsm]Coded!R268C61</stp>
        <tr r="BI268" s="14"/>
      </tp>
      <tp t="s">
        <v>#N/A Field Not Applicable</v>
        <stp/>
        <stp>##V3_BDPV12</stp>
        <stp>XS2194192360 Corp</stp>
        <stp>GUARANTOR_EQY_TICKER</stp>
        <stp>[1.Weekly Download.xlsm]Coded!R291C18</stp>
        <tr r="R291" s="14"/>
        <tr r="R291" s="14"/>
        <tr r="R291" s="14"/>
      </tp>
      <tp t="s">
        <v>BCDHGZ CH</v>
        <stp/>
        <stp>##V3_BDPV12</stp>
        <stp>XS2314498333 Corp</stp>
        <stp>GUARANTOR_EQY_TICKER</stp>
        <stp>[1.Weekly Download.xlsm]Coded!R180C18</stp>
        <tr r="R180" s="14"/>
        <tr r="R180" s="14"/>
        <tr r="R180" s="14"/>
        <tr r="R180" s="14"/>
      </tp>
      <tp t="s">
        <v>#N/A Field Not Applicable</v>
        <stp/>
        <stp>##V3_BDPV12</stp>
        <stp>XS2227193054 Corp</stp>
        <stp>GUARANTOR_EQY_TICKER</stp>
        <stp>[1.Weekly Download.xlsm]Coded!R280C18</stp>
        <tr r="R280" s="14"/>
        <tr r="R280" s="14"/>
        <tr r="R280" s="14"/>
      </tp>
      <tp t="s">
        <v>#N/A Field Not Applicable</v>
        <stp/>
        <stp>##V3_BDPV12</stp>
        <stp>XS2423359459 Corp</stp>
        <stp>GUARANTOR_EQY_TICKER</stp>
        <stp>[1.Weekly Download.xlsm]Coded!R106C18</stp>
        <tr r="R106" s="14"/>
        <tr r="R106" s="14"/>
        <tr r="R106" s="14"/>
      </tp>
      <tp t="s">
        <v>1274279D CH</v>
        <stp/>
        <stp>##V3_BDPV12</stp>
        <stp>XS2114327302 Corp</stp>
        <stp>GUARANTOR_EQY_TICKER</stp>
        <stp>[1.Weekly Download.xlsm]Coded!R316C18</stp>
        <tr r="R316" s="14"/>
        <tr r="R316" s="14"/>
        <tr r="R316" s="14"/>
        <tr r="R316" s="14"/>
      </tp>
      <tp t="s">
        <v>1767879D CH</v>
        <stp/>
        <stp>##V3_BDPV12</stp>
        <stp>XS2380533740 Corp</stp>
        <stp>GUARANTOR_EQY_TICKER</stp>
        <stp>[1.Weekly Download.xlsm]Coded!R156C18</stp>
        <tr r="R156" s="14"/>
        <tr r="R156" s="14"/>
        <tr r="R156" s="14"/>
        <tr r="R156" s="14"/>
      </tp>
      <tp t="s">
        <v>000671 CH</v>
        <stp/>
        <stp>##V3_BDPV12</stp>
        <stp>XS2281349618 Corp</stp>
        <stp>GUARANTOR_EQY_TICKER</stp>
        <stp>[1.Weekly Download.xlsm]Coded!R262C18</stp>
        <tr r="R262" s="14"/>
        <tr r="R262" s="14"/>
        <tr r="R262" s="14"/>
        <tr r="R262" s="14"/>
      </tp>
      <tp t="s">
        <v>1611299D CH</v>
        <stp/>
        <stp>##V3_BDPV12</stp>
        <stp>XS2310752758 Corp</stp>
        <stp>GUARANTOR_EQY_TICKER</stp>
        <stp>[1.Weekly Download.xlsm]Coded!R237C18</stp>
        <tr r="R237" s="14"/>
        <tr r="R237" s="14"/>
        <tr r="R237" s="14"/>
        <tr r="R237" s="14"/>
      </tp>
      <tp t="s">
        <v>3877 HK</v>
        <stp/>
        <stp>##V3_BDPV12</stp>
        <stp>XS2100650758 Corp</stp>
        <stp>GUARANTOR_EQY_TICKER</stp>
        <stp>[1.Weekly Download.xlsm]Coded!R317C18</stp>
        <tr r="R317" s="14"/>
        <tr r="R317" s="14"/>
        <tr r="R317" s="14"/>
        <tr r="R317" s="14"/>
      </tp>
      <tp t="s">
        <v>#N/A N/A</v>
        <stp/>
        <stp>##V3_BDPV12</stp>
        <stp>CCHKCZ HK Equity</stp>
        <stp>RTG_SP_LT_FC_ISSUER_CREDIT</stp>
        <stp>[1.Weekly Download.xlsm]Coded!R122C23</stp>
        <tr r="W122" s="14"/>
        <tr r="W122" s="14"/>
      </tp>
      <tp t="s">
        <v>#N/A N/A</v>
        <stp/>
        <stp>##V3_BDPV12</stp>
        <stp>CCHKCZ HK Equity</stp>
        <stp>RTG_SP_LT_FC_ISSUER_CREDIT</stp>
        <stp>[1.Weekly Download.xlsm]Coded!R123C23</stp>
        <tr r="W123" s="14"/>
        <tr r="W123" s="14"/>
      </tp>
      <tp t="s">
        <v>1737613D HK</v>
        <stp/>
        <stp>##V3_BDPV12</stp>
        <stp>XS2427980821 Corp</stp>
        <stp>ISSUER_EQUITY_TICKER</stp>
        <stp>[1.Weekly Download.xlsm]Coded!R114C35</stp>
        <tr r="AI114" s="14"/>
      </tp>
      <tp t="s">
        <v>1737613D HK</v>
        <stp/>
        <stp>##V3_BDPV12</stp>
        <stp>XS2427980821 Corp</stp>
        <stp>ISSUER_EQUITY_TICKER</stp>
        <stp>[1.Weekly Download.xlsm]Coded!R114C37</stp>
        <tr r="AK114" s="14"/>
        <tr r="AK114" s="14"/>
      </tp>
      <tp t="s">
        <v>#N/A Field Not Applicable</v>
        <stp/>
        <stp>##V3_BDPV12</stp>
        <stp>XS2287540053 Corp</stp>
        <stp>GUARANTOR_EQY_TICKER</stp>
        <stp>[1.Weekly Download.xlsm]Coded!R210C18</stp>
        <tr r="R210" s="14"/>
        <tr r="R210" s="14"/>
        <tr r="R210" s="14"/>
      </tp>
      <tp t="s">
        <v>#N/A N/A</v>
        <stp/>
        <stp>##V3_BDPV12</stp>
        <stp>1003733D CH Equity</stp>
        <stp>RTG_SP_LT_FC_ISSUER_CREDIT</stp>
        <stp>[1.Weekly Download.xlsm]Coded!R235C23</stp>
        <tr r="W235" s="14"/>
        <tr r="W235" s="14"/>
      </tp>
      <tp t="s">
        <v>#N/A N/A</v>
        <stp/>
        <stp>##V3_BDPV12</stp>
        <stp>XS2658712752 Corp</stp>
        <stp>RTG_MDY_FOREIGN_LT_BANK_DEPOSITS</stp>
        <stp>[1.Weekly Download.xlsm]Coded!R17C12</stp>
        <tr r="L17" s="14"/>
      </tp>
      <tp t="s">
        <v>#N/A N/A</v>
        <stp/>
        <stp>##V3_BDPV12</stp>
        <stp>1681799D CH Equity</stp>
        <stp>RTG_SP_LT_LC_ISSUER_CREDIT</stp>
        <stp>[1.Weekly Download.xlsm]Coded!R132C61</stp>
        <tr r="BI132" s="14"/>
      </tp>
      <tp t="s">
        <v>#N/A N/A</v>
        <stp/>
        <stp>##V3_BDPV12</stp>
        <stp>1003733D CH Equity</stp>
        <stp>RTG_SP_LT_FC_ISSUER_CREDIT</stp>
        <stp>[1.Weekly Download.xlsm]Coded!R143C23</stp>
        <tr r="W143" s="14"/>
        <tr r="W143" s="14"/>
      </tp>
      <tp t="s">
        <v>#N/A N/A</v>
        <stp/>
        <stp>##V3_BDPV12</stp>
        <stp>1003733D CH Equity</stp>
        <stp>RTG_SP_LT_FC_ISSUER_CREDIT</stp>
        <stp>[1.Weekly Download.xlsm]Coded!R173C23</stp>
        <tr r="W173" s="14"/>
        <tr r="W173" s="14"/>
      </tp>
      <tp t="s">
        <v>#N/A N/A</v>
        <stp/>
        <stp>##V3_BDPV12</stp>
        <stp>1003733D CH Equity</stp>
        <stp>RTG_SP_LT_FC_ISSUER_CREDIT</stp>
        <stp>[1.Weekly Download.xlsm]Coded!R100C23</stp>
        <tr r="W100" s="14"/>
        <tr r="W100" s="14"/>
      </tp>
      <tp t="s">
        <v>#N/A N/A</v>
        <stp/>
        <stp>##V3_BDPV12</stp>
        <stp>US88032XBB91 Corp</stp>
        <stp>GUARANTOR</stp>
        <stp>[1.Weekly Download.xlsm]Coded!R229C5</stp>
        <tr r="E229" s="14"/>
      </tp>
      <tp t="s">
        <v>#N/A N/A</v>
        <stp/>
        <stp>##V3_BDPV12</stp>
        <stp>1918717D CH Equity</stp>
        <stp>RTG_SP_LT_LC_ISSUER_CREDIT</stp>
        <stp>[1.Weekly Download.xlsm]Coded!R121C61</stp>
        <tr r="BI121" s="14"/>
      </tp>
      <tp t="s">
        <v>#N/A N/A</v>
        <stp/>
        <stp>##V3_BDPV12</stp>
        <stp>NJHTEZ CH Equity</stp>
        <stp>RTG_SP_LT_LC_ISSUER_CREDIT</stp>
        <stp>[1.Weekly Download.xlsm]Coded!R137C61</stp>
        <tr r="BI137" s="14"/>
      </tp>
      <tp t="s">
        <v>#N/A N/A</v>
        <stp/>
        <stp>##V3_BDPV12</stp>
        <stp>1537717D CH Equity</stp>
        <stp>RTG_SP_LT_LC_ISSUER_CREDIT</stp>
        <stp>[1.Weekly Download.xlsm]Coded!R238C61</stp>
        <tr r="BI238" s="14"/>
      </tp>
      <tp t="s">
        <v>#N/A N/A</v>
        <stp/>
        <stp>##V3_BDPV12</stp>
        <stp>0795624D CH Equity</stp>
        <stp>RTG_SP_LT_LC_ISSUER_CREDIT</stp>
        <stp>[1.Weekly Download.xlsm]Coded!R117C61</stp>
        <tr r="BI117" s="14"/>
      </tp>
      <tp t="s">
        <v>#N/A N/A</v>
        <stp/>
        <stp>##V3_BDPV12</stp>
        <stp>XS2523255060 Corp</stp>
        <stp>RTG_MDY_FOREIGN_LT_BANK_DEPOSITS</stp>
        <stp>[1.Weekly Download.xlsm]Coded!R87C12</stp>
        <tr r="L87" s="14"/>
      </tp>
      <tp t="s">
        <v>#N/A N/A</v>
        <stp/>
        <stp>##V3_BDPV12</stp>
        <stp>XS2502807345 Corp</stp>
        <stp>RTG_MDY_FOREIGN_LT_BANK_DEPOSITS</stp>
        <stp>[1.Weekly Download.xlsm]Coded!R88C12</stp>
        <tr r="L88" s="14"/>
      </tp>
      <tp t="s">
        <v>A3</v>
        <stp/>
        <stp>##V3_BDPV12</stp>
        <stp>G228068 Corp</stp>
        <stp>RTG_MOODY</stp>
        <stp>[1.Weekly Download.xlsm]Coded!R75C8</stp>
        <tr r="H75" s="14"/>
        <tr r="H75" s="14"/>
      </tp>
      <tp t="s">
        <v>#N/A N/A</v>
        <stp/>
        <stp>##V3_BDPV12</stp>
        <stp>G238047 Corp</stp>
        <stp>RTG_MOODY</stp>
        <stp>[1.Weekly Download.xlsm]Coded!R55C8</stp>
        <tr r="H55" s="14"/>
      </tp>
      <tp t="s">
        <v>#N/A N/A</v>
        <stp/>
        <stp>##V3_BDPV12</stp>
        <stp>G238084 Corp</stp>
        <stp>RTG_MOODY</stp>
        <stp>[1.Weekly Download.xlsm]Coded!R45C8</stp>
        <tr r="H45" s="14"/>
      </tp>
      <tp t="s">
        <v>A+</v>
        <stp/>
        <stp>##V3_BDPV12</stp>
        <stp>US88032XBA19 Corp</stp>
        <stp>RTG_FITCH</stp>
        <stp>[1.Weekly Download.xlsm]Coded!R230C10</stp>
        <tr r="J230" s="14"/>
        <tr r="J230" s="14"/>
      </tp>
      <tp t="s">
        <v>#N/A N/A</v>
        <stp/>
        <stp>##V3_BDPV12</stp>
        <stp>1274279D CH Equity</stp>
        <stp>RTG_MDY_FOREIGN_LT_BANK_DEPOSITS</stp>
        <stp>[1.Weekly Download.xlsm]Coded!R316C60</stp>
        <tr r="BH316" s="14"/>
      </tp>
      <tp t="s">
        <v>#N/A N/A</v>
        <stp/>
        <stp>##V3_BDPV12</stp>
        <stp>1274279D CH Equity</stp>
        <stp>RTG_MDY_FOREIGN_LT_BANK_DEPOSITS</stp>
        <stp>[1.Weekly Download.xlsm]Coded!R284C60</stp>
        <tr r="BH284" s="14"/>
      </tp>
      <tp t="s">
        <v>#N/A N/A</v>
        <stp/>
        <stp>##V3_BDPV12</stp>
        <stp>1274279D CH Equity</stp>
        <stp>RTG_MDY_FOREIGN_LT_BANK_DEPOSITS</stp>
        <stp>[1.Weekly Download.xlsm]Coded!R316C20</stp>
        <tr r="T316" s="14"/>
        <tr r="T316" s="14"/>
      </tp>
      <tp t="s">
        <v>#N/A N/A</v>
        <stp/>
        <stp>##V3_BDPV12</stp>
        <stp>0185525D HK Equity</stp>
        <stp>RTG_MDY_FOREIGN_LT_BANK_DEPOSITS</stp>
        <stp>[1.Weekly Download.xlsm]Coded!R251C20</stp>
        <tr r="T251" s="14"/>
        <tr r="T251" s="14"/>
      </tp>
      <tp t="s">
        <v>#N/A N/A</v>
        <stp/>
        <stp>##V3_BDPV12</stp>
        <stp>1274279D CH Equity</stp>
        <stp>RTG_MDY_FOREIGN_LT_BANK_DEPOSITS</stp>
        <stp>[1.Weekly Download.xlsm]Coded!R284C20</stp>
        <tr r="T284" s="14"/>
        <tr r="T284" s="14"/>
      </tp>
      <tp t="s">
        <v>1041724D CH</v>
        <stp/>
        <stp>##V3_BDPV12</stp>
        <stp>XS2599011116 Corp</stp>
        <stp>ISSUER_PARENT_EQY_TICKER</stp>
        <stp>[1.Weekly Download.xlsm]Coded!R51C58</stp>
        <tr r="BF51" s="14"/>
        <tr r="BF51" s="14"/>
      </tp>
      <tp t="s">
        <v>CN</v>
        <stp/>
        <stp>##V3_BDPV12</stp>
        <stp>XS2499222771 Corp</stp>
        <stp>CNTRY_ISSUE_ISO</stp>
        <stp>[1.Weekly Download.xlsm]Coded!R95C34</stp>
        <tr r="AH95" s="14"/>
        <tr r="AH95" s="14"/>
      </tp>
      <tp t="s">
        <v>#N/A Field Not Applicable</v>
        <stp/>
        <stp>##V3_BDPV12</stp>
        <stp>HK0000946829 Corp</stp>
        <stp>ISSUE_PX</stp>
        <stp>[1.Weekly Download.xlsm]Coded!R13C54</stp>
        <tr r="BB13" s="14"/>
      </tp>
      <tp t="s">
        <v>CN</v>
        <stp/>
        <stp>##V3_BDPV12</stp>
        <stp>XS2573678435 Corp</stp>
        <stp>CNTRY_ISSUE_ISO</stp>
        <stp>[1.Weekly Download.xlsm]Coded!R57C34</stp>
        <tr r="AH57" s="14"/>
        <tr r="AH57" s="14"/>
      </tp>
      <tp t="s">
        <v>VG</v>
        <stp/>
        <stp>##V3_BDPV12</stp>
        <stp>XS2463439690 Corp</stp>
        <stp>CNTRY_ISSUE_ISO</stp>
        <stp>[1.Weekly Download.xlsm]Coded!R99C34</stp>
        <tr r="AH99" s="14"/>
        <tr r="AH99" s="14"/>
      </tp>
      <tp t="s">
        <v>#N/A N/A</v>
        <stp/>
        <stp>##V3_BDPV12</stp>
        <stp>XS2589270953 Corp</stp>
        <stp>ISSUER_PARENT_EQY_TICKER</stp>
        <stp>[1.Weekly Download.xlsm]Coded!R62C58</stp>
        <tr r="BF62" s="14"/>
      </tp>
      <tp t="s">
        <v>CN</v>
        <stp/>
        <stp>##V3_BDPV12</stp>
        <stp>XS2584378025 Corp</stp>
        <stp>CNTRY_ISSUE_ISO</stp>
        <stp>[1.Weekly Download.xlsm]Coded!R63C34</stp>
        <tr r="AH63" s="14"/>
        <tr r="AH63" s="14"/>
      </tp>
      <tp t="s">
        <v>#N/A N/A</v>
        <stp/>
        <stp>##V3_BDPV12</stp>
        <stp>XS2671498447 Corp</stp>
        <stp>SPREAD_TO_TSY_ISSUE</stp>
        <stp>[1.Weekly Download.xlsm]Coded!R4C26</stp>
        <tr r="Z4" s="14"/>
      </tp>
      <tp t="s">
        <v>HK</v>
        <stp/>
        <stp>##V3_BDPV12</stp>
        <stp>XS2597408512 Corp</stp>
        <stp>CNTRY_ISSUE_ISO</stp>
        <stp>[1.Weekly Download.xlsm]Coded!R49C34</stp>
        <tr r="AH49" s="14"/>
        <tr r="AH49" s="14"/>
      </tp>
      <tp t="s">
        <v>#N/A N/A</v>
        <stp/>
        <stp>##V3_BDPV12</stp>
        <stp>CQRUCZ CH Equity</stp>
        <stp>RTG_MDY_LT_BANK_DEPOSITS</stp>
        <stp>[1.Weekly Download.xlsm]SBLC Bank!R13C5</stp>
        <tr r="E13" s="32"/>
      </tp>
      <tp t="s">
        <v>WD</v>
        <stp/>
        <stp>##V3_BDPV12</stp>
        <stp>XS2279822683 Corp</stp>
        <stp>RTG_FITCH_LT_ISSUER_DEFAULT</stp>
        <stp>[1.Weekly Download.xlsm]Coded!R256C16</stp>
        <tr r="P256" s="14"/>
        <tr r="P256" s="14"/>
      </tp>
      <tp t="s">
        <v>#N/A N/A</v>
        <stp/>
        <stp>##V3_BDPV12</stp>
        <stp>XS2127837909 Corp</stp>
        <stp>RTG_FITCH_LT_ISSUER_DEFAULT</stp>
        <stp>[1.Weekly Download.xlsm]Coded!R285C16</stp>
        <tr r="P285" s="14"/>
      </tp>
      <tp t="s">
        <v>#N/A Field Not Applicable</v>
        <stp/>
        <stp>##V3_BDPV12</stp>
        <stp>XS2368463779 Corp</stp>
        <stp>NXT_CALL_DT</stp>
        <stp>[1.Weekly Download.xlsm]Coded!R177C50</stp>
        <tr r="AX177" s="14"/>
      </tp>
      <tp t="s">
        <v>#N/A Field Not Applicable</v>
        <stp/>
        <stp>##V3_BDPV12</stp>
        <stp>XS2279822683 Corp</stp>
        <stp>NXT_CALL_DT</stp>
        <stp>[1.Weekly Download.xlsm]Coded!R256C50</stp>
        <tr r="AX256" s="14"/>
      </tp>
      <tp t="s">
        <v>#N/A N/A</v>
        <stp/>
        <stp>##V3_BDPV12</stp>
        <stp>XS2112787499 Corp</stp>
        <stp>RTG_FITCH</stp>
        <stp>[1.Weekly Download.xlsm]Coded!R315C10</stp>
        <tr r="J315" s="14"/>
      </tp>
      <tp t="s">
        <v>WD</v>
        <stp/>
        <stp>##V3_BDPV12</stp>
        <stp>XS2368463779 Corp</stp>
        <stp>RTG_FITCH_LT_ISSUER_DEFAULT</stp>
        <stp>[1.Weekly Download.xlsm]Coded!R177C16</stp>
        <tr r="P177" s="14"/>
        <tr r="P177" s="14"/>
      </tp>
      <tp t="s">
        <v>#N/A Field Not Applicable</v>
        <stp/>
        <stp>##V3_BDPV12</stp>
        <stp>XS2127837909 Corp</stp>
        <stp>NXT_CALL_DT</stp>
        <stp>[1.Weekly Download.xlsm]Coded!R285C50</stp>
        <tr r="AX285" s="14"/>
      </tp>
      <tp t="s">
        <v>#N/A N/A</v>
        <stp/>
        <stp>##V3_BDPV12</stp>
        <stp>XS2349744594 Corp</stp>
        <stp>RTG_FITCH</stp>
        <stp>[1.Weekly Download.xlsm]Coded!R198C10</stp>
        <tr r="J198" s="14"/>
      </tp>
      <tp t="s">
        <v>NR</v>
        <stp/>
        <stp>##V3_BDPV12</stp>
        <stp>XS2206849460 Corp</stp>
        <stp>RTG_FITCH</stp>
        <stp>[1.Weekly Download.xlsm]Coded!R289C10</stp>
        <tr r="J289" s="14"/>
        <tr r="J289" s="14"/>
      </tp>
      <tp t="s">
        <v>#N/A Field Not Applicable</v>
        <stp/>
        <stp>##V3_BDPV12</stp>
        <stp>XS2413634572 Corp</stp>
        <stp>NXT_CALL_DT</stp>
        <stp>[1.Weekly Download.xlsm]Coded!R122C50</stp>
        <tr r="AX122" s="14"/>
      </tp>
      <tp t="s">
        <v>#N/A N/A</v>
        <stp/>
        <stp>##V3_BDPV12</stp>
        <stp>XS2314627089 Corp</stp>
        <stp>RTG_FITCH</stp>
        <stp>[1.Weekly Download.xlsm]Coded!R174C10</stp>
        <tr r="J174" s="14"/>
      </tp>
      <tp t="s">
        <v>A</v>
        <stp/>
        <stp>##V3_BDPV12</stp>
        <stp>XS2176772031 Corp</stp>
        <stp>RTG_FITCH_LT_ISSUER_DEFAULT</stp>
        <stp>[1.Weekly Download.xlsm]Coded!R299C16</stp>
        <tr r="P299" s="14"/>
        <tr r="P299" s="14"/>
      </tp>
      <tp t="s">
        <v>14/6/2025</v>
        <stp/>
        <stp>##V3_BDPV12</stp>
        <stp>XS2176772205 Corp</stp>
        <stp>NXT_CALL_DT</stp>
        <stp>[1.Weekly Download.xlsm]Coded!R298C50</stp>
        <tr r="AX298" s="14"/>
        <tr r="AX298" s="14"/>
        <tr r="AX298" s="14"/>
      </tp>
      <tp t="s">
        <v>#N/A N/A</v>
        <stp/>
        <stp>##V3_BDPV12</stp>
        <stp>XS2413634572 Corp</stp>
        <stp>RTG_FITCH_LT_ISSUER_DEFAULT</stp>
        <stp>[1.Weekly Download.xlsm]Coded!R122C16</stp>
        <tr r="P122" s="14"/>
      </tp>
      <tp t="s">
        <v>A</v>
        <stp/>
        <stp>##V3_BDPV12</stp>
        <stp>XS2176772205 Corp</stp>
        <stp>RTG_FITCH_LT_ISSUER_DEFAULT</stp>
        <stp>[1.Weekly Download.xlsm]Coded!R298C16</stp>
        <tr r="P298" s="14"/>
        <tr r="P298" s="14"/>
      </tp>
      <tp t="s">
        <v>#N/A Field Not Applicable</v>
        <stp/>
        <stp>##V3_BDPV12</stp>
        <stp>XS2176772031 Corp</stp>
        <stp>NXT_CALL_DT</stp>
        <stp>[1.Weekly Download.xlsm]Coded!R299C50</stp>
        <tr r="AX299" s="14"/>
      </tp>
      <tp t="s">
        <v>#N/A N/A</v>
        <stp/>
        <stp>##V3_BDPV12</stp>
        <stp>XS2456820690 Corp</stp>
        <stp>RTG_FITCH_LT_ISSUER_DEFAULT</stp>
        <stp>[1.Weekly Download.xlsm]Coded!R110C16</stp>
        <tr r="P110" s="14"/>
      </tp>
      <tp t="s">
        <v>#N/A Field Not Applicable</v>
        <stp/>
        <stp>##V3_BDPV12</stp>
        <stp>XS2351320366 Corp</stp>
        <stp>NXT_CALL_DT</stp>
        <stp>[1.Weekly Download.xlsm]Coded!R194C50</stp>
        <tr r="AX194" s="14"/>
      </tp>
      <tp t="s">
        <v>#N/A N/A</v>
        <stp/>
        <stp>##V3_BDPV12</stp>
        <stp>XS2423517205 Corp</stp>
        <stp>RTG_FITCH_LT_ISSUER_DEFAULT</stp>
        <stp>[1.Weekly Download.xlsm]Coded!R124C16</stp>
        <tr r="P124" s="14"/>
      </tp>
      <tp t="s">
        <v>#N/A N/A</v>
        <stp/>
        <stp>##V3_BDPV12</stp>
        <stp>XS2262783033 Corp</stp>
        <stp>RTG_FITCH_LT_ISSUER_DEFAULT</stp>
        <stp>[1.Weekly Download.xlsm]Coded!R266C16</stp>
        <tr r="P266" s="14"/>
      </tp>
      <tp t="s">
        <v>#N/A N/A</v>
        <stp/>
        <stp>##V3_BDPV12</stp>
        <stp>XS2102905168 Corp</stp>
        <stp>RTG_FITCH_LT_ISSUER_DEFAULT</stp>
        <stp>[1.Weekly Download.xlsm]Coded!R314C16</stp>
        <tr r="P314" s="14"/>
      </tp>
      <tp t="s">
        <v>#N/A Field Not Applicable</v>
        <stp/>
        <stp>##V3_BDPV12</stp>
        <stp>XS2208275854 Corp</stp>
        <stp>NXT_CALL_DT</stp>
        <stp>[1.Weekly Download.xlsm]Coded!R290C50</stp>
        <tr r="AX290" s="14"/>
      </tp>
      <tp t="s">
        <v>#N/A Field Not Applicable</v>
        <stp/>
        <stp>##V3_BDPV12</stp>
        <stp>XS2211674143 Corp</stp>
        <stp>NXT_CALL_DT</stp>
        <stp>[1.Weekly Download.xlsm]Coded!R284C50</stp>
        <tr r="AX284" s="14"/>
      </tp>
      <tp t="s">
        <v>A</v>
        <stp/>
        <stp>##V3_BDPV12</stp>
        <stp>XS2351320366 Corp</stp>
        <stp>RTG_FITCH_LT_ISSUER_DEFAULT</stp>
        <stp>[1.Weekly Download.xlsm]Coded!R194C16</stp>
        <tr r="P194" s="14"/>
        <tr r="P194" s="14"/>
      </tp>
      <tp t="s">
        <v>#N/A Field Not Applicable</v>
        <stp/>
        <stp>##V3_BDPV12</stp>
        <stp>XS2456820690 Corp</stp>
        <stp>NXT_CALL_DT</stp>
        <stp>[1.Weekly Download.xlsm]Coded!R110C50</stp>
        <tr r="AX110" s="14"/>
      </tp>
      <tp t="s">
        <v>#N/A N/A</v>
        <stp/>
        <stp>##V3_BDPV12</stp>
        <stp>XS2208275854 Corp</stp>
        <stp>RTG_FITCH_LT_ISSUER_DEFAULT</stp>
        <stp>[1.Weekly Download.xlsm]Coded!R290C16</stp>
        <tr r="P290" s="14"/>
      </tp>
      <tp t="s">
        <v>#N/A N/A</v>
        <stp/>
        <stp>##V3_BDPV12</stp>
        <stp>XS2211674143 Corp</stp>
        <stp>RTG_FITCH_LT_ISSUER_DEFAULT</stp>
        <stp>[1.Weekly Download.xlsm]Coded!R284C16</stp>
        <tr r="P284" s="14"/>
      </tp>
      <tp t="s">
        <v>#N/A Field Not Applicable</v>
        <stp/>
        <stp>##V3_BDPV12</stp>
        <stp>XS2423517205 Corp</stp>
        <stp>NXT_CALL_DT</stp>
        <stp>[1.Weekly Download.xlsm]Coded!R124C50</stp>
        <tr r="AX124" s="14"/>
      </tp>
      <tp t="s">
        <v>#N/A Field Not Applicable</v>
        <stp/>
        <stp>##V3_BDPV12</stp>
        <stp>XS2262783033 Corp</stp>
        <stp>NXT_CALL_DT</stp>
        <stp>[1.Weekly Download.xlsm]Coded!R266C50</stp>
        <tr r="AX266" s="14"/>
      </tp>
      <tp t="s">
        <v>21/11/2026</v>
        <stp/>
        <stp>##V3_BDPV12</stp>
        <stp>XS2102905168 Corp</stp>
        <stp>NXT_CALL_DT</stp>
        <stp>[1.Weekly Download.xlsm]Coded!R314C50</stp>
        <tr r="AX314" s="14"/>
        <tr r="AX314" s="14"/>
        <tr r="AX314" s="14"/>
      </tp>
      <tp>
        <v>3.25</v>
        <stp/>
        <stp>##V3_BDPV12</stp>
        <stp>XS2436124205 Corp</stp>
        <stp>CPN</stp>
        <stp>[1.Weekly Download.xlsm]Coded!R115C51</stp>
        <tr r="AY115" s="14"/>
        <tr r="AY115" s="14"/>
      </tp>
      <tp t="s">
        <v>N</v>
        <stp/>
        <stp>##V3_BDPV12</stp>
        <stp>XS2379598175 Corp</stp>
        <stp>GREEN_BOND_LOAN_INDICATOR</stp>
        <stp>[1.Weekly Download.xlsm]Coded!R154C55</stp>
        <tr r="BC154" s="14"/>
        <tr r="BC154" s="14"/>
      </tp>
      <tp>
        <v>9</v>
        <stp/>
        <stp>##V3_BDPV12</stp>
        <stp>XS2206237260 Corp</stp>
        <stp>CPN</stp>
        <stp>[1.Weekly Download.xlsm]Coded!R293C51</stp>
        <tr r="AY293" s="14"/>
        <tr r="AY293" s="14"/>
      </tp>
      <tp t="s">
        <v>N</v>
        <stp/>
        <stp>##V3_BDPV12</stp>
        <stp>XS2258259808 Corp</stp>
        <stp>GREEN_BOND_LOAN_INDICATOR</stp>
        <stp>[1.Weekly Download.xlsm]Coded!R268C55</stp>
        <tr r="BC268" s="14"/>
        <tr r="BC268" s="14"/>
      </tp>
      <tp t="s">
        <v>N</v>
        <stp/>
        <stp>##V3_BDPV12</stp>
        <stp>XS2229091124 Corp</stp>
        <stp>GREEN_BOND_LOAN_INDICATOR</stp>
        <stp>[1.Weekly Download.xlsm]Coded!R274C55</stp>
        <tr r="BC274" s="14"/>
        <tr r="BC274" s="14"/>
      </tp>
      <tp>
        <v>5.5</v>
        <stp/>
        <stp>##V3_BDPV12</stp>
        <stp>XS2144033078 Corp</stp>
        <stp>CPN</stp>
        <stp>[1.Weekly Download.xlsm]Coded!R300C51</stp>
        <tr r="AY300" s="14"/>
        <tr r="AY300" s="14"/>
      </tp>
      <tp>
        <v>12.75</v>
        <stp/>
        <stp>##V3_BDPV12</stp>
        <stp>XS2126415293 Corp</stp>
        <stp>CPN</stp>
        <stp>[1.Weekly Download.xlsm]Coded!R306C51</stp>
        <tr r="AY306" s="14"/>
        <tr r="AY306" s="14"/>
      </tp>
      <tp t="s">
        <v>N</v>
        <stp/>
        <stp>##V3_BDPV12</stp>
        <stp>XS2281349618 Corp</stp>
        <stp>GREEN_BOND_LOAN_INDICATOR</stp>
        <stp>[1.Weekly Download.xlsm]Coded!R262C55</stp>
        <tr r="BC262" s="14"/>
        <tr r="BC262" s="14"/>
      </tp>
      <tp t="s">
        <v>N</v>
        <stp/>
        <stp>##V3_BDPV12</stp>
        <stp>XS2310752758 Corp</stp>
        <stp>GREEN_BOND_LOAN_INDICATOR</stp>
        <stp>[1.Weekly Download.xlsm]Coded!R237C55</stp>
        <tr r="BC237" s="14"/>
        <tr r="BC237" s="14"/>
      </tp>
      <tp>
        <v>2.2000000000000002</v>
        <stp/>
        <stp>##V3_BDPV12</stp>
        <stp>XS2347623626 Corp</stp>
        <stp>CPN</stp>
        <stp>[1.Weekly Download.xlsm]Coded!R166C51</stp>
        <tr r="AY166" s="14"/>
        <tr r="AY166" s="14"/>
      </tp>
      <tp>
        <v>2.2000000000000002</v>
        <stp/>
        <stp>##V3_BDPV12</stp>
        <stp>XS2406547765 Corp</stp>
        <stp>CPN</stp>
        <stp>[1.Weekly Download.xlsm]Coded!R117C51</stp>
        <tr r="AY117" s="14"/>
        <tr r="AY117" s="14"/>
      </tp>
      <tp>
        <v>2.85</v>
        <stp/>
        <stp>##V3_BDPV12</stp>
        <stp>XS2429785954 Corp</stp>
        <stp>CPN</stp>
        <stp>[1.Weekly Download.xlsm]Coded!R119C51</stp>
        <tr r="AY119" s="14"/>
        <tr r="AY119" s="14"/>
      </tp>
      <tp>
        <v>2.6</v>
        <stp/>
        <stp>##V3_BDPV12</stp>
        <stp>XS2361211191 Corp</stp>
        <stp>CPN</stp>
        <stp>[1.Weekly Download.xlsm]Coded!R145C51</stp>
        <tr r="AY145" s="14"/>
        <tr r="AY145" s="14"/>
      </tp>
      <tp>
        <v>2.3039999999999998</v>
        <stp/>
        <stp>##V3_BDPV12</stp>
        <stp>XS2357352702 Corp</stp>
        <stp>CPN</stp>
        <stp>[1.Weekly Download.xlsm]Coded!R189C51</stp>
        <tr r="AY189" s="14"/>
        <tr r="AY189" s="14"/>
      </tp>
      <tp>
        <v>2.2999999999999998</v>
        <stp/>
        <stp>##V3_BDPV12</stp>
        <stp>XS2403477099 Corp</stp>
        <stp>CPN</stp>
        <stp>[1.Weekly Download.xlsm]Coded!R135C51</stp>
        <tr r="AY135" s="14"/>
        <tr r="AY135" s="14"/>
      </tp>
      <tp t="s">
        <v>N</v>
        <stp/>
        <stp>##V3_BDPV12</stp>
        <stp>XS2429785954 Corp</stp>
        <stp>GREEN_BOND_LOAN_INDICATOR</stp>
        <stp>[1.Weekly Download.xlsm]Coded!R119C55</stp>
        <tr r="BC119" s="14"/>
        <tr r="BC119" s="14"/>
      </tp>
      <tp t="s">
        <v>N</v>
        <stp/>
        <stp>##V3_BDPV12</stp>
        <stp>XS2358354012 Corp</stp>
        <stp>GREEN_BOND_LOAN_INDICATOR</stp>
        <stp>[1.Weekly Download.xlsm]Coded!R188C55</stp>
        <tr r="BC188" s="14"/>
        <tr r="BC188" s="14"/>
      </tp>
      <tp t="s">
        <v>N</v>
        <stp/>
        <stp>##V3_BDPV12</stp>
        <stp>XS2447542874 Corp</stp>
        <stp>GREEN_BOND_LOAN_INDICATOR</stp>
        <stp>[1.Weekly Download.xlsm]Coded!R112C55</stp>
        <tr r="BC112" s="14"/>
        <tr r="BC112" s="14"/>
      </tp>
      <tp>
        <v>2.875</v>
        <stp/>
        <stp>##V3_BDPV12</stp>
        <stp>XS2407007942 Corp</stp>
        <stp>CPN</stp>
        <stp>[1.Weekly Download.xlsm]Coded!R131C51</stp>
        <tr r="AY131" s="14"/>
        <tr r="AY131" s="14"/>
      </tp>
      <tp t="s">
        <v>N</v>
        <stp/>
        <stp>##V3_BDPV12</stp>
        <stp>XS2211674143 Corp</stp>
        <stp>GREEN_BOND_LOAN_INDICATOR</stp>
        <stp>[1.Weekly Download.xlsm]Coded!R284C55</stp>
        <tr r="BC284" s="14"/>
        <tr r="BC284" s="14"/>
      </tp>
      <tp>
        <v>11</v>
        <stp/>
        <stp>##V3_BDPV12</stp>
        <stp>XS2333154867 Corp</stp>
        <stp>CPN</stp>
        <stp>[1.Weekly Download.xlsm]Coded!R216C51</stp>
        <tr r="AY216" s="14"/>
        <tr r="AY216" s="14"/>
      </tp>
      <tp>
        <v>6.6139100000000015</v>
        <stp/>
        <stp>##V3_BDPV12</stp>
        <stp>XS2123955952 Corp</stp>
        <stp>CPN</stp>
        <stp>[1.Weekly Download.xlsm]Coded!R310C51</stp>
        <tr r="AY310" s="14"/>
        <tr r="AY310" s="14"/>
      </tp>
      <tp t="s">
        <v>N</v>
        <stp/>
        <stp>##V3_BDPV12</stp>
        <stp>XS2189769057 Corp</stp>
        <stp>GREEN_BOND_LOAN_INDICATOR</stp>
        <stp>[1.Weekly Download.xlsm]Coded!R296C55</stp>
        <tr r="BC296" s="14"/>
        <tr r="BC296" s="14"/>
      </tp>
      <tp t="s">
        <v>N</v>
        <stp/>
        <stp>##V3_BDPV12</stp>
        <stp>XS2334569774 Corp</stp>
        <stp>GREEN_BOND_LOAN_INDICATOR</stp>
        <stp>[1.Weekly Download.xlsm]Coded!R181C55</stp>
        <tr r="BC181" s="14"/>
        <tr r="BC181" s="14"/>
      </tp>
      <tp t="s">
        <v>#N/A N/A</v>
        <stp/>
        <stp>##V3_BDPV12</stp>
        <stp>XS2549299480 Corp</stp>
        <stp>RTG_FITCH</stp>
        <stp>[1.Weekly Download.xlsm]Coded!R80C10</stp>
        <tr r="J80" s="14"/>
      </tp>
      <tp t="s">
        <v>#N/A N/A</v>
        <stp/>
        <stp>##V3_BDPV12</stp>
        <stp>HK0000954286 Corp</stp>
        <stp>RTG_MDY_ISSUER</stp>
        <stp>[1.Weekly Download.xlsm]Coded!R5C11</stp>
        <tr r="K5" s="14"/>
      </tp>
      <tp t="s">
        <v>2883 HK</v>
        <stp/>
        <stp>##V3_BDPV12</stp>
        <stp>XS2180875077 Corp</stp>
        <stp>GUARANTOR_EQY_TICKER</stp>
        <stp>[1.Weekly Download.xlsm]Coded!R302C18</stp>
        <tr r="R302" s="14"/>
        <tr r="R302" s="14"/>
        <tr r="R302" s="14"/>
        <tr r="R302" s="14"/>
      </tp>
      <tp t="s">
        <v>1817796D HK</v>
        <stp/>
        <stp>##V3_BDPV12</stp>
        <stp>XS2209330161 Corp</stp>
        <stp>ISSUER_EQUITY_TICKER</stp>
        <stp>[1.Weekly Download.xlsm]Coded!R288C35</stp>
        <tr r="AI288" s="14"/>
      </tp>
      <tp t="s">
        <v>1817796D HK</v>
        <stp/>
        <stp>##V3_BDPV12</stp>
        <stp>XS2209330161 Corp</stp>
        <stp>ISSUER_EQUITY_TICKER</stp>
        <stp>[1.Weekly Download.xlsm]Coded!R288C37</stp>
        <tr r="AK288" s="14"/>
        <tr r="AK288" s="14"/>
      </tp>
      <tp t="s">
        <v>1525467D AU</v>
        <stp/>
        <stp>##V3_BDPV12</stp>
        <stp>XS2199572111 Corp</stp>
        <stp>ISSUER_EQUITY_TICKER</stp>
        <stp>[1.Weekly Download.xlsm]Coded!R297C37</stp>
        <tr r="AK297" s="14"/>
        <tr r="AK297" s="14"/>
      </tp>
      <tp t="s">
        <v>1525467D AU</v>
        <stp/>
        <stp>##V3_BDPV12</stp>
        <stp>XS2199572111 Corp</stp>
        <stp>ISSUER_EQUITY_TICKER</stp>
        <stp>[1.Weekly Download.xlsm]Coded!R297C35</stp>
        <tr r="AI297" s="14"/>
      </tp>
      <tp t="s">
        <v>#N/A N/A</v>
        <stp/>
        <stp>##V3_BDPV12</stp>
        <stp>AEHZ CH Equity</stp>
        <stp>RTG_MDY_ISSUER</stp>
        <stp>[1.Weekly Download.xlsm]Coded!R163C19</stp>
        <tr r="S163" s="14"/>
        <tr r="S163" s="14"/>
      </tp>
      <tp t="s">
        <v>AEHZ CH</v>
        <stp/>
        <stp>##V3_BDPV12</stp>
        <stp>XS2374621493 Corp</stp>
        <stp>GUARANTOR_EQY_TICKER</stp>
        <stp>[1.Weekly Download.xlsm]Coded!R163C18</stp>
        <tr r="R163" s="14"/>
        <tr r="R163" s="14"/>
        <tr r="R163" s="14"/>
        <tr r="R163" s="14"/>
      </tp>
      <tp t="s">
        <v>0794600D CH</v>
        <stp/>
        <stp>##V3_BDPV12</stp>
        <stp>XS2471295969 Corp</stp>
        <stp>ISSUER_EQUITY_TICKER</stp>
        <stp>[1.Weekly Download.xlsm]Coded!R102C35</stp>
        <tr r="AI102" s="14"/>
      </tp>
      <tp t="s">
        <v>0794600D CH</v>
        <stp/>
        <stp>##V3_BDPV12</stp>
        <stp>XS2471295969 Corp</stp>
        <stp>ISSUER_EQUITY_TICKER</stp>
        <stp>[1.Weekly Download.xlsm]Coded!R102C37</stp>
        <tr r="AK102" s="14"/>
        <tr r="AK102" s="14"/>
      </tp>
      <tp t="s">
        <v>FJSUNZ CH</v>
        <stp/>
        <stp>##V3_BDPV12</stp>
        <stp>XS2223574380 Corp</stp>
        <stp>GUARANTOR_EQY_TICKER</stp>
        <stp>[1.Weekly Download.xlsm]Coded!R281C18</stp>
        <tr r="R281" s="14"/>
        <tr r="R281" s="14"/>
        <tr r="R281" s="14"/>
        <tr r="R281" s="14"/>
      </tp>
      <tp>
        <v>315.8</v>
        <stp/>
        <stp>##V3_BDPV12</stp>
        <stp>XS2587421681 Corp</stp>
        <stp>FIXED_REOFFER_SPRD_TO_GOVT_BENCH</stp>
        <stp>[1.Weekly Download.xlsm]Coded!R60C27</stp>
        <tr r="AA60" s="14"/>
        <tr r="AA60" s="14"/>
      </tp>
      <tp t="s">
        <v>1502004D CH</v>
        <stp/>
        <stp>##V3_BDPV12</stp>
        <stp>XS2358354012 Corp</stp>
        <stp>ISSUER_EQUITY_TICKER</stp>
        <stp>[1.Weekly Download.xlsm]Coded!R188C35</stp>
        <tr r="AI188" s="14"/>
      </tp>
      <tp t="s">
        <v>1502004D CH</v>
        <stp/>
        <stp>##V3_BDPV12</stp>
        <stp>XS2358354012 Corp</stp>
        <stp>ISSUER_EQUITY_TICKER</stp>
        <stp>[1.Weekly Download.xlsm]Coded!R188C37</stp>
        <tr r="AK188" s="14"/>
        <tr r="AK188" s="14"/>
      </tp>
      <tp t="s">
        <v>1916928D VI</v>
        <stp/>
        <stp>##V3_BDPV12</stp>
        <stp>XS2379598175 Corp</stp>
        <stp>ISSUER_EQUITY_TICKER</stp>
        <stp>[1.Weekly Download.xlsm]Coded!R154C37</stp>
        <tr r="AK154" s="14"/>
        <tr r="AK154" s="14"/>
      </tp>
      <tp t="s">
        <v>1916928D VI</v>
        <stp/>
        <stp>##V3_BDPV12</stp>
        <stp>XS2379598175 Corp</stp>
        <stp>ISSUER_EQUITY_TICKER</stp>
        <stp>[1.Weekly Download.xlsm]Coded!R154C35</stp>
        <tr r="AI154" s="14"/>
      </tp>
      <tp t="s">
        <v>1107 HK</v>
        <stp/>
        <stp>##V3_BDPV12</stp>
        <stp>XS2110675860 Corp</stp>
        <stp>ISSUER_EQUITY_TICKER</stp>
        <stp>[1.Weekly Download.xlsm]Coded!R312C37</stp>
        <tr r="AK312" s="14"/>
        <tr r="AK312" s="14"/>
      </tp>
      <tp t="s">
        <v>1107 HK</v>
        <stp/>
        <stp>##V3_BDPV12</stp>
        <stp>XS2110675860 Corp</stp>
        <stp>ISSUER_EQUITY_TICKER</stp>
        <stp>[1.Weekly Download.xlsm]Coded!R312C35</stp>
        <tr r="AI312" s="14"/>
        <tr r="AI312" s="14"/>
      </tp>
      <tp t="s">
        <v>#N/A N/A</v>
        <stp/>
        <stp>##V3_BDPV12</stp>
        <stp>AEHZ CH Equity</stp>
        <stp>RTG_MDY_ISSUER</stp>
        <stp>[1.Weekly Download.xlsm]Coded!R163C59</stp>
        <tr r="BG163" s="14"/>
      </tp>
      <tp t="s">
        <v>#N/A Field Not Applicable</v>
        <stp/>
        <stp>##V3_BDPV12</stp>
        <stp>XS2455213590 Corp</stp>
        <stp>GUARANTOR_EQY_TICKER</stp>
        <stp>[1.Weekly Download.xlsm]Coded!R111C18</stp>
        <tr r="R111" s="14"/>
        <tr r="R111" s="14"/>
        <tr r="R111" s="14"/>
      </tp>
      <tp t="s">
        <v>#N/A Field Not Applicable</v>
        <stp/>
        <stp>##V3_BDPV12</stp>
        <stp>XS2361211191 Corp</stp>
        <stp>GUARANTOR_EQY_TICKER</stp>
        <stp>[1.Weekly Download.xlsm]Coded!R145C18</stp>
        <tr r="R145" s="14"/>
        <tr r="R145" s="14"/>
        <tr r="R145" s="14"/>
      </tp>
      <tp t="s">
        <v>1515408D CH</v>
        <stp/>
        <stp>##V3_BDPV12</stp>
        <stp>XS2229091124 Corp</stp>
        <stp>ISSUER_EQUITY_TICKER</stp>
        <stp>[1.Weekly Download.xlsm]Coded!R274C35</stp>
        <tr r="AI274" s="14"/>
      </tp>
      <tp t="s">
        <v>1515408D CH</v>
        <stp/>
        <stp>##V3_BDPV12</stp>
        <stp>XS2229091124 Corp</stp>
        <stp>ISSUER_EQUITY_TICKER</stp>
        <stp>[1.Weekly Download.xlsm]Coded!R274C37</stp>
        <tr r="AK274" s="14"/>
        <tr r="AK274" s="14"/>
      </tp>
      <tp t="s">
        <v>600325 CH</v>
        <stp/>
        <stp>##V3_BDPV12</stp>
        <stp>XS2297020765 Corp</stp>
        <stp>GUARANTOR_EQY_TICKER</stp>
        <stp>[1.Weekly Download.xlsm]Coded!R243C18</stp>
        <tr r="R243" s="14"/>
        <tr r="R243" s="14"/>
        <tr r="R243" s="14"/>
        <tr r="R243" s="14"/>
      </tp>
      <tp t="s">
        <v>3329 HK</v>
        <stp/>
        <stp>##V3_BDPV12</stp>
        <stp>XS2357034755 Corp</stp>
        <stp>GUARANTOR_EQY_TICKER</stp>
        <stp>[1.Weekly Download.xlsm]Coded!R192C18</stp>
        <tr r="R192" s="14"/>
        <tr r="R192" s="14"/>
        <tr r="R192" s="14"/>
        <tr r="R192" s="14"/>
      </tp>
      <tp t="s">
        <v>CPIZ CH</v>
        <stp/>
        <stp>##V3_BDPV12</stp>
        <stp>XS2208275854 Corp</stp>
        <stp>GUARANTOR_EQY_TICKER</stp>
        <stp>[1.Weekly Download.xlsm]Coded!R290C18</stp>
        <tr r="R290" s="14"/>
        <tr r="R290" s="14"/>
        <tr r="R290" s="14"/>
        <tr r="R290" s="14"/>
      </tp>
      <tp t="s">
        <v>1781100D CH</v>
        <stp/>
        <stp>##V3_BDPV12</stp>
        <stp>XS2361280162 Corp</stp>
        <stp>GUARANTOR_EQY_TICKER</stp>
        <stp>[1.Weekly Download.xlsm]Coded!R179C18</stp>
        <tr r="R179" s="14"/>
        <tr r="R179" s="14"/>
        <tr r="R179" s="14"/>
        <tr r="R179" s="14"/>
      </tp>
      <tp t="s">
        <v>#N/A Field Not Applicable</v>
        <stp/>
        <stp>##V3_BDPV12</stp>
        <stp>XS2265797535 Corp</stp>
        <stp>GUARANTOR_EQY_TICKER</stp>
        <stp>[1.Weekly Download.xlsm]Coded!R265C18</stp>
        <tr r="R265" s="14"/>
        <tr r="R265" s="14"/>
        <tr r="R265" s="14"/>
      </tp>
      <tp t="s">
        <v>1468836D CH</v>
        <stp/>
        <stp>##V3_BDPV12</stp>
        <stp>XS2379487189 Corp</stp>
        <stp>ISSUER_EQUITY_TICKER</stp>
        <stp>[1.Weekly Download.xlsm]Coded!R159C37</stp>
        <tr r="AK159" s="14"/>
        <tr r="AK159" s="14"/>
      </tp>
      <tp t="s">
        <v>1468836D CH</v>
        <stp/>
        <stp>##V3_BDPV12</stp>
        <stp>XS2379487189 Corp</stp>
        <stp>ISSUER_EQUITY_TICKER</stp>
        <stp>[1.Weekly Download.xlsm]Coded!R159C35</stp>
        <tr r="AI159" s="14"/>
      </tp>
      <tp t="s">
        <v>0814109D HK</v>
        <stp/>
        <stp>##V3_BDPV12</stp>
        <stp>XS2290959860 Corp</stp>
        <stp>ISSUER_EQUITY_TICKER</stp>
        <stp>[1.Weekly Download.xlsm]Coded!R251C37</stp>
        <tr r="AK251" s="14"/>
        <tr r="AK251" s="14"/>
      </tp>
      <tp t="s">
        <v>0814109D HK</v>
        <stp/>
        <stp>##V3_BDPV12</stp>
        <stp>XS2290959860 Corp</stp>
        <stp>ISSUER_EQUITY_TICKER</stp>
        <stp>[1.Weekly Download.xlsm]Coded!R251C35</stp>
        <tr r="AI251" s="14"/>
      </tp>
      <tp t="s">
        <v>#N/A N/A</v>
        <stp/>
        <stp>##V3_BDPV12</stp>
        <stp>XS2385820597 Corp</stp>
        <stp>GUARANTOR_EQY_TICKER</stp>
        <stp>[1.Weekly Download.xlsm]Coded!R140C18</stp>
        <tr r="R140" s="14"/>
        <tr r="R140" s="14"/>
        <tr r="R140" s="14"/>
      </tp>
      <tp t="s">
        <v>#N/A N/A</v>
        <stp/>
        <stp>##V3_BDPV12</stp>
        <stp>XS2382158207 Corp</stp>
        <stp>GUARANTOR_EQY_TICKER</stp>
        <stp>[1.Weekly Download.xlsm]Coded!R153C18</stp>
        <tr r="R153" s="14"/>
        <tr r="R153" s="14"/>
        <tr r="R153" s="14"/>
      </tp>
      <tp t="s">
        <v>#N/A Field Not Applicable</v>
        <stp/>
        <stp>##V3_BDPV12</stp>
        <stp>XS2456820690 Corp</stp>
        <stp>GUARANTOR_EQY_TICKER</stp>
        <stp>[1.Weekly Download.xlsm]Coded!R110C18</stp>
        <tr r="R110" s="14"/>
        <tr r="R110" s="14"/>
        <tr r="R110" s="14"/>
      </tp>
      <tp t="s">
        <v>0958842D CH</v>
        <stp/>
        <stp>##V3_BDPV12</stp>
        <stp>XS2143038334 Corp</stp>
        <stp>GUARANTOR_EQY_TICKER</stp>
        <stp>[1.Weekly Download.xlsm]Coded!R305C18</stp>
        <tr r="R305" s="14"/>
        <tr r="R305" s="14"/>
        <tr r="R305" s="14"/>
        <tr r="R305" s="14"/>
      </tp>
      <tp t="s">
        <v>#N/A Field Not Applicable</v>
        <stp/>
        <stp>##V3_BDPV12</stp>
        <stp>XS2258259808 Corp</stp>
        <stp>GUARANTOR_EQY_TICKER</stp>
        <stp>[1.Weekly Download.xlsm]Coded!R268C18</stp>
        <tr r="R268" s="14"/>
        <tr r="R268" s="14"/>
        <tr r="R268" s="14"/>
      </tp>
      <tp t="s">
        <v>1274279D CH</v>
        <stp/>
        <stp>##V3_BDPV12</stp>
        <stp>XS2211674143 Corp</stp>
        <stp>GUARANTOR_EQY_TICKER</stp>
        <stp>[1.Weekly Download.xlsm]Coded!R284C18</stp>
        <tr r="R284" s="14"/>
        <tr r="R284" s="14"/>
        <tr r="R284" s="14"/>
        <tr r="R284" s="14"/>
      </tp>
      <tp t="s">
        <v>#N/A Field Not Applicable</v>
        <stp/>
        <stp>##V3_BDPV12</stp>
        <stp>XS2455963590 Corp</stp>
        <stp>GUARANTOR_EQY_TICKER</stp>
        <stp>[1.Weekly Download.xlsm]Coded!R109C18</stp>
        <tr r="R109" s="14"/>
        <tr r="R109" s="14"/>
        <tr r="R109" s="14"/>
      </tp>
      <tp t="s">
        <v>#N/A N/A</v>
        <stp/>
        <stp>##V3_BDPV12</stp>
        <stp>XS2098347821 Corp</stp>
        <stp>GUARANTOR_EQY_TICKER</stp>
        <stp>[1.Weekly Download.xlsm]Coded!R307C18</stp>
        <tr r="R307" s="14"/>
        <tr r="R307" s="14"/>
        <tr r="R307" s="14"/>
      </tp>
      <tp t="s">
        <v>#N/A Field Not Applicable</v>
        <stp/>
        <stp>##V3_BDPV12</stp>
        <stp>XS2201821183 Corp</stp>
        <stp>GUARANTOR_EQY_TICKER</stp>
        <stp>[1.Weekly Download.xlsm]Coded!R294C18</stp>
        <tr r="R294" s="14"/>
        <tr r="R294" s="14"/>
        <tr r="R294" s="14"/>
      </tp>
      <tp t="s">
        <v>#N/A Field Not Applicable</v>
        <stp/>
        <stp>##V3_BDPV12</stp>
        <stp>XS2357352702 Corp</stp>
        <stp>GUARANTOR_EQY_TICKER</stp>
        <stp>[1.Weekly Download.xlsm]Coded!R189C18</stp>
        <tr r="R189" s="14"/>
        <tr r="R189" s="14"/>
        <tr r="R189" s="14"/>
      </tp>
      <tp t="s">
        <v>1942495D HK</v>
        <stp/>
        <stp>##V3_BDPV12</stp>
        <stp>XS2400951815 Corp</stp>
        <stp>ISSUER_EQUITY_TICKER</stp>
        <stp>[1.Weekly Download.xlsm]Coded!R130C37</stp>
        <tr r="AK130" s="14"/>
        <tr r="AK130" s="14"/>
      </tp>
      <tp t="s">
        <v>1942495D HK</v>
        <stp/>
        <stp>##V3_BDPV12</stp>
        <stp>XS2400951815 Corp</stp>
        <stp>ISSUER_EQUITY_TICKER</stp>
        <stp>[1.Weekly Download.xlsm]Coded!R130C35</stp>
        <tr r="AI130" s="14"/>
      </tp>
      <tp t="s">
        <v>#N/A Field Not Applicable</v>
        <stp/>
        <stp>##V3_BDPV12</stp>
        <stp>XS2429785954 Corp</stp>
        <stp>GUARANTOR_EQY_TICKER</stp>
        <stp>[1.Weekly Download.xlsm]Coded!R119C18</stp>
        <tr r="R119" s="14"/>
        <tr r="R119" s="14"/>
        <tr r="R119" s="14"/>
      </tp>
      <tp t="s">
        <v>#N/A N/A</v>
        <stp/>
        <stp>##V3_BDPV12</stp>
        <stp>XS2668376747 Corp</stp>
        <stp>RTG_MDY_FOREIGN_LT_BANK_DEPOSITS</stp>
        <stp>[1.Weekly Download.xlsm]Coded!R16C12</stp>
        <tr r="L16" s="14"/>
      </tp>
      <tp t="s">
        <v>#N/A N/A</v>
        <stp/>
        <stp>##V3_BDPV12</stp>
        <stp>1645047D CH Equity</stp>
        <stp>RTG_SP_LT_FC_ISSUER_CREDIT</stp>
        <stp>[1.Weekly Download.xlsm]Coded!R264C23</stp>
        <tr r="W264" s="14"/>
        <tr r="W264" s="14"/>
      </tp>
      <tp t="s">
        <v>#N/A N/A</v>
        <stp/>
        <stp>##V3_BDPV12</stp>
        <stp>1645047D CH Equity</stp>
        <stp>RTG_SP_LT_FC_ISSUER_CREDIT</stp>
        <stp>[1.Weekly Download.xlsm]Coded!R148C23</stp>
        <tr r="W148" s="14"/>
        <tr r="W148" s="14"/>
      </tp>
      <tp t="s">
        <v>#N/A N/A</v>
        <stp/>
        <stp>##V3_BDPV12</stp>
        <stp>1645047D CH Equity</stp>
        <stp>RTG_SP_LT_FC_ISSUER_CREDIT</stp>
        <stp>[1.Weekly Download.xlsm]Coded!R135C23</stp>
        <tr r="W135" s="14"/>
        <tr r="W135" s="14"/>
      </tp>
      <tp t="s">
        <v>#N/A N/A</v>
        <stp/>
        <stp>##V3_BDPV12</stp>
        <stp>XS2623522930 Corp</stp>
        <stp>RTG_MDY_FOREIGN_LT_BANK_DEPOSITS</stp>
        <stp>[1.Weekly Download.xlsm]Coded!R38C12</stp>
        <tr r="L38" s="14"/>
      </tp>
      <tp t="s">
        <v>#N/A N/A</v>
        <stp/>
        <stp>##V3_BDPV12</stp>
        <stp>XS2584378025 Corp</stp>
        <stp>RTG_MDY_FOREIGN_LT_BANK_DEPOSITS</stp>
        <stp>[1.Weekly Download.xlsm]Coded!R63C12</stp>
        <tr r="L63" s="14"/>
      </tp>
      <tp t="s">
        <v>#N/A N/A</v>
        <stp/>
        <stp>##V3_BDPV12</stp>
        <stp>XS2661086483 Corp</stp>
        <stp>RTG_MDY_FOREIGN_LT_BANK_DEPOSITS</stp>
        <stp>[1.Weekly Download.xlsm]Coded!R15C12</stp>
        <tr r="L15" s="14"/>
      </tp>
      <tp t="s">
        <v>#N/A N/A</v>
        <stp/>
        <stp>##V3_BDPV12</stp>
        <stp>1502004D CH Equity</stp>
        <stp>RTG_SP_LT_LC_ISSUER_CREDIT</stp>
        <stp>[1.Weekly Download.xlsm]Coded!R188C61</stp>
        <tr r="BI188" s="14"/>
      </tp>
      <tp t="s">
        <v>NR</v>
        <stp/>
        <stp>##V3_BDPV12</stp>
        <stp>0626110D HK Equity</stp>
        <stp>RTG_SP_LT_FC_ISSUER_CREDIT</stp>
        <stp>[1.Weekly Download.xlsm]Coded!R170C23</stp>
        <tr r="W170" s="14"/>
        <tr r="W170" s="14"/>
        <tr r="W170" s="14"/>
      </tp>
      <tp t="s">
        <v>#N/A N/A</v>
        <stp/>
        <stp>##V3_BDPV12</stp>
        <stp>XS2451515279 Corp</stp>
        <stp>RTG_MDY_FOREIGN_LT_BANK_DEPOSITS</stp>
        <stp>[1.Weekly Download.xlsm]Coded!R98C12</stp>
        <tr r="L98" s="14"/>
      </tp>
      <tp t="s">
        <v>#N/A N/A</v>
        <stp/>
        <stp>##V3_BDPV12</stp>
        <stp>XS2487328499 Corp</stp>
        <stp>RTG_MDY_FOREIGN_LT_BANK_DEPOSITS</stp>
        <stp>[1.Weekly Download.xlsm]Coded!R93C12</stp>
        <tr r="L93" s="14"/>
      </tp>
      <tp t="s">
        <v>#N/A N/A</v>
        <stp/>
        <stp>##V3_BDPV12</stp>
        <stp>XS2487638764 Corp</stp>
        <stp>RTG_MDY_FOREIGN_LT_BANK_DEPOSITS</stp>
        <stp>[1.Weekly Download.xlsm]Coded!R96C12</stp>
        <tr r="L96" s="14"/>
      </tp>
      <tp t="s">
        <v>#N/A N/A</v>
        <stp/>
        <stp>##V3_BDPV12</stp>
        <stp>US88032XBD57 Corp</stp>
        <stp>GUARANTOR</stp>
        <stp>[1.Weekly Download.xlsm]Coded!R228C5</stp>
        <tr r="E228" s="14"/>
      </tp>
      <tp t="s">
        <v>CN</v>
        <stp/>
        <stp>##V3_BDPV12</stp>
        <stp>HK0000898319 Corp</stp>
        <stp>CNTRY_ISSUE_ISO</stp>
        <stp>[1.Weekly Download.xlsm]Coded!R70C34</stp>
        <tr r="AH70" s="14"/>
        <tr r="AH70" s="14"/>
      </tp>
      <tp t="s">
        <v>CN</v>
        <stp/>
        <stp>##V3_BDPV12</stp>
        <stp>HK0000929262 Corp</stp>
        <stp>CNTRY_ISSUE_ISO</stp>
        <stp>[1.Weekly Download.xlsm]Coded!R39C34</stp>
        <tr r="AH39" s="14"/>
        <tr r="AH39" s="14"/>
      </tp>
      <tp t="s">
        <v>#N/A N/A</v>
        <stp/>
        <stp>##V3_BDPV12</stp>
        <stp>G238052 Corp</stp>
        <stp>RTG_MOODY</stp>
        <stp>[1.Weekly Download.xlsm]Coded!R52C8</stp>
        <tr r="H52" s="14"/>
      </tp>
      <tp t="s">
        <v>#N/A N/A</v>
        <stp/>
        <stp>##V3_BDPV12</stp>
        <stp>G228086 Corp</stp>
        <stp>RTG_MOODY</stp>
        <stp>[1.Weekly Download.xlsm]Coded!R72C8</stp>
        <tr r="H72" s="14"/>
      </tp>
      <tp t="s">
        <v>#N/A N/A</v>
        <stp/>
        <stp>##V3_BDPV12</stp>
        <stp>0792980D CH Equity</stp>
        <stp>RTG_MDY_FOREIGN_LT_BANK_DEPOSITS</stp>
        <stp>[1.Weekly Download.xlsm]Coded!R242C20</stp>
        <tr r="T242" s="14"/>
        <tr r="T242" s="14"/>
      </tp>
      <tp t="s">
        <v>#N/A N/A</v>
        <stp/>
        <stp>##V3_BDPV12</stp>
        <stp>1312138D CH Equity</stp>
        <stp>RTG_MDY_FOREIGN_LT_BANK_DEPOSITS</stp>
        <stp>[1.Weekly Download.xlsm]Coded!R207C20</stp>
        <tr r="T207" s="14"/>
        <tr r="T207" s="14"/>
      </tp>
      <tp t="s">
        <v>#N/A N/A</v>
        <stp/>
        <stp>##V3_BDPV12</stp>
        <stp>1814858D CH Equity</stp>
        <stp>RTG_MDY_FOREIGN_LT_BANK_DEPOSITS</stp>
        <stp>[1.Weekly Download.xlsm]Coded!R208C60</stp>
        <tr r="BH208" s="14"/>
      </tp>
      <tp t="s">
        <v>#N/A N/A</v>
        <stp/>
        <stp>##V3_BDPV12</stp>
        <stp>0793820D CH Equity</stp>
        <stp>RTG_MDY_FOREIGN_LT_BANK_DEPOSITS</stp>
        <stp>[1.Weekly Download.xlsm]Coded!R270C60</stp>
        <tr r="BH270" s="14"/>
      </tp>
      <tp t="s">
        <v>#N/A N/A</v>
        <stp/>
        <stp>##V3_BDPV12</stp>
        <stp>0792980D CH Equity</stp>
        <stp>RTG_MDY_FOREIGN_LT_BANK_DEPOSITS</stp>
        <stp>[1.Weekly Download.xlsm]Coded!R242C60</stp>
        <tr r="BH242" s="14"/>
      </tp>
      <tp t="s">
        <v>#N/A N/A</v>
        <stp/>
        <stp>##V3_BDPV12</stp>
        <stp>1312138D CH Equity</stp>
        <stp>RTG_MDY_FOREIGN_LT_BANK_DEPOSITS</stp>
        <stp>[1.Weekly Download.xlsm]Coded!R207C60</stp>
        <tr r="BH207" s="14"/>
      </tp>
      <tp t="s">
        <v>#N/A N/A</v>
        <stp/>
        <stp>##V3_BDPV12</stp>
        <stp>1315198D CH Equity</stp>
        <stp>RTG_MDY_FOREIGN_LT_BANK_DEPOSITS</stp>
        <stp>[1.Weekly Download.xlsm]Coded!R225C20</stp>
        <tr r="T225" s="14"/>
        <tr r="T225" s="14"/>
      </tp>
      <tp t="s">
        <v>#N/A N/A</v>
        <stp/>
        <stp>##V3_BDPV12</stp>
        <stp>0793820D CH Equity</stp>
        <stp>RTG_MDY_FOREIGN_LT_BANK_DEPOSITS</stp>
        <stp>[1.Weekly Download.xlsm]Coded!R109C60</stp>
        <tr r="BH109" s="14"/>
      </tp>
      <tp t="s">
        <v>#N/A N/A</v>
        <stp/>
        <stp>##V3_BDPV12</stp>
        <stp>0793820D CH Equity</stp>
        <stp>RTG_MDY_FOREIGN_LT_BANK_DEPOSITS</stp>
        <stp>[1.Weekly Download.xlsm]Coded!R197C60</stp>
        <tr r="BH197" s="14"/>
      </tp>
      <tp t="s">
        <v>HK</v>
        <stp/>
        <stp>##V3_BDPV12</stp>
        <stp>XS2576128727 Corp</stp>
        <stp>CNTRY_ISSUE_ISO</stp>
        <stp>[1.Weekly Download.xlsm]Coded!R69C34</stp>
        <tr r="AH69" s="14"/>
        <tr r="AH69" s="14"/>
      </tp>
      <tp t="s">
        <v>CN</v>
        <stp/>
        <stp>##V3_BDPV12</stp>
        <stp>XS2644758133 Corp</stp>
        <stp>CNTRY_ISSUE_ISO</stp>
        <stp>[1.Weekly Download.xlsm]Coded!R27C34</stp>
        <tr r="AH27" s="14"/>
        <tr r="AH27" s="14"/>
      </tp>
      <tp t="s">
        <v>0489702D CH</v>
        <stp/>
        <stp>##V3_BDPV12</stp>
        <stp>XS2576128727 Corp</stp>
        <stp>ISSUER_PARENT_EQY_TICKER</stp>
        <stp>[1.Weekly Download.xlsm]Coded!R69C58</stp>
        <tr r="BF69" s="14"/>
        <tr r="BF69" s="14"/>
      </tp>
      <tp>
        <v>100</v>
        <stp/>
        <stp>##V3_BDPV12</stp>
        <stp>HK0000921038 Corp</stp>
        <stp>ISSUE_PX</stp>
        <stp>[1.Weekly Download.xlsm]Coded!R42C54</stp>
        <tr r="BB42" s="14"/>
        <tr r="BB42" s="14"/>
      </tp>
      <tp>
        <v>100</v>
        <stp/>
        <stp>##V3_BDPV12</stp>
        <stp>HK0000921020 Corp</stp>
        <stp>ISSUE_PX</stp>
        <stp>[1.Weekly Download.xlsm]Coded!R43C54</stp>
        <tr r="BB43" s="14"/>
        <tr r="BB43" s="14"/>
      </tp>
      <tp>
        <v>100</v>
        <stp/>
        <stp>##V3_BDPV12</stp>
        <stp>HK0000921111 Corp</stp>
        <stp>ISSUE_PX</stp>
        <stp>[1.Weekly Download.xlsm]Coded!R41C54</stp>
        <tr r="BB41" s="14"/>
        <tr r="BB41" s="14"/>
      </tp>
      <tp t="s">
        <v>#N/A N/A</v>
        <stp/>
        <stp>##V3_BDPV12</stp>
        <stp>XS2463439690 Corp</stp>
        <stp>ISSUER_PARENT_EQY_TICKER</stp>
        <stp>[1.Weekly Download.xlsm]Coded!R99C58</stp>
        <tr r="BF99" s="14"/>
      </tp>
      <tp t="s">
        <v>HK</v>
        <stp/>
        <stp>##V3_BDPV12</stp>
        <stp>XS2523255060 Corp</stp>
        <stp>CNTRY_ISSUE_ISO</stp>
        <stp>[1.Weekly Download.xlsm]Coded!R87C34</stp>
        <tr r="AH87" s="14"/>
        <tr r="AH87" s="14"/>
      </tp>
      <tp t="s">
        <v>CN</v>
        <stp/>
        <stp>##V3_BDPV12</stp>
        <stp>XS2502807345 Corp</stp>
        <stp>CNTRY_ISSUE_ISO</stp>
        <stp>[1.Weekly Download.xlsm]Coded!R88C34</stp>
        <tr r="AH88" s="14"/>
        <tr r="AH88" s="14"/>
      </tp>
      <tp t="s">
        <v>USD</v>
        <stp/>
        <stp>##V3_BDPV12</stp>
        <stp>XS2664783565 Corp</stp>
        <stp>CRNCY</stp>
        <stp>[1.Weekly Download.xlsm]Coded!R6C52</stp>
        <tr r="AZ6" s="14"/>
        <tr r="AZ6" s="14"/>
      </tp>
      <tp t="s">
        <v>28/9/2023</v>
        <stp/>
        <stp>##V3_BDPV12</stp>
        <stp>XS2681919762 Corp</stp>
        <stp>SECURITY_PRICING_DATE</stp>
        <stp>[1.Weekly Download.xlsm]Coded!R3C49</stp>
        <tr r="AW3" s="14"/>
        <tr r="AW3" s="14"/>
        <tr r="AW3" s="14"/>
      </tp>
      <tp t="s">
        <v>0768356D CH</v>
        <stp/>
        <stp>##V3_BDPV12</stp>
        <stp>XS2573678435 Corp</stp>
        <stp>ISSUER_PARENT_EQY_TICKER</stp>
        <stp>[1.Weekly Download.xlsm]Coded!R57C58</stp>
        <tr r="BF57" s="14"/>
        <tr r="BF57" s="14"/>
      </tp>
      <tp t="s">
        <v>#N/A N/A</v>
        <stp/>
        <stp>##V3_BDPV12</stp>
        <stp>XS2403671493 Corp</stp>
        <stp>RTG_FITCH</stp>
        <stp>[1.Weekly Download.xlsm]Coded!R136C10</stp>
        <tr r="J136" s="14"/>
      </tp>
      <tp t="s">
        <v>#N/A Field Not Applicable</v>
        <stp/>
        <stp>##V3_BDPV12</stp>
        <stp>XS2208864418 Corp</stp>
        <stp>NXT_CALL_DT</stp>
        <stp>[1.Weekly Download.xlsm]Coded!R292C50</stp>
        <tr r="AX292" s="14"/>
      </tp>
      <tp t="s">
        <v>21/3/2025</v>
        <stp/>
        <stp>##V3_BDPV12</stp>
        <stp>XS2469032630 Corp</stp>
        <stp>NXT_CALL_DT</stp>
        <stp>[1.Weekly Download.xlsm]Coded!R107C50</stp>
        <tr r="AX107" s="14"/>
        <tr r="AX107" s="14"/>
        <tr r="AX107" s="14"/>
      </tp>
      <tp t="s">
        <v>#N/A Field Not Applicable</v>
        <stp/>
        <stp>##V3_BDPV12</stp>
        <stp>XS2208844493 Corp</stp>
        <stp>NXT_CALL_DT</stp>
        <stp>[1.Weekly Download.xlsm]Coded!R287C50</stp>
        <tr r="AX287" s="14"/>
      </tp>
      <tp t="s">
        <v>BBB+</v>
        <stp/>
        <stp>##V3_BDPV12</stp>
        <stp>XS2344842575 Corp</stp>
        <stp>RTG_FITCH</stp>
        <stp>[1.Weekly Download.xlsm]Coded!R195C10</stp>
        <tr r="J195" s="14"/>
        <tr r="J195" s="14"/>
      </tp>
      <tp t="s">
        <v>A-</v>
        <stp/>
        <stp>##V3_BDPV12</stp>
        <stp>XS2374621493 Corp</stp>
        <stp>RTG_FITCH</stp>
        <stp>[1.Weekly Download.xlsm]Coded!R163C10</stp>
        <tr r="J163" s="14"/>
        <tr r="J163" s="14"/>
      </tp>
      <tp t="s">
        <v>#N/A N/A</v>
        <stp/>
        <stp>##V3_BDPV12</stp>
        <stp>XS2469032630 Corp</stp>
        <stp>RTG_FITCH_LT_ISSUER_DEFAULT</stp>
        <stp>[1.Weekly Download.xlsm]Coded!R107C16</stp>
        <tr r="P107" s="14"/>
      </tp>
      <tp t="s">
        <v>#N/A N/A</v>
        <stp/>
        <stp>##V3_BDPV12</stp>
        <stp>XS2208864418 Corp</stp>
        <stp>RTG_FITCH_LT_ISSUER_DEFAULT</stp>
        <stp>[1.Weekly Download.xlsm]Coded!R292C16</stp>
        <tr r="P292" s="14"/>
      </tp>
      <tp t="s">
        <v>#N/A N/A</v>
        <stp/>
        <stp>##V3_BDPV12</stp>
        <stp>XS2208844493 Corp</stp>
        <stp>RTG_FITCH_LT_ISSUER_DEFAULT</stp>
        <stp>[1.Weekly Download.xlsm]Coded!R287C16</stp>
        <tr r="P287" s="14"/>
      </tp>
      <tp t="s">
        <v>A</v>
        <stp/>
        <stp>##V3_BDPV12</stp>
        <stp>XS2180875077 Corp</stp>
        <stp>RTG_FITCH</stp>
        <stp>[1.Weekly Download.xlsm]Coded!R302C10</stp>
        <tr r="J302" s="14"/>
        <tr r="J302" s="14"/>
      </tp>
      <tp t="s">
        <v>#N/A N/A</v>
        <stp/>
        <stp>##V3_BDPV12</stp>
        <stp>XS2102904864 Corp</stp>
        <stp>RTG_FITCH_LT_ISSUER_DEFAULT</stp>
        <stp>[1.Weekly Download.xlsm]Coded!R313C16</stp>
        <tr r="P313" s="14"/>
      </tp>
      <tp t="s">
        <v>#N/A Field Not Applicable</v>
        <stp/>
        <stp>##V3_BDPV12</stp>
        <stp>XS2110675860 Corp</stp>
        <stp>NXT_CALL_DT</stp>
        <stp>[1.Weekly Download.xlsm]Coded!R312C50</stp>
        <tr r="AX312" s="14"/>
      </tp>
      <tp t="s">
        <v>BBB-</v>
        <stp/>
        <stp>##V3_BDPV12</stp>
        <stp>XS2290959860 Corp</stp>
        <stp>RTG_FITCH</stp>
        <stp>[1.Weekly Download.xlsm]Coded!R251C10</stp>
        <tr r="J251" s="14"/>
        <tr r="J251" s="14"/>
      </tp>
      <tp t="s">
        <v>BBB+</v>
        <stp/>
        <stp>##V3_BDPV12</stp>
        <stp>XS2364642293 Corp</stp>
        <stp>RTG_FITCH</stp>
        <stp>[1.Weekly Download.xlsm]Coded!R167C10</stp>
        <tr r="J167" s="14"/>
        <tr r="J167" s="14"/>
      </tp>
      <tp t="s">
        <v>A</v>
        <stp/>
        <stp>##V3_BDPV12</stp>
        <stp>XS2405793089 Corp</stp>
        <stp>RTG_FITCH</stp>
        <stp>[1.Weekly Download.xlsm]Coded!R132C10</stp>
        <tr r="J132" s="14"/>
        <tr r="J132" s="14"/>
      </tp>
      <tp t="s">
        <v>WD</v>
        <stp/>
        <stp>##V3_BDPV12</stp>
        <stp>XS2110675860 Corp</stp>
        <stp>RTG_FITCH_LT_ISSUER_DEFAULT</stp>
        <stp>[1.Weekly Download.xlsm]Coded!R312C16</stp>
        <tr r="P312" s="14"/>
        <tr r="P312" s="14"/>
      </tp>
      <tp t="s">
        <v>21/11/2024</v>
        <stp/>
        <stp>##V3_BDPV12</stp>
        <stp>XS2102904864 Corp</stp>
        <stp>NXT_CALL_DT</stp>
        <stp>[1.Weekly Download.xlsm]Coded!R313C50</stp>
        <tr r="AX313" s="14"/>
        <tr r="AX313" s="14"/>
        <tr r="AX313" s="14"/>
      </tp>
      <tp t="s">
        <v>BBB</v>
        <stp/>
        <stp>##V3_BDPV12</stp>
        <stp>XS2280636494 Corp</stp>
        <stp>RTG_FITCH</stp>
        <stp>[1.Weekly Download.xlsm]Coded!R242C10</stp>
        <tr r="J242" s="14"/>
        <tr r="J242" s="14"/>
      </tp>
      <tp t="s">
        <v>BBB+</v>
        <stp/>
        <stp>##V3_BDPV12</stp>
        <stp>XS2418777285 Corp</stp>
        <stp>RTG_FITCH</stp>
        <stp>[1.Weekly Download.xlsm]Coded!R126C10</stp>
        <tr r="J126" s="14"/>
        <tr r="J126" s="14"/>
      </tp>
      <tp t="s">
        <v>#N/A N/A</v>
        <stp/>
        <stp>##V3_BDPV12</stp>
        <stp>XS2102904864 Corp</stp>
        <stp>RTG_FITCH</stp>
        <stp>[1.Weekly Download.xlsm]Coded!R313C10</stp>
        <tr r="J313" s="14"/>
      </tp>
      <tp t="s">
        <v>#N/A N/A</v>
        <stp/>
        <stp>##V3_BDPV12</stp>
        <stp>XS2416645203 Corp</stp>
        <stp>RTG_FITCH_LT_ISSUER_DEFAULT</stp>
        <stp>[1.Weekly Download.xlsm]Coded!R123C16</stp>
        <tr r="P123" s="14"/>
      </tp>
      <tp t="s">
        <v>#N/A N/A</v>
        <stp/>
        <stp>##V3_BDPV12</stp>
        <stp>XS2371893533 Corp</stp>
        <stp>RTG_FITCH_LT_ISSUER_DEFAULT</stp>
        <stp>[1.Weekly Download.xlsm]Coded!R172C16</stp>
        <tr r="P172" s="14"/>
      </tp>
      <tp t="s">
        <v>#N/A N/A</v>
        <stp/>
        <stp>##V3_BDPV12</stp>
        <stp>G2380160 Corp</stp>
        <stp>GUARANTOR</stp>
        <stp>[1.Weekly Download.xlsm]Coded!R33C5</stp>
        <tr r="E33" s="14"/>
      </tp>
      <tp t="s">
        <v>19/5/2026</v>
        <stp/>
        <stp>##V3_BDPV12</stp>
        <stp>XS2364642293 Corp</stp>
        <stp>NXT_CALL_DT</stp>
        <stp>[1.Weekly Download.xlsm]Coded!R167C50</stp>
        <tr r="AX167" s="14"/>
        <tr r="AX167" s="14"/>
        <tr r="AX167" s="14"/>
      </tp>
      <tp t="s">
        <v>BBB</v>
        <stp/>
        <stp>##V3_BDPV12</stp>
        <stp>XS2377688093 Corp</stp>
        <stp>RTG_FITCH</stp>
        <stp>[1.Weekly Download.xlsm]Coded!R141C10</stp>
        <tr r="J141" s="14"/>
        <tr r="J141" s="14"/>
      </tp>
      <tp t="s">
        <v>#N/A N/A</v>
        <stp/>
        <stp>##V3_BDPV12</stp>
        <stp>XS2460522555 Corp</stp>
        <stp>RTG_FITCH_LT_ISSUER_DEFAULT</stp>
        <stp>[1.Weekly Download.xlsm]Coded!R108C16</stp>
        <tr r="P108" s="14"/>
      </tp>
      <tp t="s">
        <v>#N/A Field Not Applicable</v>
        <stp/>
        <stp>##V3_BDPV12</stp>
        <stp>XS2332497697 Corp</stp>
        <stp>NXT_CALL_DT</stp>
        <stp>[1.Weekly Download.xlsm]Coded!R209C50</stp>
        <tr r="AX209" s="14"/>
      </tp>
      <tp t="s">
        <v>#N/A Field Not Applicable</v>
        <stp/>
        <stp>##V3_BDPV12</stp>
        <stp>XS2357111090 Corp</stp>
        <stp>NXT_CALL_DT</stp>
        <stp>[1.Weekly Download.xlsm]Coded!R171C50</stp>
        <tr r="AX171" s="14"/>
      </tp>
      <tp t="s">
        <v>#N/A N/A</v>
        <stp/>
        <stp>##V3_BDPV12</stp>
        <stp>HK0000814258 Corp</stp>
        <stp>RTG_FITCH</stp>
        <stp>[1.Weekly Download.xlsm]Coded!R113C10</stp>
        <tr r="J113" s="14"/>
      </tp>
      <tp t="s">
        <v>BBB+</v>
        <stp/>
        <stp>##V3_BDPV12</stp>
        <stp>XS2364642293 Corp</stp>
        <stp>RTG_FITCH_LT_ISSUER_DEFAULT</stp>
        <stp>[1.Weekly Download.xlsm]Coded!R167C16</stp>
        <tr r="P167" s="14"/>
        <tr r="P167" s="14"/>
      </tp>
      <tp t="s">
        <v>#N/A Field Not Applicable</v>
        <stp/>
        <stp>##V3_BDPV12</stp>
        <stp>XS2416645203 Corp</stp>
        <stp>NXT_CALL_DT</stp>
        <stp>[1.Weekly Download.xlsm]Coded!R123C50</stp>
        <tr r="AX123" s="14"/>
      </tp>
      <tp t="s">
        <v>#N/A Field Not Applicable</v>
        <stp/>
        <stp>##V3_BDPV12</stp>
        <stp>XS2371893533 Corp</stp>
        <stp>NXT_CALL_DT</stp>
        <stp>[1.Weekly Download.xlsm]Coded!R172C50</stp>
        <tr r="AX172" s="14"/>
      </tp>
      <tp t="s">
        <v>#N/A N/A</v>
        <stp/>
        <stp>##V3_BDPV12</stp>
        <stp>XS2357111090 Corp</stp>
        <stp>RTG_FITCH_LT_ISSUER_DEFAULT</stp>
        <stp>[1.Weekly Download.xlsm]Coded!R171C16</stp>
        <tr r="P171" s="14"/>
      </tp>
      <tp t="s">
        <v>BBB</v>
        <stp/>
        <stp>##V3_BDPV12</stp>
        <stp>XS2332497697 Corp</stp>
        <stp>RTG_FITCH_LT_ISSUER_DEFAULT</stp>
        <stp>[1.Weekly Download.xlsm]Coded!R209C16</stp>
        <tr r="P209" s="14"/>
        <tr r="P209" s="14"/>
      </tp>
      <tp t="s">
        <v>7/4/2027</v>
        <stp/>
        <stp>##V3_BDPV12</stp>
        <stp>XS2460522555 Corp</stp>
        <stp>NXT_CALL_DT</stp>
        <stp>[1.Weekly Download.xlsm]Coded!R108C50</stp>
        <tr r="AX108" s="14"/>
        <tr r="AX108" s="14"/>
        <tr r="AX108" s="14"/>
      </tp>
      <tp t="s">
        <v>#N/A N/A</v>
        <stp/>
        <stp>##V3_BDPV12</stp>
        <stp>XS2102905168 Corp</stp>
        <stp>RTG_FITCH</stp>
        <stp>[1.Weekly Download.xlsm]Coded!R314C10</stp>
        <tr r="J314" s="14"/>
      </tp>
      <tp t="s">
        <v>WD</v>
        <stp/>
        <stp>##V3_BDPV12</stp>
        <stp>XS2277613423 Corp</stp>
        <stp>RTG_FITCH_LT_ISSUER_DEFAULT</stp>
        <stp>[1.Weekly Download.xlsm]Coded!R253C16</stp>
        <tr r="P253" s="14"/>
        <tr r="P253" s="14"/>
      </tp>
      <tp t="s">
        <v>6/11/2023</v>
        <stp/>
        <stp>##V3_BDPV12</stp>
        <stp>XS2348280962 Corp</stp>
        <stp>NXT_CALL_DT</stp>
        <stp>[1.Weekly Download.xlsm]Coded!R206C50</stp>
        <tr r="AX206" s="14"/>
        <tr r="AX206" s="14"/>
        <tr r="AX206" s="14"/>
      </tp>
      <tp t="s">
        <v>#N/A Field Not Applicable</v>
        <stp/>
        <stp>##V3_BDPV12</stp>
        <stp>XS2403224129 Corp</stp>
        <stp>NXT_CALL_DT</stp>
        <stp>[1.Weekly Download.xlsm]Coded!R137C50</stp>
        <tr r="AX137" s="14"/>
      </tp>
      <tp t="s">
        <v>#N/A Field Not Applicable</v>
        <stp/>
        <stp>##V3_BDPV12</stp>
        <stp>XS2471903331 Corp</stp>
        <stp>NXT_CALL_DT</stp>
        <stp>[1.Weekly Download.xlsm]Coded!R100C50</stp>
        <tr r="AX100" s="14"/>
      </tp>
      <tp t="s">
        <v>#N/A N/A</v>
        <stp/>
        <stp>##V3_BDPV12</stp>
        <stp>XS2379669299 Corp</stp>
        <stp>RTG_FITCH</stp>
        <stp>[1.Weekly Download.xlsm]Coded!R162C10</stp>
        <tr r="J162" s="14"/>
      </tp>
      <tp t="s">
        <v>#N/A N/A</v>
        <stp/>
        <stp>##V3_BDPV12</stp>
        <stp>XS2243890196 Corp</stp>
        <stp>RTG_FITCH_LT_ISSUER_DEFAULT</stp>
        <stp>[1.Weekly Download.xlsm]Coded!R273C16</stp>
        <tr r="P273" s="14"/>
      </tp>
      <tp t="s">
        <v>#N/A N/A</v>
        <stp/>
        <stp>##V3_BDPV12</stp>
        <stp>XS2270463255 Corp</stp>
        <stp>RTG_FITCH_LT_ISSUER_DEFAULT</stp>
        <stp>[1.Weekly Download.xlsm]Coded!R247C16</stp>
        <tr r="P247" s="14"/>
      </tp>
      <tp t="s">
        <v>A</v>
        <stp/>
        <stp>##V3_BDPV12</stp>
        <stp>XS2123956091 Corp</stp>
        <stp>RTG_FITCH_LT_ISSUER_DEFAULT</stp>
        <stp>[1.Weekly Download.xlsm]Coded!R309C16</stp>
        <tr r="P309" s="14"/>
        <tr r="P309" s="14"/>
      </tp>
      <tp t="s">
        <v>#N/A N/A</v>
        <stp/>
        <stp>##V3_BDPV12</stp>
        <stp>XS2346930428 Corp</stp>
        <stp>RTG_FITCH_LT_ISSUER_DEFAULT</stp>
        <stp>[1.Weekly Download.xlsm]Coded!R205C16</stp>
        <tr r="P205" s="14"/>
      </tp>
      <tp t="s">
        <v>WD</v>
        <stp/>
        <stp>##V3_BDPV12</stp>
        <stp>XS2348280962 Corp</stp>
        <stp>RTG_FITCH_LT_ISSUER_DEFAULT</stp>
        <stp>[1.Weekly Download.xlsm]Coded!R206C16</stp>
        <tr r="P206" s="14"/>
        <tr r="P206" s="14"/>
      </tp>
      <tp t="s">
        <v>#N/A N/A</v>
        <stp/>
        <stp>##V3_BDPV12</stp>
        <stp>XS2403224129 Corp</stp>
        <stp>RTG_FITCH_LT_ISSUER_DEFAULT</stp>
        <stp>[1.Weekly Download.xlsm]Coded!R137C16</stp>
        <tr r="P137" s="14"/>
      </tp>
      <tp t="s">
        <v>#N/A N/A</v>
        <stp/>
        <stp>##V3_BDPV12</stp>
        <stp>XS2471903331 Corp</stp>
        <stp>RTG_FITCH_LT_ISSUER_DEFAULT</stp>
        <stp>[1.Weekly Download.xlsm]Coded!R100C16</stp>
        <tr r="P100" s="14"/>
      </tp>
      <tp t="s">
        <v>#N/A Field Not Applicable</v>
        <stp/>
        <stp>##V3_BDPV12</stp>
        <stp>XS2277613423 Corp</stp>
        <stp>NXT_CALL_DT</stp>
        <stp>[1.Weekly Download.xlsm]Coded!R253C50</stp>
        <tr r="AX253" s="14"/>
      </tp>
      <tp t="s">
        <v>BBB-</v>
        <stp/>
        <stp>##V3_BDPV12</stp>
        <stp>XS2371895074 Corp</stp>
        <stp>RTG_FITCH</stp>
        <stp>[1.Weekly Download.xlsm]Coded!R168C10</stp>
        <tr r="J168" s="14"/>
        <tr r="J168" s="14"/>
      </tp>
      <tp t="s">
        <v>#N/A Field Not Applicable</v>
        <stp/>
        <stp>##V3_BDPV12</stp>
        <stp>XS2270463255 Corp</stp>
        <stp>NXT_CALL_DT</stp>
        <stp>[1.Weekly Download.xlsm]Coded!R247C50</stp>
        <tr r="AX247" s="14"/>
      </tp>
      <tp t="s">
        <v>#N/A Field Not Applicable</v>
        <stp/>
        <stp>##V3_BDPV12</stp>
        <stp>XS2243890196 Corp</stp>
        <stp>NXT_CALL_DT</stp>
        <stp>[1.Weekly Download.xlsm]Coded!R273C50</stp>
        <tr r="AX273" s="14"/>
      </tp>
      <tp t="s">
        <v>#N/A Field Not Applicable</v>
        <stp/>
        <stp>##V3_BDPV12</stp>
        <stp>XS2123956091 Corp</stp>
        <stp>NXT_CALL_DT</stp>
        <stp>[1.Weekly Download.xlsm]Coded!R309C50</stp>
        <tr r="AX309" s="14"/>
      </tp>
      <tp t="s">
        <v>#N/A Field Not Applicable</v>
        <stp/>
        <stp>##V3_BDPV12</stp>
        <stp>XS2346930428 Corp</stp>
        <stp>NXT_CALL_DT</stp>
        <stp>[1.Weekly Download.xlsm]Coded!R205C50</stp>
        <tr r="AX205" s="14"/>
      </tp>
      <tp>
        <v>3.1</v>
        <stp/>
        <stp>##V3_BDPV12</stp>
        <stp>XS2330495651 Corp</stp>
        <stp>CPN</stp>
        <stp>[1.Weekly Download.xlsm]Coded!R225C51</stp>
        <tr r="AY225" s="14"/>
        <tr r="AY225" s="14"/>
      </tp>
      <tp>
        <v>4</v>
        <stp/>
        <stp>##V3_BDPV12</stp>
        <stp>XS2114327302 Corp</stp>
        <stp>CPN</stp>
        <stp>[1.Weekly Download.xlsm]Coded!R316C51</stp>
        <tr r="AY316" s="14"/>
        <tr r="AY316" s="14"/>
      </tp>
      <tp t="s">
        <v>N</v>
        <stp/>
        <stp>##V3_BDPV12</stp>
        <stp>XS2100650758 Corp</stp>
        <stp>GREEN_BOND_LOAN_INDICATOR</stp>
        <stp>[1.Weekly Download.xlsm]Coded!R317C55</stp>
        <tr r="BC317" s="14"/>
        <tr r="BC317" s="14"/>
      </tp>
      <tp>
        <v>6</v>
        <stp/>
        <stp>##V3_BDPV12</stp>
        <stp>XS2112787499 Corp</stp>
        <stp>CPN</stp>
        <stp>[1.Weekly Download.xlsm]Coded!R315C51</stp>
        <tr r="AY315" s="14"/>
        <tr r="AY315" s="14"/>
      </tp>
      <tp>
        <v>4.8</v>
        <stp/>
        <stp>##V3_BDPV12</stp>
        <stp>XS2314627089 Corp</stp>
        <stp>CPN</stp>
        <stp>[1.Weekly Download.xlsm]Coded!R174C51</stp>
        <tr r="AY174" s="14"/>
        <tr r="AY174" s="14"/>
      </tp>
      <tp>
        <v>3.25</v>
        <stp/>
        <stp>##V3_BDPV12</stp>
        <stp>XS2447552089 Corp</stp>
        <stp>CPN</stp>
        <stp>[1.Weekly Download.xlsm]Coded!R101C51</stp>
        <tr r="AY101" s="14"/>
        <tr r="AY101" s="14"/>
      </tp>
      <tp t="s">
        <v>Y</v>
        <stp/>
        <stp>##V3_BDPV12</stp>
        <stp>XS2368463779 Corp</stp>
        <stp>GREEN_BOND_LOAN_INDICATOR</stp>
        <stp>[1.Weekly Download.xlsm]Coded!R177C55</stp>
        <tr r="BC177" s="14"/>
        <tr r="BC177" s="14"/>
      </tp>
      <tp>
        <v>8.875</v>
        <stp/>
        <stp>##V3_BDPV12</stp>
        <stp>XS2127824592 Corp</stp>
        <stp>CPN</stp>
        <stp>[1.Weekly Download.xlsm]Coded!R277C51</stp>
        <tr r="AY277" s="14"/>
        <tr r="AY277" s="14"/>
      </tp>
      <tp>
        <v>0.83899999999999997</v>
        <stp/>
        <stp>##V3_BDPV12</stp>
        <stp>XS2344842575 Corp</stp>
        <stp>CPN</stp>
        <stp>[1.Weekly Download.xlsm]Coded!R195C51</stp>
        <tr r="AY195" s="14"/>
        <tr r="AY195" s="14"/>
      </tp>
      <tp>
        <v>9.5</v>
        <stp/>
        <stp>##V3_BDPV12</stp>
        <stp>XS2247412518 Corp</stp>
        <stp>CPN</stp>
        <stp>[1.Weekly Download.xlsm]Coded!R271C51</stp>
        <tr r="AY271" s="14"/>
        <tr r="AY271" s="14"/>
      </tp>
      <tp>
        <v>3.45</v>
        <stp/>
        <stp>##V3_BDPV12</stp>
        <stp>XS2320304376 Corp</stp>
        <stp>CPN</stp>
        <stp>[1.Weekly Download.xlsm]Coded!R208C51</stp>
        <tr r="AY208" s="14"/>
        <tr r="AY208" s="14"/>
      </tp>
      <tp>
        <v>4.9000000000000004</v>
        <stp/>
        <stp>##V3_BDPV12</stp>
        <stp>XS2455963590 Corp</stp>
        <stp>CPN</stp>
        <stp>[1.Weekly Download.xlsm]Coded!R109C51</stp>
        <tr r="AY109" s="14"/>
        <tr r="AY109" s="14"/>
      </tp>
      <tp>
        <v>2.5</v>
        <stp/>
        <stp>##V3_BDPV12</stp>
        <stp>XS2361280162 Corp</stp>
        <stp>CPN</stp>
        <stp>[1.Weekly Download.xlsm]Coded!R179C51</stp>
        <tr r="AY179" s="14"/>
        <tr r="AY179" s="14"/>
      </tp>
      <tp>
        <v>3</v>
        <stp/>
        <stp>##V3_BDPV12</stp>
        <stp>XS2115047735 Corp</stp>
        <stp>CPN</stp>
        <stp>[1.Weekly Download.xlsm]Coded!R318C51</stp>
        <tr r="AY318" s="14"/>
        <tr r="AY318" s="14"/>
      </tp>
      <tp>
        <v>1.6180000000000001</v>
        <stp/>
        <stp>##V3_BDPV12</stp>
        <stp>XS2374621493 Corp</stp>
        <stp>CPN</stp>
        <stp>[1.Weekly Download.xlsm]Coded!R163C51</stp>
        <tr r="AY163" s="14"/>
        <tr r="AY163" s="14"/>
      </tp>
      <tp>
        <v>2.375</v>
        <stp/>
        <stp>##V3_BDPV12</stp>
        <stp>XS2455213590 Corp</stp>
        <stp>CPN</stp>
        <stp>[1.Weekly Download.xlsm]Coded!R111C51</stp>
        <tr r="AY111" s="14"/>
        <tr r="AY111" s="14"/>
      </tp>
      <tp t="s">
        <v>N</v>
        <stp/>
        <stp>##V3_BDPV12</stp>
        <stp>XS2349739248 Corp</stp>
        <stp>GREEN_BOND_LOAN_INDICATOR</stp>
        <stp>[1.Weekly Download.xlsm]Coded!R201C55</stp>
        <tr r="BC201" s="14"/>
        <tr r="BC201" s="14"/>
      </tp>
      <tp>
        <v>11.75</v>
        <stp/>
        <stp>##V3_BDPV12</stp>
        <stp>XS2223574380 Corp</stp>
        <stp>CPN</stp>
        <stp>[1.Weekly Download.xlsm]Coded!R281C51</stp>
        <tr r="AY281" s="14"/>
        <tr r="AY281" s="14"/>
      </tp>
      <tp>
        <v>0.95</v>
        <stp/>
        <stp>##V3_BDPV12</stp>
        <stp>XS2364590716 Corp</stp>
        <stp>CPN</stp>
        <stp>[1.Weekly Download.xlsm]Coded!R173C51</stp>
        <tr r="AY173" s="14"/>
        <tr r="AY173" s="14"/>
      </tp>
      <tp>
        <v>4.95</v>
        <stp/>
        <stp>##V3_BDPV12</stp>
        <stp>XS2357443410 Corp</stp>
        <stp>CPN</stp>
        <stp>[1.Weekly Download.xlsm]Coded!R170C51</stp>
        <tr r="AY170" s="14"/>
        <tr r="AY170" s="14"/>
      </tp>
      <tp t="s">
        <v>N</v>
        <stp/>
        <stp>##V3_BDPV12</stp>
        <stp>XS2469032630 Corp</stp>
        <stp>GREEN_BOND_LOAN_INDICATOR</stp>
        <stp>[1.Weekly Download.xlsm]Coded!R107C55</stp>
        <tr r="BC107" s="14"/>
        <tr r="BC107" s="14"/>
      </tp>
      <tp t="s">
        <v>N</v>
        <stp/>
        <stp>##V3_BDPV12</stp>
        <stp>XS2336271510 Corp</stp>
        <stp>GREEN_BOND_LOAN_INDICATOR</stp>
        <stp>[1.Weekly Download.xlsm]Coded!R215C55</stp>
        <tr r="BC215" s="14"/>
        <tr r="BC215" s="14"/>
      </tp>
      <tp>
        <v>2.7</v>
        <stp/>
        <stp>##V3_BDPV12</stp>
        <stp>XS2447542874 Corp</stp>
        <stp>CPN</stp>
        <stp>[1.Weekly Download.xlsm]Coded!R112C51</stp>
        <tr r="AY112" s="14"/>
        <tr r="AY112" s="14"/>
      </tp>
      <tp t="s">
        <v>N</v>
        <stp/>
        <stp>##V3_BDPV12</stp>
        <stp>XS2357352702 Corp</stp>
        <stp>GREEN_BOND_LOAN_INDICATOR</stp>
        <stp>[1.Weekly Download.xlsm]Coded!R189C55</stp>
        <tr r="BC189" s="14"/>
        <tr r="BC189" s="14"/>
      </tp>
      <tp t="s">
        <v>N</v>
        <stp/>
        <stp>##V3_BDPV12</stp>
        <stp>XS2143038334 Corp</stp>
        <stp>GREEN_BOND_LOAN_INDICATOR</stp>
        <stp>[1.Weekly Download.xlsm]Coded!R305C55</stp>
        <tr r="BC305" s="14"/>
        <tr r="BC305" s="14"/>
      </tp>
      <tp t="s">
        <v>Y</v>
        <stp/>
        <stp>##V3_BDPV12</stp>
        <stp>XS2406547765 Corp</stp>
        <stp>GREEN_BOND_LOAN_INDICATOR</stp>
        <stp>[1.Weekly Download.xlsm]Coded!R117C55</stp>
        <tr r="BC117" s="14"/>
        <tr r="BC117" s="14"/>
      </tp>
      <tp>
        <v>7.5</v>
        <stp/>
        <stp>##V3_BDPV12</stp>
        <stp>XS2203986927 Corp</stp>
        <stp>CPN</stp>
        <stp>[1.Weekly Download.xlsm]Coded!R223C51</stp>
        <tr r="AY223" s="14"/>
        <tr r="AY223" s="14"/>
      </tp>
      <tp t="s">
        <v>N</v>
        <stp/>
        <stp>##V3_BDPV12</stp>
        <stp>XS2115047735 Corp</stp>
        <stp>GREEN_BOND_LOAN_INDICATOR</stp>
        <stp>[1.Weekly Download.xlsm]Coded!R318C55</stp>
        <tr r="BC318" s="14"/>
        <tr r="BC318" s="14"/>
      </tp>
      <tp t="s">
        <v>N</v>
        <stp/>
        <stp>##V3_BDPV12</stp>
        <stp>XS2114327302 Corp</stp>
        <stp>GREEN_BOND_LOAN_INDICATOR</stp>
        <stp>[1.Weekly Download.xlsm]Coded!R316C55</stp>
        <tr r="BC316" s="14"/>
        <tr r="BC316" s="14"/>
      </tp>
      <tp t="s">
        <v>N</v>
        <stp/>
        <stp>##V3_BDPV12</stp>
        <stp>XS2280569364 Corp</stp>
        <stp>GREEN_BOND_LOAN_INDICATOR</stp>
        <stp>[1.Weekly Download.xlsm]Coded!R263C55</stp>
        <tr r="BC263" s="14"/>
        <tr r="BC263" s="14"/>
      </tp>
      <tp>
        <v>1.9</v>
        <stp/>
        <stp>##V3_BDPV12</stp>
        <stp>XS2422384946 Corp</stp>
        <stp>CPN</stp>
        <stp>[1.Weekly Download.xlsm]Coded!R121C51</stp>
        <tr r="AY121" s="14"/>
        <tr r="AY121" s="14"/>
      </tp>
      <tp t="s">
        <v>N</v>
        <stp/>
        <stp>##V3_BDPV12</stp>
        <stp>XS2203111120 Corp</stp>
        <stp>GREEN_BOND_LOAN_INDICATOR</stp>
        <stp>[1.Weekly Download.xlsm]Coded!R283C55</stp>
        <tr r="BC283" s="14"/>
        <tr r="BC283" s="14"/>
      </tp>
      <tp>
        <v>2</v>
        <stp/>
        <stp>##V3_BDPV12</stp>
        <stp>XS2418777285 Corp</stp>
        <stp>CPN</stp>
        <stp>[1.Weekly Download.xlsm]Coded!R126C51</stp>
        <tr r="AY126" s="14"/>
        <tr r="AY126" s="14"/>
      </tp>
      <tp t="s">
        <v>N</v>
        <stp/>
        <stp>##V3_BDPV12</stp>
        <stp>XS2387065134 Corp</stp>
        <stp>GREEN_BOND_LOAN_INDICATOR</stp>
        <stp>[1.Weekly Download.xlsm]Coded!R143C55</stp>
        <tr r="BC143" s="14"/>
        <tr r="BC143" s="14"/>
      </tp>
      <tp t="s">
        <v>#N/A N/A</v>
        <stp/>
        <stp>##V3_BDPV12</stp>
        <stp>XS2648007495 Corp</stp>
        <stp>RTG_FITCH</stp>
        <stp>[1.Weekly Download.xlsm]Coded!R25C10</stp>
        <tr r="J25" s="14"/>
      </tp>
      <tp t="s">
        <v>BBB+</v>
        <stp/>
        <stp>##V3_BDPV12</stp>
        <stp>SUZZ CH Equity</stp>
        <stp>RTG_FITCH_LT_ISSUER_DEFAULT</stp>
        <stp>[1.Weekly Download.xlsm]Coded!R265C62</stp>
        <tr r="BJ265" s="14"/>
        <tr r="BJ265" s="14"/>
      </tp>
      <tp t="s">
        <v>0794492D CH</v>
        <stp/>
        <stp>##V3_BDPV12</stp>
        <stp>XS2379456895 Corp</stp>
        <stp>GUARANTOR_EQY_TICKER</stp>
        <stp>[1.Weekly Download.xlsm]Coded!R158C18</stp>
        <tr r="R158" s="14"/>
        <tr r="R158" s="14"/>
        <tr r="R158" s="14"/>
        <tr r="R158" s="14"/>
      </tp>
      <tp t="s">
        <v>1361230D HK</v>
        <stp/>
        <stp>##V3_BDPV12</stp>
        <stp>XS2379486884 Corp</stp>
        <stp>GUARANTOR_EQY_TICKER</stp>
        <stp>[1.Weekly Download.xlsm]Coded!R160C18</stp>
        <tr r="R160" s="14"/>
        <tr r="R160" s="14"/>
        <tr r="R160" s="14"/>
        <tr r="R160" s="14"/>
      </tp>
      <tp t="s">
        <v>HKBZ HK</v>
        <stp/>
        <stp>##V3_BDPV12</stp>
        <stp>XS2461766805 Corp</stp>
        <stp>ISSUER_EQUITY_TICKER</stp>
        <stp>[1.Weekly Download.xlsm]Coded!R105C37</stp>
        <tr r="AK105" s="14"/>
        <tr r="AK105" s="14"/>
      </tp>
      <tp t="s">
        <v>HKBZ HK</v>
        <stp/>
        <stp>##V3_BDPV12</stp>
        <stp>XS2461766805 Corp</stp>
        <stp>ISSUER_EQUITY_TICKER</stp>
        <stp>[1.Weekly Download.xlsm]Coded!R105C35</stp>
        <tr r="AI105" s="14"/>
      </tp>
      <tp t="s">
        <v>A1</v>
        <stp/>
        <stp>##V3_BDPV12</stp>
        <stp>US88032XBB91 Corp</stp>
        <stp>RTG_MOODY</stp>
        <stp>[1.Weekly Download.xlsm]Coded!R229C8</stp>
        <tr r="H229" s="14"/>
        <tr r="H229" s="14"/>
      </tp>
      <tp t="s">
        <v>0794492D CH</v>
        <stp/>
        <stp>##V3_BDPV12</stp>
        <stp>XS2371895074 Corp</stp>
        <stp>GUARANTOR_EQY_TICKER</stp>
        <stp>[1.Weekly Download.xlsm]Coded!R168C18</stp>
        <tr r="R168" s="14"/>
        <tr r="R168" s="14"/>
        <tr r="R168" s="14"/>
        <tr r="R168" s="14"/>
      </tp>
      <tp t="s">
        <v>#N/A Field Not Applicable</v>
        <stp/>
        <stp>##V3_BDPV12</stp>
        <stp>XS2344842575 Corp</stp>
        <stp>GUARANTOR_EQY_TICKER</stp>
        <stp>[1.Weekly Download.xlsm]Coded!R195C18</stp>
        <tr r="R195" s="14"/>
        <tr r="R195" s="14"/>
        <tr r="R195" s="14"/>
      </tp>
      <tp t="s">
        <v>#N/A N/A</v>
        <stp/>
        <stp>##V3_BDPV12</stp>
        <stp>XS2589270953 Corp</stp>
        <stp>FIXED_REOFFER_SPRD_TO_GOVT_BENCH</stp>
        <stp>[1.Weekly Download.xlsm]Coded!R62C27</stp>
        <tr r="AA62" s="14"/>
      </tp>
      <tp t="s">
        <v>#N/A Field Not Applicable</v>
        <stp/>
        <stp>##V3_BDPV12</stp>
        <stp>XS2085545494 Corp</stp>
        <stp>GUARANTOR_EQY_TICKER</stp>
        <stp>[1.Weekly Download.xlsm]Coded!R308C18</stp>
        <tr r="R308" s="14"/>
        <tr r="R308" s="14"/>
        <tr r="R308" s="14"/>
      </tp>
      <tp t="s">
        <v>#N/A N/A</v>
        <stp/>
        <stp>##V3_BDPV12</stp>
        <stp>XS2353028298 Corp</stp>
        <stp>GUARANTOR_EQY_TICKER</stp>
        <stp>[1.Weekly Download.xlsm]Coded!R193C18</stp>
        <tr r="R193" s="14"/>
        <tr r="R193" s="14"/>
        <tr r="R193" s="14"/>
      </tp>
      <tp t="s">
        <v>600705 CH</v>
        <stp/>
        <stp>##V3_BDPV12</stp>
        <stp>XS2284243586 Corp</stp>
        <stp>GUARANTOR_EQY_TICKER</stp>
        <stp>[1.Weekly Download.xlsm]Coded!R246C18</stp>
        <tr r="R246" s="14"/>
        <tr r="R246" s="14"/>
        <tr r="R246" s="14"/>
        <tr r="R246" s="14"/>
      </tp>
      <tp t="s">
        <v>#N/A N/A</v>
        <stp/>
        <stp>##V3_BDPV12</stp>
        <stp>XS2353028298 Corp</stp>
        <stp>GUARANTOR_EQY_TICKER</stp>
        <stp>[1.Weekly Download.xlsm]Coded!R176C18</stp>
        <tr r="R176" s="14"/>
        <tr r="R176" s="14"/>
        <tr r="R176" s="14"/>
      </tp>
      <tp t="s">
        <v>1579506D VI</v>
        <stp/>
        <stp>##V3_BDPV12</stp>
        <stp>XS2339960093 Corp</stp>
        <stp>ISSUER_EQUITY_TICKER</stp>
        <stp>[1.Weekly Download.xlsm]Coded!R212C37</stp>
        <tr r="AK212" s="14"/>
        <tr r="AK212" s="14"/>
      </tp>
      <tp t="s">
        <v>1579506D VI</v>
        <stp/>
        <stp>##V3_BDPV12</stp>
        <stp>XS2339960093 Corp</stp>
        <stp>ISSUER_EQUITY_TICKER</stp>
        <stp>[1.Weekly Download.xlsm]Coded!R212C35</stp>
        <tr r="AI212" s="14"/>
      </tp>
      <tp t="s">
        <v>1851931D CH</v>
        <stp/>
        <stp>##V3_BDPV12</stp>
        <stp>XS2271104817 Corp</stp>
        <stp>ISSUER_EQUITY_TICKER</stp>
        <stp>[1.Weekly Download.xlsm]Coded!R264C37</stp>
        <tr r="AK264" s="14"/>
        <tr r="AK264" s="14"/>
      </tp>
      <tp t="s">
        <v>1851931D CH</v>
        <stp/>
        <stp>##V3_BDPV12</stp>
        <stp>XS2271104817 Corp</stp>
        <stp>ISSUER_EQUITY_TICKER</stp>
        <stp>[1.Weekly Download.xlsm]Coded!R264C35</stp>
        <tr r="AI264" s="14"/>
      </tp>
      <tp t="s">
        <v>81 HK</v>
        <stp/>
        <stp>##V3_BDPV12</stp>
        <stp>XS2295983410 Corp</stp>
        <stp>GUARANTOR_EQY_TICKER</stp>
        <stp>[1.Weekly Download.xlsm]Coded!R248C18</stp>
        <tr r="R248" s="14"/>
        <tr r="R248" s="14"/>
        <tr r="R248" s="14"/>
        <tr r="R248" s="14"/>
      </tp>
      <tp t="s">
        <v>#N/A N/A</v>
        <stp/>
        <stp>##V3_BDPV12</stp>
        <stp>JINGRZ CH Equity</stp>
        <stp>RTG_SP_LT_LC_ISSUER_CREDIT</stp>
        <stp>[1.Weekly Download.xlsm]Coded!R244C61</stp>
        <tr r="BI244" s="14"/>
      </tp>
      <tp t="s">
        <v>1022891D CH</v>
        <stp/>
        <stp>##V3_BDPV12</stp>
        <stp>XS2094050593 Corp</stp>
        <stp>GUARANTOR_EQY_TICKER</stp>
        <stp>[1.Weekly Download.xlsm]Coded!R278C18</stp>
        <tr r="R278" s="14"/>
        <tr r="R278" s="14"/>
        <tr r="R278" s="14"/>
        <tr r="R278" s="14"/>
      </tp>
      <tp t="s">
        <v>#N/A Field Not Applicable</v>
        <stp/>
        <stp>##V3_BDPV12</stp>
        <stp>XS2298176988 Corp</stp>
        <stp>GUARANTOR_EQY_TICKER</stp>
        <stp>[1.Weekly Download.xlsm]Coded!R238C18</stp>
        <tr r="R238" s="14"/>
        <tr r="R238" s="14"/>
        <tr r="R238" s="14"/>
      </tp>
      <tp t="s">
        <v>1559977D HK</v>
        <stp/>
        <stp>##V3_BDPV12</stp>
        <stp>XS2189769057 Corp</stp>
        <stp>ISSUER_EQUITY_TICKER</stp>
        <stp>[1.Weekly Download.xlsm]Coded!R296C35</stp>
        <tr r="AI296" s="14"/>
      </tp>
      <tp t="s">
        <v>1559977D HK</v>
        <stp/>
        <stp>##V3_BDPV12</stp>
        <stp>XS2189769057 Corp</stp>
        <stp>ISSUER_EQUITY_TICKER</stp>
        <stp>[1.Weekly Download.xlsm]Coded!R296C37</stp>
        <tr r="AK296" s="14"/>
        <tr r="AK296" s="14"/>
      </tp>
      <tp t="s">
        <v>1225503D VI</v>
        <stp/>
        <stp>##V3_BDPV12</stp>
        <stp>XS2388909181 Corp</stp>
        <stp>ISSUER_EQUITY_TICKER</stp>
        <stp>[1.Weekly Download.xlsm]Coded!R144C37</stp>
        <tr r="AK144" s="14"/>
        <tr r="AK144" s="14"/>
      </tp>
      <tp t="s">
        <v>1225503D VI</v>
        <stp/>
        <stp>##V3_BDPV12</stp>
        <stp>XS2388909181 Corp</stp>
        <stp>ISSUER_EQUITY_TICKER</stp>
        <stp>[1.Weekly Download.xlsm]Coded!R144C35</stp>
        <tr r="AI144" s="14"/>
      </tp>
      <tp t="s">
        <v>#N/A Field Not Applicable</v>
        <stp/>
        <stp>##V3_BDPV12</stp>
        <stp>XS2423517205 Corp</stp>
        <stp>GUARANTOR_EQY_TICKER</stp>
        <stp>[1.Weekly Download.xlsm]Coded!R124C18</stp>
        <tr r="R124" s="14"/>
        <tr r="R124" s="14"/>
        <tr r="R124" s="14"/>
      </tp>
      <tp t="s">
        <v>#N/A N/A</v>
        <stp/>
        <stp>##V3_BDPV12</stp>
        <stp>XS2382274376 Corp</stp>
        <stp>GUARANTOR_EQY_TICKER</stp>
        <stp>[1.Weekly Download.xlsm]Coded!R157C18</stp>
        <tr r="R157" s="14"/>
        <tr r="R157" s="14"/>
        <tr r="R157" s="14"/>
      </tp>
      <tp t="s">
        <v>#N/A N/A</v>
        <stp/>
        <stp>##V3_BDPV12</stp>
        <stp>JINGRZ CH Equity</stp>
        <stp>RTG_SP_LT_FC_ISSUER_CREDIT</stp>
        <stp>[1.Weekly Download.xlsm]Coded!R244C23</stp>
        <tr r="W244" s="14"/>
        <tr r="W244" s="14"/>
      </tp>
      <tp t="s">
        <v>HNIMGZ CH</v>
        <stp/>
        <stp>##V3_BDPV12</stp>
        <stp>XS2347623626 Corp</stp>
        <stp>GUARANTOR_EQY_TICKER</stp>
        <stp>[1.Weekly Download.xlsm]Coded!R166C18</stp>
        <tr r="R166" s="14"/>
        <tr r="R166" s="14"/>
        <tr r="R166" s="14"/>
        <tr r="R166" s="14"/>
      </tp>
      <tp t="s">
        <v>#N/A N/A</v>
        <stp/>
        <stp>##V3_BDPV12</stp>
        <stp>XS2341214059 Corp</stp>
        <stp>GUARANTOR_EQY_TICKER</stp>
        <stp>[1.Weekly Download.xlsm]Coded!R221C18</stp>
        <tr r="R221" s="14"/>
        <tr r="R221" s="14"/>
        <tr r="R221" s="14"/>
      </tp>
      <tp t="s">
        <v>#N/A N/A</v>
        <stp/>
        <stp>##V3_BDPV12</stp>
        <stp>XS2262084374 Corp</stp>
        <stp>GUARANTOR_EQY_TICKER</stp>
        <stp>[1.Weekly Download.xlsm]Coded!R260C18</stp>
        <tr r="R260" s="14"/>
        <tr r="R260" s="14"/>
        <tr r="R260" s="14"/>
      </tp>
      <tp t="s">
        <v>#N/A Field Not Applicable</v>
        <stp/>
        <stp>##V3_BDPV12</stp>
        <stp>XS2344386540 Corp</stp>
        <stp>GUARANTOR_EQY_TICKER</stp>
        <stp>[1.Weekly Download.xlsm]Coded!R211C18</stp>
        <tr r="R211" s="14"/>
        <tr r="R211" s="14"/>
        <tr r="R211" s="14"/>
      </tp>
      <tp t="s">
        <v>1003733D CH</v>
        <stp/>
        <stp>##V3_BDPV12</stp>
        <stp>XS2320779130 Corp</stp>
        <stp>GUARANTOR_EQY_TICKER</stp>
        <stp>[1.Weekly Download.xlsm]Coded!R235C18</stp>
        <tr r="R235" s="14"/>
        <tr r="R235" s="14"/>
        <tr r="R235" s="14"/>
        <tr r="R235" s="14"/>
      </tp>
      <tp t="s">
        <v>#N/A N/A</v>
        <stp/>
        <stp>##V3_BDPV12</stp>
        <stp>XS2348280962 Corp</stp>
        <stp>GUARANTOR_EQY_TICKER</stp>
        <stp>[1.Weekly Download.xlsm]Coded!R206C18</stp>
        <tr r="R206" s="14"/>
        <tr r="R206" s="14"/>
        <tr r="R206" s="14"/>
      </tp>
      <tp t="s">
        <v>#N/A N/A</v>
        <stp/>
        <stp>##V3_BDPV12</stp>
        <stp>XS2599011116 Corp</stp>
        <stp>FIXED_REOFFER_SPRD_TO_GOVT_BENCH</stp>
        <stp>[1.Weekly Download.xlsm]Coded!R51C27</stp>
        <tr r="AA51" s="14"/>
      </tp>
      <tp t="s">
        <v>JINGRZ CH</v>
        <stp/>
        <stp>##V3_BDPV12</stp>
        <stp>XS2294198549 Corp</stp>
        <stp>GUARANTOR_EQY_TICKER</stp>
        <stp>[1.Weekly Download.xlsm]Coded!R244C18</stp>
        <tr r="R244" s="14"/>
        <tr r="R244" s="14"/>
        <tr r="R244" s="14"/>
        <tr r="R244" s="14"/>
      </tp>
      <tp t="s">
        <v>#N/A N/A</v>
        <stp/>
        <stp>##V3_BDPV12</stp>
        <stp>XS2384610577 Corp</stp>
        <stp>GUARANTOR_EQY_TICKER</stp>
        <stp>[1.Weekly Download.xlsm]Coded!R149C18</stp>
        <tr r="R149" s="14"/>
        <tr r="R149" s="14"/>
        <tr r="R149" s="14"/>
      </tp>
      <tp t="s">
        <v>#N/A Field Not Applicable</v>
        <stp/>
        <stp>##V3_BDPV12</stp>
        <stp>XS2381154009 Corp</stp>
        <stp>GUARANTOR_EQY_TICKER</stp>
        <stp>[1.Weekly Download.xlsm]Coded!R142C18</stp>
        <tr r="R142" s="14"/>
        <tr r="R142" s="14"/>
        <tr r="R142" s="14"/>
      </tp>
      <tp t="s">
        <v>#N/A Field Not Applicable</v>
        <stp/>
        <stp>##V3_BDPV12</stp>
        <stp>XS2406547765 Corp</stp>
        <stp>GUARANTOR_EQY_TICKER</stp>
        <stp>[1.Weekly Download.xlsm]Coded!R117C18</stp>
        <tr r="R117" s="14"/>
        <tr r="R117" s="14"/>
        <tr r="R117" s="14"/>
      </tp>
      <tp t="s">
        <v>600369 CH</v>
        <stp/>
        <stp>##V3_BDPV12</stp>
        <stp>XS2289193810 Corp</stp>
        <stp>GUARANTOR_EQY_TICKER</stp>
        <stp>[1.Weekly Download.xlsm]Coded!R245C18</stp>
        <tr r="R245" s="14"/>
        <tr r="R245" s="14"/>
        <tr r="R245" s="14"/>
        <tr r="R245" s="14"/>
      </tp>
      <tp t="s">
        <v>1186 HK</v>
        <stp/>
        <stp>##V3_BDPV12</stp>
        <stp>XS2340539142 Corp</stp>
        <stp>GUARANTOR_EQY_TICKER</stp>
        <stp>[1.Weekly Download.xlsm]Coded!R214C18</stp>
        <tr r="R214" s="14"/>
        <tr r="R214" s="14"/>
        <tr r="R214" s="14"/>
        <tr r="R214" s="14"/>
      </tp>
      <tp t="s">
        <v>#N/A N/A</v>
        <stp/>
        <stp>##V3_BDPV12</stp>
        <stp>XS2527143833 Corp</stp>
        <stp>RTG_MDY_FOREIGN_LT_BANK_DEPOSITS</stp>
        <stp>[1.Weekly Download.xlsm]Coded!R86C12</stp>
        <tr r="L86" s="14"/>
      </tp>
      <tp t="s">
        <v>#N/A N/A</v>
        <stp/>
        <stp>##V3_BDPV12</stp>
        <stp>1312138D CH Equity</stp>
        <stp>RTG_SP_LT_FC_ISSUER_CREDIT</stp>
        <stp>[1.Weekly Download.xlsm]Coded!R207C23</stp>
        <tr r="W207" s="14"/>
        <tr r="W207" s="14"/>
      </tp>
      <tp t="s">
        <v>#N/A N/A</v>
        <stp/>
        <stp>##V3_BDPV12</stp>
        <stp>XS2623993974 Corp</stp>
        <stp>RTG_MDY_FOREIGN_LT_BANK_DEPOSITS</stp>
        <stp>[1.Weekly Download.xlsm]Coded!R29C12</stp>
        <tr r="L29" s="14"/>
      </tp>
      <tp t="s">
        <v>#N/A N/A</v>
        <stp/>
        <stp>##V3_BDPV12</stp>
        <stp>XS2618570068 Corp</stp>
        <stp>RTG_MDY_FOREIGN_LT_BANK_DEPOSITS</stp>
        <stp>[1.Weekly Download.xlsm]Coded!R36C12</stp>
        <tr r="L36" s="14"/>
      </tp>
      <tp t="s">
        <v>#N/A N/A</v>
        <stp/>
        <stp>##V3_BDPV12</stp>
        <stp>XS2618570068 Corp</stp>
        <stp>RTG_MDY_FOREIGN_LT_BANK_DEPOSITS</stp>
        <stp>[1.Weekly Download.xlsm]Coded!R24C12</stp>
        <tr r="L24" s="14"/>
      </tp>
      <tp t="s">
        <v>#N/A N/A</v>
        <stp/>
        <stp>##V3_BDPV12</stp>
        <stp>1839176D HK Equity</stp>
        <stp>RTG_SP_LT_FC_ISSUER_CREDIT</stp>
        <stp>[1.Weekly Download.xlsm]Coded!R283C23</stp>
        <tr r="W283" s="14"/>
        <tr r="W283" s="14"/>
      </tp>
      <tp t="s">
        <v>#N/A N/A</v>
        <stp/>
        <stp>##V3_BDPV12</stp>
        <stp>1781100D CH Equity</stp>
        <stp>RTG_SP_LT_FC_ISSUER_CREDIT</stp>
        <stp>[1.Weekly Download.xlsm]Coded!R179C23</stp>
        <tr r="W179" s="14"/>
        <tr r="W179" s="14"/>
      </tp>
      <tp t="s">
        <v>#N/A N/A</v>
        <stp/>
        <stp>##V3_BDPV12</stp>
        <stp>XS2502241412 Corp</stp>
        <stp>RTG_MDY_FOREIGN_LT_BANK_DEPOSITS</stp>
        <stp>[1.Weekly Download.xlsm]Coded!R92C12</stp>
        <tr r="L92" s="14"/>
      </tp>
      <tp t="s">
        <v>#N/A N/A</v>
        <stp/>
        <stp>##V3_BDPV12</stp>
        <stp>1315198D CH Equity</stp>
        <stp>RTG_SP_LT_FC_ISSUER_CREDIT</stp>
        <stp>[1.Weekly Download.xlsm]Coded!R225C23</stp>
        <tr r="W225" s="14"/>
        <tr r="W225" s="14"/>
      </tp>
      <tp t="s">
        <v>#N/A N/A</v>
        <stp/>
        <stp>##V3_BDPV12</stp>
        <stp>XS2597408512 Corp</stp>
        <stp>RTG_MDY_FOREIGN_LT_BANK_DEPOSITS</stp>
        <stp>[1.Weekly Download.xlsm]Coded!R49C12</stp>
        <tr r="L49" s="14"/>
      </tp>
      <tp t="s">
        <v>BBB</v>
        <stp/>
        <stp>##V3_BDPV12</stp>
        <stp>1084178D HK Equity</stp>
        <stp>RTG_SP_LT_FC_ISSUER_CREDIT</stp>
        <stp>[1.Weekly Download.xlsm]Coded!R104C23</stp>
        <tr r="W104" s="14"/>
        <tr r="W104" s="14"/>
        <tr r="W104" s="14"/>
      </tp>
      <tp t="s">
        <v>BBB</v>
        <stp/>
        <stp>##V3_BDPV12</stp>
        <stp>1084178D HK Equity</stp>
        <stp>RTG_SP_LT_FC_ISSUER_CREDIT</stp>
        <stp>[1.Weekly Download.xlsm]Coded!R131C23</stp>
        <tr r="W131" s="14"/>
        <tr r="W131" s="14"/>
        <tr r="W131" s="14"/>
      </tp>
      <tp t="s">
        <v>#N/A N/A</v>
        <stp/>
        <stp>##V3_BDPV12</stp>
        <stp>1312138D CH Equity</stp>
        <stp>RTG_SP_LT_LC_ISSUER_CREDIT</stp>
        <stp>[1.Weekly Download.xlsm]Coded!R207C61</stp>
        <tr r="BI207" s="14"/>
      </tp>
      <tp t="s">
        <v>#N/A N/A</v>
        <stp/>
        <stp>##V3_BDPV12</stp>
        <stp>XS2641625137 Corp</stp>
        <stp>RTG_MDY_FOREIGN_LT_BANK_DEPOSITS</stp>
        <stp>[1.Weekly Download.xlsm]Coded!R30C12</stp>
        <tr r="L30" s="14"/>
      </tp>
      <tp t="s">
        <v>#N/A N/A</v>
        <stp/>
        <stp>##V3_BDPV12</stp>
        <stp>XS2559584888 Corp</stp>
        <stp>RTG_MDY_FOREIGN_LT_BANK_DEPOSITS</stp>
        <stp>[1.Weekly Download.xlsm]Coded!R78C12</stp>
        <tr r="L78" s="14"/>
      </tp>
      <tp t="s">
        <v>BBB</v>
        <stp/>
        <stp>##V3_BDPV12</stp>
        <stp>1084178D HK Equity</stp>
        <stp>RTG_SP_LT_FC_ISSUER_CREDIT</stp>
        <stp>[1.Weekly Download.xlsm]Coded!R282C23</stp>
        <tr r="W282" s="14"/>
        <tr r="W282" s="14"/>
        <tr r="W282" s="14"/>
      </tp>
      <tp t="s">
        <v>State Power Investment Corp Lt</v>
        <stp/>
        <stp>##V3_BDPV12</stp>
        <stp>911294 CompanyID</stp>
        <stp>NAME</stp>
        <stp>[1.Weekly Download.xlsm]Coded!R128C39</stp>
        <tr r="AM128" s="14"/>
        <tr r="AM128" s="14"/>
      </tp>
      <tp t="s">
        <v>State Power Investment Corp Lt</v>
        <stp/>
        <stp>##V3_BDPV12</stp>
        <stp>911294 CompanyID</stp>
        <stp>NAME</stp>
        <stp>[1.Weekly Download.xlsm]Coded!R136C39</stp>
        <tr r="AM136" s="14"/>
        <tr r="AM136" s="14"/>
      </tp>
      <tp t="s">
        <v>China North Industries Group C</v>
        <stp/>
        <stp>##V3_BDPV12</stp>
        <stp>157912 CompanyID</stp>
        <stp>NAME</stp>
        <stp>[1.Weekly Download.xlsm]Coded!R304C39</stp>
        <tr r="AM304" s="14"/>
        <tr r="AM304" s="14"/>
      </tp>
      <tp t="s">
        <v>A+</v>
        <stp/>
        <stp>##V3_BDPV12</stp>
        <stp>US88032XBC74 Corp</stp>
        <stp>RTG_FITCH</stp>
        <stp>[1.Weekly Download.xlsm]Coded!R231C10</stp>
        <tr r="J231" s="14"/>
        <tr r="J231" s="14"/>
      </tp>
      <tp t="s">
        <v>#N/A N/A</v>
        <stp/>
        <stp>##V3_BDPV12</stp>
        <stp>G228021 Corp</stp>
        <stp>RTG_MOODY</stp>
        <stp>[1.Weekly Download.xlsm]Coded!R83C8</stp>
        <tr r="H83" s="14"/>
      </tp>
      <tp t="s">
        <v>#N/A N/A</v>
        <stp/>
        <stp>##V3_BDPV12</stp>
        <stp>G238008 Corp</stp>
        <stp>RTG_MOODY</stp>
        <stp>[1.Weekly Download.xlsm]Coded!R53C8</stp>
        <tr r="H53" s="14"/>
      </tp>
      <tp t="s">
        <v>#N/A N/A</v>
        <stp/>
        <stp>##V3_BDPV12</stp>
        <stp>G228085 Corp</stp>
        <stp>RTG_MOODY</stp>
        <stp>[1.Weekly Download.xlsm]Coded!R73C8</stp>
        <tr r="H73" s="14"/>
      </tp>
      <tp t="s">
        <v>#N/A N/A</v>
        <stp/>
        <stp>##V3_BDPV12</stp>
        <stp>0795591D CH Equity</stp>
        <stp>RTG_MDY_FOREIGN_LT_BANK_DEPOSITS</stp>
        <stp>[1.Weekly Download.xlsm]Coded!R167C60</stp>
        <tr r="BH167" s="14"/>
      </tp>
      <tp t="s">
        <v>#N/A N/A</v>
        <stp/>
        <stp>##V3_BDPV12</stp>
        <stp>1781100D CH Equity</stp>
        <stp>RTG_MDY_FOREIGN_LT_BANK_DEPOSITS</stp>
        <stp>[1.Weekly Download.xlsm]Coded!R179C20</stp>
        <tr r="T179" s="14"/>
        <tr r="T179" s="14"/>
      </tp>
      <tp t="s">
        <v>#N/A N/A</v>
        <stp/>
        <stp>##V3_BDPV12</stp>
        <stp>1611299D CH Equity</stp>
        <stp>RTG_MDY_FOREIGN_LT_BANK_DEPOSITS</stp>
        <stp>[1.Weekly Download.xlsm]Coded!R237C20</stp>
        <tr r="T237" s="14"/>
        <tr r="T237" s="14"/>
      </tp>
      <tp t="s">
        <v>#N/A N/A</v>
        <stp/>
        <stp>##V3_BDPV12</stp>
        <stp>1611299D CH Equity</stp>
        <stp>RTG_MDY_FOREIGN_LT_BANK_DEPOSITS</stp>
        <stp>[1.Weekly Download.xlsm]Coded!R236C20</stp>
        <tr r="T236" s="14"/>
        <tr r="T236" s="14"/>
      </tp>
      <tp t="s">
        <v>#N/A Field Not Applicable</v>
        <stp/>
        <stp>##V3_BDPV12</stp>
        <stp>HK0000954286 Corp</stp>
        <stp>NXT_CALL_DT</stp>
        <stp>[1.Weekly Download.xlsm]Coded!R5C50</stp>
        <tr r="AX5" s="14"/>
      </tp>
      <tp t="s">
        <v>#N/A N/A</v>
        <stp/>
        <stp>##V3_BDPV12</stp>
        <stp>1611299D CH Equity</stp>
        <stp>RTG_MDY_FOREIGN_LT_BANK_DEPOSITS</stp>
        <stp>[1.Weekly Download.xlsm]Coded!R237C60</stp>
        <tr r="BH237" s="14"/>
      </tp>
      <tp t="s">
        <v>#N/A N/A</v>
        <stp/>
        <stp>##V3_BDPV12</stp>
        <stp>1611299D CH Equity</stp>
        <stp>RTG_MDY_FOREIGN_LT_BANK_DEPOSITS</stp>
        <stp>[1.Weekly Download.xlsm]Coded!R236C60</stp>
        <tr r="BH236" s="14"/>
      </tp>
      <tp>
        <v>63</v>
        <stp/>
        <stp>##V3_BDPV12</stp>
        <stp>XS2679063862 Corp</stp>
        <stp>SPREAD_TO_TSY_ISSUE</stp>
        <stp>[1.Weekly Download.xlsm]Coded!R9C26</stp>
        <tr r="Z9" s="14"/>
        <tr r="Z9" s="14"/>
      </tp>
      <tp t="s">
        <v>#N/A N/A</v>
        <stp/>
        <stp>##V3_BDPV12</stp>
        <stp>10639058 CompanyID</stp>
        <stp>RTG_SP_LT_LC_ISSUER_CREDIT</stp>
        <stp>[1.Weekly Download.xlsm]Coded!R212C41</stp>
        <tr r="AO212" s="14"/>
        <tr r="AO212" s="14"/>
      </tp>
      <tp t="s">
        <v>#N/A N/A</v>
        <stp/>
        <stp>##V3_BDPV12</stp>
        <stp>10639058 CompanyID</stp>
        <stp>RTG_SP_LT_LC_ISSUER_CREDIT</stp>
        <stp>[1.Weekly Download.xlsm]Coded!R268C41</stp>
        <tr r="AO268" s="14"/>
        <tr r="AO268" s="14"/>
      </tp>
      <tp t="s">
        <v>CN</v>
        <stp/>
        <stp>##V3_BDPV12</stp>
        <stp>XS2589270953 Corp</stp>
        <stp>CNTRY_ISSUE_ISO</stp>
        <stp>[1.Weekly Download.xlsm]Coded!R62C34</stp>
        <tr r="AH62" s="14"/>
        <tr r="AH62" s="14"/>
      </tp>
      <tp t="s">
        <v>NR</v>
        <stp/>
        <stp>##V3_BDPV12</stp>
        <stp>18709987 CompanyID</stp>
        <stp>RTG_SP_LT_LC_ISSUER_CREDIT</stp>
        <stp>[1.Weekly Download.xlsm]Coded!R291C41</stp>
        <tr r="AO291" s="14"/>
        <tr r="AO291" s="14"/>
        <tr r="AO291" s="14"/>
      </tp>
      <tp t="s">
        <v>601688 CH</v>
        <stp/>
        <stp>##V3_BDPV12</stp>
        <stp>XS2663498314 Corp</stp>
        <stp>ISSUER_PARENT_EQY_TICKER</stp>
        <stp>[1.Weekly Download.xlsm]Coded!R20C58</stp>
        <tr r="BF20" s="14"/>
        <tr r="BF20" s="14"/>
      </tp>
      <tp t="s">
        <v>3988 HK</v>
        <stp/>
        <stp>##V3_BDPV12</stp>
        <stp>XS2677539541 Corp</stp>
        <stp>ISSUER_PARENT_EQY_TICKER</stp>
        <stp>[1.Weekly Download.xlsm]Coded!R11C58</stp>
        <tr r="BF11" s="14"/>
        <tr r="BF11" s="14"/>
      </tp>
      <tp t="s">
        <v>USD</v>
        <stp/>
        <stp>##V3_BDPV12</stp>
        <stp>XS2679063862 Corp</stp>
        <stp>CRNCY</stp>
        <stp>[1.Weekly Download.xlsm]Coded!R9C52</stp>
        <tr r="AZ9" s="14"/>
        <tr r="AZ9" s="14"/>
      </tp>
      <tp t="s">
        <v>#N/A Field Not Applicable</v>
        <stp/>
        <stp>##V3_BDPV12</stp>
        <stp>XS2407007942 Corp</stp>
        <stp>NXT_CALL_DT</stp>
        <stp>[1.Weekly Download.xlsm]Coded!R131C50</stp>
        <tr r="AX131" s="14"/>
      </tp>
      <tp t="s">
        <v>#N/A N/A</v>
        <stp/>
        <stp>##V3_BDPV12</stp>
        <stp>HK0000744695 Corp</stp>
        <stp>RTG_FITCH</stp>
        <stp>[1.Weekly Download.xlsm]Coded!R187C10</stp>
        <tr r="J187" s="14"/>
      </tp>
      <tp t="s">
        <v>#N/A N/A</v>
        <stp/>
        <stp>##V3_BDPV12</stp>
        <stp>XS2407007942 Corp</stp>
        <stp>RTG_FITCH_LT_ISSUER_DEFAULT</stp>
        <stp>[1.Weekly Download.xlsm]Coded!R131C16</stp>
        <tr r="P131" s="14"/>
      </tp>
      <tp t="s">
        <v>BB+</v>
        <stp/>
        <stp>##V3_BDPV12</stp>
        <stp>XS2085545494 Corp</stp>
        <stp>RTG_FITCH</stp>
        <stp>[1.Weekly Download.xlsm]Coded!R308C10</stp>
        <tr r="J308" s="14"/>
        <tr r="J308" s="14"/>
      </tp>
      <tp t="s">
        <v>#N/A N/A</v>
        <stp/>
        <stp>##V3_BDPV12</stp>
        <stp>XS2379487189 Corp</stp>
        <stp>RTG_FITCH</stp>
        <stp>[1.Weekly Download.xlsm]Coded!R159C10</stp>
        <tr r="J159" s="14"/>
      </tp>
      <tp t="s">
        <v>#N/A N/A</v>
        <stp/>
        <stp>##V3_BDPV12</stp>
        <stp>XS2201821340 Corp</stp>
        <stp>RTG_FITCH</stp>
        <stp>[1.Weekly Download.xlsm]Coded!R295C10</stp>
        <tr r="J295" s="14"/>
      </tp>
      <tp t="s">
        <v>WD</v>
        <stp/>
        <stp>##V3_BDPV12</stp>
        <stp>XS2333154867 Corp</stp>
        <stp>RTG_FITCH_LT_ISSUER_DEFAULT</stp>
        <stp>[1.Weekly Download.xlsm]Coded!R216C16</stp>
        <tr r="P216" s="14"/>
        <tr r="P216" s="14"/>
      </tp>
      <tp t="s">
        <v>A</v>
        <stp/>
        <stp>##V3_BDPV12</stp>
        <stp>XS2123955952 Corp</stp>
        <stp>RTG_FITCH_LT_ISSUER_DEFAULT</stp>
        <stp>[1.Weekly Download.xlsm]Coded!R310C16</stp>
        <tr r="P310" s="14"/>
        <tr r="P310" s="14"/>
      </tp>
      <tp t="s">
        <v>A</v>
        <stp/>
        <stp>##V3_BDPV12</stp>
        <stp>XS2123955952 Corp</stp>
        <stp>RTG_FITCH</stp>
        <stp>[1.Weekly Download.xlsm]Coded!R310C10</stp>
        <tr r="J310" s="14"/>
        <tr r="J310" s="14"/>
      </tp>
      <tp t="s">
        <v>#N/A N/A</v>
        <stp/>
        <stp>##V3_BDPV12</stp>
        <stp>XS2228902255 Corp</stp>
        <stp>RTG_FITCH</stp>
        <stp>[1.Weekly Download.xlsm]Coded!R261C10</stp>
        <tr r="J261" s="14"/>
      </tp>
      <tp t="s">
        <v>#N/A N/A</v>
        <stp/>
        <stp>##V3_BDPV12</stp>
        <stp>XS2228902255 Corp</stp>
        <stp>RTG_FITCH</stp>
        <stp>[1.Weekly Download.xlsm]Coded!R249C10</stp>
        <tr r="J249" s="14"/>
      </tp>
      <tp t="s">
        <v>6/11/2023</v>
        <stp/>
        <stp>##V3_BDPV12</stp>
        <stp>XS2333154867 Corp</stp>
        <stp>NXT_CALL_DT</stp>
        <stp>[1.Weekly Download.xlsm]Coded!R216C50</stp>
        <tr r="AX216" s="14"/>
        <tr r="AX216" s="14"/>
        <tr r="AX216" s="14"/>
      </tp>
      <tp t="s">
        <v>#N/A Field Not Applicable</v>
        <stp/>
        <stp>##V3_BDPV12</stp>
        <stp>XS2123955952 Corp</stp>
        <stp>NXT_CALL_DT</stp>
        <stp>[1.Weekly Download.xlsm]Coded!R310C50</stp>
        <tr r="AX310" s="14"/>
      </tp>
      <tp t="s">
        <v>#N/A N/A</v>
        <stp/>
        <stp>##V3_BDPV12</stp>
        <stp>XS2436124205 Corp</stp>
        <stp>RTG_FITCH_LT_ISSUER_DEFAULT</stp>
        <stp>[1.Weekly Download.xlsm]Coded!R115C16</stp>
        <tr r="P115" s="14"/>
      </tp>
      <tp t="s">
        <v>#N/A Field Not Applicable</v>
        <stp/>
        <stp>##V3_BDPV12</stp>
        <stp>XS2144033078 Corp</stp>
        <stp>NXT_CALL_DT</stp>
        <stp>[1.Weekly Download.xlsm]Coded!R300C50</stp>
        <tr r="AX300" s="14"/>
      </tp>
      <tp t="s">
        <v>CHINA CINDA HK HOLDINGS</v>
        <stp/>
        <stp>##V3_BDPV12</stp>
        <stp>G2380130 Corp</stp>
        <stp>GUARANTOR</stp>
        <stp>[1.Weekly Download.xlsm]Coded!R40C5</stp>
        <tr r="E40" s="14"/>
        <tr r="E40" s="14"/>
      </tp>
      <tp t="s">
        <v>#N/A Field Not Applicable</v>
        <stp/>
        <stp>##V3_BDPV12</stp>
        <stp>XS2126415293 Corp</stp>
        <stp>NXT_CALL_DT</stp>
        <stp>[1.Weekly Download.xlsm]Coded!R306C50</stp>
        <tr r="AX306" s="14"/>
      </tp>
      <tp t="s">
        <v>#N/A Field Not Applicable</v>
        <stp/>
        <stp>##V3_BDPV12</stp>
        <stp>XS2206237260 Corp</stp>
        <stp>NXT_CALL_DT</stp>
        <stp>[1.Weekly Download.xlsm]Coded!R293C50</stp>
        <tr r="AX293" s="14"/>
      </tp>
      <tp t="s">
        <v>BBB-</v>
        <stp/>
        <stp>##V3_BDPV12</stp>
        <stp>XS2275587090 Corp</stp>
        <stp>RTG_FITCH</stp>
        <stp>[1.Weekly Download.xlsm]Coded!R258C10</stp>
        <tr r="J258" s="14"/>
        <tr r="J258" s="14"/>
      </tp>
      <tp t="s">
        <v>#N/A N/A</v>
        <stp/>
        <stp>##V3_BDPV12</stp>
        <stp>XS2144033078 Corp</stp>
        <stp>RTG_FITCH_LT_ISSUER_DEFAULT</stp>
        <stp>[1.Weekly Download.xlsm]Coded!R300C16</stp>
        <tr r="P300" s="14"/>
      </tp>
      <tp t="s">
        <v>WD</v>
        <stp/>
        <stp>##V3_BDPV12</stp>
        <stp>XS2126415293 Corp</stp>
        <stp>RTG_FITCH_LT_ISSUER_DEFAULT</stp>
        <stp>[1.Weekly Download.xlsm]Coded!R306C16</stp>
        <tr r="P306" s="14"/>
        <tr r="P306" s="14"/>
      </tp>
      <tp t="s">
        <v>28/10/2026</v>
        <stp/>
        <stp>##V3_BDPV12</stp>
        <stp>XS2436124205 Corp</stp>
        <stp>NXT_CALL_DT</stp>
        <stp>[1.Weekly Download.xlsm]Coded!R115C50</stp>
        <tr r="AX115" s="14"/>
        <tr r="AX115" s="14"/>
        <tr r="AX115" s="14"/>
      </tp>
      <tp t="s">
        <v>#N/A N/A</v>
        <stp/>
        <stp>##V3_BDPV12</stp>
        <stp>XS2206237260 Corp</stp>
        <stp>RTG_FITCH_LT_ISSUER_DEFAULT</stp>
        <stp>[1.Weekly Download.xlsm]Coded!R293C16</stp>
        <tr r="P293" s="14"/>
      </tp>
      <tp t="s">
        <v>BBB</v>
        <stp/>
        <stp>##V3_BDPV12</stp>
        <stp>XS2429785954 Corp</stp>
        <stp>RTG_FITCH_LT_ISSUER_DEFAULT</stp>
        <stp>[1.Weekly Download.xlsm]Coded!R119C16</stp>
        <tr r="P119" s="14"/>
        <tr r="P119" s="14"/>
      </tp>
      <tp t="s">
        <v>BBB-</v>
        <stp/>
        <stp>##V3_BDPV12</stp>
        <stp>XS2361211191 Corp</stp>
        <stp>RTG_FITCH_LT_ISSUER_DEFAULT</stp>
        <stp>[1.Weekly Download.xlsm]Coded!R145C16</stp>
        <tr r="P145" s="14"/>
        <tr r="P145" s="14"/>
      </tp>
      <tp t="s">
        <v>A</v>
        <stp/>
        <stp>##V3_BDPV12</stp>
        <stp>XS2357352702 Corp</stp>
        <stp>RTG_FITCH_LT_ISSUER_DEFAULT</stp>
        <stp>[1.Weekly Download.xlsm]Coded!R189C16</stp>
        <tr r="P189" s="14"/>
        <tr r="P189" s="14"/>
      </tp>
      <tp t="s">
        <v>#N/A N/A</v>
        <stp/>
        <stp>##V3_BDPV12</stp>
        <stp>XS2406547765 Corp</stp>
        <stp>RTG_FITCH_LT_ISSUER_DEFAULT</stp>
        <stp>[1.Weekly Download.xlsm]Coded!R117C16</stp>
        <tr r="P117" s="14"/>
      </tp>
      <tp t="s">
        <v>#N/A N/A</v>
        <stp/>
        <stp>##V3_BDPV12</stp>
        <stp>XS2347623626 Corp</stp>
        <stp>RTG_FITCH_LT_ISSUER_DEFAULT</stp>
        <stp>[1.Weekly Download.xlsm]Coded!R166C16</stp>
        <tr r="P166" s="14"/>
      </tp>
      <tp t="s">
        <v>#N/A Field Not Applicable</v>
        <stp/>
        <stp>##V3_BDPV12</stp>
        <stp>XS2403477099 Corp</stp>
        <stp>NXT_CALL_DT</stp>
        <stp>[1.Weekly Download.xlsm]Coded!R135C50</stp>
        <tr r="AX135" s="14"/>
      </tp>
      <tp t="s">
        <v>#N/A Field Not Applicable</v>
        <stp/>
        <stp>##V3_BDPV12</stp>
        <stp>XS2429785954 Corp</stp>
        <stp>NXT_CALL_DT</stp>
        <stp>[1.Weekly Download.xlsm]Coded!R119C50</stp>
        <tr r="AX119" s="14"/>
      </tp>
      <tp t="s">
        <v>#N/A Field Not Applicable</v>
        <stp/>
        <stp>##V3_BDPV12</stp>
        <stp>XS2361211191 Corp</stp>
        <stp>NXT_CALL_DT</stp>
        <stp>[1.Weekly Download.xlsm]Coded!R145C50</stp>
        <tr r="AX145" s="14"/>
      </tp>
      <tp t="s">
        <v>8/7/2026</v>
        <stp/>
        <stp>##V3_BDPV12</stp>
        <stp>XS2357352702 Corp</stp>
        <stp>NXT_CALL_DT</stp>
        <stp>[1.Weekly Download.xlsm]Coded!R189C50</stp>
        <tr r="AX189" s="14"/>
        <tr r="AX189" s="14"/>
        <tr r="AX189" s="14"/>
      </tp>
      <tp t="s">
        <v>#N/A N/A</v>
        <stp/>
        <stp>##V3_BDPV12</stp>
        <stp>XS2403477099 Corp</stp>
        <stp>RTG_FITCH_LT_ISSUER_DEFAULT</stp>
        <stp>[1.Weekly Download.xlsm]Coded!R135C16</stp>
        <tr r="P135" s="14"/>
      </tp>
      <tp t="s">
        <v>#N/A Field Not Applicable</v>
        <stp/>
        <stp>##V3_BDPV12</stp>
        <stp>XS2347623626 Corp</stp>
        <stp>NXT_CALL_DT</stp>
        <stp>[1.Weekly Download.xlsm]Coded!R166C50</stp>
        <tr r="AX166" s="14"/>
      </tp>
      <tp t="s">
        <v>#N/A Field Not Applicable</v>
        <stp/>
        <stp>##V3_BDPV12</stp>
        <stp>XS2406547765 Corp</stp>
        <stp>NXT_CALL_DT</stp>
        <stp>[1.Weekly Download.xlsm]Coded!R117C50</stp>
        <tr r="AX117" s="14"/>
      </tp>
      <tp t="s">
        <v>#N/A N/A</v>
        <stp/>
        <stp>##V3_BDPV12</stp>
        <stp>XS2379486884 Corp</stp>
        <stp>RTG_FITCH</stp>
        <stp>[1.Weekly Download.xlsm]Coded!R160C10</stp>
        <tr r="J160" s="14"/>
      </tp>
      <tp>
        <v>1.75</v>
        <stp/>
        <stp>##V3_BDPV12</stp>
        <stp>XS2176772031 Corp</stp>
        <stp>CPN</stp>
        <stp>[1.Weekly Download.xlsm]Coded!R299C51</stp>
        <tr r="AY299" s="14"/>
        <tr r="AY299" s="14"/>
      </tp>
      <tp t="s">
        <v>N</v>
        <stp/>
        <stp>##V3_BDPV12</stp>
        <stp>XS2322572459 Corp</stp>
        <stp>GREEN_BOND_LOAN_INDICATOR</stp>
        <stp>[1.Weekly Download.xlsm]Coded!R236C55</stp>
        <tr r="BC236" s="14"/>
        <tr r="BC236" s="14"/>
      </tp>
      <tp t="s">
        <v>N</v>
        <stp/>
        <stp>##V3_BDPV12</stp>
        <stp>XS2403224129 Corp</stp>
        <stp>GREEN_BOND_LOAN_INDICATOR</stp>
        <stp>[1.Weekly Download.xlsm]Coded!R137C55</stp>
        <tr r="BC137" s="14"/>
        <tr r="BC137" s="14"/>
      </tp>
      <tp>
        <v>7.2726600000000019</v>
        <stp/>
        <stp>##V3_BDPV12</stp>
        <stp>XS2176772205 Corp</stp>
        <stp>CPN</stp>
        <stp>[1.Weekly Download.xlsm]Coded!R298C51</stp>
        <tr r="AY298" s="14"/>
        <tr r="AY298" s="14"/>
      </tp>
      <tp t="s">
        <v>Y</v>
        <stp/>
        <stp>##V3_BDPV12</stp>
        <stp>XS2385392936 Corp</stp>
        <stp>GREEN_BOND_LOAN_INDICATOR</stp>
        <stp>[1.Weekly Download.xlsm]Coded!R151C55</stp>
        <tr r="BC151" s="14"/>
        <tr r="BC151" s="14"/>
      </tp>
      <tp>
        <v>2.75</v>
        <stp/>
        <stp>##V3_BDPV12</stp>
        <stp>XS2413634572 Corp</stp>
        <stp>CPN</stp>
        <stp>[1.Weekly Download.xlsm]Coded!R122C51</stp>
        <tr r="AY122" s="14"/>
        <tr r="AY122" s="14"/>
      </tp>
      <tp>
        <v>3</v>
        <stp/>
        <stp>##V3_BDPV12</stp>
        <stp>XS2423517205 Corp</stp>
        <stp>CPN</stp>
        <stp>[1.Weekly Download.xlsm]Coded!R124C51</stp>
        <tr r="AY124" s="14"/>
        <tr r="AY124" s="14"/>
      </tp>
      <tp>
        <v>3</v>
        <stp/>
        <stp>##V3_BDPV12</stp>
        <stp>XS2262783033 Corp</stp>
        <stp>CPN</stp>
        <stp>[1.Weekly Download.xlsm]Coded!R266C51</stp>
        <tr r="AY266" s="14"/>
        <tr r="AY266" s="14"/>
      </tp>
      <tp>
        <v>3.65</v>
        <stp/>
        <stp>##V3_BDPV12</stp>
        <stp>XS2102905168 Corp</stp>
        <stp>CPN</stp>
        <stp>[1.Weekly Download.xlsm]Coded!R314C51</stp>
        <tr r="AY314" s="14"/>
        <tr r="AY314" s="14"/>
      </tp>
      <tp>
        <v>2.9</v>
        <stp/>
        <stp>##V3_BDPV12</stp>
        <stp>XS2456820690 Corp</stp>
        <stp>CPN</stp>
        <stp>[1.Weekly Download.xlsm]Coded!R110C51</stp>
        <tr r="AY110" s="14"/>
        <tr r="AY110" s="14"/>
      </tp>
      <tp>
        <v>1.625</v>
        <stp/>
        <stp>##V3_BDPV12</stp>
        <stp>XS2208275854 Corp</stp>
        <stp>CPN</stp>
        <stp>[1.Weekly Download.xlsm]Coded!R290C51</stp>
        <tr r="AY290" s="14"/>
        <tr r="AY290" s="14"/>
      </tp>
      <tp>
        <v>3.15</v>
        <stp/>
        <stp>##V3_BDPV12</stp>
        <stp>XS2211674143 Corp</stp>
        <stp>CPN</stp>
        <stp>[1.Weekly Download.xlsm]Coded!R284C51</stp>
        <tr r="AY284" s="14"/>
        <tr r="AY284" s="14"/>
      </tp>
      <tp t="s">
        <v>N</v>
        <stp/>
        <stp>##V3_BDPV12</stp>
        <stp>XS2289193810 Corp</stp>
        <stp>GREEN_BOND_LOAN_INDICATOR</stp>
        <stp>[1.Weekly Download.xlsm]Coded!R245C55</stp>
        <tr r="BC245" s="14"/>
        <tr r="BC245" s="14"/>
      </tp>
      <tp>
        <v>1.125</v>
        <stp/>
        <stp>##V3_BDPV12</stp>
        <stp>XS2351320366 Corp</stp>
        <stp>CPN</stp>
        <stp>[1.Weekly Download.xlsm]Coded!R194C51</stp>
        <tr r="AY194" s="14"/>
        <tr r="AY194" s="14"/>
      </tp>
      <tp t="s">
        <v>N</v>
        <stp/>
        <stp>##V3_BDPV12</stp>
        <stp>XS2227193211 Corp</stp>
        <stp>GREEN_BOND_LOAN_INDICATOR</stp>
        <stp>[1.Weekly Download.xlsm]Coded!R279C55</stp>
        <tr r="BC279" s="14"/>
        <tr r="BC279" s="14"/>
      </tp>
      <tp>
        <v>9</v>
        <stp/>
        <stp>##V3_BDPV12</stp>
        <stp>XS2127837909 Corp</stp>
        <stp>CPN</stp>
        <stp>[1.Weekly Download.xlsm]Coded!R285C51</stp>
        <tr r="AY285" s="14"/>
        <tr r="AY285" s="14"/>
      </tp>
      <tp t="s">
        <v>N</v>
        <stp/>
        <stp>##V3_BDPV12</stp>
        <stp>XS2287540053 Corp</stp>
        <stp>GREEN_BOND_LOAN_INDICATOR</stp>
        <stp>[1.Weekly Download.xlsm]Coded!R210C55</stp>
        <tr r="BC210" s="14"/>
        <tr r="BC210" s="14"/>
      </tp>
      <tp t="s">
        <v>N</v>
        <stp/>
        <stp>##V3_BDPV12</stp>
        <stp>XS2271104817 Corp</stp>
        <stp>GREEN_BOND_LOAN_INDICATOR</stp>
        <stp>[1.Weekly Download.xlsm]Coded!R264C55</stp>
        <tr r="BC264" s="14"/>
        <tr r="BC264" s="14"/>
      </tp>
      <tp>
        <v>12.5</v>
        <stp/>
        <stp>##V3_BDPV12</stp>
        <stp>XS2279822683 Corp</stp>
        <stp>CPN</stp>
        <stp>[1.Weekly Download.xlsm]Coded!R256C51</stp>
        <tr r="AY256" s="14"/>
        <tr r="AY256" s="14"/>
      </tp>
      <tp t="s">
        <v>N</v>
        <stp/>
        <stp>##V3_BDPV12</stp>
        <stp>XS2368569252 Corp</stp>
        <stp>GREEN_BOND_LOAN_INDICATOR</stp>
        <stp>[1.Weekly Download.xlsm]Coded!R175C55</stp>
        <tr r="BC175" s="14"/>
        <tr r="BC175" s="14"/>
      </tp>
      <tp t="s">
        <v>N</v>
        <stp/>
        <stp>##V3_BDPV12</stp>
        <stp>XS2123956091 Corp</stp>
        <stp>GREEN_BOND_LOAN_INDICATOR</stp>
        <stp>[1.Weekly Download.xlsm]Coded!R309C55</stp>
        <tr r="BC309" s="14"/>
        <tr r="BC309" s="14"/>
      </tp>
      <tp>
        <v>7</v>
        <stp/>
        <stp>##V3_BDPV12</stp>
        <stp>XS2368463779 Corp</stp>
        <stp>CPN</stp>
        <stp>[1.Weekly Download.xlsm]Coded!R177C51</stp>
        <tr r="AY177" s="14"/>
        <tr r="AY177" s="14"/>
      </tp>
      <tp t="s">
        <v>Y</v>
        <stp/>
        <stp>##V3_BDPV12</stp>
        <stp>XS2110675860 Corp</stp>
        <stp>GREEN_BOND_LOAN_INDICATOR</stp>
        <stp>[1.Weekly Download.xlsm]Coded!R312C55</stp>
        <tr r="BC312" s="14"/>
        <tr r="BC312" s="14"/>
      </tp>
      <tp t="s">
        <v>N</v>
        <stp/>
        <stp>##V3_BDPV12</stp>
        <stp>XS2339960093 Corp</stp>
        <stp>GREEN_BOND_LOAN_INDICATOR</stp>
        <stp>[1.Weekly Download.xlsm]Coded!R212C55</stp>
        <tr r="BC212" s="14"/>
        <tr r="BC212" s="14"/>
      </tp>
      <tp t="s">
        <v>N</v>
        <stp/>
        <stp>##V3_BDPV12</stp>
        <stp>XS2455963590 Corp</stp>
        <stp>GREEN_BOND_LOAN_INDICATOR</stp>
        <stp>[1.Weekly Download.xlsm]Coded!R109C55</stp>
        <tr r="BC109" s="14"/>
        <tr r="BC109" s="14"/>
      </tp>
      <tp t="s">
        <v>N</v>
        <stp/>
        <stp>##V3_BDPV12</stp>
        <stp>XS2266935993 Corp</stp>
        <stp>GREEN_BOND_LOAN_INDICATOR</stp>
        <stp>[1.Weekly Download.xlsm]Coded!R169C55</stp>
        <tr r="BC169" s="14"/>
        <tr r="BC169" s="14"/>
      </tp>
      <tp t="s">
        <v>N</v>
        <stp/>
        <stp>##V3_BDPV12</stp>
        <stp>XS2460522555 Corp</stp>
        <stp>GREEN_BOND_LOAN_INDICATOR</stp>
        <stp>[1.Weekly Download.xlsm]Coded!R108C55</stp>
        <tr r="BC108" s="14"/>
        <tr r="BC108" s="14"/>
      </tp>
      <tp t="s">
        <v>N</v>
        <stp/>
        <stp>##V3_BDPV12</stp>
        <stp>XS2201821183 Corp</stp>
        <stp>GREEN_BOND_LOAN_INDICATOR</stp>
        <stp>[1.Weekly Download.xlsm]Coded!R294C55</stp>
        <tr r="BC294" s="14"/>
        <tr r="BC294" s="14"/>
      </tp>
      <tp t="s">
        <v>N</v>
        <stp/>
        <stp>##V3_BDPV12</stp>
        <stp>XS2291799778 Corp</stp>
        <stp>GREEN_BOND_LOAN_INDICATOR</stp>
        <stp>[1.Weekly Download.xlsm]Coded!R250C55</stp>
        <tr r="BC250" s="14"/>
        <tr r="BC250" s="14"/>
      </tp>
      <tp t="s">
        <v>N</v>
        <stp/>
        <stp>##V3_BDPV12</stp>
        <stp>XS2346845584 Corp</stp>
        <stp>GREEN_BOND_LOAN_INDICATOR</stp>
        <stp>[1.Weekly Download.xlsm]Coded!R202C55</stp>
        <tr r="BC202" s="14"/>
        <tr r="BC202" s="14"/>
      </tp>
      <tp t="s">
        <v>N</v>
        <stp/>
        <stp>##V3_BDPV12</stp>
        <stp>XS2279822683 Corp</stp>
        <stp>GREEN_BOND_LOAN_INDICATOR</stp>
        <stp>[1.Weekly Download.xlsm]Coded!R256C55</stp>
        <tr r="BC256" s="14"/>
        <tr r="BC256" s="14"/>
      </tp>
      <tp t="s">
        <v>BBB+</v>
        <stp/>
        <stp>##V3_BDPV12</stp>
        <stp>WLKTIZ HK Equity</stp>
        <stp>RTG_SP_LT_FC_ISSUER_CREDIT</stp>
        <stp>[1.Weekly Download.xlsm]Coded!R21C23</stp>
        <tr r="W21" s="14"/>
        <tr r="W21" s="14"/>
        <tr r="W21" s="14"/>
      </tp>
      <tp t="s">
        <v>BBB+</v>
        <stp/>
        <stp>##V3_BDPV12</stp>
        <stp>WLKTIZ HK Equity</stp>
        <stp>RTG_SP_LT_FC_ISSUER_CREDIT</stp>
        <stp>[1.Weekly Download.xlsm]Coded!R40C23</stp>
        <tr r="W40" s="14"/>
        <tr r="W40" s="14"/>
        <tr r="W40" s="14"/>
      </tp>
      <tp t="s">
        <v>N</v>
        <stp/>
        <stp>##V3_BDPV12</stp>
        <stp>HK0000939428 Corp</stp>
        <stp>GREEN_BOND_LOAN_INDICATOR</stp>
        <stp>[1.Weekly Download.xlsm]Coded!R26C55</stp>
        <tr r="BC26" s="14"/>
        <tr r="BC26" s="14"/>
      </tp>
      <tp t="s">
        <v>#N/A N/A</v>
        <stp/>
        <stp>##V3_BDPV12</stp>
        <stp>XS2658712752 Corp</stp>
        <stp>RTG_FITCH</stp>
        <stp>[1.Weekly Download.xlsm]Coded!R17C10</stp>
        <tr r="J17" s="14"/>
      </tp>
      <tp t="s">
        <v>BBB-</v>
        <stp/>
        <stp>##V3_BDPV12</stp>
        <stp>XS2527143833 Corp</stp>
        <stp>RTG_FITCH</stp>
        <stp>[1.Weekly Download.xlsm]Coded!R86C10</stp>
        <tr r="J86" s="14"/>
        <tr r="J86" s="14"/>
      </tp>
      <tp t="s">
        <v>#N/A N/A</v>
        <stp/>
        <stp>##V3_BDPV12</stp>
        <stp>XS2668376747 Corp</stp>
        <stp>RTG_FITCH</stp>
        <stp>[1.Weekly Download.xlsm]Coded!R16C10</stp>
        <tr r="J16" s="14"/>
      </tp>
      <tp t="s">
        <v>正商实业</v>
        <stp/>
        <stp>##V3_BDPV12</stp>
        <stp>185 HK Equity</stp>
        <stp>ISSUER</stp>
        <stp>[1.Weekly Download.xlsm]Coded!R146C37</stp>
        <tr r="AK146" s="14"/>
        <tr r="AK146" s="14"/>
      </tp>
      <tp t="s">
        <v>正商实业</v>
        <stp/>
        <stp>##V3_BDPV12</stp>
        <stp>185 HK Equity</stp>
        <stp>ISSUER</stp>
        <stp>[1.Weekly Download.xlsm]Coded!R153C37</stp>
        <tr r="AK153" s="14"/>
        <tr r="AK153" s="14"/>
      </tp>
      <tp t="s">
        <v>绿地香港</v>
        <stp/>
        <stp>##V3_BDPV12</stp>
        <stp>337 HK Equity</stp>
        <stp>ISSUER</stp>
        <stp>[1.Weekly Download.xlsm]Coded!R205C37</stp>
        <tr r="AK205" s="14"/>
        <tr r="AK205" s="14"/>
      </tp>
      <tp t="s">
        <v>中国光大控股</v>
        <stp/>
        <stp>##V3_BDPV12</stp>
        <stp>165 HK Equity</stp>
        <stp>ISSUER</stp>
        <stp>[1.Weekly Download.xlsm]Coded!R272C37</stp>
        <tr r="AK272" s="14"/>
        <tr r="AK272" s="14"/>
      </tp>
      <tp t="s">
        <v>合生创展集团</v>
        <stp/>
        <stp>##V3_BDPV12</stp>
        <stp>754 HK Equity</stp>
        <stp>ISSUER</stp>
        <stp>[1.Weekly Download.xlsm]Coded!R215C37</stp>
        <tr r="AK215" s="14"/>
        <tr r="AK215" s="14"/>
      </tp>
      <tp t="s">
        <v>腾讯控股</v>
        <stp/>
        <stp>##V3_BDPV12</stp>
        <stp>700 HK Equity</stp>
        <stp>ISSUER</stp>
        <stp>[1.Weekly Download.xlsm]Coded!R228C37</stp>
        <tr r="AK228" s="14"/>
        <tr r="AK228" s="14"/>
      </tp>
      <tp t="s">
        <v>腾讯控股</v>
        <stp/>
        <stp>##V3_BDPV12</stp>
        <stp>700 HK Equity</stp>
        <stp>ISSUER</stp>
        <stp>[1.Weekly Download.xlsm]Coded!R229C37</stp>
        <tr r="AK229" s="14"/>
        <tr r="AK229" s="14"/>
      </tp>
      <tp t="s">
        <v>腾讯控股</v>
        <stp/>
        <stp>##V3_BDPV12</stp>
        <stp>700 HK Equity</stp>
        <stp>ISSUER</stp>
        <stp>[1.Weekly Download.xlsm]Coded!R230C37</stp>
        <tr r="AK230" s="14"/>
        <tr r="AK230" s="14"/>
      </tp>
      <tp t="s">
        <v>腾讯控股</v>
        <stp/>
        <stp>##V3_BDPV12</stp>
        <stp>700 HK Equity</stp>
        <stp>ISSUER</stp>
        <stp>[1.Weekly Download.xlsm]Coded!R231C37</stp>
        <tr r="AK231" s="14"/>
        <tr r="AK231" s="14"/>
      </tp>
      <tp t="s">
        <v>合生创展集团</v>
        <stp/>
        <stp>##V3_BDPV12</stp>
        <stp>754 HK Equity</stp>
        <stp>ISSUER</stp>
        <stp>[1.Weekly Download.xlsm]Coded!R193C37</stp>
        <tr r="AK193" s="14"/>
        <tr r="AK193" s="14"/>
      </tp>
      <tp t="s">
        <v>合生创展集团</v>
        <stp/>
        <stp>##V3_BDPV12</stp>
        <stp>754 HK Equity</stp>
        <stp>ISSUER</stp>
        <stp>[1.Weekly Download.xlsm]Coded!R176C37</stp>
        <tr r="AK176" s="14"/>
        <tr r="AK176" s="14"/>
      </tp>
      <tp t="s">
        <v>世茂集团控股有限公司</v>
        <stp/>
        <stp>##V3_BDPV12</stp>
        <stp>813 HK Equity</stp>
        <stp>ISSUER</stp>
        <stp>[1.Weekly Download.xlsm]Coded!R151C37</stp>
        <tr r="AK151" s="14"/>
        <tr r="AK151" s="14"/>
      </tp>
      <tp t="s">
        <v>世茂集团控股有限公司</v>
        <stp/>
        <stp>##V3_BDPV12</stp>
        <stp>813 HK Equity</stp>
        <stp>ISSUER</stp>
        <stp>[1.Weekly Download.xlsm]Coded!R150C37</stp>
        <tr r="AK150" s="14"/>
        <tr r="AK150" s="14"/>
      </tp>
      <tp t="s">
        <v>中国水务</v>
        <stp/>
        <stp>##V3_BDPV12</stp>
        <stp>855 HK Equity</stp>
        <stp>ISSUER</stp>
        <stp>[1.Weekly Download.xlsm]Coded!R118C37</stp>
        <tr r="AK118" s="14"/>
        <tr r="AK118" s="14"/>
      </tp>
      <tp t="s">
        <v>旭辉控股集团</v>
        <stp/>
        <stp>##V3_BDPV12</stp>
        <stp>884 HK Equity</stp>
        <stp>ISSUER</stp>
        <stp>[1.Weekly Download.xlsm]Coded!R219C37</stp>
        <tr r="AK219" s="14"/>
        <tr r="AK219" s="14"/>
      </tp>
      <tp t="s">
        <v>旭辉控股集团</v>
        <stp/>
        <stp>##V3_BDPV12</stp>
        <stp>884 HK Equity</stp>
        <stp>ISSUER</stp>
        <stp>[1.Weekly Download.xlsm]Coded!R220C37</stp>
        <tr r="AK220" s="14"/>
        <tr r="AK220" s="14"/>
      </tp>
      <tp t="s">
        <v>中国水务</v>
        <stp/>
        <stp>##V3_BDPV12</stp>
        <stp>855 HK Equity</stp>
        <stp>ISSUER</stp>
        <stp>[1.Weekly Download.xlsm]Coded!R217C37</stp>
        <tr r="AK217" s="14"/>
        <tr r="AK217" s="14"/>
      </tp>
      <tp t="s">
        <v>西证国际证券</v>
        <stp/>
        <stp>##V3_BDPV12</stp>
        <stp>812 HK Equity</stp>
        <stp>ISSUER</stp>
        <stp>[1.Weekly Download.xlsm]Coded!R245C37</stp>
        <tr r="AK245" s="14"/>
        <tr r="AK245" s="14"/>
      </tp>
      <tp t="s">
        <v>HZCCIZ CH</v>
        <stp/>
        <stp>##V3_BDPV12</stp>
        <stp>XS2206849460 Corp</stp>
        <stp>GUARANTOR_EQY_TICKER</stp>
        <stp>[1.Weekly Download.xlsm]Coded!R289C18</stp>
        <tr r="R289" s="14"/>
        <tr r="R289" s="14"/>
        <tr r="R289" s="14"/>
        <tr r="R289" s="14"/>
      </tp>
      <tp t="s">
        <v>1319444D CH</v>
        <stp/>
        <stp>##V3_BDPV12</stp>
        <stp>XS2179326371 Corp</stp>
        <stp>ISSUER_EQUITY_TICKER</stp>
        <stp>[1.Weekly Download.xlsm]Coded!R303C37</stp>
        <tr r="AK303" s="14"/>
        <tr r="AK303" s="14"/>
      </tp>
      <tp t="s">
        <v>1319444D CH</v>
        <stp/>
        <stp>##V3_BDPV12</stp>
        <stp>XS2179326371 Corp</stp>
        <stp>ISSUER_EQUITY_TICKER</stp>
        <stp>[1.Weekly Download.xlsm]Coded!R303C35</stp>
        <tr r="AI303" s="14"/>
      </tp>
      <tp t="s">
        <v>#N/A Field Not Applicable</v>
        <stp/>
        <stp>##V3_BDPV12</stp>
        <stp>XS2201821340 Corp</stp>
        <stp>GUARANTOR_EQY_TICKER</stp>
        <stp>[1.Weekly Download.xlsm]Coded!R295C18</stp>
        <tr r="R295" s="14"/>
        <tr r="R295" s="14"/>
        <tr r="R295" s="14"/>
      </tp>
      <tp t="s">
        <v>#N/A N/A</v>
        <stp/>
        <stp>##V3_BDPV12</stp>
        <stp>XS2634238526 Corp</stp>
        <stp>FIXED_REOFFER_SPRD_TO_GOVT_BENCH</stp>
        <stp>[1.Weekly Download.xlsm]Coded!R31C27</stp>
        <tr r="AA31" s="14"/>
      </tp>
      <tp t="s">
        <v>#N/A N/A</v>
        <stp/>
        <stp>##V3_BDPV12</stp>
        <stp>XS2634238526 Corp</stp>
        <stp>FIXED_REOFFER_SPRD_TO_GOVT_BENCH</stp>
        <stp>[1.Weekly Download.xlsm]Coded!R32C27</stp>
        <tr r="AA32" s="14"/>
      </tp>
      <tp t="s">
        <v>165 HK</v>
        <stp/>
        <stp>##V3_BDPV12</stp>
        <stp>XS2213048965 Corp</stp>
        <stp>ISSUER_EQUITY_TICKER</stp>
        <stp>[1.Weekly Download.xlsm]Coded!R272C35</stp>
        <tr r="AI272" s="14"/>
        <tr r="AI272" s="14"/>
      </tp>
      <tp t="s">
        <v>165 HK</v>
        <stp/>
        <stp>##V3_BDPV12</stp>
        <stp>XS2213048965 Corp</stp>
        <stp>ISSUER_EQUITY_TICKER</stp>
        <stp>[1.Weekly Download.xlsm]Coded!R272C37</stp>
        <tr r="AK272" s="14"/>
        <tr r="AK272" s="14"/>
      </tp>
      <tp t="s">
        <v>2883 HK</v>
        <stp/>
        <stp>##V3_BDPV12</stp>
        <stp>XS2180875234 Corp</stp>
        <stp>GUARANTOR_EQY_TICKER</stp>
        <stp>[1.Weekly Download.xlsm]Coded!R301C18</stp>
        <tr r="R301" s="14"/>
        <tr r="R301" s="14"/>
        <tr r="R301" s="14"/>
        <tr r="R301" s="14"/>
      </tp>
      <tp>
        <v>57</v>
        <stp/>
        <stp>##V3_BDPV12</stp>
        <stp>XS2526839092 Corp</stp>
        <stp>FIXED_REOFFER_SPRD_TO_GOVT_BENCH</stp>
        <stp>[1.Weekly Download.xlsm]Coded!R61C27</stp>
        <tr r="AA61" s="14"/>
        <tr r="AA61" s="14"/>
      </tp>
      <tp t="s">
        <v>1614947D CH</v>
        <stp/>
        <stp>##V3_BDPV12</stp>
        <stp>XS2274835631 Corp</stp>
        <stp>GUARANTOR_EQY_TICKER</stp>
        <stp>[1.Weekly Download.xlsm]Coded!R255C18</stp>
        <tr r="R255" s="14"/>
        <tr r="R255" s="14"/>
        <tr r="R255" s="14"/>
        <tr r="R255" s="14"/>
      </tp>
      <tp t="s">
        <v>#N/A Field Not Applicable</v>
        <stp/>
        <stp>##V3_BDPV12</stp>
        <stp>XS2346930428 Corp</stp>
        <stp>GUARANTOR_EQY_TICKER</stp>
        <stp>[1.Weekly Download.xlsm]Coded!R205C18</stp>
        <tr r="R205" s="14"/>
        <tr r="R205" s="14"/>
        <tr r="R205" s="14"/>
      </tp>
      <tp t="s">
        <v>HKBZ HK</v>
        <stp/>
        <stp>##V3_BDPV12</stp>
        <stp>XS2368569252 Corp</stp>
        <stp>ISSUER_EQUITY_TICKER</stp>
        <stp>[1.Weekly Download.xlsm]Coded!R175C35</stp>
        <tr r="AI175" s="14"/>
      </tp>
      <tp t="s">
        <v>HKBZ HK</v>
        <stp/>
        <stp>##V3_BDPV12</stp>
        <stp>XS2368569252 Corp</stp>
        <stp>ISSUER_EQUITY_TICKER</stp>
        <stp>[1.Weekly Download.xlsm]Coded!R175C37</stp>
        <tr r="AK175" s="14"/>
        <tr r="AK175" s="14"/>
      </tp>
      <tp t="s">
        <v>1003733D CH</v>
        <stp/>
        <stp>##V3_BDPV12</stp>
        <stp>XS2471903331 Corp</stp>
        <stp>GUARANTOR_EQY_TICKER</stp>
        <stp>[1.Weekly Download.xlsm]Coded!R100C18</stp>
        <tr r="R100" s="14"/>
        <tr r="R100" s="14"/>
        <tr r="R100" s="14"/>
        <tr r="R100" s="14"/>
      </tp>
      <tp t="s">
        <v>#N/A N/A</v>
        <stp/>
        <stp>##V3_BDPV12</stp>
        <stp>XS2320779213 Corp</stp>
        <stp>GUARANTOR_EQY_TICKER</stp>
        <stp>[1.Weekly Download.xlsm]Coded!R217C18</stp>
        <tr r="R217" s="14"/>
        <tr r="R217" s="14"/>
        <tr r="R217" s="14"/>
      </tp>
      <tp t="s">
        <v>FYCCIZ CH</v>
        <stp/>
        <stp>##V3_BDPV12</stp>
        <stp>XS2344625632 Corp</stp>
        <stp>GUARANTOR_EQY_TICKER</stp>
        <stp>[1.Weekly Download.xlsm]Coded!R191C18</stp>
        <tr r="R191" s="14"/>
        <tr r="R191" s="14"/>
        <tr r="R191" s="14"/>
        <tr r="R191" s="14"/>
      </tp>
      <tp t="s">
        <v>#N/A Field Not Applicable</v>
        <stp/>
        <stp>##V3_BDPV12</stp>
        <stp>XS2397254579 Corp</stp>
        <stp>GUARANTOR_EQY_TICKER</stp>
        <stp>[1.Weekly Download.xlsm]Coded!R138C18</stp>
        <tr r="R138" s="14"/>
        <tr r="R138" s="14"/>
        <tr r="R138" s="14"/>
      </tp>
      <tp t="s">
        <v>#N/A Field Not Applicable</v>
        <stp/>
        <stp>##V3_BDPV12</stp>
        <stp>XS2351320366 Corp</stp>
        <stp>GUARANTOR_EQY_TICKER</stp>
        <stp>[1.Weekly Download.xlsm]Coded!R194C18</stp>
        <tr r="R194" s="14"/>
        <tr r="R194" s="14"/>
        <tr r="R194" s="14"/>
      </tp>
      <tp t="s">
        <v>1571823D HK</v>
        <stp/>
        <stp>##V3_BDPV12</stp>
        <stp>XS2123955952 Corp</stp>
        <stp>ISSUER_EQUITY_TICKER</stp>
        <stp>[1.Weekly Download.xlsm]Coded!R310C37</stp>
        <tr r="AK310" s="14"/>
        <tr r="AK310" s="14"/>
      </tp>
      <tp t="s">
        <v>1571823D HK</v>
        <stp/>
        <stp>##V3_BDPV12</stp>
        <stp>XS2123955952 Corp</stp>
        <stp>ISSUER_EQUITY_TICKER</stp>
        <stp>[1.Weekly Download.xlsm]Coded!R310C35</stp>
        <tr r="AI310" s="14"/>
      </tp>
      <tp t="s">
        <v>3328 HK</v>
        <stp/>
        <stp>##V3_BDPV12</stp>
        <stp>XS2238561281 Corp</stp>
        <stp>ISSUER_EQUITY_TICKER</stp>
        <stp>[1.Weekly Download.xlsm]Coded!R269C37</stp>
        <tr r="AK269" s="14"/>
        <tr r="AK269" s="14"/>
      </tp>
      <tp t="s">
        <v>3328 HK</v>
        <stp/>
        <stp>##V3_BDPV12</stp>
        <stp>XS2238561281 Corp</stp>
        <stp>ISSUER_EQUITY_TICKER</stp>
        <stp>[1.Weekly Download.xlsm]Coded!R269C35</stp>
        <tr r="AI269" s="14"/>
        <tr r="AI269" s="14"/>
      </tp>
      <tp t="s">
        <v>#N/A Field Not Applicable</v>
        <stp/>
        <stp>##V3_BDPV12</stp>
        <stp>XS2385392779 Corp</stp>
        <stp>GUARANTOR_EQY_TICKER</stp>
        <stp>[1.Weekly Download.xlsm]Coded!R150C18</stp>
        <tr r="R150" s="14"/>
        <tr r="R150" s="14"/>
        <tr r="R150" s="14"/>
      </tp>
      <tp t="s">
        <v>1947889D HK</v>
        <stp/>
        <stp>##V3_BDPV12</stp>
        <stp>XS2418777285 Corp</stp>
        <stp>ISSUER_EQUITY_TICKER</stp>
        <stp>[1.Weekly Download.xlsm]Coded!R126C35</stp>
        <tr r="AI126" s="14"/>
      </tp>
      <tp t="s">
        <v>1947889D HK</v>
        <stp/>
        <stp>##V3_BDPV12</stp>
        <stp>XS2418777285 Corp</stp>
        <stp>ISSUER_EQUITY_TICKER</stp>
        <stp>[1.Weekly Download.xlsm]Coded!R126C37</stp>
        <tr r="AK126" s="14"/>
        <tr r="AK126" s="14"/>
      </tp>
      <tp t="s">
        <v>1784411D VI</v>
        <stp/>
        <stp>##V3_BDPV12</stp>
        <stp>XS2228902255 Corp</stp>
        <stp>ISSUER_EQUITY_TICKER</stp>
        <stp>[1.Weekly Download.xlsm]Coded!R261C35</stp>
        <tr r="AI261" s="14"/>
      </tp>
      <tp t="s">
        <v>1784411D VI</v>
        <stp/>
        <stp>##V3_BDPV12</stp>
        <stp>XS2228902255 Corp</stp>
        <stp>ISSUER_EQUITY_TICKER</stp>
        <stp>[1.Weekly Download.xlsm]Coded!R249C37</stp>
        <tr r="AK249" s="14"/>
        <tr r="AK249" s="14"/>
      </tp>
      <tp t="s">
        <v>1784411D VI</v>
        <stp/>
        <stp>##V3_BDPV12</stp>
        <stp>XS2228902255 Corp</stp>
        <stp>ISSUER_EQUITY_TICKER</stp>
        <stp>[1.Weekly Download.xlsm]Coded!R261C37</stp>
        <tr r="AK261" s="14"/>
        <tr r="AK261" s="14"/>
      </tp>
      <tp t="s">
        <v>1784411D VI</v>
        <stp/>
        <stp>##V3_BDPV12</stp>
        <stp>XS2228902255 Corp</stp>
        <stp>ISSUER_EQUITY_TICKER</stp>
        <stp>[1.Weekly Download.xlsm]Coded!R249C35</stp>
        <tr r="AI249" s="14"/>
      </tp>
      <tp t="s">
        <v>#N/A N/A</v>
        <stp/>
        <stp>##V3_BDPV12</stp>
        <stp>XS2334068645 Corp</stp>
        <stp>GUARANTOR_EQY_TICKER</stp>
        <stp>[1.Weekly Download.xlsm]Coded!R224C18</stp>
        <tr r="R224" s="14"/>
        <tr r="R224" s="14"/>
        <tr r="R224" s="14"/>
      </tp>
      <tp t="s">
        <v>#N/A Field Not Applicable</v>
        <stp/>
        <stp>##V3_BDPV12</stp>
        <stp>XS2262783033 Corp</stp>
        <stp>GUARANTOR_EQY_TICKER</stp>
        <stp>[1.Weekly Download.xlsm]Coded!R266C18</stp>
        <tr r="R266" s="14"/>
        <tr r="R266" s="14"/>
        <tr r="R266" s="14"/>
      </tp>
      <tp t="s">
        <v>#N/A N/A</v>
        <stp/>
        <stp>##V3_BDPV12</stp>
        <stp>XS2320779213 Corp</stp>
        <stp>GUARANTOR_EQY_TICKER</stp>
        <stp>[1.Weekly Download.xlsm]Coded!R118C18</stp>
        <tr r="R118" s="14"/>
        <tr r="R118" s="14"/>
        <tr r="R118" s="14"/>
      </tp>
      <tp t="s">
        <v>#N/A N/A</v>
        <stp/>
        <stp>##V3_BDPV12</stp>
        <stp>XS2247412518 Corp</stp>
        <stp>GUARANTOR_EQY_TICKER</stp>
        <stp>[1.Weekly Download.xlsm]Coded!R271C18</stp>
        <tr r="R271" s="14"/>
        <tr r="R271" s="14"/>
        <tr r="R271" s="14"/>
      </tp>
      <tp t="s">
        <v>1256399D HK</v>
        <stp/>
        <stp>##V3_BDPV12</stp>
        <stp>XS2102904864 Corp</stp>
        <stp>ISSUER_EQUITY_TICKER</stp>
        <stp>[1.Weekly Download.xlsm]Coded!R313C35</stp>
        <tr r="AI313" s="14"/>
      </tp>
      <tp t="s">
        <v>1256399D HK</v>
        <stp/>
        <stp>##V3_BDPV12</stp>
        <stp>XS2102904864 Corp</stp>
        <stp>ISSUER_EQUITY_TICKER</stp>
        <stp>[1.Weekly Download.xlsm]Coded!R313C37</stp>
        <tr r="AK313" s="14"/>
        <tr r="AK313" s="14"/>
      </tp>
      <tp t="s">
        <v>3877 HK</v>
        <stp/>
        <stp>##V3_BDPV12</stp>
        <stp>XS2115047735 Corp</stp>
        <stp>GUARANTOR_EQY_TICKER</stp>
        <stp>[1.Weekly Download.xlsm]Coded!R318C18</stp>
        <tr r="R318" s="14"/>
        <tr r="R318" s="14"/>
        <tr r="R318" s="14"/>
        <tr r="R318" s="14"/>
      </tp>
      <tp t="s">
        <v>1724420D CH</v>
        <stp/>
        <stp>##V3_BDPV12</stp>
        <stp>XS2288886216 Corp</stp>
        <stp>ISSUER_EQUITY_TICKER</stp>
        <stp>[1.Weekly Download.xlsm]Coded!R233C37</stp>
        <tr r="AK233" s="14"/>
        <tr r="AK233" s="14"/>
      </tp>
      <tp t="s">
        <v>1724420D CH</v>
        <stp/>
        <stp>##V3_BDPV12</stp>
        <stp>XS2288886216 Corp</stp>
        <stp>ISSUER_EQUITY_TICKER</stp>
        <stp>[1.Weekly Download.xlsm]Coded!R233C35</stp>
        <tr r="AI233" s="14"/>
      </tp>
      <tp t="s">
        <v>#N/A N/A</v>
        <stp/>
        <stp>##V3_BDPV12</stp>
        <stp>XS2499222771 Corp</stp>
        <stp>FIXED_REOFFER_SPRD_TO_GOVT_BENCH</stp>
        <stp>[1.Weekly Download.xlsm]Coded!R95C27</stp>
        <tr r="AA95" s="14"/>
      </tp>
      <tp t="s">
        <v>#N/A N/A</v>
        <stp/>
        <stp>##V3_BDPV12</stp>
        <stp>CCBZ HK Equity</stp>
        <stp>RTG_MDY_ISSUER</stp>
        <stp>[1.Weekly Download.xlsm]Coded!R144C19</stp>
        <tr r="S144" s="14"/>
        <tr r="S144" s="14"/>
      </tp>
      <tp t="s">
        <v>1839176D HK</v>
        <stp/>
        <stp>##V3_BDPV12</stp>
        <stp>XS2203111120 Corp</stp>
        <stp>GUARANTOR_EQY_TICKER</stp>
        <stp>[1.Weekly Download.xlsm]Coded!R283C18</stp>
        <tr r="R283" s="14"/>
        <tr r="R283" s="14"/>
        <tr r="R283" s="14"/>
        <tr r="R283" s="14"/>
      </tp>
      <tp t="s">
        <v>#N/A Field Not Applicable</v>
        <stp/>
        <stp>##V3_BDPV12</stp>
        <stp>XS2403224129 Corp</stp>
        <stp>GUARANTOR_EQY_TICKER</stp>
        <stp>[1.Weekly Download.xlsm]Coded!R137C18</stp>
        <tr r="R137" s="14"/>
        <tr r="R137" s="14"/>
        <tr r="R137" s="14"/>
      </tp>
      <tp t="s">
        <v>1554791D CH</v>
        <stp/>
        <stp>##V3_BDPV12</stp>
        <stp>XS2203986927 Corp</stp>
        <stp>ISSUER_EQUITY_TICKER</stp>
        <stp>[1.Weekly Download.xlsm]Coded!R223C37</stp>
        <tr r="AK223" s="14"/>
        <tr r="AK223" s="14"/>
      </tp>
      <tp t="s">
        <v>1554791D CH</v>
        <stp/>
        <stp>##V3_BDPV12</stp>
        <stp>XS2203986927 Corp</stp>
        <stp>ISSUER_EQUITY_TICKER</stp>
        <stp>[1.Weekly Download.xlsm]Coded!R223C35</stp>
        <tr r="AI223" s="14"/>
      </tp>
      <tp t="s">
        <v>601377 CH</v>
        <stp/>
        <stp>##V3_BDPV12</stp>
        <stp>XS2270463255 Corp</stp>
        <stp>GUARANTOR_EQY_TICKER</stp>
        <stp>[1.Weekly Download.xlsm]Coded!R247C18</stp>
        <tr r="R247" s="14"/>
        <tr r="R247" s="14"/>
        <tr r="R247" s="14"/>
        <tr r="R247" s="14"/>
      </tp>
      <tp t="s">
        <v>0489737D CH</v>
        <stp/>
        <stp>##V3_BDPV12</stp>
        <stp>XS2127824592 Corp</stp>
        <stp>GUARANTOR_EQY_TICKER</stp>
        <stp>[1.Weekly Download.xlsm]Coded!R277C18</stp>
        <tr r="R277" s="14"/>
        <tr r="R277" s="14"/>
        <tr r="R277" s="14"/>
        <tr r="R277" s="14"/>
      </tp>
      <tp t="s">
        <v>#N/A Field Not Applicable</v>
        <stp/>
        <stp>##V3_BDPV12</stp>
        <stp>XS2243890196 Corp</stp>
        <stp>GUARANTOR_EQY_TICKER</stp>
        <stp>[1.Weekly Download.xlsm]Coded!R273C18</stp>
        <tr r="R273" s="14"/>
        <tr r="R273" s="14"/>
        <tr r="R273" s="14"/>
      </tp>
      <tp t="s">
        <v>#N/A N/A</v>
        <stp/>
        <stp>##V3_BDPV12</stp>
        <stp>1397212D CH Equity</stp>
        <stp>RTG_SP_LT_FC_ISSUER_CREDIT</stp>
        <stp>[1.Weekly Download.xlsm]Coded!R300C23</stp>
        <tr r="W300" s="14"/>
        <tr r="W300" s="14"/>
      </tp>
      <tp t="s">
        <v>A2</v>
        <stp/>
        <stp>##V3_BDPV12</stp>
        <stp>CPIZ CH Equity</stp>
        <stp>RTG_MDY_ISSUER</stp>
        <stp>[1.Weekly Download.xlsm]Coded!R128C59</stp>
        <tr r="BG128" s="14"/>
        <tr r="BG128" s="14"/>
      </tp>
      <tp t="s">
        <v>A2</v>
        <stp/>
        <stp>##V3_BDPV12</stp>
        <stp>CPIZ CH Equity</stp>
        <stp>RTG_MDY_ISSUER</stp>
        <stp>[1.Weekly Download.xlsm]Coded!R136C59</stp>
        <tr r="BG136" s="14"/>
        <tr r="BG136" s="14"/>
      </tp>
      <tp t="s">
        <v>#N/A N/A</v>
        <stp/>
        <stp>##V3_BDPV12</stp>
        <stp>0620396D CH Equity</stp>
        <stp>RTG_SP_LT_LC_ISSUER_CREDIT</stp>
        <stp>[1.Weekly Download.xlsm]Coded!R209C61</stp>
        <tr r="BI209" s="14"/>
      </tp>
      <tp t="s">
        <v>#N/A N/A</v>
        <stp/>
        <stp>##V3_BDPV12</stp>
        <stp>0620396D CH Equity</stp>
        <stp>RTG_SP_LT_LC_ISSUER_CREDIT</stp>
        <stp>[1.Weekly Download.xlsm]Coded!R210C61</stp>
        <tr r="BI210" s="14"/>
      </tp>
      <tp t="s">
        <v>#N/A N/A</v>
        <stp/>
        <stp>##V3_BDPV12</stp>
        <stp>1611299D CH Equity</stp>
        <stp>RTG_SP_LT_LC_ISSUER_CREDIT</stp>
        <stp>[1.Weekly Download.xlsm]Coded!R236C61</stp>
        <tr r="BI236" s="14"/>
      </tp>
      <tp t="s">
        <v>#N/A N/A</v>
        <stp/>
        <stp>##V3_BDPV12</stp>
        <stp>1611299D CH Equity</stp>
        <stp>RTG_SP_LT_LC_ISSUER_CREDIT</stp>
        <stp>[1.Weekly Download.xlsm]Coded!R237C61</stp>
        <tr r="BI237" s="14"/>
      </tp>
      <tp t="s">
        <v>BBB</v>
        <stp/>
        <stp>##V3_BDPV12</stp>
        <stp>1277211D CH Equity</stp>
        <stp>RTG_SP_LT_FC_ISSUER_CREDIT</stp>
        <stp>[1.Weekly Download.xlsm]Coded!R181C23</stp>
        <tr r="W181" s="14"/>
        <tr r="W181" s="14"/>
        <tr r="W181" s="14"/>
      </tp>
      <tp t="s">
        <v>A2</v>
        <stp/>
        <stp>##V3_BDPV12</stp>
        <stp>CPIZ CH Equity</stp>
        <stp>RTG_MDY_ISSUER</stp>
        <stp>[1.Weekly Download.xlsm]Coded!R290C59</stp>
        <tr r="BG290" s="14"/>
        <tr r="BG290" s="14"/>
      </tp>
      <tp t="s">
        <v>#N/A N/A</v>
        <stp/>
        <stp>##V3_BDPV12</stp>
        <stp>XS2502812857 Corp</stp>
        <stp>RTG_MDY_FOREIGN_LT_BANK_DEPOSITS</stp>
        <stp>[1.Weekly Download.xlsm]Coded!R89C12</stp>
        <tr r="L89" s="14"/>
      </tp>
      <tp t="s">
        <v>#N/A N/A</v>
        <stp/>
        <stp>##V3_BDPV12</stp>
        <stp>1274279D CH Equity</stp>
        <stp>RTG_SP_LT_FC_ISSUER_CREDIT</stp>
        <stp>[1.Weekly Download.xlsm]Coded!R284C23</stp>
        <tr r="W284" s="14"/>
        <tr r="W284" s="14"/>
      </tp>
      <tp t="s">
        <v>#N/A N/A</v>
        <stp/>
        <stp>##V3_BDPV12</stp>
        <stp>1711233D CH Equity</stp>
        <stp>RTG_SP_LT_FC_ISSUER_CREDIT</stp>
        <stp>[1.Weekly Download.xlsm]Coded!R257C23</stp>
        <tr r="W257" s="14"/>
        <tr r="W257" s="14"/>
      </tp>
      <tp t="s">
        <v>#N/A N/A</v>
        <stp/>
        <stp>##V3_BDPV12</stp>
        <stp>1274279D CH Equity</stp>
        <stp>RTG_SP_LT_FC_ISSUER_CREDIT</stp>
        <stp>[1.Weekly Download.xlsm]Coded!R316C23</stp>
        <tr r="W316" s="14"/>
        <tr r="W316" s="14"/>
      </tp>
      <tp t="s">
        <v>A2</v>
        <stp/>
        <stp>##V3_BDPV12</stp>
        <stp>CPIZ CH Equity</stp>
        <stp>RTG_MDY_ISSUER</stp>
        <stp>[1.Weekly Download.xlsm]Coded!R290C19</stp>
        <tr r="S290" s="14"/>
        <tr r="S290" s="14"/>
        <tr r="S290" s="14"/>
      </tp>
      <tp t="s">
        <v>#N/A N/A</v>
        <stp/>
        <stp>##V3_BDPV12</stp>
        <stp>1274279D CH Equity</stp>
        <stp>RTG_SP_LT_LC_ISSUER_CREDIT</stp>
        <stp>[1.Weekly Download.xlsm]Coded!R284C61</stp>
        <tr r="BI284" s="14"/>
      </tp>
      <tp t="s">
        <v>#N/A N/A</v>
        <stp/>
        <stp>##V3_BDPV12</stp>
        <stp>1274279D CH Equity</stp>
        <stp>RTG_SP_LT_LC_ISSUER_CREDIT</stp>
        <stp>[1.Weekly Download.xlsm]Coded!R316C61</stp>
        <tr r="BI316" s="14"/>
      </tp>
      <tp t="s">
        <v>#N/A N/A</v>
        <stp/>
        <stp>##V3_BDPV12</stp>
        <stp>XS2652417788 Corp</stp>
        <stp>RTG_MDY_FOREIGN_LT_BANK_DEPOSITS</stp>
        <stp>[1.Weekly Download.xlsm]Coded!R22C12</stp>
        <tr r="L22" s="14"/>
      </tp>
      <tp t="s">
        <v>A-</v>
        <stp/>
        <stp>##V3_BDPV12</stp>
        <stp>1361230D HK Equity</stp>
        <stp>RTG_SP_LT_FC_ISSUER_CREDIT</stp>
        <stp>[1.Weekly Download.xlsm]Coded!R160C23</stp>
        <tr r="W160" s="14"/>
        <tr r="W160" s="14"/>
        <tr r="W160" s="14"/>
      </tp>
      <tp t="s">
        <v>A-</v>
        <stp/>
        <stp>##V3_BDPV12</stp>
        <stp>1361230D HK Equity</stp>
        <stp>RTG_SP_LT_FC_ISSUER_CREDIT</stp>
        <stp>[1.Weekly Download.xlsm]Coded!R159C23</stp>
        <tr r="W159" s="14"/>
        <tr r="W159" s="14"/>
        <tr r="W159" s="14"/>
      </tp>
      <tp t="s">
        <v>#N/A N/A</v>
        <stp/>
        <stp>##V3_BDPV12</stp>
        <stp>1611299D CH Equity</stp>
        <stp>RTG_SP_LT_FC_ISSUER_CREDIT</stp>
        <stp>[1.Weekly Download.xlsm]Coded!R236C23</stp>
        <tr r="W236" s="14"/>
        <tr r="W236" s="14"/>
      </tp>
      <tp t="s">
        <v>#N/A N/A</v>
        <stp/>
        <stp>##V3_BDPV12</stp>
        <stp>1611299D CH Equity</stp>
        <stp>RTG_SP_LT_FC_ISSUER_CREDIT</stp>
        <stp>[1.Weekly Download.xlsm]Coded!R237C23</stp>
        <tr r="W237" s="14"/>
        <tr r="W237" s="14"/>
      </tp>
      <tp t="s">
        <v>Nanyang Commercial Bank Ltd</v>
        <stp/>
        <stp>##V3_BDPV12</stp>
        <stp>330602 CompanyID</stp>
        <stp>NAME</stp>
        <stp>[1.Weekly Download.xlsm]Coded!R154C46</stp>
        <tr r="AT154" s="14"/>
      </tp>
      <tp t="s">
        <v>BBB</v>
        <stp/>
        <stp>##V3_BDPV12</stp>
        <stp>1277211D CH Equity</stp>
        <stp>RTG_SP_LT_LC_ISSUER_CREDIT</stp>
        <stp>[1.Weekly Download.xlsm]Coded!R181C61</stp>
        <tr r="BI181" s="14"/>
        <tr r="BI181" s="14"/>
      </tp>
      <tp t="s">
        <v>#N/A N/A</v>
        <stp/>
        <stp>##V3_BDPV12</stp>
        <stp>1397212D CH Equity</stp>
        <stp>RTG_SP_LT_LC_ISSUER_CREDIT</stp>
        <stp>[1.Weekly Download.xlsm]Coded!R300C61</stp>
        <tr r="BI300" s="14"/>
      </tp>
      <tp t="s">
        <v>#N/A Field Not Applicable</v>
        <stp/>
        <stp>##V3_BDPV12</stp>
        <stp>XS2671498447 Corp</stp>
        <stp>NXT_CALL_DT</stp>
        <stp>[1.Weekly Download.xlsm]Coded!R4C50</stp>
        <tr r="AX4" s="14"/>
      </tp>
      <tp t="s">
        <v>#N/A N/A</v>
        <stp/>
        <stp>##V3_BDPV12</stp>
        <stp>0623979D CH Equity</stp>
        <stp>RTG_MDY_FOREIGN_LT_BANK_DEPOSITS</stp>
        <stp>[1.Weekly Download.xlsm]Coded!R234C20</stp>
        <tr r="T234" s="14"/>
        <tr r="T234" s="14"/>
      </tp>
      <tp t="s">
        <v>#N/A N/A</v>
        <stp/>
        <stp>##V3_BDPV12</stp>
        <stp>0623979D CH Equity</stp>
        <stp>RTG_MDY_FOREIGN_LT_BANK_DEPOSITS</stp>
        <stp>[1.Weekly Download.xlsm]Coded!R274C20</stp>
        <tr r="T274" s="14"/>
        <tr r="T274" s="14"/>
      </tp>
      <tp t="s">
        <v>#N/A N/A</v>
        <stp/>
        <stp>##V3_BDPV12</stp>
        <stp>G228014 Corp</stp>
        <stp>RTG_MOODY</stp>
        <stp>[1.Weekly Download.xlsm]Coded!R90C8</stp>
        <tr r="H90" s="14"/>
      </tp>
      <tp t="s">
        <v>#N/A N/A</v>
        <stp/>
        <stp>##V3_BDPV12</stp>
        <stp>G238096 Corp</stp>
        <stp>RTG_MOODY</stp>
        <stp>[1.Weekly Download.xlsm]Coded!R50C8</stp>
        <tr r="H50" s="14"/>
      </tp>
      <tp t="s">
        <v>#N/A N/A</v>
        <stp/>
        <stp>##V3_BDPV12</stp>
        <stp>1397212D CH Equity</stp>
        <stp>RTG_MDY_FOREIGN_LT_BANK_DEPOSITS</stp>
        <stp>[1.Weekly Download.xlsm]Coded!R300C60</stp>
        <tr r="BH300" s="14"/>
      </tp>
      <tp t="s">
        <v>#N/A N/A</v>
        <stp/>
        <stp>##V3_BDPV12</stp>
        <stp>1332538D CH Equity</stp>
        <stp>RTG_MDY_FOREIGN_LT_BANK_DEPOSITS</stp>
        <stp>[1.Weekly Download.xlsm]Coded!R226C20</stp>
        <tr r="T226" s="14"/>
        <tr r="T226" s="14"/>
      </tp>
      <tp t="s">
        <v>VG</v>
        <stp/>
        <stp>##V3_BDPV12</stp>
        <stp>HK0000921020 Corp</stp>
        <stp>CNTRY_ISSUE_ISO</stp>
        <stp>[1.Weekly Download.xlsm]Coded!R43C34</stp>
        <tr r="AH43" s="14"/>
        <tr r="AH43" s="14"/>
      </tp>
      <tp t="s">
        <v>#N/A N/A</v>
        <stp/>
        <stp>##V3_BDPV12</stp>
        <stp>0794492D CH Equity</stp>
        <stp>RTG_MDY_FOREIGN_LT_BANK_DEPOSITS</stp>
        <stp>[1.Weekly Download.xlsm]Coded!R168C20</stp>
        <tr r="T168" s="14"/>
        <tr r="T168" s="14"/>
      </tp>
      <tp t="s">
        <v>#N/A N/A</v>
        <stp/>
        <stp>##V3_BDPV12</stp>
        <stp>0794492D CH Equity</stp>
        <stp>RTG_MDY_FOREIGN_LT_BANK_DEPOSITS</stp>
        <stp>[1.Weekly Download.xlsm]Coded!R158C20</stp>
        <tr r="T158" s="14"/>
        <tr r="T158" s="14"/>
      </tp>
      <tp t="s">
        <v>#N/A N/A</v>
        <stp/>
        <stp>##V3_BDPV12</stp>
        <stp>1397212D CH Equity</stp>
        <stp>RTG_MDY_FOREIGN_LT_BANK_DEPOSITS</stp>
        <stp>[1.Weekly Download.xlsm]Coded!R300C20</stp>
        <tr r="T300" s="14"/>
        <tr r="T300" s="14"/>
      </tp>
    </main>
    <main first="bofaddin.rtdserver">
      <tp t="s">
        <v>#N/A N/A</v>
        <stp/>
        <stp>BDS|19972834476385086</stp>
        <tr r="AS110" s="14"/>
        <tr r="AS110" s="14"/>
      </tp>
    </main>
    <main first="bloomberg.rtd">
      <tp t="s">
        <v>1083977D CH</v>
        <stp/>
        <stp>##V3_BDPV12</stp>
        <stp>XS2648499007 Corp</stp>
        <stp>ISSUER_PARENT_EQY_TICKER</stp>
        <stp>[1.Weekly Download.xlsm]Coded!R23C58</stp>
        <tr r="BF23" s="14"/>
        <tr r="BF23" s="14"/>
      </tp>
      <tp t="s">
        <v>CN</v>
        <stp/>
        <stp>##V3_BDPV12</stp>
        <stp>XS2599011116 Corp</stp>
        <stp>CNTRY_ISSUE_ISO</stp>
        <stp>[1.Weekly Download.xlsm]Coded!R51C34</stp>
        <tr r="AH51" s="14"/>
        <tr r="AH51" s="14"/>
      </tp>
      <tp t="s">
        <v>#N/A N/A</v>
        <stp/>
        <stp>##V3_BDPV12</stp>
        <stp>XS2549299480 Corp</stp>
        <stp>ISSUER_PARENT_EQY_TICKER</stp>
        <stp>[1.Weekly Download.xlsm]Coded!R80C58</stp>
        <tr r="BF80" s="14"/>
      </tp>
      <tp t="s">
        <v>VG</v>
        <stp/>
        <stp>##V3_BDPV12</stp>
        <stp>XS2541678780 Corp</stp>
        <stp>CNTRY_ISSUE_ISO</stp>
        <stp>[1.Weekly Download.xlsm]Coded!R84C34</stp>
        <tr r="AH84" s="14"/>
        <tr r="AH84" s="14"/>
      </tp>
      <tp t="s">
        <v>NR</v>
        <stp/>
        <stp>##V3_BDPV12</stp>
        <stp>20989511 CompanyID</stp>
        <stp>RTG_SP_LT_LC_ISSUER_CREDIT</stp>
        <stp>[1.Weekly Download.xlsm]Coded!R224C41</stp>
        <tr r="AO224" s="14"/>
        <tr r="AO224" s="14"/>
        <tr r="AO224" s="14"/>
      </tp>
      <tp t="s">
        <v>#N/A N/A</v>
        <stp/>
        <stp>##V3_BDPV12</stp>
        <stp>XS2540489338 Corp</stp>
        <stp>ISSUER_PARENT_EQY_TICKER</stp>
        <stp>[1.Weekly Download.xlsm]Coded!R65C58</stp>
        <tr r="BF65" s="14"/>
      </tp>
      <tp t="s">
        <v>CN</v>
        <stp/>
        <stp>##V3_BDPV12</stp>
        <stp>XS2527143833 Corp</stp>
        <stp>CNTRY_ISSUE_ISO</stp>
        <stp>[1.Weekly Download.xlsm]Coded!R86C34</stp>
        <tr r="AH86" s="14"/>
        <tr r="AH86" s="14"/>
      </tp>
      <tp t="s">
        <v>YSAOCZ CH</v>
        <stp/>
        <stp>##V3_BDPV12</stp>
        <stp>XS2656498313 Corp</stp>
        <stp>ISSUER_PARENT_EQY_TICKER</stp>
        <stp>[1.Weekly Download.xlsm]Coded!R19C58</stp>
        <tr r="BF19" s="14"/>
        <tr r="BF19" s="14"/>
      </tp>
      <tp t="s">
        <v>#N/A Field Not Applicable</v>
        <stp/>
        <stp>##V3_BDPV12</stp>
        <stp>XS2447542874 Corp</stp>
        <stp>NXT_CALL_DT</stp>
        <stp>[1.Weekly Download.xlsm]Coded!R112C50</stp>
        <tr r="AX112" s="14"/>
      </tp>
      <tp t="s">
        <v>NR</v>
        <stp/>
        <stp>##V3_BDPV12</stp>
        <stp>XS2293903840 Corp</stp>
        <stp>RTG_FITCH</stp>
        <stp>[1.Weekly Download.xlsm]Coded!R254C10</stp>
        <tr r="J254" s="14"/>
        <tr r="J254" s="14"/>
      </tp>
      <tp t="s">
        <v>#N/A N/A</v>
        <stp/>
        <stp>##V3_BDPV12</stp>
        <stp>XS2126415293 Corp</stp>
        <stp>RTG_FITCH</stp>
        <stp>[1.Weekly Download.xlsm]Coded!R306C10</stp>
        <tr r="J306" s="14"/>
      </tp>
      <tp t="s">
        <v>#N/A N/A</v>
        <stp/>
        <stp>##V3_BDPV12</stp>
        <stp>XS2125422290 Corp</stp>
        <stp>RTG_FITCH</stp>
        <stp>[1.Weekly Download.xlsm]Coded!R311C10</stp>
        <tr r="J311" s="14"/>
      </tp>
      <tp t="s">
        <v>#N/A N/A</v>
        <stp/>
        <stp>##V3_BDPV12</stp>
        <stp>XS2447542874 Corp</stp>
        <stp>RTG_FITCH_LT_ISSUER_DEFAULT</stp>
        <stp>[1.Weekly Download.xlsm]Coded!R112C16</stp>
        <tr r="P112" s="14"/>
      </tp>
      <tp t="s">
        <v>#N/A N/A</v>
        <stp/>
        <stp>##V3_BDPV12</stp>
        <stp>XS2340538680 Corp</stp>
        <stp>RTG_FITCH</stp>
        <stp>[1.Weekly Download.xlsm]Coded!R213C10</stp>
        <tr r="J213" s="14"/>
      </tp>
      <tp t="s">
        <v>BBB</v>
        <stp/>
        <stp>##V3_BDPV12</stp>
        <stp>XS2379456895 Corp</stp>
        <stp>RTG_FITCH</stp>
        <stp>[1.Weekly Download.xlsm]Coded!R158C10</stp>
        <tr r="J158" s="14"/>
        <tr r="J158" s="14"/>
      </tp>
      <tp t="s">
        <v>A+</v>
        <stp/>
        <stp>##V3_BDPV12</stp>
        <stp>XS2327841057 Corp</stp>
        <stp>RTG_FITCH</stp>
        <stp>[1.Weekly Download.xlsm]Coded!R207C10</stp>
        <tr r="J207" s="14"/>
        <tr r="J207" s="14"/>
      </tp>
      <tp t="s">
        <v>A+</v>
        <stp/>
        <stp>##V3_BDPV12</stp>
        <stp>XS2422522685 Corp</stp>
        <stp>RTG_FITCH</stp>
        <stp>[1.Weekly Download.xlsm]Coded!R120C10</stp>
        <tr r="J120" s="14"/>
        <tr r="J120" s="14"/>
      </tp>
      <tp t="s">
        <v>#N/A Field Not Applicable</v>
        <stp/>
        <stp>##V3_BDPV12</stp>
        <stp>XS2418777285 Corp</stp>
        <stp>NXT_CALL_DT</stp>
        <stp>[1.Weekly Download.xlsm]Coded!R126C50</stp>
        <tr r="AX126" s="14"/>
      </tp>
      <tp t="s">
        <v>#N/A N/A</v>
        <stp/>
        <stp>##V3_BDPV12</stp>
        <stp>XS2203986927 Corp</stp>
        <stp>RTG_FITCH_LT_ISSUER_DEFAULT</stp>
        <stp>[1.Weekly Download.xlsm]Coded!R223C16</stp>
        <tr r="P223" s="14"/>
      </tp>
      <tp t="s">
        <v>#N/A Field Not Applicable</v>
        <stp/>
        <stp>##V3_BDPV12</stp>
        <stp>XS2422384946 Corp</stp>
        <stp>NXT_CALL_DT</stp>
        <stp>[1.Weekly Download.xlsm]Coded!R121C50</stp>
        <tr r="AX121" s="14"/>
      </tp>
      <tp t="s">
        <v>#N/A N/A</v>
        <stp/>
        <stp>##V3_BDPV12</stp>
        <stp>XS2278537787 Corp</stp>
        <stp>RTG_FITCH</stp>
        <stp>[1.Weekly Download.xlsm]Coded!R239C10</stp>
        <tr r="J239" s="14"/>
      </tp>
      <tp t="s">
        <v>#N/A N/A</v>
        <stp/>
        <stp>##V3_BDPV12</stp>
        <stp>XS2418777285 Corp</stp>
        <stp>RTG_FITCH_LT_ISSUER_DEFAULT</stp>
        <stp>[1.Weekly Download.xlsm]Coded!R126C16</stp>
        <tr r="P126" s="14"/>
      </tp>
      <tp t="s">
        <v>#N/A N/A</v>
        <stp/>
        <stp>##V3_BDPV12</stp>
        <stp>XS2223574380 Corp</stp>
        <stp>RTG_FITCH</stp>
        <stp>[1.Weekly Download.xlsm]Coded!R281C10</stp>
        <tr r="J281" s="14"/>
      </tp>
      <tp t="s">
        <v>BB+</v>
        <stp/>
        <stp>##V3_BDPV12</stp>
        <stp>XS2238561281 Corp</stp>
        <stp>RTG_FITCH</stp>
        <stp>[1.Weekly Download.xlsm]Coded!R269C10</stp>
        <tr r="J269" s="14"/>
        <tr r="J269" s="14"/>
      </tp>
      <tp t="s">
        <v>#N/A N/A</v>
        <stp/>
        <stp>##V3_BDPV12</stp>
        <stp>XS2422384946 Corp</stp>
        <stp>RTG_FITCH_LT_ISSUER_DEFAULT</stp>
        <stp>[1.Weekly Download.xlsm]Coded!R121C16</stp>
        <tr r="P121" s="14"/>
      </tp>
      <tp t="s">
        <v>6/11/2023</v>
        <stp/>
        <stp>##V3_BDPV12</stp>
        <stp>XS2203986927 Corp</stp>
        <stp>NXT_CALL_DT</stp>
        <stp>[1.Weekly Download.xlsm]Coded!R223C50</stp>
        <tr r="AX223" s="14"/>
        <tr r="AX223" s="14"/>
        <tr r="AX223" s="14"/>
      </tp>
      <tp t="s">
        <v>#N/A N/A</v>
        <stp/>
        <stp>##V3_BDPV12</stp>
        <stp>XS2112787499 Corp</stp>
        <stp>RTG_FITCH_LT_ISSUER_DEFAULT</stp>
        <stp>[1.Weekly Download.xlsm]Coded!R315C16</stp>
        <tr r="P315" s="14"/>
      </tp>
      <tp t="s">
        <v>#N/A N/A</v>
        <stp/>
        <stp>##V3_BDPV12</stp>
        <stp>XS2314627089 Corp</stp>
        <stp>RTG_FITCH_LT_ISSUER_DEFAULT</stp>
        <stp>[1.Weekly Download.xlsm]Coded!R174C16</stp>
        <tr r="P174" s="14"/>
      </tp>
      <tp t="s">
        <v>#N/A N/A</v>
        <stp/>
        <stp>##V3_BDPV12</stp>
        <stp>XS2447552089 Corp</stp>
        <stp>RTG_FITCH</stp>
        <stp>[1.Weekly Download.xlsm]Coded!R101C10</stp>
        <tr r="J101" s="14"/>
      </tp>
      <tp t="s">
        <v>#N/A N/A</v>
        <stp/>
        <stp>##V3_BDPV12</stp>
        <stp>XS2114327302 Corp</stp>
        <stp>RTG_FITCH_LT_ISSUER_DEFAULT</stp>
        <stp>[1.Weekly Download.xlsm]Coded!R316C16</stp>
        <tr r="P316" s="14"/>
      </tp>
      <tp t="s">
        <v>#N/A N/A</v>
        <stp/>
        <stp>##V3_BDPV12</stp>
        <stp>XS2330495651 Corp</stp>
        <stp>RTG_FITCH_LT_ISSUER_DEFAULT</stp>
        <stp>[1.Weekly Download.xlsm]Coded!R225C16</stp>
        <tr r="P225" s="14"/>
      </tp>
      <tp t="s">
        <v>#N/A Field Not Applicable</v>
        <stp/>
        <stp>##V3_BDPV12</stp>
        <stp>XS2447552089 Corp</stp>
        <stp>NXT_CALL_DT</stp>
        <stp>[1.Weekly Download.xlsm]Coded!R101C50</stp>
        <tr r="AX101" s="14"/>
      </tp>
      <tp t="s">
        <v>#N/A N/A</v>
        <stp/>
        <stp>##V3_BDPV12</stp>
        <stp>XS2342908949 Corp</stp>
        <stp>RTG_FITCH</stp>
        <stp>[1.Weekly Download.xlsm]Coded!R220C10</stp>
        <tr r="J220" s="14"/>
      </tp>
      <tp t="s">
        <v>#N/A Field Not Applicable</v>
        <stp/>
        <stp>##V3_BDPV12</stp>
        <stp>XS2112787499 Corp</stp>
        <stp>NXT_CALL_DT</stp>
        <stp>[1.Weekly Download.xlsm]Coded!R315C50</stp>
        <tr r="AX315" s="14"/>
      </tp>
      <tp t="s">
        <v>#N/A Field Not Applicable</v>
        <stp/>
        <stp>##V3_BDPV12</stp>
        <stp>XS2314627089 Corp</stp>
        <stp>NXT_CALL_DT</stp>
        <stp>[1.Weekly Download.xlsm]Coded!R174C50</stp>
        <tr r="AX174" s="14"/>
      </tp>
      <tp t="s">
        <v>#N/A N/A</v>
        <stp/>
        <stp>##V3_BDPV12</stp>
        <stp>XS2314498093 Corp</stp>
        <stp>RTG_FITCH</stp>
        <stp>[1.Weekly Download.xlsm]Coded!R267C10</stp>
        <tr r="J267" s="14"/>
      </tp>
      <tp t="s">
        <v>BBB+</v>
        <stp/>
        <stp>##V3_BDPV12</stp>
        <stp>XS2403477099 Corp</stp>
        <stp>RTG_FITCH</stp>
        <stp>[1.Weekly Download.xlsm]Coded!R135C10</stp>
        <tr r="J135" s="14"/>
        <tr r="J135" s="14"/>
      </tp>
      <tp t="s">
        <v>#N/A N/A</v>
        <stp/>
        <stp>##V3_BDPV12</stp>
        <stp>XS2447552089 Corp</stp>
        <stp>RTG_FITCH_LT_ISSUER_DEFAULT</stp>
        <stp>[1.Weekly Download.xlsm]Coded!R101C16</stp>
        <tr r="P101" s="14"/>
      </tp>
      <tp t="s">
        <v>#N/A Field Not Applicable</v>
        <stp/>
        <stp>##V3_BDPV12</stp>
        <stp>XS2330495651 Corp</stp>
        <stp>NXT_CALL_DT</stp>
        <stp>[1.Weekly Download.xlsm]Coded!R225C50</stp>
        <tr r="AX225" s="14"/>
      </tp>
      <tp t="s">
        <v>#N/A Field Not Applicable</v>
        <stp/>
        <stp>##V3_BDPV12</stp>
        <stp>XS2114327302 Corp</stp>
        <stp>NXT_CALL_DT</stp>
        <stp>[1.Weekly Download.xlsm]Coded!R316C50</stp>
        <tr r="AX316" s="14"/>
      </tp>
      <tp t="s">
        <v>#N/A N/A</v>
        <stp/>
        <stp>##V3_BDPV12</stp>
        <stp>XS2342499592 Corp</stp>
        <stp>RTG_FITCH</stp>
        <stp>[1.Weekly Download.xlsm]Coded!R219C10</stp>
        <tr r="J219" s="14"/>
      </tp>
      <tp t="s">
        <v>BBB-</v>
        <stp/>
        <stp>##V3_BDPV12</stp>
        <stp>XS2320304376 Corp</stp>
        <stp>RTG_FITCH_LT_ISSUER_DEFAULT</stp>
        <stp>[1.Weekly Download.xlsm]Coded!R208C16</stp>
        <tr r="P208" s="14"/>
        <tr r="P208" s="14"/>
      </tp>
      <tp t="s">
        <v>#N/A N/A</v>
        <stp/>
        <stp>##V3_BDPV12</stp>
        <stp>XS2115047735 Corp</stp>
        <stp>RTG_FITCH_LT_ISSUER_DEFAULT</stp>
        <stp>[1.Weekly Download.xlsm]Coded!R318C16</stp>
        <tr r="P318" s="14"/>
      </tp>
      <tp t="s">
        <v>#N/A N/A</v>
        <stp/>
        <stp>##V3_BDPV12</stp>
        <stp>XS2361280162 Corp</stp>
        <stp>RTG_FITCH_LT_ISSUER_DEFAULT</stp>
        <stp>[1.Weekly Download.xlsm]Coded!R179C16</stp>
        <tr r="P179" s="14"/>
      </tp>
      <tp t="s">
        <v>BBB+</v>
        <stp/>
        <stp>##V3_BDPV12</stp>
        <stp>XS2455963590 Corp</stp>
        <stp>RTG_FITCH_LT_ISSUER_DEFAULT</stp>
        <stp>[1.Weekly Download.xlsm]Coded!R109C16</stp>
        <tr r="P109" s="14"/>
        <tr r="P109" s="14"/>
      </tp>
      <tp t="s">
        <v>A</v>
        <stp/>
        <stp>##V3_BDPV12</stp>
        <stp>XS2455213590 Corp</stp>
        <stp>RTG_FITCH_LT_ISSUER_DEFAULT</stp>
        <stp>[1.Weekly Download.xlsm]Coded!R111C16</stp>
        <tr r="P111" s="14"/>
        <tr r="P111" s="14"/>
      </tp>
      <tp t="s">
        <v>#N/A N/A</v>
        <stp/>
        <stp>##V3_BDPV12</stp>
        <stp>XS2374621493 Corp</stp>
        <stp>RTG_FITCH_LT_ISSUER_DEFAULT</stp>
        <stp>[1.Weekly Download.xlsm]Coded!R163C16</stp>
        <tr r="P163" s="14"/>
      </tp>
      <tp t="s">
        <v>#N/A N/A</v>
        <stp/>
        <stp>##V3_BDPV12</stp>
        <stp>XS2344842575 Corp</stp>
        <stp>RTG_FITCH_LT_ISSUER_DEFAULT</stp>
        <stp>[1.Weekly Download.xlsm]Coded!R195C16</stp>
        <tr r="P195" s="14"/>
      </tp>
      <tp t="s">
        <v>#N/A N/A</v>
        <stp/>
        <stp>##V3_BDPV12</stp>
        <stp>XS2127824592 Corp</stp>
        <stp>RTG_FITCH_LT_ISSUER_DEFAULT</stp>
        <stp>[1.Weekly Download.xlsm]Coded!R277C16</stp>
        <tr r="P277" s="14"/>
      </tp>
      <tp t="s">
        <v>WD</v>
        <stp/>
        <stp>##V3_BDPV12</stp>
        <stp>XS2247412518 Corp</stp>
        <stp>RTG_FITCH_LT_ISSUER_DEFAULT</stp>
        <stp>[1.Weekly Download.xlsm]Coded!R271C16</stp>
        <tr r="P271" s="14"/>
        <tr r="P271" s="14"/>
      </tp>
      <tp t="s">
        <v>#N/A Field Not Applicable</v>
        <stp/>
        <stp>##V3_BDPV12</stp>
        <stp>XS2223574380 Corp</stp>
        <stp>NXT_CALL_DT</stp>
        <stp>[1.Weekly Download.xlsm]Coded!R281C50</stp>
        <tr r="AX281" s="14"/>
      </tp>
      <tp t="s">
        <v>#N/A Field Not Applicable</v>
        <stp/>
        <stp>##V3_BDPV12</stp>
        <stp>XS2364590716 Corp</stp>
        <stp>NXT_CALL_DT</stp>
        <stp>[1.Weekly Download.xlsm]Coded!R173C50</stp>
        <tr r="AX173" s="14"/>
      </tp>
      <tp t="s">
        <v>#N/A Field Not Applicable</v>
        <stp/>
        <stp>##V3_BDPV12</stp>
        <stp>XS2357443410 Corp</stp>
        <stp>NXT_CALL_DT</stp>
        <stp>[1.Weekly Download.xlsm]Coded!R170C50</stp>
        <tr r="AX170" s="14"/>
      </tp>
      <tp t="s">
        <v>#N/A Field Not Applicable</v>
        <stp/>
        <stp>##V3_BDPV12</stp>
        <stp>XS2320304376 Corp</stp>
        <stp>NXT_CALL_DT</stp>
        <stp>[1.Weekly Download.xlsm]Coded!R208C50</stp>
        <tr r="AX208" s="14"/>
      </tp>
      <tp t="s">
        <v>#N/A Field Not Applicable</v>
        <stp/>
        <stp>##V3_BDPV12</stp>
        <stp>XS2455963590 Corp</stp>
        <stp>NXT_CALL_DT</stp>
        <stp>[1.Weekly Download.xlsm]Coded!R109C50</stp>
        <tr r="AX109" s="14"/>
      </tp>
      <tp t="s">
        <v>#N/A Field Not Applicable</v>
        <stp/>
        <stp>##V3_BDPV12</stp>
        <stp>XS2361280162 Corp</stp>
        <stp>NXT_CALL_DT</stp>
        <stp>[1.Weekly Download.xlsm]Coded!R179C50</stp>
        <tr r="AX179" s="14"/>
      </tp>
      <tp t="s">
        <v>#N/A Field Not Applicable</v>
        <stp/>
        <stp>##V3_BDPV12</stp>
        <stp>XS2115047735 Corp</stp>
        <stp>NXT_CALL_DT</stp>
        <stp>[1.Weekly Download.xlsm]Coded!R318C50</stp>
        <tr r="AX318" s="14"/>
      </tp>
      <tp t="s">
        <v>#N/A Field Not Applicable</v>
        <stp/>
        <stp>##V3_BDPV12</stp>
        <stp>XS2374621493 Corp</stp>
        <stp>NXT_CALL_DT</stp>
        <stp>[1.Weekly Download.xlsm]Coded!R163C50</stp>
        <tr r="AX163" s="14"/>
      </tp>
      <tp t="s">
        <v>#N/A Field Not Applicable</v>
        <stp/>
        <stp>##V3_BDPV12</stp>
        <stp>XS2455213590 Corp</stp>
        <stp>NXT_CALL_DT</stp>
        <stp>[1.Weekly Download.xlsm]Coded!R111C50</stp>
        <tr r="AX111" s="14"/>
      </tp>
      <tp t="s">
        <v>NR</v>
        <stp/>
        <stp>##V3_BDPV12</stp>
        <stp>XS2332497697 Corp</stp>
        <stp>RTG_FITCH</stp>
        <stp>[1.Weekly Download.xlsm]Coded!R209C10</stp>
        <tr r="J209" s="14"/>
        <tr r="J209" s="14"/>
      </tp>
      <tp t="s">
        <v>#N/A N/A</v>
        <stp/>
        <stp>##V3_BDPV12</stp>
        <stp>XS2223574380 Corp</stp>
        <stp>RTG_FITCH_LT_ISSUER_DEFAULT</stp>
        <stp>[1.Weekly Download.xlsm]Coded!R281C16</stp>
        <tr r="P281" s="14"/>
      </tp>
      <tp t="s">
        <v>#N/A N/A</v>
        <stp/>
        <stp>##V3_BDPV12</stp>
        <stp>XS2357443410 Corp</stp>
        <stp>RTG_FITCH_LT_ISSUER_DEFAULT</stp>
        <stp>[1.Weekly Download.xlsm]Coded!R170C16</stp>
        <tr r="P170" s="14"/>
      </tp>
      <tp t="s">
        <v>#N/A N/A</v>
        <stp/>
        <stp>##V3_BDPV12</stp>
        <stp>XS2364590716 Corp</stp>
        <stp>RTG_FITCH_LT_ISSUER_DEFAULT</stp>
        <stp>[1.Weekly Download.xlsm]Coded!R173C16</stp>
        <tr r="P173" s="14"/>
      </tp>
      <tp t="s">
        <v>#N/A Field Not Applicable</v>
        <stp/>
        <stp>##V3_BDPV12</stp>
        <stp>XS2344842575 Corp</stp>
        <stp>NXT_CALL_DT</stp>
        <stp>[1.Weekly Download.xlsm]Coded!R195C50</stp>
        <tr r="AX195" s="14"/>
      </tp>
      <tp t="s">
        <v>#N/A Field Not Applicable</v>
        <stp/>
        <stp>##V3_BDPV12</stp>
        <stp>XS2127824592 Corp</stp>
        <stp>NXT_CALL_DT</stp>
        <stp>[1.Weekly Download.xlsm]Coded!R277C50</stp>
        <tr r="AX277" s="14"/>
      </tp>
      <tp t="s">
        <v>#N/A Field Not Applicable</v>
        <stp/>
        <stp>##V3_BDPV12</stp>
        <stp>XS2247412518 Corp</stp>
        <stp>NXT_CALL_DT</stp>
        <stp>[1.Weekly Download.xlsm]Coded!R271C50</stp>
        <tr r="AX271" s="14"/>
      </tp>
      <tp>
        <v>5.75</v>
        <stp/>
        <stp>##V3_BDPV12</stp>
        <stp>XS2460522555 Corp</stp>
        <stp>CPN</stp>
        <stp>[1.Weekly Download.xlsm]Coded!R108C51</stp>
        <tr r="AY108" s="14"/>
        <tr r="AY108" s="14"/>
      </tp>
      <tp t="s">
        <v>N</v>
        <stp/>
        <stp>##V3_BDPV12</stp>
        <stp>XS2243890196 Corp</stp>
        <stp>GREEN_BOND_LOAN_INDICATOR</stp>
        <stp>[1.Weekly Download.xlsm]Coded!R273C55</stp>
        <tr r="BC273" s="14"/>
        <tr r="BC273" s="14"/>
      </tp>
      <tp>
        <v>2</v>
        <stp/>
        <stp>##V3_BDPV12</stp>
        <stp>XS2416645203 Corp</stp>
        <stp>CPN</stp>
        <stp>[1.Weekly Download.xlsm]Coded!R123C51</stp>
        <tr r="AY123" s="14"/>
        <tr r="AY123" s="14"/>
      </tp>
      <tp>
        <v>2</v>
        <stp/>
        <stp>##V3_BDPV12</stp>
        <stp>XS2371893533 Corp</stp>
        <stp>CPN</stp>
        <stp>[1.Weekly Download.xlsm]Coded!R172C51</stp>
        <tr r="AY172" s="14"/>
        <tr r="AY172" s="14"/>
      </tp>
      <tp t="s">
        <v>N</v>
        <stp/>
        <stp>##V3_BDPV12</stp>
        <stp>XS2381154009 Corp</stp>
        <stp>GREEN_BOND_LOAN_INDICATOR</stp>
        <stp>[1.Weekly Download.xlsm]Coded!R142C55</stp>
        <tr r="BC142" s="14"/>
        <tr r="BC142" s="14"/>
      </tp>
      <tp>
        <v>4.2</v>
        <stp/>
        <stp>##V3_BDPV12</stp>
        <stp>XS2332497697 Corp</stp>
        <stp>CPN</stp>
        <stp>[1.Weekly Download.xlsm]Coded!R209C51</stp>
        <tr r="AY209" s="14"/>
        <tr r="AY209" s="14"/>
      </tp>
      <tp>
        <v>2.25</v>
        <stp/>
        <stp>##V3_BDPV12</stp>
        <stp>XS2357111090 Corp</stp>
        <stp>CPN</stp>
        <stp>[1.Weekly Download.xlsm]Coded!R171C51</stp>
        <tr r="AY171" s="14"/>
        <tr r="AY171" s="14"/>
      </tp>
      <tp>
        <v>2.5</v>
        <stp/>
        <stp>##V3_BDPV12</stp>
        <stp>XS2364642293 Corp</stp>
        <stp>CPN</stp>
        <stp>[1.Weekly Download.xlsm]Coded!R167C51</stp>
        <tr r="AY167" s="14"/>
        <tr r="AY167" s="14"/>
      </tp>
      <tp t="s">
        <v>N</v>
        <stp/>
        <stp>##V3_BDPV12</stp>
        <stp>XS2405490850 Corp</stp>
        <stp>GREEN_BOND_LOAN_INDICATOR</stp>
        <stp>[1.Weekly Download.xlsm]Coded!R134C55</stp>
        <tr r="BC134" s="14"/>
        <tr r="BC134" s="14"/>
      </tp>
      <tp>
        <v>2</v>
        <stp/>
        <stp>##V3_BDPV12</stp>
        <stp>XS2270463255 Corp</stp>
        <stp>CPN</stp>
        <stp>[1.Weekly Download.xlsm]Coded!R247C51</stp>
        <tr r="AY247" s="14"/>
        <tr r="AY247" s="14"/>
      </tp>
      <tp>
        <v>6.1727100000000004</v>
        <stp/>
        <stp>##V3_BDPV12</stp>
        <stp>XS2243890196 Corp</stp>
        <stp>CPN</stp>
        <stp>[1.Weekly Download.xlsm]Coded!R273C51</stp>
        <tr r="AY273" s="14"/>
        <tr r="AY273" s="14"/>
      </tp>
      <tp>
        <v>5.6085700000000003</v>
        <stp/>
        <stp>##V3_BDPV12</stp>
        <stp>XS2123956091 Corp</stp>
        <stp>CPN</stp>
        <stp>[1.Weekly Download.xlsm]Coded!R309C51</stp>
        <tr r="AY309" s="14"/>
        <tr r="AY309" s="14"/>
      </tp>
      <tp>
        <v>9.625</v>
        <stp/>
        <stp>##V3_BDPV12</stp>
        <stp>XS2346930428 Corp</stp>
        <stp>CPN</stp>
        <stp>[1.Weekly Download.xlsm]Coded!R205C51</stp>
        <tr r="AY205" s="14"/>
        <tr r="AY205" s="14"/>
      </tp>
      <tp>
        <v>9.8000000000000007</v>
        <stp/>
        <stp>##V3_BDPV12</stp>
        <stp>XS2277613423 Corp</stp>
        <stp>CPN</stp>
        <stp>[1.Weekly Download.xlsm]Coded!R253C51</stp>
        <tr r="AY253" s="14"/>
        <tr r="AY253" s="14"/>
      </tp>
      <tp t="s">
        <v>N</v>
        <stp/>
        <stp>##V3_BDPV12</stp>
        <stp>XS2361426559 Corp</stp>
        <stp>GREEN_BOND_LOAN_INDICATOR</stp>
        <stp>[1.Weekly Download.xlsm]Coded!R178C55</stp>
        <tr r="BC178" s="14"/>
        <tr r="BC178" s="14"/>
      </tp>
      <tp t="s">
        <v>N</v>
        <stp/>
        <stp>##V3_BDPV12</stp>
        <stp>XS2330495651 Corp</stp>
        <stp>GREEN_BOND_LOAN_INDICATOR</stp>
        <stp>[1.Weekly Download.xlsm]Coded!R225C55</stp>
        <tr r="BC225" s="14"/>
        <tr r="BC225" s="14"/>
      </tp>
      <tp>
        <v>5.55</v>
        <stp/>
        <stp>##V3_BDPV12</stp>
        <stp>XS2348280962 Corp</stp>
        <stp>CPN</stp>
        <stp>[1.Weekly Download.xlsm]Coded!R206C51</stp>
        <tr r="AY206" s="14"/>
        <tr r="AY206" s="14"/>
      </tp>
      <tp>
        <v>1.98</v>
        <stp/>
        <stp>##V3_BDPV12</stp>
        <stp>XS2403224129 Corp</stp>
        <stp>CPN</stp>
        <stp>[1.Weekly Download.xlsm]Coded!R137C51</stp>
        <tr r="AY137" s="14"/>
        <tr r="AY137" s="14"/>
      </tp>
      <tp>
        <v>4.05</v>
        <stp/>
        <stp>##V3_BDPV12</stp>
        <stp>XS2471903331 Corp</stp>
        <stp>CPN</stp>
        <stp>[1.Weekly Download.xlsm]Coded!R100C51</stp>
        <tr r="AY100" s="14"/>
        <tr r="AY100" s="14"/>
      </tp>
      <tp t="s">
        <v>Y</v>
        <stp/>
        <stp>##V3_BDPV12</stp>
        <stp>XS2208844493 Corp</stp>
        <stp>GREEN_BOND_LOAN_INDICATOR</stp>
        <stp>[1.Weekly Download.xlsm]Coded!R287C55</stp>
        <tr r="BC287" s="14"/>
        <tr r="BC287" s="14"/>
      </tp>
      <tp t="s">
        <v>N</v>
        <stp/>
        <stp>##V3_BDPV12</stp>
        <stp>XS2385820597 Corp</stp>
        <stp>GREEN_BOND_LOAN_INDICATOR</stp>
        <stp>[1.Weekly Download.xlsm]Coded!R140C55</stp>
        <tr r="BC140" s="14"/>
        <tr r="BC140" s="14"/>
      </tp>
      <tp t="s">
        <v>N</v>
        <stp/>
        <stp>##V3_BDPV12</stp>
        <stp>XS2456820690 Corp</stp>
        <stp>GREEN_BOND_LOAN_INDICATOR</stp>
        <stp>[1.Weekly Download.xlsm]Coded!R110C55</stp>
        <tr r="BC110" s="14"/>
        <tr r="BC110" s="14"/>
      </tp>
      <tp t="s">
        <v>N</v>
        <stp/>
        <stp>##V3_BDPV12</stp>
        <stp>XS2098347821 Corp</stp>
        <stp>GREEN_BOND_LOAN_INDICATOR</stp>
        <stp>[1.Weekly Download.xlsm]Coded!R307C55</stp>
        <tr r="BC307" s="14"/>
        <tr r="BC307" s="14"/>
      </tp>
      <tp>
        <v>6.1415700000000015</v>
        <stp/>
        <stp>##V3_BDPV12</stp>
        <stp>XS2208864418 Corp</stp>
        <stp>CPN</stp>
        <stp>[1.Weekly Download.xlsm]Coded!R292C51</stp>
        <tr r="AY292" s="14"/>
        <tr r="AY292" s="14"/>
      </tp>
      <tp>
        <v>3.375</v>
        <stp/>
        <stp>##V3_BDPV12</stp>
        <stp>XS2469032630 Corp</stp>
        <stp>CPN</stp>
        <stp>[1.Weekly Download.xlsm]Coded!R107C51</stp>
        <tr r="AY107" s="14"/>
        <tr r="AY107" s="14"/>
      </tp>
      <tp>
        <v>1.25</v>
        <stp/>
        <stp>##V3_BDPV12</stp>
        <stp>XS2208844493 Corp</stp>
        <stp>CPN</stp>
        <stp>[1.Weekly Download.xlsm]Coded!R287C51</stp>
        <tr r="AY287" s="14"/>
        <tr r="AY287" s="14"/>
      </tp>
      <tp t="s">
        <v>Y</v>
        <stp/>
        <stp>##V3_BDPV12</stp>
        <stp>XS2384610577 Corp</stp>
        <stp>GREEN_BOND_LOAN_INDICATOR</stp>
        <stp>[1.Weekly Download.xlsm]Coded!R149C55</stp>
        <tr r="BC149" s="14"/>
        <tr r="BC149" s="14"/>
      </tp>
      <tp t="s">
        <v>N</v>
        <stp/>
        <stp>##V3_BDPV12</stp>
        <stp>XS2413634572 Corp</stp>
        <stp>GREEN_BOND_LOAN_INDICATOR</stp>
        <stp>[1.Weekly Download.xlsm]Coded!R122C55</stp>
        <tr r="BC122" s="14"/>
        <tr r="BC122" s="14"/>
      </tp>
      <tp t="s">
        <v>N</v>
        <stp/>
        <stp>##V3_BDPV12</stp>
        <stp>XS2336348326 Corp</stp>
        <stp>GREEN_BOND_LOAN_INDICATOR</stp>
        <stp>[1.Weekly Download.xlsm]Coded!R227C55</stp>
        <tr r="BC227" s="14"/>
        <tr r="BC227" s="14"/>
      </tp>
      <tp t="s">
        <v>N</v>
        <stp/>
        <stp>##V3_BDPV12</stp>
        <stp>XS2388909181 Corp</stp>
        <stp>GREEN_BOND_LOAN_INDICATOR</stp>
        <stp>[1.Weekly Download.xlsm]Coded!R144C55</stp>
        <tr r="BC144" s="14"/>
        <tr r="BC144" s="14"/>
      </tp>
      <tp t="s">
        <v>N</v>
        <stp/>
        <stp>##V3_BDPV12</stp>
        <stp>XS2127824592 Corp</stp>
        <stp>GREEN_BOND_LOAN_INDICATOR</stp>
        <stp>[1.Weekly Download.xlsm]Coded!R277C55</stp>
        <tr r="BC277" s="14"/>
        <tr r="BC277" s="14"/>
      </tp>
      <tp t="s">
        <v>N</v>
        <stp/>
        <stp>##V3_BDPV12</stp>
        <stp>XS2270463255 Corp</stp>
        <stp>GREEN_BOND_LOAN_INDICATOR</stp>
        <stp>[1.Weekly Download.xlsm]Coded!R247C55</stp>
        <tr r="BC247" s="14"/>
        <tr r="BC247" s="14"/>
      </tp>
      <tp>
        <v>3.4249999999999998</v>
        <stp/>
        <stp>##V3_BDPV12</stp>
        <stp>XS2102904864 Corp</stp>
        <stp>CPN</stp>
        <stp>[1.Weekly Download.xlsm]Coded!R313C51</stp>
        <tr r="AY313" s="14"/>
        <tr r="AY313" s="14"/>
      </tp>
      <tp t="s">
        <v>N</v>
        <stp/>
        <stp>##V3_BDPV12</stp>
        <stp>XS2436124205 Corp</stp>
        <stp>GREEN_BOND_LOAN_INDICATOR</stp>
        <stp>[1.Weekly Download.xlsm]Coded!R115C55</stp>
        <tr r="BC115" s="14"/>
        <tr r="BC115" s="14"/>
      </tp>
      <tp t="s">
        <v>#N/A Invalid Security</v>
        <stp/>
        <stp>##V3_BDPV12</stp>
        <stp>-- Equity</stp>
        <stp>RTG_FITCH_LT_ISSUER_DEFAULT</stp>
        <stp>[1.Weekly Download.xlsm]Coded!R3C24</stp>
        <tr r="X3" s="14"/>
        <tr r="X3" s="14"/>
      </tp>
      <tp t="s">
        <v>#N/A Invalid Security</v>
        <stp/>
        <stp>##V3_BDPV12</stp>
        <stp>-- Equity</stp>
        <stp>RTG_FITCH_LT_ISSUER_DEFAULT</stp>
        <stp>[1.Weekly Download.xlsm]Coded!R7C24</stp>
        <tr r="X7" s="14"/>
        <tr r="X7" s="14"/>
      </tp>
      <tp t="s">
        <v>#N/A Invalid Security</v>
        <stp/>
        <stp>##V3_BDPV12</stp>
        <stp>-- Equity</stp>
        <stp>RTG_FITCH_LT_ISSUER_DEFAULT</stp>
        <stp>[1.Weekly Download.xlsm]Coded!R4C24</stp>
        <tr r="X4" s="14"/>
        <tr r="X4" s="14"/>
      </tp>
      <tp t="s">
        <v>#N/A Invalid Security</v>
        <stp/>
        <stp>##V3_BDPV12</stp>
        <stp>-- Equity</stp>
        <stp>RTG_FITCH_LT_ISSUER_DEFAULT</stp>
        <stp>[1.Weekly Download.xlsm]Coded!R8C24</stp>
        <tr r="X8" s="14"/>
        <tr r="X8" s="14"/>
      </tp>
      <tp t="s">
        <v>#N/A Invalid Security</v>
        <stp/>
        <stp>##V3_BDPV12</stp>
        <stp>-- Equity</stp>
        <stp>RTG_FITCH_LT_ISSUER_DEFAULT</stp>
        <stp>[1.Weekly Download.xlsm]Coded!R9C24</stp>
        <tr r="X9" s="14"/>
        <tr r="X9" s="14"/>
      </tp>
      <tp t="s">
        <v>N</v>
        <stp/>
        <stp>##V3_BDPV12</stp>
        <stp>XS2380533740 Corp</stp>
        <stp>GREEN_BOND_LOAN_INDICATOR</stp>
        <stp>[1.Weekly Download.xlsm]Coded!R156C55</stp>
        <tr r="BC156" s="14"/>
        <tr r="BC156" s="14"/>
      </tp>
      <tp>
        <v>11.8</v>
        <stp/>
        <stp>##V3_BDPV12</stp>
        <stp>XS2110675860 Corp</stp>
        <stp>CPN</stp>
        <stp>[1.Weekly Download.xlsm]Coded!R312C51</stp>
        <tr r="AY312" s="14"/>
        <tr r="AY312" s="14"/>
      </tp>
      <tp t="s">
        <v>N</v>
        <stp/>
        <stp>##V3_BDPV12</stp>
        <stp>XS2340539142 Corp</stp>
        <stp>GREEN_BOND_LOAN_INDICATOR</stp>
        <stp>[1.Weekly Download.xlsm]Coded!R214C55</stp>
        <tr r="BC214" s="14"/>
        <tr r="BC214" s="14"/>
      </tp>
      <tp t="s">
        <v>N</v>
        <stp/>
        <stp>##V3_BDPV12</stp>
        <stp>XS2382158207 Corp</stp>
        <stp>GREEN_BOND_LOAN_INDICATOR</stp>
        <stp>[1.Weekly Download.xlsm]Coded!R153C55</stp>
        <tr r="BC153" s="14"/>
        <tr r="BC153" s="14"/>
      </tp>
      <tp t="s">
        <v>#N/A N/A</v>
        <stp/>
        <stp>##V3_BDPV12</stp>
        <stp>HKBZ HK Equity</stp>
        <stp>EQY_PRIM_SECURITY_PRIM_EXCH</stp>
        <stp>[1.Weekly Download.xlsm]Coded!R175C35</stp>
        <tr r="AI175" s="14"/>
      </tp>
      <tp t="s">
        <v>#N/A N/A</v>
        <stp/>
        <stp>##V3_BDPV12</stp>
        <stp>HKBZ HK Equity</stp>
        <stp>EQY_PRIM_SECURITY_PRIM_EXCH</stp>
        <stp>[1.Weekly Download.xlsm]Coded!R105C35</stp>
        <tr r="AI105" s="14"/>
      </tp>
      <tp t="s">
        <v>BBB</v>
        <stp/>
        <stp>##V3_BDPV12</stp>
        <stp>XS2499222771 Corp</stp>
        <stp>RTG_FITCH</stp>
        <stp>[1.Weekly Download.xlsm]Coded!R95C10</stp>
        <tr r="J95" s="14"/>
        <tr r="J95" s="14"/>
      </tp>
      <tp t="s">
        <v>#N/A N/A</v>
        <stp/>
        <stp>##V3_BDPV12</stp>
        <stp>HK0000954104 Corp</stp>
        <stp>RTG_MDY_ISSUER</stp>
        <stp>[1.Weekly Download.xlsm]Coded!R7C11</stp>
        <tr r="K7" s="14"/>
      </tp>
      <tp t="s">
        <v>#N/A N/A</v>
        <stp/>
        <stp>##V3_BDPV12</stp>
        <stp>XS2664783565 Corp</stp>
        <stp>RTG_MDY_LT_CORP_FAMILY</stp>
        <stp>[1.Weekly Download.xlsm]Coded!R6C14</stp>
        <tr r="N6" s="14"/>
      </tp>
      <tp t="s">
        <v>#N/A N/A</v>
        <stp/>
        <stp>##V3_BDPV12</stp>
        <stp>XS2679063862 Corp</stp>
        <stp>RTG_MDY_LT_CORP_FAMILY</stp>
        <stp>[1.Weekly Download.xlsm]Coded!R9C14</stp>
        <tr r="N9" s="14"/>
      </tp>
      <tp t="s">
        <v>1645047D CH</v>
        <stp/>
        <stp>##V3_BDPV12</stp>
        <stp>XS2403477099 Corp</stp>
        <stp>GUARANTOR_EQY_TICKER</stp>
        <stp>[1.Weekly Download.xlsm]Coded!R135C18</stp>
        <tr r="R135" s="14"/>
        <tr r="R135" s="14"/>
        <tr r="R135" s="14"/>
        <tr r="R135" s="14"/>
      </tp>
      <tp t="s">
        <v>1800 HK</v>
        <stp/>
        <stp>##V3_BDPV12</stp>
        <stp>XS2102905168 Corp</stp>
        <stp>GUARANTOR_EQY_TICKER</stp>
        <stp>[1.Weekly Download.xlsm]Coded!R314C18</stp>
        <tr r="R314" s="14"/>
        <tr r="R314" s="14"/>
        <tr r="R314" s="14"/>
        <tr r="R314" s="14"/>
      </tp>
      <tp t="s">
        <v>1918717D CH</v>
        <stp/>
        <stp>##V3_BDPV12</stp>
        <stp>XS2422384946 Corp</stp>
        <stp>ISSUER_EQUITY_TICKER</stp>
        <stp>[1.Weekly Download.xlsm]Coded!R121C35</stp>
        <tr r="AI121" s="14"/>
      </tp>
      <tp t="s">
        <v>1918717D CH</v>
        <stp/>
        <stp>##V3_BDPV12</stp>
        <stp>XS2422384946 Corp</stp>
        <stp>ISSUER_EQUITY_TICKER</stp>
        <stp>[1.Weekly Download.xlsm]Coded!R121C37</stp>
        <tr r="AK121" s="14"/>
        <tr r="AK121" s="14"/>
      </tp>
      <tp t="s">
        <v>1233 HK</v>
        <stp/>
        <stp>##V3_BDPV12</stp>
        <stp>XS2333523814 Corp</stp>
        <stp>ISSUER_EQUITY_TICKER</stp>
        <stp>[1.Weekly Download.xlsm]Coded!R232C37</stp>
        <tr r="AK232" s="14"/>
        <tr r="AK232" s="14"/>
      </tp>
      <tp t="s">
        <v>1233 HK</v>
        <stp/>
        <stp>##V3_BDPV12</stp>
        <stp>XS2333523814 Corp</stp>
        <stp>ISSUER_EQUITY_TICKER</stp>
        <stp>[1.Weekly Download.xlsm]Coded!R232C35</stp>
        <tr r="AI232" s="14"/>
        <tr r="AI232" s="14"/>
      </tp>
      <tp t="s">
        <v>2768 HK</v>
        <stp/>
        <stp>##V3_BDPV12</stp>
        <stp>XS2333154867 Corp</stp>
        <stp>ISSUER_EQUITY_TICKER</stp>
        <stp>[1.Weekly Download.xlsm]Coded!R216C35</stp>
        <tr r="AI216" s="14"/>
        <tr r="AI216" s="14"/>
      </tp>
      <tp t="s">
        <v>2768 HK</v>
        <stp/>
        <stp>##V3_BDPV12</stp>
        <stp>XS2333154867 Corp</stp>
        <stp>ISSUER_EQUITY_TICKER</stp>
        <stp>[1.Weekly Download.xlsm]Coded!R216C37</stp>
        <tr r="AK216" s="14"/>
        <tr r="AK216" s="14"/>
      </tp>
      <tp t="s">
        <v>0489737D CH</v>
        <stp/>
        <stp>##V3_BDPV12</stp>
        <stp>XS2384248790 Corp</stp>
        <stp>GUARANTOR_EQY_TICKER</stp>
        <stp>[1.Weekly Download.xlsm]Coded!R155C18</stp>
        <tr r="R155" s="14"/>
        <tr r="R155" s="14"/>
        <tr r="R155" s="14"/>
        <tr r="R155" s="14"/>
      </tp>
      <tp t="s">
        <v>1817796D HK</v>
        <stp/>
        <stp>##V3_BDPV12</stp>
        <stp>XS2349739248 Corp</stp>
        <stp>ISSUER_EQUITY_TICKER</stp>
        <stp>[1.Weekly Download.xlsm]Coded!R201C35</stp>
        <tr r="AI201" s="14"/>
      </tp>
      <tp t="s">
        <v>1817796D HK</v>
        <stp/>
        <stp>##V3_BDPV12</stp>
        <stp>XS2349739248 Corp</stp>
        <stp>ISSUER_EQUITY_TICKER</stp>
        <stp>[1.Weekly Download.xlsm]Coded!R201C37</stp>
        <tr r="AK201" s="14"/>
        <tr r="AK201" s="14"/>
      </tp>
      <tp t="s">
        <v>0626110D HK</v>
        <stp/>
        <stp>##V3_BDPV12</stp>
        <stp>XS2357443410 Corp</stp>
        <stp>GUARANTOR_EQY_TICKER</stp>
        <stp>[1.Weekly Download.xlsm]Coded!R170C18</stp>
        <tr r="R170" s="14"/>
        <tr r="R170" s="14"/>
        <tr r="R170" s="14"/>
        <tr r="R170" s="14"/>
      </tp>
      <tp t="s">
        <v>CMSHKZ HK</v>
        <stp/>
        <stp>##V3_BDPV12</stp>
        <stp>XS2385065656 Corp</stp>
        <stp>GUARANTOR_EQY_TICKER</stp>
        <stp>[1.Weekly Download.xlsm]Coded!R152C18</stp>
        <tr r="R152" s="14"/>
        <tr r="R152" s="14"/>
        <tr r="R152" s="14"/>
        <tr r="R152" s="14"/>
      </tp>
      <tp t="s">
        <v>884 HK</v>
        <stp/>
        <stp>##V3_BDPV12</stp>
        <stp>XS2342908949 Corp</stp>
        <stp>ISSUER_EQUITY_TICKER</stp>
        <stp>[1.Weekly Download.xlsm]Coded!R220C35</stp>
        <tr r="AI220" s="14"/>
        <tr r="AI220" s="14"/>
      </tp>
      <tp t="s">
        <v>884 HK</v>
        <stp/>
        <stp>##V3_BDPV12</stp>
        <stp>XS2342908949 Corp</stp>
        <stp>ISSUER_EQUITY_TICKER</stp>
        <stp>[1.Weekly Download.xlsm]Coded!R220C37</stp>
        <tr r="AK220" s="14"/>
        <tr r="AK220" s="14"/>
      </tp>
      <tp t="s">
        <v>2772 HK</v>
        <stp/>
        <stp>##V3_BDPV12</stp>
        <stp>XS2293903840 Corp</stp>
        <stp>ISSUER_EQUITY_TICKER</stp>
        <stp>[1.Weekly Download.xlsm]Coded!R254C37</stp>
        <tr r="AK254" s="14"/>
        <tr r="AK254" s="14"/>
      </tp>
      <tp t="s">
        <v>2772 HK</v>
        <stp/>
        <stp>##V3_BDPV12</stp>
        <stp>XS2293903840 Corp</stp>
        <stp>ISSUER_EQUITY_TICKER</stp>
        <stp>[1.Weekly Download.xlsm]Coded!R254C35</stp>
        <tr r="AI254" s="14"/>
        <tr r="AI254" s="14"/>
      </tp>
      <tp t="s">
        <v>1003733D CH</v>
        <stp/>
        <stp>##V3_BDPV12</stp>
        <stp>XS2364590716 Corp</stp>
        <stp>GUARANTOR_EQY_TICKER</stp>
        <stp>[1.Weekly Download.xlsm]Coded!R173C18</stp>
        <tr r="R173" s="14"/>
        <tr r="R173" s="14"/>
        <tr r="R173" s="14"/>
        <tr r="R173" s="14"/>
      </tp>
      <tp t="s">
        <v>1536458D HK</v>
        <stp/>
        <stp>##V3_BDPV12</stp>
        <stp>XS2379669299 Corp</stp>
        <stp>ISSUER_EQUITY_TICKER</stp>
        <stp>[1.Weekly Download.xlsm]Coded!R162C37</stp>
        <tr r="AK162" s="14"/>
        <tr r="AK162" s="14"/>
      </tp>
      <tp t="s">
        <v>1536458D HK</v>
        <stp/>
        <stp>##V3_BDPV12</stp>
        <stp>XS2379669299 Corp</stp>
        <stp>ISSUER_EQUITY_TICKER</stp>
        <stp>[1.Weekly Download.xlsm]Coded!R162C35</stp>
        <tr r="AI162" s="14"/>
      </tp>
      <tp t="s">
        <v>#N/A N/A</v>
        <stp/>
        <stp>##V3_BDPV12</stp>
        <stp>XS2277613423 Corp</stp>
        <stp>GUARANTOR_EQY_TICKER</stp>
        <stp>[1.Weekly Download.xlsm]Coded!R253C18</stp>
        <tr r="R253" s="14"/>
        <tr r="R253" s="14"/>
        <tr r="R253" s="14"/>
      </tp>
      <tp t="s">
        <v>#N/A Field Not Applicable</v>
        <stp/>
        <stp>##V3_BDPV12</stp>
        <stp>XS2320304376 Corp</stp>
        <stp>GUARANTOR_EQY_TICKER</stp>
        <stp>[1.Weekly Download.xlsm]Coded!R208C18</stp>
        <tr r="R208" s="14"/>
        <tr r="R208" s="14"/>
        <tr r="R208" s="14"/>
      </tp>
      <tp t="s">
        <v>1666862D CH</v>
        <stp/>
        <stp>##V3_BDPV12</stp>
        <stp>XS2383434029 Corp</stp>
        <stp>GUARANTOR_EQY_TICKER</stp>
        <stp>[1.Weekly Download.xlsm]Coded!R147C18</stp>
        <tr r="R147" s="14"/>
        <tr r="R147" s="14"/>
        <tr r="R147" s="14"/>
        <tr r="R147" s="14"/>
      </tp>
      <tp t="s">
        <v>#N/A N/A</v>
        <stp/>
        <stp>##V3_BDPV12</stp>
        <stp>XS2336271510 Corp</stp>
        <stp>GUARANTOR_EQY_TICKER</stp>
        <stp>[1.Weekly Download.xlsm]Coded!R215C18</stp>
        <tr r="R215" s="14"/>
        <tr r="R215" s="14"/>
        <tr r="R215" s="14"/>
      </tp>
      <tp t="s">
        <v>600466 CH</v>
        <stp/>
        <stp>##V3_BDPV12</stp>
        <stp>XS2280569364 Corp</stp>
        <stp>GUARANTOR_EQY_TICKER</stp>
        <stp>[1.Weekly Download.xlsm]Coded!R263C18</stp>
        <tr r="R263" s="14"/>
        <tr r="R263" s="14"/>
        <tr r="R263" s="14"/>
        <tr r="R263" s="14"/>
      </tp>
      <tp t="s">
        <v>#N/A Field Not Applicable</v>
        <stp/>
        <stp>##V3_BDPV12</stp>
        <stp>XS2346845584 Corp</stp>
        <stp>GUARANTOR_EQY_TICKER</stp>
        <stp>[1.Weekly Download.xlsm]Coded!R202C18</stp>
        <tr r="R202" s="14"/>
        <tr r="R202" s="14"/>
        <tr r="R202" s="14"/>
      </tp>
      <tp t="s">
        <v>0793820D CH</v>
        <stp/>
        <stp>##V3_BDPV12</stp>
        <stp>XS2249847232 Corp</stp>
        <stp>ISSUER_EQUITY_TICKER</stp>
        <stp>[1.Weekly Download.xlsm]Coded!R270C37</stp>
        <tr r="AK270" s="14"/>
        <tr r="AK270" s="14"/>
      </tp>
      <tp t="s">
        <v>0793820D CH</v>
        <stp/>
        <stp>##V3_BDPV12</stp>
        <stp>XS2249847232 Corp</stp>
        <stp>ISSUER_EQUITY_TICKER</stp>
        <stp>[1.Weekly Download.xlsm]Coded!R270C35</stp>
        <tr r="AI270" s="14"/>
      </tp>
      <tp t="s">
        <v>#N/A Field Not Applicable</v>
        <stp/>
        <stp>##V3_BDPV12</stp>
        <stp>XS2123956091 Corp</stp>
        <stp>GUARANTOR_EQY_TICKER</stp>
        <stp>[1.Weekly Download.xlsm]Coded!R309C18</stp>
        <tr r="R309" s="14"/>
        <tr r="R309" s="14"/>
        <tr r="R309" s="14"/>
      </tp>
      <tp t="s">
        <v>1277211D CH</v>
        <stp/>
        <stp>##V3_BDPV12</stp>
        <stp>XS2334569774 Corp</stp>
        <stp>GUARANTOR_EQY_TICKER</stp>
        <stp>[1.Weekly Download.xlsm]Coded!R181C18</stp>
        <tr r="R181" s="14"/>
        <tr r="R181" s="14"/>
        <tr r="R181" s="14"/>
        <tr r="R181" s="14"/>
      </tp>
      <tp t="s">
        <v>#N/A N/A</v>
        <stp/>
        <stp>##V3_BDPV12</stp>
        <stp>XS2648007495 Corp</stp>
        <stp>RTG_MDY_FOREIGN_LT_BANK_DEPOSITS</stp>
        <stp>[1.Weekly Download.xlsm]Coded!R25C12</stp>
        <tr r="L25" s="14"/>
      </tp>
      <tp t="s">
        <v>#N/A N/A</v>
        <stp/>
        <stp>##V3_BDPV12</stp>
        <stp>1052396D HK Equity</stp>
        <stp>RTG_SP_LT_FC_ISSUER_CREDIT</stp>
        <stp>[1.Weekly Download.xlsm]Coded!R169C23</stp>
        <tr r="W169" s="14"/>
        <tr r="W169" s="14"/>
      </tp>
      <tp t="s">
        <v>#N/A N/A</v>
        <stp/>
        <stp>##V3_BDPV12</stp>
        <stp>1529346D CH Equity</stp>
        <stp>RTG_SP_LT_FC_ISSUER_CREDIT</stp>
        <stp>[1.Weekly Download.xlsm]Coded!R250C23</stp>
        <tr r="W250" s="14"/>
        <tr r="W250" s="14"/>
      </tp>
      <tp t="s">
        <v>#N/A N/A</v>
        <stp/>
        <stp>##V3_BDPV12</stp>
        <stp>XS2639510341 Corp</stp>
        <stp>RTG_MDY_FOREIGN_LT_BANK_DEPOSITS</stp>
        <stp>[1.Weekly Download.xlsm]Coded!R28C12</stp>
        <tr r="L28" s="14"/>
      </tp>
      <tp t="s">
        <v>#N/A N/A</v>
        <stp/>
        <stp>##V3_BDPV12</stp>
        <stp>1660312D CH Equity</stp>
        <stp>RTG_SP_LT_FC_ISSUER_CREDIT</stp>
        <stp>[1.Weekly Download.xlsm]Coded!R127C23</stp>
        <tr r="W127" s="14"/>
        <tr r="W127" s="14"/>
      </tp>
      <tp t="s">
        <v>#N/A N/A</v>
        <stp/>
        <stp>##V3_BDPV12</stp>
        <stp>XS2665495391 Corp</stp>
        <stp>RTG_MDY_FOREIGN_LT_BANK_DEPOSITS</stp>
        <stp>[1.Weekly Download.xlsm]Coded!R18C12</stp>
        <tr r="L18" s="14"/>
      </tp>
      <tp t="s">
        <v>#N/A N/A</v>
        <stp/>
        <stp>##V3_BDPV12</stp>
        <stp>1660312D CH Equity</stp>
        <stp>RTG_SP_LT_LC_ISSUER_CREDIT</stp>
        <stp>[1.Weekly Download.xlsm]Coded!R127C61</stp>
        <tr r="BI127" s="14"/>
      </tp>
      <tp t="s">
        <v>#N/A N/A</v>
        <stp/>
        <stp>##V3_BDPV12</stp>
        <stp>1529346D CH Equity</stp>
        <stp>RTG_SP_LT_LC_ISSUER_CREDIT</stp>
        <stp>[1.Weekly Download.xlsm]Coded!R250C61</stp>
        <tr r="BI250" s="14"/>
      </tp>
      <tp t="s">
        <v>Baa1</v>
        <stp/>
        <stp>##V3_BDPV12</stp>
        <stp>XS2543377068 Corp</stp>
        <stp>RTG_MDY_FOREIGN_LT_BANK_DEPOSITS</stp>
        <stp>[1.Weekly Download.xlsm]Coded!R82C12</stp>
        <tr r="L82" s="14"/>
        <tr r="L82" s="14"/>
      </tp>
      <tp t="s">
        <v>BBB+</v>
        <stp/>
        <stp>##V3_BDPV12</stp>
        <stp>0335254D HK Equity</stp>
        <stp>RTG_SP_LT_FC_ISSUER_CREDIT</stp>
        <stp>[1.Weekly Download.xlsm]Coded!R107C23</stp>
        <tr r="W107" s="14"/>
        <tr r="W107" s="14"/>
        <tr r="W107" s="14"/>
      </tp>
      <tp t="s">
        <v>A3</v>
        <stp/>
        <stp>##V3_BDPV12</stp>
        <stp>BIDU US Equity</stp>
        <stp>RTG_MDY_ISSUER</stp>
        <stp>[1.Weekly Download.xlsm]Coded!R164C59</stp>
        <tr r="BG164" s="14"/>
        <tr r="BG164" s="14"/>
      </tp>
      <tp t="s">
        <v>A3</v>
        <stp/>
        <stp>##V3_BDPV12</stp>
        <stp>BIDU US Equity</stp>
        <stp>RTG_MDY_ISSUER</stp>
        <stp>[1.Weekly Download.xlsm]Coded!R165C59</stp>
        <tr r="BG165" s="14"/>
        <tr r="BG165" s="14"/>
      </tp>
      <tp t="s">
        <v>#N/A Field Not Applicable</v>
        <stp/>
        <stp>##V3_BDPV12</stp>
        <stp>XS2664783565 Corp</stp>
        <stp>NXT_CALL_DT</stp>
        <stp>[1.Weekly Download.xlsm]Coded!R6C50</stp>
        <tr r="AX6" s="14"/>
      </tp>
      <tp t="s">
        <v>A+</v>
        <stp/>
        <stp>##V3_BDPV12</stp>
        <stp>US88032XBD57 Corp</stp>
        <stp>RTG_FITCH</stp>
        <stp>[1.Weekly Download.xlsm]Coded!R228C10</stp>
        <tr r="J228" s="14"/>
        <tr r="J228" s="14"/>
      </tp>
      <tp t="s">
        <v>#N/A N/A</v>
        <stp/>
        <stp>##V3_BDPV12</stp>
        <stp>G228079 Corp</stp>
        <stp>RTG_MOODY</stp>
        <stp>[1.Weekly Download.xlsm]Coded!R71C8</stp>
        <tr r="H71" s="14"/>
      </tp>
      <tp t="s">
        <v>#N/A N/A</v>
        <stp/>
        <stp>##V3_BDPV12</stp>
        <stp>G228032 Corp</stp>
        <stp>RTG_MOODY</stp>
        <stp>[1.Weekly Download.xlsm]Coded!R81C8</stp>
        <tr r="H81" s="14"/>
      </tp>
      <tp t="s">
        <v>#N/A N/A</v>
        <stp/>
        <stp>##V3_BDPV12</stp>
        <stp>G228012 Corp</stp>
        <stp>RTG_MOODY</stp>
        <stp>[1.Weekly Download.xlsm]Coded!R91C8</stp>
        <tr r="H91" s="14"/>
      </tp>
      <tp t="s">
        <v>VG</v>
        <stp/>
        <stp>##V3_BDPV12</stp>
        <stp>HK0000921111 Corp</stp>
        <stp>CNTRY_ISSUE_ISO</stp>
        <stp>[1.Weekly Download.xlsm]Coded!R41C34</stp>
        <tr r="AH41" s="14"/>
        <tr r="AH41" s="14"/>
      </tp>
      <tp t="s">
        <v>CN</v>
        <stp/>
        <stp>##V3_BDPV12</stp>
        <stp>XS2634238526 Corp</stp>
        <stp>CNTRY_ISSUE_ISO</stp>
        <stp>[1.Weekly Download.xlsm]Coded!R32C34</stp>
        <tr r="AH32" s="14"/>
        <tr r="AH32" s="14"/>
      </tp>
      <tp t="s">
        <v>CN</v>
        <stp/>
        <stp>##V3_BDPV12</stp>
        <stp>XS2634238526 Corp</stp>
        <stp>CNTRY_ISSUE_ISO</stp>
        <stp>[1.Weekly Download.xlsm]Coded!R31C34</stp>
        <tr r="AH31" s="14"/>
        <tr r="AH31" s="14"/>
      </tp>
      <tp t="s">
        <v>CN</v>
        <stp/>
        <stp>##V3_BDPV12</stp>
        <stp>XS2502812857 Corp</stp>
        <stp>CNTRY_ISSUE_ISO</stp>
        <stp>[1.Weekly Download.xlsm]Coded!R89C34</stp>
        <tr r="AH89" s="14"/>
        <tr r="AH89" s="14"/>
      </tp>
      <tp t="s">
        <v>VG</v>
        <stp/>
        <stp>##V3_BDPV12</stp>
        <stp>XS2648007495 Corp</stp>
        <stp>CNTRY_ISSUE_ISO</stp>
        <stp>[1.Weekly Download.xlsm]Coded!R25C34</stp>
        <tr r="AH25" s="14"/>
        <tr r="AH25" s="14"/>
      </tp>
      <tp t="s">
        <v>HK</v>
        <stp/>
        <stp>##V3_BDPV12</stp>
        <stp>XS2487638764 Corp</stp>
        <stp>CNTRY_ISSUE_ISO</stp>
        <stp>[1.Weekly Download.xlsm]Coded!R96C34</stp>
        <tr r="AH96" s="14"/>
        <tr r="AH96" s="14"/>
      </tp>
      <tp t="s">
        <v>HK</v>
        <stp/>
        <stp>##V3_BDPV12</stp>
        <stp>XS2641625137 Corp</stp>
        <stp>CNTRY_ISSUE_ISO</stp>
        <stp>[1.Weekly Download.xlsm]Coded!R30C34</stp>
        <tr r="AH30" s="14"/>
        <tr r="AH30" s="14"/>
      </tp>
      <tp t="s">
        <v>VG</v>
        <stp/>
        <stp>##V3_BDPV12</stp>
        <stp>XS2502241412 Corp</stp>
        <stp>CNTRY_ISSUE_ISO</stp>
        <stp>[1.Weekly Download.xlsm]Coded!R92C34</stp>
        <tr r="AH92" s="14"/>
        <tr r="AH92" s="14"/>
      </tp>
      <tp t="s">
        <v>27/4/2026</v>
        <stp/>
        <stp>##V3_BDPV12</stp>
        <stp>HK0000921020 Corp</stp>
        <stp>MATURITY</stp>
        <stp>[1.Weekly Download.xlsm]Coded!R43C48</stp>
        <tr r="AV43" s="14"/>
        <tr r="AV43" s="14"/>
        <tr r="AV43" s="14"/>
      </tp>
      <tp t="s">
        <v>27/4/2025</v>
        <stp/>
        <stp>##V3_BDPV12</stp>
        <stp>HK0000921038 Corp</stp>
        <stp>MATURITY</stp>
        <stp>[1.Weekly Download.xlsm]Coded!R42C48</stp>
        <tr r="AV42" s="14"/>
        <tr r="AV42" s="14"/>
        <tr r="AV42" s="14"/>
      </tp>
      <tp t="s">
        <v>N</v>
        <stp/>
        <stp>##V3_BDPV12</stp>
        <stp>US88032XBB91 Corp</stp>
        <stp>GREEN_BOND_LOAN_INDICATOR</stp>
        <stp>[1.Weekly Download.xlsm]Coded!R229C55</stp>
        <tr r="BC229" s="14"/>
        <tr r="BC229" s="14"/>
      </tp>
      <tp t="s">
        <v>#N/A N/A</v>
        <stp/>
        <stp>##V3_BDPV12</stp>
        <stp>XS2644758133 Corp</stp>
        <stp>ISSUER_PARENT_EQY_TICKER</stp>
        <stp>[1.Weekly Download.xlsm]Coded!R27C58</stp>
        <tr r="BF27" s="14"/>
      </tp>
      <tp t="s">
        <v>18/5/2026</v>
        <stp/>
        <stp>##V3_BDPV12</stp>
        <stp>HK0000921111 Corp</stp>
        <stp>MATURITY</stp>
        <stp>[1.Weekly Download.xlsm]Coded!R41C48</stp>
        <tr r="AV41" s="14"/>
        <tr r="AV41" s="14"/>
        <tr r="AV41" s="14"/>
      </tp>
      <tp t="s">
        <v>0967746D CH</v>
        <stp/>
        <stp>##V3_BDPV12</stp>
        <stp>XS2541678780 Corp</stp>
        <stp>ISSUER_PARENT_EQY_TICKER</stp>
        <stp>[1.Weekly Download.xlsm]Coded!R84C58</stp>
        <tr r="BF84" s="14"/>
        <tr r="BF84" s="14"/>
      </tp>
      <tp t="s">
        <v>#N/A N/A</v>
        <stp/>
        <stp>##V3_BDPV12</stp>
        <stp>XS2334569774 Corp</stp>
        <stp>RTG_FITCH</stp>
        <stp>[1.Weekly Download.xlsm]Coded!R181C10</stp>
        <tr r="J181" s="14"/>
      </tp>
      <tp t="s">
        <v>BBB+</v>
        <stp/>
        <stp>##V3_BDPV12</stp>
        <stp>XS2189769057 Corp</stp>
        <stp>RTG_FITCH</stp>
        <stp>[1.Weekly Download.xlsm]Coded!R296C10</stp>
        <tr r="J296" s="14"/>
        <tr r="J296" s="14"/>
      </tp>
      <tp t="s">
        <v>#N/A N/A</v>
        <stp/>
        <stp>##V3_BDPV12</stp>
        <stp>XS2358354012 Corp</stp>
        <stp>RTG_FITCH</stp>
        <stp>[1.Weekly Download.xlsm]Coded!R188C10</stp>
        <tr r="J188" s="14"/>
      </tp>
      <tp t="s">
        <v>#N/A N/A</v>
        <stp/>
        <stp>##V3_BDPV12</stp>
        <stp>XS2447542874 Corp</stp>
        <stp>RTG_FITCH</stp>
        <stp>[1.Weekly Download.xlsm]Coded!R112C10</stp>
        <tr r="J112" s="14"/>
      </tp>
      <tp t="s">
        <v>BBB</v>
        <stp/>
        <stp>##V3_BDPV12</stp>
        <stp>XS2213048965 Corp</stp>
        <stp>RTG_FITCH_LT_ISSUER_DEFAULT</stp>
        <stp>[1.Weekly Download.xlsm]Coded!R272C16</stp>
        <tr r="P272" s="14"/>
        <tr r="P272" s="14"/>
      </tp>
      <tp t="s">
        <v>NR</v>
        <stp/>
        <stp>##V3_BDPV12</stp>
        <stp>XS2211674143 Corp</stp>
        <stp>RTG_FITCH</stp>
        <stp>[1.Weekly Download.xlsm]Coded!R284C10</stp>
        <tr r="J284" s="14"/>
        <tr r="J284" s="14"/>
      </tp>
      <tp t="s">
        <v>27/10/2023</v>
        <stp/>
        <stp>##V3_BDPV12</stp>
        <stp>XS2213048965 Corp</stp>
        <stp>NXT_CALL_DT</stp>
        <stp>[1.Weekly Download.xlsm]Coded!R272C50</stp>
        <tr r="AX272" s="14"/>
        <tr r="AX272" s="14"/>
        <tr r="AX272" s="14"/>
      </tp>
      <tp t="s">
        <v>13/5/2025</v>
        <stp/>
        <stp>##V3_BDPV12</stp>
        <stp>XS2417388175 Corp</stp>
        <stp>NXT_CALL_DT</stp>
        <stp>[1.Weekly Download.xlsm]Coded!R128C50</stp>
        <tr r="AX128" s="14"/>
        <tr r="AX128" s="14"/>
        <tr r="AX128" s="14"/>
      </tp>
      <tp t="s">
        <v>BBB</v>
        <stp/>
        <stp>##V3_BDPV12</stp>
        <stp>XS2429785954 Corp</stp>
        <stp>RTG_FITCH</stp>
        <stp>[1.Weekly Download.xlsm]Coded!R119C10</stp>
        <tr r="J119" s="14"/>
        <tr r="J119" s="14"/>
      </tp>
      <tp t="s">
        <v>#N/A N/A</v>
        <stp/>
        <stp>##V3_BDPV12</stp>
        <stp>XS2206799004 Corp</stp>
        <stp>RTG_FITCH_LT_ISSUER_DEFAULT</stp>
        <stp>[1.Weekly Download.xlsm]Coded!R282C16</stp>
        <tr r="P282" s="14"/>
      </tp>
      <tp t="s">
        <v>#N/A N/A</v>
        <stp/>
        <stp>##V3_BDPV12</stp>
        <stp>XS2297070190 Corp</stp>
        <stp>RTG_FITCH_LT_ISSUER_DEFAULT</stp>
        <stp>[1.Weekly Download.xlsm]Coded!R240C16</stp>
        <tr r="P240" s="14"/>
      </tp>
      <tp t="s">
        <v>#N/A Field Not Applicable</v>
        <stp/>
        <stp>##V3_BDPV12</stp>
        <stp>XS2314498333 Corp</stp>
        <stp>NXT_CALL_DT</stp>
        <stp>[1.Weekly Download.xlsm]Coded!R180C50</stp>
        <tr r="AX180" s="14"/>
      </tp>
      <tp t="s">
        <v>#N/A Field Not Applicable</v>
        <stp/>
        <stp>##V3_BDPV12</stp>
        <stp>XS2314498093 Corp</stp>
        <stp>NXT_CALL_DT</stp>
        <stp>[1.Weekly Download.xlsm]Coded!R267C50</stp>
        <tr r="AX267" s="14"/>
      </tp>
      <tp t="s">
        <v>#N/A N/A</v>
        <stp/>
        <stp>##V3_BDPV12</stp>
        <stp>XS2417388175 Corp</stp>
        <stp>RTG_FITCH_LT_ISSUER_DEFAULT</stp>
        <stp>[1.Weekly Download.xlsm]Coded!R128C16</stp>
        <tr r="P128" s="14"/>
      </tp>
      <tp t="s">
        <v>#N/A N/A</v>
        <stp/>
        <stp>##V3_BDPV12</stp>
        <stp>XS2314498333 Corp</stp>
        <stp>RTG_FITCH_LT_ISSUER_DEFAULT</stp>
        <stp>[1.Weekly Download.xlsm]Coded!R180C16</stp>
        <tr r="P180" s="14"/>
      </tp>
      <tp t="s">
        <v>#N/A N/A</v>
        <stp/>
        <stp>##V3_BDPV12</stp>
        <stp>XS2314498093 Corp</stp>
        <stp>RTG_FITCH_LT_ISSUER_DEFAULT</stp>
        <stp>[1.Weekly Download.xlsm]Coded!R267C16</stp>
        <tr r="P267" s="14"/>
      </tp>
      <tp t="s">
        <v>#N/A Field Not Applicable</v>
        <stp/>
        <stp>##V3_BDPV12</stp>
        <stp>XS2297070190 Corp</stp>
        <stp>NXT_CALL_DT</stp>
        <stp>[1.Weekly Download.xlsm]Coded!R240C50</stp>
        <tr r="AX240" s="14"/>
      </tp>
      <tp t="s">
        <v>#N/A Field Not Applicable</v>
        <stp/>
        <stp>##V3_BDPV12</stp>
        <stp>XS2206799004 Corp</stp>
        <stp>NXT_CALL_DT</stp>
        <stp>[1.Weekly Download.xlsm]Coded!R282C50</stp>
        <tr r="AX282" s="14"/>
      </tp>
      <tp t="s">
        <v>#N/A Field Not Applicable</v>
        <stp/>
        <stp>##V3_BDPV12</stp>
        <stp>XS2094050593 Corp</stp>
        <stp>NXT_CALL_DT</stp>
        <stp>[1.Weekly Download.xlsm]Coded!R278C50</stp>
        <tr r="AX278" s="14"/>
      </tp>
      <tp t="s">
        <v>A</v>
        <stp/>
        <stp>##V3_BDPV12</stp>
        <stp>XS2258259808 Corp</stp>
        <stp>RTG_FITCH</stp>
        <stp>[1.Weekly Download.xlsm]Coded!R268C10</stp>
        <tr r="J268" s="14"/>
        <tr r="J268" s="14"/>
      </tp>
      <tp t="s">
        <v>BBB</v>
        <stp/>
        <stp>##V3_BDPV12</stp>
        <stp>XS2229091124 Corp</stp>
        <stp>RTG_FITCH</stp>
        <stp>[1.Weekly Download.xlsm]Coded!R274C10</stp>
        <tr r="J274" s="14"/>
        <tr r="J274" s="14"/>
      </tp>
      <tp t="s">
        <v>#N/A N/A</v>
        <stp/>
        <stp>##V3_BDPV12</stp>
        <stp>XS2206849460 Corp</stp>
        <stp>RTG_FITCH_LT_ISSUER_DEFAULT</stp>
        <stp>[1.Weekly Download.xlsm]Coded!R289C16</stp>
        <tr r="P289" s="14"/>
      </tp>
      <tp t="s">
        <v>#N/A Field Not Applicable</v>
        <stp/>
        <stp>##V3_BDPV12</stp>
        <stp>XS2297020765 Corp</stp>
        <stp>NXT_CALL_DT</stp>
        <stp>[1.Weekly Download.xlsm]Coded!R243C50</stp>
        <tr r="AX243" s="14"/>
      </tp>
      <tp t="s">
        <v>#N/A N/A</v>
        <stp/>
        <stp>##V3_BDPV12</stp>
        <stp>XS2281349618 Corp</stp>
        <stp>RTG_FITCH</stp>
        <stp>[1.Weekly Download.xlsm]Coded!R262C10</stp>
        <tr r="J262" s="14"/>
      </tp>
      <tp t="s">
        <v>BBB</v>
        <stp/>
        <stp>##V3_BDPV12</stp>
        <stp>XS2310752758 Corp</stp>
        <stp>RTG_FITCH</stp>
        <stp>[1.Weekly Download.xlsm]Coded!R237C10</stp>
        <tr r="J237" s="14"/>
        <tr r="J237" s="14"/>
      </tp>
      <tp t="s">
        <v>#N/A N/A</v>
        <stp/>
        <stp>##V3_BDPV12</stp>
        <stp>XS2094050593 Corp</stp>
        <stp>RTG_FITCH_LT_ISSUER_DEFAULT</stp>
        <stp>[1.Weekly Download.xlsm]Coded!R278C16</stp>
        <tr r="P278" s="14"/>
      </tp>
      <tp t="s">
        <v>#N/A N/A</v>
        <stp/>
        <stp>##V3_BDPV12</stp>
        <stp>XS2297020765 Corp</stp>
        <stp>RTG_FITCH_LT_ISSUER_DEFAULT</stp>
        <stp>[1.Weekly Download.xlsm]Coded!R243C16</stp>
        <tr r="P243" s="14"/>
      </tp>
      <tp t="s">
        <v>#N/A Field Not Applicable</v>
        <stp/>
        <stp>##V3_BDPV12</stp>
        <stp>XS2206849460 Corp</stp>
        <stp>NXT_CALL_DT</stp>
        <stp>[1.Weekly Download.xlsm]Coded!R289C50</stp>
        <tr r="AX289" s="14"/>
      </tp>
      <tp t="s">
        <v>#N/A N/A</v>
        <stp/>
        <stp>##V3_BDPV12</stp>
        <stp>XS2379598175 Corp</stp>
        <stp>RTG_FITCH</stp>
        <stp>[1.Weekly Download.xlsm]Coded!R154C10</stp>
        <tr r="J154" s="14"/>
      </tp>
      <tp>
        <v>12.5</v>
        <stp/>
        <stp>##V3_BDPV12</stp>
        <stp>XS2385313064 Corp</stp>
        <stp>CPN</stp>
        <stp>[1.Weekly Download.xlsm]Coded!R146C51</stp>
        <tr r="AY146" s="14"/>
        <tr r="AY146" s="14"/>
      </tp>
      <tp>
        <v>2.5</v>
        <stp/>
        <stp>##V3_BDPV12</stp>
        <stp>XS2194192360 Corp</stp>
        <stp>CPN</stp>
        <stp>[1.Weekly Download.xlsm]Coded!R291C51</stp>
        <tr r="AY291" s="14"/>
        <tr r="AY291" s="14"/>
      </tp>
      <tp>
        <v>3.8</v>
        <stp/>
        <stp>##V3_BDPV12</stp>
        <stp>XS2380533740 Corp</stp>
        <stp>CPN</stp>
        <stp>[1.Weekly Download.xlsm]Coded!R156C51</stp>
        <tr r="AY156" s="14"/>
        <tr r="AY156" s="14"/>
      </tp>
      <tp>
        <v>4.875</v>
        <stp/>
        <stp>##V3_BDPV12</stp>
        <stp>XS2423359459 Corp</stp>
        <stp>CPN</stp>
        <stp>[1.Weekly Download.xlsm]Coded!R106C51</stp>
        <tr r="AY106" s="14"/>
        <tr r="AY106" s="14"/>
      </tp>
      <tp>
        <v>12.5</v>
        <stp/>
        <stp>##V3_BDPV12</stp>
        <stp>XS2336348326 Corp</stp>
        <stp>CPN</stp>
        <stp>[1.Weekly Download.xlsm]Coded!R227C51</stp>
        <tr r="AY227" s="14"/>
        <tr r="AY227" s="14"/>
      </tp>
      <tp>
        <v>4.8499999999999996</v>
        <stp/>
        <stp>##V3_BDPV12</stp>
        <stp>XS2320779213 Corp</stp>
        <stp>CPN</stp>
        <stp>[1.Weekly Download.xlsm]Coded!R217C51</stp>
        <tr r="AY217" s="14"/>
        <tr r="AY217" s="14"/>
      </tp>
      <tp>
        <v>7.25</v>
        <stp/>
        <stp>##V3_BDPV12</stp>
        <stp>XS2334068645 Corp</stp>
        <stp>CPN</stp>
        <stp>[1.Weekly Download.xlsm]Coded!R224C51</stp>
        <tr r="AY224" s="14"/>
        <tr r="AY224" s="14"/>
      </tp>
      <tp t="s">
        <v>N</v>
        <stp/>
        <stp>##V3_BDPV12</stp>
        <stp>XS2314627089 Corp</stp>
        <stp>GREEN_BOND_LOAN_INDICATOR</stp>
        <stp>[1.Weekly Download.xlsm]Coded!R174C55</stp>
        <tr r="BC174" s="14"/>
        <tr r="BC174" s="14"/>
      </tp>
      <tp>
        <v>4</v>
        <stp/>
        <stp>##V3_BDPV12</stp>
        <stp>XS2289193810 Corp</stp>
        <stp>CPN</stp>
        <stp>[1.Weekly Download.xlsm]Coded!R245C51</stp>
        <tr r="AY245" s="14"/>
        <tr r="AY245" s="14"/>
      </tp>
      <tp>
        <v>1.75</v>
        <stp/>
        <stp>##V3_BDPV12</stp>
        <stp>XS2320779130 Corp</stp>
        <stp>CPN</stp>
        <stp>[1.Weekly Download.xlsm]Coded!R235C51</stp>
        <tr r="AY235" s="14"/>
        <tr r="AY235" s="14"/>
      </tp>
      <tp>
        <v>4.8499999999999996</v>
        <stp/>
        <stp>##V3_BDPV12</stp>
        <stp>XS2320779213 Corp</stp>
        <stp>CPN</stp>
        <stp>[1.Weekly Download.xlsm]Coded!R118C51</stp>
        <tr r="AY118" s="14"/>
        <tr r="AY118" s="14"/>
      </tp>
      <tp>
        <v>2.375</v>
        <stp/>
        <stp>##V3_BDPV12</stp>
        <stp>XS2284243586 Corp</stp>
        <stp>CPN</stp>
        <stp>[1.Weekly Download.xlsm]Coded!R246C51</stp>
        <tr r="AY246" s="14"/>
        <tr r="AY246" s="14"/>
      </tp>
      <tp>
        <v>2.95</v>
        <stp/>
        <stp>##V3_BDPV12</stp>
        <stp>XS2388293487 Corp</stp>
        <stp>CPN</stp>
        <stp>[1.Weekly Download.xlsm]Coded!R139C51</stp>
        <tr r="AY139" s="14"/>
        <tr r="AY139" s="14"/>
      </tp>
      <tp t="s">
        <v>N</v>
        <stp/>
        <stp>##V3_BDPV12</stp>
        <stp>XS2206849460 Corp</stp>
        <stp>GREEN_BOND_LOAN_INDICATOR</stp>
        <stp>[1.Weekly Download.xlsm]Coded!R289C55</stp>
        <tr r="BC289" s="14"/>
        <tr r="BC289" s="14"/>
      </tp>
      <tp t="s">
        <v>N</v>
        <stp/>
        <stp>##V3_BDPV12</stp>
        <stp>XS2112787499 Corp</stp>
        <stp>GREEN_BOND_LOAN_INDICATOR</stp>
        <stp>[1.Weekly Download.xlsm]Coded!R315C55</stp>
        <tr r="BC315" s="14"/>
        <tr r="BC315" s="14"/>
      </tp>
      <tp t="s">
        <v>N</v>
        <stp/>
        <stp>##V3_BDPV12</stp>
        <stp>XS2349744594 Corp</stp>
        <stp>GREEN_BOND_LOAN_INDICATOR</stp>
        <stp>[1.Weekly Download.xlsm]Coded!R198C55</stp>
        <tr r="BC198" s="14"/>
        <tr r="BC198" s="14"/>
      </tp>
      <tp>
        <v>4.2</v>
        <stp/>
        <stp>##V3_BDPV12</stp>
        <stp>XS2199572111 Corp</stp>
        <stp>CPN</stp>
        <stp>[1.Weekly Download.xlsm]Coded!R297C51</stp>
        <tr r="AY297" s="14"/>
        <tr r="AY297" s="14"/>
      </tp>
      <tp t="s">
        <v>Baa2</v>
        <stp/>
        <stp>##V3_BDPV12</stp>
        <stp>USY77108AF80 Corp</stp>
        <stp>RTG_MOODY</stp>
        <stp>[1.Weekly Download.xlsm]Coded!R182C8</stp>
        <tr r="H182" s="14"/>
        <tr r="H182" s="14"/>
      </tp>
      <tp t="s">
        <v>#N/A N/A</v>
        <stp/>
        <stp>##V3_BDPV12</stp>
        <stp>XS2587421681 Corp</stp>
        <stp>RTG_FITCH</stp>
        <stp>[1.Weekly Download.xlsm]Coded!R60C10</stp>
        <tr r="J60" s="14"/>
      </tp>
      <tp t="s">
        <v>#N/A N/A</v>
        <stp/>
        <stp>##V3_BDPV12</stp>
        <stp>XS2502807345 Corp</stp>
        <stp>RTG_FITCH</stp>
        <stp>[1.Weekly Download.xlsm]Coded!R88C10</stp>
        <tr r="J88" s="14"/>
      </tp>
      <tp t="s">
        <v>#N/A N/A</v>
        <stp/>
        <stp>##V3_BDPV12</stp>
        <stp>XS2559584888 Corp</stp>
        <stp>RTG_FITCH</stp>
        <stp>[1.Weekly Download.xlsm]Coded!R78C10</stp>
        <tr r="J78" s="14"/>
      </tp>
      <tp t="s">
        <v>#N/A N/A</v>
        <stp/>
        <stp>##V3_BDPV12</stp>
        <stp>XS2634238526 Corp</stp>
        <stp>RTG_FITCH</stp>
        <stp>[1.Weekly Download.xlsm]Coded!R31C10</stp>
        <tr r="J31" s="14"/>
      </tp>
      <tp t="s">
        <v>#N/A N/A</v>
        <stp/>
        <stp>##V3_BDPV12</stp>
        <stp>XS2634238526 Corp</stp>
        <stp>RTG_FITCH</stp>
        <stp>[1.Weekly Download.xlsm]Coded!R32C10</stp>
        <tr r="J32" s="14"/>
      </tp>
      <tp t="s">
        <v>#N/A N/A</v>
        <stp/>
        <stp>##V3_BDPV12</stp>
        <stp>XS2576128727 Corp</stp>
        <stp>RTG_FITCH</stp>
        <stp>[1.Weekly Download.xlsm]Coded!R69C10</stp>
        <tr r="J69" s="14"/>
      </tp>
      <tp t="s">
        <v>1107 HK</v>
        <stp/>
        <stp>##V3_BDPV12</stp>
        <stp>XS2127478316 Corp</stp>
        <stp>ISSUER_EQUITY_TICKER</stp>
        <stp>[1.Weekly Download.xlsm]Coded!R252C35</stp>
        <tr r="AI252" s="14"/>
        <tr r="AI252" s="14"/>
      </tp>
      <tp t="s">
        <v>1107 HK</v>
        <stp/>
        <stp>##V3_BDPV12</stp>
        <stp>XS2127478316 Corp</stp>
        <stp>ISSUER_EQUITY_TICKER</stp>
        <stp>[1.Weekly Download.xlsm]Coded!R252C37</stp>
        <tr r="AK252" s="14"/>
        <tr r="AK252" s="14"/>
      </tp>
      <tp t="s">
        <v>1964737D HK</v>
        <stp/>
        <stp>##V3_BDPV12</stp>
        <stp>XS2416645203 Corp</stp>
        <stp>ISSUER_EQUITY_TICKER</stp>
        <stp>[1.Weekly Download.xlsm]Coded!R123C35</stp>
        <tr r="AI123" s="14"/>
      </tp>
      <tp t="s">
        <v>1964737D HK</v>
        <stp/>
        <stp>##V3_BDPV12</stp>
        <stp>XS2416645203 Corp</stp>
        <stp>ISSUER_EQUITY_TICKER</stp>
        <stp>[1.Weekly Download.xlsm]Coded!R123C37</stp>
        <tr r="AK123" s="14"/>
        <tr r="AK123" s="14"/>
      </tp>
      <tp t="s">
        <v>1898540D VI</v>
        <stp/>
        <stp>##V3_BDPV12</stp>
        <stp>XS2251156563 Corp</stp>
        <stp>ISSUER_EQUITY_TICKER</stp>
        <stp>[1.Weekly Download.xlsm]Coded!R190C35</stp>
        <tr r="AI190" s="14"/>
      </tp>
      <tp t="s">
        <v>1898540D VI</v>
        <stp/>
        <stp>##V3_BDPV12</stp>
        <stp>XS2251156563 Corp</stp>
        <stp>ISSUER_EQUITY_TICKER</stp>
        <stp>[1.Weekly Download.xlsm]Coded!R190C37</stp>
        <tr r="AK190" s="14"/>
        <tr r="AK190" s="14"/>
      </tp>
      <tp t="s">
        <v>1710040D CH</v>
        <stp/>
        <stp>##V3_BDPV12</stp>
        <stp>XS2206237260 Corp</stp>
        <stp>ISSUER_EQUITY_TICKER</stp>
        <stp>[1.Weekly Download.xlsm]Coded!R293C35</stp>
        <tr r="AI293" s="14"/>
      </tp>
      <tp t="s">
        <v>1710040D CH</v>
        <stp/>
        <stp>##V3_BDPV12</stp>
        <stp>XS2206237260 Corp</stp>
        <stp>ISSUER_EQUITY_TICKER</stp>
        <stp>[1.Weekly Download.xlsm]Coded!R293C37</stp>
        <tr r="AK293" s="14"/>
        <tr r="AK293" s="14"/>
      </tp>
      <tp t="s">
        <v>#N/A N/A</v>
        <stp/>
        <stp>##V3_BDPV12</stp>
        <stp>HZCCIZ CH Equity</stp>
        <stp>RTG_SP_LT_LC_ISSUER_CREDIT</stp>
        <stp>[1.Weekly Download.xlsm]Coded!R139C61</stp>
        <tr r="BI139" s="14"/>
      </tp>
      <tp t="s">
        <v>#N/A N/A</v>
        <stp/>
        <stp>##V3_BDPV12</stp>
        <stp>HZCCIZ CH Equity</stp>
        <stp>RTG_SP_LT_LC_ISSUER_CREDIT</stp>
        <stp>[1.Weekly Download.xlsm]Coded!R119C61</stp>
        <tr r="BI119" s="14"/>
      </tp>
      <tp t="s">
        <v>1571823D HK</v>
        <stp/>
        <stp>##V3_BDPV12</stp>
        <stp>XS2176772205 Corp</stp>
        <stp>ISSUER_EQUITY_TICKER</stp>
        <stp>[1.Weekly Download.xlsm]Coded!R298C37</stp>
        <tr r="AK298" s="14"/>
        <tr r="AK298" s="14"/>
      </tp>
      <tp t="s">
        <v>1571823D HK</v>
        <stp/>
        <stp>##V3_BDPV12</stp>
        <stp>XS2176772205 Corp</stp>
        <stp>ISSUER_EQUITY_TICKER</stp>
        <stp>[1.Weekly Download.xlsm]Coded!R298C35</stp>
        <tr r="AI298" s="14"/>
      </tp>
      <tp t="s">
        <v>3383 HK</v>
        <stp/>
        <stp>##V3_BDPV12</stp>
        <stp>XS2343627712 Corp</stp>
        <stp>ISSUER_EQUITY_TICKER</stp>
        <stp>[1.Weekly Download.xlsm]Coded!R218C37</stp>
        <tr r="AK218" s="14"/>
        <tr r="AK218" s="14"/>
      </tp>
      <tp t="s">
        <v>3383 HK</v>
        <stp/>
        <stp>##V3_BDPV12</stp>
        <stp>XS2343627712 Corp</stp>
        <stp>ISSUER_EQUITY_TICKER</stp>
        <stp>[1.Weekly Download.xlsm]Coded!R203C37</stp>
        <tr r="AK203" s="14"/>
        <tr r="AK203" s="14"/>
      </tp>
      <tp t="s">
        <v>3383 HK</v>
        <stp/>
        <stp>##V3_BDPV12</stp>
        <stp>XS2343627712 Corp</stp>
        <stp>ISSUER_EQUITY_TICKER</stp>
        <stp>[1.Weekly Download.xlsm]Coded!R218C35</stp>
        <tr r="AI218" s="14"/>
        <tr r="AI218" s="14"/>
      </tp>
      <tp t="s">
        <v>3383 HK</v>
        <stp/>
        <stp>##V3_BDPV12</stp>
        <stp>XS2343627712 Corp</stp>
        <stp>ISSUER_EQUITY_TICKER</stp>
        <stp>[1.Weekly Download.xlsm]Coded!R203C35</stp>
        <tr r="AI203" s="14"/>
        <tr r="AI203" s="14"/>
      </tp>
      <tp t="s">
        <v>#N/A N/A</v>
        <stp/>
        <stp>##V3_BDPV12</stp>
        <stp>HZCCIZ CH Equity</stp>
        <stp>RTG_SP_LT_LC_ISSUER_CREDIT</stp>
        <stp>[1.Weekly Download.xlsm]Coded!R289C61</stp>
        <tr r="BI289" s="14"/>
      </tp>
      <tp t="s">
        <v>000961 CH</v>
        <stp/>
        <stp>##V3_BDPV12</stp>
        <stp>XS2349744594 Corp</stp>
        <stp>GUARANTOR_EQY_TICKER</stp>
        <stp>[1.Weekly Download.xlsm]Coded!R198C18</stp>
        <tr r="R198" s="14"/>
        <tr r="R198" s="14"/>
        <tr r="R198" s="14"/>
        <tr r="R198" s="14"/>
      </tp>
      <tp t="s">
        <v>1736146D CH</v>
        <stp/>
        <stp>##V3_BDPV12</stp>
        <stp>XS2144033078 Corp</stp>
        <stp>ISSUER_EQUITY_TICKER</stp>
        <stp>[1.Weekly Download.xlsm]Coded!R300C37</stp>
        <tr r="AK300" s="14"/>
        <tr r="AK300" s="14"/>
      </tp>
      <tp t="s">
        <v>1736146D CH</v>
        <stp/>
        <stp>##V3_BDPV12</stp>
        <stp>XS2144033078 Corp</stp>
        <stp>ISSUER_EQUITY_TICKER</stp>
        <stp>[1.Weekly Download.xlsm]Coded!R300C35</stp>
        <tr r="AI300" s="14"/>
      </tp>
      <tp>
        <v>60</v>
        <stp/>
        <stp>##V3_BDPV12</stp>
        <stp>XS2673392796 Corp</stp>
        <stp>FIXED_REOFFER_SPRD_TO_GOVT_BENCH</stp>
        <stp>[1.Weekly Download.xlsm]Coded!R14C27</stp>
        <tr r="AA14" s="14"/>
        <tr r="AA14" s="14"/>
      </tp>
      <tp t="s">
        <v>#N/A N/A</v>
        <stp/>
        <stp>##V3_BDPV12</stp>
        <stp>GXCDIZ CH Equity</stp>
        <stp>RTG_SP_LT_LC_ISSUER_CREDIT</stp>
        <stp>[1.Weekly Download.xlsm]Coded!R141C61</stp>
        <tr r="BI141" s="14"/>
      </tp>
      <tp t="s">
        <v>#N/A Field Not Applicable</v>
        <stp/>
        <stp>##V3_BDPV12</stp>
        <stp>XS2208864418 Corp</stp>
        <stp>GUARANTOR_EQY_TICKER</stp>
        <stp>[1.Weekly Download.xlsm]Coded!R292C18</stp>
        <tr r="R292" s="14"/>
        <tr r="R292" s="14"/>
        <tr r="R292" s="14"/>
      </tp>
      <tp t="s">
        <v>#N/A Field Not Applicable</v>
        <stp/>
        <stp>##V3_BDPV12</stp>
        <stp>XS2388293487 Corp</stp>
        <stp>GUARANTOR_EQY_TICKER</stp>
        <stp>[1.Weekly Download.xlsm]Coded!R139C18</stp>
        <tr r="R139" s="14"/>
        <tr r="R139" s="14"/>
        <tr r="R139" s="14"/>
      </tp>
      <tp t="s">
        <v>3383 HK</v>
        <stp/>
        <stp>##V3_BDPV12</stp>
        <stp>XS2361426559 Corp</stp>
        <stp>ISSUER_EQUITY_TICKER</stp>
        <stp>[1.Weekly Download.xlsm]Coded!R178C37</stp>
        <tr r="AK178" s="14"/>
        <tr r="AK178" s="14"/>
      </tp>
      <tp t="s">
        <v>3383 HK</v>
        <stp/>
        <stp>##V3_BDPV12</stp>
        <stp>XS2361426559 Corp</stp>
        <stp>ISSUER_EQUITY_TICKER</stp>
        <stp>[1.Weekly Download.xlsm]Coded!R178C35</stp>
        <tr r="AI178" s="14"/>
        <tr r="AI178" s="14"/>
      </tp>
      <tp t="s">
        <v>1790077D HK</v>
        <stp/>
        <stp>##V3_BDPV12</stp>
        <stp>XS2436124205 Corp</stp>
        <stp>ISSUER_EQUITY_TICKER</stp>
        <stp>[1.Weekly Download.xlsm]Coded!R115C37</stp>
        <tr r="AK115" s="14"/>
        <tr r="AK115" s="14"/>
      </tp>
      <tp t="s">
        <v>1790077D HK</v>
        <stp/>
        <stp>##V3_BDPV12</stp>
        <stp>XS2436124205 Corp</stp>
        <stp>ISSUER_EQUITY_TICKER</stp>
        <stp>[1.Weekly Download.xlsm]Coded!R115C35</stp>
        <tr r="AI115" s="14"/>
      </tp>
      <tp t="s">
        <v>#N/A Field Not Applicable</v>
        <stp/>
        <stp>##V3_BDPV12</stp>
        <stp>XS2434390865 Corp</stp>
        <stp>GUARANTOR_EQY_TICKER</stp>
        <stp>[1.Weekly Download.xlsm]Coded!R116C18</stp>
        <tr r="R116" s="14"/>
        <tr r="R116" s="14"/>
        <tr r="R116" s="14"/>
      </tp>
      <tp t="s">
        <v>1365194D VI</v>
        <stp/>
        <stp>##V3_BDPV12</stp>
        <stp>XS2314627089 Corp</stp>
        <stp>ISSUER_EQUITY_TICKER</stp>
        <stp>[1.Weekly Download.xlsm]Coded!R174C37</stp>
        <tr r="AK174" s="14"/>
        <tr r="AK174" s="14"/>
      </tp>
      <tp t="s">
        <v>0620396D CH</v>
        <stp/>
        <stp>##V3_BDPV12</stp>
        <stp>XS2332497697 Corp</stp>
        <stp>ISSUER_EQUITY_TICKER</stp>
        <stp>[1.Weekly Download.xlsm]Coded!R209C35</stp>
        <tr r="AI209" s="14"/>
      </tp>
      <tp t="s">
        <v>1497202D CH</v>
        <stp/>
        <stp>##V3_BDPV12</stp>
        <stp>XS2314498093 Corp</stp>
        <stp>ISSUER_EQUITY_TICKER</stp>
        <stp>[1.Weekly Download.xlsm]Coded!R267C37</stp>
        <tr r="AK267" s="14"/>
        <tr r="AK267" s="14"/>
      </tp>
      <tp t="s">
        <v>1365194D VI</v>
        <stp/>
        <stp>##V3_BDPV12</stp>
        <stp>XS2314627089 Corp</stp>
        <stp>ISSUER_EQUITY_TICKER</stp>
        <stp>[1.Weekly Download.xlsm]Coded!R174C35</stp>
        <tr r="AI174" s="14"/>
      </tp>
      <tp t="s">
        <v>0620396D CH</v>
        <stp/>
        <stp>##V3_BDPV12</stp>
        <stp>XS2332497697 Corp</stp>
        <stp>ISSUER_EQUITY_TICKER</stp>
        <stp>[1.Weekly Download.xlsm]Coded!R209C37</stp>
        <tr r="AK209" s="14"/>
        <tr r="AK209" s="14"/>
      </tp>
      <tp t="s">
        <v>1497202D CH</v>
        <stp/>
        <stp>##V3_BDPV12</stp>
        <stp>XS2314498093 Corp</stp>
        <stp>ISSUER_EQUITY_TICKER</stp>
        <stp>[1.Weekly Download.xlsm]Coded!R267C35</stp>
        <tr r="AI267" s="14"/>
      </tp>
      <tp t="s">
        <v>1862 HK</v>
        <stp/>
        <stp>##V3_BDPV12</stp>
        <stp>XS2126415293 Corp</stp>
        <stp>ISSUER_EQUITY_TICKER</stp>
        <stp>[1.Weekly Download.xlsm]Coded!R306C37</stp>
        <tr r="AK306" s="14"/>
        <tr r="AK306" s="14"/>
      </tp>
      <tp t="s">
        <v>1862 HK</v>
        <stp/>
        <stp>##V3_BDPV12</stp>
        <stp>XS2126415293 Corp</stp>
        <stp>ISSUER_EQUITY_TICKER</stp>
        <stp>[1.Weekly Download.xlsm]Coded!R306C35</stp>
        <tr r="AI306" s="14"/>
        <tr r="AI306" s="14"/>
      </tp>
      <tp t="s">
        <v>1711233D CH</v>
        <stp/>
        <stp>##V3_BDPV12</stp>
        <stp>XS2265235965 Corp</stp>
        <stp>GUARANTOR_EQY_TICKER</stp>
        <stp>[1.Weekly Download.xlsm]Coded!R257C18</stp>
        <tr r="R257" s="14"/>
        <tr r="R257" s="14"/>
        <tr r="R257" s="14"/>
        <tr r="R257" s="14"/>
      </tp>
      <tp t="s">
        <v>1819966D HK</v>
        <stp/>
        <stp>##V3_BDPV12</stp>
        <stp>XS2280636494 Corp</stp>
        <stp>ISSUER_EQUITY_TICKER</stp>
        <stp>[1.Weekly Download.xlsm]Coded!R242C35</stp>
        <tr r="AI242" s="14"/>
      </tp>
      <tp t="s">
        <v>1819966D HK</v>
        <stp/>
        <stp>##V3_BDPV12</stp>
        <stp>XS2280636494 Corp</stp>
        <stp>ISSUER_EQUITY_TICKER</stp>
        <stp>[1.Weekly Download.xlsm]Coded!R242C37</stp>
        <tr r="AK242" s="14"/>
        <tr r="AK242" s="14"/>
      </tp>
      <tp t="s">
        <v>SDGGCZ CH</v>
        <stp/>
        <stp>##V3_BDPV12</stp>
        <stp>XS2378344456 Corp</stp>
        <stp>GUARANTOR_EQY_TICKER</stp>
        <stp>[1.Weekly Download.xlsm]Coded!R161C18</stp>
        <tr r="R161" s="14"/>
        <tr r="R161" s="14"/>
        <tr r="R161" s="14"/>
        <tr r="R161" s="14"/>
      </tp>
      <tp t="s">
        <v>1974228D HK</v>
        <stp/>
        <stp>##V3_BDPV12</stp>
        <stp>XS2422522685 Corp</stp>
        <stp>ISSUER_EQUITY_TICKER</stp>
        <stp>[1.Weekly Download.xlsm]Coded!R120C35</stp>
        <tr r="AI120" s="14"/>
      </tp>
      <tp t="s">
        <v>1974228D HK</v>
        <stp/>
        <stp>##V3_BDPV12</stp>
        <stp>XS2422522685 Corp</stp>
        <stp>ISSUER_EQUITY_TICKER</stp>
        <stp>[1.Weekly Download.xlsm]Coded!R120C37</stp>
        <tr r="AK120" s="14"/>
        <tr r="AK120" s="14"/>
      </tp>
      <tp t="s">
        <v>#N/A N/A</v>
        <stp/>
        <stp>##V3_BDPV12</stp>
        <stp>HZCCIZ CH Equity</stp>
        <stp>RTG_SP_LT_FC_ISSUER_CREDIT</stp>
        <stp>[1.Weekly Download.xlsm]Coded!R289C23</stp>
        <tr r="W289" s="14"/>
        <tr r="W289" s="14"/>
      </tp>
      <tp t="s">
        <v>#N/A Field Not Applicable</v>
        <stp/>
        <stp>##V3_BDPV12</stp>
        <stp>XS2385392936 Corp</stp>
        <stp>GUARANTOR_EQY_TICKER</stp>
        <stp>[1.Weekly Download.xlsm]Coded!R151C18</stp>
        <tr r="R151" s="14"/>
        <tr r="R151" s="14"/>
        <tr r="R151" s="14"/>
      </tp>
      <tp t="s">
        <v>1366541D CH</v>
        <stp/>
        <stp>##V3_BDPV12</stp>
        <stp>XS2371893533 Corp</stp>
        <stp>ISSUER_EQUITY_TICKER</stp>
        <stp>[1.Weekly Download.xlsm]Coded!R172C37</stp>
        <tr r="AK172" s="14"/>
        <tr r="AK172" s="14"/>
      </tp>
      <tp t="s">
        <v>1499671D CH</v>
        <stp/>
        <stp>##V3_BDPV12</stp>
        <stp>XS2417332389 Corp</stp>
        <stp>ISSUER_EQUITY_TICKER</stp>
        <stp>[1.Weekly Download.xlsm]Coded!R125C35</stp>
        <tr r="AI125" s="14"/>
      </tp>
      <tp t="s">
        <v>1366541D CH</v>
        <stp/>
        <stp>##V3_BDPV12</stp>
        <stp>XS2371893533 Corp</stp>
        <stp>ISSUER_EQUITY_TICKER</stp>
        <stp>[1.Weekly Download.xlsm]Coded!R172C35</stp>
        <tr r="AI172" s="14"/>
      </tp>
      <tp t="s">
        <v>1499671D CH</v>
        <stp/>
        <stp>##V3_BDPV12</stp>
        <stp>XS2417332389 Corp</stp>
        <stp>ISSUER_EQUITY_TICKER</stp>
        <stp>[1.Weekly Download.xlsm]Coded!R125C37</stp>
        <tr r="AK125" s="14"/>
        <tr r="AK125" s="14"/>
      </tp>
      <tp t="s">
        <v>#N/A Field Not Applicable</v>
        <stp/>
        <stp>##V3_BDPV12</stp>
        <stp>XS2208844493 Corp</stp>
        <stp>GUARANTOR_EQY_TICKER</stp>
        <stp>[1.Weekly Download.xlsm]Coded!R287C18</stp>
        <tr r="R287" s="14"/>
        <tr r="R287" s="14"/>
        <tr r="R287" s="14"/>
      </tp>
      <tp t="s">
        <v>2038443D HK</v>
        <stp/>
        <stp>##V3_BDPV12</stp>
        <stp>XS2471127584 Corp</stp>
        <stp>ISSUER_EQUITY_TICKER</stp>
        <stp>[1.Weekly Download.xlsm]Coded!R104C37</stp>
        <tr r="AK104" s="14"/>
        <tr r="AK104" s="14"/>
      </tp>
      <tp t="s">
        <v>2038443D HK</v>
        <stp/>
        <stp>##V3_BDPV12</stp>
        <stp>XS2471127584 Corp</stp>
        <stp>ISSUER_EQUITY_TICKER</stp>
        <stp>[1.Weekly Download.xlsm]Coded!R104C35</stp>
        <tr r="AI104" s="14"/>
      </tp>
      <tp t="s">
        <v>#N/A N/A</v>
        <stp/>
        <stp>##V3_BDPV12</stp>
        <stp>FYCCIZ CH Equity</stp>
        <stp>RTG_SP_LT_FC_ISSUER_CREDIT</stp>
        <stp>[1.Weekly Download.xlsm]Coded!R191C23</stp>
        <tr r="W191" s="14"/>
        <tr r="W191" s="14"/>
      </tp>
      <tp t="s">
        <v>#N/A N/A</v>
        <stp/>
        <stp>##V3_BDPV12</stp>
        <stp>XS2541678780 Corp</stp>
        <stp>RTG_MDY_FOREIGN_LT_BANK_DEPOSITS</stp>
        <stp>[1.Weekly Download.xlsm]Coded!R84C12</stp>
        <tr r="L84" s="14"/>
      </tp>
      <tp t="s">
        <v>#N/A N/A</v>
        <stp/>
        <stp>##V3_BDPV12</stp>
        <stp>XS2644758133 Corp</stp>
        <stp>RTG_MDY_FOREIGN_LT_BANK_DEPOSITS</stp>
        <stp>[1.Weekly Download.xlsm]Coded!R27C12</stp>
        <tr r="L27" s="14"/>
      </tp>
      <tp t="s">
        <v>#N/A N/A</v>
        <stp/>
        <stp>##V3_BDPV12</stp>
        <stp>USG8850LAF79 Corp</stp>
        <stp>RTG_SP</stp>
        <stp>[1.Weekly Download.xlsm]Coded!R275C9</stp>
        <tr r="I275" s="14"/>
      </tp>
      <tp t="s">
        <v>1773866D AU</v>
        <stp/>
        <stp>##V3_BDPV12</stp>
        <stp>XS2679063862 Corp</stp>
        <stp>ISSUER_EQUITY_TICKER</stp>
        <stp>[1.Weekly Download.xlsm]Coded!R9C37</stp>
        <tr r="AK9" s="14"/>
        <tr r="AK9" s="14"/>
      </tp>
      <tp t="s">
        <v>1773866D AU</v>
        <stp/>
        <stp>##V3_BDPV12</stp>
        <stp>XS2679063862 Corp</stp>
        <stp>ISSUER_EQUITY_TICKER</stp>
        <stp>[1.Weekly Download.xlsm]Coded!R9C35</stp>
        <tr r="AI9" s="14"/>
      </tp>
      <tp t="s">
        <v>#N/A N/A</v>
        <stp/>
        <stp>##V3_BDPV12</stp>
        <stp>1950673D HK Equity</stp>
        <stp>RTG_MDY_FOREIGN_LT_BANK_DEPOSITS</stp>
        <stp>[1.Weekly Download.xlsm]Coded!R126C20</stp>
        <tr r="T126" s="14"/>
        <tr r="T126" s="14"/>
      </tp>
      <tp t="s">
        <v>#N/A Field Not Applicable</v>
        <stp/>
        <stp>##V3_BDPV12</stp>
        <stp>XS2690707497 Corp</stp>
        <stp>NXT_CALL_DT</stp>
        <stp>[1.Weekly Download.xlsm]Coded!R8C50</stp>
        <tr r="AX8" s="14"/>
      </tp>
      <tp t="s">
        <v>#N/A N/A</v>
        <stp/>
        <stp>##V3_BDPV12</stp>
        <stp>1361230D HK Equity</stp>
        <stp>RTG_MDY_FOREIGN_LT_BANK_DEPOSITS</stp>
        <stp>[1.Weekly Download.xlsm]Coded!R159C20</stp>
        <tr r="T159" s="14"/>
        <tr r="T159" s="14"/>
      </tp>
      <tp t="s">
        <v>#N/A N/A</v>
        <stp/>
        <stp>##V3_BDPV12</stp>
        <stp>1361230D HK Equity</stp>
        <stp>RTG_MDY_FOREIGN_LT_BANK_DEPOSITS</stp>
        <stp>[1.Weekly Download.xlsm]Coded!R160C20</stp>
        <tr r="T160" s="14"/>
        <tr r="T160" s="14"/>
      </tp>
      <tp t="s">
        <v>#N/A N/A</v>
        <stp/>
        <stp>##V3_BDPV12</stp>
        <stp>1467883D CH Equity</stp>
        <stp>RTG_MDY_FOREIGN_LT_BANK_DEPOSITS</stp>
        <stp>[1.Weekly Download.xlsm]Coded!R112C60</stp>
        <tr r="BH112" s="14"/>
      </tp>
      <tp t="s">
        <v>1400277D MA</v>
        <stp/>
        <stp>##V3_BDPV12</stp>
        <stp>XS2639510341 Corp</stp>
        <stp>ISSUER_PARENT_EQY_TICKER</stp>
        <stp>[1.Weekly Download.xlsm]Coded!R28C58</stp>
        <tr r="BF28" s="14"/>
        <tr r="BF28" s="14"/>
      </tp>
      <tp t="s">
        <v>#N/A N/A</v>
        <stp/>
        <stp>##V3_BDPV12</stp>
        <stp>HK0000954104 Corp</stp>
        <stp>SPREAD_TO_TSY_ISSUE</stp>
        <stp>[1.Weekly Download.xlsm]Coded!R7C26</stp>
        <tr r="Z7" s="14"/>
      </tp>
      <tp t="s">
        <v>3908 HK</v>
        <stp/>
        <stp>##V3_BDPV12</stp>
        <stp>XS2648007495 Corp</stp>
        <stp>ISSUER_PARENT_EQY_TICKER</stp>
        <stp>[1.Weekly Download.xlsm]Coded!R25C58</stp>
        <tr r="BF25" s="14"/>
        <tr r="BF25" s="14"/>
      </tp>
      <tp t="s">
        <v>BBB+</v>
        <stp/>
        <stp>##V3_BDPV12</stp>
        <stp>50810726 CompanyID</stp>
        <stp>RTG_SP_LT_LC_ISSUER_CREDIT</stp>
        <stp>[1.Weekly Download.xlsm]Coded!R137C41</stp>
        <tr r="AO137" s="14"/>
        <tr r="AO137" s="14"/>
        <tr r="AO137" s="14"/>
      </tp>
      <tp t="s">
        <v>CN</v>
        <stp/>
        <stp>##V3_BDPV12</stp>
        <stp>XS2656498313 Corp</stp>
        <stp>CNTRY_ISSUE_ISO</stp>
        <stp>[1.Weekly Download.xlsm]Coded!R19C34</stp>
        <tr r="AH19" s="14"/>
        <tr r="AH19" s="14"/>
      </tp>
      <tp t="s">
        <v>VG</v>
        <stp/>
        <stp>##V3_BDPV12</stp>
        <stp>XS2549299480 Corp</stp>
        <stp>CNTRY_ISSUE_ISO</stp>
        <stp>[1.Weekly Download.xlsm]Coded!R80C34</stp>
        <tr r="AH80" s="14"/>
        <tr r="AH80" s="14"/>
      </tp>
      <tp t="s">
        <v>CN</v>
        <stp/>
        <stp>##V3_BDPV12</stp>
        <stp>XS2451515279 Corp</stp>
        <stp>CNTRY_ISSUE_ISO</stp>
        <stp>[1.Weekly Download.xlsm]Coded!R98C34</stp>
        <tr r="AH98" s="14"/>
        <tr r="AH98" s="14"/>
      </tp>
      <tp t="s">
        <v>1063Z HK</v>
        <stp/>
        <stp>##V3_BDPV12</stp>
        <stp>XS2543377068 Corp</stp>
        <stp>ISSUER_PARENT_EQY_TICKER</stp>
        <stp>[1.Weekly Download.xlsm]Coded!R82C58</stp>
        <tr r="BF82" s="14"/>
        <tr r="BF82" s="14"/>
      </tp>
      <tp t="s">
        <v>#N/A N/A</v>
        <stp/>
        <stp>##V3_BDPV12</stp>
        <stp>USG3065HAB71 Corp</stp>
        <stp>RTG_MDY_FOREIGN_LT_BANK_DEPOSITS</stp>
        <stp>[1.Weekly Download.xlsm]Coded!R222C12</stp>
        <tr r="L222" s="14"/>
      </tp>
      <tp t="s">
        <v>#N/A N/A</v>
        <stp/>
        <stp>##V3_BDPV12</stp>
        <stp>XS2665495391 Corp</stp>
        <stp>ISSUER_PARENT_EQY_TICKER</stp>
        <stp>[1.Weekly Download.xlsm]Coded!R18C58</stp>
        <tr r="BF18" s="14"/>
      </tp>
      <tp t="s">
        <v>#N/A N/A</v>
        <stp/>
        <stp>##V3_BDPV12</stp>
        <stp>XS2203111120 Corp</stp>
        <stp>RTG_FITCH</stp>
        <stp>[1.Weekly Download.xlsm]Coded!R283C10</stp>
        <tr r="J283" s="14"/>
      </tp>
      <tp t="s">
        <v>A-</v>
        <stp/>
        <stp>##V3_BDPV12</stp>
        <stp>XS2387065134 Corp</stp>
        <stp>RTG_FITCH</stp>
        <stp>[1.Weekly Download.xlsm]Coded!R143C10</stp>
        <tr r="J143" s="14"/>
        <tr r="J143" s="14"/>
      </tp>
      <tp t="s">
        <v>A</v>
        <stp/>
        <stp>##V3_BDPV12</stp>
        <stp>XS2115047735 Corp</stp>
        <stp>RTG_FITCH</stp>
        <stp>[1.Weekly Download.xlsm]Coded!R318C10</stp>
        <tr r="J318" s="14"/>
        <tr r="J318" s="14"/>
      </tp>
      <tp t="s">
        <v>#N/A N/A</v>
        <stp/>
        <stp>##V3_BDPV12</stp>
        <stp>XS2280569364 Corp</stp>
        <stp>RTG_FITCH</stp>
        <stp>[1.Weekly Download.xlsm]Coded!R263C10</stp>
        <tr r="J263" s="14"/>
      </tp>
      <tp t="s">
        <v>BBB</v>
        <stp/>
        <stp>##V3_BDPV12</stp>
        <stp>XS2114327302 Corp</stp>
        <stp>RTG_FITCH</stp>
        <stp>[1.Weekly Download.xlsm]Coded!R316C10</stp>
        <tr r="J316" s="14"/>
        <tr r="J316" s="14"/>
      </tp>
      <tp t="s">
        <v>BBB+</v>
        <stp/>
        <stp>##V3_BDPV12</stp>
        <stp>XS2357352702 Corp</stp>
        <stp>RTG_FITCH</stp>
        <stp>[1.Weekly Download.xlsm]Coded!R189C10</stp>
        <tr r="J189" s="14"/>
        <tr r="J189" s="14"/>
      </tp>
      <tp t="s">
        <v>#N/A N/A</v>
        <stp/>
        <stp>##V3_BDPV12</stp>
        <stp>XS2143038334 Corp</stp>
        <stp>RTG_FITCH</stp>
        <stp>[1.Weekly Download.xlsm]Coded!R305C10</stp>
        <tr r="J305" s="14"/>
      </tp>
      <tp t="s">
        <v>#N/A N/A</v>
        <stp/>
        <stp>##V3_BDPV12</stp>
        <stp>XS2406547765 Corp</stp>
        <stp>RTG_FITCH</stp>
        <stp>[1.Weekly Download.xlsm]Coded!R117C10</stp>
        <tr r="J117" s="14"/>
      </tp>
      <tp t="s">
        <v>#N/A N/A</v>
        <stp/>
        <stp>##V3_BDPV12</stp>
        <stp>XS2469032630 Corp</stp>
        <stp>RTG_FITCH</stp>
        <stp>[1.Weekly Download.xlsm]Coded!R107C10</stp>
        <tr r="J107" s="14"/>
      </tp>
      <tp t="s">
        <v>B+</v>
        <stp/>
        <stp>##V3_BDPV12</stp>
        <stp>XS2336271510 Corp</stp>
        <stp>RTG_FITCH</stp>
        <stp>[1.Weekly Download.xlsm]Coded!R215C10</stp>
        <tr r="J215" s="14"/>
        <tr r="J215" s="14"/>
      </tp>
      <tp t="s">
        <v>BBB</v>
        <stp/>
        <stp>##V3_BDPV12</stp>
        <stp>XS2287540053 Corp</stp>
        <stp>RTG_FITCH_LT_ISSUER_DEFAULT</stp>
        <stp>[1.Weekly Download.xlsm]Coded!R210C16</stp>
        <tr r="P210" s="14"/>
        <tr r="P210" s="14"/>
      </tp>
      <tp t="s">
        <v>#N/A N/A</v>
        <stp/>
        <stp>##V3_BDPV12</stp>
        <stp>XS2390401524 Corp</stp>
        <stp>RTG_FITCH_LT_ISSUER_DEFAULT</stp>
        <stp>[1.Weekly Download.xlsm]Coded!R129C16</stp>
        <tr r="P129" s="14"/>
      </tp>
      <tp t="s">
        <v>1/3/2026</v>
        <stp/>
        <stp>##V3_BDPV12</stp>
        <stp>XS2287540053 Corp</stp>
        <stp>NXT_CALL_DT</stp>
        <stp>[1.Weekly Download.xlsm]Coded!R210C50</stp>
        <tr r="AX210" s="14"/>
        <tr r="AX210" s="14"/>
        <tr r="AX210" s="14"/>
      </tp>
      <tp t="s">
        <v>#N/A Field Not Applicable</v>
        <stp/>
        <stp>##V3_BDPV12</stp>
        <stp>XS2390401524 Corp</stp>
        <stp>NXT_CALL_DT</stp>
        <stp>[1.Weekly Download.xlsm]Coded!R129C50</stp>
        <tr r="AX129" s="14"/>
      </tp>
      <tp t="s">
        <v>#N/A N/A</v>
        <stp/>
        <stp>##V3_BDPV12</stp>
        <stp>XS2349739248 Corp</stp>
        <stp>RTG_FITCH</stp>
        <stp>[1.Weekly Download.xlsm]Coded!R201C10</stp>
        <tr r="J201" s="14"/>
      </tp>
      <tp t="s">
        <v>#N/A N/A</v>
        <stp/>
        <stp>##V3_BDPV12</stp>
        <stp>XS2385820597 Corp</stp>
        <stp>RTG_FITCH_LT_ISSUER_DEFAULT</stp>
        <stp>[1.Weekly Download.xlsm]Coded!R140C16</stp>
        <tr r="P140" s="14"/>
      </tp>
      <tp t="s">
        <v>WD</v>
        <stp/>
        <stp>##V3_BDPV12</stp>
        <stp>XS2368463779 Corp</stp>
        <stp>RTG_FITCH</stp>
        <stp>[1.Weekly Download.xlsm]Coded!R177C10</stp>
        <tr r="J177" s="14"/>
        <tr r="J177" s="14"/>
      </tp>
      <tp t="s">
        <v>#N/A N/A</v>
        <stp/>
        <stp>##V3_BDPV12</stp>
        <stp>XS2384610577 Corp</stp>
        <stp>RTG_FITCH_LT_ISSUER_DEFAULT</stp>
        <stp>[1.Weekly Download.xlsm]Coded!R149C16</stp>
        <tr r="P149" s="14"/>
      </tp>
      <tp t="s">
        <v>#N/A Field Not Applicable</v>
        <stp/>
        <stp>##V3_BDPV12</stp>
        <stp>XS2385820597 Corp</stp>
        <stp>NXT_CALL_DT</stp>
        <stp>[1.Weekly Download.xlsm]Coded!R140C50</stp>
        <tr r="AX140" s="14"/>
      </tp>
      <tp t="s">
        <v>A</v>
        <stp/>
        <stp>##V3_BDPV12</stp>
        <stp>XS2100650758 Corp</stp>
        <stp>RTG_FITCH</stp>
        <stp>[1.Weekly Download.xlsm]Coded!R317C10</stp>
        <tr r="J317" s="14"/>
        <tr r="J317" s="14"/>
      </tp>
      <tp t="s">
        <v>#N/A Field Not Applicable</v>
        <stp/>
        <stp>##V3_BDPV12</stp>
        <stp>XS2384610577 Corp</stp>
        <stp>NXT_CALL_DT</stp>
        <stp>[1.Weekly Download.xlsm]Coded!R149C50</stp>
        <tr r="AX149" s="14"/>
      </tp>
      <tp t="s">
        <v>N</v>
        <stp/>
        <stp>##V3_BDPV12</stp>
        <stp>XS2371895074 Corp</stp>
        <stp>GREEN_BOND_LOAN_INDICATOR</stp>
        <stp>[1.Weekly Download.xlsm]Coded!R168C55</stp>
        <tr r="BC168" s="14"/>
        <tr r="BC168" s="14"/>
      </tp>
      <tp>
        <v>11.95</v>
        <stp/>
        <stp>##V3_BDPV12</stp>
        <stp>XS2127478316 Corp</stp>
        <stp>CPN</stp>
        <stp>[1.Weekly Download.xlsm]Coded!R252C51</stp>
        <tr r="AY252" s="14"/>
        <tr r="AY252" s="14"/>
      </tp>
      <tp t="s">
        <v>#N/A N/A</v>
        <stp/>
        <stp>##V3_BDPV12</stp>
        <stp>HK0000732815 Corp</stp>
        <stp>RTG_MOODY_LONG_TERM</stp>
        <stp>[1.Weekly Download.xlsm]Coded!R200C13</stp>
        <tr r="M200" s="14"/>
      </tp>
      <tp t="s">
        <v>N</v>
        <stp/>
        <stp>##V3_BDPV12</stp>
        <stp>XS2379669299 Corp</stp>
        <stp>GREEN_BOND_LOAN_INDICATOR</stp>
        <stp>[1.Weekly Download.xlsm]Coded!R162C55</stp>
        <tr r="BC162" s="14"/>
        <tr r="BC162" s="14"/>
      </tp>
      <tp>
        <v>2.4</v>
        <stp/>
        <stp>##V3_BDPV12</stp>
        <stp>XS2384202292 Corp</stp>
        <stp>CPN</stp>
        <stp>[1.Weekly Download.xlsm]Coded!R148C51</stp>
        <tr r="AY148" s="14"/>
        <tr r="AY148" s="14"/>
      </tp>
      <tp>
        <v>4.3</v>
        <stp/>
        <stp>##V3_BDPV12</stp>
        <stp>XS2325858038 Corp</stp>
        <stp>CPN</stp>
        <stp>[1.Weekly Download.xlsm]Coded!R226C51</stp>
        <tr r="AY226" s="14"/>
        <tr r="AY226" s="14"/>
      </tp>
      <tp t="s">
        <v>N</v>
        <stp/>
        <stp>##V3_BDPV12</stp>
        <stp>XS2102905168 Corp</stp>
        <stp>GREEN_BOND_LOAN_INDICATOR</stp>
        <stp>[1.Weekly Download.xlsm]Coded!R314C55</stp>
        <tr r="BC314" s="14"/>
        <tr r="BC314" s="14"/>
      </tp>
      <tp>
        <v>1.8</v>
        <stp/>
        <stp>##V3_BDPV12</stp>
        <stp>XS2334569774 Corp</stp>
        <stp>CPN</stp>
        <stp>[1.Weekly Download.xlsm]Coded!R181C51</stp>
        <tr r="AY181" s="14"/>
        <tr r="AY181" s="14"/>
      </tp>
      <tp t="s">
        <v>N</v>
        <stp/>
        <stp>##V3_BDPV12</stp>
        <stp>XS2377688093 Corp</stp>
        <stp>GREEN_BOND_LOAN_INDICATOR</stp>
        <stp>[1.Weekly Download.xlsm]Coded!R141C55</stp>
        <tr r="BC141" s="14"/>
        <tr r="BC141" s="14"/>
      </tp>
      <tp>
        <v>3.9750000000000001</v>
        <stp/>
        <stp>##V3_BDPV12</stp>
        <stp>XS2385392779 Corp</stp>
        <stp>CPN</stp>
        <stp>[1.Weekly Download.xlsm]Coded!R150C51</stp>
        <tr r="AY150" s="14"/>
        <tr r="AY150" s="14"/>
      </tp>
      <tp>
        <v>2.4500000000000002</v>
        <stp/>
        <stp>##V3_BDPV12</stp>
        <stp>XS2295983410 Corp</stp>
        <stp>CPN</stp>
        <stp>[1.Weekly Download.xlsm]Coded!R248C51</stp>
        <tr r="AY248" s="14"/>
        <tr r="AY248" s="14"/>
      </tp>
      <tp t="s">
        <v>Y</v>
        <stp/>
        <stp>##V3_BDPV12</stp>
        <stp>HK0000814258 Corp</stp>
        <stp>GREEN_BOND_LOAN_INDICATOR</stp>
        <stp>[1.Weekly Download.xlsm]Coded!R113C55</stp>
        <tr r="BC113" s="14"/>
        <tr r="BC113" s="14"/>
      </tp>
      <tp t="s">
        <v>N</v>
        <stp/>
        <stp>##V3_BDPV12</stp>
        <stp>XS2280636494 Corp</stp>
        <stp>GREEN_BOND_LOAN_INDICATOR</stp>
        <stp>[1.Weekly Download.xlsm]Coded!R242C55</stp>
        <tr r="BC242" s="14"/>
        <tr r="BC242" s="14"/>
      </tp>
      <tp t="s">
        <v>N</v>
        <stp/>
        <stp>##V3_BDPV12</stp>
        <stp>XS2418777285 Corp</stp>
        <stp>GREEN_BOND_LOAN_INDICATOR</stp>
        <stp>[1.Weekly Download.xlsm]Coded!R126C55</stp>
        <tr r="BC126" s="14"/>
        <tr r="BC126" s="14"/>
      </tp>
      <tp>
        <v>5.2</v>
        <stp/>
        <stp>##V3_BDPV12</stp>
        <stp>XS2385392936 Corp</stp>
        <stp>CPN</stp>
        <stp>[1.Weekly Download.xlsm]Coded!R151C51</stp>
        <tr r="AY151" s="14"/>
        <tr r="AY151" s="14"/>
      </tp>
      <tp t="s">
        <v>N</v>
        <stp/>
        <stp>##V3_BDPV12</stp>
        <stp>XS2102904864 Corp</stp>
        <stp>GREEN_BOND_LOAN_INDICATOR</stp>
        <stp>[1.Weekly Download.xlsm]Coded!R313C55</stp>
        <tr r="BC313" s="14"/>
        <tr r="BC313" s="14"/>
      </tp>
      <tp t="s">
        <v>N</v>
        <stp/>
        <stp>##V3_BDPV12</stp>
        <stp>XS2290959860 Corp</stp>
        <stp>GREEN_BOND_LOAN_INDICATOR</stp>
        <stp>[1.Weekly Download.xlsm]Coded!R251C55</stp>
        <tr r="BC251" s="14"/>
        <tr r="BC251" s="14"/>
      </tp>
      <tp t="s">
        <v>N</v>
        <stp/>
        <stp>##V3_BDPV12</stp>
        <stp>XS2364642293 Corp</stp>
        <stp>GREEN_BOND_LOAN_INDICATOR</stp>
        <stp>[1.Weekly Download.xlsm]Coded!R167C55</stp>
        <tr r="BC167" s="14"/>
        <tr r="BC167" s="14"/>
      </tp>
      <tp t="s">
        <v>N</v>
        <stp/>
        <stp>##V3_BDPV12</stp>
        <stp>XS2405793089 Corp</stp>
        <stp>GREEN_BOND_LOAN_INDICATOR</stp>
        <stp>[1.Weekly Download.xlsm]Coded!R132C55</stp>
        <tr r="BC132" s="14"/>
        <tr r="BC132" s="14"/>
      </tp>
      <tp t="s">
        <v>N</v>
        <stp/>
        <stp>##V3_BDPV12</stp>
        <stp>XS2344842575 Corp</stp>
        <stp>GREEN_BOND_LOAN_INDICATOR</stp>
        <stp>[1.Weekly Download.xlsm]Coded!R195C55</stp>
        <tr r="BC195" s="14"/>
        <tr r="BC195" s="14"/>
      </tp>
      <tp t="s">
        <v>N</v>
        <stp/>
        <stp>##V3_BDPV12</stp>
        <stp>XS2374621493 Corp</stp>
        <stp>GREEN_BOND_LOAN_INDICATOR</stp>
        <stp>[1.Weekly Download.xlsm]Coded!R163C55</stp>
        <tr r="BC163" s="14"/>
        <tr r="BC163" s="14"/>
      </tp>
      <tp>
        <v>7.5</v>
        <stp/>
        <stp>##V3_BDPV12</stp>
        <stp>XS2293903840 Corp</stp>
        <stp>CPN</stp>
        <stp>[1.Weekly Download.xlsm]Coded!R254C51</stp>
        <tr r="AY254" s="14"/>
        <tr r="AY254" s="14"/>
      </tp>
      <tp t="s">
        <v>N</v>
        <stp/>
        <stp>##V3_BDPV12</stp>
        <stp>XS2180875077 Corp</stp>
        <stp>GREEN_BOND_LOAN_INDICATOR</stp>
        <stp>[1.Weekly Download.xlsm]Coded!R302C55</stp>
        <tr r="BC302" s="14"/>
        <tr r="BC302" s="14"/>
      </tp>
      <tp t="s">
        <v>N</v>
        <stp/>
        <stp>##V3_BDPV12</stp>
        <stp>XS2403671493 Corp</stp>
        <stp>GREEN_BOND_LOAN_INDICATOR</stp>
        <stp>[1.Weekly Download.xlsm]Coded!R136C55</stp>
        <tr r="BC136" s="14"/>
        <tr r="BC136" s="14"/>
      </tp>
      <tp t="s">
        <v>BBB+</v>
        <stp/>
        <stp>##V3_BDPV12</stp>
        <stp>XS2487638764 Corp</stp>
        <stp>RTG_FITCH</stp>
        <stp>[1.Weekly Download.xlsm]Coded!R96C10</stp>
        <tr r="J96" s="14"/>
        <tr r="J96" s="14"/>
      </tp>
      <tp t="s">
        <v>#N/A N/A</v>
        <stp/>
        <stp>##V3_BDPV12</stp>
        <stp>XS2641625137 Corp</stp>
        <stp>RTG_FITCH</stp>
        <stp>[1.Weekly Download.xlsm]Coded!R30C10</stp>
        <tr r="J30" s="14"/>
      </tp>
      <tp t="s">
        <v>#N/A N/A</v>
        <stp/>
        <stp>##V3_BDPV12</stp>
        <stp>XS2663498314 Corp</stp>
        <stp>RTG_FITCH</stp>
        <stp>[1.Weekly Download.xlsm]Coded!R20C10</stp>
        <tr r="J20" s="14"/>
      </tp>
      <tp t="s">
        <v>BBB-</v>
        <stp/>
        <stp>##V3_BDPV12</stp>
        <stp>XS2589270953 Corp</stp>
        <stp>RTG_FITCH</stp>
        <stp>[1.Weekly Download.xlsm]Coded!R62C10</stp>
        <tr r="J62" s="14"/>
        <tr r="J62" s="14"/>
      </tp>
      <tp t="s">
        <v>A1</v>
        <stp/>
        <stp>##V3_BDPV12</stp>
        <stp>USG8850LAG52 Corp</stp>
        <stp>RTG_MOODY</stp>
        <stp>[1.Weekly Download.xlsm]Coded!R276C8</stp>
        <tr r="H276" s="14"/>
        <tr r="H276" s="14"/>
      </tp>
      <tp t="s">
        <v>#N/A N/A</v>
        <stp/>
        <stp>##V3_BDPV12</stp>
        <stp>412 HK Equity</stp>
        <stp>RTG_MDY_LT_CORP_FAMILY</stp>
        <stp>[1.Weekly Download.xlsm]Coded!R212C22</stp>
        <tr r="V212" s="14"/>
        <tr r="V212" s="14"/>
      </tp>
      <tp t="s">
        <v>#N/A N/A</v>
        <stp/>
        <stp>##V3_BDPV12</stp>
        <stp>HCSAMZ CH Equity</stp>
        <stp>RTG_SP_LT_FC_ISSUER_CREDIT</stp>
        <stp>[1.Weekly Download.xlsm]Coded!R12C23</stp>
        <tr r="W12" s="14"/>
        <tr r="W12" s="14"/>
      </tp>
      <tp t="s">
        <v>#N/A N/A</v>
        <stp/>
        <stp>##V3_BDPV12</stp>
        <stp>HCSAMZ CH Equity</stp>
        <stp>RTG_SP_LT_LC_ISSUER_CREDIT</stp>
        <stp>[1.Weekly Download.xlsm]Coded!R12C61</stp>
        <tr r="BI12" s="14"/>
      </tp>
      <tp t="s">
        <v>#N/A N/A</v>
        <stp/>
        <stp>##V3_BDPV12</stp>
        <stp>XS2547520531 Corp</stp>
        <stp>FIXED_REOFFER_SPRD_TO_GOVT_BENCH</stp>
        <stp>[1.Weekly Download.xlsm]Coded!R79C27</stp>
        <tr r="AA79" s="14"/>
      </tp>
      <tp t="s">
        <v>1435282D HK</v>
        <stp/>
        <stp>##V3_BDPV12</stp>
        <stp>XS2390401524 Corp</stp>
        <stp>ISSUER_EQUITY_TICKER</stp>
        <stp>[1.Weekly Download.xlsm]Coded!R129C35</stp>
        <tr r="AI129" s="14"/>
      </tp>
      <tp t="s">
        <v>1435282D HK</v>
        <stp/>
        <stp>##V3_BDPV12</stp>
        <stp>XS2390401524 Corp</stp>
        <stp>ISSUER_EQUITY_TICKER</stp>
        <stp>[1.Weekly Download.xlsm]Coded!R129C37</stp>
        <tr r="AK129" s="14"/>
        <tr r="AK129" s="14"/>
      </tp>
      <tp t="s">
        <v>1054Z HK</v>
        <stp/>
        <stp>##V3_BDPV12</stp>
        <stp>XS2467774209 Corp</stp>
        <stp>ISSUER_EQUITY_TICKER</stp>
        <stp>[1.Weekly Download.xlsm]Coded!R103C37</stp>
        <tr r="AK103" s="14"/>
        <tr r="AK103" s="14"/>
      </tp>
      <tp t="s">
        <v>1054Z HK</v>
        <stp/>
        <stp>##V3_BDPV12</stp>
        <stp>XS2467774209 Corp</stp>
        <stp>ISSUER_EQUITY_TICKER</stp>
        <stp>[1.Weekly Download.xlsm]Coded!R103C35</stp>
        <tr r="AI103" s="14"/>
      </tp>
      <tp t="s">
        <v>#N/A N/A</v>
        <stp/>
        <stp>##V3_BDPV12</stp>
        <stp>XS2537427473 Corp</stp>
        <stp>FIXED_REOFFER_SPRD_TO_GOVT_BENCH</stp>
        <stp>[1.Weekly Download.xlsm]Coded!R85C27</stp>
        <tr r="AA85" s="14"/>
      </tp>
      <tp t="s">
        <v>185 HK</v>
        <stp/>
        <stp>##V3_BDPV12</stp>
        <stp>XS2385313064 Corp</stp>
        <stp>ISSUER_EQUITY_TICKER</stp>
        <stp>[1.Weekly Download.xlsm]Coded!R146C37</stp>
        <tr r="AK146" s="14"/>
        <tr r="AK146" s="14"/>
      </tp>
      <tp t="s">
        <v>185 HK</v>
        <stp/>
        <stp>##V3_BDPV12</stp>
        <stp>XS2385313064 Corp</stp>
        <stp>ISSUER_EQUITY_TICKER</stp>
        <stp>[1.Weekly Download.xlsm]Coded!R146C35</stp>
        <tr r="AI146" s="14"/>
        <tr r="AI146" s="14"/>
      </tp>
      <tp t="s">
        <v>1862 HK</v>
        <stp/>
        <stp>##V3_BDPV12</stp>
        <stp>XS2336348326 Corp</stp>
        <stp>ISSUER_EQUITY_TICKER</stp>
        <stp>[1.Weekly Download.xlsm]Coded!R227C37</stp>
        <tr r="AK227" s="14"/>
        <tr r="AK227" s="14"/>
      </tp>
      <tp t="s">
        <v>1862 HK</v>
        <stp/>
        <stp>##V3_BDPV12</stp>
        <stp>XS2336348326 Corp</stp>
        <stp>ISSUER_EQUITY_TICKER</stp>
        <stp>[1.Weekly Download.xlsm]Coded!R227C35</stp>
        <tr r="AI227" s="14"/>
        <tr r="AI227" s="14"/>
      </tp>
      <tp t="s">
        <v>BCMZ HK</v>
        <stp/>
        <stp>##V3_BDPV12</stp>
        <stp>XS2227193211 Corp</stp>
        <stp>ISSUER_EQUITY_TICKER</stp>
        <stp>[1.Weekly Download.xlsm]Coded!R279C35</stp>
        <tr r="AI279" s="14"/>
      </tp>
      <tp t="s">
        <v>BCMZ HK</v>
        <stp/>
        <stp>##V3_BDPV12</stp>
        <stp>XS2227193211 Corp</stp>
        <stp>ISSUER_EQUITY_TICKER</stp>
        <stp>[1.Weekly Download.xlsm]Coded!R279C37</stp>
        <tr r="AK279" s="14"/>
        <tr r="AK279" s="14"/>
      </tp>
      <tp t="s">
        <v>0623979D CH</v>
        <stp/>
        <stp>##V3_BDPV12</stp>
        <stp>XS2269194499 Corp</stp>
        <stp>GUARANTOR_EQY_TICKER</stp>
        <stp>[1.Weekly Download.xlsm]Coded!R234C18</stp>
        <tr r="R234" s="14"/>
        <tr r="R234" s="14"/>
        <tr r="R234" s="14"/>
        <tr r="R234" s="14"/>
      </tp>
      <tp t="s">
        <v>#N/A Field Not Applicable</v>
        <stp/>
        <stp>##V3_BDPV12</stp>
        <stp>XS2208843503 Corp</stp>
        <stp>GUARANTOR_EQY_TICKER</stp>
        <stp>[1.Weekly Download.xlsm]Coded!R286C18</stp>
        <tr r="R286" s="14"/>
        <tr r="R286" s="14"/>
        <tr r="R286" s="14"/>
      </tp>
      <tp t="s">
        <v>#N/A N/A</v>
        <stp/>
        <stp>##V3_BDPV12</stp>
        <stp>XS2671493562 Corp</stp>
        <stp>FIXED_REOFFER_SPRD_TO_GOVT_BENCH</stp>
        <stp>[1.Weekly Download.xlsm]Coded!R12C27</stp>
        <tr r="AA12" s="14"/>
      </tp>
      <tp t="s">
        <v>1063Z HK</v>
        <stp/>
        <stp>##V3_BDPV12</stp>
        <stp>XS2460522555 Corp</stp>
        <stp>ISSUER_EQUITY_TICKER</stp>
        <stp>[1.Weekly Download.xlsm]Coded!R108C37</stp>
        <tr r="AK108" s="14"/>
        <tr r="AK108" s="14"/>
      </tp>
      <tp t="s">
        <v>1063Z HK</v>
        <stp/>
        <stp>##V3_BDPV12</stp>
        <stp>XS2460522555 Corp</stp>
        <stp>ISSUER_EQUITY_TICKER</stp>
        <stp>[1.Weekly Download.xlsm]Coded!R108C35</stp>
        <tr r="AI108" s="14"/>
      </tp>
      <tp>
        <v>130</v>
        <stp/>
        <stp>##V3_BDPV12</stp>
        <stp>XS2662422802 Corp</stp>
        <stp>FIXED_REOFFER_SPRD_TO_GOVT_BENCH</stp>
        <stp>[1.Weekly Download.xlsm]Coded!R21C27</stp>
        <tr r="AA21" s="14"/>
        <tr r="AA21" s="14"/>
      </tp>
      <tp t="s">
        <v>FUJIAZ CH</v>
        <stp/>
        <stp>##V3_BDPV12</stp>
        <stp>XS2275587090 Corp</stp>
        <stp>ISSUER_EQUITY_TICKER</stp>
        <stp>[1.Weekly Download.xlsm]Coded!R258C37</stp>
        <tr r="AK258" s="14"/>
        <tr r="AK258" s="14"/>
      </tp>
      <tp t="s">
        <v>FUJIAZ CH</v>
        <stp/>
        <stp>##V3_BDPV12</stp>
        <stp>XS2275587090 Corp</stp>
        <stp>ISSUER_EQUITY_TICKER</stp>
        <stp>[1.Weekly Download.xlsm]Coded!R258C35</stp>
        <tr r="AI258" s="14"/>
      </tp>
      <tp t="s">
        <v>1681799D CH</v>
        <stp/>
        <stp>##V3_BDPV12</stp>
        <stp>XS2405793089 Corp</stp>
        <stp>ISSUER_EQUITY_TICKER</stp>
        <stp>[1.Weekly Download.xlsm]Coded!R132C37</stp>
        <tr r="AK132" s="14"/>
        <tr r="AK132" s="14"/>
      </tp>
      <tp t="s">
        <v>1681799D CH</v>
        <stp/>
        <stp>##V3_BDPV12</stp>
        <stp>XS2405793089 Corp</stp>
        <stp>ISSUER_EQUITY_TICKER</stp>
        <stp>[1.Weekly Download.xlsm]Coded!R132C35</stp>
        <tr r="AI132" s="14"/>
      </tp>
      <tp t="s">
        <v>#N/A Field Not Applicable</v>
        <stp/>
        <stp>##V3_BDPV12</stp>
        <stp>XS2349205455 Corp</stp>
        <stp>GUARANTOR_EQY_TICKER</stp>
        <stp>[1.Weekly Download.xlsm]Coded!R197C18</stp>
        <tr r="R197" s="14"/>
        <tr r="R197" s="14"/>
        <tr r="R197" s="14"/>
      </tp>
      <tp t="s">
        <v>#N/A Field Not Applicable</v>
        <stp/>
        <stp>##V3_BDPV12</stp>
        <stp>XS2405490850 Corp</stp>
        <stp>GUARANTOR_EQY_TICKER</stp>
        <stp>[1.Weekly Download.xlsm]Coded!R134C18</stp>
        <tr r="R134" s="14"/>
        <tr r="R134" s="14"/>
        <tr r="R134" s="14"/>
      </tp>
      <tp t="s">
        <v>1385061D HK</v>
        <stp/>
        <stp>##V3_BDPV12</stp>
        <stp>XS2325858038 Corp</stp>
        <stp>ISSUER_EQUITY_TICKER</stp>
        <stp>[1.Weekly Download.xlsm]Coded!R226C35</stp>
        <tr r="AI226" s="14"/>
      </tp>
      <tp t="s">
        <v>1385061D HK</v>
        <stp/>
        <stp>##V3_BDPV12</stp>
        <stp>XS2325858038 Corp</stp>
        <stp>ISSUER_EQUITY_TICKER</stp>
        <stp>[1.Weekly Download.xlsm]Coded!R226C37</stp>
        <tr r="AK226" s="14"/>
        <tr r="AK226" s="14"/>
      </tp>
      <tp t="s">
        <v>#N/A N/A</v>
        <stp/>
        <stp>##V3_BDPV12</stp>
        <stp>XS2549299480 Corp</stp>
        <stp>RTG_MDY_FOREIGN_LT_BANK_DEPOSITS</stp>
        <stp>[1.Weekly Download.xlsm]Coded!R80C12</stp>
        <tr r="L80" s="14"/>
      </tp>
      <tp t="s">
        <v>#N/A N/A</v>
        <stp/>
        <stp>##V3_BDPV12</stp>
        <stp>XS2648499007 Corp</stp>
        <stp>RTG_MDY_FOREIGN_LT_BANK_DEPOSITS</stp>
        <stp>[1.Weekly Download.xlsm]Coded!R23C12</stp>
        <tr r="L23" s="14"/>
      </tp>
      <tp t="s">
        <v>#N/A N/A</v>
        <stp/>
        <stp>##V3_BDPV12</stp>
        <stp>XS2656498313 Corp</stp>
        <stp>RTG_MDY_FOREIGN_LT_BANK_DEPOSITS</stp>
        <stp>[1.Weekly Download.xlsm]Coded!R19C12</stp>
        <tr r="L19" s="14"/>
      </tp>
      <tp t="s">
        <v>#N/A N/A</v>
        <stp/>
        <stp>##V3_BDPV12</stp>
        <stp>US88032XBA19 Corp</stp>
        <stp>GUARANTOR</stp>
        <stp>[1.Weekly Download.xlsm]Coded!R230C5</stp>
        <tr r="E230" s="14"/>
      </tp>
      <tp t="s">
        <v>#N/A N/A</v>
        <stp/>
        <stp>##V3_BDPV12</stp>
        <stp>XS2540489338 Corp</stp>
        <stp>RTG_MDY_FOREIGN_LT_BANK_DEPOSITS</stp>
        <stp>[1.Weekly Download.xlsm]Coded!R65C12</stp>
        <tr r="L65" s="14"/>
      </tp>
      <tp t="s">
        <v>#N/A N/A</v>
        <stp/>
        <stp>##V3_BDPV12</stp>
        <stp>USY77108AD33 Corp</stp>
        <stp>RTG_MDY_FOREIGN_LT_BANK_DEPOSITS</stp>
        <stp>[1.Weekly Download.xlsm]Coded!R183C12</stp>
        <tr r="L183" s="14"/>
      </tp>
      <tp t="s">
        <v>#N/A N/A</v>
        <stp/>
        <stp>##V3_BDPV12</stp>
        <stp>1529346D CH Equity</stp>
        <stp>RTG_MDY_FOREIGN_LT_BANK_DEPOSITS</stp>
        <stp>[1.Weekly Download.xlsm]Coded!R250C20</stp>
        <tr r="T250" s="14"/>
        <tr r="T250" s="14"/>
      </tp>
      <tp t="s">
        <v>#N/A N/A</v>
        <stp/>
        <stp>##V3_BDPV12</stp>
        <stp>1529346D CH Equity</stp>
        <stp>RTG_MDY_FOREIGN_LT_BANK_DEPOSITS</stp>
        <stp>[1.Weekly Download.xlsm]Coded!R250C60</stp>
        <tr r="BH250" s="14"/>
      </tp>
      <tp t="s">
        <v>#N/A N/A</v>
        <stp/>
        <stp>##V3_BDPV12</stp>
        <stp>1660312D CH Equity</stp>
        <stp>RTG_MDY_FOREIGN_LT_BANK_DEPOSITS</stp>
        <stp>[1.Weekly Download.xlsm]Coded!R127C20</stp>
        <tr r="T127" s="14"/>
        <tr r="T127" s="14"/>
      </tp>
      <tp t="s">
        <v>#N/A N/A</v>
        <stp/>
        <stp>##V3_BDPV12</stp>
        <stp>1567411D HK Equity</stp>
        <stp>RTG_MDY_FOREIGN_LT_BANK_DEPOSITS</stp>
        <stp>[1.Weekly Download.xlsm]Coded!R224C60</stp>
        <tr r="BH224" s="14"/>
      </tp>
      <tp t="s">
        <v>#N/A N/A</v>
        <stp/>
        <stp>##V3_BDPV12</stp>
        <stp>1537717D CH Equity</stp>
        <stp>RTG_MDY_FOREIGN_LT_BANK_DEPOSITS</stp>
        <stp>[1.Weekly Download.xlsm]Coded!R238C60</stp>
        <tr r="BH238" s="14"/>
      </tp>
      <tp t="s">
        <v>#N/A N/A</v>
        <stp/>
        <stp>##V3_BDPV12</stp>
        <stp>1541640D CH Equity</stp>
        <stp>RTG_MDY_FOREIGN_LT_BANK_DEPOSITS</stp>
        <stp>[1.Weekly Download.xlsm]Coded!R133C20</stp>
        <tr r="T133" s="14"/>
        <tr r="T133" s="14"/>
      </tp>
      <tp t="s">
        <v>#N/A N/A</v>
        <stp/>
        <stp>##V3_BDPV12</stp>
        <stp>USG8850LAG52 Corp</stp>
        <stp>RTG_SP</stp>
        <stp>[1.Weekly Download.xlsm]Coded!R276C9</stp>
        <tr r="I276" s="14"/>
      </tp>
      <tp t="s">
        <v>#N/A N/A</v>
        <stp/>
        <stp>##V3_BDPV12</stp>
        <stp>1660312D CH Equity</stp>
        <stp>RTG_MDY_FOREIGN_LT_BANK_DEPOSITS</stp>
        <stp>[1.Weekly Download.xlsm]Coded!R127C60</stp>
        <tr r="BH127" s="14"/>
      </tp>
      <tp t="s">
        <v>CN</v>
        <stp/>
        <stp>##V3_BDPV12</stp>
        <stp>HK0000946829 Corp</stp>
        <stp>CNTRY_ISSUE_ISO</stp>
        <stp>[1.Weekly Download.xlsm]Coded!R13C34</stp>
        <tr r="AH13" s="14"/>
        <tr r="AH13" s="14"/>
      </tp>
      <tp t="s">
        <v>#N/A Field Not Applicable</v>
        <stp/>
        <stp>##V3_BDPV12</stp>
        <stp>XS2681919762 Corp</stp>
        <stp>NXT_CALL_DT</stp>
        <stp>[1.Weekly Download.xlsm]Coded!R3C50</stp>
        <tr r="AX3" s="14"/>
      </tp>
      <tp t="s">
        <v>#N/A N/A</v>
        <stp/>
        <stp>##V3_BDPV12</stp>
        <stp>0335254D HK Equity</stp>
        <stp>RTG_MDY_FOREIGN_LT_BANK_DEPOSITS</stp>
        <stp>[1.Weekly Download.xlsm]Coded!R107C20</stp>
        <tr r="T107" s="14"/>
        <tr r="T107" s="14"/>
      </tp>
      <tp t="s">
        <v>#N/A N/A</v>
        <stp/>
        <stp>##V3_BDPV12</stp>
        <stp>1502004D CH Equity</stp>
        <stp>RTG_MDY_FOREIGN_LT_BANK_DEPOSITS</stp>
        <stp>[1.Weekly Download.xlsm]Coded!R188C60</stp>
        <tr r="BH188" s="14"/>
      </tp>
      <tp t="s">
        <v>#N/A N/A</v>
        <stp/>
        <stp>##V3_BDPV12</stp>
        <stp>1666862D CH Equity</stp>
        <stp>RTG_MDY_FOREIGN_LT_BANK_DEPOSITS</stp>
        <stp>[1.Weekly Download.xlsm]Coded!R147C20</stp>
        <tr r="T147" s="14"/>
        <tr r="T147" s="14"/>
      </tp>
      <tp t="s">
        <v>#N/A N/A</v>
        <stp/>
        <stp>##V3_BDPV12</stp>
        <stp>0620396D CH Equity</stp>
        <stp>RTG_MDY_FOREIGN_LT_BANK_DEPOSITS</stp>
        <stp>[1.Weekly Download.xlsm]Coded!R209C60</stp>
        <tr r="BH209" s="14"/>
      </tp>
      <tp t="s">
        <v>#N/A N/A</v>
        <stp/>
        <stp>##V3_BDPV12</stp>
        <stp>0620396D CH Equity</stp>
        <stp>RTG_MDY_FOREIGN_LT_BANK_DEPOSITS</stp>
        <stp>[1.Weekly Download.xlsm]Coded!R210C60</stp>
        <tr r="BH210" s="14"/>
      </tp>
      <tp t="s">
        <v>#N/A N/A</v>
        <stp/>
        <stp>##V3_BDPV12</stp>
        <stp>XS2502812857 Corp</stp>
        <stp>ISSUER_PARENT_EQY_TICKER</stp>
        <stp>[1.Weekly Download.xlsm]Coded!R89C58</stp>
        <tr r="BF89" s="14"/>
      </tp>
      <tp t="s">
        <v>#N/A N/A</v>
        <stp/>
        <stp>##V3_BDPV12</stp>
        <stp>21436571 CompanyID</stp>
        <stp>RTG_SP_LT_LC_ISSUER_CREDIT</stp>
        <stp>[1.Weekly Download.xlsm]Coded!R169C41</stp>
        <tr r="AO169" s="14"/>
        <tr r="AO169" s="14"/>
      </tp>
      <tp t="s">
        <v>#N/A N/A</v>
        <stp/>
        <stp>##V3_BDPV12</stp>
        <stp>MO000A3KX7V9 Corp</stp>
        <stp>FIXED_REOFFER_SPRD_TO_GOVT_BENCH</stp>
        <stp>[1.Weekly Download.xlsm]Coded!R127C27</stp>
        <tr r="AA127" s="14"/>
      </tp>
      <tp t="s">
        <v>2306867D VI</v>
        <stp/>
        <stp>##V3_BDPV12</stp>
        <stp>HK0000954286 Corp</stp>
        <stp>ISSUER_EQUITY_TICKER</stp>
        <stp>[1.Weekly Download.xlsm]Coded!R5C35</stp>
        <tr r="AI5" s="14"/>
      </tp>
      <tp t="s">
        <v>2306867D VI</v>
        <stp/>
        <stp>##V3_BDPV12</stp>
        <stp>HK0000954286 Corp</stp>
        <stp>ISSUER_EQUITY_TICKER</stp>
        <stp>[1.Weekly Download.xlsm]Coded!R5C37</stp>
        <tr r="AK5" s="14"/>
        <tr r="AK5" s="14"/>
      </tp>
      <tp t="s">
        <v>#N/A N/A</v>
        <stp/>
        <stp>##V3_BDPV12</stp>
        <stp>40900822 CompanyID</stp>
        <stp>RTG_SP_LT_LC_ISSUER_CREDIT</stp>
        <stp>[1.Weekly Download.xlsm]Coded!R154C41</stp>
        <tr r="AO154" s="14"/>
        <tr r="AO154" s="14"/>
      </tp>
      <tp t="s">
        <v>N</v>
        <stp/>
        <stp>##V3_BDPV12</stp>
        <stp>US88032XBC74 Corp</stp>
        <stp>GREEN_BOND_LOAN_INDICATOR</stp>
        <stp>[1.Weekly Download.xlsm]Coded!R231C55</stp>
        <tr r="BC231" s="14"/>
        <tr r="BC231" s="14"/>
      </tp>
      <tp t="s">
        <v>VG</v>
        <stp/>
        <stp>##V3_BDPV12</stp>
        <stp>XS2661086483 Corp</stp>
        <stp>CNTRY_ISSUE_ISO</stp>
        <stp>[1.Weekly Download.xlsm]Coded!R15C34</stp>
        <tr r="AH15" s="14"/>
        <tr r="AH15" s="14"/>
      </tp>
      <tp t="s">
        <v>#N/A N/A</v>
        <stp/>
        <stp>##V3_BDPV12</stp>
        <stp>XS2652417788 Corp</stp>
        <stp>ISSUER_PARENT_EQY_TICKER</stp>
        <stp>[1.Weekly Download.xlsm]Coded!R22C58</stp>
        <tr r="BF22" s="14"/>
      </tp>
      <tp t="s">
        <v>HK</v>
        <stp/>
        <stp>##V3_BDPV12</stp>
        <stp>XS2671493562 Corp</stp>
        <stp>CNTRY_ISSUE_ISO</stp>
        <stp>[1.Weekly Download.xlsm]Coded!R12C34</stp>
        <tr r="AH12" s="14"/>
        <tr r="AH12" s="14"/>
      </tp>
      <tp t="s">
        <v>BBB</v>
        <stp/>
        <stp>##V3_BDPV12</stp>
        <stp>XS2388293487 Corp</stp>
        <stp>RTG_FITCH_LT_ISSUER_DEFAULT</stp>
        <stp>[1.Weekly Download.xlsm]Coded!R139C16</stp>
        <tr r="P139" s="14"/>
        <tr r="P139" s="14"/>
      </tp>
      <tp t="s">
        <v>#N/A N/A</v>
        <stp/>
        <stp>##V3_BDPV12</stp>
        <stp>HK0000732815 Corp</stp>
        <stp>SPREAD_TO_TSY_ISSUE</stp>
        <stp>[1.Weekly Download.xlsm]Coded!R200C26</stp>
        <tr r="Z200" s="14"/>
      </tp>
      <tp t="s">
        <v>#N/A N/A</v>
        <stp/>
        <stp>##V3_BDPV12</stp>
        <stp>XS2201821183 Corp</stp>
        <stp>RTG_FITCH</stp>
        <stp>[1.Weekly Download.xlsm]Coded!R294C10</stp>
        <tr r="J294" s="14"/>
      </tp>
      <tp t="s">
        <v>BBB</v>
        <stp/>
        <stp>##V3_BDPV12</stp>
        <stp>XS2291799778 Corp</stp>
        <stp>RTG_FITCH</stp>
        <stp>[1.Weekly Download.xlsm]Coded!R250C10</stp>
        <tr r="J250" s="14"/>
        <tr r="J250" s="14"/>
      </tp>
      <tp t="s">
        <v>WD</v>
        <stp/>
        <stp>##V3_BDPV12</stp>
        <stp>XS2346845584 Corp</stp>
        <stp>RTG_FITCH</stp>
        <stp>[1.Weekly Download.xlsm]Coded!R202C10</stp>
        <tr r="J202" s="14"/>
        <tr r="J202" s="14"/>
      </tp>
      <tp t="s">
        <v>WD</v>
        <stp/>
        <stp>##V3_BDPV12</stp>
        <stp>XS2279822683 Corp</stp>
        <stp>RTG_FITCH</stp>
        <stp>[1.Weekly Download.xlsm]Coded!R256C10</stp>
        <tr r="J256" s="14"/>
        <tr r="J256" s="14"/>
      </tp>
      <tp t="s">
        <v>#N/A Field Not Applicable</v>
        <stp/>
        <stp>##V3_BDPV12</stp>
        <stp>XS2388293487 Corp</stp>
        <stp>NXT_CALL_DT</stp>
        <stp>[1.Weekly Download.xlsm]Coded!R139C50</stp>
        <tr r="AX139" s="14"/>
      </tp>
      <tp t="s">
        <v>#N/A N/A</v>
        <stp/>
        <stp>##V3_BDPV12</stp>
        <stp>XS2455963590 Corp</stp>
        <stp>RTG_FITCH</stp>
        <stp>[1.Weekly Download.xlsm]Coded!R109C10</stp>
        <tr r="J109" s="14"/>
      </tp>
      <tp t="s">
        <v>A-</v>
        <stp/>
        <stp>##V3_BDPV12</stp>
        <stp>XS2266935993 Corp</stp>
        <stp>RTG_FITCH</stp>
        <stp>[1.Weekly Download.xlsm]Coded!R169C10</stp>
        <tr r="J169" s="14"/>
        <tr r="J169" s="14"/>
      </tp>
      <tp t="s">
        <v>#N/A N/A</v>
        <stp/>
        <stp>##V3_BDPV12</stp>
        <stp>XS2460522555 Corp</stp>
        <stp>RTG_FITCH</stp>
        <stp>[1.Weekly Download.xlsm]Coded!R108C10</stp>
        <tr r="J108" s="14"/>
      </tp>
      <tp t="s">
        <v>WD</v>
        <stp/>
        <stp>##V3_BDPV12</stp>
        <stp>XS2110675860 Corp</stp>
        <stp>RTG_FITCH</stp>
        <stp>[1.Weekly Download.xlsm]Coded!R312C10</stp>
        <tr r="J312" s="14"/>
        <tr r="J312" s="14"/>
      </tp>
      <tp t="s">
        <v>#N/A Field Not Applicable</v>
        <stp/>
        <stp>##V3_BDPV12</stp>
        <stp>XS2199572111 Corp</stp>
        <stp>NXT_CALL_DT</stp>
        <stp>[1.Weekly Download.xlsm]Coded!R297C50</stp>
        <tr r="AX297" s="14"/>
      </tp>
      <tp t="s">
        <v>A-</v>
        <stp/>
        <stp>##V3_BDPV12</stp>
        <stp>XS2339960093 Corp</stp>
        <stp>RTG_FITCH</stp>
        <stp>[1.Weekly Download.xlsm]Coded!R212C10</stp>
        <tr r="J212" s="14"/>
        <tr r="J212" s="14"/>
      </tp>
      <tp t="s">
        <v>BBB</v>
        <stp/>
        <stp>##V3_BDPV12</stp>
        <stp>XS2287540053 Corp</stp>
        <stp>RTG_FITCH</stp>
        <stp>[1.Weekly Download.xlsm]Coded!R210C10</stp>
        <tr r="J210" s="14"/>
        <tr r="J210" s="14"/>
      </tp>
      <tp t="s">
        <v>#N/A N/A</v>
        <stp/>
        <stp>##V3_BDPV12</stp>
        <stp>XS2271104817 Corp</stp>
        <stp>RTG_FITCH</stp>
        <stp>[1.Weekly Download.xlsm]Coded!R264C10</stp>
        <tr r="J264" s="14"/>
      </tp>
      <tp t="s">
        <v>#N/A N/A</v>
        <stp/>
        <stp>##V3_BDPV12</stp>
        <stp>XS2199572111 Corp</stp>
        <stp>RTG_FITCH_LT_ISSUER_DEFAULT</stp>
        <stp>[1.Weekly Download.xlsm]Coded!R297C16</stp>
        <tr r="P297" s="14"/>
      </tp>
      <tp t="s">
        <v>#N/A N/A</v>
        <stp/>
        <stp>##V3_BDPV12</stp>
        <stp>XS2368569252 Corp</stp>
        <stp>RTG_FITCH</stp>
        <stp>[1.Weekly Download.xlsm]Coded!R175C10</stp>
        <tr r="J175" s="14"/>
      </tp>
      <tp t="s">
        <v>NR</v>
        <stp/>
        <stp>##V3_BDPV12</stp>
        <stp>XS2123956091 Corp</stp>
        <stp>RTG_FITCH</stp>
        <stp>[1.Weekly Download.xlsm]Coded!R309C10</stp>
        <tr r="J309" s="14"/>
        <tr r="J309" s="14"/>
      </tp>
      <tp t="s">
        <v>BBB- *</v>
        <stp/>
        <stp>##V3_BDPV12</stp>
        <stp>XS2194192360 Corp</stp>
        <stp>RTG_FITCH_LT_ISSUER_DEFAULT</stp>
        <stp>[1.Weekly Download.xlsm]Coded!R291C16</stp>
        <tr r="P291" s="14"/>
        <tr r="P291" s="14"/>
      </tp>
      <tp t="s">
        <v>#N/A Field Not Applicable</v>
        <stp/>
        <stp>##V3_BDPV12</stp>
        <stp>XS2336348326 Corp</stp>
        <stp>NXT_CALL_DT</stp>
        <stp>[1.Weekly Download.xlsm]Coded!R227C50</stp>
        <tr r="AX227" s="14"/>
      </tp>
      <tp t="s">
        <v>#N/A N/A</v>
        <stp/>
        <stp>##V3_BDPV12</stp>
        <stp>XS2289193810 Corp</stp>
        <stp>RTG_FITCH</stp>
        <stp>[1.Weekly Download.xlsm]Coded!R245C10</stp>
        <tr r="J245" s="14"/>
      </tp>
      <tp t="s">
        <v>#N/A N/A</v>
        <stp/>
        <stp>##V3_BDPV12</stp>
        <stp>XS2385313064 Corp</stp>
        <stp>RTG_FITCH_LT_ISSUER_DEFAULT</stp>
        <stp>[1.Weekly Download.xlsm]Coded!R146C16</stp>
        <tr r="P146" s="14"/>
      </tp>
      <tp t="s">
        <v>#N/A Field Not Applicable</v>
        <stp/>
        <stp>##V3_BDPV12</stp>
        <stp>XS2380533740 Corp</stp>
        <stp>NXT_CALL_DT</stp>
        <stp>[1.Weekly Download.xlsm]Coded!R156C50</stp>
        <tr r="AX156" s="14"/>
      </tp>
      <tp t="s">
        <v>22/4/2027</v>
        <stp/>
        <stp>##V3_BDPV12</stp>
        <stp>XS2423359459 Corp</stp>
        <stp>NXT_CALL_DT</stp>
        <stp>[1.Weekly Download.xlsm]Coded!R106C50</stp>
        <tr r="AX106" s="14"/>
        <tr r="AX106" s="14"/>
        <tr r="AX106" s="14"/>
      </tp>
      <tp t="s">
        <v>#N/A N/A</v>
        <stp/>
        <stp>##V3_BDPV12</stp>
        <stp>XS2227193211 Corp</stp>
        <stp>RTG_FITCH</stp>
        <stp>[1.Weekly Download.xlsm]Coded!R279C10</stp>
        <tr r="J279" s="14"/>
      </tp>
      <tp t="s">
        <v>WD</v>
        <stp/>
        <stp>##V3_BDPV12</stp>
        <stp>XS2336348326 Corp</stp>
        <stp>RTG_FITCH_LT_ISSUER_DEFAULT</stp>
        <stp>[1.Weekly Download.xlsm]Coded!R227C16</stp>
        <tr r="P227" s="14"/>
        <tr r="P227" s="14"/>
      </tp>
      <tp t="s">
        <v>#N/A Field Not Applicable</v>
        <stp/>
        <stp>##V3_BDPV12</stp>
        <stp>XS2194192360 Corp</stp>
        <stp>NXT_CALL_DT</stp>
        <stp>[1.Weekly Download.xlsm]Coded!R291C50</stp>
        <tr r="AX291" s="14"/>
      </tp>
      <tp t="s">
        <v>NR</v>
        <stp/>
        <stp>##V3_BDPV12</stp>
        <stp>XS2423359459 Corp</stp>
        <stp>RTG_FITCH_LT_ISSUER_DEFAULT</stp>
        <stp>[1.Weekly Download.xlsm]Coded!R106C16</stp>
        <tr r="P106" s="14"/>
        <tr r="P106" s="14"/>
      </tp>
      <tp t="s">
        <v>#N/A N/A</v>
        <stp/>
        <stp>##V3_BDPV12</stp>
        <stp>XS2380533740 Corp</stp>
        <stp>RTG_FITCH_LT_ISSUER_DEFAULT</stp>
        <stp>[1.Weekly Download.xlsm]Coded!R156C16</stp>
        <tr r="P156" s="14"/>
      </tp>
      <tp t="s">
        <v>#N/A Field Not Applicable</v>
        <stp/>
        <stp>##V3_BDPV12</stp>
        <stp>XS2385313064 Corp</stp>
        <stp>NXT_CALL_DT</stp>
        <stp>[1.Weekly Download.xlsm]Coded!R146C50</stp>
        <tr r="AX146" s="14"/>
      </tp>
      <tp t="s">
        <v>#N/A Field Not Applicable</v>
        <stp/>
        <stp>##V3_BDPV12</stp>
        <stp>XS2289193810 Corp</stp>
        <stp>NXT_CALL_DT</stp>
        <stp>[1.Weekly Download.xlsm]Coded!R245C50</stp>
        <tr r="AX245" s="14"/>
      </tp>
      <tp t="s">
        <v>18/5/2024</v>
        <stp/>
        <stp>##V3_BDPV12</stp>
        <stp>XS2320779213 Corp</stp>
        <stp>NXT_CALL_DT</stp>
        <stp>[1.Weekly Download.xlsm]Coded!R118C50</stp>
        <tr r="AX118" s="14"/>
        <tr r="AX118" s="14"/>
        <tr r="AX118" s="14"/>
      </tp>
      <tp t="s">
        <v>#N/A Field Not Applicable</v>
        <stp/>
        <stp>##V3_BDPV12</stp>
        <stp>XS2320779130 Corp</stp>
        <stp>NXT_CALL_DT</stp>
        <stp>[1.Weekly Download.xlsm]Coded!R235C50</stp>
        <tr r="AX235" s="14"/>
      </tp>
      <tp t="s">
        <v>#N/A Field Not Applicable</v>
        <stp/>
        <stp>##V3_BDPV12</stp>
        <stp>XS2284243586 Corp</stp>
        <stp>NXT_CALL_DT</stp>
        <stp>[1.Weekly Download.xlsm]Coded!R246C50</stp>
        <tr r="AX246" s="14"/>
      </tp>
      <tp t="s">
        <v>WD</v>
        <stp/>
        <stp>##V3_BDPV12</stp>
        <stp>XS2385392936 Corp</stp>
        <stp>RTG_FITCH</stp>
        <stp>[1.Weekly Download.xlsm]Coded!R151C10</stp>
        <tr r="J151" s="14"/>
        <tr r="J151" s="14"/>
      </tp>
      <tp t="s">
        <v>#N/A N/A</v>
        <stp/>
        <stp>##V3_BDPV12</stp>
        <stp>XS2334068645 Corp</stp>
        <stp>RTG_FITCH_LT_ISSUER_DEFAULT</stp>
        <stp>[1.Weekly Download.xlsm]Coded!R224C16</stp>
        <tr r="P224" s="14"/>
      </tp>
      <tp t="s">
        <v>#N/A N/A</v>
        <stp/>
        <stp>##V3_BDPV12</stp>
        <stp>XS2320779213 Corp</stp>
        <stp>RTG_FITCH_LT_ISSUER_DEFAULT</stp>
        <stp>[1.Weekly Download.xlsm]Coded!R217C16</stp>
        <tr r="P217" s="14"/>
      </tp>
      <tp t="s">
        <v>#N/A N/A</v>
        <stp/>
        <stp>##V3_BDPV12</stp>
        <stp>XS2320779130 Corp</stp>
        <stp>RTG_FITCH_LT_ISSUER_DEFAULT</stp>
        <stp>[1.Weekly Download.xlsm]Coded!R235C16</stp>
        <tr r="P235" s="14"/>
      </tp>
      <tp t="s">
        <v>#N/A N/A</v>
        <stp/>
        <stp>##V3_BDPV12</stp>
        <stp>XS2320779213 Corp</stp>
        <stp>RTG_FITCH_LT_ISSUER_DEFAULT</stp>
        <stp>[1.Weekly Download.xlsm]Coded!R118C16</stp>
        <tr r="P118" s="14"/>
      </tp>
      <tp t="s">
        <v>#N/A N/A</v>
        <stp/>
        <stp>##V3_BDPV12</stp>
        <stp>XS2289193810 Corp</stp>
        <stp>RTG_FITCH_LT_ISSUER_DEFAULT</stp>
        <stp>[1.Weekly Download.xlsm]Coded!R245C16</stp>
        <tr r="P245" s="14"/>
      </tp>
      <tp t="s">
        <v>#N/A N/A</v>
        <stp/>
        <stp>##V3_BDPV12</stp>
        <stp>XS2284243586 Corp</stp>
        <stp>RTG_FITCH_LT_ISSUER_DEFAULT</stp>
        <stp>[1.Weekly Download.xlsm]Coded!R246C16</stp>
        <tr r="P246" s="14"/>
      </tp>
      <tp t="s">
        <v>BBB</v>
        <stp/>
        <stp>##V3_BDPV12</stp>
        <stp>XS2322572459 Corp</stp>
        <stp>RTG_FITCH</stp>
        <stp>[1.Weekly Download.xlsm]Coded!R236C10</stp>
        <tr r="J236" s="14"/>
        <tr r="J236" s="14"/>
      </tp>
      <tp t="s">
        <v>18/5/2024</v>
        <stp/>
        <stp>##V3_BDPV12</stp>
        <stp>XS2320779213 Corp</stp>
        <stp>NXT_CALL_DT</stp>
        <stp>[1.Weekly Download.xlsm]Coded!R217C50</stp>
        <tr r="AX217" s="14"/>
        <tr r="AX217" s="14"/>
        <tr r="AX217" s="14"/>
      </tp>
      <tp t="s">
        <v>#N/A Field Not Applicable</v>
        <stp/>
        <stp>##V3_BDPV12</stp>
        <stp>XS2334068645 Corp</stp>
        <stp>NXT_CALL_DT</stp>
        <stp>[1.Weekly Download.xlsm]Coded!R224C50</stp>
        <tr r="AX224" s="14"/>
      </tp>
      <tp t="s">
        <v>NR</v>
        <stp/>
        <stp>##V3_BDPV12</stp>
        <stp>XS2403224129 Corp</stp>
        <stp>RTG_FITCH</stp>
        <stp>[1.Weekly Download.xlsm]Coded!R137C10</stp>
        <tr r="J137" s="14"/>
        <tr r="J137" s="14"/>
      </tp>
      <tp>
        <v>0.92900000000000005</v>
        <stp/>
        <stp>##V3_BDPV12</stp>
        <stp>XS2297070190 Corp</stp>
        <stp>CPN</stp>
        <stp>[1.Weekly Download.xlsm]Coded!R240C51</stp>
        <tr r="AY240" s="14"/>
        <tr r="AY240" s="14"/>
      </tp>
      <tp>
        <v>2.375</v>
        <stp/>
        <stp>##V3_BDPV12</stp>
        <stp>XS2206799004 Corp</stp>
        <stp>CPN</stp>
        <stp>[1.Weekly Download.xlsm]Coded!R282C51</stp>
        <tr r="AY282" s="14"/>
        <tr r="AY282" s="14"/>
      </tp>
      <tp t="s">
        <v>#N/A Invalid Security</v>
        <stp/>
        <stp>##V3_BDPV12</stp>
        <stp>-- Equity</stp>
        <stp>RTG_MDY_ISSUER</stp>
        <stp>[1.Weekly Download.xlsm]Coded!R14C19</stp>
        <tr r="S14" s="14"/>
        <tr r="S14" s="14"/>
      </tp>
      <tp t="s">
        <v>#N/A Invalid Security</v>
        <stp/>
        <stp>##V3_BDPV12</stp>
        <stp>-- Equity</stp>
        <stp>RTG_MDY_ISSUER</stp>
        <stp>[1.Weekly Download.xlsm]Coded!R11C19</stp>
        <tr r="S11" s="14"/>
        <tr r="S11" s="14"/>
      </tp>
      <tp t="s">
        <v>#N/A Invalid Security</v>
        <stp/>
        <stp>##V3_BDPV12</stp>
        <stp>-- Equity</stp>
        <stp>RTG_MDY_ISSUER</stp>
        <stp>[1.Weekly Download.xlsm]Coded!R10C19</stp>
        <tr r="S10" s="14"/>
        <tr r="S10" s="14"/>
      </tp>
      <tp t="s">
        <v>#N/A Invalid Security</v>
        <stp/>
        <stp>##V3_BDPV12</stp>
        <stp>-- Equity</stp>
        <stp>RTG_MDY_ISSUER</stp>
        <stp>[1.Weekly Download.xlsm]Coded!R13C19</stp>
        <tr r="S13" s="14"/>
        <tr r="S13" s="14"/>
      </tp>
      <tp t="s">
        <v>#N/A Invalid Security</v>
        <stp/>
        <stp>##V3_BDPV12</stp>
        <stp>-- Equity</stp>
        <stp>RTG_MDY_ISSUER</stp>
        <stp>[1.Weekly Download.xlsm]Coded!R19C19</stp>
        <tr r="S19" s="14"/>
        <tr r="S19" s="14"/>
      </tp>
      <tp t="s">
        <v>#N/A Invalid Security</v>
        <stp/>
        <stp>##V3_BDPV12</stp>
        <stp>-- Equity</stp>
        <stp>RTG_MDY_ISSUER</stp>
        <stp>[1.Weekly Download.xlsm]Coded!R18C19</stp>
        <tr r="S18" s="14"/>
        <tr r="S18" s="14"/>
      </tp>
      <tp t="s">
        <v>#N/A Invalid Security</v>
        <stp/>
        <stp>##V3_BDPV12</stp>
        <stp>-- Equity</stp>
        <stp>RTG_MDY_ISSUER</stp>
        <stp>[1.Weekly Download.xlsm]Coded!R24C19</stp>
        <tr r="S24" s="14"/>
        <tr r="S24" s="14"/>
      </tp>
      <tp t="s">
        <v>#N/A Invalid Security</v>
        <stp/>
        <stp>##V3_BDPV12</stp>
        <stp>-- Equity</stp>
        <stp>RTG_MDY_ISSUER</stp>
        <stp>[1.Weekly Download.xlsm]Coded!R27C19</stp>
        <tr r="S27" s="14"/>
        <tr r="S27" s="14"/>
      </tp>
      <tp t="s">
        <v>#N/A Invalid Security</v>
        <stp/>
        <stp>##V3_BDPV12</stp>
        <stp>-- Equity</stp>
        <stp>RTG_MDY_ISSUER</stp>
        <stp>[1.Weekly Download.xlsm]Coded!R23C19</stp>
        <tr r="S23" s="14"/>
        <tr r="S23" s="14"/>
      </tp>
      <tp t="s">
        <v>#N/A Invalid Security</v>
        <stp/>
        <stp>##V3_BDPV12</stp>
        <stp>-- Equity</stp>
        <stp>RTG_MDY_ISSUER</stp>
        <stp>[1.Weekly Download.xlsm]Coded!R22C19</stp>
        <tr r="S22" s="14"/>
        <tr r="S22" s="14"/>
      </tp>
      <tp t="s">
        <v>#N/A Invalid Security</v>
        <stp/>
        <stp>##V3_BDPV12</stp>
        <stp>-- Equity</stp>
        <stp>RTG_MDY_ISSUER</stp>
        <stp>[1.Weekly Download.xlsm]Coded!R28C19</stp>
        <tr r="S28" s="14"/>
        <tr r="S28" s="14"/>
      </tp>
      <tp t="s">
        <v>#N/A Invalid Security</v>
        <stp/>
        <stp>##V3_BDPV12</stp>
        <stp>-- Equity</stp>
        <stp>RTG_MDY_ISSUER</stp>
        <stp>[1.Weekly Download.xlsm]Coded!R35C19</stp>
        <tr r="S35" s="14"/>
        <tr r="S35" s="14"/>
      </tp>
      <tp t="s">
        <v>#N/A Invalid Security</v>
        <stp/>
        <stp>##V3_BDPV12</stp>
        <stp>-- Equity</stp>
        <stp>RTG_MDY_ISSUER</stp>
        <stp>[1.Weekly Download.xlsm]Coded!R34C19</stp>
        <tr r="S34" s="14"/>
        <tr r="S34" s="14"/>
      </tp>
      <tp t="s">
        <v>#N/A Invalid Security</v>
        <stp/>
        <stp>##V3_BDPV12</stp>
        <stp>-- Equity</stp>
        <stp>RTG_MDY_ISSUER</stp>
        <stp>[1.Weekly Download.xlsm]Coded!R37C19</stp>
        <tr r="S37" s="14"/>
        <tr r="S37" s="14"/>
      </tp>
      <tp t="s">
        <v>#N/A Invalid Security</v>
        <stp/>
        <stp>##V3_BDPV12</stp>
        <stp>-- Equity</stp>
        <stp>RTG_MDY_ISSUER</stp>
        <stp>[1.Weekly Download.xlsm]Coded!R36C19</stp>
        <tr r="S36" s="14"/>
        <tr r="S36" s="14"/>
      </tp>
      <tp t="s">
        <v>#N/A Invalid Security</v>
        <stp/>
        <stp>##V3_BDPV12</stp>
        <stp>-- Equity</stp>
        <stp>RTG_MDY_ISSUER</stp>
        <stp>[1.Weekly Download.xlsm]Coded!R30C19</stp>
        <tr r="S30" s="14"/>
        <tr r="S30" s="14"/>
      </tp>
      <tp t="s">
        <v>#N/A Invalid Security</v>
        <stp/>
        <stp>##V3_BDPV12</stp>
        <stp>-- Equity</stp>
        <stp>RTG_MDY_ISSUER</stp>
        <stp>[1.Weekly Download.xlsm]Coded!R33C19</stp>
        <tr r="S33" s="14"/>
        <tr r="S33" s="14"/>
      </tp>
      <tp t="s">
        <v>#N/A Invalid Security</v>
        <stp/>
        <stp>##V3_BDPV12</stp>
        <stp>-- Equity</stp>
        <stp>RTG_MDY_ISSUER</stp>
        <stp>[1.Weekly Download.xlsm]Coded!R39C19</stp>
        <tr r="S39" s="14"/>
        <tr r="S39" s="14"/>
      </tp>
      <tp t="s">
        <v>#N/A Invalid Security</v>
        <stp/>
        <stp>##V3_BDPV12</stp>
        <stp>-- Equity</stp>
        <stp>RTG_MDY_ISSUER</stp>
        <stp>[1.Weekly Download.xlsm]Coded!R38C19</stp>
        <tr r="S38" s="14"/>
        <tr r="S38" s="14"/>
      </tp>
      <tp t="s">
        <v>#N/A Invalid Security</v>
        <stp/>
        <stp>##V3_BDPV12</stp>
        <stp>-- Equity</stp>
        <stp>RTG_MDY_ISSUER</stp>
        <stp>[1.Weekly Download.xlsm]Coded!R45C19</stp>
        <tr r="S45" s="14"/>
        <tr r="S45" s="14"/>
      </tp>
      <tp t="s">
        <v>#N/A Invalid Security</v>
        <stp/>
        <stp>##V3_BDPV12</stp>
        <stp>-- Equity</stp>
        <stp>RTG_MDY_ISSUER</stp>
        <stp>[1.Weekly Download.xlsm]Coded!R44C19</stp>
        <tr r="S44" s="14"/>
        <tr r="S44" s="14"/>
      </tp>
      <tp t="s">
        <v>#N/A Invalid Security</v>
        <stp/>
        <stp>##V3_BDPV12</stp>
        <stp>-- Equity</stp>
        <stp>RTG_MDY_ISSUER</stp>
        <stp>[1.Weekly Download.xlsm]Coded!R47C19</stp>
        <tr r="S47" s="14"/>
        <tr r="S47" s="14"/>
      </tp>
      <tp t="s">
        <v>#N/A Invalid Security</v>
        <stp/>
        <stp>##V3_BDPV12</stp>
        <stp>-- Equity</stp>
        <stp>RTG_MDY_ISSUER</stp>
        <stp>[1.Weekly Download.xlsm]Coded!R46C19</stp>
        <tr r="S46" s="14"/>
        <tr r="S46" s="14"/>
      </tp>
      <tp t="s">
        <v>#N/A Invalid Security</v>
        <stp/>
        <stp>##V3_BDPV12</stp>
        <stp>-- Equity</stp>
        <stp>RTG_MDY_ISSUER</stp>
        <stp>[1.Weekly Download.xlsm]Coded!R48C19</stp>
        <tr r="S48" s="14"/>
        <tr r="S48" s="14"/>
      </tp>
      <tp t="s">
        <v>#N/A Invalid Security</v>
        <stp/>
        <stp>##V3_BDPV12</stp>
        <stp>-- Equity</stp>
        <stp>RTG_MDY_ISSUER</stp>
        <stp>[1.Weekly Download.xlsm]Coded!R55C19</stp>
        <tr r="S55" s="14"/>
        <tr r="S55" s="14"/>
      </tp>
      <tp t="s">
        <v>#N/A Invalid Security</v>
        <stp/>
        <stp>##V3_BDPV12</stp>
        <stp>-- Equity</stp>
        <stp>RTG_MDY_ISSUER</stp>
        <stp>[1.Weekly Download.xlsm]Coded!R54C19</stp>
        <tr r="S54" s="14"/>
        <tr r="S54" s="14"/>
      </tp>
      <tp t="s">
        <v>#N/A Invalid Security</v>
        <stp/>
        <stp>##V3_BDPV12</stp>
        <stp>-- Equity</stp>
        <stp>RTG_MDY_ISSUER</stp>
        <stp>[1.Weekly Download.xlsm]Coded!R56C19</stp>
        <tr r="S56" s="14"/>
        <tr r="S56" s="14"/>
      </tp>
      <tp t="s">
        <v>#N/A Invalid Security</v>
        <stp/>
        <stp>##V3_BDPV12</stp>
        <stp>-- Equity</stp>
        <stp>RTG_MDY_ISSUER</stp>
        <stp>[1.Weekly Download.xlsm]Coded!R51C19</stp>
        <tr r="S51" s="14"/>
        <tr r="S51" s="14"/>
      </tp>
      <tp t="s">
        <v>#N/A Invalid Security</v>
        <stp/>
        <stp>##V3_BDPV12</stp>
        <stp>-- Equity</stp>
        <stp>RTG_MDY_ISSUER</stp>
        <stp>[1.Weekly Download.xlsm]Coded!R50C19</stp>
        <tr r="S50" s="14"/>
        <tr r="S50" s="14"/>
      </tp>
      <tp t="s">
        <v>#N/A Invalid Security</v>
        <stp/>
        <stp>##V3_BDPV12</stp>
        <stp>-- Equity</stp>
        <stp>RTG_MDY_ISSUER</stp>
        <stp>[1.Weekly Download.xlsm]Coded!R53C19</stp>
        <tr r="S53" s="14"/>
        <tr r="S53" s="14"/>
      </tp>
      <tp t="s">
        <v>#N/A Invalid Security</v>
        <stp/>
        <stp>##V3_BDPV12</stp>
        <stp>-- Equity</stp>
        <stp>RTG_MDY_ISSUER</stp>
        <stp>[1.Weekly Download.xlsm]Coded!R52C19</stp>
        <tr r="S52" s="14"/>
        <tr r="S52" s="14"/>
      </tp>
      <tp t="s">
        <v>#N/A Invalid Security</v>
        <stp/>
        <stp>##V3_BDPV12</stp>
        <stp>-- Equity</stp>
        <stp>RTG_MDY_ISSUER</stp>
        <stp>[1.Weekly Download.xlsm]Coded!R59C19</stp>
        <tr r="S59" s="14"/>
        <tr r="S59" s="14"/>
      </tp>
      <tp t="s">
        <v>#N/A Invalid Security</v>
        <stp/>
        <stp>##V3_BDPV12</stp>
        <stp>-- Equity</stp>
        <stp>RTG_MDY_ISSUER</stp>
        <stp>[1.Weekly Download.xlsm]Coded!R58C19</stp>
        <tr r="S58" s="14"/>
        <tr r="S58" s="14"/>
      </tp>
      <tp t="s">
        <v>#N/A Invalid Security</v>
        <stp/>
        <stp>##V3_BDPV12</stp>
        <stp>-- Equity</stp>
        <stp>RTG_MDY_ISSUER</stp>
        <stp>[1.Weekly Download.xlsm]Coded!R64C19</stp>
        <tr r="S64" s="14"/>
        <tr r="S64" s="14"/>
      </tp>
      <tp t="s">
        <v>#N/A Invalid Security</v>
        <stp/>
        <stp>##V3_BDPV12</stp>
        <stp>-- Equity</stp>
        <stp>RTG_MDY_ISSUER</stp>
        <stp>[1.Weekly Download.xlsm]Coded!R67C19</stp>
        <tr r="S67" s="14"/>
        <tr r="S67" s="14"/>
      </tp>
      <tp t="s">
        <v>#N/A Invalid Security</v>
        <stp/>
        <stp>##V3_BDPV12</stp>
        <stp>-- Equity</stp>
        <stp>RTG_MDY_ISSUER</stp>
        <stp>[1.Weekly Download.xlsm]Coded!R66C19</stp>
        <tr r="S66" s="14"/>
        <tr r="S66" s="14"/>
      </tp>
      <tp t="s">
        <v>#N/A Invalid Security</v>
        <stp/>
        <stp>##V3_BDPV12</stp>
        <stp>-- Equity</stp>
        <stp>RTG_MDY_ISSUER</stp>
        <stp>[1.Weekly Download.xlsm]Coded!R61C19</stp>
        <tr r="S61" s="14"/>
        <tr r="S61" s="14"/>
      </tp>
      <tp t="s">
        <v>#N/A Invalid Security</v>
        <stp/>
        <stp>##V3_BDPV12</stp>
        <stp>-- Equity</stp>
        <stp>RTG_MDY_ISSUER</stp>
        <stp>[1.Weekly Download.xlsm]Coded!R60C19</stp>
        <tr r="S60" s="14"/>
        <tr r="S60" s="14"/>
      </tp>
      <tp t="s">
        <v>#N/A Invalid Security</v>
        <stp/>
        <stp>##V3_BDPV12</stp>
        <stp>-- Equity</stp>
        <stp>RTG_MDY_ISSUER</stp>
        <stp>[1.Weekly Download.xlsm]Coded!R63C19</stp>
        <tr r="S63" s="14"/>
        <tr r="S63" s="14"/>
      </tp>
      <tp t="s">
        <v>#N/A Invalid Security</v>
        <stp/>
        <stp>##V3_BDPV12</stp>
        <stp>-- Equity</stp>
        <stp>RTG_MDY_ISSUER</stp>
        <stp>[1.Weekly Download.xlsm]Coded!R62C19</stp>
        <tr r="S62" s="14"/>
        <tr r="S62" s="14"/>
      </tp>
      <tp t="s">
        <v>#N/A Invalid Security</v>
        <stp/>
        <stp>##V3_BDPV12</stp>
        <stp>-- Equity</stp>
        <stp>RTG_MDY_ISSUER</stp>
        <stp>[1.Weekly Download.xlsm]Coded!R68C19</stp>
        <tr r="S68" s="14"/>
        <tr r="S68" s="14"/>
      </tp>
      <tp t="s">
        <v>#N/A Invalid Security</v>
        <stp/>
        <stp>##V3_BDPV12</stp>
        <stp>-- Equity</stp>
        <stp>RTG_MDY_ISSUER</stp>
        <stp>[1.Weekly Download.xlsm]Coded!R75C19</stp>
        <tr r="S75" s="14"/>
        <tr r="S75" s="14"/>
      </tp>
      <tp t="s">
        <v>#N/A Invalid Security</v>
        <stp/>
        <stp>##V3_BDPV12</stp>
        <stp>-- Equity</stp>
        <stp>RTG_MDY_ISSUER</stp>
        <stp>[1.Weekly Download.xlsm]Coded!R77C19</stp>
        <tr r="S77" s="14"/>
        <tr r="S77" s="14"/>
      </tp>
      <tp t="s">
        <v>#N/A Invalid Security</v>
        <stp/>
        <stp>##V3_BDPV12</stp>
        <stp>-- Equity</stp>
        <stp>RTG_MDY_ISSUER</stp>
        <stp>[1.Weekly Download.xlsm]Coded!R76C19</stp>
        <tr r="S76" s="14"/>
        <tr r="S76" s="14"/>
      </tp>
      <tp t="s">
        <v>#N/A Invalid Security</v>
        <stp/>
        <stp>##V3_BDPV12</stp>
        <stp>-- Equity</stp>
        <stp>RTG_MDY_ISSUER</stp>
        <stp>[1.Weekly Download.xlsm]Coded!R71C19</stp>
        <tr r="S71" s="14"/>
        <tr r="S71" s="14"/>
      </tp>
      <tp t="s">
        <v>#N/A Invalid Security</v>
        <stp/>
        <stp>##V3_BDPV12</stp>
        <stp>-- Equity</stp>
        <stp>RTG_MDY_ISSUER</stp>
        <stp>[1.Weekly Download.xlsm]Coded!R70C19</stp>
        <tr r="S70" s="14"/>
        <tr r="S70" s="14"/>
      </tp>
      <tp t="s">
        <v>#N/A Invalid Security</v>
        <stp/>
        <stp>##V3_BDPV12</stp>
        <stp>-- Equity</stp>
        <stp>RTG_MDY_ISSUER</stp>
        <stp>[1.Weekly Download.xlsm]Coded!R73C19</stp>
        <tr r="S73" s="14"/>
        <tr r="S73" s="14"/>
      </tp>
      <tp t="s">
        <v>#N/A Invalid Security</v>
        <stp/>
        <stp>##V3_BDPV12</stp>
        <stp>-- Equity</stp>
        <stp>RTG_MDY_ISSUER</stp>
        <stp>[1.Weekly Download.xlsm]Coded!R72C19</stp>
        <tr r="S72" s="14"/>
        <tr r="S72" s="14"/>
      </tp>
      <tp t="s">
        <v>#N/A Invalid Security</v>
        <stp/>
        <stp>##V3_BDPV12</stp>
        <stp>-- Equity</stp>
        <stp>RTG_MDY_ISSUER</stp>
        <stp>[1.Weekly Download.xlsm]Coded!R78C19</stp>
        <tr r="S78" s="14"/>
        <tr r="S78" s="14"/>
      </tp>
      <tp t="s">
        <v>#N/A Invalid Security</v>
        <stp/>
        <stp>##V3_BDPV12</stp>
        <stp>-- Equity</stp>
        <stp>RTG_MDY_ISSUER</stp>
        <stp>[1.Weekly Download.xlsm]Coded!R85C19</stp>
        <tr r="S85" s="14"/>
        <tr r="S85" s="14"/>
      </tp>
      <tp t="s">
        <v>#N/A Invalid Security</v>
        <stp/>
        <stp>##V3_BDPV12</stp>
        <stp>-- Equity</stp>
        <stp>RTG_MDY_ISSUER</stp>
        <stp>[1.Weekly Download.xlsm]Coded!R84C19</stp>
        <tr r="S84" s="14"/>
        <tr r="S84" s="14"/>
      </tp>
      <tp t="s">
        <v>#N/A Invalid Security</v>
        <stp/>
        <stp>##V3_BDPV12</stp>
        <stp>-- Equity</stp>
        <stp>RTG_MDY_ISSUER</stp>
        <stp>[1.Weekly Download.xlsm]Coded!R86C19</stp>
        <tr r="S86" s="14"/>
        <tr r="S86" s="14"/>
      </tp>
      <tp t="s">
        <v>#N/A Invalid Security</v>
        <stp/>
        <stp>##V3_BDPV12</stp>
        <stp>-- Equity</stp>
        <stp>RTG_MDY_ISSUER</stp>
        <stp>[1.Weekly Download.xlsm]Coded!R81C19</stp>
        <tr r="S81" s="14"/>
        <tr r="S81" s="14"/>
      </tp>
      <tp t="s">
        <v>#N/A Invalid Security</v>
        <stp/>
        <stp>##V3_BDPV12</stp>
        <stp>-- Equity</stp>
        <stp>RTG_MDY_ISSUER</stp>
        <stp>[1.Weekly Download.xlsm]Coded!R80C19</stp>
        <tr r="S80" s="14"/>
        <tr r="S80" s="14"/>
      </tp>
      <tp t="s">
        <v>#N/A Invalid Security</v>
        <stp/>
        <stp>##V3_BDPV12</stp>
        <stp>-- Equity</stp>
        <stp>RTG_MDY_ISSUER</stp>
        <stp>[1.Weekly Download.xlsm]Coded!R83C19</stp>
        <tr r="S83" s="14"/>
        <tr r="S83" s="14"/>
      </tp>
      <tp t="s">
        <v>#N/A Invalid Security</v>
        <stp/>
        <stp>##V3_BDPV12</stp>
        <stp>-- Equity</stp>
        <stp>RTG_MDY_ISSUER</stp>
        <stp>[1.Weekly Download.xlsm]Coded!R82C19</stp>
        <tr r="S82" s="14"/>
        <tr r="S82" s="14"/>
      </tp>
      <tp t="s">
        <v>#N/A Invalid Security</v>
        <stp/>
        <stp>##V3_BDPV12</stp>
        <stp>-- Equity</stp>
        <stp>RTG_MDY_ISSUER</stp>
        <stp>[1.Weekly Download.xlsm]Coded!R89C19</stp>
        <tr r="S89" s="14"/>
        <tr r="S89" s="14"/>
      </tp>
      <tp t="s">
        <v>#N/A Invalid Security</v>
        <stp/>
        <stp>##V3_BDPV12</stp>
        <stp>-- Equity</stp>
        <stp>RTG_MDY_ISSUER</stp>
        <stp>[1.Weekly Download.xlsm]Coded!R88C19</stp>
        <tr r="S88" s="14"/>
        <tr r="S88" s="14"/>
      </tp>
      <tp t="s">
        <v>#N/A Invalid Security</v>
        <stp/>
        <stp>##V3_BDPV12</stp>
        <stp>-- Equity</stp>
        <stp>RTG_MDY_ISSUER</stp>
        <stp>[1.Weekly Download.xlsm]Coded!R95C19</stp>
        <tr r="S95" s="14"/>
        <tr r="S95" s="14"/>
      </tp>
      <tp t="s">
        <v>#N/A Invalid Security</v>
        <stp/>
        <stp>##V3_BDPV12</stp>
        <stp>-- Equity</stp>
        <stp>RTG_MDY_ISSUER</stp>
        <stp>[1.Weekly Download.xlsm]Coded!R94C19</stp>
        <tr r="S94" s="14"/>
        <tr r="S94" s="14"/>
      </tp>
      <tp t="s">
        <v>#N/A Invalid Security</v>
        <stp/>
        <stp>##V3_BDPV12</stp>
        <stp>-- Equity</stp>
        <stp>RTG_MDY_ISSUER</stp>
        <stp>[1.Weekly Download.xlsm]Coded!R97C19</stp>
        <tr r="S97" s="14"/>
        <tr r="S97" s="14"/>
      </tp>
      <tp t="s">
        <v>#N/A Invalid Security</v>
        <stp/>
        <stp>##V3_BDPV12</stp>
        <stp>-- Equity</stp>
        <stp>RTG_MDY_ISSUER</stp>
        <stp>[1.Weekly Download.xlsm]Coded!R96C19</stp>
        <tr r="S96" s="14"/>
        <tr r="S96" s="14"/>
      </tp>
      <tp t="s">
        <v>#N/A Invalid Security</v>
        <stp/>
        <stp>##V3_BDPV12</stp>
        <stp>-- Equity</stp>
        <stp>RTG_MDY_ISSUER</stp>
        <stp>[1.Weekly Download.xlsm]Coded!R91C19</stp>
        <tr r="S91" s="14"/>
        <tr r="S91" s="14"/>
      </tp>
      <tp t="s">
        <v>#N/A Invalid Security</v>
        <stp/>
        <stp>##V3_BDPV12</stp>
        <stp>-- Equity</stp>
        <stp>RTG_MDY_ISSUER</stp>
        <stp>[1.Weekly Download.xlsm]Coded!R90C19</stp>
        <tr r="S90" s="14"/>
        <tr r="S90" s="14"/>
      </tp>
      <tp t="s">
        <v>#N/A Invalid Security</v>
        <stp/>
        <stp>##V3_BDPV12</stp>
        <stp>-- Equity</stp>
        <stp>RTG_MDY_ISSUER</stp>
        <stp>[1.Weekly Download.xlsm]Coded!R93C19</stp>
        <tr r="S93" s="14"/>
        <tr r="S93" s="14"/>
      </tp>
      <tp t="s">
        <v>#N/A Invalid Security</v>
        <stp/>
        <stp>##V3_BDPV12</stp>
        <stp>-- Equity</stp>
        <stp>RTG_MDY_ISSUER</stp>
        <stp>[1.Weekly Download.xlsm]Coded!R92C19</stp>
        <tr r="S92" s="14"/>
        <tr r="S92" s="14"/>
      </tp>
      <tp t="s">
        <v>#N/A Invalid Security</v>
        <stp/>
        <stp>##V3_BDPV12</stp>
        <stp>-- Equity</stp>
        <stp>RTG_MDY_ISSUER</stp>
        <stp>[1.Weekly Download.xlsm]Coded!R98C19</stp>
        <tr r="S98" s="14"/>
        <tr r="S98" s="14"/>
      </tp>
      <tp t="s">
        <v>N</v>
        <stp/>
        <stp>##V3_BDPV12</stp>
        <stp>XS2379486884 Corp</stp>
        <stp>GREEN_BOND_LOAN_INDICATOR</stp>
        <stp>[1.Weekly Download.xlsm]Coded!R160C55</stp>
        <tr r="BC160" s="14"/>
        <tr r="BC160" s="14"/>
      </tp>
      <tp>
        <v>3.25</v>
        <stp/>
        <stp>##V3_BDPV12</stp>
        <stp>XS2314498333 Corp</stp>
        <stp>CPN</stp>
        <stp>[1.Weekly Download.xlsm]Coded!R180C51</stp>
        <tr r="AY180" s="14"/>
        <tr r="AY180" s="14"/>
      </tp>
      <tp>
        <v>11.875</v>
        <stp/>
        <stp>##V3_BDPV12</stp>
        <stp>XS2314498093 Corp</stp>
        <stp>CPN</stp>
        <stp>[1.Weekly Download.xlsm]Coded!R267C51</stp>
        <tr r="AY267" s="14"/>
        <tr r="AY267" s="14"/>
      </tp>
      <tp>
        <v>3.45</v>
        <stp/>
        <stp>##V3_BDPV12</stp>
        <stp>XS2417388175 Corp</stp>
        <stp>CPN</stp>
        <stp>[1.Weekly Download.xlsm]Coded!R128C51</stp>
        <tr r="AY128" s="14"/>
        <tr r="AY128" s="14"/>
      </tp>
      <tp>
        <v>3.15</v>
        <stp/>
        <stp>##V3_BDPV12</stp>
        <stp>XS2206849460 Corp</stp>
        <stp>CPN</stp>
        <stp>[1.Weekly Download.xlsm]Coded!R289C51</stp>
        <tr r="AY289" s="14"/>
        <tr r="AY289" s="14"/>
      </tp>
      <tp>
        <v>3.6</v>
        <stp/>
        <stp>##V3_BDPV12</stp>
        <stp>XS2297020765 Corp</stp>
        <stp>CPN</stp>
        <stp>[1.Weekly Download.xlsm]Coded!R243C51</stp>
        <tr r="AY243" s="14"/>
        <tr r="AY243" s="14"/>
      </tp>
      <tp>
        <v>3</v>
        <stp/>
        <stp>##V3_BDPV12</stp>
        <stp>XS2094050593 Corp</stp>
        <stp>CPN</stp>
        <stp>[1.Weekly Download.xlsm]Coded!R278C51</stp>
        <tr r="AY278" s="14"/>
        <tr r="AY278" s="14"/>
      </tp>
      <tp t="s">
        <v>N</v>
        <stp/>
        <stp>##V3_BDPV12</stp>
        <stp>XS2275587090 Corp</stp>
        <stp>GREEN_BOND_LOAN_INDICATOR</stp>
        <stp>[1.Weekly Download.xlsm]Coded!R258C55</stp>
        <tr r="BC258" s="14"/>
        <tr r="BC258" s="14"/>
      </tp>
      <tp t="s">
        <v>N</v>
        <stp/>
        <stp>##V3_BDPV12</stp>
        <stp>XS2228902255 Corp</stp>
        <stp>GREEN_BOND_LOAN_INDICATOR</stp>
        <stp>[1.Weekly Download.xlsm]Coded!R261C55</stp>
        <tr r="BC261" s="14"/>
        <tr r="BC261" s="14"/>
      </tp>
      <tp t="s">
        <v>N</v>
        <stp/>
        <stp>##V3_BDPV12</stp>
        <stp>XS2123955952 Corp</stp>
        <stp>GREEN_BOND_LOAN_INDICATOR</stp>
        <stp>[1.Weekly Download.xlsm]Coded!R310C55</stp>
        <tr r="BC310" s="14"/>
        <tr r="BC310" s="14"/>
      </tp>
      <tp t="s">
        <v>N</v>
        <stp/>
        <stp>##V3_BDPV12</stp>
        <stp>XS2228902255 Corp</stp>
        <stp>GREEN_BOND_LOAN_INDICATOR</stp>
        <stp>[1.Weekly Download.xlsm]Coded!R249C55</stp>
        <tr r="BC249" s="14"/>
        <tr r="BC249" s="14"/>
      </tp>
      <tp>
        <v>3.8</v>
        <stp/>
        <stp>##V3_BDPV12</stp>
        <stp>XS2213048965 Corp</stp>
        <stp>CPN</stp>
        <stp>[1.Weekly Download.xlsm]Coded!R272C51</stp>
        <tr r="AY272" s="14"/>
        <tr r="AY272" s="14"/>
      </tp>
      <tp t="s">
        <v>N</v>
        <stp/>
        <stp>##V3_BDPV12</stp>
        <stp>XS2085545494 Corp</stp>
        <stp>GREEN_BOND_LOAN_INDICATOR</stp>
        <stp>[1.Weekly Download.xlsm]Coded!R308C55</stp>
        <tr r="BC308" s="14"/>
        <tr r="BC308" s="14"/>
      </tp>
      <tp t="s">
        <v>N</v>
        <stp/>
        <stp>##V3_BDPV12</stp>
        <stp>XS2379487189 Corp</stp>
        <stp>GREEN_BOND_LOAN_INDICATOR</stp>
        <stp>[1.Weekly Download.xlsm]Coded!R159C55</stp>
        <tr r="BC159" s="14"/>
        <tr r="BC159" s="14"/>
      </tp>
      <tp t="s">
        <v>N</v>
        <stp/>
        <stp>##V3_BDPV12</stp>
        <stp>XS2201821340 Corp</stp>
        <stp>GREEN_BOND_LOAN_INDICATOR</stp>
        <stp>[1.Weekly Download.xlsm]Coded!R295C55</stp>
        <tr r="BC295" s="14"/>
        <tr r="BC295" s="14"/>
      </tp>
      <tp t="s">
        <v>Y</v>
        <stp/>
        <stp>##V3_BDPV12</stp>
        <stp>HK0000744695 Corp</stp>
        <stp>GREEN_BOND_LOAN_INDICATOR</stp>
        <stp>[1.Weekly Download.xlsm]Coded!R187C55</stp>
        <tr r="BC187" s="14"/>
        <tr r="BC187" s="14"/>
      </tp>
      <tp t="s">
        <v>#N/A N/A</v>
        <stp/>
        <stp>##V3_BDPV12</stp>
        <stp>XS2487328499 Corp</stp>
        <stp>RTG_FITCH</stp>
        <stp>[1.Weekly Download.xlsm]Coded!R93C10</stp>
        <tr r="J93" s="14"/>
      </tp>
      <tp t="s">
        <v>N</v>
        <stp/>
        <stp>##V3_BDPV12</stp>
        <stp>HK0000946829 Corp</stp>
        <stp>GREEN_BOND_LOAN_INDICATOR</stp>
        <stp>[1.Weekly Download.xlsm]Coded!R13C55</stp>
        <tr r="BC13" s="14"/>
        <tr r="BC13" s="14"/>
      </tp>
      <tp t="s">
        <v>BBB</v>
        <stp/>
        <stp>##V3_BDPV12</stp>
        <stp>XS2451515279 Corp</stp>
        <stp>RTG_FITCH</stp>
        <stp>[1.Weekly Download.xlsm]Coded!R98C10</stp>
        <tr r="J98" s="14"/>
        <tr r="J98" s="14"/>
      </tp>
      <tp t="s">
        <v>#N/A N/A</v>
        <stp/>
        <stp>##V3_BDPV12</stp>
        <stp>XS2537427473 Corp</stp>
        <stp>RTG_FITCH</stp>
        <stp>[1.Weekly Download.xlsm]Coded!R85C10</stp>
        <tr r="J85" s="14"/>
      </tp>
      <tp t="s">
        <v>#N/A N/A</v>
        <stp/>
        <stp>##V3_BDPV12</stp>
        <stp>XS2523255060 Corp</stp>
        <stp>RTG_FITCH</stp>
        <stp>[1.Weekly Download.xlsm]Coded!R87C10</stp>
        <tr r="J87" s="14"/>
      </tp>
      <tp t="s">
        <v>#N/A N/A</v>
        <stp/>
        <stp>##V3_BDPV12</stp>
        <stp>XS2543377068 Corp</stp>
        <stp>RTG_FITCH</stp>
        <stp>[1.Weekly Download.xlsm]Coded!R82C10</stp>
        <tr r="J82" s="14"/>
      </tp>
      <tp t="s">
        <v>#N/A N/A</v>
        <stp/>
        <stp>##V3_BDPV12</stp>
        <stp>XS2540489338 Corp</stp>
        <stp>RTG_FITCH</stp>
        <stp>[1.Weekly Download.xlsm]Coded!R65C10</stp>
        <tr r="J65" s="14"/>
      </tp>
      <tp t="s">
        <v>1571823D HK</v>
        <stp/>
        <stp>##V3_BDPV12</stp>
        <stp>XS2176772031 Corp</stp>
        <stp>ISSUER_EQUITY_TICKER</stp>
        <stp>[1.Weekly Download.xlsm]Coded!R299C37</stp>
        <tr r="AK299" s="14"/>
        <tr r="AK299" s="14"/>
      </tp>
      <tp t="s">
        <v>1571823D HK</v>
        <stp/>
        <stp>##V3_BDPV12</stp>
        <stp>XS2176772031 Corp</stp>
        <stp>ISSUER_EQUITY_TICKER</stp>
        <stp>[1.Weekly Download.xlsm]Coded!R299C35</stp>
        <tr r="AI299" s="14"/>
      </tp>
      <tp t="s">
        <v>#N/A N/A</v>
        <stp/>
        <stp>##V3_BDPV12</stp>
        <stp>XS2523255060 Corp</stp>
        <stp>FIXED_REOFFER_SPRD_TO_GOVT_BENCH</stp>
        <stp>[1.Weekly Download.xlsm]Coded!R87C27</stp>
        <tr r="AA87" s="14"/>
      </tp>
      <tp t="s">
        <v>1946531D KY</v>
        <stp/>
        <stp>##V3_BDPV12</stp>
        <stp>XS2417388175 Corp</stp>
        <stp>ISSUER_EQUITY_TICKER</stp>
        <stp>[1.Weekly Download.xlsm]Coded!R128C37</stp>
        <tr r="AK128" s="14"/>
        <tr r="AK128" s="14"/>
      </tp>
      <tp t="s">
        <v>1946531D KY</v>
        <stp/>
        <stp>##V3_BDPV12</stp>
        <stp>XS2417388175 Corp</stp>
        <stp>ISSUER_EQUITY_TICKER</stp>
        <stp>[1.Weekly Download.xlsm]Coded!R128C35</stp>
        <tr r="AI128" s="14"/>
      </tp>
      <tp t="s">
        <v>1938358D HK</v>
        <stp/>
        <stp>##V3_BDPV12</stp>
        <stp>XS2400120650 Corp</stp>
        <stp>ISSUER_EQUITY_TICKER</stp>
        <stp>[1.Weekly Download.xlsm]Coded!R133C35</stp>
        <tr r="AI133" s="14"/>
      </tp>
      <tp t="s">
        <v>1821792D CH</v>
        <stp/>
        <stp>##V3_BDPV12</stp>
        <stp>XS2206799004 Corp</stp>
        <stp>ISSUER_EQUITY_TICKER</stp>
        <stp>[1.Weekly Download.xlsm]Coded!R282C37</stp>
        <tr r="AK282" s="14"/>
        <tr r="AK282" s="14"/>
      </tp>
      <tp t="s">
        <v>1938358D HK</v>
        <stp/>
        <stp>##V3_BDPV12</stp>
        <stp>XS2400120650 Corp</stp>
        <stp>ISSUER_EQUITY_TICKER</stp>
        <stp>[1.Weekly Download.xlsm]Coded!R133C37</stp>
        <tr r="AK133" s="14"/>
        <tr r="AK133" s="14"/>
      </tp>
      <tp t="s">
        <v>1821792D CH</v>
        <stp/>
        <stp>##V3_BDPV12</stp>
        <stp>XS2206799004 Corp</stp>
        <stp>ISSUER_EQUITY_TICKER</stp>
        <stp>[1.Weekly Download.xlsm]Coded!R282C35</stp>
        <tr r="AI282" s="14"/>
      </tp>
      <tp t="s">
        <v>#N/A N/A</v>
        <stp/>
        <stp>##V3_BDPV12</stp>
        <stp>XS2502807345 Corp</stp>
        <stp>FIXED_REOFFER_SPRD_TO_GOVT_BENCH</stp>
        <stp>[1.Weekly Download.xlsm]Coded!R88C27</stp>
        <tr r="AA88" s="14"/>
      </tp>
      <tp t="s">
        <v>1710040D CH</v>
        <stp/>
        <stp>##V3_BDPV12</stp>
        <stp>XS2280638607 Corp</stp>
        <stp>ISSUER_EQUITY_TICKER</stp>
        <stp>[1.Weekly Download.xlsm]Coded!R259C37</stp>
        <tr r="AK259" s="14"/>
        <tr r="AK259" s="14"/>
      </tp>
      <tp t="s">
        <v>1710040D CH</v>
        <stp/>
        <stp>##V3_BDPV12</stp>
        <stp>XS2280638607 Corp</stp>
        <stp>ISSUER_EQUITY_TICKER</stp>
        <stp>[1.Weekly Download.xlsm]Coded!R259C35</stp>
        <tr r="AI259" s="14"/>
      </tp>
      <tp t="s">
        <v>1882658D CH</v>
        <stp/>
        <stp>##V3_BDPV12</stp>
        <stp>XS2330495651 Corp</stp>
        <stp>ISSUER_EQUITY_TICKER</stp>
        <stp>[1.Weekly Download.xlsm]Coded!R225C35</stp>
        <tr r="AI225" s="14"/>
      </tp>
      <tp t="s">
        <v>1882658D CH</v>
        <stp/>
        <stp>##V3_BDPV12</stp>
        <stp>XS2330495651 Corp</stp>
        <stp>ISSUER_EQUITY_TICKER</stp>
        <stp>[1.Weekly Download.xlsm]Coded!R225C37</stp>
        <tr r="AK225" s="14"/>
        <tr r="AK225" s="14"/>
      </tp>
      <tp t="s">
        <v>#N/A Field Not Applicable</v>
        <stp/>
        <stp>##V3_BDPV12</stp>
        <stp>XS2359947715 Corp</stp>
        <stp>GUARANTOR_EQY_TICKER</stp>
        <stp>[1.Weekly Download.xlsm]Coded!R186C18</stp>
        <tr r="R186" s="14"/>
        <tr r="R186" s="14"/>
        <tr r="R186" s="14"/>
      </tp>
      <tp t="s">
        <v>1875737D HK</v>
        <stp/>
        <stp>##V3_BDPV12</stp>
        <stp>XS2322572459 Corp</stp>
        <stp>ISSUER_EQUITY_TICKER</stp>
        <stp>[1.Weekly Download.xlsm]Coded!R236C37</stp>
        <tr r="AK236" s="14"/>
        <tr r="AK236" s="14"/>
      </tp>
      <tp t="s">
        <v>1875737D HK</v>
        <stp/>
        <stp>##V3_BDPV12</stp>
        <stp>XS2322572459 Corp</stp>
        <stp>ISSUER_EQUITY_TICKER</stp>
        <stp>[1.Weekly Download.xlsm]Coded!R236C35</stp>
        <tr r="AI236" s="14"/>
      </tp>
      <tp t="s">
        <v>1861980D HK</v>
        <stp/>
        <stp>##V3_BDPV12</stp>
        <stp>XS2291799778 Corp</stp>
        <stp>ISSUER_EQUITY_TICKER</stp>
        <stp>[1.Weekly Download.xlsm]Coded!R250C37</stp>
        <tr r="AK250" s="14"/>
        <tr r="AK250" s="14"/>
      </tp>
      <tp t="s">
        <v>1667690D KY</v>
        <stp/>
        <stp>##V3_BDPV12</stp>
        <stp>XS2387065134 Corp</stp>
        <stp>ISSUER_EQUITY_TICKER</stp>
        <stp>[1.Weekly Download.xlsm]Coded!R143C35</stp>
        <tr r="AI143" s="14"/>
      </tp>
      <tp t="s">
        <v>1861980D HK</v>
        <stp/>
        <stp>##V3_BDPV12</stp>
        <stp>XS2291799778 Corp</stp>
        <stp>ISSUER_EQUITY_TICKER</stp>
        <stp>[1.Weekly Download.xlsm]Coded!R250C35</stp>
        <tr r="AI250" s="14"/>
      </tp>
      <tp t="s">
        <v>1667690D KY</v>
        <stp/>
        <stp>##V3_BDPV12</stp>
        <stp>XS2387065134 Corp</stp>
        <stp>ISSUER_EQUITY_TICKER</stp>
        <stp>[1.Weekly Download.xlsm]Coded!R143C37</stp>
        <tr r="AK143" s="14"/>
        <tr r="AK143" s="14"/>
      </tp>
      <tp t="s">
        <v>000961 CH</v>
        <stp/>
        <stp>##V3_BDPV12</stp>
        <stp>XS2127837909 Corp</stp>
        <stp>GUARANTOR_EQY_TICKER</stp>
        <stp>[1.Weekly Download.xlsm]Coded!R285C18</stp>
        <tr r="R285" s="14"/>
        <tr r="R285" s="14"/>
        <tr r="R285" s="14"/>
        <tr r="R285" s="14"/>
      </tp>
      <tp t="s">
        <v>#N/A Field Not Applicable</v>
        <stp/>
        <stp>##V3_BDPV12</stp>
        <stp>XS2249848719 Corp</stp>
        <stp>GUARANTOR_EQY_TICKER</stp>
        <stp>[1.Weekly Download.xlsm]Coded!R241C18</stp>
        <tr r="R241" s="14"/>
        <tr r="R241" s="14"/>
        <tr r="R241" s="14"/>
      </tp>
      <tp t="s">
        <v>1964737D HK</v>
        <stp/>
        <stp>##V3_BDPV12</stp>
        <stp>XS2413634572 Corp</stp>
        <stp>ISSUER_EQUITY_TICKER</stp>
        <stp>[1.Weekly Download.xlsm]Coded!R122C37</stp>
        <tr r="AK122" s="14"/>
        <tr r="AK122" s="14"/>
      </tp>
      <tp t="s">
        <v>1964737D HK</v>
        <stp/>
        <stp>##V3_BDPV12</stp>
        <stp>XS2413634572 Corp</stp>
        <stp>ISSUER_EQUITY_TICKER</stp>
        <stp>[1.Weekly Download.xlsm]Coded!R122C35</stp>
        <tr r="AI122" s="14"/>
      </tp>
      <tp t="s">
        <v>1887888D HK</v>
        <stp/>
        <stp>##V3_BDPV12</stp>
        <stp>XS2340538680 Corp</stp>
        <stp>ISSUER_EQUITY_TICKER</stp>
        <stp>[1.Weekly Download.xlsm]Coded!R213C35</stp>
        <tr r="AI213" s="14"/>
      </tp>
      <tp t="s">
        <v>1887888D HK</v>
        <stp/>
        <stp>##V3_BDPV12</stp>
        <stp>XS2340538680 Corp</stp>
        <stp>ISSUER_EQUITY_TICKER</stp>
        <stp>[1.Weekly Download.xlsm]Coded!R213C37</stp>
        <tr r="AK213" s="14"/>
        <tr r="AK213" s="14"/>
      </tp>
      <tp t="s">
        <v>#N/A N/A</v>
        <stp/>
        <stp>##V3_BDPV12</stp>
        <stp>XS2347497906 Corp</stp>
        <stp>GUARANTOR_EQY_TICKER</stp>
        <stp>[1.Weekly Download.xlsm]Coded!R196C18</stp>
        <tr r="R196" s="14"/>
        <tr r="R196" s="14"/>
        <tr r="R196" s="14"/>
      </tp>
      <tp t="s">
        <v>1084178D HK</v>
        <stp/>
        <stp>##V3_BDPV12</stp>
        <stp>XS2407007942 Corp</stp>
        <stp>GUARANTOR_EQY_TICKER</stp>
        <stp>[1.Weekly Download.xlsm]Coded!R131C18</stp>
        <tr r="R131" s="14"/>
        <tr r="R131" s="14"/>
        <tr r="R131" s="14"/>
        <tr r="R131" s="14"/>
      </tp>
      <tp t="s">
        <v>0795591D CH</v>
        <stp/>
        <stp>##V3_BDPV12</stp>
        <stp>XS2364642293 Corp</stp>
        <stp>ISSUER_EQUITY_TICKER</stp>
        <stp>[1.Weekly Download.xlsm]Coded!R167C37</stp>
        <tr r="AK167" s="14"/>
        <tr r="AK167" s="14"/>
      </tp>
      <tp t="s">
        <v>0795591D CH</v>
        <stp/>
        <stp>##V3_BDPV12</stp>
        <stp>XS2364642293 Corp</stp>
        <stp>ISSUER_EQUITY_TICKER</stp>
        <stp>[1.Weekly Download.xlsm]Coded!R167C35</stp>
        <tr r="AI167" s="14"/>
      </tp>
      <tp t="s">
        <v>1784411D VI</v>
        <stp/>
        <stp>##V3_BDPV12</stp>
        <stp>XS2112787499 Corp</stp>
        <stp>ISSUER_EQUITY_TICKER</stp>
        <stp>[1.Weekly Download.xlsm]Coded!R315C35</stp>
        <tr r="AI315" s="14"/>
      </tp>
      <tp t="s">
        <v>1784411D VI</v>
        <stp/>
        <stp>##V3_BDPV12</stp>
        <stp>XS2112787499 Corp</stp>
        <stp>ISSUER_EQUITY_TICKER</stp>
        <stp>[1.Weekly Download.xlsm]Coded!R315C37</stp>
        <tr r="AK315" s="14"/>
        <tr r="AK315" s="14"/>
      </tp>
      <tp t="s">
        <v>#N/A N/A</v>
        <stp/>
        <stp>##V3_BDPV12</stp>
        <stp>HUAFAZ CH Equity</stp>
        <stp>RTG_SP_LT_FC_ISSUER_CREDIT</stp>
        <stp>[1.Weekly Download.xlsm]Coded!R114C23</stp>
        <tr r="W114" s="14"/>
        <tr r="W114" s="14"/>
      </tp>
      <tp t="s">
        <v>NR</v>
        <stp/>
        <stp>##V3_BDPV12</stp>
        <stp>SHAEGZ CH Equity</stp>
        <stp>RTG_SP_LT_FC_ISSUER_CREDIT</stp>
        <stp>[1.Weekly Download.xlsm]Coded!R297C23</stp>
        <tr r="W297" s="14"/>
        <tr r="W297" s="14"/>
        <tr r="W297" s="14"/>
      </tp>
      <tp t="s">
        <v>1435282D HK</v>
        <stp/>
        <stp>##V3_BDPV12</stp>
        <stp>XS2297070190 Corp</stp>
        <stp>ISSUER_EQUITY_TICKER</stp>
        <stp>[1.Weekly Download.xlsm]Coded!R240C35</stp>
        <tr r="AI240" s="14"/>
      </tp>
      <tp t="s">
        <v>1435282D HK</v>
        <stp/>
        <stp>##V3_BDPV12</stp>
        <stp>XS2297070190 Corp</stp>
        <stp>ISSUER_EQUITY_TICKER</stp>
        <stp>[1.Weekly Download.xlsm]Coded!R240C37</stp>
        <tr r="AK240" s="14"/>
        <tr r="AK240" s="14"/>
      </tp>
      <tp t="s">
        <v>#N/A N/A</v>
        <stp/>
        <stp>##V3_BDPV12</stp>
        <stp>XS2658712752 Corp</stp>
        <stp>FIXED_REOFFER_SPRD_TO_GOVT_BENCH</stp>
        <stp>[1.Weekly Download.xlsm]Coded!R17C27</stp>
        <tr r="AA17" s="14"/>
      </tp>
      <tp t="s">
        <v>1851931D CH</v>
        <stp/>
        <stp>##V3_BDPV12</stp>
        <stp>XS2384202292 Corp</stp>
        <stp>ISSUER_EQUITY_TICKER</stp>
        <stp>[1.Weekly Download.xlsm]Coded!R148C35</stp>
        <tr r="AI148" s="14"/>
      </tp>
      <tp t="s">
        <v>1851931D CH</v>
        <stp/>
        <stp>##V3_BDPV12</stp>
        <stp>XS2384202292 Corp</stp>
        <stp>ISSUER_EQUITY_TICKER</stp>
        <stp>[1.Weekly Download.xlsm]Coded!R148C37</stp>
        <tr r="AK148" s="14"/>
        <tr r="AK148" s="14"/>
      </tp>
      <tp t="s">
        <v>CNY</v>
        <stp/>
        <stp>##V3_BDPV12</stp>
        <stp>G2380130 Corp</stp>
        <stp>CRNCY</stp>
        <stp>[1.Weekly Download.xlsm]Coded!R40C52</stp>
        <tr r="AZ40" s="14"/>
        <tr r="AZ40" s="14"/>
      </tp>
      <tp t="s">
        <v>CNY</v>
        <stp/>
        <stp>##V3_BDPV12</stp>
        <stp>G2380106 Corp</stp>
        <stp>CRNCY</stp>
        <stp>[1.Weekly Download.xlsm]Coded!R44C52</stp>
        <tr r="AZ44" s="14"/>
        <tr r="AZ44" s="14"/>
      </tp>
      <tp t="s">
        <v>CNY</v>
        <stp/>
        <stp>##V3_BDPV12</stp>
        <stp>G2380100 Corp</stp>
        <stp>CRNCY</stp>
        <stp>[1.Weekly Download.xlsm]Coded!R48C52</stp>
        <tr r="AZ48" s="14"/>
        <tr r="AZ48" s="14"/>
      </tp>
      <tp t="s">
        <v>CNY</v>
        <stp/>
        <stp>##V3_BDPV12</stp>
        <stp>G2380105 Corp</stp>
        <stp>CRNCY</stp>
        <stp>[1.Weekly Download.xlsm]Coded!R35C52</stp>
        <tr r="AZ35" s="14"/>
        <tr r="AZ35" s="14"/>
      </tp>
      <tp t="s">
        <v>#N/A N/A</v>
        <stp/>
        <stp>##V3_BDPV12</stp>
        <stp>XS2677539541 Corp</stp>
        <stp>RTG_MDY_FOREIGN_LT_BANK_DEPOSITS</stp>
        <stp>[1.Weekly Download.xlsm]Coded!R11C12</stp>
        <tr r="L11" s="14"/>
      </tp>
      <tp t="s">
        <v>#N/A N/A</v>
        <stp/>
        <stp>##V3_BDPV12</stp>
        <stp>US88032XBC74 Corp</stp>
        <stp>GUARANTOR</stp>
        <stp>[1.Weekly Download.xlsm]Coded!R231C5</stp>
        <tr r="E231" s="14"/>
      </tp>
      <tp t="s">
        <v>CNY</v>
        <stp/>
        <stp>##V3_BDPV12</stp>
        <stp>G2380160 Corp</stp>
        <stp>CRNCY</stp>
        <stp>[1.Weekly Download.xlsm]Coded!R33C52</stp>
        <tr r="AZ33" s="14"/>
        <tr r="AZ33" s="14"/>
      </tp>
      <tp t="s">
        <v>#N/A N/A</v>
        <stp/>
        <stp>##V3_BDPV12</stp>
        <stp>XS2663498314 Corp</stp>
        <stp>RTG_MDY_FOREIGN_LT_BANK_DEPOSITS</stp>
        <stp>[1.Weekly Download.xlsm]Coded!R20C12</stp>
        <tr r="L20" s="14"/>
      </tp>
      <tp t="s">
        <v>CNY</v>
        <stp/>
        <stp>##V3_BDPV12</stp>
        <stp>G2380152 Corp</stp>
        <stp>CRNCY</stp>
        <stp>[1.Weekly Download.xlsm]Coded!R34C52</stp>
        <tr r="AZ34" s="14"/>
        <tr r="AZ34" s="14"/>
      </tp>
      <tp t="s">
        <v>CNY</v>
        <stp/>
        <stp>##V3_BDPV12</stp>
        <stp>G2380140 Corp</stp>
        <stp>CRNCY</stp>
        <stp>[1.Weekly Download.xlsm]Coded!R37C52</stp>
        <tr r="AZ37" s="14"/>
        <tr r="AZ37" s="14"/>
      </tp>
      <tp t="s">
        <v>#N/A N/A</v>
        <stp/>
        <stp>##V3_BDPV12</stp>
        <stp>0958842D CH Equity</stp>
        <stp>RTG_MDY_FOREIGN_LT_BANK_DEPOSITS</stp>
        <stp>[1.Weekly Download.xlsm]Coded!R305C20</stp>
        <tr r="T305" s="14"/>
        <tr r="T305" s="14"/>
      </tp>
      <tp t="s">
        <v>#N/A N/A</v>
        <stp/>
        <stp>##V3_BDPV12</stp>
        <stp>USG3065HAB71 Corp</stp>
        <stp>RTG_SP</stp>
        <stp>[1.Weekly Download.xlsm]Coded!R222C9</stp>
        <tr r="I222" s="14"/>
      </tp>
      <tp t="s">
        <v>#N/A N/A</v>
        <stp/>
        <stp>##V3_BDPV12</stp>
        <stp>0958842D CH Equity</stp>
        <stp>RTG_MDY_FOREIGN_LT_BANK_DEPOSITS</stp>
        <stp>[1.Weekly Download.xlsm]Coded!R305C60</stp>
        <tr r="BH305" s="14"/>
      </tp>
      <tp t="s">
        <v>#N/A N/A</v>
        <stp/>
        <stp>##V3_BDPV12</stp>
        <stp>XS2618570068 Corp</stp>
        <stp>ISSUER_PARENT_EQY_TICKER</stp>
        <stp>[1.Weekly Download.xlsm]Coded!R24C58</stp>
        <tr r="BF24" s="14"/>
      </tp>
      <tp t="s">
        <v>#N/A N/A</v>
        <stp/>
        <stp>##V3_BDPV12</stp>
        <stp>XS2618570068 Corp</stp>
        <stp>ISSUER_PARENT_EQY_TICKER</stp>
        <stp>[1.Weekly Download.xlsm]Coded!R36C58</stp>
        <tr r="BF36" s="14"/>
      </tp>
      <tp t="s">
        <v>1274279D CH</v>
        <stp/>
        <stp>##V3_BDPV12</stp>
        <stp>XS2623993974 Corp</stp>
        <stp>ISSUER_PARENT_EQY_TICKER</stp>
        <stp>[1.Weekly Download.xlsm]Coded!R29C58</stp>
        <tr r="BF29" s="14"/>
        <tr r="BF29" s="14"/>
      </tp>
      <tp t="s">
        <v>1479341D CH</v>
        <stp/>
        <stp>##V3_BDPV12</stp>
        <stp>XS2527143833 Corp</stp>
        <stp>ISSUER_PARENT_EQY_TICKER</stp>
        <stp>[1.Weekly Download.xlsm]Coded!R86C58</stp>
        <tr r="BF86" s="14"/>
        <tr r="BF86" s="14"/>
      </tp>
      <tp t="s">
        <v>600036 CH</v>
        <stp/>
        <stp>##V3_BDPV12</stp>
        <stp>XS2641625137 Corp</stp>
        <stp>ISSUER_PARENT_EQY_TICKER</stp>
        <stp>[1.Weekly Download.xlsm]Coded!R30C58</stp>
        <tr r="BF30" s="14"/>
        <tr r="BF30" s="14"/>
      </tp>
      <tp t="s">
        <v>3328 HK</v>
        <stp/>
        <stp>##V3_BDPV12</stp>
        <stp>XS2559584888 Corp</stp>
        <stp>ISSUER_PARENT_EQY_TICKER</stp>
        <stp>[1.Weekly Download.xlsm]Coded!R78C58</stp>
        <tr r="BF78" s="14"/>
        <tr r="BF78" s="14"/>
      </tp>
      <tp t="s">
        <v>CN</v>
        <stp/>
        <stp>##V3_BDPV12</stp>
        <stp>XS2665495391 Corp</stp>
        <stp>CNTRY_ISSUE_ISO</stp>
        <stp>[1.Weekly Download.xlsm]Coded!R18C34</stp>
        <tr r="AH18" s="14"/>
        <tr r="AH18" s="14"/>
      </tp>
      <tp t="s">
        <v>#N/A N/A</v>
        <stp/>
        <stp>##V3_BDPV12</stp>
        <stp>XS2597408512 Corp</stp>
        <stp>ISSUER_PARENT_EQY_TICKER</stp>
        <stp>[1.Weekly Download.xlsm]Coded!R49C58</stp>
        <tr r="BF49" s="14"/>
      </tp>
      <tp t="s">
        <v>28/9/2023</v>
        <stp/>
        <stp>##V3_BDPV12</stp>
        <stp>XS2671498447 Corp</stp>
        <stp>SECURITY_PRICING_DATE</stp>
        <stp>[1.Weekly Download.xlsm]Coded!R4C49</stp>
        <tr r="AW4" s="14"/>
        <tr r="AW4" s="14"/>
        <tr r="AW4" s="14"/>
      </tp>
      <tp t="s">
        <v>#N/A N/A</v>
        <stp/>
        <stp>##V3_BDPV12</stp>
        <stp>XS2502241412 Corp</stp>
        <stp>ISSUER_PARENT_EQY_TICKER</stp>
        <stp>[1.Weekly Download.xlsm]Coded!R92C58</stp>
        <tr r="BF92" s="14"/>
      </tp>
      <tp t="s">
        <v>WD</v>
        <stp/>
        <stp>##V3_BDPV12</stp>
        <stp>XS2385392936 Corp</stp>
        <stp>RTG_FITCH_LT_ISSUER_DEFAULT</stp>
        <stp>[1.Weekly Download.xlsm]Coded!R151C16</stp>
        <tr r="P151" s="14"/>
        <tr r="P151" s="14"/>
      </tp>
      <tp t="s">
        <v>#N/A N/A</v>
        <stp/>
        <stp>##V3_BDPV12</stp>
        <stp>XS2380533740 Corp</stp>
        <stp>RTG_FITCH</stp>
        <stp>[1.Weekly Download.xlsm]Coded!R156C10</stp>
        <tr r="J156" s="14"/>
      </tp>
      <tp t="s">
        <v>#N/A N/A</v>
        <stp/>
        <stp>##V3_BDPV12</stp>
        <stp>XS2340539142 Corp</stp>
        <stp>RTG_FITCH</stp>
        <stp>[1.Weekly Download.xlsm]Coded!R214C10</stp>
        <tr r="J214" s="14"/>
      </tp>
      <tp t="s">
        <v>#N/A N/A</v>
        <stp/>
        <stp>##V3_BDPV12</stp>
        <stp>XS2382158207 Corp</stp>
        <stp>RTG_FITCH</stp>
        <stp>[1.Weekly Download.xlsm]Coded!R153C10</stp>
        <tr r="J153" s="14"/>
      </tp>
      <tp t="s">
        <v>16/9/2024</v>
        <stp/>
        <stp>##V3_BDPV12</stp>
        <stp>XS2385392936 Corp</stp>
        <stp>NXT_CALL_DT</stp>
        <stp>[1.Weekly Download.xlsm]Coded!R151C50</stp>
        <tr r="AX151" s="14"/>
        <tr r="AX151" s="14"/>
        <tr r="AX151" s="14"/>
      </tp>
      <tp t="s">
        <v>#N/A N/A</v>
        <stp/>
        <stp>##V3_BDPV12</stp>
        <stp>XS2336348326 Corp</stp>
        <stp>RTG_FITCH</stp>
        <stp>[1.Weekly Download.xlsm]Coded!R227C10</stp>
        <tr r="J227" s="14"/>
      </tp>
      <tp t="s">
        <v>#N/A N/A</v>
        <stp/>
        <stp>##V3_BDPV12</stp>
        <stp>XS2388909181 Corp</stp>
        <stp>RTG_FITCH</stp>
        <stp>[1.Weekly Download.xlsm]Coded!R144C10</stp>
        <tr r="J144" s="14"/>
      </tp>
      <tp t="s">
        <v>#N/A N/A</v>
        <stp/>
        <stp>##V3_BDPV12</stp>
        <stp>XS2127824592 Corp</stp>
        <stp>RTG_FITCH</stp>
        <stp>[1.Weekly Download.xlsm]Coded!R277C10</stp>
        <tr r="J277" s="14"/>
      </tp>
      <tp t="s">
        <v>#N/A N/A</v>
        <stp/>
        <stp>##V3_BDPV12</stp>
        <stp>XS2270463255 Corp</stp>
        <stp>RTG_FITCH</stp>
        <stp>[1.Weekly Download.xlsm]Coded!R247C10</stp>
        <tr r="J247" s="14"/>
      </tp>
      <tp t="s">
        <v>A</v>
        <stp/>
        <stp>##V3_BDPV12</stp>
        <stp>XS2436124205 Corp</stp>
        <stp>RTG_FITCH</stp>
        <stp>[1.Weekly Download.xlsm]Coded!R115C10</stp>
        <tr r="J115" s="14"/>
        <tr r="J115" s="14"/>
      </tp>
      <tp t="s">
        <v>WD</v>
        <stp/>
        <stp>##V3_BDPV12</stp>
        <stp>XS2293903840 Corp</stp>
        <stp>RTG_FITCH_LT_ISSUER_DEFAULT</stp>
        <stp>[1.Weekly Download.xlsm]Coded!R254C16</stp>
        <tr r="P254" s="14"/>
        <tr r="P254" s="14"/>
      </tp>
      <tp t="s">
        <v>#N/A N/A</v>
        <stp/>
        <stp>##V3_BDPV12</stp>
        <stp>XS2384610577 Corp</stp>
        <stp>RTG_FITCH</stp>
        <stp>[1.Weekly Download.xlsm]Coded!R149C10</stp>
        <tr r="J149" s="14"/>
      </tp>
      <tp t="s">
        <v>BBB+</v>
        <stp/>
        <stp>##V3_BDPV12</stp>
        <stp>XS2413634572 Corp</stp>
        <stp>RTG_FITCH</stp>
        <stp>[1.Weekly Download.xlsm]Coded!R122C10</stp>
        <tr r="J122" s="14"/>
        <tr r="J122" s="14"/>
      </tp>
      <tp t="s">
        <v>#N/A Field Not Applicable</v>
        <stp/>
        <stp>##V3_BDPV12</stp>
        <stp>XS2293903840 Corp</stp>
        <stp>NXT_CALL_DT</stp>
        <stp>[1.Weekly Download.xlsm]Coded!R254C50</stp>
        <tr r="AX254" s="14"/>
      </tp>
      <tp t="s">
        <v>#N/A N/A</v>
        <stp/>
        <stp>##V3_BDPV12</stp>
        <stp>XS2208844493 Corp</stp>
        <stp>RTG_FITCH</stp>
        <stp>[1.Weekly Download.xlsm]Coded!R287C10</stp>
        <tr r="J287" s="14"/>
      </tp>
      <tp t="s">
        <v>#N/A N/A</v>
        <stp/>
        <stp>##V3_BDPV12</stp>
        <stp>XS2385820597 Corp</stp>
        <stp>RTG_FITCH</stp>
        <stp>[1.Weekly Download.xlsm]Coded!R140C10</stp>
        <tr r="J140" s="14"/>
      </tp>
      <tp t="s">
        <v>#N/A N/A</v>
        <stp/>
        <stp>##V3_BDPV12</stp>
        <stp>XS2456820690 Corp</stp>
        <stp>RTG_FITCH</stp>
        <stp>[1.Weekly Download.xlsm]Coded!R110C10</stp>
        <tr r="J110" s="14"/>
      </tp>
      <tp t="s">
        <v>#N/A N/A</v>
        <stp/>
        <stp>##V3_BDPV12</stp>
        <stp>US88032XBD57 Corp</stp>
        <stp>RTG_MDY_FOREIGN_LT_BANK_DEPOSITS</stp>
        <stp>[1.Weekly Download.xlsm]Coded!R228C12</stp>
        <tr r="L228" s="14"/>
      </tp>
      <tp t="s">
        <v>WD</v>
        <stp/>
        <stp>##V3_BDPV12</stp>
        <stp>XS2098347821 Corp</stp>
        <stp>RTG_FITCH</stp>
        <stp>[1.Weekly Download.xlsm]Coded!R307C10</stp>
        <tr r="J307" s="14"/>
        <tr r="J307" s="14"/>
      </tp>
      <tp t="s">
        <v>#N/A Field Not Applicable</v>
        <stp/>
        <stp>##V3_BDPV12</stp>
        <stp>XS2384202292 Corp</stp>
        <stp>NXT_CALL_DT</stp>
        <stp>[1.Weekly Download.xlsm]Coded!R148C50</stp>
        <tr r="AX148" s="14"/>
      </tp>
      <tp t="s">
        <v>#N/A Field Not Applicable</v>
        <stp/>
        <stp>##V3_BDPV12</stp>
        <stp>XS2325858038 Corp</stp>
        <stp>NXT_CALL_DT</stp>
        <stp>[1.Weekly Download.xlsm]Coded!R226C50</stp>
        <tr r="AX226" s="14"/>
      </tp>
      <tp t="s">
        <v>#N/A N/A</v>
        <stp/>
        <stp>##V3_BDPV12</stp>
        <stp>XS2361426559 Corp</stp>
        <stp>RTG_FITCH</stp>
        <stp>[1.Weekly Download.xlsm]Coded!R178C10</stp>
        <tr r="J178" s="14"/>
      </tp>
      <tp t="s">
        <v>#N/A N/A</v>
        <stp/>
        <stp>##V3_BDPV12</stp>
        <stp>XS2330495651 Corp</stp>
        <stp>RTG_FITCH</stp>
        <stp>[1.Weekly Download.xlsm]Coded!R225C10</stp>
        <tr r="J225" s="14"/>
      </tp>
      <tp t="s">
        <v>#N/A Field Not Applicable</v>
        <stp/>
        <stp>##V3_BDPV12</stp>
        <stp>XS2127478316 Corp</stp>
        <stp>NXT_CALL_DT</stp>
        <stp>[1.Weekly Download.xlsm]Coded!R252C50</stp>
        <tr r="AX252" s="14"/>
      </tp>
      <tp t="s">
        <v>#N/A N/A</v>
        <stp/>
        <stp>##V3_BDPV12</stp>
        <stp>XS2384202292 Corp</stp>
        <stp>RTG_FITCH_LT_ISSUER_DEFAULT</stp>
        <stp>[1.Weekly Download.xlsm]Coded!R148C16</stp>
        <tr r="P148" s="14"/>
      </tp>
      <tp t="s">
        <v>#N/A N/A</v>
        <stp/>
        <stp>##V3_BDPV12</stp>
        <stp>XS2325858038 Corp</stp>
        <stp>RTG_FITCH_LT_ISSUER_DEFAULT</stp>
        <stp>[1.Weekly Download.xlsm]Coded!R226C16</stp>
        <tr r="P226" s="14"/>
      </tp>
      <tp t="s">
        <v>WD</v>
        <stp/>
        <stp>##V3_BDPV12</stp>
        <stp>XS2127478316 Corp</stp>
        <stp>RTG_FITCH_LT_ISSUER_DEFAULT</stp>
        <stp>[1.Weekly Download.xlsm]Coded!R252C16</stp>
        <tr r="P252" s="14"/>
        <tr r="P252" s="14"/>
      </tp>
      <tp t="s">
        <v>#N/A Field Not Applicable</v>
        <stp/>
        <stp>##V3_BDPV12</stp>
        <stp>XS2385392779 Corp</stp>
        <stp>NXT_CALL_DT</stp>
        <stp>[1.Weekly Download.xlsm]Coded!R150C50</stp>
        <tr r="AX150" s="14"/>
      </tp>
      <tp t="s">
        <v>9/11/2025</v>
        <stp/>
        <stp>##V3_BDPV12</stp>
        <stp>XS2295983410 Corp</stp>
        <stp>NXT_CALL_DT</stp>
        <stp>[1.Weekly Download.xlsm]Coded!R248C50</stp>
        <tr r="AX248" s="14"/>
        <tr r="AX248" s="14"/>
        <tr r="AX248" s="14"/>
      </tp>
      <tp t="s">
        <v>#N/A Field Not Applicable</v>
        <stp/>
        <stp>##V3_BDPV12</stp>
        <stp>XS2334569774 Corp</stp>
        <stp>NXT_CALL_DT</stp>
        <stp>[1.Weekly Download.xlsm]Coded!R181C50</stp>
        <tr r="AX181" s="14"/>
      </tp>
      <tp t="s">
        <v>#N/A N/A</v>
        <stp/>
        <stp>##V3_BDPV12</stp>
        <stp>XS2405490850 Corp</stp>
        <stp>RTG_FITCH</stp>
        <stp>[1.Weekly Download.xlsm]Coded!R134C10</stp>
        <tr r="J134" s="14"/>
      </tp>
      <tp t="s">
        <v>WD</v>
        <stp/>
        <stp>##V3_BDPV12</stp>
        <stp>XS2385392779 Corp</stp>
        <stp>RTG_FITCH_LT_ISSUER_DEFAULT</stp>
        <stp>[1.Weekly Download.xlsm]Coded!R150C16</stp>
        <tr r="P150" s="14"/>
        <tr r="P150" s="14"/>
      </tp>
      <tp t="s">
        <v>#N/A N/A</v>
        <stp/>
        <stp>##V3_BDPV12</stp>
        <stp>XS2295983410 Corp</stp>
        <stp>RTG_FITCH_LT_ISSUER_DEFAULT</stp>
        <stp>[1.Weekly Download.xlsm]Coded!R248C16</stp>
        <tr r="P248" s="14"/>
      </tp>
      <tp t="s">
        <v>#N/A N/A</v>
        <stp/>
        <stp>##V3_BDPV12</stp>
        <stp>XS2243890196 Corp</stp>
        <stp>RTG_FITCH</stp>
        <stp>[1.Weekly Download.xlsm]Coded!R273C10</stp>
        <tr r="J273" s="14"/>
      </tp>
      <tp t="s">
        <v>#N/A N/A</v>
        <stp/>
        <stp>##V3_BDPV12</stp>
        <stp>XS2334569774 Corp</stp>
        <stp>RTG_FITCH_LT_ISSUER_DEFAULT</stp>
        <stp>[1.Weekly Download.xlsm]Coded!R181C16</stp>
        <tr r="P181" s="14"/>
      </tp>
      <tp t="s">
        <v>WD</v>
        <stp/>
        <stp>##V3_BDPV12</stp>
        <stp>XS2381154009 Corp</stp>
        <stp>RTG_FITCH</stp>
        <stp>[1.Weekly Download.xlsm]Coded!R142C10</stp>
        <tr r="J142" s="14"/>
        <tr r="J142" s="14"/>
      </tp>
      <tp>
        <v>1.27</v>
        <stp/>
        <stp>##V3_BDPV12</stp>
        <stp>XS2390401524 Corp</stp>
        <stp>CPN</stp>
        <stp>[1.Weekly Download.xlsm]Coded!R129C51</stp>
        <tr r="AY129" s="14"/>
        <tr r="AY129" s="14"/>
      </tp>
      <tp t="s">
        <v>N</v>
        <stp/>
        <stp>##V3_BDPV12</stp>
        <stp>XS2332497697 Corp</stp>
        <stp>GREEN_BOND_LOAN_INDICATOR</stp>
        <stp>[1.Weekly Download.xlsm]Coded!R209C55</stp>
        <tr r="BC209" s="14"/>
        <tr r="BC209" s="14"/>
      </tp>
      <tp>
        <v>3.35</v>
        <stp/>
        <stp>##V3_BDPV12</stp>
        <stp>XS2287540053 Corp</stp>
        <stp>CPN</stp>
        <stp>[1.Weekly Download.xlsm]Coded!R210C51</stp>
        <tr r="AY210" s="14"/>
        <tr r="AY210" s="14"/>
      </tp>
      <tp>
        <v>7.8</v>
        <stp/>
        <stp>##V3_BDPV12</stp>
        <stp>XS2384610577 Corp</stp>
        <stp>CPN</stp>
        <stp>[1.Weekly Download.xlsm]Coded!R149C51</stp>
        <tr r="AY149" s="14"/>
        <tr r="AY149" s="14"/>
      </tp>
      <tp t="s">
        <v>N</v>
        <stp/>
        <stp>##V3_BDPV12</stp>
        <stp>XS2314498093 Corp</stp>
        <stp>GREEN_BOND_LOAN_INDICATOR</stp>
        <stp>[1.Weekly Download.xlsm]Coded!R267C55</stp>
        <tr r="BC267" s="14"/>
        <tr r="BC267" s="14"/>
      </tp>
      <tp t="s">
        <v>N</v>
        <stp/>
        <stp>##V3_BDPV12</stp>
        <stp>XS2403477099 Corp</stp>
        <stp>GREEN_BOND_LOAN_INDICATOR</stp>
        <stp>[1.Weekly Download.xlsm]Coded!R135C55</stp>
        <tr r="BC135" s="14"/>
        <tr r="BC135" s="14"/>
      </tp>
      <tp>
        <v>6</v>
        <stp/>
        <stp>##V3_BDPV12</stp>
        <stp>XS2385820597 Corp</stp>
        <stp>CPN</stp>
        <stp>[1.Weekly Download.xlsm]Coded!R140C51</stp>
        <tr r="AY140" s="14"/>
        <tr r="AY140" s="14"/>
      </tp>
      <tp t="s">
        <v>Y</v>
        <stp/>
        <stp>##V3_BDPV12</stp>
        <stp>XS2342499592 Corp</stp>
        <stp>GREEN_BOND_LOAN_INDICATOR</stp>
        <stp>[1.Weekly Download.xlsm]Coded!R219C55</stp>
        <tr r="BC219" s="14"/>
        <tr r="BC219" s="14"/>
      </tp>
      <tp t="s">
        <v>Y</v>
        <stp/>
        <stp>##V3_BDPV12</stp>
        <stp>XS2447552089 Corp</stp>
        <stp>GREEN_BOND_LOAN_INDICATOR</stp>
        <stp>[1.Weekly Download.xlsm]Coded!R101C55</stp>
        <tr r="BC101" s="14"/>
        <tr r="BC101" s="14"/>
      </tp>
      <tp t="s">
        <v>Y</v>
        <stp/>
        <stp>##V3_BDPV12</stp>
        <stp>XS2342908949 Corp</stp>
        <stp>GREEN_BOND_LOAN_INDICATOR</stp>
        <stp>[1.Weekly Download.xlsm]Coded!R220C55</stp>
        <tr r="BC220" s="14"/>
        <tr r="BC220" s="14"/>
      </tp>
      <tp t="s">
        <v>N</v>
        <stp/>
        <stp>##V3_BDPV12</stp>
        <stp>XS2223574380 Corp</stp>
        <stp>GREEN_BOND_LOAN_INDICATOR</stp>
        <stp>[1.Weekly Download.xlsm]Coded!R281C55</stp>
        <tr r="BC281" s="14"/>
        <tr r="BC281" s="14"/>
      </tp>
      <tp t="s">
        <v>N</v>
        <stp/>
        <stp>##V3_BDPV12</stp>
        <stp>XS2238561281 Corp</stp>
        <stp>GREEN_BOND_LOAN_INDICATOR</stp>
        <stp>[1.Weekly Download.xlsm]Coded!R269C55</stp>
        <tr r="BC269" s="14"/>
        <tr r="BC269" s="14"/>
      </tp>
      <tp t="s">
        <v>Blue Bright Ltd</v>
        <stp/>
        <stp>##V3_BDPV12</stp>
        <stp>BLUEZ HK Equity</stp>
        <stp>ISSUER</stp>
        <stp>[1.Weekly Download.xlsm]Coded!R246C37</stp>
        <tr r="AK246" s="14"/>
        <tr r="AK246" s="14"/>
      </tp>
      <tp t="s">
        <v>N</v>
        <stp/>
        <stp>##V3_BDPV12</stp>
        <stp>XS2278537787 Corp</stp>
        <stp>GREEN_BOND_LOAN_INDICATOR</stp>
        <stp>[1.Weekly Download.xlsm]Coded!R239C55</stp>
        <tr r="BC239" s="14"/>
        <tr r="BC239" s="14"/>
      </tp>
      <tp t="s">
        <v>N</v>
        <stp/>
        <stp>##V3_BDPV12</stp>
        <stp>XS2340538680 Corp</stp>
        <stp>GREEN_BOND_LOAN_INDICATOR</stp>
        <stp>[1.Weekly Download.xlsm]Coded!R213C55</stp>
        <tr r="BC213" s="14"/>
        <tr r="BC213" s="14"/>
      </tp>
      <tp t="s">
        <v>N</v>
        <stp/>
        <stp>##V3_BDPV12</stp>
        <stp>XS2379456895 Corp</stp>
        <stp>GREEN_BOND_LOAN_INDICATOR</stp>
        <stp>[1.Weekly Download.xlsm]Coded!R158C55</stp>
        <tr r="BC158" s="14"/>
        <tr r="BC158" s="14"/>
      </tp>
      <tp t="s">
        <v>N</v>
        <stp/>
        <stp>##V3_BDPV12</stp>
        <stp>XS2327841057 Corp</stp>
        <stp>GREEN_BOND_LOAN_INDICATOR</stp>
        <stp>[1.Weekly Download.xlsm]Coded!R207C55</stp>
        <tr r="BC207" s="14"/>
        <tr r="BC207" s="14"/>
      </tp>
      <tp t="s">
        <v>N</v>
        <stp/>
        <stp>##V3_BDPV12</stp>
        <stp>XS2422522685 Corp</stp>
        <stp>GREEN_BOND_LOAN_INDICATOR</stp>
        <stp>[1.Weekly Download.xlsm]Coded!R120C55</stp>
        <tr r="BC120" s="14"/>
        <tr r="BC120" s="14"/>
      </tp>
      <tp t="s">
        <v>N</v>
        <stp/>
        <stp>##V3_BDPV12</stp>
        <stp>XS2293903840 Corp</stp>
        <stp>GREEN_BOND_LOAN_INDICATOR</stp>
        <stp>[1.Weekly Download.xlsm]Coded!R254C55</stp>
        <tr r="BC254" s="14"/>
        <tr r="BC254" s="14"/>
      </tp>
      <tp t="s">
        <v>N</v>
        <stp/>
        <stp>##V3_BDPV12</stp>
        <stp>XS2126415293 Corp</stp>
        <stp>GREEN_BOND_LOAN_INDICATOR</stp>
        <stp>[1.Weekly Download.xlsm]Coded!R306C55</stp>
        <tr r="BC306" s="14"/>
        <tr r="BC306" s="14"/>
      </tp>
      <tp t="s">
        <v>N</v>
        <stp/>
        <stp>##V3_BDPV12</stp>
        <stp>XS2125422290 Corp</stp>
        <stp>GREEN_BOND_LOAN_INDICATOR</stp>
        <stp>[1.Weekly Download.xlsm]Coded!R311C55</stp>
        <tr r="BC311" s="14"/>
        <tr r="BC311" s="14"/>
      </tp>
      <tp t="s">
        <v>Baa2</v>
        <stp/>
        <stp>##V3_BDPV12</stp>
        <stp>USY77108AD33 Corp</stp>
        <stp>RTG_MOODY</stp>
        <stp>[1.Weekly Download.xlsm]Coded!R183C8</stp>
        <tr r="H183" s="14"/>
        <tr r="H183" s="14"/>
      </tp>
      <tp t="s">
        <v>A</v>
        <stp/>
        <stp>##V3_BDPV12</stp>
        <stp>XS2677539541 Corp</stp>
        <stp>RTG_FITCH</stp>
        <stp>[1.Weekly Download.xlsm]Coded!R11C10</stp>
        <tr r="J11" s="14"/>
        <tr r="J11" s="14"/>
      </tp>
      <tp t="s">
        <v>BBB-</v>
        <stp/>
        <stp>##V3_BDPV12</stp>
        <stp>XS2597408512 Corp</stp>
        <stp>RTG_FITCH</stp>
        <stp>[1.Weekly Download.xlsm]Coded!R49C10</stp>
        <tr r="J49" s="14"/>
        <tr r="J49" s="14"/>
      </tp>
      <tp t="s">
        <v>#N/A N/A</v>
        <stp/>
        <stp>##V3_BDPV12</stp>
        <stp>XS2547520531 Corp</stp>
        <stp>RTG_FITCH</stp>
        <stp>[1.Weekly Download.xlsm]Coded!R79C10</stp>
        <tr r="J79" s="14"/>
      </tp>
      <tp t="s">
        <v>A1</v>
        <stp/>
        <stp>##V3_BDPV12</stp>
        <stp>USG8850LAF79 Corp</stp>
        <stp>RTG_MOODY</stp>
        <stp>[1.Weekly Download.xlsm]Coded!R275C8</stp>
        <tr r="H275" s="14"/>
        <tr r="H275" s="14"/>
      </tp>
      <tp t="s">
        <v>Ba1</v>
        <stp/>
        <stp>##V3_BDPV12</stp>
        <stp>USG3065HAB71 Corp</stp>
        <stp>RTG_MOODY</stp>
        <stp>[1.Weekly Download.xlsm]Coded!R222C8</stp>
        <tr r="H222" s="14"/>
        <tr r="H222" s="14"/>
      </tp>
      <tp t="s">
        <v>23 HK</v>
        <stp/>
        <stp>##V3_BDPV12</stp>
        <stp>XS2423359459 Corp</stp>
        <stp>ISSUER_EQUITY_TICKER</stp>
        <stp>[1.Weekly Download.xlsm]Coded!R106C35</stp>
        <tr r="AI106" s="14"/>
        <tr r="AI106" s="14"/>
      </tp>
      <tp t="s">
        <v>23 HK</v>
        <stp/>
        <stp>##V3_BDPV12</stp>
        <stp>XS2423359459 Corp</stp>
        <stp>ISSUER_EQUITY_TICKER</stp>
        <stp>[1.Weekly Download.xlsm]Coded!R106C37</stp>
        <tr r="AK106" s="14"/>
        <tr r="AK106" s="14"/>
      </tp>
      <tp t="s">
        <v>BCMZ HK</v>
        <stp/>
        <stp>##V3_BDPV12</stp>
        <stp>XS2227193054 Corp</stp>
        <stp>ISSUER_EQUITY_TICKER</stp>
        <stp>[1.Weekly Download.xlsm]Coded!R280C37</stp>
        <tr r="AK280" s="14"/>
        <tr r="AK280" s="14"/>
      </tp>
      <tp t="s">
        <v>BCMZ HK</v>
        <stp/>
        <stp>##V3_BDPV12</stp>
        <stp>XS2227193054 Corp</stp>
        <stp>ISSUER_EQUITY_TICKER</stp>
        <stp>[1.Weekly Download.xlsm]Coded!R280C35</stp>
        <tr r="AI280" s="14"/>
      </tp>
      <tp t="s">
        <v>1455829D CH</v>
        <stp/>
        <stp>##V3_BDPV12</stp>
        <stp>XS2314498333 Corp</stp>
        <stp>ISSUER_EQUITY_TICKER</stp>
        <stp>[1.Weekly Download.xlsm]Coded!R180C35</stp>
        <tr r="AI180" s="14"/>
      </tp>
      <tp t="s">
        <v>1455829D CH</v>
        <stp/>
        <stp>##V3_BDPV12</stp>
        <stp>XS2314498333 Corp</stp>
        <stp>ISSUER_EQUITY_TICKER</stp>
        <stp>[1.Weekly Download.xlsm]Coded!R180C37</stp>
        <tr r="AK180" s="14"/>
        <tr r="AK180" s="14"/>
      </tp>
      <tp t="s">
        <v>1760793D CH</v>
        <stp/>
        <stp>##V3_BDPV12</stp>
        <stp>XS2194192360 Corp</stp>
        <stp>ISSUER_EQUITY_TICKER</stp>
        <stp>[1.Weekly Download.xlsm]Coded!R291C35</stp>
        <tr r="AI291" s="14"/>
      </tp>
      <tp t="s">
        <v>1760793D CH</v>
        <stp/>
        <stp>##V3_BDPV12</stp>
        <stp>XS2194192360 Corp</stp>
        <stp>ISSUER_EQUITY_TICKER</stp>
        <stp>[1.Weekly Download.xlsm]Coded!R291C37</stp>
        <tr r="AK291" s="14"/>
        <tr r="AK291" s="14"/>
      </tp>
      <tp t="s">
        <v>#N/A Field Not Applicable</v>
        <stp/>
        <stp>##V3_BDPV12</stp>
        <stp>XS2278537787 Corp</stp>
        <stp>GUARANTOR_EQY_TICKER</stp>
        <stp>[1.Weekly Download.xlsm]Coded!R239C18</stp>
        <tr r="R239" s="14"/>
        <tr r="R239" s="14"/>
        <tr r="R239" s="14"/>
      </tp>
      <tp t="s">
        <v>0620396D CH</v>
        <stp/>
        <stp>##V3_BDPV12</stp>
        <stp>XS2287540053 Corp</stp>
        <stp>ISSUER_EQUITY_TICKER</stp>
        <stp>[1.Weekly Download.xlsm]Coded!R210C35</stp>
        <tr r="AI210" s="14"/>
      </tp>
      <tp t="s">
        <v>0620396D CH</v>
        <stp/>
        <stp>##V3_BDPV12</stp>
        <stp>XS2287540053 Corp</stp>
        <stp>ISSUER_EQUITY_TICKER</stp>
        <stp>[1.Weekly Download.xlsm]Coded!R210C37</stp>
        <tr r="AK210" s="14"/>
        <tr r="AK210" s="14"/>
      </tp>
      <tp t="s">
        <v>HUAFAZ CH</v>
        <stp/>
        <stp>##V3_BDPV12</stp>
        <stp>XS2427980821 Corp</stp>
        <stp>GUARANTOR_EQY_TICKER</stp>
        <stp>[1.Weekly Download.xlsm]Coded!R114C18</stp>
        <tr r="R114" s="14"/>
        <tr r="R114" s="14"/>
        <tr r="R114" s="14"/>
        <tr r="R114" s="14"/>
      </tp>
      <tp t="s">
        <v>1875737D HK</v>
        <stp/>
        <stp>##V3_BDPV12</stp>
        <stp>XS2310752758 Corp</stp>
        <stp>ISSUER_EQUITY_TICKER</stp>
        <stp>[1.Weekly Download.xlsm]Coded!R237C35</stp>
        <tr r="AI237" s="14"/>
      </tp>
      <tp t="s">
        <v>1235527D CH</v>
        <stp/>
        <stp>##V3_BDPV12</stp>
        <stp>XS2100650758 Corp</stp>
        <stp>ISSUER_EQUITY_TICKER</stp>
        <stp>[1.Weekly Download.xlsm]Coded!R317C35</stp>
        <tr r="AI317" s="14"/>
      </tp>
      <tp t="s">
        <v>1875737D HK</v>
        <stp/>
        <stp>##V3_BDPV12</stp>
        <stp>XS2310752758 Corp</stp>
        <stp>ISSUER_EQUITY_TICKER</stp>
        <stp>[1.Weekly Download.xlsm]Coded!R237C37</stp>
        <tr r="AK237" s="14"/>
        <tr r="AK237" s="14"/>
      </tp>
      <tp t="s">
        <v>1235527D CH</v>
        <stp/>
        <stp>##V3_BDPV12</stp>
        <stp>XS2100650758 Corp</stp>
        <stp>ISSUER_EQUITY_TICKER</stp>
        <stp>[1.Weekly Download.xlsm]Coded!R317C37</stp>
        <tr r="AK317" s="14"/>
        <tr r="AK317" s="14"/>
      </tp>
      <tp t="s">
        <v>1554791D CH</v>
        <stp/>
        <stp>##V3_BDPV12</stp>
        <stp>XS2281349618 Corp</stp>
        <stp>ISSUER_EQUITY_TICKER</stp>
        <stp>[1.Weekly Download.xlsm]Coded!R262C35</stp>
        <tr r="AI262" s="14"/>
      </tp>
      <tp t="s">
        <v>1554791D CH</v>
        <stp/>
        <stp>##V3_BDPV12</stp>
        <stp>XS2281349618 Corp</stp>
        <stp>ISSUER_EQUITY_TICKER</stp>
        <stp>[1.Weekly Download.xlsm]Coded!R262C37</stp>
        <tr r="AK262" s="14"/>
        <tr r="AK262" s="14"/>
      </tp>
      <tp t="s">
        <v>1915251D VI</v>
        <stp/>
        <stp>##V3_BDPV12</stp>
        <stp>XS2380533740 Corp</stp>
        <stp>ISSUER_EQUITY_TICKER</stp>
        <stp>[1.Weekly Download.xlsm]Coded!R156C35</stp>
        <tr r="AI156" s="14"/>
      </tp>
      <tp t="s">
        <v>1915251D VI</v>
        <stp/>
        <stp>##V3_BDPV12</stp>
        <stp>XS2380533740 Corp</stp>
        <stp>ISSUER_EQUITY_TICKER</stp>
        <stp>[1.Weekly Download.xlsm]Coded!R156C37</stp>
        <tr r="AK156" s="14"/>
        <tr r="AK156" s="14"/>
      </tp>
      <tp t="s">
        <v>1557227D CH</v>
        <stp/>
        <stp>##V3_BDPV12</stp>
        <stp>XS2114327302 Corp</stp>
        <stp>ISSUER_EQUITY_TICKER</stp>
        <stp>[1.Weekly Download.xlsm]Coded!R316C35</stp>
        <tr r="AI316" s="14"/>
      </tp>
      <tp t="s">
        <v>1557227D CH</v>
        <stp/>
        <stp>##V3_BDPV12</stp>
        <stp>XS2114327302 Corp</stp>
        <stp>ISSUER_EQUITY_TICKER</stp>
        <stp>[1.Weekly Download.xlsm]Coded!R316C37</stp>
        <tr r="AK316" s="14"/>
        <tr r="AK316" s="14"/>
      </tp>
      <tp t="s">
        <v>#N/A N/A</v>
        <stp/>
        <stp>##V3_BDPV12</stp>
        <stp>81 HK Equity</stp>
        <stp>RTG_MDY_ISSUER</stp>
        <stp>[1.Weekly Download.xlsm]Coded!R248C59</stp>
        <tr r="BG248" s="14"/>
      </tp>
      <tp t="s">
        <v>884 HK</v>
        <stp/>
        <stp>##V3_BDPV12</stp>
        <stp>XS2342499592 Corp</stp>
        <stp>ISSUER_EQUITY_TICKER</stp>
        <stp>[1.Weekly Download.xlsm]Coded!R219C35</stp>
        <tr r="AI219" s="14"/>
        <tr r="AI219" s="14"/>
      </tp>
      <tp t="s">
        <v>884 HK</v>
        <stp/>
        <stp>##V3_BDPV12</stp>
        <stp>XS2342499592 Corp</stp>
        <stp>ISSUER_EQUITY_TICKER</stp>
        <stp>[1.Weekly Download.xlsm]Coded!R219C37</stp>
        <tr r="AK219" s="14"/>
        <tr r="AK219" s="14"/>
      </tp>
      <tp t="s">
        <v>1891543D VI</v>
        <stp/>
        <stp>##V3_BDPV12</stp>
        <stp>XS2327841057 Corp</stp>
        <stp>ISSUER_EQUITY_TICKER</stp>
        <stp>[1.Weekly Download.xlsm]Coded!R207C35</stp>
        <tr r="AI207" s="14"/>
      </tp>
      <tp t="s">
        <v>1891543D VI</v>
        <stp/>
        <stp>##V3_BDPV12</stp>
        <stp>XS2327841057 Corp</stp>
        <stp>ISSUER_EQUITY_TICKER</stp>
        <stp>[1.Weekly Download.xlsm]Coded!R207C37</stp>
        <tr r="AK207" s="14"/>
        <tr r="AK207" s="14"/>
      </tp>
      <tp t="s">
        <v>#N/A N/A</v>
        <stp/>
        <stp>##V3_BDPV12</stp>
        <stp>95 HK Equity</stp>
        <stp>RTG_MDY_ISSUER</stp>
        <stp>[1.Weekly Download.xlsm]Coded!R307C59</stp>
        <tr r="BG307" s="14"/>
      </tp>
      <tp t="s">
        <v>GXCDIZ CH</v>
        <stp/>
        <stp>##V3_BDPV12</stp>
        <stp>XS2377688093 Corp</stp>
        <stp>ISSUER_EQUITY_TICKER</stp>
        <stp>[1.Weekly Download.xlsm]Coded!R141C35</stp>
        <tr r="AI141" s="14"/>
      </tp>
      <tp t="s">
        <v>GXCDIZ CH</v>
        <stp/>
        <stp>##V3_BDPV12</stp>
        <stp>XS2377688093 Corp</stp>
        <stp>ISSUER_EQUITY_TICKER</stp>
        <stp>[1.Weekly Download.xlsm]Coded!R141C37</stp>
        <tr r="AK141" s="14"/>
        <tr r="AK141" s="14"/>
      </tp>
      <tp t="s">
        <v>KUNMIZ CH</v>
        <stp/>
        <stp>##V3_BDPV12</stp>
        <stp>XS2125422290 Corp</stp>
        <stp>ISSUER_EQUITY_TICKER</stp>
        <stp>[1.Weekly Download.xlsm]Coded!R311C37</stp>
        <tr r="AK311" s="14"/>
        <tr r="AK311" s="14"/>
      </tp>
      <tp t="s">
        <v>1935895D CH</v>
        <stp/>
        <stp>##V3_BDPV12</stp>
        <stp>XS2403671493 Corp</stp>
        <stp>ISSUER_EQUITY_TICKER</stp>
        <stp>[1.Weekly Download.xlsm]Coded!R136C37</stp>
        <tr r="AK136" s="14"/>
        <tr r="AK136" s="14"/>
      </tp>
      <tp t="s">
        <v>KUNMIZ CH</v>
        <stp/>
        <stp>##V3_BDPV12</stp>
        <stp>XS2125422290 Corp</stp>
        <stp>ISSUER_EQUITY_TICKER</stp>
        <stp>[1.Weekly Download.xlsm]Coded!R311C35</stp>
        <tr r="AI311" s="14"/>
      </tp>
      <tp t="s">
        <v>1935895D CH</v>
        <stp/>
        <stp>##V3_BDPV12</stp>
        <stp>XS2403671493 Corp</stp>
        <stp>ISSUER_EQUITY_TICKER</stp>
        <stp>[1.Weekly Download.xlsm]Coded!R136C35</stp>
        <tr r="AI136" s="14"/>
      </tp>
      <tp t="s">
        <v>000671 CH</v>
        <stp/>
        <stp>##V3_BDPV12</stp>
        <stp>XS2347769833 Corp</stp>
        <stp>GUARANTOR_EQY_TICKER</stp>
        <stp>[1.Weekly Download.xlsm]Coded!R204C18</stp>
        <tr r="R204" s="14"/>
        <tr r="R204" s="14"/>
        <tr r="R204" s="14"/>
        <tr r="R204" s="14"/>
      </tp>
      <tp t="s">
        <v>#N/A N/A</v>
        <stp/>
        <stp>##V3_BDPV12</stp>
        <stp>23 HK Equity</stp>
        <stp>RTG_MDY_ISSUER</stp>
        <stp>[1.Weekly Download.xlsm]Coded!R106C59</stp>
        <tr r="BG106" s="14"/>
      </tp>
      <tp t="s">
        <v>1003290D HK</v>
        <stp/>
        <stp>##V3_BDPV12</stp>
        <stp>XS2447552089 Corp</stp>
        <stp>ISSUER_EQUITY_TICKER</stp>
        <stp>[1.Weekly Download.xlsm]Coded!R101C35</stp>
        <tr r="AI101" s="14"/>
      </tp>
      <tp t="s">
        <v>1003290D HK</v>
        <stp/>
        <stp>##V3_BDPV12</stp>
        <stp>XS2447552089 Corp</stp>
        <stp>ISSUER_EQUITY_TICKER</stp>
        <stp>[1.Weekly Download.xlsm]Coded!R101C37</stp>
        <tr r="AK101" s="14"/>
        <tr r="AK101" s="14"/>
      </tp>
      <tp t="s">
        <v>#N/A N/A</v>
        <stp/>
        <stp>##V3_BDPV12</stp>
        <stp>81 HK Equity</stp>
        <stp>RTG_MDY_ISSUER</stp>
        <stp>[1.Weekly Download.xlsm]Coded!R248C19</stp>
        <tr r="S248" s="14"/>
        <tr r="S248" s="14"/>
      </tp>
      <tp t="s">
        <v>1052396D HK</v>
        <stp/>
        <stp>##V3_BDPV12</stp>
        <stp>XS2266935993 Corp</stp>
        <stp>GUARANTOR_EQY_TICKER</stp>
        <stp>[1.Weekly Download.xlsm]Coded!R169C18</stp>
        <tr r="R169" s="14"/>
        <tr r="R169" s="14"/>
        <tr r="R169" s="14"/>
        <tr r="R169" s="14"/>
      </tp>
      <tp t="s">
        <v>0335254D HK</v>
        <stp/>
        <stp>##V3_BDPV12</stp>
        <stp>XS2469032630 Corp</stp>
        <stp>GUARANTOR_EQY_TICKER</stp>
        <stp>[1.Weekly Download.xlsm]Coded!R107C18</stp>
        <tr r="R107" s="14"/>
        <tr r="R107" s="14"/>
        <tr r="R107" s="14"/>
        <tr r="R107" s="14"/>
      </tp>
      <tp t="s">
        <v>#N/A N/A</v>
        <stp/>
        <stp>##V3_BDPV12</stp>
        <stp>XS2279822683 Corp</stp>
        <stp>GUARANTOR_EQY_TICKER</stp>
        <stp>[1.Weekly Download.xlsm]Coded!R256C18</stp>
        <tr r="R256" s="14"/>
        <tr r="R256" s="14"/>
        <tr r="R256" s="14"/>
      </tp>
      <tp t="s">
        <v>#N/A N/A</v>
        <stp/>
        <stp>##V3_BDPV12</stp>
        <stp>XS2368463779 Corp</stp>
        <stp>GUARANTOR_EQY_TICKER</stp>
        <stp>[1.Weekly Download.xlsm]Coded!R177C18</stp>
        <tr r="R177" s="14"/>
        <tr r="R177" s="14"/>
        <tr r="R177" s="14"/>
      </tp>
      <tp t="s">
        <v>1648422D VI</v>
        <stp/>
        <stp>##V3_BDPV12</stp>
        <stp>XS2357111090 Corp</stp>
        <stp>ISSUER_EQUITY_TICKER</stp>
        <stp>[1.Weekly Download.xlsm]Coded!R171C35</stp>
        <tr r="AI171" s="14"/>
      </tp>
      <tp t="s">
        <v>1648422D VI</v>
        <stp/>
        <stp>##V3_BDPV12</stp>
        <stp>XS2357111090 Corp</stp>
        <stp>ISSUER_EQUITY_TICKER</stp>
        <stp>[1.Weekly Download.xlsm]Coded!R171C37</stp>
        <tr r="AK171" s="14"/>
        <tr r="AK171" s="14"/>
      </tp>
      <tp t="s">
        <v>1003290D HK</v>
        <stp/>
        <stp>##V3_BDPV12</stp>
        <stp>XS2345988211 Corp</stp>
        <stp>ISSUER_EQUITY_TICKER</stp>
        <stp>[1.Weekly Download.xlsm]Coded!R199C37</stp>
        <tr r="AK199" s="14"/>
        <tr r="AK199" s="14"/>
      </tp>
      <tp t="s">
        <v>1003290D HK</v>
        <stp/>
        <stp>##V3_BDPV12</stp>
        <stp>XS2345988211 Corp</stp>
        <stp>ISSUER_EQUITY_TICKER</stp>
        <stp>[1.Weekly Download.xlsm]Coded!R199C35</stp>
        <tr r="AI199" s="14"/>
      </tp>
      <tp t="s">
        <v>#N/A Field Not Applicable</v>
        <stp/>
        <stp>##V3_BDPV12</stp>
        <stp>XS2447542874 Corp</stp>
        <stp>GUARANTOR_EQY_TICKER</stp>
        <stp>[1.Weekly Download.xlsm]Coded!R112C18</stp>
        <tr r="R112" s="14"/>
        <tr r="R112" s="14"/>
        <tr r="R112" s="14"/>
      </tp>
      <tp t="s">
        <v>#N/A N/A</v>
        <stp/>
        <stp>##V3_BDPV12</stp>
        <stp>XS2573678435 Corp</stp>
        <stp>RTG_MDY_FOREIGN_LT_BANK_DEPOSITS</stp>
        <stp>[1.Weekly Download.xlsm]Coded!R57C12</stp>
        <tr r="L57" s="14"/>
      </tp>
      <tp t="s">
        <v>#N/A N/A</v>
        <stp/>
        <stp>##V3_BDPV12</stp>
        <stp>XS2463439690 Corp</stp>
        <stp>RTG_MDY_FOREIGN_LT_BANK_DEPOSITS</stp>
        <stp>[1.Weekly Download.xlsm]Coded!R99C12</stp>
        <tr r="L99" s="14"/>
      </tp>
      <tp t="s">
        <v>#N/A N/A</v>
        <stp/>
        <stp>##V3_BDPV12</stp>
        <stp>XS2576128727 Corp</stp>
        <stp>RTG_MDY_FOREIGN_LT_BANK_DEPOSITS</stp>
        <stp>[1.Weekly Download.xlsm]Coded!R69C12</stp>
        <tr r="L69" s="14"/>
      </tp>
      <tp t="s">
        <v>#N/A N/A</v>
        <stp/>
        <stp>##V3_BDPV12</stp>
        <stp>0929794D CH Equity</stp>
        <stp>RTG_MDY_FOREIGN_LT_BANK_DEPOSITS</stp>
        <stp>[1.Weekly Download.xlsm]Coded!R190C20</stp>
        <tr r="T190" s="14"/>
        <tr r="T190" s="14"/>
      </tp>
      <tp t="s">
        <v>A+</v>
        <stp/>
        <stp>##V3_BDPV12</stp>
        <stp>US88032XBB91 Corp</stp>
        <stp>RTG_FITCH</stp>
        <stp>[1.Weekly Download.xlsm]Coded!R229C10</stp>
        <tr r="J229" s="14"/>
        <tr r="J229" s="14"/>
      </tp>
      <tp t="s">
        <v>#N/A N/A</v>
        <stp/>
        <stp>##V3_BDPV12</stp>
        <stp>1839176D HK Equity</stp>
        <stp>RTG_MDY_FOREIGN_LT_BANK_DEPOSITS</stp>
        <stp>[1.Weekly Download.xlsm]Coded!R283C20</stp>
        <tr r="T283" s="14"/>
        <tr r="T283" s="14"/>
      </tp>
      <tp t="s">
        <v>Baa2</v>
        <stp/>
        <stp>##V3_BDPV12</stp>
        <stp>CQRUCZ CH Equity</stp>
        <stp>RTG_MDY_FOREIGN_LT_BANK_DEPOSITS</stp>
        <stp>[1.Weekly Download.xlsm]SBLC Bank!R13C4</stp>
        <tr r="D13" s="32"/>
        <tr r="D13" s="32"/>
      </tp>
      <tp t="s">
        <v>#N/A N/A</v>
        <stp/>
        <stp>##V3_BDPV12</stp>
        <stp>1918717D CH Equity</stp>
        <stp>RTG_MDY_FOREIGN_LT_BANK_DEPOSITS</stp>
        <stp>[1.Weekly Download.xlsm]Coded!R121C60</stp>
        <tr r="BH121" s="14"/>
      </tp>
      <tp t="s">
        <v>#N/A N/A</v>
        <stp/>
        <stp>##V3_BDPV12</stp>
        <stp>0746462D CH Equity</stp>
        <stp>RTG_MDY_FOREIGN_LT_BANK_DEPOSITS</stp>
        <stp>[1.Weekly Download.xlsm]Coded!R179C60</stp>
        <tr r="BH179" s="14"/>
      </tp>
      <tp t="s">
        <v>#N/A N/A</v>
        <stp/>
        <stp>##V3_BDPV12</stp>
        <stp>USY77108AF80 Corp</stp>
        <stp>RTG_MDY_FOREIGN_LT_BANK_DEPOSITS</stp>
        <stp>[1.Weekly Download.xlsm]Coded!R182C12</stp>
        <tr r="L182" s="14"/>
      </tp>
      <tp t="s">
        <v>#N/A N/A</v>
        <stp/>
        <stp>##V3_BDPV12</stp>
        <stp>1277211D CH Equity</stp>
        <stp>RTG_MDY_FOREIGN_LT_BANK_DEPOSITS</stp>
        <stp>[1.Weekly Download.xlsm]Coded!R181C60</stp>
        <tr r="BH181" s="14"/>
      </tp>
      <tp t="s">
        <v>ABCZ HK</v>
        <stp/>
        <stp>##V3_BDPV12</stp>
        <stp>XS2690707497 Corp</stp>
        <stp>ISSUER_EQUITY_TICKER</stp>
        <stp>[1.Weekly Download.xlsm]Coded!R8C37</stp>
        <tr r="AK8" s="14"/>
        <tr r="AK8" s="14"/>
      </tp>
      <tp t="s">
        <v>ABCZ HK</v>
        <stp/>
        <stp>##V3_BDPV12</stp>
        <stp>XS2690707497 Corp</stp>
        <stp>ISSUER_EQUITY_TICKER</stp>
        <stp>[1.Weekly Download.xlsm]Coded!R8C35</stp>
        <tr r="AI8" s="14"/>
      </tp>
      <tp t="s">
        <v>#N/A N/A</v>
        <stp/>
        <stp>##V3_BDPV12</stp>
        <stp>1277211D CH Equity</stp>
        <stp>RTG_MDY_FOREIGN_LT_BANK_DEPOSITS</stp>
        <stp>[1.Weekly Download.xlsm]Coded!R181C20</stp>
        <tr r="T181" s="14"/>
        <tr r="T181" s="14"/>
      </tp>
      <tp t="s">
        <v>#N/A N/A</v>
        <stp/>
        <stp>##V3_BDPV12</stp>
        <stp>1614947D CH Equity</stp>
        <stp>RTG_MDY_FOREIGN_LT_BANK_DEPOSITS</stp>
        <stp>[1.Weekly Download.xlsm]Coded!R255C20</stp>
        <tr r="T255" s="14"/>
        <tr r="T255" s="14"/>
      </tp>
      <tp t="s">
        <v>A-</v>
        <stp/>
        <stp>##V3_BDPV12</stp>
        <stp>20204333 CompanyID</stp>
        <stp>RTG_SP_LT_LC_ISSUER_CREDIT</stp>
        <stp>[1.Weekly Download.xlsm]Coded!R310C41</stp>
        <tr r="AO310" s="14"/>
        <tr r="AO310" s="14"/>
        <tr r="AO310" s="14"/>
      </tp>
      <tp t="s">
        <v>A-</v>
        <stp/>
        <stp>##V3_BDPV12</stp>
        <stp>20204333 CompanyID</stp>
        <stp>RTG_SP_LT_LC_ISSUER_CREDIT</stp>
        <stp>[1.Weekly Download.xlsm]Coded!R309C41</stp>
        <tr r="AO309" s="14"/>
        <tr r="AO309" s="14"/>
        <tr r="AO309" s="14"/>
      </tp>
      <tp t="s">
        <v>A-</v>
        <stp/>
        <stp>##V3_BDPV12</stp>
        <stp>20204333 CompanyID</stp>
        <stp>RTG_SP_LT_LC_ISSUER_CREDIT</stp>
        <stp>[1.Weekly Download.xlsm]Coded!R299C41</stp>
        <tr r="AO299" s="14"/>
        <tr r="AO299" s="14"/>
        <tr r="AO299" s="14"/>
      </tp>
      <tp t="s">
        <v>A-</v>
        <stp/>
        <stp>##V3_BDPV12</stp>
        <stp>20204333 CompanyID</stp>
        <stp>RTG_SP_LT_LC_ISSUER_CREDIT</stp>
        <stp>[1.Weekly Download.xlsm]Coded!R298C41</stp>
        <tr r="AO298" s="14"/>
        <tr r="AO298" s="14"/>
        <tr r="AO298" s="14"/>
      </tp>
      <tp t="s">
        <v>939 HK</v>
        <stp/>
        <stp>##V3_BDPV12</stp>
        <stp>XS2623522930 Corp</stp>
        <stp>ISSUER_PARENT_EQY_TICKER</stp>
        <stp>[1.Weekly Download.xlsm]Coded!R38C58</stp>
        <tr r="BF38" s="14"/>
        <tr r="BF38" s="14"/>
      </tp>
      <tp t="s">
        <v>A-</v>
        <stp/>
        <stp>##V3_BDPV12</stp>
        <stp>20204333 CompanyID</stp>
        <stp>RTG_SP_LT_LC_ISSUER_CREDIT</stp>
        <stp>[1.Weekly Download.xlsm]Coded!R194C41</stp>
        <tr r="AO194" s="14"/>
        <tr r="AO194" s="14"/>
        <tr r="AO194" s="14"/>
      </tp>
      <tp t="s">
        <v>1745266D CH</v>
        <stp/>
        <stp>##V3_BDPV12</stp>
        <stp>HK0000954104 Corp</stp>
        <stp>ISSUER_EQUITY_TICKER</stp>
        <stp>[1.Weekly Download.xlsm]Coded!R7C37</stp>
        <tr r="AK7" s="14"/>
        <tr r="AK7" s="14"/>
      </tp>
      <tp t="s">
        <v>1745266D CH</v>
        <stp/>
        <stp>##V3_BDPV12</stp>
        <stp>HK0000954104 Corp</stp>
        <stp>ISSUER_EQUITY_TICKER</stp>
        <stp>[1.Weekly Download.xlsm]Coded!R7C35</stp>
        <tr r="AI7" s="14"/>
      </tp>
      <tp t="s">
        <v>#N/A N/A</v>
        <stp/>
        <stp>##V3_BDPV12</stp>
        <stp>XS2668376747 Corp</stp>
        <stp>ISSUER_PARENT_EQY_TICKER</stp>
        <stp>[1.Weekly Download.xlsm]Coded!R16C58</stp>
        <tr r="BF16" s="14"/>
      </tp>
      <tp t="s">
        <v>QDCCIZ CH</v>
        <stp/>
        <stp>##V3_BDPV12</stp>
        <stp>XS2487638764 Corp</stp>
        <stp>ISSUER_PARENT_EQY_TICKER</stp>
        <stp>[1.Weekly Download.xlsm]Coded!R96C58</stp>
        <tr r="BF96" s="14"/>
        <tr r="BF96" s="14"/>
      </tp>
      <tp t="s">
        <v>CN</v>
        <stp/>
        <stp>##V3_BDPV12</stp>
        <stp>XS2652417788 Corp</stp>
        <stp>CNTRY_ISSUE_ISO</stp>
        <stp>[1.Weekly Download.xlsm]Coded!R22C34</stp>
        <tr r="AH22" s="14"/>
        <tr r="AH22" s="14"/>
      </tp>
      <tp t="s">
        <v>N</v>
        <stp/>
        <stp>##V3_BDPV12</stp>
        <stp>US88032XBD57 Corp</stp>
        <stp>GREEN_BOND_LOAN_INDICATOR</stp>
        <stp>[1.Weekly Download.xlsm]Coded!R228C55</stp>
        <tr r="BC228" s="14"/>
        <tr r="BC228" s="14"/>
      </tp>
      <tp t="s">
        <v>CN</v>
        <stp/>
        <stp>##V3_BDPV12</stp>
        <stp>XS2487328499 Corp</stp>
        <stp>CNTRY_ISSUE_ISO</stp>
        <stp>[1.Weekly Download.xlsm]Coded!R93C34</stp>
        <tr r="AH93" s="14"/>
        <tr r="AH93" s="14"/>
      </tp>
      <tp t="s">
        <v>0792878D CH</v>
        <stp/>
        <stp>##V3_BDPV12</stp>
        <stp>XS2451515279 Corp</stp>
        <stp>ISSUER_PARENT_EQY_TICKER</stp>
        <stp>[1.Weekly Download.xlsm]Coded!R98C58</stp>
        <tr r="BF98" s="14"/>
        <tr r="BF98" s="14"/>
      </tp>
      <tp t="s">
        <v>0622892D CH</v>
        <stp/>
        <stp>##V3_BDPV12</stp>
        <stp>XS2487328499 Corp</stp>
        <stp>ISSUER_PARENT_EQY_TICKER</stp>
        <stp>[1.Weekly Download.xlsm]Coded!R93C58</stp>
        <tr r="BF93" s="14"/>
        <tr r="BF93" s="14"/>
      </tp>
      <tp t="s">
        <v>3328 HK</v>
        <stp/>
        <stp>##V3_BDPV12</stp>
        <stp>XS2584378025 Corp</stp>
        <stp>ISSUER_PARENT_EQY_TICKER</stp>
        <stp>[1.Weekly Download.xlsm]Coded!R63C58</stp>
        <tr r="BF63" s="14"/>
        <tr r="BF63" s="14"/>
      </tp>
      <tp t="s">
        <v>13/9/2023</v>
        <stp/>
        <stp>##V3_BDPV12</stp>
        <stp>XS2690707497 Corp</stp>
        <stp>SECURITY_PRICING_DATE</stp>
        <stp>[1.Weekly Download.xlsm]Coded!R8C49</stp>
        <tr r="AW8" s="14"/>
        <tr r="AW8" s="14"/>
        <tr r="AW8" s="14"/>
      </tp>
      <tp t="s">
        <v>#N/A N/A</v>
        <stp/>
        <stp>##V3_BDPV12</stp>
        <stp>XS2661086483 Corp</stp>
        <stp>ISSUER_PARENT_EQY_TICKER</stp>
        <stp>[1.Weekly Download.xlsm]Coded!R15C58</stp>
        <tr r="BF15" s="14"/>
      </tp>
      <tp t="s">
        <v>#N/A N/A</v>
        <stp/>
        <stp>##V3_BDPV12</stp>
        <stp>XS2347769833 Corp</stp>
        <stp>RTG_FITCH_LT_ISSUER_DEFAULT</stp>
        <stp>[1.Weekly Download.xlsm]Coded!R204C16</stp>
        <tr r="P204" s="14"/>
      </tp>
      <tp t="s">
        <v>#N/A N/A</v>
        <stp/>
        <stp>##V3_BDPV12</stp>
        <stp>XS2213048965 Corp</stp>
        <stp>RTG_FITCH</stp>
        <stp>[1.Weekly Download.xlsm]Coded!R272C10</stp>
        <tr r="J272" s="14"/>
      </tp>
      <tp t="s">
        <v>#N/A N/A</v>
        <stp/>
        <stp>##V3_BDPV12</stp>
        <stp>XS2378344456 Corp</stp>
        <stp>RTG_FITCH</stp>
        <stp>[1.Weekly Download.xlsm]Coded!R161C10</stp>
        <tr r="J161" s="14"/>
      </tp>
      <tp t="s">
        <v>6/11/2023</v>
        <stp/>
        <stp>##V3_BDPV12</stp>
        <stp>XS2347769833 Corp</stp>
        <stp>NXT_CALL_DT</stp>
        <stp>[1.Weekly Download.xlsm]Coded!R204C50</stp>
        <tr r="AX204" s="14"/>
        <tr r="AX204" s="14"/>
        <tr r="AX204" s="14"/>
      </tp>
      <tp t="s">
        <v>#N/A N/A</v>
        <stp/>
        <stp>##V3_BDPV12</stp>
        <stp>GDCOZ HK Equity</stp>
        <stp>RTG_MDY_LT_CORP_FAMILY</stp>
        <stp>[1.Weekly Download.xlsm]Coded!R120C22</stp>
        <tr r="V120" s="14"/>
        <tr r="V120" s="14"/>
      </tp>
      <tp t="s">
        <v>#N/A N/A</v>
        <stp/>
        <stp>##V3_BDPV12</stp>
        <stp>HK0000744802 Corp</stp>
        <stp>SPREAD_TO_TSY_ISSUE</stp>
        <stp>[1.Weekly Download.xlsm]Coded!R185C26</stp>
        <tr r="Z185" s="14"/>
      </tp>
      <tp t="s">
        <v>BBB+</v>
        <stp/>
        <stp>##V3_BDPV12</stp>
        <stp>XS2416645203 Corp</stp>
        <stp>RTG_FITCH</stp>
        <stp>[1.Weekly Download.xlsm]Coded!R123C10</stp>
        <tr r="J123" s="14"/>
        <tr r="J123" s="14"/>
      </tp>
      <tp t="s">
        <v>#N/A N/A</v>
        <stp/>
        <stp>##V3_BDPV12</stp>
        <stp>XS2349739248 Corp</stp>
        <stp>RTG_FITCH_LT_ISSUER_DEFAULT</stp>
        <stp>[1.Weekly Download.xlsm]Coded!R201C16</stp>
        <tr r="P201" s="14"/>
      </tp>
      <tp t="s">
        <v>#N/A N/A</v>
        <stp/>
        <stp>##V3_BDPV12</stp>
        <stp>XS2320779213 Corp</stp>
        <stp>RTG_FITCH</stp>
        <stp>[1.Weekly Download.xlsm]Coded!R217C10</stp>
        <tr r="J217" s="14"/>
      </tp>
      <tp t="s">
        <v>#N/A N/A</v>
        <stp/>
        <stp>##V3_BDPV12</stp>
        <stp>US88032XBC74 Corp</stp>
        <stp>RTG_MDY_FOREIGN_LT_BANK_DEPOSITS</stp>
        <stp>[1.Weekly Download.xlsm]Coded!R231C12</stp>
        <tr r="L231" s="14"/>
      </tp>
      <tp t="s">
        <v>NR</v>
        <stp/>
        <stp>##V3_BDPV12</stp>
        <stp>XS2280638607 Corp</stp>
        <stp>RTG_FITCH</stp>
        <stp>[1.Weekly Download.xlsm]Coded!R259C10</stp>
        <tr r="J259" s="14"/>
        <tr r="J259" s="14"/>
      </tp>
      <tp t="s">
        <v>#N/A Field Not Applicable</v>
        <stp/>
        <stp>##V3_BDPV12</stp>
        <stp>XS2349739248 Corp</stp>
        <stp>NXT_CALL_DT</stp>
        <stp>[1.Weekly Download.xlsm]Coded!R201C50</stp>
        <tr r="AX201" s="14"/>
      </tp>
      <tp t="s">
        <v>#N/A N/A</v>
        <stp/>
        <stp>##V3_BDPV12</stp>
        <stp>XS2297020765 Corp</stp>
        <stp>RTG_FITCH</stp>
        <stp>[1.Weekly Download.xlsm]Coded!R243C10</stp>
        <tr r="J243" s="14"/>
      </tp>
      <tp t="s">
        <v>#N/A N/A</v>
        <stp/>
        <stp>##V3_BDPV12</stp>
        <stp>XS2320779213 Corp</stp>
        <stp>RTG_FITCH</stp>
        <stp>[1.Weekly Download.xlsm]Coded!R118C10</stp>
        <tr r="J118" s="14"/>
      </tp>
      <tp t="s">
        <v>BBB+</v>
        <stp/>
        <stp>##V3_BDPV12</stp>
        <stp>XS2390401524 Corp</stp>
        <stp>RTG_FITCH</stp>
        <stp>[1.Weekly Download.xlsm]Coded!R129C10</stp>
        <tr r="J129" s="14"/>
        <tr r="J129" s="14"/>
      </tp>
      <tp t="s">
        <v>WD</v>
        <stp/>
        <stp>##V3_BDPV12</stp>
        <stp>XS2342499592 Corp</stp>
        <stp>RTG_FITCH_LT_ISSUER_DEFAULT</stp>
        <stp>[1.Weekly Download.xlsm]Coded!R219C16</stp>
        <tr r="P219" s="14"/>
        <tr r="P219" s="14"/>
      </tp>
      <tp t="s">
        <v>#N/A Field Not Applicable</v>
        <stp/>
        <stp>##V3_BDPV12</stp>
        <stp>XS2387065134 Corp</stp>
        <stp>NXT_CALL_DT</stp>
        <stp>[1.Weekly Download.xlsm]Coded!R143C50</stp>
        <tr r="AX143" s="14"/>
      </tp>
      <tp t="s">
        <v>#N/A N/A</v>
        <stp/>
        <stp>##V3_BDPV12</stp>
        <stp>XS2423359459 Corp</stp>
        <stp>RTG_FITCH</stp>
        <stp>[1.Weekly Download.xlsm]Coded!R106C10</stp>
        <tr r="J106" s="14"/>
      </tp>
      <tp t="s">
        <v>#N/A N/A</v>
        <stp/>
        <stp>##V3_BDPV12</stp>
        <stp>HK0000814258 Corp</stp>
        <stp>SPREAD_TO_TSY_ISSUE</stp>
        <stp>[1.Weekly Download.xlsm]Coded!R113C26</stp>
        <tr r="Z113" s="14"/>
      </tp>
      <tp t="s">
        <v>BBB+</v>
        <stp/>
        <stp>##V3_BDPV12</stp>
        <stp>XS2383434029 Corp</stp>
        <stp>RTG_FITCH</stp>
        <stp>[1.Weekly Download.xlsm]Coded!R147C10</stp>
        <tr r="J147" s="14"/>
        <tr r="J147" s="14"/>
      </tp>
      <tp t="s">
        <v>#N/A N/A</v>
        <stp/>
        <stp>##V3_BDPV12</stp>
        <stp>XS2387065134 Corp</stp>
        <stp>RTG_FITCH_LT_ISSUER_DEFAULT</stp>
        <stp>[1.Weekly Download.xlsm]Coded!R143C16</stp>
        <tr r="P143" s="14"/>
      </tp>
      <tp t="s">
        <v>17/5/2025</v>
        <stp/>
        <stp>##V3_BDPV12</stp>
        <stp>XS2342499592 Corp</stp>
        <stp>NXT_CALL_DT</stp>
        <stp>[1.Weekly Download.xlsm]Coded!R219C50</stp>
        <tr r="AX219" s="14"/>
        <tr r="AX219" s="14"/>
        <tr r="AX219" s="14"/>
      </tp>
      <tp t="s">
        <v>#N/A N/A</v>
        <stp/>
        <stp>##V3_BDPV12</stp>
        <stp>XS2180875234 Corp</stp>
        <stp>RTG_FITCH_LT_ISSUER_DEFAULT</stp>
        <stp>[1.Weekly Download.xlsm]Coded!R301C16</stp>
        <tr r="P301" s="14"/>
      </tp>
      <tp t="s">
        <v>3/11/2026</v>
        <stp/>
        <stp>##V3_BDPV12</stp>
        <stp>XS2397254579 Corp</stp>
        <stp>NXT_CALL_DT</stp>
        <stp>[1.Weekly Download.xlsm]Coded!R138C50</stp>
        <tr r="AX138" s="14"/>
        <tr r="AX138" s="14"/>
        <tr r="AX138" s="14"/>
      </tp>
      <tp t="s">
        <v>20/4/2026</v>
        <stp/>
        <stp>##V3_BDPV12</stp>
        <stp>XS2340539142 Corp</stp>
        <stp>NXT_CALL_DT</stp>
        <stp>[1.Weekly Download.xlsm]Coded!R214C50</stp>
        <tr r="AX214" s="14"/>
        <tr r="AX214" s="14"/>
        <tr r="AX214" s="14"/>
      </tp>
      <tp t="s">
        <v>24/5/2025</v>
        <stp/>
        <stp>##V3_BDPV12</stp>
        <stp>XS2180875077 Corp</stp>
        <stp>NXT_CALL_DT</stp>
        <stp>[1.Weekly Download.xlsm]Coded!R302C50</stp>
        <tr r="AX302" s="14"/>
        <tr r="AX302" s="14"/>
        <tr r="AX302" s="14"/>
      </tp>
      <tp t="s">
        <v>B+</v>
        <stp/>
        <stp>##V3_BDPV12</stp>
        <stp>XS2353028298 Corp</stp>
        <stp>RTG_FITCH_LT_ISSUER_DEFAULT</stp>
        <stp>[1.Weekly Download.xlsm]Coded!R193C16</stp>
        <tr r="P193" s="14"/>
        <tr r="P193" s="14"/>
      </tp>
      <tp t="s">
        <v>B+</v>
        <stp/>
        <stp>##V3_BDPV12</stp>
        <stp>XS2353028298 Corp</stp>
        <stp>RTG_FITCH_LT_ISSUER_DEFAULT</stp>
        <stp>[1.Weekly Download.xlsm]Coded!R176C16</stp>
        <tr r="P176" s="14"/>
        <tr r="P176" s="14"/>
      </tp>
      <tp t="s">
        <v>#N/A N/A</v>
        <stp/>
        <stp>##V3_BDPV12</stp>
        <stp>HK0000744695 Corp</stp>
        <stp>SPREAD_TO_TSY_ISSUE</stp>
        <stp>[1.Weekly Download.xlsm]Coded!R187C26</stp>
        <tr r="Z187" s="14"/>
      </tp>
      <tp t="s">
        <v>#N/A Field Not Applicable</v>
        <stp/>
        <stp>##V3_BDPV12</stp>
        <stp>XS2385065656 Corp</stp>
        <stp>NXT_CALL_DT</stp>
        <stp>[1.Weekly Download.xlsm]Coded!R152C50</stp>
        <tr r="AX152" s="14"/>
      </tp>
      <tp t="s">
        <v>3/3/2025</v>
        <stp/>
        <stp>##V3_BDPV12</stp>
        <stp>XS2085545494 Corp</stp>
        <stp>NXT_CALL_DT</stp>
        <stp>[1.Weekly Download.xlsm]Coded!R308C50</stp>
        <tr r="AX308" s="14"/>
        <tr r="AX308" s="14"/>
        <tr r="AX308" s="14"/>
      </tp>
      <tp t="s">
        <v>A</v>
        <stp/>
        <stp>##V3_BDPV12</stp>
        <stp>XS2397254579 Corp</stp>
        <stp>RTG_FITCH_LT_ISSUER_DEFAULT</stp>
        <stp>[1.Weekly Download.xlsm]Coded!R138C16</stp>
        <tr r="P138" s="14"/>
        <tr r="P138" s="14"/>
      </tp>
      <tp t="s">
        <v>#N/A N/A</v>
        <stp/>
        <stp>##V3_BDPV12</stp>
        <stp>XS2340539142 Corp</stp>
        <stp>RTG_FITCH_LT_ISSUER_DEFAULT</stp>
        <stp>[1.Weekly Download.xlsm]Coded!R214C16</stp>
        <tr r="P214" s="14"/>
      </tp>
      <tp t="s">
        <v>#N/A N/A</v>
        <stp/>
        <stp>##V3_BDPV12</stp>
        <stp>XS2180875077 Corp</stp>
        <stp>RTG_FITCH_LT_ISSUER_DEFAULT</stp>
        <stp>[1.Weekly Download.xlsm]Coded!R302C16</stp>
        <tr r="P302" s="14"/>
      </tp>
      <tp t="s">
        <v>24/3/2030</v>
        <stp/>
        <stp>##V3_BDPV12</stp>
        <stp>XS2180875234 Corp</stp>
        <stp>NXT_CALL_DT</stp>
        <stp>[1.Weekly Download.xlsm]Coded!R301C50</stp>
        <tr r="AX301" s="14"/>
        <tr r="AX301" s="14"/>
        <tr r="AX301" s="14"/>
      </tp>
      <tp t="s">
        <v>#N/A N/A</v>
        <stp/>
        <stp>##V3_BDPV12</stp>
        <stp>XS2385065656 Corp</stp>
        <stp>RTG_FITCH_LT_ISSUER_DEFAULT</stp>
        <stp>[1.Weekly Download.xlsm]Coded!R152C16</stp>
        <tr r="P152" s="14"/>
      </tp>
      <tp t="s">
        <v>A</v>
        <stp/>
        <stp>##V3_BDPV12</stp>
        <stp>XS2085545494 Corp</stp>
        <stp>RTG_FITCH_LT_ISSUER_DEFAULT</stp>
        <stp>[1.Weekly Download.xlsm]Coded!R308C16</stp>
        <tr r="P308" s="14"/>
        <tr r="P308" s="14"/>
      </tp>
      <tp t="s">
        <v>28/11/2023</v>
        <stp/>
        <stp>##V3_BDPV12</stp>
        <stp>XS2353028298 Corp</stp>
        <stp>NXT_CALL_DT</stp>
        <stp>[1.Weekly Download.xlsm]Coded!R193C50</stp>
        <tr r="AX193" s="14"/>
        <tr r="AX193" s="14"/>
        <tr r="AX193" s="14"/>
      </tp>
      <tp t="s">
        <v>28/11/2023</v>
        <stp/>
        <stp>##V3_BDPV12</stp>
        <stp>XS2353028298 Corp</stp>
        <stp>NXT_CALL_DT</stp>
        <stp>[1.Weekly Download.xlsm]Coded!R176C50</stp>
        <tr r="AX176" s="14"/>
        <tr r="AX176" s="14"/>
        <tr r="AX176" s="14"/>
      </tp>
      <tp>
        <v>2.7</v>
        <stp/>
        <stp>##V3_BDPV12</stp>
        <stp>XS2377688093 Corp</stp>
        <stp>CPN</stp>
        <stp>[1.Weekly Download.xlsm]Coded!R141C51</stp>
        <tr r="AY141" s="14"/>
        <tr r="AY141" s="14"/>
      </tp>
      <tp t="s">
        <v>N</v>
        <stp/>
        <stp>##V3_BDPV12</stp>
        <stp>XS2388293487 Corp</stp>
        <stp>GREEN_BOND_LOAN_INDICATOR</stp>
        <stp>[1.Weekly Download.xlsm]Coded!R139C55</stp>
        <tr r="BC139" s="14"/>
        <tr r="BC139" s="14"/>
      </tp>
      <tp>
        <v>3.2</v>
        <stp/>
        <stp>##V3_BDPV12</stp>
        <stp>XS2298176988 Corp</stp>
        <stp>CPN</stp>
        <stp>[1.Weekly Download.xlsm]Coded!R238C51</stp>
        <tr r="AY238" s="14"/>
        <tr r="AY238" s="14"/>
      </tp>
      <tp t="s">
        <v>HK</v>
        <stp/>
        <stp>##V3_BDPV12</stp>
        <stp>23 HK Equity</stp>
        <stp>EQY_PRIM_SECURITY_PRIM_EXCH</stp>
        <stp>[1.Weekly Download.xlsm]Coded!R106C35</stp>
        <tr r="AI106" s="14"/>
        <tr r="AI106" s="14"/>
      </tp>
      <tp t="s">
        <v>N</v>
        <stp/>
        <stp>##V3_BDPV12</stp>
        <stp>XS2471903331 Corp</stp>
        <stp>GREEN_BOND_LOAN_INDICATOR</stp>
        <stp>[1.Weekly Download.xlsm]Coded!R100C55</stp>
        <tr r="BC100" s="14"/>
        <tr r="BC100" s="14"/>
      </tp>
      <tp>
        <v>1.125</v>
        <stp/>
        <stp>##V3_BDPV12</stp>
        <stp>XS2379598175 Corp</stp>
        <stp>CPN</stp>
        <stp>[1.Weekly Download.xlsm]Coded!R154C51</stp>
        <tr r="AY154" s="14"/>
        <tr r="AY154" s="14"/>
      </tp>
      <tp t="s">
        <v>N</v>
        <stp/>
        <stp>##V3_BDPV12</stp>
        <stp>XS2284243586 Corp</stp>
        <stp>GREEN_BOND_LOAN_INDICATOR</stp>
        <stp>[1.Weekly Download.xlsm]Coded!R246C55</stp>
        <tr r="BC246" s="14"/>
        <tr r="BC246" s="14"/>
      </tp>
      <tp>
        <v>3.25</v>
        <stp/>
        <stp>##V3_BDPV12</stp>
        <stp>XS2368569252 Corp</stp>
        <stp>CPN</stp>
        <stp>[1.Weekly Download.xlsm]Coded!R175C51</stp>
        <tr r="AY175" s="14"/>
        <tr r="AY175" s="14"/>
      </tp>
      <tp t="s">
        <v>BBB-</v>
        <stp/>
        <stp>##V3_BDPV12</stp>
        <stp>XS2661086483 Corp</stp>
        <stp>RTG_FITCH</stp>
        <stp>[1.Weekly Download.xlsm]Coded!R15C10</stp>
        <tr r="J15" s="14"/>
        <tr r="J15" s="14"/>
      </tp>
      <tp t="s">
        <v>#N/A N/A</v>
        <stp/>
        <stp>##V3_BDPV12</stp>
        <stp>XS2652417788 Corp</stp>
        <stp>RTG_FITCH</stp>
        <stp>[1.Weekly Download.xlsm]Coded!R22C10</stp>
        <tr r="J22" s="14"/>
      </tp>
      <tp t="s">
        <v>#N/A N/A</v>
        <stp/>
        <stp>##V3_BDPV12</stp>
        <stp>XS2463439690 Corp</stp>
        <stp>RTG_FITCH</stp>
        <stp>[1.Weekly Download.xlsm]Coded!R99C10</stp>
        <tr r="J99" s="14"/>
      </tp>
      <tp t="s">
        <v>BBB</v>
        <stp/>
        <stp>##V3_BDPV12</stp>
        <stp>HFIGCZ CH Equity</stp>
        <stp>RTG_SP_LT_LC_ISSUER_CREDIT</stp>
        <stp>[1.Weekly Download.xlsm]Coded!R10C61</stp>
        <tr r="BI10" s="14"/>
        <tr r="BI10" s="14"/>
      </tp>
      <tp t="s">
        <v>#N/A N/A</v>
        <stp/>
        <stp>##V3_BDPV12</stp>
        <stp>DFBMNZ CH Equity</stp>
        <stp>RTG_SP_LT_FC_ISSUER_CREDIT</stp>
        <stp>[1.Weekly Download.xlsm]Coded!R16C23</stp>
        <tr r="W16" s="14"/>
        <tr r="W16" s="14"/>
      </tp>
      <tp t="s">
        <v>#N/A N/A</v>
        <stp/>
        <stp>##V3_BDPV12</stp>
        <stp>DFBMNZ CH Equity</stp>
        <stp>RTG_SP_LT_FC_ISSUER_CREDIT</stp>
        <stp>[1.Weekly Download.xlsm]Coded!R74C23</stp>
        <tr r="W74" s="14"/>
        <tr r="W74" s="14"/>
      </tp>
      <tp t="s">
        <v>#N/A N/A</v>
        <stp/>
        <stp>##V3_BDPV12</stp>
        <stp>IFELCZ CH Equity</stp>
        <stp>RTG_SP_LT_LC_ISSUER_CREDIT</stp>
        <stp>[1.Weekly Download.xlsm]Coded!R45C61</stp>
        <tr r="BI45" s="14"/>
      </tp>
      <tp t="s">
        <v>#N/A N/A</v>
        <stp/>
        <stp>##V3_BDPV12</stp>
        <stp>IFELCZ CH Equity</stp>
        <stp>RTG_SP_LT_LC_ISSUER_CREDIT</stp>
        <stp>[1.Weekly Download.xlsm]Coded!R68C61</stp>
        <tr r="BI68" s="14"/>
      </tp>
      <tp t="s">
        <v>#N/A N/A</v>
        <stp/>
        <stp>##V3_BDPV12</stp>
        <stp>XS2644758133 Corp</stp>
        <stp>RTG_FITCH</stp>
        <stp>[1.Weekly Download.xlsm]Coded!R27C10</stp>
        <tr r="J27" s="14"/>
      </tp>
      <tp t="s">
        <v>#N/A N/A</v>
        <stp/>
        <stp>##V3_BDPV12</stp>
        <stp>XS2656498313 Corp</stp>
        <stp>RTG_FITCH</stp>
        <stp>[1.Weekly Download.xlsm]Coded!R19C10</stp>
        <tr r="J19" s="14"/>
      </tp>
      <tp t="s">
        <v>#N/A N/A</v>
        <stp/>
        <stp>##V3_BDPV12</stp>
        <stp>XS2597408512 Corp</stp>
        <stp>FIXED_REOFFER_SPRD_TO_GOVT_BENCH</stp>
        <stp>[1.Weekly Download.xlsm]Coded!R49C27</stp>
        <tr r="AA49" s="14"/>
      </tp>
      <tp t="s">
        <v>0185525D HK</v>
        <stp/>
        <stp>##V3_BDPV12</stp>
        <stp>XS2290959860 Corp</stp>
        <stp>GUARANTOR_EQY_TICKER</stp>
        <stp>[1.Weekly Download.xlsm]Coded!R251C18</stp>
        <tr r="R251" s="14"/>
        <tr r="R251" s="14"/>
        <tr r="R251" s="14"/>
        <tr r="R251" s="14"/>
      </tp>
      <tp t="s">
        <v>1361230D HK</v>
        <stp/>
        <stp>##V3_BDPV12</stp>
        <stp>XS2379487189 Corp</stp>
        <stp>GUARANTOR_EQY_TICKER</stp>
        <stp>[1.Weekly Download.xlsm]Coded!R159C18</stp>
        <tr r="R159" s="14"/>
        <tr r="R159" s="14"/>
        <tr r="R159" s="14"/>
        <tr r="R159" s="14"/>
      </tp>
      <tp t="s">
        <v>1850933D CH</v>
        <stp/>
        <stp>##V3_BDPV12</stp>
        <stp>XS2265797535 Corp</stp>
        <stp>ISSUER_EQUITY_TICKER</stp>
        <stp>[1.Weekly Download.xlsm]Coded!R265C35</stp>
        <tr r="AI265" s="14"/>
      </tp>
      <tp t="s">
        <v>1850933D CH</v>
        <stp/>
        <stp>##V3_BDPV12</stp>
        <stp>XS2265797535 Corp</stp>
        <stp>ISSUER_EQUITY_TICKER</stp>
        <stp>[1.Weekly Download.xlsm]Coded!R265C37</stp>
        <tr r="AK265" s="14"/>
        <tr r="AK265" s="14"/>
      </tp>
      <tp t="s">
        <v>1902545D VI</v>
        <stp/>
        <stp>##V3_BDPV12</stp>
        <stp>XS2361280162 Corp</stp>
        <stp>ISSUER_EQUITY_TICKER</stp>
        <stp>[1.Weekly Download.xlsm]Coded!R179C37</stp>
        <tr r="AK179" s="14"/>
        <tr r="AK179" s="14"/>
      </tp>
      <tp t="s">
        <v>#N/A N/A</v>
        <stp/>
        <stp>##V3_BDPV12</stp>
        <stp>XS2641625137 Corp</stp>
        <stp>FIXED_REOFFER_SPRD_TO_GOVT_BENCH</stp>
        <stp>[1.Weekly Download.xlsm]Coded!R30C27</stp>
        <tr r="AA30" s="14"/>
      </tp>
      <tp t="s">
        <v>1902545D VI</v>
        <stp/>
        <stp>##V3_BDPV12</stp>
        <stp>XS2361280162 Corp</stp>
        <stp>ISSUER_EQUITY_TICKER</stp>
        <stp>[1.Weekly Download.xlsm]Coded!R179C35</stp>
        <tr r="AI179" s="14"/>
      </tp>
      <tp t="s">
        <v>1816190D CH</v>
        <stp/>
        <stp>##V3_BDPV12</stp>
        <stp>XS2208275854 Corp</stp>
        <stp>ISSUER_EQUITY_TICKER</stp>
        <stp>[1.Weekly Download.xlsm]Coded!R290C35</stp>
        <tr r="AI290" s="14"/>
      </tp>
      <tp t="s">
        <v>1816190D CH</v>
        <stp/>
        <stp>##V3_BDPV12</stp>
        <stp>XS2208275854 Corp</stp>
        <stp>ISSUER_EQUITY_TICKER</stp>
        <stp>[1.Weekly Download.xlsm]Coded!R290C37</stp>
        <tr r="AK290" s="14"/>
        <tr r="AK290" s="14"/>
      </tp>
      <tp t="s">
        <v>1897412D HK</v>
        <stp/>
        <stp>##V3_BDPV12</stp>
        <stp>XS2357034755 Corp</stp>
        <stp>ISSUER_EQUITY_TICKER</stp>
        <stp>[1.Weekly Download.xlsm]Coded!R192C35</stp>
        <tr r="AI192" s="14"/>
      </tp>
      <tp t="s">
        <v>1897412D HK</v>
        <stp/>
        <stp>##V3_BDPV12</stp>
        <stp>XS2357034755 Corp</stp>
        <stp>ISSUER_EQUITY_TICKER</stp>
        <stp>[1.Weekly Download.xlsm]Coded!R192C37</stp>
        <tr r="AK192" s="14"/>
        <tr r="AK192" s="14"/>
      </tp>
      <tp t="s">
        <v>1737613D HK</v>
        <stp/>
        <stp>##V3_BDPV12</stp>
        <stp>XS2297020765 Corp</stp>
        <stp>ISSUER_EQUITY_TICKER</stp>
        <stp>[1.Weekly Download.xlsm]Coded!R243C35</stp>
        <tr r="AI243" s="14"/>
      </tp>
      <tp>
        <v>61</v>
        <stp/>
        <stp>##V3_BDPV12</stp>
        <stp>XS2559584888 Corp</stp>
        <stp>FIXED_REOFFER_SPRD_TO_GOVT_BENCH</stp>
        <stp>[1.Weekly Download.xlsm]Coded!R78C27</stp>
        <tr r="AA78" s="14"/>
        <tr r="AA78" s="14"/>
      </tp>
      <tp t="s">
        <v>1737613D HK</v>
        <stp/>
        <stp>##V3_BDPV12</stp>
        <stp>XS2297020765 Corp</stp>
        <stp>ISSUER_EQUITY_TICKER</stp>
        <stp>[1.Weekly Download.xlsm]Coded!R243C37</stp>
        <tr r="AK243" s="14"/>
        <tr r="AK243" s="14"/>
      </tp>
      <tp t="s">
        <v>HZCCIZ CH</v>
        <stp/>
        <stp>##V3_BDPV12</stp>
        <stp>XS2429785954 Corp</stp>
        <stp>ISSUER_EQUITY_TICKER</stp>
        <stp>[1.Weekly Download.xlsm]Coded!R119C35</stp>
        <tr r="AI119" s="14"/>
      </tp>
      <tp t="s">
        <v>HZCCIZ CH</v>
        <stp/>
        <stp>##V3_BDPV12</stp>
        <stp>XS2429785954 Corp</stp>
        <stp>ISSUER_EQUITY_TICKER</stp>
        <stp>[1.Weekly Download.xlsm]Coded!R119C37</stp>
        <tr r="AK119" s="14"/>
        <tr r="AK119" s="14"/>
      </tp>
      <tp t="s">
        <v>#N/A N/A</v>
        <stp/>
        <stp>##V3_BDPV12</stp>
        <stp>XS2502241412 Corp</stp>
        <stp>FIXED_REOFFER_SPRD_TO_GOVT_BENCH</stp>
        <stp>[1.Weekly Download.xlsm]Coded!R92C27</stp>
        <tr r="AA92" s="14"/>
      </tp>
      <tp t="s">
        <v>300059 CH</v>
        <stp/>
        <stp>##V3_BDPV12</stp>
        <stp>XS2400951815 Corp</stp>
        <stp>GUARANTOR_EQY_TICKER</stp>
        <stp>[1.Weekly Download.xlsm]Coded!R130C18</stp>
        <tr r="R130" s="14"/>
        <tr r="R130" s="14"/>
        <tr r="R130" s="14"/>
        <tr r="R130" s="14"/>
      </tp>
      <tp t="s">
        <v>1565985D CH</v>
        <stp/>
        <stp>##V3_BDPV12</stp>
        <stp>XS2357352702 Corp</stp>
        <stp>ISSUER_EQUITY_TICKER</stp>
        <stp>[1.Weekly Download.xlsm]Coded!R189C35</stp>
        <tr r="AI189" s="14"/>
      </tp>
      <tp t="s">
        <v>1565985D CH</v>
        <stp/>
        <stp>##V3_BDPV12</stp>
        <stp>XS2357352702 Corp</stp>
        <stp>ISSUER_EQUITY_TICKER</stp>
        <stp>[1.Weekly Download.xlsm]Coded!R189C37</stp>
        <tr r="AK189" s="14"/>
        <tr r="AK189" s="14"/>
      </tp>
      <tp t="s">
        <v>BCMZ HK</v>
        <stp/>
        <stp>##V3_BDPV12</stp>
        <stp>XS2201821183 Corp</stp>
        <stp>ISSUER_EQUITY_TICKER</stp>
        <stp>[1.Weekly Download.xlsm]Coded!R294C37</stp>
        <tr r="AK294" s="14"/>
        <tr r="AK294" s="14"/>
      </tp>
      <tp t="s">
        <v>BCMZ HK</v>
        <stp/>
        <stp>##V3_BDPV12</stp>
        <stp>XS2201821183 Corp</stp>
        <stp>ISSUER_EQUITY_TICKER</stp>
        <stp>[1.Weekly Download.xlsm]Coded!R294C35</stp>
        <tr r="AI294" s="14"/>
      </tp>
      <tp t="s">
        <v>1530061D US</v>
        <stp/>
        <stp>##V3_BDPV12</stp>
        <stp>XS2098347821 Corp</stp>
        <stp>ISSUER_EQUITY_TICKER</stp>
        <stp>[1.Weekly Download.xlsm]Coded!R307C35</stp>
        <tr r="AI307" s="14"/>
      </tp>
      <tp t="s">
        <v>1530061D US</v>
        <stp/>
        <stp>##V3_BDPV12</stp>
        <stp>XS2098347821 Corp</stp>
        <stp>ISSUER_EQUITY_TICKER</stp>
        <stp>[1.Weekly Download.xlsm]Coded!R307C37</stp>
        <tr r="AK307" s="14"/>
        <tr r="AK307" s="14"/>
      </tp>
      <tp t="s">
        <v>BBB-</v>
        <stp/>
        <stp>##V3_BDPV12</stp>
        <stp>SDGGCZ CH Equity</stp>
        <stp>RTG_SP_LT_LC_ISSUER_CREDIT</stp>
        <stp>[1.Weekly Download.xlsm]Coded!R161C61</stp>
        <tr r="BI161" s="14"/>
        <tr r="BI161" s="14"/>
      </tp>
      <tp t="s">
        <v>BBB-</v>
        <stp/>
        <stp>##V3_BDPV12</stp>
        <stp>SDGGCZ CH Equity</stp>
        <stp>RTG_SP_LT_LC_ISSUER_CREDIT</stp>
        <stp>[1.Weekly Download.xlsm]Coded!R162C61</stp>
        <tr r="BI162" s="14"/>
        <tr r="BI162" s="14"/>
      </tp>
      <tp t="s">
        <v>0793820D CH</v>
        <stp/>
        <stp>##V3_BDPV12</stp>
        <stp>XS2455963590 Corp</stp>
        <stp>ISSUER_EQUITY_TICKER</stp>
        <stp>[1.Weekly Download.xlsm]Coded!R109C37</stp>
        <tr r="AK109" s="14"/>
        <tr r="AK109" s="14"/>
      </tp>
      <tp t="s">
        <v>0793820D CH</v>
        <stp/>
        <stp>##V3_BDPV12</stp>
        <stp>XS2455963590 Corp</stp>
        <stp>ISSUER_EQUITY_TICKER</stp>
        <stp>[1.Weekly Download.xlsm]Coded!R109C35</stp>
        <tr r="AI109" s="14"/>
      </tp>
      <tp t="s">
        <v>1557227D CH</v>
        <stp/>
        <stp>##V3_BDPV12</stp>
        <stp>XS2211674143 Corp</stp>
        <stp>ISSUER_EQUITY_TICKER</stp>
        <stp>[1.Weekly Download.xlsm]Coded!R284C37</stp>
        <tr r="AK284" s="14"/>
        <tr r="AK284" s="14"/>
      </tp>
      <tp t="s">
        <v>1557227D CH</v>
        <stp/>
        <stp>##V3_BDPV12</stp>
        <stp>XS2211674143 Corp</stp>
        <stp>ISSUER_EQUITY_TICKER</stp>
        <stp>[1.Weekly Download.xlsm]Coded!R284C35</stp>
        <tr r="AI284" s="14"/>
      </tp>
      <tp t="s">
        <v>1846220D HK</v>
        <stp/>
        <stp>##V3_BDPV12</stp>
        <stp>XS2258259808 Corp</stp>
        <stp>ISSUER_EQUITY_TICKER</stp>
        <stp>[1.Weekly Download.xlsm]Coded!R268C35</stp>
        <tr r="AI268" s="14"/>
      </tp>
      <tp t="s">
        <v>1846220D HK</v>
        <stp/>
        <stp>##V3_BDPV12</stp>
        <stp>XS2258259808 Corp</stp>
        <stp>ISSUER_EQUITY_TICKER</stp>
        <stp>[1.Weekly Download.xlsm]Coded!R268C37</stp>
        <tr r="AK268" s="14"/>
        <tr r="AK268" s="14"/>
      </tp>
      <tp t="s">
        <v>185 HK</v>
        <stp/>
        <stp>##V3_BDPV12</stp>
        <stp>XS2382158207 Corp</stp>
        <stp>ISSUER_EQUITY_TICKER</stp>
        <stp>[1.Weekly Download.xlsm]Coded!R153C35</stp>
        <tr r="AI153" s="14"/>
        <tr r="AI153" s="14"/>
      </tp>
      <tp t="s">
        <v>1791893D CH</v>
        <stp/>
        <stp>##V3_BDPV12</stp>
        <stp>XS2143038334 Corp</stp>
        <stp>ISSUER_EQUITY_TICKER</stp>
        <stp>[1.Weekly Download.xlsm]Coded!R305C37</stp>
        <tr r="AK305" s="14"/>
        <tr r="AK305" s="14"/>
      </tp>
      <tp t="s">
        <v>1922316D CH</v>
        <stp/>
        <stp>##V3_BDPV12</stp>
        <stp>XS2456820690 Corp</stp>
        <stp>ISSUER_EQUITY_TICKER</stp>
        <stp>[1.Weekly Download.xlsm]Coded!R110C37</stp>
        <tr r="AK110" s="14"/>
        <tr r="AK110" s="14"/>
      </tp>
      <tp t="s">
        <v>185 HK</v>
        <stp/>
        <stp>##V3_BDPV12</stp>
        <stp>XS2382158207 Corp</stp>
        <stp>ISSUER_EQUITY_TICKER</stp>
        <stp>[1.Weekly Download.xlsm]Coded!R153C37</stp>
        <tr r="AK153" s="14"/>
        <tr r="AK153" s="14"/>
      </tp>
      <tp t="s">
        <v>1791893D CH</v>
        <stp/>
        <stp>##V3_BDPV12</stp>
        <stp>XS2143038334 Corp</stp>
        <stp>ISSUER_EQUITY_TICKER</stp>
        <stp>[1.Weekly Download.xlsm]Coded!R305C35</stp>
        <tr r="AI305" s="14"/>
      </tp>
      <tp t="s">
        <v>1922316D CH</v>
        <stp/>
        <stp>##V3_BDPV12</stp>
        <stp>XS2456820690 Corp</stp>
        <stp>ISSUER_EQUITY_TICKER</stp>
        <stp>[1.Weekly Download.xlsm]Coded!R110C35</stp>
        <tr r="AI110" s="14"/>
      </tp>
      <tp t="s">
        <v>1772235D VI</v>
        <stp/>
        <stp>##V3_BDPV12</stp>
        <stp>XS2385820597 Corp</stp>
        <stp>ISSUER_EQUITY_TICKER</stp>
        <stp>[1.Weekly Download.xlsm]Coded!R140C37</stp>
        <tr r="AK140" s="14"/>
        <tr r="AK140" s="14"/>
      </tp>
      <tp t="s">
        <v>1772235D VI</v>
        <stp/>
        <stp>##V3_BDPV12</stp>
        <stp>XS2385820597 Corp</stp>
        <stp>ISSUER_EQUITY_TICKER</stp>
        <stp>[1.Weekly Download.xlsm]Coded!R140C35</stp>
        <tr r="AI140" s="14"/>
      </tp>
      <tp t="s">
        <v>1497202D CH</v>
        <stp/>
        <stp>##V3_BDPV12</stp>
        <stp>XS2223574380 Corp</stp>
        <stp>ISSUER_EQUITY_TICKER</stp>
        <stp>[1.Weekly Download.xlsm]Coded!R281C35</stp>
        <tr r="AI281" s="14"/>
      </tp>
      <tp t="s">
        <v>1497202D CH</v>
        <stp/>
        <stp>##V3_BDPV12</stp>
        <stp>XS2223574380 Corp</stp>
        <stp>ISSUER_EQUITY_TICKER</stp>
        <stp>[1.Weekly Download.xlsm]Coded!R281C37</stp>
        <tr r="AK281" s="14"/>
        <tr r="AK281" s="14"/>
      </tp>
      <tp t="s">
        <v>#N/A N/A</v>
        <stp/>
        <stp>##V3_BDPV12</stp>
        <stp>XS2623993974 Corp</stp>
        <stp>FIXED_REOFFER_SPRD_TO_GOVT_BENCH</stp>
        <stp>[1.Weekly Download.xlsm]Coded!R29C27</stp>
        <tr r="AA29" s="14"/>
      </tp>
      <tp t="s">
        <v>#N/A Field Not Applicable</v>
        <stp/>
        <stp>##V3_BDPV12</stp>
        <stp>XS2471295969 Corp</stp>
        <stp>GUARANTOR_EQY_TICKER</stp>
        <stp>[1.Weekly Download.xlsm]Coded!R102C18</stp>
        <tr r="R102" s="14"/>
        <tr r="R102" s="14"/>
        <tr r="R102" s="14"/>
      </tp>
      <tp t="s">
        <v>1284046D HK</v>
        <stp/>
        <stp>##V3_BDPV12</stp>
        <stp>XS2374621493 Corp</stp>
        <stp>ISSUER_EQUITY_TICKER</stp>
        <stp>[1.Weekly Download.xlsm]Coded!R163C35</stp>
        <tr r="AI163" s="14"/>
      </tp>
      <tp t="s">
        <v>1284046D HK</v>
        <stp/>
        <stp>##V3_BDPV12</stp>
        <stp>XS2374621493 Corp</stp>
        <stp>ISSUER_EQUITY_TICKER</stp>
        <stp>[1.Weekly Download.xlsm]Coded!R163C37</stp>
        <tr r="AK163" s="14"/>
        <tr r="AK163" s="14"/>
      </tp>
      <tp t="s">
        <v>SHAEGZ CH</v>
        <stp/>
        <stp>##V3_BDPV12</stp>
        <stp>XS2199572111 Corp</stp>
        <stp>GUARANTOR_EQY_TICKER</stp>
        <stp>[1.Weekly Download.xlsm]Coded!R297C18</stp>
        <tr r="R297" s="14"/>
        <tr r="R297" s="14"/>
        <tr r="R297" s="14"/>
        <tr r="R297" s="14"/>
      </tp>
      <tp t="s">
        <v>#N/A N/A</v>
        <stp/>
        <stp>##V3_BDPV12</stp>
        <stp>XS2618570068 Corp</stp>
        <stp>FIXED_REOFFER_SPRD_TO_GOVT_BENCH</stp>
        <stp>[1.Weekly Download.xlsm]Coded!R36C27</stp>
        <tr r="AA36" s="14"/>
      </tp>
      <tp t="s">
        <v>#N/A N/A</v>
        <stp/>
        <stp>##V3_BDPV12</stp>
        <stp>XS2618570068 Corp</stp>
        <stp>FIXED_REOFFER_SPRD_TO_GOVT_BENCH</stp>
        <stp>[1.Weekly Download.xlsm]Coded!R24C27</stp>
        <tr r="AA24" s="14"/>
      </tp>
      <tp t="s">
        <v>6066 HK</v>
        <stp/>
        <stp>##V3_BDPV12</stp>
        <stp>XS2209330161 Corp</stp>
        <stp>GUARANTOR_EQY_TICKER</stp>
        <stp>[1.Weekly Download.xlsm]Coded!R288C18</stp>
        <tr r="R288" s="14"/>
        <tr r="R288" s="14"/>
        <tr r="R288" s="14"/>
        <tr r="R288" s="14"/>
      </tp>
      <tp t="s">
        <v>1304776D SP</v>
        <stp/>
        <stp>##V3_BDPV12</stp>
        <stp>XS2180875077 Corp</stp>
        <stp>ISSUER_EQUITY_TICKER</stp>
        <stp>[1.Weekly Download.xlsm]Coded!R302C35</stp>
        <tr r="AI302" s="14"/>
      </tp>
      <tp t="s">
        <v>1304776D SP</v>
        <stp/>
        <stp>##V3_BDPV12</stp>
        <stp>XS2180875077 Corp</stp>
        <stp>ISSUER_EQUITY_TICKER</stp>
        <stp>[1.Weekly Download.xlsm]Coded!R302C37</stp>
        <tr r="AK302" s="14"/>
        <tr r="AK302" s="14"/>
      </tp>
      <tp t="s">
        <v>BBB-</v>
        <stp/>
        <stp>##V3_BDPV12</stp>
        <stp>SDGGCZ CH Equity</stp>
        <stp>RTG_SP_LT_FC_ISSUER_CREDIT</stp>
        <stp>[1.Weekly Download.xlsm]Coded!R161C23</stp>
        <tr r="W161" s="14"/>
        <tr r="W161" s="14"/>
        <tr r="W161" s="14"/>
      </tp>
      <tp t="s">
        <v>BBB-</v>
        <stp/>
        <stp>##V3_BDPV12</stp>
        <stp>SDGGCZ CH Equity</stp>
        <stp>RTG_SP_LT_FC_ISSUER_CREDIT</stp>
        <stp>[1.Weekly Download.xlsm]Coded!R162C23</stp>
        <tr r="W162" s="14"/>
        <tr r="W162" s="14"/>
        <tr r="W162" s="14"/>
      </tp>
      <tp t="s">
        <v>0623979D CH</v>
        <stp/>
        <stp>##V3_BDPV12</stp>
        <stp>XS2229091124 Corp</stp>
        <stp>GUARANTOR_EQY_TICKER</stp>
        <stp>[1.Weekly Download.xlsm]Coded!R274C18</stp>
        <tr r="R274" s="14"/>
        <tr r="R274" s="14"/>
        <tr r="R274" s="14"/>
        <tr r="R274" s="14"/>
      </tp>
      <tp t="s">
        <v>BCMZ HK</v>
        <stp/>
        <stp>##V3_BDPV12</stp>
        <stp>XS2455213590 Corp</stp>
        <stp>ISSUER_EQUITY_TICKER</stp>
        <stp>[1.Weekly Download.xlsm]Coded!R111C35</stp>
        <tr r="AI111" s="14"/>
      </tp>
      <tp t="s">
        <v>1643446D CH</v>
        <stp/>
        <stp>##V3_BDPV12</stp>
        <stp>XS2361211191 Corp</stp>
        <stp>ISSUER_EQUITY_TICKER</stp>
        <stp>[1.Weekly Download.xlsm]Coded!R145C37</stp>
        <tr r="AK145" s="14"/>
        <tr r="AK145" s="14"/>
      </tp>
      <tp t="s">
        <v>BCMZ HK</v>
        <stp/>
        <stp>##V3_BDPV12</stp>
        <stp>XS2455213590 Corp</stp>
        <stp>ISSUER_EQUITY_TICKER</stp>
        <stp>[1.Weekly Download.xlsm]Coded!R111C37</stp>
        <tr r="AK111" s="14"/>
        <tr r="AK111" s="14"/>
      </tp>
      <tp t="s">
        <v>1643446D CH</v>
        <stp/>
        <stp>##V3_BDPV12</stp>
        <stp>XS2361211191 Corp</stp>
        <stp>ISSUER_EQUITY_TICKER</stp>
        <stp>[1.Weekly Download.xlsm]Coded!R145C35</stp>
        <tr r="AI145" s="14"/>
      </tp>
      <tp t="s">
        <v>#N/A N/A</v>
        <stp/>
        <stp>##V3_BDPV12</stp>
        <stp>XS2527143833 Corp</stp>
        <stp>FIXED_REOFFER_SPRD_TO_GOVT_BENCH</stp>
        <stp>[1.Weekly Download.xlsm]Coded!R86C27</stp>
        <tr r="AA86" s="14"/>
      </tp>
      <tp t="s">
        <v>#N/A N/A</v>
        <stp/>
        <stp>##V3_BDPV12</stp>
        <stp>XS2110675860 Corp</stp>
        <stp>GUARANTOR_EQY_TICKER</stp>
        <stp>[1.Weekly Download.xlsm]Coded!R312C18</stp>
        <tr r="R312" s="14"/>
        <tr r="R312" s="14"/>
        <tr r="R312" s="14"/>
      </tp>
      <tp t="s">
        <v>#N/A Field Not Applicable</v>
        <stp/>
        <stp>##V3_BDPV12</stp>
        <stp>XS2379598175 Corp</stp>
        <stp>GUARANTOR_EQY_TICKER</stp>
        <stp>[1.Weekly Download.xlsm]Coded!R154C18</stp>
        <tr r="R154" s="14"/>
        <tr r="R154" s="14"/>
        <tr r="R154" s="14"/>
      </tp>
      <tp t="s">
        <v>#N/A Field Not Applicable</v>
        <stp/>
        <stp>##V3_BDPV12</stp>
        <stp>XS2358354012 Corp</stp>
        <stp>GUARANTOR_EQY_TICKER</stp>
        <stp>[1.Weekly Download.xlsm]Coded!R188C18</stp>
        <tr r="R188" s="14"/>
        <tr r="R188" s="14"/>
        <tr r="R188" s="14"/>
      </tp>
      <tp t="s">
        <v>A1</v>
        <stp/>
        <stp>##V3_BDPV12</stp>
        <stp>US88032XBC74 Corp</stp>
        <stp>RTG_MOODY</stp>
        <stp>[1.Weekly Download.xlsm]Coded!R231C8</stp>
        <tr r="H231" s="14"/>
        <tr r="H231" s="14"/>
      </tp>
      <tp t="s">
        <v>BBB</v>
        <stp/>
        <stp>##V3_BDPV12</stp>
        <stp>1666862D CH Equity</stp>
        <stp>RTG_SP_LT_FC_ISSUER_CREDIT</stp>
        <stp>[1.Weekly Download.xlsm]Coded!R147C23</stp>
        <tr r="W147" s="14"/>
        <tr r="W147" s="14"/>
        <tr r="W147" s="14"/>
      </tp>
      <tp t="s">
        <v>#N/A N/A</v>
        <stp/>
        <stp>##V3_BDPV12</stp>
        <stp>1767879D CH Equity</stp>
        <stp>RTG_SP_LT_FC_ISSUER_CREDIT</stp>
        <stp>[1.Weekly Download.xlsm]Coded!R156C23</stp>
        <tr r="W156" s="14"/>
        <tr r="W156" s="14"/>
      </tp>
      <tp t="s">
        <v>#N/A N/A</v>
        <stp/>
        <stp>##V3_BDPV12</stp>
        <stp>1814858D CH Equity</stp>
        <stp>RTG_SP_LT_LC_ISSUER_CREDIT</stp>
        <stp>[1.Weekly Download.xlsm]Coded!R208C61</stp>
        <tr r="BI208" s="14"/>
      </tp>
      <tp t="s">
        <v>#N/A N/A</v>
        <stp/>
        <stp>##V3_BDPV12</stp>
        <stp>1467883D CH Equity</stp>
        <stp>RTG_SP_LT_LC_ISSUER_CREDIT</stp>
        <stp>[1.Weekly Download.xlsm]Coded!R112C61</stp>
        <tr r="BI112" s="14"/>
      </tp>
      <tp t="s">
        <v>NR</v>
        <stp/>
        <stp>##V3_BDPV12</stp>
        <stp>0792980D CH Equity</stp>
        <stp>RTG_SP_LT_LC_ISSUER_CREDIT</stp>
        <stp>[1.Weekly Download.xlsm]Coded!R242C61</stp>
        <tr r="BI242" s="14"/>
        <tr r="BI242" s="14"/>
      </tp>
      <tp t="s">
        <v>BBB+</v>
        <stp/>
        <stp>##V3_BDPV12</stp>
        <stp>0623979D CH Equity</stp>
        <stp>RTG_SP_LT_FC_ISSUER_CREDIT</stp>
        <stp>[1.Weekly Download.xlsm]Coded!R274C23</stp>
        <tr r="W274" s="14"/>
        <tr r="W274" s="14"/>
        <tr r="W274" s="14"/>
      </tp>
      <tp t="s">
        <v>BBB+</v>
        <stp/>
        <stp>##V3_BDPV12</stp>
        <stp>0623979D CH Equity</stp>
        <stp>RTG_SP_LT_FC_ISSUER_CREDIT</stp>
        <stp>[1.Weekly Download.xlsm]Coded!R234C23</stp>
        <tr r="W234" s="14"/>
        <tr r="W234" s="14"/>
        <tr r="W234" s="14"/>
      </tp>
      <tp t="s">
        <v>#N/A N/A</v>
        <stp/>
        <stp>##V3_BDPV12</stp>
        <stp>1022891D CH Equity</stp>
        <stp>RTG_SP_LT_LC_ISSUER_CREDIT</stp>
        <stp>[1.Weekly Download.xlsm]Coded!R278C61</stp>
        <tr r="BI278" s="14"/>
      </tp>
      <tp t="s">
        <v>#N/A N/A</v>
        <stp/>
        <stp>##V3_BDPV12</stp>
        <stp>XS2599011116 Corp</stp>
        <stp>RTG_MDY_FOREIGN_LT_BANK_DEPOSITS</stp>
        <stp>[1.Weekly Download.xlsm]Coded!R51C12</stp>
        <tr r="L51" s="14"/>
      </tp>
      <tp t="s">
        <v>#N/A N/A</v>
        <stp/>
        <stp>##V3_BDPV12</stp>
        <stp>1022891D CH Equity</stp>
        <stp>RTG_SP_LT_FC_ISSUER_CREDIT</stp>
        <stp>[1.Weekly Download.xlsm]Coded!R278C23</stp>
        <tr r="W278" s="14"/>
        <tr r="W278" s="14"/>
      </tp>
      <tp t="s">
        <v>NR</v>
        <stp/>
        <stp>##V3_BDPV12</stp>
        <stp>0792980D CH Equity</stp>
        <stp>RTG_SP_LT_FC_ISSUER_CREDIT</stp>
        <stp>[1.Weekly Download.xlsm]Coded!R242C23</stp>
        <tr r="W242" s="14"/>
        <tr r="W242" s="14"/>
        <tr r="W242" s="14"/>
      </tp>
      <tp t="s">
        <v>#N/A N/A</v>
        <stp/>
        <stp>##V3_BDPV12</stp>
        <stp>XS2589270953 Corp</stp>
        <stp>RTG_MDY_FOREIGN_LT_BANK_DEPOSITS</stp>
        <stp>[1.Weekly Download.xlsm]Coded!R62C12</stp>
        <tr r="L62" s="14"/>
      </tp>
      <tp t="s">
        <v>#N/A N/A</v>
        <stp/>
        <stp>##V3_BDPV12</stp>
        <stp>1681799D CH Equity</stp>
        <stp>RTG_MDY_FOREIGN_LT_BANK_DEPOSITS</stp>
        <stp>[1.Weekly Download.xlsm]Coded!R132C60</stp>
        <tr r="BH132" s="14"/>
      </tp>
      <tp t="s">
        <v>#N/A N/A</v>
        <stp/>
        <stp>##V3_BDPV12</stp>
        <stp>0626110D HK Equity</stp>
        <stp>RTG_MDY_FOREIGN_LT_BANK_DEPOSITS</stp>
        <stp>[1.Weekly Download.xlsm]Coded!R170C20</stp>
        <tr r="T170" s="14"/>
        <tr r="T170" s="14"/>
      </tp>
      <tp t="s">
        <v>#N/A N/A</v>
        <stp/>
        <stp>##V3_BDPV12</stp>
        <stp>XS2681919762 Corp</stp>
        <stp>SPREAD_TO_TSY_ISSUE</stp>
        <stp>[1.Weekly Download.xlsm]Coded!R3C26</stp>
        <tr r="Z3" s="14"/>
      </tp>
      <tp t="s">
        <v>1022891D CH</v>
        <stp/>
        <stp>##V3_BDPV12</stp>
        <stp>XS2658712752 Corp</stp>
        <stp>ISSUER_PARENT_EQY_TICKER</stp>
        <stp>[1.Weekly Download.xlsm]Coded!R17C58</stp>
        <tr r="BF17" s="14"/>
        <tr r="BF17" s="14"/>
      </tp>
      <tp t="s">
        <v>CN</v>
        <stp/>
        <stp>##V3_BDPV12</stp>
        <stp>XS2648499007 Corp</stp>
        <stp>CNTRY_ISSUE_ISO</stp>
        <stp>[1.Weekly Download.xlsm]Coded!R23C34</stp>
        <tr r="AH23" s="14"/>
        <tr r="AH23" s="14"/>
      </tp>
      <tp>
        <v>100</v>
        <stp/>
        <stp>##V3_BDPV12</stp>
        <stp>HK0000939428 Corp</stp>
        <stp>ISSUE_PX</stp>
        <stp>[1.Weekly Download.xlsm]Coded!R26C54</stp>
        <tr r="BB26" s="14"/>
        <tr r="BB26" s="14"/>
      </tp>
      <tp t="s">
        <v>#N/A N/A</v>
        <stp/>
        <stp>##V3_BDPV12</stp>
        <stp>XS2502807345 Corp</stp>
        <stp>ISSUER_PARENT_EQY_TICKER</stp>
        <stp>[1.Weekly Download.xlsm]Coded!R88C58</stp>
        <tr r="BF88" s="14"/>
      </tp>
      <tp t="s">
        <v>300919 CH</v>
        <stp/>
        <stp>##V3_BDPV12</stp>
        <stp>XS2523255060 Corp</stp>
        <stp>ISSUER_PARENT_EQY_TICKER</stp>
        <stp>[1.Weekly Download.xlsm]Coded!R87C58</stp>
        <tr r="BF87" s="14"/>
        <tr r="BF87" s="14"/>
      </tp>
      <tp t="s">
        <v>#N/A N/A</v>
        <stp/>
        <stp>##V3_BDPV12</stp>
        <stp>MO000A3KS070 Corp</stp>
        <stp>RTG_FITCH</stp>
        <stp>[1.Weekly Download.xlsm]Coded!R184C10</stp>
        <tr r="J184" s="14"/>
      </tp>
      <tp>
        <v>100</v>
        <stp/>
        <stp>##V3_BDPV12</stp>
        <stp>HK0000929262 Corp</stp>
        <stp>ISSUE_PX</stp>
        <stp>[1.Weekly Download.xlsm]Coded!R39C54</stp>
        <tr r="BB39" s="14"/>
        <tr r="BB39" s="14"/>
      </tp>
      <tp t="s">
        <v>A</v>
        <stp/>
        <stp>##V3_BDPV12</stp>
        <stp>XS2176772205 Corp</stp>
        <stp>RTG_FITCH</stp>
        <stp>[1.Weekly Download.xlsm]Coded!R298C10</stp>
        <tr r="J298" s="14"/>
        <tr r="J298" s="14"/>
      </tp>
      <tp t="s">
        <v>#N/A N/A</v>
        <stp/>
        <stp>##V3_BDPV12</stp>
        <stp>XS2343627712 Corp</stp>
        <stp>RTG_FITCH</stp>
        <stp>[1.Weekly Download.xlsm]Coded!R203C10</stp>
        <tr r="J203" s="14"/>
      </tp>
      <tp t="s">
        <v>#N/A N/A</v>
        <stp/>
        <stp>##V3_BDPV12</stp>
        <stp>XS2343627712 Corp</stp>
        <stp>RTG_FITCH</stp>
        <stp>[1.Weekly Download.xlsm]Coded!R218C10</stp>
        <tr r="J218" s="14"/>
      </tp>
      <tp t="s">
        <v>#N/A N/A</v>
        <stp/>
        <stp>##V3_BDPV12</stp>
        <stp>XS2249848719 Corp</stp>
        <stp>RTG_FITCH_LT_ISSUER_DEFAULT</stp>
        <stp>[1.Weekly Download.xlsm]Coded!R241C16</stp>
        <tr r="P241" s="14"/>
      </tp>
      <tp t="s">
        <v>A</v>
        <stp/>
        <stp>##V3_BDPV12</stp>
        <stp>US056752AV05 Corp</stp>
        <stp>RTG_FITCH</stp>
        <stp>[1.Weekly Download.xlsm]Coded!R164C10</stp>
        <tr r="J164" s="14"/>
        <tr r="J164" s="14"/>
      </tp>
      <tp t="s">
        <v>A</v>
        <stp/>
        <stp>##V3_BDPV12</stp>
        <stp>XS2208275854 Corp</stp>
        <stp>RTG_FITCH</stp>
        <stp>[1.Weekly Download.xlsm]Coded!R290C10</stp>
        <tr r="J290" s="14"/>
        <tr r="J290" s="14"/>
      </tp>
      <tp t="s">
        <v>WD</v>
        <stp/>
        <stp>##V3_BDPV12</stp>
        <stp>XS2333154867 Corp</stp>
        <stp>RTG_FITCH</stp>
        <stp>[1.Weekly Download.xlsm]Coded!R216C10</stp>
        <tr r="J216" s="14"/>
        <tr r="J216" s="14"/>
      </tp>
      <tp t="s">
        <v>#N/A Field Not Applicable</v>
        <stp/>
        <stp>##V3_BDPV12</stp>
        <stp>XS2249848719 Corp</stp>
        <stp>NXT_CALL_DT</stp>
        <stp>[1.Weekly Download.xlsm]Coded!R241C50</stp>
        <tr r="AX241" s="14"/>
      </tp>
      <tp t="s">
        <v>WD</v>
        <stp/>
        <stp>##V3_BDPV12</stp>
        <stp>XS2342908949 Corp</stp>
        <stp>RTG_FITCH_LT_ISSUER_DEFAULT</stp>
        <stp>[1.Weekly Download.xlsm]Coded!R220C16</stp>
        <tr r="P220" s="14"/>
        <tr r="P220" s="14"/>
      </tp>
      <tp t="s">
        <v>A</v>
        <stp/>
        <stp>##V3_BDPV12</stp>
        <stp>XS2251156563 Corp</stp>
        <stp>RTG_FITCH</stp>
        <stp>[1.Weekly Download.xlsm]Coded!R190C10</stp>
        <tr r="J190" s="14"/>
        <tr r="J190" s="14"/>
      </tp>
      <tp t="s">
        <v>17/5/2024</v>
        <stp/>
        <stp>##V3_BDPV12</stp>
        <stp>XS2342908949 Corp</stp>
        <stp>NXT_CALL_DT</stp>
        <stp>[1.Weekly Download.xlsm]Coded!R220C50</stp>
        <tr r="AX220" s="14"/>
        <tr r="AX220" s="14"/>
        <tr r="AX220" s="14"/>
      </tp>
      <tp t="s">
        <v>#N/A N/A</v>
        <stp/>
        <stp>##V3_BDPV12</stp>
        <stp>XS2349205455 Corp</stp>
        <stp>RTG_FITCH</stp>
        <stp>[1.Weekly Download.xlsm]Coded!R197C10</stp>
        <tr r="J197" s="14"/>
      </tp>
      <tp t="s">
        <v>#N/A N/A</v>
        <stp/>
        <stp>##V3_BDPV12</stp>
        <stp>XS2461766805 Corp</stp>
        <stp>RTG_FITCH</stp>
        <stp>[1.Weekly Download.xlsm]Coded!R105C10</stp>
        <tr r="J105" s="14"/>
      </tp>
      <tp t="s">
        <v>#N/A Invalid Security</v>
        <stp/>
        <stp>##V3_BDPV12</stp>
        <stp>-- Equity</stp>
        <stp>RTG_MOODY_LONG_TERM</stp>
        <stp>[1.Weekly Download.xlsm]Coded!R9C21</stp>
        <tr r="U9" s="14"/>
        <tr r="U9" s="14"/>
      </tp>
      <tp t="s">
        <v>#N/A Invalid Security</v>
        <stp/>
        <stp>##V3_BDPV12</stp>
        <stp>-- Equity</stp>
        <stp>RTG_MOODY_LONG_TERM</stp>
        <stp>[1.Weekly Download.xlsm]Coded!R8C21</stp>
        <tr r="U8" s="14"/>
        <tr r="U8" s="14"/>
      </tp>
      <tp t="s">
        <v>#N/A Invalid Security</v>
        <stp/>
        <stp>##V3_BDPV12</stp>
        <stp>-- Equity</stp>
        <stp>RTG_MOODY_LONG_TERM</stp>
        <stp>[1.Weekly Download.xlsm]Coded!R7C21</stp>
        <tr r="U7" s="14"/>
        <tr r="U7" s="14"/>
      </tp>
      <tp t="s">
        <v>#N/A Invalid Security</v>
        <stp/>
        <stp>##V3_BDPV12</stp>
        <stp>-- Equity</stp>
        <stp>RTG_MOODY_LONG_TERM</stp>
        <stp>[1.Weekly Download.xlsm]Coded!R4C21</stp>
        <tr r="U4" s="14"/>
        <tr r="U4" s="14"/>
      </tp>
      <tp t="s">
        <v>#N/A Invalid Security</v>
        <stp/>
        <stp>##V3_BDPV12</stp>
        <stp>-- Equity</stp>
        <stp>RTG_MOODY_LONG_TERM</stp>
        <stp>[1.Weekly Download.xlsm]Coded!R3C21</stp>
        <tr r="U3" s="14"/>
        <tr r="U3" s="14"/>
      </tp>
      <tp t="s">
        <v>#N/A N/A</v>
        <stp/>
        <stp>##V3_BDPV12</stp>
        <stp>XS2144033078 Corp</stp>
        <stp>RTG_FITCH</stp>
        <stp>[1.Weekly Download.xlsm]Coded!R300C10</stp>
        <tr r="J300" s="14"/>
      </tp>
      <tp t="s">
        <v>BBB-</v>
        <stp/>
        <stp>##V3_BDPV12</stp>
        <stp>XS2344386540 Corp</stp>
        <stp>RTG_FITCH</stp>
        <stp>[1.Weekly Download.xlsm]Coded!R211C10</stp>
        <tr r="J211" s="14"/>
        <tr r="J211" s="14"/>
      </tp>
      <tp t="s">
        <v>NR</v>
        <stp/>
        <stp>##V3_BDPV12</stp>
        <stp>XS2341214059 Corp</stp>
        <stp>RTG_FITCH</stp>
        <stp>[1.Weekly Download.xlsm]Coded!R221C10</stp>
        <tr r="J221" s="14"/>
        <tr r="J221" s="14"/>
      </tp>
      <tp t="s">
        <v>#N/A N/A</v>
        <stp/>
        <stp>##V3_BDPV12</stp>
        <stp>XS2340538680 Corp</stp>
        <stp>RTG_FITCH_LT_ISSUER_DEFAULT</stp>
        <stp>[1.Weekly Download.xlsm]Coded!R213C16</stp>
        <tr r="P213" s="14"/>
      </tp>
      <tp t="s">
        <v>#N/A Field Not Applicable</v>
        <stp/>
        <stp>##V3_BDPV12</stp>
        <stp>XS2345988211 Corp</stp>
        <stp>NXT_CALL_DT</stp>
        <stp>[1.Weekly Download.xlsm]Coded!R199C50</stp>
        <tr r="AX199" s="14"/>
      </tp>
      <tp t="s">
        <v>BBB</v>
        <stp/>
        <stp>##V3_BDPV12</stp>
        <stp>XS2314498333 Corp</stp>
        <stp>RTG_FITCH</stp>
        <stp>[1.Weekly Download.xlsm]Coded!R180C10</stp>
        <tr r="J180" s="14"/>
        <tr r="J180" s="14"/>
      </tp>
      <tp t="s">
        <v>#N/A N/A</v>
        <stp/>
        <stp>##V3_BDPV12</stp>
        <stp>XS2422384946 Corp</stp>
        <stp>RTG_FITCH</stp>
        <stp>[1.Weekly Download.xlsm]Coded!R121C10</stp>
        <tr r="J121" s="14"/>
      </tp>
      <tp t="s">
        <v>#N/A N/A</v>
        <stp/>
        <stp>##V3_BDPV12</stp>
        <stp>XS2467774209 Corp</stp>
        <stp>RTG_FITCH</stp>
        <stp>[1.Weekly Download.xlsm]Coded!R103C10</stp>
        <tr r="J103" s="14"/>
      </tp>
      <tp t="s">
        <v>#N/A N/A</v>
        <stp/>
        <stp>##V3_BDPV12</stp>
        <stp>XS2345988211 Corp</stp>
        <stp>RTG_FITCH_LT_ISSUER_DEFAULT</stp>
        <stp>[1.Weekly Download.xlsm]Coded!R199C16</stp>
        <tr r="P199" s="14"/>
      </tp>
      <tp t="s">
        <v>20/4/2026</v>
        <stp/>
        <stp>##V3_BDPV12</stp>
        <stp>XS2340538680 Corp</stp>
        <stp>NXT_CALL_DT</stp>
        <stp>[1.Weekly Download.xlsm]Coded!R213C50</stp>
        <tr r="AX213" s="14"/>
        <tr r="AX213" s="14"/>
        <tr r="AX213" s="14"/>
      </tp>
      <tp t="s">
        <v>#N/A N/A</v>
        <stp/>
        <stp>##V3_BDPV12</stp>
        <stp>US88032XBB91 Corp</stp>
        <stp>RTG_MDY_FOREIGN_LT_BANK_DEPOSITS</stp>
        <stp>[1.Weekly Download.xlsm]Coded!R229C12</stp>
        <tr r="L229" s="14"/>
      </tp>
      <tp t="s">
        <v>NR</v>
        <stp/>
        <stp>##V3_BDPV12</stp>
        <stp>XS2194192360 Corp</stp>
        <stp>RTG_FITCH</stp>
        <stp>[1.Weekly Download.xlsm]Coded!R291C10</stp>
        <tr r="J291" s="14"/>
        <tr r="J291" s="14"/>
      </tp>
      <tp t="s">
        <v>#N/A N/A</v>
        <stp/>
        <stp>##V3_BDPV12</stp>
        <stp>HK0000555539 Corp</stp>
        <stp>SPREAD_TO_TSY_ISSUE</stp>
        <stp>[1.Weekly Download.xlsm]Coded!R304C26</stp>
        <tr r="Z304" s="14"/>
      </tp>
      <tp t="s">
        <v>#N/A Field Not Applicable</v>
        <stp/>
        <stp>##V3_BDPV12</stp>
        <stp>XS2143038334 Corp</stp>
        <stp>NXT_CALL_DT</stp>
        <stp>[1.Weekly Download.xlsm]Coded!R305C50</stp>
        <tr r="AX305" s="14"/>
      </tp>
      <tp t="s">
        <v>BBB+ *-</v>
        <stp/>
        <stp>##V3_BDPV12</stp>
        <stp>XS2206799004 Corp</stp>
        <stp>RTG_FITCH</stp>
        <stp>[1.Weekly Download.xlsm]Coded!R282C10</stp>
        <tr r="J282" s="14"/>
        <tr r="J282" s="14"/>
      </tp>
      <tp t="s">
        <v>#N/A N/A</v>
        <stp/>
        <stp>##V3_BDPV12</stp>
        <stp>XS2381154009 Corp</stp>
        <stp>RTG_FITCH_LT_ISSUER_DEFAULT</stp>
        <stp>[1.Weekly Download.xlsm]Coded!R142C16</stp>
        <tr r="P142" s="14"/>
      </tp>
      <tp t="s">
        <v>#N/A N/A</v>
        <stp/>
        <stp>##V3_BDPV12</stp>
        <stp>XS2382274376 Corp</stp>
        <stp>RTG_FITCH_LT_ISSUER_DEFAULT</stp>
        <stp>[1.Weekly Download.xlsm]Coded!R157C16</stp>
        <tr r="P157" s="14"/>
      </tp>
      <tp t="s">
        <v>#N/A Field Not Applicable</v>
        <stp/>
        <stp>##V3_BDPV12</stp>
        <stp>XS2258259808 Corp</stp>
        <stp>NXT_CALL_DT</stp>
        <stp>[1.Weekly Download.xlsm]Coded!R268C50</stp>
        <tr r="AX268" s="14"/>
      </tp>
      <tp t="s">
        <v>#N/A Field Not Applicable</v>
        <stp/>
        <stp>##V3_BDPV12</stp>
        <stp>XS2383434029 Corp</stp>
        <stp>NXT_CALL_DT</stp>
        <stp>[1.Weekly Download.xlsm]Coded!R147C50</stp>
        <tr r="AX147" s="14"/>
      </tp>
      <tp t="s">
        <v>#N/A N/A</v>
        <stp/>
        <stp>##V3_BDPV12</stp>
        <stp>XS2262084374 Corp</stp>
        <stp>RTG_FITCH</stp>
        <stp>[1.Weekly Download.xlsm]Coded!R260C10</stp>
        <tr r="J260" s="14"/>
      </tp>
      <tp t="s">
        <v>#N/A N/A</v>
        <stp/>
        <stp>##V3_BDPV12</stp>
        <stp>XS2143038334 Corp</stp>
        <stp>RTG_FITCH_LT_ISSUER_DEFAULT</stp>
        <stp>[1.Weekly Download.xlsm]Coded!R305C16</stp>
        <tr r="P305" s="14"/>
      </tp>
      <tp t="s">
        <v>#N/A N/A</v>
        <stp/>
        <stp>##V3_BDPV12</stp>
        <stp>XS2258259808 Corp</stp>
        <stp>RTG_FITCH_LT_ISSUER_DEFAULT</stp>
        <stp>[1.Weekly Download.xlsm]Coded!R268C16</stp>
        <tr r="P268" s="14"/>
      </tp>
      <tp t="s">
        <v>#N/A N/A</v>
        <stp/>
        <stp>##V3_BDPV12</stp>
        <stp>XS2383434029 Corp</stp>
        <stp>RTG_FITCH_LT_ISSUER_DEFAULT</stp>
        <stp>[1.Weekly Download.xlsm]Coded!R147C16</stp>
        <tr r="P147" s="14"/>
      </tp>
      <tp t="s">
        <v>#N/A Field Not Applicable</v>
        <stp/>
        <stp>##V3_BDPV12</stp>
        <stp>XS2381154009 Corp</stp>
        <stp>NXT_CALL_DT</stp>
        <stp>[1.Weekly Download.xlsm]Coded!R142C50</stp>
        <tr r="AX142" s="14"/>
      </tp>
      <tp t="s">
        <v>#N/A Field Not Applicable</v>
        <stp/>
        <stp>##V3_BDPV12</stp>
        <stp>XS2382274376 Corp</stp>
        <stp>NXT_CALL_DT</stp>
        <stp>[1.Weekly Download.xlsm]Coded!R157C50</stp>
        <tr r="AX157" s="14"/>
      </tp>
      <tp t="s">
        <v>N</v>
        <stp/>
        <stp>##V3_BDPV12</stp>
        <stp>XS2203986927 Corp</stp>
        <stp>GREEN_BOND_LOAN_INDICATOR</stp>
        <stp>[1.Weekly Download.xlsm]Coded!R223C55</stp>
        <tr r="BC223" s="14"/>
        <tr r="BC223" s="14"/>
      </tp>
      <tp t="s">
        <v>N</v>
        <stp/>
        <stp>##V3_BDPV12</stp>
        <stp>XS2417332389 Corp</stp>
        <stp>GREEN_BOND_LOAN_INDICATOR</stp>
        <stp>[1.Weekly Download.xlsm]Coded!R125C55</stp>
        <tr r="BC125" s="14"/>
        <tr r="BC125" s="14"/>
      </tp>
      <tp>
        <v>2.98</v>
        <stp/>
        <stp>##V3_BDPV12</stp>
        <stp>XS2280636494 Corp</stp>
        <stp>CPN</stp>
        <stp>[1.Weekly Download.xlsm]Coded!R242C51</stp>
        <tr r="AY242" s="14"/>
        <tr r="AY242" s="14"/>
      </tp>
      <tp t="s">
        <v>N</v>
        <stp/>
        <stp>##V3_BDPV12</stp>
        <stp>XS2325858038 Corp</stp>
        <stp>GREEN_BOND_LOAN_INDICATOR</stp>
        <stp>[1.Weekly Download.xlsm]Coded!R226C55</stp>
        <tr r="BC226" s="14"/>
        <tr r="BC226" s="14"/>
      </tp>
      <tp t="s">
        <v>N</v>
        <stp/>
        <stp>##V3_BDPV12</stp>
        <stp>XS2427980821 Corp</stp>
        <stp>GREEN_BOND_LOAN_INDICATOR</stp>
        <stp>[1.Weekly Download.xlsm]Coded!R114C55</stp>
        <tr r="BC114" s="14"/>
        <tr r="BC114" s="14"/>
      </tp>
      <tp t="s">
        <v>N</v>
        <stp/>
        <stp>##V3_BDPV12</stp>
        <stp>XS2346930428 Corp</stp>
        <stp>GREEN_BOND_LOAN_INDICATOR</stp>
        <stp>[1.Weekly Download.xlsm]Coded!R205C55</stp>
        <tr r="BC205" s="14"/>
        <tr r="BC205" s="14"/>
      </tp>
      <tp>
        <v>12</v>
        <stp/>
        <stp>##V3_BDPV12</stp>
        <stp>XS2098347821 Corp</stp>
        <stp>CPN</stp>
        <stp>[1.Weekly Download.xlsm]Coded!R307C51</stp>
        <tr r="AY307" s="14"/>
        <tr r="AY307" s="14"/>
      </tp>
      <tp t="s">
        <v>N</v>
        <stp/>
        <stp>##V3_BDPV12</stp>
        <stp>XS2371893533 Corp</stp>
        <stp>GREEN_BOND_LOAN_INDICATOR</stp>
        <stp>[1.Weekly Download.xlsm]Coded!R172C55</stp>
        <tr r="BC172" s="14"/>
        <tr r="BC172" s="14"/>
      </tp>
      <tp t="s">
        <v>N</v>
        <stp/>
        <stp>##V3_BDPV12</stp>
        <stp>XS2384248790 Corp</stp>
        <stp>GREEN_BOND_LOAN_INDICATOR</stp>
        <stp>[1.Weekly Download.xlsm]Coded!R155C55</stp>
        <tr r="BC155" s="14"/>
        <tr r="BC155" s="14"/>
      </tp>
      <tp t="s">
        <v>N</v>
        <stp/>
        <stp>##V3_BDPV12</stp>
        <stp>XS2249847232 Corp</stp>
        <stp>GREEN_BOND_LOAN_INDICATOR</stp>
        <stp>[1.Weekly Download.xlsm]Coded!R270C55</stp>
        <tr r="BC270" s="14"/>
        <tr r="BC270" s="14"/>
      </tp>
      <tp t="s">
        <v>N</v>
        <stp/>
        <stp>##V3_BDPV12</stp>
        <stp>XS2455213590 Corp</stp>
        <stp>GREEN_BOND_LOAN_INDICATOR</stp>
        <stp>[1.Weekly Download.xlsm]Coded!R111C55</stp>
        <tr r="BC111" s="14"/>
        <tr r="BC111" s="14"/>
      </tp>
      <tp>
        <v>11.5</v>
        <stp/>
        <stp>##V3_BDPV12</stp>
        <stp>XS2288886216 Corp</stp>
        <stp>CPN</stp>
        <stp>[1.Weekly Download.xlsm]Coded!R233C51</stp>
        <tr r="AY233" s="14"/>
        <tr r="AY233" s="14"/>
      </tp>
      <tp t="s">
        <v>N</v>
        <stp/>
        <stp>##V3_BDPV12</stp>
        <stp>XS2274835631 Corp</stp>
        <stp>GREEN_BOND_LOAN_INDICATOR</stp>
        <stp>[1.Weekly Download.xlsm]Coded!R255C55</stp>
        <tr r="BC255" s="14"/>
        <tr r="BC255" s="14"/>
      </tp>
      <tp t="s">
        <v>N</v>
        <stp/>
        <stp>##V3_BDPV12</stp>
        <stp>XS2361211191 Corp</stp>
        <stp>GREEN_BOND_LOAN_INDICATOR</stp>
        <stp>[1.Weekly Download.xlsm]Coded!R145C55</stp>
        <tr r="BC145" s="14"/>
        <tr r="BC145" s="14"/>
      </tp>
      <tp>
        <v>2.4</v>
        <stp/>
        <stp>##V3_BDPV12</stp>
        <stp>XS2379669299 Corp</stp>
        <stp>CPN</stp>
        <stp>[1.Weekly Download.xlsm]Coded!R162C51</stp>
        <tr r="AY162" s="14"/>
        <tr r="AY162" s="14"/>
      </tp>
      <tp t="s">
        <v>N</v>
        <stp/>
        <stp>##V3_BDPV12</stp>
        <stp>XS2180875234 Corp</stp>
        <stp>GREEN_BOND_LOAN_INDICATOR</stp>
        <stp>[1.Weekly Download.xlsm]Coded!R301C55</stp>
        <tr r="BC301" s="14"/>
        <tr r="BC301" s="14"/>
      </tp>
      <tp t="s">
        <v>N</v>
        <stp/>
        <stp>##V3_BDPV12</stp>
        <stp>XS2384202292 Corp</stp>
        <stp>GREEN_BOND_LOAN_INDICATOR</stp>
        <stp>[1.Weekly Download.xlsm]Coded!R148C55</stp>
        <tr r="BC148" s="14"/>
        <tr r="BC148" s="14"/>
      </tp>
      <tp t="s">
        <v>CHINA THREE GORGES CORP</v>
        <stp/>
        <stp>##V3_BDPV12</stp>
        <stp>USG8850LAF79 Corp</stp>
        <stp>GUARANTOR</stp>
        <stp>[1.Weekly Download.xlsm]Coded!R275C5</stp>
        <tr r="E275" s="14"/>
        <tr r="E275" s="14"/>
      </tp>
      <tp t="s">
        <v>#N/A N/A</v>
        <stp/>
        <stp>##V3_BDPV12</stp>
        <stp>XS2673392796 Corp</stp>
        <stp>RTG_FITCH</stp>
        <stp>[1.Weekly Download.xlsm]Coded!R14C10</stp>
        <tr r="J14" s="14"/>
      </tp>
      <tp t="s">
        <v>ENN NATURAL GAS CO LTD</v>
        <stp/>
        <stp>##V3_BDPV12</stp>
        <stp>USG3065HAB71 Corp</stp>
        <stp>GUARANTOR</stp>
        <stp>[1.Weekly Download.xlsm]Coded!R222C5</stp>
        <tr r="E222" s="14"/>
        <tr r="E222" s="14"/>
      </tp>
      <tp t="s">
        <v>#N/A N/A</v>
        <stp/>
        <stp>##V3_BDPV12</stp>
        <stp>XS2584378025 Corp</stp>
        <stp>RTG_FITCH</stp>
        <stp>[1.Weekly Download.xlsm]Coded!R63C10</stp>
        <tr r="J63" s="14"/>
      </tp>
      <tp t="s">
        <v>BBB-</v>
        <stp/>
        <stp>##V3_BDPV12</stp>
        <stp>XS2671493562 Corp</stp>
        <stp>RTG_FITCH</stp>
        <stp>[1.Weekly Download.xlsm]Coded!R12C10</stp>
        <tr r="J12" s="14"/>
        <tr r="J12" s="14"/>
      </tp>
      <tp t="s">
        <v>Jiangsu Pingling Construction Investment Group Co Ltd</v>
        <stp/>
        <stp>##V3_BDPV12</stp>
        <stp>HK0000954286 Corp</stp>
        <stp>GUARANTOR_NAME</stp>
        <stp>[1.Weekly Download.xlsm]Coded!R5C44</stp>
        <tr r="AR5" s="14"/>
        <tr r="AR5" s="14"/>
      </tp>
      <tp t="s">
        <v>XIAOMI CORP</v>
        <stp/>
        <stp>##V3_BDPV12</stp>
        <stp>USY77108AD33 Corp</stp>
        <stp>GUARANTOR</stp>
        <stp>[1.Weekly Download.xlsm]Coded!R183C5</stp>
        <tr r="E183" s="14"/>
        <tr r="E183" s="14"/>
      </tp>
      <tp t="s">
        <v>1864657D HK</v>
        <stp/>
        <stp>##V3_BDPV12</stp>
        <stp>XS2294198549 Corp</stp>
        <stp>ISSUER_EQUITY_TICKER</stp>
        <stp>[1.Weekly Download.xlsm]Coded!R244C37</stp>
        <tr r="AK244" s="14"/>
        <tr r="AK244" s="14"/>
      </tp>
      <tp t="s">
        <v>1864657D HK</v>
        <stp/>
        <stp>##V3_BDPV12</stp>
        <stp>XS2294198549 Corp</stp>
        <stp>ISSUER_EQUITY_TICKER</stp>
        <stp>[1.Weekly Download.xlsm]Coded!R244C35</stp>
        <tr r="AI244" s="14"/>
      </tp>
      <tp t="s">
        <v>#N/A N/A</v>
        <stp/>
        <stp>##V3_BDPV12</stp>
        <stp>HKBZ HK Equity</stp>
        <stp>RTG_MDY_ISSUER</stp>
        <stp>[1.Weekly Download.xlsm]Coded!R175C59</stp>
        <tr r="BG175" s="14"/>
      </tp>
      <tp t="s">
        <v>#N/A N/A</v>
        <stp/>
        <stp>##V3_BDPV12</stp>
        <stp>HKBZ HK Equity</stp>
        <stp>RTG_MDY_ISSUER</stp>
        <stp>[1.Weekly Download.xlsm]Coded!R105C59</stp>
        <tr r="BG105" s="14"/>
      </tp>
      <tp t="s">
        <v>1233 HK</v>
        <stp/>
        <stp>##V3_BDPV12</stp>
        <stp>XS2348280962 Corp</stp>
        <stp>ISSUER_EQUITY_TICKER</stp>
        <stp>[1.Weekly Download.xlsm]Coded!R206C35</stp>
        <tr r="AI206" s="14"/>
        <tr r="AI206" s="14"/>
      </tp>
      <tp t="s">
        <v>1233 HK</v>
        <stp/>
        <stp>##V3_BDPV12</stp>
        <stp>XS2348280962 Corp</stp>
        <stp>ISSUER_EQUITY_TICKER</stp>
        <stp>[1.Weekly Download.xlsm]Coded!R206C37</stp>
        <tr r="AK206" s="14"/>
        <tr r="AK206" s="14"/>
      </tp>
      <tp t="s">
        <v>#N/A N/A</v>
        <stp/>
        <stp>##V3_BDPV12</stp>
        <stp>XS2487328499 Corp</stp>
        <stp>FIXED_REOFFER_SPRD_TO_GOVT_BENCH</stp>
        <stp>[1.Weekly Download.xlsm]Coded!R93C27</stp>
        <tr r="AA93" s="14"/>
      </tp>
      <tp t="s">
        <v>1667690D KY</v>
        <stp/>
        <stp>##V3_BDPV12</stp>
        <stp>XS2320779130 Corp</stp>
        <stp>ISSUER_EQUITY_TICKER</stp>
        <stp>[1.Weekly Download.xlsm]Coded!R235C37</stp>
        <tr r="AK235" s="14"/>
        <tr r="AK235" s="14"/>
      </tp>
      <tp t="s">
        <v>1667690D KY</v>
        <stp/>
        <stp>##V3_BDPV12</stp>
        <stp>XS2320779130 Corp</stp>
        <stp>ISSUER_EQUITY_TICKER</stp>
        <stp>[1.Weekly Download.xlsm]Coded!R235C35</stp>
        <tr r="AI235" s="14"/>
      </tp>
      <tp t="s">
        <v>#N/A N/A</v>
        <stp/>
        <stp>##V3_BDPV12</stp>
        <stp>XS2451515279 Corp</stp>
        <stp>FIXED_REOFFER_SPRD_TO_GOVT_BENCH</stp>
        <stp>[1.Weekly Download.xlsm]Coded!R98C27</stp>
        <tr r="AA98" s="14"/>
      </tp>
      <tp t="s">
        <v>1801292D CH</v>
        <stp/>
        <stp>##V3_BDPV12</stp>
        <stp>XS2344386540 Corp</stp>
        <stp>ISSUER_EQUITY_TICKER</stp>
        <stp>[1.Weekly Download.xlsm]Coded!R211C37</stp>
        <tr r="AK211" s="14"/>
        <tr r="AK211" s="14"/>
      </tp>
      <tp t="s">
        <v>2019 HK</v>
        <stp/>
        <stp>##V3_BDPV12</stp>
        <stp>XS2262084374 Corp</stp>
        <stp>ISSUER_EQUITY_TICKER</stp>
        <stp>[1.Weekly Download.xlsm]Coded!R260C35</stp>
        <tr r="AI260" s="14"/>
        <tr r="AI260" s="14"/>
      </tp>
      <tp t="s">
        <v>2772 HK</v>
        <stp/>
        <stp>##V3_BDPV12</stp>
        <stp>XS2341214059 Corp</stp>
        <stp>ISSUER_EQUITY_TICKER</stp>
        <stp>[1.Weekly Download.xlsm]Coded!R221C35</stp>
        <tr r="AI221" s="14"/>
        <tr r="AI221" s="14"/>
      </tp>
      <tp t="s">
        <v>1801292D CH</v>
        <stp/>
        <stp>##V3_BDPV12</stp>
        <stp>XS2344386540 Corp</stp>
        <stp>ISSUER_EQUITY_TICKER</stp>
        <stp>[1.Weekly Download.xlsm]Coded!R211C35</stp>
        <tr r="AI211" s="14"/>
      </tp>
      <tp t="s">
        <v>2019 HK</v>
        <stp/>
        <stp>##V3_BDPV12</stp>
        <stp>XS2262084374 Corp</stp>
        <stp>ISSUER_EQUITY_TICKER</stp>
        <stp>[1.Weekly Download.xlsm]Coded!R260C37</stp>
        <tr r="AK260" s="14"/>
        <tr r="AK260" s="14"/>
      </tp>
      <tp t="s">
        <v>2772 HK</v>
        <stp/>
        <stp>##V3_BDPV12</stp>
        <stp>XS2341214059 Corp</stp>
        <stp>ISSUER_EQUITY_TICKER</stp>
        <stp>[1.Weekly Download.xlsm]Coded!R221C37</stp>
        <tr r="AK221" s="14"/>
        <tr r="AK221" s="14"/>
      </tp>
      <tp t="s">
        <v>1912136D CH</v>
        <stp/>
        <stp>##V3_BDPV12</stp>
        <stp>XS2347623626 Corp</stp>
        <stp>ISSUER_EQUITY_TICKER</stp>
        <stp>[1.Weekly Download.xlsm]Coded!R166C35</stp>
        <tr r="AI166" s="14"/>
      </tp>
      <tp t="s">
        <v>#N/A N/A</v>
        <stp/>
        <stp>##V3_BDPV12</stp>
        <stp>XS2487638764 Corp</stp>
        <stp>FIXED_REOFFER_SPRD_TO_GOVT_BENCH</stp>
        <stp>[1.Weekly Download.xlsm]Coded!R96C27</stp>
        <tr r="AA96" s="14"/>
      </tp>
      <tp t="s">
        <v>1912136D CH</v>
        <stp/>
        <stp>##V3_BDPV12</stp>
        <stp>XS2347623626 Corp</stp>
        <stp>ISSUER_EQUITY_TICKER</stp>
        <stp>[1.Weekly Download.xlsm]Coded!R166C37</stp>
        <tr r="AK166" s="14"/>
        <tr r="AK166" s="14"/>
      </tp>
      <tp t="s">
        <v>3383 HK</v>
        <stp/>
        <stp>##V3_BDPV12</stp>
        <stp>XS2382274376 Corp</stp>
        <stp>ISSUER_EQUITY_TICKER</stp>
        <stp>[1.Weekly Download.xlsm]Coded!R157C37</stp>
        <tr r="AK157" s="14"/>
        <tr r="AK157" s="14"/>
      </tp>
      <tp t="s">
        <v>3383 HK</v>
        <stp/>
        <stp>##V3_BDPV12</stp>
        <stp>XS2382274376 Corp</stp>
        <stp>ISSUER_EQUITY_TICKER</stp>
        <stp>[1.Weekly Download.xlsm]Coded!R157C35</stp>
        <tr r="AI157" s="14"/>
        <tr r="AI157" s="14"/>
      </tp>
      <tp t="s">
        <v>1484684D CH</v>
        <stp/>
        <stp>##V3_BDPV12</stp>
        <stp>XS2423517205 Corp</stp>
        <stp>ISSUER_EQUITY_TICKER</stp>
        <stp>[1.Weekly Download.xlsm]Coded!R124C37</stp>
        <tr r="AK124" s="14"/>
        <tr r="AK124" s="14"/>
      </tp>
      <tp t="s">
        <v>1484684D CH</v>
        <stp/>
        <stp>##V3_BDPV12</stp>
        <stp>XS2423517205 Corp</stp>
        <stp>ISSUER_EQUITY_TICKER</stp>
        <stp>[1.Weekly Download.xlsm]Coded!R124C35</stp>
        <tr r="AI124" s="14"/>
      </tp>
      <tp t="s">
        <v>1887888D HK</v>
        <stp/>
        <stp>##V3_BDPV12</stp>
        <stp>XS2340539142 Corp</stp>
        <stp>ISSUER_EQUITY_TICKER</stp>
        <stp>[1.Weekly Download.xlsm]Coded!R214C37</stp>
        <tr r="AK214" s="14"/>
        <tr r="AK214" s="14"/>
      </tp>
      <tp t="s">
        <v>1887888D HK</v>
        <stp/>
        <stp>##V3_BDPV12</stp>
        <stp>XS2340539142 Corp</stp>
        <stp>ISSUER_EQUITY_TICKER</stp>
        <stp>[1.Weekly Download.xlsm]Coded!R214C35</stp>
        <tr r="AI214" s="14"/>
      </tp>
      <tp t="s">
        <v>812 HK</v>
        <stp/>
        <stp>##V3_BDPV12</stp>
        <stp>XS2289193810 Corp</stp>
        <stp>ISSUER_EQUITY_TICKER</stp>
        <stp>[1.Weekly Download.xlsm]Coded!R245C37</stp>
        <tr r="AK245" s="14"/>
        <tr r="AK245" s="14"/>
      </tp>
      <tp t="s">
        <v>812 HK</v>
        <stp/>
        <stp>##V3_BDPV12</stp>
        <stp>XS2289193810 Corp</stp>
        <stp>ISSUER_EQUITY_TICKER</stp>
        <stp>[1.Weekly Download.xlsm]Coded!R245C35</stp>
        <tr r="AI245" s="14"/>
        <tr r="AI245" s="14"/>
      </tp>
      <tp t="s">
        <v>0795624D CH</v>
        <stp/>
        <stp>##V3_BDPV12</stp>
        <stp>XS2406547765 Corp</stp>
        <stp>ISSUER_EQUITY_TICKER</stp>
        <stp>[1.Weekly Download.xlsm]Coded!R117C35</stp>
        <tr r="AI117" s="14"/>
      </tp>
      <tp t="s">
        <v>0795624D CH</v>
        <stp/>
        <stp>##V3_BDPV12</stp>
        <stp>XS2406547765 Corp</stp>
        <stp>ISSUER_EQUITY_TICKER</stp>
        <stp>[1.Weekly Download.xlsm]Coded!R117C37</stp>
        <tr r="AK117" s="14"/>
        <tr r="AK117" s="14"/>
      </tp>
      <tp>
        <v>57</v>
        <stp/>
        <stp>##V3_BDPV12</stp>
        <stp>XS2584378025 Corp</stp>
        <stp>FIXED_REOFFER_SPRD_TO_GOVT_BENCH</stp>
        <stp>[1.Weekly Download.xlsm]Coded!R63C27</stp>
        <tr r="AA63" s="14"/>
        <tr r="AA63" s="14"/>
      </tp>
      <tp t="s">
        <v>1840456D VI</v>
        <stp/>
        <stp>##V3_BDPV12</stp>
        <stp>XS2381154009 Corp</stp>
        <stp>ISSUER_EQUITY_TICKER</stp>
        <stp>[1.Weekly Download.xlsm]Coded!R142C37</stp>
        <tr r="AK142" s="14"/>
        <tr r="AK142" s="14"/>
      </tp>
      <tp t="s">
        <v>1840456D VI</v>
        <stp/>
        <stp>##V3_BDPV12</stp>
        <stp>XS2381154009 Corp</stp>
        <stp>ISSUER_EQUITY_TICKER</stp>
        <stp>[1.Weekly Download.xlsm]Coded!R142C35</stp>
        <tr r="AI142" s="14"/>
      </tp>
      <tp t="s">
        <v>9993 HK</v>
        <stp/>
        <stp>##V3_BDPV12</stp>
        <stp>XS2384610577 Corp</stp>
        <stp>ISSUER_EQUITY_TICKER</stp>
        <stp>[1.Weekly Download.xlsm]Coded!R149C35</stp>
        <tr r="AI149" s="14"/>
        <tr r="AI149" s="14"/>
      </tp>
      <tp t="s">
        <v>#N/A N/A</v>
        <stp/>
        <stp>##V3_BDPV12</stp>
        <stp>XS2661086483 Corp</stp>
        <stp>FIXED_REOFFER_SPRD_TO_GOVT_BENCH</stp>
        <stp>[1.Weekly Download.xlsm]Coded!R15C27</stp>
        <tr r="AA15" s="14"/>
      </tp>
      <tp t="s">
        <v>9993 HK</v>
        <stp/>
        <stp>##V3_BDPV12</stp>
        <stp>XS2384610577 Corp</stp>
        <stp>ISSUER_EQUITY_TICKER</stp>
        <stp>[1.Weekly Download.xlsm]Coded!R149C37</stp>
        <tr r="AK149" s="14"/>
        <tr r="AK149" s="14"/>
      </tp>
      <tp>
        <v>55</v>
        <stp/>
        <stp>##V3_BDPV12</stp>
        <stp>XS2623522930 Corp</stp>
        <stp>FIXED_REOFFER_SPRD_TO_GOVT_BENCH</stp>
        <stp>[1.Weekly Download.xlsm]Coded!R38C27</stp>
        <tr r="AA38" s="14"/>
        <tr r="AA38" s="14"/>
      </tp>
      <tp t="s">
        <v>1565985D CH</v>
        <stp/>
        <stp>##V3_BDPV12</stp>
        <stp>XS2085545494 Corp</stp>
        <stp>ISSUER_EQUITY_TICKER</stp>
        <stp>[1.Weekly Download.xlsm]Coded!R308C35</stp>
        <tr r="AI308" s="14"/>
      </tp>
      <tp t="s">
        <v>1565985D CH</v>
        <stp/>
        <stp>##V3_BDPV12</stp>
        <stp>XS2085545494 Corp</stp>
        <stp>ISSUER_EQUITY_TICKER</stp>
        <stp>[1.Weekly Download.xlsm]Coded!R308C37</stp>
        <tr r="AK308" s="14"/>
        <tr r="AK308" s="14"/>
      </tp>
      <tp t="s">
        <v>1910845D CH</v>
        <stp/>
        <stp>##V3_BDPV12</stp>
        <stp>XS2371895074 Corp</stp>
        <stp>ISSUER_EQUITY_TICKER</stp>
        <stp>[1.Weekly Download.xlsm]Coded!R168C35</stp>
        <tr r="AI168" s="14"/>
      </tp>
      <tp t="s">
        <v>1435282D HK</v>
        <stp/>
        <stp>##V3_BDPV12</stp>
        <stp>XS2344842575 Corp</stp>
        <stp>ISSUER_EQUITY_TICKER</stp>
        <stp>[1.Weekly Download.xlsm]Coded!R195C37</stp>
        <tr r="AK195" s="14"/>
        <tr r="AK195" s="14"/>
      </tp>
      <tp t="s">
        <v>1910845D CH</v>
        <stp/>
        <stp>##V3_BDPV12</stp>
        <stp>XS2371895074 Corp</stp>
        <stp>ISSUER_EQUITY_TICKER</stp>
        <stp>[1.Weekly Download.xlsm]Coded!R168C37</stp>
        <tr r="AK168" s="14"/>
        <tr r="AK168" s="14"/>
      </tp>
      <tp t="s">
        <v>1435282D HK</v>
        <stp/>
        <stp>##V3_BDPV12</stp>
        <stp>XS2344842575 Corp</stp>
        <stp>ISSUER_EQUITY_TICKER</stp>
        <stp>[1.Weekly Download.xlsm]Coded!R195C35</stp>
        <tr r="AI195" s="14"/>
      </tp>
      <tp t="s">
        <v>#N/A Field Not Applicable</v>
        <stp/>
        <stp>##V3_BDPV12</stp>
        <stp>XS2461766805 Corp</stp>
        <stp>GUARANTOR_EQY_TICKER</stp>
        <stp>[1.Weekly Download.xlsm]Coded!R105C18</stp>
        <tr r="R105" s="14"/>
        <tr r="R105" s="14"/>
        <tr r="R105" s="14"/>
      </tp>
      <tp t="s">
        <v>1468836D CH</v>
        <stp/>
        <stp>##V3_BDPV12</stp>
        <stp>XS2379486884 Corp</stp>
        <stp>ISSUER_EQUITY_TICKER</stp>
        <stp>[1.Weekly Download.xlsm]Coded!R160C35</stp>
        <tr r="AI160" s="14"/>
      </tp>
      <tp t="s">
        <v>1468836D CH</v>
        <stp/>
        <stp>##V3_BDPV12</stp>
        <stp>XS2379486884 Corp</stp>
        <stp>ISSUER_EQUITY_TICKER</stp>
        <stp>[1.Weekly Download.xlsm]Coded!R160C37</stp>
        <tr r="AK160" s="14"/>
        <tr r="AK160" s="14"/>
      </tp>
      <tp t="s">
        <v>1910845D CH</v>
        <stp/>
        <stp>##V3_BDPV12</stp>
        <stp>XS2379456895 Corp</stp>
        <stp>ISSUER_EQUITY_TICKER</stp>
        <stp>[1.Weekly Download.xlsm]Coded!R158C37</stp>
        <tr r="AK158" s="14"/>
        <tr r="AK158" s="14"/>
      </tp>
      <tp t="s">
        <v>1910845D CH</v>
        <stp/>
        <stp>##V3_BDPV12</stp>
        <stp>XS2379456895 Corp</stp>
        <stp>ISSUER_EQUITY_TICKER</stp>
        <stp>[1.Weekly Download.xlsm]Coded!R158C35</stp>
        <tr r="AI158" s="14"/>
      </tp>
      <tp t="s">
        <v>CCBZ HK</v>
        <stp/>
        <stp>##V3_BDPV12</stp>
        <stp>XS2388909181 Corp</stp>
        <stp>GUARANTOR_EQY_TICKER</stp>
        <stp>[1.Weekly Download.xlsm]Coded!R144C18</stp>
        <tr r="R144" s="14"/>
        <tr r="R144" s="14"/>
        <tr r="R144" s="14"/>
        <tr r="R144" s="14"/>
      </tp>
      <tp t="s">
        <v>HFIGCZ CH</v>
        <stp/>
        <stp>##V3_BDPV12</stp>
        <stp>XS2189769057 Corp</stp>
        <stp>GUARANTOR_EQY_TICKER</stp>
        <stp>[1.Weekly Download.xlsm]Coded!R296C18</stp>
        <tr r="R296" s="14"/>
        <tr r="R296" s="14"/>
        <tr r="R296" s="14"/>
        <tr r="R296" s="14"/>
      </tp>
      <tp t="s">
        <v>1537717D CH</v>
        <stp/>
        <stp>##V3_BDPV12</stp>
        <stp>XS2298176988 Corp</stp>
        <stp>ISSUER_EQUITY_TICKER</stp>
        <stp>[1.Weekly Download.xlsm]Coded!R238C37</stp>
        <tr r="AK238" s="14"/>
        <tr r="AK238" s="14"/>
      </tp>
      <tp t="s">
        <v>1537717D CH</v>
        <stp/>
        <stp>##V3_BDPV12</stp>
        <stp>XS2298176988 Corp</stp>
        <stp>ISSUER_EQUITY_TICKER</stp>
        <stp>[1.Weekly Download.xlsm]Coded!R238C35</stp>
        <tr r="AI238" s="14"/>
      </tp>
      <tp t="s">
        <v>1827742D VI</v>
        <stp/>
        <stp>##V3_BDPV12</stp>
        <stp>XS2094050593 Corp</stp>
        <stp>ISSUER_EQUITY_TICKER</stp>
        <stp>[1.Weekly Download.xlsm]Coded!R278C35</stp>
        <tr r="AI278" s="14"/>
      </tp>
      <tp t="s">
        <v>1827742D VI</v>
        <stp/>
        <stp>##V3_BDPV12</stp>
        <stp>XS2094050593 Corp</stp>
        <stp>ISSUER_EQUITY_TICKER</stp>
        <stp>[1.Weekly Download.xlsm]Coded!R278C37</stp>
        <tr r="AK278" s="14"/>
        <tr r="AK278" s="14"/>
      </tp>
      <tp t="s">
        <v>1618335D HK</v>
        <stp/>
        <stp>##V3_BDPV12</stp>
        <stp>XS2295983410 Corp</stp>
        <stp>ISSUER_EQUITY_TICKER</stp>
        <stp>[1.Weekly Download.xlsm]Coded!R248C37</stp>
        <tr r="AK248" s="14"/>
        <tr r="AK248" s="14"/>
      </tp>
      <tp t="s">
        <v>1618335D HK</v>
        <stp/>
        <stp>##V3_BDPV12</stp>
        <stp>XS2295983410 Corp</stp>
        <stp>ISSUER_EQUITY_TICKER</stp>
        <stp>[1.Weekly Download.xlsm]Coded!R248C35</stp>
        <tr r="AI248" s="14"/>
      </tp>
      <tp t="s">
        <v>#N/A N/A</v>
        <stp/>
        <stp>##V3_BDPV12</stp>
        <stp>XS2668376747 Corp</stp>
        <stp>FIXED_REOFFER_SPRD_TO_GOVT_BENCH</stp>
        <stp>[1.Weekly Download.xlsm]Coded!R16C27</stp>
        <tr r="AA16" s="14"/>
      </tp>
      <tp t="s">
        <v>1645047D CH</v>
        <stp/>
        <stp>##V3_BDPV12</stp>
        <stp>XS2271104817 Corp</stp>
        <stp>GUARANTOR_EQY_TICKER</stp>
        <stp>[1.Weekly Download.xlsm]Coded!R264C18</stp>
        <tr r="R264" s="14"/>
        <tr r="R264" s="14"/>
        <tr r="R264" s="14"/>
        <tr r="R264" s="14"/>
      </tp>
      <tp t="s">
        <v>412 HK</v>
        <stp/>
        <stp>##V3_BDPV12</stp>
        <stp>XS2339960093 Corp</stp>
        <stp>GUARANTOR_EQY_TICKER</stp>
        <stp>[1.Weekly Download.xlsm]Coded!R212C18</stp>
        <tr r="R212" s="14"/>
        <tr r="R212" s="14"/>
        <tr r="R212" s="14"/>
        <tr r="R212" s="14"/>
      </tp>
      <tp t="s">
        <v>754 HK</v>
        <stp/>
        <stp>##V3_BDPV12</stp>
        <stp>XS2353028298 Corp</stp>
        <stp>ISSUER_EQUITY_TICKER</stp>
        <stp>[1.Weekly Download.xlsm]Coded!R176C37</stp>
        <tr r="AK176" s="14"/>
        <tr r="AK176" s="14"/>
      </tp>
      <tp t="s">
        <v>754 HK</v>
        <stp/>
        <stp>##V3_BDPV12</stp>
        <stp>XS2353028298 Corp</stp>
        <stp>ISSUER_EQUITY_TICKER</stp>
        <stp>[1.Weekly Download.xlsm]Coded!R176C35</stp>
        <tr r="AI176" s="14"/>
        <tr r="AI176" s="14"/>
      </tp>
      <tp t="s">
        <v>A</v>
        <stp/>
        <stp>##V3_BDPV12</stp>
        <stp>1288 HK Equity</stp>
        <stp>RTG_SP_LT_LC_ISSUER_CREDIT</stp>
        <stp>[1.Weekly Download.xlsm]Coded!R8C61</stp>
        <tr r="BI8" s="14"/>
        <tr r="BI8" s="14"/>
      </tp>
      <tp t="s">
        <v>BLUEZ HK</v>
        <stp/>
        <stp>##V3_BDPV12</stp>
        <stp>XS2284243586 Corp</stp>
        <stp>ISSUER_EQUITY_TICKER</stp>
        <stp>[1.Weekly Download.xlsm]Coded!R246C35</stp>
        <tr r="AI246" s="14"/>
      </tp>
      <tp t="s">
        <v>BLUEZ HK</v>
        <stp/>
        <stp>##V3_BDPV12</stp>
        <stp>XS2284243586 Corp</stp>
        <stp>ISSUER_EQUITY_TICKER</stp>
        <stp>[1.Weekly Download.xlsm]Coded!R246C37</stp>
        <tr r="AK246" s="14"/>
        <tr r="AK246" s="14"/>
      </tp>
      <tp t="s">
        <v>754 HK</v>
        <stp/>
        <stp>##V3_BDPV12</stp>
        <stp>XS2353028298 Corp</stp>
        <stp>ISSUER_EQUITY_TICKER</stp>
        <stp>[1.Weekly Download.xlsm]Coded!R193C35</stp>
        <tr r="AI193" s="14"/>
        <tr r="AI193" s="14"/>
      </tp>
      <tp t="s">
        <v>754 HK</v>
        <stp/>
        <stp>##V3_BDPV12</stp>
        <stp>XS2353028298 Corp</stp>
        <stp>ISSUER_EQUITY_TICKER</stp>
        <stp>[1.Weekly Download.xlsm]Coded!R193C37</stp>
        <tr r="AK193" s="14"/>
        <tr r="AK193" s="14"/>
      </tp>
      <tp t="s">
        <v>#N/A N/A</v>
        <stp/>
        <stp>##V3_BDPV12</stp>
        <stp>0958842D CH Equity</stp>
        <stp>RTG_SP_LT_LC_ISSUER_CREDIT</stp>
        <stp>[1.Weekly Download.xlsm]Coded!R305C61</stp>
        <tr r="BI305" s="14"/>
      </tp>
      <tp t="s">
        <v>#N/A N/A</v>
        <stp/>
        <stp>##V3_BDPV12</stp>
        <stp>1614947D CH Equity</stp>
        <stp>RTG_SP_LT_FC_ISSUER_CREDIT</stp>
        <stp>[1.Weekly Download.xlsm]Coded!R255C23</stp>
        <tr r="W255" s="14"/>
        <tr r="W255" s="14"/>
      </tp>
      <tp t="s">
        <v>BBB+</v>
        <stp/>
        <stp>##V3_BDPV12</stp>
        <stp>0793820D CH Equity</stp>
        <stp>RTG_SP_LT_LC_ISSUER_CREDIT</stp>
        <stp>[1.Weekly Download.xlsm]Coded!R270C61</stp>
        <tr r="BI270" s="14"/>
        <tr r="BI270" s="14"/>
      </tp>
      <tp t="s">
        <v>BBB+</v>
        <stp/>
        <stp>##V3_BDPV12</stp>
        <stp>0793820D CH Equity</stp>
        <stp>RTG_SP_LT_LC_ISSUER_CREDIT</stp>
        <stp>[1.Weekly Download.xlsm]Coded!R197C61</stp>
        <tr r="BI197" s="14"/>
        <tr r="BI197" s="14"/>
      </tp>
      <tp t="s">
        <v>BBB+</v>
        <stp/>
        <stp>##V3_BDPV12</stp>
        <stp>0793820D CH Equity</stp>
        <stp>RTG_SP_LT_LC_ISSUER_CREDIT</stp>
        <stp>[1.Weekly Download.xlsm]Coded!R109C61</stp>
        <tr r="BI109" s="14"/>
        <tr r="BI109" s="14"/>
      </tp>
      <tp t="s">
        <v>A3</v>
        <stp/>
        <stp>##V3_BDPV12</stp>
        <stp>XS2587421681 Corp</stp>
        <stp>RTG_MDY_FOREIGN_LT_BANK_DEPOSITS</stp>
        <stp>[1.Weekly Download.xlsm]Coded!R60C12</stp>
        <tr r="L60" s="14"/>
        <tr r="L60" s="14"/>
      </tp>
      <tp t="s">
        <v>#N/A N/A</v>
        <stp/>
        <stp>##V3_BDPV12</stp>
        <stp>0958842D CH Equity</stp>
        <stp>RTG_SP_LT_FC_ISSUER_CREDIT</stp>
        <stp>[1.Weekly Download.xlsm]Coded!R305C23</stp>
        <tr r="W305" s="14"/>
        <tr r="W305" s="14"/>
      </tp>
      <tp t="s">
        <v>#N/A Field Not Applicable</v>
        <stp/>
        <stp>##V3_BDPV12</stp>
        <stp>HK0000954104 Corp</stp>
        <stp>NXT_CALL_DT</stp>
        <stp>[1.Weekly Download.xlsm]Coded!R7C50</stp>
        <tr r="AX7" s="14"/>
      </tp>
      <tp t="s">
        <v>#N/A N/A</v>
        <stp/>
        <stp>##V3_BDPV12</stp>
        <stp>1052396D HK Equity</stp>
        <stp>RTG_MDY_FOREIGN_LT_BANK_DEPOSITS</stp>
        <stp>[1.Weekly Download.xlsm]Coded!R169C20</stp>
        <tr r="T169" s="14"/>
        <tr r="T169" s="14"/>
      </tp>
      <tp t="s">
        <v>#N/A N/A</v>
        <stp/>
        <stp>##V3_BDPV12</stp>
        <stp>0967746D CH Equity</stp>
        <stp>RTG_MDY_FOREIGN_LT_BANK_DEPOSITS</stp>
        <stp>[1.Weekly Download.xlsm]Coded!R142C60</stp>
        <tr r="BH142" s="14"/>
      </tp>
      <tp t="s">
        <v>NR</v>
        <stp/>
        <stp>##V3_BDPV12</stp>
        <stp>11031011 CompanyID</stp>
        <stp>RTG_SP_LT_LC_ISSUER_CREDIT</stp>
        <stp>[1.Weekly Download.xlsm]Coded!R140C41</stp>
        <tr r="AO140" s="14"/>
        <tr r="AO140" s="14"/>
        <tr r="AO140" s="14"/>
      </tp>
      <tp t="s">
        <v>#N/A N/A</v>
        <stp/>
        <stp>##V3_BDPV12</stp>
        <stp>XS2690707497 Corp</stp>
        <stp>SPREAD_TO_TSY_ISSUE</stp>
        <stp>[1.Weekly Download.xlsm]Coded!R8C26</stp>
        <tr r="Z8" s="14"/>
      </tp>
      <tp t="s">
        <v>VG</v>
        <stp/>
        <stp>##V3_BDPV12</stp>
        <stp>XS2618570068 Corp</stp>
        <stp>CNTRY_ISSUE_ISO</stp>
        <stp>[1.Weekly Download.xlsm]Coded!R24C34</stp>
        <tr r="AH24" s="14"/>
        <tr r="AH24" s="14"/>
      </tp>
      <tp t="s">
        <v>VG</v>
        <stp/>
        <stp>##V3_BDPV12</stp>
        <stp>XS2618570068 Corp</stp>
        <stp>CNTRY_ISSUE_ISO</stp>
        <stp>[1.Weekly Download.xlsm]Coded!R36C34</stp>
        <tr r="AH36" s="14"/>
        <tr r="AH36" s="14"/>
      </tp>
      <tp>
        <v>100</v>
        <stp/>
        <stp>##V3_BDPV12</stp>
        <stp>HK0000898319 Corp</stp>
        <stp>ISSUE_PX</stp>
        <stp>[1.Weekly Download.xlsm]Coded!R70C54</stp>
        <tr r="BB70" s="14"/>
        <tr r="BB70" s="14"/>
      </tp>
      <tp t="s">
        <v>CN</v>
        <stp/>
        <stp>##V3_BDPV12</stp>
        <stp>XS2673392796 Corp</stp>
        <stp>CNTRY_ISSUE_ISO</stp>
        <stp>[1.Weekly Download.xlsm]Coded!R14C34</stp>
        <tr r="AH14" s="14"/>
        <tr r="AH14" s="14"/>
      </tp>
      <tp t="s">
        <v>NR</v>
        <stp/>
        <stp>##V3_BDPV12</stp>
        <stp>XS2179326371 Corp</stp>
        <stp>RTG_FITCH</stp>
        <stp>[1.Weekly Download.xlsm]Coded!R303C10</stp>
        <tr r="J303" s="14"/>
        <tr r="J303" s="14"/>
      </tp>
      <tp t="s">
        <v>#N/A N/A</v>
        <stp/>
        <stp>##V3_BDPV12</stp>
        <stp>XS2206237260 Corp</stp>
        <stp>RTG_FITCH</stp>
        <stp>[1.Weekly Download.xlsm]Coded!R293C10</stp>
        <tr r="J293" s="14"/>
      </tp>
      <tp t="s">
        <v>#N/A N/A</v>
        <stp/>
        <stp>##V3_BDPV12</stp>
        <stp>US88032XBA19 Corp</stp>
        <stp>RTG_MDY_FOREIGN_LT_BANK_DEPOSITS</stp>
        <stp>[1.Weekly Download.xlsm]Coded!R230C12</stp>
        <tr r="L230" s="14"/>
      </tp>
      <tp t="s">
        <v>WD</v>
        <stp/>
        <stp>##V3_BDPV12</stp>
        <stp>XS2385392779 Corp</stp>
        <stp>RTG_FITCH</stp>
        <stp>[1.Weekly Download.xlsm]Coded!R150C10</stp>
        <tr r="J150" s="14"/>
        <tr r="J150" s="14"/>
      </tp>
      <tp t="s">
        <v>#N/A N/A</v>
        <stp/>
        <stp>##V3_BDPV12</stp>
        <stp>XS2334068645 Corp</stp>
        <stp>RTG_FITCH</stp>
        <stp>[1.Weekly Download.xlsm]Coded!R224C10</stp>
        <tr r="J224" s="14"/>
      </tp>
      <tp t="s">
        <v>WD</v>
        <stp/>
        <stp>##V3_BDPV12</stp>
        <stp>XS2277613423 Corp</stp>
        <stp>RTG_FITCH</stp>
        <stp>[1.Weekly Download.xlsm]Coded!R253C10</stp>
        <tr r="J253" s="14"/>
        <tr r="J253" s="14"/>
      </tp>
      <tp t="s">
        <v>#N/A N/A</v>
        <stp/>
        <stp>##V3_BDPV12</stp>
        <stp>XS2379598175 Corp</stp>
        <stp>RTG_FITCH_LT_ISSUER_DEFAULT</stp>
        <stp>[1.Weekly Download.xlsm]Coded!R154C16</stp>
        <tr r="P154" s="14"/>
      </tp>
      <tp t="s">
        <v>29/7/2026</v>
        <stp/>
        <stp>##V3_BDPV12</stp>
        <stp>XS2368569252 Corp</stp>
        <stp>NXT_CALL_DT</stp>
        <stp>[1.Weekly Download.xlsm]Coded!R175C50</stp>
        <tr r="AX175" s="14"/>
        <tr r="AX175" s="14"/>
        <tr r="AX175" s="14"/>
      </tp>
      <tp t="s">
        <v>NR</v>
        <stp/>
        <stp>##V3_BDPV12</stp>
        <stp>XS2176772031 Corp</stp>
        <stp>RTG_FITCH</stp>
        <stp>[1.Weekly Download.xlsm]Coded!R299C10</stp>
        <tr r="J299" s="14"/>
        <tr r="J299" s="14"/>
      </tp>
      <tp t="s">
        <v>#N/A N/A</v>
        <stp/>
        <stp>##V3_BDPV12</stp>
        <stp>XS2471295969 Corp</stp>
        <stp>RTG_FITCH</stp>
        <stp>[1.Weekly Download.xlsm]Coded!R102C10</stp>
        <tr r="J102" s="14"/>
      </tp>
      <tp t="s">
        <v>#N/A N/A</v>
        <stp/>
        <stp>##V3_BDPV12</stp>
        <stp>XS2199572111 Corp</stp>
        <stp>RTG_FITCH</stp>
        <stp>[1.Weekly Download.xlsm]Coded!R297C10</stp>
        <tr r="J297" s="14"/>
      </tp>
      <tp t="s">
        <v>WD</v>
        <stp/>
        <stp>##V3_BDPV12</stp>
        <stp>XS2347769833 Corp</stp>
        <stp>RTG_FITCH</stp>
        <stp>[1.Weekly Download.xlsm]Coded!R204C10</stp>
        <tr r="J204" s="14"/>
        <tr r="J204" s="14"/>
      </tp>
      <tp t="s">
        <v>#N/A N/A</v>
        <stp/>
        <stp>##V3_BDPV12</stp>
        <stp>HK0000732815 Corp</stp>
        <stp>RTG_FITCH</stp>
        <stp>[1.Weekly Download.xlsm]Coded!R200C10</stp>
        <tr r="J200" s="14"/>
      </tp>
      <tp t="s">
        <v>BBB+</v>
        <stp/>
        <stp>##V3_BDPV12</stp>
        <stp>XS2368569252 Corp</stp>
        <stp>RTG_FITCH_LT_ISSUER_DEFAULT</stp>
        <stp>[1.Weekly Download.xlsm]Coded!R175C16</stp>
        <tr r="P175" s="14"/>
        <tr r="P175" s="14"/>
      </tp>
      <tp t="s">
        <v>#N/A Field Not Applicable</v>
        <stp/>
        <stp>##V3_BDPV12</stp>
        <stp>XS2379598175 Corp</stp>
        <stp>NXT_CALL_DT</stp>
        <stp>[1.Weekly Download.xlsm]Coded!R154C50</stp>
        <tr r="AX154" s="14"/>
      </tp>
      <tp t="s">
        <v>BBB-</v>
        <stp/>
        <stp>##V3_BDPV12</stp>
        <stp>XS2320304376 Corp</stp>
        <stp>RTG_FITCH</stp>
        <stp>[1.Weekly Download.xlsm]Coded!R208C10</stp>
        <tr r="J208" s="14"/>
        <tr r="J208" s="14"/>
      </tp>
      <tp t="s">
        <v>BBB+ *-</v>
        <stp/>
        <stp>##V3_BDPV12</stp>
        <stp>XS2407007942 Corp</stp>
        <stp>RTG_FITCH</stp>
        <stp>[1.Weekly Download.xlsm]Coded!R131C10</stp>
        <tr r="J131" s="14"/>
        <tr r="J131" s="14"/>
      </tp>
      <tp t="s">
        <v>NR</v>
        <stp/>
        <stp>##V3_BDPV12</stp>
        <stp>XS2333523814 Corp</stp>
        <stp>RTG_FITCH</stp>
        <stp>[1.Weekly Download.xlsm]Coded!R232C10</stp>
        <tr r="J232" s="14"/>
        <tr r="J232" s="14"/>
      </tp>
      <tp t="s">
        <v>#N/A N/A</v>
        <stp/>
        <stp>##V3_BDPV12</stp>
        <stp>XS2400120650 Corp</stp>
        <stp>RTG_FITCH</stp>
        <stp>[1.Weekly Download.xlsm]Coded!R133C10</stp>
        <tr r="J133" s="14"/>
      </tp>
      <tp t="s">
        <v>A-</v>
        <stp/>
        <stp>##V3_BDPV12</stp>
        <stp>XS2320779130 Corp</stp>
        <stp>RTG_FITCH</stp>
        <stp>[1.Weekly Download.xlsm]Coded!R235C10</stp>
        <tr r="J235" s="14"/>
        <tr r="J235" s="14"/>
      </tp>
      <tp t="s">
        <v>BBB-</v>
        <stp/>
        <stp>##V3_BDPV12</stp>
        <stp>XS2265235965 Corp</stp>
        <stp>RTG_FITCH</stp>
        <stp>[1.Weekly Download.xlsm]Coded!R257C10</stp>
        <tr r="J257" s="14"/>
        <tr r="J257" s="14"/>
      </tp>
      <tp t="s">
        <v>A-</v>
        <stp/>
        <stp>##V3_BDPV12</stp>
        <stp>XS2347623626 Corp</stp>
        <stp>RTG_FITCH</stp>
        <stp>[1.Weekly Download.xlsm]Coded!R166C10</stp>
        <tr r="J166" s="14"/>
        <tr r="J166" s="14"/>
      </tp>
      <tp t="s">
        <v>#N/A N/A</v>
        <stp/>
        <stp>##V3_BDPV12</stp>
        <stp>G2380100 Corp</stp>
        <stp>GUARANTOR</stp>
        <stp>[1.Weekly Download.xlsm]Coded!R48C5</stp>
        <tr r="E48" s="14"/>
      </tp>
      <tp t="s">
        <v>#N/A Field Not Applicable</v>
        <stp/>
        <stp>##V3_BDPV12</stp>
        <stp>XS2377688093 Corp</stp>
        <stp>NXT_CALL_DT</stp>
        <stp>[1.Weekly Download.xlsm]Coded!R141C50</stp>
        <tr r="AX141" s="14"/>
      </tp>
      <tp t="s">
        <v>#N/A N/A</v>
        <stp/>
        <stp>##V3_BDPV12</stp>
        <stp>XS2417388175 Corp</stp>
        <stp>RTG_FITCH</stp>
        <stp>[1.Weekly Download.xlsm]Coded!R128C10</stp>
        <tr r="J128" s="14"/>
      </tp>
      <tp t="s">
        <v>NR</v>
        <stp/>
        <stp>##V3_BDPV12</stp>
        <stp>XS2361280162 Corp</stp>
        <stp>RTG_FITCH</stp>
        <stp>[1.Weekly Download.xlsm]Coded!R179C10</stp>
        <tr r="J179" s="14"/>
        <tr r="J179" s="14"/>
      </tp>
      <tp t="s">
        <v>WD</v>
        <stp/>
        <stp>##V3_BDPV12</stp>
        <stp>XS2348280962 Corp</stp>
        <stp>RTG_FITCH</stp>
        <stp>[1.Weekly Download.xlsm]Coded!R206C10</stp>
        <tr r="J206" s="14"/>
        <tr r="J206" s="14"/>
      </tp>
      <tp t="s">
        <v>#N/A N/A</v>
        <stp/>
        <stp>##V3_BDPV12</stp>
        <stp>XS2262783033 Corp</stp>
        <stp>RTG_FITCH</stp>
        <stp>[1.Weekly Download.xlsm]Coded!R266C10</stp>
        <tr r="J266" s="14"/>
      </tp>
      <tp t="s">
        <v>BBB</v>
        <stp/>
        <stp>##V3_BDPV12</stp>
        <stp>XS2377688093 Corp</stp>
        <stp>RTG_FITCH_LT_ISSUER_DEFAULT</stp>
        <stp>[1.Weekly Download.xlsm]Coded!R141C16</stp>
        <tr r="P141" s="14"/>
        <tr r="P141" s="14"/>
      </tp>
      <tp t="s">
        <v>#N/A Field Not Applicable</v>
        <stp/>
        <stp>##V3_BDPV12</stp>
        <stp>XS2298176988 Corp</stp>
        <stp>NXT_CALL_DT</stp>
        <stp>[1.Weekly Download.xlsm]Coded!R238C50</stp>
        <tr r="AX238" s="14"/>
      </tp>
      <tp t="s">
        <v>#N/A N/A</v>
        <stp/>
        <stp>##V3_BDPV12</stp>
        <stp>XS2347497906 Corp</stp>
        <stp>RTG_FITCH</stp>
        <stp>[1.Weekly Download.xlsm]Coded!R196C10</stp>
        <tr r="J196" s="14"/>
      </tp>
      <tp t="s">
        <v>#N/A N/A</v>
        <stp/>
        <stp>##V3_BDPV12</stp>
        <stp>XS2227193054 Corp</stp>
        <stp>RTG_FITCH</stp>
        <stp>[1.Weekly Download.xlsm]Coded!R280C10</stp>
        <tr r="J280" s="14"/>
      </tp>
      <tp t="s">
        <v>NR</v>
        <stp/>
        <stp>##V3_BDPV12</stp>
        <stp>XS2364590716 Corp</stp>
        <stp>RTG_FITCH</stp>
        <stp>[1.Weekly Download.xlsm]Coded!R173C10</stp>
        <tr r="J173" s="14"/>
        <tr r="J173" s="14"/>
      </tp>
      <tp t="s">
        <v>BBB+</v>
        <stp/>
        <stp>##V3_BDPV12</stp>
        <stp>XS2265797535 Corp</stp>
        <stp>RTG_FITCH</stp>
        <stp>[1.Weekly Download.xlsm]Coded!R265C10</stp>
        <tr r="J265" s="14"/>
        <tr r="J265" s="14"/>
      </tp>
      <tp t="s">
        <v>BBB</v>
        <stp/>
        <stp>##V3_BDPV12</stp>
        <stp>XS2298176988 Corp</stp>
        <stp>RTG_FITCH_LT_ISSUER_DEFAULT</stp>
        <stp>[1.Weekly Download.xlsm]Coded!R238C16</stp>
        <tr r="P238" s="14"/>
        <tr r="P238" s="14"/>
      </tp>
      <tp t="s">
        <v>#N/A N/A</v>
        <stp/>
        <stp>##V3_BDPV12</stp>
        <stp>HK0000555539 Corp</stp>
        <stp>RTG_FITCH</stp>
        <stp>[1.Weekly Download.xlsm]Coded!R304C10</stp>
        <tr r="J304" s="14"/>
      </tp>
      <tp>
        <v>4.8</v>
        <stp/>
        <stp>##V3_BDPV12</stp>
        <stp>XS2342499592 Corp</stp>
        <stp>CPN</stp>
        <stp>[1.Weekly Download.xlsm]Coded!R219C51</stp>
        <tr r="AY219" s="14"/>
        <tr r="AY219" s="14"/>
      </tp>
      <tp>
        <v>1.65</v>
        <stp/>
        <stp>##V3_BDPV12</stp>
        <stp>XS2387065134 Corp</stp>
        <stp>CPN</stp>
        <stp>[1.Weekly Download.xlsm]Coded!R143C51</stp>
        <tr r="AY143" s="14"/>
        <tr r="AY143" s="14"/>
      </tp>
      <tp>
        <v>6.8</v>
        <stp/>
        <stp>##V3_BDPV12</stp>
        <stp>XS2353028298 Corp</stp>
        <stp>CPN</stp>
        <stp>[1.Weekly Download.xlsm]Coded!R193C51</stp>
        <tr r="AY193" s="14"/>
        <tr r="AY193" s="14"/>
      </tp>
      <tp>
        <v>6.8</v>
        <stp/>
        <stp>##V3_BDPV12</stp>
        <stp>XS2353028298 Corp</stp>
        <stp>CPN</stp>
        <stp>[1.Weekly Download.xlsm]Coded!R176C51</stp>
        <tr r="AY176" s="14"/>
        <tr r="AY176" s="14"/>
      </tp>
      <tp t="s">
        <v>Y</v>
        <stp/>
        <stp>##V3_BDPV12</stp>
        <stp>XS2345988211 Corp</stp>
        <stp>GREEN_BOND_LOAN_INDICATOR</stp>
        <stp>[1.Weekly Download.xlsm]Coded!R199C55</stp>
        <tr r="BC199" s="14"/>
        <tr r="BC199" s="14"/>
      </tp>
      <tp>
        <v>2.5</v>
        <stp/>
        <stp>##V3_BDPV12</stp>
        <stp>XS2180875234 Corp</stp>
        <stp>CPN</stp>
        <stp>[1.Weekly Download.xlsm]Coded!R301C51</stp>
        <tr r="AY301" s="14"/>
        <tr r="AY301" s="14"/>
      </tp>
      <tp>
        <v>1.2949999999999999</v>
        <stp/>
        <stp>##V3_BDPV12</stp>
        <stp>XS2385065656 Corp</stp>
        <stp>CPN</stp>
        <stp>[1.Weekly Download.xlsm]Coded!R152C51</stp>
        <tr r="AY152" s="14"/>
        <tr r="AY152" s="14"/>
      </tp>
      <tp>
        <v>3.7250000000000001</v>
        <stp/>
        <stp>##V3_BDPV12</stp>
        <stp>XS2085545494 Corp</stp>
        <stp>CPN</stp>
        <stp>[1.Weekly Download.xlsm]Coded!R308C51</stp>
        <tr r="AY308" s="14"/>
        <tr r="AY308" s="14"/>
      </tp>
      <tp t="s">
        <v>N</v>
        <stp/>
        <stp>##V3_BDPV12</stp>
        <stp>XS2127837909 Corp</stp>
        <stp>GREEN_BOND_LOAN_INDICATOR</stp>
        <stp>[1.Weekly Download.xlsm]Coded!R285C55</stp>
        <tr r="BC285" s="14"/>
        <tr r="BC285" s="14"/>
      </tp>
      <tp>
        <v>4.4000000000000004</v>
        <stp/>
        <stp>##V3_BDPV12</stp>
        <stp>XS2397254579 Corp</stp>
        <stp>CPN</stp>
        <stp>[1.Weekly Download.xlsm]Coded!R138C51</stp>
        <tr r="AY138" s="14"/>
        <tr r="AY138" s="14"/>
      </tp>
      <tp>
        <v>1.875</v>
        <stp/>
        <stp>##V3_BDPV12</stp>
        <stp>XS2340539142 Corp</stp>
        <stp>CPN</stp>
        <stp>[1.Weekly Download.xlsm]Coded!R214C51</stp>
        <tr r="AY214" s="14"/>
        <tr r="AY214" s="14"/>
      </tp>
      <tp>
        <v>1.875</v>
        <stp/>
        <stp>##V3_BDPV12</stp>
        <stp>XS2180875077 Corp</stp>
        <stp>CPN</stp>
        <stp>[1.Weekly Download.xlsm]Coded!R302C51</stp>
        <tr r="AY302" s="14"/>
        <tr r="AY302" s="14"/>
      </tp>
      <tp t="s">
        <v>#N/A N/A</v>
        <stp/>
        <stp>##V3_BDPV12</stp>
        <stp>MO000A3KS070 Corp</stp>
        <stp>FIXED_REOFFER_SPRD_TO_GOVT_BENCH</stp>
        <stp>[1.Weekly Download.xlsm]Coded!R184C27</stp>
        <tr r="AA184" s="14"/>
      </tp>
      <tp t="s">
        <v>N</v>
        <stp/>
        <stp>##V3_BDPV12</stp>
        <stp>XS2295983410 Corp</stp>
        <stp>GREEN_BOND_LOAN_INDICATOR</stp>
        <stp>[1.Weekly Download.xlsm]Coded!R248C55</stp>
        <tr r="BC248" s="14"/>
        <tr r="BC248" s="14"/>
      </tp>
      <tp t="s">
        <v>Y</v>
        <stp/>
        <stp>##V3_BDPV12</stp>
        <stp>XS2208843503 Corp</stp>
        <stp>GREEN_BOND_LOAN_INDICATOR</stp>
        <stp>[1.Weekly Download.xlsm]Coded!R286C55</stp>
        <tr r="BC286" s="14"/>
        <tr r="BC286" s="14"/>
      </tp>
      <tp>
        <v>7.875</v>
        <stp/>
        <stp>##V3_BDPV12</stp>
        <stp>XS2347769833 Corp</stp>
        <stp>CPN</stp>
        <stp>[1.Weekly Download.xlsm]Coded!R204C51</stp>
        <tr r="AY204" s="14"/>
        <tr r="AY204" s="14"/>
      </tp>
      <tp t="s">
        <v>N</v>
        <stp/>
        <stp>##V3_BDPV12</stp>
        <stp>XS2400951815 Corp</stp>
        <stp>GREEN_BOND_LOAN_INDICATOR</stp>
        <stp>[1.Weekly Download.xlsm]Coded!R130C55</stp>
        <tr r="BC130" s="14"/>
        <tr r="BC130" s="14"/>
      </tp>
      <tp t="s">
        <v>N</v>
        <stp/>
        <stp>##V3_BDPV12</stp>
        <stp>XS2359947715 Corp</stp>
        <stp>GREEN_BOND_LOAN_INDICATOR</stp>
        <stp>[1.Weekly Download.xlsm]Coded!R186C55</stp>
        <tr r="BC186" s="14"/>
        <tr r="BC186" s="14"/>
      </tp>
      <tp t="s">
        <v>N</v>
        <stp/>
        <stp>##V3_BDPV12</stp>
        <stp>XS2357111090 Corp</stp>
        <stp>GREEN_BOND_LOAN_INDICATOR</stp>
        <stp>[1.Weekly Download.xlsm]Coded!R171C55</stp>
        <tr r="BC171" s="14"/>
        <tr r="BC171" s="14"/>
      </tp>
      <tp>
        <v>1.125</v>
        <stp/>
        <stp>##V3_BDPV12</stp>
        <stp>XS2349739248 Corp</stp>
        <stp>CPN</stp>
        <stp>[1.Weekly Download.xlsm]Coded!R201C51</stp>
        <tr r="AY201" s="14"/>
        <tr r="AY201" s="14"/>
      </tp>
      <tp t="s">
        <v>#N/A N/A</v>
        <stp/>
        <stp>##V3_BDPV12</stp>
        <stp>HK0000555539 Corp</stp>
        <stp>RTG_MOODY_LONG_TERM</stp>
        <stp>[1.Weekly Download.xlsm]Coded!R304C13</stp>
        <tr r="M304" s="14"/>
      </tp>
      <tp t="s">
        <v>N</v>
        <stp/>
        <stp>##V3_BDPV12</stp>
        <stp>XS2269194499 Corp</stp>
        <stp>GREEN_BOND_LOAN_INDICATOR</stp>
        <stp>[1.Weekly Download.xlsm]Coded!R234C55</stp>
        <tr r="BC234" s="14"/>
        <tr r="BC234" s="14"/>
      </tp>
      <tp t="s">
        <v>#N/A N/A</v>
        <stp/>
        <stp>##V3_BDPV12</stp>
        <stp>XS2573678435 Corp</stp>
        <stp>RTG_FITCH</stp>
        <stp>[1.Weekly Download.xlsm]Coded!R57C10</stp>
        <tr r="J57" s="14"/>
      </tp>
      <tp t="s">
        <v>NR</v>
        <stp/>
        <stp>##V3_BDPV12</stp>
        <stp>QDCCIZ CH Equity</stp>
        <stp>RTG_SP_LT_LC_ISSUER_CREDIT</stp>
        <stp>[1.Weekly Download.xlsm]Coded!R44C61</stp>
        <tr r="BI44" s="14"/>
        <tr r="BI44" s="14"/>
      </tp>
      <tp t="s">
        <v>NR</v>
        <stp/>
        <stp>##V3_BDPV12</stp>
        <stp>QDCCIZ CH Equity</stp>
        <stp>RTG_SP_LT_LC_ISSUER_CREDIT</stp>
        <stp>[1.Weekly Download.xlsm]Coded!R96C61</stp>
        <tr r="BI96" s="14"/>
        <tr r="BI96" s="14"/>
      </tp>
      <tp t="s">
        <v>XIAOMI CORP</v>
        <stp/>
        <stp>##V3_BDPV12</stp>
        <stp>USY77108AF80 Corp</stp>
        <stp>GUARANTOR</stp>
        <stp>[1.Weekly Download.xlsm]Coded!R182C5</stp>
        <tr r="E182" s="14"/>
        <tr r="E182" s="14"/>
      </tp>
      <tp t="s">
        <v>#N/A N/A</v>
        <stp/>
        <stp>##V3_BDPV12</stp>
        <stp>HK0000954104 Corp</stp>
        <stp>GUARANTOR_NAME</stp>
        <stp>[1.Weekly Download.xlsm]Coded!R7C44</stp>
        <tr r="AR7" s="14"/>
      </tp>
      <tp t="s">
        <v>1800 HK</v>
        <stp/>
        <stp>##V3_BDPV12</stp>
        <stp>XS2102904864 Corp</stp>
        <stp>GUARANTOR_EQY_TICKER</stp>
        <stp>[1.Weekly Download.xlsm]Coded!R313C18</stp>
        <tr r="R313" s="14"/>
        <tr r="R313" s="14"/>
        <tr r="R313" s="14"/>
        <tr r="R313" s="14"/>
      </tp>
      <tp t="s">
        <v>2772 HK</v>
        <stp/>
        <stp>##V3_BDPV12</stp>
        <stp>XS2247412518 Corp</stp>
        <stp>ISSUER_EQUITY_TICKER</stp>
        <stp>[1.Weekly Download.xlsm]Coded!R271C35</stp>
        <tr r="AI271" s="14"/>
        <tr r="AI271" s="14"/>
      </tp>
      <tp t="s">
        <v>2772 HK</v>
        <stp/>
        <stp>##V3_BDPV12</stp>
        <stp>XS2247412518 Corp</stp>
        <stp>ISSUER_EQUITY_TICKER</stp>
        <stp>[1.Weekly Download.xlsm]Coded!R271C37</stp>
        <tr r="AK271" s="14"/>
        <tr r="AK271" s="14"/>
      </tp>
      <tp t="s">
        <v>855 HK</v>
        <stp/>
        <stp>##V3_BDPV12</stp>
        <stp>XS2320779213 Corp</stp>
        <stp>ISSUER_EQUITY_TICKER</stp>
        <stp>[1.Weekly Download.xlsm]Coded!R118C37</stp>
        <tr r="AK118" s="14"/>
        <tr r="AK118" s="14"/>
      </tp>
      <tp t="s">
        <v>855 HK</v>
        <stp/>
        <stp>##V3_BDPV12</stp>
        <stp>XS2320779213 Corp</stp>
        <stp>ISSUER_EQUITY_TICKER</stp>
        <stp>[1.Weekly Download.xlsm]Coded!R118C35</stp>
        <tr r="AI118" s="14"/>
        <tr r="AI118" s="14"/>
      </tp>
      <tp t="s">
        <v>HXINTZ CH</v>
        <stp/>
        <stp>##V3_BDPV12</stp>
        <stp>XS2262783033 Corp</stp>
        <stp>ISSUER_EQUITY_TICKER</stp>
        <stp>[1.Weekly Download.xlsm]Coded!R266C37</stp>
        <tr r="AK266" s="14"/>
        <tr r="AK266" s="14"/>
      </tp>
      <tp t="s">
        <v>HXINTZ CH</v>
        <stp/>
        <stp>##V3_BDPV12</stp>
        <stp>XS2262783033 Corp</stp>
        <stp>ISSUER_EQUITY_TICKER</stp>
        <stp>[1.Weekly Download.xlsm]Coded!R266C35</stp>
        <tr r="AI266" s="14"/>
      </tp>
      <tp t="s">
        <v>#N/A N/A</v>
        <stp/>
        <stp>##V3_BDPV12</stp>
        <stp>XS2543377068 Corp</stp>
        <stp>FIXED_REOFFER_SPRD_TO_GOVT_BENCH</stp>
        <stp>[1.Weekly Download.xlsm]Coded!R82C27</stp>
        <tr r="AA82" s="14"/>
      </tp>
      <tp t="s">
        <v>0898179D VI</v>
        <stp/>
        <stp>##V3_BDPV12</stp>
        <stp>XS2334068645 Corp</stp>
        <stp>ISSUER_EQUITY_TICKER</stp>
        <stp>[1.Weekly Download.xlsm]Coded!R224C37</stp>
        <tr r="AK224" s="14"/>
        <tr r="AK224" s="14"/>
      </tp>
      <tp t="s">
        <v>0898179D VI</v>
        <stp/>
        <stp>##V3_BDPV12</stp>
        <stp>XS2334068645 Corp</stp>
        <stp>ISSUER_EQUITY_TICKER</stp>
        <stp>[1.Weekly Download.xlsm]Coded!R224C35</stp>
        <tr r="AI224" s="14"/>
      </tp>
      <tp t="s">
        <v>#N/A N/A</v>
        <stp/>
        <stp>##V3_BDPV12</stp>
        <stp>XS2228902255 Corp</stp>
        <stp>GUARANTOR_EQY_TICKER</stp>
        <stp>[1.Weekly Download.xlsm]Coded!R261C18</stp>
        <tr r="R261" s="14"/>
        <tr r="R261" s="14"/>
        <tr r="R261" s="14"/>
      </tp>
      <tp t="s">
        <v>#N/A N/A</v>
        <stp/>
        <stp>##V3_BDPV12</stp>
        <stp>XS2228902255 Corp</stp>
        <stp>GUARANTOR_EQY_TICKER</stp>
        <stp>[1.Weekly Download.xlsm]Coded!R249C18</stp>
        <tr r="R249" s="14"/>
        <tr r="R249" s="14"/>
        <tr r="R249" s="14"/>
      </tp>
      <tp t="s">
        <v>1950673D HK</v>
        <stp/>
        <stp>##V3_BDPV12</stp>
        <stp>XS2418777285 Corp</stp>
        <stp>GUARANTOR_EQY_TICKER</stp>
        <stp>[1.Weekly Download.xlsm]Coded!R126C18</stp>
        <tr r="R126" s="14"/>
        <tr r="R126" s="14"/>
        <tr r="R126" s="14"/>
        <tr r="R126" s="14"/>
      </tp>
      <tp t="s">
        <v>813 HK</v>
        <stp/>
        <stp>##V3_BDPV12</stp>
        <stp>XS2385392779 Corp</stp>
        <stp>ISSUER_EQUITY_TICKER</stp>
        <stp>[1.Weekly Download.xlsm]Coded!R150C37</stp>
        <tr r="AK150" s="14"/>
        <tr r="AK150" s="14"/>
      </tp>
      <tp t="s">
        <v>813 HK</v>
        <stp/>
        <stp>##V3_BDPV12</stp>
        <stp>XS2385392779 Corp</stp>
        <stp>ISSUER_EQUITY_TICKER</stp>
        <stp>[1.Weekly Download.xlsm]Coded!R150C35</stp>
        <tr r="AI150" s="14"/>
        <tr r="AI150" s="14"/>
      </tp>
      <tp t="s">
        <v>#N/A Field Not Applicable</v>
        <stp/>
        <stp>##V3_BDPV12</stp>
        <stp>XS2238561281 Corp</stp>
        <stp>GUARANTOR_EQY_TICKER</stp>
        <stp>[1.Weekly Download.xlsm]Coded!R269C18</stp>
        <tr r="R269" s="14"/>
        <tr r="R269" s="14"/>
        <tr r="R269" s="14"/>
      </tp>
      <tp t="s">
        <v>#N/A Field Not Applicable</v>
        <stp/>
        <stp>##V3_BDPV12</stp>
        <stp>XS2123955952 Corp</stp>
        <stp>GUARANTOR_EQY_TICKER</stp>
        <stp>[1.Weekly Download.xlsm]Coded!R310C18</stp>
        <tr r="R310" s="14"/>
        <tr r="R310" s="14"/>
        <tr r="R310" s="14"/>
      </tp>
      <tp t="s">
        <v>1571823D HK</v>
        <stp/>
        <stp>##V3_BDPV12</stp>
        <stp>XS2351320366 Corp</stp>
        <stp>ISSUER_EQUITY_TICKER</stp>
        <stp>[1.Weekly Download.xlsm]Coded!R194C37</stp>
        <tr r="AK194" s="14"/>
        <tr r="AK194" s="14"/>
      </tp>
      <tp t="s">
        <v>1359 HK</v>
        <stp/>
        <stp>##V3_BDPV12</stp>
        <stp>XS2397254579 Corp</stp>
        <stp>ISSUER_EQUITY_TICKER</stp>
        <stp>[1.Weekly Download.xlsm]Coded!R138C35</stp>
        <tr r="AI138" s="14"/>
        <tr r="AI138" s="14"/>
      </tp>
      <tp t="s">
        <v>1571823D HK</v>
        <stp/>
        <stp>##V3_BDPV12</stp>
        <stp>XS2351320366 Corp</stp>
        <stp>ISSUER_EQUITY_TICKER</stp>
        <stp>[1.Weekly Download.xlsm]Coded!R194C35</stp>
        <tr r="AI194" s="14"/>
      </tp>
      <tp t="s">
        <v>1359 HK</v>
        <stp/>
        <stp>##V3_BDPV12</stp>
        <stp>XS2397254579 Corp</stp>
        <stp>ISSUER_EQUITY_TICKER</stp>
        <stp>[1.Weekly Download.xlsm]Coded!R138C37</stp>
        <tr r="AK138" s="14"/>
        <tr r="AK138" s="14"/>
      </tp>
      <tp t="s">
        <v>1566095D HK</v>
        <stp/>
        <stp>##V3_BDPV12</stp>
        <stp>XS2344625632 Corp</stp>
        <stp>ISSUER_EQUITY_TICKER</stp>
        <stp>[1.Weekly Download.xlsm]Coded!R191C37</stp>
        <tr r="AK191" s="14"/>
        <tr r="AK191" s="14"/>
      </tp>
      <tp t="s">
        <v>1566095D HK</v>
        <stp/>
        <stp>##V3_BDPV12</stp>
        <stp>XS2344625632 Corp</stp>
        <stp>ISSUER_EQUITY_TICKER</stp>
        <stp>[1.Weekly Download.xlsm]Coded!R191C35</stp>
        <tr r="AI191" s="14"/>
      </tp>
      <tp t="s">
        <v>855 HK</v>
        <stp/>
        <stp>##V3_BDPV12</stp>
        <stp>XS2320779213 Corp</stp>
        <stp>ISSUER_EQUITY_TICKER</stp>
        <stp>[1.Weekly Download.xlsm]Coded!R217C37</stp>
        <tr r="AK217" s="14"/>
        <tr r="AK217" s="14"/>
      </tp>
      <tp t="s">
        <v>855 HK</v>
        <stp/>
        <stp>##V3_BDPV12</stp>
        <stp>XS2320779213 Corp</stp>
        <stp>ISSUER_EQUITY_TICKER</stp>
        <stp>[1.Weekly Download.xlsm]Coded!R217C35</stp>
        <tr r="AI217" s="14"/>
        <tr r="AI217" s="14"/>
      </tp>
      <tp t="s">
        <v>0687351D CH</v>
        <stp/>
        <stp>##V3_BDPV12</stp>
        <stp>XS2243890196 Corp</stp>
        <stp>ISSUER_EQUITY_TICKER</stp>
        <stp>[1.Weekly Download.xlsm]Coded!R273C37</stp>
        <tr r="AK273" s="14"/>
        <tr r="AK273" s="14"/>
      </tp>
      <tp t="s">
        <v>0687351D CH</v>
        <stp/>
        <stp>##V3_BDPV12</stp>
        <stp>XS2243890196 Corp</stp>
        <stp>ISSUER_EQUITY_TICKER</stp>
        <stp>[1.Weekly Download.xlsm]Coded!R273C35</stp>
        <tr r="AI273" s="14"/>
      </tp>
      <tp t="s">
        <v>1733893D HK</v>
        <stp/>
        <stp>##V3_BDPV12</stp>
        <stp>XS2127824592 Corp</stp>
        <stp>ISSUER_EQUITY_TICKER</stp>
        <stp>[1.Weekly Download.xlsm]Coded!R277C37</stp>
        <tr r="AK277" s="14"/>
        <tr r="AK277" s="14"/>
      </tp>
      <tp t="s">
        <v>#N/A N/A</v>
        <stp/>
        <stp>##V3_BDPV12</stp>
        <stp>XS2665495391 Corp</stp>
        <stp>FIXED_REOFFER_SPRD_TO_GOVT_BENCH</stp>
        <stp>[1.Weekly Download.xlsm]Coded!R18C27</stp>
        <tr r="AA18" s="14"/>
      </tp>
      <tp t="s">
        <v>6058 HK</v>
        <stp/>
        <stp>##V3_BDPV12</stp>
        <stp>XS2270463255 Corp</stp>
        <stp>ISSUER_EQUITY_TICKER</stp>
        <stp>[1.Weekly Download.xlsm]Coded!R247C35</stp>
        <tr r="AI247" s="14"/>
        <tr r="AI247" s="14"/>
      </tp>
      <tp t="s">
        <v>1733893D HK</v>
        <stp/>
        <stp>##V3_BDPV12</stp>
        <stp>XS2127824592 Corp</stp>
        <stp>ISSUER_EQUITY_TICKER</stp>
        <stp>[1.Weekly Download.xlsm]Coded!R277C35</stp>
        <tr r="AI277" s="14"/>
      </tp>
      <tp t="s">
        <v>6058 HK</v>
        <stp/>
        <stp>##V3_BDPV12</stp>
        <stp>XS2270463255 Corp</stp>
        <stp>ISSUER_EQUITY_TICKER</stp>
        <stp>[1.Weekly Download.xlsm]Coded!R247C37</stp>
        <tr r="AK247" s="14"/>
        <tr r="AK247" s="14"/>
      </tp>
      <tp t="s">
        <v>000671 CH</v>
        <stp/>
        <stp>##V3_BDPV12</stp>
        <stp>XS2203986927 Corp</stp>
        <stp>GUARANTOR_EQY_TICKER</stp>
        <stp>[1.Weekly Download.xlsm]Coded!R223C18</stp>
        <tr r="R223" s="14"/>
        <tr r="R223" s="14"/>
        <tr r="R223" s="14"/>
        <tr r="R223" s="14"/>
      </tp>
      <tp t="s">
        <v>1719675D CH</v>
        <stp/>
        <stp>##V3_BDPV12</stp>
        <stp>XS2403224129 Corp</stp>
        <stp>ISSUER_EQUITY_TICKER</stp>
        <stp>[1.Weekly Download.xlsm]Coded!R137C35</stp>
        <tr r="AI137" s="14"/>
      </tp>
      <tp t="s">
        <v>1719675D CH</v>
        <stp/>
        <stp>##V3_BDPV12</stp>
        <stp>XS2403224129 Corp</stp>
        <stp>ISSUER_EQUITY_TICKER</stp>
        <stp>[1.Weekly Download.xlsm]Coded!R137C37</stp>
        <tr r="AK137" s="14"/>
        <tr r="AK137" s="14"/>
      </tp>
      <tp t="s">
        <v>1053366D KY</v>
        <stp/>
        <stp>##V3_BDPV12</stp>
        <stp>XS2203111120 Corp</stp>
        <stp>ISSUER_EQUITY_TICKER</stp>
        <stp>[1.Weekly Download.xlsm]Coded!R283C37</stp>
        <tr r="AK283" s="14"/>
        <tr r="AK283" s="14"/>
      </tp>
      <tp t="s">
        <v>1053366D KY</v>
        <stp/>
        <stp>##V3_BDPV12</stp>
        <stp>XS2203111120 Corp</stp>
        <stp>ISSUER_EQUITY_TICKER</stp>
        <stp>[1.Weekly Download.xlsm]Coded!R283C35</stp>
        <tr r="AI283" s="14"/>
      </tp>
      <tp t="s">
        <v>000961 CH</v>
        <stp/>
        <stp>##V3_BDPV12</stp>
        <stp>XS2288886216 Corp</stp>
        <stp>GUARANTOR_EQY_TICKER</stp>
        <stp>[1.Weekly Download.xlsm]Coded!R233C18</stp>
        <tr r="R233" s="14"/>
        <tr r="R233" s="14"/>
        <tr r="R233" s="14"/>
        <tr r="R233" s="14"/>
      </tp>
      <tp t="s">
        <v>1235527D CH</v>
        <stp/>
        <stp>##V3_BDPV12</stp>
        <stp>XS2115047735 Corp</stp>
        <stp>ISSUER_EQUITY_TICKER</stp>
        <stp>[1.Weekly Download.xlsm]Coded!R318C35</stp>
        <tr r="AI318" s="14"/>
      </tp>
      <tp t="s">
        <v>1235527D CH</v>
        <stp/>
        <stp>##V3_BDPV12</stp>
        <stp>XS2115047735 Corp</stp>
        <stp>ISSUER_EQUITY_TICKER</stp>
        <stp>[1.Weekly Download.xlsm]Coded!R318C37</stp>
        <tr r="AK318" s="14"/>
        <tr r="AK318" s="14"/>
      </tp>
      <tp t="s">
        <v>#N/A Field Not Applicable</v>
        <stp/>
        <stp>##V3_BDPV12</stp>
        <stp>XS2213048965 Corp</stp>
        <stp>GUARANTOR_EQY_TICKER</stp>
        <stp>[1.Weekly Download.xlsm]Coded!R272C18</stp>
        <tr r="R272" s="14"/>
        <tr r="R272" s="14"/>
        <tr r="R272" s="14"/>
      </tp>
      <tp>
        <v>316.2</v>
        <stp/>
        <stp>##V3_BDPV12</stp>
        <stp>XS2639510341 Corp</stp>
        <stp>FIXED_REOFFER_SPRD_TO_GOVT_BENCH</stp>
        <stp>[1.Weekly Download.xlsm]Coded!R28C27</stp>
        <tr r="AA28" s="14"/>
        <tr r="AA28" s="14"/>
      </tp>
      <tp t="s">
        <v>BCMZ HK</v>
        <stp/>
        <stp>##V3_BDPV12</stp>
        <stp>XS2201821340 Corp</stp>
        <stp>ISSUER_EQUITY_TICKER</stp>
        <stp>[1.Weekly Download.xlsm]Coded!R295C35</stp>
        <tr r="AI295" s="14"/>
      </tp>
      <tp t="s">
        <v>BCMZ HK</v>
        <stp/>
        <stp>##V3_BDPV12</stp>
        <stp>XS2201821340 Corp</stp>
        <stp>ISSUER_EQUITY_TICKER</stp>
        <stp>[1.Weekly Download.xlsm]Coded!R295C37</stp>
        <tr r="AK295" s="14"/>
        <tr r="AK295" s="14"/>
      </tp>
      <tp t="s">
        <v>#N/A Field Not Applicable</v>
        <stp/>
        <stp>##V3_BDPV12</stp>
        <stp>XS2179326371 Corp</stp>
        <stp>GUARANTOR_EQY_TICKER</stp>
        <stp>[1.Weekly Download.xlsm]Coded!R303C18</stp>
        <tr r="R303" s="14"/>
        <tr r="R303" s="14"/>
        <tr r="R303" s="14"/>
      </tp>
      <tp t="s">
        <v>1817292D VI</v>
        <stp/>
        <stp>##V3_BDPV12</stp>
        <stp>XS2206849460 Corp</stp>
        <stp>ISSUER_EQUITY_TICKER</stp>
        <stp>[1.Weekly Download.xlsm]Coded!R289C37</stp>
        <tr r="AK289" s="14"/>
        <tr r="AK289" s="14"/>
      </tp>
      <tp t="s">
        <v>1817292D VI</v>
        <stp/>
        <stp>##V3_BDPV12</stp>
        <stp>XS2206849460 Corp</stp>
        <stp>ISSUER_EQUITY_TICKER</stp>
        <stp>[1.Weekly Download.xlsm]Coded!R289C35</stp>
        <tr r="AI289" s="14"/>
      </tp>
      <tp t="s">
        <v>1667690D KY</v>
        <stp/>
        <stp>##V3_BDPV12</stp>
        <stp>XS2471903331 Corp</stp>
        <stp>ISSUER_EQUITY_TICKER</stp>
        <stp>[1.Weekly Download.xlsm]Coded!R100C35</stp>
        <tr r="AI100" s="14"/>
      </tp>
      <tp t="s">
        <v>1667690D KY</v>
        <stp/>
        <stp>##V3_BDPV12</stp>
        <stp>XS2471903331 Corp</stp>
        <stp>ISSUER_EQUITY_TICKER</stp>
        <stp>[1.Weekly Download.xlsm]Coded!R100C37</stp>
        <tr r="AK100" s="14"/>
        <tr r="AK100" s="14"/>
      </tp>
      <tp t="s">
        <v>#N/A Field Not Applicable</v>
        <stp/>
        <stp>##V3_BDPV12</stp>
        <stp>XS2368569252 Corp</stp>
        <stp>GUARANTOR_EQY_TICKER</stp>
        <stp>[1.Weekly Download.xlsm]Coded!R175C18</stp>
        <tr r="R175" s="14"/>
        <tr r="R175" s="14"/>
        <tr r="R175" s="14"/>
      </tp>
      <tp t="s">
        <v>337 HK</v>
        <stp/>
        <stp>##V3_BDPV12</stp>
        <stp>XS2346930428 Corp</stp>
        <stp>ISSUER_EQUITY_TICKER</stp>
        <stp>[1.Weekly Download.xlsm]Coded!R205C35</stp>
        <tr r="AI205" s="14"/>
        <tr r="AI205" s="14"/>
      </tp>
      <tp t="s">
        <v>337 HK</v>
        <stp/>
        <stp>##V3_BDPV12</stp>
        <stp>XS2346930428 Corp</stp>
        <stp>ISSUER_EQUITY_TICKER</stp>
        <stp>[1.Weekly Download.xlsm]Coded!R205C37</stp>
        <tr r="AK205" s="14"/>
        <tr r="AK205" s="14"/>
      </tp>
      <tp t="s">
        <v>1739582D HK</v>
        <stp/>
        <stp>##V3_BDPV12</stp>
        <stp>XS2274835631 Corp</stp>
        <stp>ISSUER_EQUITY_TICKER</stp>
        <stp>[1.Weekly Download.xlsm]Coded!R255C35</stp>
        <tr r="AI255" s="14"/>
      </tp>
      <tp t="s">
        <v>1739582D HK</v>
        <stp/>
        <stp>##V3_BDPV12</stp>
        <stp>XS2274835631 Corp</stp>
        <stp>ISSUER_EQUITY_TICKER</stp>
        <stp>[1.Weekly Download.xlsm]Coded!R255C37</stp>
        <tr r="AK255" s="14"/>
        <tr r="AK255" s="14"/>
      </tp>
      <tp>
        <v>90</v>
        <stp/>
        <stp>##V3_BDPV12</stp>
        <stp>XS2648007495 Corp</stp>
        <stp>FIXED_REOFFER_SPRD_TO_GOVT_BENCH</stp>
        <stp>[1.Weekly Download.xlsm]Coded!R25C27</stp>
        <tr r="AA25" s="14"/>
        <tr r="AA25" s="14"/>
      </tp>
      <tp t="s">
        <v>1304776D SP</v>
        <stp/>
        <stp>##V3_BDPV12</stp>
        <stp>XS2180875234 Corp</stp>
        <stp>ISSUER_EQUITY_TICKER</stp>
        <stp>[1.Weekly Download.xlsm]Coded!R301C37</stp>
        <tr r="AK301" s="14"/>
        <tr r="AK301" s="14"/>
      </tp>
      <tp t="s">
        <v>1304776D SP</v>
        <stp/>
        <stp>##V3_BDPV12</stp>
        <stp>XS2180875234 Corp</stp>
        <stp>ISSUER_EQUITY_TICKER</stp>
        <stp>[1.Weekly Download.xlsm]Coded!R301C35</stp>
        <tr r="AI301" s="14"/>
      </tp>
      <tp t="s">
        <v>#N/A N/A</v>
        <stp/>
        <stp>##V3_BDPV12</stp>
        <stp>1369515D CH Equity</stp>
        <stp>RTG_MDY_FOREIGN_LT_BANK_DEPOSITS</stp>
        <stp>[1.Weekly Download.xlsm]Coded!R234C60</stp>
        <tr r="BH234" s="14"/>
      </tp>
      <tp t="s">
        <v>#N/A N/A</v>
        <stp/>
        <stp>##V3_BDPV12</stp>
        <stp>1003733D CH Equity</stp>
        <stp>RTG_MDY_FOREIGN_LT_BANK_DEPOSITS</stp>
        <stp>[1.Weekly Download.xlsm]Coded!R235C20</stp>
        <tr r="T235" s="14"/>
        <tr r="T235" s="14"/>
      </tp>
      <tp t="s">
        <v>#N/A N/A</v>
        <stp/>
        <stp>##V3_BDPV12</stp>
        <stp>G238039 Corp</stp>
        <stp>RTG_MOODY</stp>
        <stp>[1.Weekly Download.xlsm]Coded!R58C8</stp>
        <tr r="H58" s="14"/>
      </tp>
      <tp t="s">
        <v>#N/A N/A</v>
        <stp/>
        <stp>##V3_BDPV12</stp>
        <stp>G238027 Corp</stp>
        <stp>RTG_MOODY</stp>
        <stp>[1.Weekly Download.xlsm]Coded!R68C8</stp>
        <tr r="H68" s="14"/>
      </tp>
      <tp t="s">
        <v>#N/A N/A</v>
        <stp/>
        <stp>##V3_BDPV12</stp>
        <stp>1022891D CH Equity</stp>
        <stp>RTG_MDY_FOREIGN_LT_BANK_DEPOSITS</stp>
        <stp>[1.Weekly Download.xlsm]Coded!R278C20</stp>
        <tr r="T278" s="14"/>
        <tr r="T278" s="14"/>
      </tp>
      <tp t="s">
        <v>#N/A N/A</v>
        <stp/>
        <stp>##V3_BDPV12</stp>
        <stp>1003733D CH Equity</stp>
        <stp>RTG_MDY_FOREIGN_LT_BANK_DEPOSITS</stp>
        <stp>[1.Weekly Download.xlsm]Coded!R143C20</stp>
        <tr r="T143" s="14"/>
        <tr r="T143" s="14"/>
      </tp>
      <tp t="s">
        <v>#N/A N/A</v>
        <stp/>
        <stp>##V3_BDPV12</stp>
        <stp>1003733D CH Equity</stp>
        <stp>RTG_MDY_FOREIGN_LT_BANK_DEPOSITS</stp>
        <stp>[1.Weekly Download.xlsm]Coded!R173C20</stp>
        <tr r="T173" s="14"/>
        <tr r="T173" s="14"/>
      </tp>
      <tp t="s">
        <v>#N/A N/A</v>
        <stp/>
        <stp>##V3_BDPV12</stp>
        <stp>1003733D CH Equity</stp>
        <stp>RTG_MDY_FOREIGN_LT_BANK_DEPOSITS</stp>
        <stp>[1.Weekly Download.xlsm]Coded!R100C20</stp>
        <tr r="T100" s="14"/>
        <tr r="T100" s="14"/>
      </tp>
      <tp t="s">
        <v>VG</v>
        <stp/>
        <stp>##V3_BDPV12</stp>
        <stp>HK0000921038 Corp</stp>
        <stp>CNTRY_ISSUE_ISO</stp>
        <stp>[1.Weekly Download.xlsm]Coded!R42C34</stp>
        <tr r="AH42" s="14"/>
        <tr r="AH42" s="14"/>
      </tp>
      <tp t="s">
        <v>#N/A N/A</v>
        <stp/>
        <stp>##V3_BDPV12</stp>
        <stp>1084178D HK Equity</stp>
        <stp>RTG_MDY_FOREIGN_LT_BANK_DEPOSITS</stp>
        <stp>[1.Weekly Download.xlsm]Coded!R131C20</stp>
        <tr r="T131" s="14"/>
        <tr r="T131" s="14"/>
      </tp>
      <tp t="s">
        <v>#N/A N/A</v>
        <stp/>
        <stp>##V3_BDPV12</stp>
        <stp>1084178D HK Equity</stp>
        <stp>RTG_MDY_FOREIGN_LT_BANK_DEPOSITS</stp>
        <stp>[1.Weekly Download.xlsm]Coded!R104C20</stp>
        <tr r="T104" s="14"/>
        <tr r="T104" s="14"/>
      </tp>
      <tp t="s">
        <v>#N/A N/A</v>
        <stp/>
        <stp>##V3_BDPV12</stp>
        <stp>1022891D CH Equity</stp>
        <stp>RTG_MDY_FOREIGN_LT_BANK_DEPOSITS</stp>
        <stp>[1.Weekly Download.xlsm]Coded!R278C60</stp>
        <tr r="BH278" s="14"/>
      </tp>
      <tp t="s">
        <v>#N/A N/A</v>
        <stp/>
        <stp>##V3_BDPV12</stp>
        <stp>1645047D CH Equity</stp>
        <stp>RTG_MDY_FOREIGN_LT_BANK_DEPOSITS</stp>
        <stp>[1.Weekly Download.xlsm]Coded!R135C20</stp>
        <tr r="T135" s="14"/>
        <tr r="T135" s="14"/>
      </tp>
      <tp t="s">
        <v>#N/A N/A</v>
        <stp/>
        <stp>##V3_BDPV12</stp>
        <stp>1645047D CH Equity</stp>
        <stp>RTG_MDY_FOREIGN_LT_BANK_DEPOSITS</stp>
        <stp>[1.Weekly Download.xlsm]Coded!R148C20</stp>
        <tr r="T148" s="14"/>
        <tr r="T148" s="14"/>
      </tp>
      <tp t="s">
        <v>#N/A N/A</v>
        <stp/>
        <stp>##V3_BDPV12</stp>
        <stp>1645047D CH Equity</stp>
        <stp>RTG_MDY_FOREIGN_LT_BANK_DEPOSITS</stp>
        <stp>[1.Weekly Download.xlsm]Coded!R264C20</stp>
        <tr r="T264" s="14"/>
        <tr r="T264" s="14"/>
      </tp>
      <tp t="s">
        <v>#N/A N/A</v>
        <stp/>
        <stp>##V3_BDPV12</stp>
        <stp>1084178D HK Equity</stp>
        <stp>RTG_MDY_FOREIGN_LT_BANK_DEPOSITS</stp>
        <stp>[1.Weekly Download.xlsm]Coded!R282C20</stp>
        <tr r="T282" s="14"/>
        <tr r="T282" s="14"/>
      </tp>
      <tp t="s">
        <v>BBB-</v>
        <stp/>
        <stp>##V3_BDPV12</stp>
        <stp>14262478 CompanyID</stp>
        <stp>RTG_SP_LT_LC_ISSUER_CREDIT</stp>
        <stp>[1.Weekly Download.xlsm]Coded!R283C41</stp>
        <tr r="AO283" s="14"/>
        <tr r="AO283" s="14"/>
        <tr r="AO283" s="14"/>
      </tp>
      <tp t="s">
        <v>HK</v>
        <stp/>
        <stp>##V3_BDPV12</stp>
        <stp>XS2543377068 Corp</stp>
        <stp>CNTRY_ISSUE_ISO</stp>
        <stp>[1.Weekly Download.xlsm]Coded!R82C34</stp>
        <tr r="AH82" s="14"/>
        <tr r="AH82" s="14"/>
      </tp>
      <tp t="s">
        <v>USD</v>
        <stp/>
        <stp>##V3_BDPV12</stp>
        <stp>XS2671498447 Corp</stp>
        <stp>CRNCY</stp>
        <stp>[1.Weekly Download.xlsm]Coded!R4C52</stp>
        <tr r="AZ4" s="14"/>
        <tr r="AZ4" s="14"/>
      </tp>
      <tp t="s">
        <v>#N/A N/A</v>
        <stp/>
        <stp>##V3_BDPV12</stp>
        <stp>USG8850LAG52 Corp</stp>
        <stp>RTG_MDY_FOREIGN_LT_BANK_DEPOSITS</stp>
        <stp>[1.Weekly Download.xlsm]Coded!R276C12</stp>
        <tr r="L276" s="14"/>
      </tp>
      <tp t="s">
        <v>3328 HK</v>
        <stp/>
        <stp>##V3_BDPV12</stp>
        <stp>XS2673392796 Corp</stp>
        <stp>ISSUER_PARENT_EQY_TICKER</stp>
        <stp>[1.Weekly Download.xlsm]Coded!R14C58</stp>
        <tr r="BF14" s="14"/>
        <tr r="BF14" s="14"/>
      </tp>
      <tp t="s">
        <v>#N/A N/A</v>
        <stp/>
        <stp>##V3_BDPV12</stp>
        <stp>39970448 CompanyID</stp>
        <stp>RTG_SP_LT_LC_ISSUER_CREDIT</stp>
        <stp>[1.Weekly Download.xlsm]Coded!R142C41</stp>
        <tr r="AO142" s="14"/>
        <tr r="AO142" s="14"/>
      </tp>
      <tp t="s">
        <v>17/1/2025</v>
        <stp/>
        <stp>##V3_BDPV12</stp>
        <stp>HK0000898319 Corp</stp>
        <stp>MATURITY</stp>
        <stp>[1.Weekly Download.xlsm]Coded!R70C48</stp>
        <tr r="AV70" s="14"/>
        <tr r="AV70" s="14"/>
        <tr r="AV70" s="14"/>
      </tp>
      <tp t="s">
        <v>#N/A N/A</v>
        <stp/>
        <stp>##V3_BDPV12</stp>
        <stp>XS2423517205 Corp</stp>
        <stp>RTG_FITCH</stp>
        <stp>[1.Weekly Download.xlsm]Coded!R124C10</stp>
        <tr r="J124" s="14"/>
      </tp>
      <tp t="s">
        <v>BBB+</v>
        <stp/>
        <stp>##V3_BDPV12</stp>
        <stp>XS2294198549 Corp</stp>
        <stp>RTG_FITCH</stp>
        <stp>[1.Weekly Download.xlsm]Coded!R244C10</stp>
        <tr r="J244" s="14"/>
        <tr r="J244" s="14"/>
      </tp>
      <tp t="s">
        <v>#N/A N/A</v>
        <stp/>
        <stp>##V3_BDPV12</stp>
        <stp>XS2382274376 Corp</stp>
        <stp>RTG_FITCH</stp>
        <stp>[1.Weekly Download.xlsm]Coded!R157C10</stp>
        <tr r="J157" s="14"/>
      </tp>
      <tp t="s">
        <v>WD</v>
        <stp/>
        <stp>##V3_BDPV12</stp>
        <stp>XS2127478316 Corp</stp>
        <stp>RTG_FITCH</stp>
        <stp>[1.Weekly Download.xlsm]Coded!R252C10</stp>
        <tr r="J252" s="14"/>
        <tr r="J252" s="14"/>
      </tp>
      <tp t="s">
        <v>BBB-</v>
        <stp/>
        <stp>##V3_BDPV12</stp>
        <stp>XS2344625632 Corp</stp>
        <stp>RTG_FITCH</stp>
        <stp>[1.Weekly Download.xlsm]Coded!R191C10</stp>
        <tr r="J191" s="14"/>
        <tr r="J191" s="14"/>
      </tp>
      <tp t="s">
        <v>BBB+</v>
        <stp/>
        <stp>##V3_BDPV12</stp>
        <stp>XS2209330161 Corp</stp>
        <stp>RTG_FITCH</stp>
        <stp>[1.Weekly Download.xlsm]Coded!R288C10</stp>
        <tr r="J288" s="14"/>
        <tr r="J288" s="14"/>
      </tp>
      <tp t="s">
        <v>#N/A N/A</v>
        <stp/>
        <stp>##V3_BDPV12</stp>
        <stp>XS2385065656 Corp</stp>
        <stp>RTG_FITCH</stp>
        <stp>[1.Weekly Download.xlsm]Coded!R152C10</stp>
        <tr r="J152" s="14"/>
      </tp>
      <tp t="s">
        <v>#N/A N/A</v>
        <stp/>
        <stp>##V3_BDPV12</stp>
        <stp>XS2288886216 Corp</stp>
        <stp>RTG_FITCH_LT_ISSUER_DEFAULT</stp>
        <stp>[1.Weekly Download.xlsm]Coded!R233C16</stp>
        <tr r="P233" s="14"/>
      </tp>
      <tp t="s">
        <v>25/5/2024</v>
        <stp/>
        <stp>##V3_BDPV12</stp>
        <stp>XS2379669299 Corp</stp>
        <stp>NXT_CALL_DT</stp>
        <stp>[1.Weekly Download.xlsm]Coded!R162C50</stp>
        <tr r="AX162" s="14"/>
        <tr r="AX162" s="14"/>
        <tr r="AX162" s="14"/>
      </tp>
      <tp t="s">
        <v>A</v>
        <stp/>
        <stp>##V3_BDPV12</stp>
        <stp>US056752AU22 Corp</stp>
        <stp>RTG_FITCH</stp>
        <stp>[1.Weekly Download.xlsm]Coded!R165C10</stp>
        <tr r="J165" s="14"/>
        <tr r="J165" s="14"/>
      </tp>
      <tp t="s">
        <v>A</v>
        <stp/>
        <stp>##V3_BDPV12</stp>
        <stp>XS2357034755 Corp</stp>
        <stp>RTG_FITCH</stp>
        <stp>[1.Weekly Download.xlsm]Coded!R192C10</stp>
        <tr r="J192" s="14"/>
        <tr r="J192" s="14"/>
      </tp>
      <tp t="s">
        <v>#N/A N/A</v>
        <stp/>
        <stp>##V3_BDPV12</stp>
        <stp>XS2385313064 Corp</stp>
        <stp>RTG_FITCH</stp>
        <stp>[1.Weekly Download.xlsm]Coded!R146C10</stp>
        <tr r="J146" s="14"/>
      </tp>
      <tp t="s">
        <v>#N/A N/A</v>
        <stp/>
        <stp>##V3_BDPV12</stp>
        <stp>HK0000744802 Corp</stp>
        <stp>RTG_FITCH</stp>
        <stp>[1.Weekly Download.xlsm]Coded!R185C10</stp>
        <tr r="J185" s="14"/>
      </tp>
      <tp t="s">
        <v>#N/A N/A</v>
        <stp/>
        <stp>##V3_BDPV12</stp>
        <stp>XS2379669299 Corp</stp>
        <stp>RTG_FITCH_LT_ISSUER_DEFAULT</stp>
        <stp>[1.Weekly Download.xlsm]Coded!R162C16</stp>
        <tr r="P162" s="14"/>
      </tp>
      <tp t="s">
        <v>6/11/2023</v>
        <stp/>
        <stp>##V3_BDPV12</stp>
        <stp>XS2288886216 Corp</stp>
        <stp>NXT_CALL_DT</stp>
        <stp>[1.Weekly Download.xlsm]Coded!R233C50</stp>
        <tr r="AX233" s="14"/>
        <tr r="AX233" s="14"/>
        <tr r="AX233" s="14"/>
      </tp>
      <tp t="s">
        <v>#N/A N/A</v>
        <stp/>
        <stp>##V3_BDPV12</stp>
        <stp>XS2351320366 Corp</stp>
        <stp>RTG_FITCH</stp>
        <stp>[1.Weekly Download.xlsm]Coded!R194C10</stp>
        <tr r="J194" s="14"/>
      </tp>
      <tp t="s">
        <v>#N/A N/A</v>
        <stp/>
        <stp>##V3_BDPV12</stp>
        <stp>XS2357443410 Corp</stp>
        <stp>RTG_FITCH</stp>
        <stp>[1.Weekly Download.xlsm]Coded!R170C10</stp>
        <tr r="J170" s="14"/>
      </tp>
      <tp t="s">
        <v>BBB-</v>
        <stp/>
        <stp>##V3_BDPV12</stp>
        <stp>XS2434390865 Corp</stp>
        <stp>RTG_FITCH</stp>
        <stp>[1.Weekly Download.xlsm]Coded!R116C10</stp>
        <tr r="J116" s="14"/>
        <tr r="J116" s="14"/>
      </tp>
      <tp t="s">
        <v>WD</v>
        <stp/>
        <stp>##V3_BDPV12</stp>
        <stp>XS2247412518 Corp</stp>
        <stp>RTG_FITCH</stp>
        <stp>[1.Weekly Download.xlsm]Coded!R271C10</stp>
        <tr r="J271" s="14"/>
        <tr r="J271" s="14"/>
      </tp>
      <tp t="s">
        <v>#N/A Field Not Applicable</v>
        <stp/>
        <stp>##V3_BDPV12</stp>
        <stp>XS2280636494 Corp</stp>
        <stp>NXT_CALL_DT</stp>
        <stp>[1.Weekly Download.xlsm]Coded!R242C50</stp>
        <tr r="AX242" s="14"/>
      </tp>
      <tp t="s">
        <v>#N/A N/A</v>
        <stp/>
        <stp>##V3_BDPV12</stp>
        <stp>XS2280636494 Corp</stp>
        <stp>RTG_FITCH_LT_ISSUER_DEFAULT</stp>
        <stp>[1.Weekly Download.xlsm]Coded!R242C16</stp>
        <tr r="P242" s="14"/>
      </tp>
      <tp t="s">
        <v>#N/A Field Not Applicable</v>
        <stp/>
        <stp>##V3_BDPV12</stp>
        <stp>XS2098347821 Corp</stp>
        <stp>NXT_CALL_DT</stp>
        <stp>[1.Weekly Download.xlsm]Coded!R307C50</stp>
        <tr r="AX307" s="14"/>
      </tp>
      <tp t="s">
        <v>#N/A Invalid Security</v>
        <stp/>
        <stp>##V3_BDPV12</stp>
        <stp>-- Equity</stp>
        <stp>RTG_MDY_LT_CORP_FAMILY</stp>
        <stp>[1.Weekly Download.xlsm]Coded!R89C22</stp>
        <tr r="V89" s="14"/>
        <tr r="V89" s="14"/>
      </tp>
      <tp t="s">
        <v>#N/A Invalid Security</v>
        <stp/>
        <stp>##V3_BDPV12</stp>
        <stp>-- Equity</stp>
        <stp>RTG_MDY_LT_CORP_FAMILY</stp>
        <stp>[1.Weekly Download.xlsm]Coded!R88C22</stp>
        <tr r="V88" s="14"/>
        <tr r="V88" s="14"/>
      </tp>
      <tp t="s">
        <v>#N/A Invalid Security</v>
        <stp/>
        <stp>##V3_BDPV12</stp>
        <stp>-- Equity</stp>
        <stp>RTG_MDY_LT_CORP_FAMILY</stp>
        <stp>[1.Weekly Download.xlsm]Coded!R85C22</stp>
        <tr r="V85" s="14"/>
        <tr r="V85" s="14"/>
      </tp>
      <tp t="s">
        <v>#N/A Invalid Security</v>
        <stp/>
        <stp>##V3_BDPV12</stp>
        <stp>-- Equity</stp>
        <stp>RTG_MDY_LT_CORP_FAMILY</stp>
        <stp>[1.Weekly Download.xlsm]Coded!R84C22</stp>
        <tr r="V84" s="14"/>
        <tr r="V84" s="14"/>
      </tp>
      <tp t="s">
        <v>#N/A Invalid Security</v>
        <stp/>
        <stp>##V3_BDPV12</stp>
        <stp>-- Equity</stp>
        <stp>RTG_MDY_LT_CORP_FAMILY</stp>
        <stp>[1.Weekly Download.xlsm]Coded!R86C22</stp>
        <tr r="V86" s="14"/>
        <tr r="V86" s="14"/>
      </tp>
      <tp t="s">
        <v>#N/A Invalid Security</v>
        <stp/>
        <stp>##V3_BDPV12</stp>
        <stp>-- Equity</stp>
        <stp>RTG_MDY_LT_CORP_FAMILY</stp>
        <stp>[1.Weekly Download.xlsm]Coded!R81C22</stp>
        <tr r="V81" s="14"/>
        <tr r="V81" s="14"/>
      </tp>
      <tp t="s">
        <v>#N/A Invalid Security</v>
        <stp/>
        <stp>##V3_BDPV12</stp>
        <stp>-- Equity</stp>
        <stp>RTG_MDY_LT_CORP_FAMILY</stp>
        <stp>[1.Weekly Download.xlsm]Coded!R80C22</stp>
        <tr r="V80" s="14"/>
        <tr r="V80" s="14"/>
      </tp>
      <tp t="s">
        <v>#N/A Invalid Security</v>
        <stp/>
        <stp>##V3_BDPV12</stp>
        <stp>-- Equity</stp>
        <stp>RTG_MDY_LT_CORP_FAMILY</stp>
        <stp>[1.Weekly Download.xlsm]Coded!R83C22</stp>
        <tr r="V83" s="14"/>
        <tr r="V83" s="14"/>
      </tp>
      <tp t="s">
        <v>#N/A Invalid Security</v>
        <stp/>
        <stp>##V3_BDPV12</stp>
        <stp>-- Equity</stp>
        <stp>RTG_MDY_LT_CORP_FAMILY</stp>
        <stp>[1.Weekly Download.xlsm]Coded!R82C22</stp>
        <tr r="V82" s="14"/>
        <tr r="V82" s="14"/>
      </tp>
      <tp t="s">
        <v>#N/A Invalid Security</v>
        <stp/>
        <stp>##V3_BDPV12</stp>
        <stp>-- Equity</stp>
        <stp>RTG_MDY_LT_CORP_FAMILY</stp>
        <stp>[1.Weekly Download.xlsm]Coded!R98C22</stp>
        <tr r="V98" s="14"/>
        <tr r="V98" s="14"/>
      </tp>
      <tp t="s">
        <v>#N/A Invalid Security</v>
        <stp/>
        <stp>##V3_BDPV12</stp>
        <stp>-- Equity</stp>
        <stp>RTG_MDY_LT_CORP_FAMILY</stp>
        <stp>[1.Weekly Download.xlsm]Coded!R95C22</stp>
        <tr r="V95" s="14"/>
        <tr r="V95" s="14"/>
      </tp>
      <tp t="s">
        <v>#N/A Invalid Security</v>
        <stp/>
        <stp>##V3_BDPV12</stp>
        <stp>-- Equity</stp>
        <stp>RTG_MDY_LT_CORP_FAMILY</stp>
        <stp>[1.Weekly Download.xlsm]Coded!R94C22</stp>
        <tr r="V94" s="14"/>
        <tr r="V94" s="14"/>
      </tp>
      <tp t="s">
        <v>#N/A Invalid Security</v>
        <stp/>
        <stp>##V3_BDPV12</stp>
        <stp>-- Equity</stp>
        <stp>RTG_MDY_LT_CORP_FAMILY</stp>
        <stp>[1.Weekly Download.xlsm]Coded!R97C22</stp>
        <tr r="V97" s="14"/>
        <tr r="V97" s="14"/>
      </tp>
      <tp t="s">
        <v>#N/A Invalid Security</v>
        <stp/>
        <stp>##V3_BDPV12</stp>
        <stp>-- Equity</stp>
        <stp>RTG_MDY_LT_CORP_FAMILY</stp>
        <stp>[1.Weekly Download.xlsm]Coded!R96C22</stp>
        <tr r="V96" s="14"/>
        <tr r="V96" s="14"/>
      </tp>
      <tp t="s">
        <v>#N/A Invalid Security</v>
        <stp/>
        <stp>##V3_BDPV12</stp>
        <stp>-- Equity</stp>
        <stp>RTG_MDY_LT_CORP_FAMILY</stp>
        <stp>[1.Weekly Download.xlsm]Coded!R91C22</stp>
        <tr r="V91" s="14"/>
        <tr r="V91" s="14"/>
      </tp>
      <tp t="s">
        <v>#N/A Invalid Security</v>
        <stp/>
        <stp>##V3_BDPV12</stp>
        <stp>-- Equity</stp>
        <stp>RTG_MDY_LT_CORP_FAMILY</stp>
        <stp>[1.Weekly Download.xlsm]Coded!R90C22</stp>
        <tr r="V90" s="14"/>
        <tr r="V90" s="14"/>
      </tp>
      <tp t="s">
        <v>#N/A Invalid Security</v>
        <stp/>
        <stp>##V3_BDPV12</stp>
        <stp>-- Equity</stp>
        <stp>RTG_MDY_LT_CORP_FAMILY</stp>
        <stp>[1.Weekly Download.xlsm]Coded!R93C22</stp>
        <tr r="V93" s="14"/>
        <tr r="V93" s="14"/>
      </tp>
      <tp t="s">
        <v>#N/A Invalid Security</v>
        <stp/>
        <stp>##V3_BDPV12</stp>
        <stp>-- Equity</stp>
        <stp>RTG_MDY_LT_CORP_FAMILY</stp>
        <stp>[1.Weekly Download.xlsm]Coded!R92C22</stp>
        <tr r="V92" s="14"/>
        <tr r="V92" s="14"/>
      </tp>
      <tp t="s">
        <v>#N/A Invalid Security</v>
        <stp/>
        <stp>##V3_BDPV12</stp>
        <stp>-- Equity</stp>
        <stp>RTG_MDY_LT_CORP_FAMILY</stp>
        <stp>[1.Weekly Download.xlsm]Coded!R28C22</stp>
        <tr r="V28" s="14"/>
        <tr r="V28" s="14"/>
      </tp>
      <tp t="s">
        <v>#N/A Invalid Security</v>
        <stp/>
        <stp>##V3_BDPV12</stp>
        <stp>-- Equity</stp>
        <stp>RTG_MDY_LT_CORP_FAMILY</stp>
        <stp>[1.Weekly Download.xlsm]Coded!R24C22</stp>
        <tr r="V24" s="14"/>
        <tr r="V24" s="14"/>
      </tp>
      <tp t="s">
        <v>#N/A Invalid Security</v>
        <stp/>
        <stp>##V3_BDPV12</stp>
        <stp>-- Equity</stp>
        <stp>RTG_MDY_LT_CORP_FAMILY</stp>
        <stp>[1.Weekly Download.xlsm]Coded!R27C22</stp>
        <tr r="V27" s="14"/>
        <tr r="V27" s="14"/>
      </tp>
      <tp t="s">
        <v>#N/A Invalid Security</v>
        <stp/>
        <stp>##V3_BDPV12</stp>
        <stp>-- Equity</stp>
        <stp>RTG_MDY_LT_CORP_FAMILY</stp>
        <stp>[1.Weekly Download.xlsm]Coded!R23C22</stp>
        <tr r="V23" s="14"/>
        <tr r="V23" s="14"/>
      </tp>
      <tp t="s">
        <v>#N/A Invalid Security</v>
        <stp/>
        <stp>##V3_BDPV12</stp>
        <stp>-- Equity</stp>
        <stp>RTG_MDY_LT_CORP_FAMILY</stp>
        <stp>[1.Weekly Download.xlsm]Coded!R22C22</stp>
        <tr r="V22" s="14"/>
        <tr r="V22" s="14"/>
      </tp>
      <tp t="s">
        <v>#N/A Invalid Security</v>
        <stp/>
        <stp>##V3_BDPV12</stp>
        <stp>-- Equity</stp>
        <stp>RTG_MDY_LT_CORP_FAMILY</stp>
        <stp>[1.Weekly Download.xlsm]Coded!R39C22</stp>
        <tr r="V39" s="14"/>
        <tr r="V39" s="14"/>
      </tp>
      <tp t="s">
        <v>#N/A Invalid Security</v>
        <stp/>
        <stp>##V3_BDPV12</stp>
        <stp>-- Equity</stp>
        <stp>RTG_MDY_LT_CORP_FAMILY</stp>
        <stp>[1.Weekly Download.xlsm]Coded!R38C22</stp>
        <tr r="V38" s="14"/>
        <tr r="V38" s="14"/>
      </tp>
      <tp t="s">
        <v>#N/A Invalid Security</v>
        <stp/>
        <stp>##V3_BDPV12</stp>
        <stp>-- Equity</stp>
        <stp>RTG_MDY_LT_CORP_FAMILY</stp>
        <stp>[1.Weekly Download.xlsm]Coded!R35C22</stp>
        <tr r="V35" s="14"/>
        <tr r="V35" s="14"/>
      </tp>
      <tp t="s">
        <v>#N/A Invalid Security</v>
        <stp/>
        <stp>##V3_BDPV12</stp>
        <stp>-- Equity</stp>
        <stp>RTG_MDY_LT_CORP_FAMILY</stp>
        <stp>[1.Weekly Download.xlsm]Coded!R34C22</stp>
        <tr r="V34" s="14"/>
        <tr r="V34" s="14"/>
      </tp>
      <tp t="s">
        <v>#N/A Invalid Security</v>
        <stp/>
        <stp>##V3_BDPV12</stp>
        <stp>-- Equity</stp>
        <stp>RTG_MDY_LT_CORP_FAMILY</stp>
        <stp>[1.Weekly Download.xlsm]Coded!R37C22</stp>
        <tr r="V37" s="14"/>
        <tr r="V37" s="14"/>
      </tp>
      <tp t="s">
        <v>#N/A Invalid Security</v>
        <stp/>
        <stp>##V3_BDPV12</stp>
        <stp>-- Equity</stp>
        <stp>RTG_MDY_LT_CORP_FAMILY</stp>
        <stp>[1.Weekly Download.xlsm]Coded!R36C22</stp>
        <tr r="V36" s="14"/>
        <tr r="V36" s="14"/>
      </tp>
      <tp t="s">
        <v>#N/A Invalid Security</v>
        <stp/>
        <stp>##V3_BDPV12</stp>
        <stp>-- Equity</stp>
        <stp>RTG_MDY_LT_CORP_FAMILY</stp>
        <stp>[1.Weekly Download.xlsm]Coded!R30C22</stp>
        <tr r="V30" s="14"/>
        <tr r="V30" s="14"/>
      </tp>
      <tp t="s">
        <v>#N/A Invalid Security</v>
        <stp/>
        <stp>##V3_BDPV12</stp>
        <stp>-- Equity</stp>
        <stp>RTG_MDY_LT_CORP_FAMILY</stp>
        <stp>[1.Weekly Download.xlsm]Coded!R33C22</stp>
        <tr r="V33" s="14"/>
        <tr r="V33" s="14"/>
      </tp>
      <tp t="s">
        <v>#N/A Invalid Security</v>
        <stp/>
        <stp>##V3_BDPV12</stp>
        <stp>-- Equity</stp>
        <stp>RTG_MDY_LT_CORP_FAMILY</stp>
        <stp>[1.Weekly Download.xlsm]Coded!R19C22</stp>
        <tr r="V19" s="14"/>
        <tr r="V19" s="14"/>
      </tp>
      <tp t="s">
        <v>#N/A Invalid Security</v>
        <stp/>
        <stp>##V3_BDPV12</stp>
        <stp>-- Equity</stp>
        <stp>RTG_MDY_LT_CORP_FAMILY</stp>
        <stp>[1.Weekly Download.xlsm]Coded!R18C22</stp>
        <tr r="V18" s="14"/>
        <tr r="V18" s="14"/>
      </tp>
      <tp t="s">
        <v>#N/A Invalid Security</v>
        <stp/>
        <stp>##V3_BDPV12</stp>
        <stp>-- Equity</stp>
        <stp>RTG_MDY_LT_CORP_FAMILY</stp>
        <stp>[1.Weekly Download.xlsm]Coded!R14C22</stp>
        <tr r="V14" s="14"/>
        <tr r="V14" s="14"/>
      </tp>
      <tp t="s">
        <v>#N/A Invalid Security</v>
        <stp/>
        <stp>##V3_BDPV12</stp>
        <stp>-- Equity</stp>
        <stp>RTG_MDY_LT_CORP_FAMILY</stp>
        <stp>[1.Weekly Download.xlsm]Coded!R11C22</stp>
        <tr r="V11" s="14"/>
        <tr r="V11" s="14"/>
      </tp>
      <tp t="s">
        <v>#N/A Invalid Security</v>
        <stp/>
        <stp>##V3_BDPV12</stp>
        <stp>-- Equity</stp>
        <stp>RTG_MDY_LT_CORP_FAMILY</stp>
        <stp>[1.Weekly Download.xlsm]Coded!R10C22</stp>
        <tr r="V10" s="14"/>
        <tr r="V10" s="14"/>
      </tp>
      <tp t="s">
        <v>#N/A Invalid Security</v>
        <stp/>
        <stp>##V3_BDPV12</stp>
        <stp>-- Equity</stp>
        <stp>RTG_MDY_LT_CORP_FAMILY</stp>
        <stp>[1.Weekly Download.xlsm]Coded!R13C22</stp>
        <tr r="V13" s="14"/>
        <tr r="V13" s="14"/>
      </tp>
      <tp t="s">
        <v>#N/A Invalid Security</v>
        <stp/>
        <stp>##V3_BDPV12</stp>
        <stp>-- Equity</stp>
        <stp>RTG_MDY_LT_CORP_FAMILY</stp>
        <stp>[1.Weekly Download.xlsm]Coded!R68C22</stp>
        <tr r="V68" s="14"/>
        <tr r="V68" s="14"/>
      </tp>
      <tp t="s">
        <v>#N/A Invalid Security</v>
        <stp/>
        <stp>##V3_BDPV12</stp>
        <stp>-- Equity</stp>
        <stp>RTG_MDY_LT_CORP_FAMILY</stp>
        <stp>[1.Weekly Download.xlsm]Coded!R64C22</stp>
        <tr r="V64" s="14"/>
        <tr r="V64" s="14"/>
      </tp>
      <tp t="s">
        <v>#N/A Invalid Security</v>
        <stp/>
        <stp>##V3_BDPV12</stp>
        <stp>-- Equity</stp>
        <stp>RTG_MDY_LT_CORP_FAMILY</stp>
        <stp>[1.Weekly Download.xlsm]Coded!R67C22</stp>
        <tr r="V67" s="14"/>
        <tr r="V67" s="14"/>
      </tp>
      <tp t="s">
        <v>#N/A Invalid Security</v>
        <stp/>
        <stp>##V3_BDPV12</stp>
        <stp>-- Equity</stp>
        <stp>RTG_MDY_LT_CORP_FAMILY</stp>
        <stp>[1.Weekly Download.xlsm]Coded!R66C22</stp>
        <tr r="V66" s="14"/>
        <tr r="V66" s="14"/>
      </tp>
      <tp t="s">
        <v>#N/A Invalid Security</v>
        <stp/>
        <stp>##V3_BDPV12</stp>
        <stp>-- Equity</stp>
        <stp>RTG_MDY_LT_CORP_FAMILY</stp>
        <stp>[1.Weekly Download.xlsm]Coded!R61C22</stp>
        <tr r="V61" s="14"/>
        <tr r="V61" s="14"/>
      </tp>
      <tp t="s">
        <v>#N/A Invalid Security</v>
        <stp/>
        <stp>##V3_BDPV12</stp>
        <stp>-- Equity</stp>
        <stp>RTG_MDY_LT_CORP_FAMILY</stp>
        <stp>[1.Weekly Download.xlsm]Coded!R60C22</stp>
        <tr r="V60" s="14"/>
        <tr r="V60" s="14"/>
      </tp>
      <tp t="s">
        <v>#N/A Invalid Security</v>
        <stp/>
        <stp>##V3_BDPV12</stp>
        <stp>-- Equity</stp>
        <stp>RTG_MDY_LT_CORP_FAMILY</stp>
        <stp>[1.Weekly Download.xlsm]Coded!R63C22</stp>
        <tr r="V63" s="14"/>
        <tr r="V63" s="14"/>
      </tp>
      <tp t="s">
        <v>#N/A Invalid Security</v>
        <stp/>
        <stp>##V3_BDPV12</stp>
        <stp>-- Equity</stp>
        <stp>RTG_MDY_LT_CORP_FAMILY</stp>
        <stp>[1.Weekly Download.xlsm]Coded!R62C22</stp>
        <tr r="V62" s="14"/>
        <tr r="V62" s="14"/>
      </tp>
      <tp t="s">
        <v>#N/A Invalid Security</v>
        <stp/>
        <stp>##V3_BDPV12</stp>
        <stp>-- Equity</stp>
        <stp>RTG_MDY_LT_CORP_FAMILY</stp>
        <stp>[1.Weekly Download.xlsm]Coded!R78C22</stp>
        <tr r="V78" s="14"/>
        <tr r="V78" s="14"/>
      </tp>
      <tp t="s">
        <v>#N/A Invalid Security</v>
        <stp/>
        <stp>##V3_BDPV12</stp>
        <stp>-- Equity</stp>
        <stp>RTG_MDY_LT_CORP_FAMILY</stp>
        <stp>[1.Weekly Download.xlsm]Coded!R75C22</stp>
        <tr r="V75" s="14"/>
        <tr r="V75" s="14"/>
      </tp>
      <tp t="s">
        <v>#N/A Invalid Security</v>
        <stp/>
        <stp>##V3_BDPV12</stp>
        <stp>-- Equity</stp>
        <stp>RTG_MDY_LT_CORP_FAMILY</stp>
        <stp>[1.Weekly Download.xlsm]Coded!R77C22</stp>
        <tr r="V77" s="14"/>
        <tr r="V77" s="14"/>
      </tp>
      <tp t="s">
        <v>#N/A Invalid Security</v>
        <stp/>
        <stp>##V3_BDPV12</stp>
        <stp>-- Equity</stp>
        <stp>RTG_MDY_LT_CORP_FAMILY</stp>
        <stp>[1.Weekly Download.xlsm]Coded!R76C22</stp>
        <tr r="V76" s="14"/>
        <tr r="V76" s="14"/>
      </tp>
      <tp t="s">
        <v>#N/A Invalid Security</v>
        <stp/>
        <stp>##V3_BDPV12</stp>
        <stp>-- Equity</stp>
        <stp>RTG_MDY_LT_CORP_FAMILY</stp>
        <stp>[1.Weekly Download.xlsm]Coded!R71C22</stp>
        <tr r="V71" s="14"/>
        <tr r="V71" s="14"/>
      </tp>
      <tp t="s">
        <v>#N/A Invalid Security</v>
        <stp/>
        <stp>##V3_BDPV12</stp>
        <stp>-- Equity</stp>
        <stp>RTG_MDY_LT_CORP_FAMILY</stp>
        <stp>[1.Weekly Download.xlsm]Coded!R70C22</stp>
        <tr r="V70" s="14"/>
        <tr r="V70" s="14"/>
      </tp>
      <tp t="s">
        <v>#N/A Invalid Security</v>
        <stp/>
        <stp>##V3_BDPV12</stp>
        <stp>-- Equity</stp>
        <stp>RTG_MDY_LT_CORP_FAMILY</stp>
        <stp>[1.Weekly Download.xlsm]Coded!R73C22</stp>
        <tr r="V73" s="14"/>
        <tr r="V73" s="14"/>
      </tp>
      <tp t="s">
        <v>#N/A Invalid Security</v>
        <stp/>
        <stp>##V3_BDPV12</stp>
        <stp>-- Equity</stp>
        <stp>RTG_MDY_LT_CORP_FAMILY</stp>
        <stp>[1.Weekly Download.xlsm]Coded!R72C22</stp>
        <tr r="V72" s="14"/>
        <tr r="V72" s="14"/>
      </tp>
      <tp t="s">
        <v>#N/A Invalid Security</v>
        <stp/>
        <stp>##V3_BDPV12</stp>
        <stp>-- Equity</stp>
        <stp>RTG_MDY_LT_CORP_FAMILY</stp>
        <stp>[1.Weekly Download.xlsm]Coded!R48C22</stp>
        <tr r="V48" s="14"/>
        <tr r="V48" s="14"/>
      </tp>
      <tp t="s">
        <v>#N/A Invalid Security</v>
        <stp/>
        <stp>##V3_BDPV12</stp>
        <stp>-- Equity</stp>
        <stp>RTG_MDY_LT_CORP_FAMILY</stp>
        <stp>[1.Weekly Download.xlsm]Coded!R45C22</stp>
        <tr r="V45" s="14"/>
        <tr r="V45" s="14"/>
      </tp>
      <tp t="s">
        <v>#N/A Invalid Security</v>
        <stp/>
        <stp>##V3_BDPV12</stp>
        <stp>-- Equity</stp>
        <stp>RTG_MDY_LT_CORP_FAMILY</stp>
        <stp>[1.Weekly Download.xlsm]Coded!R44C22</stp>
        <tr r="V44" s="14"/>
        <tr r="V44" s="14"/>
      </tp>
      <tp t="s">
        <v>#N/A Invalid Security</v>
        <stp/>
        <stp>##V3_BDPV12</stp>
        <stp>-- Equity</stp>
        <stp>RTG_MDY_LT_CORP_FAMILY</stp>
        <stp>[1.Weekly Download.xlsm]Coded!R47C22</stp>
        <tr r="V47" s="14"/>
        <tr r="V47" s="14"/>
      </tp>
      <tp t="s">
        <v>#N/A Invalid Security</v>
        <stp/>
        <stp>##V3_BDPV12</stp>
        <stp>-- Equity</stp>
        <stp>RTG_MDY_LT_CORP_FAMILY</stp>
        <stp>[1.Weekly Download.xlsm]Coded!R46C22</stp>
        <tr r="V46" s="14"/>
        <tr r="V46" s="14"/>
      </tp>
      <tp t="s">
        <v>#N/A Invalid Security</v>
        <stp/>
        <stp>##V3_BDPV12</stp>
        <stp>-- Equity</stp>
        <stp>RTG_MDY_LT_CORP_FAMILY</stp>
        <stp>[1.Weekly Download.xlsm]Coded!R59C22</stp>
        <tr r="V59" s="14"/>
        <tr r="V59" s="14"/>
      </tp>
      <tp t="s">
        <v>#N/A Invalid Security</v>
        <stp/>
        <stp>##V3_BDPV12</stp>
        <stp>-- Equity</stp>
        <stp>RTG_MDY_LT_CORP_FAMILY</stp>
        <stp>[1.Weekly Download.xlsm]Coded!R58C22</stp>
        <tr r="V58" s="14"/>
        <tr r="V58" s="14"/>
      </tp>
      <tp t="s">
        <v>#N/A Invalid Security</v>
        <stp/>
        <stp>##V3_BDPV12</stp>
        <stp>-- Equity</stp>
        <stp>RTG_MDY_LT_CORP_FAMILY</stp>
        <stp>[1.Weekly Download.xlsm]Coded!R55C22</stp>
        <tr r="V55" s="14"/>
        <tr r="V55" s="14"/>
      </tp>
      <tp t="s">
        <v>#N/A Invalid Security</v>
        <stp/>
        <stp>##V3_BDPV12</stp>
        <stp>-- Equity</stp>
        <stp>RTG_MDY_LT_CORP_FAMILY</stp>
        <stp>[1.Weekly Download.xlsm]Coded!R54C22</stp>
        <tr r="V54" s="14"/>
        <tr r="V54" s="14"/>
      </tp>
      <tp t="s">
        <v>#N/A Invalid Security</v>
        <stp/>
        <stp>##V3_BDPV12</stp>
        <stp>-- Equity</stp>
        <stp>RTG_MDY_LT_CORP_FAMILY</stp>
        <stp>[1.Weekly Download.xlsm]Coded!R56C22</stp>
        <tr r="V56" s="14"/>
        <tr r="V56" s="14"/>
      </tp>
      <tp t="s">
        <v>#N/A Invalid Security</v>
        <stp/>
        <stp>##V3_BDPV12</stp>
        <stp>-- Equity</stp>
        <stp>RTG_MDY_LT_CORP_FAMILY</stp>
        <stp>[1.Weekly Download.xlsm]Coded!R51C22</stp>
        <tr r="V51" s="14"/>
        <tr r="V51" s="14"/>
      </tp>
      <tp t="s">
        <v>#N/A Invalid Security</v>
        <stp/>
        <stp>##V3_BDPV12</stp>
        <stp>-- Equity</stp>
        <stp>RTG_MDY_LT_CORP_FAMILY</stp>
        <stp>[1.Weekly Download.xlsm]Coded!R50C22</stp>
        <tr r="V50" s="14"/>
        <tr r="V50" s="14"/>
      </tp>
      <tp t="s">
        <v>#N/A Invalid Security</v>
        <stp/>
        <stp>##V3_BDPV12</stp>
        <stp>-- Equity</stp>
        <stp>RTG_MDY_LT_CORP_FAMILY</stp>
        <stp>[1.Weekly Download.xlsm]Coded!R53C22</stp>
        <tr r="V53" s="14"/>
        <tr r="V53" s="14"/>
      </tp>
      <tp t="s">
        <v>#N/A Invalid Security</v>
        <stp/>
        <stp>##V3_BDPV12</stp>
        <stp>-- Equity</stp>
        <stp>RTG_MDY_LT_CORP_FAMILY</stp>
        <stp>[1.Weekly Download.xlsm]Coded!R52C22</stp>
        <tr r="V52" s="14"/>
        <tr r="V52" s="14"/>
      </tp>
      <tp t="s">
        <v>#N/A N/A</v>
        <stp/>
        <stp>##V3_BDPV12</stp>
        <stp>XS2098347821 Corp</stp>
        <stp>RTG_FITCH_LT_ISSUER_DEFAULT</stp>
        <stp>[1.Weekly Download.xlsm]Coded!R307C16</stp>
        <tr r="P307" s="14"/>
      </tp>
      <tp t="s">
        <v>#N/A N/A</v>
        <stp/>
        <stp>##V3_BDPV12</stp>
        <stp>XS2397254579 Corp</stp>
        <stp>RTG_FITCH</stp>
        <stp>[1.Weekly Download.xlsm]Coded!R138C10</stp>
        <tr r="J138" s="14"/>
      </tp>
      <tp>
        <v>0.875</v>
        <stp/>
        <stp>##V3_BDPV12</stp>
        <stp>XS2340538680 Corp</stp>
        <stp>CPN</stp>
        <stp>[1.Weekly Download.xlsm]Coded!R213C51</stp>
        <tr r="AY213" s="14"/>
        <tr r="AY213" s="14"/>
      </tp>
      <tp t="s">
        <v>N</v>
        <stp/>
        <stp>##V3_BDPV12</stp>
        <stp>XS2298176988 Corp</stp>
        <stp>GREEN_BOND_LOAN_INDICATOR</stp>
        <stp>[1.Weekly Download.xlsm]Coded!R238C55</stp>
        <tr r="BC238" s="14"/>
        <tr r="BC238" s="14"/>
      </tp>
      <tp t="s">
        <v>#N/A N/A</v>
        <stp/>
        <stp>##V3_BDPV12</stp>
        <stp>HK0000744802 Corp</stp>
        <stp>RTG_MOODY_LONG_TERM</stp>
        <stp>[1.Weekly Download.xlsm]Coded!R185C13</stp>
        <tr r="M185" s="14"/>
      </tp>
      <tp t="s">
        <v>N</v>
        <stp/>
        <stp>##V3_BDPV12</stp>
        <stp>XS2288886216 Corp</stp>
        <stp>GREEN_BOND_LOAN_INDICATOR</stp>
        <stp>[1.Weekly Download.xlsm]Coded!R233C55</stp>
        <tr r="BC233" s="14"/>
        <tr r="BC233" s="14"/>
      </tp>
      <tp t="s">
        <v>N</v>
        <stp/>
        <stp>##V3_BDPV12</stp>
        <stp>XS2208864418 Corp</stp>
        <stp>GREEN_BOND_LOAN_INDICATOR</stp>
        <stp>[1.Weekly Download.xlsm]Coded!R292C55</stp>
        <tr r="BC292" s="14"/>
        <tr r="BC292" s="14"/>
      </tp>
      <tp>
        <v>0.875</v>
        <stp/>
        <stp>##V3_BDPV12</stp>
        <stp>XS2345988211 Corp</stp>
        <stp>CPN</stp>
        <stp>[1.Weekly Download.xlsm]Coded!R199C51</stp>
        <tr r="AY199" s="14"/>
        <tr r="AY199" s="14"/>
      </tp>
      <tp t="s">
        <v>N</v>
        <stp/>
        <stp>##V3_BDPV12</stp>
        <stp>XS2249848719 Corp</stp>
        <stp>GREEN_BOND_LOAN_INDICATOR</stp>
        <stp>[1.Weekly Download.xlsm]Coded!R241C55</stp>
        <tr r="BC241" s="14"/>
        <tr r="BC241" s="14"/>
      </tp>
      <tp>
        <v>2.9</v>
        <stp/>
        <stp>##V3_BDPV12</stp>
        <stp>XS2381154009 Corp</stp>
        <stp>CPN</stp>
        <stp>[1.Weekly Download.xlsm]Coded!R142C51</stp>
        <tr r="AY142" s="14"/>
        <tr r="AY142" s="14"/>
      </tp>
      <tp>
        <v>4.8499999999999996</v>
        <stp/>
        <stp>##V3_BDPV12</stp>
        <stp>XS2382274376 Corp</stp>
        <stp>CPN</stp>
        <stp>[1.Weekly Download.xlsm]Coded!R157C51</stp>
        <tr r="AY157" s="14"/>
        <tr r="AY157" s="14"/>
      </tp>
      <tp>
        <v>2.4369999999999998</v>
        <stp/>
        <stp>##V3_BDPV12</stp>
        <stp>XS2258259808 Corp</stp>
        <stp>CPN</stp>
        <stp>[1.Weekly Download.xlsm]Coded!R268C51</stp>
        <tr r="AY268" s="14"/>
        <tr r="AY268" s="14"/>
      </tp>
      <tp>
        <v>1.65</v>
        <stp/>
        <stp>##V3_BDPV12</stp>
        <stp>XS2383434029 Corp</stp>
        <stp>CPN</stp>
        <stp>[1.Weekly Download.xlsm]Coded!R147C51</stp>
        <tr r="AY147" s="14"/>
        <tr r="AY147" s="14"/>
      </tp>
      <tp>
        <v>6.32</v>
        <stp/>
        <stp>##V3_BDPV12</stp>
        <stp>XS2143038334 Corp</stp>
        <stp>CPN</stp>
        <stp>[1.Weekly Download.xlsm]Coded!R305C51</stp>
        <tr r="AY305" s="14"/>
        <tr r="AY305" s="14"/>
      </tp>
      <tp t="s">
        <v>N</v>
        <stp/>
        <stp>##V3_BDPV12</stp>
        <stp>XS2353028298 Corp</stp>
        <stp>GREEN_BOND_LOAN_INDICATOR</stp>
        <stp>[1.Weekly Download.xlsm]Coded!R176C55</stp>
        <tr r="BC176" s="14"/>
        <tr r="BC176" s="14"/>
      </tp>
      <tp t="s">
        <v>N</v>
        <stp/>
        <stp>##V3_BDPV12</stp>
        <stp>XS2353028298 Corp</stp>
        <stp>GREEN_BOND_LOAN_INDICATOR</stp>
        <stp>[1.Weekly Download.xlsm]Coded!R193C55</stp>
        <tr r="BC193" s="14"/>
        <tr r="BC193" s="14"/>
      </tp>
      <tp>
        <v>3.15</v>
        <stp/>
        <stp>##V3_BDPV12</stp>
        <stp>XS2249848719 Corp</stp>
        <stp>CPN</stp>
        <stp>[1.Weekly Download.xlsm]Coded!R241C51</stp>
        <tr r="AY241" s="14"/>
        <tr r="AY241" s="14"/>
      </tp>
      <tp t="s">
        <v>N</v>
        <stp/>
        <stp>##V3_BDPV12</stp>
        <stp>XS2297070190 Corp</stp>
        <stp>GREEN_BOND_LOAN_INDICATOR</stp>
        <stp>[1.Weekly Download.xlsm]Coded!R240C55</stp>
        <tr r="BC240" s="14"/>
        <tr r="BC240" s="14"/>
      </tp>
      <tp t="s">
        <v>#N/A N/A</v>
        <stp/>
        <stp>##V3_BDPV12</stp>
        <stp>HK0000814258 Corp</stp>
        <stp>RTG_MOODY_LONG_TERM</stp>
        <stp>[1.Weekly Download.xlsm]Coded!R113C13</stp>
        <tr r="M113" s="14"/>
      </tp>
      <tp t="s">
        <v>N</v>
        <stp/>
        <stp>##V3_BDPV12</stp>
        <stp>XS2094050593 Corp</stp>
        <stp>GREEN_BOND_LOAN_INDICATOR</stp>
        <stp>[1.Weekly Download.xlsm]Coded!R278C55</stp>
        <tr r="BC278" s="14"/>
        <tr r="BC278" s="14"/>
      </tp>
      <tp t="s">
        <v>N</v>
        <stp/>
        <stp>##V3_BDPV12</stp>
        <stp>XS2471127584 Corp</stp>
        <stp>GREEN_BOND_LOAN_INDICATOR</stp>
        <stp>[1.Weekly Download.xlsm]Coded!R104C55</stp>
        <tr r="BC104" s="14"/>
        <tr r="BC104" s="14"/>
      </tp>
      <tp>
        <v>4.45</v>
        <stp/>
        <stp>##V3_BDPV12</stp>
        <stp>XS2342908949 Corp</stp>
        <stp>CPN</stp>
        <stp>[1.Weekly Download.xlsm]Coded!R220C51</stp>
        <tr r="AY220" s="14"/>
        <tr r="AY220" s="14"/>
      </tp>
      <tp t="s">
        <v>#N/A N/A</v>
        <stp/>
        <stp>##V3_BDPV12</stp>
        <stp>HK0000744695 Corp</stp>
        <stp>RTG_MOODY_LONG_TERM</stp>
        <stp>[1.Weekly Download.xlsm]Coded!R187C13</stp>
        <tr r="M187" s="14"/>
      </tp>
      <tp t="s">
        <v>CHINA THREE GORGES CORP</v>
        <stp/>
        <stp>##V3_BDPV12</stp>
        <stp>USG8850LAG52 Corp</stp>
        <stp>GUARANTOR</stp>
        <stp>[1.Weekly Download.xlsm]Coded!R276C5</stp>
        <tr r="E276" s="14"/>
        <tr r="E276" s="14"/>
      </tp>
      <tp t="s">
        <v>#N/A N/A</v>
        <stp/>
        <stp>##V3_BDPV12</stp>
        <stp>XS2665495391 Corp</stp>
        <stp>RTG_FITCH</stp>
        <stp>[1.Weekly Download.xlsm]Coded!R18C10</stp>
        <tr r="J18" s="14"/>
      </tp>
      <tp t="s">
        <v>#N/A N/A</v>
        <stp/>
        <stp>##V3_BDPV12</stp>
        <stp>BCMZ HK Equity</stp>
        <stp>EQY_PRIM_SECURITY_PRIM_EXCH</stp>
        <stp>[1.Weekly Download.xlsm]Coded!R279C35</stp>
        <tr r="AI279" s="14"/>
      </tp>
      <tp t="s">
        <v>#N/A N/A</v>
        <stp/>
        <stp>##V3_BDPV12</stp>
        <stp>BCMZ HK Equity</stp>
        <stp>EQY_PRIM_SECURITY_PRIM_EXCH</stp>
        <stp>[1.Weekly Download.xlsm]Coded!R295C35</stp>
        <tr r="AI295" s="14"/>
      </tp>
      <tp t="s">
        <v>#N/A N/A</v>
        <stp/>
        <stp>##V3_BDPV12</stp>
        <stp>BCMZ HK Equity</stp>
        <stp>EQY_PRIM_SECURITY_PRIM_EXCH</stp>
        <stp>[1.Weekly Download.xlsm]Coded!R294C35</stp>
        <tr r="AI294" s="14"/>
      </tp>
      <tp t="s">
        <v>#N/A N/A</v>
        <stp/>
        <stp>##V3_BDPV12</stp>
        <stp>BCMZ HK Equity</stp>
        <stp>EQY_PRIM_SECURITY_PRIM_EXCH</stp>
        <stp>[1.Weekly Download.xlsm]Coded!R280C35</stp>
        <tr r="AI280" s="14"/>
      </tp>
      <tp t="s">
        <v>A</v>
        <stp/>
        <stp>##V3_BDPV12</stp>
        <stp>BIDU US Equity</stp>
        <stp>RTG_FITCH_LT_ISSUER_DEFAULT</stp>
        <stp>[1.Weekly Download.xlsm]Coded!R165C62</stp>
        <tr r="BJ165" s="14"/>
        <tr r="BJ165" s="14"/>
      </tp>
      <tp t="s">
        <v>A</v>
        <stp/>
        <stp>##V3_BDPV12</stp>
        <stp>BIDU US Equity</stp>
        <stp>RTG_FITCH_LT_ISSUER_DEFAULT</stp>
        <stp>[1.Weekly Download.xlsm]Coded!R164C62</stp>
        <tr r="BJ164" s="14"/>
        <tr r="BJ164" s="14"/>
      </tp>
      <tp t="s">
        <v>#N/A N/A</v>
        <stp/>
        <stp>##V3_BDPV12</stp>
        <stp>XS2541678780 Corp</stp>
        <stp>RTG_FITCH</stp>
        <stp>[1.Weekly Download.xlsm]Coded!R84C10</stp>
        <tr r="J84" s="14"/>
      </tp>
      <tp t="s">
        <v>#N/A N/A</v>
        <stp/>
        <stp>##V3_BDPV12</stp>
        <stp>BCMZ HK Equity</stp>
        <stp>EQY_PRIM_SECURITY_PRIM_EXCH</stp>
        <stp>[1.Weekly Download.xlsm]Coded!R111C35</stp>
        <tr r="AI111" s="14"/>
      </tp>
      <tp t="s">
        <v>BBB+</v>
        <stp/>
        <stp>##V3_BDPV12</stp>
        <stp>XS2526839092 Corp</stp>
        <stp>RTG_FITCH</stp>
        <stp>[1.Weekly Download.xlsm]Coded!R61C10</stp>
        <tr r="J61" s="14"/>
        <tr r="J61" s="14"/>
      </tp>
      <tp t="s">
        <v>#N/A N/A</v>
        <stp/>
        <stp>##V3_BDPV12</stp>
        <stp>CCBZ HK Equity</stp>
        <stp>EQY_PRIM_SECURITY_PRIM_EXCH</stp>
        <stp>[1.Weekly Download.xlsm]Coded!R286C35</stp>
        <tr r="AI286" s="14"/>
      </tp>
      <tp t="s">
        <v>#N/A N/A</v>
        <stp/>
        <stp>##V3_BDPV12</stp>
        <stp>CCBZ HK Equity</stp>
        <stp>EQY_PRIM_SECURITY_PRIM_EXCH</stp>
        <stp>[1.Weekly Download.xlsm]Coded!R287C35</stp>
        <tr r="AI287" s="14"/>
      </tp>
      <tp t="s">
        <v>NR</v>
        <stp/>
        <stp>##V3_BDPV12</stp>
        <stp>XS2502241412 Corp</stp>
        <stp>RTG_FITCH</stp>
        <stp>[1.Weekly Download.xlsm]Coded!R92C10</stp>
        <tr r="J92" s="14"/>
        <tr r="J92" s="14"/>
      </tp>
      <tp t="s">
        <v>#N/A N/A</v>
        <stp/>
        <stp>##V3_BDPV12</stp>
        <stp>KETDZZ CH Equity</stp>
        <stp>RTG_SP_LT_LC_ISSUER_CREDIT</stp>
        <stp>[1.Weekly Download.xlsm]Coded!R37C61</stp>
        <tr r="BI37" s="14"/>
      </tp>
      <tp t="s">
        <v>A3</v>
        <stp/>
        <stp>##V3_BDPV12</stp>
        <stp>AEHZ CH Equity</stp>
        <stp>RTG_MOODY_LONG_TERM</stp>
        <stp>[1.Weekly Download.xlsm]Coded!R163C21</stp>
        <tr r="U163" s="14"/>
        <tr r="U163" s="14"/>
        <tr r="U163" s="14"/>
      </tp>
      <tp t="s">
        <v>1660068D CH</v>
        <stp/>
        <stp>##V3_BDPV12</stp>
        <stp>XS2383434029 Corp</stp>
        <stp>ISSUER_EQUITY_TICKER</stp>
        <stp>[1.Weekly Download.xlsm]Coded!R147C35</stp>
        <tr r="AI147" s="14"/>
      </tp>
      <tp t="s">
        <v>1660068D CH</v>
        <stp/>
        <stp>##V3_BDPV12</stp>
        <stp>XS2383434029 Corp</stp>
        <stp>ISSUER_EQUITY_TICKER</stp>
        <stp>[1.Weekly Download.xlsm]Coded!R147C37</stp>
        <tr r="AK147" s="14"/>
        <tr r="AK147" s="14"/>
      </tp>
      <tp t="s">
        <v>1107 HK</v>
        <stp/>
        <stp>##V3_BDPV12</stp>
        <stp>XS2277613423 Corp</stp>
        <stp>ISSUER_EQUITY_TICKER</stp>
        <stp>[1.Weekly Download.xlsm]Coded!R253C35</stp>
        <tr r="AI253" s="14"/>
        <tr r="AI253" s="14"/>
      </tp>
      <tp t="s">
        <v>1814858D CH</v>
        <stp/>
        <stp>##V3_BDPV12</stp>
        <stp>XS2320304376 Corp</stp>
        <stp>ISSUER_EQUITY_TICKER</stp>
        <stp>[1.Weekly Download.xlsm]Coded!R208C35</stp>
        <tr r="AI208" s="14"/>
      </tp>
      <tp t="s">
        <v>1107 HK</v>
        <stp/>
        <stp>##V3_BDPV12</stp>
        <stp>XS2277613423 Corp</stp>
        <stp>ISSUER_EQUITY_TICKER</stp>
        <stp>[1.Weekly Download.xlsm]Coded!R253C37</stp>
        <tr r="AK253" s="14"/>
        <tr r="AK253" s="14"/>
      </tp>
      <tp t="s">
        <v>1814858D CH</v>
        <stp/>
        <stp>##V3_BDPV12</stp>
        <stp>XS2320304376 Corp</stp>
        <stp>ISSUER_EQUITY_TICKER</stp>
        <stp>[1.Weekly Download.xlsm]Coded!R208C37</stp>
        <tr r="AK208" s="14"/>
        <tr r="AK208" s="14"/>
      </tp>
      <tp t="s">
        <v>12/6/2023</v>
        <stp/>
        <stp>##V3_BDPV12</stp>
        <stp>G2380160 Corp</stp>
        <stp>SECURITY_PRICING_DATE</stp>
        <stp>[1.Weekly Download.xlsm]Coded!R33C49</stp>
        <tr r="AW33" s="14"/>
        <tr r="AW33" s="14"/>
        <tr r="AW33" s="14"/>
      </tp>
      <tp t="s">
        <v>SDGGCZ CH</v>
        <stp/>
        <stp>##V3_BDPV12</stp>
        <stp>XS2379669299 Corp</stp>
        <stp>GUARANTOR_EQY_TICKER</stp>
        <stp>[1.Weekly Download.xlsm]Coded!R162C18</stp>
        <tr r="R162" s="14"/>
        <tr r="R162" s="14"/>
        <tr r="R162" s="14"/>
        <tr r="R162" s="14"/>
      </tp>
      <tp t="s">
        <v>1667690D KY</v>
        <stp/>
        <stp>##V3_BDPV12</stp>
        <stp>XS2364590716 Corp</stp>
        <stp>ISSUER_EQUITY_TICKER</stp>
        <stp>[1.Weekly Download.xlsm]Coded!R173C37</stp>
        <tr r="AK173" s="14"/>
        <tr r="AK173" s="14"/>
      </tp>
      <tp t="s">
        <v>1667690D KY</v>
        <stp/>
        <stp>##V3_BDPV12</stp>
        <stp>XS2364590716 Corp</stp>
        <stp>ISSUER_EQUITY_TICKER</stp>
        <stp>[1.Weekly Download.xlsm]Coded!R173C35</stp>
        <tr r="AI173" s="14"/>
      </tp>
      <tp t="s">
        <v>9/6/2023</v>
        <stp/>
        <stp>##V3_BDPV12</stp>
        <stp>G2380152 Corp</stp>
        <stp>SECURITY_PRICING_DATE</stp>
        <stp>[1.Weekly Download.xlsm]Coded!R34C49</stp>
        <tr r="AW34" s="14"/>
        <tr r="AW34" s="14"/>
        <tr r="AW34" s="14"/>
      </tp>
      <tp t="s">
        <v>#N/A N/A</v>
        <stp/>
        <stp>##V3_BDPV12</stp>
        <stp>XS2293903840 Corp</stp>
        <stp>GUARANTOR_EQY_TICKER</stp>
        <stp>[1.Weekly Download.xlsm]Coded!R254C18</stp>
        <tr r="R254" s="14"/>
        <tr r="R254" s="14"/>
        <tr r="R254" s="14"/>
      </tp>
      <tp t="s">
        <v>#N/A N/A</v>
        <stp/>
        <stp>##V3_BDPV12</stp>
        <stp>XS2342908949 Corp</stp>
        <stp>GUARANTOR_EQY_TICKER</stp>
        <stp>[1.Weekly Download.xlsm]Coded!R220C18</stp>
        <tr r="R220" s="14"/>
        <tr r="R220" s="14"/>
        <tr r="R220" s="14"/>
      </tp>
      <tp t="s">
        <v>1917594D HK</v>
        <stp/>
        <stp>##V3_BDPV12</stp>
        <stp>XS2385065656 Corp</stp>
        <stp>ISSUER_EQUITY_TICKER</stp>
        <stp>[1.Weekly Download.xlsm]Coded!R152C37</stp>
        <tr r="AK152" s="14"/>
        <tr r="AK152" s="14"/>
      </tp>
      <tp t="s">
        <v>1917594D HK</v>
        <stp/>
        <stp>##V3_BDPV12</stp>
        <stp>XS2385065656 Corp</stp>
        <stp>ISSUER_EQUITY_TICKER</stp>
        <stp>[1.Weekly Download.xlsm]Coded!R152C35</stp>
        <tr r="AI152" s="14"/>
      </tp>
      <tp t="s">
        <v>1524886D HK</v>
        <stp/>
        <stp>##V3_BDPV12</stp>
        <stp>XS2357443410 Corp</stp>
        <stp>ISSUER_EQUITY_TICKER</stp>
        <stp>[1.Weekly Download.xlsm]Coded!R170C35</stp>
        <tr r="AI170" s="14"/>
      </tp>
      <tp t="s">
        <v>1524886D HK</v>
        <stp/>
        <stp>##V3_BDPV12</stp>
        <stp>XS2357443410 Corp</stp>
        <stp>ISSUER_EQUITY_TICKER</stp>
        <stp>[1.Weekly Download.xlsm]Coded!R170C37</stp>
        <tr r="AK170" s="14"/>
        <tr r="AK170" s="14"/>
      </tp>
      <tp t="s">
        <v>1/6/2023</v>
        <stp/>
        <stp>##V3_BDPV12</stp>
        <stp>G2380140 Corp</stp>
        <stp>SECURITY_PRICING_DATE</stp>
        <stp>[1.Weekly Download.xlsm]Coded!R37C49</stp>
        <tr r="AW37" s="14"/>
        <tr r="AW37" s="14"/>
        <tr r="AW37" s="14"/>
      </tp>
      <tp t="s">
        <v>1901199D CH</v>
        <stp/>
        <stp>##V3_BDPV12</stp>
        <stp>XS2334569774 Corp</stp>
        <stp>ISSUER_EQUITY_TICKER</stp>
        <stp>[1.Weekly Download.xlsm]Coded!R181C35</stp>
        <tr r="AI181" s="14"/>
      </tp>
      <tp t="s">
        <v>1901199D CH</v>
        <stp/>
        <stp>##V3_BDPV12</stp>
        <stp>XS2334569774 Corp</stp>
        <stp>ISSUER_EQUITY_TICKER</stp>
        <stp>[1.Weekly Download.xlsm]Coded!R181C37</stp>
        <tr r="AK181" s="14"/>
        <tr r="AK181" s="14"/>
      </tp>
      <tp t="s">
        <v>1571823D HK</v>
        <stp/>
        <stp>##V3_BDPV12</stp>
        <stp>XS2123956091 Corp</stp>
        <stp>ISSUER_EQUITY_TICKER</stp>
        <stp>[1.Weekly Download.xlsm]Coded!R309C35</stp>
        <tr r="AI309" s="14"/>
      </tp>
      <tp t="s">
        <v>1571823D HK</v>
        <stp/>
        <stp>##V3_BDPV12</stp>
        <stp>XS2123956091 Corp</stp>
        <stp>ISSUER_EQUITY_TICKER</stp>
        <stp>[1.Weekly Download.xlsm]Coded!R309C37</stp>
        <tr r="AK309" s="14"/>
        <tr r="AK309" s="14"/>
      </tp>
      <tp t="s">
        <v>18/5/2023</v>
        <stp/>
        <stp>##V3_BDPV12</stp>
        <stp>G2380130 Corp</stp>
        <stp>SECURITY_PRICING_DATE</stp>
        <stp>[1.Weekly Download.xlsm]Coded!R40C49</stp>
        <tr r="AW40" s="14"/>
        <tr r="AW40" s="14"/>
        <tr r="AW40" s="14"/>
      </tp>
      <tp t="s">
        <v>#N/A N/A</v>
        <stp/>
        <stp>##V3_BDPV12</stp>
        <stp>BCDHGZ CH Equity</stp>
        <stp>RTG_SP_LT_FC_ISSUER_CREDIT</stp>
        <stp>[1.Weekly Download.xlsm]Coded!R180C23</stp>
        <tr r="W180" s="14"/>
        <tr r="W180" s="14"/>
      </tp>
      <tp t="s">
        <v>#N/A Field Not Applicable</v>
        <stp/>
        <stp>##V3_BDPV12</stp>
        <stp>XS2249847232 Corp</stp>
        <stp>GUARANTOR_EQY_TICKER</stp>
        <stp>[1.Weekly Download.xlsm]Coded!R270C18</stp>
        <tr r="R270" s="14"/>
        <tr r="R270" s="14"/>
        <tr r="R270" s="14"/>
      </tp>
      <tp t="s">
        <v>1064639D CH</v>
        <stp/>
        <stp>##V3_BDPV12</stp>
        <stp>XS2346845584 Corp</stp>
        <stp>ISSUER_EQUITY_TICKER</stp>
        <stp>[1.Weekly Download.xlsm]Coded!R202C37</stp>
        <tr r="AK202" s="14"/>
        <tr r="AK202" s="14"/>
      </tp>
      <tp t="s">
        <v>1064639D CH</v>
        <stp/>
        <stp>##V3_BDPV12</stp>
        <stp>XS2346845584 Corp</stp>
        <stp>ISSUER_EQUITY_TICKER</stp>
        <stp>[1.Weekly Download.xlsm]Coded!R202C35</stp>
        <tr r="AI202" s="14"/>
      </tp>
      <tp t="s">
        <v>1653567D CH</v>
        <stp/>
        <stp>##V3_BDPV12</stp>
        <stp>XS2280569364 Corp</stp>
        <stp>ISSUER_EQUITY_TICKER</stp>
        <stp>[1.Weekly Download.xlsm]Coded!R263C37</stp>
        <tr r="AK263" s="14"/>
        <tr r="AK263" s="14"/>
      </tp>
      <tp t="s">
        <v>754 HK</v>
        <stp/>
        <stp>##V3_BDPV12</stp>
        <stp>XS2336271510 Corp</stp>
        <stp>ISSUER_EQUITY_TICKER</stp>
        <stp>[1.Weekly Download.xlsm]Coded!R215C35</stp>
        <tr r="AI215" s="14"/>
        <tr r="AI215" s="14"/>
      </tp>
      <tp t="s">
        <v>1653567D CH</v>
        <stp/>
        <stp>##V3_BDPV12</stp>
        <stp>XS2280569364 Corp</stp>
        <stp>ISSUER_EQUITY_TICKER</stp>
        <stp>[1.Weekly Download.xlsm]Coded!R263C35</stp>
        <tr r="AI263" s="14"/>
      </tp>
      <tp t="s">
        <v>754 HK</v>
        <stp/>
        <stp>##V3_BDPV12</stp>
        <stp>XS2336271510 Corp</stp>
        <stp>ISSUER_EQUITY_TICKER</stp>
        <stp>[1.Weekly Download.xlsm]Coded!R215C37</stp>
        <tr r="AK215" s="14"/>
        <tr r="AK215" s="14"/>
      </tp>
      <tp t="s">
        <v>#N/A N/A</v>
        <stp/>
        <stp>##V3_BDPV12</stp>
        <stp>XS2652417788 Corp</stp>
        <stp>FIXED_REOFFER_SPRD_TO_GOVT_BENCH</stp>
        <stp>[1.Weekly Download.xlsm]Coded!R22C27</stp>
        <tr r="AA22" s="14"/>
      </tp>
      <tp t="s">
        <v>18/4/2023</v>
        <stp/>
        <stp>##V3_BDPV12</stp>
        <stp>G2380106 Corp</stp>
        <stp>SECURITY_PRICING_DATE</stp>
        <stp>[1.Weekly Download.xlsm]Coded!R44C49</stp>
        <tr r="AW44" s="14"/>
        <tr r="AW44" s="14"/>
        <tr r="AW44" s="14"/>
      </tp>
      <tp t="s">
        <v>17/4/2023</v>
        <stp/>
        <stp>##V3_BDPV12</stp>
        <stp>G2380100 Corp</stp>
        <stp>SECURITY_PRICING_DATE</stp>
        <stp>[1.Weekly Download.xlsm]Coded!R48C49</stp>
        <tr r="AW48" s="14"/>
        <tr r="AW48" s="14"/>
        <tr r="AW48" s="14"/>
      </tp>
      <tp t="s">
        <v>9/6/2023</v>
        <stp/>
        <stp>##V3_BDPV12</stp>
        <stp>G2380105 Corp</stp>
        <stp>SECURITY_PRICING_DATE</stp>
        <stp>[1.Weekly Download.xlsm]Coded!R35C49</stp>
        <tr r="AW35" s="14"/>
        <tr r="AW35" s="14"/>
        <tr r="AW35" s="14"/>
      </tp>
      <tp t="s">
        <v>#N/A N/A</v>
        <stp/>
        <stp>##V3_BDPV12</stp>
        <stp>XS2502812857 Corp</stp>
        <stp>FIXED_REOFFER_SPRD_TO_GOVT_BENCH</stp>
        <stp>[1.Weekly Download.xlsm]Coded!R89C27</stp>
        <tr r="AA89" s="14"/>
      </tp>
      <tp t="s">
        <v>#N/A N/A</v>
        <stp/>
        <stp>##V3_BDPV12</stp>
        <stp>XS2333154867 Corp</stp>
        <stp>GUARANTOR_EQY_TICKER</stp>
        <stp>[1.Weekly Download.xlsm]Coded!R216C18</stp>
        <tr r="R216" s="14"/>
        <tr r="R216" s="14"/>
        <tr r="R216" s="14"/>
      </tp>
      <tp t="s">
        <v>A1</v>
        <stp/>
        <stp>##V3_BDPV12</stp>
        <stp>US88032XBA19 Corp</stp>
        <stp>RTG_MOODY</stp>
        <stp>[1.Weekly Download.xlsm]Coded!R230C8</stp>
        <tr r="H230" s="14"/>
        <tr r="H230" s="14"/>
      </tp>
      <tp t="s">
        <v>#N/A N/A</v>
        <stp/>
        <stp>##V3_BDPV12</stp>
        <stp>XS2333523814 Corp</stp>
        <stp>GUARANTOR_EQY_TICKER</stp>
        <stp>[1.Weekly Download.xlsm]Coded!R232C18</stp>
        <tr r="R232" s="14"/>
        <tr r="R232" s="14"/>
        <tr r="R232" s="14"/>
      </tp>
      <tp t="s">
        <v>#N/A Field Not Applicable</v>
        <stp/>
        <stp>##V3_BDPV12</stp>
        <stp>XS2422384946 Corp</stp>
        <stp>GUARANTOR_EQY_TICKER</stp>
        <stp>[1.Weekly Download.xlsm]Coded!R121C18</stp>
        <tr r="R121" s="14"/>
        <tr r="R121" s="14"/>
        <tr r="R121" s="14"/>
      </tp>
      <tp t="s">
        <v>#N/A N/A</v>
        <stp/>
        <stp>##V3_BDPV12</stp>
        <stp>BCDHGZ CH Equity</stp>
        <stp>RTG_SP_LT_LC_ISSUER_CREDIT</stp>
        <stp>[1.Weekly Download.xlsm]Coded!R180C61</stp>
        <tr r="BI180" s="14"/>
      </tp>
      <tp t="s">
        <v>#N/A N/A</v>
        <stp/>
        <stp>##V3_BDPV12</stp>
        <stp>SCDHCZ CH Equity</stp>
        <stp>RTG_SP_LT_LC_ISSUER_CREDIT</stp>
        <stp>[1.Weekly Download.xlsm]Coded!R169C61</stp>
        <tr r="BI169" s="14"/>
      </tp>
      <tp t="s">
        <v>1256399D HK</v>
        <stp/>
        <stp>##V3_BDPV12</stp>
        <stp>XS2102905168 Corp</stp>
        <stp>ISSUER_EQUITY_TICKER</stp>
        <stp>[1.Weekly Download.xlsm]Coded!R314C35</stp>
        <tr r="AI314" s="14"/>
      </tp>
      <tp t="s">
        <v>1851931D CH</v>
        <stp/>
        <stp>##V3_BDPV12</stp>
        <stp>XS2403477099 Corp</stp>
        <stp>ISSUER_EQUITY_TICKER</stp>
        <stp>[1.Weekly Download.xlsm]Coded!R135C35</stp>
        <tr r="AI135" s="14"/>
      </tp>
      <tp t="s">
        <v>1256399D HK</v>
        <stp/>
        <stp>##V3_BDPV12</stp>
        <stp>XS2102905168 Corp</stp>
        <stp>ISSUER_EQUITY_TICKER</stp>
        <stp>[1.Weekly Download.xlsm]Coded!R314C37</stp>
        <tr r="AK314" s="14"/>
        <tr r="AK314" s="14"/>
      </tp>
      <tp t="s">
        <v>1851931D CH</v>
        <stp/>
        <stp>##V3_BDPV12</stp>
        <stp>XS2403477099 Corp</stp>
        <stp>ISSUER_EQUITY_TICKER</stp>
        <stp>[1.Weekly Download.xlsm]Coded!R135C37</stp>
        <tr r="AK135" s="14"/>
        <tr r="AK135" s="14"/>
      </tp>
      <tp t="s">
        <v>6066 HK</v>
        <stp/>
        <stp>##V3_BDPV12</stp>
        <stp>XS2349739248 Corp</stp>
        <stp>GUARANTOR_EQY_TICKER</stp>
        <stp>[1.Weekly Download.xlsm]Coded!R201C18</stp>
        <tr r="R201" s="14"/>
        <tr r="R201" s="14"/>
        <tr r="R201" s="14"/>
        <tr r="R201" s="14"/>
      </tp>
      <tp t="s">
        <v>1733893D HK</v>
        <stp/>
        <stp>##V3_BDPV12</stp>
        <stp>XS2384248790 Corp</stp>
        <stp>ISSUER_EQUITY_TICKER</stp>
        <stp>[1.Weekly Download.xlsm]Coded!R155C37</stp>
        <tr r="AK155" s="14"/>
        <tr r="AK155" s="14"/>
      </tp>
      <tp t="s">
        <v>1733893D HK</v>
        <stp/>
        <stp>##V3_BDPV12</stp>
        <stp>XS2384248790 Corp</stp>
        <stp>ISSUER_EQUITY_TICKER</stp>
        <stp>[1.Weekly Download.xlsm]Coded!R155C35</stp>
        <tr r="AI155" s="14"/>
      </tp>
      <tp t="s">
        <v>#N/A N/A</v>
        <stp/>
        <stp>##V3_BDPV12</stp>
        <stp>XS2499222771 Corp</stp>
        <stp>RTG_MDY_FOREIGN_LT_BANK_DEPOSITS</stp>
        <stp>[1.Weekly Download.xlsm]Coded!R95C12</stp>
        <tr r="L95" s="14"/>
      </tp>
      <tp t="s">
        <v>#N/A N/A</v>
        <stp/>
        <stp>##V3_BDPV12</stp>
        <stp>XS2526839092 Corp</stp>
        <stp>RTG_MDY_FOREIGN_LT_BANK_DEPOSITS</stp>
        <stp>[1.Weekly Download.xlsm]Coded!R61C12</stp>
        <tr r="L61" s="14"/>
      </tp>
      <tp t="s">
        <v>#N/A N/A</v>
        <stp/>
        <stp>##V3_BDPV12</stp>
        <stp>XS2634238526 Corp</stp>
        <stp>RTG_MDY_FOREIGN_LT_BANK_DEPOSITS</stp>
        <stp>[1.Weekly Download.xlsm]Coded!R31C12</stp>
        <tr r="L31" s="14"/>
      </tp>
      <tp t="s">
        <v>#N/A N/A</v>
        <stp/>
        <stp>##V3_BDPV12</stp>
        <stp>XS2634238526 Corp</stp>
        <stp>RTG_MDY_FOREIGN_LT_BANK_DEPOSITS</stp>
        <stp>[1.Weekly Download.xlsm]Coded!R32C12</stp>
        <tr r="L32" s="14"/>
      </tp>
      <tp t="s">
        <v>CDCJIZ CH</v>
        <stp/>
        <stp>##V3_BDPV12</stp>
        <stp>XS2681919762 Corp</stp>
        <stp>ISSUER_EQUITY_TICKER</stp>
        <stp>[1.Weekly Download.xlsm]Coded!R3C35</stp>
        <tr r="AI3" s="14"/>
      </tp>
      <tp t="s">
        <v>CDCJIZ CH</v>
        <stp/>
        <stp>##V3_BDPV12</stp>
        <stp>XS2681919762 Corp</stp>
        <stp>ISSUER_EQUITY_TICKER</stp>
        <stp>[1.Weekly Download.xlsm]Coded!R3C37</stp>
        <tr r="AK3" s="14"/>
        <tr r="AK3" s="14"/>
      </tp>
      <tp t="s">
        <v>VG</v>
        <stp/>
        <stp>##V3_BDPV12</stp>
        <stp>HK0000939428 Corp</stp>
        <stp>CNTRY_ISSUE_ISO</stp>
        <stp>[1.Weekly Download.xlsm]Coded!R26C34</stp>
        <tr r="AH26" s="14"/>
        <tr r="AH26" s="14"/>
      </tp>
      <tp t="s">
        <v>#N/A N/A</v>
        <stp/>
        <stp>##V3_BDPV12</stp>
        <stp>G238024 Corp</stp>
        <stp>RTG_MOODY</stp>
        <stp>[1.Weekly Download.xlsm]Coded!R59C8</stp>
        <tr r="H59" s="14"/>
      </tp>
      <tp t="s">
        <v>#N/A N/A</v>
        <stp/>
        <stp>##V3_BDPV12</stp>
        <stp>1711233D CH Equity</stp>
        <stp>RTG_MDY_FOREIGN_LT_BANK_DEPOSITS</stp>
        <stp>[1.Weekly Download.xlsm]Coded!R257C20</stp>
        <tr r="T257" s="14"/>
        <tr r="T257" s="14"/>
      </tp>
      <tp t="s">
        <v>#N/A N/A</v>
        <stp/>
        <stp>##V3_BDPV12</stp>
        <stp>1833421D CH Equity</stp>
        <stp>RTG_MDY_FOREIGN_LT_BANK_DEPOSITS</stp>
        <stp>[1.Weekly Download.xlsm]Coded!R239C60</stp>
        <tr r="BH239" s="14"/>
      </tp>
      <tp t="s">
        <v>#N/A Invalid Security</v>
        <stp/>
        <stp>##V3_BDPV12</stp>
        <stp>-- Equity</stp>
        <stp>RTG_SP_LT_FC_ISSUER_CREDIT</stp>
        <stp>[1.Weekly Download.xlsm]Coded!R9C23</stp>
        <tr r="W9" s="14"/>
        <tr r="W9" s="14"/>
      </tp>
      <tp t="s">
        <v>#N/A Invalid Security</v>
        <stp/>
        <stp>##V3_BDPV12</stp>
        <stp>-- Equity</stp>
        <stp>RTG_SP_LT_FC_ISSUER_CREDIT</stp>
        <stp>[1.Weekly Download.xlsm]Coded!R8C23</stp>
        <tr r="W8" s="14"/>
        <tr r="W8" s="14"/>
      </tp>
      <tp t="s">
        <v>#N/A Invalid Security</v>
        <stp/>
        <stp>##V3_BDPV12</stp>
        <stp>-- Equity</stp>
        <stp>RTG_SP_LT_FC_ISSUER_CREDIT</stp>
        <stp>[1.Weekly Download.xlsm]Coded!R3C23</stp>
        <tr r="W3" s="14"/>
        <tr r="W3" s="14"/>
      </tp>
      <tp t="s">
        <v>#N/A Invalid Security</v>
        <stp/>
        <stp>##V3_BDPV12</stp>
        <stp>-- Equity</stp>
        <stp>RTG_SP_LT_FC_ISSUER_CREDIT</stp>
        <stp>[1.Weekly Download.xlsm]Coded!R4C23</stp>
        <tr r="W4" s="14"/>
        <tr r="W4" s="14"/>
      </tp>
      <tp t="s">
        <v>#N/A Invalid Security</v>
        <stp/>
        <stp>##V3_BDPV12</stp>
        <stp>-- Equity</stp>
        <stp>RTG_SP_LT_FC_ISSUER_CREDIT</stp>
        <stp>[1.Weekly Download.xlsm]Coded!R7C23</stp>
        <tr r="W7" s="14"/>
        <tr r="W7" s="14"/>
      </tp>
      <tp t="s">
        <v>#N/A N/A</v>
        <stp/>
        <stp>##V3_BDPV12</stp>
        <stp>1433421D CH Equity</stp>
        <stp>RTG_MDY_FOREIGN_LT_BANK_DEPOSITS</stp>
        <stp>[1.Weekly Download.xlsm]Coded!R190C60</stp>
        <tr r="BH190" s="14"/>
      </tp>
      <tp t="s">
        <v>1359 HK</v>
        <stp/>
        <stp>##V3_BDPV12</stp>
        <stp>XS2662422802 Corp</stp>
        <stp>ISSUER_PARENT_EQY_TICKER</stp>
        <stp>[1.Weekly Download.xlsm]Coded!R21C58</stp>
        <tr r="BF21" s="14"/>
        <tr r="BF21" s="14"/>
      </tp>
      <tp t="s">
        <v>N</v>
        <stp/>
        <stp>##V3_BDPV12</stp>
        <stp>US88032XBA19 Corp</stp>
        <stp>GREEN_BOND_LOAN_INDICATOR</stp>
        <stp>[1.Weekly Download.xlsm]Coded!R230C55</stp>
        <tr r="BC230" s="14"/>
        <tr r="BC230" s="14"/>
      </tp>
      <tp t="s">
        <v>VG</v>
        <stp/>
        <stp>##V3_BDPV12</stp>
        <stp>XS2663498314 Corp</stp>
        <stp>CNTRY_ISSUE_ISO</stp>
        <stp>[1.Weekly Download.xlsm]Coded!R20C34</stp>
        <tr r="AH20" s="14"/>
        <tr r="AH20" s="14"/>
      </tp>
      <tp t="s">
        <v>#N/A N/A</v>
        <stp/>
        <stp>##V3_BDPV12</stp>
        <stp>13903500 CompanyID</stp>
        <stp>RTG_SP_LT_LC_ISSUER_CREDIT</stp>
        <stp>[1.Weekly Download.xlsm]Coded!R122C41</stp>
        <tr r="AO122" s="14"/>
        <tr r="AO122" s="14"/>
      </tp>
      <tp t="s">
        <v>13/7/2026</v>
        <stp/>
        <stp>##V3_BDPV12</stp>
        <stp>HK0000939428 Corp</stp>
        <stp>MATURITY</stp>
        <stp>[1.Weekly Download.xlsm]Coded!R26C48</stp>
        <tr r="AV26" s="14"/>
        <tr r="AV26" s="14"/>
        <tr r="AV26" s="14"/>
      </tp>
      <tp t="s">
        <v>#N/A N/A</v>
        <stp/>
        <stp>##V3_BDPV12</stp>
        <stp>USG8850LAF79 Corp</stp>
        <stp>RTG_MDY_FOREIGN_LT_BANK_DEPOSITS</stp>
        <stp>[1.Weekly Download.xlsm]Coded!R275C12</stp>
        <tr r="L275" s="14"/>
      </tp>
      <tp t="s">
        <v>CNY</v>
        <stp/>
        <stp>##V3_BDPV12</stp>
        <stp>XS2690707497 Corp</stp>
        <stp>CRNCY</stp>
        <stp>[1.Weekly Download.xlsm]Coded!R8C52</stp>
        <tr r="AZ8" s="14"/>
        <tr r="AZ8" s="14"/>
      </tp>
      <tp t="s">
        <v>1449670D CH</v>
        <stp/>
        <stp>##V3_BDPV12</stp>
        <stp>XS2547520531 Corp</stp>
        <stp>ISSUER_PARENT_EQY_TICKER</stp>
        <stp>[1.Weekly Download.xlsm]Coded!R79C58</stp>
        <tr r="BF79" s="14"/>
        <tr r="BF79" s="14"/>
      </tp>
      <tp t="s">
        <v>0967746D CH</v>
        <stp/>
        <stp>##V3_BDPV12</stp>
        <stp>XS2537427473 Corp</stp>
        <stp>ISSUER_PARENT_EQY_TICKER</stp>
        <stp>[1.Weekly Download.xlsm]Coded!R85C58</stp>
        <tr r="BF85" s="14"/>
        <tr r="BF85" s="14"/>
      </tp>
      <tp t="s">
        <v>VG</v>
        <stp/>
        <stp>##V3_BDPV12</stp>
        <stp>XS2623993974 Corp</stp>
        <stp>CNTRY_ISSUE_ISO</stp>
        <stp>[1.Weekly Download.xlsm]Coded!R29C34</stp>
        <tr r="AH29" s="14"/>
        <tr r="AH29" s="14"/>
      </tp>
      <tp t="s">
        <v>HCSAMZ CH</v>
        <stp/>
        <stp>##V3_BDPV12</stp>
        <stp>XS2671493562 Corp</stp>
        <stp>ISSUER_PARENT_EQY_TICKER</stp>
        <stp>[1.Weekly Download.xlsm]Coded!R12C58</stp>
        <tr r="BF12" s="14"/>
        <tr r="BF12" s="14"/>
      </tp>
      <tp t="s">
        <v>31/5/2025</v>
        <stp/>
        <stp>##V3_BDPV12</stp>
        <stp>HK0000929262 Corp</stp>
        <stp>MATURITY</stp>
        <stp>[1.Weekly Download.xlsm]Coded!R39C48</stp>
        <tr r="AV39" s="14"/>
        <tr r="AV39" s="14"/>
        <tr r="AV39" s="14"/>
      </tp>
      <tp t="s">
        <v>#N/A N/A</v>
        <stp/>
        <stp>##V3_BDPV12</stp>
        <stp>G228048 Corp</stp>
        <stp>RTG_SP_LT_FC_ISSUER_CREDIT</stp>
        <stp>[1.Weekly Download.xlsm]Coded!R77C15</stp>
        <tr r="O77" s="14"/>
      </tp>
      <tp t="s">
        <v>#N/A Field Not Applicable</v>
        <stp/>
        <stp>##V3_BDPV12</stp>
        <stp>G238052 Corp</stp>
        <stp>FLT_SPREAD</stp>
        <stp>[1.Weekly Download.xlsm]Coded!R52C28</stp>
        <tr r="AB52" s="14"/>
      </tp>
      <tp>
        <v>99.991</v>
        <stp/>
        <stp>##V3_BDPV12</stp>
        <stp>US88032XBA19 Corp</stp>
        <stp>ISSUE_PX</stp>
        <stp>[1.Weekly Download.xlsm]Coded!R230C54</stp>
        <tr r="BB230" s="14"/>
        <tr r="BB230" s="14"/>
      </tp>
      <tp t="s">
        <v>#N/A N/A</v>
        <stp/>
        <stp>##V3_BDPV12</stp>
        <stp>G238047 Corp</stp>
        <stp>RTG_SP_LT_FC_ISSUER_CREDIT</stp>
        <stp>[1.Weekly Download.xlsm]Coded!R55C15</stp>
        <tr r="O55" s="14"/>
      </tp>
      <tp t="s">
        <v>#N/A N/A</v>
        <stp/>
        <stp>##V3_BDPV12</stp>
        <stp>G238046 Corp</stp>
        <stp>RTG_SP_LT_FC_ISSUER_CREDIT</stp>
        <stp>[1.Weekly Download.xlsm]Coded!R56C15</stp>
        <tr r="O56" s="14"/>
      </tp>
      <tp t="s">
        <v>#N/A N/A</v>
        <stp/>
        <stp>##V3_BDPV12</stp>
        <stp>2207656D CH Equity</stp>
        <stp>RTG_SP_LT_FC_ISSUER_CREDIT</stp>
        <stp>[1.Weekly Download.xlsm]Coded!R5C23</stp>
        <tr r="W5" s="14"/>
        <tr r="W5" s="14"/>
      </tp>
      <tp t="s">
        <v>A1</v>
        <stp/>
        <stp>##V3_BDPV12</stp>
        <stp>US88032XBA19 Corp</stp>
        <stp>RTG_MDY_ISSUER</stp>
        <stp>[1.Weekly Download.xlsm]Coded!R230C11</stp>
        <tr r="K230" s="14"/>
        <tr r="K230" s="14"/>
      </tp>
      <tp t="s">
        <v>#N/A N/A</v>
        <stp/>
        <stp>##V3_BDPV12</stp>
        <stp>002142 CH Equity</stp>
        <stp>RTG_SP_LT_LC_ISSUER_CREDIT</stp>
        <stp>[1.Weekly Download.xlsm]SBLC Bank!R10C7</stp>
        <tr r="G10" s="32"/>
      </tp>
      <tp t="s">
        <v>BBB</v>
        <stp/>
        <stp>##V3_BDPV12</stp>
        <stp>600000 CH Equity</stp>
        <stp>RTG_SP_LT_LC_ISSUER_CREDIT</stp>
        <stp>[1.Weekly Download.xlsm]SBLC Bank!R12C7</stp>
        <tr r="G12" s="32"/>
        <tr r="G12" s="32"/>
      </tp>
      <tp t="s">
        <v>#N/A N/A</v>
        <stp/>
        <stp>##V3_BDPV12</stp>
        <stp>USG8850LAG52 Corp</stp>
        <stp>RTG_MDY_LT_CORP_FAMILY</stp>
        <stp>[1.Weekly Download.xlsm]Coded!R276C14</stp>
        <tr r="N276" s="14"/>
      </tp>
      <tp t="s">
        <v>CN</v>
        <stp/>
        <stp>##V3_BDPV12</stp>
        <stp>G238096 Corp</stp>
        <stp>CNTRY_ISSUE_ISO</stp>
        <stp>[1.Weekly Download.xlsm]Coded!R50C34</stp>
        <tr r="AH50" s="14"/>
        <tr r="AH50" s="14"/>
      </tp>
      <tp t="s">
        <v>CN</v>
        <stp/>
        <stp>##V3_BDPV12</stp>
        <stp>G238046 Corp</stp>
        <stp>CNTRY_ISSUE_ISO</stp>
        <stp>[1.Weekly Download.xlsm]Coded!R56C34</stp>
        <tr r="AH56" s="14"/>
        <tr r="AH56" s="14"/>
      </tp>
      <tp t="s">
        <v>CN</v>
        <stp/>
        <stp>##V3_BDPV12</stp>
        <stp>G228007 Corp</stp>
        <stp>CNTRY_ISSUE_ISO</stp>
        <stp>[1.Weekly Download.xlsm]Coded!R97C34</stp>
        <tr r="AH97" s="14"/>
        <tr r="AH97" s="14"/>
      </tp>
    </main>
    <main first="bofaddin.rtdserver">
      <tp t="s">
        <v>#N/A N/A</v>
        <stp/>
        <stp>BDS|524247830127280302</stp>
        <tr r="AS86" s="14"/>
      </tp>
    </main>
    <main first="bloomberg.rtd">
      <tp t="s">
        <v>集友银行</v>
        <stp/>
        <stp>##V3_BDPV12</stp>
        <stp>1063Z HK Equity</stp>
        <stp>ISSUER</stp>
        <stp>[1.Weekly Download.xlsm]Coded!R82C37</stp>
        <tr r="AK82" s="14"/>
        <tr r="AK82" s="14"/>
      </tp>
      <tp t="s">
        <v>南洋商业银行</v>
        <stp/>
        <stp>##V3_BDPV12</stp>
        <stp>1054Z HK Equity</stp>
        <stp>ISSUER</stp>
        <stp>[1.Weekly Download.xlsm]Coded!R60C37</stp>
        <tr r="AK60" s="14"/>
        <tr r="AK60" s="14"/>
      </tp>
      <tp t="s">
        <v>#N/A N/A</v>
        <stp/>
        <stp>##V3_BDPV12</stp>
        <stp>XS2656498313 Corp</stp>
        <stp>RTG_MOODY</stp>
        <stp>[1.Weekly Download.xlsm]Coded!R19C8</stp>
        <tr r="H19" s="14"/>
      </tp>
      <tp t="s">
        <v>#N/A N/A</v>
        <stp/>
        <stp>##V3_BDPV12</stp>
        <stp>300919 CH Equity</stp>
        <stp>RTG_MDY_FOREIGN_LT_BANK_DEPOSITS</stp>
        <stp>[1.Weekly Download.xlsm]Coded!R87C20</stp>
        <tr r="T87" s="14"/>
        <tr r="T87" s="14"/>
      </tp>
      <tp t="s">
        <v>#N/A N/A</v>
        <stp/>
        <stp>##V3_BDPV12</stp>
        <stp>300919 CH Equity</stp>
        <stp>RTG_MDY_FOREIGN_LT_BANK_DEPOSITS</stp>
        <stp>[1.Weekly Download.xlsm]Coded!R87C60</stp>
        <tr r="BH87" s="14"/>
      </tp>
      <tp t="s">
        <v>22/9/2025</v>
        <stp/>
        <stp>##V3_BDPV12</stp>
        <stp>USG8850LAF79 Corp</stp>
        <stp>MATURITY</stp>
        <stp>[1.Weekly Download.xlsm]Coded!R275C48</stp>
        <tr r="AV275" s="14"/>
        <tr r="AV275" s="14"/>
        <tr r="AV275" s="14"/>
      </tp>
      <tp>
        <v>99.695999999999998</v>
        <stp/>
        <stp>##V3_BDPV12</stp>
        <stp>USG8850LAG52 Corp</stp>
        <stp>ISSUE_PX</stp>
        <stp>[1.Weekly Download.xlsm]Coded!R276C54</stp>
        <tr r="BB276" s="14"/>
        <tr r="BB276" s="14"/>
      </tp>
      <tp t="s">
        <v>#N/A Field Not Applicable</v>
        <stp/>
        <stp>##V3_BDPV12</stp>
        <stp>G238047 Corp</stp>
        <stp>FLT_SPREAD</stp>
        <stp>[1.Weekly Download.xlsm]Coded!R55C28</stp>
        <tr r="AB55" s="14"/>
      </tp>
      <tp t="s">
        <v>#N/A Field Not Applicable</v>
        <stp/>
        <stp>##V3_BDPV12</stp>
        <stp>G238046 Corp</stp>
        <stp>FLT_SPREAD</stp>
        <stp>[1.Weekly Download.xlsm]Coded!R56C28</stp>
        <tr r="AB56" s="14"/>
      </tp>
      <tp t="s">
        <v>#N/A Field Not Applicable</v>
        <stp/>
        <stp>##V3_BDPV12</stp>
        <stp>G228048 Corp</stp>
        <stp>FLT_SPREAD</stp>
        <stp>[1.Weekly Download.xlsm]Coded!R77C28</stp>
        <tr r="AB77" s="14"/>
      </tp>
      <tp t="s">
        <v>#N/A N/A</v>
        <stp/>
        <stp>##V3_BDPV12</stp>
        <stp>G238052 Corp</stp>
        <stp>RTG_SP_LT_FC_ISSUER_CREDIT</stp>
        <stp>[1.Weekly Download.xlsm]Coded!R52C15</stp>
        <tr r="O52" s="14"/>
      </tp>
      <tp t="s">
        <v>22/4/2031</v>
        <stp/>
        <stp>##V3_BDPV12</stp>
        <stp>US88032XBA19 Corp</stp>
        <stp>MATURITY</stp>
        <stp>[1.Weekly Download.xlsm]Coded!R230C48</stp>
        <tr r="AV230" s="14"/>
        <tr r="AV230" s="14"/>
        <tr r="AV230" s="14"/>
      </tp>
      <tp t="s">
        <v>#N/A N/A</v>
        <stp/>
        <stp>##V3_BDPV12</stp>
        <stp>HK0000898319 Corp</stp>
        <stp>GUARANTOR</stp>
        <stp>[1.Weekly Download.xlsm]Coded!R70C5</stp>
        <tr r="E70" s="14"/>
      </tp>
      <tp t="s">
        <v>CN</v>
        <stp/>
        <stp>##V3_BDPV12</stp>
        <stp>G238077 Corp</stp>
        <stp>CNTRY_ISSUE_ISO</stp>
        <stp>[1.Weekly Download.xlsm]Coded!R47C34</stp>
        <tr r="AH47" s="14"/>
        <tr r="AH47" s="14"/>
      </tp>
      <tp t="s">
        <v>CN</v>
        <stp/>
        <stp>##V3_BDPV12</stp>
        <stp>G238047 Corp</stp>
        <stp>CNTRY_ISSUE_ISO</stp>
        <stp>[1.Weekly Download.xlsm]Coded!R55C34</stp>
        <tr r="AH55" s="14"/>
        <tr r="AH55" s="14"/>
      </tp>
      <tp t="s">
        <v>CN</v>
        <stp/>
        <stp>##V3_BDPV12</stp>
        <stp>G238027 Corp</stp>
        <stp>CNTRY_ISSUE_ISO</stp>
        <stp>[1.Weekly Download.xlsm]Coded!R68C34</stp>
        <tr r="AH68" s="14"/>
        <tr r="AH68" s="14"/>
      </tp>
      <tp t="s">
        <v>CN</v>
        <stp/>
        <stp>##V3_BDPV12</stp>
        <stp>G228086 Corp</stp>
        <stp>CNTRY_ISSUE_ISO</stp>
        <stp>[1.Weekly Download.xlsm]Coded!R72C34</stp>
        <tr r="AH72" s="14"/>
        <tr r="AH72" s="14"/>
      </tp>
      <tp t="s">
        <v>CN</v>
        <stp/>
        <stp>##V3_BDPV12</stp>
        <stp>G228006 Corp</stp>
        <stp>CNTRY_ISSUE_ISO</stp>
        <stp>[1.Weekly Download.xlsm]Coded!R94C34</stp>
        <tr r="AH94" s="14"/>
        <tr r="AH94" s="14"/>
      </tp>
    </main>
    <main first="bofaddin.rtdserver">
      <tp t="s">
        <v>#N/A N/A</v>
        <stp/>
        <stp>BDH|381831906579715527</stp>
        <tr r="D9" s="24"/>
      </tp>
    </main>
    <main first="bloomberg.rtd">
      <tp t="s">
        <v>#N/A N/A</v>
        <stp/>
        <stp>##V3_BDPV12</stp>
        <stp>XS2662422802 Corp</stp>
        <stp>RTG_MOODY</stp>
        <stp>[1.Weekly Download.xlsm]Coded!R21C8</stp>
        <tr r="H21" s="14"/>
      </tp>
      <tp t="s">
        <v>#N/A N/A</v>
        <stp/>
        <stp>##V3_BDPV12</stp>
        <stp>1063Z HK Equity</stp>
        <stp>RTG_FITCH_LT_ISSUER_DEFAULT</stp>
        <stp>[1.Weekly Download.xlsm]Coded!R108C62</stp>
        <tr r="BJ108" s="14"/>
      </tp>
      <tp t="s">
        <v>#N/A N/A</v>
        <stp/>
        <stp>##V3_BDPV12</stp>
        <stp>XS2618570068 Corp</stp>
        <stp>RTG_MOODY</stp>
        <stp>[1.Weekly Download.xlsm]Coded!R24C8</stp>
        <tr r="H24" s="14"/>
      </tp>
      <tp t="s">
        <v>N</v>
        <stp/>
        <stp>##V3_BDPV12</stp>
        <stp>G2380105 Corp</stp>
        <stp>SOCIAL_BOND_IND</stp>
        <stp>[1.Weekly Download.xlsm]Coded!R35C57</stp>
        <tr r="BE35" s="14"/>
        <tr r="BE35" s="14"/>
      </tp>
      <tp t="s">
        <v>#N/A N/A</v>
        <stp/>
        <stp>##V3_BDPV12</stp>
        <stp>XS2661086483 Corp</stp>
        <stp>RTG_MOODY</stp>
        <stp>[1.Weekly Download.xlsm]Coded!R15C8</stp>
        <tr r="H15" s="14"/>
      </tp>
      <tp t="s">
        <v>Baa2</v>
        <stp/>
        <stp>##V3_BDPV12</stp>
        <stp>601818 CH Equity</stp>
        <stp>RTG_MDY_FOREIGN_LT_BANK_DEPOSITS</stp>
        <stp>[1.Weekly Download.xlsm]Coded!R61C60</stp>
        <tr r="BH61" s="14"/>
        <tr r="BH61" s="14"/>
      </tp>
      <tp t="s">
        <v>#N/A N/A</v>
        <stp/>
        <stp>##V3_BDPV12</stp>
        <stp>600837 CH Equity</stp>
        <stp>RTG_MDY_FOREIGN_LT_BANK_DEPOSITS</stp>
        <stp>[1.Weekly Download.xlsm]Coded!R41C60</stp>
        <tr r="BH41" s="14"/>
      </tp>
      <tp t="s">
        <v>#N/A N/A</v>
        <stp/>
        <stp>##V3_BDPV12</stp>
        <stp>600837 CH Equity</stp>
        <stp>RTG_MDY_FOREIGN_LT_BANK_DEPOSITS</stp>
        <stp>[1.Weekly Download.xlsm]Coded!R41C20</stp>
        <tr r="T41" s="14"/>
        <tr r="T41" s="14"/>
      </tp>
      <tp t="s">
        <v>22/9/2030</v>
        <stp/>
        <stp>##V3_BDPV12</stp>
        <stp>USG8850LAG52 Corp</stp>
        <stp>MATURITY</stp>
        <stp>[1.Weekly Download.xlsm]Coded!R276C48</stp>
        <tr r="AV276" s="14"/>
        <tr r="AV276" s="14"/>
        <tr r="AV276" s="14"/>
      </tp>
      <tp>
        <v>99.427999999999997</v>
        <stp/>
        <stp>##V3_BDPV12</stp>
        <stp>USG8850LAF79 Corp</stp>
        <stp>ISSUE_PX</stp>
        <stp>[1.Weekly Download.xlsm]Coded!R275C54</stp>
        <tr r="BB275" s="14"/>
        <tr r="BB275" s="14"/>
      </tp>
      <tp t="s">
        <v>A-</v>
        <stp/>
        <stp>##V3_BDPV12</stp>
        <stp>G228068 Corp</stp>
        <stp>RTG_SP_LT_FC_ISSUER_CREDIT</stp>
        <stp>[1.Weekly Download.xlsm]Coded!R75C15</stp>
        <tr r="O75" s="14"/>
        <tr r="O75" s="14"/>
      </tp>
      <tp t="s">
        <v>#N/A N/A</v>
        <stp/>
        <stp>##V3_BDPV12</stp>
        <stp>G228069 Corp</stp>
        <stp>RTG_SP_LT_FC_ISSUER_CREDIT</stp>
        <stp>[1.Weekly Download.xlsm]Coded!R76C15</stp>
        <tr r="O76" s="14"/>
      </tp>
      <tp t="s">
        <v>#N/A Field Not Applicable</v>
        <stp/>
        <stp>##V3_BDPV12</stp>
        <stp>G238070 Corp</stp>
        <stp>FLT_SPREAD</stp>
        <stp>[1.Weekly Download.xlsm]Coded!R54C28</stp>
        <tr r="AB54" s="14"/>
      </tp>
      <tp t="s">
        <v>#N/A Field Not Applicable</v>
        <stp/>
        <stp>##V3_BDPV12</stp>
        <stp>G238077 Corp</stp>
        <stp>FLT_SPREAD</stp>
        <stp>[1.Weekly Download.xlsm]Coded!R47C28</stp>
        <tr r="AB47" s="14"/>
      </tp>
      <tp>
        <v>99.965000000000003</v>
        <stp/>
        <stp>##V3_BDPV12</stp>
        <stp>US88032XBC74 Corp</stp>
        <stp>ISSUE_PX</stp>
        <stp>[1.Weekly Download.xlsm]Coded!R231C54</stp>
        <tr r="BB231" s="14"/>
        <tr r="BB231" s="14"/>
      </tp>
      <tp t="s">
        <v>#N/A Field Not Applicable</v>
        <stp/>
        <stp>##V3_BDPV12</stp>
        <stp>G228079 Corp</stp>
        <stp>FLT_SPREAD</stp>
        <stp>[1.Weekly Download.xlsm]Coded!R71C28</stp>
        <tr r="AB71" s="14"/>
      </tp>
      <tp t="s">
        <v>22/4/2041</v>
        <stp/>
        <stp>##V3_BDPV12</stp>
        <stp>US88032XBB91 Corp</stp>
        <stp>MATURITY</stp>
        <stp>[1.Weekly Download.xlsm]Coded!R229C48</stp>
        <tr r="AV229" s="14"/>
        <tr r="AV229" s="14"/>
        <tr r="AV229" s="14"/>
      </tp>
      <tp t="s">
        <v>#N/A N/A</v>
        <stp/>
        <stp>##V3_BDPV12</stp>
        <stp>1688164D CH Equity</stp>
        <stp>RTG_SP_LT_LC_ISSUER_CREDIT</stp>
        <stp>[1.Weekly Download.xlsm]Coded!R76C61</stp>
        <tr r="BI76" s="14"/>
      </tp>
      <tp t="s">
        <v>#N/A N/A</v>
        <stp/>
        <stp>##V3_BDPV12</stp>
        <stp>1398425D CH Equity</stp>
        <stp>RTG_SP_LT_FC_ISSUER_CREDIT</stp>
        <stp>[1.Weekly Download.xlsm]Coded!R49C23</stp>
        <tr r="W49" s="14"/>
        <tr r="W49" s="14"/>
      </tp>
      <tp t="s">
        <v>#N/A N/A</v>
        <stp/>
        <stp>##V3_BDPV12</stp>
        <stp>0768356D CH Equity</stp>
        <stp>RTG_SP_LT_LC_ISSUER_CREDIT</stp>
        <stp>[1.Weekly Download.xlsm]Coded!R31C61</stp>
        <tr r="BI31" s="14"/>
      </tp>
      <tp t="s">
        <v>#N/A N/A</v>
        <stp/>
        <stp>##V3_BDPV12</stp>
        <stp>0768356D CH Equity</stp>
        <stp>RTG_SP_LT_LC_ISSUER_CREDIT</stp>
        <stp>[1.Weekly Download.xlsm]Coded!R32C61</stp>
        <tr r="BI32" s="14"/>
      </tp>
      <tp t="s">
        <v>#N/A N/A</v>
        <stp/>
        <stp>##V3_BDPV12</stp>
        <stp>0768356D CH Equity</stp>
        <stp>RTG_SP_LT_LC_ISSUER_CREDIT</stp>
        <stp>[1.Weekly Download.xlsm]Coded!R57C61</stp>
        <tr r="BI57" s="14"/>
      </tp>
      <tp t="s">
        <v>#N/A N/A</v>
        <stp/>
        <stp>##V3_BDPV12</stp>
        <stp>EVBACZ CH Equity</stp>
        <stp>RTG_SP_LT_LC_ISSUER_CREDIT</stp>
        <stp>[1.Weekly Download.xlsm]SBLC Bank!R20C7</stp>
        <tr r="G20" s="32"/>
      </tp>
      <tp t="s">
        <v>#N/A N/A</v>
        <stp/>
        <stp>##V3_BDPV12</stp>
        <stp>1748472D CH Equity</stp>
        <stp>RTG_SP_LT_LC_ISSUER_CREDIT</stp>
        <stp>[1.Weekly Download.xlsm]Coded!R52C61</stp>
        <tr r="BI52" s="14"/>
      </tp>
      <tp t="s">
        <v>#N/A N/A</v>
        <stp/>
        <stp>##V3_BDPV12</stp>
        <stp>1748472D CH Equity</stp>
        <stp>RTG_SP_LT_LC_ISSUER_CREDIT</stp>
        <stp>[1.Weekly Download.xlsm]Coded!R46C61</stp>
        <tr r="BI46" s="14"/>
      </tp>
      <tp t="s">
        <v>#N/A N/A</v>
        <stp/>
        <stp>##V3_BDPV12</stp>
        <stp>600919 CH Equity</stp>
        <stp>RTG_SP_LT_LC_ISSUER_CREDIT</stp>
        <stp>[1.Weekly Download.xlsm]SBLC Bank!R11C7</stp>
        <tr r="G11" s="32"/>
      </tp>
      <tp t="s">
        <v>#N/A N/A</v>
        <stp/>
        <stp>##V3_BDPV12</stp>
        <stp>0768356D CH Equity</stp>
        <stp>RTG_SP_LT_FC_ISSUER_CREDIT</stp>
        <stp>[1.Weekly Download.xlsm]Coded!R31C23</stp>
        <tr r="W31" s="14"/>
        <tr r="W31" s="14"/>
      </tp>
      <tp t="s">
        <v>#N/A N/A</v>
        <stp/>
        <stp>##V3_BDPV12</stp>
        <stp>0768356D CH Equity</stp>
        <stp>RTG_SP_LT_FC_ISSUER_CREDIT</stp>
        <stp>[1.Weekly Download.xlsm]Coded!R32C23</stp>
        <tr r="W32" s="14"/>
        <tr r="W32" s="14"/>
      </tp>
      <tp t="s">
        <v>#N/A N/A</v>
        <stp/>
        <stp>##V3_BDPV12</stp>
        <stp>0768356D CH Equity</stp>
        <stp>RTG_SP_LT_FC_ISSUER_CREDIT</stp>
        <stp>[1.Weekly Download.xlsm]Coded!R57C23</stp>
        <tr r="W57" s="14"/>
        <tr r="W57" s="14"/>
      </tp>
      <tp t="s">
        <v>#N/A N/A</v>
        <stp/>
        <stp>##V3_BDPV12</stp>
        <stp>MO000A3KS070 Corp</stp>
        <stp>GUARANTOR_NAME</stp>
        <stp>[1.Weekly Download.xlsm]Coded!R184C44</stp>
        <tr r="AR184" s="14"/>
      </tp>
      <tp t="s">
        <v>Bank of Changsha Co Ltd</v>
        <stp/>
        <stp>##V3_BDPV12</stp>
        <stp>7945062 CompanyID</stp>
        <stp>NAME</stp>
        <stp>[1.Weekly Download.xlsm]Coded!R87C46</stp>
        <tr r="AT87" s="14"/>
      </tp>
      <tp t="s">
        <v>7/7/2021</v>
        <stp/>
        <stp>##V3_BDPV12</stp>
        <stp>USY77108AF80 Corp</stp>
        <stp>SECURITY_PRICING_DATE</stp>
        <stp>[1.Weekly Download.xlsm]Coded!R182C49</stp>
        <tr r="AW182" s="14"/>
        <tr r="AW182" s="14"/>
        <tr r="AW182" s="14"/>
      </tp>
      <tp t="s">
        <v>CN</v>
        <stp/>
        <stp>##V3_BDPV12</stp>
        <stp>G238084 Corp</stp>
        <stp>CNTRY_ISSUE_ISO</stp>
        <stp>[1.Weekly Download.xlsm]Coded!R45C34</stp>
        <tr r="AH45" s="14"/>
        <tr r="AH45" s="14"/>
      </tp>
      <tp t="s">
        <v>CN</v>
        <stp/>
        <stp>##V3_BDPV12</stp>
        <stp>G238024 Corp</stp>
        <stp>CNTRY_ISSUE_ISO</stp>
        <stp>[1.Weekly Download.xlsm]Coded!R59C34</stp>
        <tr r="AH59" s="14"/>
        <tr r="AH59" s="14"/>
      </tp>
      <tp t="s">
        <v>CN</v>
        <stp/>
        <stp>##V3_BDPV12</stp>
        <stp>G228085 Corp</stp>
        <stp>CNTRY_ISSUE_ISO</stp>
        <stp>[1.Weekly Download.xlsm]Coded!R73C34</stp>
        <tr r="AH73" s="14"/>
        <tr r="AH73" s="14"/>
      </tp>
    </main>
    <main first="bofaddin.rtdserver">
      <tp t="s">
        <v>#N/A N/A</v>
        <stp/>
        <stp>BDS|155953076580341945</stp>
        <tr r="AS101" s="14"/>
      </tp>
      <tp t="s">
        <v>#N/A N/A</v>
        <stp/>
        <stp>BDH|944227897555737982</stp>
        <tr r="F29" s="24"/>
        <tr r="F29" s="24"/>
      </tp>
    </main>
    <main first="bloomberg.rtd">
      <tp t="s">
        <v>#N/A N/A</v>
        <stp/>
        <stp>##V3_BDPV12</stp>
        <stp>XS2668376747 Corp</stp>
        <stp>RTG_MOODY</stp>
        <stp>[1.Weekly Download.xlsm]Coded!R16C8</stp>
        <tr r="H16" s="14"/>
      </tp>
      <tp t="s">
        <v>#N/A N/A</v>
        <stp/>
        <stp>##V3_BDPV12</stp>
        <stp>XS2648007495 Corp</stp>
        <stp>RTG_MOODY</stp>
        <stp>[1.Weekly Download.xlsm]Coded!R25C8</stp>
        <tr r="H25" s="14"/>
      </tp>
      <tp t="s">
        <v>#N/A N/A</v>
        <stp/>
        <stp>##V3_BDPV12</stp>
        <stp>1054Z HK Equity</stp>
        <stp>RTG_FITCH_LT_ISSUER_DEFAULT</stp>
        <stp>[1.Weekly Download.xlsm]Coded!R103C62</stp>
        <tr r="BJ103" s="14"/>
      </tp>
      <tp t="s">
        <v>A</v>
        <stp/>
        <stp>##V3_BDPV12</stp>
        <stp>1055Z HK Equity</stp>
        <stp>RTG_FITCH_LT_ISSUER_DEFAULT</stp>
        <stp>[1.Weekly Download.xlsm]Coded!R113C62</stp>
        <tr r="BJ113" s="14"/>
        <tr r="BJ113" s="14"/>
      </tp>
      <tp t="s">
        <v>A</v>
        <stp/>
        <stp>##V3_BDPV12</stp>
        <stp>1055Z HK Equity</stp>
        <stp>RTG_FITCH_LT_ISSUER_DEFAULT</stp>
        <stp>[1.Weekly Download.xlsm]Coded!R187C62</stp>
        <tr r="BJ187" s="14"/>
        <tr r="BJ187" s="14"/>
      </tp>
      <tp t="s">
        <v>N</v>
        <stp/>
        <stp>##V3_BDPV12</stp>
        <stp>G2380106 Corp</stp>
        <stp>SOCIAL_BOND_IND</stp>
        <stp>[1.Weekly Download.xlsm]Coded!R44C57</stp>
        <tr r="BE44" s="14"/>
        <tr r="BE44" s="14"/>
      </tp>
      <tp t="s">
        <v>#N/A N/A</v>
        <stp/>
        <stp>##V3_BDPV12</stp>
        <stp>XS2671493562 Corp</stp>
        <stp>RTG_MOODY</stp>
        <stp>[1.Weekly Download.xlsm]Coded!R12C8</stp>
        <tr r="H12" s="14"/>
      </tp>
      <tp t="s">
        <v>#N/A N/A</v>
        <stp/>
        <stp>##V3_BDPV12</stp>
        <stp>XS2463439690 Corp</stp>
        <stp>RTG_MOODY</stp>
        <stp>[1.Weekly Download.xlsm]Coded!R99C8</stp>
        <tr r="H99" s="14"/>
      </tp>
      <tp t="s">
        <v>#N/A N/A</v>
        <stp/>
        <stp>##V3_BDPV12</stp>
        <stp>XS2487638764 Corp</stp>
        <stp>RTG_MOODY</stp>
        <stp>[1.Weekly Download.xlsm]Coded!R96C8</stp>
        <tr r="H96" s="14"/>
      </tp>
      <tp t="s">
        <v>#N/A N/A</v>
        <stp/>
        <stp>##V3_BDPV12</stp>
        <stp>XS2576128727 Corp</stp>
        <stp>RTG_MOODY</stp>
        <stp>[1.Weekly Download.xlsm]Coded!R69C8</stp>
        <tr r="H69" s="14"/>
      </tp>
      <tp t="s">
        <v>#N/A Invalid Security</v>
        <stp/>
        <stp>##V3_BDPV12</stp>
        <stp>-- Equity</stp>
        <stp>RTG_MDY_ISSUER</stp>
        <stp>[1.Weekly Download.xlsm]Coded!R189C19</stp>
        <tr r="S189" s="14"/>
        <tr r="S189" s="14"/>
      </tp>
      <tp t="s">
        <v>#N/A Invalid Security</v>
        <stp/>
        <stp>##V3_BDPV12</stp>
        <stp>-- Equity</stp>
        <stp>RTG_MDY_ISSUER</stp>
        <stp>[1.Weekly Download.xlsm]Coded!R188C19</stp>
        <tr r="S188" s="14"/>
        <tr r="S188" s="14"/>
      </tp>
      <tp t="s">
        <v>#N/A Invalid Security</v>
        <stp/>
        <stp>##V3_BDPV12</stp>
        <stp>-- Equity</stp>
        <stp>RTG_MDY_ISSUER</stp>
        <stp>[1.Weekly Download.xlsm]Coded!R185C19</stp>
        <tr r="S185" s="14"/>
        <tr r="S185" s="14"/>
      </tp>
      <tp t="s">
        <v>#N/A Invalid Security</v>
        <stp/>
        <stp>##V3_BDPV12</stp>
        <stp>-- Equity</stp>
        <stp>RTG_MDY_ISSUER</stp>
        <stp>[1.Weekly Download.xlsm]Coded!R184C19</stp>
        <tr r="S184" s="14"/>
        <tr r="S184" s="14"/>
      </tp>
      <tp t="s">
        <v>#N/A Invalid Security</v>
        <stp/>
        <stp>##V3_BDPV12</stp>
        <stp>-- Equity</stp>
        <stp>RTG_MDY_ISSUER</stp>
        <stp>[1.Weekly Download.xlsm]Coded!R187C19</stp>
        <tr r="S187" s="14"/>
        <tr r="S187" s="14"/>
      </tp>
      <tp t="s">
        <v>#N/A Invalid Security</v>
        <stp/>
        <stp>##V3_BDPV12</stp>
        <stp>-- Equity</stp>
        <stp>RTG_MDY_ISSUER</stp>
        <stp>[1.Weekly Download.xlsm]Coded!R186C19</stp>
        <tr r="S186" s="14"/>
        <tr r="S186" s="14"/>
      </tp>
      <tp t="s">
        <v>#N/A Invalid Security</v>
        <stp/>
        <stp>##V3_BDPV12</stp>
        <stp>-- Equity</stp>
        <stp>RTG_MDY_ISSUER</stp>
        <stp>[1.Weekly Download.xlsm]Coded!R199C19</stp>
        <tr r="S199" s="14"/>
        <tr r="S199" s="14"/>
      </tp>
      <tp t="s">
        <v>#N/A Invalid Security</v>
        <stp/>
        <stp>##V3_BDPV12</stp>
        <stp>-- Equity</stp>
        <stp>RTG_MDY_ISSUER</stp>
        <stp>[1.Weekly Download.xlsm]Coded!R193C19</stp>
        <tr r="S193" s="14"/>
        <tr r="S193" s="14"/>
      </tp>
      <tp t="s">
        <v>#N/A Invalid Security</v>
        <stp/>
        <stp>##V3_BDPV12</stp>
        <stp>-- Equity</stp>
        <stp>RTG_MDY_ISSUER</stp>
        <stp>[1.Weekly Download.xlsm]Coded!R195C19</stp>
        <tr r="S195" s="14"/>
        <tr r="S195" s="14"/>
      </tp>
      <tp t="s">
        <v>#N/A Invalid Security</v>
        <stp/>
        <stp>##V3_BDPV12</stp>
        <stp>-- Equity</stp>
        <stp>RTG_MDY_ISSUER</stp>
        <stp>[1.Weekly Download.xlsm]Coded!R194C19</stp>
        <tr r="S194" s="14"/>
        <tr r="S194" s="14"/>
      </tp>
      <tp t="s">
        <v>#N/A Invalid Security</v>
        <stp/>
        <stp>##V3_BDPV12</stp>
        <stp>-- Equity</stp>
        <stp>RTG_MDY_ISSUER</stp>
        <stp>[1.Weekly Download.xlsm]Coded!R197C19</stp>
        <tr r="S197" s="14"/>
        <tr r="S197" s="14"/>
      </tp>
      <tp t="s">
        <v>#N/A Invalid Security</v>
        <stp/>
        <stp>##V3_BDPV12</stp>
        <stp>-- Equity</stp>
        <stp>RTG_MDY_ISSUER</stp>
        <stp>[1.Weekly Download.xlsm]Coded!R196C19</stp>
        <tr r="S196" s="14"/>
        <tr r="S196" s="14"/>
      </tp>
      <tp t="s">
        <v>#N/A Invalid Security</v>
        <stp/>
        <stp>##V3_BDPV12</stp>
        <stp>-- Equity</stp>
        <stp>RTG_MDY_ISSUER</stp>
        <stp>[1.Weekly Download.xlsm]Coded!R149C19</stp>
        <tr r="S149" s="14"/>
        <tr r="S149" s="14"/>
      </tp>
      <tp t="s">
        <v>#N/A Invalid Security</v>
        <stp/>
        <stp>##V3_BDPV12</stp>
        <stp>-- Equity</stp>
        <stp>RTG_MDY_ISSUER</stp>
        <stp>[1.Weekly Download.xlsm]Coded!R141C19</stp>
        <tr r="S141" s="14"/>
        <tr r="S141" s="14"/>
      </tp>
      <tp t="s">
        <v>#N/A Invalid Security</v>
        <stp/>
        <stp>##V3_BDPV12</stp>
        <stp>-- Equity</stp>
        <stp>RTG_MDY_ISSUER</stp>
        <stp>[1.Weekly Download.xlsm]Coded!R140C19</stp>
        <tr r="S140" s="14"/>
        <tr r="S140" s="14"/>
      </tp>
      <tp t="s">
        <v>#N/A Invalid Security</v>
        <stp/>
        <stp>##V3_BDPV12</stp>
        <stp>-- Equity</stp>
        <stp>RTG_MDY_ISSUER</stp>
        <stp>[1.Weekly Download.xlsm]Coded!R142C19</stp>
        <tr r="S142" s="14"/>
        <tr r="S142" s="14"/>
      </tp>
      <tp t="s">
        <v>#N/A Invalid Security</v>
        <stp/>
        <stp>##V3_BDPV12</stp>
        <stp>-- Equity</stp>
        <stp>RTG_MDY_ISSUER</stp>
        <stp>[1.Weekly Download.xlsm]Coded!R145C19</stp>
        <tr r="S145" s="14"/>
        <tr r="S145" s="14"/>
      </tp>
      <tp t="s">
        <v>#N/A Invalid Security</v>
        <stp/>
        <stp>##V3_BDPV12</stp>
        <stp>-- Equity</stp>
        <stp>RTG_MDY_ISSUER</stp>
        <stp>[1.Weekly Download.xlsm]Coded!R146C19</stp>
        <tr r="S146" s="14"/>
        <tr r="S146" s="14"/>
      </tp>
      <tp t="s">
        <v>#N/A Invalid Security</v>
        <stp/>
        <stp>##V3_BDPV12</stp>
        <stp>-- Equity</stp>
        <stp>RTG_MDY_ISSUER</stp>
        <stp>[1.Weekly Download.xlsm]Coded!R151C19</stp>
        <tr r="S151" s="14"/>
        <tr r="S151" s="14"/>
      </tp>
      <tp t="s">
        <v>#N/A Invalid Security</v>
        <stp/>
        <stp>##V3_BDPV12</stp>
        <stp>-- Equity</stp>
        <stp>RTG_MDY_ISSUER</stp>
        <stp>[1.Weekly Download.xlsm]Coded!R150C19</stp>
        <tr r="S150" s="14"/>
        <tr r="S150" s="14"/>
      </tp>
      <tp t="s">
        <v>#N/A Invalid Security</v>
        <stp/>
        <stp>##V3_BDPV12</stp>
        <stp>-- Equity</stp>
        <stp>RTG_MDY_ISSUER</stp>
        <stp>[1.Weekly Download.xlsm]Coded!R153C19</stp>
        <tr r="S153" s="14"/>
        <tr r="S153" s="14"/>
      </tp>
      <tp t="s">
        <v>#N/A Invalid Security</v>
        <stp/>
        <stp>##V3_BDPV12</stp>
        <stp>-- Equity</stp>
        <stp>RTG_MDY_ISSUER</stp>
        <stp>[1.Weekly Download.xlsm]Coded!R154C19</stp>
        <tr r="S154" s="14"/>
        <tr r="S154" s="14"/>
      </tp>
      <tp t="s">
        <v>#N/A Invalid Security</v>
        <stp/>
        <stp>##V3_BDPV12</stp>
        <stp>-- Equity</stp>
        <stp>RTG_MDY_ISSUER</stp>
        <stp>[1.Weekly Download.xlsm]Coded!R157C19</stp>
        <tr r="S157" s="14"/>
        <tr r="S157" s="14"/>
      </tp>
      <tp t="s">
        <v>#N/A Invalid Security</v>
        <stp/>
        <stp>##V3_BDPV12</stp>
        <stp>-- Equity</stp>
        <stp>RTG_MDY_ISSUER</stp>
        <stp>[1.Weekly Download.xlsm]Coded!R165C19</stp>
        <tr r="S165" s="14"/>
        <tr r="S165" s="14"/>
      </tp>
      <tp t="s">
        <v>#N/A Invalid Security</v>
        <stp/>
        <stp>##V3_BDPV12</stp>
        <stp>-- Equity</stp>
        <stp>RTG_MDY_ISSUER</stp>
        <stp>[1.Weekly Download.xlsm]Coded!R164C19</stp>
        <tr r="S164" s="14"/>
        <tr r="S164" s="14"/>
      </tp>
      <tp t="s">
        <v>#N/A Invalid Security</v>
        <stp/>
        <stp>##V3_BDPV12</stp>
        <stp>-- Equity</stp>
        <stp>RTG_MDY_ISSUER</stp>
        <stp>[1.Weekly Download.xlsm]Coded!R167C19</stp>
        <tr r="S167" s="14"/>
        <tr r="S167" s="14"/>
      </tp>
      <tp t="s">
        <v>#N/A Invalid Security</v>
        <stp/>
        <stp>##V3_BDPV12</stp>
        <stp>-- Equity</stp>
        <stp>RTG_MDY_ISSUER</stp>
        <stp>[1.Weekly Download.xlsm]Coded!R178C19</stp>
        <tr r="S178" s="14"/>
        <tr r="S178" s="14"/>
      </tp>
      <tp t="s">
        <v>#N/A Invalid Security</v>
        <stp/>
        <stp>##V3_BDPV12</stp>
        <stp>-- Equity</stp>
        <stp>RTG_MDY_ISSUER</stp>
        <stp>[1.Weekly Download.xlsm]Coded!R172C19</stp>
        <tr r="S172" s="14"/>
        <tr r="S172" s="14"/>
      </tp>
      <tp t="s">
        <v>#N/A Invalid Security</v>
        <stp/>
        <stp>##V3_BDPV12</stp>
        <stp>-- Equity</stp>
        <stp>RTG_MDY_ISSUER</stp>
        <stp>[1.Weekly Download.xlsm]Coded!R175C19</stp>
        <tr r="S175" s="14"/>
        <tr r="S175" s="14"/>
      </tp>
      <tp t="s">
        <v>#N/A Invalid Security</v>
        <stp/>
        <stp>##V3_BDPV12</stp>
        <stp>-- Equity</stp>
        <stp>RTG_MDY_ISSUER</stp>
        <stp>[1.Weekly Download.xlsm]Coded!R177C19</stp>
        <tr r="S177" s="14"/>
        <tr r="S177" s="14"/>
      </tp>
      <tp t="s">
        <v>#N/A Invalid Security</v>
        <stp/>
        <stp>##V3_BDPV12</stp>
        <stp>-- Equity</stp>
        <stp>RTG_MDY_ISSUER</stp>
        <stp>[1.Weekly Download.xlsm]Coded!R176C19</stp>
        <tr r="S176" s="14"/>
        <tr r="S176" s="14"/>
      </tp>
      <tp t="s">
        <v>#N/A Invalid Security</v>
        <stp/>
        <stp>##V3_BDPV12</stp>
        <stp>-- Equity</stp>
        <stp>RTG_MDY_ISSUER</stp>
        <stp>[1.Weekly Download.xlsm]Coded!R109C19</stp>
        <tr r="S109" s="14"/>
        <tr r="S109" s="14"/>
      </tp>
      <tp t="s">
        <v>#N/A Invalid Security</v>
        <stp/>
        <stp>##V3_BDPV12</stp>
        <stp>-- Equity</stp>
        <stp>RTG_MDY_ISSUER</stp>
        <stp>[1.Weekly Download.xlsm]Coded!R108C19</stp>
        <tr r="S108" s="14"/>
        <tr r="S108" s="14"/>
      </tp>
      <tp t="s">
        <v>#N/A Invalid Security</v>
        <stp/>
        <stp>##V3_BDPV12</stp>
        <stp>-- Equity</stp>
        <stp>RTG_MDY_ISSUER</stp>
        <stp>[1.Weekly Download.xlsm]Coded!R101C19</stp>
        <tr r="S101" s="14"/>
        <tr r="S101" s="14"/>
      </tp>
      <tp t="s">
        <v>#N/A Invalid Security</v>
        <stp/>
        <stp>##V3_BDPV12</stp>
        <stp>-- Equity</stp>
        <stp>RTG_MDY_ISSUER</stp>
        <stp>[1.Weekly Download.xlsm]Coded!R103C19</stp>
        <tr r="S103" s="14"/>
        <tr r="S103" s="14"/>
      </tp>
      <tp t="s">
        <v>#N/A Invalid Security</v>
        <stp/>
        <stp>##V3_BDPV12</stp>
        <stp>-- Equity</stp>
        <stp>RTG_MDY_ISSUER</stp>
        <stp>[1.Weekly Download.xlsm]Coded!R102C19</stp>
        <tr r="S102" s="14"/>
        <tr r="S102" s="14"/>
      </tp>
      <tp t="s">
        <v>#N/A Invalid Security</v>
        <stp/>
        <stp>##V3_BDPV12</stp>
        <stp>-- Equity</stp>
        <stp>RTG_MDY_ISSUER</stp>
        <stp>[1.Weekly Download.xlsm]Coded!R105C19</stp>
        <tr r="S105" s="14"/>
        <tr r="S105" s="14"/>
      </tp>
      <tp t="s">
        <v>#N/A Invalid Security</v>
        <stp/>
        <stp>##V3_BDPV12</stp>
        <stp>-- Equity</stp>
        <stp>RTG_MDY_ISSUER</stp>
        <stp>[1.Weekly Download.xlsm]Coded!R106C19</stp>
        <tr r="S106" s="14"/>
        <tr r="S106" s="14"/>
      </tp>
      <tp t="s">
        <v>#N/A Invalid Security</v>
        <stp/>
        <stp>##V3_BDPV12</stp>
        <stp>-- Equity</stp>
        <stp>RTG_MDY_ISSUER</stp>
        <stp>[1.Weekly Download.xlsm]Coded!R119C19</stp>
        <tr r="S119" s="14"/>
        <tr r="S119" s="14"/>
      </tp>
      <tp t="s">
        <v>#N/A Invalid Security</v>
        <stp/>
        <stp>##V3_BDPV12</stp>
        <stp>-- Equity</stp>
        <stp>RTG_MDY_ISSUER</stp>
        <stp>[1.Weekly Download.xlsm]Coded!R118C19</stp>
        <tr r="S118" s="14"/>
        <tr r="S118" s="14"/>
      </tp>
      <tp t="s">
        <v>#N/A Invalid Security</v>
        <stp/>
        <stp>##V3_BDPV12</stp>
        <stp>-- Equity</stp>
        <stp>RTG_MDY_ISSUER</stp>
        <stp>[1.Weekly Download.xlsm]Coded!R111C19</stp>
        <tr r="S111" s="14"/>
        <tr r="S111" s="14"/>
      </tp>
      <tp t="s">
        <v>#N/A Invalid Security</v>
        <stp/>
        <stp>##V3_BDPV12</stp>
        <stp>-- Equity</stp>
        <stp>RTG_MDY_ISSUER</stp>
        <stp>[1.Weekly Download.xlsm]Coded!R110C19</stp>
        <tr r="S110" s="14"/>
        <tr r="S110" s="14"/>
      </tp>
      <tp t="s">
        <v>#N/A Invalid Security</v>
        <stp/>
        <stp>##V3_BDPV12</stp>
        <stp>-- Equity</stp>
        <stp>RTG_MDY_ISSUER</stp>
        <stp>[1.Weekly Download.xlsm]Coded!R113C19</stp>
        <tr r="S113" s="14"/>
        <tr r="S113" s="14"/>
      </tp>
      <tp t="s">
        <v>#N/A Invalid Security</v>
        <stp/>
        <stp>##V3_BDPV12</stp>
        <stp>-- Equity</stp>
        <stp>RTG_MDY_ISSUER</stp>
        <stp>[1.Weekly Download.xlsm]Coded!R112C19</stp>
        <tr r="S112" s="14"/>
        <tr r="S112" s="14"/>
      </tp>
      <tp t="s">
        <v>#N/A Invalid Security</v>
        <stp/>
        <stp>##V3_BDPV12</stp>
        <stp>-- Equity</stp>
        <stp>RTG_MDY_ISSUER</stp>
        <stp>[1.Weekly Download.xlsm]Coded!R117C19</stp>
        <tr r="S117" s="14"/>
        <tr r="S117" s="14"/>
      </tp>
      <tp t="s">
        <v>#N/A Invalid Security</v>
        <stp/>
        <stp>##V3_BDPV12</stp>
        <stp>-- Equity</stp>
        <stp>RTG_MDY_ISSUER</stp>
        <stp>[1.Weekly Download.xlsm]Coded!R116C19</stp>
        <tr r="S116" s="14"/>
        <tr r="S116" s="14"/>
      </tp>
      <tp t="s">
        <v>#N/A Invalid Security</v>
        <stp/>
        <stp>##V3_BDPV12</stp>
        <stp>-- Equity</stp>
        <stp>RTG_MDY_ISSUER</stp>
        <stp>[1.Weekly Download.xlsm]Coded!R129C19</stp>
        <tr r="S129" s="14"/>
        <tr r="S129" s="14"/>
      </tp>
      <tp t="s">
        <v>#N/A Invalid Security</v>
        <stp/>
        <stp>##V3_BDPV12</stp>
        <stp>-- Equity</stp>
        <stp>RTG_MDY_ISSUER</stp>
        <stp>[1.Weekly Download.xlsm]Coded!R128C19</stp>
        <tr r="S128" s="14"/>
        <tr r="S128" s="14"/>
      </tp>
      <tp t="s">
        <v>#N/A Invalid Security</v>
        <stp/>
        <stp>##V3_BDPV12</stp>
        <stp>-- Equity</stp>
        <stp>RTG_MDY_ISSUER</stp>
        <stp>[1.Weekly Download.xlsm]Coded!R121C19</stp>
        <tr r="S121" s="14"/>
        <tr r="S121" s="14"/>
      </tp>
      <tp t="s">
        <v>#N/A Invalid Security</v>
        <stp/>
        <stp>##V3_BDPV12</stp>
        <stp>-- Equity</stp>
        <stp>RTG_MDY_ISSUER</stp>
        <stp>[1.Weekly Download.xlsm]Coded!R125C19</stp>
        <tr r="S125" s="14"/>
        <tr r="S125" s="14"/>
      </tp>
      <tp t="s">
        <v>#N/A Invalid Security</v>
        <stp/>
        <stp>##V3_BDPV12</stp>
        <stp>-- Equity</stp>
        <stp>RTG_MDY_ISSUER</stp>
        <stp>[1.Weekly Download.xlsm]Coded!R124C19</stp>
        <tr r="S124" s="14"/>
        <tr r="S124" s="14"/>
      </tp>
      <tp t="s">
        <v>#N/A Invalid Security</v>
        <stp/>
        <stp>##V3_BDPV12</stp>
        <stp>-- Equity</stp>
        <stp>RTG_MDY_ISSUER</stp>
        <stp>[1.Weekly Download.xlsm]Coded!R139C19</stp>
        <tr r="S139" s="14"/>
        <tr r="S139" s="14"/>
      </tp>
      <tp t="s">
        <v>#N/A Invalid Security</v>
        <stp/>
        <stp>##V3_BDPV12</stp>
        <stp>-- Equity</stp>
        <stp>RTG_MDY_ISSUER</stp>
        <stp>[1.Weekly Download.xlsm]Coded!R138C19</stp>
        <tr r="S138" s="14"/>
        <tr r="S138" s="14"/>
      </tp>
      <tp t="s">
        <v>#N/A Invalid Security</v>
        <stp/>
        <stp>##V3_BDPV12</stp>
        <stp>-- Equity</stp>
        <stp>RTG_MDY_ISSUER</stp>
        <stp>[1.Weekly Download.xlsm]Coded!R132C19</stp>
        <tr r="S132" s="14"/>
        <tr r="S132" s="14"/>
      </tp>
      <tp t="s">
        <v>#N/A Invalid Security</v>
        <stp/>
        <stp>##V3_BDPV12</stp>
        <stp>-- Equity</stp>
        <stp>RTG_MDY_ISSUER</stp>
        <stp>[1.Weekly Download.xlsm]Coded!R134C19</stp>
        <tr r="S134" s="14"/>
        <tr r="S134" s="14"/>
      </tp>
      <tp t="s">
        <v>#N/A Invalid Security</v>
        <stp/>
        <stp>##V3_BDPV12</stp>
        <stp>-- Equity</stp>
        <stp>RTG_MDY_ISSUER</stp>
        <stp>[1.Weekly Download.xlsm]Coded!R137C19</stp>
        <tr r="S137" s="14"/>
        <tr r="S137" s="14"/>
      </tp>
      <tp t="s">
        <v>#N/A Invalid Security</v>
        <stp/>
        <stp>##V3_BDPV12</stp>
        <stp>-- Equity</stp>
        <stp>RTG_MDY_ISSUER</stp>
        <stp>[1.Weekly Download.xlsm]Coded!R136C19</stp>
        <tr r="S136" s="14"/>
        <tr r="S136" s="14"/>
      </tp>
      <tp t="s">
        <v>#N/A Invalid Security</v>
        <stp/>
        <stp>##V3_BDPV12</stp>
        <stp>-- Equity</stp>
        <stp>RTG_MDY_ISSUER</stp>
        <stp>[1.Weekly Download.xlsm]Coded!R309C19</stp>
        <tr r="S309" s="14"/>
        <tr r="S309" s="14"/>
      </tp>
      <tp t="s">
        <v>#N/A Invalid Security</v>
        <stp/>
        <stp>##V3_BDPV12</stp>
        <stp>-- Equity</stp>
        <stp>RTG_MDY_ISSUER</stp>
        <stp>[1.Weekly Download.xlsm]Coded!R308C19</stp>
        <tr r="S308" s="14"/>
        <tr r="S308" s="14"/>
      </tp>
      <tp t="s">
        <v>#N/A Invalid Security</v>
        <stp/>
        <stp>##V3_BDPV12</stp>
        <stp>-- Equity</stp>
        <stp>RTG_MDY_ISSUER</stp>
        <stp>[1.Weekly Download.xlsm]Coded!R303C19</stp>
        <tr r="S303" s="14"/>
        <tr r="S303" s="14"/>
      </tp>
      <tp t="s">
        <v>#N/A Invalid Security</v>
        <stp/>
        <stp>##V3_BDPV12</stp>
        <stp>-- Equity</stp>
        <stp>RTG_MDY_ISSUER</stp>
        <stp>[1.Weekly Download.xlsm]Coded!R304C19</stp>
        <tr r="S304" s="14"/>
        <tr r="S304" s="14"/>
      </tp>
      <tp t="s">
        <v>#N/A Invalid Security</v>
        <stp/>
        <stp>##V3_BDPV12</stp>
        <stp>-- Equity</stp>
        <stp>RTG_MDY_ISSUER</stp>
        <stp>[1.Weekly Download.xlsm]Coded!R307C19</stp>
        <tr r="S307" s="14"/>
        <tr r="S307" s="14"/>
      </tp>
      <tp t="s">
        <v>#N/A Invalid Security</v>
        <stp/>
        <stp>##V3_BDPV12</stp>
        <stp>-- Equity</stp>
        <stp>RTG_MDY_ISSUER</stp>
        <stp>[1.Weekly Download.xlsm]Coded!R306C19</stp>
        <tr r="S306" s="14"/>
        <tr r="S306" s="14"/>
      </tp>
      <tp t="s">
        <v>#N/A Invalid Security</v>
        <stp/>
        <stp>##V3_BDPV12</stp>
        <stp>-- Equity</stp>
        <stp>RTG_MDY_ISSUER</stp>
        <stp>[1.Weekly Download.xlsm]Coded!R311C19</stp>
        <tr r="S311" s="14"/>
        <tr r="S311" s="14"/>
      </tp>
      <tp t="s">
        <v>#N/A Invalid Security</v>
        <stp/>
        <stp>##V3_BDPV12</stp>
        <stp>-- Equity</stp>
        <stp>RTG_MDY_ISSUER</stp>
        <stp>[1.Weekly Download.xlsm]Coded!R310C19</stp>
        <tr r="S310" s="14"/>
        <tr r="S310" s="14"/>
      </tp>
      <tp t="s">
        <v>#N/A Invalid Security</v>
        <stp/>
        <stp>##V3_BDPV12</stp>
        <stp>-- Equity</stp>
        <stp>RTG_MDY_ISSUER</stp>
        <stp>[1.Weekly Download.xlsm]Coded!R312C19</stp>
        <tr r="S312" s="14"/>
        <tr r="S312" s="14"/>
      </tp>
      <tp t="s">
        <v>#N/A Invalid Security</v>
        <stp/>
        <stp>##V3_BDPV12</stp>
        <stp>-- Equity</stp>
        <stp>RTG_MDY_ISSUER</stp>
        <stp>[1.Weekly Download.xlsm]Coded!R315C19</stp>
        <tr r="S315" s="14"/>
        <tr r="S315" s="14"/>
      </tp>
      <tp t="s">
        <v>#N/A Invalid Security</v>
        <stp/>
        <stp>##V3_BDPV12</stp>
        <stp>-- Equity</stp>
        <stp>RTG_MDY_ISSUER</stp>
        <stp>[1.Weekly Download.xlsm]Coded!R280C19</stp>
        <tr r="S280" s="14"/>
        <tr r="S280" s="14"/>
      </tp>
      <tp t="s">
        <v>#N/A Invalid Security</v>
        <stp/>
        <stp>##V3_BDPV12</stp>
        <stp>-- Equity</stp>
        <stp>RTG_MDY_ISSUER</stp>
        <stp>[1.Weekly Download.xlsm]Coded!R287C19</stp>
        <tr r="S287" s="14"/>
        <tr r="S287" s="14"/>
      </tp>
      <tp t="s">
        <v>#N/A Invalid Security</v>
        <stp/>
        <stp>##V3_BDPV12</stp>
        <stp>-- Equity</stp>
        <stp>RTG_MDY_ISSUER</stp>
        <stp>[1.Weekly Download.xlsm]Coded!R286C19</stp>
        <tr r="S286" s="14"/>
        <tr r="S286" s="14"/>
      </tp>
      <tp t="s">
        <v>#N/A Invalid Security</v>
        <stp/>
        <stp>##V3_BDPV12</stp>
        <stp>-- Equity</stp>
        <stp>RTG_MDY_ISSUER</stp>
        <stp>[1.Weekly Download.xlsm]Coded!R299C19</stp>
        <tr r="S299" s="14"/>
        <tr r="S299" s="14"/>
      </tp>
      <tp t="s">
        <v>#N/A Invalid Security</v>
        <stp/>
        <stp>##V3_BDPV12</stp>
        <stp>-- Equity</stp>
        <stp>RTG_MDY_ISSUER</stp>
        <stp>[1.Weekly Download.xlsm]Coded!R298C19</stp>
        <tr r="S298" s="14"/>
        <tr r="S298" s="14"/>
      </tp>
      <tp t="s">
        <v>#N/A Invalid Security</v>
        <stp/>
        <stp>##V3_BDPV12</stp>
        <stp>-- Equity</stp>
        <stp>RTG_MDY_ISSUER</stp>
        <stp>[1.Weekly Download.xlsm]Coded!R291C19</stp>
        <tr r="S291" s="14"/>
        <tr r="S291" s="14"/>
      </tp>
      <tp t="s">
        <v>#N/A Invalid Security</v>
        <stp/>
        <stp>##V3_BDPV12</stp>
        <stp>-- Equity</stp>
        <stp>RTG_MDY_ISSUER</stp>
        <stp>[1.Weekly Download.xlsm]Coded!R292C19</stp>
        <tr r="S292" s="14"/>
        <tr r="S292" s="14"/>
      </tp>
      <tp t="s">
        <v>#N/A Invalid Security</v>
        <stp/>
        <stp>##V3_BDPV12</stp>
        <stp>-- Equity</stp>
        <stp>RTG_MDY_ISSUER</stp>
        <stp>[1.Weekly Download.xlsm]Coded!R295C19</stp>
        <tr r="S295" s="14"/>
        <tr r="S295" s="14"/>
      </tp>
      <tp t="s">
        <v>#N/A Invalid Security</v>
        <stp/>
        <stp>##V3_BDPV12</stp>
        <stp>-- Equity</stp>
        <stp>RTG_MDY_ISSUER</stp>
        <stp>[1.Weekly Download.xlsm]Coded!R294C19</stp>
        <tr r="S294" s="14"/>
        <tr r="S294" s="14"/>
      </tp>
      <tp t="s">
        <v>#N/A Invalid Security</v>
        <stp/>
        <stp>##V3_BDPV12</stp>
        <stp>-- Equity</stp>
        <stp>RTG_MDY_ISSUER</stp>
        <stp>[1.Weekly Download.xlsm]Coded!R249C19</stp>
        <tr r="S249" s="14"/>
        <tr r="S249" s="14"/>
      </tp>
      <tp t="s">
        <v>#N/A Invalid Security</v>
        <stp/>
        <stp>##V3_BDPV12</stp>
        <stp>-- Equity</stp>
        <stp>RTG_MDY_ISSUER</stp>
        <stp>[1.Weekly Download.xlsm]Coded!R241C19</stp>
        <tr r="S241" s="14"/>
        <tr r="S241" s="14"/>
      </tp>
      <tp t="s">
        <v>#N/A Invalid Security</v>
        <stp/>
        <stp>##V3_BDPV12</stp>
        <stp>-- Equity</stp>
        <stp>RTG_MDY_ISSUER</stp>
        <stp>[1.Weekly Download.xlsm]Coded!R240C19</stp>
        <tr r="S240" s="14"/>
        <tr r="S240" s="14"/>
      </tp>
      <tp t="s">
        <v>#N/A Invalid Security</v>
        <stp/>
        <stp>##V3_BDPV12</stp>
        <stp>-- Equity</stp>
        <stp>RTG_MDY_ISSUER</stp>
        <stp>[1.Weekly Download.xlsm]Coded!R258C19</stp>
        <tr r="S258" s="14"/>
        <tr r="S258" s="14"/>
      </tp>
      <tp t="s">
        <v>#N/A Invalid Security</v>
        <stp/>
        <stp>##V3_BDPV12</stp>
        <stp>-- Equity</stp>
        <stp>RTG_MDY_ISSUER</stp>
        <stp>[1.Weekly Download.xlsm]Coded!R253C19</stp>
        <tr r="S253" s="14"/>
        <tr r="S253" s="14"/>
      </tp>
      <tp t="s">
        <v>#N/A Invalid Security</v>
        <stp/>
        <stp>##V3_BDPV12</stp>
        <stp>-- Equity</stp>
        <stp>RTG_MDY_ISSUER</stp>
        <stp>[1.Weekly Download.xlsm]Coded!R252C19</stp>
        <tr r="S252" s="14"/>
        <tr r="S252" s="14"/>
      </tp>
      <tp t="s">
        <v>#N/A Invalid Security</v>
        <stp/>
        <stp>##V3_BDPV12</stp>
        <stp>-- Equity</stp>
        <stp>RTG_MDY_ISSUER</stp>
        <stp>[1.Weekly Download.xlsm]Coded!R254C19</stp>
        <tr r="S254" s="14"/>
        <tr r="S254" s="14"/>
      </tp>
      <tp t="s">
        <v>#N/A Invalid Security</v>
        <stp/>
        <stp>##V3_BDPV12</stp>
        <stp>-- Equity</stp>
        <stp>RTG_MDY_ISSUER</stp>
        <stp>[1.Weekly Download.xlsm]Coded!R256C19</stp>
        <tr r="S256" s="14"/>
        <tr r="S256" s="14"/>
      </tp>
      <tp t="s">
        <v>#N/A Invalid Security</v>
        <stp/>
        <stp>##V3_BDPV12</stp>
        <stp>-- Equity</stp>
        <stp>RTG_MDY_ISSUER</stp>
        <stp>[1.Weekly Download.xlsm]Coded!R269C19</stp>
        <tr r="S269" s="14"/>
        <tr r="S269" s="14"/>
      </tp>
      <tp t="s">
        <v>#N/A Invalid Security</v>
        <stp/>
        <stp>##V3_BDPV12</stp>
        <stp>-- Equity</stp>
        <stp>RTG_MDY_ISSUER</stp>
        <stp>[1.Weekly Download.xlsm]Coded!R268C19</stp>
        <tr r="S268" s="14"/>
        <tr r="S268" s="14"/>
      </tp>
      <tp t="s">
        <v>#N/A Invalid Security</v>
        <stp/>
        <stp>##V3_BDPV12</stp>
        <stp>-- Equity</stp>
        <stp>RTG_MDY_ISSUER</stp>
        <stp>[1.Weekly Download.xlsm]Coded!R261C19</stp>
        <tr r="S261" s="14"/>
        <tr r="S261" s="14"/>
      </tp>
      <tp t="s">
        <v>#N/A Invalid Security</v>
        <stp/>
        <stp>##V3_BDPV12</stp>
        <stp>-- Equity</stp>
        <stp>RTG_MDY_ISSUER</stp>
        <stp>[1.Weekly Download.xlsm]Coded!R260C19</stp>
        <tr r="S260" s="14"/>
        <tr r="S260" s="14"/>
      </tp>
      <tp t="s">
        <v>#N/A Invalid Security</v>
        <stp/>
        <stp>##V3_BDPV12</stp>
        <stp>-- Equity</stp>
        <stp>RTG_MDY_ISSUER</stp>
        <stp>[1.Weekly Download.xlsm]Coded!R265C19</stp>
        <tr r="S265" s="14"/>
        <tr r="S265" s="14"/>
      </tp>
      <tp t="s">
        <v>#N/A Invalid Security</v>
        <stp/>
        <stp>##V3_BDPV12</stp>
        <stp>-- Equity</stp>
        <stp>RTG_MDY_ISSUER</stp>
        <stp>[1.Weekly Download.xlsm]Coded!R266C19</stp>
        <tr r="S266" s="14"/>
        <tr r="S266" s="14"/>
      </tp>
      <tp t="s">
        <v>#N/A Invalid Security</v>
        <stp/>
        <stp>##V3_BDPV12</stp>
        <stp>-- Equity</stp>
        <stp>RTG_MDY_ISSUER</stp>
        <stp>[1.Weekly Download.xlsm]Coded!R279C19</stp>
        <tr r="S279" s="14"/>
        <tr r="S279" s="14"/>
      </tp>
      <tp t="s">
        <v>#N/A Invalid Security</v>
        <stp/>
        <stp>##V3_BDPV12</stp>
        <stp>-- Equity</stp>
        <stp>RTG_MDY_ISSUER</stp>
        <stp>[1.Weekly Download.xlsm]Coded!R271C19</stp>
        <tr r="S271" s="14"/>
        <tr r="S271" s="14"/>
      </tp>
      <tp t="s">
        <v>#N/A Invalid Security</v>
        <stp/>
        <stp>##V3_BDPV12</stp>
        <stp>-- Equity</stp>
        <stp>RTG_MDY_ISSUER</stp>
        <stp>[1.Weekly Download.xlsm]Coded!R270C19</stp>
        <tr r="S270" s="14"/>
        <tr r="S270" s="14"/>
      </tp>
      <tp t="s">
        <v>#N/A Invalid Security</v>
        <stp/>
        <stp>##V3_BDPV12</stp>
        <stp>-- Equity</stp>
        <stp>RTG_MDY_ISSUER</stp>
        <stp>[1.Weekly Download.xlsm]Coded!R273C19</stp>
        <tr r="S273" s="14"/>
        <tr r="S273" s="14"/>
      </tp>
      <tp t="s">
        <v>#N/A Invalid Security</v>
        <stp/>
        <stp>##V3_BDPV12</stp>
        <stp>-- Equity</stp>
        <stp>RTG_MDY_ISSUER</stp>
        <stp>[1.Weekly Download.xlsm]Coded!R272C19</stp>
        <tr r="S272" s="14"/>
        <tr r="S272" s="14"/>
      </tp>
      <tp t="s">
        <v>#N/A Invalid Security</v>
        <stp/>
        <stp>##V3_BDPV12</stp>
        <stp>-- Equity</stp>
        <stp>RTG_MDY_ISSUER</stp>
        <stp>[1.Weekly Download.xlsm]Coded!R209C19</stp>
        <tr r="S209" s="14"/>
        <tr r="S209" s="14"/>
      </tp>
      <tp t="s">
        <v>#N/A Invalid Security</v>
        <stp/>
        <stp>##V3_BDPV12</stp>
        <stp>-- Equity</stp>
        <stp>RTG_MDY_ISSUER</stp>
        <stp>[1.Weekly Download.xlsm]Coded!R208C19</stp>
        <tr r="S208" s="14"/>
        <tr r="S208" s="14"/>
      </tp>
      <tp t="s">
        <v>#N/A Invalid Security</v>
        <stp/>
        <stp>##V3_BDPV12</stp>
        <stp>-- Equity</stp>
        <stp>RTG_MDY_ISSUER</stp>
        <stp>[1.Weekly Download.xlsm]Coded!R200C19</stp>
        <tr r="S200" s="14"/>
        <tr r="S200" s="14"/>
      </tp>
      <tp t="s">
        <v>#N/A Invalid Security</v>
        <stp/>
        <stp>##V3_BDPV12</stp>
        <stp>-- Equity</stp>
        <stp>RTG_MDY_ISSUER</stp>
        <stp>[1.Weekly Download.xlsm]Coded!R203C19</stp>
        <tr r="S203" s="14"/>
        <tr r="S203" s="14"/>
      </tp>
      <tp t="s">
        <v>#N/A Invalid Security</v>
        <stp/>
        <stp>##V3_BDPV12</stp>
        <stp>-- Equity</stp>
        <stp>RTG_MDY_ISSUER</stp>
        <stp>[1.Weekly Download.xlsm]Coded!R202C19</stp>
        <tr r="S202" s="14"/>
        <tr r="S202" s="14"/>
      </tp>
      <tp t="s">
        <v>#N/A Invalid Security</v>
        <stp/>
        <stp>##V3_BDPV12</stp>
        <stp>-- Equity</stp>
        <stp>RTG_MDY_ISSUER</stp>
        <stp>[1.Weekly Download.xlsm]Coded!R205C19</stp>
        <tr r="S205" s="14"/>
        <tr r="S205" s="14"/>
      </tp>
      <tp t="s">
        <v>#N/A Invalid Security</v>
        <stp/>
        <stp>##V3_BDPV12</stp>
        <stp>-- Equity</stp>
        <stp>RTG_MDY_ISSUER</stp>
        <stp>[1.Weekly Download.xlsm]Coded!R206C19</stp>
        <tr r="S206" s="14"/>
        <tr r="S206" s="14"/>
      </tp>
      <tp t="s">
        <v>#N/A Invalid Security</v>
        <stp/>
        <stp>##V3_BDPV12</stp>
        <stp>-- Equity</stp>
        <stp>RTG_MDY_ISSUER</stp>
        <stp>[1.Weekly Download.xlsm]Coded!R219C19</stp>
        <tr r="S219" s="14"/>
        <tr r="S219" s="14"/>
      </tp>
      <tp t="s">
        <v>#N/A Invalid Security</v>
        <stp/>
        <stp>##V3_BDPV12</stp>
        <stp>-- Equity</stp>
        <stp>RTG_MDY_ISSUER</stp>
        <stp>[1.Weekly Download.xlsm]Coded!R218C19</stp>
        <tr r="S218" s="14"/>
        <tr r="S218" s="14"/>
      </tp>
      <tp t="s">
        <v>#N/A Invalid Security</v>
        <stp/>
        <stp>##V3_BDPV12</stp>
        <stp>-- Equity</stp>
        <stp>RTG_MDY_ISSUER</stp>
        <stp>[1.Weekly Download.xlsm]Coded!R211C19</stp>
        <tr r="S211" s="14"/>
        <tr r="S211" s="14"/>
      </tp>
      <tp t="s">
        <v>#N/A Invalid Security</v>
        <stp/>
        <stp>##V3_BDPV12</stp>
        <stp>-- Equity</stp>
        <stp>RTG_MDY_ISSUER</stp>
        <stp>[1.Weekly Download.xlsm]Coded!R210C19</stp>
        <tr r="S210" s="14"/>
        <tr r="S210" s="14"/>
      </tp>
      <tp t="s">
        <v>#N/A Invalid Security</v>
        <stp/>
        <stp>##V3_BDPV12</stp>
        <stp>-- Equity</stp>
        <stp>RTG_MDY_ISSUER</stp>
        <stp>[1.Weekly Download.xlsm]Coded!R215C19</stp>
        <tr r="S215" s="14"/>
        <tr r="S215" s="14"/>
      </tp>
      <tp t="s">
        <v>#N/A Invalid Security</v>
        <stp/>
        <stp>##V3_BDPV12</stp>
        <stp>-- Equity</stp>
        <stp>RTG_MDY_ISSUER</stp>
        <stp>[1.Weekly Download.xlsm]Coded!R217C19</stp>
        <tr r="S217" s="14"/>
        <tr r="S217" s="14"/>
      </tp>
      <tp t="s">
        <v>#N/A Invalid Security</v>
        <stp/>
        <stp>##V3_BDPV12</stp>
        <stp>-- Equity</stp>
        <stp>RTG_MDY_ISSUER</stp>
        <stp>[1.Weekly Download.xlsm]Coded!R216C19</stp>
        <tr r="S216" s="14"/>
        <tr r="S216" s="14"/>
      </tp>
      <tp t="s">
        <v>#N/A Invalid Security</v>
        <stp/>
        <stp>##V3_BDPV12</stp>
        <stp>-- Equity</stp>
        <stp>RTG_MDY_ISSUER</stp>
        <stp>[1.Weekly Download.xlsm]Coded!R229C19</stp>
        <tr r="S229" s="14"/>
        <tr r="S229" s="14"/>
      </tp>
      <tp t="s">
        <v>#N/A Invalid Security</v>
        <stp/>
        <stp>##V3_BDPV12</stp>
        <stp>-- Equity</stp>
        <stp>RTG_MDY_ISSUER</stp>
        <stp>[1.Weekly Download.xlsm]Coded!R228C19</stp>
        <tr r="S228" s="14"/>
        <tr r="S228" s="14"/>
      </tp>
      <tp t="s">
        <v>#N/A Invalid Security</v>
        <stp/>
        <stp>##V3_BDPV12</stp>
        <stp>-- Equity</stp>
        <stp>RTG_MDY_ISSUER</stp>
        <stp>[1.Weekly Download.xlsm]Coded!R221C19</stp>
        <tr r="S221" s="14"/>
        <tr r="S221" s="14"/>
      </tp>
      <tp t="s">
        <v>#N/A Invalid Security</v>
        <stp/>
        <stp>##V3_BDPV12</stp>
        <stp>-- Equity</stp>
        <stp>RTG_MDY_ISSUER</stp>
        <stp>[1.Weekly Download.xlsm]Coded!R220C19</stp>
        <tr r="S220" s="14"/>
        <tr r="S220" s="14"/>
      </tp>
      <tp t="s">
        <v>#N/A Invalid Security</v>
        <stp/>
        <stp>##V3_BDPV12</stp>
        <stp>-- Equity</stp>
        <stp>RTG_MDY_ISSUER</stp>
        <stp>[1.Weekly Download.xlsm]Coded!R224C19</stp>
        <tr r="S224" s="14"/>
        <tr r="S224" s="14"/>
      </tp>
      <tp t="s">
        <v>#N/A Invalid Security</v>
        <stp/>
        <stp>##V3_BDPV12</stp>
        <stp>-- Equity</stp>
        <stp>RTG_MDY_ISSUER</stp>
        <stp>[1.Weekly Download.xlsm]Coded!R227C19</stp>
        <tr r="S227" s="14"/>
        <tr r="S227" s="14"/>
      </tp>
      <tp t="s">
        <v>#N/A Invalid Security</v>
        <stp/>
        <stp>##V3_BDPV12</stp>
        <stp>-- Equity</stp>
        <stp>RTG_MDY_ISSUER</stp>
        <stp>[1.Weekly Download.xlsm]Coded!R239C19</stp>
        <tr r="S239" s="14"/>
        <tr r="S239" s="14"/>
      </tp>
      <tp t="s">
        <v>#N/A Invalid Security</v>
        <stp/>
        <stp>##V3_BDPV12</stp>
        <stp>-- Equity</stp>
        <stp>RTG_MDY_ISSUER</stp>
        <stp>[1.Weekly Download.xlsm]Coded!R238C19</stp>
        <tr r="S238" s="14"/>
        <tr r="S238" s="14"/>
      </tp>
      <tp t="s">
        <v>#N/A Invalid Security</v>
        <stp/>
        <stp>##V3_BDPV12</stp>
        <stp>-- Equity</stp>
        <stp>RTG_MDY_ISSUER</stp>
        <stp>[1.Weekly Download.xlsm]Coded!R231C19</stp>
        <tr r="S231" s="14"/>
        <tr r="S231" s="14"/>
      </tp>
      <tp t="s">
        <v>#N/A Invalid Security</v>
        <stp/>
        <stp>##V3_BDPV12</stp>
        <stp>-- Equity</stp>
        <stp>RTG_MDY_ISSUER</stp>
        <stp>[1.Weekly Download.xlsm]Coded!R230C19</stp>
        <tr r="S230" s="14"/>
        <tr r="S230" s="14"/>
      </tp>
      <tp t="s">
        <v>#N/A Invalid Security</v>
        <stp/>
        <stp>##V3_BDPV12</stp>
        <stp>-- Equity</stp>
        <stp>RTG_MDY_ISSUER</stp>
        <stp>[1.Weekly Download.xlsm]Coded!R232C19</stp>
        <tr r="S232" s="14"/>
        <tr r="S232" s="14"/>
      </tp>
      <tp t="s">
        <v>#N/A N/A</v>
        <stp/>
        <stp>##V3_BDPV12</stp>
        <stp>G228079 Corp</stp>
        <stp>RTG_SP_LT_FC_ISSUER_CREDIT</stp>
        <stp>[1.Weekly Download.xlsm]Coded!R71C15</stp>
        <tr r="O71" s="14"/>
      </tp>
      <tp t="s">
        <v>FJTZKZ CH</v>
        <stp/>
        <stp>##V3_BDPV12</stp>
        <stp>MO000A3KS070 Corp</stp>
        <stp>ISSUER_PARENT_EQY_TICKER</stp>
        <stp>[1.Weekly Download.xlsm]Coded!R184C58</stp>
        <tr r="BF184" s="14"/>
        <tr r="BF184" s="14"/>
      </tp>
      <tp t="s">
        <v>#N/A N/A</v>
        <stp/>
        <stp>##V3_BDPV12</stp>
        <stp>G238070 Corp</stp>
        <stp>RTG_SP_LT_FC_ISSUER_CREDIT</stp>
        <stp>[1.Weekly Download.xlsm]Coded!R54C15</stp>
        <tr r="O54" s="14"/>
      </tp>
      <tp>
        <v>99.972000000000008</v>
        <stp/>
        <stp>##V3_BDPV12</stp>
        <stp>US88032XBB91 Corp</stp>
        <stp>ISSUE_PX</stp>
        <stp>[1.Weekly Download.xlsm]Coded!R229C54</stp>
        <tr r="BB229" s="14"/>
        <tr r="BB229" s="14"/>
      </tp>
      <tp t="s">
        <v>#N/A Field Not Applicable</v>
        <stp/>
        <stp>##V3_BDPV12</stp>
        <stp>G228068 Corp</stp>
        <stp>FLT_SPREAD</stp>
        <stp>[1.Weekly Download.xlsm]Coded!R75C28</stp>
        <tr r="AB75" s="14"/>
      </tp>
      <tp t="s">
        <v>#N/A Field Not Applicable</v>
        <stp/>
        <stp>##V3_BDPV12</stp>
        <stp>G228069 Corp</stp>
        <stp>FLT_SPREAD</stp>
        <stp>[1.Weekly Download.xlsm]Coded!R76C28</stp>
        <tr r="AB76" s="14"/>
      </tp>
      <tp t="s">
        <v>#N/A N/A</v>
        <stp/>
        <stp>##V3_BDPV12</stp>
        <stp>G238077 Corp</stp>
        <stp>RTG_SP_LT_FC_ISSUER_CREDIT</stp>
        <stp>[1.Weekly Download.xlsm]Coded!R47C15</stp>
        <tr r="O47" s="14"/>
      </tp>
      <tp t="s">
        <v>22/4/2051</v>
        <stp/>
        <stp>##V3_BDPV12</stp>
        <stp>US88032XBC74 Corp</stp>
        <stp>MATURITY</stp>
        <stp>[1.Weekly Download.xlsm]Coded!R231C48</stp>
        <tr r="AV231" s="14"/>
        <tr r="AV231" s="14"/>
        <tr r="AV231" s="14"/>
      </tp>
      <tp t="s">
        <v>#N/A N/A</v>
        <stp/>
        <stp>##V3_BDPV12</stp>
        <stp>1479341D CH Equity</stp>
        <stp>RTG_SP_LT_LC_ISSUER_CREDIT</stp>
        <stp>[1.Weekly Download.xlsm]Coded!R86C61</stp>
        <tr r="BI86" s="14"/>
      </tp>
      <tp t="s">
        <v>#N/A N/A</v>
        <stp/>
        <stp>##V3_BDPV12</stp>
        <stp>1479341D CH Equity</stp>
        <stp>RTG_SP_LT_LC_ISSUER_CREDIT</stp>
        <stp>[1.Weekly Download.xlsm]Coded!R47C61</stp>
        <tr r="BI47" s="14"/>
      </tp>
      <tp t="s">
        <v>#N/A N/A</v>
        <stp/>
        <stp>##V3_BDPV12</stp>
        <stp>1479341D CH Equity</stp>
        <stp>RTG_SP_LT_LC_ISSUER_CREDIT</stp>
        <stp>[1.Weekly Download.xlsm]Coded!R66C61</stp>
        <tr r="BI66" s="14"/>
      </tp>
      <tp t="s">
        <v>#N/A N/A</v>
        <stp/>
        <stp>##V3_BDPV12</stp>
        <stp>0489702D CH Equity</stp>
        <stp>RTG_SP_LT_FC_ISSUER_CREDIT</stp>
        <stp>[1.Weekly Download.xlsm]Coded!R69C23</stp>
        <tr r="W69" s="14"/>
        <tr r="W69" s="14"/>
      </tp>
      <tp t="s">
        <v>#N/A N/A</v>
        <stp/>
        <stp>##V3_BDPV12</stp>
        <stp>1449670D CH Equity</stp>
        <stp>RTG_SP_LT_FC_ISSUER_CREDIT</stp>
        <stp>[1.Weekly Download.xlsm]Coded!R79C23</stp>
        <tr r="W79" s="14"/>
        <tr r="W79" s="14"/>
      </tp>
      <tp t="s">
        <v>#N/A N/A</v>
        <stp/>
        <stp>##V3_BDPV12</stp>
        <stp>601169 CH Equity</stp>
        <stp>RTG_SP_LT_LC_ISSUER_CREDIT</stp>
        <stp>[1.Weekly Download.xlsm]SBLC Bank!R17C7</stp>
        <tr r="G17" s="32"/>
      </tp>
      <tp t="s">
        <v>#N/A N/A</v>
        <stp/>
        <stp>##V3_BDPV12</stp>
        <stp>0489702D CH Equity</stp>
        <stp>RTG_SP_LT_LC_ISSUER_CREDIT</stp>
        <stp>[1.Weekly Download.xlsm]Coded!R69C61</stp>
        <tr r="BI69" s="14"/>
      </tp>
      <tp t="s">
        <v>#N/A N/A</v>
        <stp/>
        <stp>##V3_BDPV12</stp>
        <stp>1449670D CH Equity</stp>
        <stp>RTG_SP_LT_LC_ISSUER_CREDIT</stp>
        <stp>[1.Weekly Download.xlsm]Coded!R79C61</stp>
        <tr r="BI79" s="14"/>
      </tp>
      <tp t="s">
        <v>#N/A N/A</v>
        <stp/>
        <stp>##V3_BDPV12</stp>
        <stp>1789859D CH Equity</stp>
        <stp>RTG_SP_LT_FC_ISSUER_CREDIT</stp>
        <stp>[1.Weekly Download.xlsm]Coded!R65C23</stp>
        <tr r="W65" s="14"/>
        <tr r="W65" s="14"/>
      </tp>
      <tp t="s">
        <v>#N/A N/A</v>
        <stp/>
        <stp>##V3_BDPV12</stp>
        <stp>939 HK Equity</stp>
        <stp>RTG_MDY_ISSUER</stp>
        <stp>[1.Weekly Download.xlsm]Coded!R38C59</stp>
        <tr r="BG38" s="14"/>
      </tp>
      <tp t="s">
        <v>#N/A N/A</v>
        <stp/>
        <stp>##V3_BDPV12</stp>
        <stp>939 HK Equity</stp>
        <stp>RTG_MDY_ISSUER</stp>
        <stp>[1.Weekly Download.xlsm]Coded!R39C59</stp>
        <tr r="BG39" s="14"/>
      </tp>
      <tp t="s">
        <v>ENN Natural Gas Co Ltd</v>
        <stp/>
        <stp>##V3_BDPV12</stp>
        <stp>USG3065HAB71 Corp</stp>
        <stp>GUARANTOR_NAME</stp>
        <stp>[1.Weekly Download.xlsm]Coded!R222C44</stp>
        <tr r="AR222" s="14"/>
        <tr r="AR222" s="14"/>
      </tp>
      <tp t="s">
        <v>CN</v>
        <stp/>
        <stp>##V3_BDPV12</stp>
        <stp>G238025 Corp</stp>
        <stp>CNTRY_ISSUE_ISO</stp>
        <stp>[1.Weekly Download.xlsm]Coded!R66C34</stp>
        <tr r="AH66" s="14"/>
        <tr r="AH66" s="14"/>
      </tp>
      <tp t="s">
        <v>HK</v>
        <stp/>
        <stp>##V3_BDPV12</stp>
        <stp>G228084 Corp</stp>
        <stp>CNTRY_ISSUE_ISO</stp>
        <stp>[1.Weekly Download.xlsm]Coded!R74C34</stp>
        <tr r="AH74" s="14"/>
        <tr r="AH74" s="14"/>
      </tp>
      <tp t="s">
        <v>CN</v>
        <stp/>
        <stp>##V3_BDPV12</stp>
        <stp>G228014 Corp</stp>
        <stp>CNTRY_ISSUE_ISO</stp>
        <stp>[1.Weekly Download.xlsm]Coded!R90C34</stp>
        <tr r="AH90" s="14"/>
        <tr r="AH90" s="14"/>
      </tp>
      <tp t="s">
        <v>#N/A N/A</v>
        <stp/>
        <stp>##V3_BDPV12</stp>
        <stp>XS2671498447 Corp</stp>
        <stp>RTG_SP</stp>
        <stp>[1.Weekly Download.xlsm]Coded!R4C9</stp>
        <tr r="I4" s="14"/>
      </tp>
    </main>
    <main first="bofaddin.rtdserver">
      <tp t="s">
        <v>#N/A N/A</v>
        <stp/>
        <stp>BDS|779495688278284232</stp>
        <tr r="AL135" s="14"/>
        <tr r="F135" s="14"/>
      </tp>
    </main>
    <main first="bloomberg.rtd">
      <tp t="s">
        <v>#N/A N/A</v>
        <stp/>
        <stp>##V3_BDPV12</stp>
        <stp>XS2527143833 Corp</stp>
        <stp>RTG_MOODY</stp>
        <stp>[1.Weekly Download.xlsm]Coded!R86C8</stp>
        <tr r="H86" s="14"/>
      </tp>
      <tp t="s">
        <v>#N/A N/A</v>
        <stp/>
        <stp>##V3_BDPV12</stp>
        <stp>XS2618570068 Corp</stp>
        <stp>RTG_MOODY</stp>
        <stp>[1.Weekly Download.xlsm]Coded!R36C8</stp>
        <tr r="H36" s="14"/>
      </tp>
      <tp t="s">
        <v>#N/A N/A</v>
        <stp/>
        <stp>##V3_BDPV12</stp>
        <stp>6099 HK Equity</stp>
        <stp>RTG_SP_LT_LC_ISSUER_CREDIT</stp>
        <stp>[1.Weekly Download.xlsm]Coded!R152C61</stp>
        <tr r="BI152" s="14"/>
      </tp>
      <tp t="s">
        <v>BBB+</v>
        <stp/>
        <stp>##V3_BDPV12</stp>
        <stp>6066 HK Equity</stp>
        <stp>RTG_SP_LT_LC_ISSUER_CREDIT</stp>
        <stp>[1.Weekly Download.xlsm]Coded!R201C61</stp>
        <tr r="BI201" s="14"/>
        <tr r="BI201" s="14"/>
      </tp>
      <tp t="s">
        <v>#N/A N/A</v>
        <stp/>
        <stp>##V3_BDPV12</stp>
        <stp>6058 HK Equity</stp>
        <stp>RTG_SP_LT_LC_ISSUER_CREDIT</stp>
        <stp>[1.Weekly Download.xlsm]Coded!R247C61</stp>
        <tr r="BI247" s="14"/>
      </tp>
      <tp t="s">
        <v>BBB+</v>
        <stp/>
        <stp>##V3_BDPV12</stp>
        <stp>6066 HK Equity</stp>
        <stp>RTG_SP_LT_LC_ISSUER_CREDIT</stp>
        <stp>[1.Weekly Download.xlsm]Coded!R288C61</stp>
        <tr r="BI288" s="14"/>
        <tr r="BI288" s="14"/>
      </tp>
      <tp t="s">
        <v>BBB+</v>
        <stp/>
        <stp>##V3_BDPV12</stp>
        <stp>6066 HK Equity</stp>
        <stp>RTG_SP_LT_FC_ISSUER_CREDIT</stp>
        <stp>[1.Weekly Download.xlsm]Coded!R201C23</stp>
        <tr r="W201" s="14"/>
        <tr r="W201" s="14"/>
        <tr r="W201" s="14"/>
      </tp>
      <tp t="s">
        <v>BBB+</v>
        <stp/>
        <stp>##V3_BDPV12</stp>
        <stp>6066 HK Equity</stp>
        <stp>RTG_SP_LT_FC_ISSUER_CREDIT</stp>
        <stp>[1.Weekly Download.xlsm]Coded!R288C23</stp>
        <tr r="W288" s="14"/>
        <tr r="W288" s="14"/>
        <tr r="W288" s="14"/>
      </tp>
      <tp t="s">
        <v>#N/A Field Not Applicable</v>
        <stp/>
        <stp>##V3_BDPV12</stp>
        <stp>G228012 Corp</stp>
        <stp>FLT_SPREAD</stp>
        <stp>[1.Weekly Download.xlsm]Coded!R91C28</stp>
        <tr r="AB91" s="14"/>
      </tp>
      <tp t="s">
        <v>#N/A N/A</v>
        <stp/>
        <stp>##V3_BDPV12</stp>
        <stp>G238008 Corp</stp>
        <stp>RTG_SP_LT_FC_ISSUER_CREDIT</stp>
        <stp>[1.Weekly Download.xlsm]Coded!R53C15</stp>
        <tr r="O53" s="14"/>
      </tp>
      <tp t="s">
        <v>#N/A Field Not Applicable</v>
        <stp/>
        <stp>##V3_BDPV12</stp>
        <stp>G228014 Corp</stp>
        <stp>FLT_SPREAD</stp>
        <stp>[1.Weekly Download.xlsm]Coded!R90C28</stp>
        <tr r="AB90" s="14"/>
      </tp>
      <tp t="s">
        <v>Baa1</v>
        <stp/>
        <stp>##V3_BDPV12</stp>
        <stp>1063Z HK Equity</stp>
        <stp>RTG_MDY_FOREIGN_LT_BANK_DEPOSITS</stp>
        <stp>[1.Weekly Download.xlsm]Coded!R82C60</stp>
        <tr r="BH82" s="14"/>
        <tr r="BH82" s="14"/>
      </tp>
      <tp t="s">
        <v>NR</v>
        <stp/>
        <stp>##V3_BDPV12</stp>
        <stp>G228006 Corp</stp>
        <stp>RTG_SP_LT_FC_ISSUER_CREDIT</stp>
        <stp>[1.Weekly Download.xlsm]Coded!R94C15</stp>
        <tr r="O94" s="14"/>
        <tr r="O94" s="14"/>
      </tp>
      <tp t="s">
        <v>#N/A N/A</v>
        <stp/>
        <stp>##V3_BDPV12</stp>
        <stp>G228007 Corp</stp>
        <stp>RTG_SP_LT_FC_ISSUER_CREDIT</stp>
        <stp>[1.Weekly Download.xlsm]Coded!R97C15</stp>
        <tr r="O97" s="14"/>
      </tp>
      <tp t="s">
        <v>22/4/2061</v>
        <stp/>
        <stp>##V3_BDPV12</stp>
        <stp>US88032XBD57 Corp</stp>
        <stp>MATURITY</stp>
        <stp>[1.Weekly Download.xlsm]Coded!R228C48</stp>
        <tr r="AV228" s="14"/>
        <tr r="AV228" s="14"/>
        <tr r="AV228" s="14"/>
      </tp>
      <tp t="s">
        <v>#N/A Invalid Security</v>
        <stp/>
        <stp>##V3_BDPV12</stp>
        <stp>-- Equity</stp>
        <stp>RTG_MDY_FOREIGN_LT_BANK_DEPOSITS</stp>
        <stp>[1.Weekly Download.xlsm]Coded!R308C20</stp>
        <tr r="T308" s="14"/>
        <tr r="T308" s="14"/>
      </tp>
      <tp t="s">
        <v>#N/A Invalid Security</v>
        <stp/>
        <stp>##V3_BDPV12</stp>
        <stp>-- Equity</stp>
        <stp>RTG_MDY_FOREIGN_LT_BANK_DEPOSITS</stp>
        <stp>[1.Weekly Download.xlsm]Coded!R309C20</stp>
        <tr r="T309" s="14"/>
        <tr r="T309" s="14"/>
      </tp>
      <tp t="s">
        <v>#N/A Invalid Security</v>
        <stp/>
        <stp>##V3_BDPV12</stp>
        <stp>-- Equity</stp>
        <stp>RTG_MDY_FOREIGN_LT_BANK_DEPOSITS</stp>
        <stp>[1.Weekly Download.xlsm]Coded!R303C20</stp>
        <tr r="T303" s="14"/>
        <tr r="T303" s="14"/>
      </tp>
      <tp t="s">
        <v>#N/A Invalid Security</v>
        <stp/>
        <stp>##V3_BDPV12</stp>
        <stp>-- Equity</stp>
        <stp>RTG_MDY_FOREIGN_LT_BANK_DEPOSITS</stp>
        <stp>[1.Weekly Download.xlsm]Coded!R306C20</stp>
        <tr r="T306" s="14"/>
        <tr r="T306" s="14"/>
      </tp>
      <tp t="s">
        <v>#N/A Invalid Security</v>
        <stp/>
        <stp>##V3_BDPV12</stp>
        <stp>-- Equity</stp>
        <stp>RTG_MDY_FOREIGN_LT_BANK_DEPOSITS</stp>
        <stp>[1.Weekly Download.xlsm]Coded!R307C20</stp>
        <tr r="T307" s="14"/>
        <tr r="T307" s="14"/>
      </tp>
      <tp t="s">
        <v>#N/A Invalid Security</v>
        <stp/>
        <stp>##V3_BDPV12</stp>
        <stp>-- Equity</stp>
        <stp>RTG_MDY_FOREIGN_LT_BANK_DEPOSITS</stp>
        <stp>[1.Weekly Download.xlsm]Coded!R304C20</stp>
        <tr r="T304" s="14"/>
        <tr r="T304" s="14"/>
      </tp>
      <tp t="s">
        <v>#N/A Invalid Security</v>
        <stp/>
        <stp>##V3_BDPV12</stp>
        <stp>-- Equity</stp>
        <stp>RTG_MDY_FOREIGN_LT_BANK_DEPOSITS</stp>
        <stp>[1.Weekly Download.xlsm]Coded!R312C20</stp>
        <tr r="T312" s="14"/>
        <tr r="T312" s="14"/>
      </tp>
      <tp t="s">
        <v>#N/A Invalid Security</v>
        <stp/>
        <stp>##V3_BDPV12</stp>
        <stp>-- Equity</stp>
        <stp>RTG_MDY_FOREIGN_LT_BANK_DEPOSITS</stp>
        <stp>[1.Weekly Download.xlsm]Coded!R310C20</stp>
        <tr r="T310" s="14"/>
        <tr r="T310" s="14"/>
      </tp>
      <tp t="s">
        <v>#N/A Invalid Security</v>
        <stp/>
        <stp>##V3_BDPV12</stp>
        <stp>-- Equity</stp>
        <stp>RTG_MDY_FOREIGN_LT_BANK_DEPOSITS</stp>
        <stp>[1.Weekly Download.xlsm]Coded!R311C20</stp>
        <tr r="T311" s="14"/>
        <tr r="T311" s="14"/>
      </tp>
      <tp t="s">
        <v>#N/A Invalid Security</v>
        <stp/>
        <stp>##V3_BDPV12</stp>
        <stp>-- Equity</stp>
        <stp>RTG_MDY_FOREIGN_LT_BANK_DEPOSITS</stp>
        <stp>[1.Weekly Download.xlsm]Coded!R315C20</stp>
        <tr r="T315" s="14"/>
        <tr r="T315" s="14"/>
      </tp>
      <tp t="s">
        <v>#N/A Invalid Security</v>
        <stp/>
        <stp>##V3_BDPV12</stp>
        <stp>-- Equity</stp>
        <stp>RTG_MDY_FOREIGN_LT_BANK_DEPOSITS</stp>
        <stp>[1.Weekly Download.xlsm]Coded!R280C20</stp>
        <tr r="T280" s="14"/>
        <tr r="T280" s="14"/>
      </tp>
      <tp t="s">
        <v>#N/A Invalid Security</v>
        <stp/>
        <stp>##V3_BDPV12</stp>
        <stp>-- Equity</stp>
        <stp>RTG_MDY_FOREIGN_LT_BANK_DEPOSITS</stp>
        <stp>[1.Weekly Download.xlsm]Coded!R286C20</stp>
        <tr r="T286" s="14"/>
        <tr r="T286" s="14"/>
      </tp>
      <tp t="s">
        <v>#N/A Invalid Security</v>
        <stp/>
        <stp>##V3_BDPV12</stp>
        <stp>-- Equity</stp>
        <stp>RTG_MDY_FOREIGN_LT_BANK_DEPOSITS</stp>
        <stp>[1.Weekly Download.xlsm]Coded!R287C20</stp>
        <tr r="T287" s="14"/>
        <tr r="T287" s="14"/>
      </tp>
      <tp t="s">
        <v>#N/A Invalid Security</v>
        <stp/>
        <stp>##V3_BDPV12</stp>
        <stp>-- Equity</stp>
        <stp>RTG_MDY_FOREIGN_LT_BANK_DEPOSITS</stp>
        <stp>[1.Weekly Download.xlsm]Coded!R298C20</stp>
        <tr r="T298" s="14"/>
        <tr r="T298" s="14"/>
      </tp>
      <tp t="s">
        <v>#N/A Invalid Security</v>
        <stp/>
        <stp>##V3_BDPV12</stp>
        <stp>-- Equity</stp>
        <stp>RTG_MDY_FOREIGN_LT_BANK_DEPOSITS</stp>
        <stp>[1.Weekly Download.xlsm]Coded!R299C20</stp>
        <tr r="T299" s="14"/>
        <tr r="T299" s="14"/>
      </tp>
      <tp t="s">
        <v>#N/A Invalid Security</v>
        <stp/>
        <stp>##V3_BDPV12</stp>
        <stp>-- Equity</stp>
        <stp>RTG_MDY_FOREIGN_LT_BANK_DEPOSITS</stp>
        <stp>[1.Weekly Download.xlsm]Coded!R292C20</stp>
        <tr r="T292" s="14"/>
        <tr r="T292" s="14"/>
      </tp>
      <tp t="s">
        <v>#N/A Invalid Security</v>
        <stp/>
        <stp>##V3_BDPV12</stp>
        <stp>-- Equity</stp>
        <stp>RTG_MDY_FOREIGN_LT_BANK_DEPOSITS</stp>
        <stp>[1.Weekly Download.xlsm]Coded!R291C20</stp>
        <tr r="T291" s="14"/>
        <tr r="T291" s="14"/>
      </tp>
      <tp t="s">
        <v>#N/A Invalid Security</v>
        <stp/>
        <stp>##V3_BDPV12</stp>
        <stp>-- Equity</stp>
        <stp>RTG_MDY_FOREIGN_LT_BANK_DEPOSITS</stp>
        <stp>[1.Weekly Download.xlsm]Coded!R294C20</stp>
        <tr r="T294" s="14"/>
        <tr r="T294" s="14"/>
      </tp>
      <tp t="s">
        <v>#N/A Invalid Security</v>
        <stp/>
        <stp>##V3_BDPV12</stp>
        <stp>-- Equity</stp>
        <stp>RTG_MDY_FOREIGN_LT_BANK_DEPOSITS</stp>
        <stp>[1.Weekly Download.xlsm]Coded!R295C20</stp>
        <tr r="T295" s="14"/>
        <tr r="T295" s="14"/>
      </tp>
      <tp t="s">
        <v>#N/A Invalid Security</v>
        <stp/>
        <stp>##V3_BDPV12</stp>
        <stp>-- Equity</stp>
        <stp>RTG_MDY_FOREIGN_LT_BANK_DEPOSITS</stp>
        <stp>[1.Weekly Download.xlsm]Coded!R249C20</stp>
        <tr r="T249" s="14"/>
        <tr r="T249" s="14"/>
      </tp>
      <tp t="s">
        <v>#N/A Invalid Security</v>
        <stp/>
        <stp>##V3_BDPV12</stp>
        <stp>-- Equity</stp>
        <stp>RTG_MDY_FOREIGN_LT_BANK_DEPOSITS</stp>
        <stp>[1.Weekly Download.xlsm]Coded!R240C20</stp>
        <tr r="T240" s="14"/>
        <tr r="T240" s="14"/>
      </tp>
      <tp t="s">
        <v>#N/A Invalid Security</v>
        <stp/>
        <stp>##V3_BDPV12</stp>
        <stp>-- Equity</stp>
        <stp>RTG_MDY_FOREIGN_LT_BANK_DEPOSITS</stp>
        <stp>[1.Weekly Download.xlsm]Coded!R241C20</stp>
        <tr r="T241" s="14"/>
        <tr r="T241" s="14"/>
      </tp>
      <tp t="s">
        <v>#N/A Invalid Security</v>
        <stp/>
        <stp>##V3_BDPV12</stp>
        <stp>-- Equity</stp>
        <stp>RTG_MDY_FOREIGN_LT_BANK_DEPOSITS</stp>
        <stp>[1.Weekly Download.xlsm]Coded!R258C20</stp>
        <tr r="T258" s="14"/>
        <tr r="T258" s="14"/>
      </tp>
      <tp t="s">
        <v>#N/A Invalid Security</v>
        <stp/>
        <stp>##V3_BDPV12</stp>
        <stp>-- Equity</stp>
        <stp>RTG_MDY_FOREIGN_LT_BANK_DEPOSITS</stp>
        <stp>[1.Weekly Download.xlsm]Coded!R252C20</stp>
        <tr r="T252" s="14"/>
        <tr r="T252" s="14"/>
      </tp>
      <tp t="s">
        <v>#N/A Invalid Security</v>
        <stp/>
        <stp>##V3_BDPV12</stp>
        <stp>-- Equity</stp>
        <stp>RTG_MDY_FOREIGN_LT_BANK_DEPOSITS</stp>
        <stp>[1.Weekly Download.xlsm]Coded!R253C20</stp>
        <tr r="T253" s="14"/>
        <tr r="T253" s="14"/>
      </tp>
      <tp t="s">
        <v>#N/A Invalid Security</v>
        <stp/>
        <stp>##V3_BDPV12</stp>
        <stp>-- Equity</stp>
        <stp>RTG_MDY_FOREIGN_LT_BANK_DEPOSITS</stp>
        <stp>[1.Weekly Download.xlsm]Coded!R256C20</stp>
        <tr r="T256" s="14"/>
        <tr r="T256" s="14"/>
      </tp>
      <tp t="s">
        <v>#N/A Invalid Security</v>
        <stp/>
        <stp>##V3_BDPV12</stp>
        <stp>-- Equity</stp>
        <stp>RTG_MDY_FOREIGN_LT_BANK_DEPOSITS</stp>
        <stp>[1.Weekly Download.xlsm]Coded!R254C20</stp>
        <tr r="T254" s="14"/>
        <tr r="T254" s="14"/>
      </tp>
      <tp t="s">
        <v>#N/A Invalid Security</v>
        <stp/>
        <stp>##V3_BDPV12</stp>
        <stp>-- Equity</stp>
        <stp>RTG_MDY_FOREIGN_LT_BANK_DEPOSITS</stp>
        <stp>[1.Weekly Download.xlsm]Coded!R268C20</stp>
        <tr r="T268" s="14"/>
        <tr r="T268" s="14"/>
      </tp>
      <tp t="s">
        <v>#N/A Invalid Security</v>
        <stp/>
        <stp>##V3_BDPV12</stp>
        <stp>-- Equity</stp>
        <stp>RTG_MDY_FOREIGN_LT_BANK_DEPOSITS</stp>
        <stp>[1.Weekly Download.xlsm]Coded!R269C20</stp>
        <tr r="T269" s="14"/>
        <tr r="T269" s="14"/>
      </tp>
      <tp t="s">
        <v>#N/A Invalid Security</v>
        <stp/>
        <stp>##V3_BDPV12</stp>
        <stp>-- Equity</stp>
        <stp>RTG_MDY_FOREIGN_LT_BANK_DEPOSITS</stp>
        <stp>[1.Weekly Download.xlsm]Coded!R260C20</stp>
        <tr r="T260" s="14"/>
        <tr r="T260" s="14"/>
      </tp>
      <tp t="s">
        <v>#N/A Invalid Security</v>
        <stp/>
        <stp>##V3_BDPV12</stp>
        <stp>-- Equity</stp>
        <stp>RTG_MDY_FOREIGN_LT_BANK_DEPOSITS</stp>
        <stp>[1.Weekly Download.xlsm]Coded!R261C20</stp>
        <tr r="T261" s="14"/>
        <tr r="T261" s="14"/>
      </tp>
      <tp t="s">
        <v>#N/A Invalid Security</v>
        <stp/>
        <stp>##V3_BDPV12</stp>
        <stp>-- Equity</stp>
        <stp>RTG_MDY_FOREIGN_LT_BANK_DEPOSITS</stp>
        <stp>[1.Weekly Download.xlsm]Coded!R266C20</stp>
        <tr r="T266" s="14"/>
        <tr r="T266" s="14"/>
      </tp>
      <tp t="s">
        <v>#N/A Invalid Security</v>
        <stp/>
        <stp>##V3_BDPV12</stp>
        <stp>-- Equity</stp>
        <stp>RTG_MDY_FOREIGN_LT_BANK_DEPOSITS</stp>
        <stp>[1.Weekly Download.xlsm]Coded!R265C20</stp>
        <tr r="T265" s="14"/>
        <tr r="T265" s="14"/>
      </tp>
      <tp t="s">
        <v>#N/A Invalid Security</v>
        <stp/>
        <stp>##V3_BDPV12</stp>
        <stp>-- Equity</stp>
        <stp>RTG_MDY_FOREIGN_LT_BANK_DEPOSITS</stp>
        <stp>[1.Weekly Download.xlsm]Coded!R279C20</stp>
        <tr r="T279" s="14"/>
        <tr r="T279" s="14"/>
      </tp>
      <tp t="s">
        <v>#N/A Invalid Security</v>
        <stp/>
        <stp>##V3_BDPV12</stp>
        <stp>-- Equity</stp>
        <stp>RTG_MDY_FOREIGN_LT_BANK_DEPOSITS</stp>
        <stp>[1.Weekly Download.xlsm]Coded!R272C20</stp>
        <tr r="T272" s="14"/>
        <tr r="T272" s="14"/>
      </tp>
      <tp t="s">
        <v>#N/A Invalid Security</v>
        <stp/>
        <stp>##V3_BDPV12</stp>
        <stp>-- Equity</stp>
        <stp>RTG_MDY_FOREIGN_LT_BANK_DEPOSITS</stp>
        <stp>[1.Weekly Download.xlsm]Coded!R273C20</stp>
        <tr r="T273" s="14"/>
        <tr r="T273" s="14"/>
      </tp>
      <tp t="s">
        <v>#N/A Invalid Security</v>
        <stp/>
        <stp>##V3_BDPV12</stp>
        <stp>-- Equity</stp>
        <stp>RTG_MDY_FOREIGN_LT_BANK_DEPOSITS</stp>
        <stp>[1.Weekly Download.xlsm]Coded!R270C20</stp>
        <tr r="T270" s="14"/>
        <tr r="T270" s="14"/>
      </tp>
      <tp t="s">
        <v>#N/A Invalid Security</v>
        <stp/>
        <stp>##V3_BDPV12</stp>
        <stp>-- Equity</stp>
        <stp>RTG_MDY_FOREIGN_LT_BANK_DEPOSITS</stp>
        <stp>[1.Weekly Download.xlsm]Coded!R271C20</stp>
        <tr r="T271" s="14"/>
        <tr r="T271" s="14"/>
      </tp>
      <tp t="s">
        <v>#N/A Invalid Security</v>
        <stp/>
        <stp>##V3_BDPV12</stp>
        <stp>-- Equity</stp>
        <stp>RTG_MDY_FOREIGN_LT_BANK_DEPOSITS</stp>
        <stp>[1.Weekly Download.xlsm]Coded!R208C20</stp>
        <tr r="T208" s="14"/>
        <tr r="T208" s="14"/>
      </tp>
      <tp t="s">
        <v>#N/A Invalid Security</v>
        <stp/>
        <stp>##V3_BDPV12</stp>
        <stp>-- Equity</stp>
        <stp>RTG_MDY_FOREIGN_LT_BANK_DEPOSITS</stp>
        <stp>[1.Weekly Download.xlsm]Coded!R209C20</stp>
        <tr r="T209" s="14"/>
        <tr r="T209" s="14"/>
      </tp>
      <tp t="s">
        <v>#N/A Invalid Security</v>
        <stp/>
        <stp>##V3_BDPV12</stp>
        <stp>-- Equity</stp>
        <stp>RTG_MDY_FOREIGN_LT_BANK_DEPOSITS</stp>
        <stp>[1.Weekly Download.xlsm]Coded!R202C20</stp>
        <tr r="T202" s="14"/>
        <tr r="T202" s="14"/>
      </tp>
      <tp t="s">
        <v>#N/A Invalid Security</v>
        <stp/>
        <stp>##V3_BDPV12</stp>
        <stp>-- Equity</stp>
        <stp>RTG_MDY_FOREIGN_LT_BANK_DEPOSITS</stp>
        <stp>[1.Weekly Download.xlsm]Coded!R203C20</stp>
        <tr r="T203" s="14"/>
        <tr r="T203" s="14"/>
      </tp>
      <tp t="s">
        <v>#N/A Invalid Security</v>
        <stp/>
        <stp>##V3_BDPV12</stp>
        <stp>-- Equity</stp>
        <stp>RTG_MDY_FOREIGN_LT_BANK_DEPOSITS</stp>
        <stp>[1.Weekly Download.xlsm]Coded!R200C20</stp>
        <tr r="T200" s="14"/>
        <tr r="T200" s="14"/>
      </tp>
      <tp t="s">
        <v>#N/A Invalid Security</v>
        <stp/>
        <stp>##V3_BDPV12</stp>
        <stp>-- Equity</stp>
        <stp>RTG_MDY_FOREIGN_LT_BANK_DEPOSITS</stp>
        <stp>[1.Weekly Download.xlsm]Coded!R206C20</stp>
        <tr r="T206" s="14"/>
        <tr r="T206" s="14"/>
      </tp>
      <tp t="s">
        <v>#N/A Invalid Security</v>
        <stp/>
        <stp>##V3_BDPV12</stp>
        <stp>-- Equity</stp>
        <stp>RTG_MDY_FOREIGN_LT_BANK_DEPOSITS</stp>
        <stp>[1.Weekly Download.xlsm]Coded!R205C20</stp>
        <tr r="T205" s="14"/>
        <tr r="T205" s="14"/>
      </tp>
      <tp t="s">
        <v>#N/A Invalid Security</v>
        <stp/>
        <stp>##V3_BDPV12</stp>
        <stp>-- Equity</stp>
        <stp>RTG_MDY_FOREIGN_LT_BANK_DEPOSITS</stp>
        <stp>[1.Weekly Download.xlsm]Coded!R218C20</stp>
        <tr r="T218" s="14"/>
        <tr r="T218" s="14"/>
      </tp>
      <tp t="s">
        <v>#N/A Invalid Security</v>
        <stp/>
        <stp>##V3_BDPV12</stp>
        <stp>-- Equity</stp>
        <stp>RTG_MDY_FOREIGN_LT_BANK_DEPOSITS</stp>
        <stp>[1.Weekly Download.xlsm]Coded!R219C20</stp>
        <tr r="T219" s="14"/>
        <tr r="T219" s="14"/>
      </tp>
      <tp t="s">
        <v>#N/A Invalid Security</v>
        <stp/>
        <stp>##V3_BDPV12</stp>
        <stp>-- Equity</stp>
        <stp>RTG_MDY_FOREIGN_LT_BANK_DEPOSITS</stp>
        <stp>[1.Weekly Download.xlsm]Coded!R210C20</stp>
        <tr r="T210" s="14"/>
        <tr r="T210" s="14"/>
      </tp>
      <tp t="s">
        <v>#N/A Invalid Security</v>
        <stp/>
        <stp>##V3_BDPV12</stp>
        <stp>-- Equity</stp>
        <stp>RTG_MDY_FOREIGN_LT_BANK_DEPOSITS</stp>
        <stp>[1.Weekly Download.xlsm]Coded!R211C20</stp>
        <tr r="T211" s="14"/>
        <tr r="T211" s="14"/>
      </tp>
      <tp t="s">
        <v>#N/A Invalid Security</v>
        <stp/>
        <stp>##V3_BDPV12</stp>
        <stp>-- Equity</stp>
        <stp>RTG_MDY_FOREIGN_LT_BANK_DEPOSITS</stp>
        <stp>[1.Weekly Download.xlsm]Coded!R216C20</stp>
        <tr r="T216" s="14"/>
        <tr r="T216" s="14"/>
      </tp>
      <tp t="s">
        <v>#N/A Invalid Security</v>
        <stp/>
        <stp>##V3_BDPV12</stp>
        <stp>-- Equity</stp>
        <stp>RTG_MDY_FOREIGN_LT_BANK_DEPOSITS</stp>
        <stp>[1.Weekly Download.xlsm]Coded!R217C20</stp>
        <tr r="T217" s="14"/>
        <tr r="T217" s="14"/>
      </tp>
      <tp t="s">
        <v>#N/A Invalid Security</v>
        <stp/>
        <stp>##V3_BDPV12</stp>
        <stp>-- Equity</stp>
        <stp>RTG_MDY_FOREIGN_LT_BANK_DEPOSITS</stp>
        <stp>[1.Weekly Download.xlsm]Coded!R215C20</stp>
        <tr r="T215" s="14"/>
        <tr r="T215" s="14"/>
      </tp>
      <tp t="s">
        <v>#N/A Invalid Security</v>
        <stp/>
        <stp>##V3_BDPV12</stp>
        <stp>-- Equity</stp>
        <stp>RTG_MDY_FOREIGN_LT_BANK_DEPOSITS</stp>
        <stp>[1.Weekly Download.xlsm]Coded!R228C20</stp>
        <tr r="T228" s="14"/>
        <tr r="T228" s="14"/>
      </tp>
      <tp t="s">
        <v>#N/A Invalid Security</v>
        <stp/>
        <stp>##V3_BDPV12</stp>
        <stp>-- Equity</stp>
        <stp>RTG_MDY_FOREIGN_LT_BANK_DEPOSITS</stp>
        <stp>[1.Weekly Download.xlsm]Coded!R229C20</stp>
        <tr r="T229" s="14"/>
        <tr r="T229" s="14"/>
      </tp>
      <tp t="s">
        <v>#N/A Invalid Security</v>
        <stp/>
        <stp>##V3_BDPV12</stp>
        <stp>-- Equity</stp>
        <stp>RTG_MDY_FOREIGN_LT_BANK_DEPOSITS</stp>
        <stp>[1.Weekly Download.xlsm]Coded!R220C20</stp>
        <tr r="T220" s="14"/>
        <tr r="T220" s="14"/>
      </tp>
      <tp t="s">
        <v>#N/A Invalid Security</v>
        <stp/>
        <stp>##V3_BDPV12</stp>
        <stp>-- Equity</stp>
        <stp>RTG_MDY_FOREIGN_LT_BANK_DEPOSITS</stp>
        <stp>[1.Weekly Download.xlsm]Coded!R221C20</stp>
        <tr r="T221" s="14"/>
        <tr r="T221" s="14"/>
      </tp>
      <tp t="s">
        <v>#N/A Invalid Security</v>
        <stp/>
        <stp>##V3_BDPV12</stp>
        <stp>-- Equity</stp>
        <stp>RTG_MDY_FOREIGN_LT_BANK_DEPOSITS</stp>
        <stp>[1.Weekly Download.xlsm]Coded!R227C20</stp>
        <tr r="T227" s="14"/>
        <tr r="T227" s="14"/>
      </tp>
      <tp t="s">
        <v>#N/A Invalid Security</v>
        <stp/>
        <stp>##V3_BDPV12</stp>
        <stp>-- Equity</stp>
        <stp>RTG_MDY_FOREIGN_LT_BANK_DEPOSITS</stp>
        <stp>[1.Weekly Download.xlsm]Coded!R224C20</stp>
        <tr r="T224" s="14"/>
        <tr r="T224" s="14"/>
      </tp>
      <tp t="s">
        <v>#N/A Invalid Security</v>
        <stp/>
        <stp>##V3_BDPV12</stp>
        <stp>-- Equity</stp>
        <stp>RTG_MDY_FOREIGN_LT_BANK_DEPOSITS</stp>
        <stp>[1.Weekly Download.xlsm]Coded!R238C20</stp>
        <tr r="T238" s="14"/>
        <tr r="T238" s="14"/>
      </tp>
      <tp t="s">
        <v>#N/A Invalid Security</v>
        <stp/>
        <stp>##V3_BDPV12</stp>
        <stp>-- Equity</stp>
        <stp>RTG_MDY_FOREIGN_LT_BANK_DEPOSITS</stp>
        <stp>[1.Weekly Download.xlsm]Coded!R239C20</stp>
        <tr r="T239" s="14"/>
        <tr r="T239" s="14"/>
      </tp>
      <tp t="s">
        <v>#N/A Invalid Security</v>
        <stp/>
        <stp>##V3_BDPV12</stp>
        <stp>-- Equity</stp>
        <stp>RTG_MDY_FOREIGN_LT_BANK_DEPOSITS</stp>
        <stp>[1.Weekly Download.xlsm]Coded!R232C20</stp>
        <tr r="T232" s="14"/>
        <tr r="T232" s="14"/>
      </tp>
      <tp t="s">
        <v>#N/A Invalid Security</v>
        <stp/>
        <stp>##V3_BDPV12</stp>
        <stp>-- Equity</stp>
        <stp>RTG_MDY_FOREIGN_LT_BANK_DEPOSITS</stp>
        <stp>[1.Weekly Download.xlsm]Coded!R230C20</stp>
        <tr r="T230" s="14"/>
        <tr r="T230" s="14"/>
      </tp>
      <tp t="s">
        <v>#N/A Invalid Security</v>
        <stp/>
        <stp>##V3_BDPV12</stp>
        <stp>-- Equity</stp>
        <stp>RTG_MDY_FOREIGN_LT_BANK_DEPOSITS</stp>
        <stp>[1.Weekly Download.xlsm]Coded!R231C20</stp>
        <tr r="T231" s="14"/>
        <tr r="T231" s="14"/>
      </tp>
      <tp t="s">
        <v>#N/A Invalid Security</v>
        <stp/>
        <stp>##V3_BDPV12</stp>
        <stp>-- Equity</stp>
        <stp>RTG_MDY_FOREIGN_LT_BANK_DEPOSITS</stp>
        <stp>[1.Weekly Download.xlsm]Coded!R188C20</stp>
        <tr r="T188" s="14"/>
        <tr r="T188" s="14"/>
      </tp>
      <tp t="s">
        <v>#N/A Invalid Security</v>
        <stp/>
        <stp>##V3_BDPV12</stp>
        <stp>-- Equity</stp>
        <stp>RTG_MDY_FOREIGN_LT_BANK_DEPOSITS</stp>
        <stp>[1.Weekly Download.xlsm]Coded!R189C20</stp>
        <tr r="T189" s="14"/>
        <tr r="T189" s="14"/>
      </tp>
      <tp t="s">
        <v>#N/A Invalid Security</v>
        <stp/>
        <stp>##V3_BDPV12</stp>
        <stp>-- Equity</stp>
        <stp>RTG_MDY_FOREIGN_LT_BANK_DEPOSITS</stp>
        <stp>[1.Weekly Download.xlsm]Coded!R186C20</stp>
        <tr r="T186" s="14"/>
        <tr r="T186" s="14"/>
      </tp>
      <tp t="s">
        <v>#N/A Invalid Security</v>
        <stp/>
        <stp>##V3_BDPV12</stp>
        <stp>-- Equity</stp>
        <stp>RTG_MDY_FOREIGN_LT_BANK_DEPOSITS</stp>
        <stp>[1.Weekly Download.xlsm]Coded!R187C20</stp>
        <tr r="T187" s="14"/>
        <tr r="T187" s="14"/>
      </tp>
      <tp t="s">
        <v>#N/A Invalid Security</v>
        <stp/>
        <stp>##V3_BDPV12</stp>
        <stp>-- Equity</stp>
        <stp>RTG_MDY_FOREIGN_LT_BANK_DEPOSITS</stp>
        <stp>[1.Weekly Download.xlsm]Coded!R184C20</stp>
        <tr r="T184" s="14"/>
        <tr r="T184" s="14"/>
      </tp>
      <tp t="s">
        <v>#N/A Invalid Security</v>
        <stp/>
        <stp>##V3_BDPV12</stp>
        <stp>-- Equity</stp>
        <stp>RTG_MDY_FOREIGN_LT_BANK_DEPOSITS</stp>
        <stp>[1.Weekly Download.xlsm]Coded!R185C20</stp>
        <tr r="T185" s="14"/>
        <tr r="T185" s="14"/>
      </tp>
      <tp t="s">
        <v>#N/A Invalid Security</v>
        <stp/>
        <stp>##V3_BDPV12</stp>
        <stp>-- Equity</stp>
        <stp>RTG_MDY_FOREIGN_LT_BANK_DEPOSITS</stp>
        <stp>[1.Weekly Download.xlsm]Coded!R199C20</stp>
        <tr r="T199" s="14"/>
        <tr r="T199" s="14"/>
      </tp>
      <tp t="s">
        <v>#N/A Invalid Security</v>
        <stp/>
        <stp>##V3_BDPV12</stp>
        <stp>-- Equity</stp>
        <stp>RTG_MDY_FOREIGN_LT_BANK_DEPOSITS</stp>
        <stp>[1.Weekly Download.xlsm]Coded!R193C20</stp>
        <tr r="T193" s="14"/>
        <tr r="T193" s="14"/>
      </tp>
      <tp t="s">
        <v>#N/A Invalid Security</v>
        <stp/>
        <stp>##V3_BDPV12</stp>
        <stp>-- Equity</stp>
        <stp>RTG_MDY_FOREIGN_LT_BANK_DEPOSITS</stp>
        <stp>[1.Weekly Download.xlsm]Coded!R196C20</stp>
        <tr r="T196" s="14"/>
        <tr r="T196" s="14"/>
      </tp>
      <tp t="s">
        <v>#N/A Invalid Security</v>
        <stp/>
        <stp>##V3_BDPV12</stp>
        <stp>-- Equity</stp>
        <stp>RTG_MDY_FOREIGN_LT_BANK_DEPOSITS</stp>
        <stp>[1.Weekly Download.xlsm]Coded!R197C20</stp>
        <tr r="T197" s="14"/>
        <tr r="T197" s="14"/>
      </tp>
      <tp t="s">
        <v>#N/A Invalid Security</v>
        <stp/>
        <stp>##V3_BDPV12</stp>
        <stp>-- Equity</stp>
        <stp>RTG_MDY_FOREIGN_LT_BANK_DEPOSITS</stp>
        <stp>[1.Weekly Download.xlsm]Coded!R194C20</stp>
        <tr r="T194" s="14"/>
        <tr r="T194" s="14"/>
      </tp>
      <tp t="s">
        <v>#N/A Invalid Security</v>
        <stp/>
        <stp>##V3_BDPV12</stp>
        <stp>-- Equity</stp>
        <stp>RTG_MDY_FOREIGN_LT_BANK_DEPOSITS</stp>
        <stp>[1.Weekly Download.xlsm]Coded!R195C20</stp>
        <tr r="T195" s="14"/>
        <tr r="T195" s="14"/>
      </tp>
      <tp t="s">
        <v>#N/A Invalid Security</v>
        <stp/>
        <stp>##V3_BDPV12</stp>
        <stp>-- Equity</stp>
        <stp>RTG_MDY_FOREIGN_LT_BANK_DEPOSITS</stp>
        <stp>[1.Weekly Download.xlsm]Coded!R149C20</stp>
        <tr r="T149" s="14"/>
        <tr r="T149" s="14"/>
      </tp>
      <tp t="s">
        <v>#N/A Invalid Security</v>
        <stp/>
        <stp>##V3_BDPV12</stp>
        <stp>-- Equity</stp>
        <stp>RTG_MDY_FOREIGN_LT_BANK_DEPOSITS</stp>
        <stp>[1.Weekly Download.xlsm]Coded!R142C20</stp>
        <tr r="T142" s="14"/>
        <tr r="T142" s="14"/>
      </tp>
      <tp t="s">
        <v>#N/A Invalid Security</v>
        <stp/>
        <stp>##V3_BDPV12</stp>
        <stp>-- Equity</stp>
        <stp>RTG_MDY_FOREIGN_LT_BANK_DEPOSITS</stp>
        <stp>[1.Weekly Download.xlsm]Coded!R140C20</stp>
        <tr r="T140" s="14"/>
        <tr r="T140" s="14"/>
      </tp>
      <tp t="s">
        <v>#N/A Invalid Security</v>
        <stp/>
        <stp>##V3_BDPV12</stp>
        <stp>-- Equity</stp>
        <stp>RTG_MDY_FOREIGN_LT_BANK_DEPOSITS</stp>
        <stp>[1.Weekly Download.xlsm]Coded!R141C20</stp>
        <tr r="T141" s="14"/>
        <tr r="T141" s="14"/>
      </tp>
      <tp t="s">
        <v>#N/A Invalid Security</v>
        <stp/>
        <stp>##V3_BDPV12</stp>
        <stp>-- Equity</stp>
        <stp>RTG_MDY_FOREIGN_LT_BANK_DEPOSITS</stp>
        <stp>[1.Weekly Download.xlsm]Coded!R146C20</stp>
        <tr r="T146" s="14"/>
        <tr r="T146" s="14"/>
      </tp>
      <tp t="s">
        <v>#N/A Invalid Security</v>
        <stp/>
        <stp>##V3_BDPV12</stp>
        <stp>-- Equity</stp>
        <stp>RTG_MDY_FOREIGN_LT_BANK_DEPOSITS</stp>
        <stp>[1.Weekly Download.xlsm]Coded!R145C20</stp>
        <tr r="T145" s="14"/>
        <tr r="T145" s="14"/>
      </tp>
      <tp t="s">
        <v>#N/A Invalid Security</v>
        <stp/>
        <stp>##V3_BDPV12</stp>
        <stp>-- Equity</stp>
        <stp>RTG_MDY_FOREIGN_LT_BANK_DEPOSITS</stp>
        <stp>[1.Weekly Download.xlsm]Coded!R153C20</stp>
        <tr r="T153" s="14"/>
        <tr r="T153" s="14"/>
      </tp>
      <tp t="s">
        <v>#N/A Invalid Security</v>
        <stp/>
        <stp>##V3_BDPV12</stp>
        <stp>-- Equity</stp>
        <stp>RTG_MDY_FOREIGN_LT_BANK_DEPOSITS</stp>
        <stp>[1.Weekly Download.xlsm]Coded!R150C20</stp>
        <tr r="T150" s="14"/>
        <tr r="T150" s="14"/>
      </tp>
      <tp t="s">
        <v>#N/A Invalid Security</v>
        <stp/>
        <stp>##V3_BDPV12</stp>
        <stp>-- Equity</stp>
        <stp>RTG_MDY_FOREIGN_LT_BANK_DEPOSITS</stp>
        <stp>[1.Weekly Download.xlsm]Coded!R151C20</stp>
        <tr r="T151" s="14"/>
        <tr r="T151" s="14"/>
      </tp>
      <tp t="s">
        <v>#N/A Invalid Security</v>
        <stp/>
        <stp>##V3_BDPV12</stp>
        <stp>-- Equity</stp>
        <stp>RTG_MDY_FOREIGN_LT_BANK_DEPOSITS</stp>
        <stp>[1.Weekly Download.xlsm]Coded!R157C20</stp>
        <tr r="T157" s="14"/>
        <tr r="T157" s="14"/>
      </tp>
      <tp t="s">
        <v>#N/A Invalid Security</v>
        <stp/>
        <stp>##V3_BDPV12</stp>
        <stp>-- Equity</stp>
        <stp>RTG_MDY_FOREIGN_LT_BANK_DEPOSITS</stp>
        <stp>[1.Weekly Download.xlsm]Coded!R154C20</stp>
        <tr r="T154" s="14"/>
        <tr r="T154" s="14"/>
      </tp>
      <tp t="s">
        <v>#N/A Invalid Security</v>
        <stp/>
        <stp>##V3_BDPV12</stp>
        <stp>-- Equity</stp>
        <stp>RTG_MDY_FOREIGN_LT_BANK_DEPOSITS</stp>
        <stp>[1.Weekly Download.xlsm]Coded!R167C20</stp>
        <tr r="T167" s="14"/>
        <tr r="T167" s="14"/>
      </tp>
      <tp t="s">
        <v>#N/A Invalid Security</v>
        <stp/>
        <stp>##V3_BDPV12</stp>
        <stp>-- Equity</stp>
        <stp>RTG_MDY_FOREIGN_LT_BANK_DEPOSITS</stp>
        <stp>[1.Weekly Download.xlsm]Coded!R164C20</stp>
        <tr r="T164" s="14"/>
        <tr r="T164" s="14"/>
      </tp>
      <tp t="s">
        <v>#N/A Invalid Security</v>
        <stp/>
        <stp>##V3_BDPV12</stp>
        <stp>-- Equity</stp>
        <stp>RTG_MDY_FOREIGN_LT_BANK_DEPOSITS</stp>
        <stp>[1.Weekly Download.xlsm]Coded!R165C20</stp>
        <tr r="T165" s="14"/>
        <tr r="T165" s="14"/>
      </tp>
      <tp t="s">
        <v>#N/A Invalid Security</v>
        <stp/>
        <stp>##V3_BDPV12</stp>
        <stp>-- Equity</stp>
        <stp>RTG_MDY_FOREIGN_LT_BANK_DEPOSITS</stp>
        <stp>[1.Weekly Download.xlsm]Coded!R178C20</stp>
        <tr r="T178" s="14"/>
        <tr r="T178" s="14"/>
      </tp>
      <tp t="s">
        <v>#N/A Invalid Security</v>
        <stp/>
        <stp>##V3_BDPV12</stp>
        <stp>-- Equity</stp>
        <stp>RTG_MDY_FOREIGN_LT_BANK_DEPOSITS</stp>
        <stp>[1.Weekly Download.xlsm]Coded!R172C20</stp>
        <tr r="T172" s="14"/>
        <tr r="T172" s="14"/>
      </tp>
      <tp t="s">
        <v>#N/A Invalid Security</v>
        <stp/>
        <stp>##V3_BDPV12</stp>
        <stp>-- Equity</stp>
        <stp>RTG_MDY_FOREIGN_LT_BANK_DEPOSITS</stp>
        <stp>[1.Weekly Download.xlsm]Coded!R176C20</stp>
        <tr r="T176" s="14"/>
        <tr r="T176" s="14"/>
      </tp>
      <tp t="s">
        <v>#N/A Invalid Security</v>
        <stp/>
        <stp>##V3_BDPV12</stp>
        <stp>-- Equity</stp>
        <stp>RTG_MDY_FOREIGN_LT_BANK_DEPOSITS</stp>
        <stp>[1.Weekly Download.xlsm]Coded!R177C20</stp>
        <tr r="T177" s="14"/>
        <tr r="T177" s="14"/>
      </tp>
      <tp t="s">
        <v>#N/A Invalid Security</v>
        <stp/>
        <stp>##V3_BDPV12</stp>
        <stp>-- Equity</stp>
        <stp>RTG_MDY_FOREIGN_LT_BANK_DEPOSITS</stp>
        <stp>[1.Weekly Download.xlsm]Coded!R175C20</stp>
        <tr r="T175" s="14"/>
        <tr r="T175" s="14"/>
      </tp>
      <tp t="s">
        <v>#N/A Invalid Security</v>
        <stp/>
        <stp>##V3_BDPV12</stp>
        <stp>-- Equity</stp>
        <stp>RTG_MDY_FOREIGN_LT_BANK_DEPOSITS</stp>
        <stp>[1.Weekly Download.xlsm]Coded!R108C20</stp>
        <tr r="T108" s="14"/>
        <tr r="T108" s="14"/>
      </tp>
      <tp t="s">
        <v>#N/A Invalid Security</v>
        <stp/>
        <stp>##V3_BDPV12</stp>
        <stp>-- Equity</stp>
        <stp>RTG_MDY_FOREIGN_LT_BANK_DEPOSITS</stp>
        <stp>[1.Weekly Download.xlsm]Coded!R109C20</stp>
        <tr r="T109" s="14"/>
        <tr r="T109" s="14"/>
      </tp>
      <tp t="s">
        <v>#N/A Invalid Security</v>
        <stp/>
        <stp>##V3_BDPV12</stp>
        <stp>-- Equity</stp>
        <stp>RTG_MDY_FOREIGN_LT_BANK_DEPOSITS</stp>
        <stp>[1.Weekly Download.xlsm]Coded!R102C20</stp>
        <tr r="T102" s="14"/>
        <tr r="T102" s="14"/>
      </tp>
      <tp t="s">
        <v>#N/A Invalid Security</v>
        <stp/>
        <stp>##V3_BDPV12</stp>
        <stp>-- Equity</stp>
        <stp>RTG_MDY_FOREIGN_LT_BANK_DEPOSITS</stp>
        <stp>[1.Weekly Download.xlsm]Coded!R103C20</stp>
        <tr r="T103" s="14"/>
        <tr r="T103" s="14"/>
      </tp>
      <tp t="s">
        <v>#N/A Invalid Security</v>
        <stp/>
        <stp>##V3_BDPV12</stp>
        <stp>-- Equity</stp>
        <stp>RTG_MDY_FOREIGN_LT_BANK_DEPOSITS</stp>
        <stp>[1.Weekly Download.xlsm]Coded!R101C20</stp>
        <tr r="T101" s="14"/>
        <tr r="T101" s="14"/>
      </tp>
      <tp t="s">
        <v>#N/A Invalid Security</v>
        <stp/>
        <stp>##V3_BDPV12</stp>
        <stp>-- Equity</stp>
        <stp>RTG_MDY_FOREIGN_LT_BANK_DEPOSITS</stp>
        <stp>[1.Weekly Download.xlsm]Coded!R106C20</stp>
        <tr r="T106" s="14"/>
        <tr r="T106" s="14"/>
      </tp>
      <tp t="s">
        <v>#N/A Invalid Security</v>
        <stp/>
        <stp>##V3_BDPV12</stp>
        <stp>-- Equity</stp>
        <stp>RTG_MDY_FOREIGN_LT_BANK_DEPOSITS</stp>
        <stp>[1.Weekly Download.xlsm]Coded!R105C20</stp>
        <tr r="T105" s="14"/>
        <tr r="T105" s="14"/>
      </tp>
      <tp t="s">
        <v>#N/A Invalid Security</v>
        <stp/>
        <stp>##V3_BDPV12</stp>
        <stp>-- Equity</stp>
        <stp>RTG_MDY_FOREIGN_LT_BANK_DEPOSITS</stp>
        <stp>[1.Weekly Download.xlsm]Coded!R118C20</stp>
        <tr r="T118" s="14"/>
        <tr r="T118" s="14"/>
      </tp>
      <tp t="s">
        <v>#N/A Invalid Security</v>
        <stp/>
        <stp>##V3_BDPV12</stp>
        <stp>-- Equity</stp>
        <stp>RTG_MDY_FOREIGN_LT_BANK_DEPOSITS</stp>
        <stp>[1.Weekly Download.xlsm]Coded!R119C20</stp>
        <tr r="T119" s="14"/>
        <tr r="T119" s="14"/>
      </tp>
      <tp t="s">
        <v>#N/A Invalid Security</v>
        <stp/>
        <stp>##V3_BDPV12</stp>
        <stp>-- Equity</stp>
        <stp>RTG_MDY_FOREIGN_LT_BANK_DEPOSITS</stp>
        <stp>[1.Weekly Download.xlsm]Coded!R112C20</stp>
        <tr r="T112" s="14"/>
        <tr r="T112" s="14"/>
      </tp>
      <tp t="s">
        <v>#N/A Invalid Security</v>
        <stp/>
        <stp>##V3_BDPV12</stp>
        <stp>-- Equity</stp>
        <stp>RTG_MDY_FOREIGN_LT_BANK_DEPOSITS</stp>
        <stp>[1.Weekly Download.xlsm]Coded!R113C20</stp>
        <tr r="T113" s="14"/>
        <tr r="T113" s="14"/>
      </tp>
      <tp t="s">
        <v>#N/A Invalid Security</v>
        <stp/>
        <stp>##V3_BDPV12</stp>
        <stp>-- Equity</stp>
        <stp>RTG_MDY_FOREIGN_LT_BANK_DEPOSITS</stp>
        <stp>[1.Weekly Download.xlsm]Coded!R110C20</stp>
        <tr r="T110" s="14"/>
        <tr r="T110" s="14"/>
      </tp>
      <tp t="s">
        <v>#N/A Invalid Security</v>
        <stp/>
        <stp>##V3_BDPV12</stp>
        <stp>-- Equity</stp>
        <stp>RTG_MDY_FOREIGN_LT_BANK_DEPOSITS</stp>
        <stp>[1.Weekly Download.xlsm]Coded!R111C20</stp>
        <tr r="T111" s="14"/>
        <tr r="T111" s="14"/>
      </tp>
      <tp t="s">
        <v>#N/A Invalid Security</v>
        <stp/>
        <stp>##V3_BDPV12</stp>
        <stp>-- Equity</stp>
        <stp>RTG_MDY_FOREIGN_LT_BANK_DEPOSITS</stp>
        <stp>[1.Weekly Download.xlsm]Coded!R116C20</stp>
        <tr r="T116" s="14"/>
        <tr r="T116" s="14"/>
      </tp>
      <tp t="s">
        <v>#N/A Invalid Security</v>
        <stp/>
        <stp>##V3_BDPV12</stp>
        <stp>-- Equity</stp>
        <stp>RTG_MDY_FOREIGN_LT_BANK_DEPOSITS</stp>
        <stp>[1.Weekly Download.xlsm]Coded!R117C20</stp>
        <tr r="T117" s="14"/>
        <tr r="T117" s="14"/>
      </tp>
      <tp t="s">
        <v>#N/A Invalid Security</v>
        <stp/>
        <stp>##V3_BDPV12</stp>
        <stp>-- Equity</stp>
        <stp>RTG_MDY_FOREIGN_LT_BANK_DEPOSITS</stp>
        <stp>[1.Weekly Download.xlsm]Coded!R128C20</stp>
        <tr r="T128" s="14"/>
        <tr r="T128" s="14"/>
      </tp>
      <tp t="s">
        <v>#N/A Invalid Security</v>
        <stp/>
        <stp>##V3_BDPV12</stp>
        <stp>-- Equity</stp>
        <stp>RTG_MDY_FOREIGN_LT_BANK_DEPOSITS</stp>
        <stp>[1.Weekly Download.xlsm]Coded!R129C20</stp>
        <tr r="T129" s="14"/>
        <tr r="T129" s="14"/>
      </tp>
      <tp t="s">
        <v>#N/A Invalid Security</v>
        <stp/>
        <stp>##V3_BDPV12</stp>
        <stp>-- Equity</stp>
        <stp>RTG_MDY_FOREIGN_LT_BANK_DEPOSITS</stp>
        <stp>[1.Weekly Download.xlsm]Coded!R121C20</stp>
        <tr r="T121" s="14"/>
        <tr r="T121" s="14"/>
      </tp>
      <tp t="s">
        <v>#N/A Invalid Security</v>
        <stp/>
        <stp>##V3_BDPV12</stp>
        <stp>-- Equity</stp>
        <stp>RTG_MDY_FOREIGN_LT_BANK_DEPOSITS</stp>
        <stp>[1.Weekly Download.xlsm]Coded!R124C20</stp>
        <tr r="T124" s="14"/>
        <tr r="T124" s="14"/>
      </tp>
      <tp t="s">
        <v>#N/A Invalid Security</v>
        <stp/>
        <stp>##V3_BDPV12</stp>
        <stp>-- Equity</stp>
        <stp>RTG_MDY_FOREIGN_LT_BANK_DEPOSITS</stp>
        <stp>[1.Weekly Download.xlsm]Coded!R125C20</stp>
        <tr r="T125" s="14"/>
        <tr r="T125" s="14"/>
      </tp>
      <tp t="s">
        <v>#N/A Invalid Security</v>
        <stp/>
        <stp>##V3_BDPV12</stp>
        <stp>-- Equity</stp>
        <stp>RTG_MDY_FOREIGN_LT_BANK_DEPOSITS</stp>
        <stp>[1.Weekly Download.xlsm]Coded!R138C20</stp>
        <tr r="T138" s="14"/>
        <tr r="T138" s="14"/>
      </tp>
      <tp t="s">
        <v>#N/A Invalid Security</v>
        <stp/>
        <stp>##V3_BDPV12</stp>
        <stp>-- Equity</stp>
        <stp>RTG_MDY_FOREIGN_LT_BANK_DEPOSITS</stp>
        <stp>[1.Weekly Download.xlsm]Coded!R139C20</stp>
        <tr r="T139" s="14"/>
        <tr r="T139" s="14"/>
      </tp>
      <tp t="s">
        <v>#N/A Invalid Security</v>
        <stp/>
        <stp>##V3_BDPV12</stp>
        <stp>-- Equity</stp>
        <stp>RTG_MDY_FOREIGN_LT_BANK_DEPOSITS</stp>
        <stp>[1.Weekly Download.xlsm]Coded!R132C20</stp>
        <tr r="T132" s="14"/>
        <tr r="T132" s="14"/>
      </tp>
      <tp t="s">
        <v>#N/A Invalid Security</v>
        <stp/>
        <stp>##V3_BDPV12</stp>
        <stp>-- Equity</stp>
        <stp>RTG_MDY_FOREIGN_LT_BANK_DEPOSITS</stp>
        <stp>[1.Weekly Download.xlsm]Coded!R136C20</stp>
        <tr r="T136" s="14"/>
        <tr r="T136" s="14"/>
      </tp>
      <tp t="s">
        <v>#N/A Invalid Security</v>
        <stp/>
        <stp>##V3_BDPV12</stp>
        <stp>-- Equity</stp>
        <stp>RTG_MDY_FOREIGN_LT_BANK_DEPOSITS</stp>
        <stp>[1.Weekly Download.xlsm]Coded!R137C20</stp>
        <tr r="T137" s="14"/>
        <tr r="T137" s="14"/>
      </tp>
      <tp t="s">
        <v>#N/A Invalid Security</v>
        <stp/>
        <stp>##V3_BDPV12</stp>
        <stp>-- Equity</stp>
        <stp>RTG_MDY_FOREIGN_LT_BANK_DEPOSITS</stp>
        <stp>[1.Weekly Download.xlsm]Coded!R134C20</stp>
        <tr r="T134" s="14"/>
        <tr r="T134" s="14"/>
      </tp>
      <tp t="s">
        <v>BBB+</v>
        <stp/>
        <stp>##V3_BDPV12</stp>
        <stp>601818 CH Equity</stp>
        <stp>RTG_FITCH_LT_ISSUER_DEFAULT</stp>
        <stp>[1.Weekly Download.xlsm]Coded!R240C62</stp>
        <tr r="BJ240" s="14"/>
        <tr r="BJ240" s="14"/>
      </tp>
      <tp t="s">
        <v>BBB-</v>
        <stp/>
        <stp>##V3_BDPV12</stp>
        <stp>600803 CH Equity</stp>
        <stp>RTG_FITCH_LT_ISSUER_DEFAULT</stp>
        <stp>[1.Weekly Download.xlsm]Coded!R222C62</stp>
        <tr r="BJ222" s="14"/>
        <tr r="BJ222" s="14"/>
      </tp>
      <tp t="s">
        <v>China Three Gorges Corp</v>
        <stp/>
        <stp>##V3_BDPV12</stp>
        <stp>USG8850LAF79 Corp</stp>
        <stp>GUARANTOR_NAME</stp>
        <stp>[1.Weekly Download.xlsm]Coded!R275C44</stp>
        <tr r="AR275" s="14"/>
        <tr r="AR275" s="14"/>
      </tp>
      <tp t="s">
        <v>BBB+</v>
        <stp/>
        <stp>##V3_BDPV12</stp>
        <stp>601818 CH Equity</stp>
        <stp>RTG_FITCH_LT_ISSUER_DEFAULT</stp>
        <stp>[1.Weekly Download.xlsm]Coded!R126C62</stp>
        <tr r="BJ126" s="14"/>
        <tr r="BJ126" s="14"/>
      </tp>
      <tp t="s">
        <v>BBB+</v>
        <stp/>
        <stp>##V3_BDPV12</stp>
        <stp>601818 CH Equity</stp>
        <stp>RTG_FITCH_LT_ISSUER_DEFAULT</stp>
        <stp>[1.Weekly Download.xlsm]Coded!R129C62</stp>
        <tr r="BJ129" s="14"/>
        <tr r="BJ129" s="14"/>
      </tp>
      <tp t="s">
        <v>BBB+</v>
        <stp/>
        <stp>##V3_BDPV12</stp>
        <stp>601818 CH Equity</stp>
        <stp>RTG_FITCH_LT_ISSUER_DEFAULT</stp>
        <stp>[1.Weekly Download.xlsm]Coded!R195C62</stp>
        <tr r="BJ195" s="14"/>
        <tr r="BJ195" s="14"/>
      </tp>
      <tp t="s">
        <v>BBB-</v>
        <stp/>
        <stp>##V3_BDPV12</stp>
        <stp>600803 CH Equity</stp>
        <stp>RTG_FITCH_LT_ISSUER_DEFAULT</stp>
        <stp>[1.Weekly Download.xlsm]Coded!R222C24</stp>
        <tr r="X222" s="14"/>
        <tr r="X222" s="14"/>
        <tr r="X222" s="14"/>
      </tp>
      <tp t="s">
        <v>#N/A N/A</v>
        <stp/>
        <stp>##V3_BDPV12</stp>
        <stp>MO000A3KX7V9 Corp</stp>
        <stp>RTG_MDY_LT_CORP_FAMILY</stp>
        <stp>[1.Weekly Download.xlsm]Coded!R127C14</stp>
        <tr r="N127" s="14"/>
      </tp>
    </main>
    <main first="bofaddin.rtdserver">
      <tp t="s">
        <v>#N/A N/A</v>
        <stp/>
        <stp>BDS|809514157478934999</stp>
        <tr r="AL79" s="14"/>
        <tr r="F79" s="14"/>
      </tp>
      <tp t="s">
        <v>#N/A N/A</v>
        <stp/>
        <stp>BDS|241277705256773588</stp>
        <tr r="AL10" s="14"/>
        <tr r="AL10" s="14"/>
        <tr r="F10" s="14"/>
        <tr r="F10" s="14"/>
      </tp>
    </main>
    <main first="bloomberg.rtd">
      <tp t="s">
        <v>CN</v>
        <stp/>
        <stp>##V3_BDPV12</stp>
        <stp>G238052 Corp</stp>
        <stp>CNTRY_ISSUE_ISO</stp>
        <stp>[1.Weekly Download.xlsm]Coded!R52C34</stp>
        <tr r="AH52" s="14"/>
        <tr r="AH52" s="14"/>
      </tp>
      <tp t="s">
        <v>CN</v>
        <stp/>
        <stp>##V3_BDPV12</stp>
        <stp>G238032 Corp</stp>
        <stp>CNTRY_ISSUE_ISO</stp>
        <stp>[1.Weekly Download.xlsm]Coded!R67C34</stp>
        <tr r="AH67" s="14"/>
        <tr r="AH67" s="14"/>
      </tp>
    </main>
    <main first="bofaddin.rtdserver">
      <tp t="s">
        <v>#N/A N/A</v>
        <stp/>
        <stp>BDS|401519915096382318</stp>
        <tr r="F267" s="14"/>
      </tp>
    </main>
    <main first="bloomberg.rtd">
      <tp t="s">
        <v>Baa3</v>
        <stp/>
        <stp>##V3_BDPV12</stp>
        <stp>XS2658712752 Corp</stp>
        <stp>RTG_MOODY</stp>
        <stp>[1.Weekly Download.xlsm]Coded!R17C8</stp>
        <tr r="H17" s="14"/>
        <tr r="H17" s="14"/>
      </tp>
      <tp t="s">
        <v>N</v>
        <stp/>
        <stp>##V3_BDPV12</stp>
        <stp>G2380130 Corp</stp>
        <stp>SOCIAL_BOND_IND</stp>
        <stp>[1.Weekly Download.xlsm]Coded!R40C57</stp>
        <tr r="BE40" s="14"/>
        <tr r="BE40" s="14"/>
      </tp>
      <tp t="s">
        <v>N</v>
        <stp/>
        <stp>##V3_BDPV12</stp>
        <stp>G2380100 Corp</stp>
        <stp>SOCIAL_BOND_IND</stp>
        <stp>[1.Weekly Download.xlsm]Coded!R48C57</stp>
        <tr r="BE48" s="14"/>
        <tr r="BE48" s="14"/>
      </tp>
      <tp t="s">
        <v>N</v>
        <stp/>
        <stp>##V3_BDPV12</stp>
        <stp>G2380140 Corp</stp>
        <stp>SOCIAL_BOND_IND</stp>
        <stp>[1.Weekly Download.xlsm]Coded!R37C57</stp>
        <tr r="BE37" s="14"/>
        <tr r="BE37" s="14"/>
      </tp>
      <tp t="s">
        <v>N</v>
        <stp/>
        <stp>##V3_BDPV12</stp>
        <stp>G2380160 Corp</stp>
        <stp>SOCIAL_BOND_IND</stp>
        <stp>[1.Weekly Download.xlsm]Coded!R33C57</stp>
        <tr r="BE33" s="14"/>
        <tr r="BE33" s="14"/>
      </tp>
      <tp t="s">
        <v>#N/A N/A</v>
        <stp/>
        <stp>##V3_BDPV12</stp>
        <stp>XS2652417788 Corp</stp>
        <stp>RTG_MOODY</stp>
        <stp>[1.Weekly Download.xlsm]Coded!R22C8</stp>
        <tr r="H22" s="14"/>
      </tp>
      <tp t="s">
        <v>#N/A N/A</v>
        <stp/>
        <stp>##V3_BDPV12</stp>
        <stp>XS2523255060 Corp</stp>
        <stp>RTG_MOODY</stp>
        <stp>[1.Weekly Download.xlsm]Coded!R87C8</stp>
        <tr r="H87" s="14"/>
      </tp>
      <tp t="s">
        <v>#N/A N/A</v>
        <stp/>
        <stp>##V3_BDPV12</stp>
        <stp>1800 HK Equity</stp>
        <stp>RTG_SP_LT_FC_ISSUER_CREDIT</stp>
        <stp>[1.Weekly Download.xlsm]Coded!R313C23</stp>
        <tr r="W313" s="14"/>
        <tr r="W313" s="14"/>
      </tp>
      <tp t="s">
        <v>#N/A N/A</v>
        <stp/>
        <stp>##V3_BDPV12</stp>
        <stp>1800 HK Equity</stp>
        <stp>RTG_SP_LT_FC_ISSUER_CREDIT</stp>
        <stp>[1.Weekly Download.xlsm]Coded!R314C23</stp>
        <tr r="W314" s="14"/>
        <tr r="W314" s="14"/>
      </tp>
      <tp t="s">
        <v>BBB-</v>
        <stp/>
        <stp>##V3_BDPV12</stp>
        <stp>1810 HK Equity</stp>
        <stp>RTG_SP_LT_FC_ISSUER_CREDIT</stp>
        <stp>[1.Weekly Download.xlsm]Coded!R183C23</stp>
        <tr r="W183" s="14"/>
        <tr r="W183" s="14"/>
        <tr r="W183" s="14"/>
      </tp>
      <tp t="s">
        <v>BBB-</v>
        <stp/>
        <stp>##V3_BDPV12</stp>
        <stp>1810 HK Equity</stp>
        <stp>RTG_SP_LT_FC_ISSUER_CREDIT</stp>
        <stp>[1.Weekly Download.xlsm]Coded!R182C23</stp>
        <tr r="W182" s="14"/>
        <tr r="W182" s="14"/>
        <tr r="W182" s="14"/>
      </tp>
      <tp t="s">
        <v>1660312D CH</v>
        <stp/>
        <stp>##V3_BDPV12</stp>
        <stp>MO000A3KX7V9 Corp</stp>
        <stp>ISSUER_PARENT_EQY_TICKER</stp>
        <stp>[1.Weekly Download.xlsm]Coded!R127C58</stp>
        <tr r="BF127" s="14"/>
        <tr r="BF127" s="14"/>
      </tp>
      <tp t="s">
        <v>NR</v>
        <stp/>
        <stp>##V3_BDPV12</stp>
        <stp>1233 HK Equity</stp>
        <stp>RTG_SP_LT_LC_ISSUER_CREDIT</stp>
        <stp>[1.Weekly Download.xlsm]Coded!R206C61</stp>
        <tr r="BI206" s="14"/>
        <tr r="BI206" s="14"/>
      </tp>
      <tp t="s">
        <v>NR</v>
        <stp/>
        <stp>##V3_BDPV12</stp>
        <stp>1233 HK Equity</stp>
        <stp>RTG_SP_LT_LC_ISSUER_CREDIT</stp>
        <stp>[1.Weekly Download.xlsm]Coded!R232C61</stp>
        <tr r="BI232" s="14"/>
        <tr r="BI232" s="14"/>
      </tp>
      <tp t="s">
        <v>BBB+</v>
        <stp/>
        <stp>##V3_BDPV12</stp>
        <stp>1359 HK Equity</stp>
        <stp>RTG_SP_LT_LC_ISSUER_CREDIT</stp>
        <stp>[1.Weekly Download.xlsm]Coded!R138C61</stp>
        <tr r="BI138" s="14"/>
        <tr r="BI138" s="14"/>
      </tp>
      <tp t="s">
        <v>BBB+</v>
        <stp/>
        <stp>##V3_BDPV12</stp>
        <stp>1359 HK Equity</stp>
        <stp>RTG_SP_LT_LC_ISSUER_CREDIT</stp>
        <stp>[1.Weekly Download.xlsm]Coded!R115C61</stp>
        <tr r="BI115" s="14"/>
        <tr r="BI115" s="14"/>
      </tp>
      <tp t="s">
        <v>#N/A N/A</v>
        <stp/>
        <stp>##V3_BDPV12</stp>
        <stp>1107 HK Equity</stp>
        <stp>RTG_SP_LT_LC_ISSUER_CREDIT</stp>
        <stp>[1.Weekly Download.xlsm]Coded!R312C61</stp>
        <tr r="BI312" s="14"/>
      </tp>
      <tp t="s">
        <v>#N/A N/A</v>
        <stp/>
        <stp>##V3_BDPV12</stp>
        <stp>1107 HK Equity</stp>
        <stp>RTG_SP_LT_LC_ISSUER_CREDIT</stp>
        <stp>[1.Weekly Download.xlsm]Coded!R252C61</stp>
        <tr r="BI252" s="14"/>
      </tp>
      <tp t="s">
        <v>#N/A N/A</v>
        <stp/>
        <stp>##V3_BDPV12</stp>
        <stp>1107 HK Equity</stp>
        <stp>RTG_SP_LT_LC_ISSUER_CREDIT</stp>
        <stp>[1.Weekly Download.xlsm]Coded!R253C61</stp>
        <tr r="BI253" s="14"/>
      </tp>
      <tp t="s">
        <v>A</v>
        <stp/>
        <stp>##V3_BDPV12</stp>
        <stp>1288 HK Equity</stp>
        <stp>RTG_SP_LT_LC_ISSUER_CREDIT</stp>
        <stp>[1.Weekly Download.xlsm]Coded!R160C61</stp>
        <tr r="BI160" s="14"/>
        <tr r="BI160" s="14"/>
      </tp>
      <tp t="s">
        <v>A</v>
        <stp/>
        <stp>##V3_BDPV12</stp>
        <stp>1288 HK Equity</stp>
        <stp>RTG_SP_LT_LC_ISSUER_CREDIT</stp>
        <stp>[1.Weekly Download.xlsm]Coded!R159C61</stp>
        <tr r="BI159" s="14"/>
        <tr r="BI159" s="14"/>
      </tp>
      <tp t="s">
        <v>A-</v>
        <stp/>
        <stp>##V3_BDPV12</stp>
        <stp>1186 HK Equity</stp>
        <stp>RTG_SP_LT_LC_ISSUER_CREDIT</stp>
        <stp>[1.Weekly Download.xlsm]Coded!R214C61</stp>
        <tr r="BI214" s="14"/>
        <tr r="BI214" s="14"/>
      </tp>
      <tp t="s">
        <v>A-</v>
        <stp/>
        <stp>##V3_BDPV12</stp>
        <stp>1186 HK Equity</stp>
        <stp>RTG_SP_LT_LC_ISSUER_CREDIT</stp>
        <stp>[1.Weekly Download.xlsm]Coded!R213C61</stp>
        <tr r="BI213" s="14"/>
        <tr r="BI213" s="14"/>
      </tp>
      <tp t="s">
        <v>A-</v>
        <stp/>
        <stp>##V3_BDPV12</stp>
        <stp>1186 HK Equity</stp>
        <stp>RTG_SP_LT_FC_ISSUER_CREDIT</stp>
        <stp>[1.Weekly Download.xlsm]Coded!R214C23</stp>
        <tr r="W214" s="14"/>
        <tr r="W214" s="14"/>
        <tr r="W214" s="14"/>
      </tp>
      <tp t="s">
        <v>A-</v>
        <stp/>
        <stp>##V3_BDPV12</stp>
        <stp>1186 HK Equity</stp>
        <stp>RTG_SP_LT_FC_ISSUER_CREDIT</stp>
        <stp>[1.Weekly Download.xlsm]Coded!R213C23</stp>
        <tr r="W213" s="14"/>
        <tr r="W213" s="14"/>
        <tr r="W213" s="14"/>
      </tp>
      <tp t="s">
        <v>BBB-</v>
        <stp/>
        <stp>##V3_BDPV12</stp>
        <stp>1810 HK Equity</stp>
        <stp>RTG_SP_LT_LC_ISSUER_CREDIT</stp>
        <stp>[1.Weekly Download.xlsm]Coded!R183C61</stp>
        <tr r="BI183" s="14"/>
        <tr r="BI183" s="14"/>
      </tp>
      <tp t="s">
        <v>BBB-</v>
        <stp/>
        <stp>##V3_BDPV12</stp>
        <stp>1810 HK Equity</stp>
        <stp>RTG_SP_LT_LC_ISSUER_CREDIT</stp>
        <stp>[1.Weekly Download.xlsm]Coded!R182C61</stp>
        <tr r="BI182" s="14"/>
        <tr r="BI182" s="14"/>
      </tp>
      <tp t="s">
        <v>NR</v>
        <stp/>
        <stp>##V3_BDPV12</stp>
        <stp>1862 HK Equity</stp>
        <stp>RTG_SP_LT_LC_ISSUER_CREDIT</stp>
        <stp>[1.Weekly Download.xlsm]Coded!R227C61</stp>
        <tr r="BI227" s="14"/>
        <tr r="BI227" s="14"/>
      </tp>
      <tp t="s">
        <v>NR</v>
        <stp/>
        <stp>##V3_BDPV12</stp>
        <stp>1862 HK Equity</stp>
        <stp>RTG_SP_LT_LC_ISSUER_CREDIT</stp>
        <stp>[1.Weekly Download.xlsm]Coded!R306C61</stp>
        <tr r="BI306" s="14"/>
        <tr r="BI306" s="14"/>
      </tp>
      <tp t="s">
        <v>#N/A N/A</v>
        <stp/>
        <stp>##V3_BDPV12</stp>
        <stp>1800 HK Equity</stp>
        <stp>RTG_SP_LT_LC_ISSUER_CREDIT</stp>
        <stp>[1.Weekly Download.xlsm]Coded!R313C61</stp>
        <tr r="BI313" s="14"/>
      </tp>
      <tp t="s">
        <v>#N/A N/A</v>
        <stp/>
        <stp>##V3_BDPV12</stp>
        <stp>1800 HK Equity</stp>
        <stp>RTG_SP_LT_LC_ISSUER_CREDIT</stp>
        <stp>[1.Weekly Download.xlsm]Coded!R314C61</stp>
        <tr r="BI314" s="14"/>
      </tp>
      <tp t="s">
        <v>14/7/2051</v>
        <stp/>
        <stp>##V3_BDPV12</stp>
        <stp>USY77108AF80 Corp</stp>
        <stp>MATURITY</stp>
        <stp>[1.Weekly Download.xlsm]Coded!R182C48</stp>
        <tr r="AV182" s="14"/>
        <tr r="AV182" s="14"/>
        <tr r="AV182" s="14"/>
      </tp>
      <tp t="s">
        <v>#N/A Field Not Applicable</v>
        <stp/>
        <stp>##V3_BDPV12</stp>
        <stp>G228006 Corp</stp>
        <stp>FLT_SPREAD</stp>
        <stp>[1.Weekly Download.xlsm]Coded!R94C28</stp>
        <tr r="AB94" s="14"/>
      </tp>
      <tp t="s">
        <v>#N/A Field Not Applicable</v>
        <stp/>
        <stp>##V3_BDPV12</stp>
        <stp>G228007 Corp</stp>
        <stp>FLT_SPREAD</stp>
        <stp>[1.Weekly Download.xlsm]Coded!R97C28</stp>
        <tr r="AB97" s="14"/>
      </tp>
      <tp>
        <v>99.960000000000008</v>
        <stp/>
        <stp>##V3_BDPV12</stp>
        <stp>US88032XBD57 Corp</stp>
        <stp>ISSUE_PX</stp>
        <stp>[1.Weekly Download.xlsm]Coded!R228C54</stp>
        <tr r="BB228" s="14"/>
        <tr r="BB228" s="14"/>
      </tp>
      <tp t="s">
        <v>14/4/2020</v>
        <stp/>
        <stp>##V3_BDPV12</stp>
        <stp>HK0000555539 Corp</stp>
        <stp>SECURITY_PRICING_DATE</stp>
        <stp>[1.Weekly Download.xlsm]Coded!R304C3</stp>
        <tr r="C304" s="14"/>
        <tr r="C304" s="14"/>
      </tp>
      <tp t="s">
        <v>#N/A N/A</v>
        <stp/>
        <stp>##V3_BDPV12</stp>
        <stp>G228012 Corp</stp>
        <stp>RTG_SP_LT_FC_ISSUER_CREDIT</stp>
        <stp>[1.Weekly Download.xlsm]Coded!R91C15</stp>
        <tr r="O91" s="14"/>
      </tp>
      <tp t="s">
        <v>#N/A Field Not Applicable</v>
        <stp/>
        <stp>##V3_BDPV12</stp>
        <stp>G238008 Corp</stp>
        <stp>FLT_SPREAD</stp>
        <stp>[1.Weekly Download.xlsm]Coded!R53C28</stp>
        <tr r="AB53" s="14"/>
      </tp>
      <tp t="s">
        <v>#N/A N/A</v>
        <stp/>
        <stp>##V3_BDPV12</stp>
        <stp>G228014 Corp</stp>
        <stp>RTG_SP_LT_FC_ISSUER_CREDIT</stp>
        <stp>[1.Weekly Download.xlsm]Coded!R90C15</stp>
        <tr r="O90" s="14"/>
      </tp>
      <tp t="s">
        <v>2/7/2021</v>
        <stp/>
        <stp>##V3_BDPV12</stp>
        <stp>HK0000744695 Corp</stp>
        <stp>SECURITY_PRICING_DATE</stp>
        <stp>[1.Weekly Download.xlsm]Coded!R187C3</stp>
        <tr r="C187" s="14"/>
        <tr r="C187" s="14"/>
      </tp>
      <tp t="s">
        <v>10/2/2022</v>
        <stp/>
        <stp>##V3_BDPV12</stp>
        <stp>HK0000814258 Corp</stp>
        <stp>SECURITY_PRICING_DATE</stp>
        <stp>[1.Weekly Download.xlsm]Coded!R113C3</stp>
        <tr r="C113" s="14"/>
        <tr r="C113" s="14"/>
      </tp>
      <tp t="s">
        <v>#N/A N/A</v>
        <stp/>
        <stp>##V3_BDPV12</stp>
        <stp>MO000A3KS070 Corp</stp>
        <stp>FLOATER_FORMULA</stp>
        <stp>[1.Weekly Download.xlsm]Coded!R184C30</stp>
        <tr r="AD184" s="14"/>
      </tp>
      <tp t="s">
        <v>N</v>
        <stp/>
        <stp>##V3_BDPV12</stp>
        <stp>MO000A3KS070 Corp</stp>
        <stp>SUSTAINABILITY_BOND_IND</stp>
        <stp>[1.Weekly Download.xlsm]Coded!R184C56</stp>
        <tr r="BD184" s="14"/>
        <tr r="BD184" s="14"/>
      </tp>
      <tp t="s">
        <v>#N/A N/A</v>
        <stp/>
        <stp>##V3_BDPV12</stp>
        <stp>600918 CH Equity</stp>
        <stp>RTG_FITCH_LT_ISSUER_DEFAULT</stp>
        <stp>[1.Weekly Download.xlsm]Coded!R283C62</stp>
        <tr r="BJ283" s="14"/>
      </tp>
      <tp t="s">
        <v>#N/A N/A</v>
        <stp/>
        <stp>##V3_BDPV12</stp>
        <stp>000961 CH Equity</stp>
        <stp>RTG_FITCH_LT_ISSUER_DEFAULT</stp>
        <stp>[1.Weekly Download.xlsm]Coded!R285C62</stp>
        <tr r="BJ285" s="14"/>
      </tp>
      <tp t="s">
        <v>#N/A N/A</v>
        <stp/>
        <stp>##V3_BDPV12</stp>
        <stp>000961 CH Equity</stp>
        <stp>RTG_FITCH_LT_ISSUER_DEFAULT</stp>
        <stp>[1.Weekly Download.xlsm]Coded!R233C62</stp>
        <tr r="BJ233" s="14"/>
      </tp>
      <tp t="s">
        <v>#N/A N/A</v>
        <stp/>
        <stp>##V3_BDPV12</stp>
        <stp>000961 CH Equity</stp>
        <stp>RTG_FITCH_LT_ISSUER_DEFAULT</stp>
        <stp>[1.Weekly Download.xlsm]Coded!R198C62</stp>
        <tr r="BJ198" s="14"/>
      </tp>
      <tp t="s">
        <v>#N/A N/A</v>
        <stp/>
        <stp>##V3_BDPV12</stp>
        <stp>000961 CH Equity</stp>
        <stp>RTG_FITCH_LT_ISSUER_DEFAULT</stp>
        <stp>[1.Weekly Download.xlsm]Coded!R285C24</stp>
        <tr r="X285" s="14"/>
        <tr r="X285" s="14"/>
      </tp>
      <tp t="s">
        <v>#N/A N/A</v>
        <stp/>
        <stp>##V3_BDPV12</stp>
        <stp>000961 CH Equity</stp>
        <stp>RTG_FITCH_LT_ISSUER_DEFAULT</stp>
        <stp>[1.Weekly Download.xlsm]Coded!R233C24</stp>
        <tr r="X233" s="14"/>
        <tr r="X233" s="14"/>
      </tp>
      <tp t="s">
        <v>#N/A N/A</v>
        <stp/>
        <stp>##V3_BDPV12</stp>
        <stp>000961 CH Equity</stp>
        <stp>RTG_FITCH_LT_ISSUER_DEFAULT</stp>
        <stp>[1.Weekly Download.xlsm]Coded!R198C24</stp>
        <tr r="X198" s="14"/>
        <tr r="X198" s="14"/>
      </tp>
      <tp t="s">
        <v>CN</v>
        <stp/>
        <stp>##V3_BDPV12</stp>
        <stp>G228032 Corp</stp>
        <stp>CNTRY_ISSUE_ISO</stp>
        <stp>[1.Weekly Download.xlsm]Coded!R81C34</stp>
        <tr r="AH81" s="14"/>
        <tr r="AH81" s="14"/>
      </tp>
      <tp t="s">
        <v>CN</v>
        <stp/>
        <stp>##V3_BDPV12</stp>
        <stp>G228012 Corp</stp>
        <stp>CNTRY_ISSUE_ISO</stp>
        <stp>[1.Weekly Download.xlsm]Coded!R91C34</stp>
        <tr r="AH91" s="14"/>
        <tr r="AH91" s="14"/>
      </tp>
    </main>
    <main first="bofaddin.rtdserver">
      <tp t="s">
        <v>#N/A N/A</v>
        <stp/>
        <stp>BDH|505751651114314671</stp>
        <tr r="D24" s="24"/>
      </tp>
      <tp t="s">
        <v>#N/A N/A</v>
        <stp/>
        <stp>BDH|484868031048157337</stp>
        <tr r="M35" s="24"/>
      </tp>
    </main>
    <main first="bloomberg.rtd">
      <tp t="s">
        <v>BBB+</v>
        <stp/>
        <stp>##V3_BDPV12</stp>
        <stp>XS2679063862 Corp</stp>
        <stp>RTG_SP</stp>
        <stp>[1.Weekly Download.xlsm]Coded!R9C9</stp>
        <tr r="I9" s="14"/>
        <tr r="I9" s="14"/>
      </tp>
    </main>
    <main first="bofaddin.rtdserver">
      <tp t="s">
        <v>#N/A N/A</v>
        <stp/>
        <stp>BDS|109362203987265449</stp>
        <tr r="AL160" s="14"/>
        <tr r="F160" s="14"/>
      </tp>
    </main>
    <main first="bloomberg.rtd">
      <tp t="s">
        <v>A2</v>
        <stp/>
        <stp>##V3_BDPV12</stp>
        <stp>XS2673392796 Corp</stp>
        <stp>RTG_MOODY</stp>
        <stp>[1.Weekly Download.xlsm]Coded!R14C8</stp>
        <tr r="H14" s="14"/>
        <tr r="H14" s="14"/>
      </tp>
      <tp t="s">
        <v>#N/A N/A</v>
        <stp/>
        <stp>##V3_BDPV12</stp>
        <stp>XS2537427473 Corp</stp>
        <stp>RTG_MOODY</stp>
        <stp>[1.Weekly Download.xlsm]Coded!R85C8</stp>
        <tr r="H85" s="14"/>
      </tp>
      <tp t="s">
        <v>#N/A N/A</v>
        <stp/>
        <stp>##V3_BDPV12</stp>
        <stp>XS2543377068 Corp</stp>
        <stp>RTG_MOODY</stp>
        <stp>[1.Weekly Download.xlsm]Coded!R82C8</stp>
        <tr r="H82" s="14"/>
      </tp>
      <tp t="s">
        <v>#N/A N/A</v>
        <stp/>
        <stp>##V3_BDPV12</stp>
        <stp>XS2641625137 Corp</stp>
        <stp>RTG_MOODY</stp>
        <stp>[1.Weekly Download.xlsm]Coded!R30C8</stp>
        <tr r="H30" s="14"/>
      </tp>
      <tp>
        <v>98.994</v>
        <stp/>
        <stp>##V3_BDPV12</stp>
        <stp>USY77108AF80 Corp</stp>
        <stp>ISSUE_PX</stp>
        <stp>[1.Weekly Download.xlsm]Coded!R182C54</stp>
        <tr r="BB182" s="14"/>
        <tr r="BB182" s="14"/>
      </tp>
      <tp t="s">
        <v>#N/A Field Not Applicable</v>
        <stp/>
        <stp>##V3_BDPV12</stp>
        <stp>G228032 Corp</stp>
        <stp>FLT_SPREAD</stp>
        <stp>[1.Weekly Download.xlsm]Coded!R81C28</stp>
        <tr r="AB81" s="14"/>
      </tp>
      <tp t="s">
        <v>#N/A Field Not Applicable</v>
        <stp/>
        <stp>##V3_BDPV12</stp>
        <stp>G238032 Corp</stp>
        <stp>FLT_SPREAD</stp>
        <stp>[1.Weekly Download.xlsm]Coded!R67C28</stp>
        <tr r="AB67" s="14"/>
      </tp>
      <tp t="s">
        <v>#N/A Field Not Applicable</v>
        <stp/>
        <stp>##V3_BDPV12</stp>
        <stp>G238030 Corp</stp>
        <stp>FLT_SPREAD</stp>
        <stp>[1.Weekly Download.xlsm]Coded!R64C28</stp>
        <tr r="AB64" s="14"/>
      </tp>
      <tp t="s">
        <v>#N/A N/A</v>
        <stp/>
        <stp>##V3_BDPV12</stp>
        <stp>G228021 Corp</stp>
        <stp>RTG_SP_LT_FC_ISSUER_CREDIT</stp>
        <stp>[1.Weekly Download.xlsm]Coded!R83C15</stp>
        <tr r="O83" s="14"/>
      </tp>
      <tp t="s">
        <v>#N/A Field Not Applicable</v>
        <stp/>
        <stp>##V3_BDPV12</stp>
        <stp>G238039 Corp</stp>
        <stp>FLT_SPREAD</stp>
        <stp>[1.Weekly Download.xlsm]Coded!R58C28</stp>
        <tr r="AB58" s="14"/>
      </tp>
      <tp t="s">
        <v>#N/A N/A</v>
        <stp/>
        <stp>##V3_BDPV12</stp>
        <stp>G238025 Corp</stp>
        <stp>RTG_SP_LT_FC_ISSUER_CREDIT</stp>
        <stp>[1.Weekly Download.xlsm]Coded!R66C15</stp>
        <tr r="O66" s="14"/>
      </tp>
      <tp t="s">
        <v>#N/A N/A</v>
        <stp/>
        <stp>##V3_BDPV12</stp>
        <stp>G238024 Corp</stp>
        <stp>RTG_SP_LT_FC_ISSUER_CREDIT</stp>
        <stp>[1.Weekly Download.xlsm]Coded!R59C15</stp>
        <tr r="O59" s="14"/>
      </tp>
      <tp t="s">
        <v>#N/A N/A</v>
        <stp/>
        <stp>##V3_BDPV12</stp>
        <stp>G238027 Corp</stp>
        <stp>RTG_SP_LT_FC_ISSUER_CREDIT</stp>
        <stp>[1.Weekly Download.xlsm]Coded!R68C15</stp>
        <tr r="O68" s="14"/>
      </tp>
      <tp t="s">
        <v>#N/A N/A</v>
        <stp/>
        <stp>##V3_BDPV12</stp>
        <stp>300919 CH Equity</stp>
        <stp>RTG_FITCH_LT_ISSUER_DEFAULT</stp>
        <stp>[1.Weekly Download.xlsm]Coded!R87C62</stp>
        <tr r="BJ87" s="14"/>
      </tp>
      <tp t="s">
        <v>#N/A N/A</v>
        <stp/>
        <stp>##V3_BDPV12</stp>
        <stp>600837 CH Equity</stp>
        <stp>RTG_FITCH_LT_ISSUER_DEFAULT</stp>
        <stp>[1.Weekly Download.xlsm]Coded!R41C62</stp>
        <tr r="BJ41" s="14"/>
      </tp>
      <tp t="s">
        <v>#N/A N/A</v>
        <stp/>
        <stp>##V3_BDPV12</stp>
        <stp>300919 CH Equity</stp>
        <stp>RTG_FITCH_LT_ISSUER_DEFAULT</stp>
        <stp>[1.Weekly Download.xlsm]Coded!R87C24</stp>
        <tr r="X87" s="14"/>
        <tr r="X87" s="14"/>
      </tp>
      <tp t="s">
        <v>#N/A N/A</v>
        <stp/>
        <stp>##V3_BDPV12</stp>
        <stp>600837 CH Equity</stp>
        <stp>RTG_FITCH_LT_ISSUER_DEFAULT</stp>
        <stp>[1.Weekly Download.xlsm]Coded!R41C24</stp>
        <tr r="X41" s="14"/>
        <tr r="X41" s="14"/>
      </tp>
      <tp t="s">
        <v>BB+u</v>
        <stp/>
        <stp>##V3_BDPV12</stp>
        <stp>600016 CH Equity</stp>
        <stp>RTG_FITCH_LT_ISSUER_DEFAULT</stp>
        <stp>[1.Weekly Download.xlsm]Coded!R70C62</stp>
        <tr r="BJ70" s="14"/>
        <tr r="BJ70" s="14"/>
      </tp>
      <tp t="s">
        <v>A-u</v>
        <stp/>
        <stp>##V3_BDPV12</stp>
        <stp>600036 CH Equity</stp>
        <stp>RTG_FITCH_LT_ISSUER_DEFAULT</stp>
        <stp>[1.Weekly Download.xlsm]Coded!R30C62</stp>
        <tr r="BJ30" s="14"/>
        <tr r="BJ30" s="14"/>
      </tp>
      <tp t="s">
        <v>#N/A N/A</v>
        <stp/>
        <stp>##V3_BDPV12</stp>
        <stp>600030 CH Equity</stp>
        <stp>RTG_FITCH_LT_ISSUER_DEFAULT</stp>
        <stp>[1.Weekly Download.xlsm]Coded!R26C62</stp>
        <tr r="BJ26" s="14"/>
      </tp>
      <tp t="s">
        <v>NR</v>
        <stp/>
        <stp>##V3_BDPV12</stp>
        <stp>601009 CH Equity</stp>
        <stp>RTG_SP_LT_LC_ISSUER_CREDIT</stp>
        <stp>[1.Weekly Download.xlsm]SBLC Bank!R14C7</stp>
        <tr r="G14" s="32"/>
        <tr r="G14" s="32"/>
      </tp>
      <tp t="s">
        <v>#N/A N/A</v>
        <stp/>
        <stp>##V3_BDPV12</stp>
        <stp>2883 HK Equity</stp>
        <stp>RTG_MDY_FOREIGN_LT_BANK_DEPOSITS</stp>
        <stp>[1.Weekly Download.xlsm]Coded!R301C20</stp>
        <tr r="T301" s="14"/>
        <tr r="T301" s="14"/>
      </tp>
      <tp t="s">
        <v>#N/A N/A</v>
        <stp/>
        <stp>##V3_BDPV12</stp>
        <stp>2883 HK Equity</stp>
        <stp>RTG_MDY_FOREIGN_LT_BANK_DEPOSITS</stp>
        <stp>[1.Weekly Download.xlsm]Coded!R302C20</stp>
        <tr r="T302" s="14"/>
        <tr r="T302" s="14"/>
      </tp>
      <tp t="s">
        <v>#N/A N/A</v>
        <stp/>
        <stp>##V3_BDPV12</stp>
        <stp>1186 HK Equity</stp>
        <stp>RTG_MDY_FOREIGN_LT_BANK_DEPOSITS</stp>
        <stp>[1.Weekly Download.xlsm]Coded!R214C60</stp>
        <tr r="BH214" s="14"/>
      </tp>
      <tp t="s">
        <v>#N/A N/A</v>
        <stp/>
        <stp>##V3_BDPV12</stp>
        <stp>1186 HK Equity</stp>
        <stp>RTG_MDY_FOREIGN_LT_BANK_DEPOSITS</stp>
        <stp>[1.Weekly Download.xlsm]Coded!R213C60</stp>
        <tr r="BH213" s="14"/>
      </tp>
      <tp t="s">
        <v>#N/A N/A</v>
        <stp/>
        <stp>##V3_BDPV12</stp>
        <stp>3383 HK Equity</stp>
        <stp>RTG_MDY_FOREIGN_LT_BANK_DEPOSITS</stp>
        <stp>[1.Weekly Download.xlsm]Coded!R203C60</stp>
        <tr r="BH203" s="14"/>
      </tp>
      <tp t="s">
        <v>#N/A N/A</v>
        <stp/>
        <stp>##V3_BDPV12</stp>
        <stp>3383 HK Equity</stp>
        <stp>RTG_MDY_FOREIGN_LT_BANK_DEPOSITS</stp>
        <stp>[1.Weekly Download.xlsm]Coded!R218C60</stp>
        <tr r="BH218" s="14"/>
      </tp>
      <tp t="s">
        <v>#N/A N/A</v>
        <stp/>
        <stp>##V3_BDPV12</stp>
        <stp>2883 HK Equity</stp>
        <stp>RTG_MDY_FOREIGN_LT_BANK_DEPOSITS</stp>
        <stp>[1.Weekly Download.xlsm]Coded!R301C60</stp>
        <tr r="BH301" s="14"/>
      </tp>
      <tp t="s">
        <v>#N/A N/A</v>
        <stp/>
        <stp>##V3_BDPV12</stp>
        <stp>2883 HK Equity</stp>
        <stp>RTG_MDY_FOREIGN_LT_BANK_DEPOSITS</stp>
        <stp>[1.Weekly Download.xlsm]Coded!R302C60</stp>
        <tr r="BH302" s="14"/>
      </tp>
      <tp t="s">
        <v>#N/A N/A</v>
        <stp/>
        <stp>##V3_BDPV12</stp>
        <stp>1186 HK Equity</stp>
        <stp>RTG_MDY_FOREIGN_LT_BANK_DEPOSITS</stp>
        <stp>[1.Weekly Download.xlsm]Coded!R214C20</stp>
        <tr r="T214" s="14"/>
        <tr r="T214" s="14"/>
      </tp>
      <tp t="s">
        <v>#N/A N/A</v>
        <stp/>
        <stp>##V3_BDPV12</stp>
        <stp>1186 HK Equity</stp>
        <stp>RTG_MDY_FOREIGN_LT_BANK_DEPOSITS</stp>
        <stp>[1.Weekly Download.xlsm]Coded!R213C20</stp>
        <tr r="T213" s="14"/>
        <tr r="T213" s="14"/>
      </tp>
      <tp t="s">
        <v>#N/A N/A</v>
        <stp/>
        <stp>##V3_BDPV12</stp>
        <stp>3383 HK Equity</stp>
        <stp>RTG_MDY_FOREIGN_LT_BANK_DEPOSITS</stp>
        <stp>[1.Weekly Download.xlsm]Coded!R157C60</stp>
        <tr r="BH157" s="14"/>
      </tp>
      <tp t="s">
        <v>#N/A N/A</v>
        <stp/>
        <stp>##V3_BDPV12</stp>
        <stp>3383 HK Equity</stp>
        <stp>RTG_MDY_FOREIGN_LT_BANK_DEPOSITS</stp>
        <stp>[1.Weekly Download.xlsm]Coded!R178C60</stp>
        <tr r="BH178" s="14"/>
      </tp>
      <tp t="s">
        <v>7/12/2021</v>
        <stp/>
        <stp>##V3_BDPV12</stp>
        <stp>MO000A3KX7V9 Corp</stp>
        <stp>SECURITY_PRICING_DATE</stp>
        <stp>[1.Weekly Download.xlsm]Coded!R127C49</stp>
        <tr r="AW127" s="14"/>
        <tr r="AW127" s="14"/>
        <tr r="AW127" s="14"/>
      </tp>
      <tp t="s">
        <v>A1</v>
        <stp/>
        <stp>##V3_BDPV12</stp>
        <stp>1288 HK Equity</stp>
        <stp>RTG_MDY_FOREIGN_LT_BANK_DEPOSITS</stp>
        <stp>[1.Weekly Download.xlsm]Coded!R160C60</stp>
        <tr r="BH160" s="14"/>
        <tr r="BH160" s="14"/>
      </tp>
      <tp t="s">
        <v>A1</v>
        <stp/>
        <stp>##V3_BDPV12</stp>
        <stp>1288 HK Equity</stp>
        <stp>RTG_MDY_FOREIGN_LT_BANK_DEPOSITS</stp>
        <stp>[1.Weekly Download.xlsm]Coded!R159C60</stp>
        <tr r="BH159" s="14"/>
        <tr r="BH159" s="14"/>
      </tp>
    </main>
    <main first="bofaddin.rtdserver">
      <tp t="s">
        <v>#N/A N/A</v>
        <stp/>
        <stp>BDS|485999696823121064</stp>
        <tr r="F132" s="14"/>
      </tp>
      <tp t="s">
        <v>#N/A N/A</v>
        <stp/>
        <stp>BDH|210625118075764134</stp>
        <tr r="K17" s="17"/>
      </tp>
      <tp t="s">
        <v>#N/A N/A</v>
        <stp/>
        <stp>BDS|365192344433739554</stp>
        <tr r="AS194" s="14"/>
      </tp>
    </main>
    <main first="bloomberg.rtd">
      <tp t="s">
        <v>CITIC SECURITIES INTERNA</v>
        <stp/>
        <stp>##V3_BDPV12</stp>
        <stp>HK0000939428 Corp</stp>
        <stp>GUARANTOR</stp>
        <stp>[1.Weekly Download.xlsm]Coded!R26C5</stp>
        <tr r="E26" s="14"/>
        <tr r="E26" s="14"/>
      </tp>
    </main>
    <main first="bofaddin.rtdserver">
      <tp t="s">
        <v>#N/A N/A</v>
        <stp/>
        <stp>BDS|812119806673593135</stp>
        <tr r="AL291" s="14"/>
        <tr r="AL291" s="14"/>
        <tr r="F291" s="14"/>
        <tr r="F291" s="14"/>
      </tp>
    </main>
    <main first="bloomberg.rtd">
      <tp t="s">
        <v>#N/A Invalid Security</v>
        <stp/>
        <stp>##V3_BDPV12</stp>
        <stp>-- Equity</stp>
        <stp>RTG_MOODY_LONG_TERM</stp>
        <stp>[1.Weekly Download.xlsm]Coded!R312C21</stp>
        <tr r="U312" s="14"/>
        <tr r="U312" s="14"/>
      </tp>
      <tp t="s">
        <v>#N/A Invalid Security</v>
        <stp/>
        <stp>##V3_BDPV12</stp>
        <stp>-- Equity</stp>
        <stp>RTG_MOODY_LONG_TERM</stp>
        <stp>[1.Weekly Download.xlsm]Coded!R310C21</stp>
        <tr r="U310" s="14"/>
        <tr r="U310" s="14"/>
      </tp>
      <tp t="s">
        <v>#N/A Invalid Security</v>
        <stp/>
        <stp>##V3_BDPV12</stp>
        <stp>-- Equity</stp>
        <stp>RTG_MOODY_LONG_TERM</stp>
        <stp>[1.Weekly Download.xlsm]Coded!R311C21</stp>
        <tr r="U311" s="14"/>
        <tr r="U311" s="14"/>
      </tp>
      <tp t="s">
        <v>#N/A Invalid Security</v>
        <stp/>
        <stp>##V3_BDPV12</stp>
        <stp>-- Equity</stp>
        <stp>RTG_MOODY_LONG_TERM</stp>
        <stp>[1.Weekly Download.xlsm]Coded!R315C21</stp>
        <tr r="U315" s="14"/>
        <tr r="U315" s="14"/>
      </tp>
      <tp t="s">
        <v>#N/A Invalid Security</v>
        <stp/>
        <stp>##V3_BDPV12</stp>
        <stp>-- Equity</stp>
        <stp>RTG_MOODY_LONG_TERM</stp>
        <stp>[1.Weekly Download.xlsm]Coded!R308C21</stp>
        <tr r="U308" s="14"/>
        <tr r="U308" s="14"/>
      </tp>
      <tp t="s">
        <v>#N/A Invalid Security</v>
        <stp/>
        <stp>##V3_BDPV12</stp>
        <stp>-- Equity</stp>
        <stp>RTG_MOODY_LONG_TERM</stp>
        <stp>[1.Weekly Download.xlsm]Coded!R309C21</stp>
        <tr r="U309" s="14"/>
        <tr r="U309" s="14"/>
      </tp>
      <tp t="s">
        <v>#N/A Invalid Security</v>
        <stp/>
        <stp>##V3_BDPV12</stp>
        <stp>-- Equity</stp>
        <stp>RTG_MOODY_LONG_TERM</stp>
        <stp>[1.Weekly Download.xlsm]Coded!R303C21</stp>
        <tr r="U303" s="14"/>
        <tr r="U303" s="14"/>
      </tp>
      <tp t="s">
        <v>#N/A Invalid Security</v>
        <stp/>
        <stp>##V3_BDPV12</stp>
        <stp>-- Equity</stp>
        <stp>RTG_MOODY_LONG_TERM</stp>
        <stp>[1.Weekly Download.xlsm]Coded!R306C21</stp>
        <tr r="U306" s="14"/>
        <tr r="U306" s="14"/>
      </tp>
      <tp t="s">
        <v>#N/A Invalid Security</v>
        <stp/>
        <stp>##V3_BDPV12</stp>
        <stp>-- Equity</stp>
        <stp>RTG_MOODY_LONG_TERM</stp>
        <stp>[1.Weekly Download.xlsm]Coded!R307C21</stp>
        <tr r="U307" s="14"/>
        <tr r="U307" s="14"/>
      </tp>
      <tp t="s">
        <v>#N/A Invalid Security</v>
        <stp/>
        <stp>##V3_BDPV12</stp>
        <stp>-- Equity</stp>
        <stp>RTG_MOODY_LONG_TERM</stp>
        <stp>[1.Weekly Download.xlsm]Coded!R304C21</stp>
        <tr r="U304" s="14"/>
        <tr r="U304" s="14"/>
      </tp>
      <tp t="s">
        <v>CN</v>
        <stp/>
        <stp>##V3_BDPV12</stp>
        <stp>G238070 Corp</stp>
        <stp>CNTRY_ISSUE_ISO</stp>
        <stp>[1.Weekly Download.xlsm]Coded!R54C34</stp>
        <tr r="AH54" s="14"/>
        <tr r="AH54" s="14"/>
      </tp>
      <tp t="s">
        <v>CN</v>
        <stp/>
        <stp>##V3_BDPV12</stp>
        <stp>G238030 Corp</stp>
        <stp>CNTRY_ISSUE_ISO</stp>
        <stp>[1.Weekly Download.xlsm]Coded!R64C34</stp>
        <tr r="AH64" s="14"/>
        <tr r="AH64" s="14"/>
      </tp>
      <tp t="s">
        <v>CN</v>
        <stp/>
        <stp>##V3_BDPV12</stp>
        <stp>G228021 Corp</stp>
        <stp>CNTRY_ISSUE_ISO</stp>
        <stp>[1.Weekly Download.xlsm]Coded!R83C34</stp>
        <tr r="AH83" s="14"/>
        <tr r="AH83" s="14"/>
      </tp>
      <tp t="s">
        <v>#N/A Invalid Security</v>
        <stp/>
        <stp>##V3_BDPV12</stp>
        <stp>-- Equity</stp>
        <stp>RTG_MOODY_LONG_TERM</stp>
        <stp>[1.Weekly Download.xlsm]Coded!R298C21</stp>
        <tr r="U298" s="14"/>
        <tr r="U298" s="14"/>
      </tp>
      <tp t="s">
        <v>#N/A Invalid Security</v>
        <stp/>
        <stp>##V3_BDPV12</stp>
        <stp>-- Equity</stp>
        <stp>RTG_MOODY_LONG_TERM</stp>
        <stp>[1.Weekly Download.xlsm]Coded!R299C21</stp>
        <tr r="U299" s="14"/>
        <tr r="U299" s="14"/>
      </tp>
      <tp t="s">
        <v>#N/A Invalid Security</v>
        <stp/>
        <stp>##V3_BDPV12</stp>
        <stp>-- Equity</stp>
        <stp>RTG_MOODY_LONG_TERM</stp>
        <stp>[1.Weekly Download.xlsm]Coded!R292C21</stp>
        <tr r="U292" s="14"/>
        <tr r="U292" s="14"/>
      </tp>
      <tp t="s">
        <v>#N/A Invalid Security</v>
        <stp/>
        <stp>##V3_BDPV12</stp>
        <stp>-- Equity</stp>
        <stp>RTG_MOODY_LONG_TERM</stp>
        <stp>[1.Weekly Download.xlsm]Coded!R291C21</stp>
        <tr r="U291" s="14"/>
        <tr r="U291" s="14"/>
      </tp>
      <tp t="s">
        <v>#N/A Invalid Security</v>
        <stp/>
        <stp>##V3_BDPV12</stp>
        <stp>-- Equity</stp>
        <stp>RTG_MOODY_LONG_TERM</stp>
        <stp>[1.Weekly Download.xlsm]Coded!R294C21</stp>
        <tr r="U294" s="14"/>
        <tr r="U294" s="14"/>
      </tp>
      <tp t="s">
        <v>#N/A Invalid Security</v>
        <stp/>
        <stp>##V3_BDPV12</stp>
        <stp>-- Equity</stp>
        <stp>RTG_MOODY_LONG_TERM</stp>
        <stp>[1.Weekly Download.xlsm]Coded!R295C21</stp>
        <tr r="U295" s="14"/>
        <tr r="U295" s="14"/>
      </tp>
      <tp t="s">
        <v>#N/A Invalid Security</v>
        <stp/>
        <stp>##V3_BDPV12</stp>
        <stp>-- Equity</stp>
        <stp>RTG_MOODY_LONG_TERM</stp>
        <stp>[1.Weekly Download.xlsm]Coded!R280C21</stp>
        <tr r="U280" s="14"/>
        <tr r="U280" s="14"/>
      </tp>
      <tp t="s">
        <v>#N/A Invalid Security</v>
        <stp/>
        <stp>##V3_BDPV12</stp>
        <stp>-- Equity</stp>
        <stp>RTG_MOODY_LONG_TERM</stp>
        <stp>[1.Weekly Download.xlsm]Coded!R286C21</stp>
        <tr r="U286" s="14"/>
        <tr r="U286" s="14"/>
      </tp>
      <tp t="s">
        <v>#N/A Invalid Security</v>
        <stp/>
        <stp>##V3_BDPV12</stp>
        <stp>-- Equity</stp>
        <stp>RTG_MOODY_LONG_TERM</stp>
        <stp>[1.Weekly Download.xlsm]Coded!R287C21</stp>
        <tr r="U287" s="14"/>
        <tr r="U287" s="14"/>
      </tp>
      <tp t="s">
        <v>#N/A Invalid Security</v>
        <stp/>
        <stp>##V3_BDPV12</stp>
        <stp>-- Equity</stp>
        <stp>RTG_MOODY_LONG_TERM</stp>
        <stp>[1.Weekly Download.xlsm]Coded!R279C21</stp>
        <tr r="U279" s="14"/>
        <tr r="U279" s="14"/>
      </tp>
      <tp t="s">
        <v>#N/A Invalid Security</v>
        <stp/>
        <stp>##V3_BDPV12</stp>
        <stp>-- Equity</stp>
        <stp>RTG_MOODY_LONG_TERM</stp>
        <stp>[1.Weekly Download.xlsm]Coded!R272C21</stp>
        <tr r="U272" s="14"/>
        <tr r="U272" s="14"/>
      </tp>
      <tp t="s">
        <v>#N/A Invalid Security</v>
        <stp/>
        <stp>##V3_BDPV12</stp>
        <stp>-- Equity</stp>
        <stp>RTG_MOODY_LONG_TERM</stp>
        <stp>[1.Weekly Download.xlsm]Coded!R273C21</stp>
        <tr r="U273" s="14"/>
        <tr r="U273" s="14"/>
      </tp>
      <tp t="s">
        <v>#N/A Invalid Security</v>
        <stp/>
        <stp>##V3_BDPV12</stp>
        <stp>-- Equity</stp>
        <stp>RTG_MOODY_LONG_TERM</stp>
        <stp>[1.Weekly Download.xlsm]Coded!R270C21</stp>
        <tr r="U270" s="14"/>
        <tr r="U270" s="14"/>
      </tp>
      <tp t="s">
        <v>#N/A Invalid Security</v>
        <stp/>
        <stp>##V3_BDPV12</stp>
        <stp>-- Equity</stp>
        <stp>RTG_MOODY_LONG_TERM</stp>
        <stp>[1.Weekly Download.xlsm]Coded!R271C21</stp>
        <tr r="U271" s="14"/>
        <tr r="U271" s="14"/>
      </tp>
      <tp t="s">
        <v>#N/A Invalid Security</v>
        <stp/>
        <stp>##V3_BDPV12</stp>
        <stp>-- Equity</stp>
        <stp>RTG_MOODY_LONG_TERM</stp>
        <stp>[1.Weekly Download.xlsm]Coded!R268C21</stp>
        <tr r="U268" s="14"/>
        <tr r="U268" s="14"/>
      </tp>
      <tp t="s">
        <v>#N/A Invalid Security</v>
        <stp/>
        <stp>##V3_BDPV12</stp>
        <stp>-- Equity</stp>
        <stp>RTG_MOODY_LONG_TERM</stp>
        <stp>[1.Weekly Download.xlsm]Coded!R269C21</stp>
        <tr r="U269" s="14"/>
        <tr r="U269" s="14"/>
      </tp>
      <tp t="s">
        <v>#N/A Invalid Security</v>
        <stp/>
        <stp>##V3_BDPV12</stp>
        <stp>-- Equity</stp>
        <stp>RTG_MOODY_LONG_TERM</stp>
        <stp>[1.Weekly Download.xlsm]Coded!R260C21</stp>
        <tr r="U260" s="14"/>
        <tr r="U260" s="14"/>
      </tp>
      <tp t="s">
        <v>#N/A Invalid Security</v>
        <stp/>
        <stp>##V3_BDPV12</stp>
        <stp>-- Equity</stp>
        <stp>RTG_MOODY_LONG_TERM</stp>
        <stp>[1.Weekly Download.xlsm]Coded!R261C21</stp>
        <tr r="U261" s="14"/>
        <tr r="U261" s="14"/>
      </tp>
      <tp t="s">
        <v>#N/A Invalid Security</v>
        <stp/>
        <stp>##V3_BDPV12</stp>
        <stp>-- Equity</stp>
        <stp>RTG_MOODY_LONG_TERM</stp>
        <stp>[1.Weekly Download.xlsm]Coded!R266C21</stp>
        <tr r="U266" s="14"/>
        <tr r="U266" s="14"/>
      </tp>
      <tp t="s">
        <v>#N/A Invalid Security</v>
        <stp/>
        <stp>##V3_BDPV12</stp>
        <stp>-- Equity</stp>
        <stp>RTG_MOODY_LONG_TERM</stp>
        <stp>[1.Weekly Download.xlsm]Coded!R265C21</stp>
        <tr r="U265" s="14"/>
        <tr r="U265" s="14"/>
      </tp>
      <tp t="s">
        <v>#N/A Invalid Security</v>
        <stp/>
        <stp>##V3_BDPV12</stp>
        <stp>-- Equity</stp>
        <stp>RTG_MOODY_LONG_TERM</stp>
        <stp>[1.Weekly Download.xlsm]Coded!R258C21</stp>
        <tr r="U258" s="14"/>
        <tr r="U258" s="14"/>
      </tp>
      <tp t="s">
        <v>#N/A Invalid Security</v>
        <stp/>
        <stp>##V3_BDPV12</stp>
        <stp>-- Equity</stp>
        <stp>RTG_MOODY_LONG_TERM</stp>
        <stp>[1.Weekly Download.xlsm]Coded!R252C21</stp>
        <tr r="U252" s="14"/>
        <tr r="U252" s="14"/>
      </tp>
      <tp t="s">
        <v>#N/A Invalid Security</v>
        <stp/>
        <stp>##V3_BDPV12</stp>
        <stp>-- Equity</stp>
        <stp>RTG_MOODY_LONG_TERM</stp>
        <stp>[1.Weekly Download.xlsm]Coded!R253C21</stp>
        <tr r="U253" s="14"/>
        <tr r="U253" s="14"/>
      </tp>
      <tp t="s">
        <v>#N/A Invalid Security</v>
        <stp/>
        <stp>##V3_BDPV12</stp>
        <stp>-- Equity</stp>
        <stp>RTG_MOODY_LONG_TERM</stp>
        <stp>[1.Weekly Download.xlsm]Coded!R256C21</stp>
        <tr r="U256" s="14"/>
        <tr r="U256" s="14"/>
      </tp>
      <tp t="s">
        <v>#N/A Invalid Security</v>
        <stp/>
        <stp>##V3_BDPV12</stp>
        <stp>-- Equity</stp>
        <stp>RTG_MOODY_LONG_TERM</stp>
        <stp>[1.Weekly Download.xlsm]Coded!R254C21</stp>
        <tr r="U254" s="14"/>
        <tr r="U254" s="14"/>
      </tp>
      <tp t="s">
        <v>#N/A Invalid Security</v>
        <stp/>
        <stp>##V3_BDPV12</stp>
        <stp>-- Equity</stp>
        <stp>RTG_MOODY_LONG_TERM</stp>
        <stp>[1.Weekly Download.xlsm]Coded!R249C21</stp>
        <tr r="U249" s="14"/>
        <tr r="U249" s="14"/>
      </tp>
      <tp t="s">
        <v>#N/A Invalid Security</v>
        <stp/>
        <stp>##V3_BDPV12</stp>
        <stp>-- Equity</stp>
        <stp>RTG_MOODY_LONG_TERM</stp>
        <stp>[1.Weekly Download.xlsm]Coded!R240C21</stp>
        <tr r="U240" s="14"/>
        <tr r="U240" s="14"/>
      </tp>
      <tp t="s">
        <v>#N/A Invalid Security</v>
        <stp/>
        <stp>##V3_BDPV12</stp>
        <stp>-- Equity</stp>
        <stp>RTG_MOODY_LONG_TERM</stp>
        <stp>[1.Weekly Download.xlsm]Coded!R241C21</stp>
        <tr r="U241" s="14"/>
        <tr r="U241" s="14"/>
      </tp>
      <tp t="s">
        <v>#N/A Invalid Security</v>
        <stp/>
        <stp>##V3_BDPV12</stp>
        <stp>-- Equity</stp>
        <stp>RTG_MOODY_LONG_TERM</stp>
        <stp>[1.Weekly Download.xlsm]Coded!R238C21</stp>
        <tr r="U238" s="14"/>
        <tr r="U238" s="14"/>
      </tp>
      <tp t="s">
        <v>#N/A Invalid Security</v>
        <stp/>
        <stp>##V3_BDPV12</stp>
        <stp>-- Equity</stp>
        <stp>RTG_MOODY_LONG_TERM</stp>
        <stp>[1.Weekly Download.xlsm]Coded!R239C21</stp>
        <tr r="U239" s="14"/>
        <tr r="U239" s="14"/>
      </tp>
      <tp t="s">
        <v>#N/A Invalid Security</v>
        <stp/>
        <stp>##V3_BDPV12</stp>
        <stp>-- Equity</stp>
        <stp>RTG_MOODY_LONG_TERM</stp>
        <stp>[1.Weekly Download.xlsm]Coded!R232C21</stp>
        <tr r="U232" s="14"/>
        <tr r="U232" s="14"/>
      </tp>
      <tp t="s">
        <v>#N/A Invalid Security</v>
        <stp/>
        <stp>##V3_BDPV12</stp>
        <stp>-- Equity</stp>
        <stp>RTG_MOODY_LONG_TERM</stp>
        <stp>[1.Weekly Download.xlsm]Coded!R230C21</stp>
        <tr r="U230" s="14"/>
        <tr r="U230" s="14"/>
      </tp>
      <tp t="s">
        <v>#N/A Invalid Security</v>
        <stp/>
        <stp>##V3_BDPV12</stp>
        <stp>-- Equity</stp>
        <stp>RTG_MOODY_LONG_TERM</stp>
        <stp>[1.Weekly Download.xlsm]Coded!R231C21</stp>
        <tr r="U231" s="14"/>
        <tr r="U231" s="14"/>
      </tp>
      <tp t="s">
        <v>#N/A Invalid Security</v>
        <stp/>
        <stp>##V3_BDPV12</stp>
        <stp>-- Equity</stp>
        <stp>RTG_MOODY_LONG_TERM</stp>
        <stp>[1.Weekly Download.xlsm]Coded!R228C21</stp>
        <tr r="U228" s="14"/>
        <tr r="U228" s="14"/>
      </tp>
      <tp t="s">
        <v>#N/A Invalid Security</v>
        <stp/>
        <stp>##V3_BDPV12</stp>
        <stp>-- Equity</stp>
        <stp>RTG_MOODY_LONG_TERM</stp>
        <stp>[1.Weekly Download.xlsm]Coded!R229C21</stp>
        <tr r="U229" s="14"/>
        <tr r="U229" s="14"/>
      </tp>
      <tp t="s">
        <v>#N/A Invalid Security</v>
        <stp/>
        <stp>##V3_BDPV12</stp>
        <stp>-- Equity</stp>
        <stp>RTG_MOODY_LONG_TERM</stp>
        <stp>[1.Weekly Download.xlsm]Coded!R220C21</stp>
        <tr r="U220" s="14"/>
        <tr r="U220" s="14"/>
      </tp>
      <tp t="s">
        <v>#N/A Invalid Security</v>
        <stp/>
        <stp>##V3_BDPV12</stp>
        <stp>-- Equity</stp>
        <stp>RTG_MOODY_LONG_TERM</stp>
        <stp>[1.Weekly Download.xlsm]Coded!R221C21</stp>
        <tr r="U221" s="14"/>
        <tr r="U221" s="14"/>
      </tp>
      <tp t="s">
        <v>#N/A Invalid Security</v>
        <stp/>
        <stp>##V3_BDPV12</stp>
        <stp>-- Equity</stp>
        <stp>RTG_MOODY_LONG_TERM</stp>
        <stp>[1.Weekly Download.xlsm]Coded!R227C21</stp>
        <tr r="U227" s="14"/>
        <tr r="U227" s="14"/>
      </tp>
      <tp t="s">
        <v>#N/A Invalid Security</v>
        <stp/>
        <stp>##V3_BDPV12</stp>
        <stp>-- Equity</stp>
        <stp>RTG_MOODY_LONG_TERM</stp>
        <stp>[1.Weekly Download.xlsm]Coded!R224C21</stp>
        <tr r="U224" s="14"/>
        <tr r="U224" s="14"/>
      </tp>
      <tp t="s">
        <v>#N/A Invalid Security</v>
        <stp/>
        <stp>##V3_BDPV12</stp>
        <stp>-- Equity</stp>
        <stp>RTG_MOODY_LONG_TERM</stp>
        <stp>[1.Weekly Download.xlsm]Coded!R218C21</stp>
        <tr r="U218" s="14"/>
        <tr r="U218" s="14"/>
      </tp>
      <tp t="s">
        <v>#N/A Invalid Security</v>
        <stp/>
        <stp>##V3_BDPV12</stp>
        <stp>-- Equity</stp>
        <stp>RTG_MOODY_LONG_TERM</stp>
        <stp>[1.Weekly Download.xlsm]Coded!R219C21</stp>
        <tr r="U219" s="14"/>
        <tr r="U219" s="14"/>
      </tp>
      <tp t="s">
        <v>#N/A Invalid Security</v>
        <stp/>
        <stp>##V3_BDPV12</stp>
        <stp>-- Equity</stp>
        <stp>RTG_MOODY_LONG_TERM</stp>
        <stp>[1.Weekly Download.xlsm]Coded!R210C21</stp>
        <tr r="U210" s="14"/>
        <tr r="U210" s="14"/>
      </tp>
      <tp t="s">
        <v>#N/A Invalid Security</v>
        <stp/>
        <stp>##V3_BDPV12</stp>
        <stp>-- Equity</stp>
        <stp>RTG_MOODY_LONG_TERM</stp>
        <stp>[1.Weekly Download.xlsm]Coded!R211C21</stp>
        <tr r="U211" s="14"/>
        <tr r="U211" s="14"/>
      </tp>
      <tp t="s">
        <v>#N/A Invalid Security</v>
        <stp/>
        <stp>##V3_BDPV12</stp>
        <stp>-- Equity</stp>
        <stp>RTG_MOODY_LONG_TERM</stp>
        <stp>[1.Weekly Download.xlsm]Coded!R216C21</stp>
        <tr r="U216" s="14"/>
        <tr r="U216" s="14"/>
      </tp>
      <tp t="s">
        <v>#N/A Invalid Security</v>
        <stp/>
        <stp>##V3_BDPV12</stp>
        <stp>-- Equity</stp>
        <stp>RTG_MOODY_LONG_TERM</stp>
        <stp>[1.Weekly Download.xlsm]Coded!R217C21</stp>
        <tr r="U217" s="14"/>
        <tr r="U217" s="14"/>
      </tp>
      <tp t="s">
        <v>#N/A Invalid Security</v>
        <stp/>
        <stp>##V3_BDPV12</stp>
        <stp>-- Equity</stp>
        <stp>RTG_MOODY_LONG_TERM</stp>
        <stp>[1.Weekly Download.xlsm]Coded!R215C21</stp>
        <tr r="U215" s="14"/>
        <tr r="U215" s="14"/>
      </tp>
      <tp t="s">
        <v>#N/A Invalid Security</v>
        <stp/>
        <stp>##V3_BDPV12</stp>
        <stp>-- Equity</stp>
        <stp>RTG_MOODY_LONG_TERM</stp>
        <stp>[1.Weekly Download.xlsm]Coded!R208C21</stp>
        <tr r="U208" s="14"/>
        <tr r="U208" s="14"/>
      </tp>
      <tp t="s">
        <v>#N/A Invalid Security</v>
        <stp/>
        <stp>##V3_BDPV12</stp>
        <stp>-- Equity</stp>
        <stp>RTG_MOODY_LONG_TERM</stp>
        <stp>[1.Weekly Download.xlsm]Coded!R209C21</stp>
        <tr r="U209" s="14"/>
        <tr r="U209" s="14"/>
      </tp>
      <tp t="s">
        <v>#N/A Invalid Security</v>
        <stp/>
        <stp>##V3_BDPV12</stp>
        <stp>-- Equity</stp>
        <stp>RTG_MOODY_LONG_TERM</stp>
        <stp>[1.Weekly Download.xlsm]Coded!R202C21</stp>
        <tr r="U202" s="14"/>
        <tr r="U202" s="14"/>
      </tp>
      <tp t="s">
        <v>#N/A Invalid Security</v>
        <stp/>
        <stp>##V3_BDPV12</stp>
        <stp>-- Equity</stp>
        <stp>RTG_MOODY_LONG_TERM</stp>
        <stp>[1.Weekly Download.xlsm]Coded!R203C21</stp>
        <tr r="U203" s="14"/>
        <tr r="U203" s="14"/>
      </tp>
      <tp t="s">
        <v>#N/A Invalid Security</v>
        <stp/>
        <stp>##V3_BDPV12</stp>
        <stp>-- Equity</stp>
        <stp>RTG_MOODY_LONG_TERM</stp>
        <stp>[1.Weekly Download.xlsm]Coded!R200C21</stp>
        <tr r="U200" s="14"/>
        <tr r="U200" s="14"/>
      </tp>
      <tp t="s">
        <v>#N/A Invalid Security</v>
        <stp/>
        <stp>##V3_BDPV12</stp>
        <stp>-- Equity</stp>
        <stp>RTG_MOODY_LONG_TERM</stp>
        <stp>[1.Weekly Download.xlsm]Coded!R206C21</stp>
        <tr r="U206" s="14"/>
        <tr r="U206" s="14"/>
      </tp>
      <tp t="s">
        <v>#N/A Invalid Security</v>
        <stp/>
        <stp>##V3_BDPV12</stp>
        <stp>-- Equity</stp>
        <stp>RTG_MOODY_LONG_TERM</stp>
        <stp>[1.Weekly Download.xlsm]Coded!R205C21</stp>
        <tr r="U205" s="14"/>
        <tr r="U205" s="14"/>
      </tp>
      <tp t="s">
        <v>#N/A Invalid Security</v>
        <stp/>
        <stp>##V3_BDPV12</stp>
        <stp>-- Equity</stp>
        <stp>RTG_MOODY_LONG_TERM</stp>
        <stp>[1.Weekly Download.xlsm]Coded!R199C21</stp>
        <tr r="U199" s="14"/>
        <tr r="U199" s="14"/>
      </tp>
      <tp t="s">
        <v>#N/A Invalid Security</v>
        <stp/>
        <stp>##V3_BDPV12</stp>
        <stp>-- Equity</stp>
        <stp>RTG_MOODY_LONG_TERM</stp>
        <stp>[1.Weekly Download.xlsm]Coded!R193C21</stp>
        <tr r="U193" s="14"/>
        <tr r="U193" s="14"/>
      </tp>
      <tp t="s">
        <v>#N/A Invalid Security</v>
        <stp/>
        <stp>##V3_BDPV12</stp>
        <stp>-- Equity</stp>
        <stp>RTG_MOODY_LONG_TERM</stp>
        <stp>[1.Weekly Download.xlsm]Coded!R196C21</stp>
        <tr r="U196" s="14"/>
        <tr r="U196" s="14"/>
      </tp>
      <tp t="s">
        <v>#N/A Invalid Security</v>
        <stp/>
        <stp>##V3_BDPV12</stp>
        <stp>-- Equity</stp>
        <stp>RTG_MOODY_LONG_TERM</stp>
        <stp>[1.Weekly Download.xlsm]Coded!R197C21</stp>
        <tr r="U197" s="14"/>
        <tr r="U197" s="14"/>
      </tp>
      <tp t="s">
        <v>#N/A Invalid Security</v>
        <stp/>
        <stp>##V3_BDPV12</stp>
        <stp>-- Equity</stp>
        <stp>RTG_MOODY_LONG_TERM</stp>
        <stp>[1.Weekly Download.xlsm]Coded!R194C21</stp>
        <tr r="U194" s="14"/>
        <tr r="U194" s="14"/>
      </tp>
      <tp t="s">
        <v>#N/A Invalid Security</v>
        <stp/>
        <stp>##V3_BDPV12</stp>
        <stp>-- Equity</stp>
        <stp>RTG_MOODY_LONG_TERM</stp>
        <stp>[1.Weekly Download.xlsm]Coded!R195C21</stp>
        <tr r="U195" s="14"/>
        <tr r="U195" s="14"/>
      </tp>
      <tp t="s">
        <v>#N/A Invalid Security</v>
        <stp/>
        <stp>##V3_BDPV12</stp>
        <stp>-- Equity</stp>
        <stp>RTG_MOODY_LONG_TERM</stp>
        <stp>[1.Weekly Download.xlsm]Coded!R188C21</stp>
        <tr r="U188" s="14"/>
        <tr r="U188" s="14"/>
      </tp>
      <tp t="s">
        <v>#N/A Invalid Security</v>
        <stp/>
        <stp>##V3_BDPV12</stp>
        <stp>-- Equity</stp>
        <stp>RTG_MOODY_LONG_TERM</stp>
        <stp>[1.Weekly Download.xlsm]Coded!R189C21</stp>
        <tr r="U189" s="14"/>
        <tr r="U189" s="14"/>
      </tp>
      <tp t="s">
        <v>#N/A Invalid Security</v>
        <stp/>
        <stp>##V3_BDPV12</stp>
        <stp>-- Equity</stp>
        <stp>RTG_MOODY_LONG_TERM</stp>
        <stp>[1.Weekly Download.xlsm]Coded!R186C21</stp>
        <tr r="U186" s="14"/>
        <tr r="U186" s="14"/>
      </tp>
      <tp t="s">
        <v>#N/A Invalid Security</v>
        <stp/>
        <stp>##V3_BDPV12</stp>
        <stp>-- Equity</stp>
        <stp>RTG_MOODY_LONG_TERM</stp>
        <stp>[1.Weekly Download.xlsm]Coded!R187C21</stp>
        <tr r="U187" s="14"/>
        <tr r="U187" s="14"/>
      </tp>
      <tp t="s">
        <v>#N/A Invalid Security</v>
        <stp/>
        <stp>##V3_BDPV12</stp>
        <stp>-- Equity</stp>
        <stp>RTG_MOODY_LONG_TERM</stp>
        <stp>[1.Weekly Download.xlsm]Coded!R184C21</stp>
        <tr r="U184" s="14"/>
        <tr r="U184" s="14"/>
      </tp>
      <tp t="s">
        <v>#N/A Invalid Security</v>
        <stp/>
        <stp>##V3_BDPV12</stp>
        <stp>-- Equity</stp>
        <stp>RTG_MOODY_LONG_TERM</stp>
        <stp>[1.Weekly Download.xlsm]Coded!R185C21</stp>
        <tr r="U185" s="14"/>
        <tr r="U185" s="14"/>
      </tp>
      <tp t="s">
        <v>#N/A Invalid Security</v>
        <stp/>
        <stp>##V3_BDPV12</stp>
        <stp>-- Equity</stp>
        <stp>RTG_MOODY_LONG_TERM</stp>
        <stp>[1.Weekly Download.xlsm]Coded!R178C21</stp>
        <tr r="U178" s="14"/>
        <tr r="U178" s="14"/>
      </tp>
      <tp t="s">
        <v>#N/A Invalid Security</v>
        <stp/>
        <stp>##V3_BDPV12</stp>
        <stp>-- Equity</stp>
        <stp>RTG_MOODY_LONG_TERM</stp>
        <stp>[1.Weekly Download.xlsm]Coded!R172C21</stp>
        <tr r="U172" s="14"/>
        <tr r="U172" s="14"/>
      </tp>
      <tp t="s">
        <v>#N/A Invalid Security</v>
        <stp/>
        <stp>##V3_BDPV12</stp>
        <stp>-- Equity</stp>
        <stp>RTG_MOODY_LONG_TERM</stp>
        <stp>[1.Weekly Download.xlsm]Coded!R176C21</stp>
        <tr r="U176" s="14"/>
        <tr r="U176" s="14"/>
      </tp>
      <tp t="s">
        <v>#N/A Invalid Security</v>
        <stp/>
        <stp>##V3_BDPV12</stp>
        <stp>-- Equity</stp>
        <stp>RTG_MOODY_LONG_TERM</stp>
        <stp>[1.Weekly Download.xlsm]Coded!R177C21</stp>
        <tr r="U177" s="14"/>
        <tr r="U177" s="14"/>
      </tp>
      <tp t="s">
        <v>#N/A Invalid Security</v>
        <stp/>
        <stp>##V3_BDPV12</stp>
        <stp>-- Equity</stp>
        <stp>RTG_MOODY_LONG_TERM</stp>
        <stp>[1.Weekly Download.xlsm]Coded!R175C21</stp>
        <tr r="U175" s="14"/>
        <tr r="U175" s="14"/>
      </tp>
      <tp t="s">
        <v>#N/A Invalid Security</v>
        <stp/>
        <stp>##V3_BDPV12</stp>
        <stp>-- Equity</stp>
        <stp>RTG_MOODY_LONG_TERM</stp>
        <stp>[1.Weekly Download.xlsm]Coded!R167C21</stp>
        <tr r="U167" s="14"/>
        <tr r="U167" s="14"/>
      </tp>
      <tp t="s">
        <v>#N/A Invalid Security</v>
        <stp/>
        <stp>##V3_BDPV12</stp>
        <stp>-- Equity</stp>
        <stp>RTG_MOODY_LONG_TERM</stp>
        <stp>[1.Weekly Download.xlsm]Coded!R164C21</stp>
        <tr r="U164" s="14"/>
        <tr r="U164" s="14"/>
      </tp>
      <tp t="s">
        <v>#N/A Invalid Security</v>
        <stp/>
        <stp>##V3_BDPV12</stp>
        <stp>-- Equity</stp>
        <stp>RTG_MOODY_LONG_TERM</stp>
        <stp>[1.Weekly Download.xlsm]Coded!R165C21</stp>
        <tr r="U165" s="14"/>
        <tr r="U165" s="14"/>
      </tp>
      <tp t="s">
        <v>#N/A Invalid Security</v>
        <stp/>
        <stp>##V3_BDPV12</stp>
        <stp>-- Equity</stp>
        <stp>RTG_MOODY_LONG_TERM</stp>
        <stp>[1.Weekly Download.xlsm]Coded!R153C21</stp>
        <tr r="U153" s="14"/>
        <tr r="U153" s="14"/>
      </tp>
      <tp t="s">
        <v>#N/A Invalid Security</v>
        <stp/>
        <stp>##V3_BDPV12</stp>
        <stp>-- Equity</stp>
        <stp>RTG_MOODY_LONG_TERM</stp>
        <stp>[1.Weekly Download.xlsm]Coded!R150C21</stp>
        <tr r="U150" s="14"/>
        <tr r="U150" s="14"/>
      </tp>
      <tp t="s">
        <v>#N/A Invalid Security</v>
        <stp/>
        <stp>##V3_BDPV12</stp>
        <stp>-- Equity</stp>
        <stp>RTG_MOODY_LONG_TERM</stp>
        <stp>[1.Weekly Download.xlsm]Coded!R151C21</stp>
        <tr r="U151" s="14"/>
        <tr r="U151" s="14"/>
      </tp>
      <tp t="s">
        <v>#N/A Invalid Security</v>
        <stp/>
        <stp>##V3_BDPV12</stp>
        <stp>-- Equity</stp>
        <stp>RTG_MOODY_LONG_TERM</stp>
        <stp>[1.Weekly Download.xlsm]Coded!R157C21</stp>
        <tr r="U157" s="14"/>
        <tr r="U157" s="14"/>
      </tp>
      <tp t="s">
        <v>#N/A Invalid Security</v>
        <stp/>
        <stp>##V3_BDPV12</stp>
        <stp>-- Equity</stp>
        <stp>RTG_MOODY_LONG_TERM</stp>
        <stp>[1.Weekly Download.xlsm]Coded!R154C21</stp>
        <tr r="U154" s="14"/>
        <tr r="U154" s="14"/>
      </tp>
      <tp t="s">
        <v>#N/A Invalid Security</v>
        <stp/>
        <stp>##V3_BDPV12</stp>
        <stp>-- Equity</stp>
        <stp>RTG_MOODY_LONG_TERM</stp>
        <stp>[1.Weekly Download.xlsm]Coded!R149C21</stp>
        <tr r="U149" s="14"/>
        <tr r="U149" s="14"/>
      </tp>
      <tp t="s">
        <v>#N/A Invalid Security</v>
        <stp/>
        <stp>##V3_BDPV12</stp>
        <stp>-- Equity</stp>
        <stp>RTG_MOODY_LONG_TERM</stp>
        <stp>[1.Weekly Download.xlsm]Coded!R142C21</stp>
        <tr r="U142" s="14"/>
        <tr r="U142" s="14"/>
      </tp>
      <tp t="s">
        <v>#N/A Invalid Security</v>
        <stp/>
        <stp>##V3_BDPV12</stp>
        <stp>-- Equity</stp>
        <stp>RTG_MOODY_LONG_TERM</stp>
        <stp>[1.Weekly Download.xlsm]Coded!R140C21</stp>
        <tr r="U140" s="14"/>
        <tr r="U140" s="14"/>
      </tp>
      <tp t="s">
        <v>#N/A Invalid Security</v>
        <stp/>
        <stp>##V3_BDPV12</stp>
        <stp>-- Equity</stp>
        <stp>RTG_MOODY_LONG_TERM</stp>
        <stp>[1.Weekly Download.xlsm]Coded!R141C21</stp>
        <tr r="U141" s="14"/>
        <tr r="U141" s="14"/>
      </tp>
      <tp t="s">
        <v>#N/A Invalid Security</v>
        <stp/>
        <stp>##V3_BDPV12</stp>
        <stp>-- Equity</stp>
        <stp>RTG_MOODY_LONG_TERM</stp>
        <stp>[1.Weekly Download.xlsm]Coded!R146C21</stp>
        <tr r="U146" s="14"/>
        <tr r="U146" s="14"/>
      </tp>
      <tp t="s">
        <v>#N/A Invalid Security</v>
        <stp/>
        <stp>##V3_BDPV12</stp>
        <stp>-- Equity</stp>
        <stp>RTG_MOODY_LONG_TERM</stp>
        <stp>[1.Weekly Download.xlsm]Coded!R145C21</stp>
        <tr r="U145" s="14"/>
        <tr r="U145" s="14"/>
      </tp>
      <tp t="s">
        <v>#N/A Invalid Security</v>
        <stp/>
        <stp>##V3_BDPV12</stp>
        <stp>-- Equity</stp>
        <stp>RTG_MOODY_LONG_TERM</stp>
        <stp>[1.Weekly Download.xlsm]Coded!R138C21</stp>
        <tr r="U138" s="14"/>
        <tr r="U138" s="14"/>
      </tp>
      <tp t="s">
        <v>#N/A Invalid Security</v>
        <stp/>
        <stp>##V3_BDPV12</stp>
        <stp>-- Equity</stp>
        <stp>RTG_MOODY_LONG_TERM</stp>
        <stp>[1.Weekly Download.xlsm]Coded!R139C21</stp>
        <tr r="U139" s="14"/>
        <tr r="U139" s="14"/>
      </tp>
      <tp t="s">
        <v>#N/A Invalid Security</v>
        <stp/>
        <stp>##V3_BDPV12</stp>
        <stp>-- Equity</stp>
        <stp>RTG_MOODY_LONG_TERM</stp>
        <stp>[1.Weekly Download.xlsm]Coded!R132C21</stp>
        <tr r="U132" s="14"/>
        <tr r="U132" s="14"/>
      </tp>
      <tp t="s">
        <v>#N/A Invalid Security</v>
        <stp/>
        <stp>##V3_BDPV12</stp>
        <stp>-- Equity</stp>
        <stp>RTG_MOODY_LONG_TERM</stp>
        <stp>[1.Weekly Download.xlsm]Coded!R136C21</stp>
        <tr r="U136" s="14"/>
        <tr r="U136" s="14"/>
      </tp>
      <tp t="s">
        <v>#N/A Invalid Security</v>
        <stp/>
        <stp>##V3_BDPV12</stp>
        <stp>-- Equity</stp>
        <stp>RTG_MOODY_LONG_TERM</stp>
        <stp>[1.Weekly Download.xlsm]Coded!R137C21</stp>
        <tr r="U137" s="14"/>
        <tr r="U137" s="14"/>
      </tp>
      <tp t="s">
        <v>#N/A Invalid Security</v>
        <stp/>
        <stp>##V3_BDPV12</stp>
        <stp>-- Equity</stp>
        <stp>RTG_MOODY_LONG_TERM</stp>
        <stp>[1.Weekly Download.xlsm]Coded!R134C21</stp>
        <tr r="U134" s="14"/>
        <tr r="U134" s="14"/>
      </tp>
      <tp t="s">
        <v>#N/A Invalid Security</v>
        <stp/>
        <stp>##V3_BDPV12</stp>
        <stp>-- Equity</stp>
        <stp>RTG_MOODY_LONG_TERM</stp>
        <stp>[1.Weekly Download.xlsm]Coded!R128C21</stp>
        <tr r="U128" s="14"/>
        <tr r="U128" s="14"/>
      </tp>
      <tp t="s">
        <v>#N/A Invalid Security</v>
        <stp/>
        <stp>##V3_BDPV12</stp>
        <stp>-- Equity</stp>
        <stp>RTG_MOODY_LONG_TERM</stp>
        <stp>[1.Weekly Download.xlsm]Coded!R129C21</stp>
        <tr r="U129" s="14"/>
        <tr r="U129" s="14"/>
      </tp>
      <tp t="s">
        <v>#N/A Invalid Security</v>
        <stp/>
        <stp>##V3_BDPV12</stp>
        <stp>-- Equity</stp>
        <stp>RTG_MOODY_LONG_TERM</stp>
        <stp>[1.Weekly Download.xlsm]Coded!R121C21</stp>
        <tr r="U121" s="14"/>
        <tr r="U121" s="14"/>
      </tp>
      <tp t="s">
        <v>#N/A Invalid Security</v>
        <stp/>
        <stp>##V3_BDPV12</stp>
        <stp>-- Equity</stp>
        <stp>RTG_MOODY_LONG_TERM</stp>
        <stp>[1.Weekly Download.xlsm]Coded!R124C21</stp>
        <tr r="U124" s="14"/>
        <tr r="U124" s="14"/>
      </tp>
      <tp t="s">
        <v>#N/A Invalid Security</v>
        <stp/>
        <stp>##V3_BDPV12</stp>
        <stp>-- Equity</stp>
        <stp>RTG_MOODY_LONG_TERM</stp>
        <stp>[1.Weekly Download.xlsm]Coded!R125C21</stp>
        <tr r="U125" s="14"/>
        <tr r="U125" s="14"/>
      </tp>
      <tp t="s">
        <v>#N/A Invalid Security</v>
        <stp/>
        <stp>##V3_BDPV12</stp>
        <stp>-- Equity</stp>
        <stp>RTG_MOODY_LONG_TERM</stp>
        <stp>[1.Weekly Download.xlsm]Coded!R118C21</stp>
        <tr r="U118" s="14"/>
        <tr r="U118" s="14"/>
      </tp>
      <tp t="s">
        <v>#N/A Invalid Security</v>
        <stp/>
        <stp>##V3_BDPV12</stp>
        <stp>-- Equity</stp>
        <stp>RTG_MOODY_LONG_TERM</stp>
        <stp>[1.Weekly Download.xlsm]Coded!R119C21</stp>
        <tr r="U119" s="14"/>
        <tr r="U119" s="14"/>
      </tp>
      <tp t="s">
        <v>#N/A Invalid Security</v>
        <stp/>
        <stp>##V3_BDPV12</stp>
        <stp>-- Equity</stp>
        <stp>RTG_MOODY_LONG_TERM</stp>
        <stp>[1.Weekly Download.xlsm]Coded!R112C21</stp>
        <tr r="U112" s="14"/>
        <tr r="U112" s="14"/>
      </tp>
      <tp t="s">
        <v>#N/A Invalid Security</v>
        <stp/>
        <stp>##V3_BDPV12</stp>
        <stp>-- Equity</stp>
        <stp>RTG_MOODY_LONG_TERM</stp>
        <stp>[1.Weekly Download.xlsm]Coded!R113C21</stp>
        <tr r="U113" s="14"/>
        <tr r="U113" s="14"/>
      </tp>
      <tp t="s">
        <v>#N/A Invalid Security</v>
        <stp/>
        <stp>##V3_BDPV12</stp>
        <stp>-- Equity</stp>
        <stp>RTG_MOODY_LONG_TERM</stp>
        <stp>[1.Weekly Download.xlsm]Coded!R110C21</stp>
        <tr r="U110" s="14"/>
        <tr r="U110" s="14"/>
      </tp>
      <tp t="s">
        <v>#N/A Invalid Security</v>
        <stp/>
        <stp>##V3_BDPV12</stp>
        <stp>-- Equity</stp>
        <stp>RTG_MOODY_LONG_TERM</stp>
        <stp>[1.Weekly Download.xlsm]Coded!R111C21</stp>
        <tr r="U111" s="14"/>
        <tr r="U111" s="14"/>
      </tp>
      <tp t="s">
        <v>#N/A Invalid Security</v>
        <stp/>
        <stp>##V3_BDPV12</stp>
        <stp>-- Equity</stp>
        <stp>RTG_MOODY_LONG_TERM</stp>
        <stp>[1.Weekly Download.xlsm]Coded!R116C21</stp>
        <tr r="U116" s="14"/>
        <tr r="U116" s="14"/>
      </tp>
      <tp t="s">
        <v>#N/A Invalid Security</v>
        <stp/>
        <stp>##V3_BDPV12</stp>
        <stp>-- Equity</stp>
        <stp>RTG_MOODY_LONG_TERM</stp>
        <stp>[1.Weekly Download.xlsm]Coded!R117C21</stp>
        <tr r="U117" s="14"/>
        <tr r="U117" s="14"/>
      </tp>
      <tp t="s">
        <v>#N/A Invalid Security</v>
        <stp/>
        <stp>##V3_BDPV12</stp>
        <stp>-- Equity</stp>
        <stp>RTG_MOODY_LONG_TERM</stp>
        <stp>[1.Weekly Download.xlsm]Coded!R108C21</stp>
        <tr r="U108" s="14"/>
        <tr r="U108" s="14"/>
      </tp>
      <tp t="s">
        <v>#N/A Invalid Security</v>
        <stp/>
        <stp>##V3_BDPV12</stp>
        <stp>-- Equity</stp>
        <stp>RTG_MOODY_LONG_TERM</stp>
        <stp>[1.Weekly Download.xlsm]Coded!R109C21</stp>
        <tr r="U109" s="14"/>
        <tr r="U109" s="14"/>
      </tp>
      <tp t="s">
        <v>#N/A Invalid Security</v>
        <stp/>
        <stp>##V3_BDPV12</stp>
        <stp>-- Equity</stp>
        <stp>RTG_MOODY_LONG_TERM</stp>
        <stp>[1.Weekly Download.xlsm]Coded!R102C21</stp>
        <tr r="U102" s="14"/>
        <tr r="U102" s="14"/>
      </tp>
      <tp t="s">
        <v>#N/A Invalid Security</v>
        <stp/>
        <stp>##V3_BDPV12</stp>
        <stp>-- Equity</stp>
        <stp>RTG_MOODY_LONG_TERM</stp>
        <stp>[1.Weekly Download.xlsm]Coded!R103C21</stp>
        <tr r="U103" s="14"/>
        <tr r="U103" s="14"/>
      </tp>
      <tp t="s">
        <v>#N/A Invalid Security</v>
        <stp/>
        <stp>##V3_BDPV12</stp>
        <stp>-- Equity</stp>
        <stp>RTG_MOODY_LONG_TERM</stp>
        <stp>[1.Weekly Download.xlsm]Coded!R101C21</stp>
        <tr r="U101" s="14"/>
        <tr r="U101" s="14"/>
      </tp>
      <tp t="s">
        <v>#N/A Invalid Security</v>
        <stp/>
        <stp>##V3_BDPV12</stp>
        <stp>-- Equity</stp>
        <stp>RTG_MOODY_LONG_TERM</stp>
        <stp>[1.Weekly Download.xlsm]Coded!R106C21</stp>
        <tr r="U106" s="14"/>
        <tr r="U106" s="14"/>
      </tp>
      <tp t="s">
        <v>#N/A Invalid Security</v>
        <stp/>
        <stp>##V3_BDPV12</stp>
        <stp>-- Equity</stp>
        <stp>RTG_MOODY_LONG_TERM</stp>
        <stp>[1.Weekly Download.xlsm]Coded!R105C21</stp>
        <tr r="U105" s="14"/>
        <tr r="U105" s="14"/>
      </tp>
      <tp t="s">
        <v>N</v>
        <stp/>
        <stp>##V3_BDPV12</stp>
        <stp>G2380152 Corp</stp>
        <stp>SOCIAL_BOND_IND</stp>
        <stp>[1.Weekly Download.xlsm]Coded!R34C57</stp>
        <tr r="BE34" s="14"/>
        <tr r="BE34" s="14"/>
      </tp>
      <tp t="s">
        <v>A-</v>
        <stp/>
        <stp>##V3_BDPV12</stp>
        <stp>3877 HK Equity</stp>
        <stp>RTG_SP_LT_FC_ISSUER_CREDIT</stp>
        <stp>[1.Weekly Download.xlsm]Coded!R317C23</stp>
        <tr r="W317" s="14"/>
        <tr r="W317" s="14"/>
        <tr r="W317" s="14"/>
      </tp>
      <tp t="s">
        <v>A-</v>
        <stp/>
        <stp>##V3_BDPV12</stp>
        <stp>3877 HK Equity</stp>
        <stp>RTG_SP_LT_FC_ISSUER_CREDIT</stp>
        <stp>[1.Weekly Download.xlsm]Coded!R318C23</stp>
        <tr r="W318" s="14"/>
        <tr r="W318" s="14"/>
        <tr r="W318" s="14"/>
      </tp>
      <tp t="s">
        <v>A-</v>
        <stp/>
        <stp>##V3_BDPV12</stp>
        <stp>3328 HK Equity</stp>
        <stp>RTG_SP_LT_LC_ISSUER_CREDIT</stp>
        <stp>[1.Weekly Download.xlsm]Coded!R310C61</stp>
        <tr r="BI310" s="14"/>
        <tr r="BI310" s="14"/>
      </tp>
      <tp t="s">
        <v>A-</v>
        <stp/>
        <stp>##V3_BDPV12</stp>
        <stp>3328 HK Equity</stp>
        <stp>RTG_SP_LT_LC_ISSUER_CREDIT</stp>
        <stp>[1.Weekly Download.xlsm]Coded!R309C61</stp>
        <tr r="BI309" s="14"/>
        <tr r="BI309" s="14"/>
      </tp>
      <tp t="s">
        <v>A-</v>
        <stp/>
        <stp>##V3_BDPV12</stp>
        <stp>3328 HK Equity</stp>
        <stp>RTG_SP_LT_LC_ISSUER_CREDIT</stp>
        <stp>[1.Weekly Download.xlsm]Coded!R308C61</stp>
        <tr r="BI308" s="14"/>
        <tr r="BI308" s="14"/>
      </tp>
      <tp t="s">
        <v>A-</v>
        <stp/>
        <stp>##V3_BDPV12</stp>
        <stp>3328 HK Equity</stp>
        <stp>RTG_SP_LT_LC_ISSUER_CREDIT</stp>
        <stp>[1.Weekly Download.xlsm]Coded!R279C61</stp>
        <tr r="BI279" s="14"/>
        <tr r="BI279" s="14"/>
      </tp>
      <tp t="s">
        <v>A-</v>
        <stp/>
        <stp>##V3_BDPV12</stp>
        <stp>3328 HK Equity</stp>
        <stp>RTG_SP_LT_LC_ISSUER_CREDIT</stp>
        <stp>[1.Weekly Download.xlsm]Coded!R269C61</stp>
        <tr r="BI269" s="14"/>
        <tr r="BI269" s="14"/>
      </tp>
      <tp t="s">
        <v>A-</v>
        <stp/>
        <stp>##V3_BDPV12</stp>
        <stp>3328 HK Equity</stp>
        <stp>RTG_SP_LT_LC_ISSUER_CREDIT</stp>
        <stp>[1.Weekly Download.xlsm]Coded!R299C61</stp>
        <tr r="BI299" s="14"/>
        <tr r="BI299" s="14"/>
      </tp>
      <tp t="s">
        <v>A-</v>
        <stp/>
        <stp>##V3_BDPV12</stp>
        <stp>3328 HK Equity</stp>
        <stp>RTG_SP_LT_LC_ISSUER_CREDIT</stp>
        <stp>[1.Weekly Download.xlsm]Coded!R298C61</stp>
        <tr r="BI298" s="14"/>
        <tr r="BI298" s="14"/>
      </tp>
      <tp t="s">
        <v>A-</v>
        <stp/>
        <stp>##V3_BDPV12</stp>
        <stp>3328 HK Equity</stp>
        <stp>RTG_SP_LT_LC_ISSUER_CREDIT</stp>
        <stp>[1.Weekly Download.xlsm]Coded!R295C61</stp>
        <tr r="BI295" s="14"/>
        <tr r="BI295" s="14"/>
      </tp>
      <tp t="s">
        <v>A-</v>
        <stp/>
        <stp>##V3_BDPV12</stp>
        <stp>3328 HK Equity</stp>
        <stp>RTG_SP_LT_LC_ISSUER_CREDIT</stp>
        <stp>[1.Weekly Download.xlsm]Coded!R294C61</stp>
        <tr r="BI294" s="14"/>
        <tr r="BI294" s="14"/>
      </tp>
      <tp t="s">
        <v>A-</v>
        <stp/>
        <stp>##V3_BDPV12</stp>
        <stp>3328 HK Equity</stp>
        <stp>RTG_SP_LT_LC_ISSUER_CREDIT</stp>
        <stp>[1.Weekly Download.xlsm]Coded!R280C61</stp>
        <tr r="BI280" s="14"/>
        <tr r="BI280" s="14"/>
      </tp>
      <tp t="s">
        <v>NR</v>
        <stp/>
        <stp>##V3_BDPV12</stp>
        <stp>3383 HK Equity</stp>
        <stp>RTG_SP_LT_LC_ISSUER_CREDIT</stp>
        <stp>[1.Weekly Download.xlsm]Coded!R218C61</stp>
        <tr r="BI218" s="14"/>
        <tr r="BI218" s="14"/>
      </tp>
      <tp t="s">
        <v>NR</v>
        <stp/>
        <stp>##V3_BDPV12</stp>
        <stp>3383 HK Equity</stp>
        <stp>RTG_SP_LT_LC_ISSUER_CREDIT</stp>
        <stp>[1.Weekly Download.xlsm]Coded!R203C61</stp>
        <tr r="BI203" s="14"/>
        <tr r="BI203" s="14"/>
      </tp>
      <tp t="s">
        <v>NR</v>
        <stp/>
        <stp>##V3_BDPV12</stp>
        <stp>3377 HK Equity</stp>
        <stp>RTG_SP_LT_LC_ISSUER_CREDIT</stp>
        <stp>[1.Weekly Download.xlsm]Coded!R140C61</stp>
        <tr r="BI140" s="14"/>
        <tr r="BI140" s="14"/>
      </tp>
      <tp t="s">
        <v>A-</v>
        <stp/>
        <stp>##V3_BDPV12</stp>
        <stp>3328 HK Equity</stp>
        <stp>RTG_SP_LT_LC_ISSUER_CREDIT</stp>
        <stp>[1.Weekly Download.xlsm]Coded!R111C61</stp>
        <tr r="BI111" s="14"/>
        <tr r="BI111" s="14"/>
      </tp>
      <tp t="s">
        <v>NR</v>
        <stp/>
        <stp>##V3_BDPV12</stp>
        <stp>3383 HK Equity</stp>
        <stp>RTG_SP_LT_LC_ISSUER_CREDIT</stp>
        <stp>[1.Weekly Download.xlsm]Coded!R178C61</stp>
        <tr r="BI178" s="14"/>
        <tr r="BI178" s="14"/>
      </tp>
      <tp t="s">
        <v>NR</v>
        <stp/>
        <stp>##V3_BDPV12</stp>
        <stp>3383 HK Equity</stp>
        <stp>RTG_SP_LT_LC_ISSUER_CREDIT</stp>
        <stp>[1.Weekly Download.xlsm]Coded!R157C61</stp>
        <tr r="BI157" s="14"/>
        <tr r="BI157" s="14"/>
      </tp>
      <tp t="s">
        <v>#N/A N/A</v>
        <stp/>
        <stp>##V3_BDPV12</stp>
        <stp>3329 HK Equity</stp>
        <stp>RTG_SP_LT_LC_ISSUER_CREDIT</stp>
        <stp>[1.Weekly Download.xlsm]Coded!R192C61</stp>
        <tr r="BI192" s="14"/>
      </tp>
      <tp t="s">
        <v>A-</v>
        <stp/>
        <stp>##V3_BDPV12</stp>
        <stp>3328 HK Equity</stp>
        <stp>RTG_SP_LT_LC_ISSUER_CREDIT</stp>
        <stp>[1.Weekly Download.xlsm]Coded!R194C61</stp>
        <tr r="BI194" s="14"/>
        <tr r="BI194" s="14"/>
      </tp>
      <tp t="s">
        <v>A-</v>
        <stp/>
        <stp>##V3_BDPV12</stp>
        <stp>3328 HK Equity</stp>
        <stp>RTG_SP_LT_LC_ISSUER_CREDIT</stp>
        <stp>[1.Weekly Download.xlsm]Coded!R189C61</stp>
        <tr r="BI189" s="14"/>
        <tr r="BI189" s="14"/>
      </tp>
      <tp t="s">
        <v>#N/A N/A</v>
        <stp/>
        <stp>##V3_BDPV12</stp>
        <stp>3329 HK Equity</stp>
        <stp>RTG_SP_LT_FC_ISSUER_CREDIT</stp>
        <stp>[1.Weekly Download.xlsm]Coded!R192C23</stp>
        <tr r="W192" s="14"/>
        <tr r="W192" s="14"/>
      </tp>
      <tp t="s">
        <v>#N/A N/A</v>
        <stp/>
        <stp>##V3_BDPV12</stp>
        <stp>G238039 Corp</stp>
        <stp>RTG_MDY_FOREIGN_LT_BANK_DEPOSITS</stp>
        <stp>[1.Weekly Download.xlsm]Coded!R58C12</stp>
        <tr r="L58" s="14"/>
      </tp>
      <tp t="s">
        <v>#N/A N/A</v>
        <stp/>
        <stp>##V3_BDPV12</stp>
        <stp>G238024 Corp</stp>
        <stp>RTG_MDY_FOREIGN_LT_BANK_DEPOSITS</stp>
        <stp>[1.Weekly Download.xlsm]Coded!R59C12</stp>
        <tr r="L59" s="14"/>
      </tp>
      <tp t="s">
        <v>#N/A N/A</v>
        <stp/>
        <stp>##V3_BDPV12</stp>
        <stp>G238025 Corp</stp>
        <stp>RTG_MDY_FOREIGN_LT_BANK_DEPOSITS</stp>
        <stp>[1.Weekly Download.xlsm]Coded!R66C12</stp>
        <tr r="L66" s="14"/>
      </tp>
      <tp t="s">
        <v>#N/A N/A</v>
        <stp/>
        <stp>##V3_BDPV12</stp>
        <stp>G238027 Corp</stp>
        <stp>RTG_MDY_FOREIGN_LT_BANK_DEPOSITS</stp>
        <stp>[1.Weekly Download.xlsm]Coded!R68C12</stp>
        <tr r="L68" s="14"/>
      </tp>
      <tp t="s">
        <v>#N/A N/A</v>
        <stp/>
        <stp>##V3_BDPV12</stp>
        <stp>G238032 Corp</stp>
        <stp>RTG_MDY_FOREIGN_LT_BANK_DEPOSITS</stp>
        <stp>[1.Weekly Download.xlsm]Coded!R67C12</stp>
        <tr r="L67" s="14"/>
      </tp>
      <tp t="s">
        <v>#N/A N/A</v>
        <stp/>
        <stp>##V3_BDPV12</stp>
        <stp>G238030 Corp</stp>
        <stp>RTG_MDY_FOREIGN_LT_BANK_DEPOSITS</stp>
        <stp>[1.Weekly Download.xlsm]Coded!R64C12</stp>
        <tr r="L64" s="14"/>
      </tp>
      <tp t="s">
        <v>#N/A N/A</v>
        <stp/>
        <stp>##V3_BDPV12</stp>
        <stp>G238008 Corp</stp>
        <stp>RTG_MDY_FOREIGN_LT_BANK_DEPOSITS</stp>
        <stp>[1.Weekly Download.xlsm]Coded!R53C12</stp>
        <tr r="L53" s="14"/>
      </tp>
      <tp t="s">
        <v>#N/A N/A</v>
        <stp/>
        <stp>##V3_BDPV12</stp>
        <stp>G238070 Corp</stp>
        <stp>RTG_MDY_FOREIGN_LT_BANK_DEPOSITS</stp>
        <stp>[1.Weekly Download.xlsm]Coded!R54C12</stp>
        <tr r="L54" s="14"/>
      </tp>
      <tp t="s">
        <v>#N/A N/A</v>
        <stp/>
        <stp>##V3_BDPV12</stp>
        <stp>G238077 Corp</stp>
        <stp>RTG_MDY_FOREIGN_LT_BANK_DEPOSITS</stp>
        <stp>[1.Weekly Download.xlsm]Coded!R47C12</stp>
        <tr r="L47" s="14"/>
      </tp>
      <tp t="s">
        <v>#N/A N/A</v>
        <stp/>
        <stp>##V3_BDPV12</stp>
        <stp>G228048 Corp</stp>
        <stp>RTG_MDY_FOREIGN_LT_BANK_DEPOSITS</stp>
        <stp>[1.Weekly Download.xlsm]Coded!R77C12</stp>
        <tr r="L77" s="14"/>
      </tp>
      <tp t="s">
        <v>#N/A N/A</v>
        <stp/>
        <stp>##V3_BDPV12</stp>
        <stp>G238052 Corp</stp>
        <stp>RTG_MDY_FOREIGN_LT_BANK_DEPOSITS</stp>
        <stp>[1.Weekly Download.xlsm]Coded!R52C12</stp>
        <tr r="L52" s="14"/>
      </tp>
      <tp t="s">
        <v>#N/A N/A</v>
        <stp/>
        <stp>##V3_BDPV12</stp>
        <stp>G228079 Corp</stp>
        <stp>RTG_MDY_FOREIGN_LT_BANK_DEPOSITS</stp>
        <stp>[1.Weekly Download.xlsm]Coded!R71C12</stp>
        <tr r="L71" s="14"/>
      </tp>
      <tp t="s">
        <v>#N/A N/A</v>
        <stp/>
        <stp>##V3_BDPV12</stp>
        <stp>G238046 Corp</stp>
        <stp>RTG_MDY_FOREIGN_LT_BANK_DEPOSITS</stp>
        <stp>[1.Weekly Download.xlsm]Coded!R56C12</stp>
        <tr r="L56" s="14"/>
      </tp>
      <tp t="s">
        <v>#N/A N/A</v>
        <stp/>
        <stp>##V3_BDPV12</stp>
        <stp>G238047 Corp</stp>
        <stp>RTG_MDY_FOREIGN_LT_BANK_DEPOSITS</stp>
        <stp>[1.Weekly Download.xlsm]Coded!R55C12</stp>
        <tr r="L55" s="14"/>
      </tp>
      <tp t="s">
        <v>#N/A N/A</v>
        <stp/>
        <stp>##V3_BDPV12</stp>
        <stp>G228068 Corp</stp>
        <stp>RTG_MDY_FOREIGN_LT_BANK_DEPOSITS</stp>
        <stp>[1.Weekly Download.xlsm]Coded!R75C12</stp>
        <tr r="L75" s="14"/>
      </tp>
      <tp t="s">
        <v>#N/A N/A</v>
        <stp/>
        <stp>##V3_BDPV12</stp>
        <stp>G228069 Corp</stp>
        <stp>RTG_MDY_FOREIGN_LT_BANK_DEPOSITS</stp>
        <stp>[1.Weekly Download.xlsm]Coded!R76C12</stp>
        <tr r="L76" s="14"/>
      </tp>
      <tp t="s">
        <v>#N/A N/A</v>
        <stp/>
        <stp>##V3_BDPV12</stp>
        <stp>G228086 Corp</stp>
        <stp>RTG_MDY_FOREIGN_LT_BANK_DEPOSITS</stp>
        <stp>[1.Weekly Download.xlsm]Coded!R72C12</stp>
        <tr r="L72" s="14"/>
      </tp>
      <tp t="s">
        <v>#N/A N/A</v>
        <stp/>
        <stp>##V3_BDPV12</stp>
        <stp>G228085 Corp</stp>
        <stp>RTG_MDY_FOREIGN_LT_BANK_DEPOSITS</stp>
        <stp>[1.Weekly Download.xlsm]Coded!R73C12</stp>
        <tr r="L73" s="14"/>
      </tp>
      <tp t="s">
        <v>#N/A N/A</v>
        <stp/>
        <stp>##V3_BDPV12</stp>
        <stp>G228084 Corp</stp>
        <stp>RTG_MDY_FOREIGN_LT_BANK_DEPOSITS</stp>
        <stp>[1.Weekly Download.xlsm]Coded!R74C12</stp>
        <tr r="L74" s="14"/>
      </tp>
      <tp t="s">
        <v>#N/A N/A</v>
        <stp/>
        <stp>##V3_BDPV12</stp>
        <stp>G238096 Corp</stp>
        <stp>RTG_MDY_FOREIGN_LT_BANK_DEPOSITS</stp>
        <stp>[1.Weekly Download.xlsm]Coded!R50C12</stp>
        <tr r="L50" s="14"/>
      </tp>
      <tp t="s">
        <v>#N/A N/A</v>
        <stp/>
        <stp>##V3_BDPV12</stp>
        <stp>G238084 Corp</stp>
        <stp>RTG_MDY_FOREIGN_LT_BANK_DEPOSITS</stp>
        <stp>[1.Weekly Download.xlsm]Coded!R45C12</stp>
        <tr r="L45" s="14"/>
      </tp>
      <tp t="s">
        <v>#N/A N/A</v>
        <stp/>
        <stp>##V3_BDPV12</stp>
        <stp>G238098 Corp</stp>
        <stp>RTG_MDY_FOREIGN_LT_BANK_DEPOSITS</stp>
        <stp>[1.Weekly Download.xlsm]Coded!R46C12</stp>
        <tr r="L46" s="14"/>
      </tp>
      <tp t="s">
        <v>#N/A N/A</v>
        <stp/>
        <stp>##V3_BDPV12</stp>
        <stp>G228021 Corp</stp>
        <stp>RTG_MDY_FOREIGN_LT_BANK_DEPOSITS</stp>
        <stp>[1.Weekly Download.xlsm]Coded!R83C12</stp>
        <tr r="L83" s="14"/>
      </tp>
      <tp t="s">
        <v>#N/A N/A</v>
        <stp/>
        <stp>##V3_BDPV12</stp>
        <stp>G228032 Corp</stp>
        <stp>RTG_MDY_FOREIGN_LT_BANK_DEPOSITS</stp>
        <stp>[1.Weekly Download.xlsm]Coded!R81C12</stp>
        <tr r="L81" s="14"/>
      </tp>
      <tp t="s">
        <v>#N/A N/A</v>
        <stp/>
        <stp>##V3_BDPV12</stp>
        <stp>G228014 Corp</stp>
        <stp>RTG_MDY_FOREIGN_LT_BANK_DEPOSITS</stp>
        <stp>[1.Weekly Download.xlsm]Coded!R90C12</stp>
        <tr r="L90" s="14"/>
      </tp>
      <tp t="s">
        <v>#N/A N/A</v>
        <stp/>
        <stp>##V3_BDPV12</stp>
        <stp>G228012 Corp</stp>
        <stp>RTG_MDY_FOREIGN_LT_BANK_DEPOSITS</stp>
        <stp>[1.Weekly Download.xlsm]Coded!R91C12</stp>
        <tr r="L91" s="14"/>
      </tp>
      <tp t="s">
        <v>#N/A N/A</v>
        <stp/>
        <stp>##V3_BDPV12</stp>
        <stp>G228007 Corp</stp>
        <stp>RTG_MDY_FOREIGN_LT_BANK_DEPOSITS</stp>
        <stp>[1.Weekly Download.xlsm]Coded!R97C12</stp>
        <tr r="L97" s="14"/>
      </tp>
      <tp t="s">
        <v>#N/A N/A</v>
        <stp/>
        <stp>##V3_BDPV12</stp>
        <stp>G228006 Corp</stp>
        <stp>RTG_MDY_FOREIGN_LT_BANK_DEPOSITS</stp>
        <stp>[1.Weekly Download.xlsm]Coded!R94C12</stp>
        <tr r="L94" s="14"/>
      </tp>
      <tp t="s">
        <v>A-</v>
        <stp/>
        <stp>##V3_BDPV12</stp>
        <stp>3877 HK Equity</stp>
        <stp>RTG_SP_LT_LC_ISSUER_CREDIT</stp>
        <stp>[1.Weekly Download.xlsm]Coded!R317C61</stp>
        <tr r="BI317" s="14"/>
        <tr r="BI317" s="14"/>
      </tp>
      <tp t="s">
        <v>A-</v>
        <stp/>
        <stp>##V3_BDPV12</stp>
        <stp>3877 HK Equity</stp>
        <stp>RTG_SP_LT_LC_ISSUER_CREDIT</stp>
        <stp>[1.Weekly Download.xlsm]Coded!R318C61</stp>
        <tr r="BI318" s="14"/>
        <tr r="BI318" s="14"/>
      </tp>
      <tp t="s">
        <v>14/7/2031</v>
        <stp/>
        <stp>##V3_BDPV12</stp>
        <stp>USY77108AD33 Corp</stp>
        <stp>MATURITY</stp>
        <stp>[1.Weekly Download.xlsm]Coded!R183C48</stp>
        <tr r="AV183" s="14"/>
        <tr r="AV183" s="14"/>
        <tr r="AV183" s="14"/>
      </tp>
      <tp>
        <v>99.658000000000001</v>
        <stp/>
        <stp>##V3_BDPV12</stp>
        <stp>USG3065HAB71 Corp</stp>
        <stp>ISSUE_PX</stp>
        <stp>[1.Weekly Download.xlsm]Coded!R222C54</stp>
        <tr r="BB222" s="14"/>
        <tr r="BB222" s="14"/>
      </tp>
      <tp t="s">
        <v>#N/A N/A</v>
        <stp/>
        <stp>##V3_BDPV12</stp>
        <stp>G238039 Corp</stp>
        <stp>RTG_SP_LT_FC_ISSUER_CREDIT</stp>
        <stp>[1.Weekly Download.xlsm]Coded!R58C15</stp>
        <tr r="O58" s="14"/>
      </tp>
      <tp t="s">
        <v>A3</v>
        <stp/>
        <stp>##V3_BDPV12</stp>
        <stp>1054Z HK Equity</stp>
        <stp>RTG_MDY_FOREIGN_LT_BANK_DEPOSITS</stp>
        <stp>[1.Weekly Download.xlsm]Coded!R60C60</stp>
        <tr r="BH60" s="14"/>
        <tr r="BH60" s="14"/>
      </tp>
      <tp t="s">
        <v>#N/A Field Not Applicable</v>
        <stp/>
        <stp>##V3_BDPV12</stp>
        <stp>G228021 Corp</stp>
        <stp>FLT_SPREAD</stp>
        <stp>[1.Weekly Download.xlsm]Coded!R83C28</stp>
        <tr r="AB83" s="14"/>
      </tp>
      <tp t="s">
        <v>#N/A Field Not Applicable</v>
        <stp/>
        <stp>##V3_BDPV12</stp>
        <stp>G238027 Corp</stp>
        <stp>FLT_SPREAD</stp>
        <stp>[1.Weekly Download.xlsm]Coded!R68C28</stp>
        <tr r="AB68" s="14"/>
      </tp>
      <tp t="s">
        <v>#N/A Field Not Applicable</v>
        <stp/>
        <stp>##V3_BDPV12</stp>
        <stp>G238025 Corp</stp>
        <stp>FLT_SPREAD</stp>
        <stp>[1.Weekly Download.xlsm]Coded!R66C28</stp>
        <tr r="AB66" s="14"/>
      </tp>
      <tp t="s">
        <v>#N/A Field Not Applicable</v>
        <stp/>
        <stp>##V3_BDPV12</stp>
        <stp>G238024 Corp</stp>
        <stp>FLT_SPREAD</stp>
        <stp>[1.Weekly Download.xlsm]Coded!R59C28</stp>
        <tr r="AB59" s="14"/>
      </tp>
      <tp t="s">
        <v>#N/A N/A</v>
        <stp/>
        <stp>##V3_BDPV12</stp>
        <stp>G238030 Corp</stp>
        <stp>RTG_SP_LT_FC_ISSUER_CREDIT</stp>
        <stp>[1.Weekly Download.xlsm]Coded!R64C15</stp>
        <tr r="O64" s="14"/>
      </tp>
      <tp t="s">
        <v>NR</v>
        <stp/>
        <stp>##V3_BDPV12</stp>
        <stp>G228032 Corp</stp>
        <stp>RTG_SP_LT_FC_ISSUER_CREDIT</stp>
        <stp>[1.Weekly Download.xlsm]Coded!R81C15</stp>
        <tr r="O81" s="14"/>
        <tr r="O81" s="14"/>
      </tp>
      <tp t="s">
        <v>#N/A N/A</v>
        <stp/>
        <stp>##V3_BDPV12</stp>
        <stp>G238032 Corp</stp>
        <stp>RTG_SP_LT_FC_ISSUER_CREDIT</stp>
        <stp>[1.Weekly Download.xlsm]Coded!R67C15</stp>
        <tr r="O67" s="14"/>
      </tp>
      <tp t="s">
        <v>BBB+</v>
        <stp/>
        <stp>##V3_BDPV12</stp>
        <stp>601818 CH Equity</stp>
        <stp>RTG_FITCH_LT_ISSUER_DEFAULT</stp>
        <stp>[1.Weekly Download.xlsm]Coded!R61C62</stp>
        <tr r="BJ61" s="14"/>
        <tr r="BJ61" s="14"/>
      </tp>
      <tp t="s">
        <v>#N/A N/A</v>
        <stp/>
        <stp>##V3_BDPV12</stp>
        <stp>601688 CH Equity</stp>
        <stp>RTG_FITCH_LT_ISSUER_DEFAULT</stp>
        <stp>[1.Weekly Download.xlsm]Coded!R20C24</stp>
        <tr r="X20" s="14"/>
        <tr r="X20" s="14"/>
      </tp>
      <tp t="s">
        <v>#N/A N/A</v>
        <stp/>
        <stp>##V3_BDPV12</stp>
        <stp>601688 CH Equity</stp>
        <stp>RTG_FITCH_LT_ISSUER_DEFAULT</stp>
        <stp>[1.Weekly Download.xlsm]Coded!R20C62</stp>
        <tr r="BJ20" s="14"/>
      </tp>
      <tp t="s">
        <v>#N/A N/A</v>
        <stp/>
        <stp>##V3_BDPV12</stp>
        <stp>CQRUCZ CH Equity</stp>
        <stp>RTG_SP_LT_LC_ISSUER_CREDIT</stp>
        <stp>[1.Weekly Download.xlsm]SBLC Bank!R13C7</stp>
        <tr r="G13" s="32"/>
      </tp>
      <tp t="s">
        <v>N</v>
        <stp/>
        <stp>##V3_BDPV12</stp>
        <stp>USG8850LAF79 Corp</stp>
        <stp>SUSTAINABILITY_BOND_IND</stp>
        <stp>[1.Weekly Download.xlsm]Coded!R275C56</stp>
        <tr r="BD275" s="14"/>
        <tr r="BD275" s="14"/>
      </tp>
      <tp t="s">
        <v>N</v>
        <stp/>
        <stp>##V3_BDPV12</stp>
        <stp>USG8850LAG52 Corp</stp>
        <stp>SUSTAINABILITY_BOND_IND</stp>
        <stp>[1.Weekly Download.xlsm]Coded!R276C56</stp>
        <tr r="BD276" s="14"/>
        <tr r="BD276" s="14"/>
      </tp>
      <tp t="s">
        <v>China International Capital Co</v>
        <stp/>
        <stp>##V3_BDPV12</stp>
        <stp>7028526 CompanyID</stp>
        <stp>NAME</stp>
        <stp>[1.Weekly Download.xlsm]Coded!R25C39</stp>
        <tr r="AM25" s="14"/>
        <tr r="AM25" s="14"/>
      </tp>
      <tp t="s">
        <v>#N/A N/A</v>
        <stp/>
        <stp>##V3_BDPV12</stp>
        <stp>9993 HK Equity</stp>
        <stp>RTG_MDY_FOREIGN_LT_BANK_DEPOSITS</stp>
        <stp>[1.Weekly Download.xlsm]Coded!R149C60</stp>
        <tr r="BH149" s="14"/>
      </tp>
      <tp t="s">
        <v>#N/A N/A</v>
        <stp/>
        <stp>##V3_BDPV12</stp>
        <stp>USG8850LAF79 Corp</stp>
        <stp>FLOATER_FORMULA</stp>
        <stp>[1.Weekly Download.xlsm]Coded!R275C30</stp>
        <tr r="AD275" s="14"/>
      </tp>
      <tp t="s">
        <v>#N/A N/A</v>
        <stp/>
        <stp>##V3_BDPV12</stp>
        <stp>USG8850LAG52 Corp</stp>
        <stp>FLOATER_FORMULA</stp>
        <stp>[1.Weekly Download.xlsm]Coded!R276C30</stp>
        <tr r="AD276" s="14"/>
      </tp>
      <tp t="s">
        <v>#N/A N/A</v>
        <stp/>
        <stp>##V3_BDPV12</stp>
        <stp>2599 HK Equity</stp>
        <stp>RTG_MDY_FOREIGN_LT_BANK_DEPOSITS</stp>
        <stp>[1.Weekly Download.xlsm]Coded!R196C60</stp>
        <tr r="BH196" s="14"/>
      </tp>
      <tp t="s">
        <v>#N/A N/A</v>
        <stp/>
        <stp>##V3_BDPV12</stp>
        <stp>6099 HK Equity</stp>
        <stp>RTG_MDY_FOREIGN_LT_BANK_DEPOSITS</stp>
        <stp>[1.Weekly Download.xlsm]Coded!R152C60</stp>
        <tr r="BH152" s="14"/>
      </tp>
      <tp t="s">
        <v>#N/A N/A</v>
        <stp/>
        <stp>##V3_BDPV12</stp>
        <stp>2799 HK Equity</stp>
        <stp>RTG_MDY_FOREIGN_LT_BANK_DEPOSITS</stp>
        <stp>[1.Weekly Download.xlsm]Coded!R291C60</stp>
        <tr r="BH291" s="14"/>
      </tp>
    </main>
    <main first="bofaddin.rtdserver">
      <tp t="s">
        <v>#N/A N/A</v>
        <stp/>
        <stp>BDS|480550836155038194</stp>
        <tr r="AL293" s="14"/>
        <tr r="F293" s="14"/>
      </tp>
      <tp t="s">
        <v>#N/A N/A</v>
        <stp/>
        <stp>BDH|315253237874933730</stp>
        <tr r="G11" s="24"/>
        <tr r="G11" s="24"/>
      </tp>
      <tp t="s">
        <v>#N/A N/A</v>
        <stp/>
        <stp>BDS|527138827075760427</stp>
        <tr r="AL134" s="14"/>
        <tr r="F134" s="14"/>
      </tp>
      <tp t="s">
        <v>#N/A N/A</v>
        <stp/>
        <stp>BDH|368816639250802953</stp>
        <tr r="F10" s="24"/>
        <tr r="F10" s="24"/>
      </tp>
    </main>
    <main first="bloomberg.rtd">
      <tp t="s">
        <v>BBB+</v>
        <stp/>
        <stp>##V3_BDPV12</stp>
        <stp>7028526 CompanyID</stp>
        <stp>RTG_FITCH_LT_ISSUER_DEFAULT</stp>
        <stp>[1.Weekly Download.xlsm]Coded!R25C42</stp>
        <tr r="AP25" s="14"/>
        <tr r="AP25" s="14"/>
        <tr r="AP25" s="14"/>
      </tp>
      <tp t="s">
        <v>#N/A N/A</v>
        <stp/>
        <stp>##V3_BDPV12</stp>
        <stp>XS2502241412 Corp</stp>
        <stp>RTG_MOODY</stp>
        <stp>[1.Weekly Download.xlsm]Coded!R92C8</stp>
        <tr r="H92" s="14"/>
      </tp>
      <tp t="s">
        <v>A2</v>
        <stp/>
        <stp>##V3_BDPV12</stp>
        <stp>XS2584378025 Corp</stp>
        <stp>RTG_MOODY</stp>
        <stp>[1.Weekly Download.xlsm]Coded!R63C8</stp>
        <tr r="H63" s="14"/>
        <tr r="H63" s="14"/>
      </tp>
      <tp t="s">
        <v>#N/A N/A</v>
        <stp/>
        <stp>##V3_BDPV12</stp>
        <stp>XS2487328499 Corp</stp>
        <stp>RTG_MOODY</stp>
        <stp>[1.Weekly Download.xlsm]Coded!R93C8</stp>
        <tr r="H93" s="14"/>
      </tp>
      <tp t="s">
        <v>NR</v>
        <stp/>
        <stp>##V3_BDPV12</stp>
        <stp>2599 HK Equity</stp>
        <stp>RTG_SP_LT_LC_ISSUER_CREDIT</stp>
        <stp>[1.Weekly Download.xlsm]Coded!R196C61</stp>
        <tr r="BI196" s="14"/>
        <tr r="BI196" s="14"/>
      </tp>
      <tp t="s">
        <v>NR</v>
        <stp/>
        <stp>##V3_BDPV12</stp>
        <stp>2768 HK Equity</stp>
        <stp>RTG_SP_LT_LC_ISSUER_CREDIT</stp>
        <stp>[1.Weekly Download.xlsm]Coded!R216C61</stp>
        <tr r="BI216" s="14"/>
        <tr r="BI216" s="14"/>
      </tp>
      <tp t="s">
        <v>NR</v>
        <stp/>
        <stp>##V3_BDPV12</stp>
        <stp>2772 HK Equity</stp>
        <stp>RTG_SP_LT_LC_ISSUER_CREDIT</stp>
        <stp>[1.Weekly Download.xlsm]Coded!R221C61</stp>
        <tr r="BI221" s="14"/>
        <tr r="BI221" s="14"/>
      </tp>
      <tp t="s">
        <v>NR</v>
        <stp/>
        <stp>##V3_BDPV12</stp>
        <stp>2768 HK Equity</stp>
        <stp>RTG_SP_LT_LC_ISSUER_CREDIT</stp>
        <stp>[1.Weekly Download.xlsm]Coded!R256C61</stp>
        <tr r="BI256" s="14"/>
        <tr r="BI256" s="14"/>
      </tp>
      <tp t="s">
        <v>NR</v>
        <stp/>
        <stp>##V3_BDPV12</stp>
        <stp>2772 HK Equity</stp>
        <stp>RTG_SP_LT_LC_ISSUER_CREDIT</stp>
        <stp>[1.Weekly Download.xlsm]Coded!R254C61</stp>
        <tr r="BI254" s="14"/>
        <tr r="BI254" s="14"/>
      </tp>
      <tp t="s">
        <v>NR</v>
        <stp/>
        <stp>##V3_BDPV12</stp>
        <stp>2772 HK Equity</stp>
        <stp>RTG_SP_LT_LC_ISSUER_CREDIT</stp>
        <stp>[1.Weekly Download.xlsm]Coded!R271C61</stp>
        <tr r="BI271" s="14"/>
        <tr r="BI271" s="14"/>
      </tp>
      <tp t="s">
        <v>BBB-</v>
        <stp/>
        <stp>##V3_BDPV12</stp>
        <stp>2799 HK Equity</stp>
        <stp>RTG_SP_LT_LC_ISSUER_CREDIT</stp>
        <stp>[1.Weekly Download.xlsm]Coded!R291C61</stp>
        <tr r="BI291" s="14"/>
        <tr r="BI291" s="14"/>
      </tp>
      <tp t="s">
        <v>NR</v>
        <stp/>
        <stp>##V3_BDPV12</stp>
        <stp>2883 HK Equity</stp>
        <stp>RTG_SP_LT_FC_ISSUER_CREDIT</stp>
        <stp>[1.Weekly Download.xlsm]Coded!R302C23</stp>
        <tr r="W302" s="14"/>
        <tr r="W302" s="14"/>
        <tr r="W302" s="14"/>
      </tp>
      <tp t="s">
        <v>NR</v>
        <stp/>
        <stp>##V3_BDPV12</stp>
        <stp>2883 HK Equity</stp>
        <stp>RTG_SP_LT_FC_ISSUER_CREDIT</stp>
        <stp>[1.Weekly Download.xlsm]Coded!R301C23</stp>
        <tr r="W301" s="14"/>
        <tr r="W301" s="14"/>
        <tr r="W301" s="14"/>
      </tp>
      <tp t="s">
        <v>NR</v>
        <stp/>
        <stp>##V3_BDPV12</stp>
        <stp>2768 HK Equity</stp>
        <stp>RTG_SP_LT_LC_ISSUER_CREDIT</stp>
        <stp>[1.Weekly Download.xlsm]Coded!R177C61</stp>
        <tr r="BI177" s="14"/>
        <tr r="BI177" s="14"/>
      </tp>
      <tp>
        <v>99.141000000000005</v>
        <stp/>
        <stp>##V3_BDPV12</stp>
        <stp>USY77108AD33 Corp</stp>
        <stp>ISSUE_PX</stp>
        <stp>[1.Weekly Download.xlsm]Coded!R183C54</stp>
        <tr r="BB183" s="14"/>
        <tr r="BB183" s="14"/>
      </tp>
      <tp t="s">
        <v>NR</v>
        <stp/>
        <stp>##V3_BDPV12</stp>
        <stp>2019 HK Equity</stp>
        <stp>RTG_SP_LT_LC_ISSUER_CREDIT</stp>
        <stp>[1.Weekly Download.xlsm]Coded!R260C61</stp>
        <tr r="BI260" s="14"/>
        <tr r="BI260" s="14"/>
      </tp>
      <tp t="s">
        <v>12/5/2026</v>
        <stp/>
        <stp>##V3_BDPV12</stp>
        <stp>USG3065HAB71 Corp</stp>
        <stp>MATURITY</stp>
        <stp>[1.Weekly Download.xlsm]Coded!R222C48</stp>
        <tr r="AV222" s="14"/>
        <tr r="AV222" s="14"/>
        <tr r="AV222" s="14"/>
      </tp>
      <tp t="s">
        <v>#N/A N/A</v>
        <stp/>
        <stp>##V3_BDPV12</stp>
        <stp>G2380100 Corp</stp>
        <stp>RTG_SP</stp>
        <stp>[1.Weekly Download.xlsm]Coded!R48C9</stp>
        <tr r="I48" s="14"/>
      </tp>
      <tp t="s">
        <v>NR</v>
        <stp/>
        <stp>##V3_BDPV12</stp>
        <stp>2883 HK Equity</stp>
        <stp>RTG_SP_LT_LC_ISSUER_CREDIT</stp>
        <stp>[1.Weekly Download.xlsm]Coded!R302C61</stp>
        <tr r="BI302" s="14"/>
        <tr r="BI302" s="14"/>
      </tp>
      <tp t="s">
        <v>NR</v>
        <stp/>
        <stp>##V3_BDPV12</stp>
        <stp>2883 HK Equity</stp>
        <stp>RTG_SP_LT_LC_ISSUER_CREDIT</stp>
        <stp>[1.Weekly Download.xlsm]Coded!R301C61</stp>
        <tr r="BI301" s="14"/>
        <tr r="BI301" s="14"/>
      </tp>
      <tp t="s">
        <v>NR</v>
        <stp/>
        <stp>##V3_BDPV12</stp>
        <stp>0792878D CH Equity</stp>
        <stp>RTG_SP_LT_LC_ISSUER_CREDIT</stp>
        <stp>[1.Weekly Download.xlsm]Coded!R98C61</stp>
        <tr r="BI98" s="14"/>
        <tr r="BI98" s="14"/>
      </tp>
      <tp t="s">
        <v>#N/A N/A</v>
        <stp/>
        <stp>##V3_BDPV12</stp>
        <stp>0622892D CH Equity</stp>
        <stp>RTG_SP_LT_LC_ISSUER_CREDIT</stp>
        <stp>[1.Weekly Download.xlsm]Coded!R93C61</stp>
        <tr r="BI93" s="14"/>
      </tp>
      <tp t="s">
        <v>#N/A N/A</v>
        <stp/>
        <stp>##V3_BDPV12</stp>
        <stp>1022891D CH Equity</stp>
        <stp>RTG_SP_LT_LC_ISSUER_CREDIT</stp>
        <stp>[1.Weekly Download.xlsm]Coded!R17C61</stp>
        <tr r="BI17" s="14"/>
      </tp>
      <tp t="s">
        <v>A1</v>
        <stp/>
        <stp>##V3_BDPV12</stp>
        <stp>US88032XBB91 Corp</stp>
        <stp>RTG_MDY_ISSUER</stp>
        <stp>[1.Weekly Download.xlsm]Coded!R229C11</stp>
        <tr r="K229" s="14"/>
        <tr r="K229" s="14"/>
      </tp>
      <tp t="s">
        <v>#N/A N/A</v>
        <stp/>
        <stp>##V3_BDPV12</stp>
        <stp>1022891D CH Equity</stp>
        <stp>RTG_SP_LT_FC_ISSUER_CREDIT</stp>
        <stp>[1.Weekly Download.xlsm]Coded!R17C23</stp>
        <tr r="W17" s="14"/>
        <tr r="W17" s="14"/>
      </tp>
      <tp t="s">
        <v>#N/A N/A</v>
        <stp/>
        <stp>##V3_BDPV12</stp>
        <stp>6066 HK Equity</stp>
        <stp>RTG_MDY_FOREIGN_LT_BANK_DEPOSITS</stp>
        <stp>[1.Weekly Download.xlsm]Coded!R288C60</stp>
        <tr r="BH288" s="14"/>
      </tp>
      <tp t="s">
        <v>#N/A N/A</v>
        <stp/>
        <stp>##V3_BDPV12</stp>
        <stp>6066 HK Equity</stp>
        <stp>RTG_MDY_FOREIGN_LT_BANK_DEPOSITS</stp>
        <stp>[1.Weekly Download.xlsm]Coded!R201C60</stp>
        <tr r="BH201" s="14"/>
      </tp>
      <tp t="s">
        <v>#N/A N/A</v>
        <stp/>
        <stp>##V3_BDPV12</stp>
        <stp>600466 CH Equity</stp>
        <stp>RTG_FITCH_LT_ISSUER_DEFAULT</stp>
        <stp>[1.Weekly Download.xlsm]Coded!R263C24</stp>
        <tr r="X263" s="14"/>
        <tr r="X263" s="14"/>
      </tp>
      <tp t="s">
        <v>#N/A N/A</v>
        <stp/>
        <stp>##V3_BDPV12</stp>
        <stp>1862 HK Equity</stp>
        <stp>RTG_MDY_FOREIGN_LT_BANK_DEPOSITS</stp>
        <stp>[1.Weekly Download.xlsm]Coded!R306C60</stp>
        <tr r="BH306" s="14"/>
      </tp>
      <tp t="s">
        <v>N</v>
        <stp/>
        <stp>##V3_BDPV12</stp>
        <stp>USY77108AD33 Corp</stp>
        <stp>SUSTAINABILITY_BOND_IND</stp>
        <stp>[1.Weekly Download.xlsm]Coded!R183C56</stp>
        <tr r="BD183" s="14"/>
        <tr r="BD183" s="14"/>
      </tp>
      <tp t="s">
        <v>#N/A N/A</v>
        <stp/>
        <stp>##V3_BDPV12</stp>
        <stp>6066 HK Equity</stp>
        <stp>RTG_MDY_FOREIGN_LT_BANK_DEPOSITS</stp>
        <stp>[1.Weekly Download.xlsm]Coded!R288C20</stp>
        <tr r="T288" s="14"/>
        <tr r="T288" s="14"/>
      </tp>
      <tp t="s">
        <v>#N/A N/A</v>
        <stp/>
        <stp>##V3_BDPV12</stp>
        <stp>1862 HK Equity</stp>
        <stp>RTG_MDY_FOREIGN_LT_BANK_DEPOSITS</stp>
        <stp>[1.Weekly Download.xlsm]Coded!R227C60</stp>
        <tr r="BH227" s="14"/>
      </tp>
      <tp t="s">
        <v>#N/A N/A</v>
        <stp/>
        <stp>##V3_BDPV12</stp>
        <stp>6066 HK Equity</stp>
        <stp>RTG_MDY_FOREIGN_LT_BANK_DEPOSITS</stp>
        <stp>[1.Weekly Download.xlsm]Coded!R201C20</stp>
        <tr r="T201" s="14"/>
        <tr r="T201" s="14"/>
      </tp>
      <tp t="s">
        <v>N</v>
        <stp/>
        <stp>##V3_BDPV12</stp>
        <stp>USY77108AF80 Corp</stp>
        <stp>SUSTAINABILITY_BOND_IND</stp>
        <stp>[1.Weekly Download.xlsm]Coded!R182C56</stp>
        <tr r="BD182" s="14"/>
        <tr r="BD182" s="14"/>
      </tp>
      <tp t="s">
        <v>#N/A N/A</v>
        <stp/>
        <stp>##V3_BDPV12</stp>
        <stp>600466 CH Equity</stp>
        <stp>RTG_FITCH_LT_ISSUER_DEFAULT</stp>
        <stp>[1.Weekly Download.xlsm]Coded!R263C62</stp>
        <tr r="BJ263" s="14"/>
      </tp>
      <tp t="s">
        <v>#N/A N/A</v>
        <stp/>
        <stp>##V3_BDPV12</stp>
        <stp>USY77108AD33 Corp</stp>
        <stp>FLOATER_FORMULA</stp>
        <stp>[1.Weekly Download.xlsm]Coded!R183C30</stp>
        <tr r="AD183" s="14"/>
      </tp>
      <tp t="s">
        <v>#N/A N/A</v>
        <stp/>
        <stp>##V3_BDPV12</stp>
        <stp>USY77108AF80 Corp</stp>
        <stp>FLOATER_FORMULA</stp>
        <stp>[1.Weekly Download.xlsm]Coded!R182C30</stp>
        <tr r="AD182" s="14"/>
      </tp>
      <tp t="s">
        <v>Baa3</v>
        <stp/>
        <stp>##V3_BDPV12</stp>
        <stp>9668 HK Equity</stp>
        <stp>RTG_MDY_FOREIGN_LT_BANK_DEPOSITS</stp>
        <stp>[1.Weekly Download.xlsm]Coded!R134C60</stp>
        <tr r="BH134" s="14"/>
        <tr r="BH134" s="14"/>
      </tp>
      <tp t="s">
        <v>#N/A N/A</v>
        <stp/>
        <stp>##V3_BDPV12</stp>
        <stp>2768 HK Equity</stp>
        <stp>RTG_MDY_FOREIGN_LT_BANK_DEPOSITS</stp>
        <stp>[1.Weekly Download.xlsm]Coded!R177C60</stp>
        <tr r="BH177" s="14"/>
      </tp>
      <tp t="s">
        <v>#N/A N/A</v>
        <stp/>
        <stp>##V3_BDPV12</stp>
        <stp>2768 HK Equity</stp>
        <stp>RTG_MDY_FOREIGN_LT_BANK_DEPOSITS</stp>
        <stp>[1.Weekly Download.xlsm]Coded!R216C60</stp>
        <tr r="BH216" s="14"/>
      </tp>
      <tp t="s">
        <v>#N/A N/A</v>
        <stp/>
        <stp>##V3_BDPV12</stp>
        <stp>2768 HK Equity</stp>
        <stp>RTG_MDY_FOREIGN_LT_BANK_DEPOSITS</stp>
        <stp>[1.Weekly Download.xlsm]Coded!R256C60</stp>
        <tr r="BH256" s="14"/>
      </tp>
    </main>
    <main first="bofaddin.rtdserver">
      <tp t="s">
        <v>#N/A N/A</v>
        <stp/>
        <stp>BDS|835942121252128410</stp>
        <tr r="AL215" s="14"/>
        <tr r="F215" s="14"/>
      </tp>
      <tp t="s">
        <v>#N/A N/A</v>
        <stp/>
        <stp>BDS|283650783882847138</stp>
        <tr r="AL143" s="14"/>
        <tr r="F143" s="14"/>
      </tp>
      <tp t="s">
        <v>#N/A N/A</v>
        <stp/>
        <stp>BDS|789078168579891293</stp>
        <tr r="AL297" s="14"/>
        <tr r="F297" s="14"/>
      </tp>
    </main>
    <main first="bloomberg.rtd">
      <tp t="s">
        <v>#N/A N/A</v>
        <stp/>
        <stp>##V3_BDPV12</stp>
        <stp>G2380105 Corp</stp>
        <stp>FLOATER_FORMULA</stp>
        <stp>[1.Weekly Download.xlsm]Coded!R35C30</stp>
        <tr r="AD35" s="14"/>
      </tp>
      <tp t="s">
        <v>N</v>
        <stp/>
        <stp>##V3_BDPV12</stp>
        <stp>G2380106 Corp</stp>
        <stp>FLOATER</stp>
        <stp>[1.Weekly Download.xlsm]Coded!R44C29</stp>
        <tr r="AC44" s="14"/>
        <tr r="AC44" s="14"/>
      </tp>
      <tp t="s">
        <v>#N/A N/A</v>
        <stp/>
        <stp>##V3_BDPV12</stp>
        <stp>G2380140 Corp</stp>
        <stp>RTG_SP</stp>
        <stp>[1.Weekly Download.xlsm]Coded!R37C9</stp>
        <tr r="I37" s="14"/>
      </tp>
      <tp t="s">
        <v>6/7/2021</v>
        <stp/>
        <stp>##V3_BDPV12</stp>
        <stp>HK0000744802 Corp</stp>
        <stp>SECURITY_PRICING_DATE</stp>
        <stp>[1.Weekly Download.xlsm]Coded!R185C3</stp>
        <tr r="C185" s="14"/>
        <tr r="C185" s="14"/>
      </tp>
      <tp t="s">
        <v>NR</v>
        <stp/>
        <stp>##V3_BDPV12</stp>
        <stp>0893024D CH Equity</stp>
        <stp>RTG_SP_LT_LC_ISSUER_CREDIT</stp>
        <stp>[1.Weekly Download.xlsm]Coded!R94C61</stp>
        <tr r="BI94" s="14"/>
        <tr r="BI94" s="14"/>
      </tp>
      <tp t="s">
        <v>Y</v>
        <stp/>
        <stp>##V3_BDPV12</stp>
        <stp>US056752AV05 Corp</stp>
        <stp>SUSTAINABILITY_BOND_IND</stp>
        <stp>[1.Weekly Download.xlsm]Coded!R164C56</stp>
        <tr r="BD164" s="14"/>
        <tr r="BD164" s="14"/>
      </tp>
      <tp t="s">
        <v>Y</v>
        <stp/>
        <stp>##V3_BDPV12</stp>
        <stp>US056752AU22 Corp</stp>
        <stp>SUSTAINABILITY_BOND_IND</stp>
        <stp>[1.Weekly Download.xlsm]Coded!R165C56</stp>
        <tr r="BD165" s="14"/>
        <tr r="BD165" s="14"/>
      </tp>
      <tp t="s">
        <v>#N/A N/A</v>
        <stp/>
        <stp>##V3_BDPV12</stp>
        <stp>1083977D CH Equity</stp>
        <stp>RTG_SP_LT_LC_ISSUER_CREDIT</stp>
        <stp>[1.Weekly Download.xlsm]Coded!R23C61</stp>
        <tr r="BI23" s="14"/>
      </tp>
      <tp t="s">
        <v>#N/A N/A</v>
        <stp/>
        <stp>##V3_BDPV12</stp>
        <stp>600926 CH Equity</stp>
        <stp>RTG_SP_LT_LC_ISSUER_CREDIT</stp>
        <stp>[1.Weekly Download.xlsm]SBLC Bank!R19C7</stp>
        <tr r="G19" s="32"/>
      </tp>
      <tp t="s">
        <v>#N/A N/A</v>
        <stp/>
        <stp>##V3_BDPV12</stp>
        <stp>US056752AV05 Corp</stp>
        <stp>FLOATER_FORMULA</stp>
        <stp>[1.Weekly Download.xlsm]Coded!R164C30</stp>
        <tr r="AD164" s="14"/>
      </tp>
      <tp t="s">
        <v>#N/A N/A</v>
        <stp/>
        <stp>##V3_BDPV12</stp>
        <stp>US056752AU22 Corp</stp>
        <stp>FLOATER_FORMULA</stp>
        <stp>[1.Weekly Download.xlsm]Coded!R165C30</stp>
        <tr r="AD165" s="14"/>
      </tp>
      <tp t="s">
        <v>#N/A N/A</v>
        <stp/>
        <stp>##V3_BDPV12</stp>
        <stp>3877 HK Equity</stp>
        <stp>RTG_MDY_FOREIGN_LT_BANK_DEPOSITS</stp>
        <stp>[1.Weekly Download.xlsm]Coded!R317C60</stp>
        <tr r="BH317" s="14"/>
      </tp>
      <tp t="s">
        <v>#N/A N/A</v>
        <stp/>
        <stp>##V3_BDPV12</stp>
        <stp>3877 HK Equity</stp>
        <stp>RTG_MDY_FOREIGN_LT_BANK_DEPOSITS</stp>
        <stp>[1.Weekly Download.xlsm]Coded!R318C60</stp>
        <tr r="BH318" s="14"/>
      </tp>
      <tp t="s">
        <v>#N/A N/A</v>
        <stp/>
        <stp>##V3_BDPV12</stp>
        <stp>3377 HK Equity</stp>
        <stp>RTG_MDY_FOREIGN_LT_BANK_DEPOSITS</stp>
        <stp>[1.Weekly Download.xlsm]Coded!R140C60</stp>
        <tr r="BH140" s="14"/>
      </tp>
      <tp t="s">
        <v>21/4/2026</v>
        <stp/>
        <stp>##V3_BDPV12</stp>
        <stp>G2380106 Corp</stp>
        <stp>MATURITY</stp>
        <stp>[1.Weekly Download.xlsm]Coded!R44C48</stp>
        <tr r="AV44" s="14"/>
        <tr r="AV44" s="14"/>
        <tr r="AV44" s="14"/>
      </tp>
      <tp t="s">
        <v>20/4/2026</v>
        <stp/>
        <stp>##V3_BDPV12</stp>
        <stp>G2380100 Corp</stp>
        <stp>MATURITY</stp>
        <stp>[1.Weekly Download.xlsm]Coded!R48C48</stp>
        <tr r="AV48" s="14"/>
        <tr r="AV48" s="14"/>
        <tr r="AV48" s="14"/>
      </tp>
      <tp t="s">
        <v>16/6/2026</v>
        <stp/>
        <stp>##V3_BDPV12</stp>
        <stp>G2380160 Corp</stp>
        <stp>MATURITY</stp>
        <stp>[1.Weekly Download.xlsm]Coded!R33C48</stp>
        <tr r="AV33" s="14"/>
        <tr r="AV33" s="14"/>
        <tr r="AV33" s="14"/>
      </tp>
      <tp t="s">
        <v>16/6/2026</v>
        <stp/>
        <stp>##V3_BDPV12</stp>
        <stp>G2380152 Corp</stp>
        <stp>MATURITY</stp>
        <stp>[1.Weekly Download.xlsm]Coded!R34C48</stp>
        <tr r="AV34" s="14"/>
        <tr r="AV34" s="14"/>
        <tr r="AV34" s="14"/>
      </tp>
      <tp t="s">
        <v>6/6/2026</v>
        <stp/>
        <stp>##V3_BDPV12</stp>
        <stp>G2380140 Corp</stp>
        <stp>MATURITY</stp>
        <stp>[1.Weekly Download.xlsm]Coded!R37C48</stp>
        <tr r="AV37" s="14"/>
        <tr r="AV37" s="14"/>
        <tr r="AV37" s="14"/>
      </tp>
      <tp t="s">
        <v>23/5/2026</v>
        <stp/>
        <stp>##V3_BDPV12</stp>
        <stp>G2380130 Corp</stp>
        <stp>MATURITY</stp>
        <stp>[1.Weekly Download.xlsm]Coded!R40C48</stp>
        <tr r="AV40" s="14"/>
        <tr r="AV40" s="14"/>
        <tr r="AV40" s="14"/>
      </tp>
      <tp t="s">
        <v>15/6/2026</v>
        <stp/>
        <stp>##V3_BDPV12</stp>
        <stp>G2380105 Corp</stp>
        <stp>MATURITY</stp>
        <stp>[1.Weekly Download.xlsm]Coded!R35C48</stp>
        <tr r="AV35" s="14"/>
        <tr r="AV35" s="14"/>
        <tr r="AV35" s="14"/>
      </tp>
      <tp t="s">
        <v>#N/A N/A</v>
        <stp/>
        <stp>##V3_BDPV12</stp>
        <stp>3877 HK Equity</stp>
        <stp>RTG_MDY_FOREIGN_LT_BANK_DEPOSITS</stp>
        <stp>[1.Weekly Download.xlsm]Coded!R317C20</stp>
        <tr r="T317" s="14"/>
        <tr r="T317" s="14"/>
      </tp>
      <tp t="s">
        <v>#N/A N/A</v>
        <stp/>
        <stp>##V3_BDPV12</stp>
        <stp>3877 HK Equity</stp>
        <stp>RTG_MDY_FOREIGN_LT_BANK_DEPOSITS</stp>
        <stp>[1.Weekly Download.xlsm]Coded!R318C20</stp>
        <tr r="T318" s="14"/>
        <tr r="T318" s="14"/>
      </tp>
      <tp t="s">
        <v>#N/A N/A</v>
        <stp/>
        <stp>##V3_BDPV12</stp>
        <stp>2772 HK Equity</stp>
        <stp>RTG_MDY_FOREIGN_LT_BANK_DEPOSITS</stp>
        <stp>[1.Weekly Download.xlsm]Coded!R221C60</stp>
        <tr r="BH221" s="14"/>
      </tp>
      <tp t="s">
        <v>#N/A N/A</v>
        <stp/>
        <stp>##V3_BDPV12</stp>
        <stp>2772 HK Equity</stp>
        <stp>RTG_MDY_FOREIGN_LT_BANK_DEPOSITS</stp>
        <stp>[1.Weekly Download.xlsm]Coded!R254C60</stp>
        <tr r="BH254" s="14"/>
      </tp>
      <tp t="s">
        <v>#N/A N/A</v>
        <stp/>
        <stp>##V3_BDPV12</stp>
        <stp>2772 HK Equity</stp>
        <stp>RTG_MDY_FOREIGN_LT_BANK_DEPOSITS</stp>
        <stp>[1.Weekly Download.xlsm]Coded!R271C60</stp>
        <tr r="BH271" s="14"/>
      </tp>
      <tp t="s">
        <v>HAITONG SECURITIES</v>
        <stp/>
        <stp>##V3_BDPV12</stp>
        <stp>HK0000921111 Corp</stp>
        <stp>GUARANTOR</stp>
        <stp>[1.Weekly Download.xlsm]Coded!R41C5</stp>
        <tr r="E41" s="14"/>
        <tr r="E41" s="14"/>
      </tp>
      <tp t="s">
        <v>#N/A N/A</v>
        <stp/>
        <stp>##V3_BDPV12</stp>
        <stp>HK0000929262 Corp</stp>
        <stp>GUARANTOR</stp>
        <stp>[1.Weekly Download.xlsm]Coded!R39C5</stp>
        <tr r="E39" s="14"/>
      </tp>
      <tp t="s">
        <v>7/7/2021</v>
        <stp/>
        <stp>##V3_BDPV12</stp>
        <stp>USY77108AD33 Corp</stp>
        <stp>SECURITY_PRICING_DATE</stp>
        <stp>[1.Weekly Download.xlsm]Coded!R183C49</stp>
        <tr r="AW183" s="14"/>
        <tr r="AW183" s="14"/>
        <tr r="AW183" s="14"/>
      </tp>
    </main>
    <main first="bofaddin.rtdserver">
      <tp t="s">
        <v>#N/A N/A</v>
        <stp/>
        <stp>BDH|180825729042011400</stp>
        <tr r="E18" s="24"/>
        <tr r="E18" s="24"/>
        <tr r="N10" s="24"/>
        <tr r="N10" s="24"/>
      </tp>
    </main>
    <main first="bloomberg.rtd">
      <tp t="s">
        <v>SHANGHAI PUDONG DEV/HK</v>
        <stp/>
        <stp>##V3_BDPV12</stp>
        <stp>HK0000744802 Corp</stp>
        <stp>NAME</stp>
        <stp>[1.Weekly Download.xlsm]Coded!R185C4</stp>
        <tr r="D185" s="14"/>
        <tr r="D185" s="14"/>
      </tp>
      <tp t="s">
        <v>N</v>
        <stp/>
        <stp>##V3_BDPV12</stp>
        <stp>G2380152 Corp</stp>
        <stp>SUSTAINABILITY_BOND_IND</stp>
        <stp>[1.Weekly Download.xlsm]Coded!R34C56</stp>
        <tr r="BD34" s="14"/>
        <tr r="BD34" s="14"/>
      </tp>
      <tp t="s">
        <v>SUMCOWRY CO</v>
        <stp/>
        <stp>##V3_BDPV12</stp>
        <stp>HK0000555539 Corp</stp>
        <stp>NAME</stp>
        <stp>[1.Weekly Download.xlsm]Coded!R304C4</stp>
        <tr r="D304" s="14"/>
        <tr r="D304" s="14"/>
      </tp>
      <tp t="s">
        <v>#N/A N/A</v>
        <stp/>
        <stp>##V3_BDPV12</stp>
        <stp>G238032 Corp</stp>
        <stp>ISSUER_PARENT_EQY_TICKER</stp>
        <stp>[1.Weekly Download.xlsm]Coded!R67C58</stp>
        <tr r="BF67" s="14"/>
      </tp>
      <tp t="s">
        <v>0795788D CH</v>
        <stp/>
        <stp>##V3_BDPV12</stp>
        <stp>G238030 Corp</stp>
        <stp>ISSUER_PARENT_EQY_TICKER</stp>
        <stp>[1.Weekly Download.xlsm]Coded!R64C58</stp>
        <tr r="BF64" s="14"/>
        <tr r="BF64" s="14"/>
      </tp>
      <tp t="s">
        <v>#N/A N/A</v>
        <stp/>
        <stp>##V3_BDPV12</stp>
        <stp>G238008 Corp</stp>
        <stp>ISSUER_PARENT_EQY_TICKER</stp>
        <stp>[1.Weekly Download.xlsm]Coded!R53C58</stp>
        <tr r="BF53" s="14"/>
      </tp>
      <tp t="s">
        <v>1479341D CH</v>
        <stp/>
        <stp>##V3_BDPV12</stp>
        <stp>G238025 Corp</stp>
        <stp>ISSUER_PARENT_EQY_TICKER</stp>
        <stp>[1.Weekly Download.xlsm]Coded!R66C58</stp>
        <tr r="BF66" s="14"/>
        <tr r="BF66" s="14"/>
      </tp>
      <tp t="s">
        <v>IFELCZ CH</v>
        <stp/>
        <stp>##V3_BDPV12</stp>
        <stp>G238027 Corp</stp>
        <stp>ISSUER_PARENT_EQY_TICKER</stp>
        <stp>[1.Weekly Download.xlsm]Coded!R68C58</stp>
        <tr r="BF68" s="14"/>
        <tr r="BF68" s="14"/>
      </tp>
      <tp t="s">
        <v>2210113D CH</v>
        <stp/>
        <stp>##V3_BDPV12</stp>
        <stp>G238024 Corp</stp>
        <stp>ISSUER_PARENT_EQY_TICKER</stp>
        <stp>[1.Weekly Download.xlsm]Coded!R59C58</stp>
        <tr r="BF59" s="14"/>
        <tr r="BF59" s="14"/>
      </tp>
      <tp t="s">
        <v>1084210D CH</v>
        <stp/>
        <stp>##V3_BDPV12</stp>
        <stp>G238039 Corp</stp>
        <stp>ISSUER_PARENT_EQY_TICKER</stp>
        <stp>[1.Weekly Download.xlsm]Coded!R58C58</stp>
        <tr r="BF58" s="14"/>
        <tr r="BF58" s="14"/>
      </tp>
      <tp t="s">
        <v>#N/A N/A</v>
        <stp/>
        <stp>##V3_BDPV12</stp>
        <stp>G238047 Corp</stp>
        <stp>ISSUER_PARENT_EQY_TICKER</stp>
        <stp>[1.Weekly Download.xlsm]Coded!R55C58</stp>
        <tr r="BF55" s="14"/>
      </tp>
      <tp t="s">
        <v>#N/A N/A</v>
        <stp/>
        <stp>##V3_BDPV12</stp>
        <stp>G238046 Corp</stp>
        <stp>ISSUER_PARENT_EQY_TICKER</stp>
        <stp>[1.Weekly Download.xlsm]Coded!R56C58</stp>
        <tr r="BF56" s="14"/>
      </tp>
      <tp t="s">
        <v>1688164D CH</v>
        <stp/>
        <stp>##V3_BDPV12</stp>
        <stp>G228069 Corp</stp>
        <stp>ISSUER_PARENT_EQY_TICKER</stp>
        <stp>[1.Weekly Download.xlsm]Coded!R76C58</stp>
        <tr r="BF76" s="14"/>
        <tr r="BF76" s="14"/>
      </tp>
      <tp t="s">
        <v>3328 HK</v>
        <stp/>
        <stp>##V3_BDPV12</stp>
        <stp>G228068 Corp</stp>
        <stp>ISSUER_PARENT_EQY_TICKER</stp>
        <stp>[1.Weekly Download.xlsm]Coded!R75C58</stp>
        <tr r="BF75" s="14"/>
        <tr r="BF75" s="14"/>
      </tp>
      <tp t="s">
        <v>1748472D CH</v>
        <stp/>
        <stp>##V3_BDPV12</stp>
        <stp>G238052 Corp</stp>
        <stp>ISSUER_PARENT_EQY_TICKER</stp>
        <stp>[1.Weekly Download.xlsm]Coded!R52C58</stp>
        <tr r="BF52" s="14"/>
        <tr r="BF52" s="14"/>
      </tp>
      <tp t="s">
        <v>#N/A N/A</v>
        <stp/>
        <stp>##V3_BDPV12</stp>
        <stp>G228079 Corp</stp>
        <stp>ISSUER_PARENT_EQY_TICKER</stp>
        <stp>[1.Weekly Download.xlsm]Coded!R71C58</stp>
        <tr r="BF71" s="14"/>
      </tp>
      <tp t="s">
        <v>1479341D CH</v>
        <stp/>
        <stp>##V3_BDPV12</stp>
        <stp>G238077 Corp</stp>
        <stp>ISSUER_PARENT_EQY_TICKER</stp>
        <stp>[1.Weekly Download.xlsm]Coded!R47C58</stp>
        <tr r="BF47" s="14"/>
        <tr r="BF47" s="14"/>
      </tp>
      <tp t="s">
        <v>#N/A N/A</v>
        <stp/>
        <stp>##V3_BDPV12</stp>
        <stp>G228048 Corp</stp>
        <stp>ISSUER_PARENT_EQY_TICKER</stp>
        <stp>[1.Weekly Download.xlsm]Coded!R77C58</stp>
        <tr r="BF77" s="14"/>
      </tp>
      <tp t="s">
        <v>2086024D CH</v>
        <stp/>
        <stp>##V3_BDPV12</stp>
        <stp>G238070 Corp</stp>
        <stp>ISSUER_PARENT_EQY_TICKER</stp>
        <stp>[1.Weekly Download.xlsm]Coded!R54C58</stp>
        <tr r="BF54" s="14"/>
        <tr r="BF54" s="14"/>
      </tp>
      <tp t="s">
        <v>1748472D CH</v>
        <stp/>
        <stp>##V3_BDPV12</stp>
        <stp>G238098 Corp</stp>
        <stp>ISSUER_PARENT_EQY_TICKER</stp>
        <stp>[1.Weekly Download.xlsm]Coded!R46C58</stp>
        <tr r="BF46" s="14"/>
        <tr r="BF46" s="14"/>
      </tp>
      <tp t="s">
        <v>IFELCZ CH</v>
        <stp/>
        <stp>##V3_BDPV12</stp>
        <stp>G238084 Corp</stp>
        <stp>ISSUER_PARENT_EQY_TICKER</stp>
        <stp>[1.Weekly Download.xlsm]Coded!R45C58</stp>
        <tr r="BF45" s="14"/>
        <tr r="BF45" s="14"/>
      </tp>
      <tp t="s">
        <v>#N/A N/A</v>
        <stp/>
        <stp>##V3_BDPV12</stp>
        <stp>G238096 Corp</stp>
        <stp>ISSUER_PARENT_EQY_TICKER</stp>
        <stp>[1.Weekly Download.xlsm]Coded!R50C58</stp>
        <tr r="BF50" s="14"/>
      </tp>
      <tp t="s">
        <v>#N/A N/A</v>
        <stp/>
        <stp>##V3_BDPV12</stp>
        <stp>G228084 Corp</stp>
        <stp>ISSUER_PARENT_EQY_TICKER</stp>
        <stp>[1.Weekly Download.xlsm]Coded!R74C58</stp>
        <tr r="BF74" s="14"/>
      </tp>
      <tp t="s">
        <v>#N/A N/A</v>
        <stp/>
        <stp>##V3_BDPV12</stp>
        <stp>G228085 Corp</stp>
        <stp>ISSUER_PARENT_EQY_TICKER</stp>
        <stp>[1.Weekly Download.xlsm]Coded!R73C58</stp>
        <tr r="BF73" s="14"/>
      </tp>
      <tp t="s">
        <v>#N/A N/A</v>
        <stp/>
        <stp>##V3_BDPV12</stp>
        <stp>G228086 Corp</stp>
        <stp>ISSUER_PARENT_EQY_TICKER</stp>
        <stp>[1.Weekly Download.xlsm]Coded!R72C58</stp>
        <tr r="BF72" s="14"/>
      </tp>
      <tp t="s">
        <v>0893024D CH</v>
        <stp/>
        <stp>##V3_BDPV12</stp>
        <stp>G228006 Corp</stp>
        <stp>ISSUER_PARENT_EQY_TICKER</stp>
        <stp>[1.Weekly Download.xlsm]Coded!R94C58</stp>
        <tr r="BF94" s="14"/>
        <tr r="BF94" s="14"/>
      </tp>
      <tp t="s">
        <v>#N/A N/A</v>
        <stp/>
        <stp>##V3_BDPV12</stp>
        <stp>G228007 Corp</stp>
        <stp>ISSUER_PARENT_EQY_TICKER</stp>
        <stp>[1.Weekly Download.xlsm]Coded!R97C58</stp>
        <tr r="BF97" s="14"/>
      </tp>
      <tp t="s">
        <v>#N/A N/A</v>
        <stp/>
        <stp>##V3_BDPV12</stp>
        <stp>G228012 Corp</stp>
        <stp>ISSUER_PARENT_EQY_TICKER</stp>
        <stp>[1.Weekly Download.xlsm]Coded!R91C58</stp>
        <tr r="BF91" s="14"/>
      </tp>
      <tp t="s">
        <v>1084210D CH</v>
        <stp/>
        <stp>##V3_BDPV12</stp>
        <stp>G228014 Corp</stp>
        <stp>ISSUER_PARENT_EQY_TICKER</stp>
        <stp>[1.Weekly Download.xlsm]Coded!R90C58</stp>
        <tr r="BF90" s="14"/>
        <tr r="BF90" s="14"/>
      </tp>
      <tp t="s">
        <v>0795738D CH</v>
        <stp/>
        <stp>##V3_BDPV12</stp>
        <stp>G228032 Corp</stp>
        <stp>ISSUER_PARENT_EQY_TICKER</stp>
        <stp>[1.Weekly Download.xlsm]Coded!R81C58</stp>
        <tr r="BF81" s="14"/>
        <tr r="BF81" s="14"/>
      </tp>
      <tp t="s">
        <v>1835841D CH</v>
        <stp/>
        <stp>##V3_BDPV12</stp>
        <stp>G228021 Corp</stp>
        <stp>ISSUER_PARENT_EQY_TICKER</stp>
        <stp>[1.Weekly Download.xlsm]Coded!R83C58</stp>
        <tr r="BF83" s="14"/>
        <tr r="BF83" s="14"/>
      </tp>
      <tp t="s">
        <v>Baa3</v>
        <stp/>
        <stp>##V3_BDPV12</stp>
        <stp>XS2549299480 Corp</stp>
        <stp>RTG_MOODY</stp>
        <stp>[1.Weekly Download.xlsm]Coded!R80C8</stp>
        <tr r="H80" s="14"/>
        <tr r="H80" s="14"/>
      </tp>
      <tp t="s">
        <v>#N/A N/A</v>
        <stp/>
        <stp>##V3_BDPV12</stp>
        <stp>XS2547520531 Corp</stp>
        <stp>RTG_MOODY</stp>
        <stp>[1.Weekly Download.xlsm]Coded!R79C8</stp>
        <tr r="H79" s="14"/>
      </tp>
      <tp t="s">
        <v>#N/A N/A</v>
        <stp/>
        <stp>##V3_BDPV12</stp>
        <stp>600016 CH Equity</stp>
        <stp>RTG_MDY_FOREIGN_LT_BANK_DEPOSITS</stp>
        <stp>[1.Weekly Download.xlsm]Coded!R70C60</stp>
        <tr r="BH70" s="14"/>
      </tp>
      <tp t="s">
        <v>#N/A N/A</v>
        <stp/>
        <stp>##V3_BDPV12</stp>
        <stp>600030 CH Equity</stp>
        <stp>RTG_MDY_FOREIGN_LT_BANK_DEPOSITS</stp>
        <stp>[1.Weekly Download.xlsm]Coded!R26C60</stp>
        <tr r="BH26" s="14"/>
      </tp>
      <tp t="s">
        <v>A2</v>
        <stp/>
        <stp>##V3_BDPV12</stp>
        <stp>600036 CH Equity</stp>
        <stp>RTG_MDY_FOREIGN_LT_BANK_DEPOSITS</stp>
        <stp>[1.Weekly Download.xlsm]Coded!R30C60</stp>
        <tr r="BH30" s="14"/>
        <tr r="BH30" s="14"/>
      </tp>
      <tp t="s">
        <v>#N/A N/A</v>
        <stp/>
        <stp>##V3_BDPV12</stp>
        <stp>002146 CH Equity</stp>
        <stp>RTG_MDY_ISSUER</stp>
        <stp>[1.Weekly Download.xlsm]Coded!R293C19</stp>
        <tr r="S293" s="14"/>
        <tr r="S293" s="14"/>
      </tp>
      <tp t="s">
        <v>#N/A N/A</v>
        <stp/>
        <stp>##V3_BDPV12</stp>
        <stp>002146 CH Equity</stp>
        <stp>RTG_MDY_ISSUER</stp>
        <stp>[1.Weekly Download.xlsm]Coded!R259C19</stp>
        <tr r="S259" s="14"/>
        <tr r="S259" s="14"/>
      </tp>
      <tp t="s">
        <v>#N/A N/A</v>
        <stp/>
        <stp>##V3_BDPV12</stp>
        <stp>002146 CH Equity</stp>
        <stp>RTG_MDY_ISSUER</stp>
        <stp>[1.Weekly Download.xlsm]Coded!R293C59</stp>
        <tr r="BG293" s="14"/>
      </tp>
      <tp t="s">
        <v>#N/A N/A</v>
        <stp/>
        <stp>##V3_BDPV12</stp>
        <stp>002146 CH Equity</stp>
        <stp>RTG_MDY_ISSUER</stp>
        <stp>[1.Weekly Download.xlsm]Coded!R259C59</stp>
        <tr r="BG259" s="14"/>
      </tp>
      <tp t="s">
        <v>#N/A N/A</v>
        <stp/>
        <stp>##V3_BDPV12</stp>
        <stp>1400277D MA Equity</stp>
        <stp>RTG_SP_LT_LC_ISSUER_CREDIT</stp>
        <stp>[1.Weekly Download.xlsm]Coded!R28C61</stp>
        <tr r="BI28" s="14"/>
      </tp>
      <tp t="s">
        <v>#N/A N/A</v>
        <stp/>
        <stp>##V3_BDPV12</stp>
        <stp>2210113D CH Equity</stp>
        <stp>RTG_SP_LT_LC_ISSUER_CREDIT</stp>
        <stp>[1.Weekly Download.xlsm]Coded!R59C61</stp>
        <tr r="BI59" s="14"/>
      </tp>
      <tp t="s">
        <v>WD</v>
        <stp/>
        <stp>##V3_BDPV12</stp>
        <stp>000671 CH Equity</stp>
        <stp>RTG_FITCH_LT_ISSUER_DEFAULT</stp>
        <stp>[1.Weekly Download.xlsm]Coded!R223C62</stp>
        <tr r="BJ223" s="14"/>
        <tr r="BJ223" s="14"/>
      </tp>
      <tp t="s">
        <v>WD</v>
        <stp/>
        <stp>##V3_BDPV12</stp>
        <stp>000671 CH Equity</stp>
        <stp>RTG_FITCH_LT_ISSUER_DEFAULT</stp>
        <stp>[1.Weekly Download.xlsm]Coded!R204C62</stp>
        <tr r="BJ204" s="14"/>
        <tr r="BJ204" s="14"/>
      </tp>
      <tp t="s">
        <v>WD</v>
        <stp/>
        <stp>##V3_BDPV12</stp>
        <stp>000671 CH Equity</stp>
        <stp>RTG_FITCH_LT_ISSUER_DEFAULT</stp>
        <stp>[1.Weekly Download.xlsm]Coded!R262C62</stp>
        <tr r="BJ262" s="14"/>
        <tr r="BJ262" s="14"/>
      </tp>
      <tp>
        <v>100</v>
        <stp/>
        <stp>##V3_BDPV12</stp>
        <stp>G2380105 Corp</stp>
        <stp>ISSUE_PX</stp>
        <stp>[1.Weekly Download.xlsm]Coded!R35C54</stp>
        <tr r="BB35" s="14"/>
        <tr r="BB35" s="14"/>
      </tp>
      <tp>
        <v>100</v>
        <stp/>
        <stp>##V3_BDPV12</stp>
        <stp>G2380130 Corp</stp>
        <stp>ISSUE_PX</stp>
        <stp>[1.Weekly Download.xlsm]Coded!R40C54</stp>
        <tr r="BB40" s="14"/>
        <tr r="BB40" s="14"/>
      </tp>
      <tp>
        <v>100</v>
        <stp/>
        <stp>##V3_BDPV12</stp>
        <stp>G2380140 Corp</stp>
        <stp>ISSUE_PX</stp>
        <stp>[1.Weekly Download.xlsm]Coded!R37C54</stp>
        <tr r="BB37" s="14"/>
        <tr r="BB37" s="14"/>
      </tp>
      <tp>
        <v>100</v>
        <stp/>
        <stp>##V3_BDPV12</stp>
        <stp>G2380152 Corp</stp>
        <stp>ISSUE_PX</stp>
        <stp>[1.Weekly Download.xlsm]Coded!R34C54</stp>
        <tr r="BB34" s="14"/>
        <tr r="BB34" s="14"/>
      </tp>
      <tp>
        <v>100</v>
        <stp/>
        <stp>##V3_BDPV12</stp>
        <stp>G2380160 Corp</stp>
        <stp>ISSUE_PX</stp>
        <stp>[1.Weekly Download.xlsm]Coded!R33C54</stp>
        <tr r="BB33" s="14"/>
        <tr r="BB33" s="14"/>
      </tp>
      <tp>
        <v>100</v>
        <stp/>
        <stp>##V3_BDPV12</stp>
        <stp>G2380106 Corp</stp>
        <stp>ISSUE_PX</stp>
        <stp>[1.Weekly Download.xlsm]Coded!R44C54</stp>
        <tr r="BB44" s="14"/>
        <tr r="BB44" s="14"/>
      </tp>
      <tp>
        <v>100</v>
        <stp/>
        <stp>##V3_BDPV12</stp>
        <stp>G2380100 Corp</stp>
        <stp>ISSUE_PX</stp>
        <stp>[1.Weekly Download.xlsm]Coded!R48C54</stp>
        <tr r="BB48" s="14"/>
        <tr r="BB48" s="14"/>
      </tp>
      <tp t="s">
        <v>WD</v>
        <stp/>
        <stp>##V3_BDPV12</stp>
        <stp>000671 CH Equity</stp>
        <stp>RTG_FITCH_LT_ISSUER_DEFAULT</stp>
        <stp>[1.Weekly Download.xlsm]Coded!R262C24</stp>
        <tr r="X262" s="14"/>
        <tr r="X262" s="14"/>
        <tr r="X262" s="14"/>
      </tp>
      <tp t="s">
        <v>WD</v>
        <stp/>
        <stp>##V3_BDPV12</stp>
        <stp>000671 CH Equity</stp>
        <stp>RTG_FITCH_LT_ISSUER_DEFAULT</stp>
        <stp>[1.Weekly Download.xlsm]Coded!R204C24</stp>
        <tr r="X204" s="14"/>
        <tr r="X204" s="14"/>
        <tr r="X204" s="14"/>
      </tp>
      <tp t="s">
        <v>WD</v>
        <stp/>
        <stp>##V3_BDPV12</stp>
        <stp>000671 CH Equity</stp>
        <stp>RTG_FITCH_LT_ISSUER_DEFAULT</stp>
        <stp>[1.Weekly Download.xlsm]Coded!R223C24</stp>
        <tr r="X223" s="14"/>
        <tr r="X223" s="14"/>
        <tr r="X223" s="14"/>
      </tp>
      <tp t="s">
        <v>BBB+</v>
        <stp/>
        <stp>##V3_BDPV12</stp>
        <stp>601669 CH Equity</stp>
        <stp>RTG_FITCH_LT_ISSUER_DEFAULT</stp>
        <stp>[1.Weekly Download.xlsm]Coded!R274C62</stp>
        <tr r="BJ274" s="14"/>
        <tr r="BJ274" s="14"/>
      </tp>
      <tp t="s">
        <v>CHINA SECURITIES FINANCE</v>
        <stp/>
        <stp>##V3_BDPV12</stp>
        <stp>HK0000921038 Corp</stp>
        <stp>GUARANTOR</stp>
        <stp>[1.Weekly Download.xlsm]Coded!R42C5</stp>
        <tr r="E42" s="14"/>
        <tr r="E42" s="14"/>
      </tp>
      <tp t="s">
        <v>INDUSTRIAL BANK/HK</v>
        <stp/>
        <stp>##V3_BDPV12</stp>
        <stp>HK0000732815 Corp</stp>
        <stp>NAME</stp>
        <stp>[1.Weekly Download.xlsm]Coded!R200C4</stp>
        <tr r="D200" s="14"/>
        <tr r="D200" s="14"/>
      </tp>
    </main>
    <main first="bofaddin.rtdserver">
      <tp t="s">
        <v>#N/A N/A</v>
        <stp/>
        <stp>BDS|717756773396381964</stp>
        <tr r="AL274" s="14"/>
        <tr r="F274" s="14"/>
      </tp>
    </main>
    <main first="bloomberg.rtd">
      <tp t="s">
        <v>#N/A N/A</v>
        <stp/>
        <stp>##V3_BDPV12</stp>
        <stp>XS2681919762 Corp</stp>
        <stp>RTG_SP</stp>
        <stp>[1.Weekly Download.xlsm]Coded!R3C9</stp>
        <tr r="I3" s="14"/>
      </tp>
      <tp t="s">
        <v>#N/A N/A</v>
        <stp/>
        <stp>##V3_BDPV12</stp>
        <stp>XS2499222771 Corp</stp>
        <stp>RTG_MOODY</stp>
        <stp>[1.Weekly Download.xlsm]Coded!R95C8</stp>
        <tr r="H95" s="14"/>
      </tp>
      <tp t="s">
        <v>#N/A N/A</v>
        <stp/>
        <stp>##V3_BDPV12</stp>
        <stp>XS2648499007 Corp</stp>
        <stp>RTG_MOODY</stp>
        <stp>[1.Weekly Download.xlsm]Coded!R23C8</stp>
        <tr r="H23" s="14"/>
      </tp>
      <tp t="s">
        <v>Baa1</v>
        <stp/>
        <stp>##V3_BDPV12</stp>
        <stp>XS2663498314 Corp</stp>
        <stp>RTG_MOODY</stp>
        <stp>[1.Weekly Download.xlsm]Coded!R20C8</stp>
        <tr r="H20" s="14"/>
        <tr r="H20" s="14"/>
      </tp>
      <tp t="s">
        <v>#N/A N/A</v>
        <stp/>
        <stp>##V3_BDPV12</stp>
        <stp>601818 CH Equity</stp>
        <stp>RTG_MDY_ISSUER</stp>
        <stp>[1.Weekly Download.xlsm]Coded!R195C59</stp>
        <tr r="BG195" s="14"/>
      </tp>
      <tp t="s">
        <v>#N/A N/A</v>
        <stp/>
        <stp>##V3_BDPV12</stp>
        <stp>601818 CH Equity</stp>
        <stp>RTG_MDY_ISSUER</stp>
        <stp>[1.Weekly Download.xlsm]Coded!R129C59</stp>
        <tr r="BG129" s="14"/>
      </tp>
      <tp t="s">
        <v>#N/A N/A</v>
        <stp/>
        <stp>##V3_BDPV12</stp>
        <stp>601818 CH Equity</stp>
        <stp>RTG_MDY_ISSUER</stp>
        <stp>[1.Weekly Download.xlsm]Coded!R126C59</stp>
        <tr r="BG126" s="14"/>
      </tp>
      <tp t="s">
        <v>#N/A N/A</v>
        <stp/>
        <stp>##V3_BDPV12</stp>
        <stp>601818 CH Equity</stp>
        <stp>RTG_MDY_ISSUER</stp>
        <stp>[1.Weekly Download.xlsm]Coded!R240C59</stp>
        <tr r="BG240" s="14"/>
      </tp>
      <tp t="s">
        <v>#N/A N/A</v>
        <stp/>
        <stp>##V3_BDPV12</stp>
        <stp>601377 CH Equity</stp>
        <stp>RTG_MDY_ISSUER</stp>
        <stp>[1.Weekly Download.xlsm]Coded!R247C19</stp>
        <tr r="S247" s="14"/>
        <tr r="S247" s="14"/>
      </tp>
      <tp t="s">
        <v>#N/A N/A</v>
        <stp/>
        <stp>##V3_BDPV12</stp>
        <stp>601669 CH Equity</stp>
        <stp>RTG_MDY_ISSUER</stp>
        <stp>[1.Weekly Download.xlsm]Coded!R274C59</stp>
        <tr r="BG274" s="14"/>
      </tp>
      <tp t="s">
        <v>#N/A N/A</v>
        <stp/>
        <stp>##V3_BDPV12</stp>
        <stp>601166 CH Equity</stp>
        <stp>RTG_MDY_ISSUER</stp>
        <stp>[1.Weekly Download.xlsm]Coded!R199C59</stp>
        <tr r="BG199" s="14"/>
      </tp>
      <tp t="s">
        <v>#N/A N/A</v>
        <stp/>
        <stp>##V3_BDPV12</stp>
        <stp>601166 CH Equity</stp>
        <stp>RTG_MDY_ISSUER</stp>
        <stp>[1.Weekly Download.xlsm]Coded!R101C59</stp>
        <tr r="BG101" s="14"/>
      </tp>
      <tp t="s">
        <v>#N/A N/A</v>
        <stp/>
        <stp>##V3_BDPV12</stp>
        <stp>G2380105 Corp</stp>
        <stp>RTG_SP</stp>
        <stp>[1.Weekly Download.xlsm]Coded!R35C9</stp>
        <tr r="I35" s="14"/>
      </tp>
      <tp t="s">
        <v>#N/A N/A</v>
        <stp/>
        <stp>##V3_BDPV12</stp>
        <stp>601166 CH Equity</stp>
        <stp>RTG_MDY_ISSUER</stp>
        <stp>[1.Weekly Download.xlsm]Coded!R200C59</stp>
        <tr r="BG200" s="14"/>
      </tp>
      <tp t="s">
        <v>#N/A N/A</v>
        <stp/>
        <stp>##V3_BDPV12</stp>
        <stp>1041724D CH Equity</stp>
        <stp>RTG_SP_LT_LC_ISSUER_CREDIT</stp>
        <stp>[1.Weekly Download.xlsm]Coded!R51C61</stp>
        <tr r="BI51" s="14"/>
      </tp>
      <tp t="s">
        <v>BBB-</v>
        <stp/>
        <stp>##V3_BDPV12</stp>
        <stp>600015 CH Equity</stp>
        <stp>RTG_SP_LT_LC_ISSUER_CREDIT</stp>
        <stp>[1.Weekly Download.xlsm]SBLC Bank!R18C7</stp>
        <tr r="G18" s="32"/>
        <tr r="G18" s="32"/>
      </tp>
      <tp t="s">
        <v>A-</v>
        <stp/>
        <stp>##V3_BDPV12</stp>
        <stp>600705 CH Equity</stp>
        <stp>RTG_FITCH_LT_ISSUER_DEFAULT</stp>
        <stp>[1.Weekly Download.xlsm]Coded!R246C62</stp>
        <tr r="BJ246" s="14"/>
        <tr r="BJ246" s="14"/>
      </tp>
      <tp t="s">
        <v>A-</v>
        <stp/>
        <stp>##V3_BDPV12</stp>
        <stp>600705 CH Equity</stp>
        <stp>RTG_FITCH_LT_ISSUER_DEFAULT</stp>
        <stp>[1.Weekly Download.xlsm]Coded!R235C62</stp>
        <tr r="BJ235" s="14"/>
        <tr r="BJ235" s="14"/>
      </tp>
      <tp t="s">
        <v>A-</v>
        <stp/>
        <stp>##V3_BDPV12</stp>
        <stp>600705 CH Equity</stp>
        <stp>RTG_FITCH_LT_ISSUER_DEFAULT</stp>
        <stp>[1.Weekly Download.xlsm]Coded!R173C62</stp>
        <tr r="BJ173" s="14"/>
        <tr r="BJ173" s="14"/>
      </tp>
      <tp t="s">
        <v>A-</v>
        <stp/>
        <stp>##V3_BDPV12</stp>
        <stp>600705 CH Equity</stp>
        <stp>RTG_FITCH_LT_ISSUER_DEFAULT</stp>
        <stp>[1.Weekly Download.xlsm]Coded!R143C62</stp>
        <tr r="BJ143" s="14"/>
        <tr r="BJ143" s="14"/>
      </tp>
      <tp t="s">
        <v>A-</v>
        <stp/>
        <stp>##V3_BDPV12</stp>
        <stp>600705 CH Equity</stp>
        <stp>RTG_FITCH_LT_ISSUER_DEFAULT</stp>
        <stp>[1.Weekly Download.xlsm]Coded!R100C62</stp>
        <tr r="BJ100" s="14"/>
        <tr r="BJ100" s="14"/>
      </tp>
      <tp t="s">
        <v>USD</v>
        <stp/>
        <stp>##V3_BDPV12</stp>
        <stp>USG3065HAB71 Corp</stp>
        <stp>CRNCY</stp>
        <stp>[1.Weekly Download.xlsm]Coded!R222C52</stp>
        <tr r="AZ222" s="14"/>
        <tr r="AZ222" s="14"/>
      </tp>
      <tp t="s">
        <v>BBB</v>
        <stp/>
        <stp>##V3_BDPV12</stp>
        <stp>000776 CH Equity</stp>
        <stp>RTG_FITCH_LT_ISSUER_DEFAULT</stp>
        <stp>[1.Weekly Download.xlsm]Coded!R154C62</stp>
        <tr r="BJ154" s="14"/>
        <tr r="BJ154" s="14"/>
      </tp>
      <tp t="s">
        <v>#N/A N/A</v>
        <stp/>
        <stp>##V3_BDPV12</stp>
        <stp>USG8850LAF79 Corp</stp>
        <stp>RTG_MDY_LT_CORP_FAMILY</stp>
        <stp>[1.Weekly Download.xlsm]Coded!R275C14</stp>
        <tr r="N275" s="14"/>
      </tp>
      <tp t="s">
        <v>A-</v>
        <stp/>
        <stp>##V3_BDPV12</stp>
        <stp>600705 CH Equity</stp>
        <stp>RTG_FITCH_LT_ISSUER_DEFAULT</stp>
        <stp>[1.Weekly Download.xlsm]Coded!R246C24</stp>
        <tr r="X246" s="14"/>
        <tr r="X246" s="14"/>
        <tr r="X246" s="14"/>
      </tp>
      <tp t="s">
        <v>Jinan Rail Transit Group Co Ltd</v>
        <stp/>
        <stp>##V3_BDPV12</stp>
        <stp>MO000A3KX7V9 Corp</stp>
        <stp>GUARANTOR_NAME</stp>
        <stp>[1.Weekly Download.xlsm]Coded!R127C44</stp>
        <tr r="AR127" s="14"/>
        <tr r="AR127" s="14"/>
      </tp>
      <tp t="s">
        <v>#N/A N/A</v>
        <stp/>
        <stp>##V3_BDPV12</stp>
        <stp>1359 HK Equity</stp>
        <stp>RTG_MDY_FOREIGN_LT_BANK_DEPOSITS</stp>
        <stp>[1.Weekly Download.xlsm]Coded!R138C60</stp>
        <tr r="BH138" s="14"/>
      </tp>
      <tp t="s">
        <v>#N/A N/A</v>
        <stp/>
        <stp>##V3_BDPV12</stp>
        <stp>1359 HK Equity</stp>
        <stp>RTG_MDY_FOREIGN_LT_BANK_DEPOSITS</stp>
        <stp>[1.Weekly Download.xlsm]Coded!R115C60</stp>
        <tr r="BH115" s="14"/>
      </tp>
      <tp t="s">
        <v>#N/A N/A</v>
        <stp/>
        <stp>##V3_BDPV12</stp>
        <stp>6058 HK Equity</stp>
        <stp>RTG_MDY_FOREIGN_LT_BANK_DEPOSITS</stp>
        <stp>[1.Weekly Download.xlsm]Coded!R247C60</stp>
        <tr r="BH247" s="14"/>
      </tp>
      <tp t="s">
        <v>CHINA SECURITIES FINANCE</v>
        <stp/>
        <stp>##V3_BDPV12</stp>
        <stp>HK0000921020 Corp</stp>
        <stp>GUARANTOR</stp>
        <stp>[1.Weekly Download.xlsm]Coded!R43C5</stp>
        <tr r="E43" s="14"/>
        <tr r="E43" s="14"/>
      </tp>
      <tp t="s">
        <v>BANK OF CHINA HONG KONG</v>
        <stp/>
        <stp>##V3_BDPV12</stp>
        <stp>HK0000744695 Corp</stp>
        <stp>NAME</stp>
        <stp>[1.Weekly Download.xlsm]Coded!R187C4</stp>
        <tr r="D187" s="14"/>
        <tr r="D187" s="14"/>
      </tp>
    </main>
    <main first="bofaddin.rtdserver">
      <tp t="s">
        <v>#N/A N/A</v>
        <stp/>
        <stp>BDS|802670631553229896</stp>
        <tr r="AL47" s="14"/>
        <tr r="F47" s="14"/>
      </tp>
    </main>
    <main first="bloomberg.rtd">
      <tp t="s">
        <v>N</v>
        <stp/>
        <stp>##V3_BDPV12</stp>
        <stp>G2380160 Corp</stp>
        <stp>SUSTAINABILITY_BOND_IND</stp>
        <stp>[1.Weekly Download.xlsm]Coded!R33C56</stp>
        <tr r="BD33" s="14"/>
        <tr r="BD33" s="14"/>
      </tp>
      <tp t="s">
        <v>N</v>
        <stp/>
        <stp>##V3_BDPV12</stp>
        <stp>G2380140 Corp</stp>
        <stp>SUSTAINABILITY_BOND_IND</stp>
        <stp>[1.Weekly Download.xlsm]Coded!R37C56</stp>
        <tr r="BD37" s="14"/>
        <tr r="BD37" s="14"/>
      </tp>
      <tp t="s">
        <v>N</v>
        <stp/>
        <stp>##V3_BDPV12</stp>
        <stp>G2380130 Corp</stp>
        <stp>SUSTAINABILITY_BOND_IND</stp>
        <stp>[1.Weekly Download.xlsm]Coded!R40C56</stp>
        <tr r="BD40" s="14"/>
        <tr r="BD40" s="14"/>
      </tp>
      <tp t="s">
        <v>N</v>
        <stp/>
        <stp>##V3_BDPV12</stp>
        <stp>G2380100 Corp</stp>
        <stp>SUSTAINABILITY_BOND_IND</stp>
        <stp>[1.Weekly Download.xlsm]Coded!R48C56</stp>
        <tr r="BD48" s="14"/>
        <tr r="BD48" s="14"/>
      </tp>
      <tp t="s">
        <v>#N/A N/A</v>
        <stp/>
        <stp>##V3_BDPV12</stp>
        <stp>G2380106 Corp</stp>
        <stp>FLOATER_FORMULA</stp>
        <stp>[1.Weekly Download.xlsm]Coded!R44C30</stp>
        <tr r="AD44" s="14"/>
      </tp>
      <tp t="s">
        <v>#N/A N/A</v>
        <stp/>
        <stp>##V3_BDPV12</stp>
        <stp>XS2664783565 Corp</stp>
        <stp>RTG_SP</stp>
        <stp>[1.Weekly Download.xlsm]Coded!R6C9</stp>
        <tr r="I6" s="14"/>
      </tp>
      <tp t="s">
        <v>A1</v>
        <stp/>
        <stp>##V3_BDPV12</stp>
        <stp>XS2677539541 Corp</stp>
        <stp>RTG_MOODY</stp>
        <stp>[1.Weekly Download.xlsm]Coded!R11C8</stp>
        <tr r="H11" s="14"/>
        <tr r="H11" s="14"/>
      </tp>
      <tp t="s">
        <v>N</v>
        <stp/>
        <stp>##V3_BDPV12</stp>
        <stp>G2380105 Corp</stp>
        <stp>FLOATER</stp>
        <stp>[1.Weekly Download.xlsm]Coded!R35C29</stp>
        <tr r="AC35" s="14"/>
        <tr r="AC35" s="14"/>
      </tp>
      <tp t="s">
        <v>#N/A N/A</v>
        <stp/>
        <stp>##V3_BDPV12</stp>
        <stp>XS2502807345 Corp</stp>
        <stp>RTG_MOODY</stp>
        <stp>[1.Weekly Download.xlsm]Coded!R88C8</stp>
        <tr r="H88" s="14"/>
      </tp>
      <tp t="s">
        <v>#N/A N/A</v>
        <stp/>
        <stp>##V3_BDPV12</stp>
        <stp>000961 CH Equity</stp>
        <stp>RTG_MDY_ISSUER</stp>
        <stp>[1.Weekly Download.xlsm]Coded!R198C19</stp>
        <tr r="S198" s="14"/>
        <tr r="S198" s="14"/>
      </tp>
      <tp t="s">
        <v>#N/A N/A</v>
        <stp/>
        <stp>##V3_BDPV12</stp>
        <stp>000961 CH Equity</stp>
        <stp>RTG_MDY_ISSUER</stp>
        <stp>[1.Weekly Download.xlsm]Coded!R285C19</stp>
        <tr r="S285" s="14"/>
        <tr r="S285" s="14"/>
      </tp>
      <tp t="s">
        <v>#N/A N/A</v>
        <stp/>
        <stp>##V3_BDPV12</stp>
        <stp>000961 CH Equity</stp>
        <stp>RTG_MDY_ISSUER</stp>
        <stp>[1.Weekly Download.xlsm]Coded!R233C19</stp>
        <tr r="S233" s="14"/>
        <tr r="S233" s="14"/>
      </tp>
      <tp t="s">
        <v>#N/A N/A</v>
        <stp/>
        <stp>##V3_BDPV12</stp>
        <stp>600803 CH Equity</stp>
        <stp>RTG_MDY_ISSUER</stp>
        <stp>[1.Weekly Download.xlsm]Coded!R222C19</stp>
        <tr r="S222" s="14"/>
        <tr r="S222" s="14"/>
      </tp>
      <tp t="s">
        <v>#N/A N/A</v>
        <stp/>
        <stp>##V3_BDPV12</stp>
        <stp>000961 CH Equity</stp>
        <stp>RTG_MDY_ISSUER</stp>
        <stp>[1.Weekly Download.xlsm]Coded!R198C59</stp>
        <tr r="BG198" s="14"/>
      </tp>
      <tp t="s">
        <v>#N/A N/A</v>
        <stp/>
        <stp>##V3_BDPV12</stp>
        <stp>600918 CH Equity</stp>
        <stp>RTG_MDY_ISSUER</stp>
        <stp>[1.Weekly Download.xlsm]Coded!R283C59</stp>
        <tr r="BG283" s="14"/>
      </tp>
      <tp t="s">
        <v>#N/A N/A</v>
        <stp/>
        <stp>##V3_BDPV12</stp>
        <stp>000961 CH Equity</stp>
        <stp>RTG_MDY_ISSUER</stp>
        <stp>[1.Weekly Download.xlsm]Coded!R285C59</stp>
        <tr r="BG285" s="14"/>
      </tp>
      <tp t="s">
        <v>#N/A N/A</v>
        <stp/>
        <stp>##V3_BDPV12</stp>
        <stp>000961 CH Equity</stp>
        <stp>RTG_MDY_ISSUER</stp>
        <stp>[1.Weekly Download.xlsm]Coded!R233C59</stp>
        <tr r="BG233" s="14"/>
      </tp>
      <tp t="s">
        <v>#N/A N/A</v>
        <stp/>
        <stp>##V3_BDPV12</stp>
        <stp>600803 CH Equity</stp>
        <stp>RTG_MDY_ISSUER</stp>
        <stp>[1.Weekly Download.xlsm]Coded!R222C59</stp>
        <tr r="BG222" s="14"/>
      </tp>
      <tp t="s">
        <v>#N/A N/A</v>
        <stp/>
        <stp>##V3_BDPV12</stp>
        <stp>600705 CH Equity</stp>
        <stp>RTG_MDY_ISSUER</stp>
        <stp>[1.Weekly Download.xlsm]Coded!R246C59</stp>
        <tr r="BG246" s="14"/>
      </tp>
      <tp t="s">
        <v>#N/A N/A</v>
        <stp/>
        <stp>##V3_BDPV12</stp>
        <stp>600325 CH Equity</stp>
        <stp>RTG_MDY_ISSUER</stp>
        <stp>[1.Weekly Download.xlsm]Coded!R243C19</stp>
        <tr r="S243" s="14"/>
        <tr r="S243" s="14"/>
      </tp>
      <tp t="s">
        <v>#N/A N/A</v>
        <stp/>
        <stp>##V3_BDPV12</stp>
        <stp>600705 CH Equity</stp>
        <stp>RTG_MDY_ISSUER</stp>
        <stp>[1.Weekly Download.xlsm]Coded!R235C59</stp>
        <tr r="BG235" s="14"/>
      </tp>
      <tp t="s">
        <v>#N/A N/A</v>
        <stp/>
        <stp>##V3_BDPV12</stp>
        <stp>300059 CH Equity</stp>
        <stp>RTG_MDY_ISSUER</stp>
        <stp>[1.Weekly Download.xlsm]Coded!R130C19</stp>
        <tr r="S130" s="14"/>
        <tr r="S130" s="14"/>
      </tp>
      <tp t="s">
        <v>#N/A N/A</v>
        <stp/>
        <stp>##V3_BDPV12</stp>
        <stp>600369 CH Equity</stp>
        <stp>RTG_MDY_ISSUER</stp>
        <stp>[1.Weekly Download.xlsm]Coded!R245C19</stp>
        <tr r="S245" s="14"/>
        <tr r="S245" s="14"/>
      </tp>
      <tp t="s">
        <v>#N/A N/A</v>
        <stp/>
        <stp>##V3_BDPV12</stp>
        <stp>G2380152 Corp</stp>
        <stp>RTG_SP</stp>
        <stp>[1.Weekly Download.xlsm]Coded!R34C9</stp>
        <tr r="I34" s="14"/>
      </tp>
      <tp t="s">
        <v>#N/A N/A</v>
        <stp/>
        <stp>##V3_BDPV12</stp>
        <stp>000671 CH Equity</stp>
        <stp>RTG_MDY_ISSUER</stp>
        <stp>[1.Weekly Download.xlsm]Coded!R262C59</stp>
        <tr r="BG262" s="14"/>
      </tp>
      <tp t="s">
        <v>#N/A N/A</v>
        <stp/>
        <stp>##V3_BDPV12</stp>
        <stp>000671 CH Equity</stp>
        <stp>RTG_MDY_ISSUER</stp>
        <stp>[1.Weekly Download.xlsm]Coded!R204C59</stp>
        <tr r="BG204" s="14"/>
      </tp>
      <tp t="s">
        <v>#N/A N/A</v>
        <stp/>
        <stp>##V3_BDPV12</stp>
        <stp>000671 CH Equity</stp>
        <stp>RTG_MDY_ISSUER</stp>
        <stp>[1.Weekly Download.xlsm]Coded!R223C59</stp>
        <tr r="BG223" s="14"/>
      </tp>
      <tp t="s">
        <v>#N/A N/A</v>
        <stp/>
        <stp>##V3_BDPV12</stp>
        <stp>600705 CH Equity</stp>
        <stp>RTG_MDY_ISSUER</stp>
        <stp>[1.Weekly Download.xlsm]Coded!R143C59</stp>
        <tr r="BG143" s="14"/>
      </tp>
      <tp t="s">
        <v>#N/A N/A</v>
        <stp/>
        <stp>##V3_BDPV12</stp>
        <stp>000776 CH Equity</stp>
        <stp>RTG_MDY_ISSUER</stp>
        <stp>[1.Weekly Download.xlsm]Coded!R154C59</stp>
        <tr r="BG154" s="14"/>
      </tp>
      <tp t="s">
        <v>#N/A N/A</v>
        <stp/>
        <stp>##V3_BDPV12</stp>
        <stp>600705 CH Equity</stp>
        <stp>RTG_MDY_ISSUER</stp>
        <stp>[1.Weekly Download.xlsm]Coded!R173C59</stp>
        <tr r="BG173" s="14"/>
      </tp>
      <tp t="s">
        <v>#N/A N/A</v>
        <stp/>
        <stp>##V3_BDPV12</stp>
        <stp>600466 CH Equity</stp>
        <stp>RTG_MDY_ISSUER</stp>
        <stp>[1.Weekly Download.xlsm]Coded!R263C59</stp>
        <tr r="BG263" s="14"/>
      </tp>
      <tp t="s">
        <v>#N/A N/A</v>
        <stp/>
        <stp>##V3_BDPV12</stp>
        <stp>600705 CH Equity</stp>
        <stp>RTG_MDY_ISSUER</stp>
        <stp>[1.Weekly Download.xlsm]Coded!R100C59</stp>
        <tr r="BG100" s="14"/>
      </tp>
      <tp t="s">
        <v>#N/A N/A</v>
        <stp/>
        <stp>##V3_BDPV12</stp>
        <stp>600000 CH Equity</stp>
        <stp>RTG_MDY_ISSUER</stp>
        <stp>[1.Weekly Download.xlsm]Coded!R185C59</stp>
        <tr r="BG185" s="14"/>
      </tp>
      <tp t="s">
        <v>#N/A N/A</v>
        <stp/>
        <stp>##V3_BDPV12</stp>
        <stp>600000 CH Equity</stp>
        <stp>RTG_MDY_ISSUER</stp>
        <stp>[1.Weekly Download.xlsm]Coded!R186C59</stp>
        <tr r="BG186" s="14"/>
      </tp>
      <tp t="s">
        <v>#N/A N/A</v>
        <stp/>
        <stp>##V3_BDPV12</stp>
        <stp>600705 CH Equity</stp>
        <stp>RTG_MDY_ISSUER</stp>
        <stp>[1.Weekly Download.xlsm]Coded!R246C19</stp>
        <tr r="S246" s="14"/>
        <tr r="S246" s="14"/>
      </tp>
      <tp t="s">
        <v>#N/A N/A</v>
        <stp/>
        <stp>##V3_BDPV12</stp>
        <stp>600325 CH Equity</stp>
        <stp>RTG_MDY_ISSUER</stp>
        <stp>[1.Weekly Download.xlsm]Coded!R243C59</stp>
        <tr r="BG243" s="14"/>
      </tp>
      <tp t="s">
        <v>#N/A N/A</v>
        <stp/>
        <stp>##V3_BDPV12</stp>
        <stp>600030 CH Equity</stp>
        <stp>RTG_MDY_ISSUER</stp>
        <stp>[1.Weekly Download.xlsm]Coded!R107C59</stp>
        <tr r="BG107" s="14"/>
      </tp>
      <tp t="s">
        <v>#N/A N/A</v>
        <stp/>
        <stp>##V3_BDPV12</stp>
        <stp>300059 CH Equity</stp>
        <stp>RTG_MDY_ISSUER</stp>
        <stp>[1.Weekly Download.xlsm]Coded!R130C59</stp>
        <tr r="BG130" s="14"/>
      </tp>
      <tp t="s">
        <v>#N/A N/A</v>
        <stp/>
        <stp>##V3_BDPV12</stp>
        <stp>000671 CH Equity</stp>
        <stp>RTG_MDY_ISSUER</stp>
        <stp>[1.Weekly Download.xlsm]Coded!R262C19</stp>
        <tr r="S262" s="14"/>
        <tr r="S262" s="14"/>
      </tp>
      <tp t="s">
        <v>#N/A N/A</v>
        <stp/>
        <stp>##V3_BDPV12</stp>
        <stp>000671 CH Equity</stp>
        <stp>RTG_MDY_ISSUER</stp>
        <stp>[1.Weekly Download.xlsm]Coded!R204C19</stp>
        <tr r="S204" s="14"/>
        <tr r="S204" s="14"/>
      </tp>
      <tp t="s">
        <v>#N/A N/A</v>
        <stp/>
        <stp>##V3_BDPV12</stp>
        <stp>000671 CH Equity</stp>
        <stp>RTG_MDY_ISSUER</stp>
        <stp>[1.Weekly Download.xlsm]Coded!R223C19</stp>
        <tr r="S223" s="14"/>
        <tr r="S223" s="14"/>
      </tp>
      <tp t="s">
        <v>#N/A N/A</v>
        <stp/>
        <stp>##V3_BDPV12</stp>
        <stp>G2380106 Corp</stp>
        <stp>RTG_SP</stp>
        <stp>[1.Weekly Download.xlsm]Coded!R44C9</stp>
        <tr r="I44" s="14"/>
      </tp>
      <tp t="s">
        <v>#N/A N/A</v>
        <stp/>
        <stp>##V3_BDPV12</stp>
        <stp>600383 CH Equity</stp>
        <stp>RTG_MDY_ISSUER</stp>
        <stp>[1.Weekly Download.xlsm]Coded!R170C59</stp>
        <tr r="BG170" s="14"/>
      </tp>
      <tp t="s">
        <v>#N/A N/A</v>
        <stp/>
        <stp>##V3_BDPV12</stp>
        <stp>600000 CH Equity</stp>
        <stp>RTG_MDY_ISSUER</stp>
        <stp>[1.Weekly Download.xlsm]Coded!R292C59</stp>
        <tr r="BG292" s="14"/>
      </tp>
      <tp t="s">
        <v>#N/A N/A</v>
        <stp/>
        <stp>##V3_BDPV12</stp>
        <stp>600016 CH Equity</stp>
        <stp>RTG_MDY_ISSUER</stp>
        <stp>[1.Weekly Download.xlsm]Coded!R241C59</stp>
        <tr r="BG241" s="14"/>
      </tp>
      <tp t="s">
        <v>#N/A N/A</v>
        <stp/>
        <stp>##V3_BDPV12</stp>
        <stp>600016 CH Equity</stp>
        <stp>RTG_MDY_ISSUER</stp>
        <stp>[1.Weekly Download.xlsm]Coded!R273C59</stp>
        <tr r="BG273" s="14"/>
      </tp>
      <tp t="s">
        <v>#N/A N/A</v>
        <stp/>
        <stp>##V3_BDPV12</stp>
        <stp>600466 CH Equity</stp>
        <stp>RTG_MDY_ISSUER</stp>
        <stp>[1.Weekly Download.xlsm]Coded!R263C19</stp>
        <tr r="S263" s="14"/>
        <tr r="S263" s="14"/>
      </tp>
      <tp t="s">
        <v>#N/A N/A</v>
        <stp/>
        <stp>##V3_BDPV12</stp>
        <stp>600325 CH Equity</stp>
        <stp>RTG_MDY_ISSUER</stp>
        <stp>[1.Weekly Download.xlsm]Coded!R114C59</stp>
        <tr r="BG114" s="14"/>
      </tp>
      <tp t="s">
        <v>BIDU US</v>
        <stp/>
        <stp>##V3_BDPV12</stp>
        <stp>US056752AU22 Corp</stp>
        <stp>ISSUER_PARENT_EQY_TICKER</stp>
        <stp>[1.Weekly Download.xlsm]Coded!R165C58</stp>
        <tr r="BF165" s="14"/>
        <tr r="BF165" s="14"/>
      </tp>
      <tp t="s">
        <v>#N/A Field Not Applicable</v>
        <stp/>
        <stp>##V3_BDPV12</stp>
        <stp>G238096 Corp</stp>
        <stp>FLT_SPREAD</stp>
        <stp>[1.Weekly Download.xlsm]Coded!R50C28</stp>
        <tr r="AB50" s="14"/>
      </tp>
      <tp t="s">
        <v>3/6/2021</v>
        <stp/>
        <stp>##V3_BDPV12</stp>
        <stp>HK0000732815 Corp</stp>
        <stp>SECURITY_PRICING_DATE</stp>
        <stp>[1.Weekly Download.xlsm]Coded!R200C3</stp>
        <tr r="C200" s="14"/>
        <tr r="C200" s="14"/>
      </tp>
      <tp t="s">
        <v>#N/A Field Not Applicable</v>
        <stp/>
        <stp>##V3_BDPV12</stp>
        <stp>G238098 Corp</stp>
        <stp>FLT_SPREAD</stp>
        <stp>[1.Weekly Download.xlsm]Coded!R46C28</stp>
        <tr r="AB46" s="14"/>
      </tp>
      <tp t="s">
        <v>#N/A N/A</v>
        <stp/>
        <stp>##V3_BDPV12</stp>
        <stp>G228084 Corp</stp>
        <stp>RTG_SP_LT_FC_ISSUER_CREDIT</stp>
        <stp>[1.Weekly Download.xlsm]Coded!R74C15</stp>
        <tr r="O74" s="14"/>
      </tp>
      <tp t="s">
        <v>#N/A N/A</v>
        <stp/>
        <stp>##V3_BDPV12</stp>
        <stp>G238084 Corp</stp>
        <stp>RTG_SP_LT_FC_ISSUER_CREDIT</stp>
        <stp>[1.Weekly Download.xlsm]Coded!R45C15</stp>
        <tr r="O45" s="14"/>
      </tp>
      <tp t="s">
        <v>#N/A N/A</v>
        <stp/>
        <stp>##V3_BDPV12</stp>
        <stp>G228085 Corp</stp>
        <stp>RTG_SP_LT_FC_ISSUER_CREDIT</stp>
        <stp>[1.Weekly Download.xlsm]Coded!R73C15</stp>
        <tr r="O73" s="14"/>
      </tp>
      <tp t="s">
        <v>#N/A N/A</v>
        <stp/>
        <stp>##V3_BDPV12</stp>
        <stp>G228086 Corp</stp>
        <stp>RTG_SP_LT_FC_ISSUER_CREDIT</stp>
        <stp>[1.Weekly Download.xlsm]Coded!R72C15</stp>
        <tr r="O72" s="14"/>
      </tp>
      <tp t="s">
        <v>#N/A N/A</v>
        <stp/>
        <stp>##V3_BDPV12</stp>
        <stp>1776488D CH Equity</stp>
        <stp>RTG_SP_LT_FC_ISSUER_CREDIT</stp>
        <stp>[1.Weekly Download.xlsm]Coded!R15C23</stp>
        <tr r="W15" s="14"/>
        <tr r="W15" s="14"/>
      </tp>
      <tp t="s">
        <v>#N/A N/A</v>
        <stp/>
        <stp>##V3_BDPV12</stp>
        <stp>2086024D CH Equity</stp>
        <stp>RTG_SP_LT_LC_ISSUER_CREDIT</stp>
        <stp>[1.Weekly Download.xlsm]Coded!R54C61</stp>
        <tr r="BI54" s="14"/>
      </tp>
      <tp t="s">
        <v>#N/A N/A</v>
        <stp/>
        <stp>##V3_BDPV12</stp>
        <stp>0956443D CH Equity</stp>
        <stp>RTG_SP_LT_LC_ISSUER_CREDIT</stp>
        <stp>[1.Weekly Download.xlsm]Coded!R35C61</stp>
        <tr r="BI35" s="14"/>
      </tp>
      <tp t="s">
        <v>BB+u</v>
        <stp/>
        <stp>##V3_BDPV12</stp>
        <stp>600016 CH Equity</stp>
        <stp>RTG_FITCH_LT_ISSUER_DEFAULT</stp>
        <stp>[1.Weekly Download.xlsm]Coded!R241C62</stp>
        <tr r="BJ241" s="14"/>
        <tr r="BJ241" s="14"/>
      </tp>
      <tp t="s">
        <v>BB+u</v>
        <stp/>
        <stp>##V3_BDPV12</stp>
        <stp>600016 CH Equity</stp>
        <stp>RTG_FITCH_LT_ISSUER_DEFAULT</stp>
        <stp>[1.Weekly Download.xlsm]Coded!R273C62</stp>
        <tr r="BJ273" s="14"/>
        <tr r="BJ273" s="14"/>
      </tp>
      <tp t="s">
        <v>BBB</v>
        <stp/>
        <stp>##V3_BDPV12</stp>
        <stp>600000 CH Equity</stp>
        <stp>RTG_FITCH_LT_ISSUER_DEFAULT</stp>
        <stp>[1.Weekly Download.xlsm]Coded!R292C62</stp>
        <tr r="BJ292" s="14"/>
        <tr r="BJ292" s="14"/>
      </tp>
      <tp t="s">
        <v>N</v>
        <stp/>
        <stp>##V3_BDPV12</stp>
        <stp>US88032XBA19 Corp</stp>
        <stp>SUSTAINABILITY_BOND_IND</stp>
        <stp>[1.Weekly Download.xlsm]Coded!R230C56</stp>
        <tr r="BD230" s="14"/>
        <tr r="BD230" s="14"/>
      </tp>
      <tp t="s">
        <v>#N/A N/A</v>
        <stp/>
        <stp>##V3_BDPV12</stp>
        <stp>600030 CH Equity</stp>
        <stp>RTG_FITCH_LT_ISSUER_DEFAULT</stp>
        <stp>[1.Weekly Download.xlsm]Coded!R107C62</stp>
        <tr r="BJ107" s="14"/>
      </tp>
      <tp t="s">
        <v>#N/A N/A</v>
        <stp/>
        <stp>##V3_BDPV12</stp>
        <stp>300059 CH Equity</stp>
        <stp>RTG_FITCH_LT_ISSUER_DEFAULT</stp>
        <stp>[1.Weekly Download.xlsm]Coded!R130C62</stp>
        <tr r="BJ130" s="14"/>
      </tp>
      <tp t="s">
        <v>N</v>
        <stp/>
        <stp>##V3_BDPV12</stp>
        <stp>US88032XBB91 Corp</stp>
        <stp>SUSTAINABILITY_BOND_IND</stp>
        <stp>[1.Weekly Download.xlsm]Coded!R229C56</stp>
        <tr r="BD229" s="14"/>
        <tr r="BD229" s="14"/>
      </tp>
      <tp t="s">
        <v>BBB</v>
        <stp/>
        <stp>##V3_BDPV12</stp>
        <stp>600000 CH Equity</stp>
        <stp>RTG_FITCH_LT_ISSUER_DEFAULT</stp>
        <stp>[1.Weekly Download.xlsm]Coded!R185C62</stp>
        <tr r="BJ185" s="14"/>
        <tr r="BJ185" s="14"/>
      </tp>
      <tp t="s">
        <v>BBB</v>
        <stp/>
        <stp>##V3_BDPV12</stp>
        <stp>600000 CH Equity</stp>
        <stp>RTG_FITCH_LT_ISSUER_DEFAULT</stp>
        <stp>[1.Weekly Download.xlsm]Coded!R186C62</stp>
        <tr r="BJ186" s="14"/>
        <tr r="BJ186" s="14"/>
      </tp>
      <tp t="s">
        <v>N</v>
        <stp/>
        <stp>##V3_BDPV12</stp>
        <stp>US88032XBC74 Corp</stp>
        <stp>SUSTAINABILITY_BOND_IND</stp>
        <stp>[1.Weekly Download.xlsm]Coded!R231C56</stp>
        <tr r="BD231" s="14"/>
        <tr r="BD231" s="14"/>
      </tp>
      <tp t="s">
        <v>N</v>
        <stp/>
        <stp>##V3_BDPV12</stp>
        <stp>US88032XBD57 Corp</stp>
        <stp>SUSTAINABILITY_BOND_IND</stp>
        <stp>[1.Weekly Download.xlsm]Coded!R228C56</stp>
        <tr r="BD228" s="14"/>
        <tr r="BD228" s="14"/>
      </tp>
      <tp t="s">
        <v>#N/A N/A</v>
        <stp/>
        <stp>##V3_BDPV12</stp>
        <stp>300059 CH Equity</stp>
        <stp>RTG_FITCH_LT_ISSUER_DEFAULT</stp>
        <stp>[1.Weekly Download.xlsm]Coded!R130C24</stp>
        <tr r="X130" s="14"/>
        <tr r="X130" s="14"/>
      </tp>
      <tp t="s">
        <v>#N/A N/A</v>
        <stp/>
        <stp>##V3_BDPV12</stp>
        <stp>US88032XBD57 Corp</stp>
        <stp>FLOATER_FORMULA</stp>
        <stp>[1.Weekly Download.xlsm]Coded!R228C30</stp>
        <tr r="AD228" s="14"/>
      </tp>
      <tp t="s">
        <v>#N/A N/A</v>
        <stp/>
        <stp>##V3_BDPV12</stp>
        <stp>3329 HK Equity</stp>
        <stp>RTG_MDY_FOREIGN_LT_BANK_DEPOSITS</stp>
        <stp>[1.Weekly Download.xlsm]Coded!R192C20</stp>
        <tr r="T192" s="14"/>
        <tr r="T192" s="14"/>
      </tp>
      <tp t="s">
        <v>#N/A N/A</v>
        <stp/>
        <stp>##V3_BDPV12</stp>
        <stp>USG3065HAB71 Corp</stp>
        <stp>RTG_MDY_LT_CORP_FAMILY</stp>
        <stp>[1.Weekly Download.xlsm]Coded!R222C14</stp>
        <tr r="N222" s="14"/>
      </tp>
      <tp t="s">
        <v>A2</v>
        <stp/>
        <stp>##V3_BDPV12</stp>
        <stp>3328 HK Equity</stp>
        <stp>RTG_MDY_FOREIGN_LT_BANK_DEPOSITS</stp>
        <stp>[1.Weekly Download.xlsm]Coded!R189C60</stp>
        <tr r="BH189" s="14"/>
        <tr r="BH189" s="14"/>
      </tp>
      <tp t="s">
        <v>A2</v>
        <stp/>
        <stp>##V3_BDPV12</stp>
        <stp>3328 HK Equity</stp>
        <stp>RTG_MDY_FOREIGN_LT_BANK_DEPOSITS</stp>
        <stp>[1.Weekly Download.xlsm]Coded!R194C60</stp>
        <tr r="BH194" s="14"/>
        <tr r="BH194" s="14"/>
      </tp>
      <tp t="s">
        <v>A2</v>
        <stp/>
        <stp>##V3_BDPV12</stp>
        <stp>3328 HK Equity</stp>
        <stp>RTG_MDY_FOREIGN_LT_BANK_DEPOSITS</stp>
        <stp>[1.Weekly Download.xlsm]Coded!R111C60</stp>
        <tr r="BH111" s="14"/>
        <tr r="BH111" s="14"/>
      </tp>
      <tp t="s">
        <v>#N/A N/A</v>
        <stp/>
        <stp>##V3_BDPV12</stp>
        <stp>US88032XBA19 Corp</stp>
        <stp>FLOATER_FORMULA</stp>
        <stp>[1.Weekly Download.xlsm]Coded!R230C30</stp>
        <tr r="AD230" s="14"/>
      </tp>
      <tp t="s">
        <v>#N/A N/A</v>
        <stp/>
        <stp>##V3_BDPV12</stp>
        <stp>3329 HK Equity</stp>
        <stp>RTG_MDY_FOREIGN_LT_BANK_DEPOSITS</stp>
        <stp>[1.Weekly Download.xlsm]Coded!R192C60</stp>
        <tr r="BH192" s="14"/>
      </tp>
      <tp t="s">
        <v>#N/A N/A</v>
        <stp/>
        <stp>##V3_BDPV12</stp>
        <stp>US88032XBB91 Corp</stp>
        <stp>FLOATER_FORMULA</stp>
        <stp>[1.Weekly Download.xlsm]Coded!R229C30</stp>
        <tr r="AD229" s="14"/>
      </tp>
      <tp t="s">
        <v>USD</v>
        <stp/>
        <stp>##V3_BDPV12</stp>
        <stp>USG8850LAG52 Corp</stp>
        <stp>CRNCY</stp>
        <stp>[1.Weekly Download.xlsm]Coded!R276C52</stp>
        <tr r="AZ276" s="14"/>
        <tr r="AZ276" s="14"/>
      </tp>
      <tp t="s">
        <v>A2</v>
        <stp/>
        <stp>##V3_BDPV12</stp>
        <stp>3328 HK Equity</stp>
        <stp>RTG_MDY_FOREIGN_LT_BANK_DEPOSITS</stp>
        <stp>[1.Weekly Download.xlsm]Coded!R308C60</stp>
        <tr r="BH308" s="14"/>
        <tr r="BH308" s="14"/>
      </tp>
      <tp t="s">
        <v>A2</v>
        <stp/>
        <stp>##V3_BDPV12</stp>
        <stp>3328 HK Equity</stp>
        <stp>RTG_MDY_FOREIGN_LT_BANK_DEPOSITS</stp>
        <stp>[1.Weekly Download.xlsm]Coded!R309C60</stp>
        <tr r="BH309" s="14"/>
        <tr r="BH309" s="14"/>
      </tp>
      <tp t="s">
        <v>A2</v>
        <stp/>
        <stp>##V3_BDPV12</stp>
        <stp>3328 HK Equity</stp>
        <stp>RTG_MDY_FOREIGN_LT_BANK_DEPOSITS</stp>
        <stp>[1.Weekly Download.xlsm]Coded!R310C60</stp>
        <tr r="BH310" s="14"/>
        <tr r="BH310" s="14"/>
      </tp>
      <tp t="s">
        <v>#N/A N/A</v>
        <stp/>
        <stp>##V3_BDPV12</stp>
        <stp>US88032XBC74 Corp</stp>
        <stp>FLOATER_FORMULA</stp>
        <stp>[1.Weekly Download.xlsm]Coded!R231C30</stp>
        <tr r="AD231" s="14"/>
      </tp>
      <tp t="s">
        <v>A2</v>
        <stp/>
        <stp>##V3_BDPV12</stp>
        <stp>3328 HK Equity</stp>
        <stp>RTG_MDY_FOREIGN_LT_BANK_DEPOSITS</stp>
        <stp>[1.Weekly Download.xlsm]Coded!R280C60</stp>
        <tr r="BH280" s="14"/>
        <tr r="BH280" s="14"/>
      </tp>
      <tp t="s">
        <v>A2</v>
        <stp/>
        <stp>##V3_BDPV12</stp>
        <stp>3328 HK Equity</stp>
        <stp>RTG_MDY_FOREIGN_LT_BANK_DEPOSITS</stp>
        <stp>[1.Weekly Download.xlsm]Coded!R298C60</stp>
        <tr r="BH298" s="14"/>
        <tr r="BH298" s="14"/>
      </tp>
      <tp t="s">
        <v>A2</v>
        <stp/>
        <stp>##V3_BDPV12</stp>
        <stp>3328 HK Equity</stp>
        <stp>RTG_MDY_FOREIGN_LT_BANK_DEPOSITS</stp>
        <stp>[1.Weekly Download.xlsm]Coded!R299C60</stp>
        <tr r="BH299" s="14"/>
        <tr r="BH299" s="14"/>
      </tp>
      <tp t="s">
        <v>A2</v>
        <stp/>
        <stp>##V3_BDPV12</stp>
        <stp>3328 HK Equity</stp>
        <stp>RTG_MDY_FOREIGN_LT_BANK_DEPOSITS</stp>
        <stp>[1.Weekly Download.xlsm]Coded!R294C60</stp>
        <tr r="BH294" s="14"/>
        <tr r="BH294" s="14"/>
      </tp>
      <tp t="s">
        <v>A2</v>
        <stp/>
        <stp>##V3_BDPV12</stp>
        <stp>3328 HK Equity</stp>
        <stp>RTG_MDY_FOREIGN_LT_BANK_DEPOSITS</stp>
        <stp>[1.Weekly Download.xlsm]Coded!R295C60</stp>
        <tr r="BH295" s="14"/>
        <tr r="BH295" s="14"/>
      </tp>
      <tp t="s">
        <v>A2</v>
        <stp/>
        <stp>##V3_BDPV12</stp>
        <stp>3328 HK Equity</stp>
        <stp>RTG_MDY_FOREIGN_LT_BANK_DEPOSITS</stp>
        <stp>[1.Weekly Download.xlsm]Coded!R269C60</stp>
        <tr r="BH269" s="14"/>
        <tr r="BH269" s="14"/>
      </tp>
      <tp t="s">
        <v>A2</v>
        <stp/>
        <stp>##V3_BDPV12</stp>
        <stp>3328 HK Equity</stp>
        <stp>RTG_MDY_FOREIGN_LT_BANK_DEPOSITS</stp>
        <stp>[1.Weekly Download.xlsm]Coded!R279C60</stp>
        <tr r="BH279" s="14"/>
        <tr r="BH279" s="14"/>
      </tp>
    </main>
    <main first="bofaddin.rtdserver">
      <tp t="s">
        <v>#N/A N/A</v>
        <stp/>
        <stp>BDS|740080784607403643</stp>
        <tr r="AL84" s="14"/>
        <tr r="AL84" s="14"/>
        <tr r="F84" s="14"/>
        <tr r="F84" s="14"/>
      </tp>
    </main>
    <main first="bloomberg.rtd">
      <tp t="s">
        <v>#N/A N/A</v>
        <stp/>
        <stp>##V3_BDPV12</stp>
        <stp>HK0000946829 Corp</stp>
        <stp>GUARANTOR</stp>
        <stp>[1.Weekly Download.xlsm]Coded!R13C5</stp>
        <tr r="E13" s="14"/>
      </tp>
    </main>
    <main first="bofaddin.rtdserver">
      <tp t="s">
        <v>#N/A N/A</v>
        <stp/>
        <stp>BDH|344591984942810608</stp>
        <tr r="P27" s="24"/>
        <tr r="P27" s="24"/>
      </tp>
      <tp t="s">
        <v>#N/A N/A</v>
        <stp/>
        <stp>BDS|450928626726694444</stp>
        <tr r="AL71" s="14"/>
        <tr r="F71" s="14"/>
      </tp>
    </main>
    <main first="bloomberg.rtd">
      <tp t="s">
        <v>Baa3</v>
        <stp/>
        <stp>##V3_BDPV12</stp>
        <stp>XS2623993974 Corp</stp>
        <stp>RTG_MOODY</stp>
        <stp>[1.Weekly Download.xlsm]Coded!R29C8</stp>
        <tr r="H29" s="14"/>
        <tr r="H29" s="14"/>
      </tp>
      <tp t="s">
        <v>A1</v>
        <stp/>
        <stp>##V3_BDPV12</stp>
        <stp>XS2623522930 Corp</stp>
        <stp>RTG_MOODY</stp>
        <stp>[1.Weekly Download.xlsm]Coded!R38C8</stp>
        <tr r="H38" s="14"/>
        <tr r="H38" s="14"/>
      </tp>
      <tp t="s">
        <v>#N/A N/A</v>
        <stp/>
        <stp>##V3_BDPV12</stp>
        <stp>XS2541678780 Corp</stp>
        <stp>RTG_MOODY</stp>
        <stp>[1.Weekly Download.xlsm]Coded!R84C8</stp>
        <tr r="H84" s="14"/>
      </tp>
      <tp t="s">
        <v>#N/A N/A</v>
        <stp/>
        <stp>##V3_BDPV12</stp>
        <stp>XS2573678435 Corp</stp>
        <stp>RTG_MOODY</stp>
        <stp>[1.Weekly Download.xlsm]Coded!R57C8</stp>
        <tr r="H57" s="14"/>
      </tp>
      <tp t="s">
        <v>#N/A N/A</v>
        <stp/>
        <stp>##V3_BDPV12</stp>
        <stp>XS2597408512 Corp</stp>
        <stp>RTG_MOODY</stp>
        <stp>[1.Weekly Download.xlsm]Coded!R49C8</stp>
        <tr r="H49" s="14"/>
      </tp>
      <tp t="s">
        <v>#N/A N/A</v>
        <stp/>
        <stp>##V3_BDPV12</stp>
        <stp>XS2451515279 Corp</stp>
        <stp>RTG_MOODY</stp>
        <stp>[1.Weekly Download.xlsm]Coded!R98C8</stp>
        <tr r="H98" s="14"/>
      </tp>
      <tp t="s">
        <v>#N/A N/A</v>
        <stp/>
        <stp>##V3_BDPV12</stp>
        <stp>XS2540489338 Corp</stp>
        <stp>RTG_MOODY</stp>
        <stp>[1.Weekly Download.xlsm]Coded!R65C8</stp>
        <tr r="H65" s="14"/>
      </tp>
      <tp t="s">
        <v>N</v>
        <stp/>
        <stp>##V3_BDPV12</stp>
        <stp>G2380152 Corp</stp>
        <stp>FLOATER</stp>
        <stp>[1.Weekly Download.xlsm]Coded!R34C29</stp>
        <tr r="AC34" s="14"/>
        <tr r="AC34" s="14"/>
      </tp>
      <tp t="s">
        <v>BBB-</v>
        <stp/>
        <stp>##V3_BDPV12</stp>
        <stp>9668 HK Equity</stp>
        <stp>RTG_SP_LT_LC_ISSUER_CREDIT</stp>
        <stp>[1.Weekly Download.xlsm]Coded!R134C61</stp>
        <tr r="BI134" s="14"/>
        <tr r="BI134" s="14"/>
      </tp>
      <tp t="s">
        <v>#N/A N/A</v>
        <stp/>
        <stp>##V3_BDPV12</stp>
        <stp>G2380160 Corp</stp>
        <stp>RTG_SP</stp>
        <stp>[1.Weekly Download.xlsm]Coded!R33C9</stp>
        <tr r="I33" s="14"/>
      </tp>
      <tp t="s">
        <v>NR</v>
        <stp/>
        <stp>##V3_BDPV12</stp>
        <stp>9993 HK Equity</stp>
        <stp>RTG_SP_LT_LC_ISSUER_CREDIT</stp>
        <stp>[1.Weekly Download.xlsm]Coded!R149C61</stp>
        <tr r="BI149" s="14"/>
        <tr r="BI149" s="14"/>
      </tp>
      <tp t="s">
        <v>#N/A N/A</v>
        <stp/>
        <stp>##V3_BDPV12</stp>
        <stp>G238098 Corp</stp>
        <stp>RTG_SP_LT_FC_ISSUER_CREDIT</stp>
        <stp>[1.Weekly Download.xlsm]Coded!R46C15</stp>
        <tr r="O46" s="14"/>
      </tp>
      <tp t="s">
        <v>#N/A Field Not Applicable</v>
        <stp/>
        <stp>##V3_BDPV12</stp>
        <stp>G228086 Corp</stp>
        <stp>FLT_SPREAD</stp>
        <stp>[1.Weekly Download.xlsm]Coded!R72C28</stp>
        <tr r="AB72" s="14"/>
      </tp>
      <tp t="s">
        <v>#N/A Field Not Applicable</v>
        <stp/>
        <stp>##V3_BDPV12</stp>
        <stp>G228084 Corp</stp>
        <stp>FLT_SPREAD</stp>
        <stp>[1.Weekly Download.xlsm]Coded!R74C28</stp>
        <tr r="AB74" s="14"/>
      </tp>
      <tp t="s">
        <v>#N/A Field Not Applicable</v>
        <stp/>
        <stp>##V3_BDPV12</stp>
        <stp>G238084 Corp</stp>
        <stp>FLT_SPREAD</stp>
        <stp>[1.Weekly Download.xlsm]Coded!R45C28</stp>
        <tr r="AB45" s="14"/>
      </tp>
      <tp t="s">
        <v>#N/A Field Not Applicable</v>
        <stp/>
        <stp>##V3_BDPV12</stp>
        <stp>G228085 Corp</stp>
        <stp>FLT_SPREAD</stp>
        <stp>[1.Weekly Download.xlsm]Coded!R73C28</stp>
        <tr r="AB73" s="14"/>
      </tp>
      <tp t="s">
        <v>#N/A N/A</v>
        <stp/>
        <stp>##V3_BDPV12</stp>
        <stp>G238096 Corp</stp>
        <stp>RTG_SP_LT_FC_ISSUER_CREDIT</stp>
        <stp>[1.Weekly Download.xlsm]Coded!R50C15</stp>
        <tr r="O50" s="14"/>
      </tp>
      <tp t="s">
        <v>#N/A N/A</v>
        <stp/>
        <stp>##V3_BDPV12</stp>
        <stp>0794572D CH Equity</stp>
        <stp>RTG_SP_LT_LC_ISSUER_CREDIT</stp>
        <stp>[1.Weekly Download.xlsm]Coded!R6C61</stp>
        <tr r="BI6" s="14"/>
      </tp>
      <tp t="s">
        <v>#N/A N/A</v>
        <stp/>
        <stp>##V3_BDPV12</stp>
        <stp>0794572D CH Equity</stp>
        <stp>RTG_SP_LT_FC_ISSUER_CREDIT</stp>
        <stp>[1.Weekly Download.xlsm]Coded!R6C23</stp>
        <tr r="W6" s="14"/>
        <tr r="W6" s="14"/>
      </tp>
      <tp t="s">
        <v>#N/A N/A</v>
        <stp/>
        <stp>##V3_BDPV12</stp>
        <stp>0967746D CH Equity</stp>
        <stp>RTG_SP_LT_LC_ISSUER_CREDIT</stp>
        <stp>[1.Weekly Download.xlsm]Coded!R85C61</stp>
        <tr r="BI85" s="14"/>
      </tp>
      <tp t="s">
        <v>#N/A N/A</v>
        <stp/>
        <stp>##V3_BDPV12</stp>
        <stp>0967746D CH Equity</stp>
        <stp>RTG_SP_LT_LC_ISSUER_CREDIT</stp>
        <stp>[1.Weekly Download.xlsm]Coded!R84C61</stp>
        <tr r="BI84" s="14"/>
      </tp>
      <tp t="s">
        <v>A1</v>
        <stp/>
        <stp>##V3_BDPV12</stp>
        <stp>US88032XBC74 Corp</stp>
        <stp>RTG_MDY_ISSUER</stp>
        <stp>[1.Weekly Download.xlsm]Coded!R231C11</stp>
        <tr r="K231" s="14"/>
        <tr r="K231" s="14"/>
      </tp>
      <tp t="s">
        <v>#N/A N/A</v>
        <stp/>
        <stp>##V3_BDPV12</stp>
        <stp>MO000A3KS070 Corp</stp>
        <stp>RTG_MDY_LT_CORP_FAMILY</stp>
        <stp>[1.Weekly Download.xlsm]Coded!R184C14</stp>
        <tr r="N184" s="14"/>
      </tp>
      <tp t="s">
        <v>WD</v>
        <stp/>
        <stp>##V3_BDPV12</stp>
        <stp>002146 CH Equity</stp>
        <stp>RTG_FITCH_LT_ISSUER_DEFAULT</stp>
        <stp>[1.Weekly Download.xlsm]Coded!R293C62</stp>
        <tr r="BJ293" s="14"/>
        <tr r="BJ293" s="14"/>
      </tp>
      <tp t="s">
        <v>WD</v>
        <stp/>
        <stp>##V3_BDPV12</stp>
        <stp>002146 CH Equity</stp>
        <stp>RTG_FITCH_LT_ISSUER_DEFAULT</stp>
        <stp>[1.Weekly Download.xlsm]Coded!R259C62</stp>
        <tr r="BJ259" s="14"/>
        <tr r="BJ259" s="14"/>
      </tp>
      <tp t="s">
        <v>BBB</v>
        <stp/>
        <stp>##V3_BDPV12</stp>
        <stp>601166 CH Equity</stp>
        <stp>RTG_FITCH_LT_ISSUER_DEFAULT</stp>
        <stp>[1.Weekly Download.xlsm]Coded!R199C62</stp>
        <tr r="BJ199" s="14"/>
        <tr r="BJ199" s="14"/>
      </tp>
      <tp t="s">
        <v>BBB</v>
        <stp/>
        <stp>##V3_BDPV12</stp>
        <stp>601166 CH Equity</stp>
        <stp>RTG_FITCH_LT_ISSUER_DEFAULT</stp>
        <stp>[1.Weekly Download.xlsm]Coded!R101C62</stp>
        <tr r="BJ101" s="14"/>
        <tr r="BJ101" s="14"/>
      </tp>
      <tp t="s">
        <v>#N/A N/A</v>
        <stp/>
        <stp>##V3_BDPV12</stp>
        <stp>1233 HK Equity</stp>
        <stp>RTG_MDY_FOREIGN_LT_BANK_DEPOSITS</stp>
        <stp>[1.Weekly Download.xlsm]Coded!R232C60</stp>
        <tr r="BH232" s="14"/>
      </tp>
      <tp t="s">
        <v>#N/A N/A</v>
        <stp/>
        <stp>##V3_BDPV12</stp>
        <stp>1233 HK Equity</stp>
        <stp>RTG_MDY_FOREIGN_LT_BANK_DEPOSITS</stp>
        <stp>[1.Weekly Download.xlsm]Coded!R206C60</stp>
        <tr r="BH206" s="14"/>
      </tp>
      <tp t="s">
        <v>WD</v>
        <stp/>
        <stp>##V3_BDPV12</stp>
        <stp>002146 CH Equity</stp>
        <stp>RTG_FITCH_LT_ISSUER_DEFAULT</stp>
        <stp>[1.Weekly Download.xlsm]Coded!R293C24</stp>
        <tr r="X293" s="14"/>
        <tr r="X293" s="14"/>
        <tr r="X293" s="14"/>
      </tp>
      <tp t="s">
        <v>BBB</v>
        <stp/>
        <stp>##V3_BDPV12</stp>
        <stp>601166 CH Equity</stp>
        <stp>RTG_FITCH_LT_ISSUER_DEFAULT</stp>
        <stp>[1.Weekly Download.xlsm]Coded!R200C62</stp>
        <tr r="BJ200" s="14"/>
        <tr r="BJ200" s="14"/>
      </tp>
      <tp t="s">
        <v>WD</v>
        <stp/>
        <stp>##V3_BDPV12</stp>
        <stp>002146 CH Equity</stp>
        <stp>RTG_FITCH_LT_ISSUER_DEFAULT</stp>
        <stp>[1.Weekly Download.xlsm]Coded!R259C24</stp>
        <tr r="X259" s="14"/>
        <tr r="X259" s="14"/>
        <tr r="X259" s="14"/>
      </tp>
    </main>
    <main first="bofaddin.rtdserver">
      <tp t="s">
        <v>#N/A N/A</v>
        <stp/>
        <stp>BDH|725510459629554164</stp>
        <tr r="Q17" s="17"/>
      </tp>
      <tp t="s">
        <v>#N/A N/A</v>
        <stp/>
        <stp>BDS|169197384880669127</stp>
        <tr r="AS61" s="14"/>
      </tp>
      <tp t="s">
        <v>#N/A N/A</v>
        <stp/>
        <stp>BDS|810806856102671737</stp>
        <tr r="AS19" s="14"/>
        <tr r="AS19" s="14"/>
      </tp>
      <tp t="s">
        <v>#N/A N/A</v>
        <stp/>
        <stp>BDS|500875631953735000</stp>
        <tr r="AS222" s="14"/>
      </tp>
    </main>
    <main first="bloomberg.rtd">
      <tp t="s">
        <v>N</v>
        <stp/>
        <stp>##V3_BDPV12</stp>
        <stp>G2380106 Corp</stp>
        <stp>SUSTAINABILITY_BOND_IND</stp>
        <stp>[1.Weekly Download.xlsm]Coded!R44C56</stp>
        <tr r="BD44" s="14"/>
        <tr r="BD44" s="14"/>
      </tp>
      <tp t="s">
        <v>#N/A N/A</v>
        <stp/>
        <stp>##V3_BDPV12</stp>
        <stp>G2380130 Corp</stp>
        <stp>FLOATER_FORMULA</stp>
        <stp>[1.Weekly Download.xlsm]Coded!R40C30</stp>
        <tr r="AD40" s="14"/>
      </tp>
      <tp t="s">
        <v>#N/A N/A</v>
        <stp/>
        <stp>##V3_BDPV12</stp>
        <stp>G2380100 Corp</stp>
        <stp>FLOATER_FORMULA</stp>
        <stp>[1.Weekly Download.xlsm]Coded!R48C30</stp>
        <tr r="AD48" s="14"/>
      </tp>
      <tp t="s">
        <v>#N/A N/A</v>
        <stp/>
        <stp>##V3_BDPV12</stp>
        <stp>G2380160 Corp</stp>
        <stp>FLOATER_FORMULA</stp>
        <stp>[1.Weekly Download.xlsm]Coded!R33C30</stp>
        <tr r="AD33" s="14"/>
      </tp>
      <tp t="s">
        <v>#N/A N/A</v>
        <stp/>
        <stp>##V3_BDPV12</stp>
        <stp>G2380140 Corp</stp>
        <stp>FLOATER_FORMULA</stp>
        <stp>[1.Weekly Download.xlsm]Coded!R37C30</stp>
        <tr r="AD37" s="14"/>
      </tp>
      <tp t="s">
        <v>#N/A N/A</v>
        <stp/>
        <stp>##V3_BDPV12</stp>
        <stp>XS2599011116 Corp</stp>
        <stp>RTG_MOODY</stp>
        <stp>[1.Weekly Download.xlsm]Coded!R51C8</stp>
        <tr r="H51" s="14"/>
      </tp>
      <tp t="s">
        <v>NR</v>
        <stp/>
        <stp>##V3_BDPV12</stp>
        <stp>XS2559584888 Corp</stp>
        <stp>RTG_MOODY</stp>
        <stp>[1.Weekly Download.xlsm]Coded!R78C8</stp>
        <tr r="H78" s="14"/>
        <tr r="H78" s="14"/>
      </tp>
      <tp t="s">
        <v>Ba2</v>
        <stp/>
        <stp>##V3_BDPV12</stp>
        <stp>XS2587421681 Corp</stp>
        <stp>RTG_MOODY</stp>
        <stp>[1.Weekly Download.xlsm]Coded!R60C8</stp>
        <tr r="H60" s="14"/>
        <tr r="H60" s="14"/>
      </tp>
      <tp t="s">
        <v>#N/A N/A</v>
        <stp/>
        <stp>##V3_BDPV12</stp>
        <stp>XS2634238526 Corp</stp>
        <stp>RTG_MOODY</stp>
        <stp>[1.Weekly Download.xlsm]Coded!R32C8</stp>
        <tr r="H32" s="14"/>
      </tp>
      <tp t="s">
        <v>#N/A N/A</v>
        <stp/>
        <stp>##V3_BDPV12</stp>
        <stp>0791831D CH Equity</stp>
        <stp>RTG_SP_LT_LC_ISSUER_CREDIT</stp>
        <stp>[1.Weekly Download.xlsm]Coded!R4C61</stp>
        <tr r="BI4" s="14"/>
      </tp>
      <tp t="s">
        <v>#N/A N/A</v>
        <stp/>
        <stp>##V3_BDPV12</stp>
        <stp>0794492D CH Equity</stp>
        <stp>RTG_SP_LT_FC_ISSUER_CREDIT</stp>
        <stp>[1.Weekly Download.xlsm]Coded!R99C23</stp>
        <tr r="W99" s="14"/>
        <tr r="W99" s="14"/>
      </tp>
      <tp t="s">
        <v>#N/A N/A</v>
        <stp/>
        <stp>##V3_BDPV12</stp>
        <stp>1084210D CH Equity</stp>
        <stp>RTG_SP_LT_LC_ISSUER_CREDIT</stp>
        <stp>[1.Weekly Download.xlsm]Coded!R90C61</stp>
        <tr r="BI90" s="14"/>
      </tp>
      <tp t="s">
        <v>#N/A N/A</v>
        <stp/>
        <stp>##V3_BDPV12</stp>
        <stp>1084210D CH Equity</stp>
        <stp>RTG_SP_LT_LC_ISSUER_CREDIT</stp>
        <stp>[1.Weekly Download.xlsm]Coded!R58C61</stp>
        <tr r="BI58" s="14"/>
      </tp>
      <tp t="s">
        <v>#N/A N/A</v>
        <stp/>
        <stp>##V3_BDPV12</stp>
        <stp>1274279D CH Equity</stp>
        <stp>RTG_SP_LT_LC_ISSUER_CREDIT</stp>
        <stp>[1.Weekly Download.xlsm]Coded!R29C61</stp>
        <tr r="BI29" s="14"/>
      </tp>
      <tp t="s">
        <v>#N/A N/A</v>
        <stp/>
        <stp>##V3_BDPV12</stp>
        <stp>MO000A3KX7V9 Corp</stp>
        <stp>FLOATER_FORMULA</stp>
        <stp>[1.Weekly Download.xlsm]Coded!R127C30</stp>
        <tr r="AD127" s="14"/>
      </tp>
      <tp t="s">
        <v>#N/A N/A</v>
        <stp/>
        <stp>##V3_BDPV12</stp>
        <stp>1274279D CH Equity</stp>
        <stp>RTG_SP_LT_FC_ISSUER_CREDIT</stp>
        <stp>[1.Weekly Download.xlsm]Coded!R29C23</stp>
        <tr r="W29" s="14"/>
        <tr r="W29" s="14"/>
      </tp>
      <tp t="s">
        <v>A1</v>
        <stp/>
        <stp>##V3_BDPV12</stp>
        <stp>US88032XBD57 Corp</stp>
        <stp>RTG_MDY_ISSUER</stp>
        <stp>[1.Weekly Download.xlsm]Coded!R228C11</stp>
        <tr r="K228" s="14"/>
        <tr r="K228" s="14"/>
      </tp>
      <tp t="s">
        <v>N</v>
        <stp/>
        <stp>##V3_BDPV12</stp>
        <stp>MO000A3KX7V9 Corp</stp>
        <stp>SUSTAINABILITY_BOND_IND</stp>
        <stp>[1.Weekly Download.xlsm]Coded!R127C56</stp>
        <tr r="BD127" s="14"/>
        <tr r="BD127" s="14"/>
      </tp>
      <tp t="s">
        <v>#N/A N/A</v>
        <stp/>
        <stp>##V3_BDPV12</stp>
        <stp>1107 HK Equity</stp>
        <stp>RTG_MDY_FOREIGN_LT_BANK_DEPOSITS</stp>
        <stp>[1.Weekly Download.xlsm]Coded!R252C60</stp>
        <tr r="BH252" s="14"/>
      </tp>
      <tp t="s">
        <v>#N/A N/A</v>
        <stp/>
        <stp>##V3_BDPV12</stp>
        <stp>1107 HK Equity</stp>
        <stp>RTG_MDY_FOREIGN_LT_BANK_DEPOSITS</stp>
        <stp>[1.Weekly Download.xlsm]Coded!R253C60</stp>
        <tr r="BH253" s="14"/>
      </tp>
      <tp t="s">
        <v>#N/A N/A</v>
        <stp/>
        <stp>##V3_BDPV12</stp>
        <stp>1107 HK Equity</stp>
        <stp>RTG_MDY_FOREIGN_LT_BANK_DEPOSITS</stp>
        <stp>[1.Weekly Download.xlsm]Coded!R312C60</stp>
        <tr r="BH312" s="14"/>
      </tp>
      <tp t="s">
        <v>#N/A N/A</v>
        <stp/>
        <stp>##V3_BDPV12</stp>
        <stp>1800 HK Equity</stp>
        <stp>RTG_MDY_FOREIGN_LT_BANK_DEPOSITS</stp>
        <stp>[1.Weekly Download.xlsm]Coded!R314C20</stp>
        <tr r="T314" s="14"/>
        <tr r="T314" s="14"/>
      </tp>
      <tp t="s">
        <v>#N/A N/A</v>
        <stp/>
        <stp>##V3_BDPV12</stp>
        <stp>1800 HK Equity</stp>
        <stp>RTG_MDY_FOREIGN_LT_BANK_DEPOSITS</stp>
        <stp>[1.Weekly Download.xlsm]Coded!R313C20</stp>
        <tr r="T313" s="14"/>
        <tr r="T313" s="14"/>
      </tp>
      <tp t="s">
        <v>USD</v>
        <stp/>
        <stp>##V3_BDPV12</stp>
        <stp>USG8850LAF79 Corp</stp>
        <stp>CRNCY</stp>
        <stp>[1.Weekly Download.xlsm]Coded!R275C52</stp>
        <tr r="AZ275" s="14"/>
        <tr r="AZ275" s="14"/>
      </tp>
      <tp t="s">
        <v>#N/A N/A</v>
        <stp/>
        <stp>##V3_BDPV12</stp>
        <stp>1800 HK Equity</stp>
        <stp>RTG_MDY_FOREIGN_LT_BANK_DEPOSITS</stp>
        <stp>[1.Weekly Download.xlsm]Coded!R314C60</stp>
        <tr r="BH314" s="14"/>
      </tp>
      <tp t="s">
        <v>#N/A N/A</v>
        <stp/>
        <stp>##V3_BDPV12</stp>
        <stp>1800 HK Equity</stp>
        <stp>RTG_MDY_FOREIGN_LT_BANK_DEPOSITS</stp>
        <stp>[1.Weekly Download.xlsm]Coded!R313C60</stp>
        <tr r="BH313" s="14"/>
      </tp>
      <tp t="s">
        <v>#N/A N/A</v>
        <stp/>
        <stp>##V3_BDPV12</stp>
        <stp>HK0000947231 Corp</stp>
        <stp>GUARANTOR</stp>
        <stp>[1.Weekly Download.xlsm]Coded!R10C5</stp>
        <tr r="E10" s="14"/>
      </tp>
    </main>
    <main first="bofaddin.rtdserver">
      <tp t="s">
        <v>#N/A N/A</v>
        <stp/>
        <stp>BDH|961217311248139008</stp>
        <tr r="O17" s="17"/>
      </tp>
    </main>
    <main first="bloomberg.rtd">
      <tp t="s">
        <v>China International Capital Co</v>
        <stp/>
        <stp>##V3_BDPV12</stp>
        <stp>7028526 CompanyID</stp>
        <stp>Name</stp>
        <stp>[1.Weekly Download.xlsm]Coded!R25C7</stp>
        <tr r="G25" s="14"/>
        <tr r="G25" s="14"/>
      </tp>
      <tp t="s">
        <v>#N/A N/A</v>
        <stp/>
        <stp>##V3_BDPV12</stp>
        <stp>XS2690707497 Corp</stp>
        <stp>RTG_SP</stp>
        <stp>[1.Weekly Download.xlsm]Coded!R8C9</stp>
        <tr r="I8" s="14"/>
      </tp>
      <tp t="s">
        <v>CN</v>
        <stp/>
        <stp>##V3_BDPV12</stp>
        <stp>G238098 Corp</stp>
        <stp>CNTRY_ISSUE_ISO</stp>
        <stp>[1.Weekly Download.xlsm]Coded!R46C34</stp>
        <tr r="AH46" s="14"/>
        <tr r="AH46" s="14"/>
      </tp>
      <tp t="s">
        <v>CN</v>
        <stp/>
        <stp>##V3_BDPV12</stp>
        <stp>G238008 Corp</stp>
        <stp>CNTRY_ISSUE_ISO</stp>
        <stp>[1.Weekly Download.xlsm]Coded!R53C34</stp>
        <tr r="AH53" s="14"/>
        <tr r="AH53" s="14"/>
      </tp>
      <tp t="s">
        <v>CN</v>
        <stp/>
        <stp>##V3_BDPV12</stp>
        <stp>G228069 Corp</stp>
        <stp>CNTRY_ISSUE_ISO</stp>
        <stp>[1.Weekly Download.xlsm]Coded!R76C34</stp>
        <tr r="AH76" s="14"/>
        <tr r="AH76" s="14"/>
      </tp>
      <tp t="s">
        <v>CN</v>
        <stp/>
        <stp>##V3_BDPV12</stp>
        <stp>G228079 Corp</stp>
        <stp>CNTRY_ISSUE_ISO</stp>
        <stp>[1.Weekly Download.xlsm]Coded!R71C34</stp>
        <tr r="AH71" s="14"/>
        <tr r="AH71" s="14"/>
      </tp>
      <tp t="s">
        <v>N</v>
        <stp/>
        <stp>##V3_BDPV12</stp>
        <stp>G2380105 Corp</stp>
        <stp>SUSTAINABILITY_BOND_IND</stp>
        <stp>[1.Weekly Download.xlsm]Coded!R35C56</stp>
        <tr r="BD35" s="14"/>
        <tr r="BD35" s="14"/>
      </tp>
    </main>
    <main first="bofaddin.rtdserver">
      <tp t="s">
        <v>#N/A N/A</v>
        <stp/>
        <stp>BDS|739807907346314546</stp>
        <tr r="AL140" s="14"/>
        <tr r="AL140" s="14"/>
        <tr r="F140" s="14"/>
        <tr r="F140" s="14"/>
      </tp>
    </main>
    <main first="bloomberg.rtd">
      <tp t="s">
        <v>#N/A N/A</v>
        <stp/>
        <stp>##V3_BDPV12</stp>
        <stp>XS2526839092 Corp</stp>
        <stp>RTG_MOODY</stp>
        <stp>[1.Weekly Download.xlsm]Coded!R61C8</stp>
        <tr r="H61" s="14"/>
      </tp>
      <tp t="s">
        <v>N</v>
        <stp/>
        <stp>##V3_BDPV12</stp>
        <stp>G2380130 Corp</stp>
        <stp>FLOATER</stp>
        <stp>[1.Weekly Download.xlsm]Coded!R40C29</stp>
        <tr r="AC40" s="14"/>
        <tr r="AC40" s="14"/>
      </tp>
      <tp t="s">
        <v>N</v>
        <stp/>
        <stp>##V3_BDPV12</stp>
        <stp>G2380100 Corp</stp>
        <stp>FLOATER</stp>
        <stp>[1.Weekly Download.xlsm]Coded!R48C29</stp>
        <tr r="AC48" s="14"/>
        <tr r="AC48" s="14"/>
      </tp>
      <tp t="s">
        <v>N</v>
        <stp/>
        <stp>##V3_BDPV12</stp>
        <stp>G2380160 Corp</stp>
        <stp>FLOATER</stp>
        <stp>[1.Weekly Download.xlsm]Coded!R33C29</stp>
        <tr r="AC33" s="14"/>
        <tr r="AC33" s="14"/>
      </tp>
      <tp t="s">
        <v>N</v>
        <stp/>
        <stp>##V3_BDPV12</stp>
        <stp>G2380140 Corp</stp>
        <stp>FLOATER</stp>
        <stp>[1.Weekly Download.xlsm]Coded!R37C29</stp>
        <tr r="AC37" s="14"/>
        <tr r="AC37" s="14"/>
      </tp>
      <tp t="s">
        <v>#N/A N/A</v>
        <stp/>
        <stp>##V3_BDPV12</stp>
        <stp>XS2589270953 Corp</stp>
        <stp>RTG_MOODY</stp>
        <stp>[1.Weekly Download.xlsm]Coded!R62C8</stp>
        <tr r="H62" s="14"/>
      </tp>
      <tp t="s">
        <v>#N/A N/A</v>
        <stp/>
        <stp>##V3_BDPV12</stp>
        <stp>XS2634238526 Corp</stp>
        <stp>RTG_MOODY</stp>
        <stp>[1.Weekly Download.xlsm]Coded!R31C8</stp>
        <tr r="H31" s="14"/>
      </tp>
      <tp t="s">
        <v>BIDU US</v>
        <stp/>
        <stp>##V3_BDPV12</stp>
        <stp>US056752AV05 Corp</stp>
        <stp>ISSUER_PARENT_EQY_TICKER</stp>
        <stp>[1.Weekly Download.xlsm]Coded!R164C58</stp>
        <tr r="BF164" s="14"/>
        <tr r="BF164" s="14"/>
      </tp>
      <tp t="s">
        <v>#N/A Invalid Security</v>
        <stp/>
        <stp>##V3_BDPV12</stp>
        <stp>-- Equity</stp>
        <stp>RTG_FITCH_LT_ISSUER_DEFAULT</stp>
        <stp>[1.Weekly Download.xlsm]Coded!R14C24</stp>
        <tr r="X14" s="14"/>
        <tr r="X14" s="14"/>
      </tp>
      <tp t="s">
        <v>#N/A Invalid Security</v>
        <stp/>
        <stp>##V3_BDPV12</stp>
        <stp>-- Equity</stp>
        <stp>RTG_FITCH_LT_ISSUER_DEFAULT</stp>
        <stp>[1.Weekly Download.xlsm]Coded!R10C24</stp>
        <tr r="X10" s="14"/>
        <tr r="X10" s="14"/>
      </tp>
      <tp t="s">
        <v>#N/A Invalid Security</v>
        <stp/>
        <stp>##V3_BDPV12</stp>
        <stp>-- Equity</stp>
        <stp>RTG_FITCH_LT_ISSUER_DEFAULT</stp>
        <stp>[1.Weekly Download.xlsm]Coded!R11C24</stp>
        <tr r="X11" s="14"/>
        <tr r="X11" s="14"/>
      </tp>
      <tp t="s">
        <v>#N/A Invalid Security</v>
        <stp/>
        <stp>##V3_BDPV12</stp>
        <stp>-- Equity</stp>
        <stp>RTG_FITCH_LT_ISSUER_DEFAULT</stp>
        <stp>[1.Weekly Download.xlsm]Coded!R13C24</stp>
        <tr r="X13" s="14"/>
        <tr r="X13" s="14"/>
      </tp>
      <tp t="s">
        <v>#N/A Invalid Security</v>
        <stp/>
        <stp>##V3_BDPV12</stp>
        <stp>-- Equity</stp>
        <stp>RTG_FITCH_LT_ISSUER_DEFAULT</stp>
        <stp>[1.Weekly Download.xlsm]Coded!R18C24</stp>
        <tr r="X18" s="14"/>
        <tr r="X18" s="14"/>
      </tp>
      <tp t="s">
        <v>#N/A Invalid Security</v>
        <stp/>
        <stp>##V3_BDPV12</stp>
        <stp>-- Equity</stp>
        <stp>RTG_FITCH_LT_ISSUER_DEFAULT</stp>
        <stp>[1.Weekly Download.xlsm]Coded!R19C24</stp>
        <tr r="X19" s="14"/>
        <tr r="X19" s="14"/>
      </tp>
      <tp t="s">
        <v>#N/A Invalid Security</v>
        <stp/>
        <stp>##V3_BDPV12</stp>
        <stp>-- Equity</stp>
        <stp>RTG_FITCH_LT_ISSUER_DEFAULT</stp>
        <stp>[1.Weekly Download.xlsm]Coded!R34C24</stp>
        <tr r="X34" s="14"/>
        <tr r="X34" s="14"/>
      </tp>
      <tp t="s">
        <v>#N/A Invalid Security</v>
        <stp/>
        <stp>##V3_BDPV12</stp>
        <stp>-- Equity</stp>
        <stp>RTG_FITCH_LT_ISSUER_DEFAULT</stp>
        <stp>[1.Weekly Download.xlsm]Coded!R35C24</stp>
        <tr r="X35" s="14"/>
        <tr r="X35" s="14"/>
      </tp>
      <tp t="s">
        <v>#N/A Invalid Security</v>
        <stp/>
        <stp>##V3_BDPV12</stp>
        <stp>-- Equity</stp>
        <stp>RTG_FITCH_LT_ISSUER_DEFAULT</stp>
        <stp>[1.Weekly Download.xlsm]Coded!R36C24</stp>
        <tr r="X36" s="14"/>
        <tr r="X36" s="14"/>
      </tp>
      <tp t="s">
        <v>#N/A Invalid Security</v>
        <stp/>
        <stp>##V3_BDPV12</stp>
        <stp>-- Equity</stp>
        <stp>RTG_FITCH_LT_ISSUER_DEFAULT</stp>
        <stp>[1.Weekly Download.xlsm]Coded!R37C24</stp>
        <tr r="X37" s="14"/>
        <tr r="X37" s="14"/>
      </tp>
      <tp t="s">
        <v>#N/A Invalid Security</v>
        <stp/>
        <stp>##V3_BDPV12</stp>
        <stp>-- Equity</stp>
        <stp>RTG_FITCH_LT_ISSUER_DEFAULT</stp>
        <stp>[1.Weekly Download.xlsm]Coded!R30C24</stp>
        <tr r="X30" s="14"/>
        <tr r="X30" s="14"/>
      </tp>
      <tp t="s">
        <v>#N/A Invalid Security</v>
        <stp/>
        <stp>##V3_BDPV12</stp>
        <stp>-- Equity</stp>
        <stp>RTG_FITCH_LT_ISSUER_DEFAULT</stp>
        <stp>[1.Weekly Download.xlsm]Coded!R33C24</stp>
        <tr r="X33" s="14"/>
        <tr r="X33" s="14"/>
      </tp>
      <tp t="s">
        <v>#N/A Invalid Security</v>
        <stp/>
        <stp>##V3_BDPV12</stp>
        <stp>-- Equity</stp>
        <stp>RTG_FITCH_LT_ISSUER_DEFAULT</stp>
        <stp>[1.Weekly Download.xlsm]Coded!R38C24</stp>
        <tr r="X38" s="14"/>
        <tr r="X38" s="14"/>
      </tp>
      <tp t="s">
        <v>#N/A Invalid Security</v>
        <stp/>
        <stp>##V3_BDPV12</stp>
        <stp>-- Equity</stp>
        <stp>RTG_FITCH_LT_ISSUER_DEFAULT</stp>
        <stp>[1.Weekly Download.xlsm]Coded!R39C24</stp>
        <tr r="X39" s="14"/>
        <tr r="X39" s="14"/>
      </tp>
      <tp t="s">
        <v>#N/A Invalid Security</v>
        <stp/>
        <stp>##V3_BDPV12</stp>
        <stp>-- Equity</stp>
        <stp>RTG_FITCH_LT_ISSUER_DEFAULT</stp>
        <stp>[1.Weekly Download.xlsm]Coded!R24C24</stp>
        <tr r="X24" s="14"/>
        <tr r="X24" s="14"/>
      </tp>
      <tp t="s">
        <v>#N/A Invalid Security</v>
        <stp/>
        <stp>##V3_BDPV12</stp>
        <stp>-- Equity</stp>
        <stp>RTG_FITCH_LT_ISSUER_DEFAULT</stp>
        <stp>[1.Weekly Download.xlsm]Coded!R27C24</stp>
        <tr r="X27" s="14"/>
        <tr r="X27" s="14"/>
      </tp>
      <tp t="s">
        <v>#N/A Invalid Security</v>
        <stp/>
        <stp>##V3_BDPV12</stp>
        <stp>-- Equity</stp>
        <stp>RTG_FITCH_LT_ISSUER_DEFAULT</stp>
        <stp>[1.Weekly Download.xlsm]Coded!R22C24</stp>
        <tr r="X22" s="14"/>
        <tr r="X22" s="14"/>
      </tp>
      <tp t="s">
        <v>#N/A Invalid Security</v>
        <stp/>
        <stp>##V3_BDPV12</stp>
        <stp>-- Equity</stp>
        <stp>RTG_FITCH_LT_ISSUER_DEFAULT</stp>
        <stp>[1.Weekly Download.xlsm]Coded!R23C24</stp>
        <tr r="X23" s="14"/>
        <tr r="X23" s="14"/>
      </tp>
      <tp t="s">
        <v>#N/A Invalid Security</v>
        <stp/>
        <stp>##V3_BDPV12</stp>
        <stp>-- Equity</stp>
        <stp>RTG_FITCH_LT_ISSUER_DEFAULT</stp>
        <stp>[1.Weekly Download.xlsm]Coded!R28C24</stp>
        <tr r="X28" s="14"/>
        <tr r="X28" s="14"/>
      </tp>
      <tp t="s">
        <v>#N/A Invalid Security</v>
        <stp/>
        <stp>##V3_BDPV12</stp>
        <stp>-- Equity</stp>
        <stp>RTG_FITCH_LT_ISSUER_DEFAULT</stp>
        <stp>[1.Weekly Download.xlsm]Coded!R54C24</stp>
        <tr r="X54" s="14"/>
        <tr r="X54" s="14"/>
      </tp>
      <tp t="s">
        <v>#N/A Invalid Security</v>
        <stp/>
        <stp>##V3_BDPV12</stp>
        <stp>-- Equity</stp>
        <stp>RTG_FITCH_LT_ISSUER_DEFAULT</stp>
        <stp>[1.Weekly Download.xlsm]Coded!R55C24</stp>
        <tr r="X55" s="14"/>
        <tr r="X55" s="14"/>
      </tp>
      <tp t="s">
        <v>#N/A Invalid Security</v>
        <stp/>
        <stp>##V3_BDPV12</stp>
        <stp>-- Equity</stp>
        <stp>RTG_FITCH_LT_ISSUER_DEFAULT</stp>
        <stp>[1.Weekly Download.xlsm]Coded!R56C24</stp>
        <tr r="X56" s="14"/>
        <tr r="X56" s="14"/>
      </tp>
      <tp t="s">
        <v>#N/A Invalid Security</v>
        <stp/>
        <stp>##V3_BDPV12</stp>
        <stp>-- Equity</stp>
        <stp>RTG_FITCH_LT_ISSUER_DEFAULT</stp>
        <stp>[1.Weekly Download.xlsm]Coded!R50C24</stp>
        <tr r="X50" s="14"/>
        <tr r="X50" s="14"/>
      </tp>
      <tp t="s">
        <v>#N/A Invalid Security</v>
        <stp/>
        <stp>##V3_BDPV12</stp>
        <stp>-- Equity</stp>
        <stp>RTG_FITCH_LT_ISSUER_DEFAULT</stp>
        <stp>[1.Weekly Download.xlsm]Coded!R51C24</stp>
        <tr r="X51" s="14"/>
        <tr r="X51" s="14"/>
      </tp>
      <tp t="s">
        <v>#N/A Invalid Security</v>
        <stp/>
        <stp>##V3_BDPV12</stp>
        <stp>-- Equity</stp>
        <stp>RTG_FITCH_LT_ISSUER_DEFAULT</stp>
        <stp>[1.Weekly Download.xlsm]Coded!R52C24</stp>
        <tr r="X52" s="14"/>
        <tr r="X52" s="14"/>
      </tp>
      <tp t="s">
        <v>#N/A Invalid Security</v>
        <stp/>
        <stp>##V3_BDPV12</stp>
        <stp>-- Equity</stp>
        <stp>RTG_FITCH_LT_ISSUER_DEFAULT</stp>
        <stp>[1.Weekly Download.xlsm]Coded!R53C24</stp>
        <tr r="X53" s="14"/>
        <tr r="X53" s="14"/>
      </tp>
      <tp t="s">
        <v>#N/A Invalid Security</v>
        <stp/>
        <stp>##V3_BDPV12</stp>
        <stp>-- Equity</stp>
        <stp>RTG_FITCH_LT_ISSUER_DEFAULT</stp>
        <stp>[1.Weekly Download.xlsm]Coded!R58C24</stp>
        <tr r="X58" s="14"/>
        <tr r="X58" s="14"/>
      </tp>
      <tp t="s">
        <v>#N/A Invalid Security</v>
        <stp/>
        <stp>##V3_BDPV12</stp>
        <stp>-- Equity</stp>
        <stp>RTG_FITCH_LT_ISSUER_DEFAULT</stp>
        <stp>[1.Weekly Download.xlsm]Coded!R59C24</stp>
        <tr r="X59" s="14"/>
        <tr r="X59" s="14"/>
      </tp>
      <tp t="s">
        <v>#N/A Invalid Security</v>
        <stp/>
        <stp>##V3_BDPV12</stp>
        <stp>-- Equity</stp>
        <stp>RTG_FITCH_LT_ISSUER_DEFAULT</stp>
        <stp>[1.Weekly Download.xlsm]Coded!R44C24</stp>
        <tr r="X44" s="14"/>
        <tr r="X44" s="14"/>
      </tp>
      <tp t="s">
        <v>#N/A Invalid Security</v>
        <stp/>
        <stp>##V3_BDPV12</stp>
        <stp>-- Equity</stp>
        <stp>RTG_FITCH_LT_ISSUER_DEFAULT</stp>
        <stp>[1.Weekly Download.xlsm]Coded!R45C24</stp>
        <tr r="X45" s="14"/>
        <tr r="X45" s="14"/>
      </tp>
      <tp t="s">
        <v>#N/A Invalid Security</v>
        <stp/>
        <stp>##V3_BDPV12</stp>
        <stp>-- Equity</stp>
        <stp>RTG_FITCH_LT_ISSUER_DEFAULT</stp>
        <stp>[1.Weekly Download.xlsm]Coded!R46C24</stp>
        <tr r="X46" s="14"/>
        <tr r="X46" s="14"/>
      </tp>
      <tp t="s">
        <v>#N/A Invalid Security</v>
        <stp/>
        <stp>##V3_BDPV12</stp>
        <stp>-- Equity</stp>
        <stp>RTG_FITCH_LT_ISSUER_DEFAULT</stp>
        <stp>[1.Weekly Download.xlsm]Coded!R47C24</stp>
        <tr r="X47" s="14"/>
        <tr r="X47" s="14"/>
      </tp>
      <tp t="s">
        <v>#N/A Invalid Security</v>
        <stp/>
        <stp>##V3_BDPV12</stp>
        <stp>-- Equity</stp>
        <stp>RTG_FITCH_LT_ISSUER_DEFAULT</stp>
        <stp>[1.Weekly Download.xlsm]Coded!R48C24</stp>
        <tr r="X48" s="14"/>
        <tr r="X48" s="14"/>
      </tp>
      <tp t="s">
        <v>#N/A Invalid Security</v>
        <stp/>
        <stp>##V3_BDPV12</stp>
        <stp>-- Equity</stp>
        <stp>RTG_FITCH_LT_ISSUER_DEFAULT</stp>
        <stp>[1.Weekly Download.xlsm]Coded!R75C24</stp>
        <tr r="X75" s="14"/>
        <tr r="X75" s="14"/>
      </tp>
      <tp t="s">
        <v>#N/A Invalid Security</v>
        <stp/>
        <stp>##V3_BDPV12</stp>
        <stp>-- Equity</stp>
        <stp>RTG_FITCH_LT_ISSUER_DEFAULT</stp>
        <stp>[1.Weekly Download.xlsm]Coded!R76C24</stp>
        <tr r="X76" s="14"/>
        <tr r="X76" s="14"/>
      </tp>
      <tp t="s">
        <v>#N/A Invalid Security</v>
        <stp/>
        <stp>##V3_BDPV12</stp>
        <stp>-- Equity</stp>
        <stp>RTG_FITCH_LT_ISSUER_DEFAULT</stp>
        <stp>[1.Weekly Download.xlsm]Coded!R77C24</stp>
        <tr r="X77" s="14"/>
        <tr r="X77" s="14"/>
      </tp>
      <tp t="s">
        <v>#N/A Invalid Security</v>
        <stp/>
        <stp>##V3_BDPV12</stp>
        <stp>-- Equity</stp>
        <stp>RTG_FITCH_LT_ISSUER_DEFAULT</stp>
        <stp>[1.Weekly Download.xlsm]Coded!R70C24</stp>
        <tr r="X70" s="14"/>
        <tr r="X70" s="14"/>
      </tp>
      <tp t="s">
        <v>#N/A Invalid Security</v>
        <stp/>
        <stp>##V3_BDPV12</stp>
        <stp>-- Equity</stp>
        <stp>RTG_FITCH_LT_ISSUER_DEFAULT</stp>
        <stp>[1.Weekly Download.xlsm]Coded!R71C24</stp>
        <tr r="X71" s="14"/>
        <tr r="X71" s="14"/>
      </tp>
      <tp t="s">
        <v>#N/A Invalid Security</v>
        <stp/>
        <stp>##V3_BDPV12</stp>
        <stp>-- Equity</stp>
        <stp>RTG_FITCH_LT_ISSUER_DEFAULT</stp>
        <stp>[1.Weekly Download.xlsm]Coded!R72C24</stp>
        <tr r="X72" s="14"/>
        <tr r="X72" s="14"/>
      </tp>
      <tp t="s">
        <v>#N/A Invalid Security</v>
        <stp/>
        <stp>##V3_BDPV12</stp>
        <stp>-- Equity</stp>
        <stp>RTG_FITCH_LT_ISSUER_DEFAULT</stp>
        <stp>[1.Weekly Download.xlsm]Coded!R73C24</stp>
        <tr r="X73" s="14"/>
        <tr r="X73" s="14"/>
      </tp>
      <tp t="s">
        <v>#N/A Invalid Security</v>
        <stp/>
        <stp>##V3_BDPV12</stp>
        <stp>-- Equity</stp>
        <stp>RTG_FITCH_LT_ISSUER_DEFAULT</stp>
        <stp>[1.Weekly Download.xlsm]Coded!R78C24</stp>
        <tr r="X78" s="14"/>
        <tr r="X78" s="14"/>
      </tp>
      <tp t="s">
        <v>#N/A Invalid Security</v>
        <stp/>
        <stp>##V3_BDPV12</stp>
        <stp>-- Equity</stp>
        <stp>RTG_FITCH_LT_ISSUER_DEFAULT</stp>
        <stp>[1.Weekly Download.xlsm]Coded!R64C24</stp>
        <tr r="X64" s="14"/>
        <tr r="X64" s="14"/>
      </tp>
      <tp t="s">
        <v>#N/A Invalid Security</v>
        <stp/>
        <stp>##V3_BDPV12</stp>
        <stp>-- Equity</stp>
        <stp>RTG_FITCH_LT_ISSUER_DEFAULT</stp>
        <stp>[1.Weekly Download.xlsm]Coded!R66C24</stp>
        <tr r="X66" s="14"/>
        <tr r="X66" s="14"/>
      </tp>
      <tp t="s">
        <v>#N/A Invalid Security</v>
        <stp/>
        <stp>##V3_BDPV12</stp>
        <stp>-- Equity</stp>
        <stp>RTG_FITCH_LT_ISSUER_DEFAULT</stp>
        <stp>[1.Weekly Download.xlsm]Coded!R67C24</stp>
        <tr r="X67" s="14"/>
        <tr r="X67" s="14"/>
      </tp>
      <tp t="s">
        <v>#N/A Invalid Security</v>
        <stp/>
        <stp>##V3_BDPV12</stp>
        <stp>-- Equity</stp>
        <stp>RTG_FITCH_LT_ISSUER_DEFAULT</stp>
        <stp>[1.Weekly Download.xlsm]Coded!R60C24</stp>
        <tr r="X60" s="14"/>
        <tr r="X60" s="14"/>
      </tp>
      <tp t="s">
        <v>#N/A Invalid Security</v>
        <stp/>
        <stp>##V3_BDPV12</stp>
        <stp>-- Equity</stp>
        <stp>RTG_FITCH_LT_ISSUER_DEFAULT</stp>
        <stp>[1.Weekly Download.xlsm]Coded!R61C24</stp>
        <tr r="X61" s="14"/>
        <tr r="X61" s="14"/>
      </tp>
      <tp t="s">
        <v>#N/A Invalid Security</v>
        <stp/>
        <stp>##V3_BDPV12</stp>
        <stp>-- Equity</stp>
        <stp>RTG_FITCH_LT_ISSUER_DEFAULT</stp>
        <stp>[1.Weekly Download.xlsm]Coded!R62C24</stp>
        <tr r="X62" s="14"/>
        <tr r="X62" s="14"/>
      </tp>
      <tp t="s">
        <v>#N/A Invalid Security</v>
        <stp/>
        <stp>##V3_BDPV12</stp>
        <stp>-- Equity</stp>
        <stp>RTG_FITCH_LT_ISSUER_DEFAULT</stp>
        <stp>[1.Weekly Download.xlsm]Coded!R63C24</stp>
        <tr r="X63" s="14"/>
        <tr r="X63" s="14"/>
      </tp>
      <tp t="s">
        <v>#N/A Invalid Security</v>
        <stp/>
        <stp>##V3_BDPV12</stp>
        <stp>-- Equity</stp>
        <stp>RTG_FITCH_LT_ISSUER_DEFAULT</stp>
        <stp>[1.Weekly Download.xlsm]Coded!R68C24</stp>
        <tr r="X68" s="14"/>
        <tr r="X68" s="14"/>
      </tp>
      <tp t="s">
        <v>#N/A Invalid Security</v>
        <stp/>
        <stp>##V3_BDPV12</stp>
        <stp>-- Equity</stp>
        <stp>RTG_FITCH_LT_ISSUER_DEFAULT</stp>
        <stp>[1.Weekly Download.xlsm]Coded!R94C24</stp>
        <tr r="X94" s="14"/>
        <tr r="X94" s="14"/>
      </tp>
      <tp t="s">
        <v>#N/A Invalid Security</v>
        <stp/>
        <stp>##V3_BDPV12</stp>
        <stp>-- Equity</stp>
        <stp>RTG_FITCH_LT_ISSUER_DEFAULT</stp>
        <stp>[1.Weekly Download.xlsm]Coded!R95C24</stp>
        <tr r="X95" s="14"/>
        <tr r="X95" s="14"/>
      </tp>
      <tp t="s">
        <v>#N/A Invalid Security</v>
        <stp/>
        <stp>##V3_BDPV12</stp>
        <stp>-- Equity</stp>
        <stp>RTG_FITCH_LT_ISSUER_DEFAULT</stp>
        <stp>[1.Weekly Download.xlsm]Coded!R96C24</stp>
        <tr r="X96" s="14"/>
        <tr r="X96" s="14"/>
      </tp>
      <tp t="s">
        <v>#N/A Invalid Security</v>
        <stp/>
        <stp>##V3_BDPV12</stp>
        <stp>-- Equity</stp>
        <stp>RTG_FITCH_LT_ISSUER_DEFAULT</stp>
        <stp>[1.Weekly Download.xlsm]Coded!R97C24</stp>
        <tr r="X97" s="14"/>
        <tr r="X97" s="14"/>
      </tp>
      <tp t="s">
        <v>#N/A Invalid Security</v>
        <stp/>
        <stp>##V3_BDPV12</stp>
        <stp>-- Equity</stp>
        <stp>RTG_FITCH_LT_ISSUER_DEFAULT</stp>
        <stp>[1.Weekly Download.xlsm]Coded!R90C24</stp>
        <tr r="X90" s="14"/>
        <tr r="X90" s="14"/>
      </tp>
      <tp t="s">
        <v>#N/A Invalid Security</v>
        <stp/>
        <stp>##V3_BDPV12</stp>
        <stp>-- Equity</stp>
        <stp>RTG_FITCH_LT_ISSUER_DEFAULT</stp>
        <stp>[1.Weekly Download.xlsm]Coded!R91C24</stp>
        <tr r="X91" s="14"/>
        <tr r="X91" s="14"/>
      </tp>
      <tp t="s">
        <v>#N/A Invalid Security</v>
        <stp/>
        <stp>##V3_BDPV12</stp>
        <stp>-- Equity</stp>
        <stp>RTG_FITCH_LT_ISSUER_DEFAULT</stp>
        <stp>[1.Weekly Download.xlsm]Coded!R92C24</stp>
        <tr r="X92" s="14"/>
        <tr r="X92" s="14"/>
      </tp>
      <tp t="s">
        <v>#N/A Invalid Security</v>
        <stp/>
        <stp>##V3_BDPV12</stp>
        <stp>-- Equity</stp>
        <stp>RTG_FITCH_LT_ISSUER_DEFAULT</stp>
        <stp>[1.Weekly Download.xlsm]Coded!R93C24</stp>
        <tr r="X93" s="14"/>
        <tr r="X93" s="14"/>
      </tp>
      <tp t="s">
        <v>#N/A Invalid Security</v>
        <stp/>
        <stp>##V3_BDPV12</stp>
        <stp>-- Equity</stp>
        <stp>RTG_FITCH_LT_ISSUER_DEFAULT</stp>
        <stp>[1.Weekly Download.xlsm]Coded!R98C24</stp>
        <tr r="X98" s="14"/>
        <tr r="X98" s="14"/>
      </tp>
      <tp t="s">
        <v>#N/A Invalid Security</v>
        <stp/>
        <stp>##V3_BDPV12</stp>
        <stp>-- Equity</stp>
        <stp>RTG_FITCH_LT_ISSUER_DEFAULT</stp>
        <stp>[1.Weekly Download.xlsm]Coded!R84C24</stp>
        <tr r="X84" s="14"/>
        <tr r="X84" s="14"/>
      </tp>
      <tp t="s">
        <v>#N/A Invalid Security</v>
        <stp/>
        <stp>##V3_BDPV12</stp>
        <stp>-- Equity</stp>
        <stp>RTG_FITCH_LT_ISSUER_DEFAULT</stp>
        <stp>[1.Weekly Download.xlsm]Coded!R85C24</stp>
        <tr r="X85" s="14"/>
        <tr r="X85" s="14"/>
      </tp>
      <tp t="s">
        <v>#N/A Invalid Security</v>
        <stp/>
        <stp>##V3_BDPV12</stp>
        <stp>-- Equity</stp>
        <stp>RTG_FITCH_LT_ISSUER_DEFAULT</stp>
        <stp>[1.Weekly Download.xlsm]Coded!R86C24</stp>
        <tr r="X86" s="14"/>
        <tr r="X86" s="14"/>
      </tp>
      <tp t="s">
        <v>#N/A Invalid Security</v>
        <stp/>
        <stp>##V3_BDPV12</stp>
        <stp>-- Equity</stp>
        <stp>RTG_FITCH_LT_ISSUER_DEFAULT</stp>
        <stp>[1.Weekly Download.xlsm]Coded!R80C24</stp>
        <tr r="X80" s="14"/>
        <tr r="X80" s="14"/>
      </tp>
      <tp t="s">
        <v>#N/A Invalid Security</v>
        <stp/>
        <stp>##V3_BDPV12</stp>
        <stp>-- Equity</stp>
        <stp>RTG_FITCH_LT_ISSUER_DEFAULT</stp>
        <stp>[1.Weekly Download.xlsm]Coded!R81C24</stp>
        <tr r="X81" s="14"/>
        <tr r="X81" s="14"/>
      </tp>
      <tp t="s">
        <v>#N/A Invalid Security</v>
        <stp/>
        <stp>##V3_BDPV12</stp>
        <stp>-- Equity</stp>
        <stp>RTG_FITCH_LT_ISSUER_DEFAULT</stp>
        <stp>[1.Weekly Download.xlsm]Coded!R82C24</stp>
        <tr r="X82" s="14"/>
        <tr r="X82" s="14"/>
      </tp>
      <tp t="s">
        <v>#N/A Invalid Security</v>
        <stp/>
        <stp>##V3_BDPV12</stp>
        <stp>-- Equity</stp>
        <stp>RTG_FITCH_LT_ISSUER_DEFAULT</stp>
        <stp>[1.Weekly Download.xlsm]Coded!R83C24</stp>
        <tr r="X83" s="14"/>
        <tr r="X83" s="14"/>
      </tp>
      <tp t="s">
        <v>#N/A Invalid Security</v>
        <stp/>
        <stp>##V3_BDPV12</stp>
        <stp>-- Equity</stp>
        <stp>RTG_FITCH_LT_ISSUER_DEFAULT</stp>
        <stp>[1.Weekly Download.xlsm]Coded!R88C24</stp>
        <tr r="X88" s="14"/>
        <tr r="X88" s="14"/>
      </tp>
      <tp t="s">
        <v>#N/A Invalid Security</v>
        <stp/>
        <stp>##V3_BDPV12</stp>
        <stp>-- Equity</stp>
        <stp>RTG_FITCH_LT_ISSUER_DEFAULT</stp>
        <stp>[1.Weekly Download.xlsm]Coded!R89C24</stp>
        <tr r="X89" s="14"/>
        <tr r="X89" s="14"/>
      </tp>
      <tp t="s">
        <v>BBB+</v>
        <stp/>
        <stp>##V3_BDPV12</stp>
        <stp>0335254D HK Equity</stp>
        <stp>RTG_SP_LT_FC_ISSUER_CREDIT</stp>
        <stp>[1.Weekly Download.xlsm]Coded!R26C23</stp>
        <tr r="W26" s="14"/>
        <tr r="W26" s="14"/>
        <tr r="W26" s="14"/>
      </tp>
      <tp t="s">
        <v>#N/A N/A</v>
        <stp/>
        <stp>##V3_BDPV12</stp>
        <stp>0795788D CH Equity</stp>
        <stp>RTG_SP_LT_LC_ISSUER_CREDIT</stp>
        <stp>[1.Weekly Download.xlsm]Coded!R64C61</stp>
        <tr r="BI64" s="14"/>
      </tp>
      <tp t="s">
        <v>NR</v>
        <stp/>
        <stp>##V3_BDPV12</stp>
        <stp>0795738D CH Equity</stp>
        <stp>RTG_SP_LT_LC_ISSUER_CREDIT</stp>
        <stp>[1.Weekly Download.xlsm]Coded!R81C61</stp>
        <tr r="BI81" s="14"/>
        <tr r="BI81" s="14"/>
      </tp>
      <tp t="s">
        <v>#N/A N/A</v>
        <stp/>
        <stp>##V3_BDPV12</stp>
        <stp>1835841D CH Equity</stp>
        <stp>RTG_SP_LT_LC_ISSUER_CREDIT</stp>
        <stp>[1.Weekly Download.xlsm]Coded!R83C61</stp>
        <tr r="BI83" s="14"/>
      </tp>
      <tp t="s">
        <v>#N/A N/A</v>
        <stp/>
        <stp>##V3_BDPV12</stp>
        <stp>600325 CH Equity</stp>
        <stp>RTG_FITCH_LT_ISSUER_DEFAULT</stp>
        <stp>[1.Weekly Download.xlsm]Coded!R114C62</stp>
        <tr r="BJ114" s="14"/>
      </tp>
      <tp t="s">
        <v>#N/A N/A</v>
        <stp/>
        <stp>##V3_BDPV12</stp>
        <stp>1810 HK Equity</stp>
        <stp>RTG_MDY_FOREIGN_LT_BANK_DEPOSITS</stp>
        <stp>[1.Weekly Download.xlsm]Coded!R183C20</stp>
        <tr r="T183" s="14"/>
        <tr r="T183" s="14"/>
      </tp>
      <tp t="s">
        <v>#N/A N/A</v>
        <stp/>
        <stp>##V3_BDPV12</stp>
        <stp>1810 HK Equity</stp>
        <stp>RTG_MDY_FOREIGN_LT_BANK_DEPOSITS</stp>
        <stp>[1.Weekly Download.xlsm]Coded!R182C20</stp>
        <tr r="T182" s="14"/>
        <tr r="T182" s="14"/>
      </tp>
      <tp t="s">
        <v>China Three Gorges Corp</v>
        <stp/>
        <stp>##V3_BDPV12</stp>
        <stp>USG8850LAG52 Corp</stp>
        <stp>GUARANTOR_NAME</stp>
        <stp>[1.Weekly Download.xlsm]Coded!R276C44</stp>
        <tr r="AR276" s="14"/>
        <tr r="AR276" s="14"/>
      </tp>
      <tp t="s">
        <v>#N/A N/A</v>
        <stp/>
        <stp>##V3_BDPV12</stp>
        <stp>601377 CH Equity</stp>
        <stp>RTG_FITCH_LT_ISSUER_DEFAULT</stp>
        <stp>[1.Weekly Download.xlsm]Coded!R247C24</stp>
        <tr r="X247" s="14"/>
        <tr r="X247" s="14"/>
      </tp>
      <tp t="s">
        <v>#N/A N/A</v>
        <stp/>
        <stp>##V3_BDPV12</stp>
        <stp>600369 CH Equity</stp>
        <stp>RTG_FITCH_LT_ISSUER_DEFAULT</stp>
        <stp>[1.Weekly Download.xlsm]Coded!R245C24</stp>
        <tr r="X245" s="14"/>
        <tr r="X245" s="14"/>
      </tp>
      <tp t="s">
        <v>#N/A N/A</v>
        <stp/>
        <stp>##V3_BDPV12</stp>
        <stp>600325 CH Equity</stp>
        <stp>RTG_FITCH_LT_ISSUER_DEFAULT</stp>
        <stp>[1.Weekly Download.xlsm]Coded!R243C62</stp>
        <tr r="BJ243" s="14"/>
      </tp>
      <tp t="s">
        <v>#N/A N/A</v>
        <stp/>
        <stp>##V3_BDPV12</stp>
        <stp>1810 HK Equity</stp>
        <stp>RTG_MDY_FOREIGN_LT_BANK_DEPOSITS</stp>
        <stp>[1.Weekly Download.xlsm]Coded!R183C60</stp>
        <tr r="BH183" s="14"/>
      </tp>
      <tp t="s">
        <v>#N/A N/A</v>
        <stp/>
        <stp>##V3_BDPV12</stp>
        <stp>1810 HK Equity</stp>
        <stp>RTG_MDY_FOREIGN_LT_BANK_DEPOSITS</stp>
        <stp>[1.Weekly Download.xlsm]Coded!R182C60</stp>
        <tr r="BH182" s="14"/>
      </tp>
      <tp t="s">
        <v>N</v>
        <stp/>
        <stp>##V3_BDPV12</stp>
        <stp>USG3065HAB71 Corp</stp>
        <stp>SUSTAINABILITY_BOND_IND</stp>
        <stp>[1.Weekly Download.xlsm]Coded!R222C56</stp>
        <tr r="BD222" s="14"/>
        <tr r="BD222" s="14"/>
      </tp>
      <tp t="s">
        <v>#N/A N/A</v>
        <stp/>
        <stp>##V3_BDPV12</stp>
        <stp>600325 CH Equity</stp>
        <stp>RTG_FITCH_LT_ISSUER_DEFAULT</stp>
        <stp>[1.Weekly Download.xlsm]Coded!R243C24</stp>
        <tr r="X243" s="14"/>
        <tr r="X243" s="14"/>
      </tp>
      <tp t="s">
        <v>#N/A N/A</v>
        <stp/>
        <stp>##V3_BDPV12</stp>
        <stp>600383 CH Equity</stp>
        <stp>RTG_FITCH_LT_ISSUER_DEFAULT</stp>
        <stp>[1.Weekly Download.xlsm]Coded!R170C62</stp>
        <tr r="BJ170" s="14"/>
      </tp>
      <tp t="s">
        <v>#N/A N/A</v>
        <stp/>
        <stp>##V3_BDPV12</stp>
        <stp>USG3065HAB71 Corp</stp>
        <stp>FLOATER_FORMULA</stp>
        <stp>[1.Weekly Download.xlsm]Coded!R222C30</stp>
        <tr r="AD222" s="14"/>
      </tp>
      <tp t="s">
        <v>#N/A N/A</v>
        <stp/>
        <stp>##V3_BDPV12</stp>
        <stp>2019 HK Equity</stp>
        <stp>RTG_MDY_FOREIGN_LT_BANK_DEPOSITS</stp>
        <stp>[1.Weekly Download.xlsm]Coded!R260C60</stp>
        <tr r="BH260" s="14"/>
      </tp>
      <tp t="s">
        <v>#N/A N/A</v>
        <stp/>
        <stp>##V3_BDPV12</stp>
        <stp>G238046 Corp</stp>
        <stp>RTG_FITCH</stp>
        <stp>[1.Weekly Download.xlsm]Coded!R56C10</stp>
        <tr r="J56" s="14"/>
      </tp>
      <tp t="s">
        <v>#N/A N/A</v>
        <stp/>
        <stp>##V3_BDPV12</stp>
        <stp>G238047 Corp</stp>
        <stp>RTG_FITCH</stp>
        <stp>[1.Weekly Download.xlsm]Coded!R55C10</stp>
        <tr r="J55" s="14"/>
      </tp>
      <tp t="s">
        <v>#N/A N/A</v>
        <stp/>
        <stp>##V3_BDPV12</stp>
        <stp>G228048 Corp</stp>
        <stp>RTG_FITCH</stp>
        <stp>[1.Weekly Download.xlsm]Coded!R77C10</stp>
        <tr r="J77" s="14"/>
      </tp>
      <tp t="s">
        <v>#N/A N/A</v>
        <stp/>
        <stp>##V3_BDPV12</stp>
        <stp>G238052 Corp</stp>
        <stp>RTG_FITCH</stp>
        <stp>[1.Weekly Download.xlsm]Coded!R52C10</stp>
        <tr r="J52" s="14"/>
      </tp>
    </main>
    <main first="bofaddin.rtdserver">
      <tp t="s">
        <v>#N/A N/A</v>
        <stp/>
        <stp>BDH|982688484106942227</stp>
        <tr r="N35" s="24"/>
        <tr r="N35" s="24"/>
      </tp>
    </main>
    <main first="bloomberg.rtd">
      <tp t="s">
        <v>#N/A N/A</v>
        <stp/>
        <stp>##V3_BDPV12</stp>
        <stp>G228069 Corp</stp>
        <stp>RTG_FITCH</stp>
        <stp>[1.Weekly Download.xlsm]Coded!R76C10</stp>
        <tr r="J76" s="14"/>
      </tp>
      <tp t="s">
        <v>#N/A N/A</v>
        <stp/>
        <stp>##V3_BDPV12</stp>
        <stp>G228068 Corp</stp>
        <stp>RTG_FITCH</stp>
        <stp>[1.Weekly Download.xlsm]Coded!R75C10</stp>
        <tr r="J75" s="14"/>
      </tp>
      <tp t="s">
        <v>#N/A N/A</v>
        <stp/>
        <stp>##V3_BDPV12</stp>
        <stp>G238077 Corp</stp>
        <stp>RTG_FITCH</stp>
        <stp>[1.Weekly Download.xlsm]Coded!R47C10</stp>
        <tr r="J47" s="14"/>
      </tp>
      <tp t="s">
        <v>#N/A N/A</v>
        <stp/>
        <stp>##V3_BDPV12</stp>
        <stp>G238070 Corp</stp>
        <stp>RTG_FITCH</stp>
        <stp>[1.Weekly Download.xlsm]Coded!R54C10</stp>
        <tr r="J54" s="14"/>
      </tp>
      <tp t="s">
        <v>#N/A N/A</v>
        <stp/>
        <stp>##V3_BDPV12</stp>
        <stp>G228079 Corp</stp>
        <stp>RTG_FITCH</stp>
        <stp>[1.Weekly Download.xlsm]Coded!R71C10</stp>
        <tr r="J71" s="14"/>
      </tp>
    </main>
    <main first="bofaddin.rtdserver">
      <tp t="s">
        <v>#N/A N/A</v>
        <stp/>
        <stp>BDH|976824127526172651</stp>
        <tr r="G27" s="24"/>
        <tr r="G27" s="24"/>
      </tp>
    </main>
    <main first="bloomberg.rtd">
      <tp t="s">
        <v>#N/A N/A</v>
        <stp/>
        <stp>##V3_BDPV12</stp>
        <stp>G228007 Corp</stp>
        <stp>RTG_FITCH</stp>
        <stp>[1.Weekly Download.xlsm]Coded!R97C10</stp>
        <tr r="J97" s="14"/>
      </tp>
      <tp t="s">
        <v>#N/A N/A</v>
        <stp/>
        <stp>##V3_BDPV12</stp>
        <stp>G228006 Corp</stp>
        <stp>RTG_FITCH</stp>
        <stp>[1.Weekly Download.xlsm]Coded!R94C10</stp>
        <tr r="J94" s="14"/>
      </tp>
      <tp t="s">
        <v>#N/A N/A</v>
        <stp/>
        <stp>##V3_BDPV12</stp>
        <stp>G238008 Corp</stp>
        <stp>RTG_FITCH</stp>
        <stp>[1.Weekly Download.xlsm]Coded!R53C10</stp>
        <tr r="J53" s="14"/>
      </tp>
      <tp t="s">
        <v>#N/A N/A</v>
        <stp/>
        <stp>##V3_BDPV12</stp>
        <stp>G228012 Corp</stp>
        <stp>RTG_FITCH</stp>
        <stp>[1.Weekly Download.xlsm]Coded!R91C10</stp>
        <tr r="J91" s="14"/>
      </tp>
      <tp t="s">
        <v>#N/A N/A</v>
        <stp/>
        <stp>##V3_BDPV12</stp>
        <stp>G228014 Corp</stp>
        <stp>RTG_FITCH</stp>
        <stp>[1.Weekly Download.xlsm]Coded!R90C10</stp>
        <tr r="J90" s="14"/>
      </tp>
      <tp t="s">
        <v>#N/A N/A</v>
        <stp/>
        <stp>##V3_BDPV12</stp>
        <stp>G238025 Corp</stp>
        <stp>RTG_FITCH</stp>
        <stp>[1.Weekly Download.xlsm]Coded!R66C10</stp>
        <tr r="J66" s="14"/>
      </tp>
      <tp t="s">
        <v>#N/A N/A</v>
        <stp/>
        <stp>##V3_BDPV12</stp>
        <stp>G238024 Corp</stp>
        <stp>RTG_FITCH</stp>
        <stp>[1.Weekly Download.xlsm]Coded!R59C10</stp>
        <tr r="J59" s="14"/>
      </tp>
      <tp t="s">
        <v>#N/A N/A</v>
        <stp/>
        <stp>##V3_BDPV12</stp>
        <stp>G238027 Corp</stp>
        <stp>RTG_FITCH</stp>
        <stp>[1.Weekly Download.xlsm]Coded!R68C10</stp>
        <tr r="J68" s="14"/>
      </tp>
      <tp t="s">
        <v>#N/A N/A</v>
        <stp/>
        <stp>##V3_BDPV12</stp>
        <stp>G228021 Corp</stp>
        <stp>RTG_FITCH</stp>
        <stp>[1.Weekly Download.xlsm]Coded!R83C10</stp>
        <tr r="J83" s="14"/>
      </tp>
      <tp t="s">
        <v>#N/A N/A</v>
        <stp/>
        <stp>##V3_BDPV12</stp>
        <stp>G238030 Corp</stp>
        <stp>RTG_FITCH</stp>
        <stp>[1.Weekly Download.xlsm]Coded!R64C10</stp>
        <tr r="J64" s="14"/>
      </tp>
      <tp t="s">
        <v>#N/A N/A</v>
        <stp/>
        <stp>##V3_BDPV12</stp>
        <stp>G238032 Corp</stp>
        <stp>RTG_FITCH</stp>
        <stp>[1.Weekly Download.xlsm]Coded!R67C10</stp>
        <tr r="J67" s="14"/>
      </tp>
      <tp t="s">
        <v>#N/A N/A</v>
        <stp/>
        <stp>##V3_BDPV12</stp>
        <stp>G228032 Corp</stp>
        <stp>RTG_FITCH</stp>
        <stp>[1.Weekly Download.xlsm]Coded!R81C10</stp>
        <tr r="J81" s="14"/>
      </tp>
      <tp t="s">
        <v>#N/A N/A</v>
        <stp/>
        <stp>##V3_BDPV12</stp>
        <stp>G238039 Corp</stp>
        <stp>RTG_FITCH</stp>
        <stp>[1.Weekly Download.xlsm]Coded!R58C10</stp>
        <tr r="J58" s="14"/>
      </tp>
    </main>
    <main first="bofaddin.rtdserver">
      <tp t="s">
        <v>#N/A N/A</v>
        <stp/>
        <stp>BDS|734873729657882755</stp>
        <tr r="AL118" s="14"/>
        <tr r="AL217" s="14"/>
        <tr r="F118" s="14"/>
        <tr r="F217" s="14"/>
      </tp>
    </main>
    <main first="bloomberg.rtd">
      <tp t="s">
        <v>CN</v>
        <stp/>
        <stp>##V3_BDPV12</stp>
        <stp>G238039 Corp</stp>
        <stp>CNTRY_ISSUE_ISO</stp>
        <stp>[1.Weekly Download.xlsm]Coded!R58C34</stp>
        <tr r="AH58" s="14"/>
        <tr r="AH58" s="14"/>
      </tp>
      <tp t="s">
        <v>CN</v>
        <stp/>
        <stp>##V3_BDPV12</stp>
        <stp>G228048 Corp</stp>
        <stp>CNTRY_ISSUE_ISO</stp>
        <stp>[1.Weekly Download.xlsm]Coded!R77C34</stp>
        <tr r="AH77" s="14"/>
        <tr r="AH77" s="14"/>
      </tp>
      <tp t="s">
        <v>HK</v>
        <stp/>
        <stp>##V3_BDPV12</stp>
        <stp>G228068 Corp</stp>
        <stp>CNTRY_ISSUE_ISO</stp>
        <stp>[1.Weekly Download.xlsm]Coded!R75C34</stp>
        <tr r="AH75" s="14"/>
        <tr r="AH75" s="14"/>
      </tp>
      <tp t="s">
        <v>#N/A N/A</v>
        <stp/>
        <stp>##V3_BDPV12</stp>
        <stp>G2380152 Corp</stp>
        <stp>FLOATER_FORMULA</stp>
        <stp>[1.Weekly Download.xlsm]Coded!R34C30</stp>
        <tr r="AD34" s="14"/>
      </tp>
      <tp t="s">
        <v>#N/A N/A</v>
        <stp/>
        <stp>##V3_BDPV12</stp>
        <stp>G228085 Corp</stp>
        <stp>RTG_FITCH</stp>
        <stp>[1.Weekly Download.xlsm]Coded!R73C10</stp>
        <tr r="J73" s="14"/>
      </tp>
      <tp t="s">
        <v>#N/A N/A</v>
        <stp/>
        <stp>##V3_BDPV12</stp>
        <stp>G228084 Corp</stp>
        <stp>RTG_FITCH</stp>
        <stp>[1.Weekly Download.xlsm]Coded!R74C10</stp>
        <tr r="J74" s="14"/>
      </tp>
      <tp t="s">
        <v>#N/A N/A</v>
        <stp/>
        <stp>##V3_BDPV12</stp>
        <stp>G238084 Corp</stp>
        <stp>RTG_FITCH</stp>
        <stp>[1.Weekly Download.xlsm]Coded!R45C10</stp>
        <tr r="J45" s="14"/>
      </tp>
      <tp t="s">
        <v>#N/A N/A</v>
        <stp/>
        <stp>##V3_BDPV12</stp>
        <stp>G228086 Corp</stp>
        <stp>RTG_FITCH</stp>
        <stp>[1.Weekly Download.xlsm]Coded!R72C10</stp>
        <tr r="J72" s="14"/>
      </tp>
      <tp t="s">
        <v>BANK OF CHINA HONG KONG</v>
        <stp/>
        <stp>##V3_BDPV12</stp>
        <stp>HK0000814258 Corp</stp>
        <stp>NAME</stp>
        <stp>[1.Weekly Download.xlsm]Coded!R113C4</stp>
        <tr r="D113" s="14"/>
        <tr r="D113" s="14"/>
      </tp>
      <tp t="s">
        <v>#N/A N/A</v>
        <stp/>
        <stp>##V3_BDPV12</stp>
        <stp>G238096 Corp</stp>
        <stp>RTG_FITCH</stp>
        <stp>[1.Weekly Download.xlsm]Coded!R50C10</stp>
        <tr r="J50" s="14"/>
      </tp>
      <tp t="s">
        <v>#N/A N/A</v>
        <stp/>
        <stp>##V3_BDPV12</stp>
        <stp>G238098 Corp</stp>
        <stp>RTG_FITCH</stp>
        <stp>[1.Weekly Download.xlsm]Coded!R46C10</stp>
        <tr r="J46" s="14"/>
      </tp>
      <tp t="s">
        <v>#N/A N/A</v>
        <stp/>
        <stp>##V3_BDPV12</stp>
        <stp>XS2502812857 Corp</stp>
        <stp>RTG_MOODY</stp>
        <stp>[1.Weekly Download.xlsm]Coded!R89C8</stp>
        <tr r="H89" s="14"/>
      </tp>
      <tp t="s">
        <v>#N/A N/A</v>
        <stp/>
        <stp>##V3_BDPV12</stp>
        <stp>XS2639510341 Corp</stp>
        <stp>RTG_MOODY</stp>
        <stp>[1.Weekly Download.xlsm]Coded!R28C8</stp>
        <tr r="H28" s="14"/>
      </tp>
      <tp t="s">
        <v>#N/A N/A</v>
        <stp/>
        <stp>##V3_BDPV12</stp>
        <stp>XS2665495391 Corp</stp>
        <stp>RTG_MOODY</stp>
        <stp>[1.Weekly Download.xlsm]Coded!R18C8</stp>
        <tr r="H18" s="14"/>
      </tp>
      <tp t="s">
        <v>#N/A N/A</v>
        <stp/>
        <stp>##V3_BDPV12</stp>
        <stp>XS2644758133 Corp</stp>
        <stp>RTG_MOODY</stp>
        <stp>[1.Weekly Download.xlsm]Coded!R27C8</stp>
        <tr r="H27" s="14"/>
      </tp>
      <tp t="s">
        <v>#N/A N/A</v>
        <stp/>
        <stp>##V3_BDPV12</stp>
        <stp>601688 CH Equity</stp>
        <stp>RTG_MDY_FOREIGN_LT_BANK_DEPOSITS</stp>
        <stp>[1.Weekly Download.xlsm]Coded!R20C60</stp>
        <tr r="BH20" s="14"/>
      </tp>
      <tp t="s">
        <v>#N/A N/A</v>
        <stp/>
        <stp>##V3_BDPV12</stp>
        <stp>601688 CH Equity</stp>
        <stp>RTG_MDY_FOREIGN_LT_BANK_DEPOSITS</stp>
        <stp>[1.Weekly Download.xlsm]Coded!R20C20</stp>
        <tr r="T20" s="14"/>
        <tr r="T20" s="14"/>
      </tp>
      <tp t="s">
        <v>#N/A N/A</v>
        <stp/>
        <stp>##V3_BDPV12</stp>
        <stp>G2380130 Corp</stp>
        <stp>RTG_SP</stp>
        <stp>[1.Weekly Download.xlsm]Coded!R40C9</stp>
        <tr r="I40" s="14"/>
      </tp>
      <tp t="s">
        <v>#N/A N/A</v>
        <stp/>
        <stp>##V3_BDPV12</stp>
        <stp>G228014 Corp</stp>
        <stp>FIXED_REOFFER_SPRD_TO_GOVT_BENCH</stp>
        <stp>[1.Weekly Download.xlsm]Coded!R90C27</stp>
        <tr r="AA90" s="14"/>
      </tp>
      <tp t="s">
        <v>#N/A N/A</v>
        <stp/>
        <stp>##V3_BDPV12</stp>
        <stp>G228012 Corp</stp>
        <stp>FIXED_REOFFER_SPRD_TO_GOVT_BENCH</stp>
        <stp>[1.Weekly Download.xlsm]Coded!R91C27</stp>
        <tr r="AA91" s="14"/>
      </tp>
      <tp t="s">
        <v>#N/A N/A</v>
        <stp/>
        <stp>##V3_BDPV12</stp>
        <stp>G228007 Corp</stp>
        <stp>FIXED_REOFFER_SPRD_TO_GOVT_BENCH</stp>
        <stp>[1.Weekly Download.xlsm]Coded!R97C27</stp>
        <tr r="AA97" s="14"/>
      </tp>
      <tp t="s">
        <v>#N/A N/A</v>
        <stp/>
        <stp>##V3_BDPV12</stp>
        <stp>G228006 Corp</stp>
        <stp>FIXED_REOFFER_SPRD_TO_GOVT_BENCH</stp>
        <stp>[1.Weekly Download.xlsm]Coded!R94C27</stp>
        <tr r="AA94" s="14"/>
      </tp>
      <tp t="s">
        <v>#N/A N/A</v>
        <stp/>
        <stp>##V3_BDPV12</stp>
        <stp>G228021 Corp</stp>
        <stp>FIXED_REOFFER_SPRD_TO_GOVT_BENCH</stp>
        <stp>[1.Weekly Download.xlsm]Coded!R83C27</stp>
        <tr r="AA83" s="14"/>
      </tp>
      <tp t="s">
        <v>#N/A N/A</v>
        <stp/>
        <stp>##V3_BDPV12</stp>
        <stp>G228032 Corp</stp>
        <stp>FIXED_REOFFER_SPRD_TO_GOVT_BENCH</stp>
        <stp>[1.Weekly Download.xlsm]Coded!R81C27</stp>
        <tr r="AA81" s="14"/>
      </tp>
      <tp t="s">
        <v>#N/A N/A</v>
        <stp/>
        <stp>##V3_BDPV12</stp>
        <stp>G238096 Corp</stp>
        <stp>FIXED_REOFFER_SPRD_TO_GOVT_BENCH</stp>
        <stp>[1.Weekly Download.xlsm]Coded!R50C27</stp>
        <tr r="AA50" s="14"/>
      </tp>
      <tp t="s">
        <v>#N/A N/A</v>
        <stp/>
        <stp>##V3_BDPV12</stp>
        <stp>G238084 Corp</stp>
        <stp>FIXED_REOFFER_SPRD_TO_GOVT_BENCH</stp>
        <stp>[1.Weekly Download.xlsm]Coded!R45C27</stp>
        <tr r="AA45" s="14"/>
      </tp>
      <tp t="s">
        <v>#N/A N/A</v>
        <stp/>
        <stp>##V3_BDPV12</stp>
        <stp>G238098 Corp</stp>
        <stp>FIXED_REOFFER_SPRD_TO_GOVT_BENCH</stp>
        <stp>[1.Weekly Download.xlsm]Coded!R46C27</stp>
        <tr r="AA46" s="14"/>
      </tp>
      <tp t="s">
        <v>#N/A N/A</v>
        <stp/>
        <stp>##V3_BDPV12</stp>
        <stp>G228086 Corp</stp>
        <stp>FIXED_REOFFER_SPRD_TO_GOVT_BENCH</stp>
        <stp>[1.Weekly Download.xlsm]Coded!R72C27</stp>
        <tr r="AA72" s="14"/>
      </tp>
      <tp t="s">
        <v>#N/A N/A</v>
        <stp/>
        <stp>##V3_BDPV12</stp>
        <stp>G228085 Corp</stp>
        <stp>FIXED_REOFFER_SPRD_TO_GOVT_BENCH</stp>
        <stp>[1.Weekly Download.xlsm]Coded!R73C27</stp>
        <tr r="AA73" s="14"/>
      </tp>
      <tp t="s">
        <v>#N/A N/A</v>
        <stp/>
        <stp>##V3_BDPV12</stp>
        <stp>G228084 Corp</stp>
        <stp>FIXED_REOFFER_SPRD_TO_GOVT_BENCH</stp>
        <stp>[1.Weekly Download.xlsm]Coded!R74C27</stp>
        <tr r="AA74" s="14"/>
      </tp>
      <tp t="s">
        <v>#N/A N/A</v>
        <stp/>
        <stp>##V3_BDPV12</stp>
        <stp>G238052 Corp</stp>
        <stp>FIXED_REOFFER_SPRD_TO_GOVT_BENCH</stp>
        <stp>[1.Weekly Download.xlsm]Coded!R52C27</stp>
        <tr r="AA52" s="14"/>
      </tp>
      <tp t="s">
        <v>#N/A N/A</v>
        <stp/>
        <stp>##V3_BDPV12</stp>
        <stp>G228079 Corp</stp>
        <stp>FIXED_REOFFER_SPRD_TO_GOVT_BENCH</stp>
        <stp>[1.Weekly Download.xlsm]Coded!R71C27</stp>
        <tr r="AA71" s="14"/>
      </tp>
      <tp t="s">
        <v>#N/A N/A</v>
        <stp/>
        <stp>##V3_BDPV12</stp>
        <stp>G238046 Corp</stp>
        <stp>FIXED_REOFFER_SPRD_TO_GOVT_BENCH</stp>
        <stp>[1.Weekly Download.xlsm]Coded!R56C27</stp>
        <tr r="AA56" s="14"/>
      </tp>
      <tp t="s">
        <v>#N/A N/A</v>
        <stp/>
        <stp>##V3_BDPV12</stp>
        <stp>G238047 Corp</stp>
        <stp>FIXED_REOFFER_SPRD_TO_GOVT_BENCH</stp>
        <stp>[1.Weekly Download.xlsm]Coded!R55C27</stp>
        <tr r="AA55" s="14"/>
      </tp>
      <tp t="s">
        <v>#N/A N/A</v>
        <stp/>
        <stp>##V3_BDPV12</stp>
        <stp>G228068 Corp</stp>
        <stp>FIXED_REOFFER_SPRD_TO_GOVT_BENCH</stp>
        <stp>[1.Weekly Download.xlsm]Coded!R75C27</stp>
        <tr r="AA75" s="14"/>
      </tp>
      <tp t="s">
        <v>#N/A N/A</v>
        <stp/>
        <stp>##V3_BDPV12</stp>
        <stp>G228069 Corp</stp>
        <stp>FIXED_REOFFER_SPRD_TO_GOVT_BENCH</stp>
        <stp>[1.Weekly Download.xlsm]Coded!R76C27</stp>
        <tr r="AA76" s="14"/>
      </tp>
      <tp t="s">
        <v>#N/A N/A</v>
        <stp/>
        <stp>##V3_BDPV12</stp>
        <stp>G238070 Corp</stp>
        <stp>FIXED_REOFFER_SPRD_TO_GOVT_BENCH</stp>
        <stp>[1.Weekly Download.xlsm]Coded!R54C27</stp>
        <tr r="AA54" s="14"/>
      </tp>
      <tp t="s">
        <v>#N/A N/A</v>
        <stp/>
        <stp>##V3_BDPV12</stp>
        <stp>G238077 Corp</stp>
        <stp>FIXED_REOFFER_SPRD_TO_GOVT_BENCH</stp>
        <stp>[1.Weekly Download.xlsm]Coded!R47C27</stp>
        <tr r="AA47" s="14"/>
      </tp>
      <tp t="s">
        <v>#N/A N/A</v>
        <stp/>
        <stp>##V3_BDPV12</stp>
        <stp>G228048 Corp</stp>
        <stp>FIXED_REOFFER_SPRD_TO_GOVT_BENCH</stp>
        <stp>[1.Weekly Download.xlsm]Coded!R77C27</stp>
        <tr r="AA77" s="14"/>
      </tp>
      <tp t="s">
        <v>#N/A N/A</v>
        <stp/>
        <stp>##V3_BDPV12</stp>
        <stp>G238025 Corp</stp>
        <stp>FIXED_REOFFER_SPRD_TO_GOVT_BENCH</stp>
        <stp>[1.Weekly Download.xlsm]Coded!R66C27</stp>
        <tr r="AA66" s="14"/>
      </tp>
      <tp t="s">
        <v>#N/A N/A</v>
        <stp/>
        <stp>##V3_BDPV12</stp>
        <stp>G238027 Corp</stp>
        <stp>FIXED_REOFFER_SPRD_TO_GOVT_BENCH</stp>
        <stp>[1.Weekly Download.xlsm]Coded!R68C27</stp>
        <tr r="AA68" s="14"/>
      </tp>
      <tp t="s">
        <v>#N/A N/A</v>
        <stp/>
        <stp>##V3_BDPV12</stp>
        <stp>G238032 Corp</stp>
        <stp>FIXED_REOFFER_SPRD_TO_GOVT_BENCH</stp>
        <stp>[1.Weekly Download.xlsm]Coded!R67C27</stp>
        <tr r="AA67" s="14"/>
      </tp>
      <tp t="s">
        <v>#N/A N/A</v>
        <stp/>
        <stp>##V3_BDPV12</stp>
        <stp>G238030 Corp</stp>
        <stp>FIXED_REOFFER_SPRD_TO_GOVT_BENCH</stp>
        <stp>[1.Weekly Download.xlsm]Coded!R64C27</stp>
        <tr r="AA64" s="14"/>
      </tp>
      <tp t="s">
        <v>#N/A N/A</v>
        <stp/>
        <stp>##V3_BDPV12</stp>
        <stp>G238008 Corp</stp>
        <stp>FIXED_REOFFER_SPRD_TO_GOVT_BENCH</stp>
        <stp>[1.Weekly Download.xlsm]Coded!R53C27</stp>
        <tr r="AA53" s="14"/>
      </tp>
      <tp t="s">
        <v>#N/A N/A</v>
        <stp/>
        <stp>##V3_BDPV12</stp>
        <stp>G238039 Corp</stp>
        <stp>FIXED_REOFFER_SPRD_TO_GOVT_BENCH</stp>
        <stp>[1.Weekly Download.xlsm]Coded!R58C27</stp>
        <tr r="AA58" s="14"/>
      </tp>
      <tp t="s">
        <v>#N/A N/A</v>
        <stp/>
        <stp>##V3_BDPV12</stp>
        <stp>G238024 Corp</stp>
        <stp>FIXED_REOFFER_SPRD_TO_GOVT_BENCH</stp>
        <stp>[1.Weekly Download.xlsm]Coded!R59C27</stp>
        <tr r="AA59" s="14"/>
      </tp>
      <tp t="s">
        <v>15/7/2021</v>
        <stp/>
        <stp>##V3_BDPV12</stp>
        <stp>XS2361426559 Corp</stp>
        <stp>SECURITY_PRICING_DATE</stp>
        <stp>[1.Weekly Download.xlsm]Coded!R178C3</stp>
        <tr r="C178" s="14"/>
        <tr r="C178" s="14"/>
      </tp>
      <tp t="s">
        <v>3/9/2020</v>
        <stp/>
        <stp>##V3_BDPV12</stp>
        <stp>XS2227193211 Corp</stp>
        <stp>SECURITY_PRICING_DATE</stp>
        <stp>[1.Weekly Download.xlsm]Coded!R279C3</stp>
        <tr r="C279" s="14"/>
        <tr r="C279" s="14"/>
      </tp>
      <tp t="s">
        <v>8/9/2021</v>
        <stp/>
        <stp>##V3_BDPV12</stp>
        <stp>XS2379598175 Corp</stp>
        <stp>SECURITY_PRICING_DATE</stp>
        <stp>[1.Weekly Download.xlsm]Coded!R154C3</stp>
        <tr r="C154" s="14"/>
        <tr r="C154" s="14"/>
      </tp>
      <tp t="s">
        <v>22/9/2020</v>
        <stp/>
        <stp>##V3_BDPV12</stp>
        <stp>XS2229091124 Corp</stp>
        <stp>SECURITY_PRICING_DATE</stp>
        <stp>[1.Weekly Download.xlsm]Coded!R274C3</stp>
        <tr r="C274" s="14"/>
        <tr r="C274" s="14"/>
      </tp>
      <tp t="s">
        <v>13/4/2022</v>
        <stp/>
        <stp>##V3_BDPV12</stp>
        <stp>XS2461766805 Corp</stp>
        <stp>SECURITY_PRICING_DATE</stp>
        <stp>[1.Weekly Download.xlsm]Coded!R105C3</stp>
        <tr r="C105" s="14"/>
        <tr r="C105" s="14"/>
      </tp>
      <tp t="s">
        <v>10/5/2021</v>
        <stp/>
        <stp>##V3_BDPV12</stp>
        <stp>XS2343627712 Corp</stp>
        <stp>SECURITY_PRICING_DATE</stp>
        <stp>[1.Weekly Download.xlsm]Coded!R218C3</stp>
        <tr r="C218" s="14"/>
        <tr r="C218" s="14"/>
      </tp>
      <tp t="s">
        <v>7/7/2020</v>
        <stp/>
        <stp>##V3_BDPV12</stp>
        <stp>XS2176772205 Corp</stp>
        <stp>SECURITY_PRICING_DATE</stp>
        <stp>[1.Weekly Download.xlsm]Coded!R298C3</stp>
        <tr r="C298" s="14"/>
        <tr r="C298" s="14"/>
      </tp>
      <tp t="s">
        <v>24/11/2021</v>
        <stp/>
        <stp>##V3_BDPV12</stp>
        <stp>XS2390401524 Corp</stp>
        <stp>SECURITY_PRICING_DATE</stp>
        <stp>[1.Weekly Download.xlsm]Coded!R129C3</stp>
        <tr r="C129" s="14"/>
        <tr r="C129" s="14"/>
      </tp>
      <tp t="s">
        <v>#N/A N/A</v>
        <stp/>
        <stp>##V3_BDPV12</stp>
        <stp>300919 CH Equity</stp>
        <stp>RTG_MOODY_LONG_TERM</stp>
        <stp>[1.Weekly Download.xlsm]Coded!R87C21</stp>
        <tr r="U87" s="14"/>
        <tr r="U87" s="14"/>
      </tp>
      <tp t="s">
        <v>8/12/2021</v>
        <stp/>
        <stp>##V3_BDPV12</stp>
        <stp>XS2418777285 Corp</stp>
        <stp>SECURITY_PRICING_DATE</stp>
        <stp>[1.Weekly Download.xlsm]Coded!R126C3</stp>
        <tr r="C126" s="14"/>
        <tr r="C126" s="14"/>
      </tp>
      <tp>
        <v>99.522999999999996</v>
        <stp/>
        <stp>##V3_BDPV12</stp>
        <stp>US056752AU22 Corp</stp>
        <stp>ISSUE_PX</stp>
        <stp>[1.Weekly Download.xlsm]Coded!R165C54</stp>
        <tr r="BB165" s="14"/>
        <tr r="BB165" s="14"/>
      </tp>
      <tp t="s">
        <v>#N/A N/A</v>
        <stp/>
        <stp>##V3_BDPV12</stp>
        <stp>600837 CH Equity</stp>
        <stp>RTG_MOODY_LONG_TERM</stp>
        <stp>[1.Weekly Download.xlsm]Coded!R41C21</stp>
        <tr r="U41" s="14"/>
        <tr r="U41" s="14"/>
      </tp>
      <tp t="s">
        <v>KY</v>
        <stp/>
        <stp>##V3_BDPV12</stp>
        <stp>US056752AV05 Corp</stp>
        <stp>CNTRY_ISSUE_ISO</stp>
        <stp>[1.Weekly Download.xlsm]Coded!R164C34</stp>
        <tr r="AH164" s="14"/>
        <tr r="AH164" s="14"/>
      </tp>
      <tp t="s">
        <v>KY</v>
        <stp/>
        <stp>##V3_BDPV12</stp>
        <stp>US056752AU22 Corp</stp>
        <stp>CNTRY_ISSUE_ISO</stp>
        <stp>[1.Weekly Download.xlsm]Coded!R165C34</stp>
        <tr r="AH165" s="14"/>
        <tr r="AH165" s="14"/>
      </tp>
      <tp t="s">
        <v>#N/A N/A</v>
        <stp/>
        <stp>##V3_BDPV12</stp>
        <stp>000671 CH Equity</stp>
        <stp>RTG_MOODY_LONG_TERM</stp>
        <stp>[1.Weekly Download.xlsm]Coded!R223C21</stp>
        <tr r="U223" s="14"/>
        <tr r="U223" s="14"/>
      </tp>
      <tp t="s">
        <v>#N/A N/A</v>
        <stp/>
        <stp>##V3_BDPV12</stp>
        <stp>000671 CH Equity</stp>
        <stp>RTG_MOODY_LONG_TERM</stp>
        <stp>[1.Weekly Download.xlsm]Coded!R204C21</stp>
        <tr r="U204" s="14"/>
        <tr r="U204" s="14"/>
      </tp>
      <tp t="s">
        <v>#N/A N/A</v>
        <stp/>
        <stp>##V3_BDPV12</stp>
        <stp>000671 CH Equity</stp>
        <stp>RTG_MOODY_LONG_TERM</stp>
        <stp>[1.Weekly Download.xlsm]Coded!R262C21</stp>
        <tr r="U262" s="14"/>
        <tr r="U262" s="14"/>
      </tp>
      <tp t="s">
        <v>#N/A N/A</v>
        <stp/>
        <stp>##V3_BDPV12</stp>
        <stp>US88032XBA19 Corp</stp>
        <stp>GUARANTOR_NAME</stp>
        <stp>[1.Weekly Download.xlsm]Coded!R230C44</stp>
        <tr r="AR230" s="14"/>
      </tp>
      <tp t="s">
        <v>N</v>
        <stp/>
        <stp>##V3_BDPV12</stp>
        <stp>G228069 Corp</stp>
        <stp>FLOATER</stp>
        <stp>[1.Weekly Download.xlsm]Coded!R76C29</stp>
        <tr r="AC76" s="14"/>
        <tr r="AC76" s="14"/>
      </tp>
      <tp t="s">
        <v>N</v>
        <stp/>
        <stp>##V3_BDPV12</stp>
        <stp>G228079 Corp</stp>
        <stp>FLOATER</stp>
        <stp>[1.Weekly Download.xlsm]Coded!R71C29</stp>
        <tr r="AC71" s="14"/>
        <tr r="AC71" s="14"/>
      </tp>
      <tp t="s">
        <v>N</v>
        <stp/>
        <stp>##V3_BDPV12</stp>
        <stp>G238098 Corp</stp>
        <stp>FLOATER</stp>
        <stp>[1.Weekly Download.xlsm]Coded!R46C29</stp>
        <tr r="AC46" s="14"/>
        <tr r="AC46" s="14"/>
      </tp>
      <tp t="s">
        <v>N</v>
        <stp/>
        <stp>##V3_BDPV12</stp>
        <stp>G238008 Corp</stp>
        <stp>FLOATER</stp>
        <stp>[1.Weekly Download.xlsm]Coded!R53C29</stp>
        <tr r="AC53" s="14"/>
        <tr r="AC53" s="14"/>
      </tp>
      <tp t="s">
        <v>N</v>
        <stp/>
        <stp>##V3_BDPV12</stp>
        <stp>G238052 Corp</stp>
        <stp>SOCIAL_BOND_IND</stp>
        <stp>[1.Weekly Download.xlsm]Coded!R52C57</stp>
        <tr r="BE52" s="14"/>
        <tr r="BE52" s="14"/>
      </tp>
      <tp t="s">
        <v>N</v>
        <stp/>
        <stp>##V3_BDPV12</stp>
        <stp>G238032 Corp</stp>
        <stp>SOCIAL_BOND_IND</stp>
        <stp>[1.Weekly Download.xlsm]Coded!R67C57</stp>
        <tr r="BE67" s="14"/>
        <tr r="BE67" s="14"/>
      </tp>
      <tp t="s">
        <v>#N/A N/A</v>
        <stp/>
        <stp>##V3_BDPV12</stp>
        <stp>G2380152 Corp</stp>
        <stp>GUARANTOR_NAME</stp>
        <stp>[1.Weekly Download.xlsm]Coded!R34C44</stp>
        <tr r="AR34" s="14"/>
      </tp>
      <tp t="s">
        <v>#N/A N/A</v>
        <stp/>
        <stp>##V3_BDPV12</stp>
        <stp>XS2599011116 Corp</stp>
        <stp>GUARANTOR</stp>
        <stp>[1.Weekly Download.xlsm]Coded!R51C5</stp>
        <tr r="E51" s="14"/>
      </tp>
      <tp t="s">
        <v>GUOREN P&amp;C INSURANCE</v>
        <stp/>
        <stp>##V3_BDPV12</stp>
        <stp>XS2287540053 Corp</stp>
        <stp>NAME</stp>
        <stp>[1.Weekly Download.xlsm]Coded!R210C4</stp>
        <tr r="D210" s="14"/>
        <tr r="D210" s="14"/>
      </tp>
      <tp t="s">
        <v>13/9/2023</v>
        <stp/>
        <stp>##V3_BDPV12</stp>
        <stp>XS2679063862 Corp</stp>
        <stp>SECURITY_PRICING_DATE</stp>
        <stp>[1.Weekly Download.xlsm]Coded!R9C3</stp>
        <tr r="C9" s="14"/>
        <tr r="C9" s="14"/>
      </tp>
      <tp t="s">
        <v>AGILE GROUP HOLDINGS LTD</v>
        <stp/>
        <stp>##V3_BDPV12</stp>
        <stp>XS2361426559 Corp</stp>
        <stp>NAME</stp>
        <stp>[1.Weekly Download.xlsm]Coded!R178C4</stp>
        <tr r="D178" s="14"/>
        <tr r="D178" s="14"/>
      </tp>
      <tp t="s">
        <v>MODERN LAND CHINA CO LTD</v>
        <stp/>
        <stp>##V3_BDPV12</stp>
        <stp>XS2127478316 Corp</stp>
        <stp>NAME</stp>
        <stp>[1.Weekly Download.xlsm]Coded!R252C4</stp>
        <tr r="D252" s="14"/>
        <tr r="D252" s="14"/>
      </tp>
      <tp t="s">
        <v>FUJIAN ZHANGLONG GROUP</v>
        <stp/>
        <stp>##V3_BDPV12</stp>
        <stp>XS2275587090 Corp</stp>
        <stp>NAME</stp>
        <stp>[1.Weekly Download.xlsm]Coded!R258C4</stp>
        <tr r="D258" s="14"/>
        <tr r="D258" s="14"/>
      </tp>
      <tp t="s">
        <v>BK OF COMMUNICATIONS/HK</v>
        <stp/>
        <stp>##V3_BDPV12</stp>
        <stp>XS2227193211 Corp</stp>
        <stp>NAME</stp>
        <stp>[1.Weekly Download.xlsm]Coded!R279C4</stp>
        <tr r="D279" s="14"/>
        <tr r="D279" s="14"/>
      </tp>
      <tp t="s">
        <v>VG</v>
        <stp/>
        <stp>##V3_BDPV12</stp>
        <stp>G2380130 Corp</stp>
        <stp>CNTRY_ISSUE_ISO</stp>
        <stp>[1.Weekly Download.xlsm]Coded!R40C34</stp>
        <tr r="AH40" s="14"/>
        <tr r="AH40" s="14"/>
      </tp>
      <tp t="s">
        <v>CN</v>
        <stp/>
        <stp>##V3_BDPV12</stp>
        <stp>G2380100 Corp</stp>
        <stp>CNTRY_ISSUE_ISO</stp>
        <stp>[1.Weekly Download.xlsm]Coded!R48C34</stp>
        <tr r="AH48" s="14"/>
        <tr r="AH48" s="14"/>
      </tp>
      <tp t="s">
        <v>CN</v>
        <stp/>
        <stp>##V3_BDPV12</stp>
        <stp>G2380160 Corp</stp>
        <stp>CNTRY_ISSUE_ISO</stp>
        <stp>[1.Weekly Download.xlsm]Coded!R33C34</stp>
        <tr r="AH33" s="14"/>
        <tr r="AH33" s="14"/>
      </tp>
      <tp t="s">
        <v>CN</v>
        <stp/>
        <stp>##V3_BDPV12</stp>
        <stp>G2380140 Corp</stp>
        <stp>CNTRY_ISSUE_ISO</stp>
        <stp>[1.Weekly Download.xlsm]Coded!R37C34</stp>
        <tr r="AH37" s="14"/>
        <tr r="AH37" s="14"/>
      </tp>
      <tp t="s">
        <v>MEGA WISDOM GLOBAL</v>
        <stp/>
        <stp>##V3_BDPV12</stp>
        <stp>XS2385820597 Corp</stp>
        <stp>NAME</stp>
        <stp>[1.Weekly Download.xlsm]Coded!R140C4</stp>
        <tr r="D140" s="14"/>
        <tr r="D140" s="14"/>
      </tp>
      <tp t="s">
        <v>JINJIANG URBN CONST INV</v>
        <stp/>
        <stp>##V3_BDPV12</stp>
        <stp>XS2634238526 Corp</stp>
        <stp>GUARANTOR</stp>
        <stp>[1.Weekly Download.xlsm]Coded!R32C5</stp>
        <tr r="E32" s="14"/>
        <tr r="E32" s="14"/>
      </tp>
      <tp t="s">
        <v>#N/A N/A</v>
        <stp/>
        <stp>##V3_BDPV12</stp>
        <stp>XS2587421681 Corp</stp>
        <stp>GUARANTOR</stp>
        <stp>[1.Weekly Download.xlsm]Coded!R60C5</stp>
        <tr r="E60" s="14"/>
      </tp>
      <tp t="s">
        <v>#N/A N/A</v>
        <stp/>
        <stp>##V3_BDPV12</stp>
        <stp>XS2559584888 Corp</stp>
        <stp>GUARANTOR</stp>
        <stp>[1.Weekly Download.xlsm]Coded!R78C5</stp>
        <tr r="E78" s="14"/>
      </tp>
      <tp t="s">
        <v>HAIMEN ZHONGNAN INV DEV</v>
        <stp/>
        <stp>##V3_BDPV12</stp>
        <stp>XS2349744594 Corp</stp>
        <stp>NAME</stp>
        <stp>[1.Weekly Download.xlsm]Coded!R198C4</stp>
        <tr r="D198" s="14"/>
        <tr r="D198" s="14"/>
      </tp>
      <tp t="s">
        <v>CSCIF ASIA LTD</v>
        <stp/>
        <stp>##V3_BDPV12</stp>
        <stp>XS2209330161 Corp</stp>
        <stp>NAME</stp>
        <stp>[1.Weekly Download.xlsm]Coded!R288C4</stp>
        <tr r="D288" s="14"/>
        <tr r="D288" s="14"/>
      </tp>
      <tp t="s">
        <v>China Bohai Bank Co Ltd/Shangh</v>
        <stp/>
        <stp>##V3_BDPV12</stp>
        <stp>70016783 CompanyID</stp>
        <stp>NAME</stp>
        <stp>[1.Weekly Download.xlsm]Coded!R94C46</stp>
        <tr r="AT94" s="14"/>
      </tp>
      <tp t="s">
        <v>Bank of Nanjing/Nantong</v>
        <stp/>
        <stp>##V3_BDPV12</stp>
        <stp>70154720 CompanyID</stp>
        <stp>NAME</stp>
        <stp>[1.Weekly Download.xlsm]Coded!R88C46</stp>
        <tr r="AT88" s="14"/>
      </tp>
      <tp t="s">
        <v>23/9/2021</v>
        <stp/>
        <stp>##V3_BDPV12</stp>
        <stp>XS2388909181 Corp</stp>
        <stp>SECURITY_PRICING_DATE</stp>
        <stp>[1.Weekly Download.xlsm]Coded!R144C3</stp>
        <tr r="C144" s="14"/>
        <tr r="C144" s="14"/>
      </tp>
      <tp t="s">
        <v>Baa1</v>
        <stp/>
        <stp>##V3_BDPV12</stp>
        <stp>601688 CH Equity</stp>
        <stp>RTG_MOODY_LONG_TERM</stp>
        <stp>[1.Weekly Download.xlsm]Coded!R20C21</stp>
        <tr r="U20" s="14"/>
        <tr r="U20" s="14"/>
        <tr r="U20" s="14"/>
      </tp>
      <tp t="s">
        <v>13/9/2021</v>
        <stp/>
        <stp>##V3_BDPV12</stp>
        <stp>XS2385392936 Corp</stp>
        <stp>SECURITY_PRICING_DATE</stp>
        <stp>[1.Weekly Download.xlsm]Coded!R151C3</stp>
        <tr r="C151" s="14"/>
        <tr r="C151" s="14"/>
      </tp>
      <tp t="s">
        <v>9/12/2020</v>
        <stp/>
        <stp>##V3_BDPV12</stp>
        <stp>XS2271104817 Corp</stp>
        <stp>SECURITY_PRICING_DATE</stp>
        <stp>[1.Weekly Download.xlsm]Coded!R264C3</stp>
        <tr r="C264" s="14"/>
        <tr r="C264" s="14"/>
      </tp>
      <tp t="s">
        <v>29/3/2022</v>
        <stp/>
        <stp>##V3_BDPV12</stp>
        <stp>XS2460522555 Corp</stp>
        <stp>SECURITY_PRICING_DATE</stp>
        <stp>[1.Weekly Download.xlsm]Coded!R108C3</stp>
        <tr r="C108" s="14"/>
        <tr r="C108" s="14"/>
      </tp>
      <tp t="s">
        <v>8/3/2022</v>
        <stp/>
        <stp>##V3_BDPV12</stp>
        <stp>XS2447542874 Corp</stp>
        <stp>SECURITY_PRICING_DATE</stp>
        <stp>[1.Weekly Download.xlsm]Coded!R112C3</stp>
        <tr r="C112" s="14"/>
        <tr r="C112" s="14"/>
      </tp>
      <tp t="s">
        <v>11/5/2021</v>
        <stp/>
        <stp>##V3_BDPV12</stp>
        <stp>XS2333154867 Corp</stp>
        <stp>SECURITY_PRICING_DATE</stp>
        <stp>[1.Weekly Download.xlsm]Coded!R216C3</stp>
        <tr r="C216" s="14"/>
        <tr r="C216" s="14"/>
      </tp>
      <tp t="s">
        <v>19/8/2021</v>
        <stp/>
        <stp>##V3_BDPV12</stp>
        <stp>XS2378344456 Corp</stp>
        <stp>SECURITY_PRICING_DATE</stp>
        <stp>[1.Weekly Download.xlsm]Coded!R161C3</stp>
        <tr r="C161" s="14"/>
        <tr r="C161" s="14"/>
      </tp>
      <tp t="s">
        <v>24/5/2021</v>
        <stp/>
        <stp>##V3_BDPV12</stp>
        <stp>XS2332497697 Corp</stp>
        <stp>SECURITY_PRICING_DATE</stp>
        <stp>[1.Weekly Download.xlsm]Coded!R209C3</stp>
        <tr r="C209" s="14"/>
        <tr r="C209" s="14"/>
      </tp>
      <tp t="s">
        <v>11/1/2021</v>
        <stp/>
        <stp>##V3_BDPV12</stp>
        <stp>XS2275587090 Corp</stp>
        <stp>SECURITY_PRICING_DATE</stp>
        <stp>[1.Weekly Download.xlsm]Coded!R258C3</stp>
        <tr r="C258" s="14"/>
        <tr r="C258" s="14"/>
      </tp>
      <tp t="s">
        <v>23/8/2031</v>
        <stp/>
        <stp>##V3_BDPV12</stp>
        <stp>US056752AU22 Corp</stp>
        <stp>MATURITY</stp>
        <stp>[1.Weekly Download.xlsm]Coded!R165C48</stp>
        <tr r="AV165" s="14"/>
        <tr r="AV165" s="14"/>
        <tr r="AV165" s="14"/>
      </tp>
      <tp t="s">
        <v>HK</v>
        <stp/>
        <stp>##V3_BDPV12</stp>
        <stp>USY77108AD33 Corp</stp>
        <stp>CNTRY_ISSUE_ISO</stp>
        <stp>[1.Weekly Download.xlsm]Coded!R183C34</stp>
        <tr r="AH183" s="14"/>
        <tr r="AH183" s="14"/>
      </tp>
      <tp t="s">
        <v>HK</v>
        <stp/>
        <stp>##V3_BDPV12</stp>
        <stp>USY77108AF80 Corp</stp>
        <stp>CNTRY_ISSUE_ISO</stp>
        <stp>[1.Weekly Download.xlsm]Coded!R182C34</stp>
        <tr r="AH182" s="14"/>
        <tr r="AH182" s="14"/>
      </tp>
      <tp t="s">
        <v>A3</v>
        <stp/>
        <stp>##V3_BDPV12</stp>
        <stp>600705 CH Equity</stp>
        <stp>RTG_MOODY_LONG_TERM</stp>
        <stp>[1.Weekly Download.xlsm]Coded!R246C21</stp>
        <tr r="U246" s="14"/>
        <tr r="U246" s="14"/>
        <tr r="U246" s="14"/>
      </tp>
      <tp t="s">
        <v>#N/A N/A</v>
        <stp/>
        <stp>##V3_BDPV12</stp>
        <stp>US88032XBD57 Corp</stp>
        <stp>RTG_MDY_LT_CORP_FAMILY</stp>
        <stp>[1.Weekly Download.xlsm]Coded!R228C14</stp>
        <tr r="N228" s="14"/>
      </tp>
      <tp t="s">
        <v>15/9/2020</v>
        <stp/>
        <stp>##V3_BDPV12</stp>
        <stp>USG8850LAG52 Corp</stp>
        <stp>SECURITY_PRICING_DATE</stp>
        <stp>[1.Weekly Download.xlsm]Coded!R276C49</stp>
        <tr r="AW276" s="14"/>
        <tr r="AW276" s="14"/>
        <tr r="AW276" s="14"/>
      </tp>
      <tp t="s">
        <v>N</v>
        <stp/>
        <stp>##V3_BDPV12</stp>
        <stp>G228048 Corp</stp>
        <stp>FLOATER</stp>
        <stp>[1.Weekly Download.xlsm]Coded!R77C29</stp>
        <tr r="AC77" s="14"/>
        <tr r="AC77" s="14"/>
      </tp>
      <tp t="s">
        <v>N</v>
        <stp/>
        <stp>##V3_BDPV12</stp>
        <stp>G228068 Corp</stp>
        <stp>FLOATER</stp>
        <stp>[1.Weekly Download.xlsm]Coded!R75C29</stp>
        <tr r="AC75" s="14"/>
        <tr r="AC75" s="14"/>
      </tp>
      <tp t="s">
        <v>N</v>
        <stp/>
        <stp>##V3_BDPV12</stp>
        <stp>G238039 Corp</stp>
        <stp>FLOATER</stp>
        <stp>[1.Weekly Download.xlsm]Coded!R58C29</stp>
        <tr r="AC58" s="14"/>
        <tr r="AC58" s="14"/>
      </tp>
      <tp t="s">
        <v>N</v>
        <stp/>
        <stp>##V3_BDPV12</stp>
        <stp>G228012 Corp</stp>
        <stp>SOCIAL_BOND_IND</stp>
        <stp>[1.Weekly Download.xlsm]Coded!R91C57</stp>
        <tr r="BE91" s="14"/>
        <tr r="BE91" s="14"/>
      </tp>
      <tp t="s">
        <v>N</v>
        <stp/>
        <stp>##V3_BDPV12</stp>
        <stp>G228032 Corp</stp>
        <stp>SOCIAL_BOND_IND</stp>
        <stp>[1.Weekly Download.xlsm]Coded!R81C57</stp>
        <tr r="BE81" s="14"/>
        <tr r="BE81" s="14"/>
      </tp>
      <tp t="s">
        <v>#N/A N/A</v>
        <stp/>
        <stp>##V3_BDPV12</stp>
        <stp>G2380140 Corp</stp>
        <stp>GUARANTOR_NAME</stp>
        <stp>[1.Weekly Download.xlsm]Coded!R37C44</stp>
        <tr r="AR37" s="14"/>
      </tp>
      <tp t="s">
        <v>#N/A N/A</v>
        <stp/>
        <stp>##V3_BDPV12</stp>
        <stp>HK0000946829 Corp</stp>
        <stp>RTG_MOODY</stp>
        <stp>[1.Weekly Download.xlsm]Coded!R13C8</stp>
        <tr r="H13" s="14"/>
      </tp>
      <tp t="s">
        <v>CHINA EVERBRIGHT BANK/HK</v>
        <stp/>
        <stp>##V3_BDPV12</stp>
        <stp>XS2297070190 Corp</stp>
        <stp>NAME</stp>
        <stp>[1.Weekly Download.xlsm]Coded!R240C4</stp>
        <tr r="D240" s="14"/>
        <tr r="D240" s="14"/>
      </tp>
      <tp t="s">
        <v>RONGXINGDA DEVELOPMENT</v>
        <stp/>
        <stp>##V3_BDPV12</stp>
        <stp>XS2280638607 Corp</stp>
        <stp>NAME</stp>
        <stp>[1.Weekly Download.xlsm]Coded!R259C4</stp>
        <tr r="D259" s="14"/>
        <tr r="D259" s="14"/>
      </tp>
      <tp t="s">
        <v>BRIGHT GALAXY INTL LTD</v>
        <stp/>
        <stp>##V3_BDPV12</stp>
        <stp>XS2314498333 Corp</stp>
        <stp>NAME</stp>
        <stp>[1.Weekly Download.xlsm]Coded!R180C4</stp>
        <tr r="D180" s="14"/>
        <tr r="D180" s="14"/>
      </tp>
      <tp t="s">
        <v>#N/A N/A</v>
        <stp/>
        <stp>##V3_BDPV12</stp>
        <stp>XS2623522930 Corp</stp>
        <stp>GUARANTOR</stp>
        <stp>[1.Weekly Download.xlsm]Coded!R38C5</stp>
        <tr r="E38" s="14"/>
      </tp>
      <tp t="s">
        <v>YIWU STATE OWNED CAPITAL</v>
        <stp/>
        <stp>##V3_BDPV12</stp>
        <stp>XS2623993974 Corp</stp>
        <stp>GUARANTOR</stp>
        <stp>[1.Weekly Download.xlsm]Coded!R29C5</stp>
        <tr r="E29" s="14"/>
        <tr r="E29" s="14"/>
      </tp>
      <tp t="s">
        <v>BINJIANG GUOTOU LTD</v>
        <stp/>
        <stp>##V3_BDPV12</stp>
        <stp>XS2143038334 Corp</stp>
        <stp>NAME</stp>
        <stp>[1.Weekly Download.xlsm]Coded!R305C4</stp>
        <tr r="D305" s="14"/>
        <tr r="D305" s="14"/>
      </tp>
      <tp t="s">
        <v>GEMSTONES INTERNATIONAL</v>
        <stp/>
        <stp>##V3_BDPV12</stp>
        <stp>XS2098347821 Corp</stp>
        <stp>NAME</stp>
        <stp>[1.Weekly Download.xlsm]Coded!R307C4</stp>
        <tr r="D307" s="14"/>
        <tr r="D307" s="14"/>
      </tp>
      <tp t="s">
        <v>HUAFA 2021 I CO LTD</v>
        <stp/>
        <stp>##V3_BDPV12</stp>
        <stp>XS2379456895 Corp</stp>
        <stp>NAME</stp>
        <stp>[1.Weekly Download.xlsm]Coded!R158C4</stp>
        <tr r="D158" s="14"/>
        <tr r="D158" s="14"/>
      </tp>
      <tp t="s">
        <v>CRCC HEAN LTD</v>
        <stp/>
        <stp>##V3_BDPV12</stp>
        <stp>XS2340539142 Corp</stp>
        <stp>NAME</stp>
        <stp>[1.Weekly Download.xlsm]Coded!R214C4</stp>
        <tr r="D214" s="14"/>
        <tr r="D214" s="14"/>
      </tp>
      <tp t="s">
        <v>JI'AN CHENGTOU HOLDING</v>
        <stp/>
        <stp>##V3_BDPV12</stp>
        <stp>XS2278537787 Corp</stp>
        <stp>NAME</stp>
        <stp>[1.Weekly Download.xlsm]Coded!R239C4</stp>
        <tr r="D239" s="14"/>
        <tr r="D239" s="14"/>
      </tp>
      <tp t="s">
        <v>YANGO JUSTICE INTL</v>
        <stp/>
        <stp>##V3_BDPV12</stp>
        <stp>XS2347769833 Corp</stp>
        <stp>NAME</stp>
        <stp>[1.Weekly Download.xlsm]Coded!R204C4</stp>
        <tr r="D204" s="14"/>
        <tr r="D204" s="14"/>
      </tp>
      <tp t="s">
        <v>SHANGRAO INVSTM HLD GRP</v>
        <stp/>
        <stp>##V3_BDPV12</stp>
        <stp>XS2597408512 Corp</stp>
        <stp>GUARANTOR</stp>
        <stp>[1.Weekly Download.xlsm]Coded!R49C5</stp>
        <tr r="E49" s="14"/>
        <tr r="E49" s="14"/>
      </tp>
      <tp t="s">
        <v>HUZHOU ECONOMIC DEV GRP</v>
        <stp/>
        <stp>##V3_BDPV12</stp>
        <stp>XS2540489338 Corp</stp>
        <stp>GUARANTOR</stp>
        <stp>[1.Weekly Download.xlsm]Coded!R65C5</stp>
        <tr r="E65" s="14"/>
        <tr r="E65" s="14"/>
      </tp>
      <tp t="s">
        <v>#N/A N/A</v>
        <stp/>
        <stp>##V3_BDPV12</stp>
        <stp>XS2451515279 Corp</stp>
        <stp>GUARANTOR</stp>
        <stp>[1.Weekly Download.xlsm]Coded!R98C5</stp>
        <tr r="E98" s="14"/>
      </tp>
      <tp t="s">
        <v>#N/A Invalid Security</v>
        <stp/>
        <stp>##V3_BDPV12</stp>
        <stp xml:space="preserve">  CompanyID</stp>
        <stp>RTG_FITCH_LT_ISSUER_DEFAULT</stp>
        <stp>[1.Weekly Download.xlsm]Coded!R258C42</stp>
        <tr r="AP258" s="14"/>
      </tp>
      <tp t="s">
        <v>#N/A Invalid Security</v>
        <stp/>
        <stp>##V3_BDPV12</stp>
        <stp xml:space="preserve">  CompanyID</stp>
        <stp>RTG_FITCH_LT_ISSUER_DEFAULT</stp>
        <stp>[1.Weekly Download.xlsm]Coded!R240C42</stp>
        <tr r="AP240" s="14"/>
      </tp>
      <tp t="s">
        <v>#N/A Invalid Security</v>
        <stp/>
        <stp>##V3_BDPV12</stp>
        <stp xml:space="preserve">  CompanyID</stp>
        <stp>RTG_FITCH_LT_ISSUER_DEFAULT</stp>
        <stp>[1.Weekly Download.xlsm]Coded!R249C42</stp>
        <tr r="AP249" s="14"/>
      </tp>
      <tp t="s">
        <v>#N/A Invalid Security</v>
        <stp/>
        <stp>##V3_BDPV12</stp>
        <stp xml:space="preserve">  CompanyID</stp>
        <stp>RTG_FITCH_LT_ISSUER_DEFAULT</stp>
        <stp>[1.Weekly Download.xlsm]Coded!R276C42</stp>
        <tr r="AP276" s="14"/>
      </tp>
      <tp t="s">
        <v>#N/A Invalid Security</v>
        <stp/>
        <stp>##V3_BDPV12</stp>
        <stp xml:space="preserve">  CompanyID</stp>
        <stp>RTG_FITCH_LT_ISSUER_DEFAULT</stp>
        <stp>[1.Weekly Download.xlsm]Coded!R267C42</stp>
        <tr r="AP267" s="14"/>
      </tp>
      <tp t="s">
        <v>#N/A Invalid Security</v>
        <stp/>
        <stp>##V3_BDPV12</stp>
        <stp xml:space="preserve">  CompanyID</stp>
        <stp>RTG_FITCH_LT_ISSUER_DEFAULT</stp>
        <stp>[1.Weekly Download.xlsm]Coded!R213C42</stp>
        <tr r="AP213" s="14"/>
      </tp>
      <tp t="s">
        <v>#N/A Invalid Security</v>
        <stp/>
        <stp>##V3_BDPV12</stp>
        <stp xml:space="preserve">  CompanyID</stp>
        <stp>RTG_FITCH_LT_ISSUER_DEFAULT</stp>
        <stp>[1.Weekly Download.xlsm]Coded!R204C42</stp>
        <tr r="AP204" s="14"/>
      </tp>
      <tp t="s">
        <v>#N/A Invalid Security</v>
        <stp/>
        <stp>##V3_BDPV12</stp>
        <stp xml:space="preserve">  CompanyID</stp>
        <stp>RTG_FITCH_LT_ISSUER_DEFAULT</stp>
        <stp>[1.Weekly Download.xlsm]Coded!R231C42</stp>
        <tr r="AP231" s="14"/>
      </tp>
      <tp t="s">
        <v>#N/A Invalid Security</v>
        <stp/>
        <stp>##V3_BDPV12</stp>
        <stp xml:space="preserve">  CompanyID</stp>
        <stp>RTG_FITCH_LT_ISSUER_DEFAULT</stp>
        <stp>[1.Weekly Download.xlsm]Coded!R222C42</stp>
        <tr r="AP222" s="14"/>
      </tp>
      <tp t="s">
        <v>#N/A Invalid Security</v>
        <stp/>
        <stp>##V3_BDPV12</stp>
        <stp xml:space="preserve">  CompanyID</stp>
        <stp>RTG_FITCH_LT_ISSUER_DEFAULT</stp>
        <stp>[1.Weekly Download.xlsm]Coded!R294C42</stp>
        <tr r="AP294" s="14"/>
      </tp>
      <tp t="s">
        <v>#N/A Invalid Security</v>
        <stp/>
        <stp>##V3_BDPV12</stp>
        <stp xml:space="preserve">  CompanyID</stp>
        <stp>RTG_FITCH_LT_ISSUER_DEFAULT</stp>
        <stp>[1.Weekly Download.xlsm]Coded!R285C42</stp>
        <tr r="AP285" s="14"/>
      </tp>
      <tp t="s">
        <v>HOPSONCAPITALINTERNATION</v>
        <stp/>
        <stp>##V3_BDPV12</stp>
        <stp>XS2228902255 Corp</stp>
        <stp>NAME</stp>
        <stp>[1.Weekly Download.xlsm]Coded!R249C4</stp>
        <tr r="D249" s="14"/>
        <tr r="D249" s="14"/>
      </tp>
      <tp t="s">
        <v>A</v>
        <stp/>
        <stp>##V3_BDPV12</stp>
        <stp>1288 HK Equity</stp>
        <stp>RTG_FITCH_LT_ISSUER_DEFAULT</stp>
        <stp>[1.Weekly Download.xlsm]Coded!R8C62</stp>
        <tr r="BJ8" s="14"/>
        <tr r="BJ8" s="14"/>
      </tp>
      <tp t="s">
        <v>#N/A Invalid Security</v>
        <stp/>
        <stp>##V3_BDPV12</stp>
        <stp xml:space="preserve">  CompanyID</stp>
        <stp>RTG_FITCH_LT_ISSUER_DEFAULT</stp>
        <stp>[1.Weekly Download.xlsm]Coded!R312C42</stp>
        <tr r="AP312" s="14"/>
      </tp>
      <tp t="s">
        <v>#N/A Invalid Security</v>
        <stp/>
        <stp>##V3_BDPV12</stp>
        <stp xml:space="preserve">  CompanyID</stp>
        <stp>RTG_FITCH_LT_ISSUER_DEFAULT</stp>
        <stp>[1.Weekly Download.xlsm]Coded!R303C42</stp>
        <tr r="AP303" s="14"/>
      </tp>
      <tp t="s">
        <v>#N/A N/A</v>
        <stp/>
        <stp>##V3_BDPV12</stp>
        <stp>XS2541678780 Corp</stp>
        <stp>GUARANTOR</stp>
        <stp>[1.Weekly Download.xlsm]Coded!R84C5</stp>
        <tr r="E84" s="14"/>
      </tp>
      <tp t="s">
        <v>INVENTIVE GLOBAL INV LTD</v>
        <stp/>
        <stp>##V3_BDPV12</stp>
        <stp>XS2379487189 Corp</stp>
        <stp>NAME</stp>
        <stp>[1.Weekly Download.xlsm]Coded!R159C4</stp>
        <tr r="D159" s="14"/>
        <tr r="D159" s="14"/>
      </tp>
      <tp t="s">
        <v>KM PUBLIC HOUSE DEV</v>
        <stp/>
        <stp>##V3_BDPV12</stp>
        <stp>XS2358354012 Corp</stp>
        <stp>NAME</stp>
        <stp>[1.Weekly Download.xlsm]Coded!R188C4</stp>
        <tr r="D188" s="14"/>
        <tr r="D188" s="14"/>
      </tp>
      <tp t="s">
        <v>#N/A Invalid Security</v>
        <stp/>
        <stp>##V3_BDPV12</stp>
        <stp xml:space="preserve">  CompanyID</stp>
        <stp>RTG_FITCH_LT_ISSUER_DEFAULT</stp>
        <stp>[1.Weekly Download.xlsm]Coded!R150C42</stp>
        <tr r="AP150" s="14"/>
      </tp>
      <tp t="s">
        <v>#N/A Invalid Security</v>
        <stp/>
        <stp>##V3_BDPV12</stp>
        <stp xml:space="preserve">  CompanyID</stp>
        <stp>RTG_FITCH_LT_ISSUER_DEFAULT</stp>
        <stp>[1.Weekly Download.xlsm]Coded!R159C42</stp>
        <tr r="AP159" s="14"/>
      </tp>
      <tp t="s">
        <v>JINJIANG URBN CONST INV</v>
        <stp/>
        <stp>##V3_BDPV12</stp>
        <stp>XS2573678435 Corp</stp>
        <stp>GUARANTOR</stp>
        <stp>[1.Weekly Download.xlsm]Coded!R57C5</stp>
        <tr r="E57" s="14"/>
        <tr r="E57" s="14"/>
      </tp>
      <tp t="s">
        <v>#N/A Invalid Security</v>
        <stp/>
        <stp>##V3_BDPV12</stp>
        <stp xml:space="preserve">  CompanyID</stp>
        <stp>RTG_FITCH_LT_ISSUER_DEFAULT</stp>
        <stp>[1.Weekly Download.xlsm]Coded!R141C42</stp>
        <tr r="AP141" s="14"/>
      </tp>
      <tp t="s">
        <v>#N/A Invalid Security</v>
        <stp/>
        <stp>##V3_BDPV12</stp>
        <stp xml:space="preserve">  CompanyID</stp>
        <stp>RTG_FITCH_LT_ISSUER_DEFAULT</stp>
        <stp>[1.Weekly Download.xlsm]Coded!R177C42</stp>
        <tr r="AP177" s="14"/>
      </tp>
      <tp t="s">
        <v>#N/A Invalid Security</v>
        <stp/>
        <stp>##V3_BDPV12</stp>
        <stp xml:space="preserve">  CompanyID</stp>
        <stp>RTG_FITCH_LT_ISSUER_DEFAULT</stp>
        <stp>[1.Weekly Download.xlsm]Coded!R168C42</stp>
        <tr r="AP168" s="14"/>
      </tp>
      <tp t="s">
        <v>#N/A Invalid Security</v>
        <stp/>
        <stp>##V3_BDPV12</stp>
        <stp xml:space="preserve">  CompanyID</stp>
        <stp>RTG_FITCH_LT_ISSUER_DEFAULT</stp>
        <stp>[1.Weekly Download.xlsm]Coded!R114C42</stp>
        <tr r="AP114" s="14"/>
      </tp>
      <tp t="s">
        <v>#N/A Invalid Security</v>
        <stp/>
        <stp>##V3_BDPV12</stp>
        <stp xml:space="preserve">  CompanyID</stp>
        <stp>RTG_FITCH_LT_ISSUER_DEFAULT</stp>
        <stp>[1.Weekly Download.xlsm]Coded!R105C42</stp>
        <tr r="AP105" s="14"/>
      </tp>
      <tp t="s">
        <v>#N/A Invalid Security</v>
        <stp/>
        <stp>##V3_BDPV12</stp>
        <stp xml:space="preserve">  CompanyID</stp>
        <stp>RTG_FITCH_LT_ISSUER_DEFAULT</stp>
        <stp>[1.Weekly Download.xlsm]Coded!R132C42</stp>
        <tr r="AP132" s="14"/>
      </tp>
      <tp t="s">
        <v>#N/A Invalid Security</v>
        <stp/>
        <stp>##V3_BDPV12</stp>
        <stp xml:space="preserve">  CompanyID</stp>
        <stp>RTG_FITCH_LT_ISSUER_DEFAULT</stp>
        <stp>[1.Weekly Download.xlsm]Coded!R123C42</stp>
        <tr r="AP123" s="14"/>
      </tp>
      <tp t="s">
        <v>#N/A Invalid Security</v>
        <stp/>
        <stp>##V3_BDPV12</stp>
        <stp xml:space="preserve">  CompanyID</stp>
        <stp>RTG_FITCH_LT_ISSUER_DEFAULT</stp>
        <stp>[1.Weekly Download.xlsm]Coded!R195C42</stp>
        <tr r="AP195" s="14"/>
      </tp>
      <tp t="s">
        <v>#N/A Invalid Security</v>
        <stp/>
        <stp>##V3_BDPV12</stp>
        <stp xml:space="preserve">  CompanyID</stp>
        <stp>RTG_FITCH_LT_ISSUER_DEFAULT</stp>
        <stp>[1.Weekly Download.xlsm]Coded!R186C42</stp>
        <tr r="AP186" s="14"/>
      </tp>
      <tp t="s">
        <v>Hangzhou Finance &amp; Investment</v>
        <stp/>
        <stp>##V3_BDPV12</stp>
        <stp>10570651 CompanyID</stp>
        <stp>NAME</stp>
        <stp>[1.Weekly Download.xlsm]Coded!R10C39</stp>
        <tr r="AM10" s="14"/>
        <tr r="AM10" s="14"/>
      </tp>
      <tp t="s">
        <v>2/12/2021</v>
        <stp/>
        <stp>##V3_BDPV12</stp>
        <stp>XS2417388175 Corp</stp>
        <stp>SECURITY_PRICING_DATE</stp>
        <stp>[1.Weekly Download.xlsm]Coded!R128C3</stp>
        <tr r="C128" s="14"/>
        <tr r="C128" s="14"/>
      </tp>
      <tp t="s">
        <v>20/7/2020</v>
        <stp/>
        <stp>##V3_BDPV12</stp>
        <stp>XS2208864418 Corp</stp>
        <stp>SECURITY_PRICING_DATE</stp>
        <stp>[1.Weekly Download.xlsm]Coded!R292C3</stp>
        <tr r="C292" s="14"/>
        <tr r="C292" s="14"/>
      </tp>
      <tp t="s">
        <v>3/6/2021</v>
        <stp/>
        <stp>##V3_BDPV12</stp>
        <stp>XS2345988211 Corp</stp>
        <stp>SECURITY_PRICING_DATE</stp>
        <stp>[1.Weekly Download.xlsm]Coded!R199C3</stp>
        <tr r="C199" s="14"/>
        <tr r="C199" s="14"/>
      </tp>
      <tp t="s">
        <v>15/9/2021</v>
        <stp/>
        <stp>##V3_BDPV12</stp>
        <stp>XS2384202292 Corp</stp>
        <stp>SECURITY_PRICING_DATE</stp>
        <stp>[1.Weekly Download.xlsm]Coded!R148C3</stp>
        <tr r="C148" s="14"/>
        <tr r="C148" s="14"/>
      </tp>
      <tp t="s">
        <v>10/5/2021</v>
        <stp/>
        <stp>##V3_BDPV12</stp>
        <stp>XS2342499592 Corp</stp>
        <stp>SECURITY_PRICING_DATE</stp>
        <stp>[1.Weekly Download.xlsm]Coded!R219C3</stp>
        <tr r="C219" s="14"/>
        <tr r="C219" s="14"/>
      </tp>
      <tp t="s">
        <v>#N/A N/A</v>
        <stp/>
        <stp>##V3_BDPV12</stp>
        <stp>G2380160 Corp</stp>
        <stp>FIXED_REOFFER_SPRD_TO_GOVT_BENCH</stp>
        <stp>[1.Weekly Download.xlsm]Coded!R33C27</stp>
        <tr r="AA33" s="14"/>
      </tp>
      <tp t="s">
        <v>#N/A N/A</v>
        <stp/>
        <stp>##V3_BDPV12</stp>
        <stp>G2380106 Corp</stp>
        <stp>FIXED_REOFFER_SPRD_TO_GOVT_BENCH</stp>
        <stp>[1.Weekly Download.xlsm]Coded!R44C27</stp>
        <tr r="AA44" s="14"/>
      </tp>
      <tp t="s">
        <v>#N/A N/A</v>
        <stp/>
        <stp>##V3_BDPV12</stp>
        <stp>G2380100 Corp</stp>
        <stp>FIXED_REOFFER_SPRD_TO_GOVT_BENCH</stp>
        <stp>[1.Weekly Download.xlsm]Coded!R48C27</stp>
        <tr r="AA48" s="14"/>
      </tp>
      <tp t="s">
        <v>#N/A N/A</v>
        <stp/>
        <stp>##V3_BDPV12</stp>
        <stp>G2380130 Corp</stp>
        <stp>FIXED_REOFFER_SPRD_TO_GOVT_BENCH</stp>
        <stp>[1.Weekly Download.xlsm]Coded!R40C27</stp>
        <tr r="AA40" s="14"/>
      </tp>
      <tp t="s">
        <v>#N/A N/A</v>
        <stp/>
        <stp>##V3_BDPV12</stp>
        <stp>G2380140 Corp</stp>
        <stp>FIXED_REOFFER_SPRD_TO_GOVT_BENCH</stp>
        <stp>[1.Weekly Download.xlsm]Coded!R37C27</stp>
        <tr r="AA37" s="14"/>
      </tp>
      <tp t="s">
        <v>#N/A N/A</v>
        <stp/>
        <stp>##V3_BDPV12</stp>
        <stp>G2380152 Corp</stp>
        <stp>FIXED_REOFFER_SPRD_TO_GOVT_BENCH</stp>
        <stp>[1.Weekly Download.xlsm]Coded!R34C27</stp>
        <tr r="AA34" s="14"/>
      </tp>
      <tp t="s">
        <v>#N/A N/A</v>
        <stp/>
        <stp>##V3_BDPV12</stp>
        <stp>G2380105 Corp</stp>
        <stp>FIXED_REOFFER_SPRD_TO_GOVT_BENCH</stp>
        <stp>[1.Weekly Download.xlsm]Coded!R35C27</stp>
        <tr r="AA35" s="14"/>
      </tp>
      <tp t="s">
        <v>23/2/2027</v>
        <stp/>
        <stp>##V3_BDPV12</stp>
        <stp>US056752AV05 Corp</stp>
        <stp>MATURITY</stp>
        <stp>[1.Weekly Download.xlsm]Coded!R164C48</stp>
        <tr r="AV164" s="14"/>
        <tr r="AV164" s="14"/>
        <tr r="AV164" s="14"/>
      </tp>
      <tp t="s">
        <v>#N/A N/A</v>
        <stp/>
        <stp>##V3_BDPV12</stp>
        <stp>MO000A3KS070 Corp</stp>
        <stp>RTG_MDY_ISSUER</stp>
        <stp>[1.Weekly Download.xlsm]Coded!R184C11</stp>
        <tr r="K184" s="14"/>
      </tp>
      <tp t="s">
        <v>#N/A N/A</v>
        <stp/>
        <stp>##V3_BDPV12</stp>
        <stp>US88032XBC74 Corp</stp>
        <stp>RTG_MDY_LT_CORP_FAMILY</stp>
        <stp>[1.Weekly Download.xlsm]Coded!R231C14</stp>
        <tr r="N231" s="14"/>
      </tp>
      <tp t="s">
        <v>#N/A N/A</v>
        <stp/>
        <stp>##V3_BDPV12</stp>
        <stp>600466 CH Equity</stp>
        <stp>RTG_MOODY_LONG_TERM</stp>
        <stp>[1.Weekly Download.xlsm]Coded!R263C21</stp>
        <tr r="U263" s="14"/>
        <tr r="U263" s="14"/>
      </tp>
      <tp t="s">
        <v>Baa1</v>
        <stp/>
        <stp>##V3_BDPV12</stp>
        <stp>1063Z HK Equity</stp>
        <stp>RTG_MDY_FOREIGN_LT_BANK_DEPOSITS</stp>
        <stp>[1.Weekly Download.xlsm]Coded!R108C60</stp>
        <tr r="BH108" s="14"/>
        <tr r="BH108" s="14"/>
      </tp>
      <tp t="s">
        <v>N</v>
        <stp/>
        <stp>##V3_BDPV12</stp>
        <stp>G228021 Corp</stp>
        <stp>SOCIAL_BOND_IND</stp>
        <stp>[1.Weekly Download.xlsm]Coded!R83C57</stp>
        <tr r="BE83" s="14"/>
        <tr r="BE83" s="14"/>
      </tp>
      <tp t="s">
        <v>N</v>
        <stp/>
        <stp>##V3_BDPV12</stp>
        <stp>G238070 Corp</stp>
        <stp>SOCIAL_BOND_IND</stp>
        <stp>[1.Weekly Download.xlsm]Coded!R54C57</stp>
        <tr r="BE54" s="14"/>
        <tr r="BE54" s="14"/>
      </tp>
      <tp t="s">
        <v>N</v>
        <stp/>
        <stp>##V3_BDPV12</stp>
        <stp>G238030 Corp</stp>
        <stp>SOCIAL_BOND_IND</stp>
        <stp>[1.Weekly Download.xlsm]Coded!R64C57</stp>
        <tr r="BE64" s="14"/>
        <tr r="BE64" s="14"/>
      </tp>
      <tp t="s">
        <v>#N/A N/A</v>
        <stp/>
        <stp>##V3_BDPV12</stp>
        <stp>6066 HK Equity</stp>
        <stp>RTG_MDY_ISSUER</stp>
        <stp>[1.Weekly Download.xlsm]Coded!R43C19</stp>
        <tr r="S43" s="14"/>
        <tr r="S43" s="14"/>
      </tp>
      <tp t="s">
        <v>#N/A N/A</v>
        <stp/>
        <stp>##V3_BDPV12</stp>
        <stp>6066 HK Equity</stp>
        <stp>RTG_MDY_ISSUER</stp>
        <stp>[1.Weekly Download.xlsm]Coded!R42C19</stp>
        <tr r="S42" s="14"/>
        <tr r="S42" s="14"/>
      </tp>
      <tp t="s">
        <v>HUARONG LEASING MGT HK</v>
        <stp/>
        <stp>##V3_BDPV12</stp>
        <stp>XS2194192360 Corp</stp>
        <stp>NAME</stp>
        <stp>[1.Weekly Download.xlsm]Coded!R291C4</stp>
        <tr r="D291" s="14"/>
        <tr r="D291" s="14"/>
      </tp>
      <tp t="s">
        <v>#N/A N/A</v>
        <stp/>
        <stp>##V3_BDPV12</stp>
        <stp>G238039 Corp</stp>
        <stp>FLOATER_FORMULA</stp>
        <stp>[1.Weekly Download.xlsm]Coded!R58C30</stp>
        <tr r="AD58" s="14"/>
      </tp>
      <tp t="s">
        <v>#N/A N/A</v>
        <stp/>
        <stp>##V3_BDPV12</stp>
        <stp>G228048 Corp</stp>
        <stp>FLOATER_FORMULA</stp>
        <stp>[1.Weekly Download.xlsm]Coded!R77C30</stp>
        <tr r="AD77" s="14"/>
      </tp>
      <tp t="s">
        <v>#N/A N/A</v>
        <stp/>
        <stp>##V3_BDPV12</stp>
        <stp>G228068 Corp</stp>
        <stp>FLOATER_FORMULA</stp>
        <stp>[1.Weekly Download.xlsm]Coded!R75C30</stp>
        <tr r="AD75" s="14"/>
      </tp>
      <tp t="s">
        <v>#N/A N/A</v>
        <stp/>
        <stp>##V3_BDPV12</stp>
        <stp>XS2639510341 Corp</stp>
        <stp>GUARANTOR</stp>
        <stp>[1.Weekly Download.xlsm]Coded!R28C5</stp>
        <tr r="E28" s="14"/>
      </tp>
      <tp t="s">
        <v>#N/A N/A</v>
        <stp/>
        <stp>##V3_BDPV12</stp>
        <stp>XS2502812857 Corp</stp>
        <stp>GUARANTOR</stp>
        <stp>[1.Weekly Download.xlsm]Coded!R89C5</stp>
        <tr r="E89" s="14"/>
      </tp>
      <tp t="s">
        <v>SHIMAO GROUP HOLDINGS LT</v>
        <stp/>
        <stp>##V3_BDPV12</stp>
        <stp>XS2385392779 Corp</stp>
        <stp>NAME</stp>
        <stp>[1.Weekly Download.xlsm]Coded!R150C4</stp>
        <tr r="D150" s="14"/>
        <tr r="D150" s="14"/>
      </tp>
      <tp t="s">
        <v>CN</v>
        <stp/>
        <stp>##V3_BDPV12</stp>
        <stp>G2380152 Corp</stp>
        <stp>CNTRY_ISSUE_ISO</stp>
        <stp>[1.Weekly Download.xlsm]Coded!R34C34</stp>
        <tr r="AH34" s="14"/>
        <tr r="AH34" s="14"/>
      </tp>
      <tp t="s">
        <v>#N/A N/A</v>
        <stp/>
        <stp>##V3_BDPV12</stp>
        <stp>6066 HK Equity</stp>
        <stp>RTG_MDY_ISSUER</stp>
        <stp>[1.Weekly Download.xlsm]Coded!R43C59</stp>
        <tr r="BG43" s="14"/>
      </tp>
      <tp t="s">
        <v>#N/A N/A</v>
        <stp/>
        <stp>##V3_BDPV12</stp>
        <stp>6066 HK Equity</stp>
        <stp>RTG_MDY_ISSUER</stp>
        <stp>[1.Weekly Download.xlsm]Coded!R42C59</stp>
        <tr r="BG42" s="14"/>
      </tp>
      <tp t="s">
        <v>GUANG TAO INVESTMENT</v>
        <stp/>
        <stp>##V3_BDPV12</stp>
        <stp>XS2297020765 Corp</stp>
        <stp>NAME</stp>
        <stp>[1.Weekly Download.xlsm]Coded!R243C4</stp>
        <tr r="D243" s="14"/>
        <tr r="D243" s="14"/>
      </tp>
      <tp t="s">
        <v>HUAFA 2021 I CO LTD</v>
        <stp/>
        <stp>##V3_BDPV12</stp>
        <stp>XS2371895074 Corp</stp>
        <stp>NAME</stp>
        <stp>[1.Weekly Download.xlsm]Coded!R168C4</stp>
        <tr r="D168" s="14"/>
        <tr r="D168" s="14"/>
      </tp>
      <tp t="s">
        <v>YIELDKING INVESTMENT LTD</v>
        <stp/>
        <stp>##V3_BDPV12</stp>
        <stp>XS2266935993 Corp</stp>
        <stp>NAME</stp>
        <stp>[1.Weekly Download.xlsm]Coded!R169C4</stp>
        <tr r="D169" s="14"/>
        <tr r="D169" s="14"/>
      </tp>
      <tp t="s">
        <v>13/9/2023</v>
        <stp/>
        <stp>##V3_BDPV12</stp>
        <stp>XS2690707497 Corp</stp>
        <stp>SECURITY_PRICING_DATE</stp>
        <stp>[1.Weekly Download.xlsm]Coded!R8C3</stp>
        <tr r="C8" s="14"/>
        <tr r="C8" s="14"/>
      </tp>
      <tp t="s">
        <v>CHINA CITIC BANK INTL</v>
        <stp/>
        <stp>##V3_BDPV12</stp>
        <stp>XS2368569252 Corp</stp>
        <stp>NAME</stp>
        <stp>[1.Weekly Download.xlsm]Coded!R175C4</stp>
        <tr r="D175" s="14"/>
        <tr r="D175" s="14"/>
      </tp>
      <tp t="s">
        <v>#N/A N/A</v>
        <stp/>
        <stp>##V3_BDPV12</stp>
        <stp>XS2644758133 Corp</stp>
        <stp>GUARANTOR</stp>
        <stp>[1.Weekly Download.xlsm]Coded!R27C5</stp>
        <tr r="E27" s="14"/>
      </tp>
      <tp t="s">
        <v>#N/A N/A</v>
        <stp/>
        <stp>##V3_BDPV12</stp>
        <stp>XS2665495391 Corp</stp>
        <stp>GUARANTOR</stp>
        <stp>[1.Weekly Download.xlsm]Coded!R18C5</stp>
        <tr r="E18" s="14"/>
      </tp>
      <tp t="s">
        <v>Bank of Shanghai Co Ltd/Chengd</v>
        <stp/>
        <stp>##V3_BDPV12</stp>
        <stp>70165581 CompanyID</stp>
        <stp>NAME</stp>
        <stp>[1.Weekly Download.xlsm]Coded!R76C46</stp>
        <tr r="AT76" s="14"/>
      </tp>
      <tp t="s">
        <v>Bank of Shanghai Co Ltd/Chengd</v>
        <stp/>
        <stp>##V3_BDPV12</stp>
        <stp>70165581 CompanyID</stp>
        <stp>NAME</stp>
        <stp>[1.Weekly Download.xlsm]Coded!R19C46</stp>
        <tr r="AT19" s="14"/>
      </tp>
      <tp t="s">
        <v>Postal Savings Bank of China C</v>
        <stp/>
        <stp>##V3_BDPV12</stp>
        <stp>71209492 CompanyID</stp>
        <stp>NAME</stp>
        <stp>[1.Weekly Download.xlsm]Coded!R22C46</stp>
        <tr r="AT22" s="14"/>
      </tp>
      <tp t="s">
        <v>Postal Savings Bank of China C</v>
        <stp/>
        <stp>##V3_BDPV12</stp>
        <stp>71177477 CompanyID</stp>
        <stp>NAME</stp>
        <stp>[1.Weekly Download.xlsm]Coded!R23C46</stp>
        <tr r="AT23" s="14"/>
      </tp>
      <tp t="s">
        <v>Bank of Jiangsu Co Ltd/Nantong</v>
        <stp/>
        <stp>##V3_BDPV12</stp>
        <stp>67111270 CompanyID</stp>
        <stp>NAME</stp>
        <stp>[1.Weekly Download.xlsm]Coded!R89C46</stp>
        <tr r="AT89" s="14"/>
      </tp>
      <tp t="s">
        <v>22/7/2021</v>
        <stp/>
        <stp>##V3_BDPV12</stp>
        <stp>XS2368569252 Corp</stp>
        <stp>SECURITY_PRICING_DATE</stp>
        <stp>[1.Weekly Download.xlsm]Coded!R175C3</stp>
        <tr r="C175" s="14"/>
        <tr r="C175" s="14"/>
      </tp>
      <tp t="s">
        <v>9/7/2020</v>
        <stp/>
        <stp>##V3_BDPV12</stp>
        <stp>XS2189769057 Corp</stp>
        <stp>SECURITY_PRICING_DATE</stp>
        <stp>[1.Weekly Download.xlsm]Coded!R296C3</stp>
        <tr r="C296" s="14"/>
        <tr r="C296" s="14"/>
      </tp>
      <tp t="s">
        <v>16/11/2021</v>
        <stp/>
        <stp>##V3_BDPV12</stp>
        <stp>XS2407007942 Corp</stp>
        <stp>SECURITY_PRICING_DATE</stp>
        <stp>[1.Weekly Download.xlsm]Coded!R131C3</stp>
        <tr r="C131" s="14"/>
        <tr r="C131" s="14"/>
      </tp>
      <tp t="s">
        <v>9/7/2020</v>
        <stp/>
        <stp>##V3_BDPV12</stp>
        <stp>XS2199572111 Corp</stp>
        <stp>SECURITY_PRICING_DATE</stp>
        <stp>[1.Weekly Download.xlsm]Coded!R297C3</stp>
        <tr r="C297" s="14"/>
        <tr r="C297" s="14"/>
      </tp>
      <tp t="s">
        <v>7/7/2020</v>
        <stp/>
        <stp>##V3_BDPV12</stp>
        <stp>XS2176772031 Corp</stp>
        <stp>SECURITY_PRICING_DATE</stp>
        <stp>[1.Weekly Download.xlsm]Coded!R299C3</stp>
        <tr r="C299" s="14"/>
        <tr r="C299" s="14"/>
      </tp>
      <tp t="s">
        <v>7/1/2021</v>
        <stp/>
        <stp>##V3_BDPV12</stp>
        <stp>XS2280638607 Corp</stp>
        <stp>SECURITY_PRICING_DATE</stp>
        <stp>[1.Weekly Download.xlsm]Coded!R259C3</stp>
        <tr r="C259" s="14"/>
        <tr r="C259" s="14"/>
      </tp>
      <tp t="s">
        <v>3/3/2021</v>
        <stp/>
        <stp>##V3_BDPV12</stp>
        <stp>XS2249848719 Corp</stp>
        <stp>SECURITY_PRICING_DATE</stp>
        <stp>[1.Weekly Download.xlsm]Coded!R241C3</stp>
        <tr r="C241" s="14"/>
        <tr r="C241" s="14"/>
      </tp>
      <tp t="s">
        <v>25/1/2021</v>
        <stp/>
        <stp>##V3_BDPV12</stp>
        <stp>XS2293903840 Corp</stp>
        <stp>SECURITY_PRICING_DATE</stp>
        <stp>[1.Weekly Download.xlsm]Coded!R254C3</stp>
        <tr r="C254" s="14"/>
        <tr r="C254" s="14"/>
      </tp>
      <tp>
        <v>99.953000000000003</v>
        <stp/>
        <stp>##V3_BDPV12</stp>
        <stp>US056752AV05 Corp</stp>
        <stp>ISSUE_PX</stp>
        <stp>[1.Weekly Download.xlsm]Coded!R164C54</stp>
        <tr r="BB164" s="14"/>
        <tr r="BB164" s="14"/>
      </tp>
      <tp t="s">
        <v>#N/A N/A</v>
        <stp/>
        <stp>##V3_BDPV12</stp>
        <stp>USG3065HAB71 Corp</stp>
        <stp>RTG_MDY_ISSUER</stp>
        <stp>[1.Weekly Download.xlsm]Coded!R222C11</stp>
        <tr r="K222" s="14"/>
      </tp>
      <tp t="s">
        <v>15/9/2020</v>
        <stp/>
        <stp>##V3_BDPV12</stp>
        <stp>USG8850LAF79 Corp</stp>
        <stp>SECURITY_PRICING_DATE</stp>
        <stp>[1.Weekly Download.xlsm]Coded!R275C49</stp>
        <tr r="AW275" s="14"/>
        <tr r="AW275" s="14"/>
        <tr r="AW275" s="14"/>
      </tp>
      <tp t="s">
        <v>#N/A N/A</v>
        <stp/>
        <stp>##V3_BDPV12</stp>
        <stp>HK0000947231 Corp</stp>
        <stp>RTG_MOODY</stp>
        <stp>[1.Weekly Download.xlsm]Coded!R10C8</stp>
        <tr r="H10" s="14"/>
      </tp>
      <tp t="s">
        <v>#N/A N/A</v>
        <stp/>
        <stp>##V3_BDPV12</stp>
        <stp>G2380160 Corp</stp>
        <stp>GUARANTOR_NAME</stp>
        <stp>[1.Weekly Download.xlsm]Coded!R33C44</stp>
        <tr r="AR33" s="14"/>
      </tp>
      <tp t="s">
        <v>#N/A N/A</v>
        <stp/>
        <stp>##V3_BDPV12</stp>
        <stp>9668 HK Equity</stp>
        <stp>RTG_MDY_LT_BANK_DEPOSITS</stp>
        <stp>[1.Weekly Download.xlsm]SBLC Bank!R16C5</stp>
        <tr r="E16" s="32"/>
      </tp>
      <tp t="s">
        <v>GREAT WALL INTL V</v>
        <stp/>
        <stp>##V3_BDPV12</stp>
        <stp>XS2206799004 Corp</stp>
        <stp>NAME</stp>
        <stp>[1.Weekly Download.xlsm]Coded!R282C4</stp>
        <tr r="D282" s="14"/>
        <tr r="D282" s="14"/>
      </tp>
      <tp t="s">
        <v>Baa3</v>
        <stp/>
        <stp>##V3_BDPV12</stp>
        <stp>2016 HK Equity</stp>
        <stp>RTG_MDY_FOREIGN_LT_BANK_DEPOSITS</stp>
        <stp>[1.Weekly Download.xlsm]SBLC Bank!R15C4</stp>
        <tr r="D15" s="32"/>
        <tr r="D15" s="32"/>
      </tp>
      <tp t="s">
        <v>#N/A N/A</v>
        <stp/>
        <stp>##V3_BDPV12</stp>
        <stp>G238008 Corp</stp>
        <stp>FLOATER_FORMULA</stp>
        <stp>[1.Weekly Download.xlsm]Coded!R53C30</stp>
        <tr r="AD53" s="14"/>
      </tp>
      <tp t="s">
        <v>#N/A N/A</v>
        <stp/>
        <stp>##V3_BDPV12</stp>
        <stp>G238098 Corp</stp>
        <stp>FLOATER_FORMULA</stp>
        <stp>[1.Weekly Download.xlsm]Coded!R46C30</stp>
        <tr r="AD46" s="14"/>
      </tp>
      <tp t="s">
        <v>#N/A N/A</v>
        <stp/>
        <stp>##V3_BDPV12</stp>
        <stp>G228069 Corp</stp>
        <stp>FLOATER_FORMULA</stp>
        <stp>[1.Weekly Download.xlsm]Coded!R76C30</stp>
        <tr r="AD76" s="14"/>
      </tp>
      <tp t="s">
        <v>#N/A N/A</v>
        <stp/>
        <stp>##V3_BDPV12</stp>
        <stp>G228079 Corp</stp>
        <stp>FLOATER_FORMULA</stp>
        <stp>[1.Weekly Download.xlsm]Coded!R71C30</stp>
        <tr r="AD71" s="14"/>
      </tp>
      <tp t="s">
        <v>AGILE GROUP HOLDINGS LTD</v>
        <stp/>
        <stp>##V3_BDPV12</stp>
        <stp>XS2343627712 Corp</stp>
        <stp>NAME</stp>
        <stp>[1.Weekly Download.xlsm]Coded!R218C4</stp>
        <tr r="D218" s="14"/>
        <tr r="D218" s="14"/>
      </tp>
      <tp t="s">
        <v>SHENWAN HNGYUAN INTL FIN</v>
        <stp/>
        <stp>##V3_BDPV12</stp>
        <stp>XS2334569774 Corp</stp>
        <stp>NAME</stp>
        <stp>[1.Weekly Download.xlsm]Coded!R181C4</stp>
        <tr r="D181" s="14"/>
        <tr r="D181" s="14"/>
      </tp>
      <tp t="s">
        <v>BJ ENVIRONMENT BVI</v>
        <stp/>
        <stp>##V3_BDPV12</stp>
        <stp>XS2383434029 Corp</stp>
        <stp>NAME</stp>
        <stp>[1.Weekly Download.xlsm]Coded!R147C4</stp>
        <tr r="D147" s="14"/>
        <tr r="D147" s="14"/>
      </tp>
      <tp t="s">
        <v>HOPSON DEVELOPMENT HLDGS</v>
        <stp/>
        <stp>##V3_BDPV12</stp>
        <stp>XS2353028298 Corp</stp>
        <stp>NAME</stp>
        <stp>[1.Weekly Download.xlsm]Coded!R176C4</stp>
        <tr r="D176" s="14"/>
        <tr r="D176" s="14"/>
      </tp>
      <tp t="s">
        <v>AGILE GROUP HOLDINGS LTD</v>
        <stp/>
        <stp>##V3_BDPV12</stp>
        <stp>XS2382274376 Corp</stp>
        <stp>NAME</stp>
        <stp>[1.Weekly Download.xlsm]Coded!R157C4</stp>
        <tr r="D157" s="14"/>
        <tr r="D157" s="14"/>
      </tp>
      <tp t="s">
        <v>#N/A N/A</v>
        <stp/>
        <stp>##V3_BDPV12</stp>
        <stp>XS2589270953 Corp</stp>
        <stp>GUARANTOR</stp>
        <stp>[1.Weekly Download.xlsm]Coded!R62C5</stp>
        <tr r="E62" s="14"/>
      </tp>
      <tp t="s">
        <v>JINJIANG URBN CONST INV</v>
        <stp/>
        <stp>##V3_BDPV12</stp>
        <stp>XS2634238526 Corp</stp>
        <stp>GUARANTOR</stp>
        <stp>[1.Weekly Download.xlsm]Coded!R31C5</stp>
        <tr r="E31" s="14"/>
        <tr r="E31" s="14"/>
      </tp>
      <tp t="s">
        <v>SHIMAO GROUP HOLDINGS LT</v>
        <stp/>
        <stp>##V3_BDPV12</stp>
        <stp>XS2385392936 Corp</stp>
        <stp>NAME</stp>
        <stp>[1.Weekly Download.xlsm]Coded!R151C4</stp>
        <tr r="D151" s="14"/>
        <tr r="D151" s="14"/>
      </tp>
      <tp t="s">
        <v>BANK OF COMMUNICATIONS</v>
        <stp/>
        <stp>##V3_BDPV12</stp>
        <stp>XS2238561281 Corp</stp>
        <stp>NAME</stp>
        <stp>[1.Weekly Download.xlsm]Coded!R269C4</stp>
        <tr r="D269" s="14"/>
        <tr r="D269" s="14"/>
      </tp>
      <tp t="s">
        <v>CHINA EVERBRIGHT LTD</v>
        <stp/>
        <stp>##V3_BDPV12</stp>
        <stp>XS2213048965 Corp</stp>
        <stp>NAME</stp>
        <stp>[1.Weekly Download.xlsm]Coded!R272C4</stp>
        <tr r="D272" s="14"/>
        <tr r="D272" s="14"/>
      </tp>
      <tp t="s">
        <v>#N/A N/A</v>
        <stp/>
        <stp>##V3_BDPV12</stp>
        <stp>XS2526839092 Corp</stp>
        <stp>GUARANTOR</stp>
        <stp>[1.Weekly Download.xlsm]Coded!R61C5</stp>
        <tr r="E61" s="14"/>
      </tp>
      <tp t="s">
        <v>GF FINANCIAL HLD BVI</v>
        <stp/>
        <stp>##V3_BDPV12</stp>
        <stp>XS2379598175 Corp</stp>
        <stp>NAME</stp>
        <stp>[1.Weekly Download.xlsm]Coded!R154C4</stp>
        <tr r="D154" s="14"/>
        <tr r="D154" s="14"/>
      </tp>
      <tp t="s">
        <v>常德市城市建设投资集</v>
        <stp/>
        <stp>##V3_BDPV12</stp>
        <stp>CDCJIZ CH Equity</stp>
        <stp>ISSUER</stp>
        <stp>[1.Weekly Download.xlsm]Coded!R3C37</stp>
        <tr r="AK3" s="14"/>
        <tr r="AK3" s="14"/>
      </tp>
      <tp t="s">
        <v>13/9/2021</v>
        <stp/>
        <stp>##V3_BDPV12</stp>
        <stp>XS2384610577 Corp</stp>
        <stp>SECURITY_PRICING_DATE</stp>
        <stp>[1.Weekly Download.xlsm]Coded!R149C3</stp>
        <tr r="C149" s="14"/>
        <tr r="C149" s="14"/>
      </tp>
      <tp>
        <v>600000000</v>
        <stp/>
        <stp>##V3_BDPV12</stp>
        <stp>G228086 Corp</stp>
        <stp>AMT_ISSUED</stp>
        <stp>[1.Weekly Download.xlsm]Coded!R72C53</stp>
        <tr r="BA72" s="14"/>
        <tr r="BA72" s="14"/>
      </tp>
      <tp>
        <v>200000000</v>
        <stp/>
        <stp>##V3_BDPV12</stp>
        <stp>G228085 Corp</stp>
        <stp>AMT_ISSUED</stp>
        <stp>[1.Weekly Download.xlsm]Coded!R73C53</stp>
        <tr r="BA73" s="14"/>
        <tr r="BA73" s="14"/>
      </tp>
      <tp>
        <v>300000000</v>
        <stp/>
        <stp>##V3_BDPV12</stp>
        <stp>G238084 Corp</stp>
        <stp>AMT_ISSUED</stp>
        <stp>[1.Weekly Download.xlsm]Coded!R45C53</stp>
        <tr r="BA45" s="14"/>
        <tr r="BA45" s="14"/>
      </tp>
      <tp t="s">
        <v>6/4/2023</v>
        <stp/>
        <stp>##V3_BDPV12</stp>
        <stp>G238096 Corp</stp>
        <stp>INT_ACC_DT</stp>
        <stp>[1.Weekly Download.xlsm]Coded!R50C47</stp>
        <tr r="AU50" s="14"/>
        <tr r="AU50" s="14"/>
        <tr r="AU50" s="14"/>
      </tp>
      <tp t="s">
        <v>21/7/2021</v>
        <stp/>
        <stp>##V3_BDPV12</stp>
        <stp>XS2368463779 Corp</stp>
        <stp>SECURITY_PRICING_DATE</stp>
        <stp>[1.Weekly Download.xlsm]Coded!R177C3</stp>
        <tr r="C177" s="14"/>
        <tr r="C177" s="14"/>
      </tp>
      <tp t="s">
        <v>12/4/2022</v>
        <stp/>
        <stp>##V3_BDPV12</stp>
        <stp>XS2469032630 Corp</stp>
        <stp>SECURITY_PRICING_DATE</stp>
        <stp>[1.Weekly Download.xlsm]Coded!R107C3</stp>
        <tr r="C107" s="14"/>
        <tr r="C107" s="14"/>
      </tp>
      <tp>
        <v>750000000</v>
        <stp/>
        <stp>##V3_BDPV12</stp>
        <stp>G228084 Corp</stp>
        <stp>AMT_ISSUED</stp>
        <stp>[1.Weekly Download.xlsm]Coded!R74C53</stp>
        <tr r="BA74" s="14"/>
        <tr r="BA74" s="14"/>
      </tp>
      <tp t="s">
        <v>12/11/2020</v>
        <stp/>
        <stp>##V3_BDPV12</stp>
        <stp>XS2258259808 Corp</stp>
        <stp>SECURITY_PRICING_DATE</stp>
        <stp>[1.Weekly Download.xlsm]Coded!R268C3</stp>
        <tr r="C268" s="14"/>
        <tr r="C268" s="14"/>
      </tp>
      <tp t="s">
        <v>3/6/2021</v>
        <stp/>
        <stp>##V3_BDPV12</stp>
        <stp>XS2347497906 Corp</stp>
        <stp>SECURITY_PRICING_DATE</stp>
        <stp>[1.Weekly Download.xlsm]Coded!R196C3</stp>
        <tr r="C196" s="14"/>
        <tr r="C196" s="14"/>
      </tp>
      <tp t="s">
        <v>20/10/2020</v>
        <stp/>
        <stp>##V3_BDPV12</stp>
        <stp>XS2213048965 Corp</stp>
        <stp>SECURITY_PRICING_DATE</stp>
        <stp>[1.Weekly Download.xlsm]Coded!R272C3</stp>
        <tr r="C272" s="14"/>
        <tr r="C272" s="14"/>
      </tp>
      <tp t="s">
        <v>24/11/2021</v>
        <stp/>
        <stp>##V3_BDPV12</stp>
        <stp>XS2400951815 Corp</stp>
        <stp>SECURITY_PRICING_DATE</stp>
        <stp>[1.Weekly Download.xlsm]Coded!R130C3</stp>
        <tr r="C130" s="14"/>
        <tr r="C130" s="14"/>
      </tp>
      <tp t="s">
        <v>6/7/2021</v>
        <stp/>
        <stp>##V3_BDPV12</stp>
        <stp>XS2359947715 Corp</stp>
        <stp>SECURITY_PRICING_DATE</stp>
        <stp>[1.Weekly Download.xlsm]Coded!R186C3</stp>
        <tr r="C186" s="14"/>
        <tr r="C186" s="14"/>
      </tp>
      <tp t="s">
        <v>20/4/2023</v>
        <stp/>
        <stp>##V3_BDPV12</stp>
        <stp>G238098 Corp</stp>
        <stp>INT_ACC_DT</stp>
        <stp>[1.Weekly Download.xlsm]Coded!R46C47</stp>
        <tr r="AU46" s="14"/>
        <tr r="AU46" s="14"/>
        <tr r="AU46" s="14"/>
      </tp>
      <tp t="s">
        <v>#N/A N/A</v>
        <stp/>
        <stp>##V3_BDPV12</stp>
        <stp>USG8850LAF79 Corp</stp>
        <stp>RTG_MDY_ISSUER</stp>
        <stp>[1.Weekly Download.xlsm]Coded!R275C11</stp>
        <tr r="K275" s="14"/>
      </tp>
      <tp t="s">
        <v>N</v>
        <stp/>
        <stp>##V3_BDPV12</stp>
        <stp>USG8850LAG52 Corp</stp>
        <stp>FLOATER</stp>
        <stp>[1.Weekly Download.xlsm]Coded!R276C29</stp>
        <tr r="AC276" s="14"/>
        <tr r="AC276" s="14"/>
      </tp>
      <tp t="s">
        <v>N</v>
        <stp/>
        <stp>##V3_BDPV12</stp>
        <stp>USG8850LAF79 Corp</stp>
        <stp>FLOATER</stp>
        <stp>[1.Weekly Download.xlsm]Coded!R275C29</stp>
        <tr r="AC275" s="14"/>
        <tr r="AC275" s="14"/>
      </tp>
      <tp t="s">
        <v>0956443D CH</v>
        <stp/>
        <stp>##V3_BDPV12</stp>
        <stp>G2380105 Corp</stp>
        <stp>ISSUER_PARENT_EQY_TICKER</stp>
        <stp>[1.Weekly Download.xlsm]Coded!R35C58</stp>
        <tr r="BF35" s="14"/>
        <tr r="BF35" s="14"/>
      </tp>
      <tp t="s">
        <v>QDCCIZ CH</v>
        <stp/>
        <stp>##V3_BDPV12</stp>
        <stp>G2380106 Corp</stp>
        <stp>ISSUER_PARENT_EQY_TICKER</stp>
        <stp>[1.Weekly Download.xlsm]Coded!R44C58</stp>
        <tr r="BF44" s="14"/>
        <tr r="BF44" s="14"/>
      </tp>
      <tp t="s">
        <v>#N/A N/A</v>
        <stp/>
        <stp>##V3_BDPV12</stp>
        <stp>G2380100 Corp</stp>
        <stp>ISSUER_PARENT_EQY_TICKER</stp>
        <stp>[1.Weekly Download.xlsm]Coded!R48C58</stp>
        <tr r="BF48" s="14"/>
      </tp>
      <tp t="s">
        <v>#N/A N/A</v>
        <stp/>
        <stp>##V3_BDPV12</stp>
        <stp>G2380160 Corp</stp>
        <stp>ISSUER_PARENT_EQY_TICKER</stp>
        <stp>[1.Weekly Download.xlsm]Coded!R33C58</stp>
        <tr r="BF33" s="14"/>
      </tp>
      <tp t="s">
        <v>#N/A N/A</v>
        <stp/>
        <stp>##V3_BDPV12</stp>
        <stp>G2380152 Corp</stp>
        <stp>ISSUER_PARENT_EQY_TICKER</stp>
        <stp>[1.Weekly Download.xlsm]Coded!R34C58</stp>
        <tr r="BF34" s="14"/>
      </tp>
      <tp t="s">
        <v>KETDZZ CH</v>
        <stp/>
        <stp>##V3_BDPV12</stp>
        <stp>G2380140 Corp</stp>
        <stp>ISSUER_PARENT_EQY_TICKER</stp>
        <stp>[1.Weekly Download.xlsm]Coded!R37C58</stp>
        <tr r="BF37" s="14"/>
        <tr r="BF37" s="14"/>
      </tp>
      <tp t="s">
        <v>1359 HK</v>
        <stp/>
        <stp>##V3_BDPV12</stp>
        <stp>G2380130 Corp</stp>
        <stp>ISSUER_PARENT_EQY_TICKER</stp>
        <stp>[1.Weekly Download.xlsm]Coded!R40C58</stp>
        <tr r="BF40" s="14"/>
        <tr r="BF40" s="14"/>
      </tp>
      <tp t="s">
        <v>Aa3</v>
        <stp/>
        <stp>##V3_BDPV12</stp>
        <stp>1055Z HK Equity</stp>
        <stp>RTG_MDY_FOREIGN_LT_BANK_DEPOSITS</stp>
        <stp>[1.Weekly Download.xlsm]Coded!R187C60</stp>
        <tr r="BH187" s="14"/>
        <tr r="BH187" s="14"/>
      </tp>
      <tp t="s">
        <v>Aa3</v>
        <stp/>
        <stp>##V3_BDPV12</stp>
        <stp>1055Z HK Equity</stp>
        <stp>RTG_MDY_FOREIGN_LT_BANK_DEPOSITS</stp>
        <stp>[1.Weekly Download.xlsm]Coded!R113C60</stp>
        <tr r="BH113" s="14"/>
        <tr r="BH113" s="14"/>
      </tp>
      <tp t="s">
        <v>A1</v>
        <stp/>
        <stp>##V3_BDPV12</stp>
        <stp>HK0000929262 Corp</stp>
        <stp>RTG_MOODY</stp>
        <stp>[1.Weekly Download.xlsm]Coded!R39C8</stp>
        <tr r="H39" s="14"/>
        <tr r="H39" s="14"/>
      </tp>
      <tp t="s">
        <v>N</v>
        <stp/>
        <stp>##V3_BDPV12</stp>
        <stp>G228007 Corp</stp>
        <stp>SOCIAL_BOND_IND</stp>
        <stp>[1.Weekly Download.xlsm]Coded!R97C57</stp>
        <tr r="BE97" s="14"/>
        <tr r="BE97" s="14"/>
      </tp>
      <tp t="s">
        <v>N</v>
        <stp/>
        <stp>##V3_BDPV12</stp>
        <stp>G238096 Corp</stp>
        <stp>SOCIAL_BOND_IND</stp>
        <stp>[1.Weekly Download.xlsm]Coded!R50C57</stp>
        <tr r="BE50" s="14"/>
        <tr r="BE50" s="14"/>
      </tp>
      <tp t="s">
        <v>N</v>
        <stp/>
        <stp>##V3_BDPV12</stp>
        <stp>G238046 Corp</stp>
        <stp>SOCIAL_BOND_IND</stp>
        <stp>[1.Weekly Download.xlsm]Coded!R56C57</stp>
        <tr r="BE56" s="14"/>
        <tr r="BE56" s="14"/>
      </tp>
      <tp t="s">
        <v>#N/A N/A</v>
        <stp/>
        <stp>##V3_BDPV12</stp>
        <stp>HK0000921111 Corp</stp>
        <stp>RTG_MOODY</stp>
        <stp>[1.Weekly Download.xlsm]Coded!R41C8</stp>
        <tr r="H41" s="14"/>
      </tp>
      <tp t="s">
        <v>USD</v>
        <stp/>
        <stp>##V3_BDPV12</stp>
        <stp>USY77108AD33 Corp</stp>
        <stp>CRNCY</stp>
        <stp>[1.Weekly Download.xlsm]Coded!R183C52</stp>
        <tr r="AZ183" s="14"/>
        <tr r="AZ183" s="14"/>
      </tp>
      <tp t="s">
        <v>BOCOM LEASING MGMT</v>
        <stp/>
        <stp>##V3_BDPV12</stp>
        <stp>XS2176772031 Corp</stp>
        <stp>NAME</stp>
        <stp>[1.Weekly Download.xlsm]Coded!R299C4</stp>
        <tr r="D299" s="14"/>
        <tr r="D299" s="14"/>
      </tp>
      <tp t="s">
        <v>HUATONG INTNL INV HLDNS</v>
        <stp/>
        <stp>##V3_BDPV12</stp>
        <stp>XS2280636494 Corp</stp>
        <stp>NAME</stp>
        <stp>[1.Weekly Download.xlsm]Coded!R242C4</stp>
        <tr r="D242" s="14"/>
        <tr r="D242" s="14"/>
      </tp>
      <tp t="s">
        <v>13/7/2025</v>
        <stp/>
        <stp>##V3_BDPV12</stp>
        <stp>G228006 Corp</stp>
        <stp>MATURITY</stp>
        <stp>[1.Weekly Download.xlsm]Coded!R94C48</stp>
        <tr r="AV94" s="14"/>
        <tr r="AV94" s="14"/>
        <tr r="AV94" s="14"/>
      </tp>
      <tp t="s">
        <v>9/6/2025</v>
        <stp/>
        <stp>##V3_BDPV12</stp>
        <stp>G228007 Corp</stp>
        <stp>MATURITY</stp>
        <stp>[1.Weekly Download.xlsm]Coded!R97C48</stp>
        <tr r="AV97" s="14"/>
        <tr r="AV97" s="14"/>
        <tr r="AV97" s="14"/>
      </tp>
      <tp t="s">
        <v>4/8/2025</v>
        <stp/>
        <stp>##V3_BDPV12</stp>
        <stp>G228012 Corp</stp>
        <stp>MATURITY</stp>
        <stp>[1.Weekly Download.xlsm]Coded!R91C48</stp>
        <tr r="AV91" s="14"/>
        <tr r="AV91" s="14"/>
        <tr r="AV91" s="14"/>
      </tp>
      <tp t="s">
        <v>18/8/2025</v>
        <stp/>
        <stp>##V3_BDPV12</stp>
        <stp>G228014 Corp</stp>
        <stp>MATURITY</stp>
        <stp>[1.Weekly Download.xlsm]Coded!R90C48</stp>
        <tr r="AV90" s="14"/>
        <tr r="AV90" s="14"/>
        <tr r="AV90" s="14"/>
      </tp>
      <tp t="s">
        <v>1/11/2025</v>
        <stp/>
        <stp>##V3_BDPV12</stp>
        <stp>G228032 Corp</stp>
        <stp>MATURITY</stp>
        <stp>[1.Weekly Download.xlsm]Coded!R81C48</stp>
        <tr r="AV81" s="14"/>
        <tr r="AV81" s="14"/>
        <tr r="AV81" s="14"/>
      </tp>
      <tp t="s">
        <v>14/10/2025</v>
        <stp/>
        <stp>##V3_BDPV12</stp>
        <stp>G228021 Corp</stp>
        <stp>MATURITY</stp>
        <stp>[1.Weekly Download.xlsm]Coded!R83C48</stp>
        <tr r="AV83" s="14"/>
        <tr r="AV83" s="14"/>
        <tr r="AV83" s="14"/>
      </tp>
      <tp t="s">
        <v>20/4/2026</v>
        <stp/>
        <stp>##V3_BDPV12</stp>
        <stp>G238098 Corp</stp>
        <stp>MATURITY</stp>
        <stp>[1.Weekly Download.xlsm]Coded!R46C48</stp>
        <tr r="AV46" s="14"/>
        <tr r="AV46" s="14"/>
        <tr r="AV46" s="14"/>
      </tp>
      <tp t="s">
        <v>20/4/2026</v>
        <stp/>
        <stp>##V3_BDPV12</stp>
        <stp>G238084 Corp</stp>
        <stp>MATURITY</stp>
        <stp>[1.Weekly Download.xlsm]Coded!R45C48</stp>
        <tr r="AV45" s="14"/>
        <tr r="AV45" s="14"/>
        <tr r="AV45" s="14"/>
      </tp>
      <tp t="s">
        <v>6/4/2026</v>
        <stp/>
        <stp>##V3_BDPV12</stp>
        <stp>G238096 Corp</stp>
        <stp>MATURITY</stp>
        <stp>[1.Weekly Download.xlsm]Coded!R50C48</stp>
        <tr r="AV50" s="14"/>
        <tr r="AV50" s="14"/>
        <tr r="AV50" s="14"/>
      </tp>
      <tp t="s">
        <v>16/12/2025</v>
        <stp/>
        <stp>##V3_BDPV12</stp>
        <stp>G228084 Corp</stp>
        <stp>MATURITY</stp>
        <stp>[1.Weekly Download.xlsm]Coded!R74C48</stp>
        <tr r="AV74" s="14"/>
        <tr r="AV74" s="14"/>
        <tr r="AV74" s="14"/>
      </tp>
      <tp t="s">
        <v>21/12/2025</v>
        <stp/>
        <stp>##V3_BDPV12</stp>
        <stp>G228085 Corp</stp>
        <stp>MATURITY</stp>
        <stp>[1.Weekly Download.xlsm]Coded!R73C48</stp>
        <tr r="AV73" s="14"/>
        <tr r="AV73" s="14"/>
        <tr r="AV73" s="14"/>
      </tp>
      <tp t="s">
        <v>22/12/2025</v>
        <stp/>
        <stp>##V3_BDPV12</stp>
        <stp>G228086 Corp</stp>
        <stp>MATURITY</stp>
        <stp>[1.Weekly Download.xlsm]Coded!R72C48</stp>
        <tr r="AV72" s="14"/>
        <tr r="AV72" s="14"/>
        <tr r="AV72" s="14"/>
      </tp>
      <tp t="s">
        <v>24/3/2026</v>
        <stp/>
        <stp>##V3_BDPV12</stp>
        <stp>G238047 Corp</stp>
        <stp>MATURITY</stp>
        <stp>[1.Weekly Download.xlsm]Coded!R55C48</stp>
        <tr r="AV55" s="14"/>
        <tr r="AV55" s="14"/>
        <tr r="AV55" s="14"/>
      </tp>
      <tp t="s">
        <v>13/3/2026</v>
        <stp/>
        <stp>##V3_BDPV12</stp>
        <stp>G238046 Corp</stp>
        <stp>MATURITY</stp>
        <stp>[1.Weekly Download.xlsm]Coded!R56C48</stp>
        <tr r="AV56" s="14"/>
        <tr r="AV56" s="14"/>
        <tr r="AV56" s="14"/>
      </tp>
      <tp t="s">
        <v>30/11/2025</v>
        <stp/>
        <stp>##V3_BDPV12</stp>
        <stp>G228069 Corp</stp>
        <stp>MATURITY</stp>
        <stp>[1.Weekly Download.xlsm]Coded!R76C48</stp>
        <tr r="AV76" s="14"/>
        <tr r="AV76" s="14"/>
        <tr r="AV76" s="14"/>
      </tp>
      <tp t="s">
        <v>15/12/2025</v>
        <stp/>
        <stp>##V3_BDPV12</stp>
        <stp>G228068 Corp</stp>
        <stp>MATURITY</stp>
        <stp>[1.Weekly Download.xlsm]Coded!R75C48</stp>
        <tr r="AV75" s="14"/>
        <tr r="AV75" s="14"/>
        <tr r="AV75" s="14"/>
      </tp>
      <tp t="s">
        <v>29/3/2026</v>
        <stp/>
        <stp>##V3_BDPV12</stp>
        <stp>G238052 Corp</stp>
        <stp>MATURITY</stp>
        <stp>[1.Weekly Download.xlsm]Coded!R52C48</stp>
        <tr r="AV52" s="14"/>
        <tr r="AV52" s="14"/>
        <tr r="AV52" s="14"/>
      </tp>
      <tp t="s">
        <v>23/12/2025</v>
        <stp/>
        <stp>##V3_BDPV12</stp>
        <stp>G228079 Corp</stp>
        <stp>MATURITY</stp>
        <stp>[1.Weekly Download.xlsm]Coded!R71C48</stp>
        <tr r="AV71" s="14"/>
        <tr r="AV71" s="14"/>
        <tr r="AV71" s="14"/>
      </tp>
      <tp t="s">
        <v>20/4/2025</v>
        <stp/>
        <stp>##V3_BDPV12</stp>
        <stp>G238077 Corp</stp>
        <stp>MATURITY</stp>
        <stp>[1.Weekly Download.xlsm]Coded!R47C48</stp>
        <tr r="AV47" s="14"/>
        <tr r="AV47" s="14"/>
        <tr r="AV47" s="14"/>
      </tp>
      <tp t="s">
        <v>1/12/2025</v>
        <stp/>
        <stp>##V3_BDPV12</stp>
        <stp>G228048 Corp</stp>
        <stp>MATURITY</stp>
        <stp>[1.Weekly Download.xlsm]Coded!R77C48</stp>
        <tr r="AV77" s="14"/>
        <tr r="AV77" s="14"/>
        <tr r="AV77" s="14"/>
      </tp>
      <tp t="s">
        <v>24/3/2026</v>
        <stp/>
        <stp>##V3_BDPV12</stp>
        <stp>G238070 Corp</stp>
        <stp>MATURITY</stp>
        <stp>[1.Weekly Download.xlsm]Coded!R54C48</stp>
        <tr r="AV54" s="14"/>
        <tr r="AV54" s="14"/>
        <tr r="AV54" s="14"/>
      </tp>
      <tp t="s">
        <v>8/2/2026</v>
        <stp/>
        <stp>##V3_BDPV12</stp>
        <stp>G238032 Corp</stp>
        <stp>MATURITY</stp>
        <stp>[1.Weekly Download.xlsm]Coded!R67C48</stp>
        <tr r="AV67" s="14"/>
        <tr r="AV67" s="14"/>
        <tr r="AV67" s="14"/>
      </tp>
      <tp t="s">
        <v>23/2/2026</v>
        <stp/>
        <stp>##V3_BDPV12</stp>
        <stp>G238030 Corp</stp>
        <stp>MATURITY</stp>
        <stp>[1.Weekly Download.xlsm]Coded!R64C48</stp>
        <tr r="AV64" s="14"/>
        <tr r="AV64" s="14"/>
        <tr r="AV64" s="14"/>
      </tp>
      <tp t="s">
        <v>28/3/2026</v>
        <stp/>
        <stp>##V3_BDPV12</stp>
        <stp>G238008 Corp</stp>
        <stp>MATURITY</stp>
        <stp>[1.Weekly Download.xlsm]Coded!R53C48</stp>
        <tr r="AV53" s="14"/>
        <tr r="AV53" s="14"/>
        <tr r="AV53" s="14"/>
      </tp>
      <tp t="s">
        <v>15/2/2026</v>
        <stp/>
        <stp>##V3_BDPV12</stp>
        <stp>G238025 Corp</stp>
        <stp>MATURITY</stp>
        <stp>[1.Weekly Download.xlsm]Coded!R66C48</stp>
        <tr r="AV66" s="14"/>
        <tr r="AV66" s="14"/>
        <tr r="AV66" s="14"/>
      </tp>
      <tp t="s">
        <v>17/1/2026</v>
        <stp/>
        <stp>##V3_BDPV12</stp>
        <stp>G238027 Corp</stp>
        <stp>MATURITY</stp>
        <stp>[1.Weekly Download.xlsm]Coded!R68C48</stp>
        <tr r="AV68" s="14"/>
        <tr r="AV68" s="14"/>
        <tr r="AV68" s="14"/>
      </tp>
      <tp t="s">
        <v>8/3/2026</v>
        <stp/>
        <stp>##V3_BDPV12</stp>
        <stp>G238024 Corp</stp>
        <stp>MATURITY</stp>
        <stp>[1.Weekly Download.xlsm]Coded!R59C48</stp>
        <tr r="AV59" s="14"/>
        <tr r="AV59" s="14"/>
        <tr r="AV59" s="14"/>
      </tp>
      <tp t="s">
        <v>10/3/2026</v>
        <stp/>
        <stp>##V3_BDPV12</stp>
        <stp>G238039 Corp</stp>
        <stp>MATURITY</stp>
        <stp>[1.Weekly Download.xlsm]Coded!R58C48</stp>
        <tr r="AV58" s="14"/>
        <tr r="AV58" s="14"/>
        <tr r="AV58" s="14"/>
      </tp>
      <tp t="s">
        <v>CHANG DEVELOPMENT INT</v>
        <stp/>
        <stp>##V3_BDPV12</stp>
        <stp>XS2325858038 Corp</stp>
        <stp>NAME</stp>
        <stp>[1.Weekly Download.xlsm]Coded!R226C4</stp>
        <tr r="D226" s="14"/>
        <tr r="D226" s="14"/>
      </tp>
      <tp t="s">
        <v>CHIYU BANKING CORP LTD</v>
        <stp/>
        <stp>##V3_BDPV12</stp>
        <stp>XS2460522555 Corp</stp>
        <stp>NAME</stp>
        <stp>[1.Weekly Download.xlsm]Coded!R108C4</stp>
        <tr r="D108" s="14"/>
        <tr r="D108" s="14"/>
      </tp>
      <tp t="s">
        <v>JINGRUI HOLDINGS LTD</v>
        <stp/>
        <stp>##V3_BDPV12</stp>
        <stp>XS2336348326 Corp</stp>
        <stp>NAME</stp>
        <stp>[1.Weekly Download.xlsm]Coded!R227C4</stp>
        <tr r="D227" s="14"/>
        <tr r="D227" s="14"/>
      </tp>
      <tp t="s">
        <v>COSL SINGAPORE CAPITAL</v>
        <stp/>
        <stp>##V3_BDPV12</stp>
        <stp>XS2180875234 Corp</stp>
        <stp>NAME</stp>
        <stp>[1.Weekly Download.xlsm]Coded!R301C4</stp>
        <tr r="D301" s="14"/>
        <tr r="D301" s="14"/>
      </tp>
      <tp t="s">
        <v>CHINA WATER AFFAIRS GRP</v>
        <stp/>
        <stp>##V3_BDPV12</stp>
        <stp>XS2320779213 Corp</stp>
        <stp>NAME</stp>
        <stp>[1.Weekly Download.xlsm]Coded!R217C4</stp>
        <tr r="D217" s="14"/>
        <tr r="D217" s="14"/>
      </tp>
      <tp t="s">
        <v>#N/A N/A</v>
        <stp/>
        <stp>##V3_BDPV12</stp>
        <stp>XS2549299480 Corp</stp>
        <stp>GUARANTOR</stp>
        <stp>[1.Weekly Download.xlsm]Coded!R80C5</stp>
        <tr r="E80" s="14"/>
      </tp>
      <tp t="s">
        <v>N</v>
        <stp/>
        <stp>##V3_BDPV12</stp>
        <stp>G238039 Corp</stp>
        <stp>SUSTAINABILITY_BOND_IND</stp>
        <stp>[1.Weekly Download.xlsm]Coded!R58C56</stp>
        <tr r="BD58" s="14"/>
        <tr r="BD58" s="14"/>
      </tp>
      <tp t="s">
        <v>N</v>
        <stp/>
        <stp>##V3_BDPV12</stp>
        <stp>G228048 Corp</stp>
        <stp>SUSTAINABILITY_BOND_IND</stp>
        <stp>[1.Weekly Download.xlsm]Coded!R77C56</stp>
        <tr r="BD77" s="14"/>
        <tr r="BD77" s="14"/>
      </tp>
      <tp t="s">
        <v>Y</v>
        <stp/>
        <stp>##V3_BDPV12</stp>
        <stp>G228068 Corp</stp>
        <stp>SUSTAINABILITY_BOND_IND</stp>
        <stp>[1.Weekly Download.xlsm]Coded!R75C56</stp>
        <tr r="BD75" s="14"/>
        <tr r="BD75" s="14"/>
      </tp>
      <tp t="s">
        <v>WEIHAI WENDENG DISTRICT</v>
        <stp/>
        <stp>##V3_BDPV12</stp>
        <stp>XS2547520531 Corp</stp>
        <stp>GUARANTOR</stp>
        <stp>[1.Weekly Download.xlsm]Coded!R79C5</stp>
        <tr r="E79" s="14"/>
        <tr r="E79" s="14"/>
      </tp>
      <tp t="s">
        <v>SDG FINANCE LTD</v>
        <stp/>
        <stp>##V3_BDPV12</stp>
        <stp>XS2379669299 Corp</stp>
        <stp>NAME</stp>
        <stp>[1.Weekly Download.xlsm]Coded!R162C4</stp>
        <tr r="D162" s="14"/>
        <tr r="D162" s="14"/>
      </tp>
      <tp t="s">
        <v>CIFI HOLDINGS GROUP</v>
        <stp/>
        <stp>##V3_BDPV12</stp>
        <stp>XS2342908949 Corp</stp>
        <stp>NAME</stp>
        <stp>[1.Weekly Download.xlsm]Coded!R220C4</stp>
        <tr r="D220" s="14"/>
        <tr r="D220" s="14"/>
      </tp>
      <tp t="s">
        <v>CSCIF ASIA LTD</v>
        <stp/>
        <stp>##V3_BDPV12</stp>
        <stp>XS2349739248 Corp</stp>
        <stp>NAME</stp>
        <stp>[1.Weekly Download.xlsm]Coded!R201C4</stp>
        <tr r="D201" s="14"/>
        <tr r="D201" s="14"/>
      </tp>
      <tp t="s">
        <v>SHANDONG ENERGY AUST</v>
        <stp/>
        <stp>##V3_BDPV12</stp>
        <stp>XS2199572111 Corp</stp>
        <stp>NAME</stp>
        <stp>[1.Weekly Download.xlsm]Coded!R297C4</stp>
        <tr r="D297" s="14"/>
        <tr r="D297" s="14"/>
      </tp>
      <tp t="s">
        <v>Evergrowing Bank Co Ltd/Wuhan</v>
        <stp/>
        <stp>##V3_BDPV12</stp>
        <stp>70599386 CompanyID</stp>
        <stp>NAME</stp>
        <stp>[1.Weekly Download.xlsm]Coded!R71C46</stp>
        <tr r="AT71" s="14"/>
      </tp>
      <tp t="s">
        <v>China Bohai Bank Co Ltd/Dalian</v>
        <stp/>
        <stp>##V3_BDPV12</stp>
        <stp>70439394 CompanyID</stp>
        <stp>NAME</stp>
        <stp>[1.Weekly Download.xlsm]Coded!R93C46</stp>
        <tr r="AT93" s="14"/>
      </tp>
      <tp t="s">
        <v>Guangxi Beibu Gulf Bank Co Ltd</v>
        <stp/>
        <stp>##V3_BDPV12</stp>
        <stp>21163293 CompanyID</stp>
        <stp>NAME</stp>
        <stp>[1.Weekly Download.xlsm]Coded!R55C46</stp>
        <tr r="AT55" s="14"/>
      </tp>
      <tp t="s">
        <v>Bank of Communications Financi</v>
        <stp/>
        <stp>##V3_BDPV12</stp>
        <stp>20204333 CompanyID</stp>
        <stp>NAME</stp>
        <stp>[1.Weekly Download.xlsm]Coded!R75C39</stp>
        <tr r="AM75" s="14"/>
        <tr r="AM75" s="14"/>
      </tp>
      <tp t="s">
        <v>Ca</v>
        <stp/>
        <stp>##V3_BDPV12</stp>
        <stp>000961 CH Equity</stp>
        <stp>RTG_MDY_LT_CORP_FAMILY</stp>
        <stp>[1.Weekly Download.xlsm]Coded!R285C22</stp>
        <tr r="V285" s="14"/>
        <tr r="V285" s="14"/>
        <tr r="V285" s="14"/>
      </tp>
      <tp t="s">
        <v>Ca</v>
        <stp/>
        <stp>##V3_BDPV12</stp>
        <stp>000961 CH Equity</stp>
        <stp>RTG_MDY_LT_CORP_FAMILY</stp>
        <stp>[1.Weekly Download.xlsm]Coded!R233C22</stp>
        <tr r="V233" s="14"/>
        <tr r="V233" s="14"/>
        <tr r="V233" s="14"/>
      </tp>
      <tp t="s">
        <v>Ba1</v>
        <stp/>
        <stp>##V3_BDPV12</stp>
        <stp>600803 CH Equity</stp>
        <stp>RTG_MDY_LT_CORP_FAMILY</stp>
        <stp>[1.Weekly Download.xlsm]Coded!R222C22</stp>
        <tr r="V222" s="14"/>
        <tr r="V222" s="14"/>
        <tr r="V222" s="14"/>
      </tp>
      <tp t="s">
        <v>Ca</v>
        <stp/>
        <stp>##V3_BDPV12</stp>
        <stp>000961 CH Equity</stp>
        <stp>RTG_MDY_LT_CORP_FAMILY</stp>
        <stp>[1.Weekly Download.xlsm]Coded!R198C22</stp>
        <tr r="V198" s="14"/>
        <tr r="V198" s="14"/>
        <tr r="V198" s="14"/>
      </tp>
      <tp t="s">
        <v>#N/A N/A</v>
        <stp/>
        <stp>##V3_BDPV12</stp>
        <stp>600325 CH Equity</stp>
        <stp>RTG_MDY_LT_CORP_FAMILY</stp>
        <stp>[1.Weekly Download.xlsm]Coded!R243C22</stp>
        <tr r="V243" s="14"/>
        <tr r="V243" s="14"/>
      </tp>
      <tp t="s">
        <v>#N/A N/A</v>
        <stp/>
        <stp>##V3_BDPV12</stp>
        <stp>600369 CH Equity</stp>
        <stp>RTG_MDY_LT_CORP_FAMILY</stp>
        <stp>[1.Weekly Download.xlsm]Coded!R245C22</stp>
        <tr r="V245" s="14"/>
        <tr r="V245" s="14"/>
      </tp>
      <tp t="s">
        <v>#N/A N/A</v>
        <stp/>
        <stp>##V3_BDPV12</stp>
        <stp>300059 CH Equity</stp>
        <stp>RTG_MDY_LT_CORP_FAMILY</stp>
        <stp>[1.Weekly Download.xlsm]Coded!R130C22</stp>
        <tr r="V130" s="14"/>
        <tr r="V130" s="14"/>
      </tp>
      <tp t="s">
        <v>WR</v>
        <stp/>
        <stp>##V3_BDPV12</stp>
        <stp>600466 CH Equity</stp>
        <stp>RTG_MDY_LT_CORP_FAMILY</stp>
        <stp>[1.Weekly Download.xlsm]Coded!R263C22</stp>
        <tr r="V263" s="14"/>
        <tr r="V263" s="14"/>
        <tr r="V263" s="14"/>
      </tp>
      <tp t="s">
        <v>#N/A N/A</v>
        <stp/>
        <stp>##V3_BDPV12</stp>
        <stp>600705 CH Equity</stp>
        <stp>RTG_MDY_LT_CORP_FAMILY</stp>
        <stp>[1.Weekly Download.xlsm]Coded!R246C22</stp>
        <tr r="V246" s="14"/>
        <tr r="V246" s="14"/>
      </tp>
      <tp t="s">
        <v>WR</v>
        <stp/>
        <stp>##V3_BDPV12</stp>
        <stp>000671 CH Equity</stp>
        <stp>RTG_MDY_LT_CORP_FAMILY</stp>
        <stp>[1.Weekly Download.xlsm]Coded!R262C22</stp>
        <tr r="V262" s="14"/>
        <tr r="V262" s="14"/>
        <tr r="V262" s="14"/>
      </tp>
      <tp t="s">
        <v>WR</v>
        <stp/>
        <stp>##V3_BDPV12</stp>
        <stp>000671 CH Equity</stp>
        <stp>RTG_MDY_LT_CORP_FAMILY</stp>
        <stp>[1.Weekly Download.xlsm]Coded!R223C22</stp>
        <tr r="V223" s="14"/>
        <tr r="V223" s="14"/>
        <tr r="V223" s="14"/>
      </tp>
      <tp t="s">
        <v>WR</v>
        <stp/>
        <stp>##V3_BDPV12</stp>
        <stp>000671 CH Equity</stp>
        <stp>RTG_MDY_LT_CORP_FAMILY</stp>
        <stp>[1.Weekly Download.xlsm]Coded!R204C22</stp>
        <tr r="V204" s="14"/>
        <tr r="V204" s="14"/>
        <tr r="V204" s="14"/>
      </tp>
      <tp>
        <v>1370000000</v>
        <stp/>
        <stp>##V3_BDPV12</stp>
        <stp>G238096 Corp</stp>
        <stp>AMT_ISSUED</stp>
        <stp>[1.Weekly Download.xlsm]Coded!R50C53</stp>
        <tr r="BA50" s="14"/>
        <tr r="BA50" s="14"/>
      </tp>
      <tp t="s">
        <v>21/12/2022</v>
        <stp/>
        <stp>##V3_BDPV12</stp>
        <stp>G228085 Corp</stp>
        <stp>INT_ACC_DT</stp>
        <stp>[1.Weekly Download.xlsm]Coded!R73C47</stp>
        <tr r="AU73" s="14"/>
        <tr r="AU73" s="14"/>
        <tr r="AU73" s="14"/>
      </tp>
      <tp t="s">
        <v>20/4/2023</v>
        <stp/>
        <stp>##V3_BDPV12</stp>
        <stp>G238084 Corp</stp>
        <stp>INT_ACC_DT</stp>
        <stp>[1.Weekly Download.xlsm]Coded!R45C47</stp>
        <tr r="AU45" s="14"/>
        <tr r="AU45" s="14"/>
        <tr r="AU45" s="14"/>
      </tp>
      <tp t="s">
        <v>3/11/2021</v>
        <stp/>
        <stp>##V3_BDPV12</stp>
        <stp>XS2405490850 Corp</stp>
        <stp>SECURITY_PRICING_DATE</stp>
        <stp>[1.Weekly Download.xlsm]Coded!R134C3</stp>
        <tr r="C134" s="14"/>
        <tr r="C134" s="14"/>
      </tp>
      <tp t="s">
        <v>16/12/2022</v>
        <stp/>
        <stp>##V3_BDPV12</stp>
        <stp>G228084 Corp</stp>
        <stp>INT_ACC_DT</stp>
        <stp>[1.Weekly Download.xlsm]Coded!R74C47</stp>
        <tr r="AU74" s="14"/>
        <tr r="AU74" s="14"/>
        <tr r="AU74" s="14"/>
      </tp>
      <tp t="s">
        <v>24/3/2022</v>
        <stp/>
        <stp>##V3_BDPV12</stp>
        <stp>XS2455963590 Corp</stp>
        <stp>SECURITY_PRICING_DATE</stp>
        <stp>[1.Weekly Download.xlsm]Coded!R109C3</stp>
        <tr r="C109" s="14"/>
        <tr r="C109" s="14"/>
      </tp>
      <tp t="s">
        <v>15/1/2021</v>
        <stp/>
        <stp>##V3_BDPV12</stp>
        <stp>XS2279822683 Corp</stp>
        <stp>SECURITY_PRICING_DATE</stp>
        <stp>[1.Weekly Download.xlsm]Coded!R256C3</stp>
        <tr r="C256" s="14"/>
        <tr r="C256" s="14"/>
      </tp>
      <tp t="s">
        <v>29/6/2021</v>
        <stp/>
        <stp>##V3_BDPV12</stp>
        <stp>XS2357352702 Corp</stp>
        <stp>SECURITY_PRICING_DATE</stp>
        <stp>[1.Weekly Download.xlsm]Coded!R189C3</stp>
        <tr r="C189" s="14"/>
        <tr r="C189" s="14"/>
      </tp>
      <tp t="s">
        <v>22/12/2022</v>
        <stp/>
        <stp>##V3_BDPV12</stp>
        <stp>G228086 Corp</stp>
        <stp>INT_ACC_DT</stp>
        <stp>[1.Weekly Download.xlsm]Coded!R72C47</stp>
        <tr r="AU72" s="14"/>
        <tr r="AU72" s="14"/>
        <tr r="AU72" s="14"/>
      </tp>
      <tp t="s">
        <v>18/1/2022</v>
        <stp/>
        <stp>##V3_BDPV12</stp>
        <stp>XS2429785954 Corp</stp>
        <stp>SECURITY_PRICING_DATE</stp>
        <stp>[1.Weekly Download.xlsm]Coded!R119C3</stp>
        <tr r="C119" s="14"/>
        <tr r="C119" s="14"/>
      </tp>
      <tp t="s">
        <v>12/7/2021</v>
        <stp/>
        <stp>##V3_BDPV12</stp>
        <stp>XS2361280162 Corp</stp>
        <stp>SECURITY_PRICING_DATE</stp>
        <stp>[1.Weekly Download.xlsm]Coded!R179C3</stp>
        <tr r="C179" s="14"/>
        <tr r="C179" s="14"/>
      </tp>
      <tp t="s">
        <v>15/4/2021</v>
        <stp/>
        <stp>##V3_BDPV12</stp>
        <stp>XS2333523814 Corp</stp>
        <stp>SECURITY_PRICING_DATE</stp>
        <stp>[1.Weekly Download.xlsm]Coded!R232C3</stp>
        <tr r="C232" s="14"/>
        <tr r="C232" s="14"/>
      </tp>
      <tp t="s">
        <v>3/6/2020</v>
        <stp/>
        <stp>##V3_BDPV12</stp>
        <stp>XS2179326371 Corp</stp>
        <stp>SECURITY_PRICING_DATE</stp>
        <stp>[1.Weekly Download.xlsm]Coded!R303C3</stp>
        <tr r="C303" s="14"/>
        <tr r="C303" s="14"/>
      </tp>
      <tp t="s">
        <v>29/3/2021</v>
        <stp/>
        <stp>##V3_BDPV12</stp>
        <stp>XS2288886216 Corp</stp>
        <stp>SECURITY_PRICING_DATE</stp>
        <stp>[1.Weekly Download.xlsm]Coded!R233C3</stp>
        <tr r="C233" s="14"/>
        <tr r="C233" s="14"/>
      </tp>
      <tp t="s">
        <v>11/3/2021</v>
        <stp/>
        <stp>##V3_BDPV12</stp>
        <stp>XS2298176988 Corp</stp>
        <stp>SECURITY_PRICING_DATE</stp>
        <stp>[1.Weekly Download.xlsm]Coded!R238C3</stp>
        <tr r="C238" s="14"/>
        <tr r="C238" s="14"/>
      </tp>
      <tp t="s">
        <v>9/9/2020</v>
        <stp/>
        <stp>##V3_BDPV12</stp>
        <stp>XS2094050593 Corp</stp>
        <stp>SECURITY_PRICING_DATE</stp>
        <stp>[1.Weekly Download.xlsm]Coded!R278C3</stp>
        <tr r="C278" s="14"/>
        <tr r="C278" s="14"/>
      </tp>
      <tp t="s">
        <v>2/2/2021</v>
        <stp/>
        <stp>##V3_BDPV12</stp>
        <stp>XS2295983410 Corp</stp>
        <stp>SECURITY_PRICING_DATE</stp>
        <stp>[1.Weekly Download.xlsm]Coded!R248C3</stp>
        <tr r="C248" s="14"/>
        <tr r="C248" s="14"/>
      </tp>
      <tp t="s">
        <v>25/3/2021</v>
        <stp/>
        <stp>##V3_BDPV12</stp>
        <stp>XS2269194499 Corp</stp>
        <stp>SECURITY_PRICING_DATE</stp>
        <stp>[1.Weekly Download.xlsm]Coded!R234C3</stp>
        <tr r="C234" s="14"/>
        <tr r="C234" s="14"/>
      </tp>
      <tp t="s">
        <v>8/7/2020</v>
        <stp/>
        <stp>##V3_BDPV12</stp>
        <stp>XS2203986927 Corp</stp>
        <stp>SECURITY_PRICING_DATE</stp>
        <stp>[1.Weekly Download.xlsm]Coded!R223C3</stp>
        <tr r="C223" s="14"/>
        <tr r="C223" s="14"/>
      </tp>
      <tp t="s">
        <v>26/8/2021</v>
        <stp/>
        <stp>##V3_BDPV12</stp>
        <stp>XS2379456895 Corp</stp>
        <stp>SECURITY_PRICING_DATE</stp>
        <stp>[1.Weekly Download.xlsm]Coded!R158C3</stp>
        <tr r="C158" s="14"/>
        <tr r="C158" s="14"/>
      </tp>
      <tp t="s">
        <v>25/2/2020</v>
        <stp/>
        <stp>##V3_BDPV12</stp>
        <stp>XS2085545494 Corp</stp>
        <stp>SECURITY_PRICING_DATE</stp>
        <stp>[1.Weekly Download.xlsm]Coded!R308C3</stp>
        <tr r="C308" s="14"/>
        <tr r="C308" s="14"/>
      </tp>
      <tp>
        <v>300000000</v>
        <stp/>
        <stp>##V3_BDPV12</stp>
        <stp>G238098 Corp</stp>
        <stp>AMT_ISSUED</stp>
        <stp>[1.Weekly Download.xlsm]Coded!R46C53</stp>
        <tr r="BA46" s="14"/>
        <tr r="BA46" s="14"/>
      </tp>
      <tp t="s">
        <v>11/8/2021</v>
        <stp/>
        <stp>##V3_BDPV12</stp>
        <stp>XS2371895074 Corp</stp>
        <stp>SECURITY_PRICING_DATE</stp>
        <stp>[1.Weekly Download.xlsm]Coded!R168C3</stp>
        <tr r="C168" s="14"/>
        <tr r="C168" s="14"/>
      </tp>
      <tp t="s">
        <v>19/8/2021</v>
        <stp/>
        <stp>##V3_BDPV12</stp>
        <stp>XS2379669299 Corp</stp>
        <stp>SECURITY_PRICING_DATE</stp>
        <stp>[1.Weekly Download.xlsm]Coded!R162C3</stp>
        <tr r="C162" s="14"/>
        <tr r="C162" s="14"/>
      </tp>
      <tp t="s">
        <v>13/2/2020</v>
        <stp/>
        <stp>##V3_BDPV12</stp>
        <stp>XS2102904864 Corp</stp>
        <stp>SECURITY_PRICING_DATE</stp>
        <stp>[1.Weekly Download.xlsm]Coded!R313C3</stp>
        <tr r="C313" s="14"/>
        <tr r="C313" s="14"/>
      </tp>
      <tp t="s">
        <v>26/1/2021</v>
        <stp/>
        <stp>##V3_BDPV12</stp>
        <stp>XS2290959860 Corp</stp>
        <stp>SECURITY_PRICING_DATE</stp>
        <stp>[1.Weekly Download.xlsm]Coded!R251C3</stp>
        <tr r="C251" s="14"/>
        <tr r="C251" s="14"/>
      </tp>
      <tp t="s">
        <v>KY</v>
        <stp/>
        <stp>##V3_BDPV12</stp>
        <stp>US88032XBA19 Corp</stp>
        <stp>CNTRY_ISSUE_ISO</stp>
        <stp>[1.Weekly Download.xlsm]Coded!R230C34</stp>
        <tr r="AH230" s="14"/>
        <tr r="AH230" s="14"/>
      </tp>
      <tp t="s">
        <v>KY</v>
        <stp/>
        <stp>##V3_BDPV12</stp>
        <stp>US88032XBC74 Corp</stp>
        <stp>CNTRY_ISSUE_ISO</stp>
        <stp>[1.Weekly Download.xlsm]Coded!R231C34</stp>
        <tr r="AH231" s="14"/>
        <tr r="AH231" s="14"/>
      </tp>
      <tp t="s">
        <v>KY</v>
        <stp/>
        <stp>##V3_BDPV12</stp>
        <stp>US88032XBB91 Corp</stp>
        <stp>CNTRY_ISSUE_ISO</stp>
        <stp>[1.Weekly Download.xlsm]Coded!R229C34</stp>
        <tr r="AH229" s="14"/>
        <tr r="AH229" s="14"/>
      </tp>
      <tp t="s">
        <v>KY</v>
        <stp/>
        <stp>##V3_BDPV12</stp>
        <stp>US88032XBD57 Corp</stp>
        <stp>CNTRY_ISSUE_ISO</stp>
        <stp>[1.Weekly Download.xlsm]Coded!R228C34</stp>
        <tr r="AH228" s="14"/>
        <tr r="AH228" s="14"/>
      </tp>
      <tp t="s">
        <v>#N/A N/A</v>
        <stp/>
        <stp>##V3_BDPV12</stp>
        <stp>600325 CH Equity</stp>
        <stp>RTG_MOODY_LONG_TERM</stp>
        <stp>[1.Weekly Download.xlsm]Coded!R243C21</stp>
        <tr r="U243" s="14"/>
        <tr r="U243" s="14"/>
      </tp>
      <tp t="s">
        <v>N</v>
        <stp/>
        <stp>##V3_BDPV12</stp>
        <stp>USG8850LAG52 Corp</stp>
        <stp>SOCIAL_BOND_IND</stp>
        <stp>[1.Weekly Download.xlsm]Coded!R276C57</stp>
        <tr r="BE276" s="14"/>
        <tr r="BE276" s="14"/>
      </tp>
      <tp t="s">
        <v>N</v>
        <stp/>
        <stp>##V3_BDPV12</stp>
        <stp>USG8850LAF79 Corp</stp>
        <stp>SOCIAL_BOND_IND</stp>
        <stp>[1.Weekly Download.xlsm]Coded!R275C57</stp>
        <tr r="BE275" s="14"/>
        <tr r="BE275" s="14"/>
      </tp>
      <tp t="s">
        <v>#N/A N/A</v>
        <stp/>
        <stp>##V3_BDPV12</stp>
        <stp>600369 CH Equity</stp>
        <stp>RTG_MOODY_LONG_TERM</stp>
        <stp>[1.Weekly Download.xlsm]Coded!R245C21</stp>
        <tr r="U245" s="14"/>
        <tr r="U245" s="14"/>
      </tp>
      <tp t="s">
        <v>#N/A N/A</v>
        <stp/>
        <stp>##V3_BDPV12</stp>
        <stp>601377 CH Equity</stp>
        <stp>RTG_MOODY_LONG_TERM</stp>
        <stp>[1.Weekly Download.xlsm]Coded!R247C21</stp>
        <tr r="U247" s="14"/>
        <tr r="U247" s="14"/>
      </tp>
      <tp t="s">
        <v>A3</v>
        <stp/>
        <stp>##V3_BDPV12</stp>
        <stp>1054Z HK Equity</stp>
        <stp>RTG_MDY_FOREIGN_LT_BANK_DEPOSITS</stp>
        <stp>[1.Weekly Download.xlsm]Coded!R103C60</stp>
        <tr r="BH103" s="14"/>
        <tr r="BH103" s="14"/>
      </tp>
      <tp t="s">
        <v>#N/A N/A</v>
        <stp/>
        <stp>##V3_BDPV12</stp>
        <stp>1054Z HK Equity</stp>
        <stp>EQY_PRIM_SECURITY_PRIM_EXCH</stp>
        <stp>[1.Weekly Download.xlsm]Coded!R103C35</stp>
        <tr r="AI103" s="14"/>
      </tp>
      <tp t="s">
        <v>#N/A N/A</v>
        <stp/>
        <stp>##V3_BDPV12</stp>
        <stp>1055Z HK Equity</stp>
        <stp>EQY_PRIM_SECURITY_PRIM_EXCH</stp>
        <stp>[1.Weekly Download.xlsm]Coded!R113C35</stp>
        <tr r="AI113" s="14"/>
      </tp>
      <tp t="s">
        <v>#N/A N/A</v>
        <stp/>
        <stp>##V3_BDPV12</stp>
        <stp>1055Z HK Equity</stp>
        <stp>EQY_PRIM_SECURITY_PRIM_EXCH</stp>
        <stp>[1.Weekly Download.xlsm]Coded!R187C35</stp>
        <tr r="AI187" s="14"/>
      </tp>
      <tp t="s">
        <v>N</v>
        <stp/>
        <stp>##V3_BDPV12</stp>
        <stp>G228006 Corp</stp>
        <stp>SOCIAL_BOND_IND</stp>
        <stp>[1.Weekly Download.xlsm]Coded!R94C57</stp>
        <tr r="BE94" s="14"/>
        <tr r="BE94" s="14"/>
      </tp>
      <tp t="s">
        <v>N</v>
        <stp/>
        <stp>##V3_BDPV12</stp>
        <stp>G238047 Corp</stp>
        <stp>SOCIAL_BOND_IND</stp>
        <stp>[1.Weekly Download.xlsm]Coded!R55C57</stp>
        <tr r="BE55" s="14"/>
        <tr r="BE55" s="14"/>
      </tp>
      <tp t="s">
        <v>N</v>
        <stp/>
        <stp>##V3_BDPV12</stp>
        <stp>G238077 Corp</stp>
        <stp>SOCIAL_BOND_IND</stp>
        <stp>[1.Weekly Download.xlsm]Coded!R47C57</stp>
        <tr r="BE47" s="14"/>
        <tr r="BE47" s="14"/>
      </tp>
      <tp t="s">
        <v>N</v>
        <stp/>
        <stp>##V3_BDPV12</stp>
        <stp>G228086 Corp</stp>
        <stp>SOCIAL_BOND_IND</stp>
        <stp>[1.Weekly Download.xlsm]Coded!R72C57</stp>
        <tr r="BE72" s="14"/>
        <tr r="BE72" s="14"/>
      </tp>
      <tp t="s">
        <v>N</v>
        <stp/>
        <stp>##V3_BDPV12</stp>
        <stp>G238027 Corp</stp>
        <stp>SOCIAL_BOND_IND</stp>
        <stp>[1.Weekly Download.xlsm]Coded!R68C57</stp>
        <tr r="BE68" s="14"/>
        <tr r="BE68" s="14"/>
      </tp>
      <tp t="s">
        <v>#N/A N/A</v>
        <stp/>
        <stp>##V3_BDPV12</stp>
        <stp>G2380100 Corp</stp>
        <stp>GUARANTOR_NAME</stp>
        <stp>[1.Weekly Download.xlsm]Coded!R48C44</stp>
        <tr r="AR48" s="14"/>
      </tp>
      <tp t="s">
        <v>#N/A N/A</v>
        <stp/>
        <stp>##V3_BDPV12</stp>
        <stp>G2380106 Corp</stp>
        <stp>GUARANTOR_NAME</stp>
        <stp>[1.Weekly Download.xlsm]Coded!R44C44</stp>
        <tr r="AR44" s="14"/>
      </tp>
      <tp t="s">
        <v>#N/A N/A</v>
        <stp/>
        <stp>##V3_BDPV12</stp>
        <stp>G2380105 Corp</stp>
        <stp>GUARANTOR_NAME</stp>
        <stp>[1.Weekly Download.xlsm]Coded!R35C44</stp>
        <tr r="AR35" s="14"/>
      </tp>
      <tp t="s">
        <v>QUAN CHENG FINANCIAL HLD</v>
        <stp/>
        <stp>##V3_BDPV12</stp>
        <stp>XS2380533740 Corp</stp>
        <stp>NAME</stp>
        <stp>[1.Weekly Download.xlsm]Coded!R156C4</stp>
        <tr r="D156" s="14"/>
        <tr r="D156" s="14"/>
      </tp>
      <tp t="s">
        <v>BANK OF EAST ASIA LTD</v>
        <stp/>
        <stp>##V3_BDPV12</stp>
        <stp>XS2423359459 Corp</stp>
        <stp>NAME</stp>
        <stp>[1.Weekly Download.xlsm]Coded!R106C4</stp>
        <tr r="D106" s="14"/>
        <tr r="D106" s="14"/>
      </tp>
      <tp t="s">
        <v>GUOREN P&amp;C INSURANCE</v>
        <stp/>
        <stp>##V3_BDPV12</stp>
        <stp>XS2332497697 Corp</stp>
        <stp>NAME</stp>
        <stp>[1.Weekly Download.xlsm]Coded!R209C4</stp>
        <tr r="D209" s="14"/>
        <tr r="D209" s="14"/>
      </tp>
      <tp t="s">
        <v>BOCOM LEASING MGMT</v>
        <stp/>
        <stp>##V3_BDPV12</stp>
        <stp>XS2176772205 Corp</stp>
        <stp>NAME</stp>
        <stp>[1.Weekly Download.xlsm]Coded!R298C4</stp>
        <tr r="D298" s="14"/>
        <tr r="D298" s="14"/>
      </tp>
      <tp t="s">
        <v>ZENSUN ENTERPRISES LTD</v>
        <stp/>
        <stp>##V3_BDPV12</stp>
        <stp>XS2385313064 Corp</stp>
        <stp>NAME</stp>
        <stp>[1.Weekly Download.xlsm]Coded!R146C4</stp>
        <tr r="D146" s="14"/>
        <tr r="D146" s="14"/>
      </tp>
      <tp t="s">
        <v>CN</v>
        <stp/>
        <stp>##V3_BDPV12</stp>
        <stp>G2380105 Corp</stp>
        <stp>CNTRY_ISSUE_ISO</stp>
        <stp>[1.Weekly Download.xlsm]Coded!R35C34</stp>
        <tr r="AH35" s="14"/>
        <tr r="AH35" s="14"/>
      </tp>
      <tp t="s">
        <v>BOCOM LEASING MGMT</v>
        <stp/>
        <stp>##V3_BDPV12</stp>
        <stp>XS2123956091 Corp</stp>
        <stp>NAME</stp>
        <stp>[1.Weekly Download.xlsm]Coded!R309C4</stp>
        <tr r="D309" s="14"/>
        <tr r="D309" s="14"/>
      </tp>
      <tp t="s">
        <v>BLUE BRIGHT LTD</v>
        <stp/>
        <stp>##V3_BDPV12</stp>
        <stp>XS2284243586 Corp</stp>
        <stp>NAME</stp>
        <stp>[1.Weekly Download.xlsm]Coded!R246C4</stp>
        <tr r="D246" s="14"/>
        <tr r="D246" s="14"/>
      </tp>
      <tp t="s">
        <v>N</v>
        <stp/>
        <stp>##V3_BDPV12</stp>
        <stp>G238008 Corp</stp>
        <stp>SUSTAINABILITY_BOND_IND</stp>
        <stp>[1.Weekly Download.xlsm]Coded!R53C56</stp>
        <tr r="BD53" s="14"/>
        <tr r="BD53" s="14"/>
      </tp>
      <tp t="s">
        <v>N</v>
        <stp/>
        <stp>##V3_BDPV12</stp>
        <stp>G238098 Corp</stp>
        <stp>SUSTAINABILITY_BOND_IND</stp>
        <stp>[1.Weekly Download.xlsm]Coded!R46C56</stp>
        <tr r="BD46" s="14"/>
        <tr r="BD46" s="14"/>
      </tp>
      <tp t="s">
        <v>N</v>
        <stp/>
        <stp>##V3_BDPV12</stp>
        <stp>G228069 Corp</stp>
        <stp>SUSTAINABILITY_BOND_IND</stp>
        <stp>[1.Weekly Download.xlsm]Coded!R76C56</stp>
        <tr r="BD76" s="14"/>
        <tr r="BD76" s="14"/>
      </tp>
      <tp t="s">
        <v>N</v>
        <stp/>
        <stp>##V3_BDPV12</stp>
        <stp>G228079 Corp</stp>
        <stp>SUSTAINABILITY_BOND_IND</stp>
        <stp>[1.Weekly Download.xlsm]Coded!R71C56</stp>
        <tr r="BD71" s="14"/>
        <tr r="BD71" s="14"/>
      </tp>
      <tp t="s">
        <v>MINSHENG HK (LNDMK 20)</v>
        <stp/>
        <stp>##V3_BDPV12</stp>
        <stp>XS2249848719 Corp</stp>
        <stp>NAME</stp>
        <stp>[1.Weekly Download.xlsm]Coded!R241C4</stp>
        <tr r="D241" s="14"/>
        <tr r="D241" s="14"/>
      </tp>
      <tp t="s">
        <v>CHINA EVB SYDNEY</v>
        <stp/>
        <stp>##V3_BDPV12</stp>
        <stp>XS2679063862 Corp</stp>
        <stp>NAME</stp>
        <stp>[1.Weekly Download.xlsm]Coded!R9C4</stp>
        <tr r="D9" s="14"/>
        <tr r="D9" s="14"/>
      </tp>
      <tp t="s">
        <v>HAIMEN ZHONGNAN INV DEV</v>
        <stp/>
        <stp>##V3_BDPV12</stp>
        <stp>XS2288886216 Corp</stp>
        <stp>NAME</stp>
        <stp>[1.Weekly Download.xlsm]Coded!R233C4</stp>
        <tr r="D233" s="14"/>
        <tr r="D233" s="14"/>
      </tp>
      <tp t="s">
        <v>Bank of Ningbo Co Ltd/Hangzhou</v>
        <stp/>
        <stp>##V3_BDPV12</stp>
        <stp>71119372 CompanyID</stp>
        <stp>NAME</stp>
        <stp>[1.Weekly Download.xlsm]Coded!R33C46</stp>
        <tr r="AT33" s="14"/>
      </tp>
      <tp t="s">
        <v>CMB Financial Leasing Co Ltd</v>
        <stp/>
        <stp>##V3_BDPV12</stp>
        <stp>24065661 CompanyID</stp>
        <stp>NAME</stp>
        <stp>[1.Weekly Download.xlsm]Coded!R30C39</stp>
        <tr r="AM30" s="14"/>
        <tr r="AM30" s="14"/>
      </tp>
      <tp t="s">
        <v>#N/A N/A</v>
        <stp/>
        <stp>##V3_BDPV12</stp>
        <stp>601377 CH Equity</stp>
        <stp>RTG_MDY_LT_CORP_FAMILY</stp>
        <stp>[1.Weekly Download.xlsm]Coded!R247C22</stp>
        <tr r="V247" s="14"/>
        <tr r="V247" s="14"/>
      </tp>
      <tp t="s">
        <v>24/2/2020</v>
        <stp/>
        <stp>##V3_BDPV12</stp>
        <stp>XS2123956091 Corp</stp>
        <stp>SECURITY_PRICING_DATE</stp>
        <stp>[1.Weekly Download.xlsm]Coded!R309C3</stp>
        <tr r="C309" s="14"/>
        <tr r="C309" s="14"/>
      </tp>
      <tp t="s">
        <v>19/2/2020</v>
        <stp/>
        <stp>##V3_BDPV12</stp>
        <stp>XS2110675860 Corp</stp>
        <stp>SECURITY_PRICING_DATE</stp>
        <stp>[1.Weekly Download.xlsm]Coded!R312C3</stp>
        <tr r="C312" s="14"/>
        <tr r="C312" s="14"/>
      </tp>
      <tp t="s">
        <v>3/6/2021</v>
        <stp/>
        <stp>##V3_BDPV12</stp>
        <stp>XS2349739248 Corp</stp>
        <stp>SECURITY_PRICING_DATE</stp>
        <stp>[1.Weekly Download.xlsm]Coded!R201C3</stp>
        <tr r="C201" s="14"/>
        <tr r="C201" s="14"/>
      </tp>
      <tp t="s">
        <v>6/2/2020</v>
        <stp/>
        <stp>##V3_BDPV12</stp>
        <stp>XS2115047735 Corp</stp>
        <stp>SECURITY_PRICING_DATE</stp>
        <stp>[1.Weekly Download.xlsm]Coded!R318C3</stp>
        <tr r="C318" s="14"/>
        <tr r="C318" s="14"/>
      </tp>
      <tp t="s">
        <v>27/10/2021</v>
        <stp/>
        <stp>##V3_BDPV12</stp>
        <stp>XS2397254579 Corp</stp>
        <stp>SECURITY_PRICING_DATE</stp>
        <stp>[1.Weekly Download.xlsm]Coded!R138C3</stp>
        <tr r="C138" s="14"/>
        <tr r="C138" s="14"/>
      </tp>
      <tp t="s">
        <v>19/1/2022</v>
        <stp/>
        <stp>##V3_BDPV12</stp>
        <stp>XS2434390865 Corp</stp>
        <stp>SECURITY_PRICING_DATE</stp>
        <stp>[1.Weekly Download.xlsm]Coded!R116C3</stp>
        <tr r="C116" s="14"/>
        <tr r="C116" s="14"/>
      </tp>
      <tp t="s">
        <v>25/4/2022</v>
        <stp/>
        <stp>##V3_BDPV12</stp>
        <stp>XS2471295969 Corp</stp>
        <stp>SECURITY_PRICING_DATE</stp>
        <stp>[1.Weekly Download.xlsm]Coded!R102C3</stp>
        <tr r="C102" s="14"/>
        <tr r="C102" s="14"/>
      </tp>
      <tp t="s">
        <v>12/1/2022</v>
        <stp/>
        <stp>##V3_BDPV12</stp>
        <stp>XS2422384946 Corp</stp>
        <stp>SECURITY_PRICING_DATE</stp>
        <stp>[1.Weekly Download.xlsm]Coded!R121C3</stp>
        <tr r="C121" s="14"/>
        <tr r="C121" s="14"/>
      </tp>
      <tp t="s">
        <v>3/6/2021</v>
        <stp/>
        <stp>##V3_BDPV12</stp>
        <stp>XS2349205455 Corp</stp>
        <stp>SECURITY_PRICING_DATE</stp>
        <stp>[1.Weekly Download.xlsm]Coded!R197C3</stp>
        <tr r="C197" s="14"/>
        <tr r="C197" s="14"/>
      </tp>
      <tp t="s">
        <v>11/5/2021</v>
        <stp/>
        <stp>##V3_BDPV12</stp>
        <stp>XS2320779213 Corp</stp>
        <stp>SECURITY_PRICING_DATE</stp>
        <stp>[1.Weekly Download.xlsm]Coded!R118C3</stp>
        <tr r="C118" s="14"/>
        <tr r="C118" s="14"/>
      </tp>
      <tp t="s">
        <v>24/2/2020</v>
        <stp/>
        <stp>##V3_BDPV12</stp>
        <stp>XS2123955952 Corp</stp>
        <stp>SECURITY_PRICING_DATE</stp>
        <stp>[1.Weekly Download.xlsm]Coded!R310C3</stp>
        <tr r="C310" s="14"/>
        <tr r="C310" s="14"/>
      </tp>
      <tp t="s">
        <v>6/5/2021</v>
        <stp/>
        <stp>##V3_BDPV12</stp>
        <stp>USG3065HAB71 Corp</stp>
        <stp>SECURITY_PRICING_DATE</stp>
        <stp>[1.Weekly Download.xlsm]Coded!R222C49</stp>
        <tr r="AW222" s="14"/>
        <tr r="AW222" s="14"/>
        <tr r="AW222" s="14"/>
      </tp>
      <tp t="s">
        <v>VG</v>
        <stp/>
        <stp>##V3_BDPV12</stp>
        <stp>USG3065HAB71 Corp</stp>
        <stp>CNTRY_ISSUE_ISO</stp>
        <stp>[1.Weekly Download.xlsm]Coded!R222C34</stp>
        <tr r="AH222" s="14"/>
        <tr r="AH222" s="14"/>
      </tp>
      <tp t="s">
        <v>N</v>
        <stp/>
        <stp>##V3_BDPV12</stp>
        <stp>MO000A3KS070 Corp</stp>
        <stp>FLOATER</stp>
        <stp>[1.Weekly Download.xlsm]Coded!R184C29</stp>
        <tr r="AC184" s="14"/>
        <tr r="AC184" s="14"/>
      </tp>
      <tp t="s">
        <v>#N/A N/A</v>
        <stp/>
        <stp>##V3_BDPV12</stp>
        <stp>300059 CH Equity</stp>
        <stp>RTG_MOODY_LONG_TERM</stp>
        <stp>[1.Weekly Download.xlsm]Coded!R130C21</stp>
        <tr r="U130" s="14"/>
        <tr r="U130" s="14"/>
      </tp>
      <tp t="s">
        <v>N</v>
        <stp/>
        <stp>##V3_BDPV12</stp>
        <stp>G238024 Corp</stp>
        <stp>SOCIAL_BOND_IND</stp>
        <stp>[1.Weekly Download.xlsm]Coded!R59C57</stp>
        <tr r="BE59" s="14"/>
        <tr r="BE59" s="14"/>
      </tp>
      <tp t="s">
        <v>N</v>
        <stp/>
        <stp>##V3_BDPV12</stp>
        <stp>G238084 Corp</stp>
        <stp>SOCIAL_BOND_IND</stp>
        <stp>[1.Weekly Download.xlsm]Coded!R45C57</stp>
        <tr r="BE45" s="14"/>
        <tr r="BE45" s="14"/>
      </tp>
      <tp t="s">
        <v>N</v>
        <stp/>
        <stp>##V3_BDPV12</stp>
        <stp>G228085 Corp</stp>
        <stp>SOCIAL_BOND_IND</stp>
        <stp>[1.Weekly Download.xlsm]Coded!R73C57</stp>
        <tr r="BE73" s="14"/>
        <tr r="BE73" s="14"/>
      </tp>
      <tp t="s">
        <v>#N/A N/A</v>
        <stp/>
        <stp>##V3_BDPV12</stp>
        <stp>HK0000921020 Corp</stp>
        <stp>RTG_MOODY</stp>
        <stp>[1.Weekly Download.xlsm]Coded!R43C8</stp>
        <tr r="H43" s="14"/>
      </tp>
      <tp t="s">
        <v>#N/A N/A</v>
        <stp/>
        <stp>##V3_BDPV12</stp>
        <stp>1063Z HK Equity</stp>
        <stp>EQY_PRIM_SECURITY_PRIM_EXCH</stp>
        <stp>[1.Weekly Download.xlsm]Coded!R108C35</stp>
        <tr r="AI108" s="14"/>
      </tp>
      <tp t="s">
        <v>China Cinda HK Holdings Co Ltd</v>
        <stp/>
        <stp>##V3_BDPV12</stp>
        <stp>G2380130 Corp</stp>
        <stp>GUARANTOR_NAME</stp>
        <stp>[1.Weekly Download.xlsm]Coded!R40C44</stp>
        <tr r="AR40" s="14"/>
        <tr r="AR40" s="14"/>
      </tp>
      <tp t="s">
        <v>SOAR WISE LTD</v>
        <stp/>
        <stp>##V3_BDPV12</stp>
        <stp>XS2387065134 Corp</stp>
        <stp>NAME</stp>
        <stp>[1.Weekly Download.xlsm]Coded!R143C4</stp>
        <tr r="D143" s="14"/>
        <tr r="D143" s="14"/>
      </tp>
      <tp t="s">
        <v>20/9/2023</v>
        <stp/>
        <stp>##V3_BDPV12</stp>
        <stp>XS2664783565 Corp</stp>
        <stp>SECURITY_PRICING_DATE</stp>
        <stp>[1.Weekly Download.xlsm]Coded!R6C3</stp>
        <tr r="C6" s="14"/>
        <tr r="C6" s="14"/>
      </tp>
      <tp t="s">
        <v>CHENGDU HI-TECH INV GR</v>
        <stp/>
        <stp>##V3_BDPV12</stp>
        <stp>XS2377688093 Corp</stp>
        <stp>NAME</stp>
        <stp>[1.Weekly Download.xlsm]Coded!R141C4</stp>
        <tr r="D141" s="14"/>
        <tr r="D141" s="14"/>
      </tp>
      <tp t="s">
        <v>YANGO CAYMAN INVESTMENT</v>
        <stp/>
        <stp>##V3_BDPV12</stp>
        <stp>XS2314498093 Corp</stp>
        <stp>NAME</stp>
        <stp>[1.Weekly Download.xlsm]Coded!R267C4</stp>
        <tr r="D267" s="14"/>
        <tr r="D267" s="14"/>
      </tp>
      <tp t="s">
        <v>CSSC CAPITAL 2015 LTD</v>
        <stp/>
        <stp>##V3_BDPV12</stp>
        <stp>XS2115047735 Corp</stp>
        <stp>NAME</stp>
        <stp>[1.Weekly Download.xlsm]Coded!R318C4</stp>
        <tr r="D318" s="14"/>
        <tr r="D318" s="14"/>
      </tp>
      <tp t="s">
        <v>HK</v>
        <stp/>
        <stp>##V3_BDPV12</stp>
        <stp>G2380106 Corp</stp>
        <stp>CNTRY_ISSUE_ISO</stp>
        <stp>[1.Weekly Download.xlsm]Coded!R44C34</stp>
        <tr r="AH44" s="14"/>
        <tr r="AH44" s="14"/>
      </tp>
      <tp t="s">
        <v>JIUJIANG MUNICIPAL DEV</v>
        <stp/>
        <stp>##V3_BDPV12</stp>
        <stp>XS2320304376 Corp</stp>
        <stp>NAME</stp>
        <stp>[1.Weekly Download.xlsm]Coded!R208C4</stp>
        <tr r="D208" s="14"/>
        <tr r="D208" s="14"/>
      </tp>
      <tp t="s">
        <v>BANK OF COMMUNICATION HK</v>
        <stp/>
        <stp>##V3_BDPV12</stp>
        <stp>XS2357352702 Corp</stp>
        <stp>NAME</stp>
        <stp>[1.Weekly Download.xlsm]Coded!R189C4</stp>
        <tr r="D189" s="14"/>
        <tr r="D189" s="14"/>
      </tp>
      <tp t="s">
        <v>HUZHOU CITY INV DEV GP</v>
        <stp/>
        <stp>##V3_BDPV12</stp>
        <stp>XS2429785954 Corp</stp>
        <stp>NAME</stp>
        <stp>[1.Weekly Download.xlsm]Coded!R119C4</stp>
        <tr r="D119" s="14"/>
        <tr r="D119" s="14"/>
      </tp>
      <tp t="s">
        <v>HOPSON DEVELOPMENT HLDGS</v>
        <stp/>
        <stp>##V3_BDPV12</stp>
        <stp>XS2353028298 Corp</stp>
        <stp>NAME</stp>
        <stp>[1.Weekly Download.xlsm]Coded!R193C4</stp>
        <tr r="D193" s="14"/>
        <tr r="D193" s="14"/>
      </tp>
      <tp t="s">
        <v>JIANGNING JK OVERSEA INV</v>
        <stp/>
        <stp>##V3_BDPV12</stp>
        <stp>XS2381154009 Corp</stp>
        <stp>NAME</stp>
        <stp>[1.Weekly Download.xlsm]Coded!R142C4</stp>
        <tr r="D142" s="14"/>
        <tr r="D142" s="14"/>
      </tp>
      <tp t="s">
        <v>SOUTHWEST SECURITIES INT</v>
        <stp/>
        <stp>##V3_BDPV12</stp>
        <stp>XS2289193810 Corp</stp>
        <stp>NAME</stp>
        <stp>[1.Weekly Download.xlsm]Coded!R245C4</stp>
        <tr r="D245" s="14"/>
        <tr r="D245" s="14"/>
      </tp>
      <tp t="s">
        <v>SOAR WISE LTD</v>
        <stp/>
        <stp>##V3_BDPV12</stp>
        <stp>XS2320779130 Corp</stp>
        <stp>NAME</stp>
        <stp>[1.Weekly Download.xlsm]Coded!R235C4</stp>
        <tr r="D235" s="14"/>
        <tr r="D235" s="14"/>
      </tp>
      <tp t="s">
        <v>#N/A N/A</v>
        <stp/>
        <stp>##V3_BDPV12</stp>
        <stp>3698 HK Equity</stp>
        <stp>RTG_MDY_FOREIGN_LT_BANK_DEPOSITS</stp>
        <stp>[1.Weekly Download.xlsm]SBLC Bank!R21C4</stp>
        <tr r="D21" s="32"/>
      </tp>
      <tp t="s">
        <v>#N/A N/A</v>
        <stp/>
        <stp>##V3_BDPV12</stp>
        <stp>XS2502807345 Corp</stp>
        <stp>GUARANTOR</stp>
        <stp>[1.Weekly Download.xlsm]Coded!R88C5</stp>
        <tr r="E88" s="14"/>
      </tp>
      <tp t="s">
        <v>#N/A N/A</v>
        <stp/>
        <stp>##V3_BDPV12</stp>
        <stp>XS2677539541 Corp</stp>
        <stp>GUARANTOR</stp>
        <stp>[1.Weekly Download.xlsm]Coded!R11C5</stp>
        <tr r="E11" s="14"/>
      </tp>
      <tp t="s">
        <v>ZIBO CAIJIN HLD CO</v>
        <stp/>
        <stp>##V3_BDPV12</stp>
        <stp>HK0000954104 Corp</stp>
        <stp>NAME</stp>
        <stp>[1.Weekly Download.xlsm]Coded!R7C4</stp>
        <tr r="D7" s="14"/>
        <tr r="D7" s="14"/>
      </tp>
      <tp t="s">
        <v>ZHONGLIANG HOLDINGS</v>
        <stp/>
        <stp>##V3_BDPV12</stp>
        <stp>XS2293903840 Corp</stp>
        <stp>NAME</stp>
        <stp>[1.Weekly Download.xlsm]Coded!R254C4</stp>
        <tr r="D254" s="14"/>
        <tr r="D254" s="14"/>
      </tp>
      <tp t="s">
        <v>CHANGDE URBAN CONSTRUCT</v>
        <stp/>
        <stp>##V3_BDPV12</stp>
        <stp>XS2681919762 Corp</stp>
        <stp>NAME</stp>
        <stp>[1.Weekly Download.xlsm]Coded!R3C4</stp>
        <tr r="D3" s="14"/>
        <tr r="D3" s="14"/>
      </tp>
      <tp t="s">
        <v>Bank of Shanghai Co Ltd/Hangzh</v>
        <stp/>
        <stp>##V3_BDPV12</stp>
        <stp>69732822 CompanyID</stp>
        <stp>NAME</stp>
        <stp>[1.Weekly Download.xlsm]Coded!R83C46</stp>
        <tr r="AT83" s="14"/>
      </tp>
      <tp t="s">
        <v>Guilin Bank Co Ltd</v>
        <stp/>
        <stp>##V3_BDPV12</stp>
        <stp>33805293 CompanyID</stp>
        <stp>NAME</stp>
        <stp>[1.Weekly Download.xlsm]Coded!R48C46</stp>
        <tr r="AT48" s="14"/>
      </tp>
      <tp t="s">
        <v>Industrial &amp; Commercial Bank o</v>
        <stp/>
        <stp>##V3_BDPV12</stp>
        <stp>66028729 CompanyID</stp>
        <stp>NAME</stp>
        <stp>[1.Weekly Download.xlsm]Coded!R64C46</stp>
        <tr r="AT64" s="14"/>
      </tp>
      <tp t="s">
        <v>#N/A N/A</v>
        <stp/>
        <stp>##V3_BDPV12</stp>
        <stp>601818 CH Equity</stp>
        <stp>RTG_MDY_ISSUER</stp>
        <stp>[1.Weekly Download.xlsm]Coded!R9C59</stp>
        <tr r="BG9" s="14"/>
      </tp>
      <tp t="s">
        <v>WR</v>
        <stp/>
        <stp>##V3_BDPV12</stp>
        <stp>002146 CH Equity</stp>
        <stp>RTG_MDY_LT_CORP_FAMILY</stp>
        <stp>[1.Weekly Download.xlsm]Coded!R293C22</stp>
        <tr r="V293" s="14"/>
        <tr r="V293" s="14"/>
        <tr r="V293" s="14"/>
      </tp>
      <tp t="s">
        <v>WR</v>
        <stp/>
        <stp>##V3_BDPV12</stp>
        <stp>002146 CH Equity</stp>
        <stp>RTG_MDY_LT_CORP_FAMILY</stp>
        <stp>[1.Weekly Download.xlsm]Coded!R259C22</stp>
        <tr r="V259" s="14"/>
        <tr r="V259" s="14"/>
        <tr r="V259" s="14"/>
      </tp>
      <tp t="s">
        <v>28/7/2020</v>
        <stp/>
        <stp>##V3_BDPV12</stp>
        <stp>XS2208844493 Corp</stp>
        <stp>SECURITY_PRICING_DATE</stp>
        <stp>[1.Weekly Download.xlsm]Coded!R287C3</stp>
        <tr r="C287" s="14"/>
        <tr r="C287" s="14"/>
      </tp>
      <tp t="s">
        <v>17/5/2021</v>
        <stp/>
        <stp>##V3_BDPV12</stp>
        <stp>XS2339960093 Corp</stp>
        <stp>SECURITY_PRICING_DATE</stp>
        <stp>[1.Weekly Download.xlsm]Coded!R212C3</stp>
        <tr r="C212" s="14"/>
        <tr r="C212" s="14"/>
      </tp>
      <tp t="s">
        <v>12/1/2021</v>
        <stp/>
        <stp>##V3_BDPV12</stp>
        <stp>XS2265235965 Corp</stp>
        <stp>SECURITY_PRICING_DATE</stp>
        <stp>[1.Weekly Download.xlsm]Coded!R257C3</stp>
        <tr r="C257" s="14"/>
        <tr r="C257" s="14"/>
      </tp>
      <tp t="s">
        <v>25/5/2021</v>
        <stp/>
        <stp>##V3_BDPV12</stp>
        <stp>XS2320304376 Corp</stp>
        <stp>SECURITY_PRICING_DATE</stp>
        <stp>[1.Weekly Download.xlsm]Coded!R208C3</stp>
        <tr r="C208" s="14"/>
        <tr r="C208" s="14"/>
      </tp>
      <tp t="s">
        <v>27/5/2021</v>
        <stp/>
        <stp>##V3_BDPV12</stp>
        <stp>XS2347769833 Corp</stp>
        <stp>SECURITY_PRICING_DATE</stp>
        <stp>[1.Weekly Download.xlsm]Coded!R204C3</stp>
        <tr r="C204" s="14"/>
        <tr r="C204" s="14"/>
      </tp>
      <tp t="s">
        <v>28/7/2020</v>
        <stp/>
        <stp>##V3_BDPV12</stp>
        <stp>XS2127837909 Corp</stp>
        <stp>SECURITY_PRICING_DATE</stp>
        <stp>[1.Weekly Download.xlsm]Coded!R285C3</stp>
        <tr r="C285" s="14"/>
        <tr r="C285" s="14"/>
      </tp>
      <tp t="s">
        <v>28/7/2020</v>
        <stp/>
        <stp>##V3_BDPV12</stp>
        <stp>XS2208843503 Corp</stp>
        <stp>SECURITY_PRICING_DATE</stp>
        <stp>[1.Weekly Download.xlsm]Coded!R286C3</stp>
        <tr r="C286" s="14"/>
        <tr r="C286" s="14"/>
      </tp>
      <tp t="s">
        <v>24/1/2022</v>
        <stp/>
        <stp>##V3_BDPV12</stp>
        <stp>XS2427980821 Corp</stp>
        <stp>SECURITY_PRICING_DATE</stp>
        <stp>[1.Weekly Download.xlsm]Coded!R114C3</stp>
        <tr r="C114" s="14"/>
        <tr r="C114" s="14"/>
      </tp>
      <tp t="s">
        <v>27/10/2020</v>
        <stp/>
        <stp>##V3_BDPV12</stp>
        <stp>XS2249847232 Corp</stp>
        <stp>SECURITY_PRICING_DATE</stp>
        <stp>[1.Weekly Download.xlsm]Coded!R270C3</stp>
        <tr r="C270" s="14"/>
        <tr r="C270" s="14"/>
      </tp>
      <tp t="s">
        <v>10/5/2021</v>
        <stp/>
        <stp>##V3_BDPV12</stp>
        <stp>XS2342908949 Corp</stp>
        <stp>SECURITY_PRICING_DATE</stp>
        <stp>[1.Weekly Download.xlsm]Coded!R220C3</stp>
        <tr r="C220" s="14"/>
        <tr r="C220" s="14"/>
      </tp>
      <tp t="s">
        <v>6/1/2021</v>
        <stp/>
        <stp>##V3_BDPV12</stp>
        <stp>XS2228902255 Corp</stp>
        <stp>SECURITY_PRICING_DATE</stp>
        <stp>[1.Weekly Download.xlsm]Coded!R261C3</stp>
        <tr r="C261" s="14"/>
        <tr r="C261" s="14"/>
      </tp>
      <tp t="s">
        <v>23/7/2020</v>
        <stp/>
        <stp>##V3_BDPV12</stp>
        <stp>XS2206849460 Corp</stp>
        <stp>SECURITY_PRICING_DATE</stp>
        <stp>[1.Weekly Download.xlsm]Coded!R289C3</stp>
        <tr r="C289" s="14"/>
        <tr r="C289" s="14"/>
      </tp>
      <tp t="s">
        <v>Baa2</v>
        <stp/>
        <stp>##V3_BDPV12</stp>
        <stp>601818 CH Equity</stp>
        <stp>RTG_MDY_FOREIGN_LT_BANK_DEPOSITS</stp>
        <stp>[1.Weekly Download.xlsm]Coded!R9C60</stp>
        <tr r="BH9" s="14"/>
        <tr r="BH9" s="14"/>
      </tp>
      <tp t="s">
        <v>N</v>
        <stp/>
        <stp>##V3_BDPV12</stp>
        <stp>MO000A3KS070 Corp</stp>
        <stp>SOCIAL_BOND_IND</stp>
        <stp>[1.Weekly Download.xlsm]Coded!R184C57</stp>
        <tr r="BE184" s="14"/>
        <tr r="BE184" s="14"/>
      </tp>
      <tp t="s">
        <v>HK</v>
        <stp/>
        <stp>##V3_BDPV12</stp>
        <stp>MO000A3KX7V9 Corp</stp>
        <stp>CNTRY_ISSUE_ISO</stp>
        <stp>[1.Weekly Download.xlsm]Coded!R127C34</stp>
        <tr r="AH127" s="14"/>
        <tr r="AH127" s="14"/>
      </tp>
      <tp t="s">
        <v>#N/A N/A</v>
        <stp/>
        <stp>##V3_BDPV12</stp>
        <stp>US88032XBB91 Corp</stp>
        <stp>RTG_MDY_LT_CORP_FAMILY</stp>
        <stp>[1.Weekly Download.xlsm]Coded!R229C14</stp>
        <tr r="N229" s="14"/>
      </tp>
      <tp t="s">
        <v>#N/A N/A</v>
        <stp/>
        <stp>##V3_BDPV12</stp>
        <stp>002146 CH Equity</stp>
        <stp>RTG_MOODY_LONG_TERM</stp>
        <stp>[1.Weekly Download.xlsm]Coded!R259C21</stp>
        <tr r="U259" s="14"/>
        <tr r="U259" s="14"/>
      </tp>
      <tp t="s">
        <v>#N/A N/A</v>
        <stp/>
        <stp>##V3_BDPV12</stp>
        <stp>002146 CH Equity</stp>
        <stp>RTG_MOODY_LONG_TERM</stp>
        <stp>[1.Weekly Download.xlsm]Coded!R293C21</stp>
        <tr r="U293" s="14"/>
        <tr r="U293" s="14"/>
      </tp>
      <tp t="s">
        <v>A+</v>
        <stp/>
        <stp>##V3_BDPV12</stp>
        <stp>1055Z HK Equity</stp>
        <stp>RTG_SP_LT_LC_ISSUER_CREDIT</stp>
        <stp>[1.Weekly Download.xlsm]Coded!R187C61</stp>
        <tr r="BI187" s="14"/>
        <tr r="BI187" s="14"/>
      </tp>
      <tp t="s">
        <v>NR</v>
        <stp/>
        <stp>##V3_BDPV12</stp>
        <stp>1054Z HK Equity</stp>
        <stp>RTG_SP_LT_LC_ISSUER_CREDIT</stp>
        <stp>[1.Weekly Download.xlsm]Coded!R103C61</stp>
        <tr r="BI103" s="14"/>
        <tr r="BI103" s="14"/>
      </tp>
      <tp t="s">
        <v>A+</v>
        <stp/>
        <stp>##V3_BDPV12</stp>
        <stp>1055Z HK Equity</stp>
        <stp>RTG_SP_LT_LC_ISSUER_CREDIT</stp>
        <stp>[1.Weekly Download.xlsm]Coded!R113C61</stp>
        <tr r="BI113" s="14"/>
        <tr r="BI113" s="14"/>
      </tp>
      <tp t="s">
        <v>#N/A N/A</v>
        <stp/>
        <stp>##V3_BDPV12</stp>
        <stp>1063Z HK Equity</stp>
        <stp>RTG_SP_LT_LC_ISSUER_CREDIT</stp>
        <stp>[1.Weekly Download.xlsm]Coded!R108C61</stp>
        <tr r="BI108" s="14"/>
      </tp>
      <tp t="s">
        <v>N</v>
        <stp/>
        <stp>##V3_BDPV12</stp>
        <stp>G228014 Corp</stp>
        <stp>SOCIAL_BOND_IND</stp>
        <stp>[1.Weekly Download.xlsm]Coded!R90C57</stp>
        <tr r="BE90" s="14"/>
        <tr r="BE90" s="14"/>
      </tp>
      <tp t="s">
        <v>N</v>
        <stp/>
        <stp>##V3_BDPV12</stp>
        <stp>G228084 Corp</stp>
        <stp>SOCIAL_BOND_IND</stp>
        <stp>[1.Weekly Download.xlsm]Coded!R74C57</stp>
        <tr r="BE74" s="14"/>
        <tr r="BE74" s="14"/>
      </tp>
      <tp t="s">
        <v>N</v>
        <stp/>
        <stp>##V3_BDPV12</stp>
        <stp>G238025 Corp</stp>
        <stp>SOCIAL_BOND_IND</stp>
        <stp>[1.Weekly Download.xlsm]Coded!R66C57</stp>
        <tr r="BE66" s="14"/>
        <tr r="BE66" s="14"/>
      </tp>
      <tp t="s">
        <v>#N/A N/A</v>
        <stp/>
        <stp>##V3_BDPV12</stp>
        <stp>HK0000921038 Corp</stp>
        <stp>RTG_MOODY</stp>
        <stp>[1.Weekly Download.xlsm]Coded!R42C8</stp>
        <tr r="H42" s="14"/>
      </tp>
      <tp t="s">
        <v>#N/A N/A</v>
        <stp/>
        <stp>##V3_BDPV12</stp>
        <stp>6066 HK Equity</stp>
        <stp>RTG_MDY_LT_CORP_FAMILY</stp>
        <stp>[1.Weekly Download.xlsm]Coded!R43C22</stp>
        <tr r="V43" s="14"/>
        <tr r="V43" s="14"/>
      </tp>
      <tp t="s">
        <v>#N/A N/A</v>
        <stp/>
        <stp>##V3_BDPV12</stp>
        <stp>6066 HK Equity</stp>
        <stp>RTG_MDY_LT_CORP_FAMILY</stp>
        <stp>[1.Weekly Download.xlsm]Coded!R42C22</stp>
        <tr r="V42" s="14"/>
        <tr r="V42" s="14"/>
      </tp>
      <tp t="s">
        <v>#N/A N/A</v>
        <stp/>
        <stp>##V3_BDPV12</stp>
        <stp>XS2648499007 Corp</stp>
        <stp>GUARANTOR</stp>
        <stp>[1.Weekly Download.xlsm]Coded!R23C5</stp>
        <tr r="E23" s="14"/>
      </tp>
      <tp t="s">
        <v>CRCC HEAN LTD</v>
        <stp/>
        <stp>##V3_BDPV12</stp>
        <stp>XS2340538680 Corp</stp>
        <stp>NAME</stp>
        <stp>[1.Weekly Download.xlsm]Coded!R213C4</stp>
        <tr r="D213" s="14"/>
        <tr r="D213" s="14"/>
      </tp>
      <tp>
        <v>100</v>
        <stp/>
        <stp>##V3_BDPV12</stp>
        <stp>G238039 Corp</stp>
        <stp>ISSUE_PX</stp>
        <stp>[1.Weekly Download.xlsm]Coded!R58C54</stp>
        <tr r="BB58" s="14"/>
        <tr r="BB58" s="14"/>
      </tp>
      <tp>
        <v>100</v>
        <stp/>
        <stp>##V3_BDPV12</stp>
        <stp>G238024 Corp</stp>
        <stp>ISSUE_PX</stp>
        <stp>[1.Weekly Download.xlsm]Coded!R59C54</stp>
        <tr r="BB59" s="14"/>
        <tr r="BB59" s="14"/>
      </tp>
      <tp>
        <v>100</v>
        <stp/>
        <stp>##V3_BDPV12</stp>
        <stp>G238025 Corp</stp>
        <stp>ISSUE_PX</stp>
        <stp>[1.Weekly Download.xlsm]Coded!R66C54</stp>
        <tr r="BB66" s="14"/>
        <tr r="BB66" s="14"/>
      </tp>
      <tp>
        <v>100</v>
        <stp/>
        <stp>##V3_BDPV12</stp>
        <stp>G238027 Corp</stp>
        <stp>ISSUE_PX</stp>
        <stp>[1.Weekly Download.xlsm]Coded!R68C54</stp>
        <tr r="BB68" s="14"/>
        <tr r="BB68" s="14"/>
      </tp>
      <tp>
        <v>100</v>
        <stp/>
        <stp>##V3_BDPV12</stp>
        <stp>G238032 Corp</stp>
        <stp>ISSUE_PX</stp>
        <stp>[1.Weekly Download.xlsm]Coded!R67C54</stp>
        <tr r="BB67" s="14"/>
        <tr r="BB67" s="14"/>
      </tp>
      <tp>
        <v>100</v>
        <stp/>
        <stp>##V3_BDPV12</stp>
        <stp>G238030 Corp</stp>
        <stp>ISSUE_PX</stp>
        <stp>[1.Weekly Download.xlsm]Coded!R64C54</stp>
        <tr r="BB64" s="14"/>
        <tr r="BB64" s="14"/>
      </tp>
      <tp>
        <v>100</v>
        <stp/>
        <stp>##V3_BDPV12</stp>
        <stp>G238008 Corp</stp>
        <stp>ISSUE_PX</stp>
        <stp>[1.Weekly Download.xlsm]Coded!R53C54</stp>
        <tr r="BB53" s="14"/>
        <tr r="BB53" s="14"/>
      </tp>
      <tp>
        <v>100</v>
        <stp/>
        <stp>##V3_BDPV12</stp>
        <stp>G238070 Corp</stp>
        <stp>ISSUE_PX</stp>
        <stp>[1.Weekly Download.xlsm]Coded!R54C54</stp>
        <tr r="BB54" s="14"/>
        <tr r="BB54" s="14"/>
      </tp>
      <tp>
        <v>100</v>
        <stp/>
        <stp>##V3_BDPV12</stp>
        <stp>G238077 Corp</stp>
        <stp>ISSUE_PX</stp>
        <stp>[1.Weekly Download.xlsm]Coded!R47C54</stp>
        <tr r="BB47" s="14"/>
        <tr r="BB47" s="14"/>
      </tp>
      <tp>
        <v>100</v>
        <stp/>
        <stp>##V3_BDPV12</stp>
        <stp>G228048 Corp</stp>
        <stp>ISSUE_PX</stp>
        <stp>[1.Weekly Download.xlsm]Coded!R77C54</stp>
        <tr r="BB77" s="14"/>
        <tr r="BB77" s="14"/>
      </tp>
      <tp>
        <v>100</v>
        <stp/>
        <stp>##V3_BDPV12</stp>
        <stp>G238052 Corp</stp>
        <stp>ISSUE_PX</stp>
        <stp>[1.Weekly Download.xlsm]Coded!R52C54</stp>
        <tr r="BB52" s="14"/>
        <tr r="BB52" s="14"/>
      </tp>
      <tp>
        <v>100</v>
        <stp/>
        <stp>##V3_BDPV12</stp>
        <stp>G228079 Corp</stp>
        <stp>ISSUE_PX</stp>
        <stp>[1.Weekly Download.xlsm]Coded!R71C54</stp>
        <tr r="BB71" s="14"/>
        <tr r="BB71" s="14"/>
      </tp>
      <tp>
        <v>100</v>
        <stp/>
        <stp>##V3_BDPV12</stp>
        <stp>G238047 Corp</stp>
        <stp>ISSUE_PX</stp>
        <stp>[1.Weekly Download.xlsm]Coded!R55C54</stp>
        <tr r="BB55" s="14"/>
        <tr r="BB55" s="14"/>
      </tp>
      <tp>
        <v>100</v>
        <stp/>
        <stp>##V3_BDPV12</stp>
        <stp>G238046 Corp</stp>
        <stp>ISSUE_PX</stp>
        <stp>[1.Weekly Download.xlsm]Coded!R56C54</stp>
        <tr r="BB56" s="14"/>
        <tr r="BB56" s="14"/>
      </tp>
      <tp t="s">
        <v>#N/A Field Not Applicable</v>
        <stp/>
        <stp>##V3_BDPV12</stp>
        <stp>G228069 Corp</stp>
        <stp>ISSUE_PX</stp>
        <stp>[1.Weekly Download.xlsm]Coded!R76C54</stp>
        <tr r="BB76" s="14"/>
      </tp>
      <tp>
        <v>100</v>
        <stp/>
        <stp>##V3_BDPV12</stp>
        <stp>G228068 Corp</stp>
        <stp>ISSUE_PX</stp>
        <stp>[1.Weekly Download.xlsm]Coded!R75C54</stp>
        <tr r="BB75" s="14"/>
        <tr r="BB75" s="14"/>
      </tp>
      <tp>
        <v>100</v>
        <stp/>
        <stp>##V3_BDPV12</stp>
        <stp>G228085 Corp</stp>
        <stp>ISSUE_PX</stp>
        <stp>[1.Weekly Download.xlsm]Coded!R73C54</stp>
        <tr r="BB73" s="14"/>
        <tr r="BB73" s="14"/>
      </tp>
      <tp>
        <v>100</v>
        <stp/>
        <stp>##V3_BDPV12</stp>
        <stp>G228086 Corp</stp>
        <stp>ISSUE_PX</stp>
        <stp>[1.Weekly Download.xlsm]Coded!R72C54</stp>
        <tr r="BB72" s="14"/>
        <tr r="BB72" s="14"/>
      </tp>
      <tp>
        <v>100</v>
        <stp/>
        <stp>##V3_BDPV12</stp>
        <stp>G228084 Corp</stp>
        <stp>ISSUE_PX</stp>
        <stp>[1.Weekly Download.xlsm]Coded!R74C54</stp>
        <tr r="BB74" s="14"/>
        <tr r="BB74" s="14"/>
      </tp>
      <tp>
        <v>100</v>
        <stp/>
        <stp>##V3_BDPV12</stp>
        <stp>G238096 Corp</stp>
        <stp>ISSUE_PX</stp>
        <stp>[1.Weekly Download.xlsm]Coded!R50C54</stp>
        <tr r="BB50" s="14"/>
        <tr r="BB50" s="14"/>
      </tp>
      <tp>
        <v>100</v>
        <stp/>
        <stp>##V3_BDPV12</stp>
        <stp>G238084 Corp</stp>
        <stp>ISSUE_PX</stp>
        <stp>[1.Weekly Download.xlsm]Coded!R45C54</stp>
        <tr r="BB45" s="14"/>
        <tr r="BB45" s="14"/>
      </tp>
      <tp>
        <v>100</v>
        <stp/>
        <stp>##V3_BDPV12</stp>
        <stp>G238098 Corp</stp>
        <stp>ISSUE_PX</stp>
        <stp>[1.Weekly Download.xlsm]Coded!R46C54</stp>
        <tr r="BB46" s="14"/>
        <tr r="BB46" s="14"/>
      </tp>
      <tp>
        <v>100</v>
        <stp/>
        <stp>##V3_BDPV12</stp>
        <stp>G228021 Corp</stp>
        <stp>ISSUE_PX</stp>
        <stp>[1.Weekly Download.xlsm]Coded!R83C54</stp>
        <tr r="BB83" s="14"/>
        <tr r="BB83" s="14"/>
      </tp>
      <tp>
        <v>100</v>
        <stp/>
        <stp>##V3_BDPV12</stp>
        <stp>G228032 Corp</stp>
        <stp>ISSUE_PX</stp>
        <stp>[1.Weekly Download.xlsm]Coded!R81C54</stp>
        <tr r="BB81" s="14"/>
        <tr r="BB81" s="14"/>
      </tp>
      <tp>
        <v>100</v>
        <stp/>
        <stp>##V3_BDPV12</stp>
        <stp>G228014 Corp</stp>
        <stp>ISSUE_PX</stp>
        <stp>[1.Weekly Download.xlsm]Coded!R90C54</stp>
        <tr r="BB90" s="14"/>
        <tr r="BB90" s="14"/>
      </tp>
      <tp>
        <v>100</v>
        <stp/>
        <stp>##V3_BDPV12</stp>
        <stp>G228012 Corp</stp>
        <stp>ISSUE_PX</stp>
        <stp>[1.Weekly Download.xlsm]Coded!R91C54</stp>
        <tr r="BB91" s="14"/>
        <tr r="BB91" s="14"/>
      </tp>
      <tp>
        <v>100</v>
        <stp/>
        <stp>##V3_BDPV12</stp>
        <stp>G228006 Corp</stp>
        <stp>ISSUE_PX</stp>
        <stp>[1.Weekly Download.xlsm]Coded!R94C54</stp>
        <tr r="BB94" s="14"/>
        <tr r="BB94" s="14"/>
      </tp>
      <tp>
        <v>100</v>
        <stp/>
        <stp>##V3_BDPV12</stp>
        <stp>G228007 Corp</stp>
        <stp>ISSUE_PX</stp>
        <stp>[1.Weekly Download.xlsm]Coded!R97C54</stp>
        <tr r="BB97" s="14"/>
        <tr r="BB97" s="14"/>
      </tp>
      <tp t="s">
        <v>WANDA PROPERTIES OVERSEA</v>
        <stp/>
        <stp>##V3_BDPV12</stp>
        <stp>XS2334068645 Corp</stp>
        <stp>NAME</stp>
        <stp>[1.Weekly Download.xlsm]Coded!R224C4</stp>
        <tr r="D224" s="14"/>
        <tr r="D224" s="14"/>
      </tp>
      <tp t="s">
        <v>CMS INTNTNL GEMSTONE</v>
        <stp/>
        <stp>##V3_BDPV12</stp>
        <stp>XS2385065656 Corp</stp>
        <stp>NAME</stp>
        <stp>[1.Weekly Download.xlsm]Coded!R152C4</stp>
        <tr r="D152" s="14"/>
        <tr r="D152" s="14"/>
      </tp>
      <tp t="s">
        <v>#N/A N/A</v>
        <stp/>
        <stp>##V3_BDPV12</stp>
        <stp>XS2499222771 Corp</stp>
        <stp>GUARANTOR</stp>
        <stp>[1.Weekly Download.xlsm]Coded!R95C5</stp>
        <tr r="E95" s="14"/>
      </tp>
      <tp t="s">
        <v>COSL SINGAPORE CAPITAL</v>
        <stp/>
        <stp>##V3_BDPV12</stp>
        <stp>XS2180875077 Corp</stp>
        <stp>NAME</stp>
        <stp>[1.Weekly Download.xlsm]Coded!R302C4</stp>
        <tr r="D302" s="14"/>
        <tr r="D302" s="14"/>
      </tp>
      <tp t="s">
        <v>GANSU HIGHWAY AVIATION</v>
        <stp/>
        <stp>##V3_BDPV12</stp>
        <stp>XS2455963590 Corp</stp>
        <stp>NAME</stp>
        <stp>[1.Weekly Download.xlsm]Coded!R109C4</stp>
        <tr r="D109" s="14"/>
        <tr r="D109" s="14"/>
      </tp>
      <tp t="s">
        <v>SHUN XIN INTERNATINL DEV</v>
        <stp/>
        <stp>##V3_BDPV12</stp>
        <stp>XS2361280162 Corp</stp>
        <stp>NAME</stp>
        <stp>[1.Weekly Download.xlsm]Coded!R179C4</stp>
        <tr r="D179" s="14"/>
        <tr r="D179" s="14"/>
      </tp>
      <tp t="s">
        <v>HUATAI SECURITIES CO LTD</v>
        <stp/>
        <stp>##V3_BDPV12</stp>
        <stp>XS2663498314 Corp</stp>
        <stp>GUARANTOR</stp>
        <stp>[1.Weekly Download.xlsm]Coded!R20C5</stp>
        <tr r="E20" s="14"/>
        <tr r="E20" s="14"/>
      </tp>
      <tp t="s">
        <v>28/9/2023</v>
        <stp/>
        <stp>##V3_BDPV12</stp>
        <stp>XS2671498447 Corp</stp>
        <stp>SECURITY_PRICING_DATE</stp>
        <stp>[1.Weekly Download.xlsm]Coded!R4C3</stp>
        <tr r="C4" s="14"/>
        <tr r="C4" s="14"/>
      </tp>
      <tp t="s">
        <v>Huaxia Bank Co Ltd/Changsha</v>
        <stp/>
        <stp>##V3_BDPV12</stp>
        <stp>67600795 CompanyID</stp>
        <stp>NAME</stp>
        <stp>[1.Weekly Download.xlsm]Coded!R56C46</stp>
        <tr r="AT56" s="14"/>
      </tp>
      <tp t="s">
        <v>#N/A Invalid Security</v>
        <stp/>
        <stp>##V3_BDPV12</stp>
        <stp xml:space="preserve"> CompanyID</stp>
        <stp>NAME</stp>
        <stp>[1.Weekly Download.xlsm]Coded!R68C39</stp>
        <tr r="AM68" s="14"/>
      </tp>
      <tp t="s">
        <v>#N/A Invalid Security</v>
        <stp/>
        <stp>##V3_BDPV12</stp>
        <stp xml:space="preserve"> CompanyID</stp>
        <stp>NAME</stp>
        <stp>[1.Weekly Download.xlsm]Coded!R64C39</stp>
        <tr r="AM64" s="14"/>
      </tp>
      <tp t="s">
        <v>#N/A Invalid Security</v>
        <stp/>
        <stp>##V3_BDPV12</stp>
        <stp xml:space="preserve"> CompanyID</stp>
        <stp>NAME</stp>
        <stp>[1.Weekly Download.xlsm]Coded!R65C39</stp>
        <tr r="AM65" s="14"/>
      </tp>
      <tp t="s">
        <v>#N/A Invalid Security</v>
        <stp/>
        <stp>##V3_BDPV12</stp>
        <stp xml:space="preserve"> CompanyID</stp>
        <stp>NAME</stp>
        <stp>[1.Weekly Download.xlsm]Coded!R66C39</stp>
        <tr r="AM66" s="14"/>
      </tp>
      <tp t="s">
        <v>#N/A Invalid Security</v>
        <stp/>
        <stp>##V3_BDPV12</stp>
        <stp xml:space="preserve"> CompanyID</stp>
        <stp>NAME</stp>
        <stp>[1.Weekly Download.xlsm]Coded!R67C39</stp>
        <tr r="AM67" s="14"/>
      </tp>
      <tp t="s">
        <v>#N/A Invalid Security</v>
        <stp/>
        <stp>##V3_BDPV12</stp>
        <stp xml:space="preserve"> CompanyID</stp>
        <stp>NAME</stp>
        <stp>[1.Weekly Download.xlsm]Coded!R61C39</stp>
        <tr r="AM61" s="14"/>
      </tp>
      <tp t="s">
        <v>#N/A Invalid Security</v>
        <stp/>
        <stp>##V3_BDPV12</stp>
        <stp xml:space="preserve"> CompanyID</stp>
        <stp>NAME</stp>
        <stp>[1.Weekly Download.xlsm]Coded!R62C39</stp>
        <tr r="AM62" s="14"/>
      </tp>
      <tp t="s">
        <v>#N/A Invalid Security</v>
        <stp/>
        <stp>##V3_BDPV12</stp>
        <stp xml:space="preserve"> CompanyID</stp>
        <stp>NAME</stp>
        <stp>[1.Weekly Download.xlsm]Coded!R63C39</stp>
        <tr r="AM63" s="14"/>
      </tp>
      <tp t="s">
        <v>#N/A Invalid Security</v>
        <stp/>
        <stp>##V3_BDPV12</stp>
        <stp xml:space="preserve"> CompanyID</stp>
        <stp>NAME</stp>
        <stp>[1.Weekly Download.xlsm]Coded!R79C39</stp>
        <tr r="AM79" s="14"/>
      </tp>
      <tp t="s">
        <v>#N/A Invalid Security</v>
        <stp/>
        <stp>##V3_BDPV12</stp>
        <stp xml:space="preserve"> CompanyID</stp>
        <stp>NAME</stp>
        <stp>[1.Weekly Download.xlsm]Coded!R74C39</stp>
        <tr r="AM74" s="14"/>
      </tp>
      <tp t="s">
        <v>#N/A Invalid Security</v>
        <stp/>
        <stp>##V3_BDPV12</stp>
        <stp xml:space="preserve"> CompanyID</stp>
        <stp>NAME</stp>
        <stp>[1.Weekly Download.xlsm]Coded!R76C39</stp>
        <tr r="AM76" s="14"/>
      </tp>
      <tp t="s">
        <v>#N/A Invalid Security</v>
        <stp/>
        <stp>##V3_BDPV12</stp>
        <stp xml:space="preserve"> CompanyID</stp>
        <stp>NAME</stp>
        <stp>[1.Weekly Download.xlsm]Coded!R77C39</stp>
        <tr r="AM77" s="14"/>
      </tp>
      <tp t="s">
        <v>#N/A Invalid Security</v>
        <stp/>
        <stp>##V3_BDPV12</stp>
        <stp xml:space="preserve"> CompanyID</stp>
        <stp>NAME</stp>
        <stp>[1.Weekly Download.xlsm]Coded!R70C39</stp>
        <tr r="AM70" s="14"/>
      </tp>
      <tp t="s">
        <v>#N/A Invalid Security</v>
        <stp/>
        <stp>##V3_BDPV12</stp>
        <stp xml:space="preserve"> CompanyID</stp>
        <stp>NAME</stp>
        <stp>[1.Weekly Download.xlsm]Coded!R71C39</stp>
        <tr r="AM71" s="14"/>
      </tp>
      <tp t="s">
        <v>#N/A Invalid Security</v>
        <stp/>
        <stp>##V3_BDPV12</stp>
        <stp xml:space="preserve"> CompanyID</stp>
        <stp>NAME</stp>
        <stp>[1.Weekly Download.xlsm]Coded!R72C39</stp>
        <tr r="AM72" s="14"/>
      </tp>
      <tp t="s">
        <v>#N/A Invalid Security</v>
        <stp/>
        <stp>##V3_BDPV12</stp>
        <stp xml:space="preserve"> CompanyID</stp>
        <stp>NAME</stp>
        <stp>[1.Weekly Download.xlsm]Coded!R73C39</stp>
        <tr r="AM73" s="14"/>
      </tp>
      <tp t="s">
        <v>#N/A Invalid Security</v>
        <stp/>
        <stp>##V3_BDPV12</stp>
        <stp xml:space="preserve"> CompanyID</stp>
        <stp>NAME</stp>
        <stp>[1.Weekly Download.xlsm]Coded!R48C39</stp>
        <tr r="AM48" s="14"/>
      </tp>
      <tp t="s">
        <v>#N/A Invalid Security</v>
        <stp/>
        <stp>##V3_BDPV12</stp>
        <stp xml:space="preserve"> CompanyID</stp>
        <stp>NAME</stp>
        <stp>[1.Weekly Download.xlsm]Coded!R49C39</stp>
        <tr r="AM49" s="14"/>
      </tp>
      <tp t="s">
        <v>#N/A Invalid Security</v>
        <stp/>
        <stp>##V3_BDPV12</stp>
        <stp xml:space="preserve"> CompanyID</stp>
        <stp>NAME</stp>
        <stp>[1.Weekly Download.xlsm]Coded!R44C39</stp>
        <tr r="AM44" s="14"/>
      </tp>
      <tp t="s">
        <v>#N/A Invalid Security</v>
        <stp/>
        <stp>##V3_BDPV12</stp>
        <stp xml:space="preserve"> CompanyID</stp>
        <stp>NAME</stp>
        <stp>[1.Weekly Download.xlsm]Coded!R45C39</stp>
        <tr r="AM45" s="14"/>
      </tp>
      <tp t="s">
        <v>#N/A Invalid Security</v>
        <stp/>
        <stp>##V3_BDPV12</stp>
        <stp xml:space="preserve"> CompanyID</stp>
        <stp>NAME</stp>
        <stp>[1.Weekly Download.xlsm]Coded!R46C39</stp>
        <tr r="AM46" s="14"/>
      </tp>
      <tp t="s">
        <v>#N/A Invalid Security</v>
        <stp/>
        <stp>##V3_BDPV12</stp>
        <stp xml:space="preserve"> CompanyID</stp>
        <stp>NAME</stp>
        <stp>[1.Weekly Download.xlsm]Coded!R47C39</stp>
        <tr r="AM47" s="14"/>
      </tp>
      <tp t="s">
        <v>#N/A Invalid Security</v>
        <stp/>
        <stp>##V3_BDPV12</stp>
        <stp xml:space="preserve"> CompanyID</stp>
        <stp>NAME</stp>
        <stp>[1.Weekly Download.xlsm]Coded!R40C39</stp>
        <tr r="AM40" s="14"/>
      </tp>
      <tp t="s">
        <v>#N/A Invalid Security</v>
        <stp/>
        <stp>##V3_BDPV12</stp>
        <stp xml:space="preserve"> CompanyID</stp>
        <stp>NAME</stp>
        <stp>[1.Weekly Download.xlsm]Coded!R41C39</stp>
        <tr r="AM41" s="14"/>
      </tp>
      <tp t="s">
        <v>#N/A Invalid Security</v>
        <stp/>
        <stp>##V3_BDPV12</stp>
        <stp xml:space="preserve"> CompanyID</stp>
        <stp>NAME</stp>
        <stp>[1.Weekly Download.xlsm]Coded!R42C39</stp>
        <tr r="AM42" s="14"/>
      </tp>
      <tp t="s">
        <v>#N/A Invalid Security</v>
        <stp/>
        <stp>##V3_BDPV12</stp>
        <stp xml:space="preserve"> CompanyID</stp>
        <stp>NAME</stp>
        <stp>[1.Weekly Download.xlsm]Coded!R43C39</stp>
        <tr r="AM43" s="14"/>
      </tp>
      <tp t="s">
        <v>#N/A Invalid Security</v>
        <stp/>
        <stp>##V3_BDPV12</stp>
        <stp xml:space="preserve"> CompanyID</stp>
        <stp>NAME</stp>
        <stp>[1.Weekly Download.xlsm]Coded!R58C39</stp>
        <tr r="AM58" s="14"/>
      </tp>
      <tp t="s">
        <v>#N/A Invalid Security</v>
        <stp/>
        <stp>##V3_BDPV12</stp>
        <stp xml:space="preserve"> CompanyID</stp>
        <stp>NAME</stp>
        <stp>[1.Weekly Download.xlsm]Coded!R59C39</stp>
        <tr r="AM59" s="14"/>
      </tp>
      <tp t="s">
        <v>#N/A Invalid Security</v>
        <stp/>
        <stp>##V3_BDPV12</stp>
        <stp xml:space="preserve"> CompanyID</stp>
        <stp>NAME</stp>
        <stp>[1.Weekly Download.xlsm]Coded!R54C39</stp>
        <tr r="AM54" s="14"/>
      </tp>
      <tp t="s">
        <v>#N/A Invalid Security</v>
        <stp/>
        <stp>##V3_BDPV12</stp>
        <stp xml:space="preserve"> CompanyID</stp>
        <stp>NAME</stp>
        <stp>[1.Weekly Download.xlsm]Coded!R55C39</stp>
        <tr r="AM55" s="14"/>
      </tp>
      <tp t="s">
        <v>#N/A Invalid Security</v>
        <stp/>
        <stp>##V3_BDPV12</stp>
        <stp xml:space="preserve"> CompanyID</stp>
        <stp>NAME</stp>
        <stp>[1.Weekly Download.xlsm]Coded!R56C39</stp>
        <tr r="AM56" s="14"/>
      </tp>
      <tp t="s">
        <v>#N/A Invalid Security</v>
        <stp/>
        <stp>##V3_BDPV12</stp>
        <stp xml:space="preserve"> CompanyID</stp>
        <stp>NAME</stp>
        <stp>[1.Weekly Download.xlsm]Coded!R57C39</stp>
        <tr r="AM57" s="14"/>
      </tp>
      <tp t="s">
        <v>#N/A Invalid Security</v>
        <stp/>
        <stp>##V3_BDPV12</stp>
        <stp xml:space="preserve"> CompanyID</stp>
        <stp>NAME</stp>
        <stp>[1.Weekly Download.xlsm]Coded!R50C39</stp>
        <tr r="AM50" s="14"/>
      </tp>
      <tp t="s">
        <v>#N/A Invalid Security</v>
        <stp/>
        <stp>##V3_BDPV12</stp>
        <stp xml:space="preserve"> CompanyID</stp>
        <stp>NAME</stp>
        <stp>[1.Weekly Download.xlsm]Coded!R52C39</stp>
        <tr r="AM52" s="14"/>
      </tp>
      <tp t="s">
        <v>#N/A Invalid Security</v>
        <stp/>
        <stp>##V3_BDPV12</stp>
        <stp xml:space="preserve"> CompanyID</stp>
        <stp>NAME</stp>
        <stp>[1.Weekly Download.xlsm]Coded!R53C39</stp>
        <tr r="AM53" s="14"/>
      </tp>
      <tp t="s">
        <v>#N/A Invalid Security</v>
        <stp/>
        <stp>##V3_BDPV12</stp>
        <stp xml:space="preserve"> CompanyID</stp>
        <stp>NAME</stp>
        <stp>[1.Weekly Download.xlsm]Coded!R28C39</stp>
        <tr r="AM28" s="14"/>
      </tp>
      <tp t="s">
        <v>#N/A Invalid Security</v>
        <stp/>
        <stp>##V3_BDPV12</stp>
        <stp xml:space="preserve"> CompanyID</stp>
        <stp>NAME</stp>
        <stp>[1.Weekly Download.xlsm]Coded!R29C39</stp>
        <tr r="AM29" s="14"/>
      </tp>
      <tp t="s">
        <v>#N/A Invalid Security</v>
        <stp/>
        <stp>##V3_BDPV12</stp>
        <stp xml:space="preserve"> CompanyID</stp>
        <stp>NAME</stp>
        <stp>[1.Weekly Download.xlsm]Coded!R26C39</stp>
        <tr r="AM26" s="14"/>
      </tp>
      <tp t="s">
        <v>#N/A Invalid Security</v>
        <stp/>
        <stp>##V3_BDPV12</stp>
        <stp xml:space="preserve"> CompanyID</stp>
        <stp>NAME</stp>
        <stp>[1.Weekly Download.xlsm]Coded!R27C39</stp>
        <tr r="AM27" s="14"/>
      </tp>
      <tp t="s">
        <v>#N/A Invalid Security</v>
        <stp/>
        <stp>##V3_BDPV12</stp>
        <stp xml:space="preserve"> CompanyID</stp>
        <stp>NAME</stp>
        <stp>[1.Weekly Download.xlsm]Coded!R20C39</stp>
        <tr r="AM20" s="14"/>
      </tp>
      <tp t="s">
        <v>#N/A Invalid Security</v>
        <stp/>
        <stp>##V3_BDPV12</stp>
        <stp xml:space="preserve"> CompanyID</stp>
        <stp>NAME</stp>
        <stp>[1.Weekly Download.xlsm]Coded!R21C39</stp>
        <tr r="AM21" s="14"/>
      </tp>
      <tp t="s">
        <v>#N/A Invalid Security</v>
        <stp/>
        <stp>##V3_BDPV12</stp>
        <stp xml:space="preserve"> CompanyID</stp>
        <stp>NAME</stp>
        <stp>[1.Weekly Download.xlsm]Coded!R22C39</stp>
        <tr r="AM22" s="14"/>
      </tp>
      <tp t="s">
        <v>#N/A Invalid Security</v>
        <stp/>
        <stp>##V3_BDPV12</stp>
        <stp xml:space="preserve"> CompanyID</stp>
        <stp>NAME</stp>
        <stp>[1.Weekly Download.xlsm]Coded!R23C39</stp>
        <tr r="AM23" s="14"/>
      </tp>
      <tp t="s">
        <v>#N/A Invalid Security</v>
        <stp/>
        <stp>##V3_BDPV12</stp>
        <stp xml:space="preserve"> CompanyID</stp>
        <stp>NAME</stp>
        <stp>[1.Weekly Download.xlsm]Coded!R38C39</stp>
        <tr r="AM38" s="14"/>
      </tp>
      <tp t="s">
        <v>#N/A Invalid Security</v>
        <stp/>
        <stp>##V3_BDPV12</stp>
        <stp xml:space="preserve"> CompanyID</stp>
        <stp>NAME</stp>
        <stp>[1.Weekly Download.xlsm]Coded!R39C39</stp>
        <tr r="AM39" s="14"/>
      </tp>
      <tp t="s">
        <v>#N/A Invalid Security</v>
        <stp/>
        <stp>##V3_BDPV12</stp>
        <stp xml:space="preserve"> CompanyID</stp>
        <stp>NAME</stp>
        <stp>[1.Weekly Download.xlsm]Coded!R34C39</stp>
        <tr r="AM34" s="14"/>
      </tp>
      <tp t="s">
        <v>#N/A Invalid Security</v>
        <stp/>
        <stp>##V3_BDPV12</stp>
        <stp xml:space="preserve"> CompanyID</stp>
        <stp>NAME</stp>
        <stp>[1.Weekly Download.xlsm]Coded!R35C39</stp>
        <tr r="AM35" s="14"/>
      </tp>
      <tp t="s">
        <v>#N/A Invalid Security</v>
        <stp/>
        <stp>##V3_BDPV12</stp>
        <stp xml:space="preserve"> CompanyID</stp>
        <stp>NAME</stp>
        <stp>[1.Weekly Download.xlsm]Coded!R37C39</stp>
        <tr r="AM37" s="14"/>
      </tp>
      <tp t="s">
        <v>#N/A Invalid Security</v>
        <stp/>
        <stp>##V3_BDPV12</stp>
        <stp xml:space="preserve"> CompanyID</stp>
        <stp>NAME</stp>
        <stp>[1.Weekly Download.xlsm]Coded!R31C39</stp>
        <tr r="AM31" s="14"/>
      </tp>
      <tp t="s">
        <v>#N/A Invalid Security</v>
        <stp/>
        <stp>##V3_BDPV12</stp>
        <stp xml:space="preserve"> CompanyID</stp>
        <stp>NAME</stp>
        <stp>[1.Weekly Download.xlsm]Coded!R32C39</stp>
        <tr r="AM32" s="14"/>
      </tp>
      <tp t="s">
        <v>#N/A Invalid Security</v>
        <stp/>
        <stp>##V3_BDPV12</stp>
        <stp xml:space="preserve"> CompanyID</stp>
        <stp>NAME</stp>
        <stp>[1.Weekly Download.xlsm]Coded!R33C39</stp>
        <tr r="AM33" s="14"/>
      </tp>
      <tp t="s">
        <v>#N/A Invalid Security</v>
        <stp/>
        <stp>##V3_BDPV12</stp>
        <stp xml:space="preserve"> CompanyID</stp>
        <stp>NAME</stp>
        <stp>[1.Weekly Download.xlsm]Coded!R18C39</stp>
        <tr r="AM18" s="14"/>
      </tp>
      <tp t="s">
        <v>#N/A Invalid Security</v>
        <stp/>
        <stp>##V3_BDPV12</stp>
        <stp xml:space="preserve"> CompanyID</stp>
        <stp>NAME</stp>
        <stp>[1.Weekly Download.xlsm]Coded!R19C39</stp>
        <tr r="AM19" s="14"/>
      </tp>
      <tp t="s">
        <v>#N/A Invalid Security</v>
        <stp/>
        <stp>##V3_BDPV12</stp>
        <stp xml:space="preserve"> CompanyID</stp>
        <stp>NAME</stp>
        <stp>[1.Weekly Download.xlsm]Coded!R14C39</stp>
        <tr r="AM14" s="14"/>
      </tp>
      <tp t="s">
        <v>#N/A Invalid Security</v>
        <stp/>
        <stp>##V3_BDPV12</stp>
        <stp xml:space="preserve"> CompanyID</stp>
        <stp>NAME</stp>
        <stp>[1.Weekly Download.xlsm]Coded!R15C39</stp>
        <tr r="AM15" s="14"/>
      </tp>
      <tp t="s">
        <v>#N/A Invalid Security</v>
        <stp/>
        <stp>##V3_BDPV12</stp>
        <stp xml:space="preserve"> CompanyID</stp>
        <stp>NAME</stp>
        <stp>[1.Weekly Download.xlsm]Coded!R16C39</stp>
        <tr r="AM16" s="14"/>
      </tp>
      <tp t="s">
        <v>#N/A Invalid Security</v>
        <stp/>
        <stp>##V3_BDPV12</stp>
        <stp xml:space="preserve"> CompanyID</stp>
        <stp>NAME</stp>
        <stp>[1.Weekly Download.xlsm]Coded!R17C39</stp>
        <tr r="AM17" s="14"/>
      </tp>
      <tp t="s">
        <v>#N/A Invalid Security</v>
        <stp/>
        <stp>##V3_BDPV12</stp>
        <stp xml:space="preserve"> CompanyID</stp>
        <stp>NAME</stp>
        <stp>[1.Weekly Download.xlsm]Coded!R11C39</stp>
        <tr r="AM11" s="14"/>
      </tp>
      <tp t="s">
        <v>#N/A Invalid Security</v>
        <stp/>
        <stp>##V3_BDPV12</stp>
        <stp xml:space="preserve"> CompanyID</stp>
        <stp>NAME</stp>
        <stp>[1.Weekly Download.xlsm]Coded!R12C39</stp>
        <tr r="AM12" s="14"/>
      </tp>
      <tp t="s">
        <v>#N/A Invalid Security</v>
        <stp/>
        <stp>##V3_BDPV12</stp>
        <stp xml:space="preserve"> CompanyID</stp>
        <stp>NAME</stp>
        <stp>[1.Weekly Download.xlsm]Coded!R13C39</stp>
        <tr r="AM13" s="14"/>
      </tp>
      <tp t="s">
        <v>#N/A Invalid Security</v>
        <stp/>
        <stp>##V3_BDPV12</stp>
        <stp xml:space="preserve"> CompanyID</stp>
        <stp>NAME</stp>
        <stp>[1.Weekly Download.xlsm]Coded!R88C39</stp>
        <tr r="AM88" s="14"/>
      </tp>
      <tp t="s">
        <v>#N/A Invalid Security</v>
        <stp/>
        <stp>##V3_BDPV12</stp>
        <stp xml:space="preserve"> CompanyID</stp>
        <stp>NAME</stp>
        <stp>[1.Weekly Download.xlsm]Coded!R89C39</stp>
        <tr r="AM89" s="14"/>
      </tp>
      <tp t="s">
        <v>#N/A Invalid Security</v>
        <stp/>
        <stp>##V3_BDPV12</stp>
        <stp xml:space="preserve"> CompanyID</stp>
        <stp>NAME</stp>
        <stp>[1.Weekly Download.xlsm]Coded!R86C39</stp>
        <tr r="AM86" s="14"/>
      </tp>
      <tp t="s">
        <v>#N/A Invalid Security</v>
        <stp/>
        <stp>##V3_BDPV12</stp>
        <stp xml:space="preserve"> CompanyID</stp>
        <stp>NAME</stp>
        <stp>[1.Weekly Download.xlsm]Coded!R81C39</stp>
        <tr r="AM81" s="14"/>
      </tp>
      <tp t="s">
        <v>#N/A Invalid Security</v>
        <stp/>
        <stp>##V3_BDPV12</stp>
        <stp xml:space="preserve"> CompanyID</stp>
        <stp>NAME</stp>
        <stp>[1.Weekly Download.xlsm]Coded!R82C39</stp>
        <tr r="AM82" s="14"/>
      </tp>
      <tp t="s">
        <v>#N/A Invalid Security</v>
        <stp/>
        <stp>##V3_BDPV12</stp>
        <stp xml:space="preserve"> CompanyID</stp>
        <stp>NAME</stp>
        <stp>[1.Weekly Download.xlsm]Coded!R83C39</stp>
        <tr r="AM83" s="14"/>
      </tp>
      <tp t="s">
        <v>#N/A Invalid Security</v>
        <stp/>
        <stp>##V3_BDPV12</stp>
        <stp xml:space="preserve"> CompanyID</stp>
        <stp>NAME</stp>
        <stp>[1.Weekly Download.xlsm]Coded!R98C39</stp>
        <tr r="AM98" s="14"/>
      </tp>
      <tp t="s">
        <v>#N/A Invalid Security</v>
        <stp/>
        <stp>##V3_BDPV12</stp>
        <stp xml:space="preserve"> CompanyID</stp>
        <stp>NAME</stp>
        <stp>[1.Weekly Download.xlsm]Coded!R99C39</stp>
        <tr r="AM99" s="14"/>
      </tp>
      <tp t="s">
        <v>#N/A Invalid Security</v>
        <stp/>
        <stp>##V3_BDPV12</stp>
        <stp xml:space="preserve"> CompanyID</stp>
        <stp>NAME</stp>
        <stp>[1.Weekly Download.xlsm]Coded!R94C39</stp>
        <tr r="AM94" s="14"/>
      </tp>
      <tp t="s">
        <v>#N/A Invalid Security</v>
        <stp/>
        <stp>##V3_BDPV12</stp>
        <stp xml:space="preserve"> CompanyID</stp>
        <stp>NAME</stp>
        <stp>[1.Weekly Download.xlsm]Coded!R95C39</stp>
        <tr r="AM95" s="14"/>
      </tp>
      <tp t="s">
        <v>#N/A Invalid Security</v>
        <stp/>
        <stp>##V3_BDPV12</stp>
        <stp xml:space="preserve"> CompanyID</stp>
        <stp>NAME</stp>
        <stp>[1.Weekly Download.xlsm]Coded!R97C39</stp>
        <tr r="AM97" s="14"/>
      </tp>
      <tp t="s">
        <v>#N/A Invalid Security</v>
        <stp/>
        <stp>##V3_BDPV12</stp>
        <stp xml:space="preserve"> CompanyID</stp>
        <stp>NAME</stp>
        <stp>[1.Weekly Download.xlsm]Coded!R90C39</stp>
        <tr r="AM90" s="14"/>
      </tp>
      <tp t="s">
        <v>#N/A Invalid Security</v>
        <stp/>
        <stp>##V3_BDPV12</stp>
        <stp xml:space="preserve"> CompanyID</stp>
        <stp>NAME</stp>
        <stp>[1.Weekly Download.xlsm]Coded!R91C39</stp>
        <tr r="AM91" s="14"/>
      </tp>
      <tp t="s">
        <v>#N/A Invalid Security</v>
        <stp/>
        <stp>##V3_BDPV12</stp>
        <stp xml:space="preserve"> CompanyID</stp>
        <stp>NAME</stp>
        <stp>[1.Weekly Download.xlsm]Coded!R93C39</stp>
        <tr r="AM93" s="14"/>
      </tp>
      <tp t="s">
        <v>中国农业银行/香港</v>
        <stp/>
        <stp>##V3_BDPV12</stp>
        <stp>ABCZ HK Equity</stp>
        <stp>ISSUER</stp>
        <stp>[1.Weekly Download.xlsm]Coded!R8C37</stp>
        <tr r="AK8" s="14"/>
        <tr r="AK8" s="14"/>
      </tp>
      <tp>
        <v>875000000</v>
        <stp/>
        <stp>##V3_BDPV12</stp>
        <stp>G238046 Corp</stp>
        <stp>AMT_ISSUED</stp>
        <stp>[1.Weekly Download.xlsm]Coded!R56C53</stp>
        <tr r="BA56" s="14"/>
        <tr r="BA56" s="14"/>
      </tp>
      <tp t="s">
        <v>12/1/2022</v>
        <stp/>
        <stp>##V3_BDPV12</stp>
        <stp>XS2413634572 Corp</stp>
        <stp>SECURITY_PRICING_DATE</stp>
        <stp>[1.Weekly Download.xlsm]Coded!R122C3</stp>
        <tr r="C122" s="14"/>
        <tr r="C122" s="14"/>
      </tp>
      <tp>
        <v>100000000</v>
        <stp/>
        <stp>##V3_BDPV12</stp>
        <stp>G238047 Corp</stp>
        <stp>AMT_ISSUED</stp>
        <stp>[1.Weekly Download.xlsm]Coded!R55C53</stp>
        <tr r="BA55" s="14"/>
        <tr r="BA55" s="14"/>
      </tp>
      <tp t="s">
        <v>3/2/2021</v>
        <stp/>
        <stp>##V3_BDPV12</stp>
        <stp>XS2289193810 Corp</stp>
        <stp>SECURITY_PRICING_DATE</stp>
        <stp>[1.Weekly Download.xlsm]Coded!R245C3</stp>
        <tr r="C245" s="14"/>
        <tr r="C245" s="14"/>
      </tp>
      <tp t="s">
        <v>13/7/2020</v>
        <stp/>
        <stp>##V3_BDPV12</stp>
        <stp>XS2201821183 Corp</stp>
        <stp>SECURITY_PRICING_DATE</stp>
        <stp>[1.Weekly Download.xlsm]Coded!R294C3</stp>
        <tr r="C294" s="14"/>
        <tr r="C294" s="14"/>
      </tp>
      <tp t="s">
        <v>4/8/2020</v>
        <stp/>
        <stp>##V3_BDPV12</stp>
        <stp>XS2211674143 Corp</stp>
        <stp>SECURITY_PRICING_DATE</stp>
        <stp>[1.Weekly Download.xlsm]Coded!R284C3</stp>
        <tr r="C284" s="14"/>
        <tr r="C284" s="14"/>
      </tp>
      <tp t="s">
        <v>3/12/2020</v>
        <stp/>
        <stp>##V3_BDPV12</stp>
        <stp>XS2262783033 Corp</stp>
        <stp>SECURITY_PRICING_DATE</stp>
        <stp>[1.Weekly Download.xlsm]Coded!R266C3</stp>
        <tr r="C266" s="14"/>
        <tr r="C266" s="14"/>
      </tp>
      <tp t="s">
        <v>24/3/2021</v>
        <stp/>
        <stp>##V3_BDPV12</stp>
        <stp>XS2320779130 Corp</stp>
        <stp>SECURITY_PRICING_DATE</stp>
        <stp>[1.Weekly Download.xlsm]Coded!R235C3</stp>
        <tr r="C235" s="14"/>
        <tr r="C235" s="14"/>
      </tp>
      <tp t="s">
        <v>29/3/2023</v>
        <stp/>
        <stp>##V3_BDPV12</stp>
        <stp>G238052 Corp</stp>
        <stp>INT_ACC_DT</stp>
        <stp>[1.Weekly Download.xlsm]Coded!R52C47</stp>
        <tr r="AU52" s="14"/>
        <tr r="AU52" s="14"/>
        <tr r="AU52" s="14"/>
      </tp>
      <tp t="s">
        <v>12/8/2020</v>
        <stp/>
        <stp>##V3_BDPV12</stp>
        <stp>XS2206799004 Corp</stp>
        <stp>SECURITY_PRICING_DATE</stp>
        <stp>[1.Weekly Download.xlsm]Coded!R282C3</stp>
        <tr r="C282" s="14"/>
        <tr r="C282" s="14"/>
      </tp>
      <tp t="s">
        <v>29/6/2020</v>
        <stp/>
        <stp>##V3_BDPV12</stp>
        <stp>XS2144033078 Corp</stp>
        <stp>SECURITY_PRICING_DATE</stp>
        <stp>[1.Weekly Download.xlsm]Coded!R300C3</stp>
        <tr r="C300" s="14"/>
        <tr r="C300" s="14"/>
      </tp>
      <tp t="s">
        <v>25/6/2021</v>
        <stp/>
        <stp>##V3_BDPV12</stp>
        <stp>XS2251156563 Corp</stp>
        <stp>SECURITY_PRICING_DATE</stp>
        <stp>[1.Weekly Download.xlsm]Coded!R190C3</stp>
        <tr r="C190" s="14"/>
        <tr r="C190" s="14"/>
      </tp>
      <tp t="s">
        <v>16/9/2021</v>
        <stp/>
        <stp>##V3_BDPV12</stp>
        <stp>XS2383434029 Corp</stp>
        <stp>SECURITY_PRICING_DATE</stp>
        <stp>[1.Weekly Download.xlsm]Coded!R147C3</stp>
        <tr r="C147" s="14"/>
        <tr r="C147" s="14"/>
      </tp>
      <tp t="s">
        <v>18/1/2022</v>
        <stp/>
        <stp>##V3_BDPV12</stp>
        <stp>XS2422522685 Corp</stp>
        <stp>SECURITY_PRICING_DATE</stp>
        <stp>[1.Weekly Download.xlsm]Coded!R120C3</stp>
        <tr r="C120" s="14"/>
        <tr r="C120" s="14"/>
      </tp>
      <tp t="s">
        <v>8/6/2021</v>
        <stp/>
        <stp>##V3_BDPV12</stp>
        <stp>XS2344842575 Corp</stp>
        <stp>SECURITY_PRICING_DATE</stp>
        <stp>[1.Weekly Download.xlsm]Coded!R195C3</stp>
        <tr r="C195" s="14"/>
        <tr r="C195" s="14"/>
      </tp>
      <tp>
        <v>880000000</v>
        <stp/>
        <stp>##V3_BDPV12</stp>
        <stp>G228048 Corp</stp>
        <stp>AMT_ISSUED</stp>
        <stp>[1.Weekly Download.xlsm]Coded!R77C53</stp>
        <tr r="BA77" s="14"/>
        <tr r="BA77" s="14"/>
      </tp>
      <tp t="s">
        <v>3/6/2021</v>
        <stp/>
        <stp>##V3_BDPV12</stp>
        <stp>XS2349744594 Corp</stp>
        <stp>SECURITY_PRICING_DATE</stp>
        <stp>[1.Weekly Download.xlsm]Coded!R198C3</stp>
        <tr r="C198" s="14"/>
        <tr r="C198" s="14"/>
      </tp>
      <tp t="s">
        <v>#N/A N/A</v>
        <stp/>
        <stp>##V3_BDPV12</stp>
        <stp>US88032XBB91 Corp</stp>
        <stp>GUARANTOR_NAME</stp>
        <stp>[1.Weekly Download.xlsm]Coded!R229C44</stp>
        <tr r="AR229" s="14"/>
      </tp>
      <tp t="s">
        <v>N</v>
        <stp/>
        <stp>##V3_BDPV12</stp>
        <stp>G228021 Corp</stp>
        <stp>FLOATER</stp>
        <stp>[1.Weekly Download.xlsm]Coded!R83C29</stp>
        <tr r="AC83" s="14"/>
        <tr r="AC83" s="14"/>
      </tp>
      <tp t="s">
        <v>N</v>
        <stp/>
        <stp>##V3_BDPV12</stp>
        <stp>G238030 Corp</stp>
        <stp>FLOATER</stp>
        <stp>[1.Weekly Download.xlsm]Coded!R64C29</stp>
        <tr r="AC64" s="14"/>
        <tr r="AC64" s="14"/>
      </tp>
      <tp t="s">
        <v>N</v>
        <stp/>
        <stp>##V3_BDPV12</stp>
        <stp>G238070 Corp</stp>
        <stp>FLOATER</stp>
        <stp>[1.Weekly Download.xlsm]Coded!R54C29</stp>
        <tr r="AC54" s="14"/>
        <tr r="AC54" s="14"/>
      </tp>
      <tp t="s">
        <v>HAINAN STATE INT HK</v>
        <stp/>
        <stp>##V3_BDPV12</stp>
        <stp>XS2291799778 Corp</stp>
        <stp>NAME</stp>
        <stp>[1.Weekly Download.xlsm]Coded!R250C4</stp>
        <tr r="D250" s="14"/>
        <tr r="D250" s="14"/>
      </tp>
      <tp t="s">
        <v>CHOUZHOU INTL INV LTD</v>
        <stp/>
        <stp>##V3_BDPV12</stp>
        <stp>XS2114327302 Corp</stp>
        <stp>NAME</stp>
        <stp>[1.Weekly Download.xlsm]Coded!R316C4</stp>
        <tr r="D316" s="14"/>
        <tr r="D316" s="14"/>
      </tp>
      <tp t="s">
        <v>#N/A N/A</v>
        <stp/>
        <stp>##V3_BDPV12</stp>
        <stp>G228012 Corp</stp>
        <stp>FLOATER_FORMULA</stp>
        <stp>[1.Weekly Download.xlsm]Coded!R91C30</stp>
        <tr r="AD91" s="14"/>
      </tp>
      <tp t="s">
        <v>#N/A N/A</v>
        <stp/>
        <stp>##V3_BDPV12</stp>
        <stp>G228032 Corp</stp>
        <stp>FLOATER_FORMULA</stp>
        <stp>[1.Weekly Download.xlsm]Coded!R81C30</stp>
        <tr r="AD81" s="14"/>
      </tp>
      <tp t="s">
        <v>XIN YUE CO LTD</v>
        <stp/>
        <stp>##V3_BDPV12</stp>
        <stp>XS2422522685 Corp</stp>
        <stp>NAME</stp>
        <stp>[1.Weekly Download.xlsm]Coded!R120C4</stp>
        <tr r="D120" s="14"/>
        <tr r="D120" s="14"/>
      </tp>
      <tp t="s">
        <v>AGILE GROUP HOLDINGS LTD</v>
        <stp/>
        <stp>##V3_BDPV12</stp>
        <stp>XS2343627712 Corp</stp>
        <stp>NAME</stp>
        <stp>[1.Weekly Download.xlsm]Coded!R203C4</stp>
        <tr r="D203" s="14"/>
        <tr r="D203" s="14"/>
      </tp>
      <tp t="s">
        <v>TAIHU PEARL ORIENTAL CO</v>
        <stp/>
        <stp>##V3_BDPV12</stp>
        <stp>XS2206849460 Corp</stp>
        <stp>NAME</stp>
        <stp>[1.Weekly Download.xlsm]Coded!R289C4</stp>
        <tr r="D289" s="14"/>
        <tr r="D289" s="14"/>
      </tp>
      <tp t="s">
        <v>FUYANG CHENGTOU GROUP HK</v>
        <stp/>
        <stp>##V3_BDPV12</stp>
        <stp>XS2344625632 Corp</stp>
        <stp>NAME</stp>
        <stp>[1.Weekly Download.xlsm]Coded!R191C4</stp>
        <tr r="D191" s="14"/>
        <tr r="D191" s="14"/>
      </tp>
      <tp t="s">
        <v>HENAN RAILWAY INV</v>
        <stp/>
        <stp>##V3_BDPV12</stp>
        <stp>XS2406547765 Corp</stp>
        <stp>NAME</stp>
        <stp>[1.Weekly Download.xlsm]Coded!R117C4</stp>
        <tr r="D117" s="14"/>
        <tr r="D117" s="14"/>
      </tp>
      <tp t="s">
        <v>N</v>
        <stp/>
        <stp>##V3_BDPV12</stp>
        <stp>G228084 Corp</stp>
        <stp>SUSTAINABILITY_BOND_IND</stp>
        <stp>[1.Weekly Download.xlsm]Coded!R74C56</stp>
        <tr r="BD74" s="14"/>
        <tr r="BD74" s="14"/>
      </tp>
      <tp t="s">
        <v>N</v>
        <stp/>
        <stp>##V3_BDPV12</stp>
        <stp>G238025 Corp</stp>
        <stp>SUSTAINABILITY_BOND_IND</stp>
        <stp>[1.Weekly Download.xlsm]Coded!R66C56</stp>
        <tr r="BD66" s="14"/>
        <tr r="BD66" s="14"/>
      </tp>
      <tp t="s">
        <v>N</v>
        <stp/>
        <stp>##V3_BDPV12</stp>
        <stp>G228014 Corp</stp>
        <stp>SUSTAINABILITY_BOND_IND</stp>
        <stp>[1.Weekly Download.xlsm]Coded!R90C56</stp>
        <tr r="BD90" s="14"/>
        <tr r="BD90" s="14"/>
      </tp>
      <tp t="s">
        <v>#N/A N/A</v>
        <stp/>
        <stp>##V3_BDPV12</stp>
        <stp>XS2641625137 Corp</stp>
        <stp>GUARANTOR</stp>
        <stp>[1.Weekly Download.xlsm]Coded!R30C5</stp>
        <tr r="E30" s="14"/>
      </tp>
      <tp t="s">
        <v>HAIMEN ZHONGNAN INV DEV</v>
        <stp/>
        <stp>##V3_BDPV12</stp>
        <stp>XS2127837909 Corp</stp>
        <stp>NAME</stp>
        <stp>[1.Weekly Download.xlsm]Coded!R285C4</stp>
        <tr r="D285" s="14"/>
        <tr r="D285" s="14"/>
      </tp>
      <tp t="s">
        <v>#N/A N/A</v>
        <stp/>
        <stp>##V3_BDPV12</stp>
        <stp>XS2543377068 Corp</stp>
        <stp>GUARANTOR</stp>
        <stp>[1.Weekly Download.xlsm]Coded!R82C5</stp>
        <tr r="E82" s="14"/>
      </tp>
      <tp t="s">
        <v>#N/A N/A</v>
        <stp/>
        <stp>##V3_BDPV12</stp>
        <stp>XS2537427473 Corp</stp>
        <stp>GUARANTOR</stp>
        <stp>[1.Weekly Download.xlsm]Coded!R85C5</stp>
        <tr r="E85" s="14"/>
      </tp>
      <tp t="s">
        <v>#N/A N/A</v>
        <stp/>
        <stp>##V3_BDPV12</stp>
        <stp>XS2673392796 Corp</stp>
        <stp>GUARANTOR</stp>
        <stp>[1.Weekly Download.xlsm]Coded!R14C5</stp>
        <tr r="E14" s="14"/>
      </tp>
      <tp t="s">
        <v>CEBI SPLENDID</v>
        <stp/>
        <stp>##V3_BDPV12</stp>
        <stp>XS2418777285 Corp</stp>
        <stp>NAME</stp>
        <stp>[1.Weekly Download.xlsm]Coded!R126C4</stp>
        <tr r="D126" s="14"/>
        <tr r="D126" s="14"/>
      </tp>
      <tp t="s">
        <v>CD AIRPORT XINGCHENG</v>
        <stp/>
        <stp>##V3_BDPV12</stp>
        <stp>XS2471295969 Corp</stp>
        <stp>NAME</stp>
        <stp>[1.Weekly Download.xlsm]Coded!R102C4</stp>
        <tr r="D102" s="14"/>
        <tr r="D102" s="14"/>
      </tp>
      <tp>
        <v>100</v>
        <stp/>
        <stp>##V3_BDPV12</stp>
        <stp>MO000A3KX7V9 Corp</stp>
        <stp>ISSUE_PX</stp>
        <stp>[1.Weekly Download.xlsm]Coded!R127C54</stp>
        <tr r="BB127" s="14"/>
        <tr r="BB127" s="14"/>
      </tp>
      <tp t="s">
        <v>Bank of Tianjin Co Ltd</v>
        <stp/>
        <stp>##V3_BDPV12</stp>
        <stp>16333923 CompanyID</stp>
        <stp>NAME</stp>
        <stp>[1.Weekly Download.xlsm]Coded!R18C46</stp>
        <tr r="AT18" s="14"/>
      </tp>
      <tp t="s">
        <v>2/2/2021</v>
        <stp/>
        <stp>##V3_BDPV12</stp>
        <stp>XS2270463255 Corp</stp>
        <stp>SECURITY_PRICING_DATE</stp>
        <stp>[1.Weekly Download.xlsm]Coded!R247C3</stp>
        <tr r="C247" s="14"/>
        <tr r="C247" s="14"/>
      </tp>
      <tp t="s">
        <v>14/9/2020</v>
        <stp/>
        <stp>##V3_BDPV12</stp>
        <stp>XS2127824592 Corp</stp>
        <stp>SECURITY_PRICING_DATE</stp>
        <stp>[1.Weekly Download.xlsm]Coded!R277C3</stp>
        <tr r="C277" s="14"/>
        <tr r="C277" s="14"/>
      </tp>
      <tp t="s">
        <v>12/5/2021</v>
        <stp/>
        <stp>##V3_BDPV12</stp>
        <stp>XS2340539142 Corp</stp>
        <stp>SECURITY_PRICING_DATE</stp>
        <stp>[1.Weekly Download.xlsm]Coded!R214C3</stp>
        <tr r="C214" s="14"/>
        <tr r="C214" s="14"/>
      </tp>
      <tp t="s">
        <v>27/10/2021</v>
        <stp/>
        <stp>##V3_BDPV12</stp>
        <stp>XS2403224129 Corp</stp>
        <stp>SECURITY_PRICING_DATE</stp>
        <stp>[1.Weekly Download.xlsm]Coded!R137C3</stp>
        <tr r="C137" s="14"/>
        <tr r="C137" s="14"/>
      </tp>
      <tp t="s">
        <v>13/3/2023</v>
        <stp/>
        <stp>##V3_BDPV12</stp>
        <stp>G238046 Corp</stp>
        <stp>INT_ACC_DT</stp>
        <stp>[1.Weekly Download.xlsm]Coded!R56C47</stp>
        <tr r="AU56" s="14"/>
        <tr r="AU56" s="14"/>
        <tr r="AU56" s="14"/>
      </tp>
      <tp t="s">
        <v>20/3/2020</v>
        <stp/>
        <stp>##V3_BDPV12</stp>
        <stp>XS2143038334 Corp</stp>
        <stp>SECURITY_PRICING_DATE</stp>
        <stp>[1.Weekly Download.xlsm]Coded!R305C3</stp>
        <tr r="C305" s="14"/>
        <tr r="C305" s="14"/>
      </tp>
      <tp t="s">
        <v>28/9/2021</v>
        <stp/>
        <stp>##V3_BDPV12</stp>
        <stp>XS2387065134 Corp</stp>
        <stp>SECURITY_PRICING_DATE</stp>
        <stp>[1.Weekly Download.xlsm]Coded!R143C3</stp>
        <tr r="C143" s="14"/>
        <tr r="C143" s="14"/>
      </tp>
      <tp t="s">
        <v>24/3/2023</v>
        <stp/>
        <stp>##V3_BDPV12</stp>
        <stp>G238047 Corp</stp>
        <stp>INT_ACC_DT</stp>
        <stp>[1.Weekly Download.xlsm]Coded!R55C47</stp>
        <tr r="AU55" s="14"/>
        <tr r="AU55" s="14"/>
        <tr r="AU55" s="14"/>
      </tp>
      <tp t="s">
        <v>5/1/2021</v>
        <stp/>
        <stp>##V3_BDPV12</stp>
        <stp>XS2281349618 Corp</stp>
        <stp>SECURITY_PRICING_DATE</stp>
        <stp>[1.Weekly Download.xlsm]Coded!R262C3</stp>
        <tr r="C262" s="14"/>
        <tr r="C262" s="14"/>
      </tp>
      <tp>
        <v>400000000</v>
        <stp/>
        <stp>##V3_BDPV12</stp>
        <stp>G238052 Corp</stp>
        <stp>AMT_ISSUED</stp>
        <stp>[1.Weekly Download.xlsm]Coded!R52C53</stp>
        <tr r="BA52" s="14"/>
        <tr r="BA52" s="14"/>
      </tp>
      <tp t="s">
        <v>4/2/2021</v>
        <stp/>
        <stp>##V3_BDPV12</stp>
        <stp>XS2294198549 Corp</stp>
        <stp>SECURITY_PRICING_DATE</stp>
        <stp>[1.Weekly Download.xlsm]Coded!R244C3</stp>
        <tr r="C244" s="14"/>
        <tr r="C244" s="14"/>
      </tp>
      <tp t="s">
        <v>11/1/2022</v>
        <stp/>
        <stp>##V3_BDPV12</stp>
        <stp>XS2423517205 Corp</stp>
        <stp>SECURITY_PRICING_DATE</stp>
        <stp>[1.Weekly Download.xlsm]Coded!R124C3</stp>
        <tr r="C124" s="14"/>
        <tr r="C124" s="14"/>
      </tp>
      <tp t="s">
        <v>7/12/2020</v>
        <stp/>
        <stp>##V3_BDPV12</stp>
        <stp>XS2265797535 Corp</stp>
        <stp>SECURITY_PRICING_DATE</stp>
        <stp>[1.Weekly Download.xlsm]Coded!R265C3</stp>
        <tr r="C265" s="14"/>
        <tr r="C265" s="14"/>
      </tp>
      <tp t="s">
        <v>9/11/2021</v>
        <stp/>
        <stp>##V3_BDPV12</stp>
        <stp>XS2400120650 Corp</stp>
        <stp>SECURITY_PRICING_DATE</stp>
        <stp>[1.Weekly Download.xlsm]Coded!R133C3</stp>
        <tr r="C133" s="14"/>
        <tr r="C133" s="14"/>
      </tp>
      <tp t="s">
        <v>11/5/2021</v>
        <stp/>
        <stp>##V3_BDPV12</stp>
        <stp>XS2320779213 Corp</stp>
        <stp>SECURITY_PRICING_DATE</stp>
        <stp>[1.Weekly Download.xlsm]Coded!R217C3</stp>
        <tr r="C217" s="14"/>
        <tr r="C217" s="14"/>
      </tp>
      <tp t="s">
        <v>700 HK</v>
        <stp/>
        <stp>##V3_BDPV12</stp>
        <stp>US88032XBD57 Corp</stp>
        <stp>ISSUER_PARENT_EQY_TICKER</stp>
        <stp>[1.Weekly Download.xlsm]Coded!R228C58</stp>
        <tr r="BF228" s="14"/>
        <tr r="BF228" s="14"/>
      </tp>
      <tp t="s">
        <v>17/9/2021</v>
        <stp/>
        <stp>##V3_BDPV12</stp>
        <stp>XS2361211191 Corp</stp>
        <stp>SECURITY_PRICING_DATE</stp>
        <stp>[1.Weekly Download.xlsm]Coded!R145C3</stp>
        <tr r="C145" s="14"/>
        <tr r="C145" s="14"/>
      </tp>
      <tp t="s">
        <v>21/10/2021</v>
        <stp/>
        <stp>##V3_BDPV12</stp>
        <stp>XS2388293487 Corp</stp>
        <stp>SECURITY_PRICING_DATE</stp>
        <stp>[1.Weekly Download.xlsm]Coded!R139C3</stp>
        <tr r="C139" s="14"/>
        <tr r="C139" s="14"/>
      </tp>
      <tp t="s">
        <v>12/5/2021</v>
        <stp/>
        <stp>##V3_BDPV12</stp>
        <stp>XS2340538680 Corp</stp>
        <stp>SECURITY_PRICING_DATE</stp>
        <stp>[1.Weekly Download.xlsm]Coded!R213C3</stp>
        <tr r="C213" s="14"/>
        <tr r="C213" s="14"/>
      </tp>
      <tp t="s">
        <v>1/12/2022</v>
        <stp/>
        <stp>##V3_BDPV12</stp>
        <stp>G228048 Corp</stp>
        <stp>INT_ACC_DT</stp>
        <stp>[1.Weekly Download.xlsm]Coded!R77C47</stp>
        <tr r="AU77" s="14"/>
        <tr r="AU77" s="14"/>
        <tr r="AU77" s="14"/>
      </tp>
      <tp t="s">
        <v>#N/A Invalid Security</v>
        <stp/>
        <stp>##V3_BDPV12</stp>
        <stp>-- Equity</stp>
        <stp>RTG_MDY_FOREIGN_LT_BANK_DEPOSITS</stp>
        <stp>[1.Weekly Download.xlsm]Coded!R88C20</stp>
        <tr r="T88" s="14"/>
        <tr r="T88" s="14"/>
      </tp>
      <tp t="s">
        <v>#N/A Invalid Security</v>
        <stp/>
        <stp>##V3_BDPV12</stp>
        <stp>-- Equity</stp>
        <stp>RTG_MDY_FOREIGN_LT_BANK_DEPOSITS</stp>
        <stp>[1.Weekly Download.xlsm]Coded!R89C20</stp>
        <tr r="T89" s="14"/>
        <tr r="T89" s="14"/>
      </tp>
      <tp t="s">
        <v>#N/A Invalid Security</v>
        <stp/>
        <stp>##V3_BDPV12</stp>
        <stp>-- Equity</stp>
        <stp>RTG_MDY_FOREIGN_LT_BANK_DEPOSITS</stp>
        <stp>[1.Weekly Download.xlsm]Coded!R84C20</stp>
        <tr r="T84" s="14"/>
        <tr r="T84" s="14"/>
      </tp>
      <tp t="s">
        <v>#N/A Invalid Security</v>
        <stp/>
        <stp>##V3_BDPV12</stp>
        <stp>-- Equity</stp>
        <stp>RTG_MDY_FOREIGN_LT_BANK_DEPOSITS</stp>
        <stp>[1.Weekly Download.xlsm]Coded!R85C20</stp>
        <tr r="T85" s="14"/>
        <tr r="T85" s="14"/>
      </tp>
      <tp t="s">
        <v>#N/A Invalid Security</v>
        <stp/>
        <stp>##V3_BDPV12</stp>
        <stp>-- Equity</stp>
        <stp>RTG_MDY_FOREIGN_LT_BANK_DEPOSITS</stp>
        <stp>[1.Weekly Download.xlsm]Coded!R86C20</stp>
        <tr r="T86" s="14"/>
        <tr r="T86" s="14"/>
      </tp>
      <tp t="s">
        <v>#N/A Invalid Security</v>
        <stp/>
        <stp>##V3_BDPV12</stp>
        <stp>-- Equity</stp>
        <stp>RTG_MDY_FOREIGN_LT_BANK_DEPOSITS</stp>
        <stp>[1.Weekly Download.xlsm]Coded!R80C20</stp>
        <tr r="T80" s="14"/>
        <tr r="T80" s="14"/>
      </tp>
      <tp t="s">
        <v>#N/A Invalid Security</v>
        <stp/>
        <stp>##V3_BDPV12</stp>
        <stp>-- Equity</stp>
        <stp>RTG_MDY_FOREIGN_LT_BANK_DEPOSITS</stp>
        <stp>[1.Weekly Download.xlsm]Coded!R81C20</stp>
        <tr r="T81" s="14"/>
        <tr r="T81" s="14"/>
      </tp>
      <tp t="s">
        <v>#N/A Invalid Security</v>
        <stp/>
        <stp>##V3_BDPV12</stp>
        <stp>-- Equity</stp>
        <stp>RTG_MDY_FOREIGN_LT_BANK_DEPOSITS</stp>
        <stp>[1.Weekly Download.xlsm]Coded!R82C20</stp>
        <tr r="T82" s="14"/>
        <tr r="T82" s="14"/>
      </tp>
      <tp t="s">
        <v>#N/A Invalid Security</v>
        <stp/>
        <stp>##V3_BDPV12</stp>
        <stp>-- Equity</stp>
        <stp>RTG_MDY_FOREIGN_LT_BANK_DEPOSITS</stp>
        <stp>[1.Weekly Download.xlsm]Coded!R83C20</stp>
        <tr r="T83" s="14"/>
        <tr r="T83" s="14"/>
      </tp>
      <tp t="s">
        <v>#N/A Invalid Security</v>
        <stp/>
        <stp>##V3_BDPV12</stp>
        <stp>-- Equity</stp>
        <stp>RTG_MDY_FOREIGN_LT_BANK_DEPOSITS</stp>
        <stp>[1.Weekly Download.xlsm]Coded!R98C20</stp>
        <tr r="T98" s="14"/>
        <tr r="T98" s="14"/>
      </tp>
      <tp t="s">
        <v>#N/A Invalid Security</v>
        <stp/>
        <stp>##V3_BDPV12</stp>
        <stp>-- Equity</stp>
        <stp>RTG_MDY_FOREIGN_LT_BANK_DEPOSITS</stp>
        <stp>[1.Weekly Download.xlsm]Coded!R94C20</stp>
        <tr r="T94" s="14"/>
        <tr r="T94" s="14"/>
      </tp>
      <tp t="s">
        <v>#N/A Invalid Security</v>
        <stp/>
        <stp>##V3_BDPV12</stp>
        <stp>-- Equity</stp>
        <stp>RTG_MDY_FOREIGN_LT_BANK_DEPOSITS</stp>
        <stp>[1.Weekly Download.xlsm]Coded!R95C20</stp>
        <tr r="T95" s="14"/>
        <tr r="T95" s="14"/>
      </tp>
      <tp t="s">
        <v>#N/A Invalid Security</v>
        <stp/>
        <stp>##V3_BDPV12</stp>
        <stp>-- Equity</stp>
        <stp>RTG_MDY_FOREIGN_LT_BANK_DEPOSITS</stp>
        <stp>[1.Weekly Download.xlsm]Coded!R96C20</stp>
        <tr r="T96" s="14"/>
        <tr r="T96" s="14"/>
      </tp>
      <tp t="s">
        <v>#N/A Invalid Security</v>
        <stp/>
        <stp>##V3_BDPV12</stp>
        <stp>-- Equity</stp>
        <stp>RTG_MDY_FOREIGN_LT_BANK_DEPOSITS</stp>
        <stp>[1.Weekly Download.xlsm]Coded!R97C20</stp>
        <tr r="T97" s="14"/>
        <tr r="T97" s="14"/>
      </tp>
      <tp t="s">
        <v>#N/A Invalid Security</v>
        <stp/>
        <stp>##V3_BDPV12</stp>
        <stp>-- Equity</stp>
        <stp>RTG_MDY_FOREIGN_LT_BANK_DEPOSITS</stp>
        <stp>[1.Weekly Download.xlsm]Coded!R90C20</stp>
        <tr r="T90" s="14"/>
        <tr r="T90" s="14"/>
      </tp>
      <tp t="s">
        <v>#N/A Invalid Security</v>
        <stp/>
        <stp>##V3_BDPV12</stp>
        <stp>-- Equity</stp>
        <stp>RTG_MDY_FOREIGN_LT_BANK_DEPOSITS</stp>
        <stp>[1.Weekly Download.xlsm]Coded!R91C20</stp>
        <tr r="T91" s="14"/>
        <tr r="T91" s="14"/>
      </tp>
      <tp t="s">
        <v>#N/A Invalid Security</v>
        <stp/>
        <stp>##V3_BDPV12</stp>
        <stp>-- Equity</stp>
        <stp>RTG_MDY_FOREIGN_LT_BANK_DEPOSITS</stp>
        <stp>[1.Weekly Download.xlsm]Coded!R92C20</stp>
        <tr r="T92" s="14"/>
        <tr r="T92" s="14"/>
      </tp>
      <tp t="s">
        <v>#N/A Invalid Security</v>
        <stp/>
        <stp>##V3_BDPV12</stp>
        <stp>-- Equity</stp>
        <stp>RTG_MDY_FOREIGN_LT_BANK_DEPOSITS</stp>
        <stp>[1.Weekly Download.xlsm]Coded!R93C20</stp>
        <tr r="T93" s="14"/>
        <tr r="T93" s="14"/>
      </tp>
      <tp t="s">
        <v>#N/A Invalid Security</v>
        <stp/>
        <stp>##V3_BDPV12</stp>
        <stp>-- Equity</stp>
        <stp>RTG_MDY_FOREIGN_LT_BANK_DEPOSITS</stp>
        <stp>[1.Weekly Download.xlsm]Coded!R48C20</stp>
        <tr r="T48" s="14"/>
        <tr r="T48" s="14"/>
      </tp>
      <tp t="s">
        <v>#N/A Invalid Security</v>
        <stp/>
        <stp>##V3_BDPV12</stp>
        <stp>-- Equity</stp>
        <stp>RTG_MDY_FOREIGN_LT_BANK_DEPOSITS</stp>
        <stp>[1.Weekly Download.xlsm]Coded!R44C20</stp>
        <tr r="T44" s="14"/>
        <tr r="T44" s="14"/>
      </tp>
      <tp t="s">
        <v>#N/A Invalid Security</v>
        <stp/>
        <stp>##V3_BDPV12</stp>
        <stp>-- Equity</stp>
        <stp>RTG_MDY_FOREIGN_LT_BANK_DEPOSITS</stp>
        <stp>[1.Weekly Download.xlsm]Coded!R45C20</stp>
        <tr r="T45" s="14"/>
        <tr r="T45" s="14"/>
      </tp>
      <tp t="s">
        <v>#N/A Invalid Security</v>
        <stp/>
        <stp>##V3_BDPV12</stp>
        <stp>-- Equity</stp>
        <stp>RTG_MDY_FOREIGN_LT_BANK_DEPOSITS</stp>
        <stp>[1.Weekly Download.xlsm]Coded!R46C20</stp>
        <tr r="T46" s="14"/>
        <tr r="T46" s="14"/>
      </tp>
      <tp t="s">
        <v>#N/A Invalid Security</v>
        <stp/>
        <stp>##V3_BDPV12</stp>
        <stp>-- Equity</stp>
        <stp>RTG_MDY_FOREIGN_LT_BANK_DEPOSITS</stp>
        <stp>[1.Weekly Download.xlsm]Coded!R47C20</stp>
        <tr r="T47" s="14"/>
        <tr r="T47" s="14"/>
      </tp>
      <tp t="s">
        <v>#N/A Invalid Security</v>
        <stp/>
        <stp>##V3_BDPV12</stp>
        <stp>-- Equity</stp>
        <stp>RTG_MDY_FOREIGN_LT_BANK_DEPOSITS</stp>
        <stp>[1.Weekly Download.xlsm]Coded!R58C20</stp>
        <tr r="T58" s="14"/>
        <tr r="T58" s="14"/>
      </tp>
      <tp t="s">
        <v>#N/A Invalid Security</v>
        <stp/>
        <stp>##V3_BDPV12</stp>
        <stp>-- Equity</stp>
        <stp>RTG_MDY_FOREIGN_LT_BANK_DEPOSITS</stp>
        <stp>[1.Weekly Download.xlsm]Coded!R59C20</stp>
        <tr r="T59" s="14"/>
        <tr r="T59" s="14"/>
      </tp>
      <tp t="s">
        <v>#N/A Invalid Security</v>
        <stp/>
        <stp>##V3_BDPV12</stp>
        <stp>-- Equity</stp>
        <stp>RTG_MDY_FOREIGN_LT_BANK_DEPOSITS</stp>
        <stp>[1.Weekly Download.xlsm]Coded!R54C20</stp>
        <tr r="T54" s="14"/>
        <tr r="T54" s="14"/>
      </tp>
      <tp t="s">
        <v>#N/A Invalid Security</v>
        <stp/>
        <stp>##V3_BDPV12</stp>
        <stp>-- Equity</stp>
        <stp>RTG_MDY_FOREIGN_LT_BANK_DEPOSITS</stp>
        <stp>[1.Weekly Download.xlsm]Coded!R55C20</stp>
        <tr r="T55" s="14"/>
        <tr r="T55" s="14"/>
      </tp>
      <tp t="s">
        <v>#N/A Invalid Security</v>
        <stp/>
        <stp>##V3_BDPV12</stp>
        <stp>-- Equity</stp>
        <stp>RTG_MDY_FOREIGN_LT_BANK_DEPOSITS</stp>
        <stp>[1.Weekly Download.xlsm]Coded!R56C20</stp>
        <tr r="T56" s="14"/>
        <tr r="T56" s="14"/>
      </tp>
      <tp t="s">
        <v>#N/A Invalid Security</v>
        <stp/>
        <stp>##V3_BDPV12</stp>
        <stp>-- Equity</stp>
        <stp>RTG_MDY_FOREIGN_LT_BANK_DEPOSITS</stp>
        <stp>[1.Weekly Download.xlsm]Coded!R50C20</stp>
        <tr r="T50" s="14"/>
        <tr r="T50" s="14"/>
      </tp>
      <tp t="s">
        <v>#N/A Invalid Security</v>
        <stp/>
        <stp>##V3_BDPV12</stp>
        <stp>-- Equity</stp>
        <stp>RTG_MDY_FOREIGN_LT_BANK_DEPOSITS</stp>
        <stp>[1.Weekly Download.xlsm]Coded!R51C20</stp>
        <tr r="T51" s="14"/>
        <tr r="T51" s="14"/>
      </tp>
      <tp t="s">
        <v>#N/A Invalid Security</v>
        <stp/>
        <stp>##V3_BDPV12</stp>
        <stp>-- Equity</stp>
        <stp>RTG_MDY_FOREIGN_LT_BANK_DEPOSITS</stp>
        <stp>[1.Weekly Download.xlsm]Coded!R52C20</stp>
        <tr r="T52" s="14"/>
        <tr r="T52" s="14"/>
      </tp>
      <tp t="s">
        <v>#N/A Invalid Security</v>
        <stp/>
        <stp>##V3_BDPV12</stp>
        <stp>-- Equity</stp>
        <stp>RTG_MDY_FOREIGN_LT_BANK_DEPOSITS</stp>
        <stp>[1.Weekly Download.xlsm]Coded!R53C20</stp>
        <tr r="T53" s="14"/>
        <tr r="T53" s="14"/>
      </tp>
      <tp t="s">
        <v>#N/A Invalid Security</v>
        <stp/>
        <stp>##V3_BDPV12</stp>
        <stp>-- Equity</stp>
        <stp>RTG_MDY_FOREIGN_LT_BANK_DEPOSITS</stp>
        <stp>[1.Weekly Download.xlsm]Coded!R68C20</stp>
        <tr r="T68" s="14"/>
        <tr r="T68" s="14"/>
      </tp>
      <tp t="s">
        <v>#N/A Invalid Security</v>
        <stp/>
        <stp>##V3_BDPV12</stp>
        <stp>-- Equity</stp>
        <stp>RTG_MDY_FOREIGN_LT_BANK_DEPOSITS</stp>
        <stp>[1.Weekly Download.xlsm]Coded!R64C20</stp>
        <tr r="T64" s="14"/>
        <tr r="T64" s="14"/>
      </tp>
      <tp t="s">
        <v>#N/A Invalid Security</v>
        <stp/>
        <stp>##V3_BDPV12</stp>
        <stp>-- Equity</stp>
        <stp>RTG_MDY_FOREIGN_LT_BANK_DEPOSITS</stp>
        <stp>[1.Weekly Download.xlsm]Coded!R66C20</stp>
        <tr r="T66" s="14"/>
        <tr r="T66" s="14"/>
      </tp>
      <tp t="s">
        <v>#N/A Invalid Security</v>
        <stp/>
        <stp>##V3_BDPV12</stp>
        <stp>-- Equity</stp>
        <stp>RTG_MDY_FOREIGN_LT_BANK_DEPOSITS</stp>
        <stp>[1.Weekly Download.xlsm]Coded!R67C20</stp>
        <tr r="T67" s="14"/>
        <tr r="T67" s="14"/>
      </tp>
      <tp t="s">
        <v>#N/A Invalid Security</v>
        <stp/>
        <stp>##V3_BDPV12</stp>
        <stp>-- Equity</stp>
        <stp>RTG_MDY_FOREIGN_LT_BANK_DEPOSITS</stp>
        <stp>[1.Weekly Download.xlsm]Coded!R60C20</stp>
        <tr r="T60" s="14"/>
        <tr r="T60" s="14"/>
      </tp>
      <tp t="s">
        <v>#N/A Invalid Security</v>
        <stp/>
        <stp>##V3_BDPV12</stp>
        <stp>-- Equity</stp>
        <stp>RTG_MDY_FOREIGN_LT_BANK_DEPOSITS</stp>
        <stp>[1.Weekly Download.xlsm]Coded!R61C20</stp>
        <tr r="T61" s="14"/>
        <tr r="T61" s="14"/>
      </tp>
      <tp t="s">
        <v>#N/A Invalid Security</v>
        <stp/>
        <stp>##V3_BDPV12</stp>
        <stp>-- Equity</stp>
        <stp>RTG_MDY_FOREIGN_LT_BANK_DEPOSITS</stp>
        <stp>[1.Weekly Download.xlsm]Coded!R62C20</stp>
        <tr r="T62" s="14"/>
        <tr r="T62" s="14"/>
      </tp>
      <tp t="s">
        <v>#N/A Invalid Security</v>
        <stp/>
        <stp>##V3_BDPV12</stp>
        <stp>-- Equity</stp>
        <stp>RTG_MDY_FOREIGN_LT_BANK_DEPOSITS</stp>
        <stp>[1.Weekly Download.xlsm]Coded!R63C20</stp>
        <tr r="T63" s="14"/>
        <tr r="T63" s="14"/>
      </tp>
      <tp t="s">
        <v>#N/A Invalid Security</v>
        <stp/>
        <stp>##V3_BDPV12</stp>
        <stp>-- Equity</stp>
        <stp>RTG_MDY_FOREIGN_LT_BANK_DEPOSITS</stp>
        <stp>[1.Weekly Download.xlsm]Coded!R78C20</stp>
        <tr r="T78" s="14"/>
        <tr r="T78" s="14"/>
      </tp>
      <tp t="s">
        <v>#N/A Invalid Security</v>
        <stp/>
        <stp>##V3_BDPV12</stp>
        <stp>-- Equity</stp>
        <stp>RTG_MDY_FOREIGN_LT_BANK_DEPOSITS</stp>
        <stp>[1.Weekly Download.xlsm]Coded!R75C20</stp>
        <tr r="T75" s="14"/>
        <tr r="T75" s="14"/>
      </tp>
      <tp t="s">
        <v>#N/A Invalid Security</v>
        <stp/>
        <stp>##V3_BDPV12</stp>
        <stp>-- Equity</stp>
        <stp>RTG_MDY_FOREIGN_LT_BANK_DEPOSITS</stp>
        <stp>[1.Weekly Download.xlsm]Coded!R76C20</stp>
        <tr r="T76" s="14"/>
        <tr r="T76" s="14"/>
      </tp>
      <tp t="s">
        <v>#N/A Invalid Security</v>
        <stp/>
        <stp>##V3_BDPV12</stp>
        <stp>-- Equity</stp>
        <stp>RTG_MDY_FOREIGN_LT_BANK_DEPOSITS</stp>
        <stp>[1.Weekly Download.xlsm]Coded!R77C20</stp>
        <tr r="T77" s="14"/>
        <tr r="T77" s="14"/>
      </tp>
      <tp t="s">
        <v>#N/A Invalid Security</v>
        <stp/>
        <stp>##V3_BDPV12</stp>
        <stp>-- Equity</stp>
        <stp>RTG_MDY_FOREIGN_LT_BANK_DEPOSITS</stp>
        <stp>[1.Weekly Download.xlsm]Coded!R70C20</stp>
        <tr r="T70" s="14"/>
        <tr r="T70" s="14"/>
      </tp>
      <tp t="s">
        <v>#N/A Invalid Security</v>
        <stp/>
        <stp>##V3_BDPV12</stp>
        <stp>-- Equity</stp>
        <stp>RTG_MDY_FOREIGN_LT_BANK_DEPOSITS</stp>
        <stp>[1.Weekly Download.xlsm]Coded!R71C20</stp>
        <tr r="T71" s="14"/>
        <tr r="T71" s="14"/>
      </tp>
      <tp t="s">
        <v>#N/A Invalid Security</v>
        <stp/>
        <stp>##V3_BDPV12</stp>
        <stp>-- Equity</stp>
        <stp>RTG_MDY_FOREIGN_LT_BANK_DEPOSITS</stp>
        <stp>[1.Weekly Download.xlsm]Coded!R72C20</stp>
        <tr r="T72" s="14"/>
        <tr r="T72" s="14"/>
      </tp>
      <tp t="s">
        <v>#N/A Invalid Security</v>
        <stp/>
        <stp>##V3_BDPV12</stp>
        <stp>-- Equity</stp>
        <stp>RTG_MDY_FOREIGN_LT_BANK_DEPOSITS</stp>
        <stp>[1.Weekly Download.xlsm]Coded!R73C20</stp>
        <tr r="T73" s="14"/>
        <tr r="T73" s="14"/>
      </tp>
      <tp t="s">
        <v>#N/A Invalid Security</v>
        <stp/>
        <stp>##V3_BDPV12</stp>
        <stp>-- Equity</stp>
        <stp>RTG_MDY_FOREIGN_LT_BANK_DEPOSITS</stp>
        <stp>[1.Weekly Download.xlsm]Coded!R18C20</stp>
        <tr r="T18" s="14"/>
        <tr r="T18" s="14"/>
      </tp>
      <tp t="s">
        <v>#N/A Invalid Security</v>
        <stp/>
        <stp>##V3_BDPV12</stp>
        <stp>-- Equity</stp>
        <stp>RTG_MDY_FOREIGN_LT_BANK_DEPOSITS</stp>
        <stp>[1.Weekly Download.xlsm]Coded!R19C20</stp>
        <tr r="T19" s="14"/>
        <tr r="T19" s="14"/>
      </tp>
      <tp t="s">
        <v>#N/A Invalid Security</v>
        <stp/>
        <stp>##V3_BDPV12</stp>
        <stp>-- Equity</stp>
        <stp>RTG_MDY_FOREIGN_LT_BANK_DEPOSITS</stp>
        <stp>[1.Weekly Download.xlsm]Coded!R14C20</stp>
        <tr r="T14" s="14"/>
        <tr r="T14" s="14"/>
      </tp>
      <tp t="s">
        <v>#N/A Invalid Security</v>
        <stp/>
        <stp>##V3_BDPV12</stp>
        <stp>-- Equity</stp>
        <stp>RTG_MDY_FOREIGN_LT_BANK_DEPOSITS</stp>
        <stp>[1.Weekly Download.xlsm]Coded!R10C20</stp>
        <tr r="T10" s="14"/>
        <tr r="T10" s="14"/>
      </tp>
      <tp t="s">
        <v>#N/A Invalid Security</v>
        <stp/>
        <stp>##V3_BDPV12</stp>
        <stp>-- Equity</stp>
        <stp>RTG_MDY_FOREIGN_LT_BANK_DEPOSITS</stp>
        <stp>[1.Weekly Download.xlsm]Coded!R11C20</stp>
        <tr r="T11" s="14"/>
        <tr r="T11" s="14"/>
      </tp>
      <tp t="s">
        <v>#N/A Invalid Security</v>
        <stp/>
        <stp>##V3_BDPV12</stp>
        <stp>-- Equity</stp>
        <stp>RTG_MDY_FOREIGN_LT_BANK_DEPOSITS</stp>
        <stp>[1.Weekly Download.xlsm]Coded!R13C20</stp>
        <tr r="T13" s="14"/>
        <tr r="T13" s="14"/>
      </tp>
      <tp t="s">
        <v>#N/A Invalid Security</v>
        <stp/>
        <stp>##V3_BDPV12</stp>
        <stp>-- Equity</stp>
        <stp>RTG_MDY_FOREIGN_LT_BANK_DEPOSITS</stp>
        <stp>[1.Weekly Download.xlsm]Coded!R28C20</stp>
        <tr r="T28" s="14"/>
        <tr r="T28" s="14"/>
      </tp>
      <tp t="s">
        <v>#N/A Invalid Security</v>
        <stp/>
        <stp>##V3_BDPV12</stp>
        <stp>-- Equity</stp>
        <stp>RTG_MDY_FOREIGN_LT_BANK_DEPOSITS</stp>
        <stp>[1.Weekly Download.xlsm]Coded!R24C20</stp>
        <tr r="T24" s="14"/>
        <tr r="T24" s="14"/>
      </tp>
      <tp t="s">
        <v>#N/A Invalid Security</v>
        <stp/>
        <stp>##V3_BDPV12</stp>
        <stp>-- Equity</stp>
        <stp>RTG_MDY_FOREIGN_LT_BANK_DEPOSITS</stp>
        <stp>[1.Weekly Download.xlsm]Coded!R27C20</stp>
        <tr r="T27" s="14"/>
        <tr r="T27" s="14"/>
      </tp>
      <tp t="s">
        <v>#N/A Invalid Security</v>
        <stp/>
        <stp>##V3_BDPV12</stp>
        <stp>-- Equity</stp>
        <stp>RTG_MDY_FOREIGN_LT_BANK_DEPOSITS</stp>
        <stp>[1.Weekly Download.xlsm]Coded!R22C20</stp>
        <tr r="T22" s="14"/>
        <tr r="T22" s="14"/>
      </tp>
      <tp t="s">
        <v>#N/A Invalid Security</v>
        <stp/>
        <stp>##V3_BDPV12</stp>
        <stp>-- Equity</stp>
        <stp>RTG_MDY_FOREIGN_LT_BANK_DEPOSITS</stp>
        <stp>[1.Weekly Download.xlsm]Coded!R23C20</stp>
        <tr r="T23" s="14"/>
        <tr r="T23" s="14"/>
      </tp>
      <tp t="s">
        <v>#N/A Invalid Security</v>
        <stp/>
        <stp>##V3_BDPV12</stp>
        <stp>-- Equity</stp>
        <stp>RTG_MDY_FOREIGN_LT_BANK_DEPOSITS</stp>
        <stp>[1.Weekly Download.xlsm]Coded!R38C20</stp>
        <tr r="T38" s="14"/>
        <tr r="T38" s="14"/>
      </tp>
      <tp t="s">
        <v>#N/A Invalid Security</v>
        <stp/>
        <stp>##V3_BDPV12</stp>
        <stp>-- Equity</stp>
        <stp>RTG_MDY_FOREIGN_LT_BANK_DEPOSITS</stp>
        <stp>[1.Weekly Download.xlsm]Coded!R39C20</stp>
        <tr r="T39" s="14"/>
        <tr r="T39" s="14"/>
      </tp>
      <tp t="s">
        <v>#N/A Invalid Security</v>
        <stp/>
        <stp>##V3_BDPV12</stp>
        <stp>-- Equity</stp>
        <stp>RTG_MDY_FOREIGN_LT_BANK_DEPOSITS</stp>
        <stp>[1.Weekly Download.xlsm]Coded!R34C20</stp>
        <tr r="T34" s="14"/>
        <tr r="T34" s="14"/>
      </tp>
      <tp t="s">
        <v>#N/A Invalid Security</v>
        <stp/>
        <stp>##V3_BDPV12</stp>
        <stp>-- Equity</stp>
        <stp>RTG_MDY_FOREIGN_LT_BANK_DEPOSITS</stp>
        <stp>[1.Weekly Download.xlsm]Coded!R35C20</stp>
        <tr r="T35" s="14"/>
        <tr r="T35" s="14"/>
      </tp>
      <tp t="s">
        <v>#N/A Invalid Security</v>
        <stp/>
        <stp>##V3_BDPV12</stp>
        <stp>-- Equity</stp>
        <stp>RTG_MDY_FOREIGN_LT_BANK_DEPOSITS</stp>
        <stp>[1.Weekly Download.xlsm]Coded!R36C20</stp>
        <tr r="T36" s="14"/>
        <tr r="T36" s="14"/>
      </tp>
      <tp t="s">
        <v>#N/A Invalid Security</v>
        <stp/>
        <stp>##V3_BDPV12</stp>
        <stp>-- Equity</stp>
        <stp>RTG_MDY_FOREIGN_LT_BANK_DEPOSITS</stp>
        <stp>[1.Weekly Download.xlsm]Coded!R37C20</stp>
        <tr r="T37" s="14"/>
        <tr r="T37" s="14"/>
      </tp>
      <tp t="s">
        <v>#N/A Invalid Security</v>
        <stp/>
        <stp>##V3_BDPV12</stp>
        <stp>-- Equity</stp>
        <stp>RTG_MDY_FOREIGN_LT_BANK_DEPOSITS</stp>
        <stp>[1.Weekly Download.xlsm]Coded!R30C20</stp>
        <tr r="T30" s="14"/>
        <tr r="T30" s="14"/>
      </tp>
      <tp t="s">
        <v>#N/A Invalid Security</v>
        <stp/>
        <stp>##V3_BDPV12</stp>
        <stp>-- Equity</stp>
        <stp>RTG_MDY_FOREIGN_LT_BANK_DEPOSITS</stp>
        <stp>[1.Weekly Download.xlsm]Coded!R33C20</stp>
        <tr r="T33" s="14"/>
        <tr r="T33" s="14"/>
      </tp>
      <tp t="s">
        <v>#N/A Invalid Security</v>
        <stp/>
        <stp>##V3_BDPV12</stp>
        <stp>-- Equity</stp>
        <stp>RTG_MOODY_LONG_TERM</stp>
        <stp>[1.Weekly Download.xlsm]Coded!R98C21</stp>
        <tr r="U98" s="14"/>
        <tr r="U98" s="14"/>
      </tp>
      <tp t="s">
        <v>#N/A Invalid Security</v>
        <stp/>
        <stp>##V3_BDPV12</stp>
        <stp>-- Equity</stp>
        <stp>RTG_MOODY_LONG_TERM</stp>
        <stp>[1.Weekly Download.xlsm]Coded!R96C21</stp>
        <tr r="U96" s="14"/>
        <tr r="U96" s="14"/>
      </tp>
      <tp t="s">
        <v>#N/A Invalid Security</v>
        <stp/>
        <stp>##V3_BDPV12</stp>
        <stp>-- Equity</stp>
        <stp>RTG_MOODY_LONG_TERM</stp>
        <stp>[1.Weekly Download.xlsm]Coded!R97C21</stp>
        <tr r="U97" s="14"/>
        <tr r="U97" s="14"/>
      </tp>
      <tp t="s">
        <v>#N/A Invalid Security</v>
        <stp/>
        <stp>##V3_BDPV12</stp>
        <stp>-- Equity</stp>
        <stp>RTG_MOODY_LONG_TERM</stp>
        <stp>[1.Weekly Download.xlsm]Coded!R94C21</stp>
        <tr r="U94" s="14"/>
        <tr r="U94" s="14"/>
      </tp>
      <tp t="s">
        <v>#N/A Invalid Security</v>
        <stp/>
        <stp>##V3_BDPV12</stp>
        <stp>-- Equity</stp>
        <stp>RTG_MOODY_LONG_TERM</stp>
        <stp>[1.Weekly Download.xlsm]Coded!R95C21</stp>
        <tr r="U95" s="14"/>
        <tr r="U95" s="14"/>
      </tp>
      <tp t="s">
        <v>#N/A Invalid Security</v>
        <stp/>
        <stp>##V3_BDPV12</stp>
        <stp>-- Equity</stp>
        <stp>RTG_MOODY_LONG_TERM</stp>
        <stp>[1.Weekly Download.xlsm]Coded!R92C21</stp>
        <tr r="U92" s="14"/>
        <tr r="U92" s="14"/>
      </tp>
      <tp t="s">
        <v>#N/A Invalid Security</v>
        <stp/>
        <stp>##V3_BDPV12</stp>
        <stp>-- Equity</stp>
        <stp>RTG_MOODY_LONG_TERM</stp>
        <stp>[1.Weekly Download.xlsm]Coded!R93C21</stp>
        <tr r="U93" s="14"/>
        <tr r="U93" s="14"/>
      </tp>
      <tp t="s">
        <v>#N/A Invalid Security</v>
        <stp/>
        <stp>##V3_BDPV12</stp>
        <stp>-- Equity</stp>
        <stp>RTG_MOODY_LONG_TERM</stp>
        <stp>[1.Weekly Download.xlsm]Coded!R90C21</stp>
        <tr r="U90" s="14"/>
        <tr r="U90" s="14"/>
      </tp>
      <tp t="s">
        <v>#N/A Invalid Security</v>
        <stp/>
        <stp>##V3_BDPV12</stp>
        <stp>-- Equity</stp>
        <stp>RTG_MOODY_LONG_TERM</stp>
        <stp>[1.Weekly Download.xlsm]Coded!R91C21</stp>
        <tr r="U91" s="14"/>
        <tr r="U91" s="14"/>
      </tp>
      <tp t="s">
        <v>#N/A Invalid Security</v>
        <stp/>
        <stp>##V3_BDPV12</stp>
        <stp>-- Equity</stp>
        <stp>RTG_MOODY_LONG_TERM</stp>
        <stp>[1.Weekly Download.xlsm]Coded!R88C21</stp>
        <tr r="U88" s="14"/>
        <tr r="U88" s="14"/>
      </tp>
      <tp t="s">
        <v>#N/A Invalid Security</v>
        <stp/>
        <stp>##V3_BDPV12</stp>
        <stp>-- Equity</stp>
        <stp>RTG_MOODY_LONG_TERM</stp>
        <stp>[1.Weekly Download.xlsm]Coded!R89C21</stp>
        <tr r="U89" s="14"/>
        <tr r="U89" s="14"/>
      </tp>
      <tp t="s">
        <v>#N/A Invalid Security</v>
        <stp/>
        <stp>##V3_BDPV12</stp>
        <stp>-- Equity</stp>
        <stp>RTG_MOODY_LONG_TERM</stp>
        <stp>[1.Weekly Download.xlsm]Coded!R86C21</stp>
        <tr r="U86" s="14"/>
        <tr r="U86" s="14"/>
      </tp>
      <tp t="s">
        <v>#N/A Invalid Security</v>
        <stp/>
        <stp>##V3_BDPV12</stp>
        <stp>-- Equity</stp>
        <stp>RTG_MOODY_LONG_TERM</stp>
        <stp>[1.Weekly Download.xlsm]Coded!R84C21</stp>
        <tr r="U84" s="14"/>
        <tr r="U84" s="14"/>
      </tp>
      <tp t="s">
        <v>#N/A Invalid Security</v>
        <stp/>
        <stp>##V3_BDPV12</stp>
        <stp>-- Equity</stp>
        <stp>RTG_MOODY_LONG_TERM</stp>
        <stp>[1.Weekly Download.xlsm]Coded!R85C21</stp>
        <tr r="U85" s="14"/>
        <tr r="U85" s="14"/>
      </tp>
      <tp t="s">
        <v>#N/A Invalid Security</v>
        <stp/>
        <stp>##V3_BDPV12</stp>
        <stp>-- Equity</stp>
        <stp>RTG_MOODY_LONG_TERM</stp>
        <stp>[1.Weekly Download.xlsm]Coded!R82C21</stp>
        <tr r="U82" s="14"/>
        <tr r="U82" s="14"/>
      </tp>
      <tp t="s">
        <v>#N/A Invalid Security</v>
        <stp/>
        <stp>##V3_BDPV12</stp>
        <stp>-- Equity</stp>
        <stp>RTG_MOODY_LONG_TERM</stp>
        <stp>[1.Weekly Download.xlsm]Coded!R83C21</stp>
        <tr r="U83" s="14"/>
        <tr r="U83" s="14"/>
      </tp>
      <tp t="s">
        <v>#N/A Invalid Security</v>
        <stp/>
        <stp>##V3_BDPV12</stp>
        <stp>-- Equity</stp>
        <stp>RTG_MOODY_LONG_TERM</stp>
        <stp>[1.Weekly Download.xlsm]Coded!R80C21</stp>
        <tr r="U80" s="14"/>
        <tr r="U80" s="14"/>
      </tp>
      <tp t="s">
        <v>#N/A Invalid Security</v>
        <stp/>
        <stp>##V3_BDPV12</stp>
        <stp>-- Equity</stp>
        <stp>RTG_MOODY_LONG_TERM</stp>
        <stp>[1.Weekly Download.xlsm]Coded!R81C21</stp>
        <tr r="U81" s="14"/>
        <tr r="U81" s="14"/>
      </tp>
      <tp t="s">
        <v>#N/A Invalid Security</v>
        <stp/>
        <stp>##V3_BDPV12</stp>
        <stp>-- Equity</stp>
        <stp>RTG_MOODY_LONG_TERM</stp>
        <stp>[1.Weekly Download.xlsm]Coded!R18C21</stp>
        <tr r="U18" s="14"/>
        <tr r="U18" s="14"/>
      </tp>
      <tp t="s">
        <v>#N/A Invalid Security</v>
        <stp/>
        <stp>##V3_BDPV12</stp>
        <stp>-- Equity</stp>
        <stp>RTG_MOODY_LONG_TERM</stp>
        <stp>[1.Weekly Download.xlsm]Coded!R19C21</stp>
        <tr r="U19" s="14"/>
        <tr r="U19" s="14"/>
      </tp>
      <tp t="s">
        <v>#N/A Invalid Security</v>
        <stp/>
        <stp>##V3_BDPV12</stp>
        <stp>-- Equity</stp>
        <stp>RTG_MOODY_LONG_TERM</stp>
        <stp>[1.Weekly Download.xlsm]Coded!R14C21</stp>
        <tr r="U14" s="14"/>
        <tr r="U14" s="14"/>
      </tp>
      <tp t="s">
        <v>#N/A Invalid Security</v>
        <stp/>
        <stp>##V3_BDPV12</stp>
        <stp>-- Equity</stp>
        <stp>RTG_MOODY_LONG_TERM</stp>
        <stp>[1.Weekly Download.xlsm]Coded!R13C21</stp>
        <tr r="U13" s="14"/>
        <tr r="U13" s="14"/>
      </tp>
      <tp t="s">
        <v>#N/A Invalid Security</v>
        <stp/>
        <stp>##V3_BDPV12</stp>
        <stp>-- Equity</stp>
        <stp>RTG_MOODY_LONG_TERM</stp>
        <stp>[1.Weekly Download.xlsm]Coded!R10C21</stp>
        <tr r="U10" s="14"/>
        <tr r="U10" s="14"/>
      </tp>
      <tp t="s">
        <v>#N/A Invalid Security</v>
        <stp/>
        <stp>##V3_BDPV12</stp>
        <stp>-- Equity</stp>
        <stp>RTG_MOODY_LONG_TERM</stp>
        <stp>[1.Weekly Download.xlsm]Coded!R11C21</stp>
        <tr r="U11" s="14"/>
        <tr r="U11" s="14"/>
      </tp>
      <tp t="s">
        <v>#N/A Invalid Security</v>
        <stp/>
        <stp>##V3_BDPV12</stp>
        <stp>-- Equity</stp>
        <stp>RTG_MOODY_LONG_TERM</stp>
        <stp>[1.Weekly Download.xlsm]Coded!R38C21</stp>
        <tr r="U38" s="14"/>
        <tr r="U38" s="14"/>
      </tp>
      <tp t="s">
        <v>#N/A Invalid Security</v>
        <stp/>
        <stp>##V3_BDPV12</stp>
        <stp>-- Equity</stp>
        <stp>RTG_MOODY_LONG_TERM</stp>
        <stp>[1.Weekly Download.xlsm]Coded!R39C21</stp>
        <tr r="U39" s="14"/>
        <tr r="U39" s="14"/>
      </tp>
      <tp t="s">
        <v>#N/A Invalid Security</v>
        <stp/>
        <stp>##V3_BDPV12</stp>
        <stp>-- Equity</stp>
        <stp>RTG_MOODY_LONG_TERM</stp>
        <stp>[1.Weekly Download.xlsm]Coded!R36C21</stp>
        <tr r="U36" s="14"/>
        <tr r="U36" s="14"/>
      </tp>
      <tp t="s">
        <v>#N/A Invalid Security</v>
        <stp/>
        <stp>##V3_BDPV12</stp>
        <stp>-- Equity</stp>
        <stp>RTG_MOODY_LONG_TERM</stp>
        <stp>[1.Weekly Download.xlsm]Coded!R37C21</stp>
        <tr r="U37" s="14"/>
        <tr r="U37" s="14"/>
      </tp>
      <tp t="s">
        <v>#N/A Invalid Security</v>
        <stp/>
        <stp>##V3_BDPV12</stp>
        <stp>-- Equity</stp>
        <stp>RTG_MOODY_LONG_TERM</stp>
        <stp>[1.Weekly Download.xlsm]Coded!R34C21</stp>
        <tr r="U34" s="14"/>
        <tr r="U34" s="14"/>
      </tp>
      <tp t="s">
        <v>#N/A Invalid Security</v>
        <stp/>
        <stp>##V3_BDPV12</stp>
        <stp>-- Equity</stp>
        <stp>RTG_MOODY_LONG_TERM</stp>
        <stp>[1.Weekly Download.xlsm]Coded!R35C21</stp>
        <tr r="U35" s="14"/>
        <tr r="U35" s="14"/>
      </tp>
      <tp t="s">
        <v>#N/A Invalid Security</v>
        <stp/>
        <stp>##V3_BDPV12</stp>
        <stp>-- Equity</stp>
        <stp>RTG_MOODY_LONG_TERM</stp>
        <stp>[1.Weekly Download.xlsm]Coded!R33C21</stp>
        <tr r="U33" s="14"/>
        <tr r="U33" s="14"/>
      </tp>
      <tp t="s">
        <v>#N/A Invalid Security</v>
        <stp/>
        <stp>##V3_BDPV12</stp>
        <stp>-- Equity</stp>
        <stp>RTG_MOODY_LONG_TERM</stp>
        <stp>[1.Weekly Download.xlsm]Coded!R30C21</stp>
        <tr r="U30" s="14"/>
        <tr r="U30" s="14"/>
      </tp>
      <tp t="s">
        <v>#N/A Invalid Security</v>
        <stp/>
        <stp>##V3_BDPV12</stp>
        <stp>-- Equity</stp>
        <stp>RTG_MOODY_LONG_TERM</stp>
        <stp>[1.Weekly Download.xlsm]Coded!R28C21</stp>
        <tr r="U28" s="14"/>
        <tr r="U28" s="14"/>
      </tp>
      <tp t="s">
        <v>#N/A Invalid Security</v>
        <stp/>
        <stp>##V3_BDPV12</stp>
        <stp>-- Equity</stp>
        <stp>RTG_MOODY_LONG_TERM</stp>
        <stp>[1.Weekly Download.xlsm]Coded!R27C21</stp>
        <tr r="U27" s="14"/>
        <tr r="U27" s="14"/>
      </tp>
      <tp t="s">
        <v>#N/A Invalid Security</v>
        <stp/>
        <stp>##V3_BDPV12</stp>
        <stp>-- Equity</stp>
        <stp>RTG_MOODY_LONG_TERM</stp>
        <stp>[1.Weekly Download.xlsm]Coded!R24C21</stp>
        <tr r="U24" s="14"/>
        <tr r="U24" s="14"/>
      </tp>
      <tp t="s">
        <v>#N/A Invalid Security</v>
        <stp/>
        <stp>##V3_BDPV12</stp>
        <stp>-- Equity</stp>
        <stp>RTG_MOODY_LONG_TERM</stp>
        <stp>[1.Weekly Download.xlsm]Coded!R22C21</stp>
        <tr r="U22" s="14"/>
        <tr r="U22" s="14"/>
      </tp>
      <tp t="s">
        <v>#N/A Invalid Security</v>
        <stp/>
        <stp>##V3_BDPV12</stp>
        <stp>-- Equity</stp>
        <stp>RTG_MOODY_LONG_TERM</stp>
        <stp>[1.Weekly Download.xlsm]Coded!R23C21</stp>
        <tr r="U23" s="14"/>
        <tr r="U23" s="14"/>
      </tp>
      <tp t="s">
        <v>#N/A Invalid Security</v>
        <stp/>
        <stp>##V3_BDPV12</stp>
        <stp>-- Equity</stp>
        <stp>RTG_MOODY_LONG_TERM</stp>
        <stp>[1.Weekly Download.xlsm]Coded!R58C21</stp>
        <tr r="U58" s="14"/>
        <tr r="U58" s="14"/>
      </tp>
      <tp t="s">
        <v>#N/A Invalid Security</v>
        <stp/>
        <stp>##V3_BDPV12</stp>
        <stp>-- Equity</stp>
        <stp>RTG_MOODY_LONG_TERM</stp>
        <stp>[1.Weekly Download.xlsm]Coded!R59C21</stp>
        <tr r="U59" s="14"/>
        <tr r="U59" s="14"/>
      </tp>
      <tp t="s">
        <v>#N/A Invalid Security</v>
        <stp/>
        <stp>##V3_BDPV12</stp>
        <stp>-- Equity</stp>
        <stp>RTG_MOODY_LONG_TERM</stp>
        <stp>[1.Weekly Download.xlsm]Coded!R56C21</stp>
        <tr r="U56" s="14"/>
        <tr r="U56" s="14"/>
      </tp>
      <tp t="s">
        <v>#N/A Invalid Security</v>
        <stp/>
        <stp>##V3_BDPV12</stp>
        <stp>-- Equity</stp>
        <stp>RTG_MOODY_LONG_TERM</stp>
        <stp>[1.Weekly Download.xlsm]Coded!R54C21</stp>
        <tr r="U54" s="14"/>
        <tr r="U54" s="14"/>
      </tp>
      <tp t="s">
        <v>#N/A Invalid Security</v>
        <stp/>
        <stp>##V3_BDPV12</stp>
        <stp>-- Equity</stp>
        <stp>RTG_MOODY_LONG_TERM</stp>
        <stp>[1.Weekly Download.xlsm]Coded!R55C21</stp>
        <tr r="U55" s="14"/>
        <tr r="U55" s="14"/>
      </tp>
      <tp t="s">
        <v>#N/A Invalid Security</v>
        <stp/>
        <stp>##V3_BDPV12</stp>
        <stp>-- Equity</stp>
        <stp>RTG_MOODY_LONG_TERM</stp>
        <stp>[1.Weekly Download.xlsm]Coded!R52C21</stp>
        <tr r="U52" s="14"/>
        <tr r="U52" s="14"/>
      </tp>
      <tp t="s">
        <v>#N/A Invalid Security</v>
        <stp/>
        <stp>##V3_BDPV12</stp>
        <stp>-- Equity</stp>
        <stp>RTG_MOODY_LONG_TERM</stp>
        <stp>[1.Weekly Download.xlsm]Coded!R53C21</stp>
        <tr r="U53" s="14"/>
        <tr r="U53" s="14"/>
      </tp>
      <tp t="s">
        <v>#N/A Invalid Security</v>
        <stp/>
        <stp>##V3_BDPV12</stp>
        <stp>-- Equity</stp>
        <stp>RTG_MOODY_LONG_TERM</stp>
        <stp>[1.Weekly Download.xlsm]Coded!R50C21</stp>
        <tr r="U50" s="14"/>
        <tr r="U50" s="14"/>
      </tp>
      <tp t="s">
        <v>#N/A Invalid Security</v>
        <stp/>
        <stp>##V3_BDPV12</stp>
        <stp>-- Equity</stp>
        <stp>RTG_MOODY_LONG_TERM</stp>
        <stp>[1.Weekly Download.xlsm]Coded!R51C21</stp>
        <tr r="U51" s="14"/>
        <tr r="U51" s="14"/>
      </tp>
      <tp t="s">
        <v>#N/A Invalid Security</v>
        <stp/>
        <stp>##V3_BDPV12</stp>
        <stp>-- Equity</stp>
        <stp>RTG_MOODY_LONG_TERM</stp>
        <stp>[1.Weekly Download.xlsm]Coded!R48C21</stp>
        <tr r="U48" s="14"/>
        <tr r="U48" s="14"/>
      </tp>
      <tp t="s">
        <v>#N/A Invalid Security</v>
        <stp/>
        <stp>##V3_BDPV12</stp>
        <stp>-- Equity</stp>
        <stp>RTG_MOODY_LONG_TERM</stp>
        <stp>[1.Weekly Download.xlsm]Coded!R46C21</stp>
        <tr r="U46" s="14"/>
        <tr r="U46" s="14"/>
      </tp>
      <tp t="s">
        <v>#N/A Invalid Security</v>
        <stp/>
        <stp>##V3_BDPV12</stp>
        <stp>-- Equity</stp>
        <stp>RTG_MOODY_LONG_TERM</stp>
        <stp>[1.Weekly Download.xlsm]Coded!R47C21</stp>
        <tr r="U47" s="14"/>
        <tr r="U47" s="14"/>
      </tp>
      <tp t="s">
        <v>#N/A Invalid Security</v>
        <stp/>
        <stp>##V3_BDPV12</stp>
        <stp>-- Equity</stp>
        <stp>RTG_MOODY_LONG_TERM</stp>
        <stp>[1.Weekly Download.xlsm]Coded!R44C21</stp>
        <tr r="U44" s="14"/>
        <tr r="U44" s="14"/>
      </tp>
      <tp t="s">
        <v>#N/A Invalid Security</v>
        <stp/>
        <stp>##V3_BDPV12</stp>
        <stp>-- Equity</stp>
        <stp>RTG_MOODY_LONG_TERM</stp>
        <stp>[1.Weekly Download.xlsm]Coded!R45C21</stp>
        <tr r="U45" s="14"/>
        <tr r="U45" s="14"/>
      </tp>
      <tp t="s">
        <v>#N/A Invalid Security</v>
        <stp/>
        <stp>##V3_BDPV12</stp>
        <stp>-- Equity</stp>
        <stp>RTG_MOODY_LONG_TERM</stp>
        <stp>[1.Weekly Download.xlsm]Coded!R78C21</stp>
        <tr r="U78" s="14"/>
        <tr r="U78" s="14"/>
      </tp>
      <tp t="s">
        <v>#N/A Invalid Security</v>
        <stp/>
        <stp>##V3_BDPV12</stp>
        <stp>-- Equity</stp>
        <stp>RTG_MOODY_LONG_TERM</stp>
        <stp>[1.Weekly Download.xlsm]Coded!R76C21</stp>
        <tr r="U76" s="14"/>
        <tr r="U76" s="14"/>
      </tp>
      <tp t="s">
        <v>#N/A Invalid Security</v>
        <stp/>
        <stp>##V3_BDPV12</stp>
        <stp>-- Equity</stp>
        <stp>RTG_MOODY_LONG_TERM</stp>
        <stp>[1.Weekly Download.xlsm]Coded!R77C21</stp>
        <tr r="U77" s="14"/>
        <tr r="U77" s="14"/>
      </tp>
      <tp t="s">
        <v>#N/A Invalid Security</v>
        <stp/>
        <stp>##V3_BDPV12</stp>
        <stp>-- Equity</stp>
        <stp>RTG_MOODY_LONG_TERM</stp>
        <stp>[1.Weekly Download.xlsm]Coded!R75C21</stp>
        <tr r="U75" s="14"/>
        <tr r="U75" s="14"/>
      </tp>
      <tp t="s">
        <v>#N/A Invalid Security</v>
        <stp/>
        <stp>##V3_BDPV12</stp>
        <stp>-- Equity</stp>
        <stp>RTG_MOODY_LONG_TERM</stp>
        <stp>[1.Weekly Download.xlsm]Coded!R72C21</stp>
        <tr r="U72" s="14"/>
        <tr r="U72" s="14"/>
      </tp>
      <tp t="s">
        <v>#N/A Invalid Security</v>
        <stp/>
        <stp>##V3_BDPV12</stp>
        <stp>-- Equity</stp>
        <stp>RTG_MOODY_LONG_TERM</stp>
        <stp>[1.Weekly Download.xlsm]Coded!R73C21</stp>
        <tr r="U73" s="14"/>
        <tr r="U73" s="14"/>
      </tp>
      <tp t="s">
        <v>#N/A Invalid Security</v>
        <stp/>
        <stp>##V3_BDPV12</stp>
        <stp>-- Equity</stp>
        <stp>RTG_MOODY_LONG_TERM</stp>
        <stp>[1.Weekly Download.xlsm]Coded!R70C21</stp>
        <tr r="U70" s="14"/>
        <tr r="U70" s="14"/>
      </tp>
      <tp t="s">
        <v>#N/A Invalid Security</v>
        <stp/>
        <stp>##V3_BDPV12</stp>
        <stp>-- Equity</stp>
        <stp>RTG_MOODY_LONG_TERM</stp>
        <stp>[1.Weekly Download.xlsm]Coded!R71C21</stp>
        <tr r="U71" s="14"/>
        <tr r="U71" s="14"/>
      </tp>
      <tp t="s">
        <v>#N/A Invalid Security</v>
        <stp/>
        <stp>##V3_BDPV12</stp>
        <stp>-- Equity</stp>
        <stp>RTG_MOODY_LONG_TERM</stp>
        <stp>[1.Weekly Download.xlsm]Coded!R68C21</stp>
        <tr r="U68" s="14"/>
        <tr r="U68" s="14"/>
      </tp>
      <tp t="s">
        <v>#N/A Invalid Security</v>
        <stp/>
        <stp>##V3_BDPV12</stp>
        <stp>-- Equity</stp>
        <stp>RTG_MOODY_LONG_TERM</stp>
        <stp>[1.Weekly Download.xlsm]Coded!R66C21</stp>
        <tr r="U66" s="14"/>
        <tr r="U66" s="14"/>
      </tp>
      <tp t="s">
        <v>#N/A Invalid Security</v>
        <stp/>
        <stp>##V3_BDPV12</stp>
        <stp>-- Equity</stp>
        <stp>RTG_MOODY_LONG_TERM</stp>
        <stp>[1.Weekly Download.xlsm]Coded!R67C21</stp>
        <tr r="U67" s="14"/>
        <tr r="U67" s="14"/>
      </tp>
      <tp t="s">
        <v>#N/A Invalid Security</v>
        <stp/>
        <stp>##V3_BDPV12</stp>
        <stp>-- Equity</stp>
        <stp>RTG_MOODY_LONG_TERM</stp>
        <stp>[1.Weekly Download.xlsm]Coded!R64C21</stp>
        <tr r="U64" s="14"/>
        <tr r="U64" s="14"/>
      </tp>
      <tp t="s">
        <v>#N/A Invalid Security</v>
        <stp/>
        <stp>##V3_BDPV12</stp>
        <stp>-- Equity</stp>
        <stp>RTG_MOODY_LONG_TERM</stp>
        <stp>[1.Weekly Download.xlsm]Coded!R62C21</stp>
        <tr r="U62" s="14"/>
        <tr r="U62" s="14"/>
      </tp>
      <tp t="s">
        <v>#N/A Invalid Security</v>
        <stp/>
        <stp>##V3_BDPV12</stp>
        <stp>-- Equity</stp>
        <stp>RTG_MOODY_LONG_TERM</stp>
        <stp>[1.Weekly Download.xlsm]Coded!R63C21</stp>
        <tr r="U63" s="14"/>
        <tr r="U63" s="14"/>
      </tp>
      <tp t="s">
        <v>#N/A Invalid Security</v>
        <stp/>
        <stp>##V3_BDPV12</stp>
        <stp>-- Equity</stp>
        <stp>RTG_MOODY_LONG_TERM</stp>
        <stp>[1.Weekly Download.xlsm]Coded!R60C21</stp>
        <tr r="U60" s="14"/>
        <tr r="U60" s="14"/>
      </tp>
      <tp t="s">
        <v>#N/A Invalid Security</v>
        <stp/>
        <stp>##V3_BDPV12</stp>
        <stp>-- Equity</stp>
        <stp>RTG_MOODY_LONG_TERM</stp>
        <stp>[1.Weekly Download.xlsm]Coded!R61C21</stp>
        <tr r="U61" s="14"/>
        <tr r="U61" s="14"/>
      </tp>
      <tp t="s">
        <v>#N/A N/A</v>
        <stp/>
        <stp>##V3_BDPV12</stp>
        <stp>G2380130 Corp</stp>
        <stp>RTG_MDY_LT_CORP_FAMILY</stp>
        <stp>[1.Weekly Download.xlsm]Coded!R40C14</stp>
        <tr r="N40" s="14"/>
      </tp>
      <tp t="s">
        <v>SPIC PREFERRED CO NO 2</v>
        <stp/>
        <stp>##V3_BDPV12</stp>
        <stp>XS2417388175 Corp</stp>
        <stp>NAME</stp>
        <stp>[1.Weekly Download.xlsm]Coded!R128C4</stp>
        <tr r="D128" s="14"/>
        <tr r="D128" s="14"/>
      </tp>
      <tp t="s">
        <v>KUNMING MUNICIPAL URBAN</v>
        <stp/>
        <stp>##V3_BDPV12</stp>
        <stp>XS2125422290 Corp</stp>
        <stp>NAME</stp>
        <stp>[1.Weekly Download.xlsm]Coded!R311C4</stp>
        <tr r="D311" s="14"/>
        <tr r="D311" s="14"/>
      </tp>
      <tp t="s">
        <v>BK OF COMMUNICATIONS/HK</v>
        <stp/>
        <stp>##V3_BDPV12</stp>
        <stp>XS2227193054 Corp</stp>
        <stp>NAME</stp>
        <stp>[1.Weekly Download.xlsm]Coded!R280C4</stp>
        <tr r="D280" s="14"/>
        <tr r="D280" s="14"/>
      </tp>
      <tp t="s">
        <v>#N/A N/A</v>
        <stp/>
        <stp>##V3_BDPV12</stp>
        <stp>G238052 Corp</stp>
        <stp>FLOATER_FORMULA</stp>
        <stp>[1.Weekly Download.xlsm]Coded!R52C30</stp>
        <tr r="AD52" s="14"/>
      </tp>
      <tp t="s">
        <v>#N/A N/A</v>
        <stp/>
        <stp>##V3_BDPV12</stp>
        <stp>G238032 Corp</stp>
        <stp>FLOATER_FORMULA</stp>
        <stp>[1.Weekly Download.xlsm]Coded!R67C30</stp>
        <tr r="AD67" s="14"/>
      </tp>
      <tp t="s">
        <v>JINGRUI HOLDINGS LTD</v>
        <stp/>
        <stp>##V3_BDPV12</stp>
        <stp>XS2126415293 Corp</stp>
        <stp>NAME</stp>
        <stp>[1.Weekly Download.xlsm]Coded!R306C4</stp>
        <tr r="D306" s="14"/>
        <tr r="D306" s="14"/>
      </tp>
      <tp t="s">
        <v>ZHENGZHOU METRO GROUP</v>
        <stp/>
        <stp>##V3_BDPV12</stp>
        <stp>XS2405793089 Corp</stp>
        <stp>NAME</stp>
        <stp>[1.Weekly Download.xlsm]Coded!R132C4</stp>
        <tr r="D132" s="14"/>
        <tr r="D132" s="14"/>
      </tp>
      <tp t="s">
        <v>NANYANG COMMERCIAL BANK</v>
        <stp/>
        <stp>##V3_BDPV12</stp>
        <stp>XS2467774209 Corp</stp>
        <stp>NAME</stp>
        <stp>[1.Weekly Download.xlsm]Coded!R103C4</stp>
        <tr r="D103" s="14"/>
        <tr r="D103" s="14"/>
      </tp>
      <tp t="s">
        <v>CHINA EVERBRIGHT BANK/HK</v>
        <stp/>
        <stp>##V3_BDPV12</stp>
        <stp>XS2390401524 Corp</stp>
        <stp>NAME</stp>
        <stp>[1.Weekly Download.xlsm]Coded!R129C4</stp>
        <tr r="D129" s="14"/>
        <tr r="D129" s="14"/>
      </tp>
      <tp t="s">
        <v>GREENLAND HONG KONG HLDG</v>
        <stp/>
        <stp>##V3_BDPV12</stp>
        <stp>XS2346930428 Corp</stp>
        <stp>NAME</stp>
        <stp>[1.Weekly Download.xlsm]Coded!R205C4</stp>
        <tr r="D205" s="14"/>
        <tr r="D205" s="14"/>
      </tp>
      <tp t="s">
        <v>WANDA GROUP OVERSEAS</v>
        <stp/>
        <stp>##V3_BDPV12</stp>
        <stp>XS2127824592 Corp</stp>
        <stp>NAME</stp>
        <stp>[1.Weekly Download.xlsm]Coded!R277C4</stp>
        <tr r="D277" s="14"/>
        <tr r="D277" s="14"/>
      </tp>
      <tp t="s">
        <v>BOCOM LEASING MGMT</v>
        <stp/>
        <stp>##V3_BDPV12</stp>
        <stp>XS2351320366 Corp</stp>
        <stp>NAME</stp>
        <stp>[1.Weekly Download.xlsm]Coded!R194C4</stp>
        <tr r="D194" s="14"/>
        <tr r="D194" s="14"/>
      </tp>
      <tp t="s">
        <v>CCCI TREASURE LTD</v>
        <stp/>
        <stp>##V3_BDPV12</stp>
        <stp>XS2102905168 Corp</stp>
        <stp>NAME</stp>
        <stp>[1.Weekly Download.xlsm]Coded!R314C4</stp>
        <tr r="D314" s="14"/>
        <tr r="D314" s="14"/>
      </tp>
      <tp t="s">
        <v>#N/A N/A</v>
        <stp/>
        <stp>##V3_BDPV12</stp>
        <stp>HK0000954286 Corp</stp>
        <stp>RTG_SP</stp>
        <stp>[1.Weekly Download.xlsm]Coded!R5C9</stp>
        <tr r="I5" s="14"/>
      </tp>
      <tp t="s">
        <v>CHOUZHOU INTL INV LTD</v>
        <stp/>
        <stp>##V3_BDPV12</stp>
        <stp>XS2211674143 Corp</stp>
        <stp>NAME</stp>
        <stp>[1.Weekly Download.xlsm]Coded!R284C4</stp>
        <tr r="D284" s="14"/>
        <tr r="D284" s="14"/>
      </tp>
      <tp t="s">
        <v>LINYI CITY CONS INVT</v>
        <stp/>
        <stp>##V3_BDPV12</stp>
        <stp>XS2658712752 Corp</stp>
        <stp>GUARANTOR</stp>
        <stp>[1.Weekly Download.xlsm]Coded!R17C5</stp>
        <tr r="E17" s="14"/>
        <tr r="E17" s="14"/>
      </tp>
      <tp t="s">
        <v>YI BRIGHT INTL</v>
        <stp/>
        <stp>##V3_BDPV12</stp>
        <stp>XS2094050593 Corp</stp>
        <stp>NAME</stp>
        <stp>[1.Weekly Download.xlsm]Coded!R278C4</stp>
        <tr r="D278" s="14"/>
        <tr r="D278" s="14"/>
      </tp>
      <tp t="s">
        <v>INVENTIVE GLOBAL INV LTD</v>
        <stp/>
        <stp>##V3_BDPV12</stp>
        <stp>XS2379486884 Corp</stp>
        <stp>NAME</stp>
        <stp>[1.Weekly Download.xlsm]Coded!R160C4</stp>
        <tr r="D160" s="14"/>
        <tr r="D160" s="14"/>
      </tp>
      <tp t="s">
        <v>RADIANCE HOLDINGS GRP</v>
        <stp/>
        <stp>##V3_BDPV12</stp>
        <stp>XS2384610577 Corp</stp>
        <stp>NAME</stp>
        <stp>[1.Weekly Download.xlsm]Coded!R149C4</stp>
        <tr r="D149" s="14"/>
        <tr r="D149" s="14"/>
      </tp>
      <tp t="s">
        <v>JIANGSU DIESHIQIAO INDU</v>
        <stp/>
        <stp>##V3_BDPV12</stp>
        <stp>XS2423517205 Corp</stp>
        <stp>NAME</stp>
        <stp>[1.Weekly Download.xlsm]Coded!R124C4</stp>
        <tr r="D124" s="14"/>
        <tr r="D124" s="14"/>
      </tp>
      <tp t="s">
        <v>ZHONGLIANG HOLDINGS</v>
        <stp/>
        <stp>##V3_BDPV12</stp>
        <stp>XS2341214059 Corp</stp>
        <stp>NAME</stp>
        <stp>[1.Weekly Download.xlsm]Coded!R221C4</stp>
        <tr r="D221" s="14"/>
        <tr r="D221" s="14"/>
      </tp>
      <tp t="s">
        <v>CENTRAL INTL DVLPMNT BVI</v>
        <stp/>
        <stp>##V3_BDPV12</stp>
        <stp>XS2347623626 Corp</stp>
        <stp>NAME</stp>
        <stp>[1.Weekly Download.xlsm]Coded!R166C4</stp>
        <tr r="D166" s="14"/>
        <tr r="D166" s="14"/>
      </tp>
      <tp t="s">
        <v>N</v>
        <stp/>
        <stp>##V3_BDPV12</stp>
        <stp>G238024 Corp</stp>
        <stp>SUSTAINABILITY_BOND_IND</stp>
        <stp>[1.Weekly Download.xlsm]Coded!R59C56</stp>
        <tr r="BD59" s="14"/>
        <tr r="BD59" s="14"/>
      </tp>
      <tp t="s">
        <v>N</v>
        <stp/>
        <stp>##V3_BDPV12</stp>
        <stp>G238084 Corp</stp>
        <stp>SUSTAINABILITY_BOND_IND</stp>
        <stp>[1.Weekly Download.xlsm]Coded!R45C56</stp>
        <tr r="BD45" s="14"/>
        <tr r="BD45" s="14"/>
      </tp>
      <tp t="s">
        <v>N</v>
        <stp/>
        <stp>##V3_BDPV12</stp>
        <stp>G228085 Corp</stp>
        <stp>SUSTAINABILITY_BOND_IND</stp>
        <stp>[1.Weekly Download.xlsm]Coded!R73C56</stp>
        <tr r="BD73" s="14"/>
        <tr r="BD73" s="14"/>
      </tp>
      <tp t="s">
        <v>CNGR ADVANCED MATERIAL</v>
        <stp/>
        <stp>##V3_BDPV12</stp>
        <stp>XS2523255060 Corp</stp>
        <stp>GUARANTOR</stp>
        <stp>[1.Weekly Download.xlsm]Coded!R87C5</stp>
        <tr r="E87" s="14"/>
        <tr r="E87" s="14"/>
      </tp>
      <tp t="s">
        <v>HOPSONCAPITALINTERNATION</v>
        <stp/>
        <stp>##V3_BDPV12</stp>
        <stp>XS2228902255 Corp</stp>
        <stp>NAME</stp>
        <stp>[1.Weekly Download.xlsm]Coded!R261C4</stp>
        <tr r="D261" s="14"/>
        <tr r="D261" s="14"/>
      </tp>
      <tp t="s">
        <v>#N/A N/A</v>
        <stp/>
        <stp>##V3_BDPV12</stp>
        <stp>XS2652417788 Corp</stp>
        <stp>GUARANTOR</stp>
        <stp>[1.Weekly Download.xlsm]Coded!R22C5</stp>
        <tr r="E22" s="14"/>
      </tp>
      <tp t="s">
        <v>JIAYUAN INTL GROUP LTD</v>
        <stp/>
        <stp>##V3_BDPV12</stp>
        <stp>XS2333154867 Corp</stp>
        <stp>NAME</stp>
        <stp>[1.Weekly Download.xlsm]Coded!R216C4</stp>
        <tr r="D216" s="14"/>
        <tr r="D216" s="14"/>
      </tp>
      <tp t="s">
        <v>HAFOO CO LTD</v>
        <stp/>
        <stp>##V3_BDPV12</stp>
        <stp>XS2400951815 Corp</stp>
        <stp>NAME</stp>
        <stp>[1.Weekly Download.xlsm]Coded!R130C4</stp>
        <tr r="D130" s="14"/>
        <tr r="D130" s="14"/>
      </tp>
      <tp t="s">
        <v>YUEXIU REIT MTN CO</v>
        <stp/>
        <stp>##V3_BDPV12</stp>
        <stp>XS2290959860 Corp</stp>
        <stp>NAME</stp>
        <stp>[1.Weekly Download.xlsm]Coded!R251C4</stp>
        <tr r="D251" s="14"/>
        <tr r="D251" s="14"/>
      </tp>
      <tp t="s">
        <v>COASTAL EMERALD LTD</v>
        <stp/>
        <stp>##V3_BDPV12</stp>
        <stp>XS2339960093 Corp</stp>
        <stp>NAME</stp>
        <stp>[1.Weekly Download.xlsm]Coded!R212C4</stp>
        <tr r="D212" s="14"/>
        <tr r="D212" s="14"/>
      </tp>
      <tp t="s">
        <v>#N/A N/A</v>
        <stp/>
        <stp>##V3_BDPV12</stp>
        <stp>G2380160 Corp</stp>
        <stp>RTG_MDY_ISSUER</stp>
        <stp>[1.Weekly Download.xlsm]Coded!R33C11</stp>
        <tr r="K33" s="14"/>
      </tp>
      <tp t="s">
        <v>Bank of Jiangsu Co Ltd/Nanjing</v>
        <stp/>
        <stp>##V3_BDPV12</stp>
        <stp>69410793 CompanyID</stp>
        <stp>NAME</stp>
        <stp>[1.Weekly Download.xlsm]Coded!R85C46</stp>
        <tr r="AT85" s="14"/>
      </tp>
      <tp t="s">
        <v>1810 HK</v>
        <stp/>
        <stp>##V3_BDPV12</stp>
        <stp>USY77108AF80 Corp</stp>
        <stp>ISSUER_PARENT_EQY_TICKER</stp>
        <stp>[1.Weekly Download.xlsm]Coded!R182C58</stp>
        <tr r="BF182" s="14"/>
        <tr r="BF182" s="14"/>
      </tp>
      <tp t="s">
        <v>12/12/2022</v>
        <stp/>
        <stp>##V3_BDPV12</stp>
        <stp>MO000A3KX7V9 Corp</stp>
        <stp>MATURITY</stp>
        <stp>[1.Weekly Download.xlsm]Coded!R127C48</stp>
        <tr r="AV127" s="14"/>
        <tr r="AV127" s="14"/>
        <tr r="AV127" s="14"/>
      </tp>
      <tp t="s">
        <v>11/8/2021</v>
        <stp/>
        <stp>##V3_BDPV12</stp>
        <stp>XS2266935993 Corp</stp>
        <stp>SECURITY_PRICING_DATE</stp>
        <stp>[1.Weekly Download.xlsm]Coded!R169C3</stp>
        <tr r="C169" s="14"/>
        <tr r="C169" s="14"/>
      </tp>
      <tp t="s">
        <v>27/1/2021</v>
        <stp/>
        <stp>##V3_BDPV12</stp>
        <stp>XS2291799778 Corp</stp>
        <stp>SECURITY_PRICING_DATE</stp>
        <stp>[1.Weekly Download.xlsm]Coded!R250C3</stp>
        <tr r="C250" s="14"/>
        <tr r="C250" s="14"/>
      </tp>
      <tp t="s">
        <v>11/5/2021</v>
        <stp/>
        <stp>##V3_BDPV12</stp>
        <stp>XS2336271510 Corp</stp>
        <stp>SECURITY_PRICING_DATE</stp>
        <stp>[1.Weekly Download.xlsm]Coded!R215C3</stp>
        <tr r="C215" s="14"/>
        <tr r="C215" s="14"/>
      </tp>
      <tp t="s">
        <v>26/1/2022</v>
        <stp/>
        <stp>##V3_BDPV12</stp>
        <stp>XS2406547765 Corp</stp>
        <stp>SECURITY_PRICING_DATE</stp>
        <stp>[1.Weekly Download.xlsm]Coded!R117C3</stp>
        <tr r="C117" s="14"/>
        <tr r="C117" s="14"/>
      </tp>
      <tp t="s">
        <v>20/4/2023</v>
        <stp/>
        <stp>##V3_BDPV12</stp>
        <stp>G238077 Corp</stp>
        <stp>INT_ACC_DT</stp>
        <stp>[1.Weekly Download.xlsm]Coded!R47C47</stp>
        <tr r="AU47" s="14"/>
        <tr r="AU47" s="14"/>
        <tr r="AU47" s="14"/>
      </tp>
      <tp t="s">
        <v>24/3/2023</v>
        <stp/>
        <stp>##V3_BDPV12</stp>
        <stp>G238070 Corp</stp>
        <stp>INT_ACC_DT</stp>
        <stp>[1.Weekly Download.xlsm]Coded!R54C47</stp>
        <tr r="AU54" s="14"/>
        <tr r="AU54" s="14"/>
        <tr r="AU54" s="14"/>
      </tp>
      <tp t="s">
        <v>10/6/2021</v>
        <stp/>
        <stp>##V3_BDPV12</stp>
        <stp>XS2351320366 Corp</stp>
        <stp>SECURITY_PRICING_DATE</stp>
        <stp>[1.Weekly Download.xlsm]Coded!R194C3</stp>
        <tr r="C194" s="14"/>
        <tr r="C194" s="14"/>
      </tp>
      <tp t="s">
        <v>26/2/2020</v>
        <stp/>
        <stp>##V3_BDPV12</stp>
        <stp>XS2127478316 Corp</stp>
        <stp>SECURITY_PRICING_DATE</stp>
        <stp>[1.Weekly Download.xlsm]Coded!R252C3</stp>
        <tr r="C252" s="14"/>
        <tr r="C252" s="14"/>
      </tp>
      <tp t="s">
        <v>26/8/2021</v>
        <stp/>
        <stp>##V3_BDPV12</stp>
        <stp>XS2382274376 Corp</stp>
        <stp>SECURITY_PRICING_DATE</stp>
        <stp>[1.Weekly Download.xlsm]Coded!R157C3</stp>
        <tr r="C157" s="14"/>
        <tr r="C157" s="14"/>
      </tp>
      <tp t="s">
        <v>22/4/2021</v>
        <stp/>
        <stp>##V3_BDPV12</stp>
        <stp>XS2334068645 Corp</stp>
        <stp>SECURITY_PRICING_DATE</stp>
        <stp>[1.Weekly Download.xlsm]Coded!R224C3</stp>
        <tr r="C224" s="14"/>
        <tr r="C224" s="14"/>
      </tp>
      <tp t="s">
        <v>20/7/2020</v>
        <stp/>
        <stp>##V3_BDPV12</stp>
        <stp>XS2194192360 Corp</stp>
        <stp>SECURITY_PRICING_DATE</stp>
        <stp>[1.Weekly Download.xlsm]Coded!R291C3</stp>
        <tr r="C291" s="14"/>
        <tr r="C291" s="14"/>
      </tp>
      <tp t="s">
        <v>21/4/2022</v>
        <stp/>
        <stp>##V3_BDPV12</stp>
        <stp>XS2467774209 Corp</stp>
        <stp>SECURITY_PRICING_DATE</stp>
        <stp>[1.Weekly Download.xlsm]Coded!R103C3</stp>
        <tr r="C103" s="14"/>
        <tr r="C103" s="14"/>
      </tp>
      <tp t="s">
        <v>4/3/2021</v>
        <stp/>
        <stp>##V3_BDPV12</stp>
        <stp>XS2297070190 Corp</stp>
        <stp>SECURITY_PRICING_DATE</stp>
        <stp>[1.Weekly Download.xlsm]Coded!R240C3</stp>
        <tr r="C240" s="14"/>
        <tr r="C240" s="14"/>
      </tp>
      <tp t="s">
        <v>5/8/2021</v>
        <stp/>
        <stp>##V3_BDPV12</stp>
        <stp>XS2357111090 Corp</stp>
        <stp>SECURITY_PRICING_DATE</stp>
        <stp>[1.Weekly Download.xlsm]Coded!R171C3</stp>
        <tr r="C171" s="14"/>
        <tr r="C171" s="14"/>
      </tp>
      <tp t="s">
        <v>30/7/2021</v>
        <stp/>
        <stp>##V3_BDPV12</stp>
        <stp>XS2371893533 Corp</stp>
        <stp>SECURITY_PRICING_DATE</stp>
        <stp>[1.Weekly Download.xlsm]Coded!R172C3</stp>
        <tr r="C172" s="14"/>
        <tr r="C172" s="14"/>
      </tp>
      <tp t="s">
        <v>6/9/2021</v>
        <stp/>
        <stp>##V3_BDPV12</stp>
        <stp>XS2384248790 Corp</stp>
        <stp>SECURITY_PRICING_DATE</stp>
        <stp>[1.Weekly Download.xlsm]Coded!R155C3</stp>
        <tr r="C155" s="14"/>
        <tr r="C155" s="14"/>
      </tp>
      <tp t="s">
        <v>23/12/2022</v>
        <stp/>
        <stp>##V3_BDPV12</stp>
        <stp>G228079 Corp</stp>
        <stp>INT_ACC_DT</stp>
        <stp>[1.Weekly Download.xlsm]Coded!R71C47</stp>
        <tr r="AU71" s="14"/>
        <tr r="AU71" s="14"/>
        <tr r="AU71" s="14"/>
      </tp>
      <tp t="s">
        <v>3/11/2021</v>
        <stp/>
        <stp>##V3_BDPV12</stp>
        <stp>XS2403477099 Corp</stp>
        <stp>SECURITY_PRICING_DATE</stp>
        <stp>[1.Weekly Download.xlsm]Coded!R135C3</stp>
        <tr r="C135" s="14"/>
        <tr r="C135" s="14"/>
      </tp>
      <tp t="s">
        <v>11/5/2022</v>
        <stp/>
        <stp>##V3_BDPV12</stp>
        <stp>XS2447552089 Corp</stp>
        <stp>SECURITY_PRICING_DATE</stp>
        <stp>[1.Weekly Download.xlsm]Coded!R101C3</stp>
        <tr r="C101" s="14"/>
        <tr r="C101" s="14"/>
      </tp>
      <tp t="s">
        <v>5/3/2021</v>
        <stp/>
        <stp>##V3_BDPV12</stp>
        <stp>XS2278537787 Corp</stp>
        <stp>SECURITY_PRICING_DATE</stp>
        <stp>[1.Weekly Download.xlsm]Coded!R239C3</stp>
        <tr r="C239" s="14"/>
        <tr r="C239" s="14"/>
      </tp>
      <tp t="s">
        <v>20/2/2020</v>
        <stp/>
        <stp>##V3_BDPV12</stp>
        <stp>XS2125422290 Corp</stp>
        <stp>SECURITY_PRICING_DATE</stp>
        <stp>[1.Weekly Download.xlsm]Coded!R311C3</stp>
        <tr r="C311" s="14"/>
        <tr r="C311" s="14"/>
      </tp>
      <tp>
        <v>280000000</v>
        <stp/>
        <stp>##V3_BDPV12</stp>
        <stp>G228069 Corp</stp>
        <stp>AMT_ISSUED</stp>
        <stp>[1.Weekly Download.xlsm]Coded!R76C53</stp>
        <tr r="BA76" s="14"/>
        <tr r="BA76" s="14"/>
      </tp>
      <tp t="s">
        <v>19/10/2021</v>
        <stp/>
        <stp>##V3_BDPV12</stp>
        <stp>XS2377688093 Corp</stp>
        <stp>SECURITY_PRICING_DATE</stp>
        <stp>[1.Weekly Download.xlsm]Coded!R141C3</stp>
        <tr r="C141" s="14"/>
        <tr r="C141" s="14"/>
      </tp>
      <tp t="s">
        <v>25/2/2021</v>
        <stp/>
        <stp>##V3_BDPV12</stp>
        <stp>XS2280636494 Corp</stp>
        <stp>SECURITY_PRICING_DATE</stp>
        <stp>[1.Weekly Download.xlsm]Coded!R242C3</stp>
        <tr r="C242" s="14"/>
        <tr r="C242" s="14"/>
      </tp>
      <tp>
        <v>2400000000</v>
        <stp/>
        <stp>##V3_BDPV12</stp>
        <stp>G228068 Corp</stp>
        <stp>AMT_ISSUED</stp>
        <stp>[1.Weekly Download.xlsm]Coded!R75C53</stp>
        <tr r="BA75" s="14"/>
        <tr r="BA75" s="14"/>
      </tp>
      <tp t="s">
        <v>N</v>
        <stp/>
        <stp>##V3_BDPV12</stp>
        <stp>US056752AU22 Corp</stp>
        <stp>FLOATER</stp>
        <stp>[1.Weekly Download.xlsm]Coded!R165C29</stp>
        <tr r="AC165" s="14"/>
        <tr r="AC165" s="14"/>
      </tp>
      <tp t="s">
        <v>N</v>
        <stp/>
        <stp>##V3_BDPV12</stp>
        <stp>US056752AV05 Corp</stp>
        <stp>FLOATER</stp>
        <stp>[1.Weekly Download.xlsm]Coded!R164C29</stp>
        <tr r="AC164" s="14"/>
        <tr r="AC164" s="14"/>
      </tp>
      <tp t="s">
        <v>N</v>
        <stp/>
        <stp>##V3_BDPV12</stp>
        <stp>USY77108AD33 Corp</stp>
        <stp>SOCIAL_BOND_IND</stp>
        <stp>[1.Weekly Download.xlsm]Coded!R183C57</stp>
        <tr r="BE183" s="14"/>
        <tr r="BE183" s="14"/>
      </tp>
      <tp t="s">
        <v>N</v>
        <stp/>
        <stp>##V3_BDPV12</stp>
        <stp>USY77108AF80 Corp</stp>
        <stp>SOCIAL_BOND_IND</stp>
        <stp>[1.Weekly Download.xlsm]Coded!R182C57</stp>
        <tr r="BE182" s="14"/>
        <tr r="BE182" s="14"/>
      </tp>
      <tp t="s">
        <v>#N/A N/A</v>
        <stp/>
        <stp>##V3_BDPV12</stp>
        <stp>G2380100 Corp</stp>
        <stp>RTG_MDY_LT_CORP_FAMILY</stp>
        <stp>[1.Weekly Download.xlsm]Coded!R48C14</stp>
        <tr r="N48" s="14"/>
      </tp>
      <tp t="s">
        <v>N</v>
        <stp/>
        <stp>##V3_BDPV12</stp>
        <stp>G238032 Corp</stp>
        <stp>FLOATER</stp>
        <stp>[1.Weekly Download.xlsm]Coded!R67C29</stp>
        <tr r="AC67" s="14"/>
        <tr r="AC67" s="14"/>
      </tp>
      <tp t="s">
        <v>N</v>
        <stp/>
        <stp>##V3_BDPV12</stp>
        <stp>G238052 Corp</stp>
        <stp>FLOATER</stp>
        <stp>[1.Weekly Download.xlsm]Coded!R52C29</stp>
        <tr r="AC52" s="14"/>
        <tr r="AC52" s="14"/>
      </tp>
      <tp t="s">
        <v>#N/A N/A</v>
        <stp/>
        <stp>##V3_BDPV12</stp>
        <stp>G2380105 Corp</stp>
        <stp>RTG_MDY_LT_CORP_FAMILY</stp>
        <stp>[1.Weekly Download.xlsm]Coded!R35C14</stp>
        <tr r="N35" s="14"/>
      </tp>
      <tp t="s">
        <v>N</v>
        <stp/>
        <stp>##V3_BDPV12</stp>
        <stp>G238008 Corp</stp>
        <stp>SOCIAL_BOND_IND</stp>
        <stp>[1.Weekly Download.xlsm]Coded!R53C57</stp>
        <tr r="BE53" s="14"/>
        <tr r="BE53" s="14"/>
      </tp>
      <tp t="s">
        <v>N</v>
        <stp/>
        <stp>##V3_BDPV12</stp>
        <stp>G238098 Corp</stp>
        <stp>SOCIAL_BOND_IND</stp>
        <stp>[1.Weekly Download.xlsm]Coded!R46C57</stp>
        <tr r="BE46" s="14"/>
        <tr r="BE46" s="14"/>
      </tp>
      <tp t="s">
        <v>N</v>
        <stp/>
        <stp>##V3_BDPV12</stp>
        <stp>G228079 Corp</stp>
        <stp>SOCIAL_BOND_IND</stp>
        <stp>[1.Weekly Download.xlsm]Coded!R71C57</stp>
        <tr r="BE71" s="14"/>
        <tr r="BE71" s="14"/>
      </tp>
      <tp t="s">
        <v>N</v>
        <stp/>
        <stp>##V3_BDPV12</stp>
        <stp>G228069 Corp</stp>
        <stp>SOCIAL_BOND_IND</stp>
        <stp>[1.Weekly Download.xlsm]Coded!R76C57</stp>
        <tr r="BE76" s="14"/>
        <tr r="BE76" s="14"/>
      </tp>
      <tp t="s">
        <v>#N/A N/A</v>
        <stp/>
        <stp>##V3_BDPV12</stp>
        <stp>G2380106 Corp</stp>
        <stp>RTG_MDY_LT_CORP_FAMILY</stp>
        <stp>[1.Weekly Download.xlsm]Coded!R44C14</stp>
        <tr r="N44" s="14"/>
      </tp>
      <tp t="s">
        <v>JINAN URB CONST INTL INV</v>
        <stp/>
        <stp>##V3_BDPV12</stp>
        <stp>XS2384202292 Corp</stp>
        <stp>NAME</stp>
        <stp>[1.Weekly Download.xlsm]Coded!R148C4</stp>
        <tr r="D148" s="14"/>
        <tr r="D148" s="14"/>
      </tp>
      <tp t="s">
        <v>SD IRON &amp; STEEL XINHENG</v>
        <stp/>
        <stp>##V3_BDPV12</stp>
        <stp>XS2314627089 Corp</stp>
        <stp>NAME</stp>
        <stp>[1.Weekly Download.xlsm]Coded!R174C4</stp>
        <tr r="D174" s="14"/>
        <tr r="D174" s="14"/>
      </tp>
      <tp t="s">
        <v>CHINA CINDA 2020 I MNGMN</v>
        <stp/>
        <stp>##V3_BDPV12</stp>
        <stp>XS2436124205 Corp</stp>
        <stp>NAME</stp>
        <stp>[1.Weekly Download.xlsm]Coded!R115C4</stp>
        <tr r="D115" s="14"/>
        <tr r="D115" s="14"/>
      </tp>
      <tp t="s">
        <v>ZHONGTAI INTL FIN BVI</v>
        <stp/>
        <stp>##V3_BDPV12</stp>
        <stp>XS2203111120 Corp</stp>
        <stp>NAME</stp>
        <stp>[1.Weekly Download.xlsm]Coded!R283C4</stp>
        <tr r="D283" s="14"/>
        <tr r="D283" s="14"/>
      </tp>
      <tp t="s">
        <v>JINAN URB CONST INTL INV</v>
        <stp/>
        <stp>##V3_BDPV12</stp>
        <stp>XS2403477099 Corp</stp>
        <stp>NAME</stp>
        <stp>[1.Weekly Download.xlsm]Coded!R135C4</stp>
        <tr r="D135" s="14"/>
        <tr r="D135" s="14"/>
      </tp>
      <tp t="s">
        <v>HEJUN SHUNZE INVESTMENT</v>
        <stp/>
        <stp>##V3_BDPV12</stp>
        <stp>XS2280569364 Corp</stp>
        <stp>NAME</stp>
        <stp>[1.Weekly Download.xlsm]Coded!R263C4</stp>
        <tr r="D263" s="14"/>
        <tr r="D263" s="14"/>
      </tp>
      <tp t="s">
        <v>WEIFANG URBAN CON DEV</v>
        <stp/>
        <stp>##V3_BDPV12</stp>
        <stp>XS2361211191 Corp</stp>
        <stp>NAME</stp>
        <stp>[1.Weekly Download.xlsm]Coded!R145C4</stp>
        <tr r="D145" s="14"/>
        <tr r="D145" s="14"/>
      </tp>
      <tp t="s">
        <v>CH OVS GRAND OCE FINANCE</v>
        <stp/>
        <stp>##V3_BDPV12</stp>
        <stp>XS2295983410 Corp</stp>
        <stp>NAME</stp>
        <stp>[1.Weekly Download.xlsm]Coded!R248C4</stp>
        <tr r="D248" s="14"/>
        <tr r="D248" s="14"/>
      </tp>
      <tp t="s">
        <v>DEXIN CHINA HOLDINGS CO</v>
        <stp/>
        <stp>##V3_BDPV12</stp>
        <stp>XS2262084374 Corp</stp>
        <stp>NAME</stp>
        <stp>[1.Weekly Download.xlsm]Coded!R260C4</stp>
        <tr r="D260" s="14"/>
        <tr r="D260" s="14"/>
      </tp>
      <tp t="s">
        <v>TIMES CHINA HLDG LTD</v>
        <stp/>
        <stp>##V3_BDPV12</stp>
        <stp>XS2348280962 Corp</stp>
        <stp>NAME</stp>
        <stp>[1.Weekly Download.xlsm]Coded!R206C4</stp>
        <tr r="D206" s="14"/>
        <tr r="D206" s="14"/>
      </tp>
      <tp t="s">
        <v>N</v>
        <stp/>
        <stp>##V3_BDPV12</stp>
        <stp>G238047 Corp</stp>
        <stp>SUSTAINABILITY_BOND_IND</stp>
        <stp>[1.Weekly Download.xlsm]Coded!R55C56</stp>
        <tr r="BD55" s="14"/>
        <tr r="BD55" s="14"/>
      </tp>
      <tp t="s">
        <v>N</v>
        <stp/>
        <stp>##V3_BDPV12</stp>
        <stp>G238077 Corp</stp>
        <stp>SUSTAINABILITY_BOND_IND</stp>
        <stp>[1.Weekly Download.xlsm]Coded!R47C56</stp>
        <tr r="BD47" s="14"/>
        <tr r="BD47" s="14"/>
      </tp>
      <tp t="s">
        <v>N</v>
        <stp/>
        <stp>##V3_BDPV12</stp>
        <stp>G228086 Corp</stp>
        <stp>SUSTAINABILITY_BOND_IND</stp>
        <stp>[1.Weekly Download.xlsm]Coded!R72C56</stp>
        <tr r="BD72" s="14"/>
        <tr r="BD72" s="14"/>
      </tp>
      <tp t="s">
        <v>N</v>
        <stp/>
        <stp>##V3_BDPV12</stp>
        <stp>G238027 Corp</stp>
        <stp>SUSTAINABILITY_BOND_IND</stp>
        <stp>[1.Weekly Download.xlsm]Coded!R68C56</stp>
        <tr r="BD68" s="14"/>
        <tr r="BD68" s="14"/>
      </tp>
      <tp t="s">
        <v>N</v>
        <stp/>
        <stp>##V3_BDPV12</stp>
        <stp>G228006 Corp</stp>
        <stp>SUSTAINABILITY_BOND_IND</stp>
        <stp>[1.Weekly Download.xlsm]Coded!R94C56</stp>
        <tr r="BD94" s="14"/>
        <tr r="BD94" s="14"/>
      </tp>
      <tp t="s">
        <v>JIAYUAN INTL GROUP LTD</v>
        <stp/>
        <stp>##V3_BDPV12</stp>
        <stp>XS2368463779 Corp</stp>
        <stp>NAME</stp>
        <stp>[1.Weekly Download.xlsm]Coded!R177C4</stp>
        <tr r="D177" s="14"/>
        <tr r="D177" s="14"/>
      </tp>
      <tp t="s">
        <v>HUZHOU CITY INV DEV GP</v>
        <stp/>
        <stp>##V3_BDPV12</stp>
        <stp>XS2388293487 Corp</stp>
        <stp>NAME</stp>
        <stp>[1.Weekly Download.xlsm]Coded!R139C4</stp>
        <tr r="D139" s="14"/>
        <tr r="D139" s="14"/>
      </tp>
      <tp t="s">
        <v>SDG FINANCE LTD</v>
        <stp/>
        <stp>##V3_BDPV12</stp>
        <stp>XS2378344456 Corp</stp>
        <stp>NAME</stp>
        <stp>[1.Weekly Download.xlsm]Coded!R161C4</stp>
        <tr r="D161" s="14"/>
        <tr r="D161" s="14"/>
      </tp>
      <tp t="s">
        <v>#N/A N/A</v>
        <stp/>
        <stp>##V3_BDPV12</stp>
        <stp>XS2487328499 Corp</stp>
        <stp>GUARANTOR</stp>
        <stp>[1.Weekly Download.xlsm]Coded!R93C5</stp>
        <tr r="E93" s="14"/>
      </tp>
      <tp t="s">
        <v>#N/A N/A</v>
        <stp/>
        <stp>##V3_BDPV12</stp>
        <stp>XS2584378025 Corp</stp>
        <stp>GUARANTOR</stp>
        <stp>[1.Weekly Download.xlsm]Coded!R63C5</stp>
        <tr r="E63" s="14"/>
      </tp>
      <tp t="s">
        <v>YINCHUAN TONGLIAN CAPITA</v>
        <stp/>
        <stp>##V3_BDPV12</stp>
        <stp>XS2179326371 Corp</stp>
        <stp>NAME</stp>
        <stp>[1.Weekly Download.xlsm]Coded!R303C4</stp>
        <tr r="D303" s="14"/>
        <tr r="D303" s="14"/>
      </tp>
      <tp t="s">
        <v>TIMES CHINA HLDG LTD</v>
        <stp/>
        <stp>##V3_BDPV12</stp>
        <stp>XS2333523814 Corp</stp>
        <stp>NAME</stp>
        <stp>[1.Weekly Download.xlsm]Coded!R232C4</stp>
        <tr r="D232" s="14"/>
        <tr r="D232" s="14"/>
      </tp>
      <tp t="s">
        <v>#N/A N/A</v>
        <stp/>
        <stp>##V3_BDPV12</stp>
        <stp>G2380152 Corp</stp>
        <stp>RTG_MDY_ISSUER</stp>
        <stp>[1.Weekly Download.xlsm]Coded!R34C11</stp>
        <tr r="K34" s="14"/>
      </tp>
      <tp t="s">
        <v>#N/A N/A</v>
        <stp/>
        <stp>##V3_BDPV12</stp>
        <stp>XS2502241412 Corp</stp>
        <stp>GUARANTOR</stp>
        <stp>[1.Weekly Download.xlsm]Coded!R92C5</stp>
        <tr r="E92" s="14"/>
      </tp>
      <tp t="s">
        <v>Nanjing Jiangning Economic Tec</v>
        <stp/>
        <stp>##V3_BDPV12</stp>
        <stp>39970448 CompanyID</stp>
        <stp>NAME</stp>
        <stp>[1.Weekly Download.xlsm]Coded!R85C39</stp>
        <tr r="AM85" s="14"/>
        <tr r="AM85" s="14"/>
      </tp>
      <tp t="s">
        <v>Nanjing Jiangning Economic Tec</v>
        <stp/>
        <stp>##V3_BDPV12</stp>
        <stp>39970448 CompanyID</stp>
        <stp>NAME</stp>
        <stp>[1.Weekly Download.xlsm]Coded!R84C39</stp>
        <tr r="AM84" s="14"/>
        <tr r="AM84" s="14"/>
      </tp>
      <tp t="s">
        <v>600803 CH</v>
        <stp/>
        <stp>##V3_BDPV12</stp>
        <stp>USG3065HAB71 Corp</stp>
        <stp>ISSUER_PARENT_EQY_TICKER</stp>
        <stp>[1.Weekly Download.xlsm]Coded!R222C58</stp>
        <tr r="BF222" s="14"/>
        <tr r="BF222" s="14"/>
      </tp>
      <tp t="s">
        <v>3/3/2020</v>
        <stp/>
        <stp>##V3_BDPV12</stp>
        <stp>XS2098347821 Corp</stp>
        <stp>SECURITY_PRICING_DATE</stp>
        <stp>[1.Weekly Download.xlsm]Coded!R307C3</stp>
        <tr r="C307" s="14"/>
        <tr r="C307" s="14"/>
      </tp>
      <tp>
        <v>1360000000</v>
        <stp/>
        <stp>##V3_BDPV12</stp>
        <stp>G238077 Corp</stp>
        <stp>AMT_ISSUED</stp>
        <stp>[1.Weekly Download.xlsm]Coded!R47C53</stp>
        <tr r="BA47" s="14"/>
        <tr r="BA47" s="14"/>
      </tp>
      <tp t="s">
        <v>24/5/2021</v>
        <stp/>
        <stp>##V3_BDPV12</stp>
        <stp>XS2287540053 Corp</stp>
        <stp>SECURITY_PRICING_DATE</stp>
        <stp>[1.Weekly Download.xlsm]Coded!R210C3</stp>
        <tr r="C210" s="14"/>
        <tr r="C210" s="14"/>
      </tp>
      <tp t="s">
        <v>3/9/2020</v>
        <stp/>
        <stp>##V3_BDPV12</stp>
        <stp>XS2227193054 Corp</stp>
        <stp>SECURITY_PRICING_DATE</stp>
        <stp>[1.Weekly Download.xlsm]Coded!R280C3</stp>
        <tr r="C280" s="14"/>
        <tr r="C280" s="14"/>
      </tp>
      <tp t="s">
        <v>27/5/2021</v>
        <stp/>
        <stp>##V3_BDPV12</stp>
        <stp>XS2348280962 Corp</stp>
        <stp>SECURITY_PRICING_DATE</stp>
        <stp>[1.Weekly Download.xlsm]Coded!R206C3</stp>
        <tr r="C206" s="14"/>
        <tr r="C206" s="14"/>
      </tp>
      <tp t="s">
        <v>18/8/2021</v>
        <stp/>
        <stp>##V3_BDPV12</stp>
        <stp>XS2347623626 Corp</stp>
        <stp>SECURITY_PRICING_DATE</stp>
        <stp>[1.Weekly Download.xlsm]Coded!R166C3</stp>
        <tr r="C166" s="14"/>
        <tr r="C166" s="14"/>
      </tp>
      <tp t="s">
        <v>13/7/2020</v>
        <stp/>
        <stp>##V3_BDPV12</stp>
        <stp>XS2206237260 Corp</stp>
        <stp>SECURITY_PRICING_DATE</stp>
        <stp>[1.Weekly Download.xlsm]Coded!R293C3</stp>
        <tr r="C293" s="14"/>
        <tr r="C293" s="14"/>
      </tp>
      <tp>
        <v>1025000000</v>
        <stp/>
        <stp>##V3_BDPV12</stp>
        <stp>G238070 Corp</stp>
        <stp>AMT_ISSUED</stp>
        <stp>[1.Weekly Download.xlsm]Coded!R54C53</stp>
        <tr r="BA54" s="14"/>
        <tr r="BA54" s="14"/>
      </tp>
      <tp t="s">
        <v>8/7/2021</v>
        <stp/>
        <stp>##V3_BDPV12</stp>
        <stp>XS2314498333 Corp</stp>
        <stp>SECURITY_PRICING_DATE</stp>
        <stp>[1.Weekly Download.xlsm]Coded!R180C3</stp>
        <tr r="C180" s="14"/>
        <tr r="C180" s="14"/>
      </tp>
      <tp t="s">
        <v>10/5/2021</v>
        <stp/>
        <stp>##V3_BDPV12</stp>
        <stp>XS2343627712 Corp</stp>
        <stp>SECURITY_PRICING_DATE</stp>
        <stp>[1.Weekly Download.xlsm]Coded!R203C3</stp>
        <tr r="C203" s="14"/>
        <tr r="C203" s="14"/>
      </tp>
      <tp t="s">
        <v>12/1/2022</v>
        <stp/>
        <stp>##V3_BDPV12</stp>
        <stp>XS2416645203 Corp</stp>
        <stp>SECURITY_PRICING_DATE</stp>
        <stp>[1.Weekly Download.xlsm]Coded!R123C3</stp>
        <tr r="C123" s="14"/>
        <tr r="C123" s="14"/>
      </tp>
      <tp t="s">
        <v>21/6/2021</v>
        <stp/>
        <stp>##V3_BDPV12</stp>
        <stp>XS2353028298 Corp</stp>
        <stp>SECURITY_PRICING_DATE</stp>
        <stp>[1.Weekly Download.xlsm]Coded!R176C3</stp>
        <tr r="C176" s="14"/>
        <tr r="C176" s="14"/>
      </tp>
      <tp t="s">
        <v>27/5/2021</v>
        <stp/>
        <stp>##V3_BDPV12</stp>
        <stp>XS2346930428 Corp</stp>
        <stp>SECURITY_PRICING_DATE</stp>
        <stp>[1.Weekly Download.xlsm]Coded!R205C3</stp>
        <tr r="C205" s="14"/>
        <tr r="C205" s="14"/>
      </tp>
      <tp t="s">
        <v>15/1/2021</v>
        <stp/>
        <stp>##V3_BDPV12</stp>
        <stp>XS2274835631 Corp</stp>
        <stp>SECURITY_PRICING_DATE</stp>
        <stp>[1.Weekly Download.xlsm]Coded!R255C3</stp>
        <tr r="C255" s="14"/>
        <tr r="C255" s="14"/>
      </tp>
      <tp t="s">
        <v>3/2/2021</v>
        <stp/>
        <stp>##V3_BDPV12</stp>
        <stp>XS2284243586 Corp</stp>
        <stp>SECURITY_PRICING_DATE</stp>
        <stp>[1.Weekly Download.xlsm]Coded!R246C3</stp>
        <tr r="C246" s="14"/>
        <tr r="C246" s="14"/>
      </tp>
      <tp t="s">
        <v>30/11/2022</v>
        <stp/>
        <stp>##V3_BDPV12</stp>
        <stp>G228069 Corp</stp>
        <stp>INT_ACC_DT</stp>
        <stp>[1.Weekly Download.xlsm]Coded!R76C47</stp>
        <tr r="AU76" s="14"/>
        <tr r="AU76" s="14"/>
        <tr r="AU76" s="14"/>
      </tp>
      <tp t="s">
        <v>15/12/2022</v>
        <stp/>
        <stp>##V3_BDPV12</stp>
        <stp>G228068 Corp</stp>
        <stp>INT_ACC_DT</stp>
        <stp>[1.Weekly Download.xlsm]Coded!R75C47</stp>
        <tr r="AU75" s="14"/>
        <tr r="AU75" s="14"/>
        <tr r="AU75" s="14"/>
      </tp>
      <tp t="s">
        <v>13/7/2020</v>
        <stp/>
        <stp>##V3_BDPV12</stp>
        <stp>XS2201821340 Corp</stp>
        <stp>SECURITY_PRICING_DATE</stp>
        <stp>[1.Weekly Download.xlsm]Coded!R295C3</stp>
        <tr r="C295" s="14"/>
        <tr r="C295" s="14"/>
      </tp>
      <tp>
        <v>970000000</v>
        <stp/>
        <stp>##V3_BDPV12</stp>
        <stp>G228079 Corp</stp>
        <stp>AMT_ISSUED</stp>
        <stp>[1.Weekly Download.xlsm]Coded!R71C53</stp>
        <tr r="BA71" s="14"/>
        <tr r="BA71" s="14"/>
      </tp>
      <tp t="s">
        <v>#N/A N/A</v>
        <stp/>
        <stp>##V3_BDPV12</stp>
        <stp>G2380105 Corp</stp>
        <stp>RTG_MDY_FOREIGN_LT_BANK_DEPOSITS</stp>
        <stp>[1.Weekly Download.xlsm]Coded!R35C12</stp>
        <tr r="L35" s="14"/>
      </tp>
      <tp t="s">
        <v>#N/A N/A</v>
        <stp/>
        <stp>##V3_BDPV12</stp>
        <stp>G2380130 Corp</stp>
        <stp>RTG_MDY_FOREIGN_LT_BANK_DEPOSITS</stp>
        <stp>[1.Weekly Download.xlsm]Coded!R40C12</stp>
        <tr r="L40" s="14"/>
      </tp>
      <tp t="s">
        <v>#N/A N/A</v>
        <stp/>
        <stp>##V3_BDPV12</stp>
        <stp>G2380140 Corp</stp>
        <stp>RTG_MDY_FOREIGN_LT_BANK_DEPOSITS</stp>
        <stp>[1.Weekly Download.xlsm]Coded!R37C12</stp>
        <tr r="L37" s="14"/>
      </tp>
      <tp t="s">
        <v>#N/A N/A</v>
        <stp/>
        <stp>##V3_BDPV12</stp>
        <stp>G2380152 Corp</stp>
        <stp>RTG_MDY_FOREIGN_LT_BANK_DEPOSITS</stp>
        <stp>[1.Weekly Download.xlsm]Coded!R34C12</stp>
        <tr r="L34" s="14"/>
      </tp>
      <tp t="s">
        <v>#N/A N/A</v>
        <stp/>
        <stp>##V3_BDPV12</stp>
        <stp>G2380160 Corp</stp>
        <stp>RTG_MDY_FOREIGN_LT_BANK_DEPOSITS</stp>
        <stp>[1.Weekly Download.xlsm]Coded!R33C12</stp>
        <tr r="L33" s="14"/>
      </tp>
      <tp t="s">
        <v>#N/A N/A</v>
        <stp/>
        <stp>##V3_BDPV12</stp>
        <stp>G2380106 Corp</stp>
        <stp>RTG_MDY_FOREIGN_LT_BANK_DEPOSITS</stp>
        <stp>[1.Weekly Download.xlsm]Coded!R44C12</stp>
        <tr r="L44" s="14"/>
      </tp>
      <tp t="s">
        <v>#N/A N/A</v>
        <stp/>
        <stp>##V3_BDPV12</stp>
        <stp>G2380100 Corp</stp>
        <stp>RTG_MDY_FOREIGN_LT_BANK_DEPOSITS</stp>
        <stp>[1.Weekly Download.xlsm]Coded!R48C12</stp>
        <tr r="L48" s="14"/>
      </tp>
      <tp t="s">
        <v>13/2/2020</v>
        <stp/>
        <stp>##V3_BDPV12</stp>
        <stp>XS2102905168 Corp</stp>
        <stp>SECURITY_PRICING_DATE</stp>
        <stp>[1.Weekly Download.xlsm]Coded!R314C3</stp>
        <tr r="C314" s="14"/>
        <tr r="C314" s="14"/>
      </tp>
      <tp t="s">
        <v>9/11/2021</v>
        <stp/>
        <stp>##V3_BDPV12</stp>
        <stp>XS2405793089 Corp</stp>
        <stp>SECURITY_PRICING_DATE</stp>
        <stp>[1.Weekly Download.xlsm]Coded!R132C3</stp>
        <tr r="C132" s="14"/>
        <tr r="C132" s="14"/>
      </tp>
      <tp t="s">
        <v>N</v>
        <stp/>
        <stp>##V3_BDPV12</stp>
        <stp>USY77108AF80 Corp</stp>
        <stp>FLOATER</stp>
        <stp>[1.Weekly Download.xlsm]Coded!R182C29</stp>
        <tr r="AC182" s="14"/>
        <tr r="AC182" s="14"/>
      </tp>
      <tp t="s">
        <v>N</v>
        <stp/>
        <stp>##V3_BDPV12</stp>
        <stp>USY77108AD33 Corp</stp>
        <stp>FLOATER</stp>
        <stp>[1.Weekly Download.xlsm]Coded!R183C29</stp>
        <tr r="AC183" s="14"/>
        <tr r="AC183" s="14"/>
      </tp>
      <tp t="s">
        <v>#N/A N/A</v>
        <stp/>
        <stp>##V3_BDPV12</stp>
        <stp>MO000A3KX7V9 Corp</stp>
        <stp>RTG_MDY_ISSUER</stp>
        <stp>[1.Weekly Download.xlsm]Coded!R127C11</stp>
        <tr r="K127" s="14"/>
      </tp>
      <tp t="s">
        <v>N</v>
        <stp/>
        <stp>##V3_BDPV12</stp>
        <stp>US056752AV05 Corp</stp>
        <stp>SOCIAL_BOND_IND</stp>
        <stp>[1.Weekly Download.xlsm]Coded!R164C57</stp>
        <tr r="BE164" s="14"/>
        <tr r="BE164" s="14"/>
      </tp>
      <tp t="s">
        <v>N</v>
        <stp/>
        <stp>##V3_BDPV12</stp>
        <stp>US056752AU22 Corp</stp>
        <stp>SOCIAL_BOND_IND</stp>
        <stp>[1.Weekly Download.xlsm]Coded!R165C57</stp>
        <tr r="BE165" s="14"/>
        <tr r="BE165" s="14"/>
      </tp>
      <tp t="s">
        <v>USD</v>
        <stp/>
        <stp>##V3_BDPV12</stp>
        <stp>MO000A3KX7V9 Corp</stp>
        <stp>CRNCY</stp>
        <stp>[1.Weekly Download.xlsm]Coded!R127C52</stp>
        <tr r="AZ127" s="14"/>
        <tr r="AZ127" s="14"/>
      </tp>
      <tp t="s">
        <v>#N/A N/A</v>
        <stp/>
        <stp>##V3_BDPV12</stp>
        <stp>HK0000939428 Corp</stp>
        <stp>RTG_MOODY</stp>
        <stp>[1.Weekly Download.xlsm]Coded!R26C8</stp>
        <tr r="H26" s="14"/>
      </tp>
      <tp t="s">
        <v>N</v>
        <stp/>
        <stp>##V3_BDPV12</stp>
        <stp>G228032 Corp</stp>
        <stp>FLOATER</stp>
        <stp>[1.Weekly Download.xlsm]Coded!R81C29</stp>
        <tr r="AC81" s="14"/>
        <tr r="AC81" s="14"/>
      </tp>
      <tp t="s">
        <v>N</v>
        <stp/>
        <stp>##V3_BDPV12</stp>
        <stp>G228012 Corp</stp>
        <stp>FLOATER</stp>
        <stp>[1.Weekly Download.xlsm]Coded!R91C29</stp>
        <tr r="AC91" s="14"/>
        <tr r="AC91" s="14"/>
      </tp>
      <tp t="s">
        <v>N</v>
        <stp/>
        <stp>##V3_BDPV12</stp>
        <stp>G238039 Corp</stp>
        <stp>SOCIAL_BOND_IND</stp>
        <stp>[1.Weekly Download.xlsm]Coded!R58C57</stp>
        <tr r="BE58" s="14"/>
        <tr r="BE58" s="14"/>
      </tp>
      <tp t="s">
        <v>N</v>
        <stp/>
        <stp>##V3_BDPV12</stp>
        <stp>G228048 Corp</stp>
        <stp>SOCIAL_BOND_IND</stp>
        <stp>[1.Weekly Download.xlsm]Coded!R77C57</stp>
        <tr r="BE77" s="14"/>
        <tr r="BE77" s="14"/>
      </tp>
      <tp t="s">
        <v>N</v>
        <stp/>
        <stp>##V3_BDPV12</stp>
        <stp>G228068 Corp</stp>
        <stp>SOCIAL_BOND_IND</stp>
        <stp>[1.Weekly Download.xlsm]Coded!R75C57</stp>
        <tr r="BE75" s="14"/>
        <tr r="BE75" s="14"/>
      </tp>
      <tp t="s">
        <v>#N/A N/A</v>
        <stp/>
        <stp>##V3_BDPV12</stp>
        <stp>2016 HK Equity</stp>
        <stp>RTG_MDY_LT_BANK_DEPOSITS</stp>
        <stp>[1.Weekly Download.xlsm]SBLC Bank!R15C5</stp>
        <tr r="E15" s="32"/>
      </tp>
      <tp t="s">
        <v>HOPSONCAPITALINTERNATION</v>
        <stp/>
        <stp>##V3_BDPV12</stp>
        <stp>XS2112787499 Corp</stp>
        <stp>NAME</stp>
        <stp>[1.Weekly Download.xlsm]Coded!R315C4</stp>
        <tr r="D315" s="14"/>
        <tr r="D315" s="14"/>
      </tp>
      <tp t="s">
        <v>SHAOXING CITY INV GRP</v>
        <stp/>
        <stp>##V3_BDPV12</stp>
        <stp>XS2364642293 Corp</stp>
        <stp>NAME</stp>
        <stp>[1.Weekly Download.xlsm]Coded!R167C4</stp>
        <tr r="D167" s="14"/>
        <tr r="D167" s="14"/>
      </tp>
      <tp t="s">
        <v>HYD INTERNATIONAL HLD</v>
        <stp/>
        <stp>##V3_BDPV12</stp>
        <stp>XS2330495651 Corp</stp>
        <stp>NAME</stp>
        <stp>[1.Weekly Download.xlsm]Coded!R225C4</stp>
        <tr r="D225" s="14"/>
        <tr r="D225" s="14"/>
      </tp>
      <tp t="s">
        <v>CNCBINV 1 BVI LTD</v>
        <stp/>
        <stp>##V3_BDPV12</stp>
        <stp>XS2400120650 Corp</stp>
        <stp>NAME</stp>
        <stp>[1.Weekly Download.xlsm]Coded!R133C4</stp>
        <tr r="D133" s="14"/>
        <tr r="D133" s="14"/>
      </tp>
      <tp t="s">
        <v>YANGO JUSTICE INTL</v>
        <stp/>
        <stp>##V3_BDPV12</stp>
        <stp>XS2281349618 Corp</stp>
        <stp>NAME</stp>
        <stp>[1.Weekly Download.xlsm]Coded!R262C4</stp>
        <tr r="D262" s="14"/>
        <tr r="D262" s="14"/>
      </tp>
      <tp t="s">
        <v>#N/A N/A</v>
        <stp/>
        <stp>##V3_BDPV12</stp>
        <stp>G228021 Corp</stp>
        <stp>FLOATER_FORMULA</stp>
        <stp>[1.Weekly Download.xlsm]Coded!R83C30</stp>
        <tr r="AD83" s="14"/>
      </tp>
      <tp t="s">
        <v>#N/A N/A</v>
        <stp/>
        <stp>##V3_BDPV12</stp>
        <stp>G238070 Corp</stp>
        <stp>FLOATER_FORMULA</stp>
        <stp>[1.Weekly Download.xlsm]Coded!R54C30</stp>
        <tr r="AD54" s="14"/>
      </tp>
      <tp t="s">
        <v>#N/A N/A</v>
        <stp/>
        <stp>##V3_BDPV12</stp>
        <stp>G238030 Corp</stp>
        <stp>FLOATER_FORMULA</stp>
        <stp>[1.Weekly Download.xlsm]Coded!R64C30</stp>
        <tr r="AD64" s="14"/>
      </tp>
      <tp t="s">
        <v>ZHONGYUAN ZHICHE</v>
        <stp/>
        <stp>##V3_BDPV12</stp>
        <stp>XS2251156563 Corp</stp>
        <stp>NAME</stp>
        <stp>[1.Weekly Download.xlsm]Coded!R190C4</stp>
        <tr r="D190" s="14"/>
        <tr r="D190" s="14"/>
      </tp>
      <tp t="s">
        <v>XI YANG OVERSEAS</v>
        <stp/>
        <stp>##V3_BDPV12</stp>
        <stp>XS2403224129 Corp</stp>
        <stp>NAME</stp>
        <stp>[1.Weekly Download.xlsm]Coded!R137C4</stp>
        <tr r="D137" s="14"/>
        <tr r="D137" s="14"/>
      </tp>
      <tp t="s">
        <v>CISI FINANCIAL GROUP LTD</v>
        <stp/>
        <stp>##V3_BDPV12</stp>
        <stp>XS2270463255 Corp</stp>
        <stp>NAME</stp>
        <stp>[1.Weekly Download.xlsm]Coded!R247C4</stp>
        <tr r="D247" s="14"/>
        <tr r="D247" s="14"/>
      </tp>
      <tp t="s">
        <v>HEFEI XINGTAI FIN HOLDIN</v>
        <stp/>
        <stp>##V3_BDPV12</stp>
        <stp>XS2262783033 Corp</stp>
        <stp>NAME</stp>
        <stp>[1.Weekly Download.xlsm]Coded!R266C4</stp>
        <tr r="D266" s="14"/>
        <tr r="D266" s="14"/>
      </tp>
      <tp t="s">
        <v>CHINA WATER AFFAIRS GRP</v>
        <stp/>
        <stp>##V3_BDPV12</stp>
        <stp>XS2320779213 Corp</stp>
        <stp>NAME</stp>
        <stp>[1.Weekly Download.xlsm]Coded!R118C4</stp>
        <tr r="D118" s="14"/>
        <tr r="D118" s="14"/>
      </tp>
      <tp t="s">
        <v>#N/A N/A</v>
        <stp/>
        <stp>##V3_BDPV12</stp>
        <stp>HK0000954104 Corp</stp>
        <stp>RTG_SP</stp>
        <stp>[1.Weekly Download.xlsm]Coded!R7C9</stp>
        <tr r="I7" s="14"/>
      </tp>
      <tp t="s">
        <v>QD JIAOZHOU BAY DEV</v>
        <stp/>
        <stp>##V3_BDPV12</stp>
        <stp>XS2346845584 Corp</stp>
        <stp>NAME</stp>
        <stp>[1.Weekly Download.xlsm]Coded!R202C4</stp>
        <tr r="D202" s="14"/>
        <tr r="D202" s="14"/>
      </tp>
      <tp t="s">
        <v>ZENSUN ENTERPRISES LTD</v>
        <stp/>
        <stp>##V3_BDPV12</stp>
        <stp>XS2382158207 Corp</stp>
        <stp>NAME</stp>
        <stp>[1.Weekly Download.xlsm]Coded!R153C4</stp>
        <tr r="D153" s="14"/>
        <tr r="D153" s="14"/>
      </tp>
      <tp t="s">
        <v>BOCOM INTNTL BLOSSOM LTD</v>
        <stp/>
        <stp>##V3_BDPV12</stp>
        <stp>XS2357034755 Corp</stp>
        <stp>NAME</stp>
        <stp>[1.Weekly Download.xlsm]Coded!R192C4</stp>
        <tr r="D192" s="14"/>
        <tr r="D192" s="14"/>
      </tp>
      <tp t="s">
        <v>CHINA EVERBRIGHT BANK/HK</v>
        <stp/>
        <stp>##V3_BDPV12</stp>
        <stp>XS2344842575 Corp</stp>
        <stp>NAME</stp>
        <stp>[1.Weekly Download.xlsm]Coded!R195C4</stp>
        <tr r="D195" s="14"/>
        <tr r="D195" s="14"/>
      </tp>
      <tp t="s">
        <v>NANNING COMM INV GROUP</v>
        <stp/>
        <stp>##V3_BDPV12</stp>
        <stp>XS2344386540 Corp</stp>
        <stp>NAME</stp>
        <stp>[1.Weekly Download.xlsm]Coded!R211C4</stp>
        <tr r="D211" s="14"/>
        <tr r="D211" s="14"/>
      </tp>
      <tp t="s">
        <v>Baa3</v>
        <stp/>
        <stp>##V3_BDPV12</stp>
        <stp>9668 HK Equity</stp>
        <stp>RTG_MDY_FOREIGN_LT_BANK_DEPOSITS</stp>
        <stp>[1.Weekly Download.xlsm]SBLC Bank!R16C4</stp>
        <tr r="D16" s="32"/>
        <tr r="D16" s="32"/>
      </tp>
      <tp t="s">
        <v>N</v>
        <stp/>
        <stp>##V3_BDPV12</stp>
        <stp>G238096 Corp</stp>
        <stp>SUSTAINABILITY_BOND_IND</stp>
        <stp>[1.Weekly Download.xlsm]Coded!R50C56</stp>
        <tr r="BD50" s="14"/>
        <tr r="BD50" s="14"/>
      </tp>
      <tp t="s">
        <v>N</v>
        <stp/>
        <stp>##V3_BDPV12</stp>
        <stp>G238046 Corp</stp>
        <stp>SUSTAINABILITY_BOND_IND</stp>
        <stp>[1.Weekly Download.xlsm]Coded!R56C56</stp>
        <tr r="BD56" s="14"/>
        <tr r="BD56" s="14"/>
      </tp>
      <tp t="s">
        <v>N</v>
        <stp/>
        <stp>##V3_BDPV12</stp>
        <stp>G228007 Corp</stp>
        <stp>SUSTAINABILITY_BOND_IND</stp>
        <stp>[1.Weekly Download.xlsm]Coded!R97C56</stp>
        <tr r="BD97" s="14"/>
        <tr r="BD97" s="14"/>
      </tp>
      <tp t="s">
        <v>JIAYUAN INTL GROUP LTD</v>
        <stp/>
        <stp>##V3_BDPV12</stp>
        <stp>XS2279822683 Corp</stp>
        <stp>NAME</stp>
        <stp>[1.Weekly Download.xlsm]Coded!R256C4</stp>
        <tr r="D256" s="14"/>
        <tr r="D256" s="14"/>
      </tp>
      <tp t="s">
        <v>CSI MTN LTD</v>
        <stp/>
        <stp>##V3_BDPV12</stp>
        <stp>XS2469032630 Corp</stp>
        <stp>NAME</stp>
        <stp>[1.Weekly Download.xlsm]Coded!R107C4</stp>
        <tr r="D107" s="14"/>
        <tr r="D107" s="14"/>
      </tp>
      <tp t="s">
        <v>CHINA CONSTRUCT BANK/HK</v>
        <stp/>
        <stp>##V3_BDPV12</stp>
        <stp>XS2208844493 Corp</stp>
        <stp>NAME</stp>
        <stp>[1.Weekly Download.xlsm]Coded!R287C4</stp>
        <tr r="D287" s="14"/>
        <tr r="D287" s="14"/>
      </tp>
      <tp t="s">
        <v>GANSU HIGHWAY AVIATION</v>
        <stp/>
        <stp>##V3_BDPV12</stp>
        <stp>XS2249847232 Corp</stp>
        <stp>NAME</stp>
        <stp>[1.Weekly Download.xlsm]Coded!R270C4</stp>
        <tr r="D270" s="14"/>
        <tr r="D270" s="14"/>
      </tp>
      <tp t="s">
        <v>#N/A N/A</v>
        <stp/>
        <stp>##V3_BDPV12</stp>
        <stp>G2380140 Corp</stp>
        <stp>RTG_MDY_ISSUER</stp>
        <stp>[1.Weekly Download.xlsm]Coded!R37C11</stp>
        <tr r="K37" s="14"/>
      </tp>
      <tp t="s">
        <v>1810 HK</v>
        <stp/>
        <stp>##V3_BDPV12</stp>
        <stp>USY77108AD33 Corp</stp>
        <stp>ISSUER_PARENT_EQY_TICKER</stp>
        <stp>[1.Weekly Download.xlsm]Coded!R183C58</stp>
        <tr r="BF183" s="14"/>
        <tr r="BF183" s="14"/>
      </tp>
      <tp>
        <v>600000000</v>
        <stp/>
        <stp>##V3_BDPV12</stp>
        <stp>G228007 Corp</stp>
        <stp>AMT_ISSUED</stp>
        <stp>[1.Weekly Download.xlsm]Coded!R97C53</stp>
        <tr r="BA97" s="14"/>
        <tr r="BA97" s="14"/>
      </tp>
      <tp t="s">
        <v>18/3/2022</v>
        <stp/>
        <stp>##V3_BDPV12</stp>
        <stp>XS2456820690 Corp</stp>
        <stp>SECURITY_PRICING_DATE</stp>
        <stp>[1.Weekly Download.xlsm]Coded!R110C3</stp>
        <tr r="C110" s="14"/>
        <tr r="C110" s="14"/>
      </tp>
      <tp t="s">
        <v>20/10/2021</v>
        <stp/>
        <stp>##V3_BDPV12</stp>
        <stp>XS2385820597 Corp</stp>
        <stp>SECURITY_PRICING_DATE</stp>
        <stp>[1.Weekly Download.xlsm]Coded!R140C3</stp>
        <tr r="C140" s="14"/>
        <tr r="C140" s="14"/>
      </tp>
      <tp>
        <v>760000000</v>
        <stp/>
        <stp>##V3_BDPV12</stp>
        <stp>G228006 Corp</stp>
        <stp>AMT_ISSUED</stp>
        <stp>[1.Weekly Download.xlsm]Coded!R94C53</stp>
        <tr r="BA94" s="14"/>
        <tr r="BA94" s="14"/>
      </tp>
      <tp t="s">
        <v>18/8/2022</v>
        <stp/>
        <stp>##V3_BDPV12</stp>
        <stp>G228014 Corp</stp>
        <stp>INT_ACC_DT</stp>
        <stp>[1.Weekly Download.xlsm]Coded!R90C47</stp>
        <tr r="AU90" s="14"/>
        <tr r="AU90" s="14"/>
        <tr r="AU90" s="14"/>
      </tp>
      <tp t="s">
        <v>23/3/2021</v>
        <stp/>
        <stp>##V3_BDPV12</stp>
        <stp>XS2322572459 Corp</stp>
        <stp>SECURITY_PRICING_DATE</stp>
        <stp>[1.Weekly Download.xlsm]Coded!R236C3</stp>
        <tr r="C236" s="14"/>
        <tr r="C236" s="14"/>
      </tp>
      <tp t="s">
        <v>6/2/2020</v>
        <stp/>
        <stp>##V3_BDPV12</stp>
        <stp>XS2100650758 Corp</stp>
        <stp>SECURITY_PRICING_DATE</stp>
        <stp>[1.Weekly Download.xlsm]Coded!R317C3</stp>
        <tr r="C317" s="14"/>
        <tr r="C317" s="14"/>
      </tp>
      <tp t="s">
        <v>5/1/2021</v>
        <stp/>
        <stp>##V3_BDPV12</stp>
        <stp>XS2280569364 Corp</stp>
        <stp>SECURITY_PRICING_DATE</stp>
        <stp>[1.Weekly Download.xlsm]Coded!R263C3</stp>
        <tr r="C263" s="14"/>
        <tr r="C263" s="14"/>
      </tp>
      <tp t="s">
        <v>23/3/2021</v>
        <stp/>
        <stp>##V3_BDPV12</stp>
        <stp>XS2310752758 Corp</stp>
        <stp>SECURITY_PRICING_DATE</stp>
        <stp>[1.Weekly Download.xlsm]Coded!R237C3</stp>
        <tr r="C237" s="14"/>
        <tr r="C237" s="14"/>
      </tp>
      <tp t="s">
        <v>29/6/2021</v>
        <stp/>
        <stp>##V3_BDPV12</stp>
        <stp>XS2358354012 Corp</stp>
        <stp>SECURITY_PRICING_DATE</stp>
        <stp>[1.Weekly Download.xlsm]Coded!R188C3</stp>
        <tr r="C188" s="14"/>
        <tr r="C188" s="14"/>
      </tp>
      <tp t="s">
        <v>28/7/2020</v>
        <stp/>
        <stp>##V3_BDPV12</stp>
        <stp>XS2209330161 Corp</stp>
        <stp>SECURITY_PRICING_DATE</stp>
        <stp>[1.Weekly Download.xlsm]Coded!R288C3</stp>
        <tr r="C288" s="14"/>
        <tr r="C288" s="14"/>
      </tp>
      <tp t="s">
        <v>27/7/2021</v>
        <stp/>
        <stp>##V3_BDPV12</stp>
        <stp>XS2364590716 Corp</stp>
        <stp>SECURITY_PRICING_DATE</stp>
        <stp>[1.Weekly Download.xlsm]Coded!R173C3</stp>
        <tr r="C173" s="14"/>
        <tr r="C173" s="14"/>
      </tp>
      <tp t="s">
        <v>5/1/2021</v>
        <stp/>
        <stp>##V3_BDPV12</stp>
        <stp>XS2277613423 Corp</stp>
        <stp>SECURITY_PRICING_DATE</stp>
        <stp>[1.Weekly Download.xlsm]Coded!R253C3</stp>
        <tr r="C253" s="14"/>
        <tr r="C253" s="14"/>
      </tp>
      <tp t="s">
        <v>10/5/2021</v>
        <stp/>
        <stp>##V3_BDPV12</stp>
        <stp>XS2341214059 Corp</stp>
        <stp>SECURITY_PRICING_DATE</stp>
        <stp>[1.Weekly Download.xlsm]Coded!R221C3</stp>
        <tr r="C221" s="14"/>
        <tr r="C221" s="14"/>
      </tp>
      <tp t="s">
        <v>20/5/2021</v>
        <stp/>
        <stp>##V3_BDPV12</stp>
        <stp>XS2344386540 Corp</stp>
        <stp>SECURITY_PRICING_DATE</stp>
        <stp>[1.Weekly Download.xlsm]Coded!R211C3</stp>
        <tr r="C211" s="14"/>
        <tr r="C211" s="14"/>
      </tp>
      <tp t="s">
        <v>22/7/2020</v>
        <stp/>
        <stp>##V3_BDPV12</stp>
        <stp>XS2208275854 Corp</stp>
        <stp>SECURITY_PRICING_DATE</stp>
        <stp>[1.Weekly Download.xlsm]Coded!R290C3</stp>
        <tr r="C290" s="14"/>
        <tr r="C290" s="14"/>
      </tp>
      <tp t="s">
        <v>4/8/2022</v>
        <stp/>
        <stp>##V3_BDPV12</stp>
        <stp>G228012 Corp</stp>
        <stp>INT_ACC_DT</stp>
        <stp>[1.Weekly Download.xlsm]Coded!R91C47</stp>
        <tr r="AU91" s="14"/>
        <tr r="AU91" s="14"/>
        <tr r="AU91" s="14"/>
      </tp>
      <tp t="s">
        <v>21/4/2022</v>
        <stp/>
        <stp>##V3_BDPV12</stp>
        <stp>XS2471127584 Corp</stp>
        <stp>SECURITY_PRICING_DATE</stp>
        <stp>[1.Weekly Download.xlsm]Coded!R104C3</stp>
        <tr r="C104" s="14"/>
        <tr r="C104" s="14"/>
      </tp>
      <tp t="s">
        <v>27/5/2021</v>
        <stp/>
        <stp>##V3_BDPV12</stp>
        <stp>XS2327841057 Corp</stp>
        <stp>SECURITY_PRICING_DATE</stp>
        <stp>[1.Weekly Download.xlsm]Coded!R207C3</stp>
        <tr r="C207" s="14"/>
        <tr r="C207" s="14"/>
      </tp>
      <tp t="s">
        <v>700 HK</v>
        <stp/>
        <stp>##V3_BDPV12</stp>
        <stp>US88032XBA19 Corp</stp>
        <stp>ISSUER_PARENT_EQY_TICKER</stp>
        <stp>[1.Weekly Download.xlsm]Coded!R230C58</stp>
        <tr r="BF230" s="14"/>
        <tr r="BF230" s="14"/>
      </tp>
      <tp>
        <v>1000000000</v>
        <stp/>
        <stp>##V3_BDPV12</stp>
        <stp>G238008 Corp</stp>
        <stp>AMT_ISSUED</stp>
        <stp>[1.Weekly Download.xlsm]Coded!R53C53</stp>
        <tr r="BA53" s="14"/>
        <tr r="BA53" s="14"/>
      </tp>
      <tp t="s">
        <v>22/7/2021</v>
        <stp/>
        <stp>##V3_BDPV12</stp>
        <stp>XS2314627089 Corp</stp>
        <stp>SECURITY_PRICING_DATE</stp>
        <stp>[1.Weekly Download.xlsm]Coded!R174C3</stp>
        <tr r="C174" s="14"/>
        <tr r="C174" s="14"/>
      </tp>
      <tp t="s">
        <v>N</v>
        <stp/>
        <stp>##V3_BDPV12</stp>
        <stp>USG3065HAB71 Corp</stp>
        <stp>FLOATER</stp>
        <stp>[1.Weekly Download.xlsm]Coded!R222C29</stp>
        <tr r="AC222" s="14"/>
        <tr r="AC222" s="14"/>
      </tp>
      <tp t="s">
        <v>N</v>
        <stp/>
        <stp>##V3_BDPV12</stp>
        <stp>MO000A3KX7V9 Corp</stp>
        <stp>SOCIAL_BOND_IND</stp>
        <stp>[1.Weekly Download.xlsm]Coded!R127C57</stp>
        <tr r="BE127" s="14"/>
        <tr r="BE127" s="14"/>
      </tp>
      <tp t="s">
        <v>CN</v>
        <stp/>
        <stp>##V3_BDPV12</stp>
        <stp>MO000A3KS070 Corp</stp>
        <stp>CNTRY_ISSUE_ISO</stp>
        <stp>[1.Weekly Download.xlsm]Coded!R184C34</stp>
        <tr r="AH184" s="14"/>
        <tr r="AH184" s="14"/>
      </tp>
      <tp t="s">
        <v>#N/A N/A</v>
        <stp/>
        <stp>##V3_BDPV12</stp>
        <stp>G2380160 Corp</stp>
        <stp>RTG_MDY_LT_CORP_FAMILY</stp>
        <stp>[1.Weekly Download.xlsm]Coded!R33C14</stp>
        <tr r="N33" s="14"/>
      </tp>
      <tp t="s">
        <v>N</v>
        <stp/>
        <stp>##V3_BDPV12</stp>
        <stp>G228085 Corp</stp>
        <stp>FLOATER</stp>
        <stp>[1.Weekly Download.xlsm]Coded!R73C29</stp>
        <tr r="AC73" s="14"/>
        <tr r="AC73" s="14"/>
      </tp>
      <tp t="s">
        <v>N</v>
        <stp/>
        <stp>##V3_BDPV12</stp>
        <stp>G238084 Corp</stp>
        <stp>FLOATER</stp>
        <stp>[1.Weekly Download.xlsm]Coded!R45C29</stp>
        <tr r="AC45" s="14"/>
        <tr r="AC45" s="14"/>
      </tp>
      <tp t="s">
        <v>N</v>
        <stp/>
        <stp>##V3_BDPV12</stp>
        <stp>G238024 Corp</stp>
        <stp>FLOATER</stp>
        <stp>[1.Weekly Download.xlsm]Coded!R59C29</stp>
        <tr r="AC59" s="14"/>
        <tr r="AC59" s="14"/>
      </tp>
      <tp t="s">
        <v>#N/A Invalid Security</v>
        <stp/>
        <stp>##V3_BDPV12</stp>
        <stp>-- Equity</stp>
        <stp>RTG_FITCH_LT_ISSUER_DEFAULT</stp>
        <stp>[1.Weekly Download.xlsm]Coded!R208C24</stp>
        <tr r="X208" s="14"/>
        <tr r="X208" s="14"/>
      </tp>
      <tp t="s">
        <v>#N/A Invalid Security</v>
        <stp/>
        <stp>##V3_BDPV12</stp>
        <stp>-- Equity</stp>
        <stp>RTG_FITCH_LT_ISSUER_DEFAULT</stp>
        <stp>[1.Weekly Download.xlsm]Coded!R209C24</stp>
        <tr r="X209" s="14"/>
        <tr r="X209" s="14"/>
      </tp>
      <tp t="s">
        <v>#N/A Invalid Security</v>
        <stp/>
        <stp>##V3_BDPV12</stp>
        <stp>-- Equity</stp>
        <stp>RTG_FITCH_LT_ISSUER_DEFAULT</stp>
        <stp>[1.Weekly Download.xlsm]Coded!R205C24</stp>
        <tr r="X205" s="14"/>
        <tr r="X205" s="14"/>
      </tp>
      <tp t="s">
        <v>#N/A Invalid Security</v>
        <stp/>
        <stp>##V3_BDPV12</stp>
        <stp>-- Equity</stp>
        <stp>RTG_FITCH_LT_ISSUER_DEFAULT</stp>
        <stp>[1.Weekly Download.xlsm]Coded!R206C24</stp>
        <tr r="X206" s="14"/>
        <tr r="X206" s="14"/>
      </tp>
      <tp t="s">
        <v>#N/A Invalid Security</v>
        <stp/>
        <stp>##V3_BDPV12</stp>
        <stp>-- Equity</stp>
        <stp>RTG_FITCH_LT_ISSUER_DEFAULT</stp>
        <stp>[1.Weekly Download.xlsm]Coded!R200C24</stp>
        <tr r="X200" s="14"/>
        <tr r="X200" s="14"/>
      </tp>
      <tp t="s">
        <v>#N/A Invalid Security</v>
        <stp/>
        <stp>##V3_BDPV12</stp>
        <stp>-- Equity</stp>
        <stp>RTG_FITCH_LT_ISSUER_DEFAULT</stp>
        <stp>[1.Weekly Download.xlsm]Coded!R202C24</stp>
        <tr r="X202" s="14"/>
        <tr r="X202" s="14"/>
      </tp>
      <tp t="s">
        <v>#N/A Invalid Security</v>
        <stp/>
        <stp>##V3_BDPV12</stp>
        <stp>-- Equity</stp>
        <stp>RTG_FITCH_LT_ISSUER_DEFAULT</stp>
        <stp>[1.Weekly Download.xlsm]Coded!R203C24</stp>
        <tr r="X203" s="14"/>
        <tr r="X203" s="14"/>
      </tp>
      <tp t="s">
        <v>#N/A Invalid Security</v>
        <stp/>
        <stp>##V3_BDPV12</stp>
        <stp>-- Equity</stp>
        <stp>RTG_FITCH_LT_ISSUER_DEFAULT</stp>
        <stp>[1.Weekly Download.xlsm]Coded!R218C24</stp>
        <tr r="X218" s="14"/>
        <tr r="X218" s="14"/>
      </tp>
      <tp t="s">
        <v>#N/A Invalid Security</v>
        <stp/>
        <stp>##V3_BDPV12</stp>
        <stp>-- Equity</stp>
        <stp>RTG_FITCH_LT_ISSUER_DEFAULT</stp>
        <stp>[1.Weekly Download.xlsm]Coded!R219C24</stp>
        <tr r="X219" s="14"/>
        <tr r="X219" s="14"/>
      </tp>
      <tp t="s">
        <v>#N/A Invalid Security</v>
        <stp/>
        <stp>##V3_BDPV12</stp>
        <stp>-- Equity</stp>
        <stp>RTG_FITCH_LT_ISSUER_DEFAULT</stp>
        <stp>[1.Weekly Download.xlsm]Coded!R215C24</stp>
        <tr r="X215" s="14"/>
        <tr r="X215" s="14"/>
      </tp>
      <tp t="s">
        <v>#N/A Invalid Security</v>
        <stp/>
        <stp>##V3_BDPV12</stp>
        <stp>-- Equity</stp>
        <stp>RTG_FITCH_LT_ISSUER_DEFAULT</stp>
        <stp>[1.Weekly Download.xlsm]Coded!R216C24</stp>
        <tr r="X216" s="14"/>
        <tr r="X216" s="14"/>
      </tp>
      <tp t="s">
        <v>#N/A Invalid Security</v>
        <stp/>
        <stp>##V3_BDPV12</stp>
        <stp>-- Equity</stp>
        <stp>RTG_FITCH_LT_ISSUER_DEFAULT</stp>
        <stp>[1.Weekly Download.xlsm]Coded!R217C24</stp>
        <tr r="X217" s="14"/>
        <tr r="X217" s="14"/>
      </tp>
      <tp t="s">
        <v>#N/A Invalid Security</v>
        <stp/>
        <stp>##V3_BDPV12</stp>
        <stp>-- Equity</stp>
        <stp>RTG_FITCH_LT_ISSUER_DEFAULT</stp>
        <stp>[1.Weekly Download.xlsm]Coded!R210C24</stp>
        <tr r="X210" s="14"/>
        <tr r="X210" s="14"/>
      </tp>
      <tp t="s">
        <v>#N/A Invalid Security</v>
        <stp/>
        <stp>##V3_BDPV12</stp>
        <stp>-- Equity</stp>
        <stp>RTG_FITCH_LT_ISSUER_DEFAULT</stp>
        <stp>[1.Weekly Download.xlsm]Coded!R211C24</stp>
        <tr r="X211" s="14"/>
        <tr r="X211" s="14"/>
      </tp>
      <tp t="s">
        <v>#N/A Invalid Security</v>
        <stp/>
        <stp>##V3_BDPV12</stp>
        <stp>-- Equity</stp>
        <stp>RTG_FITCH_LT_ISSUER_DEFAULT</stp>
        <stp>[1.Weekly Download.xlsm]Coded!R228C24</stp>
        <tr r="X228" s="14"/>
        <tr r="X228" s="14"/>
      </tp>
      <tp t="s">
        <v>#N/A Invalid Security</v>
        <stp/>
        <stp>##V3_BDPV12</stp>
        <stp>-- Equity</stp>
        <stp>RTG_FITCH_LT_ISSUER_DEFAULT</stp>
        <stp>[1.Weekly Download.xlsm]Coded!R229C24</stp>
        <tr r="X229" s="14"/>
        <tr r="X229" s="14"/>
      </tp>
      <tp t="s">
        <v>#N/A Invalid Security</v>
        <stp/>
        <stp>##V3_BDPV12</stp>
        <stp>-- Equity</stp>
        <stp>RTG_FITCH_LT_ISSUER_DEFAULT</stp>
        <stp>[1.Weekly Download.xlsm]Coded!R224C24</stp>
        <tr r="X224" s="14"/>
        <tr r="X224" s="14"/>
      </tp>
      <tp t="s">
        <v>#N/A Invalid Security</v>
        <stp/>
        <stp>##V3_BDPV12</stp>
        <stp>-- Equity</stp>
        <stp>RTG_FITCH_LT_ISSUER_DEFAULT</stp>
        <stp>[1.Weekly Download.xlsm]Coded!R227C24</stp>
        <tr r="X227" s="14"/>
        <tr r="X227" s="14"/>
      </tp>
      <tp t="s">
        <v>#N/A Invalid Security</v>
        <stp/>
        <stp>##V3_BDPV12</stp>
        <stp>-- Equity</stp>
        <stp>RTG_FITCH_LT_ISSUER_DEFAULT</stp>
        <stp>[1.Weekly Download.xlsm]Coded!R220C24</stp>
        <tr r="X220" s="14"/>
        <tr r="X220" s="14"/>
      </tp>
      <tp t="s">
        <v>#N/A Invalid Security</v>
        <stp/>
        <stp>##V3_BDPV12</stp>
        <stp>-- Equity</stp>
        <stp>RTG_FITCH_LT_ISSUER_DEFAULT</stp>
        <stp>[1.Weekly Download.xlsm]Coded!R221C24</stp>
        <tr r="X221" s="14"/>
        <tr r="X221" s="14"/>
      </tp>
      <tp t="s">
        <v>#N/A Invalid Security</v>
        <stp/>
        <stp>##V3_BDPV12</stp>
        <stp>-- Equity</stp>
        <stp>RTG_FITCH_LT_ISSUER_DEFAULT</stp>
        <stp>[1.Weekly Download.xlsm]Coded!R238C24</stp>
        <tr r="X238" s="14"/>
        <tr r="X238" s="14"/>
      </tp>
      <tp t="s">
        <v>#N/A Invalid Security</v>
        <stp/>
        <stp>##V3_BDPV12</stp>
        <stp>-- Equity</stp>
        <stp>RTG_FITCH_LT_ISSUER_DEFAULT</stp>
        <stp>[1.Weekly Download.xlsm]Coded!R239C24</stp>
        <tr r="X239" s="14"/>
        <tr r="X239" s="14"/>
      </tp>
      <tp t="s">
        <v>#N/A Invalid Security</v>
        <stp/>
        <stp>##V3_BDPV12</stp>
        <stp>-- Equity</stp>
        <stp>RTG_FITCH_LT_ISSUER_DEFAULT</stp>
        <stp>[1.Weekly Download.xlsm]Coded!R230C24</stp>
        <tr r="X230" s="14"/>
        <tr r="X230" s="14"/>
      </tp>
      <tp t="s">
        <v>#N/A Invalid Security</v>
        <stp/>
        <stp>##V3_BDPV12</stp>
        <stp>-- Equity</stp>
        <stp>RTG_FITCH_LT_ISSUER_DEFAULT</stp>
        <stp>[1.Weekly Download.xlsm]Coded!R231C24</stp>
        <tr r="X231" s="14"/>
        <tr r="X231" s="14"/>
      </tp>
      <tp t="s">
        <v>#N/A Invalid Security</v>
        <stp/>
        <stp>##V3_BDPV12</stp>
        <stp>-- Equity</stp>
        <stp>RTG_FITCH_LT_ISSUER_DEFAULT</stp>
        <stp>[1.Weekly Download.xlsm]Coded!R232C24</stp>
        <tr r="X232" s="14"/>
        <tr r="X232" s="14"/>
      </tp>
      <tp t="s">
        <v>#N/A Invalid Security</v>
        <stp/>
        <stp>##V3_BDPV12</stp>
        <stp>-- Equity</stp>
        <stp>RTG_FITCH_LT_ISSUER_DEFAULT</stp>
        <stp>[1.Weekly Download.xlsm]Coded!R249C24</stp>
        <tr r="X249" s="14"/>
        <tr r="X249" s="14"/>
      </tp>
      <tp t="s">
        <v>#N/A Invalid Security</v>
        <stp/>
        <stp>##V3_BDPV12</stp>
        <stp>-- Equity</stp>
        <stp>RTG_FITCH_LT_ISSUER_DEFAULT</stp>
        <stp>[1.Weekly Download.xlsm]Coded!R240C24</stp>
        <tr r="X240" s="14"/>
        <tr r="X240" s="14"/>
      </tp>
      <tp t="s">
        <v>#N/A Invalid Security</v>
        <stp/>
        <stp>##V3_BDPV12</stp>
        <stp>-- Equity</stp>
        <stp>RTG_FITCH_LT_ISSUER_DEFAULT</stp>
        <stp>[1.Weekly Download.xlsm]Coded!R241C24</stp>
        <tr r="X241" s="14"/>
        <tr r="X241" s="14"/>
      </tp>
      <tp t="s">
        <v>#N/A Invalid Security</v>
        <stp/>
        <stp>##V3_BDPV12</stp>
        <stp>-- Equity</stp>
        <stp>RTG_FITCH_LT_ISSUER_DEFAULT</stp>
        <stp>[1.Weekly Download.xlsm]Coded!R258C24</stp>
        <tr r="X258" s="14"/>
        <tr r="X258" s="14"/>
      </tp>
      <tp t="s">
        <v>#N/A Invalid Security</v>
        <stp/>
        <stp>##V3_BDPV12</stp>
        <stp>-- Equity</stp>
        <stp>RTG_FITCH_LT_ISSUER_DEFAULT</stp>
        <stp>[1.Weekly Download.xlsm]Coded!R254C24</stp>
        <tr r="X254" s="14"/>
        <tr r="X254" s="14"/>
      </tp>
      <tp t="s">
        <v>#N/A Invalid Security</v>
        <stp/>
        <stp>##V3_BDPV12</stp>
        <stp>-- Equity</stp>
        <stp>RTG_FITCH_LT_ISSUER_DEFAULT</stp>
        <stp>[1.Weekly Download.xlsm]Coded!R256C24</stp>
        <tr r="X256" s="14"/>
        <tr r="X256" s="14"/>
      </tp>
      <tp t="s">
        <v>#N/A Invalid Security</v>
        <stp/>
        <stp>##V3_BDPV12</stp>
        <stp>-- Equity</stp>
        <stp>RTG_FITCH_LT_ISSUER_DEFAULT</stp>
        <stp>[1.Weekly Download.xlsm]Coded!R252C24</stp>
        <tr r="X252" s="14"/>
        <tr r="X252" s="14"/>
      </tp>
      <tp t="s">
        <v>#N/A Invalid Security</v>
        <stp/>
        <stp>##V3_BDPV12</stp>
        <stp>-- Equity</stp>
        <stp>RTG_FITCH_LT_ISSUER_DEFAULT</stp>
        <stp>[1.Weekly Download.xlsm]Coded!R253C24</stp>
        <tr r="X253" s="14"/>
        <tr r="X253" s="14"/>
      </tp>
      <tp t="s">
        <v>#N/A Invalid Security</v>
        <stp/>
        <stp>##V3_BDPV12</stp>
        <stp>-- Equity</stp>
        <stp>RTG_FITCH_LT_ISSUER_DEFAULT</stp>
        <stp>[1.Weekly Download.xlsm]Coded!R268C24</stp>
        <tr r="X268" s="14"/>
        <tr r="X268" s="14"/>
      </tp>
      <tp t="s">
        <v>#N/A Invalid Security</v>
        <stp/>
        <stp>##V3_BDPV12</stp>
        <stp>-- Equity</stp>
        <stp>RTG_FITCH_LT_ISSUER_DEFAULT</stp>
        <stp>[1.Weekly Download.xlsm]Coded!R269C24</stp>
        <tr r="X269" s="14"/>
        <tr r="X269" s="14"/>
      </tp>
      <tp t="s">
        <v>#N/A Invalid Security</v>
        <stp/>
        <stp>##V3_BDPV12</stp>
        <stp>-- Equity</stp>
        <stp>RTG_FITCH_LT_ISSUER_DEFAULT</stp>
        <stp>[1.Weekly Download.xlsm]Coded!R265C24</stp>
        <tr r="X265" s="14"/>
        <tr r="X265" s="14"/>
      </tp>
      <tp t="s">
        <v>#N/A Invalid Security</v>
        <stp/>
        <stp>##V3_BDPV12</stp>
        <stp>-- Equity</stp>
        <stp>RTG_FITCH_LT_ISSUER_DEFAULT</stp>
        <stp>[1.Weekly Download.xlsm]Coded!R266C24</stp>
        <tr r="X266" s="14"/>
        <tr r="X266" s="14"/>
      </tp>
      <tp t="s">
        <v>#N/A Invalid Security</v>
        <stp/>
        <stp>##V3_BDPV12</stp>
        <stp>-- Equity</stp>
        <stp>RTG_FITCH_LT_ISSUER_DEFAULT</stp>
        <stp>[1.Weekly Download.xlsm]Coded!R260C24</stp>
        <tr r="X260" s="14"/>
        <tr r="X260" s="14"/>
      </tp>
      <tp t="s">
        <v>#N/A Invalid Security</v>
        <stp/>
        <stp>##V3_BDPV12</stp>
        <stp>-- Equity</stp>
        <stp>RTG_FITCH_LT_ISSUER_DEFAULT</stp>
        <stp>[1.Weekly Download.xlsm]Coded!R261C24</stp>
        <tr r="X261" s="14"/>
        <tr r="X261" s="14"/>
      </tp>
      <tp t="s">
        <v>#N/A Invalid Security</v>
        <stp/>
        <stp>##V3_BDPV12</stp>
        <stp>-- Equity</stp>
        <stp>RTG_FITCH_LT_ISSUER_DEFAULT</stp>
        <stp>[1.Weekly Download.xlsm]Coded!R279C24</stp>
        <tr r="X279" s="14"/>
        <tr r="X279" s="14"/>
      </tp>
      <tp t="s">
        <v>#N/A Invalid Security</v>
        <stp/>
        <stp>##V3_BDPV12</stp>
        <stp>-- Equity</stp>
        <stp>RTG_FITCH_LT_ISSUER_DEFAULT</stp>
        <stp>[1.Weekly Download.xlsm]Coded!R270C24</stp>
        <tr r="X270" s="14"/>
        <tr r="X270" s="14"/>
      </tp>
      <tp t="s">
        <v>#N/A Invalid Security</v>
        <stp/>
        <stp>##V3_BDPV12</stp>
        <stp>-- Equity</stp>
        <stp>RTG_FITCH_LT_ISSUER_DEFAULT</stp>
        <stp>[1.Weekly Download.xlsm]Coded!R271C24</stp>
        <tr r="X271" s="14"/>
        <tr r="X271" s="14"/>
      </tp>
      <tp t="s">
        <v>#N/A Invalid Security</v>
        <stp/>
        <stp>##V3_BDPV12</stp>
        <stp>-- Equity</stp>
        <stp>RTG_FITCH_LT_ISSUER_DEFAULT</stp>
        <stp>[1.Weekly Download.xlsm]Coded!R272C24</stp>
        <tr r="X272" s="14"/>
        <tr r="X272" s="14"/>
      </tp>
      <tp t="s">
        <v>#N/A Invalid Security</v>
        <stp/>
        <stp>##V3_BDPV12</stp>
        <stp>-- Equity</stp>
        <stp>RTG_FITCH_LT_ISSUER_DEFAULT</stp>
        <stp>[1.Weekly Download.xlsm]Coded!R273C24</stp>
        <tr r="X273" s="14"/>
        <tr r="X273" s="14"/>
      </tp>
      <tp t="s">
        <v>#N/A Invalid Security</v>
        <stp/>
        <stp>##V3_BDPV12</stp>
        <stp>-- Equity</stp>
        <stp>RTG_FITCH_LT_ISSUER_DEFAULT</stp>
        <stp>[1.Weekly Download.xlsm]Coded!R286C24</stp>
        <tr r="X286" s="14"/>
        <tr r="X286" s="14"/>
      </tp>
      <tp t="s">
        <v>#N/A Invalid Security</v>
        <stp/>
        <stp>##V3_BDPV12</stp>
        <stp>-- Equity</stp>
        <stp>RTG_FITCH_LT_ISSUER_DEFAULT</stp>
        <stp>[1.Weekly Download.xlsm]Coded!R287C24</stp>
        <tr r="X287" s="14"/>
        <tr r="X287" s="14"/>
      </tp>
      <tp t="s">
        <v>#N/A Invalid Security</v>
        <stp/>
        <stp>##V3_BDPV12</stp>
        <stp>-- Equity</stp>
        <stp>RTG_FITCH_LT_ISSUER_DEFAULT</stp>
        <stp>[1.Weekly Download.xlsm]Coded!R280C24</stp>
        <tr r="X280" s="14"/>
        <tr r="X280" s="14"/>
      </tp>
      <tp t="s">
        <v>#N/A Invalid Security</v>
        <stp/>
        <stp>##V3_BDPV12</stp>
        <stp>-- Equity</stp>
        <stp>RTG_FITCH_LT_ISSUER_DEFAULT</stp>
        <stp>[1.Weekly Download.xlsm]Coded!R298C24</stp>
        <tr r="X298" s="14"/>
        <tr r="X298" s="14"/>
      </tp>
      <tp t="s">
        <v>#N/A Invalid Security</v>
        <stp/>
        <stp>##V3_BDPV12</stp>
        <stp>-- Equity</stp>
        <stp>RTG_FITCH_LT_ISSUER_DEFAULT</stp>
        <stp>[1.Weekly Download.xlsm]Coded!R299C24</stp>
        <tr r="X299" s="14"/>
        <tr r="X299" s="14"/>
      </tp>
      <tp t="s">
        <v>#N/A Invalid Security</v>
        <stp/>
        <stp>##V3_BDPV12</stp>
        <stp>-- Equity</stp>
        <stp>RTG_FITCH_LT_ISSUER_DEFAULT</stp>
        <stp>[1.Weekly Download.xlsm]Coded!R294C24</stp>
        <tr r="X294" s="14"/>
        <tr r="X294" s="14"/>
      </tp>
      <tp t="s">
        <v>#N/A Invalid Security</v>
        <stp/>
        <stp>##V3_BDPV12</stp>
        <stp>-- Equity</stp>
        <stp>RTG_FITCH_LT_ISSUER_DEFAULT</stp>
        <stp>[1.Weekly Download.xlsm]Coded!R295C24</stp>
        <tr r="X295" s="14"/>
        <tr r="X295" s="14"/>
      </tp>
      <tp t="s">
        <v>#N/A Invalid Security</v>
        <stp/>
        <stp>##V3_BDPV12</stp>
        <stp>-- Equity</stp>
        <stp>RTG_FITCH_LT_ISSUER_DEFAULT</stp>
        <stp>[1.Weekly Download.xlsm]Coded!R291C24</stp>
        <tr r="X291" s="14"/>
        <tr r="X291" s="14"/>
      </tp>
      <tp t="s">
        <v>#N/A Invalid Security</v>
        <stp/>
        <stp>##V3_BDPV12</stp>
        <stp>-- Equity</stp>
        <stp>RTG_FITCH_LT_ISSUER_DEFAULT</stp>
        <stp>[1.Weekly Download.xlsm]Coded!R292C24</stp>
        <tr r="X292" s="14"/>
        <tr r="X292" s="14"/>
      </tp>
      <tp t="s">
        <v>N</v>
        <stp/>
        <stp>##V3_BDPV12</stp>
        <stp>G228086 Corp</stp>
        <stp>GREEN_BOND_LOAN_INDICATOR</stp>
        <stp>[1.Weekly Download.xlsm]Coded!R72C55</stp>
        <tr r="BC72" s="14"/>
        <tr r="BC72" s="14"/>
      </tp>
      <tp t="s">
        <v>N</v>
        <stp/>
        <stp>##V3_BDPV12</stp>
        <stp>G238084 Corp</stp>
        <stp>GREEN_BOND_LOAN_INDICATOR</stp>
        <stp>[1.Weekly Download.xlsm]Coded!R45C55</stp>
        <tr r="BC45" s="14"/>
        <tr r="BC45" s="14"/>
      </tp>
      <tp t="s">
        <v>N</v>
        <stp/>
        <stp>##V3_BDPV12</stp>
        <stp>G228084 Corp</stp>
        <stp>GREEN_BOND_LOAN_INDICATOR</stp>
        <stp>[1.Weekly Download.xlsm]Coded!R74C55</stp>
        <tr r="BC74" s="14"/>
        <tr r="BC74" s="14"/>
      </tp>
      <tp t="s">
        <v>N</v>
        <stp/>
        <stp>##V3_BDPV12</stp>
        <stp>G228085 Corp</stp>
        <stp>GREEN_BOND_LOAN_INDICATOR</stp>
        <stp>[1.Weekly Download.xlsm]Coded!R73C55</stp>
        <tr r="BC73" s="14"/>
        <tr r="BC73" s="14"/>
      </tp>
      <tp t="s">
        <v>#N/A Invalid Security</v>
        <stp/>
        <stp>##V3_BDPV12</stp>
        <stp>-- Equity</stp>
        <stp>RTG_FITCH_LT_ISSUER_DEFAULT</stp>
        <stp>[1.Weekly Download.xlsm]Coded!R308C24</stp>
        <tr r="X308" s="14"/>
        <tr r="X308" s="14"/>
      </tp>
      <tp t="s">
        <v>#N/A Invalid Security</v>
        <stp/>
        <stp>##V3_BDPV12</stp>
        <stp>-- Equity</stp>
        <stp>RTG_FITCH_LT_ISSUER_DEFAULT</stp>
        <stp>[1.Weekly Download.xlsm]Coded!R309C24</stp>
        <tr r="X309" s="14"/>
        <tr r="X309" s="14"/>
      </tp>
      <tp t="s">
        <v>#N/A Invalid Security</v>
        <stp/>
        <stp>##V3_BDPV12</stp>
        <stp>-- Equity</stp>
        <stp>RTG_FITCH_LT_ISSUER_DEFAULT</stp>
        <stp>[1.Weekly Download.xlsm]Coded!R304C24</stp>
        <tr r="X304" s="14"/>
        <tr r="X304" s="14"/>
      </tp>
      <tp t="s">
        <v>#N/A Invalid Security</v>
        <stp/>
        <stp>##V3_BDPV12</stp>
        <stp>-- Equity</stp>
        <stp>RTG_FITCH_LT_ISSUER_DEFAULT</stp>
        <stp>[1.Weekly Download.xlsm]Coded!R306C24</stp>
        <tr r="X306" s="14"/>
        <tr r="X306" s="14"/>
      </tp>
      <tp t="s">
        <v>#N/A Invalid Security</v>
        <stp/>
        <stp>##V3_BDPV12</stp>
        <stp>-- Equity</stp>
        <stp>RTG_FITCH_LT_ISSUER_DEFAULT</stp>
        <stp>[1.Weekly Download.xlsm]Coded!R307C24</stp>
        <tr r="X307" s="14"/>
        <tr r="X307" s="14"/>
      </tp>
      <tp t="s">
        <v>#N/A Invalid Security</v>
        <stp/>
        <stp>##V3_BDPV12</stp>
        <stp>-- Equity</stp>
        <stp>RTG_FITCH_LT_ISSUER_DEFAULT</stp>
        <stp>[1.Weekly Download.xlsm]Coded!R303C24</stp>
        <tr r="X303" s="14"/>
        <tr r="X303" s="14"/>
      </tp>
      <tp t="s">
        <v>#N/A Invalid Security</v>
        <stp/>
        <stp>##V3_BDPV12</stp>
        <stp>-- Equity</stp>
        <stp>RTG_FITCH_LT_ISSUER_DEFAULT</stp>
        <stp>[1.Weekly Download.xlsm]Coded!R315C24</stp>
        <tr r="X315" s="14"/>
        <tr r="X315" s="14"/>
      </tp>
      <tp t="s">
        <v>#N/A Invalid Security</v>
        <stp/>
        <stp>##V3_BDPV12</stp>
        <stp>-- Equity</stp>
        <stp>RTG_FITCH_LT_ISSUER_DEFAULT</stp>
        <stp>[1.Weekly Download.xlsm]Coded!R310C24</stp>
        <tr r="X310" s="14"/>
        <tr r="X310" s="14"/>
      </tp>
      <tp t="s">
        <v>#N/A Invalid Security</v>
        <stp/>
        <stp>##V3_BDPV12</stp>
        <stp>-- Equity</stp>
        <stp>RTG_FITCH_LT_ISSUER_DEFAULT</stp>
        <stp>[1.Weekly Download.xlsm]Coded!R311C24</stp>
        <tr r="X311" s="14"/>
        <tr r="X311" s="14"/>
      </tp>
      <tp t="s">
        <v>#N/A Invalid Security</v>
        <stp/>
        <stp>##V3_BDPV12</stp>
        <stp>-- Equity</stp>
        <stp>RTG_FITCH_LT_ISSUER_DEFAULT</stp>
        <stp>[1.Weekly Download.xlsm]Coded!R312C24</stp>
        <tr r="X312" s="14"/>
        <tr r="X312" s="14"/>
      </tp>
      <tp t="s">
        <v>N</v>
        <stp/>
        <stp>##V3_BDPV12</stp>
        <stp>G238098 Corp</stp>
        <stp>GREEN_BOND_LOAN_INDICATOR</stp>
        <stp>[1.Weekly Download.xlsm]Coded!R46C55</stp>
        <tr r="BC46" s="14"/>
        <tr r="BC46" s="14"/>
      </tp>
      <tp t="s">
        <v>Y</v>
        <stp/>
        <stp>##V3_BDPV12</stp>
        <stp>G238096 Corp</stp>
        <stp>GREEN_BOND_LOAN_INDICATOR</stp>
        <stp>[1.Weekly Download.xlsm]Coded!R50C55</stp>
        <tr r="BC50" s="14"/>
        <tr r="BC50" s="14"/>
      </tp>
      <tp t="s">
        <v>#N/A N/A</v>
        <stp/>
        <stp>##V3_BDPV12</stp>
        <stp>HK0000898319 Corp</stp>
        <stp>RTG_MOODY</stp>
        <stp>[1.Weekly Download.xlsm]Coded!R70C8</stp>
        <tr r="H70" s="14"/>
      </tp>
      <tp t="s">
        <v>#N/A Invalid Security</v>
        <stp/>
        <stp>##V3_BDPV12</stp>
        <stp>-- Equity</stp>
        <stp>RTG_FITCH_LT_ISSUER_DEFAULT</stp>
        <stp>[1.Weekly Download.xlsm]Coded!R108C24</stp>
        <tr r="X108" s="14"/>
        <tr r="X108" s="14"/>
      </tp>
      <tp t="s">
        <v>#N/A Invalid Security</v>
        <stp/>
        <stp>##V3_BDPV12</stp>
        <stp>-- Equity</stp>
        <stp>RTG_FITCH_LT_ISSUER_DEFAULT</stp>
        <stp>[1.Weekly Download.xlsm]Coded!R109C24</stp>
        <tr r="X109" s="14"/>
        <tr r="X109" s="14"/>
      </tp>
      <tp t="s">
        <v>#N/A Invalid Security</v>
        <stp/>
        <stp>##V3_BDPV12</stp>
        <stp>-- Equity</stp>
        <stp>RTG_FITCH_LT_ISSUER_DEFAULT</stp>
        <stp>[1.Weekly Download.xlsm]Coded!R105C24</stp>
        <tr r="X105" s="14"/>
        <tr r="X105" s="14"/>
      </tp>
      <tp t="s">
        <v>#N/A Invalid Security</v>
        <stp/>
        <stp>##V3_BDPV12</stp>
        <stp>-- Equity</stp>
        <stp>RTG_FITCH_LT_ISSUER_DEFAULT</stp>
        <stp>[1.Weekly Download.xlsm]Coded!R106C24</stp>
        <tr r="X106" s="14"/>
        <tr r="X106" s="14"/>
      </tp>
      <tp t="s">
        <v>#N/A Invalid Security</v>
        <stp/>
        <stp>##V3_BDPV12</stp>
        <stp>-- Equity</stp>
        <stp>RTG_FITCH_LT_ISSUER_DEFAULT</stp>
        <stp>[1.Weekly Download.xlsm]Coded!R101C24</stp>
        <tr r="X101" s="14"/>
        <tr r="X101" s="14"/>
      </tp>
      <tp t="s">
        <v>#N/A Invalid Security</v>
        <stp/>
        <stp>##V3_BDPV12</stp>
        <stp>-- Equity</stp>
        <stp>RTG_FITCH_LT_ISSUER_DEFAULT</stp>
        <stp>[1.Weekly Download.xlsm]Coded!R102C24</stp>
        <tr r="X102" s="14"/>
        <tr r="X102" s="14"/>
      </tp>
      <tp t="s">
        <v>#N/A Invalid Security</v>
        <stp/>
        <stp>##V3_BDPV12</stp>
        <stp>-- Equity</stp>
        <stp>RTG_FITCH_LT_ISSUER_DEFAULT</stp>
        <stp>[1.Weekly Download.xlsm]Coded!R103C24</stp>
        <tr r="X103" s="14"/>
        <tr r="X103" s="14"/>
      </tp>
      <tp t="s">
        <v>#N/A Invalid Security</v>
        <stp/>
        <stp>##V3_BDPV12</stp>
        <stp>-- Equity</stp>
        <stp>RTG_FITCH_LT_ISSUER_DEFAULT</stp>
        <stp>[1.Weekly Download.xlsm]Coded!R118C24</stp>
        <tr r="X118" s="14"/>
        <tr r="X118" s="14"/>
      </tp>
      <tp t="s">
        <v>#N/A Invalid Security</v>
        <stp/>
        <stp>##V3_BDPV12</stp>
        <stp>-- Equity</stp>
        <stp>RTG_FITCH_LT_ISSUER_DEFAULT</stp>
        <stp>[1.Weekly Download.xlsm]Coded!R119C24</stp>
        <tr r="X119" s="14"/>
        <tr r="X119" s="14"/>
      </tp>
      <tp t="s">
        <v>#N/A Invalid Security</v>
        <stp/>
        <stp>##V3_BDPV12</stp>
        <stp>-- Equity</stp>
        <stp>RTG_FITCH_LT_ISSUER_DEFAULT</stp>
        <stp>[1.Weekly Download.xlsm]Coded!R116C24</stp>
        <tr r="X116" s="14"/>
        <tr r="X116" s="14"/>
      </tp>
      <tp t="s">
        <v>#N/A Invalid Security</v>
        <stp/>
        <stp>##V3_BDPV12</stp>
        <stp>-- Equity</stp>
        <stp>RTG_FITCH_LT_ISSUER_DEFAULT</stp>
        <stp>[1.Weekly Download.xlsm]Coded!R117C24</stp>
        <tr r="X117" s="14"/>
        <tr r="X117" s="14"/>
      </tp>
      <tp t="s">
        <v>#N/A Invalid Security</v>
        <stp/>
        <stp>##V3_BDPV12</stp>
        <stp>-- Equity</stp>
        <stp>RTG_FITCH_LT_ISSUER_DEFAULT</stp>
        <stp>[1.Weekly Download.xlsm]Coded!R110C24</stp>
        <tr r="X110" s="14"/>
        <tr r="X110" s="14"/>
      </tp>
      <tp t="s">
        <v>#N/A Invalid Security</v>
        <stp/>
        <stp>##V3_BDPV12</stp>
        <stp>-- Equity</stp>
        <stp>RTG_FITCH_LT_ISSUER_DEFAULT</stp>
        <stp>[1.Weekly Download.xlsm]Coded!R111C24</stp>
        <tr r="X111" s="14"/>
        <tr r="X111" s="14"/>
      </tp>
      <tp t="s">
        <v>#N/A Invalid Security</v>
        <stp/>
        <stp>##V3_BDPV12</stp>
        <stp>-- Equity</stp>
        <stp>RTG_FITCH_LT_ISSUER_DEFAULT</stp>
        <stp>[1.Weekly Download.xlsm]Coded!R112C24</stp>
        <tr r="X112" s="14"/>
        <tr r="X112" s="14"/>
      </tp>
      <tp t="s">
        <v>#N/A Invalid Security</v>
        <stp/>
        <stp>##V3_BDPV12</stp>
        <stp>-- Equity</stp>
        <stp>RTG_FITCH_LT_ISSUER_DEFAULT</stp>
        <stp>[1.Weekly Download.xlsm]Coded!R113C24</stp>
        <tr r="X113" s="14"/>
        <tr r="X113" s="14"/>
      </tp>
      <tp t="s">
        <v>#N/A Invalid Security</v>
        <stp/>
        <stp>##V3_BDPV12</stp>
        <stp>-- Equity</stp>
        <stp>RTG_FITCH_LT_ISSUER_DEFAULT</stp>
        <stp>[1.Weekly Download.xlsm]Coded!R128C24</stp>
        <tr r="X128" s="14"/>
        <tr r="X128" s="14"/>
      </tp>
      <tp t="s">
        <v>#N/A Invalid Security</v>
        <stp/>
        <stp>##V3_BDPV12</stp>
        <stp>-- Equity</stp>
        <stp>RTG_FITCH_LT_ISSUER_DEFAULT</stp>
        <stp>[1.Weekly Download.xlsm]Coded!R129C24</stp>
        <tr r="X129" s="14"/>
        <tr r="X129" s="14"/>
      </tp>
      <tp t="s">
        <v>#N/A Invalid Security</v>
        <stp/>
        <stp>##V3_BDPV12</stp>
        <stp>-- Equity</stp>
        <stp>RTG_FITCH_LT_ISSUER_DEFAULT</stp>
        <stp>[1.Weekly Download.xlsm]Coded!R124C24</stp>
        <tr r="X124" s="14"/>
        <tr r="X124" s="14"/>
      </tp>
      <tp t="s">
        <v>#N/A Invalid Security</v>
        <stp/>
        <stp>##V3_BDPV12</stp>
        <stp>-- Equity</stp>
        <stp>RTG_FITCH_LT_ISSUER_DEFAULT</stp>
        <stp>[1.Weekly Download.xlsm]Coded!R125C24</stp>
        <tr r="X125" s="14"/>
        <tr r="X125" s="14"/>
      </tp>
      <tp t="s">
        <v>#N/A Invalid Security</v>
        <stp/>
        <stp>##V3_BDPV12</stp>
        <stp>-- Equity</stp>
        <stp>RTG_FITCH_LT_ISSUER_DEFAULT</stp>
        <stp>[1.Weekly Download.xlsm]Coded!R121C24</stp>
        <tr r="X121" s="14"/>
        <tr r="X121" s="14"/>
      </tp>
      <tp t="s">
        <v>#N/A Invalid Security</v>
        <stp/>
        <stp>##V3_BDPV12</stp>
        <stp>-- Equity</stp>
        <stp>RTG_FITCH_LT_ISSUER_DEFAULT</stp>
        <stp>[1.Weekly Download.xlsm]Coded!R138C24</stp>
        <tr r="X138" s="14"/>
        <tr r="X138" s="14"/>
      </tp>
      <tp t="s">
        <v>#N/A Invalid Security</v>
        <stp/>
        <stp>##V3_BDPV12</stp>
        <stp>-- Equity</stp>
        <stp>RTG_FITCH_LT_ISSUER_DEFAULT</stp>
        <stp>[1.Weekly Download.xlsm]Coded!R139C24</stp>
        <tr r="X139" s="14"/>
        <tr r="X139" s="14"/>
      </tp>
      <tp t="s">
        <v>#N/A Invalid Security</v>
        <stp/>
        <stp>##V3_BDPV12</stp>
        <stp>-- Equity</stp>
        <stp>RTG_FITCH_LT_ISSUER_DEFAULT</stp>
        <stp>[1.Weekly Download.xlsm]Coded!R134C24</stp>
        <tr r="X134" s="14"/>
        <tr r="X134" s="14"/>
      </tp>
      <tp t="s">
        <v>#N/A Invalid Security</v>
        <stp/>
        <stp>##V3_BDPV12</stp>
        <stp>-- Equity</stp>
        <stp>RTG_FITCH_LT_ISSUER_DEFAULT</stp>
        <stp>[1.Weekly Download.xlsm]Coded!R136C24</stp>
        <tr r="X136" s="14"/>
        <tr r="X136" s="14"/>
      </tp>
      <tp t="s">
        <v>#N/A Invalid Security</v>
        <stp/>
        <stp>##V3_BDPV12</stp>
        <stp>-- Equity</stp>
        <stp>RTG_FITCH_LT_ISSUER_DEFAULT</stp>
        <stp>[1.Weekly Download.xlsm]Coded!R137C24</stp>
        <tr r="X137" s="14"/>
        <tr r="X137" s="14"/>
      </tp>
      <tp t="s">
        <v>#N/A Invalid Security</v>
        <stp/>
        <stp>##V3_BDPV12</stp>
        <stp>-- Equity</stp>
        <stp>RTG_FITCH_LT_ISSUER_DEFAULT</stp>
        <stp>[1.Weekly Download.xlsm]Coded!R132C24</stp>
        <tr r="X132" s="14"/>
        <tr r="X132" s="14"/>
      </tp>
      <tp t="s">
        <v>#N/A Invalid Security</v>
        <stp/>
        <stp>##V3_BDPV12</stp>
        <stp>-- Equity</stp>
        <stp>RTG_FITCH_LT_ISSUER_DEFAULT</stp>
        <stp>[1.Weekly Download.xlsm]Coded!R149C24</stp>
        <tr r="X149" s="14"/>
        <tr r="X149" s="14"/>
      </tp>
      <tp t="s">
        <v>#N/A Invalid Security</v>
        <stp/>
        <stp>##V3_BDPV12</stp>
        <stp>-- Equity</stp>
        <stp>RTG_FITCH_LT_ISSUER_DEFAULT</stp>
        <stp>[1.Weekly Download.xlsm]Coded!R145C24</stp>
        <tr r="X145" s="14"/>
        <tr r="X145" s="14"/>
      </tp>
      <tp t="s">
        <v>#N/A Invalid Security</v>
        <stp/>
        <stp>##V3_BDPV12</stp>
        <stp>-- Equity</stp>
        <stp>RTG_FITCH_LT_ISSUER_DEFAULT</stp>
        <stp>[1.Weekly Download.xlsm]Coded!R146C24</stp>
        <tr r="X146" s="14"/>
        <tr r="X146" s="14"/>
      </tp>
      <tp t="s">
        <v>#N/A Invalid Security</v>
        <stp/>
        <stp>##V3_BDPV12</stp>
        <stp>-- Equity</stp>
        <stp>RTG_FITCH_LT_ISSUER_DEFAULT</stp>
        <stp>[1.Weekly Download.xlsm]Coded!R140C24</stp>
        <tr r="X140" s="14"/>
        <tr r="X140" s="14"/>
      </tp>
      <tp t="s">
        <v>#N/A Invalid Security</v>
        <stp/>
        <stp>##V3_BDPV12</stp>
        <stp>-- Equity</stp>
        <stp>RTG_FITCH_LT_ISSUER_DEFAULT</stp>
        <stp>[1.Weekly Download.xlsm]Coded!R141C24</stp>
        <tr r="X141" s="14"/>
        <tr r="X141" s="14"/>
      </tp>
      <tp t="s">
        <v>#N/A Invalid Security</v>
        <stp/>
        <stp>##V3_BDPV12</stp>
        <stp>-- Equity</stp>
        <stp>RTG_FITCH_LT_ISSUER_DEFAULT</stp>
        <stp>[1.Weekly Download.xlsm]Coded!R142C24</stp>
        <tr r="X142" s="14"/>
        <tr r="X142" s="14"/>
      </tp>
      <tp t="s">
        <v>#N/A Invalid Security</v>
        <stp/>
        <stp>##V3_BDPV12</stp>
        <stp>-- Equity</stp>
        <stp>RTG_FITCH_LT_ISSUER_DEFAULT</stp>
        <stp>[1.Weekly Download.xlsm]Coded!R154C24</stp>
        <tr r="X154" s="14"/>
        <tr r="X154" s="14"/>
      </tp>
      <tp t="s">
        <v>#N/A Invalid Security</v>
        <stp/>
        <stp>##V3_BDPV12</stp>
        <stp>-- Equity</stp>
        <stp>RTG_FITCH_LT_ISSUER_DEFAULT</stp>
        <stp>[1.Weekly Download.xlsm]Coded!R157C24</stp>
        <tr r="X157" s="14"/>
        <tr r="X157" s="14"/>
      </tp>
      <tp t="s">
        <v>#N/A Invalid Security</v>
        <stp/>
        <stp>##V3_BDPV12</stp>
        <stp>-- Equity</stp>
        <stp>RTG_FITCH_LT_ISSUER_DEFAULT</stp>
        <stp>[1.Weekly Download.xlsm]Coded!R150C24</stp>
        <tr r="X150" s="14"/>
        <tr r="X150" s="14"/>
      </tp>
      <tp t="s">
        <v>#N/A Invalid Security</v>
        <stp/>
        <stp>##V3_BDPV12</stp>
        <stp>-- Equity</stp>
        <stp>RTG_FITCH_LT_ISSUER_DEFAULT</stp>
        <stp>[1.Weekly Download.xlsm]Coded!R151C24</stp>
        <tr r="X151" s="14"/>
        <tr r="X151" s="14"/>
      </tp>
      <tp t="s">
        <v>#N/A Invalid Security</v>
        <stp/>
        <stp>##V3_BDPV12</stp>
        <stp>-- Equity</stp>
        <stp>RTG_FITCH_LT_ISSUER_DEFAULT</stp>
        <stp>[1.Weekly Download.xlsm]Coded!R153C24</stp>
        <tr r="X153" s="14"/>
        <tr r="X153" s="14"/>
      </tp>
      <tp t="s">
        <v>#N/A Invalid Security</v>
        <stp/>
        <stp>##V3_BDPV12</stp>
        <stp>-- Equity</stp>
        <stp>RTG_FITCH_LT_ISSUER_DEFAULT</stp>
        <stp>[1.Weekly Download.xlsm]Coded!R164C24</stp>
        <tr r="X164" s="14"/>
        <tr r="X164" s="14"/>
      </tp>
      <tp t="s">
        <v>#N/A Invalid Security</v>
        <stp/>
        <stp>##V3_BDPV12</stp>
        <stp>-- Equity</stp>
        <stp>RTG_FITCH_LT_ISSUER_DEFAULT</stp>
        <stp>[1.Weekly Download.xlsm]Coded!R165C24</stp>
        <tr r="X165" s="14"/>
        <tr r="X165" s="14"/>
      </tp>
      <tp t="s">
        <v>#N/A Invalid Security</v>
        <stp/>
        <stp>##V3_BDPV12</stp>
        <stp>-- Equity</stp>
        <stp>RTG_FITCH_LT_ISSUER_DEFAULT</stp>
        <stp>[1.Weekly Download.xlsm]Coded!R167C24</stp>
        <tr r="X167" s="14"/>
        <tr r="X167" s="14"/>
      </tp>
      <tp t="s">
        <v>#N/A Invalid Security</v>
        <stp/>
        <stp>##V3_BDPV12</stp>
        <stp>-- Equity</stp>
        <stp>RTG_FITCH_LT_ISSUER_DEFAULT</stp>
        <stp>[1.Weekly Download.xlsm]Coded!R178C24</stp>
        <tr r="X178" s="14"/>
        <tr r="X178" s="14"/>
      </tp>
      <tp t="s">
        <v>#N/A Invalid Security</v>
        <stp/>
        <stp>##V3_BDPV12</stp>
        <stp>-- Equity</stp>
        <stp>RTG_FITCH_LT_ISSUER_DEFAULT</stp>
        <stp>[1.Weekly Download.xlsm]Coded!R175C24</stp>
        <tr r="X175" s="14"/>
        <tr r="X175" s="14"/>
      </tp>
      <tp t="s">
        <v>#N/A Invalid Security</v>
        <stp/>
        <stp>##V3_BDPV12</stp>
        <stp>-- Equity</stp>
        <stp>RTG_FITCH_LT_ISSUER_DEFAULT</stp>
        <stp>[1.Weekly Download.xlsm]Coded!R176C24</stp>
        <tr r="X176" s="14"/>
        <tr r="X176" s="14"/>
      </tp>
      <tp t="s">
        <v>#N/A Invalid Security</v>
        <stp/>
        <stp>##V3_BDPV12</stp>
        <stp>-- Equity</stp>
        <stp>RTG_FITCH_LT_ISSUER_DEFAULT</stp>
        <stp>[1.Weekly Download.xlsm]Coded!R177C24</stp>
        <tr r="X177" s="14"/>
        <tr r="X177" s="14"/>
      </tp>
      <tp t="s">
        <v>#N/A Invalid Security</v>
        <stp/>
        <stp>##V3_BDPV12</stp>
        <stp>-- Equity</stp>
        <stp>RTG_FITCH_LT_ISSUER_DEFAULT</stp>
        <stp>[1.Weekly Download.xlsm]Coded!R172C24</stp>
        <tr r="X172" s="14"/>
        <tr r="X172" s="14"/>
      </tp>
      <tp t="s">
        <v>#N/A Invalid Security</v>
        <stp/>
        <stp>##V3_BDPV12</stp>
        <stp>-- Equity</stp>
        <stp>RTG_FITCH_LT_ISSUER_DEFAULT</stp>
        <stp>[1.Weekly Download.xlsm]Coded!R188C24</stp>
        <tr r="X188" s="14"/>
        <tr r="X188" s="14"/>
      </tp>
      <tp t="s">
        <v>#N/A Invalid Security</v>
        <stp/>
        <stp>##V3_BDPV12</stp>
        <stp>-- Equity</stp>
        <stp>RTG_FITCH_LT_ISSUER_DEFAULT</stp>
        <stp>[1.Weekly Download.xlsm]Coded!R189C24</stp>
        <tr r="X189" s="14"/>
        <tr r="X189" s="14"/>
      </tp>
      <tp t="s">
        <v>#N/A Invalid Security</v>
        <stp/>
        <stp>##V3_BDPV12</stp>
        <stp>-- Equity</stp>
        <stp>RTG_FITCH_LT_ISSUER_DEFAULT</stp>
        <stp>[1.Weekly Download.xlsm]Coded!R184C24</stp>
        <tr r="X184" s="14"/>
        <tr r="X184" s="14"/>
      </tp>
      <tp t="s">
        <v>#N/A Invalid Security</v>
        <stp/>
        <stp>##V3_BDPV12</stp>
        <stp>-- Equity</stp>
        <stp>RTG_FITCH_LT_ISSUER_DEFAULT</stp>
        <stp>[1.Weekly Download.xlsm]Coded!R185C24</stp>
        <tr r="X185" s="14"/>
        <tr r="X185" s="14"/>
      </tp>
      <tp t="s">
        <v>#N/A Invalid Security</v>
        <stp/>
        <stp>##V3_BDPV12</stp>
        <stp>-- Equity</stp>
        <stp>RTG_FITCH_LT_ISSUER_DEFAULT</stp>
        <stp>[1.Weekly Download.xlsm]Coded!R186C24</stp>
        <tr r="X186" s="14"/>
        <tr r="X186" s="14"/>
      </tp>
      <tp t="s">
        <v>#N/A Invalid Security</v>
        <stp/>
        <stp>##V3_BDPV12</stp>
        <stp>-- Equity</stp>
        <stp>RTG_FITCH_LT_ISSUER_DEFAULT</stp>
        <stp>[1.Weekly Download.xlsm]Coded!R187C24</stp>
        <tr r="X187" s="14"/>
        <tr r="X187" s="14"/>
      </tp>
      <tp t="s">
        <v>#N/A Invalid Security</v>
        <stp/>
        <stp>##V3_BDPV12</stp>
        <stp>-- Equity</stp>
        <stp>RTG_FITCH_LT_ISSUER_DEFAULT</stp>
        <stp>[1.Weekly Download.xlsm]Coded!R199C24</stp>
        <tr r="X199" s="14"/>
        <tr r="X199" s="14"/>
      </tp>
      <tp t="s">
        <v>#N/A Invalid Security</v>
        <stp/>
        <stp>##V3_BDPV12</stp>
        <stp>-- Equity</stp>
        <stp>RTG_FITCH_LT_ISSUER_DEFAULT</stp>
        <stp>[1.Weekly Download.xlsm]Coded!R194C24</stp>
        <tr r="X194" s="14"/>
        <tr r="X194" s="14"/>
      </tp>
      <tp t="s">
        <v>#N/A Invalid Security</v>
        <stp/>
        <stp>##V3_BDPV12</stp>
        <stp>-- Equity</stp>
        <stp>RTG_FITCH_LT_ISSUER_DEFAULT</stp>
        <stp>[1.Weekly Download.xlsm]Coded!R195C24</stp>
        <tr r="X195" s="14"/>
        <tr r="X195" s="14"/>
      </tp>
      <tp t="s">
        <v>#N/A Invalid Security</v>
        <stp/>
        <stp>##V3_BDPV12</stp>
        <stp>-- Equity</stp>
        <stp>RTG_FITCH_LT_ISSUER_DEFAULT</stp>
        <stp>[1.Weekly Download.xlsm]Coded!R196C24</stp>
        <tr r="X196" s="14"/>
        <tr r="X196" s="14"/>
      </tp>
      <tp t="s">
        <v>#N/A Invalid Security</v>
        <stp/>
        <stp>##V3_BDPV12</stp>
        <stp>-- Equity</stp>
        <stp>RTG_FITCH_LT_ISSUER_DEFAULT</stp>
        <stp>[1.Weekly Download.xlsm]Coded!R197C24</stp>
        <tr r="X197" s="14"/>
        <tr r="X197" s="14"/>
      </tp>
      <tp t="s">
        <v>#N/A Invalid Security</v>
        <stp/>
        <stp>##V3_BDPV12</stp>
        <stp>-- Equity</stp>
        <stp>RTG_FITCH_LT_ISSUER_DEFAULT</stp>
        <stp>[1.Weekly Download.xlsm]Coded!R193C24</stp>
        <tr r="X193" s="14"/>
        <tr r="X193" s="14"/>
      </tp>
      <tp t="s">
        <v>N</v>
        <stp/>
        <stp>##V3_BDPV12</stp>
        <stp>G228048 Corp</stp>
        <stp>GREEN_BOND_LOAN_INDICATOR</stp>
        <stp>[1.Weekly Download.xlsm]Coded!R77C55</stp>
        <tr r="BC77" s="14"/>
        <tr r="BC77" s="14"/>
      </tp>
      <tp t="s">
        <v>N</v>
        <stp/>
        <stp>##V3_BDPV12</stp>
        <stp>G238047 Corp</stp>
        <stp>GREEN_BOND_LOAN_INDICATOR</stp>
        <stp>[1.Weekly Download.xlsm]Coded!R55C55</stp>
        <tr r="BC55" s="14"/>
        <tr r="BC55" s="14"/>
      </tp>
      <tp t="s">
        <v>N</v>
        <stp/>
        <stp>##V3_BDPV12</stp>
        <stp>G238046 Corp</stp>
        <stp>GREEN_BOND_LOAN_INDICATOR</stp>
        <stp>[1.Weekly Download.xlsm]Coded!R56C55</stp>
        <tr r="BC56" s="14"/>
        <tr r="BC56" s="14"/>
      </tp>
      <tp t="s">
        <v>N</v>
        <stp/>
        <stp>##V3_BDPV12</stp>
        <stp>G238052 Corp</stp>
        <stp>GREEN_BOND_LOAN_INDICATOR</stp>
        <stp>[1.Weekly Download.xlsm]Coded!R52C55</stp>
        <tr r="BC52" s="14"/>
        <tr r="BC52" s="14"/>
      </tp>
      <tp t="s">
        <v>N</v>
        <stp/>
        <stp>##V3_BDPV12</stp>
        <stp>G228068 Corp</stp>
        <stp>GREEN_BOND_LOAN_INDICATOR</stp>
        <stp>[1.Weekly Download.xlsm]Coded!R75C55</stp>
        <tr r="BC75" s="14"/>
        <tr r="BC75" s="14"/>
      </tp>
      <tp t="s">
        <v>N</v>
        <stp/>
        <stp>##V3_BDPV12</stp>
        <stp>G228069 Corp</stp>
        <stp>GREEN_BOND_LOAN_INDICATOR</stp>
        <stp>[1.Weekly Download.xlsm]Coded!R76C55</stp>
        <tr r="BC76" s="14"/>
        <tr r="BC76" s="14"/>
      </tp>
      <tp t="s">
        <v>N</v>
        <stp/>
        <stp>##V3_BDPV12</stp>
        <stp>G228079 Corp</stp>
        <stp>GREEN_BOND_LOAN_INDICATOR</stp>
        <stp>[1.Weekly Download.xlsm]Coded!R71C55</stp>
        <tr r="BC71" s="14"/>
        <tr r="BC71" s="14"/>
      </tp>
      <tp t="s">
        <v>N</v>
        <stp/>
        <stp>##V3_BDPV12</stp>
        <stp>G238070 Corp</stp>
        <stp>GREEN_BOND_LOAN_INDICATOR</stp>
        <stp>[1.Weekly Download.xlsm]Coded!R54C55</stp>
        <tr r="BC54" s="14"/>
        <tr r="BC54" s="14"/>
      </tp>
      <tp t="s">
        <v>N</v>
        <stp/>
        <stp>##V3_BDPV12</stp>
        <stp>G238077 Corp</stp>
        <stp>GREEN_BOND_LOAN_INDICATOR</stp>
        <stp>[1.Weekly Download.xlsm]Coded!R47C55</stp>
        <tr r="BC47" s="14"/>
        <tr r="BC47" s="14"/>
      </tp>
      <tp t="s">
        <v>N</v>
        <stp/>
        <stp>##V3_BDPV12</stp>
        <stp>G238008 Corp</stp>
        <stp>GREEN_BOND_LOAN_INDICATOR</stp>
        <stp>[1.Weekly Download.xlsm]Coded!R53C55</stp>
        <tr r="BC53" s="14"/>
        <tr r="BC53" s="14"/>
      </tp>
      <tp t="s">
        <v>N</v>
        <stp/>
        <stp>##V3_BDPV12</stp>
        <stp>G228006 Corp</stp>
        <stp>GREEN_BOND_LOAN_INDICATOR</stp>
        <stp>[1.Weekly Download.xlsm]Coded!R94C55</stp>
        <tr r="BC94" s="14"/>
        <tr r="BC94" s="14"/>
      </tp>
      <tp t="s">
        <v>N</v>
        <stp/>
        <stp>##V3_BDPV12</stp>
        <stp>G228007 Corp</stp>
        <stp>GREEN_BOND_LOAN_INDICATOR</stp>
        <stp>[1.Weekly Download.xlsm]Coded!R97C55</stp>
        <tr r="BC97" s="14"/>
        <tr r="BC97" s="14"/>
      </tp>
      <tp t="s">
        <v>N</v>
        <stp/>
        <stp>##V3_BDPV12</stp>
        <stp>G228014 Corp</stp>
        <stp>GREEN_BOND_LOAN_INDICATOR</stp>
        <stp>[1.Weekly Download.xlsm]Coded!R90C55</stp>
        <tr r="BC90" s="14"/>
        <tr r="BC90" s="14"/>
      </tp>
      <tp t="s">
        <v>N</v>
        <stp/>
        <stp>##V3_BDPV12</stp>
        <stp>G228012 Corp</stp>
        <stp>GREEN_BOND_LOAN_INDICATOR</stp>
        <stp>[1.Weekly Download.xlsm]Coded!R91C55</stp>
        <tr r="BC91" s="14"/>
        <tr r="BC91" s="14"/>
      </tp>
      <tp t="s">
        <v>N</v>
        <stp/>
        <stp>##V3_BDPV12</stp>
        <stp>G228021 Corp</stp>
        <stp>GREEN_BOND_LOAN_INDICATOR</stp>
        <stp>[1.Weekly Download.xlsm]Coded!R83C55</stp>
        <tr r="BC83" s="14"/>
        <tr r="BC83" s="14"/>
      </tp>
      <tp t="s">
        <v>N</v>
        <stp/>
        <stp>##V3_BDPV12</stp>
        <stp>G238027 Corp</stp>
        <stp>GREEN_BOND_LOAN_INDICATOR</stp>
        <stp>[1.Weekly Download.xlsm]Coded!R68C55</stp>
        <tr r="BC68" s="14"/>
        <tr r="BC68" s="14"/>
      </tp>
      <tp t="s">
        <v>N</v>
        <stp/>
        <stp>##V3_BDPV12</stp>
        <stp>G238024 Corp</stp>
        <stp>GREEN_BOND_LOAN_INDICATOR</stp>
        <stp>[1.Weekly Download.xlsm]Coded!R59C55</stp>
        <tr r="BC59" s="14"/>
        <tr r="BC59" s="14"/>
      </tp>
      <tp t="s">
        <v>N</v>
        <stp/>
        <stp>##V3_BDPV12</stp>
        <stp>G238025 Corp</stp>
        <stp>GREEN_BOND_LOAN_INDICATOR</stp>
        <stp>[1.Weekly Download.xlsm]Coded!R66C55</stp>
        <tr r="BC66" s="14"/>
        <tr r="BC66" s="14"/>
      </tp>
      <tp t="s">
        <v>N</v>
        <stp/>
        <stp>##V3_BDPV12</stp>
        <stp>G238039 Corp</stp>
        <stp>GREEN_BOND_LOAN_INDICATOR</stp>
        <stp>[1.Weekly Download.xlsm]Coded!R58C55</stp>
        <tr r="BC58" s="14"/>
        <tr r="BC58" s="14"/>
      </tp>
      <tp t="s">
        <v>N</v>
        <stp/>
        <stp>##V3_BDPV12</stp>
        <stp>G228032 Corp</stp>
        <stp>GREEN_BOND_LOAN_INDICATOR</stp>
        <stp>[1.Weekly Download.xlsm]Coded!R81C55</stp>
        <tr r="BC81" s="14"/>
        <tr r="BC81" s="14"/>
      </tp>
      <tp t="s">
        <v>N</v>
        <stp/>
        <stp>##V3_BDPV12</stp>
        <stp>G238032 Corp</stp>
        <stp>GREEN_BOND_LOAN_INDICATOR</stp>
        <stp>[1.Weekly Download.xlsm]Coded!R67C55</stp>
        <tr r="BC67" s="14"/>
        <tr r="BC67" s="14"/>
      </tp>
      <tp t="s">
        <v>N</v>
        <stp/>
        <stp>##V3_BDPV12</stp>
        <stp>G238030 Corp</stp>
        <stp>GREEN_BOND_LOAN_INDICATOR</stp>
        <stp>[1.Weekly Download.xlsm]Coded!R64C55</stp>
        <tr r="BC64" s="14"/>
        <tr r="BC64" s="14"/>
      </tp>
      <tp t="s">
        <v>#N/A N/A</v>
        <stp/>
        <stp>##V3_BDPV12</stp>
        <stp>XS2618570068 Corp</stp>
        <stp>GUARANTOR</stp>
        <stp>[1.Weekly Download.xlsm]Coded!R24C5</stp>
        <tr r="E24" s="14"/>
      </tp>
      <tp t="s">
        <v>#N/A N/A</v>
        <stp/>
        <stp>##V3_BDPV12</stp>
        <stp>3328 HK Equity</stp>
        <stp>RTG_MDY_ISSUER</stp>
        <stp>[1.Weekly Download.xlsm]Coded!R63C59</stp>
        <tr r="BG63" s="14"/>
      </tp>
      <tp t="s">
        <v>#N/A N/A</v>
        <stp/>
        <stp>##V3_BDPV12</stp>
        <stp>3328 HK Equity</stp>
        <stp>RTG_MDY_ISSUER</stp>
        <stp>[1.Weekly Download.xlsm]Coded!R78C59</stp>
        <tr r="BG78" s="14"/>
      </tp>
      <tp t="s">
        <v>#N/A N/A</v>
        <stp/>
        <stp>##V3_BDPV12</stp>
        <stp>3328 HK Equity</stp>
        <stp>RTG_MDY_ISSUER</stp>
        <stp>[1.Weekly Download.xlsm]Coded!R75C59</stp>
        <tr r="BG75" s="14"/>
      </tp>
      <tp t="s">
        <v>#N/A N/A</v>
        <stp/>
        <stp>##V3_BDPV12</stp>
        <stp>3328 HK Equity</stp>
        <stp>RTG_MDY_ISSUER</stp>
        <stp>[1.Weekly Download.xlsm]Coded!R14C59</stp>
        <tr r="BG14" s="14"/>
      </tp>
      <tp t="s">
        <v>#N/A N/A</v>
        <stp/>
        <stp>##V3_BDPV12</stp>
        <stp>3908 HK Equity</stp>
        <stp>RTG_MDY_ISSUER</stp>
        <stp>[1.Weekly Download.xlsm]Coded!R25C59</stp>
        <tr r="BG25" s="14"/>
      </tp>
      <tp t="s">
        <v>#N/A N/A</v>
        <stp/>
        <stp>##V3_BDPV12</stp>
        <stp>3988 HK Equity</stp>
        <stp>RTG_MDY_ISSUER</stp>
        <stp>[1.Weekly Download.xlsm]Coded!R11C59</stp>
        <tr r="BG11" s="14"/>
      </tp>
      <tp t="s">
        <v>CIFI HOLDINGS GROUP</v>
        <stp/>
        <stp>##V3_BDPV12</stp>
        <stp>XS2342499592 Corp</stp>
        <stp>NAME</stp>
        <stp>[1.Weekly Download.xlsm]Coded!R219C4</stp>
        <tr r="D219" s="14"/>
        <tr r="D219" s="14"/>
      </tp>
      <tp t="s">
        <v>SFG INTERNATIONAL HLDN</v>
        <stp/>
        <stp>##V3_BDPV12</stp>
        <stp>XS2327841057 Corp</stp>
        <stp>NAME</stp>
        <stp>[1.Weekly Download.xlsm]Coded!R207C4</stp>
        <tr r="D207" s="14"/>
        <tr r="D207" s="14"/>
      </tp>
      <tp t="s">
        <v>SCI HK DEVELOPMENT LTD</v>
        <stp/>
        <stp>##V3_BDPV12</stp>
        <stp>XS2310752758 Corp</stp>
        <stp>NAME</stp>
        <stp>[1.Weekly Download.xlsm]Coded!R237C4</stp>
        <tr r="D237" s="14"/>
        <tr r="D237" s="14"/>
      </tp>
      <tp t="s">
        <v>#N/A N/A</v>
        <stp/>
        <stp>##V3_BDPV12</stp>
        <stp>G228006 Corp</stp>
        <stp>FLOATER_FORMULA</stp>
        <stp>[1.Weekly Download.xlsm]Coded!R94C30</stp>
        <tr r="AD94" s="14"/>
      </tp>
      <tp t="s">
        <v>#N/A N/A</v>
        <stp/>
        <stp>##V3_BDPV12</stp>
        <stp>G238047 Corp</stp>
        <stp>FLOATER_FORMULA</stp>
        <stp>[1.Weekly Download.xlsm]Coded!R55C30</stp>
        <tr r="AD55" s="14"/>
      </tp>
      <tp t="s">
        <v>#N/A N/A</v>
        <stp/>
        <stp>##V3_BDPV12</stp>
        <stp>G238077 Corp</stp>
        <stp>FLOATER_FORMULA</stp>
        <stp>[1.Weekly Download.xlsm]Coded!R47C30</stp>
        <tr r="AD47" s="14"/>
      </tp>
      <tp t="s">
        <v>#N/A N/A</v>
        <stp/>
        <stp>##V3_BDPV12</stp>
        <stp>G228086 Corp</stp>
        <stp>FLOATER_FORMULA</stp>
        <stp>[1.Weekly Download.xlsm]Coded!R72C30</stp>
        <tr r="AD72" s="14"/>
      </tp>
      <tp t="s">
        <v>#N/A N/A</v>
        <stp/>
        <stp>##V3_BDPV12</stp>
        <stp>G238027 Corp</stp>
        <stp>FLOATER_FORMULA</stp>
        <stp>[1.Weekly Download.xlsm]Coded!R68C30</stp>
        <tr r="AD68" s="14"/>
      </tp>
      <tp t="s">
        <v>CHINA CINDA HK HOLDINGS</v>
        <stp/>
        <stp>##V3_BDPV12</stp>
        <stp>XS2662422802 Corp</stp>
        <stp>GUARANTOR</stp>
        <stp>[1.Weekly Download.xlsm]Coded!R21C5</stp>
        <tr r="E21" s="14"/>
        <tr r="E21" s="14"/>
      </tp>
      <tp t="s">
        <v>CHINA GREATWALL VI</v>
        <stp/>
        <stp>##V3_BDPV12</stp>
        <stp>XS2471127584 Corp</stp>
        <stp>NAME</stp>
        <stp>[1.Weekly Download.xlsm]Coded!R104C4</stp>
        <tr r="D104" s="14"/>
        <tr r="D104" s="14"/>
      </tp>
      <tp t="s">
        <v>RONGXINGDA DEVELOPMENT</v>
        <stp/>
        <stp>##V3_BDPV12</stp>
        <stp>XS2206237260 Corp</stp>
        <stp>NAME</stp>
        <stp>[1.Weekly Download.xlsm]Coded!R293C4</stp>
        <tr r="D293" s="14"/>
        <tr r="D293" s="14"/>
      </tp>
      <tp t="s">
        <v>SOAR WISE LTD</v>
        <stp/>
        <stp>##V3_BDPV12</stp>
        <stp>XS2471903331 Corp</stp>
        <stp>NAME</stp>
        <stp>[1.Weekly Download.xlsm]Coded!R100C4</stp>
        <tr r="D100" s="14"/>
        <tr r="D100" s="14"/>
      </tp>
      <tp t="s">
        <v>BK OF COMMUNICATIONS/HK</v>
        <stp/>
        <stp>##V3_BDPV12</stp>
        <stp>XS2201821340 Corp</stp>
        <stp>NAME</stp>
        <stp>[1.Weekly Download.xlsm]Coded!R295C4</stp>
        <tr r="D295" s="14"/>
        <tr r="D295" s="14"/>
      </tp>
      <tp t="s">
        <v>SD HI-SPEED GRP HK</v>
        <stp/>
        <stp>##V3_BDPV12</stp>
        <stp>XS2258259808 Corp</stp>
        <stp>NAME</stp>
        <stp>[1.Weekly Download.xlsm]Coded!R268C4</stp>
        <tr r="D268" s="14"/>
        <tr r="D268" s="14"/>
      </tp>
      <tp t="s">
        <v>SND INTERNATIONAL BVI</v>
        <stp/>
        <stp>##V3_BDPV12</stp>
        <stp>XS2265797535 Corp</stp>
        <stp>NAME</stp>
        <stp>[1.Weekly Download.xlsm]Coded!R265C4</stp>
        <tr r="D265" s="14"/>
        <tr r="D265" s="14"/>
      </tp>
      <tp t="s">
        <v>SHANGHAI PUDONG DEV/HK</v>
        <stp/>
        <stp>##V3_BDPV12</stp>
        <stp>XS2359947715 Corp</stp>
        <stp>NAME</stp>
        <stp>[1.Weekly Download.xlsm]Coded!R186C4</stp>
        <tr r="D186" s="14"/>
        <tr r="D186" s="14"/>
      </tp>
      <tp t="s">
        <v>PINGLING GP OVERSEAS</v>
        <stp/>
        <stp>##V3_BDPV12</stp>
        <stp>HK0000954286 Corp</stp>
        <stp>NAME</stp>
        <stp>[1.Weekly Download.xlsm]Coded!R5C4</stp>
        <tr r="D5" s="14"/>
        <tr r="D5" s="14"/>
      </tp>
      <tp t="s">
        <v>ZJ TIANZI LAKE IND</v>
        <stp/>
        <stp>##V3_BDPV12</stp>
        <stp>XS2447542874 Corp</stp>
        <stp>NAME</stp>
        <stp>[1.Weekly Download.xlsm]Coded!R112C4</stp>
        <tr r="D112" s="14"/>
        <tr r="D112" s="14"/>
      </tp>
      <tp t="s">
        <v>ENRONG INTERNATIONAL HK</v>
        <stp/>
        <stp>##V3_BDPV12</stp>
        <stp>XS2265235965 Corp</stp>
        <stp>NAME</stp>
        <stp>[1.Weekly Download.xlsm]Coded!R257C4</stp>
        <tr r="D257" s="14"/>
        <tr r="D257" s="14"/>
      </tp>
      <tp t="s">
        <v>AGRICULTURAL BK CHINA/HK</v>
        <stp/>
        <stp>##V3_BDPV12</stp>
        <stp>XS2690707497 Corp</stp>
        <stp>NAME</stp>
        <stp>[1.Weekly Download.xlsm]Coded!R8C4</stp>
        <tr r="D8" s="14"/>
        <tr r="D8" s="14"/>
      </tp>
      <tp t="s">
        <v>CHINA BOHAI BK/HK</v>
        <stp/>
        <stp>##V3_BDPV12</stp>
        <stp>XS2405490850 Corp</stp>
        <stp>NAME</stp>
        <stp>[1.Weekly Download.xlsm]Coded!R134C4</stp>
        <tr r="D134" s="14"/>
        <tr r="D134" s="14"/>
      </tp>
      <tp t="s">
        <v>HZ SHANGCHENG CON</v>
        <stp/>
        <stp>##V3_BDPV12</stp>
        <stp>XS2661086483 Corp</stp>
        <stp>GUARANTOR</stp>
        <stp>[1.Weekly Download.xlsm]Coded!R15C5</stp>
        <tr r="E15" s="14"/>
        <tr r="E15" s="14"/>
      </tp>
      <tp t="s">
        <v>#N/A N/A</v>
        <stp/>
        <stp>##V3_BDPV12</stp>
        <stp>G2380130 Corp</stp>
        <stp>RTG_MDY_ISSUER</stp>
        <stp>[1.Weekly Download.xlsm]Coded!R40C11</stp>
        <tr r="K40" s="14"/>
      </tp>
      <tp t="s">
        <v>CJSXGZ CH</v>
        <stp/>
        <stp>##V3_BDPV12</stp>
        <stp>USG8850LAG52 Corp</stp>
        <stp>ISSUER_PARENT_EQY_TICKER</stp>
        <stp>[1.Weekly Download.xlsm]Coded!R276C58</stp>
        <tr r="BF276" s="14"/>
        <tr r="BF276" s="14"/>
      </tp>
      <tp t="s">
        <v>16/10/2020</v>
        <stp/>
        <stp>##V3_BDPV12</stp>
        <stp>XS2243890196 Corp</stp>
        <stp>SECURITY_PRICING_DATE</stp>
        <stp>[1.Weekly Download.xlsm]Coded!R273C3</stp>
        <tr r="C273" s="14"/>
        <tr r="C273" s="14"/>
      </tp>
      <tp t="s">
        <v>24/1/2022</v>
        <stp/>
        <stp>##V3_BDPV12</stp>
        <stp>XS2436124205 Corp</stp>
        <stp>SECURITY_PRICING_DATE</stp>
        <stp>[1.Weekly Download.xlsm]Coded!R115C3</stp>
        <tr r="C115" s="14"/>
        <tr r="C115" s="14"/>
      </tp>
      <tp t="s">
        <v>31/8/2021</v>
        <stp/>
        <stp>##V3_BDPV12</stp>
        <stp>XS2380533740 Corp</stp>
        <stp>SECURITY_PRICING_DATE</stp>
        <stp>[1.Weekly Download.xlsm]Coded!R156C3</stp>
        <tr r="C156" s="14"/>
        <tr r="C156" s="14"/>
      </tp>
      <tp t="s">
        <v>31/5/2021</v>
        <stp/>
        <stp>##V3_BDPV12</stp>
        <stp>XS2346845584 Corp</stp>
        <stp>SECURITY_PRICING_DATE</stp>
        <stp>[1.Weekly Download.xlsm]Coded!R202C3</stp>
        <tr r="C202" s="14"/>
        <tr r="C202" s="14"/>
      </tp>
      <tp t="s">
        <v>9/6/2022</v>
        <stp/>
        <stp>##V3_BDPV12</stp>
        <stp>G228007 Corp</stp>
        <stp>INT_ACC_DT</stp>
        <stp>[1.Weekly Download.xlsm]Coded!R97C47</stp>
        <tr r="AU97" s="14"/>
        <tr r="AU97" s="14"/>
        <tr r="AU97" s="14"/>
      </tp>
      <tp t="s">
        <v>11/2/2020</v>
        <stp/>
        <stp>##V3_BDPV12</stp>
        <stp>XS2114327302 Corp</stp>
        <stp>SECURITY_PRICING_DATE</stp>
        <stp>[1.Weekly Download.xlsm]Coded!R316C3</stp>
        <tr r="C316" s="14"/>
        <tr r="C316" s="14"/>
      </tp>
      <tp t="s">
        <v>5/8/2020</v>
        <stp/>
        <stp>##V3_BDPV12</stp>
        <stp>XS2203111120 Corp</stp>
        <stp>SECURITY_PRICING_DATE</stp>
        <stp>[1.Weekly Download.xlsm]Coded!R283C3</stp>
        <tr r="C283" s="14"/>
        <tr r="C283" s="14"/>
      </tp>
      <tp>
        <v>1000000000</v>
        <stp/>
        <stp>##V3_BDPV12</stp>
        <stp>G228014 Corp</stp>
        <stp>AMT_ISSUED</stp>
        <stp>[1.Weekly Download.xlsm]Coded!R90C53</stp>
        <tr r="BA90" s="14"/>
        <tr r="BA90" s="14"/>
      </tp>
      <tp t="s">
        <v>13/7/2022</v>
        <stp/>
        <stp>##V3_BDPV12</stp>
        <stp>G228006 Corp</stp>
        <stp>INT_ACC_DT</stp>
        <stp>[1.Weekly Download.xlsm]Coded!R94C47</stp>
        <tr r="AU94" s="14"/>
        <tr r="AU94" s="14"/>
        <tr r="AU94" s="14"/>
      </tp>
      <tp t="s">
        <v>9/9/2021</v>
        <stp/>
        <stp>##V3_BDPV12</stp>
        <stp>XS2385065656 Corp</stp>
        <stp>SECURITY_PRICING_DATE</stp>
        <stp>[1.Weekly Download.xlsm]Coded!R152C3</stp>
        <tr r="C152" s="14"/>
        <tr r="C152" s="14"/>
      </tp>
      <tp>
        <v>1000000000</v>
        <stp/>
        <stp>##V3_BDPV12</stp>
        <stp>G228012 Corp</stp>
        <stp>AMT_ISSUED</stp>
        <stp>[1.Weekly Download.xlsm]Coded!R91C53</stp>
        <tr r="BA91" s="14"/>
        <tr r="BA91" s="14"/>
      </tp>
      <tp t="s">
        <v>26/11/2020</v>
        <stp/>
        <stp>##V3_BDPV12</stp>
        <stp>XS2262084374 Corp</stp>
        <stp>SECURITY_PRICING_DATE</stp>
        <stp>[1.Weekly Download.xlsm]Coded!R260C3</stp>
        <tr r="C260" s="14"/>
        <tr r="C260" s="14"/>
      </tp>
      <tp t="s">
        <v>13/4/2022</v>
        <stp/>
        <stp>##V3_BDPV12</stp>
        <stp>XS2423359459 Corp</stp>
        <stp>SECURITY_PRICING_DATE</stp>
        <stp>[1.Weekly Download.xlsm]Coded!R106C3</stp>
        <tr r="C106" s="14"/>
        <tr r="C106" s="14"/>
      </tp>
      <tp t="s">
        <v>23/12/2021</v>
        <stp/>
        <stp>##V3_BDPV12</stp>
        <stp>XS2417332389 Corp</stp>
        <stp>SECURITY_PRICING_DATE</stp>
        <stp>[1.Weekly Download.xlsm]Coded!R125C3</stp>
        <tr r="C125" s="14"/>
        <tr r="C125" s="14"/>
      </tp>
      <tp t="s">
        <v>14/3/2022</v>
        <stp/>
        <stp>##V3_BDPV12</stp>
        <stp>XS2455213590 Corp</stp>
        <stp>SECURITY_PRICING_DATE</stp>
        <stp>[1.Weekly Download.xlsm]Coded!R111C3</stp>
        <tr r="C111" s="14"/>
        <tr r="C111" s="14"/>
      </tp>
      <tp t="s">
        <v>28/3/2023</v>
        <stp/>
        <stp>##V3_BDPV12</stp>
        <stp>G238008 Corp</stp>
        <stp>INT_ACC_DT</stp>
        <stp>[1.Weekly Download.xlsm]Coded!R53C47</stp>
        <tr r="AU53" s="14"/>
        <tr r="AU53" s="14"/>
        <tr r="AU53" s="14"/>
      </tp>
      <tp t="s">
        <v>1/9/2020</v>
        <stp/>
        <stp>##V3_BDPV12</stp>
        <stp>XS2223574380 Corp</stp>
        <stp>SECURITY_PRICING_DATE</stp>
        <stp>[1.Weekly Download.xlsm]Coded!R281C3</stp>
        <tr r="C281" s="14"/>
        <tr r="C281" s="14"/>
      </tp>
      <tp t="s">
        <v>24/8/2021</v>
        <stp/>
        <stp>##V3_BDPV12</stp>
        <stp>XS2379486884 Corp</stp>
        <stp>SECURITY_PRICING_DATE</stp>
        <stp>[1.Weekly Download.xlsm]Coded!R160C3</stp>
        <tr r="C160" s="14"/>
        <tr r="C160" s="14"/>
      </tp>
      <tp t="s">
        <v>24/8/2021</v>
        <stp/>
        <stp>##V3_BDPV12</stp>
        <stp>XS2379487189 Corp</stp>
        <stp>SECURITY_PRICING_DATE</stp>
        <stp>[1.Weekly Download.xlsm]Coded!R159C3</stp>
        <tr r="C159" s="14"/>
        <tr r="C159" s="14"/>
      </tp>
      <tp t="s">
        <v>12/8/2021</v>
        <stp/>
        <stp>##V3_BDPV12</stp>
        <stp>XS2364642293 Corp</stp>
        <stp>SECURITY_PRICING_DATE</stp>
        <stp>[1.Weekly Download.xlsm]Coded!R167C3</stp>
        <tr r="C167" s="14"/>
        <tr r="C167" s="14"/>
      </tp>
      <tp t="s">
        <v>2/11/2021</v>
        <stp/>
        <stp>##V3_BDPV12</stp>
        <stp>XS2403671493 Corp</stp>
        <stp>SECURITY_PRICING_DATE</stp>
        <stp>[1.Weekly Download.xlsm]Coded!R136C3</stp>
        <tr r="C136" s="14"/>
        <tr r="C136" s="14"/>
      </tp>
      <tp t="s">
        <v>N</v>
        <stp/>
        <stp>##V3_BDPV12</stp>
        <stp>USG3065HAB71 Corp</stp>
        <stp>SOCIAL_BOND_IND</stp>
        <stp>[1.Weekly Download.xlsm]Coded!R222C57</stp>
        <tr r="BE222" s="14"/>
        <tr r="BE222" s="14"/>
      </tp>
      <tp t="s">
        <v>#N/A N/A</v>
        <stp/>
        <stp>##V3_BDPV12</stp>
        <stp>US88032XBC74 Corp</stp>
        <stp>GUARANTOR_NAME</stp>
        <stp>[1.Weekly Download.xlsm]Coded!R231C44</stp>
        <tr r="AR231" s="14"/>
      </tp>
      <tp t="s">
        <v>N</v>
        <stp/>
        <stp>##V3_BDPV12</stp>
        <stp>MO000A3KX7V9 Corp</stp>
        <stp>FLOATER</stp>
        <stp>[1.Weekly Download.xlsm]Coded!R127C29</stp>
        <tr r="AC127" s="14"/>
        <tr r="AC127" s="14"/>
      </tp>
      <tp t="s">
        <v>20/9/2023</v>
        <stp/>
        <stp>##V3_BDPV12</stp>
        <stp>HK0000954286 Corp</stp>
        <stp>SECURITY_PRICING_DATE</stp>
        <stp>[1.Weekly Download.xlsm]Coded!R5C3</stp>
        <tr r="C5" s="14"/>
        <tr r="C5" s="14"/>
      </tp>
      <tp t="s">
        <v>13/9/2023</v>
        <stp/>
        <stp>##V3_BDPV12</stp>
        <stp>HK0000954104 Corp</stp>
        <stp>SECURITY_PRICING_DATE</stp>
        <stp>[1.Weekly Download.xlsm]Coded!R7C3</stp>
        <tr r="C7" s="14"/>
        <tr r="C7" s="14"/>
      </tp>
      <tp t="s">
        <v>N</v>
        <stp/>
        <stp>##V3_BDPV12</stp>
        <stp>G228014 Corp</stp>
        <stp>FLOATER</stp>
        <stp>[1.Weekly Download.xlsm]Coded!R90C29</stp>
        <tr r="AC90" s="14"/>
        <tr r="AC90" s="14"/>
      </tp>
      <tp t="s">
        <v>N</v>
        <stp/>
        <stp>##V3_BDPV12</stp>
        <stp>G238025 Corp</stp>
        <stp>FLOATER</stp>
        <stp>[1.Weekly Download.xlsm]Coded!R66C29</stp>
        <tr r="AC66" s="14"/>
        <tr r="AC66" s="14"/>
      </tp>
      <tp t="s">
        <v>N</v>
        <stp/>
        <stp>##V3_BDPV12</stp>
        <stp>G228084 Corp</stp>
        <stp>FLOATER</stp>
        <stp>[1.Weekly Download.xlsm]Coded!R74C29</stp>
        <tr r="AC74" s="14"/>
        <tr r="AC74" s="14"/>
      </tp>
      <tp t="s">
        <v>JINSHINE INTERNATIONAL</v>
        <stp/>
        <stp>##V3_BDPV12</stp>
        <stp>XS2664783565 Corp</stp>
        <stp>NAME</stp>
        <stp>[1.Weekly Download.xlsm]Coded!R6C4</stp>
        <tr r="D6" s="14"/>
        <tr r="D6" s="14"/>
      </tp>
      <tp t="s">
        <v>INDUSTRIAL BANK/HK</v>
        <stp/>
        <stp>##V3_BDPV12</stp>
        <stp>XS2345988211 Corp</stp>
        <stp>NAME</stp>
        <stp>[1.Weekly Download.xlsm]Coded!R199C4</stp>
        <tr r="D199" s="14"/>
        <tr r="D199" s="14"/>
      </tp>
      <tp t="s">
        <v>ZHEJIANG BARON BVI CO</v>
        <stp/>
        <stp>##V3_BDPV12</stp>
        <stp>XS2357111090 Corp</stp>
        <stp>NAME</stp>
        <stp>[1.Weekly Download.xlsm]Coded!R171C4</stp>
        <tr r="D171" s="14"/>
        <tr r="D171" s="14"/>
      </tp>
      <tp t="s">
        <v>#N/A N/A</v>
        <stp/>
        <stp>##V3_BDPV12</stp>
        <stp>G228007 Corp</stp>
        <stp>FLOATER_FORMULA</stp>
        <stp>[1.Weekly Download.xlsm]Coded!R97C30</stp>
        <tr r="AD97" s="14"/>
      </tp>
      <tp t="s">
        <v>#N/A N/A</v>
        <stp/>
        <stp>##V3_BDPV12</stp>
        <stp>G238096 Corp</stp>
        <stp>FLOATER_FORMULA</stp>
        <stp>[1.Weekly Download.xlsm]Coded!R50C30</stp>
        <tr r="AD50" s="14"/>
      </tp>
      <tp t="s">
        <v>#N/A N/A</v>
        <stp/>
        <stp>##V3_BDPV12</stp>
        <stp>G238046 Corp</stp>
        <stp>FLOATER_FORMULA</stp>
        <stp>[1.Weekly Download.xlsm]Coded!R56C30</stp>
        <tr r="AD56" s="14"/>
      </tp>
      <tp t="s">
        <v>#N/A N/A</v>
        <stp/>
        <stp>##V3_BDPV12</stp>
        <stp>1359 HK Equity</stp>
        <stp>RTG_MDY_ISSUER</stp>
        <stp>[1.Weekly Download.xlsm]Coded!R40C59</stp>
        <tr r="BG40" s="14"/>
      </tp>
      <tp t="s">
        <v>#N/A N/A</v>
        <stp/>
        <stp>##V3_BDPV12</stp>
        <stp>1359 HK Equity</stp>
        <stp>RTG_MDY_ISSUER</stp>
        <stp>[1.Weekly Download.xlsm]Coded!R21C59</stp>
        <tr r="BG21" s="14"/>
      </tp>
      <tp t="s">
        <v>CHINA CINDA ASSET MGMT</v>
        <stp/>
        <stp>##V3_BDPV12</stp>
        <stp>XS2397254579 Corp</stp>
        <stp>NAME</stp>
        <stp>[1.Weekly Download.xlsm]Coded!R138C4</stp>
        <tr r="D138" s="14"/>
        <tr r="D138" s="14"/>
      </tp>
      <tp t="s">
        <v>28/9/2023</v>
        <stp/>
        <stp>##V3_BDPV12</stp>
        <stp>XS2681919762 Corp</stp>
        <stp>SECURITY_PRICING_DATE</stp>
        <stp>[1.Weekly Download.xlsm]Coded!R3C3</stp>
        <tr r="C3" s="14"/>
        <tr r="C3" s="14"/>
      </tp>
      <tp t="s">
        <v>WANDA GROUP OVERSEAS</v>
        <stp/>
        <stp>##V3_BDPV12</stp>
        <stp>XS2384248790 Corp</stp>
        <stp>NAME</stp>
        <stp>[1.Weekly Download.xlsm]Coded!R155C4</stp>
        <tr r="D155" s="14"/>
        <tr r="D155" s="14"/>
      </tp>
      <tp t="s">
        <v>SOAR WISE LTD</v>
        <stp/>
        <stp>##V3_BDPV12</stp>
        <stp>XS2364590716 Corp</stp>
        <stp>NAME</stp>
        <stp>[1.Weekly Download.xlsm]Coded!R173C4</stp>
        <tr r="D173" s="14"/>
        <tr r="D173" s="14"/>
      </tp>
      <tp t="s">
        <v>ANHUI TRANSPORTATION HK</v>
        <stp/>
        <stp>##V3_BDPV12</stp>
        <stp>XS2374621493 Corp</stp>
        <stp>NAME</stp>
        <stp>[1.Weekly Download.xlsm]Coded!R163C4</stp>
        <tr r="D163" s="14"/>
        <tr r="D163" s="14"/>
      </tp>
      <tp t="s">
        <v>MINTAI URBAN RURAL CONS</v>
        <stp/>
        <stp>##V3_BDPV12</stp>
        <stp>XS2456820690 Corp</stp>
        <stp>NAME</stp>
        <stp>[1.Weekly Download.xlsm]Coded!R110C4</stp>
        <tr r="D110" s="14"/>
        <tr r="D110" s="14"/>
      </tp>
      <tp t="s">
        <v>BK OF COMMUNICATIONS/HK</v>
        <stp/>
        <stp>##V3_BDPV12</stp>
        <stp>XS2201821183 Corp</stp>
        <stp>NAME</stp>
        <stp>[1.Weekly Download.xlsm]Coded!R294C4</stp>
        <tr r="D294" s="14"/>
        <tr r="D294" s="14"/>
      </tp>
      <tp t="s">
        <v>SPIC MTN CO LTD</v>
        <stp/>
        <stp>##V3_BDPV12</stp>
        <stp>XS2208275854 Corp</stp>
        <stp>NAME</stp>
        <stp>[1.Weekly Download.xlsm]Coded!R290C4</stp>
        <tr r="D290" s="14"/>
        <tr r="D290" s="14"/>
      </tp>
      <tp t="s">
        <v>BANK OF COMMUNICATION HK</v>
        <stp/>
        <stp>##V3_BDPV12</stp>
        <stp>XS2085545494 Corp</stp>
        <stp>NAME</stp>
        <stp>[1.Weekly Download.xlsm]Coded!R308C4</stp>
        <tr r="D308" s="14"/>
        <tr r="D308" s="14"/>
      </tp>
      <tp t="s">
        <v>JINCHUAN GOLD OP CAP</v>
        <stp/>
        <stp>##V3_BDPV12</stp>
        <stp>XS2294198549 Corp</stp>
        <stp>NAME</stp>
        <stp>[1.Weekly Download.xlsm]Coded!R244C4</stp>
        <tr r="D244" s="14"/>
        <tr r="D244" s="14"/>
      </tp>
      <tp t="s">
        <v>N</v>
        <stp/>
        <stp>##V3_BDPV12</stp>
        <stp>G238070 Corp</stp>
        <stp>SUSTAINABILITY_BOND_IND</stp>
        <stp>[1.Weekly Download.xlsm]Coded!R54C56</stp>
        <tr r="BD54" s="14"/>
        <tr r="BD54" s="14"/>
      </tp>
      <tp t="s">
        <v>N</v>
        <stp/>
        <stp>##V3_BDPV12</stp>
        <stp>G238030 Corp</stp>
        <stp>SUSTAINABILITY_BOND_IND</stp>
        <stp>[1.Weekly Download.xlsm]Coded!R64C56</stp>
        <tr r="BD64" s="14"/>
        <tr r="BD64" s="14"/>
      </tp>
      <tp t="s">
        <v>N</v>
        <stp/>
        <stp>##V3_BDPV12</stp>
        <stp>G228021 Corp</stp>
        <stp>SUSTAINABILITY_BOND_IND</stp>
        <stp>[1.Weekly Download.xlsm]Coded!R83C56</stp>
        <tr r="BD83" s="14"/>
        <tr r="BD83" s="14"/>
      </tp>
      <tp t="s">
        <v>SHINSUN HOLDINGS GROUP</v>
        <stp/>
        <stp>##V3_BDPV12</stp>
        <stp>XS2347497906 Corp</stp>
        <stp>NAME</stp>
        <stp>[1.Weekly Download.xlsm]Coded!R196C4</stp>
        <tr r="D196" s="14"/>
        <tr r="D196" s="14"/>
      </tp>
      <tp t="s">
        <v>QUZHOU COMM INV GRP</v>
        <stp/>
        <stp>##V3_BDPV12</stp>
        <stp>XS2434390865 Corp</stp>
        <stp>NAME</stp>
        <stp>[1.Weekly Download.xlsm]Coded!R116C4</stp>
        <tr r="D116" s="14"/>
        <tr r="D116" s="14"/>
      </tp>
      <tp t="s">
        <v>CHINA CONSTRUCT BANK/HK</v>
        <stp/>
        <stp>##V3_BDPV12</stp>
        <stp>XS2208843503 Corp</stp>
        <stp>NAME</stp>
        <stp>[1.Weekly Download.xlsm]Coded!R286C4</stp>
        <tr r="D286" s="14"/>
        <tr r="D286" s="14"/>
      </tp>
      <tp t="s">
        <v>YANGO JUSTICE INTL</v>
        <stp/>
        <stp>##V3_BDPV12</stp>
        <stp>XS2203986927 Corp</stp>
        <stp>NAME</stp>
        <stp>[1.Weekly Download.xlsm]Coded!R223C4</stp>
        <tr r="D223" s="14"/>
        <tr r="D223" s="14"/>
      </tp>
      <tp t="s">
        <v>#N/A N/A</v>
        <stp/>
        <stp>##V3_BDPV12</stp>
        <stp>XS2656498313 Corp</stp>
        <stp>GUARANTOR</stp>
        <stp>[1.Weekly Download.xlsm]Coded!R19C5</stp>
        <tr r="E19" s="14"/>
      </tp>
      <tp t="s">
        <v>STATE ELITE GLOBAL LTD</v>
        <stp/>
        <stp>##V3_BDPV12</stp>
        <stp>XS2388909181 Corp</stp>
        <stp>NAME</stp>
        <stp>[1.Weekly Download.xlsm]Coded!R144C4</stp>
        <tr r="D144" s="14"/>
        <tr r="D144" s="14"/>
      </tp>
      <tp t="s">
        <v>CHINA CITIC BANK INTL</v>
        <stp/>
        <stp>##V3_BDPV12</stp>
        <stp>XS2461766805 Corp</stp>
        <stp>NAME</stp>
        <stp>[1.Weekly Download.xlsm]Coded!R105C4</stp>
        <tr r="D105" s="14"/>
        <tr r="D105" s="14"/>
      </tp>
      <tp t="s">
        <v>#N/A Invalid Security</v>
        <stp/>
        <stp>##V3_BDPV12</stp>
        <stp>-- Equity</stp>
        <stp>RTG_MDY_LT_CORP_FAMILY</stp>
        <stp>[1.Weekly Download.xlsm]Coded!R315C22</stp>
        <tr r="V315" s="14"/>
        <tr r="V315" s="14"/>
      </tp>
      <tp t="s">
        <v>#N/A Invalid Security</v>
        <stp/>
        <stp>##V3_BDPV12</stp>
        <stp>-- Equity</stp>
        <stp>RTG_MDY_LT_CORP_FAMILY</stp>
        <stp>[1.Weekly Download.xlsm]Coded!R310C22</stp>
        <tr r="V310" s="14"/>
        <tr r="V310" s="14"/>
      </tp>
      <tp t="s">
        <v>#N/A Invalid Security</v>
        <stp/>
        <stp>##V3_BDPV12</stp>
        <stp>-- Equity</stp>
        <stp>RTG_MDY_LT_CORP_FAMILY</stp>
        <stp>[1.Weekly Download.xlsm]Coded!R311C22</stp>
        <tr r="V311" s="14"/>
        <tr r="V311" s="14"/>
      </tp>
      <tp t="s">
        <v>#N/A Invalid Security</v>
        <stp/>
        <stp>##V3_BDPV12</stp>
        <stp>-- Equity</stp>
        <stp>RTG_MDY_LT_CORP_FAMILY</stp>
        <stp>[1.Weekly Download.xlsm]Coded!R312C22</stp>
        <tr r="V312" s="14"/>
        <tr r="V312" s="14"/>
      </tp>
      <tp t="s">
        <v>#N/A Invalid Security</v>
        <stp/>
        <stp>##V3_BDPV12</stp>
        <stp>-- Equity</stp>
        <stp>RTG_MDY_LT_CORP_FAMILY</stp>
        <stp>[1.Weekly Download.xlsm]Coded!R308C22</stp>
        <tr r="V308" s="14"/>
        <tr r="V308" s="14"/>
      </tp>
      <tp t="s">
        <v>#N/A Invalid Security</v>
        <stp/>
        <stp>##V3_BDPV12</stp>
        <stp>-- Equity</stp>
        <stp>RTG_MDY_LT_CORP_FAMILY</stp>
        <stp>[1.Weekly Download.xlsm]Coded!R309C22</stp>
        <tr r="V309" s="14"/>
        <tr r="V309" s="14"/>
      </tp>
      <tp t="s">
        <v>#N/A Invalid Security</v>
        <stp/>
        <stp>##V3_BDPV12</stp>
        <stp>-- Equity</stp>
        <stp>RTG_MDY_LT_CORP_FAMILY</stp>
        <stp>[1.Weekly Download.xlsm]Coded!R304C22</stp>
        <tr r="V304" s="14"/>
        <tr r="V304" s="14"/>
      </tp>
      <tp t="s">
        <v>#N/A Invalid Security</v>
        <stp/>
        <stp>##V3_BDPV12</stp>
        <stp>-- Equity</stp>
        <stp>RTG_MDY_LT_CORP_FAMILY</stp>
        <stp>[1.Weekly Download.xlsm]Coded!R306C22</stp>
        <tr r="V306" s="14"/>
        <tr r="V306" s="14"/>
      </tp>
      <tp t="s">
        <v>#N/A Invalid Security</v>
        <stp/>
        <stp>##V3_BDPV12</stp>
        <stp>-- Equity</stp>
        <stp>RTG_MDY_LT_CORP_FAMILY</stp>
        <stp>[1.Weekly Download.xlsm]Coded!R307C22</stp>
        <tr r="V307" s="14"/>
        <tr r="V307" s="14"/>
      </tp>
      <tp t="s">
        <v>#N/A Invalid Security</v>
        <stp/>
        <stp>##V3_BDPV12</stp>
        <stp>-- Equity</stp>
        <stp>RTG_MDY_LT_CORP_FAMILY</stp>
        <stp>[1.Weekly Download.xlsm]Coded!R303C22</stp>
        <tr r="V303" s="14"/>
        <tr r="V303" s="14"/>
      </tp>
      <tp t="s">
        <v>#N/A Invalid Security</v>
        <stp/>
        <stp>##V3_BDPV12</stp>
        <stp>-- Equity</stp>
        <stp>RTG_MDY_LT_CORP_FAMILY</stp>
        <stp>[1.Weekly Download.xlsm]Coded!R298C22</stp>
        <tr r="V298" s="14"/>
        <tr r="V298" s="14"/>
      </tp>
      <tp t="s">
        <v>#N/A Invalid Security</v>
        <stp/>
        <stp>##V3_BDPV12</stp>
        <stp>-- Equity</stp>
        <stp>RTG_MDY_LT_CORP_FAMILY</stp>
        <stp>[1.Weekly Download.xlsm]Coded!R299C22</stp>
        <tr r="V299" s="14"/>
        <tr r="V299" s="14"/>
      </tp>
      <tp t="s">
        <v>#N/A Invalid Security</v>
        <stp/>
        <stp>##V3_BDPV12</stp>
        <stp>-- Equity</stp>
        <stp>RTG_MDY_LT_CORP_FAMILY</stp>
        <stp>[1.Weekly Download.xlsm]Coded!R294C22</stp>
        <tr r="V294" s="14"/>
        <tr r="V294" s="14"/>
      </tp>
      <tp t="s">
        <v>#N/A Invalid Security</v>
        <stp/>
        <stp>##V3_BDPV12</stp>
        <stp>-- Equity</stp>
        <stp>RTG_MDY_LT_CORP_FAMILY</stp>
        <stp>[1.Weekly Download.xlsm]Coded!R295C22</stp>
        <tr r="V295" s="14"/>
        <tr r="V295" s="14"/>
      </tp>
      <tp t="s">
        <v>#N/A Invalid Security</v>
        <stp/>
        <stp>##V3_BDPV12</stp>
        <stp>-- Equity</stp>
        <stp>RTG_MDY_LT_CORP_FAMILY</stp>
        <stp>[1.Weekly Download.xlsm]Coded!R291C22</stp>
        <tr r="V291" s="14"/>
        <tr r="V291" s="14"/>
      </tp>
      <tp t="s">
        <v>#N/A Invalid Security</v>
        <stp/>
        <stp>##V3_BDPV12</stp>
        <stp>-- Equity</stp>
        <stp>RTG_MDY_LT_CORP_FAMILY</stp>
        <stp>[1.Weekly Download.xlsm]Coded!R292C22</stp>
        <tr r="V292" s="14"/>
        <tr r="V292" s="14"/>
      </tp>
      <tp t="s">
        <v>#N/A Invalid Security</v>
        <stp/>
        <stp>##V3_BDPV12</stp>
        <stp>-- Equity</stp>
        <stp>RTG_MDY_LT_CORP_FAMILY</stp>
        <stp>[1.Weekly Download.xlsm]Coded!R286C22</stp>
        <tr r="V286" s="14"/>
        <tr r="V286" s="14"/>
      </tp>
      <tp t="s">
        <v>#N/A Invalid Security</v>
        <stp/>
        <stp>##V3_BDPV12</stp>
        <stp>-- Equity</stp>
        <stp>RTG_MDY_LT_CORP_FAMILY</stp>
        <stp>[1.Weekly Download.xlsm]Coded!R287C22</stp>
        <tr r="V287" s="14"/>
        <tr r="V287" s="14"/>
      </tp>
      <tp t="s">
        <v>#N/A Invalid Security</v>
        <stp/>
        <stp>##V3_BDPV12</stp>
        <stp>-- Equity</stp>
        <stp>RTG_MDY_LT_CORP_FAMILY</stp>
        <stp>[1.Weekly Download.xlsm]Coded!R280C22</stp>
        <tr r="V280" s="14"/>
        <tr r="V280" s="14"/>
      </tp>
      <tp t="s">
        <v>#N/A Invalid Security</v>
        <stp/>
        <stp>##V3_BDPV12</stp>
        <stp>-- Equity</stp>
        <stp>RTG_MDY_LT_CORP_FAMILY</stp>
        <stp>[1.Weekly Download.xlsm]Coded!R279C22</stp>
        <tr r="V279" s="14"/>
        <tr r="V279" s="14"/>
      </tp>
      <tp t="s">
        <v>#N/A Invalid Security</v>
        <stp/>
        <stp>##V3_BDPV12</stp>
        <stp>-- Equity</stp>
        <stp>RTG_MDY_LT_CORP_FAMILY</stp>
        <stp>[1.Weekly Download.xlsm]Coded!R270C22</stp>
        <tr r="V270" s="14"/>
        <tr r="V270" s="14"/>
      </tp>
      <tp t="s">
        <v>#N/A Invalid Security</v>
        <stp/>
        <stp>##V3_BDPV12</stp>
        <stp>-- Equity</stp>
        <stp>RTG_MDY_LT_CORP_FAMILY</stp>
        <stp>[1.Weekly Download.xlsm]Coded!R271C22</stp>
        <tr r="V271" s="14"/>
        <tr r="V271" s="14"/>
      </tp>
      <tp t="s">
        <v>#N/A Invalid Security</v>
        <stp/>
        <stp>##V3_BDPV12</stp>
        <stp>-- Equity</stp>
        <stp>RTG_MDY_LT_CORP_FAMILY</stp>
        <stp>[1.Weekly Download.xlsm]Coded!R272C22</stp>
        <tr r="V272" s="14"/>
        <tr r="V272" s="14"/>
      </tp>
      <tp t="s">
        <v>#N/A Invalid Security</v>
        <stp/>
        <stp>##V3_BDPV12</stp>
        <stp>-- Equity</stp>
        <stp>RTG_MDY_LT_CORP_FAMILY</stp>
        <stp>[1.Weekly Download.xlsm]Coded!R273C22</stp>
        <tr r="V273" s="14"/>
        <tr r="V273" s="14"/>
      </tp>
      <tp t="s">
        <v>#N/A Invalid Security</v>
        <stp/>
        <stp>##V3_BDPV12</stp>
        <stp>-- Equity</stp>
        <stp>RTG_MDY_LT_CORP_FAMILY</stp>
        <stp>[1.Weekly Download.xlsm]Coded!R268C22</stp>
        <tr r="V268" s="14"/>
        <tr r="V268" s="14"/>
      </tp>
      <tp t="s">
        <v>#N/A Invalid Security</v>
        <stp/>
        <stp>##V3_BDPV12</stp>
        <stp>-- Equity</stp>
        <stp>RTG_MDY_LT_CORP_FAMILY</stp>
        <stp>[1.Weekly Download.xlsm]Coded!R269C22</stp>
        <tr r="V269" s="14"/>
        <tr r="V269" s="14"/>
      </tp>
      <tp t="s">
        <v>#N/A Invalid Security</v>
        <stp/>
        <stp>##V3_BDPV12</stp>
        <stp>-- Equity</stp>
        <stp>RTG_MDY_LT_CORP_FAMILY</stp>
        <stp>[1.Weekly Download.xlsm]Coded!R265C22</stp>
        <tr r="V265" s="14"/>
        <tr r="V265" s="14"/>
      </tp>
      <tp t="s">
        <v>#N/A Invalid Security</v>
        <stp/>
        <stp>##V3_BDPV12</stp>
        <stp>-- Equity</stp>
        <stp>RTG_MDY_LT_CORP_FAMILY</stp>
        <stp>[1.Weekly Download.xlsm]Coded!R266C22</stp>
        <tr r="V266" s="14"/>
        <tr r="V266" s="14"/>
      </tp>
      <tp t="s">
        <v>#N/A Invalid Security</v>
        <stp/>
        <stp>##V3_BDPV12</stp>
        <stp>-- Equity</stp>
        <stp>RTG_MDY_LT_CORP_FAMILY</stp>
        <stp>[1.Weekly Download.xlsm]Coded!R260C22</stp>
        <tr r="V260" s="14"/>
        <tr r="V260" s="14"/>
      </tp>
      <tp t="s">
        <v>#N/A Invalid Security</v>
        <stp/>
        <stp>##V3_BDPV12</stp>
        <stp>-- Equity</stp>
        <stp>RTG_MDY_LT_CORP_FAMILY</stp>
        <stp>[1.Weekly Download.xlsm]Coded!R261C22</stp>
        <tr r="V261" s="14"/>
        <tr r="V261" s="14"/>
      </tp>
      <tp t="s">
        <v>#N/A Invalid Security</v>
        <stp/>
        <stp>##V3_BDPV12</stp>
        <stp>-- Equity</stp>
        <stp>RTG_MDY_LT_CORP_FAMILY</stp>
        <stp>[1.Weekly Download.xlsm]Coded!R258C22</stp>
        <tr r="V258" s="14"/>
        <tr r="V258" s="14"/>
      </tp>
      <tp t="s">
        <v>#N/A Invalid Security</v>
        <stp/>
        <stp>##V3_BDPV12</stp>
        <stp>-- Equity</stp>
        <stp>RTG_MDY_LT_CORP_FAMILY</stp>
        <stp>[1.Weekly Download.xlsm]Coded!R254C22</stp>
        <tr r="V254" s="14"/>
        <tr r="V254" s="14"/>
      </tp>
      <tp t="s">
        <v>#N/A Invalid Security</v>
        <stp/>
        <stp>##V3_BDPV12</stp>
        <stp>-- Equity</stp>
        <stp>RTG_MDY_LT_CORP_FAMILY</stp>
        <stp>[1.Weekly Download.xlsm]Coded!R256C22</stp>
        <tr r="V256" s="14"/>
        <tr r="V256" s="14"/>
      </tp>
      <tp t="s">
        <v>#N/A Invalid Security</v>
        <stp/>
        <stp>##V3_BDPV12</stp>
        <stp>-- Equity</stp>
        <stp>RTG_MDY_LT_CORP_FAMILY</stp>
        <stp>[1.Weekly Download.xlsm]Coded!R252C22</stp>
        <tr r="V252" s="14"/>
        <tr r="V252" s="14"/>
      </tp>
      <tp t="s">
        <v>#N/A Invalid Security</v>
        <stp/>
        <stp>##V3_BDPV12</stp>
        <stp>-- Equity</stp>
        <stp>RTG_MDY_LT_CORP_FAMILY</stp>
        <stp>[1.Weekly Download.xlsm]Coded!R253C22</stp>
        <tr r="V253" s="14"/>
        <tr r="V253" s="14"/>
      </tp>
      <tp t="s">
        <v>#N/A Invalid Security</v>
        <stp/>
        <stp>##V3_BDPV12</stp>
        <stp>-- Equity</stp>
        <stp>RTG_MDY_LT_CORP_FAMILY</stp>
        <stp>[1.Weekly Download.xlsm]Coded!R249C22</stp>
        <tr r="V249" s="14"/>
        <tr r="V249" s="14"/>
      </tp>
      <tp t="s">
        <v>#N/A Invalid Security</v>
        <stp/>
        <stp>##V3_BDPV12</stp>
        <stp>-- Equity</stp>
        <stp>RTG_MDY_LT_CORP_FAMILY</stp>
        <stp>[1.Weekly Download.xlsm]Coded!R240C22</stp>
        <tr r="V240" s="14"/>
        <tr r="V240" s="14"/>
      </tp>
      <tp t="s">
        <v>#N/A Invalid Security</v>
        <stp/>
        <stp>##V3_BDPV12</stp>
        <stp>-- Equity</stp>
        <stp>RTG_MDY_LT_CORP_FAMILY</stp>
        <stp>[1.Weekly Download.xlsm]Coded!R241C22</stp>
        <tr r="V241" s="14"/>
        <tr r="V241" s="14"/>
      </tp>
      <tp t="s">
        <v>#N/A Invalid Security</v>
        <stp/>
        <stp>##V3_BDPV12</stp>
        <stp>-- Equity</stp>
        <stp>RTG_MDY_LT_CORP_FAMILY</stp>
        <stp>[1.Weekly Download.xlsm]Coded!R238C22</stp>
        <tr r="V238" s="14"/>
        <tr r="V238" s="14"/>
      </tp>
      <tp t="s">
        <v>#N/A Invalid Security</v>
        <stp/>
        <stp>##V3_BDPV12</stp>
        <stp>-- Equity</stp>
        <stp>RTG_MDY_LT_CORP_FAMILY</stp>
        <stp>[1.Weekly Download.xlsm]Coded!R239C22</stp>
        <tr r="V239" s="14"/>
        <tr r="V239" s="14"/>
      </tp>
      <tp t="s">
        <v>#N/A Invalid Security</v>
        <stp/>
        <stp>##V3_BDPV12</stp>
        <stp>-- Equity</stp>
        <stp>RTG_MDY_LT_CORP_FAMILY</stp>
        <stp>[1.Weekly Download.xlsm]Coded!R230C22</stp>
        <tr r="V230" s="14"/>
        <tr r="V230" s="14"/>
      </tp>
      <tp t="s">
        <v>#N/A Invalid Security</v>
        <stp/>
        <stp>##V3_BDPV12</stp>
        <stp>-- Equity</stp>
        <stp>RTG_MDY_LT_CORP_FAMILY</stp>
        <stp>[1.Weekly Download.xlsm]Coded!R231C22</stp>
        <tr r="V231" s="14"/>
        <tr r="V231" s="14"/>
      </tp>
      <tp t="s">
        <v>#N/A Invalid Security</v>
        <stp/>
        <stp>##V3_BDPV12</stp>
        <stp>-- Equity</stp>
        <stp>RTG_MDY_LT_CORP_FAMILY</stp>
        <stp>[1.Weekly Download.xlsm]Coded!R232C22</stp>
        <tr r="V232" s="14"/>
        <tr r="V232" s="14"/>
      </tp>
      <tp t="s">
        <v>#N/A Invalid Security</v>
        <stp/>
        <stp>##V3_BDPV12</stp>
        <stp>-- Equity</stp>
        <stp>RTG_MDY_LT_CORP_FAMILY</stp>
        <stp>[1.Weekly Download.xlsm]Coded!R228C22</stp>
        <tr r="V228" s="14"/>
        <tr r="V228" s="14"/>
      </tp>
      <tp t="s">
        <v>#N/A Invalid Security</v>
        <stp/>
        <stp>##V3_BDPV12</stp>
        <stp>-- Equity</stp>
        <stp>RTG_MDY_LT_CORP_FAMILY</stp>
        <stp>[1.Weekly Download.xlsm]Coded!R229C22</stp>
        <tr r="V229" s="14"/>
        <tr r="V229" s="14"/>
      </tp>
      <tp t="s">
        <v>#N/A Invalid Security</v>
        <stp/>
        <stp>##V3_BDPV12</stp>
        <stp>-- Equity</stp>
        <stp>RTG_MDY_LT_CORP_FAMILY</stp>
        <stp>[1.Weekly Download.xlsm]Coded!R224C22</stp>
        <tr r="V224" s="14"/>
        <tr r="V224" s="14"/>
      </tp>
      <tp t="s">
        <v>#N/A Invalid Security</v>
        <stp/>
        <stp>##V3_BDPV12</stp>
        <stp>-- Equity</stp>
        <stp>RTG_MDY_LT_CORP_FAMILY</stp>
        <stp>[1.Weekly Download.xlsm]Coded!R227C22</stp>
        <tr r="V227" s="14"/>
        <tr r="V227" s="14"/>
      </tp>
      <tp t="s">
        <v>#N/A Invalid Security</v>
        <stp/>
        <stp>##V3_BDPV12</stp>
        <stp>-- Equity</stp>
        <stp>RTG_MDY_LT_CORP_FAMILY</stp>
        <stp>[1.Weekly Download.xlsm]Coded!R220C22</stp>
        <tr r="V220" s="14"/>
        <tr r="V220" s="14"/>
      </tp>
      <tp t="s">
        <v>#N/A Invalid Security</v>
        <stp/>
        <stp>##V3_BDPV12</stp>
        <stp>-- Equity</stp>
        <stp>RTG_MDY_LT_CORP_FAMILY</stp>
        <stp>[1.Weekly Download.xlsm]Coded!R221C22</stp>
        <tr r="V221" s="14"/>
        <tr r="V221" s="14"/>
      </tp>
      <tp t="s">
        <v>#N/A Invalid Security</v>
        <stp/>
        <stp>##V3_BDPV12</stp>
        <stp>-- Equity</stp>
        <stp>RTG_MDY_LT_CORP_FAMILY</stp>
        <stp>[1.Weekly Download.xlsm]Coded!R218C22</stp>
        <tr r="V218" s="14"/>
        <tr r="V218" s="14"/>
      </tp>
      <tp t="s">
        <v>#N/A Invalid Security</v>
        <stp/>
        <stp>##V3_BDPV12</stp>
        <stp>-- Equity</stp>
        <stp>RTG_MDY_LT_CORP_FAMILY</stp>
        <stp>[1.Weekly Download.xlsm]Coded!R219C22</stp>
        <tr r="V219" s="14"/>
        <tr r="V219" s="14"/>
      </tp>
      <tp t="s">
        <v>#N/A Invalid Security</v>
        <stp/>
        <stp>##V3_BDPV12</stp>
        <stp>-- Equity</stp>
        <stp>RTG_MDY_LT_CORP_FAMILY</stp>
        <stp>[1.Weekly Download.xlsm]Coded!R215C22</stp>
        <tr r="V215" s="14"/>
        <tr r="V215" s="14"/>
      </tp>
      <tp t="s">
        <v>#N/A Invalid Security</v>
        <stp/>
        <stp>##V3_BDPV12</stp>
        <stp>-- Equity</stp>
        <stp>RTG_MDY_LT_CORP_FAMILY</stp>
        <stp>[1.Weekly Download.xlsm]Coded!R216C22</stp>
        <tr r="V216" s="14"/>
        <tr r="V216" s="14"/>
      </tp>
      <tp t="s">
        <v>#N/A Invalid Security</v>
        <stp/>
        <stp>##V3_BDPV12</stp>
        <stp>-- Equity</stp>
        <stp>RTG_MDY_LT_CORP_FAMILY</stp>
        <stp>[1.Weekly Download.xlsm]Coded!R217C22</stp>
        <tr r="V217" s="14"/>
        <tr r="V217" s="14"/>
      </tp>
      <tp t="s">
        <v>#N/A Invalid Security</v>
        <stp/>
        <stp>##V3_BDPV12</stp>
        <stp>-- Equity</stp>
        <stp>RTG_MDY_LT_CORP_FAMILY</stp>
        <stp>[1.Weekly Download.xlsm]Coded!R210C22</stp>
        <tr r="V210" s="14"/>
        <tr r="V210" s="14"/>
      </tp>
      <tp t="s">
        <v>#N/A Invalid Security</v>
        <stp/>
        <stp>##V3_BDPV12</stp>
        <stp>-- Equity</stp>
        <stp>RTG_MDY_LT_CORP_FAMILY</stp>
        <stp>[1.Weekly Download.xlsm]Coded!R211C22</stp>
        <tr r="V211" s="14"/>
        <tr r="V211" s="14"/>
      </tp>
      <tp t="s">
        <v>#N/A Invalid Security</v>
        <stp/>
        <stp>##V3_BDPV12</stp>
        <stp>-- Equity</stp>
        <stp>RTG_MDY_LT_CORP_FAMILY</stp>
        <stp>[1.Weekly Download.xlsm]Coded!R208C22</stp>
        <tr r="V208" s="14"/>
        <tr r="V208" s="14"/>
      </tp>
      <tp t="s">
        <v>#N/A Invalid Security</v>
        <stp/>
        <stp>##V3_BDPV12</stp>
        <stp>-- Equity</stp>
        <stp>RTG_MDY_LT_CORP_FAMILY</stp>
        <stp>[1.Weekly Download.xlsm]Coded!R209C22</stp>
        <tr r="V209" s="14"/>
        <tr r="V209" s="14"/>
      </tp>
      <tp t="s">
        <v>#N/A Invalid Security</v>
        <stp/>
        <stp>##V3_BDPV12</stp>
        <stp>-- Equity</stp>
        <stp>RTG_MDY_LT_CORP_FAMILY</stp>
        <stp>[1.Weekly Download.xlsm]Coded!R205C22</stp>
        <tr r="V205" s="14"/>
        <tr r="V205" s="14"/>
      </tp>
      <tp t="s">
        <v>#N/A Invalid Security</v>
        <stp/>
        <stp>##V3_BDPV12</stp>
        <stp>-- Equity</stp>
        <stp>RTG_MDY_LT_CORP_FAMILY</stp>
        <stp>[1.Weekly Download.xlsm]Coded!R206C22</stp>
        <tr r="V206" s="14"/>
        <tr r="V206" s="14"/>
      </tp>
      <tp t="s">
        <v>#N/A Invalid Security</v>
        <stp/>
        <stp>##V3_BDPV12</stp>
        <stp>-- Equity</stp>
        <stp>RTG_MDY_LT_CORP_FAMILY</stp>
        <stp>[1.Weekly Download.xlsm]Coded!R200C22</stp>
        <tr r="V200" s="14"/>
        <tr r="V200" s="14"/>
      </tp>
      <tp t="s">
        <v>#N/A Invalid Security</v>
        <stp/>
        <stp>##V3_BDPV12</stp>
        <stp>-- Equity</stp>
        <stp>RTG_MDY_LT_CORP_FAMILY</stp>
        <stp>[1.Weekly Download.xlsm]Coded!R202C22</stp>
        <tr r="V202" s="14"/>
        <tr r="V202" s="14"/>
      </tp>
      <tp t="s">
        <v>#N/A Invalid Security</v>
        <stp/>
        <stp>##V3_BDPV12</stp>
        <stp>-- Equity</stp>
        <stp>RTG_MDY_LT_CORP_FAMILY</stp>
        <stp>[1.Weekly Download.xlsm]Coded!R203C22</stp>
        <tr r="V203" s="14"/>
        <tr r="V203" s="14"/>
      </tp>
      <tp t="s">
        <v>Bank of Shanghai Co Ltd/Nanjin</v>
        <stp/>
        <stp>##V3_BDPV12</stp>
        <stp>69641301 CompanyID</stp>
        <stp>NAME</stp>
        <stp>[1.Weekly Download.xlsm]Coded!R74C46</stp>
        <tr r="AT74" s="14"/>
      </tp>
      <tp t="s">
        <v>Bank of Shanghai Co Ltd/Nanjin</v>
        <stp/>
        <stp>##V3_BDPV12</stp>
        <stp>69641301 CompanyID</stp>
        <stp>NAME</stp>
        <stp>[1.Weekly Download.xlsm]Coded!R16C46</stp>
        <tr r="AT16" s="14"/>
      </tp>
      <tp t="s">
        <v>Bank of Shanghai Co Ltd/Nanjin</v>
        <stp/>
        <stp>##V3_BDPV12</stp>
        <stp>69641301 CompanyID</stp>
        <stp>NAME</stp>
        <stp>[1.Weekly Download.xlsm]Coded!R84C46</stp>
        <tr r="AT84" s="14"/>
      </tp>
      <tp t="s">
        <v>#N/A Invalid Security</v>
        <stp/>
        <stp>##V3_BDPV12</stp>
        <stp>-- Equity</stp>
        <stp>RTG_MDY_LT_CORP_FAMILY</stp>
        <stp>[1.Weekly Download.xlsm]Coded!R199C22</stp>
        <tr r="V199" s="14"/>
        <tr r="V199" s="14"/>
      </tp>
      <tp t="s">
        <v>#N/A Invalid Security</v>
        <stp/>
        <stp>##V3_BDPV12</stp>
        <stp>-- Equity</stp>
        <stp>RTG_MDY_LT_CORP_FAMILY</stp>
        <stp>[1.Weekly Download.xlsm]Coded!R194C22</stp>
        <tr r="V194" s="14"/>
        <tr r="V194" s="14"/>
      </tp>
      <tp t="s">
        <v>#N/A Invalid Security</v>
        <stp/>
        <stp>##V3_BDPV12</stp>
        <stp>-- Equity</stp>
        <stp>RTG_MDY_LT_CORP_FAMILY</stp>
        <stp>[1.Weekly Download.xlsm]Coded!R195C22</stp>
        <tr r="V195" s="14"/>
        <tr r="V195" s="14"/>
      </tp>
      <tp t="s">
        <v>#N/A Invalid Security</v>
        <stp/>
        <stp>##V3_BDPV12</stp>
        <stp>-- Equity</stp>
        <stp>RTG_MDY_LT_CORP_FAMILY</stp>
        <stp>[1.Weekly Download.xlsm]Coded!R196C22</stp>
        <tr r="V196" s="14"/>
        <tr r="V196" s="14"/>
      </tp>
      <tp t="s">
        <v>#N/A Invalid Security</v>
        <stp/>
        <stp>##V3_BDPV12</stp>
        <stp>-- Equity</stp>
        <stp>RTG_MDY_LT_CORP_FAMILY</stp>
        <stp>[1.Weekly Download.xlsm]Coded!R197C22</stp>
        <tr r="V197" s="14"/>
        <tr r="V197" s="14"/>
      </tp>
      <tp t="s">
        <v>#N/A Invalid Security</v>
        <stp/>
        <stp>##V3_BDPV12</stp>
        <stp>-- Equity</stp>
        <stp>RTG_MDY_LT_CORP_FAMILY</stp>
        <stp>[1.Weekly Download.xlsm]Coded!R193C22</stp>
        <tr r="V193" s="14"/>
        <tr r="V193" s="14"/>
      </tp>
      <tp t="s">
        <v>#N/A Invalid Security</v>
        <stp/>
        <stp>##V3_BDPV12</stp>
        <stp>-- Equity</stp>
        <stp>RTG_MDY_LT_CORP_FAMILY</stp>
        <stp>[1.Weekly Download.xlsm]Coded!R188C22</stp>
        <tr r="V188" s="14"/>
        <tr r="V188" s="14"/>
      </tp>
      <tp t="s">
        <v>#N/A Invalid Security</v>
        <stp/>
        <stp>##V3_BDPV12</stp>
        <stp>-- Equity</stp>
        <stp>RTG_MDY_LT_CORP_FAMILY</stp>
        <stp>[1.Weekly Download.xlsm]Coded!R189C22</stp>
        <tr r="V189" s="14"/>
        <tr r="V189" s="14"/>
      </tp>
      <tp t="s">
        <v>#N/A Invalid Security</v>
        <stp/>
        <stp>##V3_BDPV12</stp>
        <stp>-- Equity</stp>
        <stp>RTG_MDY_LT_CORP_FAMILY</stp>
        <stp>[1.Weekly Download.xlsm]Coded!R184C22</stp>
        <tr r="V184" s="14"/>
        <tr r="V184" s="14"/>
      </tp>
      <tp t="s">
        <v>#N/A Invalid Security</v>
        <stp/>
        <stp>##V3_BDPV12</stp>
        <stp>-- Equity</stp>
        <stp>RTG_MDY_LT_CORP_FAMILY</stp>
        <stp>[1.Weekly Download.xlsm]Coded!R185C22</stp>
        <tr r="V185" s="14"/>
        <tr r="V185" s="14"/>
      </tp>
      <tp t="s">
        <v>#N/A Invalid Security</v>
        <stp/>
        <stp>##V3_BDPV12</stp>
        <stp>-- Equity</stp>
        <stp>RTG_MDY_LT_CORP_FAMILY</stp>
        <stp>[1.Weekly Download.xlsm]Coded!R186C22</stp>
        <tr r="V186" s="14"/>
        <tr r="V186" s="14"/>
      </tp>
      <tp t="s">
        <v>#N/A Invalid Security</v>
        <stp/>
        <stp>##V3_BDPV12</stp>
        <stp>-- Equity</stp>
        <stp>RTG_MDY_LT_CORP_FAMILY</stp>
        <stp>[1.Weekly Download.xlsm]Coded!R187C22</stp>
        <tr r="V187" s="14"/>
        <tr r="V187" s="14"/>
      </tp>
      <tp t="s">
        <v>#N/A Invalid Security</v>
        <stp/>
        <stp>##V3_BDPV12</stp>
        <stp>-- Equity</stp>
        <stp>RTG_MDY_LT_CORP_FAMILY</stp>
        <stp>[1.Weekly Download.xlsm]Coded!R178C22</stp>
        <tr r="V178" s="14"/>
        <tr r="V178" s="14"/>
      </tp>
      <tp t="s">
        <v>#N/A Invalid Security</v>
        <stp/>
        <stp>##V3_BDPV12</stp>
        <stp>-- Equity</stp>
        <stp>RTG_MDY_LT_CORP_FAMILY</stp>
        <stp>[1.Weekly Download.xlsm]Coded!R175C22</stp>
        <tr r="V175" s="14"/>
        <tr r="V175" s="14"/>
      </tp>
      <tp t="s">
        <v>#N/A Invalid Security</v>
        <stp/>
        <stp>##V3_BDPV12</stp>
        <stp>-- Equity</stp>
        <stp>RTG_MDY_LT_CORP_FAMILY</stp>
        <stp>[1.Weekly Download.xlsm]Coded!R176C22</stp>
        <tr r="V176" s="14"/>
        <tr r="V176" s="14"/>
      </tp>
      <tp t="s">
        <v>#N/A Invalid Security</v>
        <stp/>
        <stp>##V3_BDPV12</stp>
        <stp>-- Equity</stp>
        <stp>RTG_MDY_LT_CORP_FAMILY</stp>
        <stp>[1.Weekly Download.xlsm]Coded!R177C22</stp>
        <tr r="V177" s="14"/>
        <tr r="V177" s="14"/>
      </tp>
      <tp t="s">
        <v>#N/A Invalid Security</v>
        <stp/>
        <stp>##V3_BDPV12</stp>
        <stp>-- Equity</stp>
        <stp>RTG_MDY_LT_CORP_FAMILY</stp>
        <stp>[1.Weekly Download.xlsm]Coded!R172C22</stp>
        <tr r="V172" s="14"/>
        <tr r="V172" s="14"/>
      </tp>
      <tp t="s">
        <v>#N/A Invalid Security</v>
        <stp/>
        <stp>##V3_BDPV12</stp>
        <stp>-- Equity</stp>
        <stp>RTG_MDY_LT_CORP_FAMILY</stp>
        <stp>[1.Weekly Download.xlsm]Coded!R164C22</stp>
        <tr r="V164" s="14"/>
        <tr r="V164" s="14"/>
      </tp>
      <tp t="s">
        <v>#N/A Invalid Security</v>
        <stp/>
        <stp>##V3_BDPV12</stp>
        <stp>-- Equity</stp>
        <stp>RTG_MDY_LT_CORP_FAMILY</stp>
        <stp>[1.Weekly Download.xlsm]Coded!R165C22</stp>
        <tr r="V165" s="14"/>
        <tr r="V165" s="14"/>
      </tp>
      <tp t="s">
        <v>#N/A Invalid Security</v>
        <stp/>
        <stp>##V3_BDPV12</stp>
        <stp>-- Equity</stp>
        <stp>RTG_MDY_LT_CORP_FAMILY</stp>
        <stp>[1.Weekly Download.xlsm]Coded!R167C22</stp>
        <tr r="V167" s="14"/>
        <tr r="V167" s="14"/>
      </tp>
      <tp t="s">
        <v>#N/A Invalid Security</v>
        <stp/>
        <stp>##V3_BDPV12</stp>
        <stp>-- Equity</stp>
        <stp>RTG_MDY_LT_CORP_FAMILY</stp>
        <stp>[1.Weekly Download.xlsm]Coded!R154C22</stp>
        <tr r="V154" s="14"/>
        <tr r="V154" s="14"/>
      </tp>
      <tp t="s">
        <v>#N/A Invalid Security</v>
        <stp/>
        <stp>##V3_BDPV12</stp>
        <stp>-- Equity</stp>
        <stp>RTG_MDY_LT_CORP_FAMILY</stp>
        <stp>[1.Weekly Download.xlsm]Coded!R157C22</stp>
        <tr r="V157" s="14"/>
        <tr r="V157" s="14"/>
      </tp>
      <tp t="s">
        <v>#N/A Invalid Security</v>
        <stp/>
        <stp>##V3_BDPV12</stp>
        <stp>-- Equity</stp>
        <stp>RTG_MDY_LT_CORP_FAMILY</stp>
        <stp>[1.Weekly Download.xlsm]Coded!R150C22</stp>
        <tr r="V150" s="14"/>
        <tr r="V150" s="14"/>
      </tp>
      <tp t="s">
        <v>#N/A Invalid Security</v>
        <stp/>
        <stp>##V3_BDPV12</stp>
        <stp>-- Equity</stp>
        <stp>RTG_MDY_LT_CORP_FAMILY</stp>
        <stp>[1.Weekly Download.xlsm]Coded!R151C22</stp>
        <tr r="V151" s="14"/>
        <tr r="V151" s="14"/>
      </tp>
      <tp t="s">
        <v>#N/A Invalid Security</v>
        <stp/>
        <stp>##V3_BDPV12</stp>
        <stp>-- Equity</stp>
        <stp>RTG_MDY_LT_CORP_FAMILY</stp>
        <stp>[1.Weekly Download.xlsm]Coded!R153C22</stp>
        <tr r="V153" s="14"/>
        <tr r="V153" s="14"/>
      </tp>
      <tp t="s">
        <v>#N/A Invalid Security</v>
        <stp/>
        <stp>##V3_BDPV12</stp>
        <stp>-- Equity</stp>
        <stp>RTG_MDY_LT_CORP_FAMILY</stp>
        <stp>[1.Weekly Download.xlsm]Coded!R149C22</stp>
        <tr r="V149" s="14"/>
        <tr r="V149" s="14"/>
      </tp>
      <tp t="s">
        <v>#N/A Invalid Security</v>
        <stp/>
        <stp>##V3_BDPV12</stp>
        <stp>-- Equity</stp>
        <stp>RTG_MDY_LT_CORP_FAMILY</stp>
        <stp>[1.Weekly Download.xlsm]Coded!R145C22</stp>
        <tr r="V145" s="14"/>
        <tr r="V145" s="14"/>
      </tp>
      <tp t="s">
        <v>#N/A Invalid Security</v>
        <stp/>
        <stp>##V3_BDPV12</stp>
        <stp>-- Equity</stp>
        <stp>RTG_MDY_LT_CORP_FAMILY</stp>
        <stp>[1.Weekly Download.xlsm]Coded!R146C22</stp>
        <tr r="V146" s="14"/>
        <tr r="V146" s="14"/>
      </tp>
      <tp t="s">
        <v>#N/A Invalid Security</v>
        <stp/>
        <stp>##V3_BDPV12</stp>
        <stp>-- Equity</stp>
        <stp>RTG_MDY_LT_CORP_FAMILY</stp>
        <stp>[1.Weekly Download.xlsm]Coded!R140C22</stp>
        <tr r="V140" s="14"/>
        <tr r="V140" s="14"/>
      </tp>
      <tp t="s">
        <v>#N/A Invalid Security</v>
        <stp/>
        <stp>##V3_BDPV12</stp>
        <stp>-- Equity</stp>
        <stp>RTG_MDY_LT_CORP_FAMILY</stp>
        <stp>[1.Weekly Download.xlsm]Coded!R141C22</stp>
        <tr r="V141" s="14"/>
        <tr r="V141" s="14"/>
      </tp>
      <tp t="s">
        <v>#N/A Invalid Security</v>
        <stp/>
        <stp>##V3_BDPV12</stp>
        <stp>-- Equity</stp>
        <stp>RTG_MDY_LT_CORP_FAMILY</stp>
        <stp>[1.Weekly Download.xlsm]Coded!R142C22</stp>
        <tr r="V142" s="14"/>
        <tr r="V142" s="14"/>
      </tp>
      <tp t="s">
        <v>#N/A Invalid Security</v>
        <stp/>
        <stp>##V3_BDPV12</stp>
        <stp>-- Equity</stp>
        <stp>RTG_MDY_LT_CORP_FAMILY</stp>
        <stp>[1.Weekly Download.xlsm]Coded!R138C22</stp>
        <tr r="V138" s="14"/>
        <tr r="V138" s="14"/>
      </tp>
      <tp t="s">
        <v>#N/A Invalid Security</v>
        <stp/>
        <stp>##V3_BDPV12</stp>
        <stp>-- Equity</stp>
        <stp>RTG_MDY_LT_CORP_FAMILY</stp>
        <stp>[1.Weekly Download.xlsm]Coded!R139C22</stp>
        <tr r="V139" s="14"/>
        <tr r="V139" s="14"/>
      </tp>
      <tp t="s">
        <v>#N/A Invalid Security</v>
        <stp/>
        <stp>##V3_BDPV12</stp>
        <stp>-- Equity</stp>
        <stp>RTG_MDY_LT_CORP_FAMILY</stp>
        <stp>[1.Weekly Download.xlsm]Coded!R134C22</stp>
        <tr r="V134" s="14"/>
        <tr r="V134" s="14"/>
      </tp>
      <tp t="s">
        <v>#N/A Invalid Security</v>
        <stp/>
        <stp>##V3_BDPV12</stp>
        <stp>-- Equity</stp>
        <stp>RTG_MDY_LT_CORP_FAMILY</stp>
        <stp>[1.Weekly Download.xlsm]Coded!R136C22</stp>
        <tr r="V136" s="14"/>
        <tr r="V136" s="14"/>
      </tp>
      <tp t="s">
        <v>#N/A Invalid Security</v>
        <stp/>
        <stp>##V3_BDPV12</stp>
        <stp>-- Equity</stp>
        <stp>RTG_MDY_LT_CORP_FAMILY</stp>
        <stp>[1.Weekly Download.xlsm]Coded!R137C22</stp>
        <tr r="V137" s="14"/>
        <tr r="V137" s="14"/>
      </tp>
      <tp t="s">
        <v>#N/A Invalid Security</v>
        <stp/>
        <stp>##V3_BDPV12</stp>
        <stp>-- Equity</stp>
        <stp>RTG_MDY_LT_CORP_FAMILY</stp>
        <stp>[1.Weekly Download.xlsm]Coded!R132C22</stp>
        <tr r="V132" s="14"/>
        <tr r="V132" s="14"/>
      </tp>
      <tp t="s">
        <v>#N/A Invalid Security</v>
        <stp/>
        <stp>##V3_BDPV12</stp>
        <stp>-- Equity</stp>
        <stp>RTG_MDY_LT_CORP_FAMILY</stp>
        <stp>[1.Weekly Download.xlsm]Coded!R128C22</stp>
        <tr r="V128" s="14"/>
        <tr r="V128" s="14"/>
      </tp>
      <tp t="s">
        <v>#N/A Invalid Security</v>
        <stp/>
        <stp>##V3_BDPV12</stp>
        <stp>-- Equity</stp>
        <stp>RTG_MDY_LT_CORP_FAMILY</stp>
        <stp>[1.Weekly Download.xlsm]Coded!R129C22</stp>
        <tr r="V129" s="14"/>
        <tr r="V129" s="14"/>
      </tp>
      <tp t="s">
        <v>#N/A Invalid Security</v>
        <stp/>
        <stp>##V3_BDPV12</stp>
        <stp>-- Equity</stp>
        <stp>RTG_MDY_LT_CORP_FAMILY</stp>
        <stp>[1.Weekly Download.xlsm]Coded!R124C22</stp>
        <tr r="V124" s="14"/>
        <tr r="V124" s="14"/>
      </tp>
      <tp t="s">
        <v>#N/A Invalid Security</v>
        <stp/>
        <stp>##V3_BDPV12</stp>
        <stp>-- Equity</stp>
        <stp>RTG_MDY_LT_CORP_FAMILY</stp>
        <stp>[1.Weekly Download.xlsm]Coded!R125C22</stp>
        <tr r="V125" s="14"/>
        <tr r="V125" s="14"/>
      </tp>
      <tp t="s">
        <v>#N/A Invalid Security</v>
        <stp/>
        <stp>##V3_BDPV12</stp>
        <stp>-- Equity</stp>
        <stp>RTG_MDY_LT_CORP_FAMILY</stp>
        <stp>[1.Weekly Download.xlsm]Coded!R121C22</stp>
        <tr r="V121" s="14"/>
        <tr r="V121" s="14"/>
      </tp>
      <tp t="s">
        <v>#N/A Invalid Security</v>
        <stp/>
        <stp>##V3_BDPV12</stp>
        <stp>-- Equity</stp>
        <stp>RTG_MDY_LT_CORP_FAMILY</stp>
        <stp>[1.Weekly Download.xlsm]Coded!R118C22</stp>
        <tr r="V118" s="14"/>
        <tr r="V118" s="14"/>
      </tp>
      <tp t="s">
        <v>#N/A Invalid Security</v>
        <stp/>
        <stp>##V3_BDPV12</stp>
        <stp>-- Equity</stp>
        <stp>RTG_MDY_LT_CORP_FAMILY</stp>
        <stp>[1.Weekly Download.xlsm]Coded!R119C22</stp>
        <tr r="V119" s="14"/>
        <tr r="V119" s="14"/>
      </tp>
      <tp t="s">
        <v>#N/A Invalid Security</v>
        <stp/>
        <stp>##V3_BDPV12</stp>
        <stp>-- Equity</stp>
        <stp>RTG_MDY_LT_CORP_FAMILY</stp>
        <stp>[1.Weekly Download.xlsm]Coded!R116C22</stp>
        <tr r="V116" s="14"/>
        <tr r="V116" s="14"/>
      </tp>
      <tp t="s">
        <v>#N/A Invalid Security</v>
        <stp/>
        <stp>##V3_BDPV12</stp>
        <stp>-- Equity</stp>
        <stp>RTG_MDY_LT_CORP_FAMILY</stp>
        <stp>[1.Weekly Download.xlsm]Coded!R117C22</stp>
        <tr r="V117" s="14"/>
        <tr r="V117" s="14"/>
      </tp>
      <tp t="s">
        <v>#N/A Invalid Security</v>
        <stp/>
        <stp>##V3_BDPV12</stp>
        <stp>-- Equity</stp>
        <stp>RTG_MDY_LT_CORP_FAMILY</stp>
        <stp>[1.Weekly Download.xlsm]Coded!R110C22</stp>
        <tr r="V110" s="14"/>
        <tr r="V110" s="14"/>
      </tp>
      <tp t="s">
        <v>#N/A Invalid Security</v>
        <stp/>
        <stp>##V3_BDPV12</stp>
        <stp>-- Equity</stp>
        <stp>RTG_MDY_LT_CORP_FAMILY</stp>
        <stp>[1.Weekly Download.xlsm]Coded!R111C22</stp>
        <tr r="V111" s="14"/>
        <tr r="V111" s="14"/>
      </tp>
      <tp t="s">
        <v>#N/A Invalid Security</v>
        <stp/>
        <stp>##V3_BDPV12</stp>
        <stp>-- Equity</stp>
        <stp>RTG_MDY_LT_CORP_FAMILY</stp>
        <stp>[1.Weekly Download.xlsm]Coded!R112C22</stp>
        <tr r="V112" s="14"/>
        <tr r="V112" s="14"/>
      </tp>
      <tp t="s">
        <v>#N/A Invalid Security</v>
        <stp/>
        <stp>##V3_BDPV12</stp>
        <stp>-- Equity</stp>
        <stp>RTG_MDY_LT_CORP_FAMILY</stp>
        <stp>[1.Weekly Download.xlsm]Coded!R113C22</stp>
        <tr r="V113" s="14"/>
        <tr r="V113" s="14"/>
      </tp>
      <tp t="s">
        <v>#N/A Invalid Security</v>
        <stp/>
        <stp>##V3_BDPV12</stp>
        <stp>-- Equity</stp>
        <stp>RTG_MDY_LT_CORP_FAMILY</stp>
        <stp>[1.Weekly Download.xlsm]Coded!R108C22</stp>
        <tr r="V108" s="14"/>
        <tr r="V108" s="14"/>
      </tp>
      <tp t="s">
        <v>#N/A Invalid Security</v>
        <stp/>
        <stp>##V3_BDPV12</stp>
        <stp>-- Equity</stp>
        <stp>RTG_MDY_LT_CORP_FAMILY</stp>
        <stp>[1.Weekly Download.xlsm]Coded!R109C22</stp>
        <tr r="V109" s="14"/>
        <tr r="V109" s="14"/>
      </tp>
      <tp t="s">
        <v>#N/A Invalid Security</v>
        <stp/>
        <stp>##V3_BDPV12</stp>
        <stp>-- Equity</stp>
        <stp>RTG_MDY_LT_CORP_FAMILY</stp>
        <stp>[1.Weekly Download.xlsm]Coded!R105C22</stp>
        <tr r="V105" s="14"/>
        <tr r="V105" s="14"/>
      </tp>
      <tp t="s">
        <v>#N/A Invalid Security</v>
        <stp/>
        <stp>##V3_BDPV12</stp>
        <stp>-- Equity</stp>
        <stp>RTG_MDY_LT_CORP_FAMILY</stp>
        <stp>[1.Weekly Download.xlsm]Coded!R106C22</stp>
        <tr r="V106" s="14"/>
        <tr r="V106" s="14"/>
      </tp>
      <tp t="s">
        <v>#N/A Invalid Security</v>
        <stp/>
        <stp>##V3_BDPV12</stp>
        <stp>-- Equity</stp>
        <stp>RTG_MDY_LT_CORP_FAMILY</stp>
        <stp>[1.Weekly Download.xlsm]Coded!R101C22</stp>
        <tr r="V101" s="14"/>
        <tr r="V101" s="14"/>
      </tp>
      <tp t="s">
        <v>#N/A Invalid Security</v>
        <stp/>
        <stp>##V3_BDPV12</stp>
        <stp>-- Equity</stp>
        <stp>RTG_MDY_LT_CORP_FAMILY</stp>
        <stp>[1.Weekly Download.xlsm]Coded!R102C22</stp>
        <tr r="V102" s="14"/>
        <tr r="V102" s="14"/>
      </tp>
      <tp t="s">
        <v>#N/A Invalid Security</v>
        <stp/>
        <stp>##V3_BDPV12</stp>
        <stp>-- Equity</stp>
        <stp>RTG_MDY_LT_CORP_FAMILY</stp>
        <stp>[1.Weekly Download.xlsm]Coded!R103C22</stp>
        <tr r="V103" s="14"/>
        <tr r="V103" s="14"/>
      </tp>
      <tp t="s">
        <v>CJSXGZ CH</v>
        <stp/>
        <stp>##V3_BDPV12</stp>
        <stp>USG8850LAF79 Corp</stp>
        <stp>ISSUER_PARENT_EQY_TICKER</stp>
        <stp>[1.Weekly Download.xlsm]Coded!R275C58</stp>
        <tr r="BF275" s="14"/>
        <tr r="BF275" s="14"/>
      </tp>
      <tp t="s">
        <v>21/4/2021</v>
        <stp/>
        <stp>##V3_BDPV12</stp>
        <stp>XS2336348326 Corp</stp>
        <stp>SECURITY_PRICING_DATE</stp>
        <stp>[1.Weekly Download.xlsm]Coded!R227C3</stp>
        <tr r="C227" s="14"/>
        <tr r="C227" s="14"/>
      </tp>
      <tp>
        <v>600000000</v>
        <stp/>
        <stp>##V3_BDPV12</stp>
        <stp>G238027 Corp</stp>
        <stp>AMT_ISSUED</stp>
        <stp>[1.Weekly Download.xlsm]Coded!R68C53</stp>
        <tr r="BA68" s="14"/>
        <tr r="BA68" s="14"/>
      </tp>
      <tp>
        <v>1600000000</v>
        <stp/>
        <stp>##V3_BDPV12</stp>
        <stp>G238024 Corp</stp>
        <stp>AMT_ISSUED</stp>
        <stp>[1.Weekly Download.xlsm]Coded!R59C53</stp>
        <tr r="BA59" s="14"/>
        <tr r="BA59" s="14"/>
      </tp>
      <tp>
        <v>1130000000</v>
        <stp/>
        <stp>##V3_BDPV12</stp>
        <stp>G238025 Corp</stp>
        <stp>AMT_ISSUED</stp>
        <stp>[1.Weekly Download.xlsm]Coded!R66C53</stp>
        <tr r="BA66" s="14"/>
        <tr r="BA66" s="14"/>
      </tp>
      <tp t="s">
        <v>7/7/2021</v>
        <stp/>
        <stp>##V3_BDPV12</stp>
        <stp>XS2334569774 Corp</stp>
        <stp>SECURITY_PRICING_DATE</stp>
        <stp>[1.Weekly Download.xlsm]Coded!R181C3</stp>
        <tr r="C181" s="14"/>
        <tr r="C181" s="14"/>
      </tp>
      <tp t="s">
        <v>23/2/2023</v>
        <stp/>
        <stp>##V3_BDPV12</stp>
        <stp>G238030 Corp</stp>
        <stp>INT_ACC_DT</stp>
        <stp>[1.Weekly Download.xlsm]Coded!R64C47</stp>
        <tr r="AU64" s="14"/>
        <tr r="AU64" s="14"/>
        <tr r="AU64" s="14"/>
      </tp>
      <tp t="s">
        <v>22/6/2021</v>
        <stp/>
        <stp>##V3_BDPV12</stp>
        <stp>XS2357034755 Corp</stp>
        <stp>SECURITY_PRICING_DATE</stp>
        <stp>[1.Weekly Download.xlsm]Coded!R192C3</stp>
        <tr r="C192" s="14"/>
        <tr r="C192" s="14"/>
      </tp>
      <tp t="s">
        <v>13/9/2021</v>
        <stp/>
        <stp>##V3_BDPV12</stp>
        <stp>XS2385392779 Corp</stp>
        <stp>SECURITY_PRICING_DATE</stp>
        <stp>[1.Weekly Download.xlsm]Coded!R150C3</stp>
        <tr r="C150" s="14"/>
        <tr r="C150" s="14"/>
      </tp>
      <tp>
        <v>950000000</v>
        <stp/>
        <stp>##V3_BDPV12</stp>
        <stp>G228021 Corp</stp>
        <stp>AMT_ISSUED</stp>
        <stp>[1.Weekly Download.xlsm]Coded!R83C53</stp>
        <tr r="BA83" s="14"/>
        <tr r="BA83" s="14"/>
      </tp>
      <tp t="s">
        <v>8/2/2023</v>
        <stp/>
        <stp>##V3_BDPV12</stp>
        <stp>G238032 Corp</stp>
        <stp>INT_ACC_DT</stp>
        <stp>[1.Weekly Download.xlsm]Coded!R67C47</stp>
        <tr r="AU67" s="14"/>
        <tr r="AU67" s="14"/>
        <tr r="AU67" s="14"/>
      </tp>
      <tp t="s">
        <v>1/11/2022</v>
        <stp/>
        <stp>##V3_BDPV12</stp>
        <stp>G228032 Corp</stp>
        <stp>INT_ACC_DT</stp>
        <stp>[1.Weekly Download.xlsm]Coded!R81C47</stp>
        <tr r="AU81" s="14"/>
        <tr r="AU81" s="14"/>
        <tr r="AU81" s="14"/>
      </tp>
      <tp t="s">
        <v>700 HK</v>
        <stp/>
        <stp>##V3_BDPV12</stp>
        <stp>US88032XBC74 Corp</stp>
        <stp>ISSUER_PARENT_EQY_TICKER</stp>
        <stp>[1.Weekly Download.xlsm]Coded!R231C58</stp>
        <tr r="BF231" s="14"/>
        <tr r="BF231" s="14"/>
      </tp>
      <tp t="s">
        <v>21/6/2021</v>
        <stp/>
        <stp>##V3_BDPV12</stp>
        <stp>XS2353028298 Corp</stp>
        <stp>SECURITY_PRICING_DATE</stp>
        <stp>[1.Weekly Download.xlsm]Coded!R193C3</stp>
        <tr r="C193" s="14"/>
        <tr r="C193" s="14"/>
      </tp>
      <tp t="s">
        <v>19/5/2022</v>
        <stp/>
        <stp>##V3_BDPV12</stp>
        <stp>XS2471903331 Corp</stp>
        <stp>SECURITY_PRICING_DATE</stp>
        <stp>[1.Weekly Download.xlsm]Coded!R100C3</stp>
        <tr r="C100" s="14"/>
        <tr r="C100" s="14"/>
      </tp>
      <tp t="s">
        <v>4/3/2020</v>
        <stp/>
        <stp>##V3_BDPV12</stp>
        <stp>XS2126415293 Corp</stp>
        <stp>SECURITY_PRICING_DATE</stp>
        <stp>[1.Weekly Download.xlsm]Coded!R306C3</stp>
        <tr r="C306" s="14"/>
        <tr r="C306" s="14"/>
      </tp>
      <tp t="s">
        <v>10/3/2023</v>
        <stp/>
        <stp>##V3_BDPV12</stp>
        <stp>G238039 Corp</stp>
        <stp>INT_ACC_DT</stp>
        <stp>[1.Weekly Download.xlsm]Coded!R58C47</stp>
        <tr r="AU58" s="14"/>
        <tr r="AU58" s="14"/>
        <tr r="AU58" s="14"/>
      </tp>
      <tp t="s">
        <v>18/6/2020</v>
        <stp/>
        <stp>##V3_BDPV12</stp>
        <stp>XS2180875077 Corp</stp>
        <stp>SECURITY_PRICING_DATE</stp>
        <stp>[1.Weekly Download.xlsm]Coded!R302C3</stp>
        <tr r="C302" s="14"/>
        <tr r="C302" s="14"/>
      </tp>
      <tp t="s">
        <v>12/7/2022</v>
        <stp/>
        <stp>##V3_BDPV12</stp>
        <stp>MO000A3KS070 Corp</stp>
        <stp>MATURITY</stp>
        <stp>[1.Weekly Download.xlsm]Coded!R184C48</stp>
        <tr r="AV184" s="14"/>
        <tr r="AV184" s="14"/>
        <tr r="AV184" s="14"/>
      </tp>
      <tp t="s">
        <v>KY</v>
        <stp/>
        <stp>##V3_BDPV12</stp>
        <stp>USG8850LAG52 Corp</stp>
        <stp>CNTRY_ISSUE_ISO</stp>
        <stp>[1.Weekly Download.xlsm]Coded!R276C34</stp>
        <tr r="AH276" s="14"/>
        <tr r="AH276" s="14"/>
      </tp>
      <tp t="s">
        <v>KY</v>
        <stp/>
        <stp>##V3_BDPV12</stp>
        <stp>USG8850LAF79 Corp</stp>
        <stp>CNTRY_ISSUE_ISO</stp>
        <stp>[1.Weekly Download.xlsm]Coded!R275C34</stp>
        <tr r="AH275" s="14"/>
        <tr r="AH275" s="14"/>
      </tp>
      <tp t="s">
        <v>Ba1</v>
        <stp/>
        <stp>##V3_BDPV12</stp>
        <stp>600803 CH Equity</stp>
        <stp>RTG_MOODY_LONG_TERM</stp>
        <stp>[1.Weekly Download.xlsm]Coded!R222C21</stp>
        <tr r="U222" s="14"/>
        <tr r="U222" s="14"/>
        <tr r="U222" s="14"/>
      </tp>
      <tp t="s">
        <v>N</v>
        <stp/>
        <stp>##V3_BDPV12</stp>
        <stp>US88032XBD57 Corp</stp>
        <stp>SOCIAL_BOND_IND</stp>
        <stp>[1.Weekly Download.xlsm]Coded!R228C57</stp>
        <tr r="BE228" s="14"/>
        <tr r="BE228" s="14"/>
      </tp>
      <tp t="s">
        <v>#N/A N/A</v>
        <stp/>
        <stp>##V3_BDPV12</stp>
        <stp>US88032XBD57 Corp</stp>
        <stp>GUARANTOR_NAME</stp>
        <stp>[1.Weekly Download.xlsm]Coded!R228C44</stp>
        <tr r="AR228" s="14"/>
      </tp>
      <tp t="s">
        <v>N</v>
        <stp/>
        <stp>##V3_BDPV12</stp>
        <stp>US88032XBA19 Corp</stp>
        <stp>SOCIAL_BOND_IND</stp>
        <stp>[1.Weekly Download.xlsm]Coded!R230C57</stp>
        <tr r="BE230" s="14"/>
        <tr r="BE230" s="14"/>
      </tp>
      <tp t="s">
        <v>N</v>
        <stp/>
        <stp>##V3_BDPV12</stp>
        <stp>US88032XBC74 Corp</stp>
        <stp>SOCIAL_BOND_IND</stp>
        <stp>[1.Weekly Download.xlsm]Coded!R231C57</stp>
        <tr r="BE231" s="14"/>
        <tr r="BE231" s="14"/>
      </tp>
      <tp t="s">
        <v>N</v>
        <stp/>
        <stp>##V3_BDPV12</stp>
        <stp>US88032XBB91 Corp</stp>
        <stp>SOCIAL_BOND_IND</stp>
        <stp>[1.Weekly Download.xlsm]Coded!R229C57</stp>
        <tr r="BE229" s="14"/>
        <tr r="BE229" s="14"/>
      </tp>
      <tp t="s">
        <v>#N/A N/A</v>
        <stp/>
        <stp>##V3_BDPV12</stp>
        <stp>G2380140 Corp</stp>
        <stp>RTG_MDY_LT_CORP_FAMILY</stp>
        <stp>[1.Weekly Download.xlsm]Coded!R37C14</stp>
        <tr r="N37" s="14"/>
      </tp>
      <tp t="s">
        <v>N</v>
        <stp/>
        <stp>##V3_BDPV12</stp>
        <stp>G228007 Corp</stp>
        <stp>FLOATER</stp>
        <stp>[1.Weekly Download.xlsm]Coded!R97C29</stp>
        <tr r="AC97" s="14"/>
        <tr r="AC97" s="14"/>
      </tp>
      <tp t="s">
        <v>N</v>
        <stp/>
        <stp>##V3_BDPV12</stp>
        <stp>G238096 Corp</stp>
        <stp>FLOATER</stp>
        <stp>[1.Weekly Download.xlsm]Coded!R50C29</stp>
        <tr r="AC50" s="14"/>
        <tr r="AC50" s="14"/>
      </tp>
      <tp t="s">
        <v>N</v>
        <stp/>
        <stp>##V3_BDPV12</stp>
        <stp>G238046 Corp</stp>
        <stp>FLOATER</stp>
        <stp>[1.Weekly Download.xlsm]Coded!R56C29</stp>
        <tr r="AC56" s="14"/>
        <tr r="AC56" s="14"/>
      </tp>
      <tp t="s">
        <v>#N/A N/A</v>
        <stp/>
        <stp>##V3_BDPV12</stp>
        <stp>3698 HK Equity</stp>
        <stp>RTG_MDY_LT_BANK_DEPOSITS</stp>
        <stp>[1.Weekly Download.xlsm]SBLC Bank!R21C5</stp>
        <tr r="E21" s="32"/>
      </tp>
      <tp t="s">
        <v>#N/A N/A</v>
        <stp/>
        <stp>##V3_BDPV12</stp>
        <stp>XS2618570068 Corp</stp>
        <stp>GUARANTOR</stp>
        <stp>[1.Weekly Download.xlsm]Coded!R36C5</stp>
        <tr r="E36" s="14"/>
      </tp>
      <tp t="s">
        <v>SCI HK DEVELOPMENT LTD</v>
        <stp/>
        <stp>##V3_BDPV12</stp>
        <stp>XS2322572459 Corp</stp>
        <stp>NAME</stp>
        <stp>[1.Weekly Download.xlsm]Coded!R236C4</stp>
        <tr r="D236" s="14"/>
        <tr r="D236" s="14"/>
      </tp>
      <tp t="s">
        <v>#N/A N/A</v>
        <stp/>
        <stp>##V3_BDPV12</stp>
        <stp>G228014 Corp</stp>
        <stp>FLOATER_FORMULA</stp>
        <stp>[1.Weekly Download.xlsm]Coded!R90C30</stp>
        <tr r="AD90" s="14"/>
      </tp>
      <tp t="s">
        <v>#N/A N/A</v>
        <stp/>
        <stp>##V3_BDPV12</stp>
        <stp>G228084 Corp</stp>
        <stp>FLOATER_FORMULA</stp>
        <stp>[1.Weekly Download.xlsm]Coded!R74C30</stp>
        <tr r="AD74" s="14"/>
      </tp>
      <tp t="s">
        <v>#N/A N/A</v>
        <stp/>
        <stp>##V3_BDPV12</stp>
        <stp>G238025 Corp</stp>
        <stp>FLOATER_FORMULA</stp>
        <stp>[1.Weekly Download.xlsm]Coded!R66C30</stp>
        <tr r="AD66" s="14"/>
      </tp>
      <tp t="s">
        <v>HUZHOU NEW CITY INV DEV</v>
        <stp/>
        <stp>##V3_BDPV12</stp>
        <stp>XS2417332389 Corp</stp>
        <stp>NAME</stp>
        <stp>[1.Weekly Download.xlsm]Coded!R125C4</stp>
        <tr r="D125" s="14"/>
        <tr r="D125" s="14"/>
      </tp>
      <tp t="s">
        <v>XIAN AEROSPACE HIGH-TECH</v>
        <stp/>
        <stp>##V3_BDPV12</stp>
        <stp>XS2371893533 Corp</stp>
        <stp>NAME</stp>
        <stp>[1.Weekly Download.xlsm]Coded!R172C4</stp>
        <tr r="D172" s="14"/>
        <tr r="D172" s="14"/>
      </tp>
      <tp t="s">
        <v>SHANGRAO CONSTR INV</v>
        <stp/>
        <stp>##V3_BDPV12</stp>
        <stp>XS2671498447 Corp</stp>
        <stp>NAME</stp>
        <stp>[1.Weekly Download.xlsm]Coded!R4C4</stp>
        <tr r="D4" s="14"/>
        <tr r="D4" s="14"/>
      </tp>
      <tp t="s">
        <v>GEMDALE EVER PROSPERITY</v>
        <stp/>
        <stp>##V3_BDPV12</stp>
        <stp>XS2357443410 Corp</stp>
        <stp>NAME</stp>
        <stp>[1.Weekly Download.xlsm]Coded!R170C4</stp>
        <tr r="D170" s="14"/>
        <tr r="D170" s="14"/>
      </tp>
      <tp t="s">
        <v>#N/A N/A</v>
        <stp/>
        <stp>##V3_BDPV12</stp>
        <stp>XS2527143833 Corp</stp>
        <stp>GUARANTOR</stp>
        <stp>[1.Weekly Download.xlsm]Coded!R86C5</stp>
        <tr r="E86" s="14"/>
      </tp>
      <tp t="s">
        <v>N</v>
        <stp/>
        <stp>##V3_BDPV12</stp>
        <stp>G228012 Corp</stp>
        <stp>SUSTAINABILITY_BOND_IND</stp>
        <stp>[1.Weekly Download.xlsm]Coded!R91C56</stp>
        <tr r="BD91" s="14"/>
        <tr r="BD91" s="14"/>
      </tp>
      <tp t="s">
        <v>N</v>
        <stp/>
        <stp>##V3_BDPV12</stp>
        <stp>G228032 Corp</stp>
        <stp>SUSTAINABILITY_BOND_IND</stp>
        <stp>[1.Weekly Download.xlsm]Coded!R81C56</stp>
        <tr r="BD81" s="14"/>
        <tr r="BD81" s="14"/>
      </tp>
      <tp t="s">
        <v>GREAT WALL INTL V</v>
        <stp/>
        <stp>##V3_BDPV12</stp>
        <stp>XS2407007942 Corp</stp>
        <stp>NAME</stp>
        <stp>[1.Weekly Download.xlsm]Coded!R131C4</stp>
        <tr r="D131" s="14"/>
        <tr r="D131" s="14"/>
      </tp>
      <tp t="s">
        <v>GUANG TAO INVESTMENT</v>
        <stp/>
        <stp>##V3_BDPV12</stp>
        <stp>XS2427980821 Corp</stp>
        <stp>NAME</stp>
        <stp>[1.Weekly Download.xlsm]Coded!R114C4</stp>
        <tr r="D114" s="14"/>
        <tr r="D114" s="14"/>
      </tp>
      <tp t="s">
        <v>SHANGHAI PUDONG DEV/HK</v>
        <stp/>
        <stp>##V3_BDPV12</stp>
        <stp>XS2208864418 Corp</stp>
        <stp>NAME</stp>
        <stp>[1.Weekly Download.xlsm]Coded!R292C4</stp>
        <tr r="D292" s="14"/>
        <tr r="D292" s="14"/>
      </tp>
      <tp t="s">
        <v>POWERCHINA RB BVI</v>
        <stp/>
        <stp>##V3_BDPV12</stp>
        <stp>XS2269194499 Corp</stp>
        <stp>NAME</stp>
        <stp>[1.Weekly Download.xlsm]Coded!R234C4</stp>
        <tr r="D234" s="14"/>
        <tr r="D234" s="14"/>
      </tp>
      <tp t="s">
        <v>GANSU HIGHWAY AVIATION</v>
        <stp/>
        <stp>##V3_BDPV12</stp>
        <stp>XS2349205455 Corp</stp>
        <stp>NAME</stp>
        <stp>[1.Weekly Download.xlsm]Coded!R197C4</stp>
        <tr r="D197" s="14"/>
        <tr r="D197" s="14"/>
      </tp>
      <tp t="s">
        <v>MODERN LAND CHINA CO LTD</v>
        <stp/>
        <stp>##V3_BDPV12</stp>
        <stp>XS2110675860 Corp</stp>
        <stp>NAME</stp>
        <stp>[1.Weekly Download.xlsm]Coded!R312C4</stp>
        <tr r="D312" s="14"/>
        <tr r="D312" s="14"/>
      </tp>
      <tp t="s">
        <v>Chongqing Rural Commercial Ban</v>
        <stp/>
        <stp>##V3_BDPV12</stp>
        <stp>69867013 CompanyID</stp>
        <stp>NAME</stp>
        <stp>[1.Weekly Download.xlsm]Coded!R27C46</stp>
        <tr r="AT27" s="14"/>
      </tp>
      <tp t="s">
        <v>8/3/2023</v>
        <stp/>
        <stp>##V3_BDPV12</stp>
        <stp>G238024 Corp</stp>
        <stp>INT_ACC_DT</stp>
        <stp>[1.Weekly Download.xlsm]Coded!R59C47</stp>
        <tr r="AU59" s="14"/>
        <tr r="AU59" s="14"/>
        <tr r="AU59" s="14"/>
      </tp>
      <tp t="s">
        <v>13/10/2021</v>
        <stp/>
        <stp>##V3_BDPV12</stp>
        <stp>XS2381154009 Corp</stp>
        <stp>SECURITY_PRICING_DATE</stp>
        <stp>[1.Weekly Download.xlsm]Coded!R142C3</stp>
        <tr r="C142" s="14"/>
        <tr r="C142" s="14"/>
      </tp>
      <tp t="s">
        <v>22/4/2021</v>
        <stp/>
        <stp>##V3_BDPV12</stp>
        <stp>XS2330495651 Corp</stp>
        <stp>SECURITY_PRICING_DATE</stp>
        <stp>[1.Weekly Download.xlsm]Coded!R225C3</stp>
        <tr r="C225" s="14"/>
        <tr r="C225" s="14"/>
      </tp>
      <tp t="s">
        <v>8/9/2021</v>
        <stp/>
        <stp>##V3_BDPV12</stp>
        <stp>XS2382158207 Corp</stp>
        <stp>SECURITY_PRICING_DATE</stp>
        <stp>[1.Weekly Download.xlsm]Coded!R153C3</stp>
        <tr r="C153" s="14"/>
        <tr r="C153" s="14"/>
      </tp>
      <tp t="s">
        <v>15/2/2023</v>
        <stp/>
        <stp>##V3_BDPV12</stp>
        <stp>G238025 Corp</stp>
        <stp>INT_ACC_DT</stp>
        <stp>[1.Weekly Download.xlsm]Coded!R66C47</stp>
        <tr r="AU66" s="14"/>
        <tr r="AU66" s="14"/>
        <tr r="AU66" s="14"/>
      </tp>
      <tp t="s">
        <v>17/1/2023</v>
        <stp/>
        <stp>##V3_BDPV12</stp>
        <stp>G238027 Corp</stp>
        <stp>INT_ACC_DT</stp>
        <stp>[1.Weekly Download.xlsm]Coded!R68C47</stp>
        <tr r="AU68" s="14"/>
        <tr r="AU68" s="14"/>
        <tr r="AU68" s="14"/>
      </tp>
      <tp>
        <v>560000000</v>
        <stp/>
        <stp>##V3_BDPV12</stp>
        <stp>G238032 Corp</stp>
        <stp>AMT_ISSUED</stp>
        <stp>[1.Weekly Download.xlsm]Coded!R67C53</stp>
        <tr r="BA67" s="14"/>
        <tr r="BA67" s="14"/>
      </tp>
      <tp t="s">
        <v>14/10/2022</v>
        <stp/>
        <stp>##V3_BDPV12</stp>
        <stp>G228021 Corp</stp>
        <stp>INT_ACC_DT</stp>
        <stp>[1.Weekly Download.xlsm]Coded!R83C47</stp>
        <tr r="AU83" s="14"/>
        <tr r="AU83" s="14"/>
        <tr r="AU83" s="14"/>
      </tp>
      <tp t="s">
        <v>21/10/2020</v>
        <stp/>
        <stp>##V3_BDPV12</stp>
        <stp>XS2247412518 Corp</stp>
        <stp>SECURITY_PRICING_DATE</stp>
        <stp>[1.Weekly Download.xlsm]Coded!R271C3</stp>
        <tr r="C271" s="14"/>
        <tr r="C271" s="14"/>
      </tp>
      <tp t="s">
        <v>5/8/2021</v>
        <stp/>
        <stp>##V3_BDPV12</stp>
        <stp>XS2357443410 Corp</stp>
        <stp>SECURITY_PRICING_DATE</stp>
        <stp>[1.Weekly Download.xlsm]Coded!R170C3</stp>
        <tr r="C170" s="14"/>
        <tr r="C170" s="14"/>
      </tp>
      <tp t="s">
        <v>16/9/2021</v>
        <stp/>
        <stp>##V3_BDPV12</stp>
        <stp>XS2385313064 Corp</stp>
        <stp>SECURITY_PRICING_DATE</stp>
        <stp>[1.Weekly Download.xlsm]Coded!R146C3</stp>
        <tr r="C146" s="14"/>
        <tr r="C146" s="14"/>
      </tp>
      <tp t="s">
        <v>22/6/2021</v>
        <stp/>
        <stp>##V3_BDPV12</stp>
        <stp>XS2344625632 Corp</stp>
        <stp>SECURITY_PRICING_DATE</stp>
        <stp>[1.Weekly Download.xlsm]Coded!R191C3</stp>
        <tr r="C191" s="14"/>
        <tr r="C191" s="14"/>
      </tp>
      <tp>
        <v>500000000</v>
        <stp/>
        <stp>##V3_BDPV12</stp>
        <stp>G228032 Corp</stp>
        <stp>AMT_ISSUED</stp>
        <stp>[1.Weekly Download.xlsm]Coded!R81C53</stp>
        <tr r="BA81" s="14"/>
        <tr r="BA81" s="14"/>
      </tp>
      <tp>
        <v>640000000</v>
        <stp/>
        <stp>##V3_BDPV12</stp>
        <stp>G238030 Corp</stp>
        <stp>AMT_ISSUED</stp>
        <stp>[1.Weekly Download.xlsm]Coded!R64C53</stp>
        <tr r="BA64" s="14"/>
        <tr r="BA64" s="14"/>
      </tp>
      <tp t="s">
        <v>700 HK</v>
        <stp/>
        <stp>##V3_BDPV12</stp>
        <stp>US88032XBB91 Corp</stp>
        <stp>ISSUER_PARENT_EQY_TICKER</stp>
        <stp>[1.Weekly Download.xlsm]Coded!R229C58</stp>
        <tr r="BF229" s="14"/>
        <tr r="BF229" s="14"/>
      </tp>
      <tp t="s">
        <v>9/2/2021</v>
        <stp/>
        <stp>##V3_BDPV12</stp>
        <stp>XS2297020765 Corp</stp>
        <stp>SECURITY_PRICING_DATE</stp>
        <stp>[1.Weekly Download.xlsm]Coded!R243C3</stp>
        <tr r="C243" s="14"/>
        <tr r="C243" s="14"/>
      </tp>
      <tp t="s">
        <v>#N/A Invalid Security</v>
        <stp/>
        <stp>##V3_BDPV12</stp>
        <stp>-- Equity</stp>
        <stp>RTG_MDY_FOREIGN_LT_BANK_DEPOSITS</stp>
        <stp>[1.Weekly Download.xlsm]Coded!R9C20</stp>
        <tr r="T9" s="14"/>
        <tr r="T9" s="14"/>
      </tp>
      <tp t="s">
        <v>#N/A Invalid Security</v>
        <stp/>
        <stp>##V3_BDPV12</stp>
        <stp>-- Equity</stp>
        <stp>RTG_MDY_FOREIGN_LT_BANK_DEPOSITS</stp>
        <stp>[1.Weekly Download.xlsm]Coded!R8C20</stp>
        <tr r="T8" s="14"/>
        <tr r="T8" s="14"/>
      </tp>
      <tp t="s">
        <v>#N/A Invalid Security</v>
        <stp/>
        <stp>##V3_BDPV12</stp>
        <stp>-- Equity</stp>
        <stp>RTG_MDY_FOREIGN_LT_BANK_DEPOSITS</stp>
        <stp>[1.Weekly Download.xlsm]Coded!R3C20</stp>
        <tr r="T3" s="14"/>
        <tr r="T3" s="14"/>
      </tp>
      <tp t="s">
        <v>#N/A Invalid Security</v>
        <stp/>
        <stp>##V3_BDPV12</stp>
        <stp>-- Equity</stp>
        <stp>RTG_MDY_FOREIGN_LT_BANK_DEPOSITS</stp>
        <stp>[1.Weekly Download.xlsm]Coded!R7C20</stp>
        <tr r="T7" s="14"/>
        <tr r="T7" s="14"/>
      </tp>
      <tp t="s">
        <v>#N/A Invalid Security</v>
        <stp/>
        <stp>##V3_BDPV12</stp>
        <stp>-- Equity</stp>
        <stp>RTG_MDY_FOREIGN_LT_BANK_DEPOSITS</stp>
        <stp>[1.Weekly Download.xlsm]Coded!R4C20</stp>
        <tr r="T4" s="14"/>
        <tr r="T4" s="14"/>
      </tp>
      <tp t="s">
        <v>21/4/2021</v>
        <stp/>
        <stp>##V3_BDPV12</stp>
        <stp>XS2325858038 Corp</stp>
        <stp>SECURITY_PRICING_DATE</stp>
        <stp>[1.Weekly Download.xlsm]Coded!R226C3</stp>
        <tr r="C226" s="14"/>
        <tr r="C226" s="14"/>
      </tp>
      <tp t="s">
        <v>18/6/2020</v>
        <stp/>
        <stp>##V3_BDPV12</stp>
        <stp>XS2180875234 Corp</stp>
        <stp>SECURITY_PRICING_DATE</stp>
        <stp>[1.Weekly Download.xlsm]Coded!R301C3</stp>
        <tr r="C301" s="14"/>
        <tr r="C301" s="14"/>
      </tp>
      <tp t="s">
        <v>5/3/2021</v>
        <stp/>
        <stp>##V3_BDPV12</stp>
        <stp>XS2314498093 Corp</stp>
        <stp>SECURITY_PRICING_DATE</stp>
        <stp>[1.Weekly Download.xlsm]Coded!R267C3</stp>
        <tr r="C267" s="14"/>
        <tr r="C267" s="14"/>
      </tp>
      <tp t="s">
        <v>11/11/2020</v>
        <stp/>
        <stp>##V3_BDPV12</stp>
        <stp>XS2238561281 Corp</stp>
        <stp>SECURITY_PRICING_DATE</stp>
        <stp>[1.Weekly Download.xlsm]Coded!R269C3</stp>
        <tr r="C269" s="14"/>
        <tr r="C269" s="14"/>
      </tp>
      <tp>
        <v>100</v>
        <stp/>
        <stp>##V3_BDPV12</stp>
        <stp>MO000A3KS070 Corp</stp>
        <stp>ISSUE_PX</stp>
        <stp>[1.Weekly Download.xlsm]Coded!R184C54</stp>
        <tr r="BB184" s="14"/>
        <tr r="BB184" s="14"/>
      </tp>
      <tp t="s">
        <v>6/1/2021</v>
        <stp/>
        <stp>##V3_BDPV12</stp>
        <stp>XS2228902255 Corp</stp>
        <stp>SECURITY_PRICING_DATE</stp>
        <stp>[1.Weekly Download.xlsm]Coded!R249C3</stp>
        <tr r="C249" s="14"/>
        <tr r="C249" s="14"/>
      </tp>
      <tp t="s">
        <v>19/8/2021</v>
        <stp/>
        <stp>##V3_BDPV12</stp>
        <stp>XS2374621493 Corp</stp>
        <stp>SECURITY_PRICING_DATE</stp>
        <stp>[1.Weekly Download.xlsm]Coded!R163C3</stp>
        <tr r="C163" s="14"/>
        <tr r="C163" s="14"/>
      </tp>
      <tp>
        <v>1700000000</v>
        <stp/>
        <stp>##V3_BDPV12</stp>
        <stp>G238039 Corp</stp>
        <stp>AMT_ISSUED</stp>
        <stp>[1.Weekly Download.xlsm]Coded!R58C53</stp>
        <tr r="BA58" s="14"/>
        <tr r="BA58" s="14"/>
      </tp>
      <tp t="s">
        <v>12/2/2020</v>
        <stp/>
        <stp>##V3_BDPV12</stp>
        <stp>XS2112787499 Corp</stp>
        <stp>SECURITY_PRICING_DATE</stp>
        <stp>[1.Weekly Download.xlsm]Coded!R315C3</stp>
        <tr r="C315" s="14"/>
        <tr r="C315" s="14"/>
      </tp>
      <tp t="s">
        <v>#N/A N/A</v>
        <stp/>
        <stp>##V3_BDPV12</stp>
        <stp>USG8850LAG52 Corp</stp>
        <stp>RTG_MDY_ISSUER</stp>
        <stp>[1.Weekly Download.xlsm]Coded!R276C11</stp>
        <tr r="K276" s="14"/>
      </tp>
      <tp t="s">
        <v>N</v>
        <stp/>
        <stp>##V3_BDPV12</stp>
        <stp>US88032XBD57 Corp</stp>
        <stp>FLOATER</stp>
        <stp>[1.Weekly Download.xlsm]Coded!R228C29</stp>
        <tr r="AC228" s="14"/>
        <tr r="AC228" s="14"/>
      </tp>
      <tp t="s">
        <v>N</v>
        <stp/>
        <stp>##V3_BDPV12</stp>
        <stp>US88032XBC74 Corp</stp>
        <stp>FLOATER</stp>
        <stp>[1.Weekly Download.xlsm]Coded!R231C29</stp>
        <tr r="AC231" s="14"/>
        <tr r="AC231" s="14"/>
      </tp>
      <tp t="s">
        <v>N</v>
        <stp/>
        <stp>##V3_BDPV12</stp>
        <stp>US88032XBB91 Corp</stp>
        <stp>FLOATER</stp>
        <stp>[1.Weekly Download.xlsm]Coded!R229C29</stp>
        <tr r="AC229" s="14"/>
        <tr r="AC229" s="14"/>
      </tp>
      <tp t="s">
        <v>N</v>
        <stp/>
        <stp>##V3_BDPV12</stp>
        <stp>US88032XBA19 Corp</stp>
        <stp>FLOATER</stp>
        <stp>[1.Weekly Download.xlsm]Coded!R230C29</stp>
        <tr r="AC230" s="14"/>
        <tr r="AC230" s="14"/>
      </tp>
      <tp t="s">
        <v>Ca</v>
        <stp/>
        <stp>##V3_BDPV12</stp>
        <stp>000961 CH Equity</stp>
        <stp>RTG_MOODY_LONG_TERM</stp>
        <stp>[1.Weekly Download.xlsm]Coded!R233C21</stp>
        <tr r="U233" s="14"/>
        <tr r="U233" s="14"/>
        <tr r="U233" s="14"/>
      </tp>
      <tp t="s">
        <v>Ca</v>
        <stp/>
        <stp>##V3_BDPV12</stp>
        <stp>000961 CH Equity</stp>
        <stp>RTG_MOODY_LONG_TERM</stp>
        <stp>[1.Weekly Download.xlsm]Coded!R285C21</stp>
        <tr r="U285" s="14"/>
        <tr r="U285" s="14"/>
        <tr r="U285" s="14"/>
      </tp>
      <tp t="s">
        <v>#N/A N/A</v>
        <stp/>
        <stp>##V3_BDPV12</stp>
        <stp>US88032XBA19 Corp</stp>
        <stp>RTG_MDY_LT_CORP_FAMILY</stp>
        <stp>[1.Weekly Download.xlsm]Coded!R230C14</stp>
        <tr r="N230" s="14"/>
      </tp>
      <tp t="s">
        <v>Ca</v>
        <stp/>
        <stp>##V3_BDPV12</stp>
        <stp>000961 CH Equity</stp>
        <stp>RTG_MOODY_LONG_TERM</stp>
        <stp>[1.Weekly Download.xlsm]Coded!R198C21</stp>
        <tr r="U198" s="14"/>
        <tr r="U198" s="14"/>
        <tr r="U198" s="14"/>
      </tp>
      <tp t="s">
        <v>#N/A N/A</v>
        <stp/>
        <stp>##V3_BDPV12</stp>
        <stp>1063Z HK Equity</stp>
        <stp>RTG_MDY_ISSUER</stp>
        <stp>[1.Weekly Download.xlsm]Coded!R82C59</stp>
        <tr r="BG82" s="14"/>
      </tp>
      <tp t="s">
        <v>#N/A N/A</v>
        <stp/>
        <stp>##V3_BDPV12</stp>
        <stp>1054Z HK Equity</stp>
        <stp>RTG_MDY_ISSUER</stp>
        <stp>[1.Weekly Download.xlsm]Coded!R60C59</stp>
        <tr r="BG60" s="14"/>
      </tp>
      <tp t="s">
        <v>#N/A N/A</v>
        <stp/>
        <stp>##V3_BDPV12</stp>
        <stp>G2380152 Corp</stp>
        <stp>RTG_MDY_LT_CORP_FAMILY</stp>
        <stp>[1.Weekly Download.xlsm]Coded!R34C14</stp>
        <tr r="N34" s="14"/>
      </tp>
      <tp t="s">
        <v>N</v>
        <stp/>
        <stp>##V3_BDPV12</stp>
        <stp>G228006 Corp</stp>
        <stp>FLOATER</stp>
        <stp>[1.Weekly Download.xlsm]Coded!R94C29</stp>
        <tr r="AC94" s="14"/>
        <tr r="AC94" s="14"/>
      </tp>
      <tp t="s">
        <v>N</v>
        <stp/>
        <stp>##V3_BDPV12</stp>
        <stp>G238027 Corp</stp>
        <stp>FLOATER</stp>
        <stp>[1.Weekly Download.xlsm]Coded!R68C29</stp>
        <tr r="AC68" s="14"/>
        <tr r="AC68" s="14"/>
      </tp>
      <tp t="s">
        <v>N</v>
        <stp/>
        <stp>##V3_BDPV12</stp>
        <stp>G228086 Corp</stp>
        <stp>FLOATER</stp>
        <stp>[1.Weekly Download.xlsm]Coded!R72C29</stp>
        <tr r="AC72" s="14"/>
        <tr r="AC72" s="14"/>
      </tp>
      <tp t="s">
        <v>N</v>
        <stp/>
        <stp>##V3_BDPV12</stp>
        <stp>G238077 Corp</stp>
        <stp>FLOATER</stp>
        <stp>[1.Weekly Download.xlsm]Coded!R47C29</stp>
        <tr r="AC47" s="14"/>
        <tr r="AC47" s="14"/>
      </tp>
      <tp t="s">
        <v>N</v>
        <stp/>
        <stp>##V3_BDPV12</stp>
        <stp>G238047 Corp</stp>
        <stp>FLOATER</stp>
        <stp>[1.Weekly Download.xlsm]Coded!R55C29</stp>
        <tr r="AC55" s="14"/>
        <tr r="AC55" s="14"/>
      </tp>
      <tp t="s">
        <v>USD</v>
        <stp/>
        <stp>##V3_BDPV12</stp>
        <stp>USY77108AF80 Corp</stp>
        <stp>CRNCY</stp>
        <stp>[1.Weekly Download.xlsm]Coded!R182C52</stp>
        <tr r="AZ182" s="14"/>
        <tr r="AZ182" s="14"/>
      </tp>
      <tp t="s">
        <v>CCTHK 2021 LTD</v>
        <stp/>
        <stp>##V3_BDPV12</stp>
        <stp>XS2413634572 Corp</stp>
        <stp>NAME</stp>
        <stp>[1.Weekly Download.xlsm]Coded!R122C4</stp>
        <tr r="D122" s="14"/>
        <tr r="D122" s="14"/>
      </tp>
      <tp t="s">
        <v>INDUSTRIAL BANK/HK</v>
        <stp/>
        <stp>##V3_BDPV12</stp>
        <stp>XS2447552089 Corp</stp>
        <stp>NAME</stp>
        <stp>[1.Weekly Download.xlsm]Coded!R101C4</stp>
        <tr r="D101" s="14"/>
        <tr r="D101" s="14"/>
      </tp>
      <tp t="s">
        <v>SPIC PREFERRED CO NO 1</v>
        <stp/>
        <stp>##V3_BDPV12</stp>
        <stp>XS2403671493 Corp</stp>
        <stp>NAME</stp>
        <stp>[1.Weekly Download.xlsm]Coded!R136C4</stp>
        <tr r="D136" s="14"/>
        <tr r="D136" s="14"/>
      </tp>
      <tp t="s">
        <v>CSSC CAPITAL 2015 LTD</v>
        <stp/>
        <stp>##V3_BDPV12</stp>
        <stp>XS2100650758 Corp</stp>
        <stp>NAME</stp>
        <stp>[1.Weekly Download.xlsm]Coded!R317C4</stp>
        <tr r="D317" s="14"/>
        <tr r="D317" s="14"/>
      </tp>
      <tp t="s">
        <v>#N/A N/A</v>
        <stp/>
        <stp>##V3_BDPV12</stp>
        <stp>G238024 Corp</stp>
        <stp>FLOATER_FORMULA</stp>
        <stp>[1.Weekly Download.xlsm]Coded!R59C30</stp>
        <tr r="AD59" s="14"/>
      </tp>
      <tp t="s">
        <v>#N/A N/A</v>
        <stp/>
        <stp>##V3_BDPV12</stp>
        <stp>G238084 Corp</stp>
        <stp>FLOATER_FORMULA</stp>
        <stp>[1.Weekly Download.xlsm]Coded!R45C30</stp>
        <tr r="AD45" s="14"/>
      </tp>
      <tp t="s">
        <v>#N/A N/A</v>
        <stp/>
        <stp>##V3_BDPV12</stp>
        <stp>G228085 Corp</stp>
        <stp>FLOATER_FORMULA</stp>
        <stp>[1.Weekly Download.xlsm]Coded!R73C30</stp>
        <tr r="AD73" s="14"/>
      </tp>
      <tp t="s">
        <v>XINGCHANG INTL CO LTD</v>
        <stp/>
        <stp>##V3_BDPV12</stp>
        <stp>XS2144033078 Corp</stp>
        <stp>NAME</stp>
        <stp>[1.Weekly Download.xlsm]Coded!R300C4</stp>
        <tr r="D300" s="14"/>
        <tr r="D300" s="14"/>
      </tp>
      <tp t="s">
        <v>CCTHK 2021 LTD</v>
        <stp/>
        <stp>##V3_BDPV12</stp>
        <stp>XS2416645203 Corp</stp>
        <stp>NAME</stp>
        <stp>[1.Weekly Download.xlsm]Coded!R123C4</stp>
        <tr r="D123" s="14"/>
        <tr r="D123" s="14"/>
      </tp>
      <tp t="s">
        <v>CHINA INTL CAP CORP INTL</v>
        <stp/>
        <stp>##V3_BDPV12</stp>
        <stp>XS2648007495 Corp</stp>
        <stp>GUARANTOR</stp>
        <stp>[1.Weekly Download.xlsm]Coded!R25C5</stp>
        <tr r="E25" s="14"/>
        <tr r="E25" s="14"/>
      </tp>
      <tp t="s">
        <v>HANHUI INTERNATIONAL LTD</v>
        <stp/>
        <stp>##V3_BDPV12</stp>
        <stp>XS2274835631 Corp</stp>
        <stp>NAME</stp>
        <stp>[1.Weekly Download.xlsm]Coded!R255C4</stp>
        <tr r="D255" s="14"/>
        <tr r="D255" s="14"/>
      </tp>
      <tp t="s">
        <v>CHINA MINSHENG BKG/HK</v>
        <stp/>
        <stp>##V3_BDPV12</stp>
        <stp>XS2243890196 Corp</stp>
        <stp>NAME</stp>
        <stp>[1.Weekly Download.xlsm]Coded!R273C4</stp>
        <tr r="D273" s="14"/>
        <tr r="D273" s="14"/>
      </tp>
      <tp t="s">
        <v>ZHONGLIANG HOLDINGS</v>
        <stp/>
        <stp>##V3_BDPV12</stp>
        <stp>XS2247412518 Corp</stp>
        <stp>NAME</stp>
        <stp>[1.Weekly Download.xlsm]Coded!R271C4</stp>
        <tr r="D271" s="14"/>
        <tr r="D271" s="14"/>
      </tp>
      <tp t="s">
        <v>HOPSON DEVELOPMENT HLDGS</v>
        <stp/>
        <stp>##V3_BDPV12</stp>
        <stp>XS2336271510 Corp</stp>
        <stp>NAME</stp>
        <stp>[1.Weekly Download.xlsm]Coded!R215C4</stp>
        <tr r="D215" s="14"/>
        <tr r="D215" s="14"/>
      </tp>
      <tp t="s">
        <v>MODERN LAND CHINA CO LTD</v>
        <stp/>
        <stp>##V3_BDPV12</stp>
        <stp>XS2277613423 Corp</stp>
        <stp>NAME</stp>
        <stp>[1.Weekly Download.xlsm]Coded!R253C4</stp>
        <tr r="D253" s="14"/>
        <tr r="D253" s="14"/>
      </tp>
      <tp t="s">
        <v>BK OF COMMUNICATIONS/HK</v>
        <stp/>
        <stp>##V3_BDPV12</stp>
        <stp>XS2455213590 Corp</stp>
        <stp>NAME</stp>
        <stp>[1.Weekly Download.xlsm]Coded!R111C4</stp>
        <tr r="D111" s="14"/>
        <tr r="D111" s="14"/>
      </tp>
      <tp t="s">
        <v>YANGO CAYMAN INVESTMENT</v>
        <stp/>
        <stp>##V3_BDPV12</stp>
        <stp>XS2223574380 Corp</stp>
        <stp>NAME</stp>
        <stp>[1.Weekly Download.xlsm]Coded!R281C4</stp>
        <tr r="D281" s="14"/>
        <tr r="D281" s="14"/>
      </tp>
      <tp t="s">
        <v>#N/A N/A</v>
        <stp/>
        <stp>##V3_BDPV12</stp>
        <stp>XS2668376747 Corp</stp>
        <stp>GUARANTOR</stp>
        <stp>[1.Weekly Download.xlsm]Coded!R16C5</stp>
        <tr r="E16" s="14"/>
      </tp>
      <tp t="s">
        <v>SX FINANCIAL ASSETS MMT</v>
        <stp/>
        <stp>##V3_BDPV12</stp>
        <stp>XS2298176988 Corp</stp>
        <stp>NAME</stp>
        <stp>[1.Weekly Download.xlsm]Coded!R238C4</stp>
        <tr r="D238" s="14"/>
        <tr r="D238" s="14"/>
      </tp>
      <tp t="s">
        <v>N</v>
        <stp/>
        <stp>##V3_BDPV12</stp>
        <stp>G238052 Corp</stp>
        <stp>SUSTAINABILITY_BOND_IND</stp>
        <stp>[1.Weekly Download.xlsm]Coded!R52C56</stp>
        <tr r="BD52" s="14"/>
        <tr r="BD52" s="14"/>
      </tp>
      <tp t="s">
        <v>N</v>
        <stp/>
        <stp>##V3_BDPV12</stp>
        <stp>G238032 Corp</stp>
        <stp>SUSTAINABILITY_BOND_IND</stp>
        <stp>[1.Weekly Download.xlsm]Coded!R67C56</stp>
        <tr r="BD67" s="14"/>
        <tr r="BD67" s="14"/>
      </tp>
      <tp t="s">
        <v>#N/A N/A</v>
        <stp/>
        <stp>##V3_BDPV12</stp>
        <stp>XS2487638764 Corp</stp>
        <stp>GUARANTOR</stp>
        <stp>[1.Weekly Download.xlsm]Coded!R96C5</stp>
        <tr r="E96" s="14"/>
      </tp>
      <tp t="s">
        <v>XIAMEN XIANGYU GROUP</v>
        <stp/>
        <stp>##V3_BDPV12</stp>
        <stp>XS2576128727 Corp</stp>
        <stp>GUARANTOR</stp>
        <stp>[1.Weekly Download.xlsm]Coded!R69C5</stp>
        <tr r="E69" s="14"/>
        <tr r="E69" s="14"/>
      </tp>
      <tp t="s">
        <v>#N/A N/A</v>
        <stp/>
        <stp>##V3_BDPV12</stp>
        <stp>G2380106 Corp</stp>
        <stp>RTG_MDY_ISSUER</stp>
        <stp>[1.Weekly Download.xlsm]Coded!R44C11</stp>
        <tr r="K44" s="14"/>
      </tp>
      <tp t="s">
        <v>#N/A N/A</v>
        <stp/>
        <stp>##V3_BDPV12</stp>
        <stp>G2380105 Corp</stp>
        <stp>RTG_MDY_ISSUER</stp>
        <stp>[1.Weekly Download.xlsm]Coded!R35C11</stp>
        <tr r="K35" s="14"/>
      </tp>
      <tp t="s">
        <v>HAIYAN ASSETS MANAGEMENT</v>
        <stp/>
        <stp>##V3_BDPV12</stp>
        <stp>XS2671493562 Corp</stp>
        <stp>GUARANTOR</stp>
        <stp>[1.Weekly Download.xlsm]Coded!R12C5</stp>
        <tr r="E12" s="14"/>
        <tr r="E12" s="14"/>
      </tp>
      <tp t="s">
        <v>CCCI TREASURE LTD</v>
        <stp/>
        <stp>##V3_BDPV12</stp>
        <stp>XS2102904864 Corp</stp>
        <stp>NAME</stp>
        <stp>[1.Weekly Download.xlsm]Coded!R313C4</stp>
        <tr r="D313" s="14"/>
        <tr r="D313" s="14"/>
      </tp>
      <tp t="s">
        <v>BOCOM LEASING MGMT</v>
        <stp/>
        <stp>##V3_BDPV12</stp>
        <stp>XS2123955952 Corp</stp>
        <stp>NAME</stp>
        <stp>[1.Weekly Download.xlsm]Coded!R310C4</stp>
        <tr r="D310" s="14"/>
        <tr r="D310" s="14"/>
      </tp>
      <tp t="s">
        <v>ZHUHAI HUAFA GROUP CO</v>
        <stp/>
        <stp>##V3_BDPV12</stp>
        <stp>XS2463439690 Corp</stp>
        <stp>GUARANTOR</stp>
        <stp>[1.Weekly Download.xlsm]Coded!R99C5</stp>
        <tr r="E99" s="14"/>
        <tr r="E99" s="14"/>
      </tp>
      <tp t="s">
        <v>JS RUIHAI INVST</v>
        <stp/>
        <stp>##V3_BDPV12</stp>
        <stp>XS2422384946 Corp</stp>
        <stp>NAME</stp>
        <stp>[1.Weekly Download.xlsm]Coded!R121C4</stp>
        <tr r="D121" s="14"/>
        <tr r="D121" s="14"/>
      </tp>
      <tp t="s">
        <v>DIANJIAN HAIYU LTD</v>
        <stp/>
        <stp>##V3_BDPV12</stp>
        <stp>XS2229091124 Corp</stp>
        <stp>NAME</stp>
        <stp>[1.Weekly Download.xlsm]Coded!R274C4</stp>
        <tr r="D274" s="14"/>
        <tr r="D274" s="14"/>
      </tp>
      <tp t="s">
        <v>HFI INTERNATIONAL HK</v>
        <stp/>
        <stp>##V3_BDPV12</stp>
        <stp>XS2189769057 Corp</stp>
        <stp>NAME</stp>
        <stp>[1.Weekly Download.xlsm]Coded!R296C4</stp>
        <tr r="D296" s="14"/>
        <tr r="D296" s="14"/>
      </tp>
      <tp t="s">
        <v>JINAN URB CONST INTL INV</v>
        <stp/>
        <stp>##V3_BDPV12</stp>
        <stp>XS2271104817 Corp</stp>
        <stp>NAME</stp>
        <stp>[1.Weekly Download.xlsm]Coded!R264C4</stp>
        <tr r="D264" s="14"/>
        <tr r="D264" s="14"/>
      </tp>
      <tp t="s">
        <v>#N/A N/A</v>
        <stp/>
        <stp>##V3_BDPV12</stp>
        <stp>G2380100 Corp</stp>
        <stp>RTG_MDY_ISSUER</stp>
        <stp>[1.Weekly Download.xlsm]Coded!R48C11</stp>
        <tr r="K48" s="14"/>
      </tp>
      <tp t="s">
        <v>Hangzhou Shangcheng State-owne</v>
        <stp/>
        <stp>##V3_BDPV12</stp>
        <stp>70453863 CompanyID</stp>
        <stp>NAME</stp>
        <stp>[1.Weekly Download.xlsm]Coded!R80C39</stp>
        <tr r="AM80" s="14"/>
        <tr r="AM80" s="14"/>
      </tp>
      <tp t="s">
        <v>Hangzhou Shangcheng District U</v>
        <stp/>
        <stp>##V3_BDPV12</stp>
        <stp>70453866 CompanyID</stp>
        <stp>NAME</stp>
        <stp>[1.Weekly Download.xlsm]Coded!R92C39</stp>
        <tr r="AM92" s="14"/>
        <tr r="AM92" s="14"/>
      </tp>
      <tp t="s">
        <v>Hangzhou Shangcheng District U</v>
        <stp/>
        <stp>##V3_BDPV12</stp>
        <stp>70453866 CompanyID</stp>
        <stp>NAME</stp>
        <stp>[1.Weekly Download.xlsm]Coded!R36C39</stp>
        <tr r="AM36" s="14"/>
        <tr r="AM36" s="14"/>
      </tp>
      <tp t="s">
        <v>Hangzhou Shangcheng District U</v>
        <stp/>
        <stp>##V3_BDPV12</stp>
        <stp>70453866 CompanyID</stp>
        <stp>NAME</stp>
        <stp>[1.Weekly Download.xlsm]Coded!R24C39</stp>
        <tr r="AM24" s="14"/>
        <tr r="AM24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36104</xdr:colOff>
      <xdr:row>25</xdr:row>
      <xdr:rowOff>63501</xdr:rowOff>
    </xdr:from>
    <xdr:to>
      <xdr:col>11</xdr:col>
      <xdr:colOff>266700</xdr:colOff>
      <xdr:row>31</xdr:row>
      <xdr:rowOff>31751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5654" y="5162551"/>
          <a:ext cx="4802596" cy="118745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18</xdr:row>
      <xdr:rowOff>31750</xdr:rowOff>
    </xdr:from>
    <xdr:to>
      <xdr:col>12</xdr:col>
      <xdr:colOff>360483</xdr:colOff>
      <xdr:row>23</xdr:row>
      <xdr:rowOff>113051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7650" y="3708400"/>
          <a:ext cx="5656383" cy="1097301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10</xdr:row>
      <xdr:rowOff>63500</xdr:rowOff>
    </xdr:from>
    <xdr:to>
      <xdr:col>13</xdr:col>
      <xdr:colOff>217612</xdr:colOff>
      <xdr:row>16</xdr:row>
      <xdr:rowOff>109223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84800" y="2114550"/>
          <a:ext cx="6218362" cy="1264923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</xdr:row>
      <xdr:rowOff>38100</xdr:rowOff>
    </xdr:from>
    <xdr:to>
      <xdr:col>12</xdr:col>
      <xdr:colOff>220795</xdr:colOff>
      <xdr:row>8</xdr:row>
      <xdr:rowOff>153923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2100" y="647700"/>
          <a:ext cx="5472245" cy="1150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29/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ExternalData_1" adjustColumnWidt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_dt" displayName="tbl_dt" ref="F1:G2" totalsRowShown="0" headerRowDxfId="161" dataDxfId="160">
  <autoFilter ref="F1:G2">
    <filterColumn colId="0" hiddenButton="1"/>
    <filterColumn colId="1" hiddenButton="1"/>
  </autoFilter>
  <tableColumns count="2">
    <tableColumn id="1" name="WeeklyDate" dataDxfId="159"/>
    <tableColumn id="2" name="WeeklyStart" dataDxfId="158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_发行品种" displayName="Table_发行品种" ref="B29:B52" tableType="queryTable" totalsRowShown="0">
  <autoFilter ref="B29:B52"/>
  <tableColumns count="1">
    <tableColumn id="1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id="9" name="tbl_dd_bocomdeal" displayName="tbl_dd_bocomdeal" ref="B55:B59" totalsRowShown="0">
  <autoFilter ref="B55:B59"/>
  <tableColumns count="1">
    <tableColumn id="1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B7" totalsRowShown="0">
  <autoFilter ref="A1:B7">
    <filterColumn colId="0" hiddenButton="1"/>
    <filterColumn colId="1" hiddenButton="1"/>
  </autoFilter>
  <tableColumns count="2">
    <tableColumn id="1" name="过往3个月新发交易簿记情况"/>
    <tableColumn id="2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id="2" name="tbl_dmi_isin" displayName="tbl_dmi_isin" ref="A3:Z313" totalsRowShown="0" headerRowDxfId="157" dataDxfId="156">
  <autoFilter ref="A3:Z313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6">
    <tableColumn id="14" name="Index" dataDxfId="155"/>
    <tableColumn id="15" name="定价日" dataDxfId="154">
      <calculatedColumnFormula>IF(tbl_dmi_isin[[#This Row],[Index]]&gt;$A$2,"",TEXT(INDEX(美元债一级!$A$2:$BO$2879,tbl_dmi_isin[[#This Row],[Index]]+1,MATCH(B$2,美元债一级!$2:$2,0)),"yyyy/mm/dd"))</calculatedColumnFormula>
    </tableColumn>
    <tableColumn id="1" name="ISIN" dataDxfId="153">
      <calculatedColumnFormula>IF(tbl_dmi_isin[[#This Row],[Index]]&gt;$A$2,"",INDEX(美元债一级!$A$2:$BO$2880,tbl_dmi_isin[[#This Row],[Index]]+1,MATCH(C$2,美元债一级!$2:$2,0)))</calculatedColumnFormula>
    </tableColumn>
    <tableColumn id="23" name="信用主体" dataDxfId="152">
      <calculatedColumnFormula>IF(tbl_dmi_isin[[#This Row],[Index]]&gt;$A$2,"",INDEX(美元债一级!$A$2:$BO$2880,tbl_dmi_isin[[#This Row],[Index]]+1,MATCH(D$2,美元债一级!$2:$2,0)))</calculatedColumnFormula>
    </tableColumn>
    <tableColumn id="2" name="Check" dataDxfId="151">
      <calculatedColumnFormula>TEXT(tbl_dmi_isin[[#This Row],[定价日]],"YYMMDD")&amp;tbl_dmi_isin[[#This Row],[ISIN]]</calculatedColumnFormula>
    </tableColumn>
    <tableColumn id="13" name="补充OMAS updates" dataDxfId="150"/>
    <tableColumn id="5" name="发行评级" dataDxfId="149">
      <calculatedColumnFormula>IF(tbl_dmi_isin[[#This Row],[Index]]&gt;$A$2,"",INDEX(Corp_value!$A$1:$EA$2999,MATCH(tbl_dmi_isin[[#This Row],[ISIN]],Corp_value!$B:$B,0),MATCH(G$2,Corp_value!$1:$1,0)))</calculatedColumnFormula>
    </tableColumn>
    <tableColumn id="6" name="发行人注册地" dataDxfId="148">
      <calculatedColumnFormula>IF(tbl_dmi_isin[[#This Row],[Index]]&gt;$A$2,"",INDEX(Corp_value!$A$1:$EA$2999,MATCH(tbl_dmi_isin[[#This Row],[ISIN]],Corp_value!$B:$B,0),MATCH(H$2,Corp_value!$1:$1,0)))</calculatedColumnFormula>
    </tableColumn>
    <tableColumn id="3" name="发行人主上市地" dataDxfId="147">
      <calculatedColumnFormula>IF(tbl_dmi_isin[[#This Row],[Index]]&gt;$A$2,"",INDEX(Corp_value!$A$1:$EA$2999,MATCH(tbl_dmi_isin[[#This Row],[ISIN]],Corp_value!$B:$B,0),MATCH(I$2,Corp_value!$1:$1,0)))</calculatedColumnFormula>
    </tableColumn>
    <tableColumn id="7" name="主体评级" dataDxfId="146">
      <calculatedColumnFormula>IF(tbl_dmi_isin[[#This Row],[Index]]&gt;$A$2,"",INDEX(Corp_value!$A$1:$EA$2999,MATCH(tbl_dmi_isin[[#This Row],[ISIN]],Corp_value!$B:$B,0),MATCH(J$2,Corp_value!$1:$1,0)))</calculatedColumnFormula>
    </tableColumn>
    <tableColumn id="4" name="定价息差" dataDxfId="145">
      <calculatedColumnFormula>IF(tbl_dmi_isin[[#This Row],[Index]]&gt;$A$2,"",INDEX(Corp_value!$A$1:$EA$2999,MATCH(tbl_dmi_isin[[#This Row],[ISIN]],Corp_value!$B:$B,0),MATCH(K$2,Corp_value!$1:$1,0)))</calculatedColumnFormula>
    </tableColumn>
    <tableColumn id="9" name="计息基准" dataDxfId="144">
      <calculatedColumnFormula>IF(tbl_dmi_isin[[#This Row],[Index]]&gt;$A$2,"",INDEX(Corp_value!$A$1:$EA$2999,MATCH(tbl_dmi_isin[[#This Row],[ISIN]],Corp_value!$B:$B,0),MATCH(L$2,Corp_value!$1:$1,0)))</calculatedColumnFormula>
    </tableColumn>
    <tableColumn id="10" name="发行人" dataDxfId="143">
      <calculatedColumnFormula>IF(tbl_dmi_isin[[#This Row],[Index]]&gt;$A$2,"",INDEX(Corp_value!$A$1:$EA$2999,MATCH(tbl_dmi_isin[[#This Row],[ISIN]],Corp_value!$B:$B,0),MATCH(M$2,Corp_value!$1:$1,0)))</calculatedColumnFormula>
    </tableColumn>
    <tableColumn id="11" name="担保人" dataDxfId="142">
      <calculatedColumnFormula>IF(tbl_dmi_isin[[#This Row],[Index]]&gt;$A$2,"",INDEX(Corp_value!$A$1:$EA$2999,MATCH(tbl_dmi_isin[[#This Row],[ISIN]],Corp_value!$B:$B,0),MATCH(N$2,Corp_value!$1:$1,0)))</calculatedColumnFormula>
    </tableColumn>
    <tableColumn id="12" name="维好协议提供者" dataDxfId="141">
      <calculatedColumnFormula>IF(tbl_dmi_isin[[#This Row],[Index]]&gt;$A$2,"",INDEX(Corp_value!$A$1:$EA$2999,MATCH(tbl_dmi_isin[[#This Row],[ISIN]],Corp_value!$B:$B,0),MATCH(O$2,Corp_value!$1:$1,0)))</calculatedColumnFormula>
    </tableColumn>
    <tableColumn id="17" name="起息日期" dataDxfId="140">
      <calculatedColumnFormula>IF(tbl_dmi_isin[[#This Row],[Index]]&gt;$A$2,"",TEXT(INDEX(Corp_value!$A$1:$EA$2999,MATCH(tbl_dmi_isin[[#This Row],[ISIN]],Corp_value!$B:$B,0),MATCH(P$2,Corp_value!$1:$1,0)),"yyyy/mm/dd"))</calculatedColumnFormula>
    </tableColumn>
    <tableColumn id="18" name="兑付日" dataDxfId="139">
      <calculatedColumnFormula>IF(tbl_dmi_isin[[#This Row],[Index]]&gt;$A$2,"",TEXT(INDEX(Corp_value!$A$1:$EA$2999,MATCH(tbl_dmi_isin[[#This Row],[ISIN]],Corp_value!$B:$B,0),MATCH(Q$2,Corp_value!$1:$1,0)),"yyyy/mm/dd"))</calculatedColumnFormula>
    </tableColumn>
    <tableColumn id="19" name="行权兑付日" dataDxfId="138">
      <calculatedColumnFormula>IF(tbl_dmi_isin[[#This Row],[Index]]&gt;$A$2,"",TEXT(INDEX(Corp_value!$A$1:$EA$2999,MATCH(tbl_dmi_isin[[#This Row],[ISIN]],Corp_value!$B:$B,0),MATCH(R$2,Corp_value!$1:$1,0)),"yyyy/mm/dd"))</calculatedColumnFormula>
    </tableColumn>
    <tableColumn id="20" name="票息" dataDxfId="137">
      <calculatedColumnFormula>IF(tbl_dmi_isin[[#This Row],[Index]]&gt;$A$2,"",INDEX(Corp_value!$A$1:$EA$2999,MATCH(tbl_dmi_isin[[#This Row],[ISIN]],Corp_value!$B:$B,0),MATCH(S$2,Corp_value!$1:$1,0)))</calculatedColumnFormula>
    </tableColumn>
    <tableColumn id="21" name="货币" dataDxfId="136">
      <calculatedColumnFormula>IF(tbl_dmi_isin[[#This Row],[Index]]&gt;$A$2,"",INDEX(Corp_value!$A$1:$EA$2999,MATCH(tbl_dmi_isin[[#This Row],[ISIN]],Corp_value!$B:$B,0),MATCH(T$2,Corp_value!$1:$1,0)))</calculatedColumnFormula>
    </tableColumn>
    <tableColumn id="24" name="发行价格" dataDxfId="135">
      <calculatedColumnFormula>IF(tbl_dmi_isin[[#This Row],[Index]]&gt;$A$2,"",INDEX(Corp_value!$A$1:$EA$2999,MATCH(tbl_dmi_isin[[#This Row],[ISIN]],Corp_value!$B:$B,0),MATCH(U$2,Corp_value!$1:$1,0)))</calculatedColumnFormula>
    </tableColumn>
    <tableColumn id="22" name="发行规模(亿)" dataDxfId="134">
      <calculatedColumnFormula>IFERROR(IF(tbl_dmi_isin[[#This Row],[Index]]&gt;$A$2,"",INDEX(Corp_value!$A$1:$EA$2999,MATCH(tbl_dmi_isin[[#This Row],[ISIN]],Corp_value!$B:$B,0),MATCH(V$2,Corp_value!$1:$1,0)))/100000000,"")</calculatedColumnFormula>
    </tableColumn>
    <tableColumn id="27" name="Parent_Company_tiker" dataDxfId="133">
      <calculatedColumnFormula>IF(tbl_dmi_isin[[#This Row],[Index]]&gt;$A$2,"",INDEX(Corp_value!$A$1:$EA$2999,MATCH(tbl_dmi_isin[[#This Row],[ISIN]],Corp_value!$B:$B,0),MATCH(W$2,Corp_value!$1:$1,0)))</calculatedColumnFormula>
    </tableColumn>
    <tableColumn id="31" name="Parent_Company_评级" dataDxfId="132">
      <calculatedColumnFormula>IF(tbl_dmi_isin[[#This Row],[Index]]&gt;$A$2,"",INDEX(Corp_value!$A$1:$EA$2999,MATCH(tbl_dmi_isin[[#This Row],[ISIN]],Corp_value!$B:$B,0),MATCH(X$2,Corp_value!$1:$1,0)))</calculatedColumnFormula>
    </tableColumn>
    <tableColumn id="32" name="ESG_Indicator" dataDxfId="131">
      <calculatedColumnFormula>IF(tbl_dmi_isin[[#This Row],[Index]]&gt;$A$2,"",INDEX(Corp_value!$A$1:$EA$2999,MATCH(tbl_dmi_isin[[#This Row],[ISIN]],Corp_value!$B:$B,0),MATCH(Y$2,Corp_value!$1:$1,0)))</calculatedColumnFormula>
    </tableColumn>
    <tableColumn id="16" name="主体评级Final" dataDxfId="130">
      <calculatedColumnFormula>IF(tbl_dmi_isin[[#This Row],[Index]]&gt;$A$2,"",INDEX(Corp_value!$A$1:$EA$2999,MATCH(tbl_dmi_isin[[#This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id="10" name="Table7" displayName="Table7" ref="AD3:AI22" totalsRowShown="0" headerRowDxfId="129" dataDxfId="128">
  <autoFilter ref="AD3:AI22"/>
  <tableColumns count="6">
    <tableColumn id="1" name="Index" dataDxfId="127"/>
    <tableColumn id="2" name="Entity" dataDxfId="126"/>
    <tableColumn id="6" name="Ticker" dataDxfId="125">
      <calculatedColumnFormula>VLOOKUP(Table7[[#This Row],[Entity]],'SBLC Bank_value'!$B:$H,MATCH('Add Stats'!AF$2,'SBLC Bank_value'!$1:$1,0)-1,0)</calculatedColumnFormula>
    </tableColumn>
    <tableColumn id="3" name="穆迪" dataDxfId="124">
      <calculatedColumnFormula>VLOOKUP(Table7[[#This Row],[Entity]],'SBLC Bank_value'!$B:$H,MATCH('Add Stats'!AG$2,'SBLC Bank_value'!$1:$1,0)-1,0)</calculatedColumnFormula>
    </tableColumn>
    <tableColumn id="4" name="标普" dataDxfId="123">
      <calculatedColumnFormula>VLOOKUP(Table7[[#This Row],[Entity]],'SBLC Bank_value'!$B:$H,MATCH('Add Stats'!AH$2,'SBLC Bank_value'!$1:$1,0)-1,0)</calculatedColumnFormula>
    </tableColumn>
    <tableColumn id="5" name="惠誉" dataDxfId="122">
      <calculatedColumnFormula>VLOOKUP(Table7[[#This Row],[Entity]],'SBLC Bank_value'!$B:$H,MATCH('Add Stats'!AI$2,'SBLC Bank_value'!$1:$1,0)-1,0)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3" name="tbl_coded" displayName="tbl_coded" ref="A2:BM318" totalsRowShown="0" headerRowDxfId="121" dataDxfId="120">
  <autoFilter ref="A2:BM318"/>
  <tableColumns count="65">
    <tableColumn id="1" name="Index" dataDxfId="119">
      <calculatedColumnFormula>ROW()-ROW(tbl_coded[[#Headers],[ISIN]])</calculatedColumnFormula>
    </tableColumn>
    <tableColumn id="2" name="ISIN" dataDxfId="118">
      <calculatedColumnFormula>IF(美元债一级!$C$3:$C$1048576&lt;&gt;"",美元债一级!C3,"")</calculatedColumnFormula>
    </tableColumn>
    <tableColumn id="3" name="Date" dataDxfId="117">
      <calculatedColumnFormula>IF(tbl_coded[[#This Row],[ISIN]]="","",IF(tbl_coded[[#This Row],[Index]]&gt;$A$1,"",IF(_xll.BDP($B3&amp;" Corp",C$1)="#N/A N/A","",_xll.BDP($B3&amp;" Corp",C$1))))</calculatedColumnFormula>
    </tableColumn>
    <tableColumn id="4" name="Entity" dataDxfId="116">
      <calculatedColumnFormula>IF(tbl_coded[[#This Row],[ISIN]]="","",IF(_xll.BDP($B3&amp;" Corp",D$1)="#N/A N/A","",_xll.BDP($B3&amp;" Corp",D$1)))</calculatedColumnFormula>
    </tableColumn>
    <tableColumn id="5" name="欄4" dataDxfId="115">
      <calculatedColumnFormula>IF(tbl_coded[[#This Row],[ISIN]]="","",IF(_xll.BDP($B3&amp;" Corp",E$1)="#N/A N/A","--",_xll.BDP($B3&amp;" Corp",E$1)))</calculatedColumnFormula>
    </tableColumn>
    <tableColumn id="6" name="欄5" dataDxfId="114">
      <calculatedColumnFormula>IF(tbl_coded[[#This Row],[ISIN]]="","",IF(_xll.BDS($B3&amp;" Corp",F$1)="#N/A Field Not Applicable","",_xll.BDS($B3&amp;" Corp",F$1)))</calculatedColumnFormula>
    </tableColumn>
    <tableColumn id="7" name="欄6" dataDxfId="113">
      <calculatedColumnFormula>IF(tbl_coded[[#This Row],[ISIN]]="","",IF(_xll.BDP($F3&amp;" CompanyID",G$1)="#N/A Invalid Security","",_xll.BDP($F3&amp;" CompanyID",G$1)))</calculatedColumnFormula>
    </tableColumn>
    <tableColumn id="8" name="Column1" dataDxfId="112">
      <calculatedColumnFormula>IF(tbl_coded[[#This Row],[ISIN]]="","",IF(_xll.BDP($B3&amp;" Corp",H$1)="#N/A N/A","--",_xll.BDP($B3&amp;" Corp",H$1)))</calculatedColumnFormula>
    </tableColumn>
    <tableColumn id="9" name="Column2" dataDxfId="111">
      <calculatedColumnFormula>IF(tbl_coded[[#This Row],[ISIN]]="","",IF(_xll.BDP($B3&amp;" Corp",I$1)="#N/A N/A","--",_xll.BDP($B3&amp;" Corp",I$1)))</calculatedColumnFormula>
    </tableColumn>
    <tableColumn id="10" name="Column3" dataDxfId="110">
      <calculatedColumnFormula>IF(tbl_coded[[#This Row],[ISIN]]="","",IF(_xll.BDP($B3&amp;" Corp",J$1)="#N/A N/A","--",_xll.BDP($B3&amp;" Corp",J$1)))</calculatedColumnFormula>
    </tableColumn>
    <tableColumn id="11" name="Column4" dataDxfId="109">
      <calculatedColumnFormula>IF(tbl_coded[[#This Row],[ISIN]]="","",IF(_xll.BDP($B3&amp;" Corp",K$1)="#N/A N/A","--",_xll.BDP($B3&amp;" Corp",K$1)))</calculatedColumnFormula>
    </tableColumn>
    <tableColumn id="59" name="Column42" dataDxfId="108" dataCellStyle="Normal 2">
      <calculatedColumnFormula>IF(tbl_coded[[#This Row],[ISIN]]="","",IF(_xll.BDP($B3&amp;" Corp",L$1)="#N/A N/A","--",_xll.BDP($B3&amp;" Corp",L$1)))</calculatedColumnFormula>
    </tableColumn>
    <tableColumn id="12" name="Column5" dataDxfId="107">
      <calculatedColumnFormula>IF(tbl_coded[[#This Row],[ISIN]]="","",IF(_xll.BDP($B3&amp;" Corp",M$1)="#N/A N/A","--",_xll.BDP($B3&amp;" Corp",M$1)))</calculatedColumnFormula>
    </tableColumn>
    <tableColumn id="13" name="Column6" dataDxfId="106">
      <calculatedColumnFormula>IF(tbl_coded[[#This Row],[ISIN]]="","",IF(_xll.BDP($B3&amp;" Corp",N$1)="#N/A N/A","--",_xll.BDP($B3&amp;" Corp",N$1)))</calculatedColumnFormula>
    </tableColumn>
    <tableColumn id="14" name="Column7" dataDxfId="105">
      <calculatedColumnFormula>IF(tbl_coded[[#This Row],[ISIN]]="","",IF(_xll.BDP($B3&amp;" Corp",O$1)="#N/A N/A","--",_xll.BDP($B3&amp;" Corp",O$1)))</calculatedColumnFormula>
    </tableColumn>
    <tableColumn id="15" name="Column8" dataDxfId="104">
      <calculatedColumnFormula>IF(tbl_coded[[#This Row],[ISIN]]="","",IF(_xll.BDP($B3&amp;" Corp",P$1)="#N/A N/A","--",_xll.BDP($B3&amp;" Corp",P$1)))</calculatedColumnFormula>
    </tableColumn>
    <tableColumn id="65" name="Issuer rating" dataDxfId="103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name="Column9" dataDxfId="102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name="Guarantor RTG MDY RA" dataDxfId="101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61" name="欄3" dataDxfId="100" dataCellStyle="Normal 2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8" name="Column96" dataDxfId="99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19" name="Column93" dataDxfId="98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0" name="Column94" dataDxfId="97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21" name="Column92" dataDxfId="96">
      <calculatedColumnFormula>IF(tbl_coded[[#This Row],[ISIN]]="","",IF(OR(_xll.BDP($R3&amp;" Equity",X$1)="#N/A N/A",_xll.BDP($R3&amp;" Equity",X$1)="#N/A Invalid Security"),"--",_xll.BDP($R3&amp;" Equity",X$1)))</calculatedColumnFormula>
    </tableColumn>
    <tableColumn id="63" name="G'tor rating" dataDxfId="95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name="Column12" dataDxfId="94">
      <calculatedColumnFormula>IF(tbl_coded[[#This Row],[ISIN]]="","",IF(ISNUMBER(_xll.BDP(B3&amp;" Corp",Z$1)),_xll.BDP(B3&amp;" Corp",Z$1),""))</calculatedColumnFormula>
    </tableColumn>
    <tableColumn id="25" name="Column13" dataDxfId="93">
      <calculatedColumnFormula>IF(tbl_coded[[#This Row],[ISIN]]="","",IF(ISNUMBER(_xll.BDP(B3&amp;" Corp",AA$1)),_xll.BDP(B3&amp;" Corp",AA$1),""))</calculatedColumnFormula>
    </tableColumn>
    <tableColumn id="26" name="Column14" dataDxfId="92">
      <calculatedColumnFormula>IF(tbl_coded[[#This Row],[ISIN]]="","",IF(ISNUMBER(_xll.BDP(B3&amp;" Corp",AB$1)),_xll.BDP(B3&amp;" Corp",AB$1),""))</calculatedColumnFormula>
    </tableColumn>
    <tableColumn id="27" name="Column142" dataDxfId="91">
      <calculatedColumnFormula>IF(tbl_coded[[#This Row],[ISIN]]="","",IF((_xll.BDP(B3&amp;" Corp",AC$1))="#N/A Field Not Applicable","",_xll.BDP(B3&amp;" Corp",AC$1)))</calculatedColumnFormula>
    </tableColumn>
    <tableColumn id="28" name="浮息息差" dataDxfId="90">
      <calculatedColumnFormula>IF(tbl_coded[[#This Row],[ISIN]]="","",IF((_xll.BDP(B3&amp;" Corp",AD$1))="#N/A N/A","--",_xll.BDP(B3&amp;" Corp",AD$1)))</calculatedColumnFormula>
    </tableColumn>
    <tableColumn id="29" name="评级分类" dataDxfId="89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name="主体评级" dataDxfId="88">
      <calculatedColumnFormula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name="债项评级" dataDxfId="87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name="发行人注册地" dataDxfId="86" dataCellStyle="Normal 2">
      <calculatedColumnFormula>IF(tbl_coded[[#This Row],[ISIN]]="","",IF(_xll.BDP($B3&amp;" Corp",AH$1)="#N/A N/A","--",_xll.BDP($B3&amp;" Corp",AH$1)))</calculatedColumnFormula>
    </tableColumn>
    <tableColumn id="23" name="发行人上市地" dataDxfId="85" dataCellStyle="Normal 2">
      <calculatedColumnFormula>IF(tbl_coded[[#This Row],[ISIN]]="","",IF(OR(_xll.BDP(_xll.BDP(tbl_coded[[#This Row],[ISIN]]&amp;" Corp", "ISSUER_EQUITY_TICKER")&amp;" Equity",AI$1)="#N/A N/A"),"--",_xll.BDP(_xll.BDP(tbl_coded[[#This Row],[ISIN]]&amp;" Corp", "ISSUER_EQUITY_TICKER")&amp;" Equity",AI$1)))</calculatedColumnFormula>
    </tableColumn>
    <tableColumn id="32" name="定价息差" dataDxfId="84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calculatedColumnFormula>
    </tableColumn>
    <tableColumn id="33" name="Issuer" dataDxfId="83">
      <calculatedColumnFormula>IF(tbl_coded[[#This Row],[ISIN]]="","",IF(OR(_xll.BDP(_xll.BDP(tbl_coded[[#This Row],[ISIN]]&amp;" Corp", "ISSUER_EQUITY_TICKER")&amp;" Equity",AK$1)="#N/A N/A"),"--",_xll.BDP(_xll.BDP(tbl_coded[[#This Row],[ISIN]]&amp;" Corp", "ISSUER_EQUITY_TICKER")&amp;" Equity",AK$1)))</calculatedColumnFormula>
    </tableColumn>
    <tableColumn id="34" name="KPW Provider BBID" dataDxfId="82">
      <calculatedColumnFormula>IF(tbl_coded[[#This Row],[ISIN]]="","",IF(_xll.BDS($B3&amp;" Corp",AL$1)="#N/A Field Not Applicable","",_xll.BDS($B3&amp;" Corp",AL$1)))</calculatedColumnFormula>
    </tableColumn>
    <tableColumn id="46" name="KPW Name" dataDxfId="81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name="穆迪KPW评级" dataDxfId="80" dataCellStyle="Normal 2">
      <calculatedColumnFormula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calculatedColumnFormula>
    </tableColumn>
    <tableColumn id="57" name="SPKPW评级" dataDxfId="79" dataCellStyle="Normal 2">
      <calculatedColumnFormula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calculatedColumnFormula>
    </tableColumn>
    <tableColumn id="56" name="FITCHKPW评级" dataDxfId="78" dataCellStyle="Normal 2">
      <calculatedColumnFormula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calculatedColumnFormula>
    </tableColumn>
    <tableColumn id="62" name="KPW Rating" dataDxfId="77" dataCellStyle="Normal 2">
      <calculatedColumnFormula>IF(tbl_coded[[#This Row],[ISIN]]="","",IF(tbl_coded[[#This Row],[KPW Name]]="","",tbl_coded[[#This Row],[穆迪KPW评级]]&amp;"/"&amp;tbl_coded[[#This Row],[SPKPW评级]]&amp;"/"&amp;tbl_coded[[#This Row],[FITCHKPW评级]]))</calculatedColumnFormula>
    </tableColumn>
    <tableColumn id="35" name="G'tor" dataDxfId="76">
      <calculatedColumnFormula>IF(tbl_coded[[#This Row],[ISIN]]="","",IF(OR(_xll.BDP($B3&amp;" Corp",AR$1)="#N/A N/A"),"",_xll.BDP($B3&amp;" Corp",AR$1)))</calculatedColumnFormula>
    </tableColumn>
    <tableColumn id="36" name="SBLC Provider BBID" dataDxfId="75">
      <calculatedColumnFormula>IF(tbl_coded[[#This Row],[ISIN]]="","",IF(_xll.BDS($B3&amp;" Corp",AS$1)="#N/A Field Not Applicable","",_xll.BDS($B3&amp;" Corp",AS$1)))</calculatedColumnFormula>
    </tableColumn>
    <tableColumn id="47" name="SBLC Provider Name" dataDxfId="74" dataCellStyle="Normal 2">
      <calculatedColumnFormula>IF(tbl_coded[[#This Row],[SBLC Provider BBID]]="","",_xll.BDP(tbl_coded[[#This Row],[SBLC Provider BBID]]&amp;" CompanyID","NAME"))</calculatedColumnFormula>
    </tableColumn>
    <tableColumn id="37" name="起息日期" dataDxfId="73">
      <calculatedColumnFormula>IF(tbl_coded[[#This Row],[ISIN]]="","",IF(OR(_xll.BDP($B3&amp;" Corp",AU$1)="#N/A N/A"),"--",IF(_xll.BDP($B3&amp;" Corp",AU$1)="#N/A Field Not Applicable","",TEXT(_xll.BDP($B3&amp;" Corp",AU$1),"yyyy/mm/dd"))))</calculatedColumnFormula>
    </tableColumn>
    <tableColumn id="38" name="兑付日" dataDxfId="72">
      <calculatedColumnFormula>IF(tbl_coded[[#This Row],[ISIN]]="","",IF(OR(_xll.BDP($B3&amp;" Corp",AV$1)="#N/A N/A"),"--",IF(_xll.BDP($B3&amp;" Corp",AV$1)="#N/A Field Not Applicable","",TEXT(_xll.BDP($B3&amp;" Corp",AV$1),"yyyy/mm/dd"))))</calculatedColumnFormula>
    </tableColumn>
    <tableColumn id="39" name="定价日" dataDxfId="71">
      <calculatedColumnFormula>IF(tbl_coded[[#This Row],[ISIN]]="","",IF(OR(_xll.BDP($B3&amp;" Corp",AW$1)="#N/A N/A"),"--",IF(_xll.BDP($B3&amp;" Corp",AW$1)="#N/A Field Not Applicable","",TEXT(_xll.BDP($B3&amp;" Corp",AW$1),"yyyy/mm/dd"))))</calculatedColumnFormula>
    </tableColumn>
    <tableColumn id="40" name="Nex-call Date" dataDxfId="70">
      <calculatedColumnFormula>IF(tbl_coded[[#This Row],[ISIN]]="","",IF(OR(_xll.BDP($B3&amp;" Corp",AX$1)="#N/A Field Not Applicable"),"--",IF(_xll.BDP($B3&amp;" Corp",AX$1)="#N/A Field Not Applicable","",TEXT(_xll.BDP($B3&amp;" Corp",AX$1),"yyyy/mm/dd"))))</calculatedColumnFormula>
    </tableColumn>
    <tableColumn id="41" name="票息" dataDxfId="69">
      <calculatedColumnFormula>IF(tbl_coded[[#This Row],[ISIN]]="","",IF(OR(_xll.BDP($B3&amp;" Corp",AY$1)="#N/A N/A"),"--",_xll.BDP($B3&amp;" Corp",AY$1)))</calculatedColumnFormula>
    </tableColumn>
    <tableColumn id="42" name="货币" dataDxfId="68">
      <calculatedColumnFormula>IF(tbl_coded[[#This Row],[ISIN]]="","",IF(OR(_xll.BDP($B3&amp;" Corp",AZ$1)="#N/A N/A"),"--",_xll.BDP($B3&amp;" Corp",AZ$1)))</calculatedColumnFormula>
    </tableColumn>
    <tableColumn id="43" name="发行规模" dataDxfId="67">
      <calculatedColumnFormula>IF(tbl_coded[[#This Row],[ISIN]]="","",IF(OR(_xll.BDP($B3&amp;" Corp",BA$1)="#N/A N/A"),"--",_xll.BDP($B3&amp;" Corp",BA$1)))</calculatedColumnFormula>
    </tableColumn>
    <tableColumn id="44" name="发行价格" dataDxfId="66">
      <calculatedColumnFormula>IF(tbl_coded[[#This Row],[ISIN]]="","",IF(OR(_xll.BDP($B3&amp;" Corp",BB$1)="#N/A Field Not Applicable"),"--",_xll.BDP($B3&amp;" Corp",BB$1)))</calculatedColumnFormula>
    </tableColumn>
    <tableColumn id="45" name="GREEN" dataDxfId="65">
      <calculatedColumnFormula>IF(tbl_coded[[#This Row],[ISIN]]="","",IF(OR(_xll.BDP($B3&amp;" Corp",BC$1)="#N/A Field Not Applicable"),"--",_xll.BDP($B3&amp;" Corp",BC$1)))</calculatedColumnFormula>
    </tableColumn>
    <tableColumn id="48" name="SUSTAINABLE" dataDxfId="64">
      <calculatedColumnFormula>IF(tbl_coded[[#This Row],[ISIN]]="","",IF(OR(_xll.BDP($B3&amp;" Corp",BD$1)="#N/A Field Not Applicable"),"--",_xll.BDP($B3&amp;" Corp",BD$1)))</calculatedColumnFormula>
    </tableColumn>
    <tableColumn id="49" name="SOCIAL" dataDxfId="63">
      <calculatedColumnFormula>IF(tbl_coded[[#This Row],[ISIN]]="","",IF(OR(_xll.BDP($B3&amp;" Corp",BE$1)="#N/A Field Not Applicable"),"--",_xll.BDP($B3&amp;" Corp",BE$1)))</calculatedColumnFormula>
    </tableColumn>
    <tableColumn id="51" name="Parent company tiker" dataDxfId="62" dataCellStyle="Normal 2">
      <calculatedColumnFormula>IF(tbl_coded[[#This Row],[ISIN]]="","",IF(OR(_xll.BDP($B3&amp;" Corp",BF$1)="#N/A N/A"),"",_xll.BDP($B3&amp;" Corp",BF$1)))</calculatedColumnFormula>
    </tableColumn>
    <tableColumn id="50" name="穆迪主体评级" dataDxfId="61">
      <calculatedColumnFormula>IF(tbl_coded[[#This Row],[ISIN]]="","",IF(OR(tbl_coded[[#This Row],[Parent company tiker]]=""),"",IF(_xll.BDP(tbl_coded[[#This Row],[Parent company tiker]]&amp;" Equity",BG$1)="#N/A N/A","--",_xll.BDP(tbl_coded[[#This Row],[Parent company tiker]]&amp;" Equity",BG$1))))</calculatedColumnFormula>
    </tableColumn>
    <tableColumn id="55" name="欄1" dataDxfId="60" dataCellStyle="Normal 2">
      <calculatedColumnFormula>IF(tbl_coded[[#This Row],[ISIN]]="","",IF(OR(tbl_coded[[#This Row],[Parent company tiker]]=""),"",IF(_xll.BDP(tbl_coded[[#This Row],[Parent company tiker]]&amp;" Equity",BH$1)="#N/A N/A","--",_xll.BDP(tbl_coded[[#This Row],[Parent company tiker]]&amp;" Equity",BH$1))))</calculatedColumnFormula>
    </tableColumn>
    <tableColumn id="52" name="SP主体评级" dataDxfId="59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53" name="FITCH主体评级" dataDxfId="58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4" name="parent评级" dataDxfId="57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4" name="主体评级Final" dataDxfId="56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  <tableColumn id="66" name="ESG Indicator " dataDxfId="55">
      <calculatedColumnFormula>IF(tbl_coded[[#This Row],[GREEN]]="Y","Green",IF(tbl_coded[[#This Row],[SUSTAINABLE]]="Y","Sustainable",IF(tbl_coded[[#This Row],[SOCIAL]]="Y","Social","")))</calculatedColumnFormula>
    </tableColumn>
  </tableColumns>
  <tableStyleInfo name="tbl_bbgcoded" showFirstColumn="0" showLastColumn="0" showRowStripes="1" showColumnStripes="0"/>
</table>
</file>

<file path=xl/tables/table8.xml><?xml version="1.0" encoding="utf-8"?>
<table xmlns="http://schemas.openxmlformats.org/spreadsheetml/2006/main" id="5" name="rtg_num" displayName="rtg_num" ref="BQ1:BT25" totalsRowShown="0">
  <autoFilter ref="BQ1:BT25"/>
  <tableColumns count="4">
    <tableColumn id="1" name="Num"/>
    <tableColumn id="2" name="Moody's"/>
    <tableColumn id="3" name="S&amp;P"/>
    <tableColumn id="4" name="Fitch"/>
  </tableColumns>
  <tableStyleInfo name="Qry Source" showFirstColumn="0" showLastColumn="0" showRowStripes="1" showColumnStripes="0"/>
</table>
</file>

<file path=xl/tables/table9.xml><?xml version="1.0" encoding="utf-8"?>
<table xmlns="http://schemas.openxmlformats.org/spreadsheetml/2006/main" id="7" name="表格10" displayName="表格10" ref="A2:H21" totalsRowShown="0">
  <autoFilter ref="A2:H21"/>
  <tableColumns count="8">
    <tableColumn id="1" name="Index"/>
    <tableColumn id="2" name="Entity"/>
    <tableColumn id="3" name="Ticker"/>
    <tableColumn id="4" name="欄1" dataDxfId="54">
      <calculatedColumnFormula>IF($C3="","",IF(_xll.BDP($C3,D$1)="#N/A N/A","--",_xll.BDP($C3,D$1)))</calculatedColumnFormula>
    </tableColumn>
    <tableColumn id="5" name="欄2">
      <calculatedColumnFormula>IF($C3="","",IF(_xll.BDP($C3,E$1)="#N/A N/A","--",_xll.BDP($C3,E$1)))</calculatedColumnFormula>
    </tableColumn>
    <tableColumn id="8" name="Moody's" dataDxfId="53">
      <calculatedColumnFormula>IF(表格10[[#This Row],[欄1]]="--",表格10[[#This Row],[欄2]],表格10[[#This Row],[欄1]])</calculatedColumnFormula>
    </tableColumn>
    <tableColumn id="6" name="SP">
      <calculatedColumnFormula>IF($C3="","",IF(_xll.BDP($C3,G$1)="#N/A N/A","--",_xll.BDP($C3,G$1)))</calculatedColumnFormula>
    </tableColumn>
    <tableColumn id="7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8" name="tbl_mandated" displayName="tbl_mandated" ref="A3:M22" totalsRowShown="0">
  <autoFilter ref="A3:M22"/>
  <tableColumns count="13">
    <tableColumn id="2" name="日期"/>
    <tableColumn id="3" name="信用主体简称"/>
    <tableColumn id="4" name="主体评级"/>
    <tableColumn id="6" name="拟发行"/>
    <tableColumn id="7" name="ESG"/>
    <tableColumn id="8" name="品种"/>
    <tableColumn id="9" name="债项"/>
    <tableColumn id="5" name="备证行"/>
    <tableColumn id="1" name="年期"/>
    <tableColumn id="10" name="事件"/>
    <tableColumn id="11" name="路演/IPG/FPG详情"/>
    <tableColumn id="12" name="BOCOM_DEAL?"/>
    <tableColumn id="13" name="Language" dataDxfId="52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499984740745262"/>
  </sheetPr>
  <dimension ref="A1:G59"/>
  <sheetViews>
    <sheetView workbookViewId="0">
      <selection activeCell="E2" sqref="E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3" t="s">
        <v>253</v>
      </c>
      <c r="F1" s="93" t="s">
        <v>250</v>
      </c>
      <c r="G1" s="94" t="s">
        <v>251</v>
      </c>
    </row>
    <row r="2" spans="1:7" ht="52.5" customHeight="1" thickTop="1" thickBot="1">
      <c r="B2" s="183" t="s">
        <v>252</v>
      </c>
      <c r="F2" s="184">
        <v>45208</v>
      </c>
      <c r="G2" s="95">
        <f>tbl_dt[WeeklyDate]-7</f>
        <v>45201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260</v>
      </c>
      <c r="C5" s="173"/>
    </row>
    <row r="6" spans="1:7" ht="36" customHeight="1">
      <c r="A6" s="173">
        <v>2</v>
      </c>
      <c r="B6" s="173" t="s">
        <v>261</v>
      </c>
      <c r="C6" s="173"/>
      <c r="F6"/>
    </row>
    <row r="7" spans="1:7" ht="36" customHeight="1">
      <c r="A7" s="173">
        <v>3</v>
      </c>
      <c r="B7" s="173" t="s">
        <v>262</v>
      </c>
      <c r="C7" s="173"/>
    </row>
    <row r="8" spans="1:7" ht="36" customHeight="1">
      <c r="A8" s="173">
        <v>4</v>
      </c>
      <c r="B8" s="173" t="s">
        <v>274</v>
      </c>
      <c r="C8" s="173"/>
    </row>
    <row r="9" spans="1:7" ht="36" customHeight="1">
      <c r="A9" s="173">
        <v>5</v>
      </c>
      <c r="B9" s="173" t="s">
        <v>443</v>
      </c>
      <c r="C9" s="173"/>
    </row>
    <row r="29" spans="2:2">
      <c r="B29" s="189" t="s">
        <v>343</v>
      </c>
    </row>
    <row r="30" spans="2:2">
      <c r="B30" s="190" t="s">
        <v>278</v>
      </c>
    </row>
    <row r="31" spans="2:2">
      <c r="B31" s="190" t="s">
        <v>346</v>
      </c>
    </row>
    <row r="32" spans="2:2">
      <c r="B32" s="190" t="s">
        <v>349</v>
      </c>
    </row>
    <row r="33" spans="2:2">
      <c r="B33" s="190" t="s">
        <v>345</v>
      </c>
    </row>
    <row r="34" spans="2:2">
      <c r="B34" s="190" t="s">
        <v>420</v>
      </c>
    </row>
    <row r="35" spans="2:2">
      <c r="B35" s="190" t="s">
        <v>421</v>
      </c>
    </row>
    <row r="36" spans="2:2">
      <c r="B36" s="190" t="s">
        <v>422</v>
      </c>
    </row>
    <row r="37" spans="2:2">
      <c r="B37" s="190" t="s">
        <v>282</v>
      </c>
    </row>
    <row r="38" spans="2:2">
      <c r="B38" s="190" t="s">
        <v>280</v>
      </c>
    </row>
    <row r="39" spans="2:2">
      <c r="B39" s="190" t="s">
        <v>344</v>
      </c>
    </row>
    <row r="40" spans="2:2">
      <c r="B40" s="190" t="s">
        <v>423</v>
      </c>
    </row>
    <row r="41" spans="2:2">
      <c r="B41" s="190" t="s">
        <v>424</v>
      </c>
    </row>
    <row r="42" spans="2:2">
      <c r="B42" s="190" t="s">
        <v>347</v>
      </c>
    </row>
    <row r="43" spans="2:2">
      <c r="B43" s="190" t="s">
        <v>425</v>
      </c>
    </row>
    <row r="44" spans="2:2">
      <c r="B44" s="190" t="s">
        <v>348</v>
      </c>
    </row>
    <row r="45" spans="2:2">
      <c r="B45" s="190" t="s">
        <v>350</v>
      </c>
    </row>
    <row r="46" spans="2:2">
      <c r="B46" s="190" t="s">
        <v>426</v>
      </c>
    </row>
    <row r="47" spans="2:2">
      <c r="B47" s="190" t="s">
        <v>351</v>
      </c>
    </row>
    <row r="48" spans="2:2">
      <c r="B48" s="190" t="s">
        <v>283</v>
      </c>
    </row>
    <row r="49" spans="2:2">
      <c r="B49" s="190" t="s">
        <v>427</v>
      </c>
    </row>
    <row r="50" spans="2:2">
      <c r="B50" t="s">
        <v>352</v>
      </c>
    </row>
    <row r="51" spans="2:2">
      <c r="B51" t="s">
        <v>353</v>
      </c>
    </row>
    <row r="52" spans="2:2">
      <c r="B52" t="s">
        <v>428</v>
      </c>
    </row>
    <row r="55" spans="2:2">
      <c r="B55" s="172" t="s">
        <v>289</v>
      </c>
    </row>
    <row r="56" spans="2:2">
      <c r="B56" s="172" t="s">
        <v>285</v>
      </c>
    </row>
    <row r="57" spans="2:2">
      <c r="B57" t="s">
        <v>287</v>
      </c>
    </row>
    <row r="58" spans="2:2">
      <c r="B58" s="172" t="s">
        <v>286</v>
      </c>
    </row>
    <row r="59" spans="2:2">
      <c r="B59" t="s">
        <v>288</v>
      </c>
    </row>
  </sheetData>
  <phoneticPr fontId="10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BQ459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10.6640625" defaultRowHeight="18" customHeight="1"/>
  <cols>
    <col min="1" max="1" width="32" style="255" bestFit="1" customWidth="1"/>
    <col min="2" max="2" width="22.5546875" style="255" bestFit="1" customWidth="1"/>
    <col min="3" max="3" width="15.5546875" style="255" bestFit="1" customWidth="1"/>
    <col min="4" max="4" width="11.6640625" style="255" customWidth="1"/>
    <col min="5" max="5" width="48.109375" style="255" bestFit="1" customWidth="1"/>
    <col min="6" max="7" width="11.6640625" style="255" customWidth="1"/>
    <col min="8" max="8" width="23.33203125" style="255" customWidth="1"/>
    <col min="9" max="9" width="13.21875" style="255" bestFit="1" customWidth="1"/>
    <col min="10" max="22" width="11.6640625" style="255" customWidth="1"/>
    <col min="23" max="23" width="23.33203125" style="255" customWidth="1"/>
    <col min="24" max="32" width="11.6640625" style="255" customWidth="1"/>
    <col min="33" max="50" width="10.6640625" style="255"/>
    <col min="51" max="51" width="17" style="255" customWidth="1"/>
    <col min="52" max="53" width="10.6640625" style="255"/>
    <col min="54" max="54" width="26.21875" style="255" customWidth="1"/>
    <col min="55" max="16384" width="10.6640625" style="255"/>
  </cols>
  <sheetData>
    <row r="1" spans="1:69" s="254" customFormat="1" ht="35.1" customHeight="1">
      <c r="A1" s="251" t="s">
        <v>179</v>
      </c>
      <c r="B1" s="252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  <c r="AJ1" s="253"/>
      <c r="AK1" s="253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253"/>
      <c r="AX1" s="253"/>
      <c r="AY1" s="253"/>
      <c r="AZ1" s="253"/>
      <c r="BA1" s="253"/>
      <c r="BB1" s="253"/>
      <c r="BC1" s="253"/>
      <c r="BD1" s="253"/>
      <c r="BE1" s="253"/>
      <c r="BF1" s="253"/>
      <c r="BG1" s="253"/>
      <c r="BH1" s="253"/>
      <c r="BI1" s="253"/>
      <c r="BJ1" s="253"/>
      <c r="BK1" s="253"/>
      <c r="BL1" s="253"/>
      <c r="BM1" s="253"/>
      <c r="BN1" s="253"/>
      <c r="BO1" s="253"/>
      <c r="BP1" s="253"/>
      <c r="BQ1" s="253"/>
    </row>
    <row r="2" spans="1:69" s="3" customFormat="1" ht="35.1" customHeight="1">
      <c r="A2" s="275" t="s">
        <v>123</v>
      </c>
      <c r="B2" s="275" t="s">
        <v>418</v>
      </c>
      <c r="C2" s="275" t="s">
        <v>0</v>
      </c>
      <c r="D2" s="275" t="s">
        <v>43</v>
      </c>
      <c r="E2" s="275" t="s">
        <v>505</v>
      </c>
      <c r="F2" s="275" t="s">
        <v>503</v>
      </c>
      <c r="G2" s="275" t="s">
        <v>504</v>
      </c>
      <c r="H2" s="275" t="s">
        <v>502</v>
      </c>
      <c r="I2" s="275" t="s">
        <v>501</v>
      </c>
      <c r="J2" s="275" t="s">
        <v>500</v>
      </c>
      <c r="K2" s="275" t="s">
        <v>499</v>
      </c>
      <c r="L2" s="275" t="s">
        <v>498</v>
      </c>
      <c r="M2" s="275" t="s">
        <v>497</v>
      </c>
      <c r="N2" s="275" t="s">
        <v>496</v>
      </c>
      <c r="O2" s="275" t="s">
        <v>495</v>
      </c>
      <c r="P2" s="275" t="s">
        <v>494</v>
      </c>
      <c r="Q2" s="275" t="s">
        <v>493</v>
      </c>
      <c r="R2" s="275" t="s">
        <v>492</v>
      </c>
      <c r="S2" s="275" t="s">
        <v>491</v>
      </c>
      <c r="T2" s="275" t="s">
        <v>490</v>
      </c>
      <c r="U2" s="275" t="s">
        <v>489</v>
      </c>
      <c r="V2" s="275" t="s">
        <v>488</v>
      </c>
      <c r="W2" s="275" t="s">
        <v>487</v>
      </c>
      <c r="X2" s="275" t="s">
        <v>486</v>
      </c>
      <c r="Y2" s="275" t="s">
        <v>485</v>
      </c>
      <c r="Z2" s="275" t="s">
        <v>484</v>
      </c>
      <c r="AA2" s="275" t="s">
        <v>483</v>
      </c>
      <c r="AB2" s="275" t="s">
        <v>482</v>
      </c>
      <c r="AC2" s="275" t="s">
        <v>481</v>
      </c>
      <c r="AD2" s="275" t="s">
        <v>480</v>
      </c>
      <c r="AE2" s="275" t="s">
        <v>479</v>
      </c>
      <c r="AF2" s="275" t="s">
        <v>478</v>
      </c>
      <c r="AG2" s="275" t="s">
        <v>477</v>
      </c>
      <c r="AH2" s="275" t="s">
        <v>476</v>
      </c>
      <c r="AI2" s="275" t="s">
        <v>475</v>
      </c>
      <c r="AJ2" s="275" t="s">
        <v>474</v>
      </c>
      <c r="AK2" s="275" t="s">
        <v>124</v>
      </c>
      <c r="AL2" s="275" t="s">
        <v>473</v>
      </c>
      <c r="AM2" s="275" t="s">
        <v>472</v>
      </c>
      <c r="AN2" s="275" t="s">
        <v>471</v>
      </c>
      <c r="AO2" s="275" t="s">
        <v>470</v>
      </c>
      <c r="AP2" s="275" t="s">
        <v>314</v>
      </c>
      <c r="AQ2" s="275" t="s">
        <v>133</v>
      </c>
      <c r="AR2" s="275" t="s">
        <v>148</v>
      </c>
      <c r="AS2" s="275" t="s">
        <v>147</v>
      </c>
      <c r="AT2" s="275" t="s">
        <v>146</v>
      </c>
      <c r="AU2" s="275" t="s">
        <v>254</v>
      </c>
      <c r="AV2" s="275" t="s">
        <v>138</v>
      </c>
      <c r="AW2" s="275" t="s">
        <v>137</v>
      </c>
      <c r="AX2" s="275" t="s">
        <v>125</v>
      </c>
      <c r="AY2" s="275" t="s">
        <v>145</v>
      </c>
      <c r="AZ2" s="275" t="s">
        <v>144</v>
      </c>
      <c r="BA2" s="275" t="s">
        <v>143</v>
      </c>
      <c r="BB2" s="275" t="s">
        <v>129</v>
      </c>
      <c r="BC2" s="275" t="s">
        <v>419</v>
      </c>
      <c r="BD2" s="275" t="s">
        <v>445</v>
      </c>
      <c r="BE2" s="275" t="s">
        <v>142</v>
      </c>
      <c r="BF2" s="275" t="s">
        <v>128</v>
      </c>
      <c r="BG2" s="275" t="s">
        <v>127</v>
      </c>
      <c r="BH2" s="275" t="s">
        <v>132</v>
      </c>
      <c r="BI2" s="275" t="s">
        <v>126</v>
      </c>
      <c r="BJ2" s="275" t="s">
        <v>429</v>
      </c>
      <c r="BK2" s="275" t="s">
        <v>122</v>
      </c>
      <c r="BL2" s="275" t="s">
        <v>131</v>
      </c>
      <c r="BM2" s="275" t="s">
        <v>130</v>
      </c>
      <c r="BN2" s="275" t="s">
        <v>44</v>
      </c>
      <c r="BO2" s="275" t="s">
        <v>141</v>
      </c>
      <c r="BP2" s="275" t="s">
        <v>140</v>
      </c>
      <c r="BQ2" s="275" t="s">
        <v>139</v>
      </c>
    </row>
    <row r="3" spans="1:69" s="3" customFormat="1" ht="18" customHeight="1">
      <c r="A3" s="283" t="s">
        <v>3000</v>
      </c>
      <c r="B3" s="276"/>
      <c r="C3" s="281" t="s">
        <v>1001</v>
      </c>
      <c r="D3" s="284">
        <v>45197</v>
      </c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7"/>
      <c r="Y3" s="276"/>
      <c r="Z3" s="276"/>
      <c r="AA3" s="277"/>
      <c r="AB3" s="277"/>
      <c r="AC3" s="276"/>
      <c r="AD3" s="276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7"/>
      <c r="BA3" s="276"/>
      <c r="BB3" s="276"/>
      <c r="BC3" s="276"/>
      <c r="BD3" s="276"/>
      <c r="BE3" s="276"/>
      <c r="BF3" s="276"/>
      <c r="BG3" s="276"/>
      <c r="BH3" s="276"/>
      <c r="BI3" s="276"/>
      <c r="BJ3" s="277"/>
      <c r="BK3" s="276"/>
      <c r="BL3" s="276"/>
      <c r="BM3" s="277"/>
      <c r="BN3" s="276"/>
      <c r="BO3" s="276"/>
      <c r="BP3" s="276"/>
      <c r="BQ3" s="276"/>
    </row>
    <row r="4" spans="1:69" s="3" customFormat="1" ht="18" customHeight="1">
      <c r="A4" s="283" t="s">
        <v>3001</v>
      </c>
      <c r="B4" s="276"/>
      <c r="C4" s="281" t="s">
        <v>1002</v>
      </c>
      <c r="D4" s="284">
        <v>45197</v>
      </c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7"/>
      <c r="Y4" s="276"/>
      <c r="Z4" s="276"/>
      <c r="AA4" s="277"/>
      <c r="AB4" s="277"/>
      <c r="AC4" s="276"/>
      <c r="AD4" s="276"/>
      <c r="AE4" s="276"/>
      <c r="AF4" s="276"/>
      <c r="AG4" s="276"/>
      <c r="AH4" s="276"/>
      <c r="AI4" s="276"/>
      <c r="AJ4" s="276"/>
      <c r="AK4" s="276"/>
      <c r="AL4" s="276"/>
      <c r="AM4" s="276"/>
      <c r="AN4" s="276"/>
      <c r="AO4" s="276"/>
      <c r="AP4" s="276"/>
      <c r="AQ4" s="276"/>
      <c r="AR4" s="276"/>
      <c r="AS4" s="276"/>
      <c r="AT4" s="276"/>
      <c r="AU4" s="276"/>
      <c r="AV4" s="276"/>
      <c r="AW4" s="276"/>
      <c r="AX4" s="276"/>
      <c r="AY4" s="276"/>
      <c r="AZ4" s="277"/>
      <c r="BA4" s="276"/>
      <c r="BB4" s="276"/>
      <c r="BC4" s="276"/>
      <c r="BD4" s="276"/>
      <c r="BE4" s="276"/>
      <c r="BF4" s="276"/>
      <c r="BG4" s="276"/>
      <c r="BH4" s="276"/>
      <c r="BI4" s="276"/>
      <c r="BJ4" s="277"/>
      <c r="BK4" s="276"/>
      <c r="BL4" s="276"/>
      <c r="BM4" s="277"/>
      <c r="BN4" s="276"/>
      <c r="BO4" s="276"/>
      <c r="BP4" s="276"/>
      <c r="BQ4" s="276"/>
    </row>
    <row r="5" spans="1:69" s="3" customFormat="1" ht="18" customHeight="1">
      <c r="A5" s="283" t="s">
        <v>3002</v>
      </c>
      <c r="B5" s="276"/>
      <c r="C5" s="281" t="s">
        <v>1003</v>
      </c>
      <c r="D5" s="284">
        <v>45189</v>
      </c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7"/>
      <c r="Y5" s="276"/>
      <c r="Z5" s="276"/>
      <c r="AA5" s="277"/>
      <c r="AB5" s="277"/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7"/>
      <c r="BA5" s="276"/>
      <c r="BB5" s="276"/>
      <c r="BC5" s="276"/>
      <c r="BD5" s="276"/>
      <c r="BE5" s="276"/>
      <c r="BF5" s="276"/>
      <c r="BG5" s="276"/>
      <c r="BH5" s="276"/>
      <c r="BI5" s="276"/>
      <c r="BJ5" s="277"/>
      <c r="BK5" s="276"/>
      <c r="BL5" s="276"/>
      <c r="BM5" s="277"/>
      <c r="BN5" s="276"/>
      <c r="BO5" s="276"/>
      <c r="BP5" s="276"/>
      <c r="BQ5" s="276"/>
    </row>
    <row r="6" spans="1:69" s="3" customFormat="1" ht="18" customHeight="1">
      <c r="A6" s="283" t="s">
        <v>3003</v>
      </c>
      <c r="B6" s="276"/>
      <c r="C6" s="281" t="s">
        <v>1004</v>
      </c>
      <c r="D6" s="284">
        <v>45189</v>
      </c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7"/>
      <c r="Y6" s="276"/>
      <c r="Z6" s="276"/>
      <c r="AA6" s="277"/>
      <c r="AB6" s="277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7"/>
      <c r="BA6" s="276"/>
      <c r="BB6" s="276"/>
      <c r="BC6" s="276"/>
      <c r="BD6" s="276"/>
      <c r="BE6" s="277"/>
      <c r="BF6" s="276"/>
      <c r="BG6" s="276"/>
      <c r="BH6" s="276"/>
      <c r="BI6" s="276"/>
      <c r="BJ6" s="277"/>
      <c r="BK6" s="276"/>
      <c r="BL6" s="276"/>
      <c r="BM6" s="277"/>
      <c r="BN6" s="276"/>
      <c r="BO6" s="276"/>
      <c r="BP6" s="276"/>
      <c r="BQ6" s="276"/>
    </row>
    <row r="7" spans="1:69" s="3" customFormat="1" ht="18" customHeight="1">
      <c r="A7" s="283" t="s">
        <v>3004</v>
      </c>
      <c r="B7" s="276"/>
      <c r="C7" s="281" t="s">
        <v>1005</v>
      </c>
      <c r="D7" s="284">
        <v>45182</v>
      </c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7"/>
      <c r="Y7" s="276"/>
      <c r="Z7" s="276"/>
      <c r="AA7" s="277"/>
      <c r="AB7" s="277"/>
      <c r="AC7" s="276"/>
      <c r="AD7" s="276"/>
      <c r="AE7" s="276"/>
      <c r="AF7" s="276"/>
      <c r="AG7" s="276"/>
      <c r="AH7" s="276"/>
      <c r="AI7" s="276"/>
      <c r="AJ7" s="276"/>
      <c r="AK7" s="276"/>
      <c r="AL7" s="276"/>
      <c r="AM7" s="276"/>
      <c r="AN7" s="276"/>
      <c r="AO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7"/>
      <c r="BA7" s="276"/>
      <c r="BB7" s="276"/>
      <c r="BC7" s="276"/>
      <c r="BD7" s="276"/>
      <c r="BE7" s="277"/>
      <c r="BF7" s="276"/>
      <c r="BG7" s="276"/>
      <c r="BH7" s="276"/>
      <c r="BI7" s="276"/>
      <c r="BJ7" s="277"/>
      <c r="BK7" s="276"/>
      <c r="BL7" s="276"/>
      <c r="BM7" s="277"/>
      <c r="BN7" s="276"/>
      <c r="BO7" s="276"/>
      <c r="BP7" s="276"/>
      <c r="BQ7" s="276"/>
    </row>
    <row r="8" spans="1:69" s="3" customFormat="1" ht="18" customHeight="1">
      <c r="A8" s="283" t="s">
        <v>3005</v>
      </c>
      <c r="B8" s="276"/>
      <c r="C8" s="281" t="s">
        <v>1006</v>
      </c>
      <c r="D8" s="284">
        <v>45182</v>
      </c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6"/>
      <c r="X8" s="277"/>
      <c r="Y8" s="276"/>
      <c r="Z8" s="276"/>
      <c r="AA8" s="277"/>
      <c r="AB8" s="277"/>
      <c r="AC8" s="276"/>
      <c r="AD8" s="276"/>
      <c r="AE8" s="276"/>
      <c r="AF8" s="276"/>
      <c r="AG8" s="276"/>
      <c r="AH8" s="276"/>
      <c r="AI8" s="276"/>
      <c r="AJ8" s="276"/>
      <c r="AK8" s="276"/>
      <c r="AL8" s="276"/>
      <c r="AM8" s="276"/>
      <c r="AN8" s="276"/>
      <c r="AO8" s="276"/>
      <c r="AP8" s="276"/>
      <c r="AQ8" s="276"/>
      <c r="AR8" s="276"/>
      <c r="AS8" s="276"/>
      <c r="AT8" s="276"/>
      <c r="AU8" s="276"/>
      <c r="AV8" s="276"/>
      <c r="AW8" s="276"/>
      <c r="AX8" s="276"/>
      <c r="AY8" s="276"/>
      <c r="AZ8" s="277"/>
      <c r="BA8" s="276"/>
      <c r="BB8" s="276"/>
      <c r="BC8" s="276"/>
      <c r="BD8" s="276"/>
      <c r="BE8" s="276"/>
      <c r="BF8" s="276"/>
      <c r="BG8" s="276"/>
      <c r="BH8" s="276"/>
      <c r="BI8" s="276"/>
      <c r="BJ8" s="277"/>
      <c r="BK8" s="276"/>
      <c r="BL8" s="276"/>
      <c r="BM8" s="277"/>
      <c r="BN8" s="276"/>
      <c r="BO8" s="276"/>
      <c r="BP8" s="276"/>
      <c r="BQ8" s="276"/>
    </row>
    <row r="9" spans="1:69" s="3" customFormat="1" ht="18" customHeight="1">
      <c r="A9" s="283" t="s">
        <v>3006</v>
      </c>
      <c r="B9" s="276"/>
      <c r="C9" s="281" t="s">
        <v>1007</v>
      </c>
      <c r="D9" s="284">
        <v>45182</v>
      </c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7"/>
      <c r="Y9" s="276"/>
      <c r="Z9" s="276"/>
      <c r="AA9" s="277"/>
      <c r="AB9" s="277"/>
      <c r="AC9" s="276"/>
      <c r="AD9" s="276"/>
      <c r="AE9" s="276"/>
      <c r="AF9" s="276"/>
      <c r="AG9" s="276"/>
      <c r="AH9" s="276"/>
      <c r="AI9" s="276"/>
      <c r="AJ9" s="276"/>
      <c r="AK9" s="276"/>
      <c r="AL9" s="276"/>
      <c r="AM9" s="276"/>
      <c r="AN9" s="276"/>
      <c r="AO9" s="276"/>
      <c r="AP9" s="276"/>
      <c r="AQ9" s="276"/>
      <c r="AR9" s="276"/>
      <c r="AS9" s="276"/>
      <c r="AT9" s="276"/>
      <c r="AU9" s="276"/>
      <c r="AV9" s="276"/>
      <c r="AW9" s="276"/>
      <c r="AX9" s="276"/>
      <c r="AY9" s="276"/>
      <c r="AZ9" s="277"/>
      <c r="BA9" s="276"/>
      <c r="BB9" s="276"/>
      <c r="BC9" s="276"/>
      <c r="BD9" s="276"/>
      <c r="BE9" s="276"/>
      <c r="BF9" s="276"/>
      <c r="BG9" s="276"/>
      <c r="BH9" s="276"/>
      <c r="BI9" s="276"/>
      <c r="BJ9" s="277"/>
      <c r="BK9" s="276"/>
      <c r="BL9" s="276"/>
      <c r="BM9" s="277"/>
      <c r="BN9" s="276"/>
      <c r="BO9" s="276"/>
      <c r="BP9" s="276"/>
      <c r="BQ9" s="276"/>
    </row>
    <row r="10" spans="1:69" s="3" customFormat="1" ht="18" customHeight="1">
      <c r="A10" s="283" t="s">
        <v>3007</v>
      </c>
      <c r="B10" s="276"/>
      <c r="C10" s="281" t="s">
        <v>1008</v>
      </c>
      <c r="D10" s="284">
        <v>45181</v>
      </c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7"/>
      <c r="Y10" s="276"/>
      <c r="Z10" s="276"/>
      <c r="AA10" s="277"/>
      <c r="AB10" s="277"/>
      <c r="AC10" s="276"/>
      <c r="AD10" s="276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AO10" s="276"/>
      <c r="AP10" s="276"/>
      <c r="AQ10" s="276"/>
      <c r="AR10" s="276"/>
      <c r="AS10" s="276"/>
      <c r="AT10" s="276"/>
      <c r="AU10" s="276"/>
      <c r="AV10" s="276"/>
      <c r="AW10" s="276"/>
      <c r="AX10" s="276"/>
      <c r="AY10" s="276"/>
      <c r="AZ10" s="277"/>
      <c r="BA10" s="276"/>
      <c r="BB10" s="276"/>
      <c r="BC10" s="276"/>
      <c r="BD10" s="276"/>
      <c r="BE10" s="276"/>
      <c r="BF10" s="276"/>
      <c r="BG10" s="276"/>
      <c r="BH10" s="276"/>
      <c r="BI10" s="276"/>
      <c r="BJ10" s="277"/>
      <c r="BK10" s="276"/>
      <c r="BL10" s="276"/>
      <c r="BM10" s="277"/>
      <c r="BN10" s="276"/>
      <c r="BO10" s="276"/>
      <c r="BP10" s="276"/>
      <c r="BQ10" s="276"/>
    </row>
    <row r="11" spans="1:69" s="3" customFormat="1" ht="18" customHeight="1">
      <c r="A11" s="283" t="s">
        <v>3008</v>
      </c>
      <c r="B11" s="276"/>
      <c r="C11" s="281" t="s">
        <v>1009</v>
      </c>
      <c r="D11" s="284">
        <v>45180</v>
      </c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  <c r="S11" s="276"/>
      <c r="T11" s="276"/>
      <c r="U11" s="276"/>
      <c r="V11" s="276"/>
      <c r="W11" s="276"/>
      <c r="X11" s="277"/>
      <c r="Y11" s="276"/>
      <c r="Z11" s="276"/>
      <c r="AA11" s="277"/>
      <c r="AB11" s="277"/>
      <c r="AC11" s="276"/>
      <c r="AD11" s="276"/>
      <c r="AE11" s="276"/>
      <c r="AF11" s="276"/>
      <c r="AG11" s="276"/>
      <c r="AH11" s="276"/>
      <c r="AI11" s="276"/>
      <c r="AJ11" s="276"/>
      <c r="AK11" s="276"/>
      <c r="AL11" s="276"/>
      <c r="AM11" s="276"/>
      <c r="AN11" s="276"/>
      <c r="AO11" s="276"/>
      <c r="AP11" s="276"/>
      <c r="AQ11" s="276"/>
      <c r="AR11" s="276"/>
      <c r="AS11" s="276"/>
      <c r="AT11" s="276"/>
      <c r="AU11" s="276"/>
      <c r="AV11" s="276"/>
      <c r="AW11" s="276"/>
      <c r="AX11" s="276"/>
      <c r="AY11" s="276"/>
      <c r="AZ11" s="277"/>
      <c r="BA11" s="276"/>
      <c r="BB11" s="276"/>
      <c r="BC11" s="276"/>
      <c r="BD11" s="276"/>
      <c r="BE11" s="277"/>
      <c r="BF11" s="276"/>
      <c r="BG11" s="276"/>
      <c r="BH11" s="276"/>
      <c r="BI11" s="276"/>
      <c r="BJ11" s="277"/>
      <c r="BK11" s="276"/>
      <c r="BL11" s="276"/>
      <c r="BM11" s="277"/>
      <c r="BN11" s="276"/>
      <c r="BO11" s="276"/>
      <c r="BP11" s="276"/>
      <c r="BQ11" s="276"/>
    </row>
    <row r="12" spans="1:69" s="3" customFormat="1" ht="18" customHeight="1">
      <c r="A12" s="283" t="s">
        <v>3009</v>
      </c>
      <c r="B12" s="276"/>
      <c r="C12" s="281" t="s">
        <v>1010</v>
      </c>
      <c r="D12" s="284">
        <v>45167</v>
      </c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277"/>
      <c r="Y12" s="276"/>
      <c r="Z12" s="276"/>
      <c r="AA12" s="277"/>
      <c r="AB12" s="277"/>
      <c r="AC12" s="276"/>
      <c r="AD12" s="276"/>
      <c r="AE12" s="276"/>
      <c r="AF12" s="276"/>
      <c r="AG12" s="276"/>
      <c r="AH12" s="276"/>
      <c r="AI12" s="276"/>
      <c r="AJ12" s="276"/>
      <c r="AK12" s="276"/>
      <c r="AL12" s="276"/>
      <c r="AM12" s="276"/>
      <c r="AN12" s="276"/>
      <c r="AO12" s="276"/>
      <c r="AP12" s="276"/>
      <c r="AQ12" s="276"/>
      <c r="AR12" s="276"/>
      <c r="AS12" s="276"/>
      <c r="AT12" s="276"/>
      <c r="AU12" s="276"/>
      <c r="AV12" s="276"/>
      <c r="AW12" s="276"/>
      <c r="AX12" s="276"/>
      <c r="AY12" s="276"/>
      <c r="AZ12" s="277"/>
      <c r="BA12" s="276"/>
      <c r="BB12" s="276"/>
      <c r="BC12" s="276"/>
      <c r="BD12" s="276"/>
      <c r="BE12" s="276"/>
      <c r="BF12" s="276"/>
      <c r="BG12" s="276"/>
      <c r="BH12" s="276"/>
      <c r="BI12" s="276"/>
      <c r="BJ12" s="277"/>
      <c r="BK12" s="276"/>
      <c r="BL12" s="276"/>
      <c r="BM12" s="277"/>
      <c r="BN12" s="276"/>
      <c r="BO12" s="276"/>
      <c r="BP12" s="276"/>
      <c r="BQ12" s="276"/>
    </row>
    <row r="13" spans="1:69" s="3" customFormat="1" ht="18" customHeight="1">
      <c r="A13" s="283" t="s">
        <v>3010</v>
      </c>
      <c r="B13" s="276"/>
      <c r="C13" s="281" t="s">
        <v>1011</v>
      </c>
      <c r="D13" s="284">
        <v>45167</v>
      </c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7"/>
      <c r="Y13" s="276"/>
      <c r="Z13" s="276"/>
      <c r="AA13" s="277"/>
      <c r="AB13" s="277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7"/>
      <c r="BK13" s="276"/>
      <c r="BL13" s="276"/>
      <c r="BM13" s="277"/>
      <c r="BN13" s="276"/>
      <c r="BO13" s="276"/>
      <c r="BP13" s="276"/>
      <c r="BQ13" s="276"/>
    </row>
    <row r="14" spans="1:69" s="3" customFormat="1" ht="18" customHeight="1">
      <c r="A14" s="283" t="s">
        <v>3011</v>
      </c>
      <c r="B14" s="276"/>
      <c r="C14" s="281" t="s">
        <v>1012</v>
      </c>
      <c r="D14" s="284">
        <v>45161</v>
      </c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7"/>
      <c r="Y14" s="276"/>
      <c r="Z14" s="276"/>
      <c r="AA14" s="277"/>
      <c r="AB14" s="277"/>
      <c r="AC14" s="276"/>
      <c r="AD14" s="276"/>
      <c r="AE14" s="276"/>
      <c r="AF14" s="276"/>
      <c r="AG14" s="276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276"/>
      <c r="AS14" s="276"/>
      <c r="AT14" s="276"/>
      <c r="AU14" s="276"/>
      <c r="AV14" s="276"/>
      <c r="AW14" s="276"/>
      <c r="AX14" s="276"/>
      <c r="AY14" s="276"/>
      <c r="AZ14" s="277"/>
      <c r="BA14" s="276"/>
      <c r="BB14" s="276"/>
      <c r="BC14" s="276"/>
      <c r="BD14" s="276"/>
      <c r="BE14" s="277"/>
      <c r="BF14" s="276"/>
      <c r="BG14" s="276"/>
      <c r="BH14" s="276"/>
      <c r="BI14" s="276"/>
      <c r="BJ14" s="277"/>
      <c r="BK14" s="276"/>
      <c r="BL14" s="276"/>
      <c r="BM14" s="277"/>
      <c r="BN14" s="276"/>
      <c r="BO14" s="276"/>
      <c r="BP14" s="276"/>
      <c r="BQ14" s="276"/>
    </row>
    <row r="15" spans="1:69" s="3" customFormat="1" ht="18" customHeight="1">
      <c r="A15" s="283" t="s">
        <v>3012</v>
      </c>
      <c r="B15" s="270"/>
      <c r="C15" s="281" t="s">
        <v>1013</v>
      </c>
      <c r="D15" s="284">
        <v>45160</v>
      </c>
      <c r="E15" s="270"/>
      <c r="F15" s="270"/>
      <c r="G15" s="270"/>
      <c r="H15" s="270"/>
      <c r="I15" s="271"/>
      <c r="J15" s="270"/>
      <c r="K15" s="270"/>
      <c r="L15" s="271"/>
      <c r="M15" s="270"/>
      <c r="N15" s="270"/>
      <c r="O15" s="270"/>
      <c r="P15" s="270"/>
      <c r="Q15" s="271"/>
      <c r="R15" s="270"/>
      <c r="S15" s="270"/>
      <c r="T15" s="270"/>
      <c r="U15" s="270"/>
      <c r="V15" s="271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270"/>
      <c r="AI15" s="270"/>
      <c r="AJ15" s="270"/>
      <c r="AK15" s="270"/>
      <c r="AL15" s="270"/>
      <c r="AM15" s="270"/>
      <c r="AN15" s="270"/>
      <c r="AO15" s="270"/>
      <c r="AP15" s="270"/>
      <c r="AQ15" s="270"/>
      <c r="AR15" s="270"/>
      <c r="AS15" s="270"/>
      <c r="AT15" s="271"/>
      <c r="AU15" s="271"/>
      <c r="AV15" s="270"/>
      <c r="AW15" s="270"/>
      <c r="AX15" s="271"/>
      <c r="AY15" s="270"/>
      <c r="AZ15" s="270"/>
      <c r="BA15" s="270"/>
      <c r="BB15" s="270"/>
      <c r="BC15" s="272"/>
      <c r="BD15" s="270"/>
      <c r="BE15" s="270"/>
      <c r="BF15" s="270"/>
      <c r="BG15" s="270"/>
      <c r="BH15" s="270"/>
      <c r="BI15" s="270"/>
      <c r="BJ15" s="270"/>
      <c r="BK15" s="270"/>
      <c r="BL15" s="270"/>
      <c r="BM15" s="270"/>
      <c r="BN15" s="270"/>
      <c r="BO15" s="270"/>
      <c r="BP15" s="270"/>
      <c r="BQ15" s="270"/>
    </row>
    <row r="16" spans="1:69" s="3" customFormat="1" ht="18" customHeight="1">
      <c r="A16" s="283" t="s">
        <v>3013</v>
      </c>
      <c r="B16" s="270"/>
      <c r="C16" s="281" t="s">
        <v>1014</v>
      </c>
      <c r="D16" s="284">
        <v>45160</v>
      </c>
      <c r="E16" s="270"/>
      <c r="F16" s="270"/>
      <c r="G16" s="270"/>
      <c r="H16" s="270"/>
      <c r="I16" s="271"/>
      <c r="J16" s="270"/>
      <c r="K16" s="270"/>
      <c r="L16" s="271"/>
      <c r="M16" s="270"/>
      <c r="N16" s="270"/>
      <c r="O16" s="270"/>
      <c r="P16" s="270"/>
      <c r="Q16" s="271"/>
      <c r="R16" s="270"/>
      <c r="S16" s="270"/>
      <c r="T16" s="270"/>
      <c r="U16" s="270"/>
      <c r="V16" s="271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270"/>
      <c r="AI16" s="270"/>
      <c r="AJ16" s="270"/>
      <c r="AK16" s="270"/>
      <c r="AL16" s="270"/>
      <c r="AM16" s="270"/>
      <c r="AN16" s="270"/>
      <c r="AO16" s="270"/>
      <c r="AP16" s="270"/>
      <c r="AQ16" s="270"/>
      <c r="AR16" s="270"/>
      <c r="AS16" s="270"/>
      <c r="AT16" s="271"/>
      <c r="AU16" s="271"/>
      <c r="AV16" s="270"/>
      <c r="AW16" s="270"/>
      <c r="AX16" s="271"/>
      <c r="AY16" s="270"/>
      <c r="AZ16" s="270"/>
      <c r="BA16" s="270"/>
      <c r="BB16" s="270"/>
      <c r="BC16" s="270"/>
      <c r="BD16" s="270"/>
      <c r="BE16" s="270"/>
      <c r="BF16" s="270"/>
      <c r="BG16" s="270"/>
      <c r="BH16" s="270"/>
      <c r="BI16" s="270"/>
      <c r="BJ16" s="270"/>
      <c r="BK16" s="270"/>
      <c r="BL16" s="270"/>
      <c r="BM16" s="270"/>
      <c r="BN16" s="270"/>
      <c r="BO16" s="270"/>
      <c r="BP16" s="270"/>
      <c r="BQ16" s="270"/>
    </row>
    <row r="17" spans="1:69" s="3" customFormat="1" ht="18" customHeight="1">
      <c r="A17" s="283" t="s">
        <v>3014</v>
      </c>
      <c r="B17" s="270"/>
      <c r="C17" s="281" t="s">
        <v>1015</v>
      </c>
      <c r="D17" s="284">
        <v>45148</v>
      </c>
      <c r="E17" s="270"/>
      <c r="F17" s="270"/>
      <c r="G17" s="270"/>
      <c r="H17" s="270"/>
      <c r="I17" s="271"/>
      <c r="J17" s="270"/>
      <c r="K17" s="270"/>
      <c r="L17" s="271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1"/>
      <c r="AU17" s="271"/>
      <c r="AV17" s="270"/>
      <c r="AW17" s="270"/>
      <c r="AX17" s="271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</row>
    <row r="18" spans="1:69" s="3" customFormat="1" ht="18" customHeight="1">
      <c r="A18" s="283" t="s">
        <v>3015</v>
      </c>
      <c r="B18" s="270"/>
      <c r="C18" s="281" t="s">
        <v>1016</v>
      </c>
      <c r="D18" s="284">
        <v>45147</v>
      </c>
      <c r="E18" s="270"/>
      <c r="F18" s="270"/>
      <c r="G18" s="270"/>
      <c r="H18" s="270"/>
      <c r="I18" s="271"/>
      <c r="J18" s="270"/>
      <c r="K18" s="270"/>
      <c r="L18" s="271"/>
      <c r="M18" s="270"/>
      <c r="N18" s="270"/>
      <c r="O18" s="270"/>
      <c r="P18" s="270"/>
      <c r="Q18" s="270"/>
      <c r="R18" s="270"/>
      <c r="S18" s="270"/>
      <c r="T18" s="270"/>
      <c r="U18" s="270"/>
      <c r="V18" s="271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0"/>
      <c r="AT18" s="271"/>
      <c r="AU18" s="271"/>
      <c r="AV18" s="270"/>
      <c r="AW18" s="270"/>
      <c r="AX18" s="271"/>
      <c r="AY18" s="270"/>
      <c r="AZ18" s="270"/>
      <c r="BA18" s="270"/>
      <c r="BB18" s="270"/>
      <c r="BC18" s="270"/>
      <c r="BD18" s="270"/>
      <c r="BE18" s="270"/>
      <c r="BF18" s="270"/>
      <c r="BG18" s="270"/>
      <c r="BH18" s="270"/>
      <c r="BI18" s="270"/>
      <c r="BJ18" s="270"/>
      <c r="BK18" s="270"/>
      <c r="BL18" s="270"/>
      <c r="BM18" s="270"/>
      <c r="BN18" s="270"/>
      <c r="BO18" s="270"/>
      <c r="BP18" s="270"/>
      <c r="BQ18" s="270"/>
    </row>
    <row r="19" spans="1:69" s="3" customFormat="1" ht="18" customHeight="1">
      <c r="A19" s="283" t="s">
        <v>3016</v>
      </c>
      <c r="B19" s="270"/>
      <c r="C19" s="281" t="s">
        <v>1017</v>
      </c>
      <c r="D19" s="284">
        <v>45141</v>
      </c>
      <c r="E19" s="270"/>
      <c r="F19" s="270"/>
      <c r="G19" s="270"/>
      <c r="H19" s="270"/>
      <c r="I19" s="271"/>
      <c r="J19" s="270"/>
      <c r="K19" s="270"/>
      <c r="L19" s="271"/>
      <c r="M19" s="270"/>
      <c r="N19" s="270"/>
      <c r="O19" s="270"/>
      <c r="P19" s="270"/>
      <c r="Q19" s="270"/>
      <c r="R19" s="270"/>
      <c r="S19" s="270"/>
      <c r="T19" s="270"/>
      <c r="U19" s="270"/>
      <c r="V19" s="270"/>
      <c r="W19" s="270"/>
      <c r="X19" s="270"/>
      <c r="Y19" s="270"/>
      <c r="Z19" s="270"/>
      <c r="AA19" s="270"/>
      <c r="AB19" s="270"/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  <c r="AN19" s="270"/>
      <c r="AO19" s="270"/>
      <c r="AP19" s="270"/>
      <c r="AQ19" s="270"/>
      <c r="AR19" s="270"/>
      <c r="AS19" s="270"/>
      <c r="AT19" s="271"/>
      <c r="AU19" s="271"/>
      <c r="AV19" s="270"/>
      <c r="AW19" s="270"/>
      <c r="AX19" s="271"/>
      <c r="AY19" s="270"/>
      <c r="AZ19" s="270"/>
      <c r="BA19" s="270"/>
      <c r="BB19" s="270"/>
      <c r="BC19" s="270"/>
      <c r="BD19" s="270"/>
      <c r="BE19" s="270"/>
      <c r="BF19" s="270"/>
      <c r="BG19" s="270"/>
      <c r="BH19" s="270"/>
      <c r="BI19" s="270"/>
      <c r="BJ19" s="270"/>
      <c r="BK19" s="270"/>
      <c r="BL19" s="270"/>
      <c r="BM19" s="270"/>
      <c r="BN19" s="270"/>
      <c r="BO19" s="270"/>
      <c r="BP19" s="270"/>
      <c r="BQ19" s="270"/>
    </row>
    <row r="20" spans="1:69" s="3" customFormat="1" ht="18" customHeight="1">
      <c r="A20" s="283" t="s">
        <v>3017</v>
      </c>
      <c r="B20" s="270"/>
      <c r="C20" s="281" t="s">
        <v>1018</v>
      </c>
      <c r="D20" s="284">
        <v>45140</v>
      </c>
      <c r="E20" s="270"/>
      <c r="F20" s="270"/>
      <c r="G20" s="270"/>
      <c r="H20" s="270"/>
      <c r="I20" s="271"/>
      <c r="J20" s="270"/>
      <c r="K20" s="270"/>
      <c r="L20" s="271"/>
      <c r="M20" s="270"/>
      <c r="N20" s="270"/>
      <c r="O20" s="270"/>
      <c r="P20" s="270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70"/>
      <c r="AB20" s="270"/>
      <c r="AC20" s="270"/>
      <c r="AD20" s="270"/>
      <c r="AE20" s="270"/>
      <c r="AF20" s="270"/>
      <c r="AG20" s="270"/>
      <c r="AH20" s="270"/>
      <c r="AI20" s="270"/>
      <c r="AJ20" s="270"/>
      <c r="AK20" s="270"/>
      <c r="AL20" s="270"/>
      <c r="AM20" s="270"/>
      <c r="AN20" s="270"/>
      <c r="AO20" s="270"/>
      <c r="AP20" s="270"/>
      <c r="AQ20" s="270"/>
      <c r="AR20" s="270"/>
      <c r="AS20" s="270"/>
      <c r="AT20" s="271"/>
      <c r="AU20" s="271"/>
      <c r="AV20" s="270"/>
      <c r="AW20" s="270"/>
      <c r="AX20" s="271"/>
      <c r="AY20" s="270"/>
      <c r="AZ20" s="270"/>
      <c r="BA20" s="270"/>
      <c r="BB20" s="270"/>
      <c r="BC20" s="270"/>
      <c r="BD20" s="270"/>
      <c r="BE20" s="270"/>
      <c r="BF20" s="270"/>
      <c r="BG20" s="270"/>
      <c r="BH20" s="270"/>
      <c r="BI20" s="270"/>
      <c r="BJ20" s="270"/>
      <c r="BK20" s="270"/>
      <c r="BL20" s="270"/>
      <c r="BM20" s="270"/>
      <c r="BN20" s="270"/>
      <c r="BO20" s="270"/>
      <c r="BP20" s="270"/>
      <c r="BQ20" s="270"/>
    </row>
    <row r="21" spans="1:69" s="3" customFormat="1" ht="18" customHeight="1">
      <c r="A21" s="283" t="s">
        <v>3018</v>
      </c>
      <c r="B21" s="270"/>
      <c r="C21" s="281" t="s">
        <v>1019</v>
      </c>
      <c r="D21" s="284">
        <v>45138</v>
      </c>
      <c r="E21" s="270"/>
      <c r="F21" s="270"/>
      <c r="G21" s="270"/>
      <c r="H21" s="270"/>
      <c r="I21" s="271"/>
      <c r="J21" s="270"/>
      <c r="K21" s="270"/>
      <c r="L21" s="271"/>
      <c r="M21" s="270"/>
      <c r="N21" s="270"/>
      <c r="O21" s="270"/>
      <c r="P21" s="270"/>
      <c r="Q21" s="270"/>
      <c r="R21" s="270"/>
      <c r="S21" s="270"/>
      <c r="T21" s="270"/>
      <c r="U21" s="270"/>
      <c r="V21" s="271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1"/>
      <c r="AU21" s="271"/>
      <c r="AV21" s="270"/>
      <c r="AW21" s="270"/>
      <c r="AX21" s="271"/>
      <c r="AY21" s="270"/>
      <c r="AZ21" s="270"/>
      <c r="BA21" s="270"/>
      <c r="BB21" s="270"/>
      <c r="BC21" s="270"/>
      <c r="BD21" s="270"/>
      <c r="BE21" s="270"/>
      <c r="BF21" s="270"/>
      <c r="BG21" s="270"/>
      <c r="BH21" s="270"/>
      <c r="BI21" s="270"/>
      <c r="BJ21" s="270"/>
      <c r="BK21" s="270"/>
      <c r="BL21" s="270"/>
      <c r="BM21" s="270"/>
      <c r="BN21" s="270"/>
      <c r="BO21" s="270"/>
      <c r="BP21" s="270"/>
      <c r="BQ21" s="270"/>
    </row>
    <row r="22" spans="1:69" s="3" customFormat="1" ht="18" customHeight="1">
      <c r="A22" s="283" t="s">
        <v>3019</v>
      </c>
      <c r="B22" s="270"/>
      <c r="C22" s="281" t="s">
        <v>1020</v>
      </c>
      <c r="D22" s="284">
        <v>45127</v>
      </c>
      <c r="E22" s="270"/>
      <c r="F22" s="270"/>
      <c r="G22" s="270"/>
      <c r="H22" s="270"/>
      <c r="I22" s="271"/>
      <c r="J22" s="270"/>
      <c r="K22" s="270"/>
      <c r="L22" s="271"/>
      <c r="M22" s="270"/>
      <c r="N22" s="270"/>
      <c r="O22" s="270"/>
      <c r="P22" s="270"/>
      <c r="Q22" s="270"/>
      <c r="R22" s="270"/>
      <c r="S22" s="270"/>
      <c r="T22" s="270"/>
      <c r="U22" s="270"/>
      <c r="V22" s="271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1"/>
      <c r="AU22" s="271"/>
      <c r="AV22" s="270"/>
      <c r="AW22" s="270"/>
      <c r="AX22" s="271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</row>
    <row r="23" spans="1:69" s="3" customFormat="1" ht="18" customHeight="1">
      <c r="A23" s="283" t="s">
        <v>3020</v>
      </c>
      <c r="B23" s="270"/>
      <c r="C23" s="281" t="s">
        <v>1021</v>
      </c>
      <c r="D23" s="284">
        <v>45119</v>
      </c>
      <c r="E23" s="270"/>
      <c r="F23" s="270"/>
      <c r="G23" s="270"/>
      <c r="H23" s="270"/>
      <c r="I23" s="271"/>
      <c r="J23" s="270"/>
      <c r="K23" s="270"/>
      <c r="L23" s="271"/>
      <c r="M23" s="270"/>
      <c r="N23" s="270"/>
      <c r="O23" s="270"/>
      <c r="P23" s="270"/>
      <c r="Q23" s="270"/>
      <c r="R23" s="270"/>
      <c r="S23" s="270"/>
      <c r="T23" s="270"/>
      <c r="U23" s="270"/>
      <c r="V23" s="271"/>
      <c r="W23" s="270"/>
      <c r="X23" s="270"/>
      <c r="Y23" s="270"/>
      <c r="Z23" s="270"/>
      <c r="AA23" s="270"/>
      <c r="AB23" s="270"/>
      <c r="AC23" s="270"/>
      <c r="AD23" s="270"/>
      <c r="AE23" s="270"/>
      <c r="AF23" s="270"/>
      <c r="AG23" s="270"/>
      <c r="AH23" s="270"/>
      <c r="AI23" s="270"/>
      <c r="AJ23" s="270"/>
      <c r="AK23" s="270"/>
      <c r="AL23" s="270"/>
      <c r="AM23" s="270"/>
      <c r="AN23" s="270"/>
      <c r="AO23" s="270"/>
      <c r="AP23" s="270"/>
      <c r="AQ23" s="270"/>
      <c r="AR23" s="270"/>
      <c r="AS23" s="270"/>
      <c r="AT23" s="271"/>
      <c r="AU23" s="271"/>
      <c r="AV23" s="270"/>
      <c r="AW23" s="270"/>
      <c r="AX23" s="271"/>
      <c r="AY23" s="270"/>
      <c r="AZ23" s="270"/>
      <c r="BA23" s="270"/>
      <c r="BB23" s="270"/>
      <c r="BC23" s="270"/>
      <c r="BD23" s="270"/>
      <c r="BE23" s="270"/>
      <c r="BF23" s="270"/>
      <c r="BG23" s="270"/>
      <c r="BH23" s="270"/>
      <c r="BI23" s="270"/>
      <c r="BJ23" s="270"/>
      <c r="BK23" s="270"/>
      <c r="BL23" s="270"/>
      <c r="BM23" s="270"/>
      <c r="BN23" s="270"/>
      <c r="BO23" s="270"/>
      <c r="BP23" s="270"/>
      <c r="BQ23" s="270"/>
    </row>
    <row r="24" spans="1:69" s="3" customFormat="1" ht="18" customHeight="1">
      <c r="A24" s="283" t="s">
        <v>3021</v>
      </c>
      <c r="B24" s="237"/>
      <c r="C24" s="281" t="s">
        <v>1022</v>
      </c>
      <c r="D24" s="284">
        <v>45118</v>
      </c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64"/>
      <c r="T24" s="237"/>
      <c r="U24" s="237"/>
      <c r="V24" s="237"/>
      <c r="W24" s="237"/>
      <c r="X24" s="238"/>
      <c r="Y24" s="237"/>
      <c r="Z24" s="237"/>
      <c r="AA24" s="238"/>
      <c r="AB24" s="238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  <c r="AP24" s="237"/>
      <c r="AQ24" s="237"/>
      <c r="AR24" s="237"/>
      <c r="AS24" s="237"/>
      <c r="AT24" s="237"/>
      <c r="AU24" s="237"/>
      <c r="AV24" s="237"/>
      <c r="AW24" s="237"/>
      <c r="AX24" s="237"/>
      <c r="AY24" s="237"/>
      <c r="AZ24" s="238"/>
      <c r="BA24" s="237"/>
      <c r="BB24" s="237"/>
      <c r="BC24" s="237"/>
      <c r="BD24" s="237"/>
      <c r="BE24" s="237"/>
      <c r="BF24" s="237"/>
      <c r="BG24" s="237"/>
      <c r="BH24" s="237"/>
      <c r="BI24" s="264"/>
      <c r="BJ24" s="238"/>
      <c r="BK24" s="237"/>
      <c r="BL24" s="265"/>
      <c r="BM24" s="238"/>
      <c r="BN24" s="237"/>
      <c r="BO24" s="237"/>
      <c r="BP24" s="237"/>
      <c r="BQ24" s="237"/>
    </row>
    <row r="25" spans="1:69" s="3" customFormat="1" ht="18" customHeight="1">
      <c r="A25" s="283" t="s">
        <v>3022</v>
      </c>
      <c r="B25" s="237"/>
      <c r="C25" s="281" t="s">
        <v>1023</v>
      </c>
      <c r="D25" s="284">
        <v>45118</v>
      </c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64"/>
      <c r="T25" s="237"/>
      <c r="U25" s="237"/>
      <c r="V25" s="237"/>
      <c r="W25" s="237"/>
      <c r="X25" s="238"/>
      <c r="Y25" s="237"/>
      <c r="Z25" s="237"/>
      <c r="AA25" s="238"/>
      <c r="AB25" s="238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  <c r="AP25" s="237"/>
      <c r="AQ25" s="237"/>
      <c r="AR25" s="237"/>
      <c r="AS25" s="237"/>
      <c r="AT25" s="237"/>
      <c r="AU25" s="237"/>
      <c r="AV25" s="237"/>
      <c r="AW25" s="237"/>
      <c r="AX25" s="237"/>
      <c r="AY25" s="237"/>
      <c r="AZ25" s="238"/>
      <c r="BA25" s="237"/>
      <c r="BB25" s="237"/>
      <c r="BC25" s="237"/>
      <c r="BD25" s="237"/>
      <c r="BE25" s="237"/>
      <c r="BF25" s="237"/>
      <c r="BG25" s="237"/>
      <c r="BH25" s="237"/>
      <c r="BI25" s="264"/>
      <c r="BJ25" s="238"/>
      <c r="BK25" s="237"/>
      <c r="BL25" s="265"/>
      <c r="BM25" s="238"/>
      <c r="BN25" s="237"/>
      <c r="BO25" s="237"/>
      <c r="BP25" s="237"/>
      <c r="BQ25" s="237"/>
    </row>
    <row r="26" spans="1:69" s="3" customFormat="1" ht="18" customHeight="1">
      <c r="A26" s="283" t="s">
        <v>3023</v>
      </c>
      <c r="B26" s="237"/>
      <c r="C26" s="281" t="s">
        <v>1024</v>
      </c>
      <c r="D26" s="284">
        <v>45113</v>
      </c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64"/>
      <c r="T26" s="237"/>
      <c r="U26" s="237"/>
      <c r="V26" s="237"/>
      <c r="W26" s="237"/>
      <c r="X26" s="238"/>
      <c r="Y26" s="237"/>
      <c r="Z26" s="237"/>
      <c r="AA26" s="238"/>
      <c r="AB26" s="238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7"/>
      <c r="AW26" s="237"/>
      <c r="AX26" s="237"/>
      <c r="AY26" s="237"/>
      <c r="AZ26" s="238"/>
      <c r="BA26" s="237"/>
      <c r="BB26" s="237"/>
      <c r="BC26" s="237"/>
      <c r="BD26" s="237"/>
      <c r="BE26" s="237"/>
      <c r="BF26" s="237"/>
      <c r="BG26" s="237"/>
      <c r="BH26" s="237"/>
      <c r="BI26" s="264"/>
      <c r="BJ26" s="238"/>
      <c r="BK26" s="237"/>
      <c r="BL26" s="265"/>
      <c r="BM26" s="238"/>
      <c r="BN26" s="237"/>
      <c r="BO26" s="237"/>
      <c r="BP26" s="237"/>
      <c r="BQ26" s="237"/>
    </row>
    <row r="27" spans="1:69" s="3" customFormat="1" ht="18" customHeight="1">
      <c r="A27" s="283" t="s">
        <v>3024</v>
      </c>
      <c r="B27" s="237"/>
      <c r="C27" s="281" t="s">
        <v>1025</v>
      </c>
      <c r="D27" s="284">
        <v>45104</v>
      </c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64"/>
      <c r="T27" s="237"/>
      <c r="U27" s="237"/>
      <c r="V27" s="237"/>
      <c r="W27" s="237"/>
      <c r="X27" s="238"/>
      <c r="Y27" s="237"/>
      <c r="Z27" s="237"/>
      <c r="AA27" s="238"/>
      <c r="AB27" s="238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  <c r="AP27" s="237"/>
      <c r="AQ27" s="237"/>
      <c r="AR27" s="237"/>
      <c r="AS27" s="237"/>
      <c r="AT27" s="237"/>
      <c r="AU27" s="237"/>
      <c r="AV27" s="237"/>
      <c r="AW27" s="237"/>
      <c r="AX27" s="237"/>
      <c r="AY27" s="237"/>
      <c r="AZ27" s="238"/>
      <c r="BA27" s="237"/>
      <c r="BB27" s="237"/>
      <c r="BC27" s="237"/>
      <c r="BD27" s="237"/>
      <c r="BE27" s="237"/>
      <c r="BF27" s="237"/>
      <c r="BG27" s="237"/>
      <c r="BH27" s="237"/>
      <c r="BI27" s="264"/>
      <c r="BJ27" s="238"/>
      <c r="BK27" s="237"/>
      <c r="BL27" s="265"/>
      <c r="BM27" s="238"/>
      <c r="BN27" s="237"/>
      <c r="BO27" s="237"/>
      <c r="BP27" s="237"/>
      <c r="BQ27" s="237"/>
    </row>
    <row r="28" spans="1:69" s="3" customFormat="1" ht="18" customHeight="1">
      <c r="A28" s="283" t="s">
        <v>3025</v>
      </c>
      <c r="B28" s="237"/>
      <c r="C28" s="281" t="s">
        <v>1026</v>
      </c>
      <c r="D28" s="284">
        <v>45104</v>
      </c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64"/>
      <c r="T28" s="237"/>
      <c r="U28" s="237"/>
      <c r="V28" s="237"/>
      <c r="W28" s="237"/>
      <c r="X28" s="238"/>
      <c r="Y28" s="237"/>
      <c r="Z28" s="237"/>
      <c r="AA28" s="238"/>
      <c r="AB28" s="238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  <c r="AP28" s="237"/>
      <c r="AQ28" s="237"/>
      <c r="AR28" s="237"/>
      <c r="AS28" s="237"/>
      <c r="AT28" s="237"/>
      <c r="AU28" s="237"/>
      <c r="AV28" s="237"/>
      <c r="AW28" s="237"/>
      <c r="AX28" s="237"/>
      <c r="AY28" s="237"/>
      <c r="AZ28" s="238"/>
      <c r="BA28" s="237"/>
      <c r="BB28" s="237"/>
      <c r="BC28" s="237"/>
      <c r="BD28" s="237"/>
      <c r="BE28" s="237"/>
      <c r="BF28" s="237"/>
      <c r="BG28" s="237"/>
      <c r="BH28" s="237"/>
      <c r="BI28" s="264"/>
      <c r="BJ28" s="238"/>
      <c r="BK28" s="237"/>
      <c r="BL28" s="265"/>
      <c r="BM28" s="238"/>
      <c r="BN28" s="237"/>
      <c r="BO28" s="237"/>
      <c r="BP28" s="237"/>
      <c r="BQ28" s="237"/>
    </row>
    <row r="29" spans="1:69" s="3" customFormat="1" ht="18" customHeight="1">
      <c r="A29" s="283" t="s">
        <v>327</v>
      </c>
      <c r="B29" s="237"/>
      <c r="C29" s="281" t="s">
        <v>1027</v>
      </c>
      <c r="D29" s="284">
        <v>45097</v>
      </c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64"/>
      <c r="T29" s="237"/>
      <c r="U29" s="237"/>
      <c r="V29" s="237"/>
      <c r="W29" s="237"/>
      <c r="X29" s="238"/>
      <c r="Y29" s="237"/>
      <c r="Z29" s="237"/>
      <c r="AA29" s="238"/>
      <c r="AB29" s="238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/>
      <c r="AS29" s="237"/>
      <c r="AT29" s="237"/>
      <c r="AU29" s="237"/>
      <c r="AV29" s="237"/>
      <c r="AW29" s="237"/>
      <c r="AX29" s="237"/>
      <c r="AY29" s="237"/>
      <c r="AZ29" s="238"/>
      <c r="BA29" s="237"/>
      <c r="BB29" s="237"/>
      <c r="BC29" s="237"/>
      <c r="BD29" s="237"/>
      <c r="BE29" s="237"/>
      <c r="BF29" s="237"/>
      <c r="BG29" s="237"/>
      <c r="BH29" s="237"/>
      <c r="BI29" s="264"/>
      <c r="BJ29" s="238"/>
      <c r="BK29" s="237"/>
      <c r="BL29" s="265"/>
      <c r="BM29" s="238"/>
      <c r="BN29" s="237"/>
      <c r="BO29" s="237"/>
      <c r="BP29" s="237"/>
      <c r="BQ29" s="237"/>
    </row>
    <row r="30" spans="1:69" s="3" customFormat="1" ht="18" customHeight="1">
      <c r="A30" s="283" t="s">
        <v>3026</v>
      </c>
      <c r="B30" s="237"/>
      <c r="C30" s="281" t="s">
        <v>1028</v>
      </c>
      <c r="D30" s="284">
        <v>45096</v>
      </c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64"/>
      <c r="T30" s="237"/>
      <c r="U30" s="237"/>
      <c r="V30" s="237"/>
      <c r="W30" s="237"/>
      <c r="X30" s="238"/>
      <c r="Y30" s="237"/>
      <c r="Z30" s="237"/>
      <c r="AA30" s="238"/>
      <c r="AB30" s="238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8"/>
      <c r="BA30" s="237"/>
      <c r="BB30" s="237"/>
      <c r="BC30" s="237"/>
      <c r="BD30" s="237"/>
      <c r="BE30" s="237"/>
      <c r="BF30" s="237"/>
      <c r="BG30" s="237"/>
      <c r="BH30" s="237"/>
      <c r="BI30" s="264"/>
      <c r="BJ30" s="238"/>
      <c r="BK30" s="237"/>
      <c r="BL30" s="265"/>
      <c r="BM30" s="238"/>
      <c r="BN30" s="237"/>
      <c r="BO30" s="237"/>
      <c r="BP30" s="237"/>
      <c r="BQ30" s="237"/>
    </row>
    <row r="31" spans="1:69" s="3" customFormat="1" ht="18" customHeight="1">
      <c r="A31" s="283" t="s">
        <v>3027</v>
      </c>
      <c r="B31" s="237"/>
      <c r="C31" s="281" t="s">
        <v>1029</v>
      </c>
      <c r="D31" s="284">
        <v>45093</v>
      </c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64"/>
      <c r="T31" s="237"/>
      <c r="U31" s="237"/>
      <c r="V31" s="237"/>
      <c r="W31" s="237"/>
      <c r="X31" s="238"/>
      <c r="Y31" s="237"/>
      <c r="Z31" s="237"/>
      <c r="AA31" s="238"/>
      <c r="AB31" s="238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8"/>
      <c r="BA31" s="237"/>
      <c r="BB31" s="237"/>
      <c r="BC31" s="237"/>
      <c r="BD31" s="237"/>
      <c r="BE31" s="237"/>
      <c r="BF31" s="237"/>
      <c r="BG31" s="237"/>
      <c r="BH31" s="237"/>
      <c r="BI31" s="264"/>
      <c r="BJ31" s="238"/>
      <c r="BK31" s="237"/>
      <c r="BL31" s="265"/>
      <c r="BM31" s="238"/>
      <c r="BN31" s="237"/>
      <c r="BO31" s="237"/>
      <c r="BP31" s="237"/>
      <c r="BQ31" s="237"/>
    </row>
    <row r="32" spans="1:69" s="3" customFormat="1" ht="18" customHeight="1">
      <c r="A32" s="283" t="s">
        <v>3028</v>
      </c>
      <c r="B32" s="237"/>
      <c r="C32" s="281" t="s">
        <v>1029</v>
      </c>
      <c r="D32" s="284">
        <v>45091</v>
      </c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64"/>
      <c r="T32" s="237"/>
      <c r="U32" s="237"/>
      <c r="V32" s="237"/>
      <c r="W32" s="237"/>
      <c r="X32" s="238"/>
      <c r="Y32" s="237"/>
      <c r="Z32" s="237"/>
      <c r="AA32" s="238"/>
      <c r="AB32" s="238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7"/>
      <c r="AY32" s="237"/>
      <c r="AZ32" s="238"/>
      <c r="BA32" s="237"/>
      <c r="BB32" s="237"/>
      <c r="BC32" s="237"/>
      <c r="BD32" s="237"/>
      <c r="BE32" s="237"/>
      <c r="BF32" s="237"/>
      <c r="BG32" s="237"/>
      <c r="BH32" s="237"/>
      <c r="BI32" s="264"/>
      <c r="BJ32" s="238"/>
      <c r="BK32" s="237"/>
      <c r="BL32" s="265"/>
      <c r="BM32" s="238"/>
      <c r="BN32" s="237"/>
      <c r="BO32" s="237"/>
      <c r="BP32" s="237"/>
      <c r="BQ32" s="237"/>
    </row>
    <row r="33" spans="1:69" s="3" customFormat="1" ht="18" customHeight="1">
      <c r="A33" s="283" t="s">
        <v>3029</v>
      </c>
      <c r="B33" s="237"/>
      <c r="C33" s="281" t="s">
        <v>1030</v>
      </c>
      <c r="D33" s="284">
        <v>45089</v>
      </c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64"/>
      <c r="T33" s="237"/>
      <c r="U33" s="237"/>
      <c r="V33" s="237"/>
      <c r="W33" s="237"/>
      <c r="X33" s="238"/>
      <c r="Y33" s="237"/>
      <c r="Z33" s="237"/>
      <c r="AA33" s="238"/>
      <c r="AB33" s="238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8"/>
      <c r="BA33" s="237"/>
      <c r="BB33" s="237"/>
      <c r="BC33" s="237"/>
      <c r="BD33" s="237"/>
      <c r="BE33" s="237"/>
      <c r="BF33" s="237"/>
      <c r="BG33" s="237"/>
      <c r="BH33" s="237"/>
      <c r="BI33" s="264"/>
      <c r="BJ33" s="238"/>
      <c r="BK33" s="237"/>
      <c r="BL33" s="265"/>
      <c r="BM33" s="238"/>
      <c r="BN33" s="237"/>
      <c r="BO33" s="237"/>
      <c r="BP33" s="237"/>
      <c r="BQ33" s="237"/>
    </row>
    <row r="34" spans="1:69" s="3" customFormat="1" ht="18" customHeight="1">
      <c r="A34" s="283" t="s">
        <v>3030</v>
      </c>
      <c r="B34" s="237"/>
      <c r="C34" s="281" t="s">
        <v>1031</v>
      </c>
      <c r="D34" s="284">
        <v>45086</v>
      </c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64"/>
      <c r="T34" s="237"/>
      <c r="U34" s="237"/>
      <c r="V34" s="237"/>
      <c r="W34" s="237"/>
      <c r="X34" s="238"/>
      <c r="Y34" s="237"/>
      <c r="Z34" s="237"/>
      <c r="AA34" s="238"/>
      <c r="AB34" s="238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/>
      <c r="AS34" s="237"/>
      <c r="AT34" s="237"/>
      <c r="AU34" s="237"/>
      <c r="AV34" s="237"/>
      <c r="AW34" s="237"/>
      <c r="AX34" s="237"/>
      <c r="AY34" s="237"/>
      <c r="AZ34" s="238"/>
      <c r="BA34" s="237"/>
      <c r="BB34" s="237"/>
      <c r="BC34" s="237"/>
      <c r="BD34" s="237"/>
      <c r="BE34" s="237"/>
      <c r="BF34" s="237"/>
      <c r="BG34" s="237"/>
      <c r="BH34" s="237"/>
      <c r="BI34" s="264"/>
      <c r="BJ34" s="238"/>
      <c r="BK34" s="237"/>
      <c r="BL34" s="265"/>
      <c r="BM34" s="238"/>
      <c r="BN34" s="237"/>
      <c r="BO34" s="237"/>
      <c r="BP34" s="237"/>
      <c r="BQ34" s="237"/>
    </row>
    <row r="35" spans="1:69" s="3" customFormat="1" ht="18" customHeight="1">
      <c r="A35" s="283" t="s">
        <v>3031</v>
      </c>
      <c r="B35" s="237"/>
      <c r="C35" s="281" t="s">
        <v>1032</v>
      </c>
      <c r="D35" s="284">
        <v>45086</v>
      </c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64"/>
      <c r="T35" s="237"/>
      <c r="U35" s="237"/>
      <c r="V35" s="237"/>
      <c r="W35" s="237"/>
      <c r="X35" s="238"/>
      <c r="Y35" s="237"/>
      <c r="Z35" s="237"/>
      <c r="AA35" s="238"/>
      <c r="AB35" s="238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37"/>
      <c r="AU35" s="237"/>
      <c r="AV35" s="237"/>
      <c r="AW35" s="237"/>
      <c r="AX35" s="237"/>
      <c r="AY35" s="237"/>
      <c r="AZ35" s="238"/>
      <c r="BA35" s="237"/>
      <c r="BB35" s="237"/>
      <c r="BC35" s="237"/>
      <c r="BD35" s="237"/>
      <c r="BE35" s="237"/>
      <c r="BF35" s="237"/>
      <c r="BG35" s="237"/>
      <c r="BH35" s="237"/>
      <c r="BI35" s="264"/>
      <c r="BJ35" s="238"/>
      <c r="BK35" s="237"/>
      <c r="BL35" s="265"/>
      <c r="BM35" s="238"/>
      <c r="BN35" s="237"/>
      <c r="BO35" s="237"/>
      <c r="BP35" s="237"/>
      <c r="BQ35" s="237"/>
    </row>
    <row r="36" spans="1:69" s="3" customFormat="1" ht="18" customHeight="1">
      <c r="A36" s="283" t="s">
        <v>3032</v>
      </c>
      <c r="B36" s="237"/>
      <c r="C36" s="281" t="s">
        <v>1022</v>
      </c>
      <c r="D36" s="284">
        <v>45083</v>
      </c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64"/>
      <c r="T36" s="237"/>
      <c r="U36" s="237"/>
      <c r="V36" s="237"/>
      <c r="W36" s="237"/>
      <c r="X36" s="238"/>
      <c r="Y36" s="237"/>
      <c r="Z36" s="237"/>
      <c r="AA36" s="238"/>
      <c r="AB36" s="238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7"/>
      <c r="AY36" s="237"/>
      <c r="AZ36" s="238"/>
      <c r="BA36" s="237"/>
      <c r="BB36" s="237"/>
      <c r="BC36" s="237"/>
      <c r="BD36" s="237"/>
      <c r="BE36" s="237"/>
      <c r="BF36" s="237"/>
      <c r="BG36" s="237"/>
      <c r="BH36" s="237"/>
      <c r="BI36" s="264"/>
      <c r="BJ36" s="237"/>
      <c r="BK36" s="237"/>
      <c r="BL36" s="265"/>
      <c r="BM36" s="238"/>
      <c r="BN36" s="237"/>
      <c r="BO36" s="237"/>
      <c r="BP36" s="237"/>
      <c r="BQ36" s="237"/>
    </row>
    <row r="37" spans="1:69" s="3" customFormat="1" ht="18" customHeight="1">
      <c r="A37" s="283" t="s">
        <v>3033</v>
      </c>
      <c r="B37" s="237"/>
      <c r="C37" s="281" t="s">
        <v>1033</v>
      </c>
      <c r="D37" s="284">
        <v>45078</v>
      </c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64"/>
      <c r="T37" s="237"/>
      <c r="U37" s="237"/>
      <c r="V37" s="237"/>
      <c r="W37" s="237"/>
      <c r="X37" s="238"/>
      <c r="Y37" s="237"/>
      <c r="Z37" s="237"/>
      <c r="AA37" s="238"/>
      <c r="AB37" s="238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8"/>
      <c r="BA37" s="237"/>
      <c r="BB37" s="237"/>
      <c r="BC37" s="237"/>
      <c r="BD37" s="237"/>
      <c r="BE37" s="237"/>
      <c r="BF37" s="237"/>
      <c r="BG37" s="237"/>
      <c r="BH37" s="237"/>
      <c r="BI37" s="264"/>
      <c r="BJ37" s="238"/>
      <c r="BK37" s="237"/>
      <c r="BL37" s="265"/>
      <c r="BM37" s="238"/>
      <c r="BN37" s="237"/>
      <c r="BO37" s="237"/>
      <c r="BP37" s="237"/>
      <c r="BQ37" s="237"/>
    </row>
    <row r="38" spans="1:69" s="3" customFormat="1" ht="18" customHeight="1">
      <c r="A38" s="283" t="s">
        <v>3034</v>
      </c>
      <c r="B38" s="237"/>
      <c r="C38" s="281" t="s">
        <v>1034</v>
      </c>
      <c r="D38" s="284">
        <v>45069</v>
      </c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7"/>
      <c r="S38" s="264"/>
      <c r="T38" s="237"/>
      <c r="U38" s="237"/>
      <c r="V38" s="237"/>
      <c r="W38" s="237"/>
      <c r="X38" s="238"/>
      <c r="Y38" s="237"/>
      <c r="Z38" s="237"/>
      <c r="AA38" s="238"/>
      <c r="AB38" s="238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8"/>
      <c r="BA38" s="237"/>
      <c r="BB38" s="237"/>
      <c r="BC38" s="237"/>
      <c r="BD38" s="237"/>
      <c r="BE38" s="237"/>
      <c r="BF38" s="237"/>
      <c r="BG38" s="237"/>
      <c r="BH38" s="237"/>
      <c r="BI38" s="264"/>
      <c r="BJ38" s="238"/>
      <c r="BK38" s="237"/>
      <c r="BL38" s="265"/>
      <c r="BM38" s="238"/>
      <c r="BN38" s="237"/>
      <c r="BO38" s="237"/>
      <c r="BP38" s="237"/>
      <c r="BQ38" s="237"/>
    </row>
    <row r="39" spans="1:69" s="3" customFormat="1" ht="18" customHeight="1">
      <c r="A39" s="283" t="s">
        <v>3035</v>
      </c>
      <c r="B39" s="237"/>
      <c r="C39" s="281" t="s">
        <v>1035</v>
      </c>
      <c r="D39" s="284">
        <v>45069</v>
      </c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64"/>
      <c r="T39" s="237"/>
      <c r="U39" s="237"/>
      <c r="V39" s="237"/>
      <c r="W39" s="237"/>
      <c r="X39" s="238"/>
      <c r="Y39" s="237"/>
      <c r="Z39" s="237"/>
      <c r="AA39" s="238"/>
      <c r="AB39" s="238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8"/>
      <c r="BA39" s="237"/>
      <c r="BB39" s="237"/>
      <c r="BC39" s="237"/>
      <c r="BD39" s="237"/>
      <c r="BE39" s="237"/>
      <c r="BF39" s="237"/>
      <c r="BG39" s="237"/>
      <c r="BH39" s="237"/>
      <c r="BI39" s="264"/>
      <c r="BJ39" s="238"/>
      <c r="BK39" s="237"/>
      <c r="BL39" s="265"/>
      <c r="BM39" s="238"/>
      <c r="BN39" s="237"/>
      <c r="BO39" s="237"/>
      <c r="BP39" s="237"/>
      <c r="BQ39" s="237"/>
    </row>
    <row r="40" spans="1:69" s="3" customFormat="1" ht="18" customHeight="1">
      <c r="A40" s="283" t="s">
        <v>3018</v>
      </c>
      <c r="B40" s="237"/>
      <c r="C40" s="281" t="s">
        <v>1036</v>
      </c>
      <c r="D40" s="284">
        <v>45064</v>
      </c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64"/>
      <c r="T40" s="237"/>
      <c r="U40" s="237"/>
      <c r="V40" s="237"/>
      <c r="W40" s="237"/>
      <c r="X40" s="238"/>
      <c r="Y40" s="237"/>
      <c r="Z40" s="237"/>
      <c r="AA40" s="238"/>
      <c r="AB40" s="238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8"/>
      <c r="BA40" s="237"/>
      <c r="BB40" s="237"/>
      <c r="BC40" s="237"/>
      <c r="BD40" s="237"/>
      <c r="BE40" s="237"/>
      <c r="BF40" s="237"/>
      <c r="BG40" s="237"/>
      <c r="BH40" s="237"/>
      <c r="BI40" s="264"/>
      <c r="BJ40" s="238"/>
      <c r="BK40" s="237"/>
      <c r="BL40" s="265"/>
      <c r="BM40" s="238"/>
      <c r="BN40" s="237"/>
      <c r="BO40" s="237"/>
      <c r="BP40" s="237"/>
      <c r="BQ40" s="237"/>
    </row>
    <row r="41" spans="1:69" s="3" customFormat="1" ht="18" customHeight="1">
      <c r="A41" s="283" t="s">
        <v>3036</v>
      </c>
      <c r="B41" s="237"/>
      <c r="C41" s="281" t="s">
        <v>1037</v>
      </c>
      <c r="D41" s="284">
        <v>45056</v>
      </c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64"/>
      <c r="T41" s="237"/>
      <c r="U41" s="237"/>
      <c r="V41" s="237"/>
      <c r="W41" s="237"/>
      <c r="X41" s="238"/>
      <c r="Y41" s="237"/>
      <c r="Z41" s="237"/>
      <c r="AA41" s="238"/>
      <c r="AB41" s="238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8"/>
      <c r="BA41" s="237"/>
      <c r="BB41" s="237"/>
      <c r="BC41" s="237"/>
      <c r="BD41" s="237"/>
      <c r="BE41" s="237"/>
      <c r="BF41" s="237"/>
      <c r="BG41" s="237"/>
      <c r="BH41" s="237"/>
      <c r="BI41" s="264"/>
      <c r="BJ41" s="238"/>
      <c r="BK41" s="237"/>
      <c r="BL41" s="265"/>
      <c r="BM41" s="238"/>
      <c r="BN41" s="237"/>
      <c r="BO41" s="237"/>
      <c r="BP41" s="237"/>
      <c r="BQ41" s="237"/>
    </row>
    <row r="42" spans="1:69" s="3" customFormat="1" ht="18" customHeight="1">
      <c r="A42" s="283" t="s">
        <v>3037</v>
      </c>
      <c r="B42" s="237"/>
      <c r="C42" s="281" t="s">
        <v>1038</v>
      </c>
      <c r="D42" s="284">
        <v>45036</v>
      </c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64"/>
      <c r="T42" s="237"/>
      <c r="U42" s="237"/>
      <c r="V42" s="237"/>
      <c r="W42" s="237"/>
      <c r="X42" s="238"/>
      <c r="Y42" s="237"/>
      <c r="Z42" s="237"/>
      <c r="AA42" s="238"/>
      <c r="AB42" s="238"/>
      <c r="AC42" s="237"/>
      <c r="AD42" s="237"/>
      <c r="AE42" s="237"/>
      <c r="AF42" s="237"/>
      <c r="AG42" s="237"/>
      <c r="AH42" s="237"/>
      <c r="AI42" s="237"/>
      <c r="AJ42" s="237"/>
      <c r="AK42" s="237"/>
      <c r="AL42" s="237"/>
      <c r="AM42" s="237"/>
      <c r="AN42" s="237"/>
      <c r="AO42" s="237"/>
      <c r="AP42" s="237"/>
      <c r="AQ42" s="237"/>
      <c r="AR42" s="237"/>
      <c r="AS42" s="237"/>
      <c r="AT42" s="237"/>
      <c r="AU42" s="237"/>
      <c r="AV42" s="237"/>
      <c r="AW42" s="237"/>
      <c r="AX42" s="237"/>
      <c r="AY42" s="237"/>
      <c r="AZ42" s="238"/>
      <c r="BA42" s="237"/>
      <c r="BB42" s="237"/>
      <c r="BC42" s="237"/>
      <c r="BD42" s="237"/>
      <c r="BE42" s="237"/>
      <c r="BF42" s="237"/>
      <c r="BG42" s="237"/>
      <c r="BH42" s="237"/>
      <c r="BI42" s="264"/>
      <c r="BJ42" s="238"/>
      <c r="BK42" s="237"/>
      <c r="BL42" s="265"/>
      <c r="BM42" s="238"/>
      <c r="BN42" s="237"/>
      <c r="BO42" s="237"/>
      <c r="BP42" s="237"/>
      <c r="BQ42" s="237"/>
    </row>
    <row r="43" spans="1:69" s="3" customFormat="1" ht="18" customHeight="1">
      <c r="A43" s="283" t="s">
        <v>3037</v>
      </c>
      <c r="B43" s="237"/>
      <c r="C43" s="281" t="s">
        <v>1039</v>
      </c>
      <c r="D43" s="284">
        <v>45036</v>
      </c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64"/>
      <c r="T43" s="237"/>
      <c r="U43" s="237"/>
      <c r="V43" s="237"/>
      <c r="W43" s="237"/>
      <c r="X43" s="238"/>
      <c r="Y43" s="237"/>
      <c r="Z43" s="237"/>
      <c r="AA43" s="238"/>
      <c r="AB43" s="238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8"/>
      <c r="BA43" s="237"/>
      <c r="BB43" s="237"/>
      <c r="BC43" s="237"/>
      <c r="BD43" s="237"/>
      <c r="BE43" s="237"/>
      <c r="BF43" s="237"/>
      <c r="BG43" s="237"/>
      <c r="BH43" s="237"/>
      <c r="BI43" s="264"/>
      <c r="BJ43" s="238"/>
      <c r="BK43" s="237"/>
      <c r="BL43" s="265"/>
      <c r="BM43" s="238"/>
      <c r="BN43" s="237"/>
      <c r="BO43" s="237"/>
      <c r="BP43" s="237"/>
      <c r="BQ43" s="237"/>
    </row>
    <row r="44" spans="1:69" s="3" customFormat="1" ht="18" customHeight="1">
      <c r="A44" s="283" t="s">
        <v>3038</v>
      </c>
      <c r="B44" s="237"/>
      <c r="C44" s="281" t="s">
        <v>1040</v>
      </c>
      <c r="D44" s="284">
        <v>45034</v>
      </c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64"/>
      <c r="T44" s="237"/>
      <c r="U44" s="237"/>
      <c r="V44" s="237"/>
      <c r="W44" s="237"/>
      <c r="X44" s="238"/>
      <c r="Y44" s="237"/>
      <c r="Z44" s="237"/>
      <c r="AA44" s="238"/>
      <c r="AB44" s="238"/>
      <c r="AC44" s="237"/>
      <c r="AD44" s="237"/>
      <c r="AE44" s="237"/>
      <c r="AF44" s="237"/>
      <c r="AG44" s="237"/>
      <c r="AH44" s="237"/>
      <c r="AI44" s="237"/>
      <c r="AJ44" s="237"/>
      <c r="AK44" s="237"/>
      <c r="AL44" s="237"/>
      <c r="AM44" s="237"/>
      <c r="AN44" s="237"/>
      <c r="AO44" s="237"/>
      <c r="AP44" s="237"/>
      <c r="AQ44" s="237"/>
      <c r="AR44" s="237"/>
      <c r="AS44" s="237"/>
      <c r="AT44" s="237"/>
      <c r="AU44" s="237"/>
      <c r="AV44" s="237"/>
      <c r="AW44" s="237"/>
      <c r="AX44" s="237"/>
      <c r="AY44" s="237"/>
      <c r="AZ44" s="238"/>
      <c r="BA44" s="237"/>
      <c r="BB44" s="237"/>
      <c r="BC44" s="237"/>
      <c r="BD44" s="237"/>
      <c r="BE44" s="237"/>
      <c r="BF44" s="237"/>
      <c r="BG44" s="237"/>
      <c r="BH44" s="237"/>
      <c r="BI44" s="264"/>
      <c r="BJ44" s="238"/>
      <c r="BK44" s="237"/>
      <c r="BL44" s="265"/>
      <c r="BM44" s="238"/>
      <c r="BN44" s="237"/>
      <c r="BO44" s="237"/>
      <c r="BP44" s="237"/>
      <c r="BQ44" s="237"/>
    </row>
    <row r="45" spans="1:69" s="3" customFormat="1" ht="18" customHeight="1">
      <c r="A45" s="283" t="s">
        <v>3039</v>
      </c>
      <c r="B45" s="237"/>
      <c r="C45" s="281" t="s">
        <v>1041</v>
      </c>
      <c r="D45" s="284">
        <v>45034</v>
      </c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64"/>
      <c r="T45" s="237"/>
      <c r="U45" s="237"/>
      <c r="V45" s="237"/>
      <c r="W45" s="237"/>
      <c r="X45" s="238"/>
      <c r="Y45" s="237"/>
      <c r="Z45" s="237"/>
      <c r="AA45" s="238"/>
      <c r="AB45" s="238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8"/>
      <c r="BA45" s="237"/>
      <c r="BB45" s="237"/>
      <c r="BC45" s="237"/>
      <c r="BD45" s="237"/>
      <c r="BE45" s="237"/>
      <c r="BF45" s="237"/>
      <c r="BG45" s="237"/>
      <c r="BH45" s="237"/>
      <c r="BI45" s="264"/>
      <c r="BJ45" s="238"/>
      <c r="BK45" s="237"/>
      <c r="BL45" s="265"/>
      <c r="BM45" s="238"/>
      <c r="BN45" s="237"/>
      <c r="BO45" s="237"/>
      <c r="BP45" s="237"/>
      <c r="BQ45" s="237"/>
    </row>
    <row r="46" spans="1:69" s="3" customFormat="1" ht="18" customHeight="1">
      <c r="A46" s="283" t="s">
        <v>3040</v>
      </c>
      <c r="B46" s="237"/>
      <c r="C46" s="281" t="s">
        <v>1042</v>
      </c>
      <c r="D46" s="284">
        <v>45033</v>
      </c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7"/>
      <c r="S46" s="264"/>
      <c r="T46" s="237"/>
      <c r="U46" s="237"/>
      <c r="V46" s="237"/>
      <c r="W46" s="237"/>
      <c r="X46" s="238"/>
      <c r="Y46" s="237"/>
      <c r="Z46" s="237"/>
      <c r="AA46" s="238"/>
      <c r="AB46" s="238"/>
      <c r="AC46" s="237"/>
      <c r="AD46" s="237"/>
      <c r="AE46" s="237"/>
      <c r="AF46" s="237"/>
      <c r="AG46" s="237"/>
      <c r="AH46" s="237"/>
      <c r="AI46" s="237"/>
      <c r="AJ46" s="237"/>
      <c r="AK46" s="237"/>
      <c r="AL46" s="237"/>
      <c r="AM46" s="237"/>
      <c r="AN46" s="237"/>
      <c r="AO46" s="237"/>
      <c r="AP46" s="237"/>
      <c r="AQ46" s="237"/>
      <c r="AR46" s="237"/>
      <c r="AS46" s="237"/>
      <c r="AT46" s="237"/>
      <c r="AU46" s="237"/>
      <c r="AV46" s="237"/>
      <c r="AW46" s="237"/>
      <c r="AX46" s="237"/>
      <c r="AY46" s="237"/>
      <c r="AZ46" s="238"/>
      <c r="BA46" s="237"/>
      <c r="BB46" s="237"/>
      <c r="BC46" s="237"/>
      <c r="BD46" s="237"/>
      <c r="BE46" s="237"/>
      <c r="BF46" s="237"/>
      <c r="BG46" s="237"/>
      <c r="BH46" s="237"/>
      <c r="BI46" s="264"/>
      <c r="BJ46" s="238"/>
      <c r="BK46" s="237"/>
      <c r="BL46" s="265"/>
      <c r="BM46" s="238"/>
      <c r="BN46" s="237"/>
      <c r="BO46" s="237"/>
      <c r="BP46" s="237"/>
      <c r="BQ46" s="237"/>
    </row>
    <row r="47" spans="1:69" s="3" customFormat="1" ht="18" customHeight="1">
      <c r="A47" s="283" t="s">
        <v>333</v>
      </c>
      <c r="B47" s="237"/>
      <c r="C47" s="281" t="s">
        <v>1043</v>
      </c>
      <c r="D47" s="284">
        <v>45033</v>
      </c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64"/>
      <c r="T47" s="237"/>
      <c r="U47" s="237"/>
      <c r="V47" s="237"/>
      <c r="W47" s="237"/>
      <c r="X47" s="238"/>
      <c r="Y47" s="237"/>
      <c r="Z47" s="237"/>
      <c r="AA47" s="238"/>
      <c r="AB47" s="238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8"/>
      <c r="BA47" s="237"/>
      <c r="BB47" s="237"/>
      <c r="BC47" s="237"/>
      <c r="BD47" s="237"/>
      <c r="BE47" s="237"/>
      <c r="BF47" s="237"/>
      <c r="BG47" s="237"/>
      <c r="BH47" s="237"/>
      <c r="BI47" s="264"/>
      <c r="BJ47" s="238"/>
      <c r="BK47" s="237"/>
      <c r="BL47" s="265"/>
      <c r="BM47" s="238"/>
      <c r="BN47" s="237"/>
      <c r="BO47" s="237"/>
      <c r="BP47" s="237"/>
      <c r="BQ47" s="237"/>
    </row>
    <row r="48" spans="1:69" s="3" customFormat="1" ht="18" customHeight="1">
      <c r="A48" s="283" t="s">
        <v>3030</v>
      </c>
      <c r="B48" s="237"/>
      <c r="C48" s="281" t="s">
        <v>1044</v>
      </c>
      <c r="D48" s="284">
        <v>45033</v>
      </c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64"/>
      <c r="T48" s="237"/>
      <c r="U48" s="237"/>
      <c r="V48" s="237"/>
      <c r="W48" s="237"/>
      <c r="X48" s="238"/>
      <c r="Y48" s="237"/>
      <c r="Z48" s="237"/>
      <c r="AA48" s="238"/>
      <c r="AB48" s="238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8"/>
      <c r="BA48" s="237"/>
      <c r="BB48" s="237"/>
      <c r="BC48" s="237"/>
      <c r="BD48" s="237"/>
      <c r="BE48" s="237"/>
      <c r="BF48" s="237"/>
      <c r="BG48" s="237"/>
      <c r="BH48" s="237"/>
      <c r="BI48" s="264"/>
      <c r="BJ48" s="238"/>
      <c r="BK48" s="237"/>
      <c r="BL48" s="265"/>
      <c r="BM48" s="238"/>
      <c r="BN48" s="237"/>
      <c r="BO48" s="237"/>
      <c r="BP48" s="237"/>
      <c r="BQ48" s="237"/>
    </row>
    <row r="49" spans="1:69" s="3" customFormat="1" ht="18" customHeight="1">
      <c r="A49" s="283" t="s">
        <v>3041</v>
      </c>
      <c r="B49" s="237"/>
      <c r="C49" s="281" t="s">
        <v>1045</v>
      </c>
      <c r="D49" s="284">
        <v>45028</v>
      </c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64"/>
      <c r="T49" s="237"/>
      <c r="U49" s="237"/>
      <c r="V49" s="237"/>
      <c r="W49" s="237"/>
      <c r="X49" s="238"/>
      <c r="Y49" s="237"/>
      <c r="Z49" s="237"/>
      <c r="AA49" s="238"/>
      <c r="AB49" s="238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8"/>
      <c r="BA49" s="237"/>
      <c r="BB49" s="237"/>
      <c r="BC49" s="237"/>
      <c r="BD49" s="237"/>
      <c r="BE49" s="237"/>
      <c r="BF49" s="237"/>
      <c r="BG49" s="237"/>
      <c r="BH49" s="237"/>
      <c r="BI49" s="264"/>
      <c r="BJ49" s="238"/>
      <c r="BK49" s="237"/>
      <c r="BL49" s="265"/>
      <c r="BM49" s="238"/>
      <c r="BN49" s="237"/>
      <c r="BO49" s="237"/>
      <c r="BP49" s="237"/>
      <c r="BQ49" s="237"/>
    </row>
    <row r="50" spans="1:69" s="3" customFormat="1" ht="18" customHeight="1">
      <c r="A50" s="283" t="s">
        <v>3042</v>
      </c>
      <c r="B50" s="237"/>
      <c r="C50" s="281" t="s">
        <v>1046</v>
      </c>
      <c r="D50" s="284">
        <v>45016</v>
      </c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64"/>
      <c r="T50" s="237"/>
      <c r="U50" s="237"/>
      <c r="V50" s="237"/>
      <c r="W50" s="237"/>
      <c r="X50" s="238"/>
      <c r="Y50" s="237"/>
      <c r="Z50" s="237"/>
      <c r="AA50" s="238"/>
      <c r="AB50" s="238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  <c r="AP50" s="237"/>
      <c r="AQ50" s="237"/>
      <c r="AR50" s="237"/>
      <c r="AS50" s="237"/>
      <c r="AT50" s="237"/>
      <c r="AU50" s="237"/>
      <c r="AV50" s="237"/>
      <c r="AW50" s="237"/>
      <c r="AX50" s="237"/>
      <c r="AY50" s="237"/>
      <c r="AZ50" s="238"/>
      <c r="BA50" s="237"/>
      <c r="BB50" s="237"/>
      <c r="BC50" s="237"/>
      <c r="BD50" s="237"/>
      <c r="BE50" s="237"/>
      <c r="BF50" s="237"/>
      <c r="BG50" s="237"/>
      <c r="BH50" s="237"/>
      <c r="BI50" s="264"/>
      <c r="BJ50" s="238"/>
      <c r="BK50" s="237"/>
      <c r="BL50" s="265"/>
      <c r="BM50" s="238"/>
      <c r="BN50" s="237"/>
      <c r="BO50" s="237"/>
      <c r="BP50" s="237"/>
      <c r="BQ50" s="237"/>
    </row>
    <row r="51" spans="1:69" s="3" customFormat="1" ht="18" customHeight="1">
      <c r="A51" s="283" t="s">
        <v>3043</v>
      </c>
      <c r="B51" s="237"/>
      <c r="C51" s="281" t="s">
        <v>1047</v>
      </c>
      <c r="D51" s="284">
        <v>45015</v>
      </c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64"/>
      <c r="T51" s="237"/>
      <c r="U51" s="237"/>
      <c r="V51" s="237"/>
      <c r="W51" s="237"/>
      <c r="X51" s="238"/>
      <c r="Y51" s="237"/>
      <c r="Z51" s="237"/>
      <c r="AA51" s="238"/>
      <c r="AB51" s="238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8"/>
      <c r="BA51" s="237"/>
      <c r="BB51" s="237"/>
      <c r="BC51" s="237"/>
      <c r="BD51" s="237"/>
      <c r="BE51" s="237"/>
      <c r="BF51" s="237"/>
      <c r="BG51" s="237"/>
      <c r="BH51" s="237"/>
      <c r="BI51" s="264"/>
      <c r="BJ51" s="238"/>
      <c r="BK51" s="237"/>
      <c r="BL51" s="265"/>
      <c r="BM51" s="238"/>
      <c r="BN51" s="237"/>
      <c r="BO51" s="237"/>
      <c r="BP51" s="237"/>
      <c r="BQ51" s="237"/>
    </row>
    <row r="52" spans="1:69" s="3" customFormat="1" ht="18" customHeight="1">
      <c r="A52" s="283" t="s">
        <v>3040</v>
      </c>
      <c r="B52" s="237"/>
      <c r="C52" s="281" t="s">
        <v>1048</v>
      </c>
      <c r="D52" s="284">
        <v>45009</v>
      </c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64"/>
      <c r="T52" s="237"/>
      <c r="U52" s="237"/>
      <c r="V52" s="237"/>
      <c r="W52" s="237"/>
      <c r="X52" s="238"/>
      <c r="Y52" s="237"/>
      <c r="Z52" s="237"/>
      <c r="AA52" s="238"/>
      <c r="AB52" s="238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7"/>
      <c r="AY52" s="237"/>
      <c r="AZ52" s="238"/>
      <c r="BA52" s="237"/>
      <c r="BB52" s="237"/>
      <c r="BC52" s="237"/>
      <c r="BD52" s="237"/>
      <c r="BE52" s="237"/>
      <c r="BF52" s="237"/>
      <c r="BG52" s="237"/>
      <c r="BH52" s="237"/>
      <c r="BI52" s="264"/>
      <c r="BJ52" s="238"/>
      <c r="BK52" s="237"/>
      <c r="BL52" s="265"/>
      <c r="BM52" s="238"/>
      <c r="BN52" s="237"/>
      <c r="BO52" s="237"/>
      <c r="BP52" s="237"/>
      <c r="BQ52" s="237"/>
    </row>
    <row r="53" spans="1:69" s="3" customFormat="1" ht="18" customHeight="1">
      <c r="A53" s="283" t="s">
        <v>3044</v>
      </c>
      <c r="B53" s="237"/>
      <c r="C53" s="281" t="s">
        <v>1049</v>
      </c>
      <c r="D53" s="284">
        <v>45008</v>
      </c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  <c r="S53" s="264"/>
      <c r="T53" s="237"/>
      <c r="U53" s="237"/>
      <c r="V53" s="237"/>
      <c r="W53" s="237"/>
      <c r="X53" s="238"/>
      <c r="Y53" s="237"/>
      <c r="Z53" s="237"/>
      <c r="AA53" s="238"/>
      <c r="AB53" s="238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8"/>
      <c r="BA53" s="237"/>
      <c r="BB53" s="237"/>
      <c r="BC53" s="237"/>
      <c r="BD53" s="237"/>
      <c r="BE53" s="237"/>
      <c r="BF53" s="237"/>
      <c r="BG53" s="237"/>
      <c r="BH53" s="237"/>
      <c r="BI53" s="264"/>
      <c r="BJ53" s="238"/>
      <c r="BK53" s="237"/>
      <c r="BL53" s="265"/>
      <c r="BM53" s="238"/>
      <c r="BN53" s="237"/>
      <c r="BO53" s="237"/>
      <c r="BP53" s="237"/>
      <c r="BQ53" s="237"/>
    </row>
    <row r="54" spans="1:69" s="3" customFormat="1" ht="18" customHeight="1">
      <c r="A54" s="283" t="s">
        <v>3045</v>
      </c>
      <c r="B54" s="237"/>
      <c r="C54" s="281" t="s">
        <v>1050</v>
      </c>
      <c r="D54" s="284">
        <v>45006</v>
      </c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64"/>
      <c r="T54" s="237"/>
      <c r="U54" s="237"/>
      <c r="V54" s="237"/>
      <c r="W54" s="237"/>
      <c r="X54" s="238"/>
      <c r="Y54" s="237"/>
      <c r="Z54" s="237"/>
      <c r="AA54" s="238"/>
      <c r="AB54" s="238"/>
      <c r="AC54" s="237"/>
      <c r="AD54" s="237"/>
      <c r="AE54" s="237"/>
      <c r="AF54" s="237"/>
      <c r="AG54" s="237"/>
      <c r="AH54" s="237"/>
      <c r="AI54" s="237"/>
      <c r="AJ54" s="237"/>
      <c r="AK54" s="237"/>
      <c r="AL54" s="237"/>
      <c r="AM54" s="237"/>
      <c r="AN54" s="237"/>
      <c r="AO54" s="237"/>
      <c r="AP54" s="237"/>
      <c r="AQ54" s="237"/>
      <c r="AR54" s="237"/>
      <c r="AS54" s="237"/>
      <c r="AT54" s="237"/>
      <c r="AU54" s="237"/>
      <c r="AV54" s="237"/>
      <c r="AW54" s="237"/>
      <c r="AX54" s="237"/>
      <c r="AY54" s="237"/>
      <c r="AZ54" s="238"/>
      <c r="BA54" s="237"/>
      <c r="BB54" s="237"/>
      <c r="BC54" s="237"/>
      <c r="BD54" s="237"/>
      <c r="BE54" s="237"/>
      <c r="BF54" s="237"/>
      <c r="BG54" s="237"/>
      <c r="BH54" s="237"/>
      <c r="BI54" s="264"/>
      <c r="BJ54" s="238"/>
      <c r="BK54" s="237"/>
      <c r="BL54" s="265"/>
      <c r="BM54" s="238"/>
      <c r="BN54" s="237"/>
      <c r="BO54" s="237"/>
      <c r="BP54" s="237"/>
      <c r="BQ54" s="237"/>
    </row>
    <row r="55" spans="1:69" s="3" customFormat="1" ht="18" customHeight="1">
      <c r="A55" s="283" t="s">
        <v>3046</v>
      </c>
      <c r="B55" s="237"/>
      <c r="C55" s="281" t="s">
        <v>1051</v>
      </c>
      <c r="D55" s="284">
        <v>45002</v>
      </c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64"/>
      <c r="T55" s="237"/>
      <c r="U55" s="237"/>
      <c r="V55" s="237"/>
      <c r="W55" s="237"/>
      <c r="X55" s="238"/>
      <c r="Y55" s="237"/>
      <c r="Z55" s="237"/>
      <c r="AA55" s="238"/>
      <c r="AB55" s="238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8"/>
      <c r="BA55" s="237"/>
      <c r="BB55" s="237"/>
      <c r="BC55" s="237"/>
      <c r="BD55" s="237"/>
      <c r="BE55" s="237"/>
      <c r="BF55" s="237"/>
      <c r="BG55" s="237"/>
      <c r="BH55" s="237"/>
      <c r="BI55" s="264"/>
      <c r="BJ55" s="238"/>
      <c r="BK55" s="237"/>
      <c r="BL55" s="265"/>
      <c r="BM55" s="238"/>
      <c r="BN55" s="237"/>
      <c r="BO55" s="237"/>
      <c r="BP55" s="237"/>
      <c r="BQ55" s="237"/>
    </row>
    <row r="56" spans="1:69" s="3" customFormat="1" ht="18" customHeight="1">
      <c r="A56" s="283" t="s">
        <v>3047</v>
      </c>
      <c r="B56" s="237"/>
      <c r="C56" s="281" t="s">
        <v>1052</v>
      </c>
      <c r="D56" s="284">
        <v>44993</v>
      </c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64"/>
      <c r="T56" s="237"/>
      <c r="U56" s="237"/>
      <c r="V56" s="237"/>
      <c r="W56" s="237"/>
      <c r="X56" s="238"/>
      <c r="Y56" s="237"/>
      <c r="Z56" s="237"/>
      <c r="AA56" s="238"/>
      <c r="AB56" s="238"/>
      <c r="AC56" s="237"/>
      <c r="AD56" s="237"/>
      <c r="AE56" s="237"/>
      <c r="AF56" s="237"/>
      <c r="AG56" s="237"/>
      <c r="AH56" s="237"/>
      <c r="AI56" s="237"/>
      <c r="AJ56" s="237"/>
      <c r="AK56" s="237"/>
      <c r="AL56" s="237"/>
      <c r="AM56" s="237"/>
      <c r="AN56" s="237"/>
      <c r="AO56" s="237"/>
      <c r="AP56" s="237"/>
      <c r="AQ56" s="237"/>
      <c r="AR56" s="237"/>
      <c r="AS56" s="237"/>
      <c r="AT56" s="237"/>
      <c r="AU56" s="237"/>
      <c r="AV56" s="237"/>
      <c r="AW56" s="237"/>
      <c r="AX56" s="237"/>
      <c r="AY56" s="237"/>
      <c r="AZ56" s="237"/>
      <c r="BA56" s="237"/>
      <c r="BB56" s="237"/>
      <c r="BC56" s="237"/>
      <c r="BD56" s="237"/>
      <c r="BE56" s="237"/>
      <c r="BF56" s="237"/>
      <c r="BG56" s="237"/>
      <c r="BH56" s="237"/>
      <c r="BI56" s="264"/>
      <c r="BJ56" s="238"/>
      <c r="BK56" s="237"/>
      <c r="BL56" s="265"/>
      <c r="BM56" s="238"/>
      <c r="BN56" s="237"/>
      <c r="BO56" s="237"/>
      <c r="BP56" s="237"/>
      <c r="BQ56" s="237"/>
    </row>
    <row r="57" spans="1:69" s="3" customFormat="1" ht="18" customHeight="1">
      <c r="A57" s="283" t="s">
        <v>3028</v>
      </c>
      <c r="B57" s="237"/>
      <c r="C57" s="281" t="s">
        <v>1053</v>
      </c>
      <c r="D57" s="284">
        <v>44992</v>
      </c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37"/>
      <c r="S57" s="264"/>
      <c r="T57" s="237"/>
      <c r="U57" s="237"/>
      <c r="V57" s="237"/>
      <c r="W57" s="237"/>
      <c r="X57" s="238"/>
      <c r="Y57" s="237"/>
      <c r="Z57" s="237"/>
      <c r="AA57" s="238"/>
      <c r="AB57" s="238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8"/>
      <c r="BA57" s="237"/>
      <c r="BB57" s="237"/>
      <c r="BC57" s="237"/>
      <c r="BD57" s="237"/>
      <c r="BE57" s="238"/>
      <c r="BF57" s="237"/>
      <c r="BG57" s="237"/>
      <c r="BH57" s="237"/>
      <c r="BI57" s="264"/>
      <c r="BJ57" s="238"/>
      <c r="BK57" s="237"/>
      <c r="BL57" s="265"/>
      <c r="BM57" s="238"/>
      <c r="BN57" s="237"/>
      <c r="BO57" s="237"/>
      <c r="BP57" s="237"/>
      <c r="BQ57" s="237"/>
    </row>
    <row r="58" spans="1:69" s="3" customFormat="1" ht="18" customHeight="1">
      <c r="A58" s="283" t="s">
        <v>3048</v>
      </c>
      <c r="B58" s="237"/>
      <c r="C58" s="281" t="s">
        <v>1054</v>
      </c>
      <c r="D58" s="284">
        <v>44992</v>
      </c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37"/>
      <c r="S58" s="264"/>
      <c r="T58" s="237"/>
      <c r="U58" s="237"/>
      <c r="V58" s="237"/>
      <c r="W58" s="237"/>
      <c r="X58" s="238"/>
      <c r="Y58" s="237"/>
      <c r="Z58" s="237"/>
      <c r="AA58" s="238"/>
      <c r="AB58" s="238"/>
      <c r="AC58" s="237"/>
      <c r="AD58" s="237"/>
      <c r="AE58" s="237"/>
      <c r="AF58" s="237"/>
      <c r="AG58" s="237"/>
      <c r="AH58" s="237"/>
      <c r="AI58" s="237"/>
      <c r="AJ58" s="237"/>
      <c r="AK58" s="237"/>
      <c r="AL58" s="237"/>
      <c r="AM58" s="237"/>
      <c r="AN58" s="237"/>
      <c r="AO58" s="237"/>
      <c r="AP58" s="237"/>
      <c r="AQ58" s="237"/>
      <c r="AR58" s="237"/>
      <c r="AS58" s="237"/>
      <c r="AT58" s="237"/>
      <c r="AU58" s="237"/>
      <c r="AV58" s="237"/>
      <c r="AW58" s="237"/>
      <c r="AX58" s="237"/>
      <c r="AY58" s="237"/>
      <c r="AZ58" s="238"/>
      <c r="BA58" s="237"/>
      <c r="BB58" s="237"/>
      <c r="BC58" s="237"/>
      <c r="BD58" s="237"/>
      <c r="BE58" s="237"/>
      <c r="BF58" s="237"/>
      <c r="BG58" s="237"/>
      <c r="BH58" s="237"/>
      <c r="BI58" s="264"/>
      <c r="BJ58" s="238"/>
      <c r="BK58" s="237"/>
      <c r="BL58" s="265"/>
      <c r="BM58" s="238"/>
      <c r="BN58" s="237"/>
      <c r="BO58" s="237"/>
      <c r="BP58" s="237"/>
      <c r="BQ58" s="237"/>
    </row>
    <row r="59" spans="1:69" s="3" customFormat="1" ht="18" customHeight="1">
      <c r="A59" s="283" t="s">
        <v>3049</v>
      </c>
      <c r="B59" s="237"/>
      <c r="C59" s="281" t="s">
        <v>1055</v>
      </c>
      <c r="D59" s="284">
        <v>44988</v>
      </c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64"/>
      <c r="T59" s="237"/>
      <c r="U59" s="237"/>
      <c r="V59" s="237"/>
      <c r="W59" s="237"/>
      <c r="X59" s="238"/>
      <c r="Y59" s="237"/>
      <c r="Z59" s="237"/>
      <c r="AA59" s="238"/>
      <c r="AB59" s="238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37"/>
      <c r="AU59" s="237"/>
      <c r="AV59" s="237"/>
      <c r="AW59" s="237"/>
      <c r="AX59" s="237"/>
      <c r="AY59" s="237"/>
      <c r="AZ59" s="238"/>
      <c r="BA59" s="237"/>
      <c r="BB59" s="237"/>
      <c r="BC59" s="237"/>
      <c r="BD59" s="237"/>
      <c r="BE59" s="237"/>
      <c r="BF59" s="237"/>
      <c r="BG59" s="237"/>
      <c r="BH59" s="237"/>
      <c r="BI59" s="264"/>
      <c r="BJ59" s="238"/>
      <c r="BK59" s="237"/>
      <c r="BL59" s="265"/>
      <c r="BM59" s="238"/>
      <c r="BN59" s="237"/>
      <c r="BO59" s="237"/>
      <c r="BP59" s="237"/>
      <c r="BQ59" s="237"/>
    </row>
    <row r="60" spans="1:69" s="3" customFormat="1" ht="18" customHeight="1">
      <c r="A60" s="283" t="s">
        <v>3050</v>
      </c>
      <c r="B60" s="237"/>
      <c r="C60" s="281" t="s">
        <v>1056</v>
      </c>
      <c r="D60" s="284">
        <v>44985</v>
      </c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37"/>
      <c r="S60" s="264"/>
      <c r="T60" s="237"/>
      <c r="U60" s="237"/>
      <c r="V60" s="237"/>
      <c r="W60" s="237"/>
      <c r="X60" s="238"/>
      <c r="Y60" s="237"/>
      <c r="Z60" s="237"/>
      <c r="AA60" s="238"/>
      <c r="AB60" s="238"/>
      <c r="AC60" s="237"/>
      <c r="AD60" s="237"/>
      <c r="AE60" s="237"/>
      <c r="AF60" s="237"/>
      <c r="AG60" s="237"/>
      <c r="AH60" s="237"/>
      <c r="AI60" s="237"/>
      <c r="AJ60" s="237"/>
      <c r="AK60" s="237"/>
      <c r="AL60" s="237"/>
      <c r="AM60" s="237"/>
      <c r="AN60" s="237"/>
      <c r="AO60" s="237"/>
      <c r="AP60" s="237"/>
      <c r="AQ60" s="237"/>
      <c r="AR60" s="237"/>
      <c r="AS60" s="237"/>
      <c r="AT60" s="237"/>
      <c r="AU60" s="237"/>
      <c r="AV60" s="237"/>
      <c r="AW60" s="237"/>
      <c r="AX60" s="237"/>
      <c r="AY60" s="237"/>
      <c r="AZ60" s="237"/>
      <c r="BA60" s="237"/>
      <c r="BB60" s="237"/>
      <c r="BC60" s="237"/>
      <c r="BD60" s="237"/>
      <c r="BE60" s="237"/>
      <c r="BF60" s="237"/>
      <c r="BG60" s="237"/>
      <c r="BH60" s="237"/>
      <c r="BI60" s="264"/>
      <c r="BJ60" s="238"/>
      <c r="BK60" s="237"/>
      <c r="BL60" s="265"/>
      <c r="BM60" s="238"/>
      <c r="BN60" s="237"/>
      <c r="BO60" s="237"/>
      <c r="BP60" s="237"/>
      <c r="BQ60" s="237"/>
    </row>
    <row r="61" spans="1:69" s="3" customFormat="1" ht="18" customHeight="1">
      <c r="A61" s="283" t="s">
        <v>3051</v>
      </c>
      <c r="B61" s="237"/>
      <c r="C61" s="281" t="s">
        <v>1057</v>
      </c>
      <c r="D61" s="284">
        <v>44980</v>
      </c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64"/>
      <c r="T61" s="237"/>
      <c r="U61" s="237"/>
      <c r="V61" s="237"/>
      <c r="W61" s="237"/>
      <c r="X61" s="238"/>
      <c r="Y61" s="237"/>
      <c r="Z61" s="237"/>
      <c r="AA61" s="238"/>
      <c r="AB61" s="238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8"/>
      <c r="BA61" s="237"/>
      <c r="BB61" s="237"/>
      <c r="BC61" s="237"/>
      <c r="BD61" s="237"/>
      <c r="BE61" s="238"/>
      <c r="BF61" s="237"/>
      <c r="BG61" s="237"/>
      <c r="BH61" s="237"/>
      <c r="BI61" s="264"/>
      <c r="BJ61" s="238"/>
      <c r="BK61" s="237"/>
      <c r="BL61" s="265"/>
      <c r="BM61" s="238"/>
      <c r="BN61" s="237"/>
      <c r="BO61" s="237"/>
      <c r="BP61" s="237"/>
      <c r="BQ61" s="237"/>
    </row>
    <row r="62" spans="1:69" s="3" customFormat="1" ht="18" customHeight="1">
      <c r="A62" s="283" t="s">
        <v>3052</v>
      </c>
      <c r="B62" s="237"/>
      <c r="C62" s="281" t="s">
        <v>1058</v>
      </c>
      <c r="D62" s="284">
        <v>44978</v>
      </c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64"/>
      <c r="T62" s="237"/>
      <c r="U62" s="237"/>
      <c r="V62" s="237"/>
      <c r="W62" s="237"/>
      <c r="X62" s="238"/>
      <c r="Y62" s="237"/>
      <c r="Z62" s="237"/>
      <c r="AA62" s="238"/>
      <c r="AB62" s="238"/>
      <c r="AC62" s="237"/>
      <c r="AD62" s="237"/>
      <c r="AE62" s="237"/>
      <c r="AF62" s="237"/>
      <c r="AG62" s="237"/>
      <c r="AH62" s="237"/>
      <c r="AI62" s="237"/>
      <c r="AJ62" s="237"/>
      <c r="AK62" s="237"/>
      <c r="AL62" s="237"/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7"/>
      <c r="AY62" s="237"/>
      <c r="AZ62" s="238"/>
      <c r="BA62" s="237"/>
      <c r="BB62" s="237"/>
      <c r="BC62" s="237"/>
      <c r="BD62" s="237"/>
      <c r="BE62" s="237"/>
      <c r="BF62" s="237"/>
      <c r="BG62" s="237"/>
      <c r="BH62" s="237"/>
      <c r="BI62" s="264"/>
      <c r="BJ62" s="238"/>
      <c r="BK62" s="237"/>
      <c r="BL62" s="265"/>
      <c r="BM62" s="238"/>
      <c r="BN62" s="237"/>
      <c r="BO62" s="237"/>
      <c r="BP62" s="237"/>
      <c r="BQ62" s="237"/>
    </row>
    <row r="63" spans="1:69" s="3" customFormat="1" ht="18" customHeight="1">
      <c r="A63" s="283" t="s">
        <v>3011</v>
      </c>
      <c r="B63" s="237"/>
      <c r="C63" s="281" t="s">
        <v>1059</v>
      </c>
      <c r="D63" s="284">
        <v>44978</v>
      </c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37"/>
      <c r="S63" s="264"/>
      <c r="T63" s="237"/>
      <c r="U63" s="237"/>
      <c r="V63" s="237"/>
      <c r="W63" s="237"/>
      <c r="X63" s="238"/>
      <c r="Y63" s="237"/>
      <c r="Z63" s="237"/>
      <c r="AA63" s="238"/>
      <c r="AB63" s="238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7"/>
      <c r="BH63" s="237"/>
      <c r="BI63" s="264"/>
      <c r="BJ63" s="238"/>
      <c r="BK63" s="237"/>
      <c r="BL63" s="265"/>
      <c r="BM63" s="238"/>
      <c r="BN63" s="237"/>
      <c r="BO63" s="237"/>
      <c r="BP63" s="237"/>
      <c r="BQ63" s="237"/>
    </row>
    <row r="64" spans="1:69" s="3" customFormat="1" ht="18" customHeight="1">
      <c r="A64" s="283" t="s">
        <v>3053</v>
      </c>
      <c r="B64" s="237"/>
      <c r="C64" s="281" t="s">
        <v>1060</v>
      </c>
      <c r="D64" s="284">
        <v>44973</v>
      </c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37"/>
      <c r="S64" s="264"/>
      <c r="T64" s="237"/>
      <c r="U64" s="237"/>
      <c r="V64" s="237"/>
      <c r="W64" s="237"/>
      <c r="X64" s="238"/>
      <c r="Y64" s="237"/>
      <c r="Z64" s="237"/>
      <c r="AA64" s="238"/>
      <c r="AB64" s="238"/>
      <c r="AC64" s="237"/>
      <c r="AD64" s="237"/>
      <c r="AE64" s="237"/>
      <c r="AF64" s="237"/>
      <c r="AG64" s="237"/>
      <c r="AH64" s="237"/>
      <c r="AI64" s="237"/>
      <c r="AJ64" s="237"/>
      <c r="AK64" s="237"/>
      <c r="AL64" s="237"/>
      <c r="AM64" s="237"/>
      <c r="AN64" s="237"/>
      <c r="AO64" s="237"/>
      <c r="AP64" s="237"/>
      <c r="AQ64" s="237"/>
      <c r="AR64" s="237"/>
      <c r="AS64" s="237"/>
      <c r="AT64" s="237"/>
      <c r="AU64" s="237"/>
      <c r="AV64" s="237"/>
      <c r="AW64" s="237"/>
      <c r="AX64" s="237"/>
      <c r="AY64" s="237"/>
      <c r="AZ64" s="237"/>
      <c r="BA64" s="237"/>
      <c r="BB64" s="237"/>
      <c r="BC64" s="237"/>
      <c r="BD64" s="237"/>
      <c r="BE64" s="237"/>
      <c r="BF64" s="237"/>
      <c r="BG64" s="237"/>
      <c r="BH64" s="237"/>
      <c r="BI64" s="264"/>
      <c r="BJ64" s="238"/>
      <c r="BK64" s="237"/>
      <c r="BL64" s="265"/>
      <c r="BM64" s="238"/>
      <c r="BN64" s="237"/>
      <c r="BO64" s="237"/>
      <c r="BP64" s="237"/>
      <c r="BQ64" s="237"/>
    </row>
    <row r="65" spans="1:69" s="3" customFormat="1" ht="18" customHeight="1">
      <c r="A65" s="283" t="s">
        <v>3054</v>
      </c>
      <c r="B65" s="237"/>
      <c r="C65" s="281" t="s">
        <v>1061</v>
      </c>
      <c r="D65" s="284">
        <v>44970</v>
      </c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37"/>
      <c r="S65" s="264"/>
      <c r="T65" s="237"/>
      <c r="U65" s="237"/>
      <c r="V65" s="237"/>
      <c r="W65" s="237"/>
      <c r="X65" s="238"/>
      <c r="Y65" s="237"/>
      <c r="Z65" s="237"/>
      <c r="AA65" s="238"/>
      <c r="AB65" s="238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8"/>
      <c r="BA65" s="237"/>
      <c r="BB65" s="237"/>
      <c r="BC65" s="237"/>
      <c r="BD65" s="237"/>
      <c r="BE65" s="238"/>
      <c r="BF65" s="237"/>
      <c r="BG65" s="237"/>
      <c r="BH65" s="237"/>
      <c r="BI65" s="264"/>
      <c r="BJ65" s="238"/>
      <c r="BK65" s="237"/>
      <c r="BL65" s="265"/>
      <c r="BM65" s="238"/>
      <c r="BN65" s="237"/>
      <c r="BO65" s="237"/>
      <c r="BP65" s="237"/>
      <c r="BQ65" s="237"/>
    </row>
    <row r="66" spans="1:69" s="3" customFormat="1" ht="18" customHeight="1">
      <c r="A66" s="283" t="s">
        <v>333</v>
      </c>
      <c r="B66" s="237"/>
      <c r="C66" s="281" t="s">
        <v>1062</v>
      </c>
      <c r="D66" s="284">
        <v>44965</v>
      </c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37"/>
      <c r="S66" s="264"/>
      <c r="T66" s="237"/>
      <c r="U66" s="237"/>
      <c r="V66" s="237"/>
      <c r="W66" s="237"/>
      <c r="X66" s="238"/>
      <c r="Y66" s="237"/>
      <c r="Z66" s="237"/>
      <c r="AA66" s="238"/>
      <c r="AB66" s="238"/>
      <c r="AC66" s="237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7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  <c r="BG66" s="237"/>
      <c r="BH66" s="237"/>
      <c r="BI66" s="264"/>
      <c r="BJ66" s="238"/>
      <c r="BK66" s="237"/>
      <c r="BL66" s="265"/>
      <c r="BM66" s="238"/>
      <c r="BN66" s="237"/>
      <c r="BO66" s="237"/>
      <c r="BP66" s="237"/>
      <c r="BQ66" s="237"/>
    </row>
    <row r="67" spans="1:69" s="3" customFormat="1" ht="18" customHeight="1">
      <c r="A67" s="283" t="s">
        <v>3055</v>
      </c>
      <c r="B67" s="237"/>
      <c r="C67" s="281" t="s">
        <v>1063</v>
      </c>
      <c r="D67" s="284">
        <v>44960</v>
      </c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64"/>
      <c r="T67" s="237"/>
      <c r="U67" s="237"/>
      <c r="V67" s="237"/>
      <c r="W67" s="237"/>
      <c r="X67" s="238"/>
      <c r="Y67" s="237"/>
      <c r="Z67" s="237"/>
      <c r="AA67" s="238"/>
      <c r="AB67" s="238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7"/>
      <c r="BH67" s="237"/>
      <c r="BI67" s="264"/>
      <c r="BJ67" s="238"/>
      <c r="BK67" s="237"/>
      <c r="BL67" s="265"/>
      <c r="BM67" s="238"/>
      <c r="BN67" s="237"/>
      <c r="BO67" s="237"/>
      <c r="BP67" s="237"/>
      <c r="BQ67" s="237"/>
    </row>
    <row r="68" spans="1:69" s="3" customFormat="1" ht="18" customHeight="1">
      <c r="A68" s="283" t="s">
        <v>3039</v>
      </c>
      <c r="B68" s="237"/>
      <c r="C68" s="281" t="s">
        <v>1064</v>
      </c>
      <c r="D68" s="284">
        <v>44938</v>
      </c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37"/>
      <c r="S68" s="264"/>
      <c r="T68" s="237"/>
      <c r="U68" s="237"/>
      <c r="V68" s="237"/>
      <c r="W68" s="237"/>
      <c r="X68" s="238"/>
      <c r="Y68" s="237"/>
      <c r="Z68" s="237"/>
      <c r="AA68" s="238"/>
      <c r="AB68" s="238"/>
      <c r="AC68" s="237"/>
      <c r="AD68" s="237"/>
      <c r="AE68" s="237"/>
      <c r="AF68" s="237"/>
      <c r="AG68" s="237"/>
      <c r="AH68" s="237"/>
      <c r="AI68" s="237"/>
      <c r="AJ68" s="237"/>
      <c r="AK68" s="237"/>
      <c r="AL68" s="237"/>
      <c r="AM68" s="237"/>
      <c r="AN68" s="237"/>
      <c r="AO68" s="237"/>
      <c r="AP68" s="237"/>
      <c r="AQ68" s="237"/>
      <c r="AR68" s="237"/>
      <c r="AS68" s="237"/>
      <c r="AT68" s="237"/>
      <c r="AU68" s="237"/>
      <c r="AV68" s="237"/>
      <c r="AW68" s="237"/>
      <c r="AX68" s="237"/>
      <c r="AY68" s="237"/>
      <c r="AZ68" s="237"/>
      <c r="BA68" s="237"/>
      <c r="BB68" s="237"/>
      <c r="BC68" s="237"/>
      <c r="BD68" s="237"/>
      <c r="BE68" s="237"/>
      <c r="BF68" s="237"/>
      <c r="BG68" s="237"/>
      <c r="BH68" s="237"/>
      <c r="BI68" s="264"/>
      <c r="BJ68" s="238"/>
      <c r="BK68" s="237"/>
      <c r="BL68" s="265"/>
      <c r="BM68" s="238"/>
      <c r="BN68" s="237"/>
      <c r="BO68" s="237"/>
      <c r="BP68" s="237"/>
      <c r="BQ68" s="237"/>
    </row>
    <row r="69" spans="1:69" s="3" customFormat="1" ht="18" customHeight="1">
      <c r="A69" s="283" t="s">
        <v>3056</v>
      </c>
      <c r="B69" s="237"/>
      <c r="C69" s="281" t="s">
        <v>1065</v>
      </c>
      <c r="D69" s="284">
        <v>44938</v>
      </c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37"/>
      <c r="S69" s="264"/>
      <c r="T69" s="237"/>
      <c r="U69" s="237"/>
      <c r="V69" s="237"/>
      <c r="W69" s="237"/>
      <c r="X69" s="238"/>
      <c r="Y69" s="237"/>
      <c r="Z69" s="237"/>
      <c r="AA69" s="238"/>
      <c r="AB69" s="238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8"/>
      <c r="BA69" s="237"/>
      <c r="BB69" s="237"/>
      <c r="BC69" s="237"/>
      <c r="BD69" s="237"/>
      <c r="BE69" s="237"/>
      <c r="BF69" s="237"/>
      <c r="BG69" s="237"/>
      <c r="BH69" s="237"/>
      <c r="BI69" s="264"/>
      <c r="BJ69" s="238"/>
      <c r="BK69" s="237"/>
      <c r="BL69" s="265"/>
      <c r="BM69" s="238"/>
      <c r="BN69" s="237"/>
      <c r="BO69" s="237"/>
      <c r="BP69" s="237"/>
      <c r="BQ69" s="237"/>
    </row>
    <row r="70" spans="1:69" s="3" customFormat="1" ht="18" customHeight="1">
      <c r="A70" s="283" t="s">
        <v>3057</v>
      </c>
      <c r="B70" s="237"/>
      <c r="C70" s="281" t="s">
        <v>1066</v>
      </c>
      <c r="D70" s="284">
        <v>44936</v>
      </c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37"/>
      <c r="S70" s="264"/>
      <c r="T70" s="237"/>
      <c r="U70" s="237"/>
      <c r="V70" s="237"/>
      <c r="W70" s="237"/>
      <c r="X70" s="238"/>
      <c r="Y70" s="237"/>
      <c r="Z70" s="237"/>
      <c r="AA70" s="238"/>
      <c r="AB70" s="238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8"/>
      <c r="AU70" s="238"/>
      <c r="AV70" s="237"/>
      <c r="AW70" s="237"/>
      <c r="AX70" s="237"/>
      <c r="AY70" s="237"/>
      <c r="AZ70" s="238"/>
      <c r="BA70" s="237"/>
      <c r="BB70" s="237"/>
      <c r="BC70" s="237"/>
      <c r="BD70" s="237"/>
      <c r="BE70" s="238"/>
      <c r="BF70" s="237"/>
      <c r="BG70" s="237"/>
      <c r="BH70" s="237"/>
      <c r="BI70" s="264"/>
      <c r="BJ70" s="238"/>
      <c r="BK70" s="237"/>
      <c r="BL70" s="265"/>
      <c r="BM70" s="238"/>
      <c r="BN70" s="237"/>
      <c r="BO70" s="237"/>
      <c r="BP70" s="237"/>
      <c r="BQ70" s="237"/>
    </row>
    <row r="71" spans="1:69" s="3" customFormat="1" ht="18" customHeight="1">
      <c r="A71" s="283" t="s">
        <v>3058</v>
      </c>
      <c r="B71" s="237"/>
      <c r="C71" s="281" t="s">
        <v>1067</v>
      </c>
      <c r="D71" s="284">
        <v>44915</v>
      </c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37"/>
      <c r="S71" s="264"/>
      <c r="T71" s="237"/>
      <c r="U71" s="237"/>
      <c r="V71" s="237"/>
      <c r="W71" s="237"/>
      <c r="X71" s="238"/>
      <c r="Y71" s="237"/>
      <c r="Z71" s="237"/>
      <c r="AA71" s="238"/>
      <c r="AB71" s="238"/>
      <c r="AC71" s="237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237"/>
      <c r="AQ71" s="237"/>
      <c r="AR71" s="237"/>
      <c r="AS71" s="237"/>
      <c r="AT71" s="238"/>
      <c r="AU71" s="238"/>
      <c r="AV71" s="237"/>
      <c r="AW71" s="237"/>
      <c r="AX71" s="237"/>
      <c r="AY71" s="237"/>
      <c r="AZ71" s="238"/>
      <c r="BA71" s="237"/>
      <c r="BB71" s="237"/>
      <c r="BC71" s="237"/>
      <c r="BD71" s="237"/>
      <c r="BE71" s="238"/>
      <c r="BF71" s="237"/>
      <c r="BG71" s="237"/>
      <c r="BH71" s="237"/>
      <c r="BI71" s="264"/>
      <c r="BJ71" s="238"/>
      <c r="BK71" s="237"/>
      <c r="BL71" s="265"/>
      <c r="BM71" s="238"/>
      <c r="BN71" s="237"/>
      <c r="BO71" s="237"/>
      <c r="BP71" s="237"/>
      <c r="BQ71" s="237"/>
    </row>
    <row r="72" spans="1:69" s="3" customFormat="1" ht="18" customHeight="1">
      <c r="A72" s="283" t="s">
        <v>3059</v>
      </c>
      <c r="B72" s="237"/>
      <c r="C72" s="281" t="s">
        <v>1068</v>
      </c>
      <c r="D72" s="284">
        <v>44910</v>
      </c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64"/>
      <c r="T72" s="237"/>
      <c r="U72" s="237"/>
      <c r="V72" s="237"/>
      <c r="W72" s="237"/>
      <c r="X72" s="238"/>
      <c r="Y72" s="237"/>
      <c r="Z72" s="237"/>
      <c r="AA72" s="238"/>
      <c r="AB72" s="238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8"/>
      <c r="AU72" s="238"/>
      <c r="AV72" s="237"/>
      <c r="AW72" s="237"/>
      <c r="AX72" s="237"/>
      <c r="AY72" s="237"/>
      <c r="AZ72" s="238"/>
      <c r="BA72" s="237"/>
      <c r="BB72" s="237"/>
      <c r="BC72" s="237"/>
      <c r="BD72" s="237"/>
      <c r="BE72" s="238"/>
      <c r="BF72" s="237"/>
      <c r="BG72" s="237"/>
      <c r="BH72" s="237"/>
      <c r="BI72" s="264"/>
      <c r="BJ72" s="238"/>
      <c r="BK72" s="237"/>
      <c r="BL72" s="265"/>
      <c r="BM72" s="238"/>
      <c r="BN72" s="237"/>
      <c r="BO72" s="237"/>
      <c r="BP72" s="237"/>
      <c r="BQ72" s="237"/>
    </row>
    <row r="73" spans="1:69" s="3" customFormat="1" ht="18" customHeight="1">
      <c r="A73" s="283" t="s">
        <v>3060</v>
      </c>
      <c r="B73" s="237"/>
      <c r="C73" s="281" t="s">
        <v>1069</v>
      </c>
      <c r="D73" s="284">
        <v>44909</v>
      </c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37"/>
      <c r="S73" s="264"/>
      <c r="T73" s="237"/>
      <c r="U73" s="237"/>
      <c r="V73" s="237"/>
      <c r="W73" s="237"/>
      <c r="X73" s="238"/>
      <c r="Y73" s="237"/>
      <c r="Z73" s="237"/>
      <c r="AA73" s="238"/>
      <c r="AB73" s="238"/>
      <c r="AC73" s="237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  <c r="BG73" s="237"/>
      <c r="BH73" s="237"/>
      <c r="BI73" s="264"/>
      <c r="BJ73" s="238"/>
      <c r="BK73" s="237"/>
      <c r="BL73" s="265"/>
      <c r="BM73" s="238"/>
      <c r="BN73" s="237"/>
      <c r="BO73" s="237"/>
      <c r="BP73" s="237"/>
      <c r="BQ73" s="237"/>
    </row>
    <row r="74" spans="1:69" s="3" customFormat="1" ht="18" customHeight="1">
      <c r="A74" s="283" t="s">
        <v>3013</v>
      </c>
      <c r="B74" s="237"/>
      <c r="C74" s="281" t="s">
        <v>1070</v>
      </c>
      <c r="D74" s="284">
        <v>44904</v>
      </c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7"/>
      <c r="S74" s="264"/>
      <c r="T74" s="237"/>
      <c r="U74" s="237"/>
      <c r="V74" s="237"/>
      <c r="W74" s="237"/>
      <c r="X74" s="238"/>
      <c r="Y74" s="237"/>
      <c r="Z74" s="237"/>
      <c r="AA74" s="238"/>
      <c r="AB74" s="238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8"/>
      <c r="BA74" s="237"/>
      <c r="BB74" s="237"/>
      <c r="BC74" s="237"/>
      <c r="BD74" s="237"/>
      <c r="BE74" s="238"/>
      <c r="BF74" s="237"/>
      <c r="BG74" s="237"/>
      <c r="BH74" s="237"/>
      <c r="BI74" s="264"/>
      <c r="BJ74" s="238"/>
      <c r="BK74" s="237"/>
      <c r="BL74" s="265"/>
      <c r="BM74" s="238"/>
      <c r="BN74" s="237"/>
      <c r="BO74" s="237"/>
      <c r="BP74" s="237"/>
      <c r="BQ74" s="237"/>
    </row>
    <row r="75" spans="1:69" s="3" customFormat="1" ht="18" customHeight="1">
      <c r="A75" s="283" t="s">
        <v>3061</v>
      </c>
      <c r="B75" s="237"/>
      <c r="C75" s="281" t="s">
        <v>1071</v>
      </c>
      <c r="D75" s="284">
        <v>44903</v>
      </c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37"/>
      <c r="S75" s="264"/>
      <c r="T75" s="237"/>
      <c r="U75" s="237"/>
      <c r="V75" s="237"/>
      <c r="W75" s="237"/>
      <c r="X75" s="238"/>
      <c r="Y75" s="237"/>
      <c r="Z75" s="237"/>
      <c r="AA75" s="238"/>
      <c r="AB75" s="238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R75" s="237"/>
      <c r="AS75" s="237"/>
      <c r="AT75" s="237"/>
      <c r="AU75" s="237"/>
      <c r="AV75" s="237"/>
      <c r="AW75" s="237"/>
      <c r="AX75" s="237"/>
      <c r="AY75" s="237"/>
      <c r="AZ75" s="237"/>
      <c r="BA75" s="237"/>
      <c r="BB75" s="237"/>
      <c r="BC75" s="237"/>
      <c r="BD75" s="237"/>
      <c r="BE75" s="237"/>
      <c r="BF75" s="237"/>
      <c r="BG75" s="237"/>
      <c r="BH75" s="237"/>
      <c r="BI75" s="264"/>
      <c r="BJ75" s="238"/>
      <c r="BK75" s="237"/>
      <c r="BL75" s="265"/>
      <c r="BM75" s="238"/>
      <c r="BN75" s="237"/>
      <c r="BO75" s="237"/>
      <c r="BP75" s="237"/>
      <c r="BQ75" s="237"/>
    </row>
    <row r="76" spans="1:69" s="3" customFormat="1" ht="18" customHeight="1">
      <c r="A76" s="283" t="s">
        <v>3062</v>
      </c>
      <c r="B76" s="237"/>
      <c r="C76" s="281" t="s">
        <v>1072</v>
      </c>
      <c r="D76" s="284">
        <v>44890</v>
      </c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64"/>
      <c r="T76" s="237"/>
      <c r="U76" s="237"/>
      <c r="V76" s="237"/>
      <c r="W76" s="237"/>
      <c r="X76" s="238"/>
      <c r="Y76" s="237"/>
      <c r="Z76" s="237"/>
      <c r="AA76" s="238"/>
      <c r="AB76" s="238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  <c r="BG76" s="237"/>
      <c r="BH76" s="237"/>
      <c r="BI76" s="264"/>
      <c r="BJ76" s="238"/>
      <c r="BK76" s="237"/>
      <c r="BL76" s="265"/>
      <c r="BM76" s="238"/>
      <c r="BN76" s="237"/>
      <c r="BO76" s="237"/>
      <c r="BP76" s="237"/>
      <c r="BQ76" s="237"/>
    </row>
    <row r="77" spans="1:69" s="3" customFormat="1" ht="18" customHeight="1">
      <c r="A77" s="283" t="s">
        <v>3063</v>
      </c>
      <c r="B77" s="237"/>
      <c r="C77" s="281" t="s">
        <v>1073</v>
      </c>
      <c r="D77" s="284">
        <v>44889</v>
      </c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64"/>
      <c r="T77" s="237"/>
      <c r="U77" s="237"/>
      <c r="V77" s="237"/>
      <c r="W77" s="237"/>
      <c r="X77" s="238"/>
      <c r="Y77" s="237"/>
      <c r="Z77" s="237"/>
      <c r="AA77" s="238"/>
      <c r="AB77" s="238"/>
      <c r="AC77" s="237"/>
      <c r="AD77" s="237"/>
      <c r="AE77" s="237"/>
      <c r="AF77" s="237"/>
      <c r="AG77" s="237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  <c r="AV77" s="237"/>
      <c r="AW77" s="237"/>
      <c r="AX77" s="237"/>
      <c r="AY77" s="237"/>
      <c r="AZ77" s="238"/>
      <c r="BA77" s="237"/>
      <c r="BB77" s="237"/>
      <c r="BC77" s="237"/>
      <c r="BD77" s="237"/>
      <c r="BE77" s="237"/>
      <c r="BF77" s="237"/>
      <c r="BG77" s="237"/>
      <c r="BH77" s="237"/>
      <c r="BI77" s="264"/>
      <c r="BJ77" s="238"/>
      <c r="BK77" s="237"/>
      <c r="BL77" s="265"/>
      <c r="BM77" s="238"/>
      <c r="BN77" s="237"/>
      <c r="BO77" s="237"/>
      <c r="BP77" s="237"/>
      <c r="BQ77" s="237"/>
    </row>
    <row r="78" spans="1:69" s="3" customFormat="1" ht="18" customHeight="1">
      <c r="A78" s="283" t="s">
        <v>3011</v>
      </c>
      <c r="B78" s="237"/>
      <c r="C78" s="281" t="s">
        <v>1074</v>
      </c>
      <c r="D78" s="284">
        <v>44887</v>
      </c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64"/>
      <c r="T78" s="237"/>
      <c r="U78" s="237"/>
      <c r="V78" s="237"/>
      <c r="W78" s="237"/>
      <c r="X78" s="238"/>
      <c r="Y78" s="237"/>
      <c r="Z78" s="237"/>
      <c r="AA78" s="238"/>
      <c r="AB78" s="238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37"/>
      <c r="BH78" s="237"/>
      <c r="BI78" s="264"/>
      <c r="BJ78" s="238"/>
      <c r="BK78" s="237"/>
      <c r="BL78" s="265"/>
      <c r="BM78" s="238"/>
      <c r="BN78" s="237"/>
      <c r="BO78" s="237"/>
      <c r="BP78" s="237"/>
      <c r="BQ78" s="237"/>
    </row>
    <row r="79" spans="1:69" s="3" customFormat="1" ht="18" customHeight="1">
      <c r="A79" s="283" t="s">
        <v>3064</v>
      </c>
      <c r="B79" s="237"/>
      <c r="C79" s="281" t="s">
        <v>1075</v>
      </c>
      <c r="D79" s="284">
        <v>44868</v>
      </c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64"/>
      <c r="T79" s="237"/>
      <c r="U79" s="237"/>
      <c r="V79" s="237"/>
      <c r="W79" s="237"/>
      <c r="X79" s="238"/>
      <c r="Y79" s="237"/>
      <c r="Z79" s="237"/>
      <c r="AA79" s="238"/>
      <c r="AB79" s="238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37"/>
      <c r="AU79" s="237"/>
      <c r="AV79" s="237"/>
      <c r="AW79" s="237"/>
      <c r="AX79" s="237"/>
      <c r="AY79" s="237"/>
      <c r="AZ79" s="237"/>
      <c r="BA79" s="237"/>
      <c r="BB79" s="237"/>
      <c r="BC79" s="237"/>
      <c r="BD79" s="237"/>
      <c r="BE79" s="237"/>
      <c r="BF79" s="237"/>
      <c r="BG79" s="237"/>
      <c r="BH79" s="237"/>
      <c r="BI79" s="264"/>
      <c r="BJ79" s="238"/>
      <c r="BK79" s="237"/>
      <c r="BL79" s="265"/>
      <c r="BM79" s="238"/>
      <c r="BN79" s="237"/>
      <c r="BO79" s="237"/>
      <c r="BP79" s="237"/>
      <c r="BQ79" s="237"/>
    </row>
    <row r="80" spans="1:69" s="3" customFormat="1" ht="18" customHeight="1">
      <c r="A80" s="283" t="s">
        <v>3065</v>
      </c>
      <c r="B80" s="237"/>
      <c r="C80" s="281" t="s">
        <v>1076</v>
      </c>
      <c r="D80" s="284">
        <v>44866</v>
      </c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64"/>
      <c r="T80" s="237"/>
      <c r="U80" s="237"/>
      <c r="V80" s="237"/>
      <c r="W80" s="237"/>
      <c r="X80" s="238"/>
      <c r="Y80" s="237"/>
      <c r="Z80" s="237"/>
      <c r="AA80" s="238"/>
      <c r="AB80" s="238"/>
      <c r="AC80" s="237"/>
      <c r="AD80" s="237"/>
      <c r="AE80" s="237"/>
      <c r="AF80" s="237"/>
      <c r="AG80" s="237"/>
      <c r="AH80" s="237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8"/>
      <c r="BA80" s="237"/>
      <c r="BB80" s="237"/>
      <c r="BC80" s="237"/>
      <c r="BD80" s="237"/>
      <c r="BE80" s="237"/>
      <c r="BF80" s="237"/>
      <c r="BG80" s="237"/>
      <c r="BH80" s="237"/>
      <c r="BI80" s="264"/>
      <c r="BJ80" s="238"/>
      <c r="BK80" s="237"/>
      <c r="BL80" s="265"/>
      <c r="BM80" s="238"/>
      <c r="BN80" s="237"/>
      <c r="BO80" s="237"/>
      <c r="BP80" s="237"/>
      <c r="BQ80" s="237"/>
    </row>
    <row r="81" spans="1:69" s="3" customFormat="1" ht="18" customHeight="1">
      <c r="A81" s="283" t="s">
        <v>3066</v>
      </c>
      <c r="B81" s="237"/>
      <c r="C81" s="281" t="s">
        <v>1077</v>
      </c>
      <c r="D81" s="284">
        <v>44859</v>
      </c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64"/>
      <c r="T81" s="237"/>
      <c r="U81" s="237"/>
      <c r="V81" s="237"/>
      <c r="W81" s="237"/>
      <c r="X81" s="238"/>
      <c r="Y81" s="237"/>
      <c r="Z81" s="237"/>
      <c r="AA81" s="238"/>
      <c r="AB81" s="238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  <c r="BD81" s="237"/>
      <c r="BE81" s="237"/>
      <c r="BF81" s="237"/>
      <c r="BG81" s="237"/>
      <c r="BH81" s="237"/>
      <c r="BI81" s="264"/>
      <c r="BJ81" s="237"/>
      <c r="BK81" s="237"/>
      <c r="BL81" s="265"/>
      <c r="BM81" s="238"/>
      <c r="BN81" s="237"/>
      <c r="BO81" s="237"/>
      <c r="BP81" s="237"/>
      <c r="BQ81" s="237"/>
    </row>
    <row r="82" spans="1:69" s="3" customFormat="1" ht="18" customHeight="1">
      <c r="A82" s="283" t="s">
        <v>1884</v>
      </c>
      <c r="B82" s="237"/>
      <c r="C82" s="281" t="s">
        <v>1078</v>
      </c>
      <c r="D82" s="284">
        <v>44853</v>
      </c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64"/>
      <c r="T82" s="237"/>
      <c r="U82" s="237"/>
      <c r="V82" s="237"/>
      <c r="W82" s="237"/>
      <c r="X82" s="238"/>
      <c r="Y82" s="237"/>
      <c r="Z82" s="237"/>
      <c r="AA82" s="238"/>
      <c r="AB82" s="238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  <c r="BD82" s="237"/>
      <c r="BE82" s="237"/>
      <c r="BF82" s="237"/>
      <c r="BG82" s="237"/>
      <c r="BH82" s="237"/>
      <c r="BI82" s="264"/>
      <c r="BJ82" s="238"/>
      <c r="BK82" s="237"/>
      <c r="BL82" s="265"/>
      <c r="BM82" s="238"/>
      <c r="BN82" s="237"/>
      <c r="BO82" s="237"/>
      <c r="BP82" s="237"/>
      <c r="BQ82" s="237"/>
    </row>
    <row r="83" spans="1:69" s="3" customFormat="1" ht="18" customHeight="1">
      <c r="A83" s="283" t="s">
        <v>3067</v>
      </c>
      <c r="B83" s="237"/>
      <c r="C83" s="281" t="s">
        <v>1079</v>
      </c>
      <c r="D83" s="284">
        <v>44845</v>
      </c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64"/>
      <c r="T83" s="237"/>
      <c r="U83" s="237"/>
      <c r="V83" s="237"/>
      <c r="W83" s="237"/>
      <c r="X83" s="238"/>
      <c r="Y83" s="237"/>
      <c r="Z83" s="237"/>
      <c r="AA83" s="238"/>
      <c r="AB83" s="238"/>
      <c r="AC83" s="237"/>
      <c r="AD83" s="237"/>
      <c r="AE83" s="237"/>
      <c r="AF83" s="237"/>
      <c r="AG83" s="237"/>
      <c r="AH83" s="237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  <c r="BD83" s="237"/>
      <c r="BE83" s="237"/>
      <c r="BF83" s="237"/>
      <c r="BG83" s="237"/>
      <c r="BH83" s="237"/>
      <c r="BI83" s="264"/>
      <c r="BJ83" s="238"/>
      <c r="BK83" s="237"/>
      <c r="BL83" s="265"/>
      <c r="BM83" s="238"/>
      <c r="BN83" s="237"/>
      <c r="BO83" s="237"/>
      <c r="BP83" s="237"/>
      <c r="BQ83" s="237"/>
    </row>
    <row r="84" spans="1:69" s="3" customFormat="1" ht="18" customHeight="1">
      <c r="A84" s="283" t="s">
        <v>3068</v>
      </c>
      <c r="B84" s="237"/>
      <c r="C84" s="281" t="s">
        <v>1080</v>
      </c>
      <c r="D84" s="284">
        <v>44834</v>
      </c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64"/>
      <c r="T84" s="237"/>
      <c r="U84" s="237"/>
      <c r="V84" s="237"/>
      <c r="W84" s="237"/>
      <c r="X84" s="238"/>
      <c r="Y84" s="237"/>
      <c r="Z84" s="237"/>
      <c r="AA84" s="238"/>
      <c r="AB84" s="238"/>
      <c r="AC84" s="237"/>
      <c r="AD84" s="237"/>
      <c r="AE84" s="237"/>
      <c r="AF84" s="237"/>
      <c r="AG84" s="237"/>
      <c r="AH84" s="237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8"/>
      <c r="BA84" s="237"/>
      <c r="BB84" s="237"/>
      <c r="BC84" s="237"/>
      <c r="BD84" s="237"/>
      <c r="BE84" s="237"/>
      <c r="BF84" s="237"/>
      <c r="BG84" s="237"/>
      <c r="BH84" s="237"/>
      <c r="BI84" s="264"/>
      <c r="BJ84" s="238"/>
      <c r="BK84" s="237"/>
      <c r="BL84" s="265"/>
      <c r="BM84" s="238"/>
      <c r="BN84" s="237"/>
      <c r="BO84" s="237"/>
      <c r="BP84" s="237"/>
      <c r="BQ84" s="237"/>
    </row>
    <row r="85" spans="1:69" s="3" customFormat="1" ht="18" customHeight="1">
      <c r="A85" s="283" t="s">
        <v>3069</v>
      </c>
      <c r="B85" s="237"/>
      <c r="C85" s="281" t="s">
        <v>1081</v>
      </c>
      <c r="D85" s="284">
        <v>44830</v>
      </c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7"/>
      <c r="S85" s="264"/>
      <c r="T85" s="237"/>
      <c r="U85" s="237"/>
      <c r="V85" s="237"/>
      <c r="W85" s="237"/>
      <c r="X85" s="238"/>
      <c r="Y85" s="237"/>
      <c r="Z85" s="237"/>
      <c r="AA85" s="238"/>
      <c r="AB85" s="238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8"/>
      <c r="BA85" s="237"/>
      <c r="BB85" s="237"/>
      <c r="BC85" s="237"/>
      <c r="BD85" s="237"/>
      <c r="BE85" s="238"/>
      <c r="BF85" s="237"/>
      <c r="BG85" s="237"/>
      <c r="BH85" s="237"/>
      <c r="BI85" s="264"/>
      <c r="BJ85" s="238"/>
      <c r="BK85" s="237"/>
      <c r="BL85" s="265"/>
      <c r="BM85" s="238"/>
      <c r="BN85" s="237"/>
      <c r="BO85" s="237"/>
      <c r="BP85" s="237"/>
      <c r="BQ85" s="237"/>
    </row>
    <row r="86" spans="1:69" s="3" customFormat="1" ht="18" customHeight="1">
      <c r="A86" s="283" t="s">
        <v>333</v>
      </c>
      <c r="B86" s="237"/>
      <c r="C86" s="281" t="s">
        <v>1082</v>
      </c>
      <c r="D86" s="284">
        <v>44820</v>
      </c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37"/>
      <c r="S86" s="264"/>
      <c r="T86" s="237"/>
      <c r="U86" s="237"/>
      <c r="V86" s="237"/>
      <c r="W86" s="237"/>
      <c r="X86" s="238"/>
      <c r="Y86" s="237"/>
      <c r="Z86" s="237"/>
      <c r="AA86" s="238"/>
      <c r="AB86" s="238"/>
      <c r="AC86" s="237"/>
      <c r="AD86" s="237"/>
      <c r="AE86" s="237"/>
      <c r="AF86" s="237"/>
      <c r="AG86" s="237"/>
      <c r="AH86" s="237"/>
      <c r="AI86" s="237"/>
      <c r="AJ86" s="237"/>
      <c r="AK86" s="237"/>
      <c r="AL86" s="237"/>
      <c r="AM86" s="237"/>
      <c r="AN86" s="237"/>
      <c r="AO86" s="237"/>
      <c r="AP86" s="237"/>
      <c r="AQ86" s="237"/>
      <c r="AR86" s="237"/>
      <c r="AS86" s="237"/>
      <c r="AT86" s="238"/>
      <c r="AU86" s="238"/>
      <c r="AV86" s="237"/>
      <c r="AW86" s="237"/>
      <c r="AX86" s="237"/>
      <c r="AY86" s="237"/>
      <c r="AZ86" s="238"/>
      <c r="BA86" s="237"/>
      <c r="BB86" s="237"/>
      <c r="BC86" s="237"/>
      <c r="BD86" s="237"/>
      <c r="BE86" s="238"/>
      <c r="BF86" s="237"/>
      <c r="BG86" s="237"/>
      <c r="BH86" s="237"/>
      <c r="BI86" s="264"/>
      <c r="BJ86" s="238"/>
      <c r="BK86" s="237"/>
      <c r="BL86" s="265"/>
      <c r="BM86" s="238"/>
      <c r="BN86" s="237"/>
      <c r="BO86" s="237"/>
      <c r="BP86" s="237"/>
      <c r="BQ86" s="237"/>
    </row>
    <row r="87" spans="1:69" s="3" customFormat="1" ht="18" customHeight="1">
      <c r="A87" s="283" t="s">
        <v>3070</v>
      </c>
      <c r="B87" s="237"/>
      <c r="C87" s="281" t="s">
        <v>1083</v>
      </c>
      <c r="D87" s="284">
        <v>44804</v>
      </c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64"/>
      <c r="T87" s="237"/>
      <c r="U87" s="237"/>
      <c r="V87" s="237"/>
      <c r="W87" s="237"/>
      <c r="X87" s="238"/>
      <c r="Y87" s="237"/>
      <c r="Z87" s="237"/>
      <c r="AA87" s="238"/>
      <c r="AB87" s="238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8"/>
      <c r="BA87" s="237"/>
      <c r="BB87" s="237"/>
      <c r="BC87" s="237"/>
      <c r="BD87" s="237"/>
      <c r="BE87" s="237"/>
      <c r="BF87" s="237"/>
      <c r="BG87" s="237"/>
      <c r="BH87" s="237"/>
      <c r="BI87" s="264"/>
      <c r="BJ87" s="238"/>
      <c r="BK87" s="237"/>
      <c r="BL87" s="265"/>
      <c r="BM87" s="238"/>
      <c r="BN87" s="237"/>
      <c r="BO87" s="237"/>
      <c r="BP87" s="237"/>
      <c r="BQ87" s="237"/>
    </row>
    <row r="88" spans="1:69" s="3" customFormat="1" ht="18" customHeight="1">
      <c r="A88" s="283" t="s">
        <v>3071</v>
      </c>
      <c r="B88" s="237"/>
      <c r="C88" s="281" t="s">
        <v>1084</v>
      </c>
      <c r="D88" s="284">
        <v>44798</v>
      </c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64"/>
      <c r="T88" s="237"/>
      <c r="U88" s="237"/>
      <c r="V88" s="237"/>
      <c r="W88" s="237"/>
      <c r="X88" s="238"/>
      <c r="Y88" s="237"/>
      <c r="Z88" s="237"/>
      <c r="AA88" s="238"/>
      <c r="AB88" s="238"/>
      <c r="AC88" s="237"/>
      <c r="AD88" s="237"/>
      <c r="AE88" s="237"/>
      <c r="AF88" s="237"/>
      <c r="AG88" s="237"/>
      <c r="AH88" s="237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8"/>
      <c r="BA88" s="237"/>
      <c r="BB88" s="237"/>
      <c r="BC88" s="237"/>
      <c r="BD88" s="237"/>
      <c r="BE88" s="238"/>
      <c r="BF88" s="237"/>
      <c r="BG88" s="237"/>
      <c r="BH88" s="237"/>
      <c r="BI88" s="264"/>
      <c r="BJ88" s="238"/>
      <c r="BK88" s="237"/>
      <c r="BL88" s="265"/>
      <c r="BM88" s="238"/>
      <c r="BN88" s="237"/>
      <c r="BO88" s="237"/>
      <c r="BP88" s="237"/>
      <c r="BQ88" s="237"/>
    </row>
    <row r="89" spans="1:69" s="3" customFormat="1" ht="18" customHeight="1">
      <c r="A89" s="283" t="s">
        <v>3072</v>
      </c>
      <c r="B89" s="237"/>
      <c r="C89" s="281" t="s">
        <v>1085</v>
      </c>
      <c r="D89" s="284">
        <v>44796</v>
      </c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64"/>
      <c r="T89" s="237"/>
      <c r="U89" s="237"/>
      <c r="V89" s="237"/>
      <c r="W89" s="237"/>
      <c r="X89" s="238"/>
      <c r="Y89" s="237"/>
      <c r="Z89" s="237"/>
      <c r="AA89" s="238"/>
      <c r="AB89" s="238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7"/>
      <c r="AY89" s="237"/>
      <c r="AZ89" s="238"/>
      <c r="BA89" s="237"/>
      <c r="BB89" s="237"/>
      <c r="BC89" s="237"/>
      <c r="BD89" s="237"/>
      <c r="BE89" s="237"/>
      <c r="BF89" s="237"/>
      <c r="BG89" s="237"/>
      <c r="BH89" s="237"/>
      <c r="BI89" s="264"/>
      <c r="BJ89" s="238"/>
      <c r="BK89" s="237"/>
      <c r="BL89" s="265"/>
      <c r="BM89" s="238"/>
      <c r="BN89" s="237"/>
      <c r="BO89" s="237"/>
      <c r="BP89" s="237"/>
      <c r="BQ89" s="237"/>
    </row>
    <row r="90" spans="1:69" s="3" customFormat="1" ht="18" customHeight="1">
      <c r="A90" s="283" t="s">
        <v>3048</v>
      </c>
      <c r="B90" s="237"/>
      <c r="C90" s="281" t="s">
        <v>1086</v>
      </c>
      <c r="D90" s="284">
        <v>44784</v>
      </c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64"/>
      <c r="T90" s="237"/>
      <c r="U90" s="237"/>
      <c r="V90" s="237"/>
      <c r="W90" s="237"/>
      <c r="X90" s="238"/>
      <c r="Y90" s="237"/>
      <c r="Z90" s="237"/>
      <c r="AA90" s="238"/>
      <c r="AB90" s="238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37"/>
      <c r="AU90" s="237"/>
      <c r="AV90" s="237"/>
      <c r="AW90" s="237"/>
      <c r="AX90" s="237"/>
      <c r="AY90" s="237"/>
      <c r="AZ90" s="238"/>
      <c r="BA90" s="237"/>
      <c r="BB90" s="237"/>
      <c r="BC90" s="237"/>
      <c r="BD90" s="237"/>
      <c r="BE90" s="238"/>
      <c r="BF90" s="237"/>
      <c r="BG90" s="237"/>
      <c r="BH90" s="237"/>
      <c r="BI90" s="264"/>
      <c r="BJ90" s="238"/>
      <c r="BK90" s="237"/>
      <c r="BL90" s="265"/>
      <c r="BM90" s="238"/>
      <c r="BN90" s="237"/>
      <c r="BO90" s="237"/>
      <c r="BP90" s="237"/>
      <c r="BQ90" s="237"/>
    </row>
    <row r="91" spans="1:69" s="3" customFormat="1" ht="18" customHeight="1">
      <c r="A91" s="283" t="s">
        <v>3063</v>
      </c>
      <c r="B91" s="237"/>
      <c r="C91" s="281" t="s">
        <v>1087</v>
      </c>
      <c r="D91" s="284">
        <v>44770</v>
      </c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64"/>
      <c r="T91" s="237"/>
      <c r="U91" s="237"/>
      <c r="V91" s="237"/>
      <c r="W91" s="237"/>
      <c r="X91" s="238"/>
      <c r="Y91" s="237"/>
      <c r="Z91" s="237"/>
      <c r="AA91" s="238"/>
      <c r="AB91" s="238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37"/>
      <c r="AU91" s="237"/>
      <c r="AV91" s="237"/>
      <c r="AW91" s="237"/>
      <c r="AX91" s="237"/>
      <c r="AY91" s="237"/>
      <c r="AZ91" s="238"/>
      <c r="BA91" s="237"/>
      <c r="BB91" s="237"/>
      <c r="BC91" s="237"/>
      <c r="BD91" s="237"/>
      <c r="BE91" s="238"/>
      <c r="BF91" s="237"/>
      <c r="BG91" s="237"/>
      <c r="BH91" s="237"/>
      <c r="BI91" s="264"/>
      <c r="BJ91" s="238"/>
      <c r="BK91" s="237"/>
      <c r="BL91" s="265"/>
      <c r="BM91" s="238"/>
      <c r="BN91" s="237"/>
      <c r="BO91" s="237"/>
      <c r="BP91" s="237"/>
      <c r="BQ91" s="237"/>
    </row>
    <row r="92" spans="1:69" s="3" customFormat="1" ht="18" customHeight="1">
      <c r="A92" s="283" t="s">
        <v>3032</v>
      </c>
      <c r="B92" s="237"/>
      <c r="C92" s="281" t="s">
        <v>1088</v>
      </c>
      <c r="D92" s="284">
        <v>44767</v>
      </c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64"/>
      <c r="T92" s="237"/>
      <c r="U92" s="237"/>
      <c r="V92" s="237"/>
      <c r="W92" s="237"/>
      <c r="X92" s="238"/>
      <c r="Y92" s="237"/>
      <c r="Z92" s="237"/>
      <c r="AA92" s="238"/>
      <c r="AB92" s="238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8"/>
      <c r="AU92" s="238"/>
      <c r="AV92" s="237"/>
      <c r="AW92" s="237"/>
      <c r="AX92" s="237"/>
      <c r="AY92" s="237"/>
      <c r="AZ92" s="238"/>
      <c r="BA92" s="237"/>
      <c r="BB92" s="237"/>
      <c r="BC92" s="237"/>
      <c r="BD92" s="237"/>
      <c r="BE92" s="237"/>
      <c r="BF92" s="237"/>
      <c r="BG92" s="237"/>
      <c r="BH92" s="237"/>
      <c r="BI92" s="264"/>
      <c r="BJ92" s="238"/>
      <c r="BK92" s="237"/>
      <c r="BL92" s="265"/>
      <c r="BM92" s="238"/>
      <c r="BN92" s="237"/>
      <c r="BO92" s="237"/>
      <c r="BP92" s="237"/>
      <c r="BQ92" s="237"/>
    </row>
    <row r="93" spans="1:69" s="3" customFormat="1" ht="18" customHeight="1">
      <c r="A93" s="283" t="s">
        <v>3073</v>
      </c>
      <c r="B93" s="237"/>
      <c r="C93" s="281" t="s">
        <v>1089</v>
      </c>
      <c r="D93" s="284">
        <v>44756</v>
      </c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37"/>
      <c r="S93" s="264"/>
      <c r="T93" s="237"/>
      <c r="U93" s="237"/>
      <c r="V93" s="237"/>
      <c r="W93" s="237"/>
      <c r="X93" s="238"/>
      <c r="Y93" s="237"/>
      <c r="Z93" s="237"/>
      <c r="AA93" s="238"/>
      <c r="AB93" s="238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  <c r="AP93" s="237"/>
      <c r="AQ93" s="237"/>
      <c r="AR93" s="237"/>
      <c r="AS93" s="237"/>
      <c r="AT93" s="237"/>
      <c r="AU93" s="237"/>
      <c r="AV93" s="237"/>
      <c r="AW93" s="237"/>
      <c r="AX93" s="237"/>
      <c r="AY93" s="237"/>
      <c r="AZ93" s="238"/>
      <c r="BA93" s="237"/>
      <c r="BB93" s="237"/>
      <c r="BC93" s="237"/>
      <c r="BD93" s="237"/>
      <c r="BE93" s="237"/>
      <c r="BF93" s="237"/>
      <c r="BG93" s="237"/>
      <c r="BH93" s="237"/>
      <c r="BI93" s="264"/>
      <c r="BJ93" s="238"/>
      <c r="BK93" s="237"/>
      <c r="BL93" s="265"/>
      <c r="BM93" s="238"/>
      <c r="BN93" s="237"/>
      <c r="BO93" s="237"/>
      <c r="BP93" s="237"/>
      <c r="BQ93" s="237"/>
    </row>
    <row r="94" spans="1:69" s="3" customFormat="1" ht="18" customHeight="1">
      <c r="A94" s="283" t="s">
        <v>3074</v>
      </c>
      <c r="B94" s="237"/>
      <c r="C94" s="281" t="s">
        <v>1090</v>
      </c>
      <c r="D94" s="284">
        <v>44748</v>
      </c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37"/>
      <c r="S94" s="264"/>
      <c r="T94" s="237"/>
      <c r="U94" s="237"/>
      <c r="V94" s="237"/>
      <c r="W94" s="237"/>
      <c r="X94" s="238"/>
      <c r="Y94" s="237"/>
      <c r="Z94" s="237"/>
      <c r="AA94" s="238"/>
      <c r="AB94" s="238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  <c r="AP94" s="237"/>
      <c r="AQ94" s="237"/>
      <c r="AR94" s="237"/>
      <c r="AS94" s="237"/>
      <c r="AT94" s="237"/>
      <c r="AU94" s="237"/>
      <c r="AV94" s="237"/>
      <c r="AW94" s="237"/>
      <c r="AX94" s="237"/>
      <c r="AY94" s="237"/>
      <c r="AZ94" s="238"/>
      <c r="BA94" s="237"/>
      <c r="BB94" s="237"/>
      <c r="BC94" s="237"/>
      <c r="BD94" s="237"/>
      <c r="BE94" s="238"/>
      <c r="BF94" s="237"/>
      <c r="BG94" s="237"/>
      <c r="BH94" s="237"/>
      <c r="BI94" s="264"/>
      <c r="BJ94" s="238"/>
      <c r="BK94" s="237"/>
      <c r="BL94" s="265"/>
      <c r="BM94" s="238"/>
      <c r="BN94" s="237"/>
      <c r="BO94" s="237"/>
      <c r="BP94" s="237"/>
      <c r="BQ94" s="237"/>
    </row>
    <row r="95" spans="1:69" s="3" customFormat="1" ht="18" customHeight="1">
      <c r="A95" s="283" t="s">
        <v>3075</v>
      </c>
      <c r="B95" s="237"/>
      <c r="C95" s="281" t="s">
        <v>1091</v>
      </c>
      <c r="D95" s="284">
        <v>44747</v>
      </c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37"/>
      <c r="S95" s="264"/>
      <c r="T95" s="237"/>
      <c r="U95" s="237"/>
      <c r="V95" s="237"/>
      <c r="W95" s="237"/>
      <c r="X95" s="238"/>
      <c r="Y95" s="237"/>
      <c r="Z95" s="237"/>
      <c r="AA95" s="238"/>
      <c r="AB95" s="238"/>
      <c r="AC95" s="237"/>
      <c r="AD95" s="237"/>
      <c r="AE95" s="237"/>
      <c r="AF95" s="237"/>
      <c r="AG95" s="237"/>
      <c r="AH95" s="237"/>
      <c r="AI95" s="237"/>
      <c r="AJ95" s="237"/>
      <c r="AK95" s="237"/>
      <c r="AL95" s="237"/>
      <c r="AM95" s="237"/>
      <c r="AN95" s="237"/>
      <c r="AO95" s="237"/>
      <c r="AP95" s="237"/>
      <c r="AQ95" s="237"/>
      <c r="AR95" s="237"/>
      <c r="AS95" s="237"/>
      <c r="AT95" s="237"/>
      <c r="AU95" s="237"/>
      <c r="AV95" s="237"/>
      <c r="AW95" s="237"/>
      <c r="AX95" s="237"/>
      <c r="AY95" s="237"/>
      <c r="AZ95" s="238"/>
      <c r="BA95" s="237"/>
      <c r="BB95" s="237"/>
      <c r="BC95" s="237"/>
      <c r="BD95" s="237"/>
      <c r="BE95" s="238"/>
      <c r="BF95" s="237"/>
      <c r="BG95" s="237"/>
      <c r="BH95" s="237"/>
      <c r="BI95" s="264"/>
      <c r="BJ95" s="238"/>
      <c r="BK95" s="237"/>
      <c r="BL95" s="265"/>
      <c r="BM95" s="238"/>
      <c r="BN95" s="237"/>
      <c r="BO95" s="237"/>
      <c r="BP95" s="237"/>
      <c r="BQ95" s="237"/>
    </row>
    <row r="96" spans="1:69" s="3" customFormat="1" ht="18" customHeight="1">
      <c r="A96" s="283" t="s">
        <v>3038</v>
      </c>
      <c r="B96" s="237"/>
      <c r="C96" s="281" t="s">
        <v>1092</v>
      </c>
      <c r="D96" s="284">
        <v>44741</v>
      </c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37"/>
      <c r="S96" s="264"/>
      <c r="T96" s="237"/>
      <c r="U96" s="237"/>
      <c r="V96" s="237"/>
      <c r="W96" s="237"/>
      <c r="X96" s="238"/>
      <c r="Y96" s="237"/>
      <c r="Z96" s="237"/>
      <c r="AA96" s="238"/>
      <c r="AB96" s="238"/>
      <c r="AC96" s="237"/>
      <c r="AD96" s="237"/>
      <c r="AE96" s="237"/>
      <c r="AF96" s="237"/>
      <c r="AG96" s="237"/>
      <c r="AH96" s="237"/>
      <c r="AI96" s="237"/>
      <c r="AJ96" s="237"/>
      <c r="AK96" s="237"/>
      <c r="AL96" s="237"/>
      <c r="AM96" s="237"/>
      <c r="AN96" s="237"/>
      <c r="AO96" s="237"/>
      <c r="AP96" s="237"/>
      <c r="AQ96" s="237"/>
      <c r="AR96" s="237"/>
      <c r="AS96" s="237"/>
      <c r="AT96" s="237"/>
      <c r="AU96" s="237"/>
      <c r="AV96" s="237"/>
      <c r="AW96" s="237"/>
      <c r="AX96" s="237"/>
      <c r="AY96" s="237"/>
      <c r="AZ96" s="238"/>
      <c r="BA96" s="237"/>
      <c r="BB96" s="237"/>
      <c r="BC96" s="237"/>
      <c r="BD96" s="237"/>
      <c r="BE96" s="238"/>
      <c r="BF96" s="237"/>
      <c r="BG96" s="237"/>
      <c r="BH96" s="237"/>
      <c r="BI96" s="264"/>
      <c r="BJ96" s="238"/>
      <c r="BK96" s="237"/>
      <c r="BL96" s="266"/>
      <c r="BM96" s="238"/>
      <c r="BN96" s="237"/>
      <c r="BO96" s="237"/>
      <c r="BP96" s="237"/>
      <c r="BQ96" s="237"/>
    </row>
    <row r="97" spans="1:69" s="3" customFormat="1" ht="18" customHeight="1">
      <c r="A97" s="283" t="s">
        <v>3076</v>
      </c>
      <c r="B97" s="237"/>
      <c r="C97" s="281" t="s">
        <v>1093</v>
      </c>
      <c r="D97" s="284">
        <v>44718</v>
      </c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37"/>
      <c r="S97" s="264"/>
      <c r="T97" s="237"/>
      <c r="U97" s="237"/>
      <c r="V97" s="237"/>
      <c r="W97" s="237"/>
      <c r="X97" s="238"/>
      <c r="Y97" s="237"/>
      <c r="Z97" s="237"/>
      <c r="AA97" s="238"/>
      <c r="AB97" s="238"/>
      <c r="AC97" s="237"/>
      <c r="AD97" s="237"/>
      <c r="AE97" s="237"/>
      <c r="AF97" s="237"/>
      <c r="AG97" s="237"/>
      <c r="AH97" s="237"/>
      <c r="AI97" s="237"/>
      <c r="AJ97" s="237"/>
      <c r="AK97" s="237"/>
      <c r="AL97" s="237"/>
      <c r="AM97" s="237"/>
      <c r="AN97" s="237"/>
      <c r="AO97" s="237"/>
      <c r="AP97" s="237"/>
      <c r="AQ97" s="237"/>
      <c r="AR97" s="237"/>
      <c r="AS97" s="237"/>
      <c r="AT97" s="237"/>
      <c r="AU97" s="237"/>
      <c r="AV97" s="237"/>
      <c r="AW97" s="237"/>
      <c r="AX97" s="237"/>
      <c r="AY97" s="237"/>
      <c r="AZ97" s="238"/>
      <c r="BA97" s="237"/>
      <c r="BB97" s="237"/>
      <c r="BC97" s="237"/>
      <c r="BD97" s="237"/>
      <c r="BE97" s="238"/>
      <c r="BF97" s="237"/>
      <c r="BG97" s="237"/>
      <c r="BH97" s="237"/>
      <c r="BI97" s="264"/>
      <c r="BJ97" s="238"/>
      <c r="BK97" s="237"/>
      <c r="BL97" s="265"/>
      <c r="BM97" s="238"/>
      <c r="BN97" s="237"/>
      <c r="BO97" s="237"/>
      <c r="BP97" s="237"/>
      <c r="BQ97" s="237"/>
    </row>
    <row r="98" spans="1:69" s="3" customFormat="1" ht="18" customHeight="1">
      <c r="A98" s="283" t="s">
        <v>3077</v>
      </c>
      <c r="B98" s="237"/>
      <c r="C98" s="281" t="s">
        <v>1094</v>
      </c>
      <c r="D98" s="284">
        <v>44712</v>
      </c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37"/>
      <c r="S98" s="264"/>
      <c r="T98" s="237"/>
      <c r="U98" s="237"/>
      <c r="V98" s="237"/>
      <c r="W98" s="237"/>
      <c r="X98" s="238"/>
      <c r="Y98" s="237"/>
      <c r="Z98" s="237"/>
      <c r="AA98" s="238"/>
      <c r="AB98" s="238"/>
      <c r="AC98" s="237"/>
      <c r="AD98" s="237"/>
      <c r="AE98" s="237"/>
      <c r="AF98" s="237"/>
      <c r="AG98" s="237"/>
      <c r="AH98" s="237"/>
      <c r="AI98" s="237"/>
      <c r="AJ98" s="237"/>
      <c r="AK98" s="237"/>
      <c r="AL98" s="237"/>
      <c r="AM98" s="237"/>
      <c r="AN98" s="237"/>
      <c r="AO98" s="237"/>
      <c r="AP98" s="237"/>
      <c r="AQ98" s="237"/>
      <c r="AR98" s="237"/>
      <c r="AS98" s="237"/>
      <c r="AT98" s="237"/>
      <c r="AU98" s="237"/>
      <c r="AV98" s="237"/>
      <c r="AW98" s="237"/>
      <c r="AX98" s="237"/>
      <c r="AY98" s="237"/>
      <c r="AZ98" s="238"/>
      <c r="BA98" s="237"/>
      <c r="BB98" s="237"/>
      <c r="BC98" s="237"/>
      <c r="BD98" s="237"/>
      <c r="BE98" s="238"/>
      <c r="BF98" s="237"/>
      <c r="BG98" s="237"/>
      <c r="BH98" s="237"/>
      <c r="BI98" s="264"/>
      <c r="BJ98" s="238"/>
      <c r="BK98" s="237"/>
      <c r="BL98" s="265"/>
      <c r="BM98" s="238"/>
      <c r="BN98" s="237"/>
      <c r="BO98" s="237"/>
      <c r="BP98" s="237"/>
      <c r="BQ98" s="237"/>
    </row>
    <row r="99" spans="1:69" s="3" customFormat="1" ht="18" customHeight="1">
      <c r="A99" s="283" t="s">
        <v>3078</v>
      </c>
      <c r="B99" s="237"/>
      <c r="C99" s="281" t="s">
        <v>1095</v>
      </c>
      <c r="D99" s="284">
        <v>44712</v>
      </c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37"/>
      <c r="S99" s="264"/>
      <c r="T99" s="237"/>
      <c r="U99" s="237"/>
      <c r="V99" s="237"/>
      <c r="W99" s="237"/>
      <c r="X99" s="238"/>
      <c r="Y99" s="237"/>
      <c r="Z99" s="237"/>
      <c r="AA99" s="238"/>
      <c r="AB99" s="238"/>
      <c r="AC99" s="237"/>
      <c r="AD99" s="237"/>
      <c r="AE99" s="237"/>
      <c r="AF99" s="237"/>
      <c r="AG99" s="237"/>
      <c r="AH99" s="237"/>
      <c r="AI99" s="237"/>
      <c r="AJ99" s="237"/>
      <c r="AK99" s="237"/>
      <c r="AL99" s="237"/>
      <c r="AM99" s="237"/>
      <c r="AN99" s="237"/>
      <c r="AO99" s="237"/>
      <c r="AP99" s="237"/>
      <c r="AQ99" s="237"/>
      <c r="AR99" s="237"/>
      <c r="AS99" s="237"/>
      <c r="AT99" s="237"/>
      <c r="AU99" s="237"/>
      <c r="AV99" s="237"/>
      <c r="AW99" s="237"/>
      <c r="AX99" s="237"/>
      <c r="AY99" s="237"/>
      <c r="AZ99" s="238"/>
      <c r="BA99" s="237"/>
      <c r="BB99" s="237"/>
      <c r="BC99" s="237"/>
      <c r="BD99" s="237"/>
      <c r="BE99" s="238"/>
      <c r="BF99" s="237"/>
      <c r="BG99" s="237"/>
      <c r="BH99" s="237"/>
      <c r="BI99" s="264"/>
      <c r="BJ99" s="238"/>
      <c r="BK99" s="237"/>
      <c r="BL99" s="265"/>
      <c r="BM99" s="238"/>
      <c r="BN99" s="237"/>
      <c r="BO99" s="237"/>
      <c r="BP99" s="237"/>
      <c r="BQ99" s="237"/>
    </row>
    <row r="100" spans="1:69" s="3" customFormat="1" ht="18" customHeight="1">
      <c r="A100" s="283" t="s">
        <v>324</v>
      </c>
      <c r="B100" s="237"/>
      <c r="C100" s="281" t="s">
        <v>1096</v>
      </c>
      <c r="D100" s="284">
        <v>44700</v>
      </c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37"/>
      <c r="S100" s="264"/>
      <c r="T100" s="237"/>
      <c r="U100" s="237"/>
      <c r="V100" s="237"/>
      <c r="W100" s="237"/>
      <c r="X100" s="238"/>
      <c r="Y100" s="237"/>
      <c r="Z100" s="237"/>
      <c r="AA100" s="238"/>
      <c r="AB100" s="238"/>
      <c r="AC100" s="237"/>
      <c r="AD100" s="237"/>
      <c r="AE100" s="237"/>
      <c r="AF100" s="237"/>
      <c r="AG100" s="237"/>
      <c r="AH100" s="237"/>
      <c r="AI100" s="237"/>
      <c r="AJ100" s="237"/>
      <c r="AK100" s="237"/>
      <c r="AL100" s="237"/>
      <c r="AM100" s="237"/>
      <c r="AN100" s="237"/>
      <c r="AO100" s="237"/>
      <c r="AP100" s="237"/>
      <c r="AQ100" s="237"/>
      <c r="AR100" s="237"/>
      <c r="AS100" s="237"/>
      <c r="AT100" s="237"/>
      <c r="AU100" s="237"/>
      <c r="AV100" s="237"/>
      <c r="AW100" s="237"/>
      <c r="AX100" s="237"/>
      <c r="AY100" s="237"/>
      <c r="AZ100" s="238"/>
      <c r="BA100" s="237"/>
      <c r="BB100" s="237"/>
      <c r="BC100" s="237"/>
      <c r="BD100" s="237"/>
      <c r="BE100" s="237"/>
      <c r="BF100" s="237"/>
      <c r="BG100" s="237"/>
      <c r="BH100" s="237"/>
      <c r="BI100" s="264"/>
      <c r="BJ100" s="238"/>
      <c r="BK100" s="237"/>
      <c r="BL100" s="265"/>
      <c r="BM100" s="238"/>
      <c r="BN100" s="237"/>
      <c r="BO100" s="237"/>
      <c r="BP100" s="237"/>
      <c r="BQ100" s="237"/>
    </row>
    <row r="101" spans="1:69" s="3" customFormat="1" ht="18" customHeight="1">
      <c r="A101" s="283" t="s">
        <v>3079</v>
      </c>
      <c r="B101" s="237"/>
      <c r="C101" s="281" t="s">
        <v>1097</v>
      </c>
      <c r="D101" s="284">
        <v>44692</v>
      </c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37"/>
      <c r="S101" s="264"/>
      <c r="T101" s="237"/>
      <c r="U101" s="237"/>
      <c r="V101" s="237"/>
      <c r="W101" s="237"/>
      <c r="X101" s="238"/>
      <c r="Y101" s="237"/>
      <c r="Z101" s="237"/>
      <c r="AA101" s="238"/>
      <c r="AB101" s="238"/>
      <c r="AC101" s="237"/>
      <c r="AD101" s="237"/>
      <c r="AE101" s="237"/>
      <c r="AF101" s="237"/>
      <c r="AG101" s="237"/>
      <c r="AH101" s="237"/>
      <c r="AI101" s="237"/>
      <c r="AJ101" s="237"/>
      <c r="AK101" s="237"/>
      <c r="AL101" s="237"/>
      <c r="AM101" s="237"/>
      <c r="AN101" s="237"/>
      <c r="AO101" s="237"/>
      <c r="AP101" s="237"/>
      <c r="AQ101" s="237"/>
      <c r="AR101" s="237"/>
      <c r="AS101" s="237"/>
      <c r="AT101" s="237"/>
      <c r="AU101" s="237"/>
      <c r="AV101" s="237"/>
      <c r="AW101" s="237"/>
      <c r="AX101" s="237"/>
      <c r="AY101" s="237"/>
      <c r="AZ101" s="238"/>
      <c r="BA101" s="237"/>
      <c r="BB101" s="237"/>
      <c r="BC101" s="237"/>
      <c r="BD101" s="237"/>
      <c r="BE101" s="237"/>
      <c r="BF101" s="237"/>
      <c r="BG101" s="237"/>
      <c r="BH101" s="237"/>
      <c r="BI101" s="264"/>
      <c r="BJ101" s="238"/>
      <c r="BK101" s="237"/>
      <c r="BL101" s="265"/>
      <c r="BM101" s="238"/>
      <c r="BN101" s="237"/>
      <c r="BO101" s="237"/>
      <c r="BP101" s="237"/>
      <c r="BQ101" s="237"/>
    </row>
    <row r="102" spans="1:69" s="3" customFormat="1" ht="18" customHeight="1">
      <c r="A102" s="283" t="s">
        <v>3080</v>
      </c>
      <c r="B102" s="237"/>
      <c r="C102" s="281" t="s">
        <v>1098</v>
      </c>
      <c r="D102" s="284">
        <v>44676</v>
      </c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37"/>
      <c r="S102" s="264"/>
      <c r="T102" s="237"/>
      <c r="U102" s="237"/>
      <c r="V102" s="237"/>
      <c r="W102" s="237"/>
      <c r="X102" s="238"/>
      <c r="Y102" s="237"/>
      <c r="Z102" s="237"/>
      <c r="AA102" s="238"/>
      <c r="AB102" s="238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  <c r="AP102" s="237"/>
      <c r="AQ102" s="237"/>
      <c r="AR102" s="237"/>
      <c r="AS102" s="237"/>
      <c r="AT102" s="237"/>
      <c r="AU102" s="237"/>
      <c r="AV102" s="237"/>
      <c r="AW102" s="237"/>
      <c r="AX102" s="237"/>
      <c r="AY102" s="237"/>
      <c r="AZ102" s="238"/>
      <c r="BA102" s="237"/>
      <c r="BB102" s="237"/>
      <c r="BC102" s="237"/>
      <c r="BD102" s="237"/>
      <c r="BE102" s="237"/>
      <c r="BF102" s="237"/>
      <c r="BG102" s="237"/>
      <c r="BH102" s="237"/>
      <c r="BI102" s="264"/>
      <c r="BJ102" s="238"/>
      <c r="BK102" s="237"/>
      <c r="BL102" s="265"/>
      <c r="BM102" s="238"/>
      <c r="BN102" s="237"/>
      <c r="BO102" s="237"/>
      <c r="BP102" s="237"/>
      <c r="BQ102" s="237"/>
    </row>
    <row r="103" spans="1:69" s="3" customFormat="1" ht="18" customHeight="1">
      <c r="A103" s="283" t="s">
        <v>3050</v>
      </c>
      <c r="B103" s="237"/>
      <c r="C103" s="281" t="s">
        <v>1099</v>
      </c>
      <c r="D103" s="284">
        <v>44672</v>
      </c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37"/>
      <c r="S103" s="264"/>
      <c r="T103" s="237"/>
      <c r="U103" s="237"/>
      <c r="V103" s="237"/>
      <c r="W103" s="237"/>
      <c r="X103" s="238"/>
      <c r="Y103" s="237"/>
      <c r="Z103" s="237"/>
      <c r="AA103" s="238"/>
      <c r="AB103" s="238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8"/>
      <c r="BA103" s="237"/>
      <c r="BB103" s="237"/>
      <c r="BC103" s="237"/>
      <c r="BD103" s="237"/>
      <c r="BE103" s="237"/>
      <c r="BF103" s="237"/>
      <c r="BG103" s="237"/>
      <c r="BH103" s="237"/>
      <c r="BI103" s="264"/>
      <c r="BJ103" s="238"/>
      <c r="BK103" s="237"/>
      <c r="BL103" s="265"/>
      <c r="BM103" s="238"/>
      <c r="BN103" s="237"/>
      <c r="BO103" s="237"/>
      <c r="BP103" s="237"/>
      <c r="BQ103" s="237"/>
    </row>
    <row r="104" spans="1:69" s="3" customFormat="1" ht="18" customHeight="1">
      <c r="A104" s="283" t="s">
        <v>3081</v>
      </c>
      <c r="B104" s="237"/>
      <c r="C104" s="281" t="s">
        <v>1100</v>
      </c>
      <c r="D104" s="284">
        <v>44672</v>
      </c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37"/>
      <c r="S104" s="264"/>
      <c r="T104" s="237"/>
      <c r="U104" s="237"/>
      <c r="V104" s="237"/>
      <c r="W104" s="237"/>
      <c r="X104" s="238"/>
      <c r="Y104" s="237"/>
      <c r="Z104" s="237"/>
      <c r="AA104" s="238"/>
      <c r="AB104" s="238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8"/>
      <c r="AU104" s="238"/>
      <c r="AV104" s="237"/>
      <c r="AW104" s="237"/>
      <c r="AX104" s="237"/>
      <c r="AY104" s="237"/>
      <c r="AZ104" s="238"/>
      <c r="BA104" s="237"/>
      <c r="BB104" s="237"/>
      <c r="BC104" s="237"/>
      <c r="BD104" s="237"/>
      <c r="BE104" s="238"/>
      <c r="BF104" s="237"/>
      <c r="BG104" s="237"/>
      <c r="BH104" s="237"/>
      <c r="BI104" s="264"/>
      <c r="BJ104" s="238"/>
      <c r="BK104" s="237"/>
      <c r="BL104" s="265"/>
      <c r="BM104" s="238"/>
      <c r="BN104" s="237"/>
      <c r="BO104" s="237"/>
      <c r="BP104" s="237"/>
      <c r="BQ104" s="237"/>
    </row>
    <row r="105" spans="1:69" s="3" customFormat="1" ht="18" customHeight="1">
      <c r="A105" s="283" t="s">
        <v>3082</v>
      </c>
      <c r="B105" s="237"/>
      <c r="C105" s="281" t="s">
        <v>1101</v>
      </c>
      <c r="D105" s="284">
        <v>44664</v>
      </c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37"/>
      <c r="S105" s="264"/>
      <c r="T105" s="237"/>
      <c r="U105" s="237"/>
      <c r="V105" s="237"/>
      <c r="W105" s="237"/>
      <c r="X105" s="238"/>
      <c r="Y105" s="237"/>
      <c r="Z105" s="237"/>
      <c r="AA105" s="238"/>
      <c r="AB105" s="238"/>
      <c r="AC105" s="237"/>
      <c r="AD105" s="237"/>
      <c r="AE105" s="237"/>
      <c r="AF105" s="237"/>
      <c r="AG105" s="237"/>
      <c r="AH105" s="237"/>
      <c r="AI105" s="237"/>
      <c r="AJ105" s="237"/>
      <c r="AK105" s="237"/>
      <c r="AL105" s="237"/>
      <c r="AM105" s="237"/>
      <c r="AN105" s="237"/>
      <c r="AO105" s="237"/>
      <c r="AP105" s="237"/>
      <c r="AQ105" s="237"/>
      <c r="AR105" s="237"/>
      <c r="AS105" s="237"/>
      <c r="AT105" s="238"/>
      <c r="AU105" s="238"/>
      <c r="AV105" s="237"/>
      <c r="AW105" s="237"/>
      <c r="AX105" s="237"/>
      <c r="AY105" s="237"/>
      <c r="AZ105" s="238"/>
      <c r="BA105" s="237"/>
      <c r="BB105" s="237"/>
      <c r="BC105" s="237"/>
      <c r="BD105" s="237"/>
      <c r="BE105" s="238"/>
      <c r="BF105" s="237"/>
      <c r="BG105" s="237"/>
      <c r="BH105" s="237"/>
      <c r="BI105" s="264"/>
      <c r="BJ105" s="238"/>
      <c r="BK105" s="237"/>
      <c r="BL105" s="265"/>
      <c r="BM105" s="238"/>
      <c r="BN105" s="237"/>
      <c r="BO105" s="237"/>
      <c r="BP105" s="237"/>
      <c r="BQ105" s="237"/>
    </row>
    <row r="106" spans="1:69" s="3" customFormat="1" ht="18" customHeight="1">
      <c r="A106" s="283" t="s">
        <v>2017</v>
      </c>
      <c r="B106" s="237"/>
      <c r="C106" s="281" t="s">
        <v>1102</v>
      </c>
      <c r="D106" s="284">
        <v>44664</v>
      </c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37"/>
      <c r="S106" s="264"/>
      <c r="T106" s="237"/>
      <c r="U106" s="237"/>
      <c r="V106" s="237"/>
      <c r="W106" s="237"/>
      <c r="X106" s="238"/>
      <c r="Y106" s="237"/>
      <c r="Z106" s="237"/>
      <c r="AA106" s="238"/>
      <c r="AB106" s="238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8"/>
      <c r="BA106" s="237"/>
      <c r="BB106" s="237"/>
      <c r="BC106" s="237"/>
      <c r="BD106" s="237"/>
      <c r="BE106" s="237"/>
      <c r="BF106" s="237"/>
      <c r="BG106" s="237"/>
      <c r="BH106" s="237"/>
      <c r="BI106" s="264"/>
      <c r="BJ106" s="238"/>
      <c r="BK106" s="237"/>
      <c r="BL106" s="265"/>
      <c r="BM106" s="238"/>
      <c r="BN106" s="237"/>
      <c r="BO106" s="237"/>
      <c r="BP106" s="237"/>
      <c r="BQ106" s="237"/>
    </row>
    <row r="107" spans="1:69" s="3" customFormat="1" ht="18" customHeight="1">
      <c r="A107" s="283" t="s">
        <v>3023</v>
      </c>
      <c r="B107" s="237"/>
      <c r="C107" s="281" t="s">
        <v>1103</v>
      </c>
      <c r="D107" s="284">
        <v>44663</v>
      </c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37"/>
      <c r="S107" s="264"/>
      <c r="T107" s="237"/>
      <c r="U107" s="237"/>
      <c r="V107" s="237"/>
      <c r="W107" s="237"/>
      <c r="X107" s="238"/>
      <c r="Y107" s="237"/>
      <c r="Z107" s="237"/>
      <c r="AA107" s="238"/>
      <c r="AB107" s="238"/>
      <c r="AC107" s="237"/>
      <c r="AD107" s="237"/>
      <c r="AE107" s="237"/>
      <c r="AF107" s="237"/>
      <c r="AG107" s="237"/>
      <c r="AH107" s="237"/>
      <c r="AI107" s="237"/>
      <c r="AJ107" s="237"/>
      <c r="AK107" s="237"/>
      <c r="AL107" s="237"/>
      <c r="AM107" s="237"/>
      <c r="AN107" s="237"/>
      <c r="AO107" s="237"/>
      <c r="AP107" s="237"/>
      <c r="AQ107" s="237"/>
      <c r="AR107" s="237"/>
      <c r="AS107" s="237"/>
      <c r="AT107" s="237"/>
      <c r="AU107" s="237"/>
      <c r="AV107" s="237"/>
      <c r="AW107" s="237"/>
      <c r="AX107" s="237"/>
      <c r="AY107" s="237"/>
      <c r="AZ107" s="238"/>
      <c r="BA107" s="237"/>
      <c r="BB107" s="237"/>
      <c r="BC107" s="237"/>
      <c r="BD107" s="237"/>
      <c r="BE107" s="238"/>
      <c r="BF107" s="237"/>
      <c r="BG107" s="237"/>
      <c r="BH107" s="237"/>
      <c r="BI107" s="264"/>
      <c r="BJ107" s="238"/>
      <c r="BK107" s="237"/>
      <c r="BL107" s="265"/>
      <c r="BM107" s="238"/>
      <c r="BN107" s="237"/>
      <c r="BO107" s="237"/>
      <c r="BP107" s="237"/>
      <c r="BQ107" s="237"/>
    </row>
    <row r="108" spans="1:69" s="3" customFormat="1" ht="18" customHeight="1">
      <c r="A108" s="283" t="s">
        <v>1884</v>
      </c>
      <c r="B108" s="237"/>
      <c r="C108" s="281" t="s">
        <v>1104</v>
      </c>
      <c r="D108" s="284">
        <v>44649</v>
      </c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37"/>
      <c r="S108" s="264"/>
      <c r="T108" s="237"/>
      <c r="U108" s="237"/>
      <c r="V108" s="237"/>
      <c r="W108" s="237"/>
      <c r="X108" s="238"/>
      <c r="Y108" s="237"/>
      <c r="Z108" s="237"/>
      <c r="AA108" s="238"/>
      <c r="AB108" s="238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8"/>
      <c r="AU108" s="238"/>
      <c r="AV108" s="237"/>
      <c r="AW108" s="237"/>
      <c r="AX108" s="237"/>
      <c r="AY108" s="237"/>
      <c r="AZ108" s="238"/>
      <c r="BA108" s="237"/>
      <c r="BB108" s="237"/>
      <c r="BC108" s="237"/>
      <c r="BD108" s="237"/>
      <c r="BE108" s="238"/>
      <c r="BF108" s="237"/>
      <c r="BG108" s="237"/>
      <c r="BH108" s="237"/>
      <c r="BI108" s="264"/>
      <c r="BJ108" s="238"/>
      <c r="BK108" s="237"/>
      <c r="BL108" s="265"/>
      <c r="BM108" s="238"/>
      <c r="BN108" s="237"/>
      <c r="BO108" s="237"/>
      <c r="BP108" s="237"/>
      <c r="BQ108" s="237"/>
    </row>
    <row r="109" spans="1:69" s="3" customFormat="1" ht="18" customHeight="1">
      <c r="A109" s="283" t="s">
        <v>3083</v>
      </c>
      <c r="B109" s="237"/>
      <c r="C109" s="281" t="s">
        <v>1105</v>
      </c>
      <c r="D109" s="284">
        <v>44644</v>
      </c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37"/>
      <c r="S109" s="264"/>
      <c r="T109" s="237"/>
      <c r="U109" s="237"/>
      <c r="V109" s="237"/>
      <c r="W109" s="237"/>
      <c r="X109" s="238"/>
      <c r="Y109" s="237"/>
      <c r="Z109" s="237"/>
      <c r="AA109" s="238"/>
      <c r="AB109" s="238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8"/>
      <c r="BA109" s="237"/>
      <c r="BB109" s="237"/>
      <c r="BC109" s="237"/>
      <c r="BD109" s="237"/>
      <c r="BE109" s="238"/>
      <c r="BF109" s="237"/>
      <c r="BG109" s="237"/>
      <c r="BH109" s="237"/>
      <c r="BI109" s="264"/>
      <c r="BJ109" s="238"/>
      <c r="BK109" s="237"/>
      <c r="BL109" s="265"/>
      <c r="BM109" s="238"/>
      <c r="BN109" s="237"/>
      <c r="BO109" s="237"/>
      <c r="BP109" s="237"/>
      <c r="BQ109" s="237"/>
    </row>
    <row r="110" spans="1:69" s="3" customFormat="1" ht="18" customHeight="1">
      <c r="A110" s="283" t="s">
        <v>3084</v>
      </c>
      <c r="B110" s="237"/>
      <c r="C110" s="281" t="s">
        <v>1106</v>
      </c>
      <c r="D110" s="284">
        <v>44638</v>
      </c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37"/>
      <c r="S110" s="264"/>
      <c r="T110" s="237"/>
      <c r="U110" s="237"/>
      <c r="V110" s="237"/>
      <c r="W110" s="237"/>
      <c r="X110" s="238"/>
      <c r="Y110" s="237"/>
      <c r="Z110" s="237"/>
      <c r="AA110" s="238"/>
      <c r="AB110" s="238"/>
      <c r="AC110" s="237"/>
      <c r="AD110" s="237"/>
      <c r="AE110" s="237"/>
      <c r="AF110" s="237"/>
      <c r="AG110" s="237"/>
      <c r="AH110" s="237"/>
      <c r="AI110" s="237"/>
      <c r="AJ110" s="237"/>
      <c r="AK110" s="237"/>
      <c r="AL110" s="237"/>
      <c r="AM110" s="237"/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237"/>
      <c r="AZ110" s="238"/>
      <c r="BA110" s="237"/>
      <c r="BB110" s="237"/>
      <c r="BC110" s="237"/>
      <c r="BD110" s="237"/>
      <c r="BE110" s="237"/>
      <c r="BF110" s="237"/>
      <c r="BG110" s="237"/>
      <c r="BH110" s="237"/>
      <c r="BI110" s="264"/>
      <c r="BJ110" s="238"/>
      <c r="BK110" s="237"/>
      <c r="BL110" s="265"/>
      <c r="BM110" s="238"/>
      <c r="BN110" s="237"/>
      <c r="BO110" s="237"/>
      <c r="BP110" s="237"/>
      <c r="BQ110" s="237"/>
    </row>
    <row r="111" spans="1:69" s="3" customFormat="1" ht="18" customHeight="1">
      <c r="A111" s="283" t="s">
        <v>3011</v>
      </c>
      <c r="B111" s="237"/>
      <c r="C111" s="281" t="s">
        <v>1107</v>
      </c>
      <c r="D111" s="284">
        <v>44634</v>
      </c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37"/>
      <c r="S111" s="264"/>
      <c r="T111" s="237"/>
      <c r="U111" s="237"/>
      <c r="V111" s="237"/>
      <c r="W111" s="237"/>
      <c r="X111" s="238"/>
      <c r="Y111" s="237"/>
      <c r="Z111" s="237"/>
      <c r="AA111" s="238"/>
      <c r="AB111" s="238"/>
      <c r="AC111" s="237"/>
      <c r="AD111" s="237"/>
      <c r="AE111" s="237"/>
      <c r="AF111" s="237"/>
      <c r="AG111" s="237"/>
      <c r="AH111" s="237"/>
      <c r="AI111" s="237"/>
      <c r="AJ111" s="237"/>
      <c r="AK111" s="237"/>
      <c r="AL111" s="237"/>
      <c r="AM111" s="237"/>
      <c r="AN111" s="237"/>
      <c r="AO111" s="237"/>
      <c r="AP111" s="237"/>
      <c r="AQ111" s="237"/>
      <c r="AR111" s="237"/>
      <c r="AS111" s="237"/>
      <c r="AT111" s="237"/>
      <c r="AU111" s="237"/>
      <c r="AV111" s="237"/>
      <c r="AW111" s="237"/>
      <c r="AX111" s="237"/>
      <c r="AY111" s="237"/>
      <c r="AZ111" s="238"/>
      <c r="BA111" s="237"/>
      <c r="BB111" s="237"/>
      <c r="BC111" s="237"/>
      <c r="BD111" s="237"/>
      <c r="BE111" s="238"/>
      <c r="BF111" s="237"/>
      <c r="BG111" s="237"/>
      <c r="BH111" s="237"/>
      <c r="BI111" s="264"/>
      <c r="BJ111" s="238"/>
      <c r="BK111" s="237"/>
      <c r="BL111" s="265"/>
      <c r="BM111" s="238"/>
      <c r="BN111" s="237"/>
      <c r="BO111" s="237"/>
      <c r="BP111" s="237"/>
      <c r="BQ111" s="237"/>
    </row>
    <row r="112" spans="1:69" s="3" customFormat="1" ht="18" customHeight="1">
      <c r="A112" s="283" t="s">
        <v>3085</v>
      </c>
      <c r="B112" s="237"/>
      <c r="C112" s="281" t="s">
        <v>1108</v>
      </c>
      <c r="D112" s="284">
        <v>44628</v>
      </c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37"/>
      <c r="S112" s="264"/>
      <c r="T112" s="237"/>
      <c r="U112" s="237"/>
      <c r="V112" s="237"/>
      <c r="W112" s="237"/>
      <c r="X112" s="238"/>
      <c r="Y112" s="237"/>
      <c r="Z112" s="237"/>
      <c r="AA112" s="238"/>
      <c r="AB112" s="238"/>
      <c r="AC112" s="237"/>
      <c r="AD112" s="237"/>
      <c r="AE112" s="237"/>
      <c r="AF112" s="237"/>
      <c r="AG112" s="237"/>
      <c r="AH112" s="237"/>
      <c r="AI112" s="237"/>
      <c r="AJ112" s="237"/>
      <c r="AK112" s="237"/>
      <c r="AL112" s="237"/>
      <c r="AM112" s="237"/>
      <c r="AN112" s="237"/>
      <c r="AO112" s="237"/>
      <c r="AP112" s="237"/>
      <c r="AQ112" s="237"/>
      <c r="AR112" s="237"/>
      <c r="AS112" s="237"/>
      <c r="AT112" s="238"/>
      <c r="AU112" s="238"/>
      <c r="AV112" s="237"/>
      <c r="AW112" s="237"/>
      <c r="AX112" s="237"/>
      <c r="AY112" s="237"/>
      <c r="AZ112" s="238"/>
      <c r="BA112" s="237"/>
      <c r="BB112" s="237"/>
      <c r="BC112" s="237"/>
      <c r="BD112" s="237"/>
      <c r="BE112" s="238"/>
      <c r="BF112" s="237"/>
      <c r="BG112" s="237"/>
      <c r="BH112" s="237"/>
      <c r="BI112" s="264"/>
      <c r="BJ112" s="238"/>
      <c r="BK112" s="237"/>
      <c r="BL112" s="265"/>
      <c r="BM112" s="238"/>
      <c r="BN112" s="237"/>
      <c r="BO112" s="237"/>
      <c r="BP112" s="237"/>
      <c r="BQ112" s="237"/>
    </row>
    <row r="113" spans="1:69" s="3" customFormat="1" ht="18" customHeight="1">
      <c r="A113" s="283" t="s">
        <v>3086</v>
      </c>
      <c r="B113" s="237"/>
      <c r="C113" s="281" t="s">
        <v>1109</v>
      </c>
      <c r="D113" s="284">
        <v>44602</v>
      </c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37"/>
      <c r="S113" s="264"/>
      <c r="T113" s="237"/>
      <c r="U113" s="237"/>
      <c r="V113" s="237"/>
      <c r="W113" s="237"/>
      <c r="X113" s="238"/>
      <c r="Y113" s="237"/>
      <c r="Z113" s="237"/>
      <c r="AA113" s="238"/>
      <c r="AB113" s="238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  <c r="AP113" s="237"/>
      <c r="AQ113" s="237"/>
      <c r="AR113" s="237"/>
      <c r="AS113" s="237"/>
      <c r="AT113" s="238"/>
      <c r="AU113" s="238"/>
      <c r="AV113" s="237"/>
      <c r="AW113" s="237"/>
      <c r="AX113" s="237"/>
      <c r="AY113" s="237"/>
      <c r="AZ113" s="238"/>
      <c r="BA113" s="237"/>
      <c r="BB113" s="237"/>
      <c r="BC113" s="237"/>
      <c r="BD113" s="237"/>
      <c r="BE113" s="238"/>
      <c r="BF113" s="237"/>
      <c r="BG113" s="237"/>
      <c r="BH113" s="237"/>
      <c r="BI113" s="264"/>
      <c r="BJ113" s="238"/>
      <c r="BK113" s="237"/>
      <c r="BL113" s="265"/>
      <c r="BM113" s="238"/>
      <c r="BN113" s="237"/>
      <c r="BO113" s="237"/>
      <c r="BP113" s="237"/>
      <c r="BQ113" s="237"/>
    </row>
    <row r="114" spans="1:69" s="3" customFormat="1" ht="18" customHeight="1">
      <c r="A114" s="283" t="s">
        <v>3087</v>
      </c>
      <c r="B114" s="237"/>
      <c r="C114" s="281" t="s">
        <v>1110</v>
      </c>
      <c r="D114" s="284">
        <v>44585</v>
      </c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37"/>
      <c r="S114" s="264"/>
      <c r="T114" s="237"/>
      <c r="U114" s="237"/>
      <c r="V114" s="237"/>
      <c r="W114" s="237"/>
      <c r="X114" s="238"/>
      <c r="Y114" s="237"/>
      <c r="Z114" s="237"/>
      <c r="AA114" s="238"/>
      <c r="AB114" s="238"/>
      <c r="AC114" s="237"/>
      <c r="AD114" s="237"/>
      <c r="AE114" s="237"/>
      <c r="AF114" s="237"/>
      <c r="AG114" s="237"/>
      <c r="AH114" s="237"/>
      <c r="AI114" s="237"/>
      <c r="AJ114" s="237"/>
      <c r="AK114" s="237"/>
      <c r="AL114" s="237"/>
      <c r="AM114" s="237"/>
      <c r="AN114" s="237"/>
      <c r="AO114" s="237"/>
      <c r="AP114" s="237"/>
      <c r="AQ114" s="237"/>
      <c r="AR114" s="237"/>
      <c r="AS114" s="237"/>
      <c r="AT114" s="238"/>
      <c r="AU114" s="238"/>
      <c r="AV114" s="237"/>
      <c r="AW114" s="237"/>
      <c r="AX114" s="237"/>
      <c r="AY114" s="237"/>
      <c r="AZ114" s="238"/>
      <c r="BA114" s="237"/>
      <c r="BB114" s="237"/>
      <c r="BC114" s="237"/>
      <c r="BD114" s="237"/>
      <c r="BE114" s="238"/>
      <c r="BF114" s="237"/>
      <c r="BG114" s="237"/>
      <c r="BH114" s="237"/>
      <c r="BI114" s="264"/>
      <c r="BJ114" s="238"/>
      <c r="BK114" s="237"/>
      <c r="BL114" s="265"/>
      <c r="BM114" s="238"/>
      <c r="BN114" s="237"/>
      <c r="BO114" s="237"/>
      <c r="BP114" s="237"/>
      <c r="BQ114" s="237"/>
    </row>
    <row r="115" spans="1:69" s="3" customFormat="1" ht="18" customHeight="1">
      <c r="A115" s="283" t="s">
        <v>3018</v>
      </c>
      <c r="B115" s="237"/>
      <c r="C115" s="281" t="s">
        <v>1111</v>
      </c>
      <c r="D115" s="284">
        <v>44585</v>
      </c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37"/>
      <c r="S115" s="264"/>
      <c r="T115" s="237"/>
      <c r="U115" s="237"/>
      <c r="V115" s="237"/>
      <c r="W115" s="237"/>
      <c r="X115" s="238"/>
      <c r="Y115" s="237"/>
      <c r="Z115" s="237"/>
      <c r="AA115" s="238"/>
      <c r="AB115" s="238"/>
      <c r="AC115" s="237"/>
      <c r="AD115" s="237"/>
      <c r="AE115" s="237"/>
      <c r="AF115" s="237"/>
      <c r="AG115" s="237"/>
      <c r="AH115" s="237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8"/>
      <c r="AU115" s="238"/>
      <c r="AV115" s="237"/>
      <c r="AW115" s="237"/>
      <c r="AX115" s="237"/>
      <c r="AY115" s="237"/>
      <c r="AZ115" s="238"/>
      <c r="BA115" s="237"/>
      <c r="BB115" s="237"/>
      <c r="BC115" s="237"/>
      <c r="BD115" s="237"/>
      <c r="BE115" s="238"/>
      <c r="BF115" s="237"/>
      <c r="BG115" s="237"/>
      <c r="BH115" s="237"/>
      <c r="BI115" s="264"/>
      <c r="BJ115" s="238"/>
      <c r="BK115" s="237"/>
      <c r="BL115" s="265"/>
      <c r="BM115" s="238"/>
      <c r="BN115" s="237"/>
      <c r="BO115" s="237"/>
      <c r="BP115" s="237"/>
      <c r="BQ115" s="237"/>
    </row>
    <row r="116" spans="1:69" s="3" customFormat="1" ht="18" customHeight="1">
      <c r="A116" s="283" t="s">
        <v>3088</v>
      </c>
      <c r="B116" s="237"/>
      <c r="C116" s="281" t="s">
        <v>1112</v>
      </c>
      <c r="D116" s="284">
        <v>44580</v>
      </c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37"/>
      <c r="S116" s="264"/>
      <c r="T116" s="237"/>
      <c r="U116" s="237"/>
      <c r="V116" s="237"/>
      <c r="W116" s="237"/>
      <c r="X116" s="238"/>
      <c r="Y116" s="237"/>
      <c r="Z116" s="237"/>
      <c r="AA116" s="238"/>
      <c r="AB116" s="238"/>
      <c r="AC116" s="237"/>
      <c r="AD116" s="237"/>
      <c r="AE116" s="237"/>
      <c r="AF116" s="237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8"/>
      <c r="AU116" s="238"/>
      <c r="AV116" s="237"/>
      <c r="AW116" s="237"/>
      <c r="AX116" s="237"/>
      <c r="AY116" s="237"/>
      <c r="AZ116" s="238"/>
      <c r="BA116" s="237"/>
      <c r="BB116" s="237"/>
      <c r="BC116" s="237"/>
      <c r="BD116" s="237"/>
      <c r="BE116" s="238"/>
      <c r="BF116" s="237"/>
      <c r="BG116" s="237"/>
      <c r="BH116" s="237"/>
      <c r="BI116" s="264"/>
      <c r="BJ116" s="238"/>
      <c r="BK116" s="237"/>
      <c r="BL116" s="265"/>
      <c r="BM116" s="238"/>
      <c r="BN116" s="237"/>
      <c r="BO116" s="237"/>
      <c r="BP116" s="237"/>
      <c r="BQ116" s="237"/>
    </row>
    <row r="117" spans="1:69" s="3" customFormat="1" ht="18" customHeight="1">
      <c r="A117" s="283" t="s">
        <v>3089</v>
      </c>
      <c r="B117" s="237"/>
      <c r="C117" s="281" t="s">
        <v>1113</v>
      </c>
      <c r="D117" s="284">
        <v>44580</v>
      </c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37"/>
      <c r="S117" s="264"/>
      <c r="T117" s="237"/>
      <c r="U117" s="237"/>
      <c r="V117" s="237"/>
      <c r="W117" s="237"/>
      <c r="X117" s="238"/>
      <c r="Y117" s="237"/>
      <c r="Z117" s="237"/>
      <c r="AA117" s="238"/>
      <c r="AB117" s="238"/>
      <c r="AC117" s="237"/>
      <c r="AD117" s="237"/>
      <c r="AE117" s="237"/>
      <c r="AF117" s="237"/>
      <c r="AG117" s="237"/>
      <c r="AH117" s="237"/>
      <c r="AI117" s="237"/>
      <c r="AJ117" s="237"/>
      <c r="AK117" s="237"/>
      <c r="AL117" s="237"/>
      <c r="AM117" s="237"/>
      <c r="AN117" s="237"/>
      <c r="AO117" s="237"/>
      <c r="AP117" s="237"/>
      <c r="AQ117" s="237"/>
      <c r="AR117" s="237"/>
      <c r="AS117" s="237"/>
      <c r="AT117" s="238"/>
      <c r="AU117" s="238"/>
      <c r="AV117" s="237"/>
      <c r="AW117" s="237"/>
      <c r="AX117" s="237"/>
      <c r="AY117" s="237"/>
      <c r="AZ117" s="238"/>
      <c r="BA117" s="237"/>
      <c r="BB117" s="237"/>
      <c r="BC117" s="237"/>
      <c r="BD117" s="237"/>
      <c r="BE117" s="238"/>
      <c r="BF117" s="237"/>
      <c r="BG117" s="237"/>
      <c r="BH117" s="237"/>
      <c r="BI117" s="264"/>
      <c r="BJ117" s="238"/>
      <c r="BK117" s="237"/>
      <c r="BL117" s="265"/>
      <c r="BM117" s="238"/>
      <c r="BN117" s="237"/>
      <c r="BO117" s="237"/>
      <c r="BP117" s="237"/>
      <c r="BQ117" s="237"/>
    </row>
    <row r="118" spans="1:69" s="3" customFormat="1" ht="18" customHeight="1">
      <c r="A118" s="283" t="s">
        <v>3090</v>
      </c>
      <c r="B118" s="237"/>
      <c r="C118" s="281" t="s">
        <v>1114</v>
      </c>
      <c r="D118" s="284">
        <v>44580</v>
      </c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37"/>
      <c r="S118" s="264"/>
      <c r="T118" s="237"/>
      <c r="U118" s="237"/>
      <c r="V118" s="237"/>
      <c r="W118" s="237"/>
      <c r="X118" s="238"/>
      <c r="Y118" s="237"/>
      <c r="Z118" s="237"/>
      <c r="AA118" s="238"/>
      <c r="AB118" s="238"/>
      <c r="AC118" s="237"/>
      <c r="AD118" s="237"/>
      <c r="AE118" s="237"/>
      <c r="AF118" s="237"/>
      <c r="AG118" s="237"/>
      <c r="AH118" s="237"/>
      <c r="AI118" s="237"/>
      <c r="AJ118" s="237"/>
      <c r="AK118" s="237"/>
      <c r="AL118" s="237"/>
      <c r="AM118" s="237"/>
      <c r="AN118" s="237"/>
      <c r="AO118" s="237"/>
      <c r="AP118" s="237"/>
      <c r="AQ118" s="237"/>
      <c r="AR118" s="237"/>
      <c r="AS118" s="237"/>
      <c r="AT118" s="238"/>
      <c r="AU118" s="238"/>
      <c r="AV118" s="237"/>
      <c r="AW118" s="237"/>
      <c r="AX118" s="237"/>
      <c r="AY118" s="237"/>
      <c r="AZ118" s="238"/>
      <c r="BA118" s="237"/>
      <c r="BB118" s="237"/>
      <c r="BC118" s="237"/>
      <c r="BD118" s="237"/>
      <c r="BE118" s="238"/>
      <c r="BF118" s="237"/>
      <c r="BG118" s="237"/>
      <c r="BH118" s="237"/>
      <c r="BI118" s="264"/>
      <c r="BJ118" s="238"/>
      <c r="BK118" s="237"/>
      <c r="BL118" s="266"/>
      <c r="BM118" s="238"/>
      <c r="BN118" s="237"/>
      <c r="BO118" s="237"/>
      <c r="BP118" s="237"/>
      <c r="BQ118" s="237"/>
    </row>
    <row r="119" spans="1:69" s="3" customFormat="1" ht="18" customHeight="1">
      <c r="A119" s="283" t="s">
        <v>3091</v>
      </c>
      <c r="B119" s="237"/>
      <c r="C119" s="281" t="s">
        <v>1115</v>
      </c>
      <c r="D119" s="284">
        <v>44579</v>
      </c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37"/>
      <c r="S119" s="264"/>
      <c r="T119" s="237"/>
      <c r="U119" s="237"/>
      <c r="V119" s="237"/>
      <c r="W119" s="237"/>
      <c r="X119" s="238"/>
      <c r="Y119" s="237"/>
      <c r="Z119" s="237"/>
      <c r="AA119" s="238"/>
      <c r="AB119" s="238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8"/>
      <c r="BA119" s="237"/>
      <c r="BB119" s="237"/>
      <c r="BC119" s="237"/>
      <c r="BD119" s="237"/>
      <c r="BE119" s="237"/>
      <c r="BF119" s="237"/>
      <c r="BG119" s="237"/>
      <c r="BH119" s="237"/>
      <c r="BI119" s="264"/>
      <c r="BJ119" s="238"/>
      <c r="BK119" s="237"/>
      <c r="BL119" s="265"/>
      <c r="BM119" s="238"/>
      <c r="BN119" s="237"/>
      <c r="BO119" s="237"/>
      <c r="BP119" s="237"/>
      <c r="BQ119" s="237"/>
    </row>
    <row r="120" spans="1:69" s="3" customFormat="1" ht="18" customHeight="1">
      <c r="A120" s="283" t="s">
        <v>3092</v>
      </c>
      <c r="B120" s="237"/>
      <c r="C120" s="281" t="s">
        <v>1116</v>
      </c>
      <c r="D120" s="284">
        <v>44579</v>
      </c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37"/>
      <c r="S120" s="264"/>
      <c r="T120" s="237"/>
      <c r="U120" s="237"/>
      <c r="V120" s="237"/>
      <c r="W120" s="237"/>
      <c r="X120" s="238"/>
      <c r="Y120" s="237"/>
      <c r="Z120" s="237"/>
      <c r="AA120" s="238"/>
      <c r="AB120" s="238"/>
      <c r="AC120" s="237"/>
      <c r="AD120" s="237"/>
      <c r="AE120" s="237"/>
      <c r="AF120" s="237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8"/>
      <c r="BA120" s="237"/>
      <c r="BB120" s="237"/>
      <c r="BC120" s="237"/>
      <c r="BD120" s="237"/>
      <c r="BE120" s="238"/>
      <c r="BF120" s="237"/>
      <c r="BG120" s="237"/>
      <c r="BH120" s="237"/>
      <c r="BI120" s="264"/>
      <c r="BJ120" s="237"/>
      <c r="BK120" s="237"/>
      <c r="BL120" s="265"/>
      <c r="BM120" s="238"/>
      <c r="BN120" s="237"/>
      <c r="BO120" s="237"/>
      <c r="BP120" s="237"/>
      <c r="BQ120" s="237"/>
    </row>
    <row r="121" spans="1:69" s="3" customFormat="1" ht="18" customHeight="1">
      <c r="A121" s="283" t="s">
        <v>3093</v>
      </c>
      <c r="B121" s="237"/>
      <c r="C121" s="281" t="s">
        <v>1117</v>
      </c>
      <c r="D121" s="284">
        <v>44573</v>
      </c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264"/>
      <c r="T121" s="237"/>
      <c r="U121" s="237"/>
      <c r="V121" s="237"/>
      <c r="W121" s="237"/>
      <c r="X121" s="238"/>
      <c r="Y121" s="237"/>
      <c r="Z121" s="237"/>
      <c r="AA121" s="238"/>
      <c r="AB121" s="238"/>
      <c r="AC121" s="237"/>
      <c r="AD121" s="237"/>
      <c r="AE121" s="237"/>
      <c r="AF121" s="237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8"/>
      <c r="AU121" s="238"/>
      <c r="AV121" s="237"/>
      <c r="AW121" s="237"/>
      <c r="AX121" s="237"/>
      <c r="AY121" s="237"/>
      <c r="AZ121" s="238"/>
      <c r="BA121" s="237"/>
      <c r="BB121" s="237"/>
      <c r="BC121" s="237"/>
      <c r="BD121" s="237"/>
      <c r="BE121" s="238"/>
      <c r="BF121" s="237"/>
      <c r="BG121" s="237"/>
      <c r="BH121" s="237"/>
      <c r="BI121" s="264"/>
      <c r="BJ121" s="238"/>
      <c r="BK121" s="237"/>
      <c r="BL121" s="265"/>
      <c r="BM121" s="238"/>
      <c r="BN121" s="237"/>
      <c r="BO121" s="237"/>
      <c r="BP121" s="237"/>
      <c r="BQ121" s="237"/>
    </row>
    <row r="122" spans="1:69" s="3" customFormat="1" ht="18" customHeight="1">
      <c r="A122" s="283" t="s">
        <v>3094</v>
      </c>
      <c r="B122" s="237"/>
      <c r="C122" s="281" t="s">
        <v>1118</v>
      </c>
      <c r="D122" s="284">
        <v>44573</v>
      </c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37"/>
      <c r="S122" s="264"/>
      <c r="T122" s="237"/>
      <c r="U122" s="237"/>
      <c r="V122" s="237"/>
      <c r="W122" s="237"/>
      <c r="X122" s="238"/>
      <c r="Y122" s="237"/>
      <c r="Z122" s="237"/>
      <c r="AA122" s="238"/>
      <c r="AB122" s="238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8"/>
      <c r="AU122" s="238"/>
      <c r="AV122" s="237"/>
      <c r="AW122" s="237"/>
      <c r="AX122" s="237"/>
      <c r="AY122" s="237"/>
      <c r="AZ122" s="238"/>
      <c r="BA122" s="237"/>
      <c r="BB122" s="237"/>
      <c r="BC122" s="237"/>
      <c r="BD122" s="237"/>
      <c r="BE122" s="238"/>
      <c r="BF122" s="237"/>
      <c r="BG122" s="237"/>
      <c r="BH122" s="237"/>
      <c r="BI122" s="264"/>
      <c r="BJ122" s="238"/>
      <c r="BK122" s="237"/>
      <c r="BL122" s="265"/>
      <c r="BM122" s="238"/>
      <c r="BN122" s="237"/>
      <c r="BO122" s="237"/>
      <c r="BP122" s="237"/>
      <c r="BQ122" s="237"/>
    </row>
    <row r="123" spans="1:69" s="3" customFormat="1" ht="18" customHeight="1">
      <c r="A123" s="283" t="s">
        <v>3094</v>
      </c>
      <c r="B123" s="237"/>
      <c r="C123" s="281" t="s">
        <v>1119</v>
      </c>
      <c r="D123" s="284">
        <v>44573</v>
      </c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37"/>
      <c r="S123" s="264"/>
      <c r="T123" s="237"/>
      <c r="U123" s="237"/>
      <c r="V123" s="237"/>
      <c r="W123" s="237"/>
      <c r="X123" s="238"/>
      <c r="Y123" s="237"/>
      <c r="Z123" s="237"/>
      <c r="AA123" s="238"/>
      <c r="AB123" s="238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8"/>
      <c r="BA123" s="237"/>
      <c r="BB123" s="237"/>
      <c r="BC123" s="237"/>
      <c r="BD123" s="237"/>
      <c r="BE123" s="238"/>
      <c r="BF123" s="237"/>
      <c r="BG123" s="237"/>
      <c r="BH123" s="237"/>
      <c r="BI123" s="264"/>
      <c r="BJ123" s="238"/>
      <c r="BK123" s="237"/>
      <c r="BL123" s="265"/>
      <c r="BM123" s="238"/>
      <c r="BN123" s="237"/>
      <c r="BO123" s="237"/>
      <c r="BP123" s="237"/>
      <c r="BQ123" s="237"/>
    </row>
    <row r="124" spans="1:69" s="3" customFormat="1" ht="18" customHeight="1">
      <c r="A124" s="283" t="s">
        <v>3095</v>
      </c>
      <c r="B124" s="237"/>
      <c r="C124" s="281" t="s">
        <v>1120</v>
      </c>
      <c r="D124" s="284">
        <v>44572</v>
      </c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37"/>
      <c r="S124" s="264"/>
      <c r="T124" s="237"/>
      <c r="U124" s="237"/>
      <c r="V124" s="237"/>
      <c r="W124" s="237"/>
      <c r="X124" s="238"/>
      <c r="Y124" s="237"/>
      <c r="Z124" s="237"/>
      <c r="AA124" s="238"/>
      <c r="AB124" s="238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7"/>
      <c r="AY124" s="237"/>
      <c r="AZ124" s="238"/>
      <c r="BA124" s="237"/>
      <c r="BB124" s="237"/>
      <c r="BC124" s="237"/>
      <c r="BD124" s="237"/>
      <c r="BE124" s="238"/>
      <c r="BF124" s="237"/>
      <c r="BG124" s="237"/>
      <c r="BH124" s="237"/>
      <c r="BI124" s="264"/>
      <c r="BJ124" s="238"/>
      <c r="BK124" s="237"/>
      <c r="BL124" s="265"/>
      <c r="BM124" s="238"/>
      <c r="BN124" s="237"/>
      <c r="BO124" s="237"/>
      <c r="BP124" s="237"/>
      <c r="BQ124" s="237"/>
    </row>
    <row r="125" spans="1:69" s="3" customFormat="1" ht="18" customHeight="1">
      <c r="A125" s="283" t="s">
        <v>3096</v>
      </c>
      <c r="B125" s="237"/>
      <c r="C125" s="281" t="s">
        <v>1121</v>
      </c>
      <c r="D125" s="284">
        <v>44553</v>
      </c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37"/>
      <c r="S125" s="264"/>
      <c r="T125" s="237"/>
      <c r="U125" s="237"/>
      <c r="V125" s="237"/>
      <c r="W125" s="237"/>
      <c r="X125" s="238"/>
      <c r="Y125" s="237"/>
      <c r="Z125" s="237"/>
      <c r="AA125" s="238"/>
      <c r="AB125" s="238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  <c r="AP125" s="237"/>
      <c r="AQ125" s="237"/>
      <c r="AR125" s="237"/>
      <c r="AS125" s="237"/>
      <c r="AT125" s="237"/>
      <c r="AU125" s="237"/>
      <c r="AV125" s="237"/>
      <c r="AW125" s="237"/>
      <c r="AX125" s="237"/>
      <c r="AY125" s="237"/>
      <c r="AZ125" s="237"/>
      <c r="BA125" s="237"/>
      <c r="BB125" s="237"/>
      <c r="BC125" s="237"/>
      <c r="BD125" s="237"/>
      <c r="BE125" s="237"/>
      <c r="BF125" s="237"/>
      <c r="BG125" s="237"/>
      <c r="BH125" s="237"/>
      <c r="BI125" s="264"/>
      <c r="BJ125" s="238"/>
      <c r="BK125" s="237"/>
      <c r="BL125" s="265"/>
      <c r="BM125" s="238"/>
      <c r="BN125" s="237"/>
      <c r="BO125" s="237"/>
      <c r="BP125" s="237"/>
      <c r="BQ125" s="237"/>
    </row>
    <row r="126" spans="1:69" s="3" customFormat="1" ht="18" customHeight="1">
      <c r="A126" s="283" t="s">
        <v>3097</v>
      </c>
      <c r="B126" s="237"/>
      <c r="C126" s="281" t="s">
        <v>1122</v>
      </c>
      <c r="D126" s="284">
        <v>44538</v>
      </c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37"/>
      <c r="S126" s="264"/>
      <c r="T126" s="237"/>
      <c r="U126" s="237"/>
      <c r="V126" s="237"/>
      <c r="W126" s="237"/>
      <c r="X126" s="238"/>
      <c r="Y126" s="237"/>
      <c r="Z126" s="237"/>
      <c r="AA126" s="238"/>
      <c r="AB126" s="238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8"/>
      <c r="AU126" s="238"/>
      <c r="AV126" s="237"/>
      <c r="AW126" s="237"/>
      <c r="AX126" s="237"/>
      <c r="AY126" s="237"/>
      <c r="AZ126" s="238"/>
      <c r="BA126" s="237"/>
      <c r="BB126" s="237"/>
      <c r="BC126" s="237"/>
      <c r="BD126" s="237"/>
      <c r="BE126" s="237"/>
      <c r="BF126" s="237"/>
      <c r="BG126" s="237"/>
      <c r="BH126" s="237"/>
      <c r="BI126" s="264"/>
      <c r="BJ126" s="238"/>
      <c r="BK126" s="237"/>
      <c r="BL126" s="265"/>
      <c r="BM126" s="238"/>
      <c r="BN126" s="237"/>
      <c r="BO126" s="237"/>
      <c r="BP126" s="237"/>
      <c r="BQ126" s="237"/>
    </row>
    <row r="127" spans="1:69" s="3" customFormat="1" ht="18" customHeight="1">
      <c r="A127" s="283" t="s">
        <v>3098</v>
      </c>
      <c r="B127" s="237"/>
      <c r="C127" s="281" t="s">
        <v>1123</v>
      </c>
      <c r="D127" s="284">
        <v>44537</v>
      </c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37"/>
      <c r="S127" s="264"/>
      <c r="T127" s="237"/>
      <c r="U127" s="237"/>
      <c r="V127" s="237"/>
      <c r="W127" s="237"/>
      <c r="X127" s="238"/>
      <c r="Y127" s="237"/>
      <c r="Z127" s="237"/>
      <c r="AA127" s="238"/>
      <c r="AB127" s="238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8"/>
      <c r="BA127" s="237"/>
      <c r="BB127" s="237"/>
      <c r="BC127" s="237"/>
      <c r="BD127" s="237"/>
      <c r="BE127" s="237"/>
      <c r="BF127" s="237"/>
      <c r="BG127" s="237"/>
      <c r="BH127" s="237"/>
      <c r="BI127" s="264"/>
      <c r="BJ127" s="238"/>
      <c r="BK127" s="237"/>
      <c r="BL127" s="265"/>
      <c r="BM127" s="238"/>
      <c r="BN127" s="237"/>
      <c r="BO127" s="237"/>
      <c r="BP127" s="237"/>
      <c r="BQ127" s="237"/>
    </row>
    <row r="128" spans="1:69" s="3" customFormat="1" ht="18" customHeight="1">
      <c r="A128" s="283" t="s">
        <v>3099</v>
      </c>
      <c r="B128" s="237"/>
      <c r="C128" s="281" t="s">
        <v>1124</v>
      </c>
      <c r="D128" s="284">
        <v>44532</v>
      </c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37"/>
      <c r="S128" s="264"/>
      <c r="T128" s="237"/>
      <c r="U128" s="237"/>
      <c r="V128" s="237"/>
      <c r="W128" s="237"/>
      <c r="X128" s="238"/>
      <c r="Y128" s="237"/>
      <c r="Z128" s="237"/>
      <c r="AA128" s="238"/>
      <c r="AB128" s="238"/>
      <c r="AC128" s="237"/>
      <c r="AD128" s="237"/>
      <c r="AE128" s="237"/>
      <c r="AF128" s="237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7"/>
      <c r="AY128" s="237"/>
      <c r="AZ128" s="237"/>
      <c r="BA128" s="237"/>
      <c r="BB128" s="237"/>
      <c r="BC128" s="237"/>
      <c r="BD128" s="237"/>
      <c r="BE128" s="237"/>
      <c r="BF128" s="237"/>
      <c r="BG128" s="237"/>
      <c r="BH128" s="237"/>
      <c r="BI128" s="264"/>
      <c r="BJ128" s="238"/>
      <c r="BK128" s="237"/>
      <c r="BL128" s="265"/>
      <c r="BM128" s="238"/>
      <c r="BN128" s="237"/>
      <c r="BO128" s="237"/>
      <c r="BP128" s="237"/>
      <c r="BQ128" s="237"/>
    </row>
    <row r="129" spans="1:69" s="3" customFormat="1" ht="18" customHeight="1">
      <c r="A129" s="283" t="s">
        <v>3051</v>
      </c>
      <c r="B129" s="237"/>
      <c r="C129" s="281" t="s">
        <v>1125</v>
      </c>
      <c r="D129" s="284">
        <v>44524</v>
      </c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37"/>
      <c r="S129" s="264"/>
      <c r="T129" s="237"/>
      <c r="U129" s="237"/>
      <c r="V129" s="237"/>
      <c r="W129" s="237"/>
      <c r="X129" s="238"/>
      <c r="Y129" s="237"/>
      <c r="Z129" s="237"/>
      <c r="AA129" s="238"/>
      <c r="AB129" s="238"/>
      <c r="AC129" s="237"/>
      <c r="AD129" s="237"/>
      <c r="AE129" s="237"/>
      <c r="AF129" s="237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8"/>
      <c r="AU129" s="238"/>
      <c r="AV129" s="237"/>
      <c r="AW129" s="237"/>
      <c r="AX129" s="237"/>
      <c r="AY129" s="237"/>
      <c r="AZ129" s="238"/>
      <c r="BA129" s="237"/>
      <c r="BB129" s="237"/>
      <c r="BC129" s="237"/>
      <c r="BD129" s="237"/>
      <c r="BE129" s="238"/>
      <c r="BF129" s="237"/>
      <c r="BG129" s="237"/>
      <c r="BH129" s="237"/>
      <c r="BI129" s="264"/>
      <c r="BJ129" s="238"/>
      <c r="BK129" s="237"/>
      <c r="BL129" s="265"/>
      <c r="BM129" s="238"/>
      <c r="BN129" s="237"/>
      <c r="BO129" s="237"/>
      <c r="BP129" s="237"/>
      <c r="BQ129" s="237"/>
    </row>
    <row r="130" spans="1:69" s="3" customFormat="1" ht="18" customHeight="1">
      <c r="A130" s="283" t="s">
        <v>3100</v>
      </c>
      <c r="B130" s="237"/>
      <c r="C130" s="281" t="s">
        <v>1126</v>
      </c>
      <c r="D130" s="284">
        <v>44524</v>
      </c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37"/>
      <c r="S130" s="264"/>
      <c r="T130" s="237"/>
      <c r="U130" s="237"/>
      <c r="V130" s="237"/>
      <c r="W130" s="237"/>
      <c r="X130" s="238"/>
      <c r="Y130" s="237"/>
      <c r="Z130" s="237"/>
      <c r="AA130" s="238"/>
      <c r="AB130" s="238"/>
      <c r="AC130" s="237"/>
      <c r="AD130" s="237"/>
      <c r="AE130" s="237"/>
      <c r="AF130" s="237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7"/>
      <c r="AY130" s="237"/>
      <c r="AZ130" s="238"/>
      <c r="BA130" s="237"/>
      <c r="BB130" s="237"/>
      <c r="BC130" s="237"/>
      <c r="BD130" s="237"/>
      <c r="BE130" s="238"/>
      <c r="BF130" s="237"/>
      <c r="BG130" s="237"/>
      <c r="BH130" s="237"/>
      <c r="BI130" s="264"/>
      <c r="BJ130" s="237"/>
      <c r="BK130" s="237"/>
      <c r="BL130" s="265"/>
      <c r="BM130" s="238"/>
      <c r="BN130" s="237"/>
      <c r="BO130" s="237"/>
      <c r="BP130" s="237"/>
      <c r="BQ130" s="237"/>
    </row>
    <row r="131" spans="1:69" s="3" customFormat="1" ht="18" customHeight="1">
      <c r="A131" s="283" t="s">
        <v>3081</v>
      </c>
      <c r="B131" s="237"/>
      <c r="C131" s="281" t="s">
        <v>1127</v>
      </c>
      <c r="D131" s="284">
        <v>44516</v>
      </c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37"/>
      <c r="S131" s="264"/>
      <c r="T131" s="237"/>
      <c r="U131" s="237"/>
      <c r="V131" s="237"/>
      <c r="W131" s="237"/>
      <c r="X131" s="238"/>
      <c r="Y131" s="237"/>
      <c r="Z131" s="237"/>
      <c r="AA131" s="238"/>
      <c r="AB131" s="238"/>
      <c r="AC131" s="237"/>
      <c r="AD131" s="237"/>
      <c r="AE131" s="237"/>
      <c r="AF131" s="237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8"/>
      <c r="BA131" s="237"/>
      <c r="BB131" s="237"/>
      <c r="BC131" s="237"/>
      <c r="BD131" s="237"/>
      <c r="BE131" s="238"/>
      <c r="BF131" s="237"/>
      <c r="BG131" s="237"/>
      <c r="BH131" s="237"/>
      <c r="BI131" s="264"/>
      <c r="BJ131" s="238"/>
      <c r="BK131" s="237"/>
      <c r="BL131" s="265"/>
      <c r="BM131" s="238"/>
      <c r="BN131" s="237"/>
      <c r="BO131" s="237"/>
      <c r="BP131" s="237"/>
      <c r="BQ131" s="237"/>
    </row>
    <row r="132" spans="1:69" s="3" customFormat="1" ht="18" customHeight="1">
      <c r="A132" s="283" t="s">
        <v>3101</v>
      </c>
      <c r="B132" s="237"/>
      <c r="C132" s="281" t="s">
        <v>1128</v>
      </c>
      <c r="D132" s="284">
        <v>44509</v>
      </c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37"/>
      <c r="S132" s="264"/>
      <c r="T132" s="237"/>
      <c r="U132" s="237"/>
      <c r="V132" s="237"/>
      <c r="W132" s="237"/>
      <c r="X132" s="238"/>
      <c r="Y132" s="237"/>
      <c r="Z132" s="237"/>
      <c r="AA132" s="238"/>
      <c r="AB132" s="238"/>
      <c r="AC132" s="237"/>
      <c r="AD132" s="237"/>
      <c r="AE132" s="237"/>
      <c r="AF132" s="237"/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8"/>
      <c r="BA132" s="237"/>
      <c r="BB132" s="237"/>
      <c r="BC132" s="237"/>
      <c r="BD132" s="237"/>
      <c r="BE132" s="238"/>
      <c r="BF132" s="237"/>
      <c r="BG132" s="237"/>
      <c r="BH132" s="237"/>
      <c r="BI132" s="264"/>
      <c r="BJ132" s="238"/>
      <c r="BK132" s="237"/>
      <c r="BL132" s="265"/>
      <c r="BM132" s="238"/>
      <c r="BN132" s="237"/>
      <c r="BO132" s="237"/>
      <c r="BP132" s="237"/>
      <c r="BQ132" s="237"/>
    </row>
    <row r="133" spans="1:69" s="3" customFormat="1" ht="18" customHeight="1">
      <c r="A133" s="283" t="s">
        <v>3102</v>
      </c>
      <c r="B133" s="237"/>
      <c r="C133" s="281" t="s">
        <v>1129</v>
      </c>
      <c r="D133" s="284">
        <v>44509</v>
      </c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37"/>
      <c r="S133" s="264"/>
      <c r="T133" s="237"/>
      <c r="U133" s="237"/>
      <c r="V133" s="237"/>
      <c r="W133" s="237"/>
      <c r="X133" s="238"/>
      <c r="Y133" s="237"/>
      <c r="Z133" s="237"/>
      <c r="AA133" s="238"/>
      <c r="AB133" s="238"/>
      <c r="AC133" s="237"/>
      <c r="AD133" s="237"/>
      <c r="AE133" s="237"/>
      <c r="AF133" s="237"/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8"/>
      <c r="AU133" s="238"/>
      <c r="AV133" s="237"/>
      <c r="AW133" s="237"/>
      <c r="AX133" s="237"/>
      <c r="AY133" s="237"/>
      <c r="AZ133" s="238"/>
      <c r="BA133" s="237"/>
      <c r="BB133" s="237"/>
      <c r="BC133" s="237"/>
      <c r="BD133" s="237"/>
      <c r="BE133" s="238"/>
      <c r="BF133" s="237"/>
      <c r="BG133" s="237"/>
      <c r="BH133" s="237"/>
      <c r="BI133" s="264"/>
      <c r="BJ133" s="238"/>
      <c r="BK133" s="237"/>
      <c r="BL133" s="266"/>
      <c r="BM133" s="238"/>
      <c r="BN133" s="237"/>
      <c r="BO133" s="237"/>
      <c r="BP133" s="237"/>
      <c r="BQ133" s="237"/>
    </row>
    <row r="134" spans="1:69" s="3" customFormat="1" ht="18" customHeight="1">
      <c r="A134" s="283" t="s">
        <v>3103</v>
      </c>
      <c r="B134" s="237"/>
      <c r="C134" s="281" t="s">
        <v>1130</v>
      </c>
      <c r="D134" s="284">
        <v>44503</v>
      </c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37"/>
      <c r="S134" s="264"/>
      <c r="T134" s="237"/>
      <c r="U134" s="237"/>
      <c r="V134" s="237"/>
      <c r="W134" s="237"/>
      <c r="X134" s="238"/>
      <c r="Y134" s="237"/>
      <c r="Z134" s="237"/>
      <c r="AA134" s="238"/>
      <c r="AB134" s="238"/>
      <c r="AC134" s="237"/>
      <c r="AD134" s="237"/>
      <c r="AE134" s="237"/>
      <c r="AF134" s="237"/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8"/>
      <c r="BA134" s="237"/>
      <c r="BB134" s="237"/>
      <c r="BC134" s="237"/>
      <c r="BD134" s="237"/>
      <c r="BE134" s="238"/>
      <c r="BF134" s="237"/>
      <c r="BG134" s="237"/>
      <c r="BH134" s="237"/>
      <c r="BI134" s="264"/>
      <c r="BJ134" s="238"/>
      <c r="BK134" s="237"/>
      <c r="BL134" s="265"/>
      <c r="BM134" s="238"/>
      <c r="BN134" s="237"/>
      <c r="BO134" s="237"/>
      <c r="BP134" s="237"/>
      <c r="BQ134" s="237"/>
    </row>
    <row r="135" spans="1:69" s="3" customFormat="1" ht="18" customHeight="1">
      <c r="A135" s="283" t="s">
        <v>3076</v>
      </c>
      <c r="B135" s="237"/>
      <c r="C135" s="281" t="s">
        <v>1131</v>
      </c>
      <c r="D135" s="284">
        <v>44503</v>
      </c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37"/>
      <c r="S135" s="264"/>
      <c r="T135" s="237"/>
      <c r="U135" s="237"/>
      <c r="V135" s="237"/>
      <c r="W135" s="237"/>
      <c r="X135" s="238"/>
      <c r="Y135" s="237"/>
      <c r="Z135" s="237"/>
      <c r="AA135" s="238"/>
      <c r="AB135" s="238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8"/>
      <c r="BA135" s="237"/>
      <c r="BB135" s="237"/>
      <c r="BC135" s="237"/>
      <c r="BD135" s="237"/>
      <c r="BE135" s="237"/>
      <c r="BF135" s="237"/>
      <c r="BG135" s="237"/>
      <c r="BH135" s="237"/>
      <c r="BI135" s="264"/>
      <c r="BJ135" s="238"/>
      <c r="BK135" s="237"/>
      <c r="BL135" s="265"/>
      <c r="BM135" s="238"/>
      <c r="BN135" s="237"/>
      <c r="BO135" s="237"/>
      <c r="BP135" s="237"/>
      <c r="BQ135" s="237"/>
    </row>
    <row r="136" spans="1:69" s="3" customFormat="1" ht="18" customHeight="1">
      <c r="A136" s="283" t="s">
        <v>3099</v>
      </c>
      <c r="B136" s="237"/>
      <c r="C136" s="281" t="s">
        <v>1132</v>
      </c>
      <c r="D136" s="284">
        <v>44502</v>
      </c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37"/>
      <c r="S136" s="264"/>
      <c r="T136" s="237"/>
      <c r="U136" s="237"/>
      <c r="V136" s="237"/>
      <c r="W136" s="237"/>
      <c r="X136" s="238"/>
      <c r="Y136" s="237"/>
      <c r="Z136" s="237"/>
      <c r="AA136" s="238"/>
      <c r="AB136" s="238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8"/>
      <c r="AU136" s="238"/>
      <c r="AV136" s="237"/>
      <c r="AW136" s="237"/>
      <c r="AX136" s="237"/>
      <c r="AY136" s="237"/>
      <c r="AZ136" s="238"/>
      <c r="BA136" s="237"/>
      <c r="BB136" s="237"/>
      <c r="BC136" s="237"/>
      <c r="BD136" s="237"/>
      <c r="BE136" s="237"/>
      <c r="BF136" s="237"/>
      <c r="BG136" s="237"/>
      <c r="BH136" s="237"/>
      <c r="BI136" s="264"/>
      <c r="BJ136" s="238"/>
      <c r="BK136" s="237"/>
      <c r="BL136" s="265"/>
      <c r="BM136" s="238"/>
      <c r="BN136" s="237"/>
      <c r="BO136" s="237"/>
      <c r="BP136" s="237"/>
      <c r="BQ136" s="237"/>
    </row>
    <row r="137" spans="1:69" s="3" customFormat="1" ht="18" customHeight="1">
      <c r="A137" s="283" t="s">
        <v>3104</v>
      </c>
      <c r="B137" s="237"/>
      <c r="C137" s="281" t="s">
        <v>1133</v>
      </c>
      <c r="D137" s="284">
        <v>44496</v>
      </c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37"/>
      <c r="S137" s="264"/>
      <c r="T137" s="237"/>
      <c r="U137" s="237"/>
      <c r="V137" s="237"/>
      <c r="W137" s="237"/>
      <c r="X137" s="238"/>
      <c r="Y137" s="237"/>
      <c r="Z137" s="237"/>
      <c r="AA137" s="238"/>
      <c r="AB137" s="238"/>
      <c r="AC137" s="237"/>
      <c r="AD137" s="237"/>
      <c r="AE137" s="237"/>
      <c r="AF137" s="237"/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8"/>
      <c r="BA137" s="237"/>
      <c r="BB137" s="237"/>
      <c r="BC137" s="237"/>
      <c r="BD137" s="237"/>
      <c r="BE137" s="238"/>
      <c r="BF137" s="237"/>
      <c r="BG137" s="237"/>
      <c r="BH137" s="237"/>
      <c r="BI137" s="264"/>
      <c r="BJ137" s="238"/>
      <c r="BK137" s="237"/>
      <c r="BL137" s="265"/>
      <c r="BM137" s="238"/>
      <c r="BN137" s="237"/>
      <c r="BO137" s="237"/>
      <c r="BP137" s="237"/>
      <c r="BQ137" s="237"/>
    </row>
    <row r="138" spans="1:69" s="3" customFormat="1" ht="18" customHeight="1">
      <c r="A138" s="283" t="s">
        <v>3105</v>
      </c>
      <c r="B138" s="237"/>
      <c r="C138" s="281" t="s">
        <v>1134</v>
      </c>
      <c r="D138" s="284">
        <v>44496</v>
      </c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37"/>
      <c r="S138" s="264"/>
      <c r="T138" s="237"/>
      <c r="U138" s="237"/>
      <c r="V138" s="237"/>
      <c r="W138" s="237"/>
      <c r="X138" s="238"/>
      <c r="Y138" s="237"/>
      <c r="Z138" s="237"/>
      <c r="AA138" s="238"/>
      <c r="AB138" s="238"/>
      <c r="AC138" s="237"/>
      <c r="AD138" s="237"/>
      <c r="AE138" s="237"/>
      <c r="AF138" s="237"/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8"/>
      <c r="AU138" s="238"/>
      <c r="AV138" s="237"/>
      <c r="AW138" s="237"/>
      <c r="AX138" s="237"/>
      <c r="AY138" s="237"/>
      <c r="AZ138" s="238"/>
      <c r="BA138" s="237"/>
      <c r="BB138" s="237"/>
      <c r="BC138" s="237"/>
      <c r="BD138" s="237"/>
      <c r="BE138" s="238"/>
      <c r="BF138" s="237"/>
      <c r="BG138" s="237"/>
      <c r="BH138" s="237"/>
      <c r="BI138" s="264"/>
      <c r="BJ138" s="238"/>
      <c r="BK138" s="237"/>
      <c r="BL138" s="265"/>
      <c r="BM138" s="238"/>
      <c r="BN138" s="237"/>
      <c r="BO138" s="237"/>
      <c r="BP138" s="237"/>
      <c r="BQ138" s="237"/>
    </row>
    <row r="139" spans="1:69" s="3" customFormat="1" ht="18" customHeight="1">
      <c r="A139" s="283" t="s">
        <v>3091</v>
      </c>
      <c r="B139" s="237"/>
      <c r="C139" s="281" t="s">
        <v>1135</v>
      </c>
      <c r="D139" s="284">
        <v>44490</v>
      </c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37"/>
      <c r="S139" s="264"/>
      <c r="T139" s="237"/>
      <c r="U139" s="237"/>
      <c r="V139" s="237"/>
      <c r="W139" s="237"/>
      <c r="X139" s="238"/>
      <c r="Y139" s="237"/>
      <c r="Z139" s="237"/>
      <c r="AA139" s="238"/>
      <c r="AB139" s="238"/>
      <c r="AC139" s="237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8"/>
      <c r="BA139" s="237"/>
      <c r="BB139" s="237"/>
      <c r="BC139" s="237"/>
      <c r="BD139" s="237"/>
      <c r="BE139" s="237"/>
      <c r="BF139" s="237"/>
      <c r="BG139" s="237"/>
      <c r="BH139" s="237"/>
      <c r="BI139" s="264"/>
      <c r="BJ139" s="238"/>
      <c r="BK139" s="237"/>
      <c r="BL139" s="265"/>
      <c r="BM139" s="238"/>
      <c r="BN139" s="237"/>
      <c r="BO139" s="237"/>
      <c r="BP139" s="237"/>
      <c r="BQ139" s="237"/>
    </row>
    <row r="140" spans="1:69" s="3" customFormat="1" ht="18" customHeight="1">
      <c r="A140" s="283" t="s">
        <v>3106</v>
      </c>
      <c r="B140" s="237"/>
      <c r="C140" s="281" t="s">
        <v>1136</v>
      </c>
      <c r="D140" s="284">
        <v>44489</v>
      </c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37"/>
      <c r="S140" s="264"/>
      <c r="T140" s="237"/>
      <c r="U140" s="237"/>
      <c r="V140" s="237"/>
      <c r="W140" s="237"/>
      <c r="X140" s="238"/>
      <c r="Y140" s="237"/>
      <c r="Z140" s="237"/>
      <c r="AA140" s="238"/>
      <c r="AB140" s="238"/>
      <c r="AC140" s="237"/>
      <c r="AD140" s="237"/>
      <c r="AE140" s="237"/>
      <c r="AF140" s="237"/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8"/>
      <c r="AU140" s="238"/>
      <c r="AV140" s="237"/>
      <c r="AW140" s="237"/>
      <c r="AX140" s="237"/>
      <c r="AY140" s="237"/>
      <c r="AZ140" s="238"/>
      <c r="BA140" s="237"/>
      <c r="BB140" s="237"/>
      <c r="BC140" s="237"/>
      <c r="BD140" s="237"/>
      <c r="BE140" s="238"/>
      <c r="BF140" s="237"/>
      <c r="BG140" s="237"/>
      <c r="BH140" s="237"/>
      <c r="BI140" s="264"/>
      <c r="BJ140" s="238"/>
      <c r="BK140" s="237"/>
      <c r="BL140" s="265"/>
      <c r="BM140" s="238"/>
      <c r="BN140" s="237"/>
      <c r="BO140" s="237"/>
      <c r="BP140" s="237"/>
      <c r="BQ140" s="237"/>
    </row>
    <row r="141" spans="1:69" s="3" customFormat="1" ht="18" customHeight="1">
      <c r="A141" s="283" t="s">
        <v>3107</v>
      </c>
      <c r="B141" s="237"/>
      <c r="C141" s="281" t="s">
        <v>1137</v>
      </c>
      <c r="D141" s="284">
        <v>44488</v>
      </c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37"/>
      <c r="S141" s="264"/>
      <c r="T141" s="237"/>
      <c r="U141" s="237"/>
      <c r="V141" s="237"/>
      <c r="W141" s="237"/>
      <c r="X141" s="238"/>
      <c r="Y141" s="237"/>
      <c r="Z141" s="237"/>
      <c r="AA141" s="238"/>
      <c r="AB141" s="238"/>
      <c r="AC141" s="237"/>
      <c r="AD141" s="237"/>
      <c r="AE141" s="237"/>
      <c r="AF141" s="237"/>
      <c r="AG141" s="237"/>
      <c r="AH141" s="237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8"/>
      <c r="AU141" s="238"/>
      <c r="AV141" s="237"/>
      <c r="AW141" s="237"/>
      <c r="AX141" s="237"/>
      <c r="AY141" s="237"/>
      <c r="AZ141" s="238"/>
      <c r="BA141" s="237"/>
      <c r="BB141" s="237"/>
      <c r="BC141" s="237"/>
      <c r="BD141" s="237"/>
      <c r="BE141" s="238"/>
      <c r="BF141" s="237"/>
      <c r="BG141" s="237"/>
      <c r="BH141" s="237"/>
      <c r="BI141" s="264"/>
      <c r="BJ141" s="238"/>
      <c r="BK141" s="237"/>
      <c r="BL141" s="265"/>
      <c r="BM141" s="238"/>
      <c r="BN141" s="237"/>
      <c r="BO141" s="237"/>
      <c r="BP141" s="237"/>
      <c r="BQ141" s="237"/>
    </row>
    <row r="142" spans="1:69" s="3" customFormat="1" ht="18" customHeight="1">
      <c r="A142" s="283" t="s">
        <v>3108</v>
      </c>
      <c r="B142" s="237"/>
      <c r="C142" s="281" t="s">
        <v>1138</v>
      </c>
      <c r="D142" s="284">
        <v>44482</v>
      </c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37"/>
      <c r="S142" s="264"/>
      <c r="T142" s="237"/>
      <c r="U142" s="237"/>
      <c r="V142" s="237"/>
      <c r="W142" s="237"/>
      <c r="X142" s="238"/>
      <c r="Y142" s="237"/>
      <c r="Z142" s="237"/>
      <c r="AA142" s="238"/>
      <c r="AB142" s="238"/>
      <c r="AC142" s="237"/>
      <c r="AD142" s="237"/>
      <c r="AE142" s="237"/>
      <c r="AF142" s="237"/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8"/>
      <c r="AU142" s="238"/>
      <c r="AV142" s="237"/>
      <c r="AW142" s="237"/>
      <c r="AX142" s="237"/>
      <c r="AY142" s="237"/>
      <c r="AZ142" s="238"/>
      <c r="BA142" s="237"/>
      <c r="BB142" s="237"/>
      <c r="BC142" s="237"/>
      <c r="BD142" s="237"/>
      <c r="BE142" s="238"/>
      <c r="BF142" s="237"/>
      <c r="BG142" s="237"/>
      <c r="BH142" s="237"/>
      <c r="BI142" s="264"/>
      <c r="BJ142" s="238"/>
      <c r="BK142" s="237"/>
      <c r="BL142" s="265"/>
      <c r="BM142" s="238"/>
      <c r="BN142" s="237"/>
      <c r="BO142" s="237"/>
      <c r="BP142" s="237"/>
      <c r="BQ142" s="237"/>
    </row>
    <row r="143" spans="1:69" s="3" customFormat="1" ht="18" customHeight="1">
      <c r="A143" s="283" t="s">
        <v>324</v>
      </c>
      <c r="B143" s="237"/>
      <c r="C143" s="281" t="s">
        <v>1139</v>
      </c>
      <c r="D143" s="284">
        <v>44467</v>
      </c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37"/>
      <c r="S143" s="264"/>
      <c r="T143" s="237"/>
      <c r="U143" s="237"/>
      <c r="V143" s="237"/>
      <c r="W143" s="237"/>
      <c r="X143" s="238"/>
      <c r="Y143" s="237"/>
      <c r="Z143" s="237"/>
      <c r="AA143" s="238"/>
      <c r="AB143" s="238"/>
      <c r="AC143" s="237"/>
      <c r="AD143" s="237"/>
      <c r="AE143" s="237"/>
      <c r="AF143" s="237"/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8"/>
      <c r="AU143" s="238"/>
      <c r="AV143" s="237"/>
      <c r="AW143" s="237"/>
      <c r="AX143" s="237"/>
      <c r="AY143" s="237"/>
      <c r="AZ143" s="238"/>
      <c r="BA143" s="237"/>
      <c r="BB143" s="237"/>
      <c r="BC143" s="237"/>
      <c r="BD143" s="237"/>
      <c r="BE143" s="238"/>
      <c r="BF143" s="237"/>
      <c r="BG143" s="237"/>
      <c r="BH143" s="237"/>
      <c r="BI143" s="264"/>
      <c r="BJ143" s="238"/>
      <c r="BK143" s="237"/>
      <c r="BL143" s="265"/>
      <c r="BM143" s="238"/>
      <c r="BN143" s="237"/>
      <c r="BO143" s="237"/>
      <c r="BP143" s="237"/>
      <c r="BQ143" s="237"/>
    </row>
    <row r="144" spans="1:69" s="3" customFormat="1" ht="18" customHeight="1">
      <c r="A144" s="283" t="s">
        <v>3109</v>
      </c>
      <c r="B144" s="237"/>
      <c r="C144" s="281" t="s">
        <v>1140</v>
      </c>
      <c r="D144" s="284">
        <v>44462</v>
      </c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37"/>
      <c r="S144" s="264"/>
      <c r="T144" s="237"/>
      <c r="U144" s="237"/>
      <c r="V144" s="237"/>
      <c r="W144" s="237"/>
      <c r="X144" s="238"/>
      <c r="Y144" s="237"/>
      <c r="Z144" s="237"/>
      <c r="AA144" s="238"/>
      <c r="AB144" s="238"/>
      <c r="AC144" s="237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8"/>
      <c r="BA144" s="237"/>
      <c r="BB144" s="237"/>
      <c r="BC144" s="237"/>
      <c r="BD144" s="237"/>
      <c r="BE144" s="238"/>
      <c r="BF144" s="237"/>
      <c r="BG144" s="237"/>
      <c r="BH144" s="237"/>
      <c r="BI144" s="264"/>
      <c r="BJ144" s="238"/>
      <c r="BK144" s="237"/>
      <c r="BL144" s="265"/>
      <c r="BM144" s="238"/>
      <c r="BN144" s="237"/>
      <c r="BO144" s="237"/>
      <c r="BP144" s="237"/>
      <c r="BQ144" s="237"/>
    </row>
    <row r="145" spans="1:69" s="3" customFormat="1" ht="18" customHeight="1">
      <c r="A145" s="283" t="s">
        <v>3110</v>
      </c>
      <c r="B145" s="237"/>
      <c r="C145" s="281" t="s">
        <v>1141</v>
      </c>
      <c r="D145" s="284">
        <v>44456</v>
      </c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37"/>
      <c r="S145" s="264"/>
      <c r="T145" s="237"/>
      <c r="U145" s="237"/>
      <c r="V145" s="237"/>
      <c r="W145" s="237"/>
      <c r="X145" s="238"/>
      <c r="Y145" s="237"/>
      <c r="Z145" s="237"/>
      <c r="AA145" s="238"/>
      <c r="AB145" s="238"/>
      <c r="AC145" s="237"/>
      <c r="AD145" s="237"/>
      <c r="AE145" s="237"/>
      <c r="AF145" s="237"/>
      <c r="AG145" s="237"/>
      <c r="AH145" s="237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8"/>
      <c r="AU145" s="238"/>
      <c r="AV145" s="237"/>
      <c r="AW145" s="237"/>
      <c r="AX145" s="237"/>
      <c r="AY145" s="237"/>
      <c r="AZ145" s="238"/>
      <c r="BA145" s="237"/>
      <c r="BB145" s="237"/>
      <c r="BC145" s="237"/>
      <c r="BD145" s="237"/>
      <c r="BE145" s="237"/>
      <c r="BF145" s="237"/>
      <c r="BG145" s="237"/>
      <c r="BH145" s="237"/>
      <c r="BI145" s="264"/>
      <c r="BJ145" s="238"/>
      <c r="BK145" s="237"/>
      <c r="BL145" s="265"/>
      <c r="BM145" s="238"/>
      <c r="BN145" s="237"/>
      <c r="BO145" s="237"/>
      <c r="BP145" s="237"/>
      <c r="BQ145" s="237"/>
    </row>
    <row r="146" spans="1:69" s="3" customFormat="1" ht="18" customHeight="1">
      <c r="A146" s="283" t="s">
        <v>3111</v>
      </c>
      <c r="B146" s="237"/>
      <c r="C146" s="281" t="s">
        <v>1142</v>
      </c>
      <c r="D146" s="284">
        <v>44455</v>
      </c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37"/>
      <c r="S146" s="264"/>
      <c r="T146" s="237"/>
      <c r="U146" s="237"/>
      <c r="V146" s="237"/>
      <c r="W146" s="237"/>
      <c r="X146" s="238"/>
      <c r="Y146" s="237"/>
      <c r="Z146" s="237"/>
      <c r="AA146" s="238"/>
      <c r="AB146" s="238"/>
      <c r="AC146" s="237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8"/>
      <c r="AU146" s="238"/>
      <c r="AV146" s="237"/>
      <c r="AW146" s="237"/>
      <c r="AX146" s="237"/>
      <c r="AY146" s="237"/>
      <c r="AZ146" s="238"/>
      <c r="BA146" s="237"/>
      <c r="BB146" s="237"/>
      <c r="BC146" s="237"/>
      <c r="BD146" s="237"/>
      <c r="BE146" s="237"/>
      <c r="BF146" s="237"/>
      <c r="BG146" s="237"/>
      <c r="BH146" s="237"/>
      <c r="BI146" s="264"/>
      <c r="BJ146" s="238"/>
      <c r="BK146" s="237"/>
      <c r="BL146" s="265"/>
      <c r="BM146" s="238"/>
      <c r="BN146" s="237"/>
      <c r="BO146" s="237"/>
      <c r="BP146" s="237"/>
      <c r="BQ146" s="237"/>
    </row>
    <row r="147" spans="1:69" s="3" customFormat="1" ht="18" customHeight="1">
      <c r="A147" s="283" t="s">
        <v>3112</v>
      </c>
      <c r="B147" s="237"/>
      <c r="C147" s="281" t="s">
        <v>1143</v>
      </c>
      <c r="D147" s="284">
        <v>44455</v>
      </c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37"/>
      <c r="S147" s="264"/>
      <c r="T147" s="237"/>
      <c r="U147" s="237"/>
      <c r="V147" s="237"/>
      <c r="W147" s="237"/>
      <c r="X147" s="238"/>
      <c r="Y147" s="237"/>
      <c r="Z147" s="237"/>
      <c r="AA147" s="238"/>
      <c r="AB147" s="238"/>
      <c r="AC147" s="237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7"/>
      <c r="AY147" s="237"/>
      <c r="AZ147" s="237"/>
      <c r="BA147" s="237"/>
      <c r="BB147" s="237"/>
      <c r="BC147" s="237"/>
      <c r="BD147" s="237"/>
      <c r="BE147" s="237"/>
      <c r="BF147" s="237"/>
      <c r="BG147" s="237"/>
      <c r="BH147" s="237"/>
      <c r="BI147" s="264"/>
      <c r="BJ147" s="238"/>
      <c r="BK147" s="237"/>
      <c r="BL147" s="265"/>
      <c r="BM147" s="238"/>
      <c r="BN147" s="237"/>
      <c r="BO147" s="237"/>
      <c r="BP147" s="237"/>
      <c r="BQ147" s="237"/>
    </row>
    <row r="148" spans="1:69" s="3" customFormat="1" ht="18" customHeight="1">
      <c r="A148" s="283" t="s">
        <v>3076</v>
      </c>
      <c r="B148" s="237"/>
      <c r="C148" s="281" t="s">
        <v>1144</v>
      </c>
      <c r="D148" s="284">
        <v>44454</v>
      </c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37"/>
      <c r="S148" s="264"/>
      <c r="T148" s="237"/>
      <c r="U148" s="237"/>
      <c r="V148" s="237"/>
      <c r="W148" s="237"/>
      <c r="X148" s="238"/>
      <c r="Y148" s="237"/>
      <c r="Z148" s="237"/>
      <c r="AA148" s="238"/>
      <c r="AB148" s="238"/>
      <c r="AC148" s="237"/>
      <c r="AD148" s="237"/>
      <c r="AE148" s="237"/>
      <c r="AF148" s="237"/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7"/>
      <c r="AY148" s="237"/>
      <c r="AZ148" s="238"/>
      <c r="BA148" s="237"/>
      <c r="BB148" s="237"/>
      <c r="BC148" s="237"/>
      <c r="BD148" s="237"/>
      <c r="BE148" s="237"/>
      <c r="BF148" s="237"/>
      <c r="BG148" s="237"/>
      <c r="BH148" s="237"/>
      <c r="BI148" s="264"/>
      <c r="BJ148" s="238"/>
      <c r="BK148" s="237"/>
      <c r="BL148" s="265"/>
      <c r="BM148" s="238"/>
      <c r="BN148" s="237"/>
      <c r="BO148" s="237"/>
      <c r="BP148" s="237"/>
      <c r="BQ148" s="237"/>
    </row>
    <row r="149" spans="1:69" s="3" customFormat="1" ht="18" customHeight="1">
      <c r="A149" s="283" t="s">
        <v>2246</v>
      </c>
      <c r="B149" s="237"/>
      <c r="C149" s="281" t="s">
        <v>1145</v>
      </c>
      <c r="D149" s="284">
        <v>44452</v>
      </c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37"/>
      <c r="S149" s="264"/>
      <c r="T149" s="237"/>
      <c r="U149" s="237"/>
      <c r="V149" s="237"/>
      <c r="W149" s="237"/>
      <c r="X149" s="238"/>
      <c r="Y149" s="237"/>
      <c r="Z149" s="237"/>
      <c r="AA149" s="238"/>
      <c r="AB149" s="238"/>
      <c r="AC149" s="237"/>
      <c r="AD149" s="237"/>
      <c r="AE149" s="237"/>
      <c r="AF149" s="237"/>
      <c r="AG149" s="237"/>
      <c r="AH149" s="237"/>
      <c r="AI149" s="237"/>
      <c r="AJ149" s="237"/>
      <c r="AK149" s="237"/>
      <c r="AL149" s="237"/>
      <c r="AM149" s="237"/>
      <c r="AN149" s="237"/>
      <c r="AO149" s="237"/>
      <c r="AP149" s="237"/>
      <c r="AQ149" s="237"/>
      <c r="AR149" s="237"/>
      <c r="AS149" s="237"/>
      <c r="AT149" s="237"/>
      <c r="AU149" s="237"/>
      <c r="AV149" s="237"/>
      <c r="AW149" s="237"/>
      <c r="AX149" s="237"/>
      <c r="AY149" s="237"/>
      <c r="AZ149" s="238"/>
      <c r="BA149" s="237"/>
      <c r="BB149" s="237"/>
      <c r="BC149" s="237"/>
      <c r="BD149" s="237"/>
      <c r="BE149" s="237"/>
      <c r="BF149" s="237"/>
      <c r="BG149" s="237"/>
      <c r="BH149" s="237"/>
      <c r="BI149" s="264"/>
      <c r="BJ149" s="238"/>
      <c r="BK149" s="237"/>
      <c r="BL149" s="265"/>
      <c r="BM149" s="238"/>
      <c r="BN149" s="237"/>
      <c r="BO149" s="237"/>
      <c r="BP149" s="237"/>
      <c r="BQ149" s="237"/>
    </row>
    <row r="150" spans="1:69" s="3" customFormat="1" ht="18" customHeight="1">
      <c r="A150" s="283" t="s">
        <v>3113</v>
      </c>
      <c r="B150" s="237"/>
      <c r="C150" s="281" t="s">
        <v>1146</v>
      </c>
      <c r="D150" s="284">
        <v>44452</v>
      </c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37"/>
      <c r="S150" s="264"/>
      <c r="T150" s="237"/>
      <c r="U150" s="237"/>
      <c r="V150" s="237"/>
      <c r="W150" s="237"/>
      <c r="X150" s="238"/>
      <c r="Y150" s="237"/>
      <c r="Z150" s="237"/>
      <c r="AA150" s="238"/>
      <c r="AB150" s="238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8"/>
      <c r="AU150" s="238"/>
      <c r="AV150" s="237"/>
      <c r="AW150" s="237"/>
      <c r="AX150" s="237"/>
      <c r="AY150" s="237"/>
      <c r="AZ150" s="238"/>
      <c r="BA150" s="237"/>
      <c r="BB150" s="237"/>
      <c r="BC150" s="237"/>
      <c r="BD150" s="237"/>
      <c r="BE150" s="238"/>
      <c r="BF150" s="237"/>
      <c r="BG150" s="237"/>
      <c r="BH150" s="237"/>
      <c r="BI150" s="264"/>
      <c r="BJ150" s="238"/>
      <c r="BK150" s="237"/>
      <c r="BL150" s="266"/>
      <c r="BM150" s="238"/>
      <c r="BN150" s="237"/>
      <c r="BO150" s="237"/>
      <c r="BP150" s="237"/>
      <c r="BQ150" s="237"/>
    </row>
    <row r="151" spans="1:69" s="3" customFormat="1" ht="18" customHeight="1">
      <c r="A151" s="283" t="s">
        <v>3113</v>
      </c>
      <c r="B151" s="237"/>
      <c r="C151" s="281" t="s">
        <v>1147</v>
      </c>
      <c r="D151" s="284">
        <v>44452</v>
      </c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37"/>
      <c r="S151" s="264"/>
      <c r="T151" s="237"/>
      <c r="U151" s="237"/>
      <c r="V151" s="237"/>
      <c r="W151" s="237"/>
      <c r="X151" s="238"/>
      <c r="Y151" s="237"/>
      <c r="Z151" s="237"/>
      <c r="AA151" s="238"/>
      <c r="AB151" s="238"/>
      <c r="AC151" s="237"/>
      <c r="AD151" s="237"/>
      <c r="AE151" s="237"/>
      <c r="AF151" s="237"/>
      <c r="AG151" s="237"/>
      <c r="AH151" s="237"/>
      <c r="AI151" s="237"/>
      <c r="AJ151" s="237"/>
      <c r="AK151" s="237"/>
      <c r="AL151" s="237"/>
      <c r="AM151" s="237"/>
      <c r="AN151" s="237"/>
      <c r="AO151" s="237"/>
      <c r="AP151" s="237"/>
      <c r="AQ151" s="237"/>
      <c r="AR151" s="237"/>
      <c r="AS151" s="237"/>
      <c r="AT151" s="237"/>
      <c r="AU151" s="237"/>
      <c r="AV151" s="237"/>
      <c r="AW151" s="237"/>
      <c r="AX151" s="237"/>
      <c r="AY151" s="237"/>
      <c r="AZ151" s="238"/>
      <c r="BA151" s="237"/>
      <c r="BB151" s="237"/>
      <c r="BC151" s="237"/>
      <c r="BD151" s="237"/>
      <c r="BE151" s="237"/>
      <c r="BF151" s="237"/>
      <c r="BG151" s="237"/>
      <c r="BH151" s="237"/>
      <c r="BI151" s="264"/>
      <c r="BJ151" s="238"/>
      <c r="BK151" s="237"/>
      <c r="BL151" s="265"/>
      <c r="BM151" s="238"/>
      <c r="BN151" s="237"/>
      <c r="BO151" s="237"/>
      <c r="BP151" s="237"/>
      <c r="BQ151" s="237"/>
    </row>
    <row r="152" spans="1:69" s="3" customFormat="1" ht="18" customHeight="1">
      <c r="A152" s="283" t="s">
        <v>3114</v>
      </c>
      <c r="B152" s="237"/>
      <c r="C152" s="281" t="s">
        <v>1148</v>
      </c>
      <c r="D152" s="284">
        <v>44448</v>
      </c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37"/>
      <c r="S152" s="264"/>
      <c r="T152" s="237"/>
      <c r="U152" s="237"/>
      <c r="V152" s="237"/>
      <c r="W152" s="237"/>
      <c r="X152" s="238"/>
      <c r="Y152" s="237"/>
      <c r="Z152" s="237"/>
      <c r="AA152" s="238"/>
      <c r="AB152" s="238"/>
      <c r="AC152" s="237"/>
      <c r="AD152" s="237"/>
      <c r="AE152" s="237"/>
      <c r="AF152" s="237"/>
      <c r="AG152" s="237"/>
      <c r="AH152" s="237"/>
      <c r="AI152" s="237"/>
      <c r="AJ152" s="237"/>
      <c r="AK152" s="237"/>
      <c r="AL152" s="237"/>
      <c r="AM152" s="237"/>
      <c r="AN152" s="237"/>
      <c r="AO152" s="237"/>
      <c r="AP152" s="237"/>
      <c r="AQ152" s="237"/>
      <c r="AR152" s="237"/>
      <c r="AS152" s="237"/>
      <c r="AT152" s="237"/>
      <c r="AU152" s="237"/>
      <c r="AV152" s="237"/>
      <c r="AW152" s="237"/>
      <c r="AX152" s="237"/>
      <c r="AY152" s="237"/>
      <c r="AZ152" s="238"/>
      <c r="BA152" s="237"/>
      <c r="BB152" s="237"/>
      <c r="BC152" s="237"/>
      <c r="BD152" s="237"/>
      <c r="BE152" s="237"/>
      <c r="BF152" s="237"/>
      <c r="BG152" s="237"/>
      <c r="BH152" s="237"/>
      <c r="BI152" s="264"/>
      <c r="BJ152" s="238"/>
      <c r="BK152" s="237"/>
      <c r="BL152" s="265"/>
      <c r="BM152" s="238"/>
      <c r="BN152" s="237"/>
      <c r="BO152" s="237"/>
      <c r="BP152" s="237"/>
      <c r="BQ152" s="237"/>
    </row>
    <row r="153" spans="1:69" s="3" customFormat="1" ht="18" customHeight="1">
      <c r="A153" s="283" t="s">
        <v>3111</v>
      </c>
      <c r="B153" s="237"/>
      <c r="C153" s="281" t="s">
        <v>1149</v>
      </c>
      <c r="D153" s="284">
        <v>44447</v>
      </c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37"/>
      <c r="S153" s="264"/>
      <c r="T153" s="237"/>
      <c r="U153" s="237"/>
      <c r="V153" s="237"/>
      <c r="W153" s="237"/>
      <c r="X153" s="238"/>
      <c r="Y153" s="237"/>
      <c r="Z153" s="237"/>
      <c r="AA153" s="238"/>
      <c r="AB153" s="238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  <c r="AP153" s="237"/>
      <c r="AQ153" s="237"/>
      <c r="AR153" s="237"/>
      <c r="AS153" s="237"/>
      <c r="AT153" s="237"/>
      <c r="AU153" s="237"/>
      <c r="AV153" s="237"/>
      <c r="AW153" s="237"/>
      <c r="AX153" s="237"/>
      <c r="AY153" s="237"/>
      <c r="AZ153" s="238"/>
      <c r="BA153" s="237"/>
      <c r="BB153" s="237"/>
      <c r="BC153" s="237"/>
      <c r="BD153" s="237"/>
      <c r="BE153" s="237"/>
      <c r="BF153" s="237"/>
      <c r="BG153" s="237"/>
      <c r="BH153" s="237"/>
      <c r="BI153" s="264"/>
      <c r="BJ153" s="238"/>
      <c r="BK153" s="237"/>
      <c r="BL153" s="265"/>
      <c r="BM153" s="238"/>
      <c r="BN153" s="237"/>
      <c r="BO153" s="237"/>
      <c r="BP153" s="237"/>
      <c r="BQ153" s="237"/>
    </row>
    <row r="154" spans="1:69" s="3" customFormat="1" ht="18" customHeight="1">
      <c r="A154" s="283" t="s">
        <v>3115</v>
      </c>
      <c r="B154" s="237"/>
      <c r="C154" s="281" t="s">
        <v>1150</v>
      </c>
      <c r="D154" s="284">
        <v>44447</v>
      </c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37"/>
      <c r="S154" s="264"/>
      <c r="T154" s="237"/>
      <c r="U154" s="237"/>
      <c r="V154" s="237"/>
      <c r="W154" s="237"/>
      <c r="X154" s="238"/>
      <c r="Y154" s="237"/>
      <c r="Z154" s="237"/>
      <c r="AA154" s="238"/>
      <c r="AB154" s="238"/>
      <c r="AC154" s="237"/>
      <c r="AD154" s="237"/>
      <c r="AE154" s="237"/>
      <c r="AF154" s="237"/>
      <c r="AG154" s="237"/>
      <c r="AH154" s="237"/>
      <c r="AI154" s="237"/>
      <c r="AJ154" s="237"/>
      <c r="AK154" s="237"/>
      <c r="AL154" s="237"/>
      <c r="AM154" s="237"/>
      <c r="AN154" s="237"/>
      <c r="AO154" s="237"/>
      <c r="AP154" s="237"/>
      <c r="AQ154" s="237"/>
      <c r="AR154" s="237"/>
      <c r="AS154" s="237"/>
      <c r="AT154" s="238"/>
      <c r="AU154" s="238"/>
      <c r="AV154" s="237"/>
      <c r="AW154" s="237"/>
      <c r="AX154" s="237"/>
      <c r="AY154" s="237"/>
      <c r="AZ154" s="238"/>
      <c r="BA154" s="237"/>
      <c r="BB154" s="237"/>
      <c r="BC154" s="237"/>
      <c r="BD154" s="237"/>
      <c r="BE154" s="238"/>
      <c r="BF154" s="237"/>
      <c r="BG154" s="237"/>
      <c r="BH154" s="237"/>
      <c r="BI154" s="264"/>
      <c r="BJ154" s="238"/>
      <c r="BK154" s="237"/>
      <c r="BL154" s="265"/>
      <c r="BM154" s="238"/>
      <c r="BN154" s="237"/>
      <c r="BO154" s="237"/>
      <c r="BP154" s="237"/>
      <c r="BQ154" s="237"/>
    </row>
    <row r="155" spans="1:69" s="3" customFormat="1" ht="18" customHeight="1">
      <c r="A155" s="283" t="s">
        <v>3116</v>
      </c>
      <c r="B155" s="237"/>
      <c r="C155" s="281" t="s">
        <v>1151</v>
      </c>
      <c r="D155" s="284">
        <v>44445</v>
      </c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37"/>
      <c r="S155" s="264"/>
      <c r="T155" s="237"/>
      <c r="U155" s="237"/>
      <c r="V155" s="237"/>
      <c r="W155" s="237"/>
      <c r="X155" s="238"/>
      <c r="Y155" s="237"/>
      <c r="Z155" s="237"/>
      <c r="AA155" s="238"/>
      <c r="AB155" s="238"/>
      <c r="AC155" s="237"/>
      <c r="AD155" s="237"/>
      <c r="AE155" s="237"/>
      <c r="AF155" s="237"/>
      <c r="AG155" s="237"/>
      <c r="AH155" s="237"/>
      <c r="AI155" s="237"/>
      <c r="AJ155" s="237"/>
      <c r="AK155" s="237"/>
      <c r="AL155" s="237"/>
      <c r="AM155" s="237"/>
      <c r="AN155" s="237"/>
      <c r="AO155" s="237"/>
      <c r="AP155" s="237"/>
      <c r="AQ155" s="237"/>
      <c r="AR155" s="237"/>
      <c r="AS155" s="237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  <c r="BG155" s="237"/>
      <c r="BH155" s="237"/>
      <c r="BI155" s="264"/>
      <c r="BJ155" s="238"/>
      <c r="BK155" s="237"/>
      <c r="BL155" s="265"/>
      <c r="BM155" s="238"/>
      <c r="BN155" s="237"/>
      <c r="BO155" s="237"/>
      <c r="BP155" s="237"/>
      <c r="BQ155" s="237"/>
    </row>
    <row r="156" spans="1:69" s="3" customFormat="1" ht="18" customHeight="1">
      <c r="A156" s="283" t="s">
        <v>3117</v>
      </c>
      <c r="B156" s="237"/>
      <c r="C156" s="281" t="s">
        <v>1152</v>
      </c>
      <c r="D156" s="284">
        <v>44439</v>
      </c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37"/>
      <c r="S156" s="264"/>
      <c r="T156" s="237"/>
      <c r="U156" s="237"/>
      <c r="V156" s="237"/>
      <c r="W156" s="237"/>
      <c r="X156" s="238"/>
      <c r="Y156" s="237"/>
      <c r="Z156" s="237"/>
      <c r="AA156" s="238"/>
      <c r="AB156" s="238"/>
      <c r="AC156" s="237"/>
      <c r="AD156" s="237"/>
      <c r="AE156" s="237"/>
      <c r="AF156" s="237"/>
      <c r="AG156" s="237"/>
      <c r="AH156" s="237"/>
      <c r="AI156" s="237"/>
      <c r="AJ156" s="237"/>
      <c r="AK156" s="237"/>
      <c r="AL156" s="237"/>
      <c r="AM156" s="237"/>
      <c r="AN156" s="237"/>
      <c r="AO156" s="237"/>
      <c r="AP156" s="237"/>
      <c r="AQ156" s="237"/>
      <c r="AR156" s="237"/>
      <c r="AS156" s="237"/>
      <c r="AT156" s="237"/>
      <c r="AU156" s="237"/>
      <c r="AV156" s="237"/>
      <c r="AW156" s="237"/>
      <c r="AX156" s="237"/>
      <c r="AY156" s="237"/>
      <c r="AZ156" s="238"/>
      <c r="BA156" s="237"/>
      <c r="BB156" s="237"/>
      <c r="BC156" s="237"/>
      <c r="BD156" s="237"/>
      <c r="BE156" s="237"/>
      <c r="BF156" s="237"/>
      <c r="BG156" s="237"/>
      <c r="BH156" s="237"/>
      <c r="BI156" s="264"/>
      <c r="BJ156" s="238"/>
      <c r="BK156" s="237"/>
      <c r="BL156" s="266"/>
      <c r="BM156" s="238"/>
      <c r="BN156" s="237"/>
      <c r="BO156" s="237"/>
      <c r="BP156" s="237"/>
      <c r="BQ156" s="237"/>
    </row>
    <row r="157" spans="1:69" s="3" customFormat="1" ht="18" customHeight="1">
      <c r="A157" s="283" t="s">
        <v>3118</v>
      </c>
      <c r="B157" s="237"/>
      <c r="C157" s="281" t="s">
        <v>1153</v>
      </c>
      <c r="D157" s="284">
        <v>44434</v>
      </c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37"/>
      <c r="S157" s="264"/>
      <c r="T157" s="237"/>
      <c r="U157" s="237"/>
      <c r="V157" s="237"/>
      <c r="W157" s="237"/>
      <c r="X157" s="238"/>
      <c r="Y157" s="237"/>
      <c r="Z157" s="237"/>
      <c r="AA157" s="238"/>
      <c r="AB157" s="238"/>
      <c r="AC157" s="237"/>
      <c r="AD157" s="237"/>
      <c r="AE157" s="237"/>
      <c r="AF157" s="237"/>
      <c r="AG157" s="237"/>
      <c r="AH157" s="237"/>
      <c r="AI157" s="237"/>
      <c r="AJ157" s="237"/>
      <c r="AK157" s="237"/>
      <c r="AL157" s="237"/>
      <c r="AM157" s="237"/>
      <c r="AN157" s="237"/>
      <c r="AO157" s="237"/>
      <c r="AP157" s="237"/>
      <c r="AQ157" s="237"/>
      <c r="AR157" s="237"/>
      <c r="AS157" s="237"/>
      <c r="AT157" s="237"/>
      <c r="AU157" s="237"/>
      <c r="AV157" s="237"/>
      <c r="AW157" s="237"/>
      <c r="AX157" s="237"/>
      <c r="AY157" s="237"/>
      <c r="AZ157" s="238"/>
      <c r="BA157" s="237"/>
      <c r="BB157" s="237"/>
      <c r="BC157" s="237"/>
      <c r="BD157" s="237"/>
      <c r="BE157" s="238"/>
      <c r="BF157" s="237"/>
      <c r="BG157" s="237"/>
      <c r="BH157" s="237"/>
      <c r="BI157" s="264"/>
      <c r="BJ157" s="238"/>
      <c r="BK157" s="237"/>
      <c r="BL157" s="265"/>
      <c r="BM157" s="238"/>
      <c r="BN157" s="237"/>
      <c r="BO157" s="237"/>
      <c r="BP157" s="237"/>
      <c r="BQ157" s="237"/>
    </row>
    <row r="158" spans="1:69" s="3" customFormat="1" ht="18" customHeight="1">
      <c r="A158" s="283" t="s">
        <v>3119</v>
      </c>
      <c r="B158" s="237"/>
      <c r="C158" s="281" t="s">
        <v>1154</v>
      </c>
      <c r="D158" s="284">
        <v>44434</v>
      </c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37"/>
      <c r="S158" s="264"/>
      <c r="T158" s="237"/>
      <c r="U158" s="237"/>
      <c r="V158" s="237"/>
      <c r="W158" s="237"/>
      <c r="X158" s="238"/>
      <c r="Y158" s="237"/>
      <c r="Z158" s="237"/>
      <c r="AA158" s="238"/>
      <c r="AB158" s="238"/>
      <c r="AC158" s="237"/>
      <c r="AD158" s="237"/>
      <c r="AE158" s="237"/>
      <c r="AF158" s="237"/>
      <c r="AG158" s="237"/>
      <c r="AH158" s="237"/>
      <c r="AI158" s="237"/>
      <c r="AJ158" s="237"/>
      <c r="AK158" s="237"/>
      <c r="AL158" s="237"/>
      <c r="AM158" s="237"/>
      <c r="AN158" s="237"/>
      <c r="AO158" s="237"/>
      <c r="AP158" s="237"/>
      <c r="AQ158" s="237"/>
      <c r="AR158" s="237"/>
      <c r="AS158" s="237"/>
      <c r="AT158" s="237"/>
      <c r="AU158" s="237"/>
      <c r="AV158" s="237"/>
      <c r="AW158" s="237"/>
      <c r="AX158" s="237"/>
      <c r="AY158" s="237"/>
      <c r="AZ158" s="238"/>
      <c r="BA158" s="237"/>
      <c r="BB158" s="237"/>
      <c r="BC158" s="237"/>
      <c r="BD158" s="237"/>
      <c r="BE158" s="238"/>
      <c r="BF158" s="237"/>
      <c r="BG158" s="237"/>
      <c r="BH158" s="237"/>
      <c r="BI158" s="264"/>
      <c r="BJ158" s="237"/>
      <c r="BK158" s="237"/>
      <c r="BL158" s="265"/>
      <c r="BM158" s="238"/>
      <c r="BN158" s="237"/>
      <c r="BO158" s="237"/>
      <c r="BP158" s="237"/>
      <c r="BQ158" s="237"/>
    </row>
    <row r="159" spans="1:69" s="3" customFormat="1" ht="18" customHeight="1">
      <c r="A159" s="283" t="s">
        <v>3120</v>
      </c>
      <c r="B159" s="237"/>
      <c r="C159" s="281" t="s">
        <v>1155</v>
      </c>
      <c r="D159" s="284">
        <v>44432</v>
      </c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37"/>
      <c r="S159" s="264"/>
      <c r="T159" s="237"/>
      <c r="U159" s="237"/>
      <c r="V159" s="237"/>
      <c r="W159" s="237"/>
      <c r="X159" s="238"/>
      <c r="Y159" s="237"/>
      <c r="Z159" s="237"/>
      <c r="AA159" s="238"/>
      <c r="AB159" s="238"/>
      <c r="AC159" s="237"/>
      <c r="AD159" s="237"/>
      <c r="AE159" s="237"/>
      <c r="AF159" s="237"/>
      <c r="AG159" s="237"/>
      <c r="AH159" s="237"/>
      <c r="AI159" s="237"/>
      <c r="AJ159" s="237"/>
      <c r="AK159" s="237"/>
      <c r="AL159" s="237"/>
      <c r="AM159" s="237"/>
      <c r="AN159" s="237"/>
      <c r="AO159" s="237"/>
      <c r="AP159" s="237"/>
      <c r="AQ159" s="237"/>
      <c r="AR159" s="237"/>
      <c r="AS159" s="237"/>
      <c r="AT159" s="237"/>
      <c r="AU159" s="237"/>
      <c r="AV159" s="237"/>
      <c r="AW159" s="237"/>
      <c r="AX159" s="237"/>
      <c r="AY159" s="237"/>
      <c r="AZ159" s="238"/>
      <c r="BA159" s="237"/>
      <c r="BB159" s="237"/>
      <c r="BC159" s="237"/>
      <c r="BD159" s="237"/>
      <c r="BE159" s="238"/>
      <c r="BF159" s="237"/>
      <c r="BG159" s="237"/>
      <c r="BH159" s="237"/>
      <c r="BI159" s="264"/>
      <c r="BJ159" s="238"/>
      <c r="BK159" s="237"/>
      <c r="BL159" s="265"/>
      <c r="BM159" s="238"/>
      <c r="BN159" s="237"/>
      <c r="BO159" s="237"/>
      <c r="BP159" s="237"/>
      <c r="BQ159" s="237"/>
    </row>
    <row r="160" spans="1:69" s="3" customFormat="1" ht="18" customHeight="1">
      <c r="A160" s="283" t="s">
        <v>3120</v>
      </c>
      <c r="B160" s="237"/>
      <c r="C160" s="281" t="s">
        <v>1156</v>
      </c>
      <c r="D160" s="284">
        <v>44432</v>
      </c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37"/>
      <c r="S160" s="264"/>
      <c r="T160" s="237"/>
      <c r="U160" s="237"/>
      <c r="V160" s="237"/>
      <c r="W160" s="237"/>
      <c r="X160" s="238"/>
      <c r="Y160" s="237"/>
      <c r="Z160" s="237"/>
      <c r="AA160" s="238"/>
      <c r="AB160" s="238"/>
      <c r="AC160" s="237"/>
      <c r="AD160" s="237"/>
      <c r="AE160" s="237"/>
      <c r="AF160" s="237"/>
      <c r="AG160" s="237"/>
      <c r="AH160" s="237"/>
      <c r="AI160" s="237"/>
      <c r="AJ160" s="237"/>
      <c r="AK160" s="237"/>
      <c r="AL160" s="237"/>
      <c r="AM160" s="237"/>
      <c r="AN160" s="237"/>
      <c r="AO160" s="237"/>
      <c r="AP160" s="237"/>
      <c r="AQ160" s="237"/>
      <c r="AR160" s="237"/>
      <c r="AS160" s="237"/>
      <c r="AT160" s="238"/>
      <c r="AU160" s="238"/>
      <c r="AV160" s="237"/>
      <c r="AW160" s="237"/>
      <c r="AX160" s="237"/>
      <c r="AY160" s="237"/>
      <c r="AZ160" s="238"/>
      <c r="BA160" s="237"/>
      <c r="BB160" s="237"/>
      <c r="BC160" s="237"/>
      <c r="BD160" s="237"/>
      <c r="BE160" s="238"/>
      <c r="BF160" s="237"/>
      <c r="BG160" s="237"/>
      <c r="BH160" s="237"/>
      <c r="BI160" s="264"/>
      <c r="BJ160" s="238"/>
      <c r="BK160" s="237"/>
      <c r="BL160" s="265"/>
      <c r="BM160" s="238"/>
      <c r="BN160" s="237"/>
      <c r="BO160" s="237"/>
      <c r="BP160" s="237"/>
      <c r="BQ160" s="237"/>
    </row>
    <row r="161" spans="1:69" s="3" customFormat="1" ht="18" customHeight="1">
      <c r="A161" s="283" t="s">
        <v>3121</v>
      </c>
      <c r="B161" s="237"/>
      <c r="C161" s="281" t="s">
        <v>1157</v>
      </c>
      <c r="D161" s="284">
        <v>44427</v>
      </c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37"/>
      <c r="S161" s="264"/>
      <c r="T161" s="237"/>
      <c r="U161" s="237"/>
      <c r="V161" s="237"/>
      <c r="W161" s="237"/>
      <c r="X161" s="238"/>
      <c r="Y161" s="237"/>
      <c r="Z161" s="237"/>
      <c r="AA161" s="238"/>
      <c r="AB161" s="238"/>
      <c r="AC161" s="237"/>
      <c r="AD161" s="237"/>
      <c r="AE161" s="237"/>
      <c r="AF161" s="237"/>
      <c r="AG161" s="237"/>
      <c r="AH161" s="237"/>
      <c r="AI161" s="237"/>
      <c r="AJ161" s="237"/>
      <c r="AK161" s="237"/>
      <c r="AL161" s="237"/>
      <c r="AM161" s="237"/>
      <c r="AN161" s="237"/>
      <c r="AO161" s="237"/>
      <c r="AP161" s="237"/>
      <c r="AQ161" s="237"/>
      <c r="AR161" s="237"/>
      <c r="AS161" s="237"/>
      <c r="AT161" s="238"/>
      <c r="AU161" s="238"/>
      <c r="AV161" s="237"/>
      <c r="AW161" s="237"/>
      <c r="AX161" s="237"/>
      <c r="AY161" s="237"/>
      <c r="AZ161" s="238"/>
      <c r="BA161" s="237"/>
      <c r="BB161" s="237"/>
      <c r="BC161" s="237"/>
      <c r="BD161" s="237"/>
      <c r="BE161" s="238"/>
      <c r="BF161" s="237"/>
      <c r="BG161" s="237"/>
      <c r="BH161" s="237"/>
      <c r="BI161" s="264"/>
      <c r="BJ161" s="238"/>
      <c r="BK161" s="237"/>
      <c r="BL161" s="265"/>
      <c r="BM161" s="238"/>
      <c r="BN161" s="237"/>
      <c r="BO161" s="237"/>
      <c r="BP161" s="237"/>
      <c r="BQ161" s="237"/>
    </row>
    <row r="162" spans="1:69" s="3" customFormat="1" ht="18" customHeight="1">
      <c r="A162" s="283" t="s">
        <v>3121</v>
      </c>
      <c r="B162" s="237"/>
      <c r="C162" s="281" t="s">
        <v>1158</v>
      </c>
      <c r="D162" s="284">
        <v>44427</v>
      </c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37"/>
      <c r="S162" s="264"/>
      <c r="T162" s="237"/>
      <c r="U162" s="237"/>
      <c r="V162" s="237"/>
      <c r="W162" s="237"/>
      <c r="X162" s="238"/>
      <c r="Y162" s="237"/>
      <c r="Z162" s="237"/>
      <c r="AA162" s="238"/>
      <c r="AB162" s="238"/>
      <c r="AC162" s="237"/>
      <c r="AD162" s="237"/>
      <c r="AE162" s="237"/>
      <c r="AF162" s="237"/>
      <c r="AG162" s="237"/>
      <c r="AH162" s="237"/>
      <c r="AI162" s="237"/>
      <c r="AJ162" s="237"/>
      <c r="AK162" s="237"/>
      <c r="AL162" s="237"/>
      <c r="AM162" s="237"/>
      <c r="AN162" s="237"/>
      <c r="AO162" s="237"/>
      <c r="AP162" s="237"/>
      <c r="AQ162" s="237"/>
      <c r="AR162" s="237"/>
      <c r="AS162" s="237"/>
      <c r="AT162" s="237"/>
      <c r="AU162" s="237"/>
      <c r="AV162" s="237"/>
      <c r="AW162" s="237"/>
      <c r="AX162" s="237"/>
      <c r="AY162" s="237"/>
      <c r="AZ162" s="238"/>
      <c r="BA162" s="237"/>
      <c r="BB162" s="237"/>
      <c r="BC162" s="237"/>
      <c r="BD162" s="237"/>
      <c r="BE162" s="238"/>
      <c r="BF162" s="237"/>
      <c r="BG162" s="237"/>
      <c r="BH162" s="237"/>
      <c r="BI162" s="264"/>
      <c r="BJ162" s="238"/>
      <c r="BK162" s="237"/>
      <c r="BL162" s="265"/>
      <c r="BM162" s="238"/>
      <c r="BN162" s="237"/>
      <c r="BO162" s="237"/>
      <c r="BP162" s="237"/>
      <c r="BQ162" s="237"/>
    </row>
    <row r="163" spans="1:69" s="3" customFormat="1" ht="18" customHeight="1">
      <c r="A163" s="283" t="s">
        <v>3122</v>
      </c>
      <c r="B163" s="237"/>
      <c r="C163" s="281" t="s">
        <v>1159</v>
      </c>
      <c r="D163" s="284">
        <v>44427</v>
      </c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37"/>
      <c r="S163" s="264"/>
      <c r="T163" s="237"/>
      <c r="U163" s="237"/>
      <c r="V163" s="237"/>
      <c r="W163" s="237"/>
      <c r="X163" s="238"/>
      <c r="Y163" s="237"/>
      <c r="Z163" s="237"/>
      <c r="AA163" s="238"/>
      <c r="AB163" s="238"/>
      <c r="AC163" s="237"/>
      <c r="AD163" s="237"/>
      <c r="AE163" s="237"/>
      <c r="AF163" s="237"/>
      <c r="AG163" s="237"/>
      <c r="AH163" s="237"/>
      <c r="AI163" s="237"/>
      <c r="AJ163" s="237"/>
      <c r="AK163" s="237"/>
      <c r="AL163" s="237"/>
      <c r="AM163" s="237"/>
      <c r="AN163" s="237"/>
      <c r="AO163" s="237"/>
      <c r="AP163" s="237"/>
      <c r="AQ163" s="237"/>
      <c r="AR163" s="237"/>
      <c r="AS163" s="237"/>
      <c r="AT163" s="237"/>
      <c r="AU163" s="237"/>
      <c r="AV163" s="237"/>
      <c r="AW163" s="237"/>
      <c r="AX163" s="237"/>
      <c r="AY163" s="237"/>
      <c r="AZ163" s="238"/>
      <c r="BA163" s="237"/>
      <c r="BB163" s="237"/>
      <c r="BC163" s="237"/>
      <c r="BD163" s="237"/>
      <c r="BE163" s="238"/>
      <c r="BF163" s="237"/>
      <c r="BG163" s="237"/>
      <c r="BH163" s="237"/>
      <c r="BI163" s="264"/>
      <c r="BJ163" s="238"/>
      <c r="BK163" s="237"/>
      <c r="BL163" s="265"/>
      <c r="BM163" s="238"/>
      <c r="BN163" s="237"/>
      <c r="BO163" s="237"/>
      <c r="BP163" s="237"/>
      <c r="BQ163" s="237"/>
    </row>
    <row r="164" spans="1:69" s="3" customFormat="1" ht="18" customHeight="1">
      <c r="A164" s="283" t="s">
        <v>3123</v>
      </c>
      <c r="B164" s="237"/>
      <c r="C164" s="281" t="s">
        <v>1160</v>
      </c>
      <c r="D164" s="284">
        <v>44426</v>
      </c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37"/>
      <c r="S164" s="264"/>
      <c r="T164" s="237"/>
      <c r="U164" s="237"/>
      <c r="V164" s="237"/>
      <c r="W164" s="237"/>
      <c r="X164" s="238"/>
      <c r="Y164" s="237"/>
      <c r="Z164" s="237"/>
      <c r="AA164" s="238"/>
      <c r="AB164" s="238"/>
      <c r="AC164" s="237"/>
      <c r="AD164" s="237"/>
      <c r="AE164" s="237"/>
      <c r="AF164" s="237"/>
      <c r="AG164" s="237"/>
      <c r="AH164" s="237"/>
      <c r="AI164" s="237"/>
      <c r="AJ164" s="237"/>
      <c r="AK164" s="237"/>
      <c r="AL164" s="237"/>
      <c r="AM164" s="237"/>
      <c r="AN164" s="237"/>
      <c r="AO164" s="237"/>
      <c r="AP164" s="237"/>
      <c r="AQ164" s="237"/>
      <c r="AR164" s="237"/>
      <c r="AS164" s="237"/>
      <c r="AT164" s="237"/>
      <c r="AU164" s="237"/>
      <c r="AV164" s="237"/>
      <c r="AW164" s="237"/>
      <c r="AX164" s="237"/>
      <c r="AY164" s="237"/>
      <c r="AZ164" s="238"/>
      <c r="BA164" s="237"/>
      <c r="BB164" s="237"/>
      <c r="BC164" s="237"/>
      <c r="BD164" s="237"/>
      <c r="BE164" s="238"/>
      <c r="BF164" s="237"/>
      <c r="BG164" s="237"/>
      <c r="BH164" s="237"/>
      <c r="BI164" s="264"/>
      <c r="BJ164" s="238"/>
      <c r="BK164" s="237"/>
      <c r="BL164" s="265"/>
      <c r="BM164" s="238"/>
      <c r="BN164" s="237"/>
      <c r="BO164" s="237"/>
      <c r="BP164" s="237"/>
      <c r="BQ164" s="237"/>
    </row>
    <row r="165" spans="1:69" s="3" customFormat="1" ht="18" customHeight="1">
      <c r="A165" s="283" t="s">
        <v>3123</v>
      </c>
      <c r="B165" s="237"/>
      <c r="C165" s="281" t="s">
        <v>1161</v>
      </c>
      <c r="D165" s="284">
        <v>44426</v>
      </c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37"/>
      <c r="S165" s="264"/>
      <c r="T165" s="237"/>
      <c r="U165" s="237"/>
      <c r="V165" s="237"/>
      <c r="W165" s="237"/>
      <c r="X165" s="238"/>
      <c r="Y165" s="237"/>
      <c r="Z165" s="237"/>
      <c r="AA165" s="238"/>
      <c r="AB165" s="238"/>
      <c r="AC165" s="237"/>
      <c r="AD165" s="237"/>
      <c r="AE165" s="237"/>
      <c r="AF165" s="237"/>
      <c r="AG165" s="237"/>
      <c r="AH165" s="237"/>
      <c r="AI165" s="237"/>
      <c r="AJ165" s="237"/>
      <c r="AK165" s="237"/>
      <c r="AL165" s="237"/>
      <c r="AM165" s="237"/>
      <c r="AN165" s="237"/>
      <c r="AO165" s="237"/>
      <c r="AP165" s="237"/>
      <c r="AQ165" s="237"/>
      <c r="AR165" s="237"/>
      <c r="AS165" s="237"/>
      <c r="AT165" s="237"/>
      <c r="AU165" s="237"/>
      <c r="AV165" s="237"/>
      <c r="AW165" s="237"/>
      <c r="AX165" s="237"/>
      <c r="AY165" s="237"/>
      <c r="AZ165" s="238"/>
      <c r="BA165" s="237"/>
      <c r="BB165" s="237"/>
      <c r="BC165" s="237"/>
      <c r="BD165" s="237"/>
      <c r="BE165" s="237"/>
      <c r="BF165" s="237"/>
      <c r="BG165" s="237"/>
      <c r="BH165" s="237"/>
      <c r="BI165" s="264"/>
      <c r="BJ165" s="238"/>
      <c r="BK165" s="237"/>
      <c r="BL165" s="265"/>
      <c r="BM165" s="238"/>
      <c r="BN165" s="237"/>
      <c r="BO165" s="237"/>
      <c r="BP165" s="237"/>
      <c r="BQ165" s="237"/>
    </row>
    <row r="166" spans="1:69" s="3" customFormat="1" ht="18" customHeight="1">
      <c r="A166" s="283" t="s">
        <v>3124</v>
      </c>
      <c r="B166" s="237"/>
      <c r="C166" s="281" t="s">
        <v>1162</v>
      </c>
      <c r="D166" s="284">
        <v>44426</v>
      </c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37"/>
      <c r="S166" s="264"/>
      <c r="T166" s="237"/>
      <c r="U166" s="237"/>
      <c r="V166" s="237"/>
      <c r="W166" s="237"/>
      <c r="X166" s="238"/>
      <c r="Y166" s="237"/>
      <c r="Z166" s="237"/>
      <c r="AA166" s="238"/>
      <c r="AB166" s="238"/>
      <c r="AC166" s="237"/>
      <c r="AD166" s="237"/>
      <c r="AE166" s="237"/>
      <c r="AF166" s="237"/>
      <c r="AG166" s="237"/>
      <c r="AH166" s="237"/>
      <c r="AI166" s="237"/>
      <c r="AJ166" s="237"/>
      <c r="AK166" s="237"/>
      <c r="AL166" s="237"/>
      <c r="AM166" s="237"/>
      <c r="AN166" s="237"/>
      <c r="AO166" s="237"/>
      <c r="AP166" s="237"/>
      <c r="AQ166" s="237"/>
      <c r="AR166" s="237"/>
      <c r="AS166" s="237"/>
      <c r="AT166" s="237"/>
      <c r="AU166" s="237"/>
      <c r="AV166" s="237"/>
      <c r="AW166" s="237"/>
      <c r="AX166" s="237"/>
      <c r="AY166" s="237"/>
      <c r="AZ166" s="238"/>
      <c r="BA166" s="237"/>
      <c r="BB166" s="237"/>
      <c r="BC166" s="237"/>
      <c r="BD166" s="237"/>
      <c r="BE166" s="237"/>
      <c r="BF166" s="237"/>
      <c r="BG166" s="237"/>
      <c r="BH166" s="237"/>
      <c r="BI166" s="264"/>
      <c r="BJ166" s="238"/>
      <c r="BK166" s="237"/>
      <c r="BL166" s="265"/>
      <c r="BM166" s="238"/>
      <c r="BN166" s="237"/>
      <c r="BO166" s="237"/>
      <c r="BP166" s="237"/>
      <c r="BQ166" s="237"/>
    </row>
    <row r="167" spans="1:69" s="3" customFormat="1" ht="18" customHeight="1">
      <c r="A167" s="283" t="s">
        <v>3125</v>
      </c>
      <c r="B167" s="237"/>
      <c r="C167" s="281" t="s">
        <v>1163</v>
      </c>
      <c r="D167" s="284">
        <v>44420</v>
      </c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37"/>
      <c r="S167" s="264"/>
      <c r="T167" s="237"/>
      <c r="U167" s="237"/>
      <c r="V167" s="237"/>
      <c r="W167" s="237"/>
      <c r="X167" s="238"/>
      <c r="Y167" s="237"/>
      <c r="Z167" s="237"/>
      <c r="AA167" s="238"/>
      <c r="AB167" s="238"/>
      <c r="AC167" s="237"/>
      <c r="AD167" s="237"/>
      <c r="AE167" s="237"/>
      <c r="AF167" s="237"/>
      <c r="AG167" s="237"/>
      <c r="AH167" s="237"/>
      <c r="AI167" s="237"/>
      <c r="AJ167" s="237"/>
      <c r="AK167" s="237"/>
      <c r="AL167" s="237"/>
      <c r="AM167" s="237"/>
      <c r="AN167" s="237"/>
      <c r="AO167" s="237"/>
      <c r="AP167" s="237"/>
      <c r="AQ167" s="237"/>
      <c r="AR167" s="237"/>
      <c r="AS167" s="237"/>
      <c r="AT167" s="238"/>
      <c r="AU167" s="238"/>
      <c r="AV167" s="237"/>
      <c r="AW167" s="237"/>
      <c r="AX167" s="237"/>
      <c r="AY167" s="237"/>
      <c r="AZ167" s="238"/>
      <c r="BA167" s="237"/>
      <c r="BB167" s="237"/>
      <c r="BC167" s="237"/>
      <c r="BD167" s="237"/>
      <c r="BE167" s="237"/>
      <c r="BF167" s="237"/>
      <c r="BG167" s="237"/>
      <c r="BH167" s="237"/>
      <c r="BI167" s="264"/>
      <c r="BJ167" s="238"/>
      <c r="BK167" s="237"/>
      <c r="BL167" s="265"/>
      <c r="BM167" s="238"/>
      <c r="BN167" s="237"/>
      <c r="BO167" s="237"/>
      <c r="BP167" s="237"/>
      <c r="BQ167" s="237"/>
    </row>
    <row r="168" spans="1:69" s="3" customFormat="1" ht="18" customHeight="1">
      <c r="A168" s="283" t="s">
        <v>3119</v>
      </c>
      <c r="B168" s="237"/>
      <c r="C168" s="281" t="s">
        <v>1164</v>
      </c>
      <c r="D168" s="284">
        <v>44419</v>
      </c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37"/>
      <c r="S168" s="264"/>
      <c r="T168" s="237"/>
      <c r="U168" s="237"/>
      <c r="V168" s="237"/>
      <c r="W168" s="237"/>
      <c r="X168" s="238"/>
      <c r="Y168" s="237"/>
      <c r="Z168" s="237"/>
      <c r="AA168" s="238"/>
      <c r="AB168" s="238"/>
      <c r="AC168" s="237"/>
      <c r="AD168" s="237"/>
      <c r="AE168" s="237"/>
      <c r="AF168" s="237"/>
      <c r="AG168" s="237"/>
      <c r="AH168" s="237"/>
      <c r="AI168" s="237"/>
      <c r="AJ168" s="237"/>
      <c r="AK168" s="237"/>
      <c r="AL168" s="237"/>
      <c r="AM168" s="237"/>
      <c r="AN168" s="237"/>
      <c r="AO168" s="237"/>
      <c r="AP168" s="237"/>
      <c r="AQ168" s="237"/>
      <c r="AR168" s="237"/>
      <c r="AS168" s="237"/>
      <c r="AT168" s="237"/>
      <c r="AU168" s="237"/>
      <c r="AV168" s="237"/>
      <c r="AW168" s="237"/>
      <c r="AX168" s="237"/>
      <c r="AY168" s="237"/>
      <c r="AZ168" s="238"/>
      <c r="BA168" s="237"/>
      <c r="BB168" s="237"/>
      <c r="BC168" s="237"/>
      <c r="BD168" s="237"/>
      <c r="BE168" s="237"/>
      <c r="BF168" s="237"/>
      <c r="BG168" s="237"/>
      <c r="BH168" s="237"/>
      <c r="BI168" s="264"/>
      <c r="BJ168" s="238"/>
      <c r="BK168" s="237"/>
      <c r="BL168" s="266"/>
      <c r="BM168" s="238"/>
      <c r="BN168" s="237"/>
      <c r="BO168" s="237"/>
      <c r="BP168" s="237"/>
      <c r="BQ168" s="237"/>
    </row>
    <row r="169" spans="1:69" s="3" customFormat="1" ht="18" customHeight="1">
      <c r="A169" s="283" t="s">
        <v>3126</v>
      </c>
      <c r="B169" s="237"/>
      <c r="C169" s="281" t="s">
        <v>1165</v>
      </c>
      <c r="D169" s="284">
        <v>44419</v>
      </c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37"/>
      <c r="S169" s="264"/>
      <c r="T169" s="237"/>
      <c r="U169" s="237"/>
      <c r="V169" s="237"/>
      <c r="W169" s="237"/>
      <c r="X169" s="238"/>
      <c r="Y169" s="237"/>
      <c r="Z169" s="237"/>
      <c r="AA169" s="238"/>
      <c r="AB169" s="238"/>
      <c r="AC169" s="237"/>
      <c r="AD169" s="237"/>
      <c r="AE169" s="237"/>
      <c r="AF169" s="237"/>
      <c r="AG169" s="237"/>
      <c r="AH169" s="237"/>
      <c r="AI169" s="237"/>
      <c r="AJ169" s="237"/>
      <c r="AK169" s="237"/>
      <c r="AL169" s="237"/>
      <c r="AM169" s="237"/>
      <c r="AN169" s="237"/>
      <c r="AO169" s="237"/>
      <c r="AP169" s="237"/>
      <c r="AQ169" s="237"/>
      <c r="AR169" s="237"/>
      <c r="AS169" s="237"/>
      <c r="AT169" s="237"/>
      <c r="AU169" s="237"/>
      <c r="AV169" s="237"/>
      <c r="AW169" s="237"/>
      <c r="AX169" s="237"/>
      <c r="AY169" s="237"/>
      <c r="AZ169" s="238"/>
      <c r="BA169" s="237"/>
      <c r="BB169" s="237"/>
      <c r="BC169" s="237"/>
      <c r="BD169" s="237"/>
      <c r="BE169" s="237"/>
      <c r="BF169" s="237"/>
      <c r="BG169" s="237"/>
      <c r="BH169" s="237"/>
      <c r="BI169" s="264"/>
      <c r="BJ169" s="238"/>
      <c r="BK169" s="237"/>
      <c r="BL169" s="265"/>
      <c r="BM169" s="238"/>
      <c r="BN169" s="237"/>
      <c r="BO169" s="237"/>
      <c r="BP169" s="237"/>
      <c r="BQ169" s="237"/>
    </row>
    <row r="170" spans="1:69" s="3" customFormat="1" ht="18" customHeight="1">
      <c r="A170" s="283" t="s">
        <v>3127</v>
      </c>
      <c r="B170" s="237"/>
      <c r="C170" s="281" t="s">
        <v>1166</v>
      </c>
      <c r="D170" s="284">
        <v>44413</v>
      </c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37"/>
      <c r="S170" s="264"/>
      <c r="T170" s="237"/>
      <c r="U170" s="237"/>
      <c r="V170" s="237"/>
      <c r="W170" s="237"/>
      <c r="X170" s="238"/>
      <c r="Y170" s="237"/>
      <c r="Z170" s="237"/>
      <c r="AA170" s="238"/>
      <c r="AB170" s="238"/>
      <c r="AC170" s="237"/>
      <c r="AD170" s="237"/>
      <c r="AE170" s="237"/>
      <c r="AF170" s="237"/>
      <c r="AG170" s="237"/>
      <c r="AH170" s="237"/>
      <c r="AI170" s="237"/>
      <c r="AJ170" s="237"/>
      <c r="AK170" s="237"/>
      <c r="AL170" s="237"/>
      <c r="AM170" s="237"/>
      <c r="AN170" s="237"/>
      <c r="AO170" s="237"/>
      <c r="AP170" s="237"/>
      <c r="AQ170" s="237"/>
      <c r="AR170" s="237"/>
      <c r="AS170" s="237"/>
      <c r="AT170" s="237"/>
      <c r="AU170" s="237"/>
      <c r="AV170" s="237"/>
      <c r="AW170" s="237"/>
      <c r="AX170" s="237"/>
      <c r="AY170" s="237"/>
      <c r="AZ170" s="238"/>
      <c r="BA170" s="237"/>
      <c r="BB170" s="237"/>
      <c r="BC170" s="237"/>
      <c r="BD170" s="237"/>
      <c r="BE170" s="237"/>
      <c r="BF170" s="237"/>
      <c r="BG170" s="237"/>
      <c r="BH170" s="237"/>
      <c r="BI170" s="264"/>
      <c r="BJ170" s="238"/>
      <c r="BK170" s="237"/>
      <c r="BL170" s="265"/>
      <c r="BM170" s="238"/>
      <c r="BN170" s="237"/>
      <c r="BO170" s="237"/>
      <c r="BP170" s="237"/>
      <c r="BQ170" s="237"/>
    </row>
    <row r="171" spans="1:69" s="3" customFormat="1" ht="18" customHeight="1">
      <c r="A171" s="283" t="s">
        <v>3012</v>
      </c>
      <c r="B171" s="237"/>
      <c r="C171" s="281" t="s">
        <v>1167</v>
      </c>
      <c r="D171" s="284">
        <v>44413</v>
      </c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37"/>
      <c r="S171" s="264"/>
      <c r="T171" s="237"/>
      <c r="U171" s="237"/>
      <c r="V171" s="237"/>
      <c r="W171" s="237"/>
      <c r="X171" s="238"/>
      <c r="Y171" s="237"/>
      <c r="Z171" s="237"/>
      <c r="AA171" s="238"/>
      <c r="AB171" s="238"/>
      <c r="AC171" s="237"/>
      <c r="AD171" s="237"/>
      <c r="AE171" s="237"/>
      <c r="AF171" s="237"/>
      <c r="AG171" s="237"/>
      <c r="AH171" s="237"/>
      <c r="AI171" s="237"/>
      <c r="AJ171" s="237"/>
      <c r="AK171" s="237"/>
      <c r="AL171" s="237"/>
      <c r="AM171" s="237"/>
      <c r="AN171" s="237"/>
      <c r="AO171" s="237"/>
      <c r="AP171" s="237"/>
      <c r="AQ171" s="237"/>
      <c r="AR171" s="237"/>
      <c r="AS171" s="237"/>
      <c r="AT171" s="237"/>
      <c r="AU171" s="237"/>
      <c r="AV171" s="237"/>
      <c r="AW171" s="237"/>
      <c r="AX171" s="237"/>
      <c r="AY171" s="237"/>
      <c r="AZ171" s="238"/>
      <c r="BA171" s="237"/>
      <c r="BB171" s="237"/>
      <c r="BC171" s="237"/>
      <c r="BD171" s="237"/>
      <c r="BE171" s="237"/>
      <c r="BF171" s="237"/>
      <c r="BG171" s="237"/>
      <c r="BH171" s="237"/>
      <c r="BI171" s="264"/>
      <c r="BJ171" s="238"/>
      <c r="BK171" s="237"/>
      <c r="BL171" s="265"/>
      <c r="BM171" s="238"/>
      <c r="BN171" s="237"/>
      <c r="BO171" s="237"/>
      <c r="BP171" s="237"/>
      <c r="BQ171" s="237"/>
    </row>
    <row r="172" spans="1:69" s="3" customFormat="1" ht="18" customHeight="1">
      <c r="A172" s="283" t="s">
        <v>3128</v>
      </c>
      <c r="B172" s="237"/>
      <c r="C172" s="281" t="s">
        <v>1168</v>
      </c>
      <c r="D172" s="284">
        <v>44407</v>
      </c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37"/>
      <c r="S172" s="264"/>
      <c r="T172" s="237"/>
      <c r="U172" s="237"/>
      <c r="V172" s="237"/>
      <c r="W172" s="237"/>
      <c r="X172" s="238"/>
      <c r="Y172" s="237"/>
      <c r="Z172" s="237"/>
      <c r="AA172" s="238"/>
      <c r="AB172" s="238"/>
      <c r="AC172" s="237"/>
      <c r="AD172" s="237"/>
      <c r="AE172" s="237"/>
      <c r="AF172" s="237"/>
      <c r="AG172" s="237"/>
      <c r="AH172" s="237"/>
      <c r="AI172" s="237"/>
      <c r="AJ172" s="237"/>
      <c r="AK172" s="237"/>
      <c r="AL172" s="237"/>
      <c r="AM172" s="237"/>
      <c r="AN172" s="237"/>
      <c r="AO172" s="237"/>
      <c r="AP172" s="237"/>
      <c r="AQ172" s="237"/>
      <c r="AR172" s="237"/>
      <c r="AS172" s="237"/>
      <c r="AT172" s="238"/>
      <c r="AU172" s="238"/>
      <c r="AV172" s="237"/>
      <c r="AW172" s="237"/>
      <c r="AX172" s="237"/>
      <c r="AY172" s="237"/>
      <c r="AZ172" s="238"/>
      <c r="BA172" s="237"/>
      <c r="BB172" s="237"/>
      <c r="BC172" s="237"/>
      <c r="BD172" s="237"/>
      <c r="BE172" s="238"/>
      <c r="BF172" s="237"/>
      <c r="BG172" s="237"/>
      <c r="BH172" s="237"/>
      <c r="BI172" s="264"/>
      <c r="BJ172" s="238"/>
      <c r="BK172" s="237"/>
      <c r="BL172" s="266"/>
      <c r="BM172" s="238"/>
      <c r="BN172" s="237"/>
      <c r="BO172" s="237"/>
      <c r="BP172" s="237"/>
      <c r="BQ172" s="237"/>
    </row>
    <row r="173" spans="1:69" s="3" customFormat="1" ht="18" customHeight="1">
      <c r="A173" s="283" t="s">
        <v>324</v>
      </c>
      <c r="B173" s="237"/>
      <c r="C173" s="281" t="s">
        <v>1169</v>
      </c>
      <c r="D173" s="284">
        <v>44404</v>
      </c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37"/>
      <c r="S173" s="264"/>
      <c r="T173" s="237"/>
      <c r="U173" s="237"/>
      <c r="V173" s="237"/>
      <c r="W173" s="237"/>
      <c r="X173" s="238"/>
      <c r="Y173" s="237"/>
      <c r="Z173" s="237"/>
      <c r="AA173" s="238"/>
      <c r="AB173" s="238"/>
      <c r="AC173" s="237"/>
      <c r="AD173" s="237"/>
      <c r="AE173" s="237"/>
      <c r="AF173" s="237"/>
      <c r="AG173" s="237"/>
      <c r="AH173" s="237"/>
      <c r="AI173" s="237"/>
      <c r="AJ173" s="237"/>
      <c r="AK173" s="237"/>
      <c r="AL173" s="237"/>
      <c r="AM173" s="237"/>
      <c r="AN173" s="237"/>
      <c r="AO173" s="237"/>
      <c r="AP173" s="237"/>
      <c r="AQ173" s="237"/>
      <c r="AR173" s="237"/>
      <c r="AS173" s="237"/>
      <c r="AT173" s="238"/>
      <c r="AU173" s="238"/>
      <c r="AV173" s="237"/>
      <c r="AW173" s="237"/>
      <c r="AX173" s="237"/>
      <c r="AY173" s="237"/>
      <c r="AZ173" s="238"/>
      <c r="BA173" s="237"/>
      <c r="BB173" s="237"/>
      <c r="BC173" s="237"/>
      <c r="BD173" s="237"/>
      <c r="BE173" s="238"/>
      <c r="BF173" s="237"/>
      <c r="BG173" s="237"/>
      <c r="BH173" s="237"/>
      <c r="BI173" s="264"/>
      <c r="BJ173" s="238"/>
      <c r="BK173" s="237"/>
      <c r="BL173" s="266"/>
      <c r="BM173" s="238"/>
      <c r="BN173" s="237"/>
      <c r="BO173" s="237"/>
      <c r="BP173" s="237"/>
      <c r="BQ173" s="237"/>
    </row>
    <row r="174" spans="1:69" s="3" customFormat="1" ht="18" customHeight="1">
      <c r="A174" s="283" t="s">
        <v>3129</v>
      </c>
      <c r="B174" s="237"/>
      <c r="C174" s="281" t="s">
        <v>1170</v>
      </c>
      <c r="D174" s="284">
        <v>44399</v>
      </c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37"/>
      <c r="S174" s="264"/>
      <c r="T174" s="237"/>
      <c r="U174" s="237"/>
      <c r="V174" s="237"/>
      <c r="W174" s="237"/>
      <c r="X174" s="238"/>
      <c r="Y174" s="237"/>
      <c r="Z174" s="237"/>
      <c r="AA174" s="238"/>
      <c r="AB174" s="238"/>
      <c r="AC174" s="237"/>
      <c r="AD174" s="237"/>
      <c r="AE174" s="237"/>
      <c r="AF174" s="237"/>
      <c r="AG174" s="237"/>
      <c r="AH174" s="237"/>
      <c r="AI174" s="237"/>
      <c r="AJ174" s="237"/>
      <c r="AK174" s="237"/>
      <c r="AL174" s="237"/>
      <c r="AM174" s="237"/>
      <c r="AN174" s="237"/>
      <c r="AO174" s="237"/>
      <c r="AP174" s="237"/>
      <c r="AQ174" s="237"/>
      <c r="AR174" s="237"/>
      <c r="AS174" s="237"/>
      <c r="AT174" s="237"/>
      <c r="AU174" s="237"/>
      <c r="AV174" s="237"/>
      <c r="AW174" s="237"/>
      <c r="AX174" s="237"/>
      <c r="AY174" s="237"/>
      <c r="AZ174" s="238"/>
      <c r="BA174" s="237"/>
      <c r="BB174" s="237"/>
      <c r="BC174" s="237"/>
      <c r="BD174" s="237"/>
      <c r="BE174" s="237"/>
      <c r="BF174" s="237"/>
      <c r="BG174" s="237"/>
      <c r="BH174" s="237"/>
      <c r="BI174" s="264"/>
      <c r="BJ174" s="238"/>
      <c r="BK174" s="237"/>
      <c r="BL174" s="265"/>
      <c r="BM174" s="238"/>
      <c r="BN174" s="237"/>
      <c r="BO174" s="237"/>
      <c r="BP174" s="237"/>
      <c r="BQ174" s="237"/>
    </row>
    <row r="175" spans="1:69" s="3" customFormat="1" ht="18" customHeight="1">
      <c r="A175" s="283" t="s">
        <v>3082</v>
      </c>
      <c r="B175" s="237"/>
      <c r="C175" s="281" t="s">
        <v>1171</v>
      </c>
      <c r="D175" s="284">
        <v>44399</v>
      </c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37"/>
      <c r="S175" s="264"/>
      <c r="T175" s="237"/>
      <c r="U175" s="237"/>
      <c r="V175" s="237"/>
      <c r="W175" s="237"/>
      <c r="X175" s="238"/>
      <c r="Y175" s="237"/>
      <c r="Z175" s="237"/>
      <c r="AA175" s="238"/>
      <c r="AB175" s="238"/>
      <c r="AC175" s="237"/>
      <c r="AD175" s="237"/>
      <c r="AE175" s="237"/>
      <c r="AF175" s="237"/>
      <c r="AG175" s="237"/>
      <c r="AH175" s="237"/>
      <c r="AI175" s="237"/>
      <c r="AJ175" s="237"/>
      <c r="AK175" s="237"/>
      <c r="AL175" s="237"/>
      <c r="AM175" s="237"/>
      <c r="AN175" s="237"/>
      <c r="AO175" s="237"/>
      <c r="AP175" s="237"/>
      <c r="AQ175" s="237"/>
      <c r="AR175" s="237"/>
      <c r="AS175" s="237"/>
      <c r="AT175" s="237"/>
      <c r="AU175" s="237"/>
      <c r="AV175" s="237"/>
      <c r="AW175" s="237"/>
      <c r="AX175" s="237"/>
      <c r="AY175" s="237"/>
      <c r="AZ175" s="237"/>
      <c r="BA175" s="237"/>
      <c r="BB175" s="237"/>
      <c r="BC175" s="237"/>
      <c r="BD175" s="237"/>
      <c r="BE175" s="237"/>
      <c r="BF175" s="237"/>
      <c r="BG175" s="237"/>
      <c r="BH175" s="237"/>
      <c r="BI175" s="264"/>
      <c r="BJ175" s="238"/>
      <c r="BK175" s="237"/>
      <c r="BL175" s="265"/>
      <c r="BM175" s="238"/>
      <c r="BN175" s="237"/>
      <c r="BO175" s="237"/>
      <c r="BP175" s="237"/>
      <c r="BQ175" s="237"/>
    </row>
    <row r="176" spans="1:69" s="3" customFormat="1" ht="18" customHeight="1">
      <c r="A176" s="283" t="s">
        <v>3130</v>
      </c>
      <c r="B176" s="237"/>
      <c r="C176" s="281" t="s">
        <v>1172</v>
      </c>
      <c r="D176" s="284">
        <v>44398</v>
      </c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37"/>
      <c r="S176" s="264"/>
      <c r="T176" s="237"/>
      <c r="U176" s="237"/>
      <c r="V176" s="237"/>
      <c r="W176" s="237"/>
      <c r="X176" s="238"/>
      <c r="Y176" s="237"/>
      <c r="Z176" s="237"/>
      <c r="AA176" s="238"/>
      <c r="AB176" s="238"/>
      <c r="AC176" s="237"/>
      <c r="AD176" s="237"/>
      <c r="AE176" s="237"/>
      <c r="AF176" s="237"/>
      <c r="AG176" s="237"/>
      <c r="AH176" s="237"/>
      <c r="AI176" s="237"/>
      <c r="AJ176" s="237"/>
      <c r="AK176" s="237"/>
      <c r="AL176" s="237"/>
      <c r="AM176" s="237"/>
      <c r="AN176" s="237"/>
      <c r="AO176" s="237"/>
      <c r="AP176" s="237"/>
      <c r="AQ176" s="237"/>
      <c r="AR176" s="237"/>
      <c r="AS176" s="237"/>
      <c r="AT176" s="238"/>
      <c r="AU176" s="238"/>
      <c r="AV176" s="237"/>
      <c r="AW176" s="237"/>
      <c r="AX176" s="237"/>
      <c r="AY176" s="237"/>
      <c r="AZ176" s="238"/>
      <c r="BA176" s="237"/>
      <c r="BB176" s="237"/>
      <c r="BC176" s="237"/>
      <c r="BD176" s="237"/>
      <c r="BE176" s="237"/>
      <c r="BF176" s="237"/>
      <c r="BG176" s="237"/>
      <c r="BH176" s="237"/>
      <c r="BI176" s="264"/>
      <c r="BJ176" s="238"/>
      <c r="BK176" s="237"/>
      <c r="BL176" s="265"/>
      <c r="BM176" s="238"/>
      <c r="BN176" s="237"/>
      <c r="BO176" s="237"/>
      <c r="BP176" s="237"/>
      <c r="BQ176" s="237"/>
    </row>
    <row r="177" spans="1:69" s="3" customFormat="1" ht="18" customHeight="1">
      <c r="A177" s="283" t="s">
        <v>2387</v>
      </c>
      <c r="B177" s="237"/>
      <c r="C177" s="281" t="s">
        <v>1173</v>
      </c>
      <c r="D177" s="284">
        <v>44398</v>
      </c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37"/>
      <c r="S177" s="264"/>
      <c r="T177" s="237"/>
      <c r="U177" s="237"/>
      <c r="V177" s="237"/>
      <c r="W177" s="237"/>
      <c r="X177" s="238"/>
      <c r="Y177" s="237"/>
      <c r="Z177" s="237"/>
      <c r="AA177" s="238"/>
      <c r="AB177" s="238"/>
      <c r="AC177" s="237"/>
      <c r="AD177" s="237"/>
      <c r="AE177" s="237"/>
      <c r="AF177" s="237"/>
      <c r="AG177" s="237"/>
      <c r="AH177" s="237"/>
      <c r="AI177" s="237"/>
      <c r="AJ177" s="237"/>
      <c r="AK177" s="237"/>
      <c r="AL177" s="237"/>
      <c r="AM177" s="237"/>
      <c r="AN177" s="237"/>
      <c r="AO177" s="237"/>
      <c r="AP177" s="237"/>
      <c r="AQ177" s="237"/>
      <c r="AR177" s="237"/>
      <c r="AS177" s="237"/>
      <c r="AT177" s="237"/>
      <c r="AU177" s="237"/>
      <c r="AV177" s="237"/>
      <c r="AW177" s="237"/>
      <c r="AX177" s="237"/>
      <c r="AY177" s="237"/>
      <c r="AZ177" s="238"/>
      <c r="BA177" s="237"/>
      <c r="BB177" s="237"/>
      <c r="BC177" s="237"/>
      <c r="BD177" s="237"/>
      <c r="BE177" s="237"/>
      <c r="BF177" s="237"/>
      <c r="BG177" s="237"/>
      <c r="BH177" s="237"/>
      <c r="BI177" s="264"/>
      <c r="BJ177" s="238"/>
      <c r="BK177" s="237"/>
      <c r="BL177" s="265"/>
      <c r="BM177" s="238"/>
      <c r="BN177" s="237"/>
      <c r="BO177" s="237"/>
      <c r="BP177" s="237"/>
      <c r="BQ177" s="237"/>
    </row>
    <row r="178" spans="1:69" s="3" customFormat="1" ht="18" customHeight="1">
      <c r="A178" s="283" t="s">
        <v>3118</v>
      </c>
      <c r="B178" s="237"/>
      <c r="C178" s="281" t="s">
        <v>1174</v>
      </c>
      <c r="D178" s="284">
        <v>44392</v>
      </c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37"/>
      <c r="S178" s="264"/>
      <c r="T178" s="237"/>
      <c r="U178" s="237"/>
      <c r="V178" s="237"/>
      <c r="W178" s="237"/>
      <c r="X178" s="238"/>
      <c r="Y178" s="237"/>
      <c r="Z178" s="237"/>
      <c r="AA178" s="238"/>
      <c r="AB178" s="238"/>
      <c r="AC178" s="237"/>
      <c r="AD178" s="237"/>
      <c r="AE178" s="237"/>
      <c r="AF178" s="237"/>
      <c r="AG178" s="237"/>
      <c r="AH178" s="237"/>
      <c r="AI178" s="237"/>
      <c r="AJ178" s="237"/>
      <c r="AK178" s="237"/>
      <c r="AL178" s="237"/>
      <c r="AM178" s="237"/>
      <c r="AN178" s="237"/>
      <c r="AO178" s="237"/>
      <c r="AP178" s="237"/>
      <c r="AQ178" s="237"/>
      <c r="AR178" s="237"/>
      <c r="AS178" s="237"/>
      <c r="AT178" s="237"/>
      <c r="AU178" s="237"/>
      <c r="AV178" s="237"/>
      <c r="AW178" s="237"/>
      <c r="AX178" s="237"/>
      <c r="AY178" s="237"/>
      <c r="AZ178" s="238"/>
      <c r="BA178" s="237"/>
      <c r="BB178" s="237"/>
      <c r="BC178" s="237"/>
      <c r="BD178" s="237"/>
      <c r="BE178" s="238"/>
      <c r="BF178" s="237"/>
      <c r="BG178" s="237"/>
      <c r="BH178" s="237"/>
      <c r="BI178" s="264"/>
      <c r="BJ178" s="238"/>
      <c r="BK178" s="237"/>
      <c r="BL178" s="265"/>
      <c r="BM178" s="238"/>
      <c r="BN178" s="237"/>
      <c r="BO178" s="237"/>
      <c r="BP178" s="237"/>
      <c r="BQ178" s="237"/>
    </row>
    <row r="179" spans="1:69" s="3" customFormat="1" ht="18" customHeight="1">
      <c r="A179" s="283" t="s">
        <v>3131</v>
      </c>
      <c r="B179" s="237"/>
      <c r="C179" s="281" t="s">
        <v>1175</v>
      </c>
      <c r="D179" s="284">
        <v>44389</v>
      </c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37"/>
      <c r="S179" s="264"/>
      <c r="T179" s="237"/>
      <c r="U179" s="237"/>
      <c r="V179" s="237"/>
      <c r="W179" s="237"/>
      <c r="X179" s="238"/>
      <c r="Y179" s="237"/>
      <c r="Z179" s="237"/>
      <c r="AA179" s="238"/>
      <c r="AB179" s="238"/>
      <c r="AC179" s="237"/>
      <c r="AD179" s="237"/>
      <c r="AE179" s="237"/>
      <c r="AF179" s="237"/>
      <c r="AG179" s="237"/>
      <c r="AH179" s="237"/>
      <c r="AI179" s="237"/>
      <c r="AJ179" s="237"/>
      <c r="AK179" s="237"/>
      <c r="AL179" s="237"/>
      <c r="AM179" s="237"/>
      <c r="AN179" s="237"/>
      <c r="AO179" s="237"/>
      <c r="AP179" s="237"/>
      <c r="AQ179" s="237"/>
      <c r="AR179" s="237"/>
      <c r="AS179" s="237"/>
      <c r="AT179" s="237"/>
      <c r="AU179" s="237"/>
      <c r="AV179" s="237"/>
      <c r="AW179" s="237"/>
      <c r="AX179" s="237"/>
      <c r="AY179" s="237"/>
      <c r="AZ179" s="238"/>
      <c r="BA179" s="237"/>
      <c r="BB179" s="237"/>
      <c r="BC179" s="237"/>
      <c r="BD179" s="237"/>
      <c r="BE179" s="238"/>
      <c r="BF179" s="237"/>
      <c r="BG179" s="237"/>
      <c r="BH179" s="237"/>
      <c r="BI179" s="264"/>
      <c r="BJ179" s="238"/>
      <c r="BK179" s="237"/>
      <c r="BL179" s="266"/>
      <c r="BM179" s="238"/>
      <c r="BN179" s="237"/>
      <c r="BO179" s="237"/>
      <c r="BP179" s="237"/>
      <c r="BQ179" s="237"/>
    </row>
    <row r="180" spans="1:69" s="3" customFormat="1" ht="18" customHeight="1">
      <c r="A180" s="283" t="s">
        <v>3132</v>
      </c>
      <c r="B180" s="237"/>
      <c r="C180" s="281" t="s">
        <v>1176</v>
      </c>
      <c r="D180" s="284">
        <v>44385</v>
      </c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37"/>
      <c r="S180" s="264"/>
      <c r="T180" s="237"/>
      <c r="U180" s="237"/>
      <c r="V180" s="237"/>
      <c r="W180" s="237"/>
      <c r="X180" s="238"/>
      <c r="Y180" s="237"/>
      <c r="Z180" s="237"/>
      <c r="AA180" s="238"/>
      <c r="AB180" s="238"/>
      <c r="AC180" s="237"/>
      <c r="AD180" s="237"/>
      <c r="AE180" s="237"/>
      <c r="AF180" s="237"/>
      <c r="AG180" s="237"/>
      <c r="AH180" s="237"/>
      <c r="AI180" s="237"/>
      <c r="AJ180" s="237"/>
      <c r="AK180" s="237"/>
      <c r="AL180" s="237"/>
      <c r="AM180" s="237"/>
      <c r="AN180" s="237"/>
      <c r="AO180" s="237"/>
      <c r="AP180" s="237"/>
      <c r="AQ180" s="237"/>
      <c r="AR180" s="237"/>
      <c r="AS180" s="237"/>
      <c r="AT180" s="237"/>
      <c r="AU180" s="237"/>
      <c r="AV180" s="237"/>
      <c r="AW180" s="237"/>
      <c r="AX180" s="237"/>
      <c r="AY180" s="237"/>
      <c r="AZ180" s="238"/>
      <c r="BA180" s="237"/>
      <c r="BB180" s="237"/>
      <c r="BC180" s="237"/>
      <c r="BD180" s="237"/>
      <c r="BE180" s="237"/>
      <c r="BF180" s="237"/>
      <c r="BG180" s="237"/>
      <c r="BH180" s="237"/>
      <c r="BI180" s="264"/>
      <c r="BJ180" s="238"/>
      <c r="BK180" s="237"/>
      <c r="BL180" s="265"/>
      <c r="BM180" s="238"/>
      <c r="BN180" s="237"/>
      <c r="BO180" s="237"/>
      <c r="BP180" s="237"/>
      <c r="BQ180" s="237"/>
    </row>
    <row r="181" spans="1:69" s="3" customFormat="1" ht="18" customHeight="1">
      <c r="A181" s="283" t="s">
        <v>3133</v>
      </c>
      <c r="B181" s="237"/>
      <c r="C181" s="281" t="s">
        <v>1177</v>
      </c>
      <c r="D181" s="284">
        <v>44384</v>
      </c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37"/>
      <c r="S181" s="264"/>
      <c r="T181" s="237"/>
      <c r="U181" s="237"/>
      <c r="V181" s="237"/>
      <c r="W181" s="237"/>
      <c r="X181" s="238"/>
      <c r="Y181" s="237"/>
      <c r="Z181" s="237"/>
      <c r="AA181" s="238"/>
      <c r="AB181" s="238"/>
      <c r="AC181" s="237"/>
      <c r="AD181" s="237"/>
      <c r="AE181" s="237"/>
      <c r="AF181" s="237"/>
      <c r="AG181" s="237"/>
      <c r="AH181" s="237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64"/>
      <c r="BJ181" s="238"/>
      <c r="BK181" s="237"/>
      <c r="BL181" s="265"/>
      <c r="BM181" s="238"/>
      <c r="BN181" s="237"/>
      <c r="BO181" s="237"/>
      <c r="BP181" s="237"/>
      <c r="BQ181" s="237"/>
    </row>
    <row r="182" spans="1:69" s="3" customFormat="1" ht="18" customHeight="1">
      <c r="A182" s="283" t="s">
        <v>3134</v>
      </c>
      <c r="B182" s="237"/>
      <c r="C182" s="281" t="s">
        <v>1178</v>
      </c>
      <c r="D182" s="284">
        <v>44384</v>
      </c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37"/>
      <c r="S182" s="264"/>
      <c r="T182" s="237"/>
      <c r="U182" s="237"/>
      <c r="V182" s="237"/>
      <c r="W182" s="237"/>
      <c r="X182" s="238"/>
      <c r="Y182" s="237"/>
      <c r="Z182" s="237"/>
      <c r="AA182" s="238"/>
      <c r="AB182" s="238"/>
      <c r="AC182" s="237"/>
      <c r="AD182" s="237"/>
      <c r="AE182" s="237"/>
      <c r="AF182" s="237"/>
      <c r="AG182" s="237"/>
      <c r="AH182" s="237"/>
      <c r="AI182" s="237"/>
      <c r="AJ182" s="237"/>
      <c r="AK182" s="237"/>
      <c r="AL182" s="237"/>
      <c r="AM182" s="237"/>
      <c r="AN182" s="237"/>
      <c r="AO182" s="237"/>
      <c r="AP182" s="237"/>
      <c r="AQ182" s="237"/>
      <c r="AR182" s="237"/>
      <c r="AS182" s="237"/>
      <c r="AT182" s="238"/>
      <c r="AU182" s="238"/>
      <c r="AV182" s="237"/>
      <c r="AW182" s="237"/>
      <c r="AX182" s="237"/>
      <c r="AY182" s="237"/>
      <c r="AZ182" s="238"/>
      <c r="BA182" s="237"/>
      <c r="BB182" s="237"/>
      <c r="BC182" s="237"/>
      <c r="BD182" s="237"/>
      <c r="BE182" s="237"/>
      <c r="BF182" s="237"/>
      <c r="BG182" s="237"/>
      <c r="BH182" s="237"/>
      <c r="BI182" s="264"/>
      <c r="BJ182" s="238"/>
      <c r="BK182" s="237"/>
      <c r="BL182" s="265"/>
      <c r="BM182" s="238"/>
      <c r="BN182" s="237"/>
      <c r="BO182" s="237"/>
      <c r="BP182" s="237"/>
      <c r="BQ182" s="237"/>
    </row>
    <row r="183" spans="1:69" s="3" customFormat="1" ht="18" customHeight="1">
      <c r="A183" s="283" t="s">
        <v>3134</v>
      </c>
      <c r="B183" s="237"/>
      <c r="C183" s="281" t="s">
        <v>1179</v>
      </c>
      <c r="D183" s="284">
        <v>44384</v>
      </c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37"/>
      <c r="S183" s="264"/>
      <c r="T183" s="237"/>
      <c r="U183" s="237"/>
      <c r="V183" s="237"/>
      <c r="W183" s="237"/>
      <c r="X183" s="238"/>
      <c r="Y183" s="237"/>
      <c r="Z183" s="237"/>
      <c r="AA183" s="238"/>
      <c r="AB183" s="238"/>
      <c r="AC183" s="237"/>
      <c r="AD183" s="237"/>
      <c r="AE183" s="237"/>
      <c r="AF183" s="237"/>
      <c r="AG183" s="237"/>
      <c r="AH183" s="237"/>
      <c r="AI183" s="237"/>
      <c r="AJ183" s="237"/>
      <c r="AK183" s="237"/>
      <c r="AL183" s="237"/>
      <c r="AM183" s="237"/>
      <c r="AN183" s="237"/>
      <c r="AO183" s="237"/>
      <c r="AP183" s="237"/>
      <c r="AQ183" s="237"/>
      <c r="AR183" s="237"/>
      <c r="AS183" s="237"/>
      <c r="AT183" s="238"/>
      <c r="AU183" s="238"/>
      <c r="AV183" s="237"/>
      <c r="AW183" s="237"/>
      <c r="AX183" s="237"/>
      <c r="AY183" s="237"/>
      <c r="AZ183" s="238"/>
      <c r="BA183" s="237"/>
      <c r="BB183" s="237"/>
      <c r="BC183" s="237"/>
      <c r="BD183" s="237"/>
      <c r="BE183" s="238"/>
      <c r="BF183" s="237"/>
      <c r="BG183" s="237"/>
      <c r="BH183" s="237"/>
      <c r="BI183" s="264"/>
      <c r="BJ183" s="238"/>
      <c r="BK183" s="237"/>
      <c r="BL183" s="266"/>
      <c r="BM183" s="238"/>
      <c r="BN183" s="237"/>
      <c r="BO183" s="237"/>
      <c r="BP183" s="237"/>
      <c r="BQ183" s="237"/>
    </row>
    <row r="184" spans="1:69" s="3" customFormat="1" ht="18" customHeight="1">
      <c r="A184" s="283" t="s">
        <v>3135</v>
      </c>
      <c r="B184" s="237"/>
      <c r="C184" s="281" t="s">
        <v>1180</v>
      </c>
      <c r="D184" s="284">
        <v>44383</v>
      </c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37"/>
      <c r="S184" s="264"/>
      <c r="T184" s="237"/>
      <c r="U184" s="237"/>
      <c r="V184" s="237"/>
      <c r="W184" s="237"/>
      <c r="X184" s="238"/>
      <c r="Y184" s="237"/>
      <c r="Z184" s="237"/>
      <c r="AA184" s="238"/>
      <c r="AB184" s="238"/>
      <c r="AC184" s="237"/>
      <c r="AD184" s="237"/>
      <c r="AE184" s="237"/>
      <c r="AF184" s="237"/>
      <c r="AG184" s="237"/>
      <c r="AH184" s="237"/>
      <c r="AI184" s="237"/>
      <c r="AJ184" s="237"/>
      <c r="AK184" s="237"/>
      <c r="AL184" s="237"/>
      <c r="AM184" s="237"/>
      <c r="AN184" s="237"/>
      <c r="AO184" s="237"/>
      <c r="AP184" s="237"/>
      <c r="AQ184" s="237"/>
      <c r="AR184" s="237"/>
      <c r="AS184" s="237"/>
      <c r="AT184" s="238"/>
      <c r="AU184" s="238"/>
      <c r="AV184" s="237"/>
      <c r="AW184" s="237"/>
      <c r="AX184" s="237"/>
      <c r="AY184" s="237"/>
      <c r="AZ184" s="238"/>
      <c r="BA184" s="237"/>
      <c r="BB184" s="237"/>
      <c r="BC184" s="237"/>
      <c r="BD184" s="237"/>
      <c r="BE184" s="237"/>
      <c r="BF184" s="237"/>
      <c r="BG184" s="237"/>
      <c r="BH184" s="237"/>
      <c r="BI184" s="264"/>
      <c r="BJ184" s="238"/>
      <c r="BK184" s="237"/>
      <c r="BL184" s="265"/>
      <c r="BM184" s="238"/>
      <c r="BN184" s="237"/>
      <c r="BO184" s="237"/>
      <c r="BP184" s="237"/>
      <c r="BQ184" s="237"/>
    </row>
    <row r="185" spans="1:69" s="3" customFormat="1" ht="18" customHeight="1">
      <c r="A185" s="283" t="s">
        <v>3136</v>
      </c>
      <c r="B185" s="237"/>
      <c r="C185" s="281" t="s">
        <v>1181</v>
      </c>
      <c r="D185" s="284">
        <v>44383</v>
      </c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37"/>
      <c r="S185" s="264"/>
      <c r="T185" s="237"/>
      <c r="U185" s="237"/>
      <c r="V185" s="237"/>
      <c r="W185" s="237"/>
      <c r="X185" s="238"/>
      <c r="Y185" s="237"/>
      <c r="Z185" s="237"/>
      <c r="AA185" s="238"/>
      <c r="AB185" s="238"/>
      <c r="AC185" s="237"/>
      <c r="AD185" s="237"/>
      <c r="AE185" s="237"/>
      <c r="AF185" s="237"/>
      <c r="AG185" s="237"/>
      <c r="AH185" s="237"/>
      <c r="AI185" s="237"/>
      <c r="AJ185" s="237"/>
      <c r="AK185" s="237"/>
      <c r="AL185" s="237"/>
      <c r="AM185" s="237"/>
      <c r="AN185" s="237"/>
      <c r="AO185" s="237"/>
      <c r="AP185" s="237"/>
      <c r="AQ185" s="237"/>
      <c r="AR185" s="237"/>
      <c r="AS185" s="237"/>
      <c r="AT185" s="238"/>
      <c r="AU185" s="238"/>
      <c r="AV185" s="237"/>
      <c r="AW185" s="237"/>
      <c r="AX185" s="237"/>
      <c r="AY185" s="237"/>
      <c r="AZ185" s="238"/>
      <c r="BA185" s="237"/>
      <c r="BB185" s="237"/>
      <c r="BC185" s="237"/>
      <c r="BD185" s="237"/>
      <c r="BE185" s="237"/>
      <c r="BF185" s="237"/>
      <c r="BG185" s="237"/>
      <c r="BH185" s="237"/>
      <c r="BI185" s="264"/>
      <c r="BJ185" s="238"/>
      <c r="BK185" s="237"/>
      <c r="BL185" s="265"/>
      <c r="BM185" s="238"/>
      <c r="BN185" s="237"/>
      <c r="BO185" s="237"/>
      <c r="BP185" s="237"/>
      <c r="BQ185" s="237"/>
    </row>
    <row r="186" spans="1:69" s="3" customFormat="1" ht="18" customHeight="1">
      <c r="A186" s="283" t="s">
        <v>3136</v>
      </c>
      <c r="B186" s="237"/>
      <c r="C186" s="281" t="s">
        <v>1182</v>
      </c>
      <c r="D186" s="284">
        <v>44383</v>
      </c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37"/>
      <c r="S186" s="264"/>
      <c r="T186" s="237"/>
      <c r="U186" s="237"/>
      <c r="V186" s="237"/>
      <c r="W186" s="237"/>
      <c r="X186" s="238"/>
      <c r="Y186" s="237"/>
      <c r="Z186" s="237"/>
      <c r="AA186" s="238"/>
      <c r="AB186" s="238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  <c r="AP186" s="237"/>
      <c r="AQ186" s="237"/>
      <c r="AR186" s="237"/>
      <c r="AS186" s="237"/>
      <c r="AT186" s="237"/>
      <c r="AU186" s="237"/>
      <c r="AV186" s="237"/>
      <c r="AW186" s="237"/>
      <c r="AX186" s="237"/>
      <c r="AY186" s="237"/>
      <c r="AZ186" s="238"/>
      <c r="BA186" s="237"/>
      <c r="BB186" s="237"/>
      <c r="BC186" s="237"/>
      <c r="BD186" s="237"/>
      <c r="BE186" s="237"/>
      <c r="BF186" s="237"/>
      <c r="BG186" s="237"/>
      <c r="BH186" s="237"/>
      <c r="BI186" s="264"/>
      <c r="BJ186" s="238"/>
      <c r="BK186" s="237"/>
      <c r="BL186" s="265"/>
      <c r="BM186" s="238"/>
      <c r="BN186" s="237"/>
      <c r="BO186" s="237"/>
      <c r="BP186" s="237"/>
      <c r="BQ186" s="237"/>
    </row>
    <row r="187" spans="1:69" s="3" customFormat="1" ht="18" customHeight="1">
      <c r="A187" s="283" t="s">
        <v>3086</v>
      </c>
      <c r="B187" s="237"/>
      <c r="C187" s="281" t="s">
        <v>1183</v>
      </c>
      <c r="D187" s="284">
        <v>44379</v>
      </c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37"/>
      <c r="S187" s="264"/>
      <c r="T187" s="237"/>
      <c r="U187" s="237"/>
      <c r="V187" s="237"/>
      <c r="W187" s="237"/>
      <c r="X187" s="238"/>
      <c r="Y187" s="237"/>
      <c r="Z187" s="237"/>
      <c r="AA187" s="238"/>
      <c r="AB187" s="238"/>
      <c r="AC187" s="237"/>
      <c r="AD187" s="237"/>
      <c r="AE187" s="237"/>
      <c r="AF187" s="237"/>
      <c r="AG187" s="237"/>
      <c r="AH187" s="237"/>
      <c r="AI187" s="237"/>
      <c r="AJ187" s="237"/>
      <c r="AK187" s="237"/>
      <c r="AL187" s="237"/>
      <c r="AM187" s="237"/>
      <c r="AN187" s="237"/>
      <c r="AO187" s="237"/>
      <c r="AP187" s="237"/>
      <c r="AQ187" s="237"/>
      <c r="AR187" s="237"/>
      <c r="AS187" s="237"/>
      <c r="AT187" s="238"/>
      <c r="AU187" s="238"/>
      <c r="AV187" s="237"/>
      <c r="AW187" s="237"/>
      <c r="AX187" s="237"/>
      <c r="AY187" s="237"/>
      <c r="AZ187" s="238"/>
      <c r="BA187" s="237"/>
      <c r="BB187" s="237"/>
      <c r="BC187" s="237"/>
      <c r="BD187" s="237"/>
      <c r="BE187" s="237"/>
      <c r="BF187" s="237"/>
      <c r="BG187" s="237"/>
      <c r="BH187" s="237"/>
      <c r="BI187" s="264"/>
      <c r="BJ187" s="238"/>
      <c r="BK187" s="237"/>
      <c r="BL187" s="266"/>
      <c r="BM187" s="238"/>
      <c r="BN187" s="237"/>
      <c r="BO187" s="237"/>
      <c r="BP187" s="237"/>
      <c r="BQ187" s="237"/>
    </row>
    <row r="188" spans="1:69" s="3" customFormat="1" ht="18" customHeight="1">
      <c r="A188" s="283" t="s">
        <v>3137</v>
      </c>
      <c r="B188" s="237"/>
      <c r="C188" s="281" t="s">
        <v>1184</v>
      </c>
      <c r="D188" s="284">
        <v>44376</v>
      </c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37"/>
      <c r="S188" s="264"/>
      <c r="T188" s="237"/>
      <c r="U188" s="237"/>
      <c r="V188" s="237"/>
      <c r="W188" s="237"/>
      <c r="X188" s="238"/>
      <c r="Y188" s="237"/>
      <c r="Z188" s="237"/>
      <c r="AA188" s="238"/>
      <c r="AB188" s="238"/>
      <c r="AC188" s="237"/>
      <c r="AD188" s="237"/>
      <c r="AE188" s="237"/>
      <c r="AF188" s="237"/>
      <c r="AG188" s="237"/>
      <c r="AH188" s="237"/>
      <c r="AI188" s="237"/>
      <c r="AJ188" s="237"/>
      <c r="AK188" s="237"/>
      <c r="AL188" s="237"/>
      <c r="AM188" s="237"/>
      <c r="AN188" s="237"/>
      <c r="AO188" s="237"/>
      <c r="AP188" s="237"/>
      <c r="AQ188" s="237"/>
      <c r="AR188" s="237"/>
      <c r="AS188" s="237"/>
      <c r="AT188" s="238"/>
      <c r="AU188" s="238"/>
      <c r="AV188" s="237"/>
      <c r="AW188" s="237"/>
      <c r="AX188" s="237"/>
      <c r="AY188" s="237"/>
      <c r="AZ188" s="238"/>
      <c r="BA188" s="237"/>
      <c r="BB188" s="237"/>
      <c r="BC188" s="237"/>
      <c r="BD188" s="237"/>
      <c r="BE188" s="237"/>
      <c r="BF188" s="237"/>
      <c r="BG188" s="237"/>
      <c r="BH188" s="237"/>
      <c r="BI188" s="264"/>
      <c r="BJ188" s="238"/>
      <c r="BK188" s="237"/>
      <c r="BL188" s="265"/>
      <c r="BM188" s="238"/>
      <c r="BN188" s="237"/>
      <c r="BO188" s="237"/>
      <c r="BP188" s="237"/>
      <c r="BQ188" s="237"/>
    </row>
    <row r="189" spans="1:69" s="3" customFormat="1" ht="18" customHeight="1">
      <c r="A189" s="283" t="s">
        <v>3138</v>
      </c>
      <c r="B189" s="237"/>
      <c r="C189" s="281" t="s">
        <v>1185</v>
      </c>
      <c r="D189" s="284">
        <v>44376</v>
      </c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37"/>
      <c r="S189" s="264"/>
      <c r="T189" s="237"/>
      <c r="U189" s="237"/>
      <c r="V189" s="237"/>
      <c r="W189" s="237"/>
      <c r="X189" s="238"/>
      <c r="Y189" s="237"/>
      <c r="Z189" s="237"/>
      <c r="AA189" s="238"/>
      <c r="AB189" s="238"/>
      <c r="AC189" s="237"/>
      <c r="AD189" s="237"/>
      <c r="AE189" s="237"/>
      <c r="AF189" s="237"/>
      <c r="AG189" s="237"/>
      <c r="AH189" s="237"/>
      <c r="AI189" s="237"/>
      <c r="AJ189" s="237"/>
      <c r="AK189" s="237"/>
      <c r="AL189" s="237"/>
      <c r="AM189" s="237"/>
      <c r="AN189" s="237"/>
      <c r="AO189" s="237"/>
      <c r="AP189" s="237"/>
      <c r="AQ189" s="237"/>
      <c r="AR189" s="237"/>
      <c r="AS189" s="237"/>
      <c r="AT189" s="237"/>
      <c r="AU189" s="237"/>
      <c r="AV189" s="237"/>
      <c r="AW189" s="237"/>
      <c r="AX189" s="237"/>
      <c r="AY189" s="237"/>
      <c r="AZ189" s="238"/>
      <c r="BA189" s="237"/>
      <c r="BB189" s="237"/>
      <c r="BC189" s="237"/>
      <c r="BD189" s="237"/>
      <c r="BE189" s="237"/>
      <c r="BF189" s="237"/>
      <c r="BG189" s="237"/>
      <c r="BH189" s="237"/>
      <c r="BI189" s="264"/>
      <c r="BJ189" s="238"/>
      <c r="BK189" s="237"/>
      <c r="BL189" s="265"/>
      <c r="BM189" s="238"/>
      <c r="BN189" s="237"/>
      <c r="BO189" s="237"/>
      <c r="BP189" s="237"/>
      <c r="BQ189" s="237"/>
    </row>
    <row r="190" spans="1:69" s="3" customFormat="1" ht="18" customHeight="1">
      <c r="A190" s="283" t="s">
        <v>3139</v>
      </c>
      <c r="B190" s="237"/>
      <c r="C190" s="281" t="s">
        <v>1186</v>
      </c>
      <c r="D190" s="284">
        <v>44372</v>
      </c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37"/>
      <c r="S190" s="264"/>
      <c r="T190" s="237"/>
      <c r="U190" s="237"/>
      <c r="V190" s="237"/>
      <c r="W190" s="237"/>
      <c r="X190" s="238"/>
      <c r="Y190" s="237"/>
      <c r="Z190" s="237"/>
      <c r="AA190" s="238"/>
      <c r="AB190" s="238"/>
      <c r="AC190" s="237"/>
      <c r="AD190" s="237"/>
      <c r="AE190" s="237"/>
      <c r="AF190" s="237"/>
      <c r="AG190" s="237"/>
      <c r="AH190" s="237"/>
      <c r="AI190" s="237"/>
      <c r="AJ190" s="237"/>
      <c r="AK190" s="237"/>
      <c r="AL190" s="237"/>
      <c r="AM190" s="237"/>
      <c r="AN190" s="237"/>
      <c r="AO190" s="237"/>
      <c r="AP190" s="237"/>
      <c r="AQ190" s="237"/>
      <c r="AR190" s="237"/>
      <c r="AS190" s="237"/>
      <c r="AT190" s="237"/>
      <c r="AU190" s="237"/>
      <c r="AV190" s="237"/>
      <c r="AW190" s="237"/>
      <c r="AX190" s="237"/>
      <c r="AY190" s="237"/>
      <c r="AZ190" s="238"/>
      <c r="BA190" s="237"/>
      <c r="BB190" s="237"/>
      <c r="BC190" s="237"/>
      <c r="BD190" s="237"/>
      <c r="BE190" s="237"/>
      <c r="BF190" s="237"/>
      <c r="BG190" s="237"/>
      <c r="BH190" s="237"/>
      <c r="BI190" s="264"/>
      <c r="BJ190" s="238"/>
      <c r="BK190" s="237"/>
      <c r="BL190" s="265"/>
      <c r="BM190" s="238"/>
      <c r="BN190" s="237"/>
      <c r="BO190" s="237"/>
      <c r="BP190" s="237"/>
      <c r="BQ190" s="237"/>
    </row>
    <row r="191" spans="1:69" s="3" customFormat="1" ht="18" customHeight="1">
      <c r="A191" s="283" t="s">
        <v>3140</v>
      </c>
      <c r="B191" s="237"/>
      <c r="C191" s="281" t="s">
        <v>1187</v>
      </c>
      <c r="D191" s="284">
        <v>44369</v>
      </c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37"/>
      <c r="S191" s="264"/>
      <c r="T191" s="237"/>
      <c r="U191" s="237"/>
      <c r="V191" s="237"/>
      <c r="W191" s="237"/>
      <c r="X191" s="238"/>
      <c r="Y191" s="237"/>
      <c r="Z191" s="237"/>
      <c r="AA191" s="238"/>
      <c r="AB191" s="238"/>
      <c r="AC191" s="237"/>
      <c r="AD191" s="237"/>
      <c r="AE191" s="237"/>
      <c r="AF191" s="237"/>
      <c r="AG191" s="237"/>
      <c r="AH191" s="237"/>
      <c r="AI191" s="237"/>
      <c r="AJ191" s="237"/>
      <c r="AK191" s="237"/>
      <c r="AL191" s="237"/>
      <c r="AM191" s="237"/>
      <c r="AN191" s="237"/>
      <c r="AO191" s="237"/>
      <c r="AP191" s="237"/>
      <c r="AQ191" s="237"/>
      <c r="AR191" s="237"/>
      <c r="AS191" s="237"/>
      <c r="AT191" s="238"/>
      <c r="AU191" s="238"/>
      <c r="AV191" s="237"/>
      <c r="AW191" s="237"/>
      <c r="AX191" s="237"/>
      <c r="AY191" s="237"/>
      <c r="AZ191" s="237"/>
      <c r="BA191" s="237"/>
      <c r="BB191" s="237"/>
      <c r="BC191" s="237"/>
      <c r="BD191" s="237"/>
      <c r="BE191" s="237"/>
      <c r="BF191" s="237"/>
      <c r="BG191" s="237"/>
      <c r="BH191" s="237"/>
      <c r="BI191" s="264"/>
      <c r="BJ191" s="238"/>
      <c r="BK191" s="237"/>
      <c r="BL191" s="265"/>
      <c r="BM191" s="238"/>
      <c r="BN191" s="237"/>
      <c r="BO191" s="237"/>
      <c r="BP191" s="237"/>
      <c r="BQ191" s="237"/>
    </row>
    <row r="192" spans="1:69" s="3" customFormat="1" ht="18" customHeight="1">
      <c r="A192" s="283" t="s">
        <v>3141</v>
      </c>
      <c r="B192" s="237"/>
      <c r="C192" s="281" t="s">
        <v>1188</v>
      </c>
      <c r="D192" s="284">
        <v>44369</v>
      </c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37"/>
      <c r="S192" s="264"/>
      <c r="T192" s="237"/>
      <c r="U192" s="237"/>
      <c r="V192" s="237"/>
      <c r="W192" s="237"/>
      <c r="X192" s="238"/>
      <c r="Y192" s="237"/>
      <c r="Z192" s="237"/>
      <c r="AA192" s="238"/>
      <c r="AB192" s="238"/>
      <c r="AC192" s="237"/>
      <c r="AD192" s="237"/>
      <c r="AE192" s="237"/>
      <c r="AF192" s="237"/>
      <c r="AG192" s="237"/>
      <c r="AH192" s="237"/>
      <c r="AI192" s="237"/>
      <c r="AJ192" s="237"/>
      <c r="AK192" s="237"/>
      <c r="AL192" s="237"/>
      <c r="AM192" s="237"/>
      <c r="AN192" s="237"/>
      <c r="AO192" s="237"/>
      <c r="AP192" s="237"/>
      <c r="AQ192" s="237"/>
      <c r="AR192" s="237"/>
      <c r="AS192" s="237"/>
      <c r="AT192" s="237"/>
      <c r="AU192" s="237"/>
      <c r="AV192" s="237"/>
      <c r="AW192" s="237"/>
      <c r="AX192" s="237"/>
      <c r="AY192" s="237"/>
      <c r="AZ192" s="238"/>
      <c r="BA192" s="237"/>
      <c r="BB192" s="237"/>
      <c r="BC192" s="237"/>
      <c r="BD192" s="237"/>
      <c r="BE192" s="237"/>
      <c r="BF192" s="237"/>
      <c r="BG192" s="237"/>
      <c r="BH192" s="237"/>
      <c r="BI192" s="264"/>
      <c r="BJ192" s="237"/>
      <c r="BK192" s="237"/>
      <c r="BL192" s="265"/>
      <c r="BM192" s="238"/>
      <c r="BN192" s="237"/>
      <c r="BO192" s="237"/>
      <c r="BP192" s="237"/>
      <c r="BQ192" s="237"/>
    </row>
    <row r="193" spans="1:69" s="3" customFormat="1" ht="18" customHeight="1">
      <c r="A193" s="283" t="s">
        <v>3142</v>
      </c>
      <c r="B193" s="237"/>
      <c r="C193" s="281" t="s">
        <v>1172</v>
      </c>
      <c r="D193" s="284">
        <v>44368</v>
      </c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37"/>
      <c r="S193" s="264"/>
      <c r="T193" s="237"/>
      <c r="U193" s="237"/>
      <c r="V193" s="237"/>
      <c r="W193" s="237"/>
      <c r="X193" s="238"/>
      <c r="Y193" s="237"/>
      <c r="Z193" s="237"/>
      <c r="AA193" s="238"/>
      <c r="AB193" s="238"/>
      <c r="AC193" s="237"/>
      <c r="AD193" s="237"/>
      <c r="AE193" s="237"/>
      <c r="AF193" s="237"/>
      <c r="AG193" s="237"/>
      <c r="AH193" s="237"/>
      <c r="AI193" s="237"/>
      <c r="AJ193" s="237"/>
      <c r="AK193" s="237"/>
      <c r="AL193" s="237"/>
      <c r="AM193" s="237"/>
      <c r="AN193" s="237"/>
      <c r="AO193" s="237"/>
      <c r="AP193" s="237"/>
      <c r="AQ193" s="237"/>
      <c r="AR193" s="237"/>
      <c r="AS193" s="237"/>
      <c r="AT193" s="237"/>
      <c r="AU193" s="237"/>
      <c r="AV193" s="237"/>
      <c r="AW193" s="237"/>
      <c r="AX193" s="237"/>
      <c r="AY193" s="237"/>
      <c r="AZ193" s="238"/>
      <c r="BA193" s="237"/>
      <c r="BB193" s="237"/>
      <c r="BC193" s="237"/>
      <c r="BD193" s="237"/>
      <c r="BE193" s="237"/>
      <c r="BF193" s="237"/>
      <c r="BG193" s="237"/>
      <c r="BH193" s="237"/>
      <c r="BI193" s="264"/>
      <c r="BJ193" s="238"/>
      <c r="BK193" s="237"/>
      <c r="BL193" s="265"/>
      <c r="BM193" s="238"/>
      <c r="BN193" s="237"/>
      <c r="BO193" s="237"/>
      <c r="BP193" s="237"/>
      <c r="BQ193" s="237"/>
    </row>
    <row r="194" spans="1:69" s="3" customFormat="1" ht="18" customHeight="1">
      <c r="A194" s="283" t="s">
        <v>3061</v>
      </c>
      <c r="B194" s="237"/>
      <c r="C194" s="281" t="s">
        <v>1189</v>
      </c>
      <c r="D194" s="284">
        <v>44357</v>
      </c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37"/>
      <c r="S194" s="264"/>
      <c r="T194" s="237"/>
      <c r="U194" s="237"/>
      <c r="V194" s="237"/>
      <c r="W194" s="237"/>
      <c r="X194" s="238"/>
      <c r="Y194" s="237"/>
      <c r="Z194" s="237"/>
      <c r="AA194" s="238"/>
      <c r="AB194" s="238"/>
      <c r="AC194" s="237"/>
      <c r="AD194" s="237"/>
      <c r="AE194" s="237"/>
      <c r="AF194" s="237"/>
      <c r="AG194" s="237"/>
      <c r="AH194" s="237"/>
      <c r="AI194" s="237"/>
      <c r="AJ194" s="237"/>
      <c r="AK194" s="237"/>
      <c r="AL194" s="237"/>
      <c r="AM194" s="237"/>
      <c r="AN194" s="237"/>
      <c r="AO194" s="237"/>
      <c r="AP194" s="237"/>
      <c r="AQ194" s="237"/>
      <c r="AR194" s="237"/>
      <c r="AS194" s="237"/>
      <c r="AT194" s="238"/>
      <c r="AU194" s="238"/>
      <c r="AV194" s="237"/>
      <c r="AW194" s="237"/>
      <c r="AX194" s="237"/>
      <c r="AY194" s="237"/>
      <c r="AZ194" s="238"/>
      <c r="BA194" s="237"/>
      <c r="BB194" s="237"/>
      <c r="BC194" s="237"/>
      <c r="BD194" s="237"/>
      <c r="BE194" s="237"/>
      <c r="BF194" s="237"/>
      <c r="BG194" s="237"/>
      <c r="BH194" s="237"/>
      <c r="BI194" s="264"/>
      <c r="BJ194" s="238"/>
      <c r="BK194" s="237"/>
      <c r="BL194" s="265"/>
      <c r="BM194" s="238"/>
      <c r="BN194" s="237"/>
      <c r="BO194" s="237"/>
      <c r="BP194" s="237"/>
      <c r="BQ194" s="237"/>
    </row>
    <row r="195" spans="1:69" s="3" customFormat="1" ht="18" customHeight="1">
      <c r="A195" s="283" t="s">
        <v>3051</v>
      </c>
      <c r="B195" s="237"/>
      <c r="C195" s="281" t="s">
        <v>1190</v>
      </c>
      <c r="D195" s="284">
        <v>44355</v>
      </c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37"/>
      <c r="S195" s="264"/>
      <c r="T195" s="237"/>
      <c r="U195" s="237"/>
      <c r="V195" s="237"/>
      <c r="W195" s="237"/>
      <c r="X195" s="238"/>
      <c r="Y195" s="237"/>
      <c r="Z195" s="237"/>
      <c r="AA195" s="238"/>
      <c r="AB195" s="238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  <c r="AP195" s="237"/>
      <c r="AQ195" s="237"/>
      <c r="AR195" s="237"/>
      <c r="AS195" s="237"/>
      <c r="AT195" s="238"/>
      <c r="AU195" s="238"/>
      <c r="AV195" s="237"/>
      <c r="AW195" s="237"/>
      <c r="AX195" s="237"/>
      <c r="AY195" s="237"/>
      <c r="AZ195" s="238"/>
      <c r="BA195" s="237"/>
      <c r="BB195" s="237"/>
      <c r="BC195" s="237"/>
      <c r="BD195" s="237"/>
      <c r="BE195" s="237"/>
      <c r="BF195" s="237"/>
      <c r="BG195" s="237"/>
      <c r="BH195" s="237"/>
      <c r="BI195" s="264"/>
      <c r="BJ195" s="238"/>
      <c r="BK195" s="237"/>
      <c r="BL195" s="265"/>
      <c r="BM195" s="238"/>
      <c r="BN195" s="237"/>
      <c r="BO195" s="237"/>
      <c r="BP195" s="237"/>
      <c r="BQ195" s="237"/>
    </row>
    <row r="196" spans="1:69" s="3" customFormat="1" ht="18" customHeight="1">
      <c r="A196" s="283" t="s">
        <v>3143</v>
      </c>
      <c r="B196" s="237"/>
      <c r="C196" s="281" t="s">
        <v>1191</v>
      </c>
      <c r="D196" s="284">
        <v>44350</v>
      </c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37"/>
      <c r="S196" s="264"/>
      <c r="T196" s="237"/>
      <c r="U196" s="237"/>
      <c r="V196" s="237"/>
      <c r="W196" s="237"/>
      <c r="X196" s="238"/>
      <c r="Y196" s="237"/>
      <c r="Z196" s="237"/>
      <c r="AA196" s="238"/>
      <c r="AB196" s="238"/>
      <c r="AC196" s="237"/>
      <c r="AD196" s="237"/>
      <c r="AE196" s="237"/>
      <c r="AF196" s="237"/>
      <c r="AG196" s="237"/>
      <c r="AH196" s="237"/>
      <c r="AI196" s="237"/>
      <c r="AJ196" s="237"/>
      <c r="AK196" s="237"/>
      <c r="AL196" s="237"/>
      <c r="AM196" s="237"/>
      <c r="AN196" s="237"/>
      <c r="AO196" s="237"/>
      <c r="AP196" s="237"/>
      <c r="AQ196" s="237"/>
      <c r="AR196" s="237"/>
      <c r="AS196" s="237"/>
      <c r="AT196" s="237"/>
      <c r="AU196" s="237"/>
      <c r="AV196" s="237"/>
      <c r="AW196" s="237"/>
      <c r="AX196" s="237"/>
      <c r="AY196" s="237"/>
      <c r="AZ196" s="237"/>
      <c r="BA196" s="237"/>
      <c r="BB196" s="237"/>
      <c r="BC196" s="237"/>
      <c r="BD196" s="237"/>
      <c r="BE196" s="237"/>
      <c r="BF196" s="237"/>
      <c r="BG196" s="237"/>
      <c r="BH196" s="237"/>
      <c r="BI196" s="264"/>
      <c r="BJ196" s="238"/>
      <c r="BK196" s="237"/>
      <c r="BL196" s="265"/>
      <c r="BM196" s="238"/>
      <c r="BN196" s="237"/>
      <c r="BO196" s="237"/>
      <c r="BP196" s="237"/>
      <c r="BQ196" s="237"/>
    </row>
    <row r="197" spans="1:69" s="3" customFormat="1" ht="18" customHeight="1">
      <c r="A197" s="283" t="s">
        <v>3083</v>
      </c>
      <c r="B197" s="237"/>
      <c r="C197" s="281" t="s">
        <v>1192</v>
      </c>
      <c r="D197" s="284">
        <v>44350</v>
      </c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37"/>
      <c r="S197" s="264"/>
      <c r="T197" s="237"/>
      <c r="U197" s="237"/>
      <c r="V197" s="237"/>
      <c r="W197" s="237"/>
      <c r="X197" s="238"/>
      <c r="Y197" s="237"/>
      <c r="Z197" s="237"/>
      <c r="AA197" s="238"/>
      <c r="AB197" s="238"/>
      <c r="AC197" s="237"/>
      <c r="AD197" s="237"/>
      <c r="AE197" s="237"/>
      <c r="AF197" s="237"/>
      <c r="AG197" s="237"/>
      <c r="AH197" s="237"/>
      <c r="AI197" s="237"/>
      <c r="AJ197" s="237"/>
      <c r="AK197" s="237"/>
      <c r="AL197" s="237"/>
      <c r="AM197" s="237"/>
      <c r="AN197" s="237"/>
      <c r="AO197" s="237"/>
      <c r="AP197" s="237"/>
      <c r="AQ197" s="237"/>
      <c r="AR197" s="237"/>
      <c r="AS197" s="237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  <c r="BG197" s="237"/>
      <c r="BH197" s="237"/>
      <c r="BI197" s="264"/>
      <c r="BJ197" s="238"/>
      <c r="BK197" s="237"/>
      <c r="BL197" s="265"/>
      <c r="BM197" s="238"/>
      <c r="BN197" s="237"/>
      <c r="BO197" s="237"/>
      <c r="BP197" s="237"/>
      <c r="BQ197" s="237"/>
    </row>
    <row r="198" spans="1:69" s="3" customFormat="1" ht="18" customHeight="1">
      <c r="A198" s="283" t="s">
        <v>3144</v>
      </c>
      <c r="B198" s="237"/>
      <c r="C198" s="281" t="s">
        <v>1193</v>
      </c>
      <c r="D198" s="284">
        <v>44350</v>
      </c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37"/>
      <c r="S198" s="264"/>
      <c r="T198" s="237"/>
      <c r="U198" s="237"/>
      <c r="V198" s="237"/>
      <c r="W198" s="237"/>
      <c r="X198" s="238"/>
      <c r="Y198" s="237"/>
      <c r="Z198" s="237"/>
      <c r="AA198" s="238"/>
      <c r="AB198" s="238"/>
      <c r="AC198" s="237"/>
      <c r="AD198" s="237"/>
      <c r="AE198" s="237"/>
      <c r="AF198" s="237"/>
      <c r="AG198" s="237"/>
      <c r="AH198" s="237"/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8"/>
      <c r="AU198" s="238"/>
      <c r="AV198" s="237"/>
      <c r="AW198" s="237"/>
      <c r="AX198" s="237"/>
      <c r="AY198" s="237"/>
      <c r="AZ198" s="238"/>
      <c r="BA198" s="237"/>
      <c r="BB198" s="237"/>
      <c r="BC198" s="237"/>
      <c r="BD198" s="237"/>
      <c r="BE198" s="237"/>
      <c r="BF198" s="237"/>
      <c r="BG198" s="237"/>
      <c r="BH198" s="237"/>
      <c r="BI198" s="264"/>
      <c r="BJ198" s="238"/>
      <c r="BK198" s="237"/>
      <c r="BL198" s="266"/>
      <c r="BM198" s="238"/>
      <c r="BN198" s="237"/>
      <c r="BO198" s="237"/>
      <c r="BP198" s="237"/>
      <c r="BQ198" s="237"/>
    </row>
    <row r="199" spans="1:69" s="3" customFormat="1" ht="18" customHeight="1">
      <c r="A199" s="283" t="s">
        <v>3079</v>
      </c>
      <c r="B199" s="237"/>
      <c r="C199" s="281" t="s">
        <v>1194</v>
      </c>
      <c r="D199" s="284">
        <v>44350</v>
      </c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37"/>
      <c r="S199" s="264"/>
      <c r="T199" s="237"/>
      <c r="U199" s="237"/>
      <c r="V199" s="237"/>
      <c r="W199" s="237"/>
      <c r="X199" s="238"/>
      <c r="Y199" s="237"/>
      <c r="Z199" s="237"/>
      <c r="AA199" s="238"/>
      <c r="AB199" s="238"/>
      <c r="AC199" s="237"/>
      <c r="AD199" s="237"/>
      <c r="AE199" s="237"/>
      <c r="AF199" s="237"/>
      <c r="AG199" s="237"/>
      <c r="AH199" s="237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  <c r="AW199" s="237"/>
      <c r="AX199" s="237"/>
      <c r="AY199" s="237"/>
      <c r="AZ199" s="238"/>
      <c r="BA199" s="237"/>
      <c r="BB199" s="237"/>
      <c r="BC199" s="237"/>
      <c r="BD199" s="237"/>
      <c r="BE199" s="237"/>
      <c r="BF199" s="237"/>
      <c r="BG199" s="237"/>
      <c r="BH199" s="237"/>
      <c r="BI199" s="264"/>
      <c r="BJ199" s="238"/>
      <c r="BK199" s="237"/>
      <c r="BL199" s="265"/>
      <c r="BM199" s="238"/>
      <c r="BN199" s="237"/>
      <c r="BO199" s="237"/>
      <c r="BP199" s="237"/>
      <c r="BQ199" s="237"/>
    </row>
    <row r="200" spans="1:69" s="3" customFormat="1" ht="18" customHeight="1">
      <c r="A200" s="283" t="s">
        <v>3079</v>
      </c>
      <c r="B200" s="237"/>
      <c r="C200" s="281" t="s">
        <v>1195</v>
      </c>
      <c r="D200" s="284">
        <v>44350</v>
      </c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37"/>
      <c r="S200" s="264"/>
      <c r="T200" s="237"/>
      <c r="U200" s="237"/>
      <c r="V200" s="237"/>
      <c r="W200" s="237"/>
      <c r="X200" s="238"/>
      <c r="Y200" s="237"/>
      <c r="Z200" s="237"/>
      <c r="AA200" s="238"/>
      <c r="AB200" s="238"/>
      <c r="AC200" s="237"/>
      <c r="AD200" s="237"/>
      <c r="AE200" s="237"/>
      <c r="AF200" s="237"/>
      <c r="AG200" s="237"/>
      <c r="AH200" s="237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8"/>
      <c r="AU200" s="238"/>
      <c r="AV200" s="237"/>
      <c r="AW200" s="237"/>
      <c r="AX200" s="237"/>
      <c r="AY200" s="237"/>
      <c r="AZ200" s="238"/>
      <c r="BA200" s="237"/>
      <c r="BB200" s="237"/>
      <c r="BC200" s="237"/>
      <c r="BD200" s="237"/>
      <c r="BE200" s="237"/>
      <c r="BF200" s="237"/>
      <c r="BG200" s="237"/>
      <c r="BH200" s="237"/>
      <c r="BI200" s="264"/>
      <c r="BJ200" s="238"/>
      <c r="BK200" s="237"/>
      <c r="BL200" s="265"/>
      <c r="BM200" s="238"/>
      <c r="BN200" s="237"/>
      <c r="BO200" s="237"/>
      <c r="BP200" s="237"/>
      <c r="BQ200" s="237"/>
    </row>
    <row r="201" spans="1:69" s="3" customFormat="1" ht="18" customHeight="1">
      <c r="A201" s="283" t="s">
        <v>3037</v>
      </c>
      <c r="B201" s="237"/>
      <c r="C201" s="281" t="s">
        <v>1196</v>
      </c>
      <c r="D201" s="284">
        <v>44350</v>
      </c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37"/>
      <c r="S201" s="264"/>
      <c r="T201" s="237"/>
      <c r="U201" s="237"/>
      <c r="V201" s="237"/>
      <c r="W201" s="237"/>
      <c r="X201" s="238"/>
      <c r="Y201" s="237"/>
      <c r="Z201" s="237"/>
      <c r="AA201" s="238"/>
      <c r="AB201" s="238"/>
      <c r="AC201" s="237"/>
      <c r="AD201" s="237"/>
      <c r="AE201" s="237"/>
      <c r="AF201" s="237"/>
      <c r="AG201" s="237"/>
      <c r="AH201" s="237"/>
      <c r="AI201" s="237"/>
      <c r="AJ201" s="237"/>
      <c r="AK201" s="237"/>
      <c r="AL201" s="237"/>
      <c r="AM201" s="237"/>
      <c r="AN201" s="237"/>
      <c r="AO201" s="237"/>
      <c r="AP201" s="237"/>
      <c r="AQ201" s="237"/>
      <c r="AR201" s="237"/>
      <c r="AS201" s="237"/>
      <c r="AT201" s="238"/>
      <c r="AU201" s="238"/>
      <c r="AV201" s="237"/>
      <c r="AW201" s="237"/>
      <c r="AX201" s="237"/>
      <c r="AY201" s="237"/>
      <c r="AZ201" s="238"/>
      <c r="BA201" s="237"/>
      <c r="BB201" s="237"/>
      <c r="BC201" s="237"/>
      <c r="BD201" s="237"/>
      <c r="BE201" s="237"/>
      <c r="BF201" s="237"/>
      <c r="BG201" s="237"/>
      <c r="BH201" s="237"/>
      <c r="BI201" s="264"/>
      <c r="BJ201" s="238"/>
      <c r="BK201" s="237"/>
      <c r="BL201" s="265"/>
      <c r="BM201" s="238"/>
      <c r="BN201" s="237"/>
      <c r="BO201" s="237"/>
      <c r="BP201" s="237"/>
      <c r="BQ201" s="237"/>
    </row>
    <row r="202" spans="1:69" s="3" customFormat="1" ht="18" customHeight="1">
      <c r="A202" s="283" t="s">
        <v>3145</v>
      </c>
      <c r="B202" s="237"/>
      <c r="C202" s="281" t="s">
        <v>1197</v>
      </c>
      <c r="D202" s="284">
        <v>44347</v>
      </c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37"/>
      <c r="S202" s="264"/>
      <c r="T202" s="237"/>
      <c r="U202" s="237"/>
      <c r="V202" s="237"/>
      <c r="W202" s="237"/>
      <c r="X202" s="238"/>
      <c r="Y202" s="237"/>
      <c r="Z202" s="237"/>
      <c r="AA202" s="238"/>
      <c r="AB202" s="238"/>
      <c r="AC202" s="237"/>
      <c r="AD202" s="237"/>
      <c r="AE202" s="237"/>
      <c r="AF202" s="237"/>
      <c r="AG202" s="237"/>
      <c r="AH202" s="237"/>
      <c r="AI202" s="237"/>
      <c r="AJ202" s="237"/>
      <c r="AK202" s="237"/>
      <c r="AL202" s="237"/>
      <c r="AM202" s="237"/>
      <c r="AN202" s="237"/>
      <c r="AO202" s="237"/>
      <c r="AP202" s="237"/>
      <c r="AQ202" s="237"/>
      <c r="AR202" s="237"/>
      <c r="AS202" s="237"/>
      <c r="AT202" s="237"/>
      <c r="AU202" s="237"/>
      <c r="AV202" s="237"/>
      <c r="AW202" s="237"/>
      <c r="AX202" s="237"/>
      <c r="AY202" s="237"/>
      <c r="AZ202" s="237"/>
      <c r="BA202" s="237"/>
      <c r="BB202" s="237"/>
      <c r="BC202" s="237"/>
      <c r="BD202" s="237"/>
      <c r="BE202" s="237"/>
      <c r="BF202" s="237"/>
      <c r="BG202" s="237"/>
      <c r="BH202" s="237"/>
      <c r="BI202" s="264"/>
      <c r="BJ202" s="238"/>
      <c r="BK202" s="237"/>
      <c r="BL202" s="265"/>
      <c r="BM202" s="238"/>
      <c r="BN202" s="237"/>
      <c r="BO202" s="237"/>
      <c r="BP202" s="237"/>
      <c r="BQ202" s="237"/>
    </row>
    <row r="203" spans="1:69" s="3" customFormat="1" ht="18" customHeight="1">
      <c r="A203" s="283" t="s">
        <v>3146</v>
      </c>
      <c r="B203" s="237"/>
      <c r="C203" s="281" t="s">
        <v>1198</v>
      </c>
      <c r="D203" s="284">
        <v>44347</v>
      </c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37"/>
      <c r="S203" s="264"/>
      <c r="T203" s="237"/>
      <c r="U203" s="237"/>
      <c r="V203" s="237"/>
      <c r="W203" s="237"/>
      <c r="X203" s="238"/>
      <c r="Y203" s="237"/>
      <c r="Z203" s="237"/>
      <c r="AA203" s="238"/>
      <c r="AB203" s="238"/>
      <c r="AC203" s="237"/>
      <c r="AD203" s="237"/>
      <c r="AE203" s="237"/>
      <c r="AF203" s="237"/>
      <c r="AG203" s="237"/>
      <c r="AH203" s="237"/>
      <c r="AI203" s="237"/>
      <c r="AJ203" s="237"/>
      <c r="AK203" s="237"/>
      <c r="AL203" s="237"/>
      <c r="AM203" s="237"/>
      <c r="AN203" s="237"/>
      <c r="AO203" s="237"/>
      <c r="AP203" s="237"/>
      <c r="AQ203" s="237"/>
      <c r="AR203" s="237"/>
      <c r="AS203" s="237"/>
      <c r="AT203" s="238"/>
      <c r="AU203" s="238"/>
      <c r="AV203" s="237"/>
      <c r="AW203" s="237"/>
      <c r="AX203" s="237"/>
      <c r="AY203" s="237"/>
      <c r="AZ203" s="238"/>
      <c r="BA203" s="237"/>
      <c r="BB203" s="237"/>
      <c r="BC203" s="237"/>
      <c r="BD203" s="237"/>
      <c r="BE203" s="237"/>
      <c r="BF203" s="237"/>
      <c r="BG203" s="237"/>
      <c r="BH203" s="237"/>
      <c r="BI203" s="264"/>
      <c r="BJ203" s="238"/>
      <c r="BK203" s="237"/>
      <c r="BL203" s="266"/>
      <c r="BM203" s="238"/>
      <c r="BN203" s="237"/>
      <c r="BO203" s="237"/>
      <c r="BP203" s="237"/>
      <c r="BQ203" s="237"/>
    </row>
    <row r="204" spans="1:69" s="3" customFormat="1" ht="18" customHeight="1">
      <c r="A204" s="283" t="s">
        <v>3147</v>
      </c>
      <c r="B204" s="237"/>
      <c r="C204" s="281" t="s">
        <v>1199</v>
      </c>
      <c r="D204" s="284">
        <v>44343</v>
      </c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37"/>
      <c r="S204" s="264"/>
      <c r="T204" s="237"/>
      <c r="U204" s="237"/>
      <c r="V204" s="237"/>
      <c r="W204" s="237"/>
      <c r="X204" s="238"/>
      <c r="Y204" s="237"/>
      <c r="Z204" s="237"/>
      <c r="AA204" s="238"/>
      <c r="AB204" s="238"/>
      <c r="AC204" s="237"/>
      <c r="AD204" s="237"/>
      <c r="AE204" s="237"/>
      <c r="AF204" s="237"/>
      <c r="AG204" s="237"/>
      <c r="AH204" s="237"/>
      <c r="AI204" s="237"/>
      <c r="AJ204" s="237"/>
      <c r="AK204" s="237"/>
      <c r="AL204" s="237"/>
      <c r="AM204" s="237"/>
      <c r="AN204" s="237"/>
      <c r="AO204" s="237"/>
      <c r="AP204" s="237"/>
      <c r="AQ204" s="237"/>
      <c r="AR204" s="237"/>
      <c r="AS204" s="237"/>
      <c r="AT204" s="238"/>
      <c r="AU204" s="238"/>
      <c r="AV204" s="237"/>
      <c r="AW204" s="237"/>
      <c r="AX204" s="237"/>
      <c r="AY204" s="237"/>
      <c r="AZ204" s="238"/>
      <c r="BA204" s="237"/>
      <c r="BB204" s="237"/>
      <c r="BC204" s="237"/>
      <c r="BD204" s="237"/>
      <c r="BE204" s="237"/>
      <c r="BF204" s="237"/>
      <c r="BG204" s="237"/>
      <c r="BH204" s="237"/>
      <c r="BI204" s="264"/>
      <c r="BJ204" s="238"/>
      <c r="BK204" s="237"/>
      <c r="BL204" s="265"/>
      <c r="BM204" s="238"/>
      <c r="BN204" s="237"/>
      <c r="BO204" s="237"/>
      <c r="BP204" s="237"/>
      <c r="BQ204" s="237"/>
    </row>
    <row r="205" spans="1:69" s="3" customFormat="1" ht="18" customHeight="1">
      <c r="A205" s="283" t="s">
        <v>2509</v>
      </c>
      <c r="B205" s="237"/>
      <c r="C205" s="281" t="s">
        <v>1200</v>
      </c>
      <c r="D205" s="284">
        <v>44343</v>
      </c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37"/>
      <c r="S205" s="264"/>
      <c r="T205" s="237"/>
      <c r="U205" s="237"/>
      <c r="V205" s="237"/>
      <c r="W205" s="237"/>
      <c r="X205" s="238"/>
      <c r="Y205" s="237"/>
      <c r="Z205" s="237"/>
      <c r="AA205" s="238"/>
      <c r="AB205" s="238"/>
      <c r="AC205" s="237"/>
      <c r="AD205" s="237"/>
      <c r="AE205" s="237"/>
      <c r="AF205" s="237"/>
      <c r="AG205" s="237"/>
      <c r="AH205" s="237"/>
      <c r="AI205" s="237"/>
      <c r="AJ205" s="237"/>
      <c r="AK205" s="237"/>
      <c r="AL205" s="237"/>
      <c r="AM205" s="237"/>
      <c r="AN205" s="237"/>
      <c r="AO205" s="237"/>
      <c r="AP205" s="237"/>
      <c r="AQ205" s="237"/>
      <c r="AR205" s="237"/>
      <c r="AS205" s="237"/>
      <c r="AT205" s="237"/>
      <c r="AU205" s="237"/>
      <c r="AV205" s="237"/>
      <c r="AW205" s="237"/>
      <c r="AX205" s="237"/>
      <c r="AY205" s="237"/>
      <c r="AZ205" s="237"/>
      <c r="BA205" s="237"/>
      <c r="BB205" s="237"/>
      <c r="BC205" s="237"/>
      <c r="BD205" s="237"/>
      <c r="BE205" s="237"/>
      <c r="BF205" s="237"/>
      <c r="BG205" s="237"/>
      <c r="BH205" s="237"/>
      <c r="BI205" s="264"/>
      <c r="BJ205" s="238"/>
      <c r="BK205" s="237"/>
      <c r="BL205" s="265"/>
      <c r="BM205" s="238"/>
      <c r="BN205" s="237"/>
      <c r="BO205" s="237"/>
      <c r="BP205" s="237"/>
      <c r="BQ205" s="237"/>
    </row>
    <row r="206" spans="1:69" s="3" customFormat="1" ht="18" customHeight="1">
      <c r="A206" s="283" t="s">
        <v>2515</v>
      </c>
      <c r="B206" s="237"/>
      <c r="C206" s="281" t="s">
        <v>1201</v>
      </c>
      <c r="D206" s="284">
        <v>44343</v>
      </c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37"/>
      <c r="S206" s="264"/>
      <c r="T206" s="237"/>
      <c r="U206" s="237"/>
      <c r="V206" s="237"/>
      <c r="W206" s="237"/>
      <c r="X206" s="238"/>
      <c r="Y206" s="237"/>
      <c r="Z206" s="237"/>
      <c r="AA206" s="238"/>
      <c r="AB206" s="238"/>
      <c r="AC206" s="237"/>
      <c r="AD206" s="237"/>
      <c r="AE206" s="237"/>
      <c r="AF206" s="237"/>
      <c r="AG206" s="237"/>
      <c r="AH206" s="237"/>
      <c r="AI206" s="237"/>
      <c r="AJ206" s="237"/>
      <c r="AK206" s="237"/>
      <c r="AL206" s="237"/>
      <c r="AM206" s="237"/>
      <c r="AN206" s="237"/>
      <c r="AO206" s="237"/>
      <c r="AP206" s="237"/>
      <c r="AQ206" s="237"/>
      <c r="AR206" s="237"/>
      <c r="AS206" s="237"/>
      <c r="AT206" s="237"/>
      <c r="AU206" s="237"/>
      <c r="AV206" s="237"/>
      <c r="AW206" s="237"/>
      <c r="AX206" s="237"/>
      <c r="AY206" s="237"/>
      <c r="AZ206" s="237"/>
      <c r="BA206" s="237"/>
      <c r="BB206" s="237"/>
      <c r="BC206" s="237"/>
      <c r="BD206" s="237"/>
      <c r="BE206" s="237"/>
      <c r="BF206" s="237"/>
      <c r="BG206" s="237"/>
      <c r="BH206" s="237"/>
      <c r="BI206" s="264"/>
      <c r="BJ206" s="238"/>
      <c r="BK206" s="237"/>
      <c r="BL206" s="265"/>
      <c r="BM206" s="238"/>
      <c r="BN206" s="237"/>
      <c r="BO206" s="237"/>
      <c r="BP206" s="237"/>
      <c r="BQ206" s="237"/>
    </row>
    <row r="207" spans="1:69" s="3" customFormat="1" ht="18" customHeight="1">
      <c r="A207" s="283" t="s">
        <v>3148</v>
      </c>
      <c r="B207" s="237"/>
      <c r="C207" s="281" t="s">
        <v>1202</v>
      </c>
      <c r="D207" s="284">
        <v>44343</v>
      </c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37"/>
      <c r="S207" s="264"/>
      <c r="T207" s="237"/>
      <c r="U207" s="237"/>
      <c r="V207" s="237"/>
      <c r="W207" s="237"/>
      <c r="X207" s="238"/>
      <c r="Y207" s="237"/>
      <c r="Z207" s="237"/>
      <c r="AA207" s="238"/>
      <c r="AB207" s="238"/>
      <c r="AC207" s="237"/>
      <c r="AD207" s="237"/>
      <c r="AE207" s="237"/>
      <c r="AF207" s="237"/>
      <c r="AG207" s="237"/>
      <c r="AH207" s="237"/>
      <c r="AI207" s="237"/>
      <c r="AJ207" s="237"/>
      <c r="AK207" s="237"/>
      <c r="AL207" s="237"/>
      <c r="AM207" s="237"/>
      <c r="AN207" s="237"/>
      <c r="AO207" s="237"/>
      <c r="AP207" s="237"/>
      <c r="AQ207" s="237"/>
      <c r="AR207" s="237"/>
      <c r="AS207" s="237"/>
      <c r="AT207" s="237"/>
      <c r="AU207" s="237"/>
      <c r="AV207" s="237"/>
      <c r="AW207" s="237"/>
      <c r="AX207" s="237"/>
      <c r="AY207" s="237"/>
      <c r="AZ207" s="238"/>
      <c r="BA207" s="237"/>
      <c r="BB207" s="237"/>
      <c r="BC207" s="237"/>
      <c r="BD207" s="237"/>
      <c r="BE207" s="237"/>
      <c r="BF207" s="237"/>
      <c r="BG207" s="237"/>
      <c r="BH207" s="237"/>
      <c r="BI207" s="264"/>
      <c r="BJ207" s="238"/>
      <c r="BK207" s="237"/>
      <c r="BL207" s="265"/>
      <c r="BM207" s="238"/>
      <c r="BN207" s="237"/>
      <c r="BO207" s="237"/>
      <c r="BP207" s="237"/>
      <c r="BQ207" s="237"/>
    </row>
    <row r="208" spans="1:69" s="3" customFormat="1" ht="18" customHeight="1">
      <c r="A208" s="283" t="s">
        <v>3149</v>
      </c>
      <c r="B208" s="237"/>
      <c r="C208" s="281" t="s">
        <v>1203</v>
      </c>
      <c r="D208" s="284">
        <v>44341</v>
      </c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37"/>
      <c r="S208" s="264"/>
      <c r="T208" s="237"/>
      <c r="U208" s="237"/>
      <c r="V208" s="237"/>
      <c r="W208" s="237"/>
      <c r="X208" s="238"/>
      <c r="Y208" s="237"/>
      <c r="Z208" s="237"/>
      <c r="AA208" s="238"/>
      <c r="AB208" s="238"/>
      <c r="AC208" s="237"/>
      <c r="AD208" s="237"/>
      <c r="AE208" s="237"/>
      <c r="AF208" s="237"/>
      <c r="AG208" s="237"/>
      <c r="AH208" s="237"/>
      <c r="AI208" s="237"/>
      <c r="AJ208" s="237"/>
      <c r="AK208" s="237"/>
      <c r="AL208" s="237"/>
      <c r="AM208" s="237"/>
      <c r="AN208" s="237"/>
      <c r="AO208" s="237"/>
      <c r="AP208" s="237"/>
      <c r="AQ208" s="237"/>
      <c r="AR208" s="237"/>
      <c r="AS208" s="237"/>
      <c r="AT208" s="237"/>
      <c r="AU208" s="237"/>
      <c r="AV208" s="237"/>
      <c r="AW208" s="237"/>
      <c r="AX208" s="237"/>
      <c r="AY208" s="237"/>
      <c r="AZ208" s="238"/>
      <c r="BA208" s="237"/>
      <c r="BB208" s="237"/>
      <c r="BC208" s="237"/>
      <c r="BD208" s="237"/>
      <c r="BE208" s="237"/>
      <c r="BF208" s="237"/>
      <c r="BG208" s="237"/>
      <c r="BH208" s="237"/>
      <c r="BI208" s="264"/>
      <c r="BJ208" s="238"/>
      <c r="BK208" s="237"/>
      <c r="BL208" s="265"/>
      <c r="BM208" s="238"/>
      <c r="BN208" s="237"/>
      <c r="BO208" s="237"/>
      <c r="BP208" s="237"/>
      <c r="BQ208" s="237"/>
    </row>
    <row r="209" spans="1:69" s="3" customFormat="1" ht="18" customHeight="1">
      <c r="A209" s="283" t="s">
        <v>3150</v>
      </c>
      <c r="B209" s="237"/>
      <c r="C209" s="281" t="s">
        <v>1204</v>
      </c>
      <c r="D209" s="284">
        <v>44340</v>
      </c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37"/>
      <c r="S209" s="264"/>
      <c r="T209" s="237"/>
      <c r="U209" s="237"/>
      <c r="V209" s="237"/>
      <c r="W209" s="237"/>
      <c r="X209" s="238"/>
      <c r="Y209" s="237"/>
      <c r="Z209" s="237"/>
      <c r="AA209" s="238"/>
      <c r="AB209" s="238"/>
      <c r="AC209" s="237"/>
      <c r="AD209" s="237"/>
      <c r="AE209" s="237"/>
      <c r="AF209" s="237"/>
      <c r="AG209" s="237"/>
      <c r="AH209" s="237"/>
      <c r="AI209" s="237"/>
      <c r="AJ209" s="237"/>
      <c r="AK209" s="237"/>
      <c r="AL209" s="237"/>
      <c r="AM209" s="237"/>
      <c r="AN209" s="237"/>
      <c r="AO209" s="237"/>
      <c r="AP209" s="237"/>
      <c r="AQ209" s="237"/>
      <c r="AR209" s="237"/>
      <c r="AS209" s="237"/>
      <c r="AT209" s="238"/>
      <c r="AU209" s="238"/>
      <c r="AV209" s="237"/>
      <c r="AW209" s="237"/>
      <c r="AX209" s="237"/>
      <c r="AY209" s="237"/>
      <c r="AZ209" s="238"/>
      <c r="BA209" s="237"/>
      <c r="BB209" s="237"/>
      <c r="BC209" s="237"/>
      <c r="BD209" s="237"/>
      <c r="BE209" s="237"/>
      <c r="BF209" s="237"/>
      <c r="BG209" s="237"/>
      <c r="BH209" s="237"/>
      <c r="BI209" s="264"/>
      <c r="BJ209" s="238"/>
      <c r="BK209" s="237"/>
      <c r="BL209" s="265"/>
      <c r="BM209" s="238"/>
      <c r="BN209" s="237"/>
      <c r="BO209" s="237"/>
      <c r="BP209" s="237"/>
      <c r="BQ209" s="237"/>
    </row>
    <row r="210" spans="1:69" s="3" customFormat="1" ht="18" customHeight="1">
      <c r="A210" s="283" t="s">
        <v>3150</v>
      </c>
      <c r="B210" s="237"/>
      <c r="C210" s="281" t="s">
        <v>1205</v>
      </c>
      <c r="D210" s="284">
        <v>44340</v>
      </c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37"/>
      <c r="S210" s="264"/>
      <c r="T210" s="237"/>
      <c r="U210" s="237"/>
      <c r="V210" s="237"/>
      <c r="W210" s="237"/>
      <c r="X210" s="238"/>
      <c r="Y210" s="237"/>
      <c r="Z210" s="237"/>
      <c r="AA210" s="238"/>
      <c r="AB210" s="238"/>
      <c r="AC210" s="237"/>
      <c r="AD210" s="237"/>
      <c r="AE210" s="237"/>
      <c r="AF210" s="237"/>
      <c r="AG210" s="237"/>
      <c r="AH210" s="237"/>
      <c r="AI210" s="237"/>
      <c r="AJ210" s="237"/>
      <c r="AK210" s="237"/>
      <c r="AL210" s="237"/>
      <c r="AM210" s="237"/>
      <c r="AN210" s="237"/>
      <c r="AO210" s="237"/>
      <c r="AP210" s="237"/>
      <c r="AQ210" s="237"/>
      <c r="AR210" s="237"/>
      <c r="AS210" s="237"/>
      <c r="AT210" s="237"/>
      <c r="AU210" s="237"/>
      <c r="AV210" s="237"/>
      <c r="AW210" s="237"/>
      <c r="AX210" s="237"/>
      <c r="AY210" s="237"/>
      <c r="AZ210" s="238"/>
      <c r="BA210" s="237"/>
      <c r="BB210" s="237"/>
      <c r="BC210" s="237"/>
      <c r="BD210" s="237"/>
      <c r="BE210" s="237"/>
      <c r="BF210" s="237"/>
      <c r="BG210" s="237"/>
      <c r="BH210" s="237"/>
      <c r="BI210" s="264"/>
      <c r="BJ210" s="238"/>
      <c r="BK210" s="237"/>
      <c r="BL210" s="265"/>
      <c r="BM210" s="238"/>
      <c r="BN210" s="237"/>
      <c r="BO210" s="237"/>
      <c r="BP210" s="237"/>
      <c r="BQ210" s="237"/>
    </row>
    <row r="211" spans="1:69" s="3" customFormat="1" ht="18" customHeight="1">
      <c r="A211" s="283" t="s">
        <v>3151</v>
      </c>
      <c r="B211" s="237"/>
      <c r="C211" s="281" t="s">
        <v>1206</v>
      </c>
      <c r="D211" s="284">
        <v>44336</v>
      </c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37"/>
      <c r="S211" s="264"/>
      <c r="T211" s="237"/>
      <c r="U211" s="237"/>
      <c r="V211" s="237"/>
      <c r="W211" s="237"/>
      <c r="X211" s="238"/>
      <c r="Y211" s="237"/>
      <c r="Z211" s="237"/>
      <c r="AA211" s="238"/>
      <c r="AB211" s="238"/>
      <c r="AC211" s="237"/>
      <c r="AD211" s="237"/>
      <c r="AE211" s="237"/>
      <c r="AF211" s="237"/>
      <c r="AG211" s="237"/>
      <c r="AH211" s="237"/>
      <c r="AI211" s="237"/>
      <c r="AJ211" s="237"/>
      <c r="AK211" s="237"/>
      <c r="AL211" s="237"/>
      <c r="AM211" s="237"/>
      <c r="AN211" s="237"/>
      <c r="AO211" s="237"/>
      <c r="AP211" s="237"/>
      <c r="AQ211" s="237"/>
      <c r="AR211" s="237"/>
      <c r="AS211" s="237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  <c r="BG211" s="237"/>
      <c r="BH211" s="237"/>
      <c r="BI211" s="264"/>
      <c r="BJ211" s="238"/>
      <c r="BK211" s="237"/>
      <c r="BL211" s="265"/>
      <c r="BM211" s="238"/>
      <c r="BN211" s="237"/>
      <c r="BO211" s="237"/>
      <c r="BP211" s="237"/>
      <c r="BQ211" s="237"/>
    </row>
    <row r="212" spans="1:69" s="3" customFormat="1" ht="18" customHeight="1">
      <c r="A212" s="283" t="s">
        <v>3152</v>
      </c>
      <c r="B212" s="237"/>
      <c r="C212" s="281" t="s">
        <v>1207</v>
      </c>
      <c r="D212" s="284">
        <v>44333</v>
      </c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37"/>
      <c r="S212" s="264"/>
      <c r="T212" s="237"/>
      <c r="U212" s="237"/>
      <c r="V212" s="237"/>
      <c r="W212" s="237"/>
      <c r="X212" s="238"/>
      <c r="Y212" s="237"/>
      <c r="Z212" s="237"/>
      <c r="AA212" s="238"/>
      <c r="AB212" s="238"/>
      <c r="AC212" s="237"/>
      <c r="AD212" s="237"/>
      <c r="AE212" s="237"/>
      <c r="AF212" s="237"/>
      <c r="AG212" s="237"/>
      <c r="AH212" s="237"/>
      <c r="AI212" s="237"/>
      <c r="AJ212" s="237"/>
      <c r="AK212" s="237"/>
      <c r="AL212" s="237"/>
      <c r="AM212" s="237"/>
      <c r="AN212" s="237"/>
      <c r="AO212" s="237"/>
      <c r="AP212" s="237"/>
      <c r="AQ212" s="237"/>
      <c r="AR212" s="237"/>
      <c r="AS212" s="237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  <c r="BG212" s="237"/>
      <c r="BH212" s="237"/>
      <c r="BI212" s="264"/>
      <c r="BJ212" s="238"/>
      <c r="BK212" s="237"/>
      <c r="BL212" s="265"/>
      <c r="BM212" s="238"/>
      <c r="BN212" s="237"/>
      <c r="BO212" s="237"/>
      <c r="BP212" s="237"/>
      <c r="BQ212" s="237"/>
    </row>
    <row r="213" spans="1:69" s="3" customFormat="1" ht="18" customHeight="1">
      <c r="A213" s="283" t="s">
        <v>3153</v>
      </c>
      <c r="B213" s="237"/>
      <c r="C213" s="281" t="s">
        <v>1208</v>
      </c>
      <c r="D213" s="284">
        <v>44328</v>
      </c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37"/>
      <c r="S213" s="264"/>
      <c r="T213" s="237"/>
      <c r="U213" s="237"/>
      <c r="V213" s="237"/>
      <c r="W213" s="237"/>
      <c r="X213" s="238"/>
      <c r="Y213" s="237"/>
      <c r="Z213" s="237"/>
      <c r="AA213" s="238"/>
      <c r="AB213" s="238"/>
      <c r="AC213" s="237"/>
      <c r="AD213" s="237"/>
      <c r="AE213" s="237"/>
      <c r="AF213" s="237"/>
      <c r="AG213" s="237"/>
      <c r="AH213" s="237"/>
      <c r="AI213" s="237"/>
      <c r="AJ213" s="237"/>
      <c r="AK213" s="237"/>
      <c r="AL213" s="237"/>
      <c r="AM213" s="237"/>
      <c r="AN213" s="237"/>
      <c r="AO213" s="237"/>
      <c r="AP213" s="237"/>
      <c r="AQ213" s="237"/>
      <c r="AR213" s="237"/>
      <c r="AS213" s="237"/>
      <c r="AT213" s="237"/>
      <c r="AU213" s="237"/>
      <c r="AV213" s="237"/>
      <c r="AW213" s="237"/>
      <c r="AX213" s="237"/>
      <c r="AY213" s="237"/>
      <c r="AZ213" s="238"/>
      <c r="BA213" s="237"/>
      <c r="BB213" s="237"/>
      <c r="BC213" s="237"/>
      <c r="BD213" s="237"/>
      <c r="BE213" s="237"/>
      <c r="BF213" s="237"/>
      <c r="BG213" s="237"/>
      <c r="BH213" s="237"/>
      <c r="BI213" s="264"/>
      <c r="BJ213" s="238"/>
      <c r="BK213" s="237"/>
      <c r="BL213" s="265"/>
      <c r="BM213" s="238"/>
      <c r="BN213" s="237"/>
      <c r="BO213" s="237"/>
      <c r="BP213" s="237"/>
      <c r="BQ213" s="237"/>
    </row>
    <row r="214" spans="1:69" s="3" customFormat="1" ht="18" customHeight="1">
      <c r="A214" s="283" t="s">
        <v>3153</v>
      </c>
      <c r="B214" s="237"/>
      <c r="C214" s="281" t="s">
        <v>1209</v>
      </c>
      <c r="D214" s="284">
        <v>44328</v>
      </c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37"/>
      <c r="S214" s="264"/>
      <c r="T214" s="237"/>
      <c r="U214" s="237"/>
      <c r="V214" s="237"/>
      <c r="W214" s="237"/>
      <c r="X214" s="238"/>
      <c r="Y214" s="237"/>
      <c r="Z214" s="237"/>
      <c r="AA214" s="238"/>
      <c r="AB214" s="238"/>
      <c r="AC214" s="237"/>
      <c r="AD214" s="237"/>
      <c r="AE214" s="237"/>
      <c r="AF214" s="237"/>
      <c r="AG214" s="237"/>
      <c r="AH214" s="237"/>
      <c r="AI214" s="237"/>
      <c r="AJ214" s="237"/>
      <c r="AK214" s="237"/>
      <c r="AL214" s="237"/>
      <c r="AM214" s="237"/>
      <c r="AN214" s="237"/>
      <c r="AO214" s="237"/>
      <c r="AP214" s="237"/>
      <c r="AQ214" s="237"/>
      <c r="AR214" s="237"/>
      <c r="AS214" s="237"/>
      <c r="AT214" s="237"/>
      <c r="AU214" s="237"/>
      <c r="AV214" s="237"/>
      <c r="AW214" s="237"/>
      <c r="AX214" s="237"/>
      <c r="AY214" s="237"/>
      <c r="AZ214" s="238"/>
      <c r="BA214" s="237"/>
      <c r="BB214" s="237"/>
      <c r="BC214" s="237"/>
      <c r="BD214" s="237"/>
      <c r="BE214" s="237"/>
      <c r="BF214" s="237"/>
      <c r="BG214" s="237"/>
      <c r="BH214" s="237"/>
      <c r="BI214" s="264"/>
      <c r="BJ214" s="238"/>
      <c r="BK214" s="237"/>
      <c r="BL214" s="265"/>
      <c r="BM214" s="238"/>
      <c r="BN214" s="237"/>
      <c r="BO214" s="237"/>
      <c r="BP214" s="237"/>
      <c r="BQ214" s="237"/>
    </row>
    <row r="215" spans="1:69" s="3" customFormat="1" ht="18" customHeight="1">
      <c r="A215" s="283" t="s">
        <v>3142</v>
      </c>
      <c r="B215" s="237"/>
      <c r="C215" s="281" t="s">
        <v>1210</v>
      </c>
      <c r="D215" s="284">
        <v>44327</v>
      </c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37"/>
      <c r="S215" s="264"/>
      <c r="T215" s="237"/>
      <c r="U215" s="237"/>
      <c r="V215" s="237"/>
      <c r="W215" s="237"/>
      <c r="X215" s="238"/>
      <c r="Y215" s="237"/>
      <c r="Z215" s="237"/>
      <c r="AA215" s="238"/>
      <c r="AB215" s="238"/>
      <c r="AC215" s="237"/>
      <c r="AD215" s="237"/>
      <c r="AE215" s="237"/>
      <c r="AF215" s="237"/>
      <c r="AG215" s="237"/>
      <c r="AH215" s="237"/>
      <c r="AI215" s="237"/>
      <c r="AJ215" s="237"/>
      <c r="AK215" s="237"/>
      <c r="AL215" s="237"/>
      <c r="AM215" s="237"/>
      <c r="AN215" s="237"/>
      <c r="AO215" s="237"/>
      <c r="AP215" s="237"/>
      <c r="AQ215" s="237"/>
      <c r="AR215" s="237"/>
      <c r="AS215" s="237"/>
      <c r="AT215" s="238"/>
      <c r="AU215" s="238"/>
      <c r="AV215" s="237"/>
      <c r="AW215" s="237"/>
      <c r="AX215" s="237"/>
      <c r="AY215" s="237"/>
      <c r="AZ215" s="238"/>
      <c r="BA215" s="237"/>
      <c r="BB215" s="237"/>
      <c r="BC215" s="237"/>
      <c r="BD215" s="237"/>
      <c r="BE215" s="237"/>
      <c r="BF215" s="237"/>
      <c r="BG215" s="237"/>
      <c r="BH215" s="237"/>
      <c r="BI215" s="264"/>
      <c r="BJ215" s="238"/>
      <c r="BK215" s="237"/>
      <c r="BL215" s="266"/>
      <c r="BM215" s="238"/>
      <c r="BN215" s="237"/>
      <c r="BO215" s="237"/>
      <c r="BP215" s="237"/>
      <c r="BQ215" s="237"/>
    </row>
    <row r="216" spans="1:69" s="3" customFormat="1" ht="18" customHeight="1">
      <c r="A216" s="283" t="s">
        <v>2387</v>
      </c>
      <c r="B216" s="237"/>
      <c r="C216" s="281" t="s">
        <v>1211</v>
      </c>
      <c r="D216" s="284">
        <v>44327</v>
      </c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37"/>
      <c r="S216" s="264"/>
      <c r="T216" s="237"/>
      <c r="U216" s="237"/>
      <c r="V216" s="237"/>
      <c r="W216" s="237"/>
      <c r="X216" s="238"/>
      <c r="Y216" s="237"/>
      <c r="Z216" s="237"/>
      <c r="AA216" s="238"/>
      <c r="AB216" s="238"/>
      <c r="AC216" s="237"/>
      <c r="AD216" s="237"/>
      <c r="AE216" s="237"/>
      <c r="AF216" s="237"/>
      <c r="AG216" s="237"/>
      <c r="AH216" s="237"/>
      <c r="AI216" s="237"/>
      <c r="AJ216" s="237"/>
      <c r="AK216" s="237"/>
      <c r="AL216" s="237"/>
      <c r="AM216" s="237"/>
      <c r="AN216" s="237"/>
      <c r="AO216" s="237"/>
      <c r="AP216" s="237"/>
      <c r="AQ216" s="237"/>
      <c r="AR216" s="237"/>
      <c r="AS216" s="237"/>
      <c r="AT216" s="237"/>
      <c r="AU216" s="237"/>
      <c r="AV216" s="237"/>
      <c r="AW216" s="237"/>
      <c r="AX216" s="237"/>
      <c r="AY216" s="237"/>
      <c r="AZ216" s="238"/>
      <c r="BA216" s="237"/>
      <c r="BB216" s="237"/>
      <c r="BC216" s="237"/>
      <c r="BD216" s="237"/>
      <c r="BE216" s="237"/>
      <c r="BF216" s="237"/>
      <c r="BG216" s="237"/>
      <c r="BH216" s="237"/>
      <c r="BI216" s="264"/>
      <c r="BJ216" s="238"/>
      <c r="BK216" s="237"/>
      <c r="BL216" s="265"/>
      <c r="BM216" s="238"/>
      <c r="BN216" s="237"/>
      <c r="BO216" s="237"/>
      <c r="BP216" s="237"/>
      <c r="BQ216" s="237"/>
    </row>
    <row r="217" spans="1:69" s="3" customFormat="1" ht="18" customHeight="1">
      <c r="A217" s="283" t="s">
        <v>2077</v>
      </c>
      <c r="B217" s="237"/>
      <c r="C217" s="281" t="s">
        <v>1114</v>
      </c>
      <c r="D217" s="284">
        <v>44327</v>
      </c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37"/>
      <c r="S217" s="264"/>
      <c r="T217" s="237"/>
      <c r="U217" s="237"/>
      <c r="V217" s="237"/>
      <c r="W217" s="237"/>
      <c r="X217" s="238"/>
      <c r="Y217" s="237"/>
      <c r="Z217" s="237"/>
      <c r="AA217" s="238"/>
      <c r="AB217" s="238"/>
      <c r="AC217" s="237"/>
      <c r="AD217" s="237"/>
      <c r="AE217" s="237"/>
      <c r="AF217" s="237"/>
      <c r="AG217" s="237"/>
      <c r="AH217" s="237"/>
      <c r="AI217" s="237"/>
      <c r="AJ217" s="237"/>
      <c r="AK217" s="237"/>
      <c r="AL217" s="237"/>
      <c r="AM217" s="237"/>
      <c r="AN217" s="237"/>
      <c r="AO217" s="237"/>
      <c r="AP217" s="237"/>
      <c r="AQ217" s="237"/>
      <c r="AR217" s="237"/>
      <c r="AS217" s="237"/>
      <c r="AT217" s="238"/>
      <c r="AU217" s="238"/>
      <c r="AV217" s="237"/>
      <c r="AW217" s="237"/>
      <c r="AX217" s="237"/>
      <c r="AY217" s="237"/>
      <c r="AZ217" s="238"/>
      <c r="BA217" s="237"/>
      <c r="BB217" s="237"/>
      <c r="BC217" s="237"/>
      <c r="BD217" s="237"/>
      <c r="BE217" s="237"/>
      <c r="BF217" s="237"/>
      <c r="BG217" s="237"/>
      <c r="BH217" s="237"/>
      <c r="BI217" s="264"/>
      <c r="BJ217" s="238"/>
      <c r="BK217" s="237"/>
      <c r="BL217" s="266"/>
      <c r="BM217" s="238"/>
      <c r="BN217" s="237"/>
      <c r="BO217" s="237"/>
      <c r="BP217" s="237"/>
      <c r="BQ217" s="237"/>
    </row>
    <row r="218" spans="1:69" s="3" customFormat="1" ht="18" customHeight="1">
      <c r="A218" s="283" t="s">
        <v>3118</v>
      </c>
      <c r="B218" s="237"/>
      <c r="C218" s="281" t="s">
        <v>1198</v>
      </c>
      <c r="D218" s="284">
        <v>44326</v>
      </c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37"/>
      <c r="S218" s="264"/>
      <c r="T218" s="237"/>
      <c r="U218" s="237"/>
      <c r="V218" s="237"/>
      <c r="W218" s="237"/>
      <c r="X218" s="238"/>
      <c r="Y218" s="237"/>
      <c r="Z218" s="237"/>
      <c r="AA218" s="238"/>
      <c r="AB218" s="238"/>
      <c r="AC218" s="237"/>
      <c r="AD218" s="237"/>
      <c r="AE218" s="237"/>
      <c r="AF218" s="237"/>
      <c r="AG218" s="237"/>
      <c r="AH218" s="237"/>
      <c r="AI218" s="237"/>
      <c r="AJ218" s="237"/>
      <c r="AK218" s="237"/>
      <c r="AL218" s="237"/>
      <c r="AM218" s="237"/>
      <c r="AN218" s="237"/>
      <c r="AO218" s="237"/>
      <c r="AP218" s="237"/>
      <c r="AQ218" s="237"/>
      <c r="AR218" s="237"/>
      <c r="AS218" s="237"/>
      <c r="AT218" s="237"/>
      <c r="AU218" s="237"/>
      <c r="AV218" s="237"/>
      <c r="AW218" s="237"/>
      <c r="AX218" s="237"/>
      <c r="AY218" s="237"/>
      <c r="AZ218" s="238"/>
      <c r="BA218" s="237"/>
      <c r="BB218" s="237"/>
      <c r="BC218" s="237"/>
      <c r="BD218" s="237"/>
      <c r="BE218" s="237"/>
      <c r="BF218" s="237"/>
      <c r="BG218" s="237"/>
      <c r="BH218" s="237"/>
      <c r="BI218" s="264"/>
      <c r="BJ218" s="238"/>
      <c r="BK218" s="237"/>
      <c r="BL218" s="265"/>
      <c r="BM218" s="238"/>
      <c r="BN218" s="237"/>
      <c r="BO218" s="237"/>
      <c r="BP218" s="237"/>
      <c r="BQ218" s="237"/>
    </row>
    <row r="219" spans="1:69" s="3" customFormat="1" ht="18" customHeight="1">
      <c r="A219" s="283" t="s">
        <v>3154</v>
      </c>
      <c r="B219" s="237"/>
      <c r="C219" s="281" t="s">
        <v>1212</v>
      </c>
      <c r="D219" s="284">
        <v>44326</v>
      </c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37"/>
      <c r="S219" s="264"/>
      <c r="T219" s="237"/>
      <c r="U219" s="237"/>
      <c r="V219" s="237"/>
      <c r="W219" s="237"/>
      <c r="X219" s="238"/>
      <c r="Y219" s="237"/>
      <c r="Z219" s="237"/>
      <c r="AA219" s="238"/>
      <c r="AB219" s="238"/>
      <c r="AC219" s="237"/>
      <c r="AD219" s="237"/>
      <c r="AE219" s="237"/>
      <c r="AF219" s="237"/>
      <c r="AG219" s="237"/>
      <c r="AH219" s="237"/>
      <c r="AI219" s="237"/>
      <c r="AJ219" s="237"/>
      <c r="AK219" s="237"/>
      <c r="AL219" s="237"/>
      <c r="AM219" s="237"/>
      <c r="AN219" s="237"/>
      <c r="AO219" s="237"/>
      <c r="AP219" s="237"/>
      <c r="AQ219" s="237"/>
      <c r="AR219" s="237"/>
      <c r="AS219" s="237"/>
      <c r="AT219" s="237"/>
      <c r="AU219" s="237"/>
      <c r="AV219" s="237"/>
      <c r="AW219" s="237"/>
      <c r="AX219" s="237"/>
      <c r="AY219" s="237"/>
      <c r="AZ219" s="238"/>
      <c r="BA219" s="237"/>
      <c r="BB219" s="237"/>
      <c r="BC219" s="237"/>
      <c r="BD219" s="237"/>
      <c r="BE219" s="237"/>
      <c r="BF219" s="237"/>
      <c r="BG219" s="237"/>
      <c r="BH219" s="237"/>
      <c r="BI219" s="264"/>
      <c r="BJ219" s="238"/>
      <c r="BK219" s="237"/>
      <c r="BL219" s="265"/>
      <c r="BM219" s="238"/>
      <c r="BN219" s="237"/>
      <c r="BO219" s="237"/>
      <c r="BP219" s="237"/>
      <c r="BQ219" s="237"/>
    </row>
    <row r="220" spans="1:69" s="3" customFormat="1" ht="18" customHeight="1">
      <c r="A220" s="283" t="s">
        <v>3154</v>
      </c>
      <c r="B220" s="237"/>
      <c r="C220" s="281" t="s">
        <v>1213</v>
      </c>
      <c r="D220" s="284">
        <v>44326</v>
      </c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37"/>
      <c r="S220" s="264"/>
      <c r="T220" s="237"/>
      <c r="U220" s="237"/>
      <c r="V220" s="237"/>
      <c r="W220" s="237"/>
      <c r="X220" s="238"/>
      <c r="Y220" s="237"/>
      <c r="Z220" s="237"/>
      <c r="AA220" s="238"/>
      <c r="AB220" s="238"/>
      <c r="AC220" s="237"/>
      <c r="AD220" s="237"/>
      <c r="AE220" s="237"/>
      <c r="AF220" s="237"/>
      <c r="AG220" s="237"/>
      <c r="AH220" s="237"/>
      <c r="AI220" s="237"/>
      <c r="AJ220" s="237"/>
      <c r="AK220" s="237"/>
      <c r="AL220" s="237"/>
      <c r="AM220" s="237"/>
      <c r="AN220" s="237"/>
      <c r="AO220" s="237"/>
      <c r="AP220" s="237"/>
      <c r="AQ220" s="237"/>
      <c r="AR220" s="237"/>
      <c r="AS220" s="237"/>
      <c r="AT220" s="237"/>
      <c r="AU220" s="237"/>
      <c r="AV220" s="237"/>
      <c r="AW220" s="237"/>
      <c r="AX220" s="237"/>
      <c r="AY220" s="237"/>
      <c r="AZ220" s="238"/>
      <c r="BA220" s="237"/>
      <c r="BB220" s="237"/>
      <c r="BC220" s="237"/>
      <c r="BD220" s="237"/>
      <c r="BE220" s="237"/>
      <c r="BF220" s="237"/>
      <c r="BG220" s="237"/>
      <c r="BH220" s="237"/>
      <c r="BI220" s="264"/>
      <c r="BJ220" s="238"/>
      <c r="BK220" s="237"/>
      <c r="BL220" s="265"/>
      <c r="BM220" s="238"/>
      <c r="BN220" s="237"/>
      <c r="BO220" s="237"/>
      <c r="BP220" s="237"/>
      <c r="BQ220" s="237"/>
    </row>
    <row r="221" spans="1:69" s="3" customFormat="1" ht="18" customHeight="1">
      <c r="A221" s="283" t="s">
        <v>2565</v>
      </c>
      <c r="B221" s="237"/>
      <c r="C221" s="281" t="s">
        <v>1214</v>
      </c>
      <c r="D221" s="284">
        <v>44326</v>
      </c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37"/>
      <c r="S221" s="264"/>
      <c r="T221" s="237"/>
      <c r="U221" s="237"/>
      <c r="V221" s="237"/>
      <c r="W221" s="237"/>
      <c r="X221" s="238"/>
      <c r="Y221" s="237"/>
      <c r="Z221" s="237"/>
      <c r="AA221" s="238"/>
      <c r="AB221" s="238"/>
      <c r="AC221" s="237"/>
      <c r="AD221" s="237"/>
      <c r="AE221" s="237"/>
      <c r="AF221" s="237"/>
      <c r="AG221" s="237"/>
      <c r="AH221" s="237"/>
      <c r="AI221" s="237"/>
      <c r="AJ221" s="237"/>
      <c r="AK221" s="237"/>
      <c r="AL221" s="237"/>
      <c r="AM221" s="237"/>
      <c r="AN221" s="237"/>
      <c r="AO221" s="237"/>
      <c r="AP221" s="237"/>
      <c r="AQ221" s="237"/>
      <c r="AR221" s="237"/>
      <c r="AS221" s="237"/>
      <c r="AT221" s="238"/>
      <c r="AU221" s="238"/>
      <c r="AV221" s="237"/>
      <c r="AW221" s="237"/>
      <c r="AX221" s="237"/>
      <c r="AY221" s="237"/>
      <c r="AZ221" s="238"/>
      <c r="BA221" s="237"/>
      <c r="BB221" s="237"/>
      <c r="BC221" s="237"/>
      <c r="BD221" s="237"/>
      <c r="BE221" s="237"/>
      <c r="BF221" s="237"/>
      <c r="BG221" s="237"/>
      <c r="BH221" s="237"/>
      <c r="BI221" s="264"/>
      <c r="BJ221" s="238"/>
      <c r="BK221" s="237"/>
      <c r="BL221" s="265"/>
      <c r="BM221" s="238"/>
      <c r="BN221" s="237"/>
      <c r="BO221" s="237"/>
      <c r="BP221" s="237"/>
      <c r="BQ221" s="237"/>
    </row>
    <row r="222" spans="1:69" s="3" customFormat="1" ht="18" customHeight="1">
      <c r="A222" s="283" t="s">
        <v>3155</v>
      </c>
      <c r="B222" s="237"/>
      <c r="C222" s="281" t="s">
        <v>1215</v>
      </c>
      <c r="D222" s="284">
        <v>44322</v>
      </c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37"/>
      <c r="S222" s="264"/>
      <c r="T222" s="237"/>
      <c r="U222" s="237"/>
      <c r="V222" s="237"/>
      <c r="W222" s="237"/>
      <c r="X222" s="238"/>
      <c r="Y222" s="237"/>
      <c r="Z222" s="237"/>
      <c r="AA222" s="238"/>
      <c r="AB222" s="238"/>
      <c r="AC222" s="237"/>
      <c r="AD222" s="237"/>
      <c r="AE222" s="237"/>
      <c r="AF222" s="237"/>
      <c r="AG222" s="237"/>
      <c r="AH222" s="237"/>
      <c r="AI222" s="237"/>
      <c r="AJ222" s="237"/>
      <c r="AK222" s="237"/>
      <c r="AL222" s="237"/>
      <c r="AM222" s="237"/>
      <c r="AN222" s="237"/>
      <c r="AO222" s="237"/>
      <c r="AP222" s="237"/>
      <c r="AQ222" s="237"/>
      <c r="AR222" s="237"/>
      <c r="AS222" s="237"/>
      <c r="AT222" s="238"/>
      <c r="AU222" s="238"/>
      <c r="AV222" s="237"/>
      <c r="AW222" s="237"/>
      <c r="AX222" s="237"/>
      <c r="AY222" s="237"/>
      <c r="AZ222" s="238"/>
      <c r="BA222" s="237"/>
      <c r="BB222" s="237"/>
      <c r="BC222" s="237"/>
      <c r="BD222" s="237"/>
      <c r="BE222" s="237"/>
      <c r="BF222" s="237"/>
      <c r="BG222" s="237"/>
      <c r="BH222" s="237"/>
      <c r="BI222" s="264"/>
      <c r="BJ222" s="238"/>
      <c r="BK222" s="237"/>
      <c r="BL222" s="265"/>
      <c r="BM222" s="238"/>
      <c r="BN222" s="237"/>
      <c r="BO222" s="237"/>
      <c r="BP222" s="237"/>
      <c r="BQ222" s="237"/>
    </row>
    <row r="223" spans="1:69" s="3" customFormat="1" ht="18" customHeight="1">
      <c r="A223" s="283" t="s">
        <v>3156</v>
      </c>
      <c r="B223" s="237"/>
      <c r="C223" s="281" t="s">
        <v>1216</v>
      </c>
      <c r="D223" s="284">
        <v>44312</v>
      </c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37"/>
      <c r="S223" s="264"/>
      <c r="T223" s="237"/>
      <c r="U223" s="237"/>
      <c r="V223" s="237"/>
      <c r="W223" s="237"/>
      <c r="X223" s="238"/>
      <c r="Y223" s="237"/>
      <c r="Z223" s="237"/>
      <c r="AA223" s="238"/>
      <c r="AB223" s="238"/>
      <c r="AC223" s="237"/>
      <c r="AD223" s="237"/>
      <c r="AE223" s="237"/>
      <c r="AF223" s="237"/>
      <c r="AG223" s="237"/>
      <c r="AH223" s="237"/>
      <c r="AI223" s="237"/>
      <c r="AJ223" s="237"/>
      <c r="AK223" s="237"/>
      <c r="AL223" s="237"/>
      <c r="AM223" s="237"/>
      <c r="AN223" s="237"/>
      <c r="AO223" s="237"/>
      <c r="AP223" s="237"/>
      <c r="AQ223" s="237"/>
      <c r="AR223" s="237"/>
      <c r="AS223" s="237"/>
      <c r="AT223" s="237"/>
      <c r="AU223" s="237"/>
      <c r="AV223" s="237"/>
      <c r="AW223" s="237"/>
      <c r="AX223" s="237"/>
      <c r="AY223" s="237"/>
      <c r="AZ223" s="238"/>
      <c r="BA223" s="237"/>
      <c r="BB223" s="237"/>
      <c r="BC223" s="237"/>
      <c r="BD223" s="237"/>
      <c r="BE223" s="237"/>
      <c r="BF223" s="237"/>
      <c r="BG223" s="237"/>
      <c r="BH223" s="237"/>
      <c r="BI223" s="264"/>
      <c r="BJ223" s="238"/>
      <c r="BK223" s="237"/>
      <c r="BL223" s="265"/>
      <c r="BM223" s="238"/>
      <c r="BN223" s="237"/>
      <c r="BO223" s="237"/>
      <c r="BP223" s="237"/>
      <c r="BQ223" s="237"/>
    </row>
    <row r="224" spans="1:69" s="3" customFormat="1" ht="18" customHeight="1">
      <c r="A224" s="283" t="s">
        <v>3157</v>
      </c>
      <c r="B224" s="237"/>
      <c r="C224" s="281" t="s">
        <v>1217</v>
      </c>
      <c r="D224" s="284">
        <v>44308</v>
      </c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37"/>
      <c r="S224" s="264"/>
      <c r="T224" s="237"/>
      <c r="U224" s="237"/>
      <c r="V224" s="237"/>
      <c r="W224" s="237"/>
      <c r="X224" s="238"/>
      <c r="Y224" s="237"/>
      <c r="Z224" s="237"/>
      <c r="AA224" s="238"/>
      <c r="AB224" s="238"/>
      <c r="AC224" s="237"/>
      <c r="AD224" s="237"/>
      <c r="AE224" s="237"/>
      <c r="AF224" s="237"/>
      <c r="AG224" s="237"/>
      <c r="AH224" s="237"/>
      <c r="AI224" s="237"/>
      <c r="AJ224" s="237"/>
      <c r="AK224" s="237"/>
      <c r="AL224" s="237"/>
      <c r="AM224" s="237"/>
      <c r="AN224" s="237"/>
      <c r="AO224" s="237"/>
      <c r="AP224" s="237"/>
      <c r="AQ224" s="237"/>
      <c r="AR224" s="237"/>
      <c r="AS224" s="237"/>
      <c r="AT224" s="238"/>
      <c r="AU224" s="238"/>
      <c r="AV224" s="237"/>
      <c r="AW224" s="237"/>
      <c r="AX224" s="237"/>
      <c r="AY224" s="237"/>
      <c r="AZ224" s="238"/>
      <c r="BA224" s="237"/>
      <c r="BB224" s="237"/>
      <c r="BC224" s="237"/>
      <c r="BD224" s="237"/>
      <c r="BE224" s="237"/>
      <c r="BF224" s="237"/>
      <c r="BG224" s="237"/>
      <c r="BH224" s="237"/>
      <c r="BI224" s="264"/>
      <c r="BJ224" s="238"/>
      <c r="BK224" s="237"/>
      <c r="BL224" s="265"/>
      <c r="BM224" s="238"/>
      <c r="BN224" s="237"/>
      <c r="BO224" s="237"/>
      <c r="BP224" s="237"/>
      <c r="BQ224" s="237"/>
    </row>
    <row r="225" spans="1:69" s="3" customFormat="1" ht="18" customHeight="1">
      <c r="A225" s="283" t="s">
        <v>3158</v>
      </c>
      <c r="B225" s="237"/>
      <c r="C225" s="281" t="s">
        <v>1218</v>
      </c>
      <c r="D225" s="284">
        <v>44308</v>
      </c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37"/>
      <c r="S225" s="264"/>
      <c r="T225" s="237"/>
      <c r="U225" s="237"/>
      <c r="V225" s="237"/>
      <c r="W225" s="237"/>
      <c r="X225" s="238"/>
      <c r="Y225" s="237"/>
      <c r="Z225" s="237"/>
      <c r="AA225" s="238"/>
      <c r="AB225" s="238"/>
      <c r="AC225" s="237"/>
      <c r="AD225" s="237"/>
      <c r="AE225" s="237"/>
      <c r="AF225" s="237"/>
      <c r="AG225" s="237"/>
      <c r="AH225" s="237"/>
      <c r="AI225" s="237"/>
      <c r="AJ225" s="237"/>
      <c r="AK225" s="237"/>
      <c r="AL225" s="237"/>
      <c r="AM225" s="237"/>
      <c r="AN225" s="237"/>
      <c r="AO225" s="237"/>
      <c r="AP225" s="237"/>
      <c r="AQ225" s="237"/>
      <c r="AR225" s="237"/>
      <c r="AS225" s="237"/>
      <c r="AT225" s="237"/>
      <c r="AU225" s="237"/>
      <c r="AV225" s="237"/>
      <c r="AW225" s="237"/>
      <c r="AX225" s="237"/>
      <c r="AY225" s="237"/>
      <c r="AZ225" s="237"/>
      <c r="BA225" s="237"/>
      <c r="BB225" s="237"/>
      <c r="BC225" s="237"/>
      <c r="BD225" s="237"/>
      <c r="BE225" s="237"/>
      <c r="BF225" s="237"/>
      <c r="BG225" s="237"/>
      <c r="BH225" s="237"/>
      <c r="BI225" s="264"/>
      <c r="BJ225" s="238"/>
      <c r="BK225" s="237"/>
      <c r="BL225" s="265"/>
      <c r="BM225" s="238"/>
      <c r="BN225" s="237"/>
      <c r="BO225" s="237"/>
      <c r="BP225" s="237"/>
      <c r="BQ225" s="237"/>
    </row>
    <row r="226" spans="1:69" s="3" customFormat="1" ht="18" customHeight="1">
      <c r="A226" s="283" t="s">
        <v>3159</v>
      </c>
      <c r="B226" s="237"/>
      <c r="C226" s="281" t="s">
        <v>1219</v>
      </c>
      <c r="D226" s="284">
        <v>44307</v>
      </c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37"/>
      <c r="S226" s="264"/>
      <c r="T226" s="237"/>
      <c r="U226" s="237"/>
      <c r="V226" s="237"/>
      <c r="W226" s="237"/>
      <c r="X226" s="238"/>
      <c r="Y226" s="237"/>
      <c r="Z226" s="237"/>
      <c r="AA226" s="238"/>
      <c r="AB226" s="238"/>
      <c r="AC226" s="237"/>
      <c r="AD226" s="237"/>
      <c r="AE226" s="237"/>
      <c r="AF226" s="237"/>
      <c r="AG226" s="237"/>
      <c r="AH226" s="237"/>
      <c r="AI226" s="237"/>
      <c r="AJ226" s="237"/>
      <c r="AK226" s="237"/>
      <c r="AL226" s="237"/>
      <c r="AM226" s="237"/>
      <c r="AN226" s="237"/>
      <c r="AO226" s="237"/>
      <c r="AP226" s="237"/>
      <c r="AQ226" s="237"/>
      <c r="AR226" s="237"/>
      <c r="AS226" s="237"/>
      <c r="AT226" s="237"/>
      <c r="AU226" s="237"/>
      <c r="AV226" s="237"/>
      <c r="AW226" s="237"/>
      <c r="AX226" s="237"/>
      <c r="AY226" s="237"/>
      <c r="AZ226" s="238"/>
      <c r="BA226" s="237"/>
      <c r="BB226" s="237"/>
      <c r="BC226" s="237"/>
      <c r="BD226" s="237"/>
      <c r="BE226" s="237"/>
      <c r="BF226" s="237"/>
      <c r="BG226" s="237"/>
      <c r="BH226" s="237"/>
      <c r="BI226" s="264"/>
      <c r="BJ226" s="238"/>
      <c r="BK226" s="237"/>
      <c r="BL226" s="266"/>
      <c r="BM226" s="238"/>
      <c r="BN226" s="237"/>
      <c r="BO226" s="237"/>
      <c r="BP226" s="237"/>
      <c r="BQ226" s="237"/>
    </row>
    <row r="227" spans="1:69" s="3" customFormat="1" ht="18" customHeight="1">
      <c r="A227" s="283" t="s">
        <v>2606</v>
      </c>
      <c r="B227" s="237"/>
      <c r="C227" s="281" t="s">
        <v>1220</v>
      </c>
      <c r="D227" s="284">
        <v>44307</v>
      </c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37"/>
      <c r="S227" s="264"/>
      <c r="T227" s="237"/>
      <c r="U227" s="237"/>
      <c r="V227" s="237"/>
      <c r="W227" s="237"/>
      <c r="X227" s="238"/>
      <c r="Y227" s="237"/>
      <c r="Z227" s="237"/>
      <c r="AA227" s="238"/>
      <c r="AB227" s="238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8"/>
      <c r="AU227" s="238"/>
      <c r="AV227" s="237"/>
      <c r="AW227" s="237"/>
      <c r="AX227" s="237"/>
      <c r="AY227" s="237"/>
      <c r="AZ227" s="238"/>
      <c r="BA227" s="237"/>
      <c r="BB227" s="237"/>
      <c r="BC227" s="237"/>
      <c r="BD227" s="237"/>
      <c r="BE227" s="237"/>
      <c r="BF227" s="237"/>
      <c r="BG227" s="237"/>
      <c r="BH227" s="237"/>
      <c r="BI227" s="264"/>
      <c r="BJ227" s="238"/>
      <c r="BK227" s="237"/>
      <c r="BL227" s="265"/>
      <c r="BM227" s="238"/>
      <c r="BN227" s="237"/>
      <c r="BO227" s="237"/>
      <c r="BP227" s="237"/>
      <c r="BQ227" s="237"/>
    </row>
    <row r="228" spans="1:69" s="3" customFormat="1" ht="18" customHeight="1">
      <c r="A228" s="283" t="s">
        <v>2611</v>
      </c>
      <c r="B228" s="237"/>
      <c r="C228" s="281" t="s">
        <v>1221</v>
      </c>
      <c r="D228" s="284">
        <v>44301</v>
      </c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37"/>
      <c r="S228" s="264"/>
      <c r="T228" s="237"/>
      <c r="U228" s="237"/>
      <c r="V228" s="237"/>
      <c r="W228" s="237"/>
      <c r="X228" s="238"/>
      <c r="Y228" s="237"/>
      <c r="Z228" s="237"/>
      <c r="AA228" s="238"/>
      <c r="AB228" s="238"/>
      <c r="AC228" s="237"/>
      <c r="AD228" s="237"/>
      <c r="AE228" s="237"/>
      <c r="AF228" s="237"/>
      <c r="AG228" s="237"/>
      <c r="AH228" s="237"/>
      <c r="AI228" s="237"/>
      <c r="AJ228" s="237"/>
      <c r="AK228" s="237"/>
      <c r="AL228" s="237"/>
      <c r="AM228" s="237"/>
      <c r="AN228" s="237"/>
      <c r="AO228" s="237"/>
      <c r="AP228" s="237"/>
      <c r="AQ228" s="237"/>
      <c r="AR228" s="237"/>
      <c r="AS228" s="237"/>
      <c r="AT228" s="238"/>
      <c r="AU228" s="238"/>
      <c r="AV228" s="237"/>
      <c r="AW228" s="237"/>
      <c r="AX228" s="237"/>
      <c r="AY228" s="237"/>
      <c r="AZ228" s="238"/>
      <c r="BA228" s="237"/>
      <c r="BB228" s="237"/>
      <c r="BC228" s="237"/>
      <c r="BD228" s="237"/>
      <c r="BE228" s="237"/>
      <c r="BF228" s="237"/>
      <c r="BG228" s="237"/>
      <c r="BH228" s="237"/>
      <c r="BI228" s="264"/>
      <c r="BJ228" s="238"/>
      <c r="BK228" s="237"/>
      <c r="BL228" s="265"/>
      <c r="BM228" s="238"/>
      <c r="BN228" s="237"/>
      <c r="BO228" s="237"/>
      <c r="BP228" s="237"/>
      <c r="BQ228" s="237"/>
    </row>
    <row r="229" spans="1:69" s="3" customFormat="1" ht="18" customHeight="1">
      <c r="A229" s="283" t="s">
        <v>2611</v>
      </c>
      <c r="B229" s="237"/>
      <c r="C229" s="281" t="s">
        <v>1222</v>
      </c>
      <c r="D229" s="284">
        <v>44301</v>
      </c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37"/>
      <c r="S229" s="264"/>
      <c r="T229" s="237"/>
      <c r="U229" s="237"/>
      <c r="V229" s="237"/>
      <c r="W229" s="237"/>
      <c r="X229" s="238"/>
      <c r="Y229" s="237"/>
      <c r="Z229" s="237"/>
      <c r="AA229" s="238"/>
      <c r="AB229" s="238"/>
      <c r="AC229" s="237"/>
      <c r="AD229" s="237"/>
      <c r="AE229" s="237"/>
      <c r="AF229" s="237"/>
      <c r="AG229" s="237"/>
      <c r="AH229" s="237"/>
      <c r="AI229" s="237"/>
      <c r="AJ229" s="237"/>
      <c r="AK229" s="237"/>
      <c r="AL229" s="237"/>
      <c r="AM229" s="237"/>
      <c r="AN229" s="237"/>
      <c r="AO229" s="237"/>
      <c r="AP229" s="237"/>
      <c r="AQ229" s="237"/>
      <c r="AR229" s="237"/>
      <c r="AS229" s="237"/>
      <c r="AT229" s="237"/>
      <c r="AU229" s="237"/>
      <c r="AV229" s="237"/>
      <c r="AW229" s="237"/>
      <c r="AX229" s="237"/>
      <c r="AY229" s="237"/>
      <c r="AZ229" s="238"/>
      <c r="BA229" s="237"/>
      <c r="BB229" s="237"/>
      <c r="BC229" s="237"/>
      <c r="BD229" s="237"/>
      <c r="BE229" s="237"/>
      <c r="BF229" s="237"/>
      <c r="BG229" s="237"/>
      <c r="BH229" s="237"/>
      <c r="BI229" s="264"/>
      <c r="BJ229" s="238"/>
      <c r="BK229" s="237"/>
      <c r="BL229" s="265"/>
      <c r="BM229" s="238"/>
      <c r="BN229" s="237"/>
      <c r="BO229" s="237"/>
      <c r="BP229" s="237"/>
      <c r="BQ229" s="237"/>
    </row>
    <row r="230" spans="1:69" s="3" customFormat="1" ht="18" customHeight="1">
      <c r="A230" s="283" t="s">
        <v>2611</v>
      </c>
      <c r="B230" s="237"/>
      <c r="C230" s="281" t="s">
        <v>1223</v>
      </c>
      <c r="D230" s="284">
        <v>44301</v>
      </c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37"/>
      <c r="S230" s="264"/>
      <c r="T230" s="237"/>
      <c r="U230" s="237"/>
      <c r="V230" s="237"/>
      <c r="W230" s="237"/>
      <c r="X230" s="238"/>
      <c r="Y230" s="237"/>
      <c r="Z230" s="237"/>
      <c r="AA230" s="238"/>
      <c r="AB230" s="238"/>
      <c r="AC230" s="237"/>
      <c r="AD230" s="237"/>
      <c r="AE230" s="237"/>
      <c r="AF230" s="237"/>
      <c r="AG230" s="237"/>
      <c r="AH230" s="237"/>
      <c r="AI230" s="237"/>
      <c r="AJ230" s="237"/>
      <c r="AK230" s="237"/>
      <c r="AL230" s="237"/>
      <c r="AM230" s="237"/>
      <c r="AN230" s="237"/>
      <c r="AO230" s="237"/>
      <c r="AP230" s="237"/>
      <c r="AQ230" s="237"/>
      <c r="AR230" s="237"/>
      <c r="AS230" s="237"/>
      <c r="AT230" s="237"/>
      <c r="AU230" s="237"/>
      <c r="AV230" s="237"/>
      <c r="AW230" s="237"/>
      <c r="AX230" s="237"/>
      <c r="AY230" s="237"/>
      <c r="AZ230" s="238"/>
      <c r="BA230" s="237"/>
      <c r="BB230" s="237"/>
      <c r="BC230" s="237"/>
      <c r="BD230" s="237"/>
      <c r="BE230" s="237"/>
      <c r="BF230" s="237"/>
      <c r="BG230" s="237"/>
      <c r="BH230" s="237"/>
      <c r="BI230" s="264"/>
      <c r="BJ230" s="238"/>
      <c r="BK230" s="237"/>
      <c r="BL230" s="265"/>
      <c r="BM230" s="238"/>
      <c r="BN230" s="237"/>
      <c r="BO230" s="237"/>
      <c r="BP230" s="237"/>
      <c r="BQ230" s="237"/>
    </row>
    <row r="231" spans="1:69" s="3" customFormat="1" ht="18" customHeight="1">
      <c r="A231" s="283" t="s">
        <v>2611</v>
      </c>
      <c r="B231" s="237"/>
      <c r="C231" s="281" t="s">
        <v>1224</v>
      </c>
      <c r="D231" s="284">
        <v>44301</v>
      </c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37"/>
      <c r="S231" s="264"/>
      <c r="T231" s="237"/>
      <c r="U231" s="237"/>
      <c r="V231" s="237"/>
      <c r="W231" s="237"/>
      <c r="X231" s="238"/>
      <c r="Y231" s="237"/>
      <c r="Z231" s="237"/>
      <c r="AA231" s="238"/>
      <c r="AB231" s="238"/>
      <c r="AC231" s="237"/>
      <c r="AD231" s="237"/>
      <c r="AE231" s="237"/>
      <c r="AF231" s="237"/>
      <c r="AG231" s="237"/>
      <c r="AH231" s="237"/>
      <c r="AI231" s="237"/>
      <c r="AJ231" s="237"/>
      <c r="AK231" s="237"/>
      <c r="AL231" s="237"/>
      <c r="AM231" s="237"/>
      <c r="AN231" s="237"/>
      <c r="AO231" s="237"/>
      <c r="AP231" s="237"/>
      <c r="AQ231" s="237"/>
      <c r="AR231" s="237"/>
      <c r="AS231" s="237"/>
      <c r="AT231" s="237"/>
      <c r="AU231" s="237"/>
      <c r="AV231" s="237"/>
      <c r="AW231" s="237"/>
      <c r="AX231" s="237"/>
      <c r="AY231" s="237"/>
      <c r="AZ231" s="238"/>
      <c r="BA231" s="237"/>
      <c r="BB231" s="237"/>
      <c r="BC231" s="237"/>
      <c r="BD231" s="237"/>
      <c r="BE231" s="237"/>
      <c r="BF231" s="237"/>
      <c r="BG231" s="237"/>
      <c r="BH231" s="237"/>
      <c r="BI231" s="264"/>
      <c r="BJ231" s="238"/>
      <c r="BK231" s="237"/>
      <c r="BL231" s="265"/>
      <c r="BM231" s="238"/>
      <c r="BN231" s="237"/>
      <c r="BO231" s="237"/>
      <c r="BP231" s="237"/>
      <c r="BQ231" s="237"/>
    </row>
    <row r="232" spans="1:69" s="3" customFormat="1" ht="18" customHeight="1">
      <c r="A232" s="283" t="s">
        <v>2515</v>
      </c>
      <c r="B232" s="237"/>
      <c r="C232" s="281" t="s">
        <v>1225</v>
      </c>
      <c r="D232" s="284">
        <v>44301</v>
      </c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37"/>
      <c r="S232" s="264"/>
      <c r="T232" s="237"/>
      <c r="U232" s="237"/>
      <c r="V232" s="237"/>
      <c r="W232" s="237"/>
      <c r="X232" s="238"/>
      <c r="Y232" s="237"/>
      <c r="Z232" s="237"/>
      <c r="AA232" s="238"/>
      <c r="AB232" s="238"/>
      <c r="AC232" s="237"/>
      <c r="AD232" s="237"/>
      <c r="AE232" s="237"/>
      <c r="AF232" s="237"/>
      <c r="AG232" s="237"/>
      <c r="AH232" s="237"/>
      <c r="AI232" s="237"/>
      <c r="AJ232" s="237"/>
      <c r="AK232" s="237"/>
      <c r="AL232" s="237"/>
      <c r="AM232" s="237"/>
      <c r="AN232" s="237"/>
      <c r="AO232" s="237"/>
      <c r="AP232" s="237"/>
      <c r="AQ232" s="237"/>
      <c r="AR232" s="237"/>
      <c r="AS232" s="237"/>
      <c r="AT232" s="237"/>
      <c r="AU232" s="237"/>
      <c r="AV232" s="237"/>
      <c r="AW232" s="237"/>
      <c r="AX232" s="237"/>
      <c r="AY232" s="237"/>
      <c r="AZ232" s="238"/>
      <c r="BA232" s="237"/>
      <c r="BB232" s="237"/>
      <c r="BC232" s="237"/>
      <c r="BD232" s="237"/>
      <c r="BE232" s="237"/>
      <c r="BF232" s="237"/>
      <c r="BG232" s="237"/>
      <c r="BH232" s="237"/>
      <c r="BI232" s="264"/>
      <c r="BJ232" s="238"/>
      <c r="BK232" s="237"/>
      <c r="BL232" s="265"/>
      <c r="BM232" s="238"/>
      <c r="BN232" s="237"/>
      <c r="BO232" s="237"/>
      <c r="BP232" s="237"/>
      <c r="BQ232" s="237"/>
    </row>
    <row r="233" spans="1:69" s="3" customFormat="1" ht="18" customHeight="1">
      <c r="A233" s="283" t="s">
        <v>3144</v>
      </c>
      <c r="B233" s="237"/>
      <c r="C233" s="281" t="s">
        <v>1226</v>
      </c>
      <c r="D233" s="284">
        <v>44284</v>
      </c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37"/>
      <c r="S233" s="264"/>
      <c r="T233" s="237"/>
      <c r="U233" s="237"/>
      <c r="V233" s="237"/>
      <c r="W233" s="237"/>
      <c r="X233" s="238"/>
      <c r="Y233" s="237"/>
      <c r="Z233" s="237"/>
      <c r="AA233" s="238"/>
      <c r="AB233" s="238"/>
      <c r="AC233" s="237"/>
      <c r="AD233" s="237"/>
      <c r="AE233" s="237"/>
      <c r="AF233" s="237"/>
      <c r="AG233" s="237"/>
      <c r="AH233" s="237"/>
      <c r="AI233" s="237"/>
      <c r="AJ233" s="237"/>
      <c r="AK233" s="237"/>
      <c r="AL233" s="237"/>
      <c r="AM233" s="237"/>
      <c r="AN233" s="237"/>
      <c r="AO233" s="237"/>
      <c r="AP233" s="237"/>
      <c r="AQ233" s="237"/>
      <c r="AR233" s="237"/>
      <c r="AS233" s="237"/>
      <c r="AT233" s="237"/>
      <c r="AU233" s="237"/>
      <c r="AV233" s="237"/>
      <c r="AW233" s="237"/>
      <c r="AX233" s="237"/>
      <c r="AY233" s="237"/>
      <c r="AZ233" s="238"/>
      <c r="BA233" s="237"/>
      <c r="BB233" s="237"/>
      <c r="BC233" s="237"/>
      <c r="BD233" s="237"/>
      <c r="BE233" s="237"/>
      <c r="BF233" s="237"/>
      <c r="BG233" s="237"/>
      <c r="BH233" s="237"/>
      <c r="BI233" s="264"/>
      <c r="BJ233" s="238"/>
      <c r="BK233" s="237"/>
      <c r="BL233" s="265"/>
      <c r="BM233" s="238"/>
      <c r="BN233" s="237"/>
      <c r="BO233" s="237"/>
      <c r="BP233" s="237"/>
      <c r="BQ233" s="237"/>
    </row>
    <row r="234" spans="1:69" s="3" customFormat="1" ht="18" customHeight="1">
      <c r="A234" s="283" t="s">
        <v>3160</v>
      </c>
      <c r="B234" s="237"/>
      <c r="C234" s="281" t="s">
        <v>1227</v>
      </c>
      <c r="D234" s="284">
        <v>44280</v>
      </c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37"/>
      <c r="S234" s="264"/>
      <c r="T234" s="237"/>
      <c r="U234" s="237"/>
      <c r="V234" s="237"/>
      <c r="W234" s="237"/>
      <c r="X234" s="238"/>
      <c r="Y234" s="237"/>
      <c r="Z234" s="237"/>
      <c r="AA234" s="238"/>
      <c r="AB234" s="238"/>
      <c r="AC234" s="237"/>
      <c r="AD234" s="237"/>
      <c r="AE234" s="237"/>
      <c r="AF234" s="237"/>
      <c r="AG234" s="237"/>
      <c r="AH234" s="237"/>
      <c r="AI234" s="237"/>
      <c r="AJ234" s="237"/>
      <c r="AK234" s="237"/>
      <c r="AL234" s="237"/>
      <c r="AM234" s="237"/>
      <c r="AN234" s="237"/>
      <c r="AO234" s="237"/>
      <c r="AP234" s="237"/>
      <c r="AQ234" s="237"/>
      <c r="AR234" s="237"/>
      <c r="AS234" s="237"/>
      <c r="AT234" s="238"/>
      <c r="AU234" s="238"/>
      <c r="AV234" s="237"/>
      <c r="AW234" s="237"/>
      <c r="AX234" s="237"/>
      <c r="AY234" s="237"/>
      <c r="AZ234" s="238"/>
      <c r="BA234" s="237"/>
      <c r="BB234" s="237"/>
      <c r="BC234" s="237"/>
      <c r="BD234" s="237"/>
      <c r="BE234" s="237"/>
      <c r="BF234" s="237"/>
      <c r="BG234" s="237"/>
      <c r="BH234" s="237"/>
      <c r="BI234" s="264"/>
      <c r="BJ234" s="238"/>
      <c r="BK234" s="237"/>
      <c r="BL234" s="265"/>
      <c r="BM234" s="238"/>
      <c r="BN234" s="237"/>
      <c r="BO234" s="237"/>
      <c r="BP234" s="237"/>
      <c r="BQ234" s="237"/>
    </row>
    <row r="235" spans="1:69" s="3" customFormat="1" ht="18" customHeight="1">
      <c r="A235" s="283" t="s">
        <v>324</v>
      </c>
      <c r="B235" s="237"/>
      <c r="C235" s="281" t="s">
        <v>1228</v>
      </c>
      <c r="D235" s="284">
        <v>44279</v>
      </c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37"/>
      <c r="S235" s="264"/>
      <c r="T235" s="237"/>
      <c r="U235" s="237"/>
      <c r="V235" s="237"/>
      <c r="W235" s="237"/>
      <c r="X235" s="238"/>
      <c r="Y235" s="237"/>
      <c r="Z235" s="237"/>
      <c r="AA235" s="238"/>
      <c r="AB235" s="238"/>
      <c r="AC235" s="237"/>
      <c r="AD235" s="237"/>
      <c r="AE235" s="237"/>
      <c r="AF235" s="237"/>
      <c r="AG235" s="237"/>
      <c r="AH235" s="237"/>
      <c r="AI235" s="237"/>
      <c r="AJ235" s="237"/>
      <c r="AK235" s="237"/>
      <c r="AL235" s="237"/>
      <c r="AM235" s="237"/>
      <c r="AN235" s="237"/>
      <c r="AO235" s="237"/>
      <c r="AP235" s="237"/>
      <c r="AQ235" s="237"/>
      <c r="AR235" s="237"/>
      <c r="AS235" s="237"/>
      <c r="AT235" s="237"/>
      <c r="AU235" s="237"/>
      <c r="AV235" s="237"/>
      <c r="AW235" s="237"/>
      <c r="AX235" s="237"/>
      <c r="AY235" s="237"/>
      <c r="AZ235" s="238"/>
      <c r="BA235" s="237"/>
      <c r="BB235" s="237"/>
      <c r="BC235" s="237"/>
      <c r="BD235" s="237"/>
      <c r="BE235" s="237"/>
      <c r="BF235" s="237"/>
      <c r="BG235" s="237"/>
      <c r="BH235" s="237"/>
      <c r="BI235" s="264"/>
      <c r="BJ235" s="238"/>
      <c r="BK235" s="237"/>
      <c r="BL235" s="265"/>
      <c r="BM235" s="238"/>
      <c r="BN235" s="237"/>
      <c r="BO235" s="237"/>
      <c r="BP235" s="237"/>
      <c r="BQ235" s="237"/>
    </row>
    <row r="236" spans="1:69" s="3" customFormat="1" ht="18" customHeight="1">
      <c r="A236" s="283" t="s">
        <v>3161</v>
      </c>
      <c r="B236" s="237"/>
      <c r="C236" s="281" t="s">
        <v>1229</v>
      </c>
      <c r="D236" s="284">
        <v>44278</v>
      </c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37"/>
      <c r="S236" s="264"/>
      <c r="T236" s="237"/>
      <c r="U236" s="237"/>
      <c r="V236" s="237"/>
      <c r="W236" s="237"/>
      <c r="X236" s="238"/>
      <c r="Y236" s="237"/>
      <c r="Z236" s="237"/>
      <c r="AA236" s="238"/>
      <c r="AB236" s="238"/>
      <c r="AC236" s="237"/>
      <c r="AD236" s="237"/>
      <c r="AE236" s="237"/>
      <c r="AF236" s="237"/>
      <c r="AG236" s="237"/>
      <c r="AH236" s="237"/>
      <c r="AI236" s="237"/>
      <c r="AJ236" s="237"/>
      <c r="AK236" s="237"/>
      <c r="AL236" s="237"/>
      <c r="AM236" s="237"/>
      <c r="AN236" s="237"/>
      <c r="AO236" s="237"/>
      <c r="AP236" s="237"/>
      <c r="AQ236" s="237"/>
      <c r="AR236" s="237"/>
      <c r="AS236" s="237"/>
      <c r="AT236" s="237"/>
      <c r="AU236" s="237"/>
      <c r="AV236" s="237"/>
      <c r="AW236" s="237"/>
      <c r="AX236" s="237"/>
      <c r="AY236" s="237"/>
      <c r="AZ236" s="238"/>
      <c r="BA236" s="237"/>
      <c r="BB236" s="237"/>
      <c r="BC236" s="237"/>
      <c r="BD236" s="237"/>
      <c r="BE236" s="237"/>
      <c r="BF236" s="237"/>
      <c r="BG236" s="237"/>
      <c r="BH236" s="237"/>
      <c r="BI236" s="264"/>
      <c r="BJ236" s="238"/>
      <c r="BK236" s="237"/>
      <c r="BL236" s="265"/>
      <c r="BM236" s="238"/>
      <c r="BN236" s="237"/>
      <c r="BO236" s="237"/>
      <c r="BP236" s="237"/>
      <c r="BQ236" s="237"/>
    </row>
    <row r="237" spans="1:69" s="3" customFormat="1" ht="18" customHeight="1">
      <c r="A237" s="283" t="s">
        <v>3161</v>
      </c>
      <c r="B237" s="237"/>
      <c r="C237" s="281" t="s">
        <v>1230</v>
      </c>
      <c r="D237" s="284">
        <v>44278</v>
      </c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37"/>
      <c r="S237" s="264"/>
      <c r="T237" s="237"/>
      <c r="U237" s="237"/>
      <c r="V237" s="237"/>
      <c r="W237" s="237"/>
      <c r="X237" s="238"/>
      <c r="Y237" s="237"/>
      <c r="Z237" s="237"/>
      <c r="AA237" s="238"/>
      <c r="AB237" s="238"/>
      <c r="AC237" s="237"/>
      <c r="AD237" s="237"/>
      <c r="AE237" s="237"/>
      <c r="AF237" s="237"/>
      <c r="AG237" s="237"/>
      <c r="AH237" s="237"/>
      <c r="AI237" s="237"/>
      <c r="AJ237" s="237"/>
      <c r="AK237" s="237"/>
      <c r="AL237" s="237"/>
      <c r="AM237" s="237"/>
      <c r="AN237" s="237"/>
      <c r="AO237" s="237"/>
      <c r="AP237" s="237"/>
      <c r="AQ237" s="237"/>
      <c r="AR237" s="237"/>
      <c r="AS237" s="237"/>
      <c r="AT237" s="237"/>
      <c r="AU237" s="237"/>
      <c r="AV237" s="237"/>
      <c r="AW237" s="237"/>
      <c r="AX237" s="237"/>
      <c r="AY237" s="237"/>
      <c r="AZ237" s="238"/>
      <c r="BA237" s="237"/>
      <c r="BB237" s="237"/>
      <c r="BC237" s="237"/>
      <c r="BD237" s="237"/>
      <c r="BE237" s="237"/>
      <c r="BF237" s="237"/>
      <c r="BG237" s="237"/>
      <c r="BH237" s="237"/>
      <c r="BI237" s="264"/>
      <c r="BJ237" s="238"/>
      <c r="BK237" s="237"/>
      <c r="BL237" s="265"/>
      <c r="BM237" s="238"/>
      <c r="BN237" s="237"/>
      <c r="BO237" s="237"/>
      <c r="BP237" s="237"/>
      <c r="BQ237" s="237"/>
    </row>
    <row r="238" spans="1:69" s="3" customFormat="1" ht="18" customHeight="1">
      <c r="A238" s="283" t="s">
        <v>3162</v>
      </c>
      <c r="B238" s="237"/>
      <c r="C238" s="281" t="s">
        <v>1231</v>
      </c>
      <c r="D238" s="284">
        <v>44266</v>
      </c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37"/>
      <c r="S238" s="264"/>
      <c r="T238" s="237"/>
      <c r="U238" s="237"/>
      <c r="V238" s="237"/>
      <c r="W238" s="237"/>
      <c r="X238" s="238"/>
      <c r="Y238" s="237"/>
      <c r="Z238" s="237"/>
      <c r="AA238" s="238"/>
      <c r="AB238" s="238"/>
      <c r="AC238" s="237"/>
      <c r="AD238" s="237"/>
      <c r="AE238" s="237"/>
      <c r="AF238" s="237"/>
      <c r="AG238" s="237"/>
      <c r="AH238" s="237"/>
      <c r="AI238" s="237"/>
      <c r="AJ238" s="237"/>
      <c r="AK238" s="237"/>
      <c r="AL238" s="237"/>
      <c r="AM238" s="237"/>
      <c r="AN238" s="237"/>
      <c r="AO238" s="237"/>
      <c r="AP238" s="237"/>
      <c r="AQ238" s="237"/>
      <c r="AR238" s="237"/>
      <c r="AS238" s="237"/>
      <c r="AT238" s="237"/>
      <c r="AU238" s="237"/>
      <c r="AV238" s="237"/>
      <c r="AW238" s="237"/>
      <c r="AX238" s="237"/>
      <c r="AY238" s="237"/>
      <c r="AZ238" s="238"/>
      <c r="BA238" s="237"/>
      <c r="BB238" s="237"/>
      <c r="BC238" s="237"/>
      <c r="BD238" s="237"/>
      <c r="BE238" s="237"/>
      <c r="BF238" s="237"/>
      <c r="BG238" s="237"/>
      <c r="BH238" s="237"/>
      <c r="BI238" s="264"/>
      <c r="BJ238" s="238"/>
      <c r="BK238" s="237"/>
      <c r="BL238" s="265"/>
      <c r="BM238" s="238"/>
      <c r="BN238" s="237"/>
      <c r="BO238" s="237"/>
      <c r="BP238" s="237"/>
      <c r="BQ238" s="237"/>
    </row>
    <row r="239" spans="1:69" s="3" customFormat="1" ht="18" customHeight="1">
      <c r="A239" s="283" t="s">
        <v>3163</v>
      </c>
      <c r="B239" s="237"/>
      <c r="C239" s="281" t="s">
        <v>1232</v>
      </c>
      <c r="D239" s="284">
        <v>44260</v>
      </c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37"/>
      <c r="S239" s="264"/>
      <c r="T239" s="237"/>
      <c r="U239" s="237"/>
      <c r="V239" s="237"/>
      <c r="W239" s="237"/>
      <c r="X239" s="238"/>
      <c r="Y239" s="237"/>
      <c r="Z239" s="237"/>
      <c r="AA239" s="238"/>
      <c r="AB239" s="238"/>
      <c r="AC239" s="237"/>
      <c r="AD239" s="237"/>
      <c r="AE239" s="237"/>
      <c r="AF239" s="237"/>
      <c r="AG239" s="237"/>
      <c r="AH239" s="237"/>
      <c r="AI239" s="237"/>
      <c r="AJ239" s="237"/>
      <c r="AK239" s="237"/>
      <c r="AL239" s="237"/>
      <c r="AM239" s="237"/>
      <c r="AN239" s="237"/>
      <c r="AO239" s="237"/>
      <c r="AP239" s="237"/>
      <c r="AQ239" s="237"/>
      <c r="AR239" s="237"/>
      <c r="AS239" s="237"/>
      <c r="AT239" s="237"/>
      <c r="AU239" s="237"/>
      <c r="AV239" s="237"/>
      <c r="AW239" s="237"/>
      <c r="AX239" s="237"/>
      <c r="AY239" s="237"/>
      <c r="AZ239" s="237"/>
      <c r="BA239" s="237"/>
      <c r="BB239" s="237"/>
      <c r="BC239" s="237"/>
      <c r="BD239" s="237"/>
      <c r="BE239" s="237"/>
      <c r="BF239" s="237"/>
      <c r="BG239" s="237"/>
      <c r="BH239" s="237"/>
      <c r="BI239" s="264"/>
      <c r="BJ239" s="238"/>
      <c r="BK239" s="237"/>
      <c r="BL239" s="265"/>
      <c r="BM239" s="238"/>
      <c r="BN239" s="237"/>
      <c r="BO239" s="237"/>
      <c r="BP239" s="237"/>
      <c r="BQ239" s="237"/>
    </row>
    <row r="240" spans="1:69" s="3" customFormat="1" ht="18" customHeight="1">
      <c r="A240" s="283" t="s">
        <v>3051</v>
      </c>
      <c r="B240" s="237"/>
      <c r="C240" s="281" t="s">
        <v>1233</v>
      </c>
      <c r="D240" s="284">
        <v>44259</v>
      </c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37"/>
      <c r="S240" s="264"/>
      <c r="T240" s="237"/>
      <c r="U240" s="237"/>
      <c r="V240" s="237"/>
      <c r="W240" s="237"/>
      <c r="X240" s="238"/>
      <c r="Y240" s="237"/>
      <c r="Z240" s="237"/>
      <c r="AA240" s="238"/>
      <c r="AB240" s="238"/>
      <c r="AC240" s="237"/>
      <c r="AD240" s="237"/>
      <c r="AE240" s="237"/>
      <c r="AF240" s="237"/>
      <c r="AG240" s="237"/>
      <c r="AH240" s="237"/>
      <c r="AI240" s="237"/>
      <c r="AJ240" s="237"/>
      <c r="AK240" s="237"/>
      <c r="AL240" s="237"/>
      <c r="AM240" s="237"/>
      <c r="AN240" s="237"/>
      <c r="AO240" s="237"/>
      <c r="AP240" s="237"/>
      <c r="AQ240" s="237"/>
      <c r="AR240" s="237"/>
      <c r="AS240" s="237"/>
      <c r="AT240" s="237"/>
      <c r="AU240" s="237"/>
      <c r="AV240" s="237"/>
      <c r="AW240" s="237"/>
      <c r="AX240" s="237"/>
      <c r="AY240" s="237"/>
      <c r="AZ240" s="237"/>
      <c r="BA240" s="237"/>
      <c r="BB240" s="237"/>
      <c r="BC240" s="237"/>
      <c r="BD240" s="237"/>
      <c r="BE240" s="237"/>
      <c r="BF240" s="237"/>
      <c r="BG240" s="237"/>
      <c r="BH240" s="237"/>
      <c r="BI240" s="264"/>
      <c r="BJ240" s="238"/>
      <c r="BK240" s="237"/>
      <c r="BL240" s="265"/>
      <c r="BM240" s="238"/>
      <c r="BN240" s="237"/>
      <c r="BO240" s="237"/>
      <c r="BP240" s="237"/>
      <c r="BQ240" s="237"/>
    </row>
    <row r="241" spans="1:69" s="3" customFormat="1" ht="18" customHeight="1">
      <c r="A241" s="283" t="s">
        <v>3164</v>
      </c>
      <c r="B241" s="237"/>
      <c r="C241" s="281" t="s">
        <v>1234</v>
      </c>
      <c r="D241" s="284">
        <v>44258</v>
      </c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37"/>
      <c r="S241" s="264"/>
      <c r="T241" s="237"/>
      <c r="U241" s="237"/>
      <c r="V241" s="237"/>
      <c r="W241" s="237"/>
      <c r="X241" s="238"/>
      <c r="Y241" s="237"/>
      <c r="Z241" s="237"/>
      <c r="AA241" s="238"/>
      <c r="AB241" s="238"/>
      <c r="AC241" s="237"/>
      <c r="AD241" s="237"/>
      <c r="AE241" s="237"/>
      <c r="AF241" s="237"/>
      <c r="AG241" s="237"/>
      <c r="AH241" s="237"/>
      <c r="AI241" s="237"/>
      <c r="AJ241" s="237"/>
      <c r="AK241" s="237"/>
      <c r="AL241" s="237"/>
      <c r="AM241" s="237"/>
      <c r="AN241" s="237"/>
      <c r="AO241" s="237"/>
      <c r="AP241" s="237"/>
      <c r="AQ241" s="237"/>
      <c r="AR241" s="237"/>
      <c r="AS241" s="237"/>
      <c r="AT241" s="237"/>
      <c r="AU241" s="237"/>
      <c r="AV241" s="237"/>
      <c r="AW241" s="237"/>
      <c r="AX241" s="237"/>
      <c r="AY241" s="237"/>
      <c r="AZ241" s="238"/>
      <c r="BA241" s="237"/>
      <c r="BB241" s="237"/>
      <c r="BC241" s="237"/>
      <c r="BD241" s="237"/>
      <c r="BE241" s="237"/>
      <c r="BF241" s="237"/>
      <c r="BG241" s="237"/>
      <c r="BH241" s="237"/>
      <c r="BI241" s="264"/>
      <c r="BJ241" s="238"/>
      <c r="BK241" s="237"/>
      <c r="BL241" s="265"/>
      <c r="BM241" s="238"/>
      <c r="BN241" s="237"/>
      <c r="BO241" s="237"/>
      <c r="BP241" s="237"/>
      <c r="BQ241" s="237"/>
    </row>
    <row r="242" spans="1:69" s="3" customFormat="1" ht="18" customHeight="1">
      <c r="A242" s="283" t="s">
        <v>3165</v>
      </c>
      <c r="B242" s="237"/>
      <c r="C242" s="281" t="s">
        <v>1235</v>
      </c>
      <c r="D242" s="284">
        <v>44252</v>
      </c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37"/>
      <c r="S242" s="264"/>
      <c r="T242" s="237"/>
      <c r="U242" s="237"/>
      <c r="V242" s="237"/>
      <c r="W242" s="237"/>
      <c r="X242" s="238"/>
      <c r="Y242" s="237"/>
      <c r="Z242" s="237"/>
      <c r="AA242" s="238"/>
      <c r="AB242" s="238"/>
      <c r="AC242" s="237"/>
      <c r="AD242" s="237"/>
      <c r="AE242" s="237"/>
      <c r="AF242" s="237"/>
      <c r="AG242" s="237"/>
      <c r="AH242" s="237"/>
      <c r="AI242" s="237"/>
      <c r="AJ242" s="237"/>
      <c r="AK242" s="237"/>
      <c r="AL242" s="237"/>
      <c r="AM242" s="237"/>
      <c r="AN242" s="237"/>
      <c r="AO242" s="237"/>
      <c r="AP242" s="237"/>
      <c r="AQ242" s="237"/>
      <c r="AR242" s="237"/>
      <c r="AS242" s="237"/>
      <c r="AT242" s="237"/>
      <c r="AU242" s="237"/>
      <c r="AV242" s="237"/>
      <c r="AW242" s="237"/>
      <c r="AX242" s="237"/>
      <c r="AY242" s="237"/>
      <c r="AZ242" s="238"/>
      <c r="BA242" s="237"/>
      <c r="BB242" s="237"/>
      <c r="BC242" s="237"/>
      <c r="BD242" s="237"/>
      <c r="BE242" s="237"/>
      <c r="BF242" s="237"/>
      <c r="BG242" s="237"/>
      <c r="BH242" s="237"/>
      <c r="BI242" s="264"/>
      <c r="BJ242" s="238"/>
      <c r="BK242" s="237"/>
      <c r="BL242" s="265"/>
      <c r="BM242" s="238"/>
      <c r="BN242" s="237"/>
      <c r="BO242" s="237"/>
      <c r="BP242" s="237"/>
      <c r="BQ242" s="237"/>
    </row>
    <row r="243" spans="1:69" s="3" customFormat="1" ht="18" customHeight="1">
      <c r="A243" s="283" t="s">
        <v>3087</v>
      </c>
      <c r="B243" s="237"/>
      <c r="C243" s="281" t="s">
        <v>1236</v>
      </c>
      <c r="D243" s="284">
        <v>44236</v>
      </c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37"/>
      <c r="S243" s="264"/>
      <c r="T243" s="237"/>
      <c r="U243" s="237"/>
      <c r="V243" s="237"/>
      <c r="W243" s="237"/>
      <c r="X243" s="238"/>
      <c r="Y243" s="237"/>
      <c r="Z243" s="237"/>
      <c r="AA243" s="238"/>
      <c r="AB243" s="238"/>
      <c r="AC243" s="237"/>
      <c r="AD243" s="237"/>
      <c r="AE243" s="237"/>
      <c r="AF243" s="237"/>
      <c r="AG243" s="237"/>
      <c r="AH243" s="237"/>
      <c r="AI243" s="237"/>
      <c r="AJ243" s="237"/>
      <c r="AK243" s="237"/>
      <c r="AL243" s="237"/>
      <c r="AM243" s="237"/>
      <c r="AN243" s="237"/>
      <c r="AO243" s="237"/>
      <c r="AP243" s="237"/>
      <c r="AQ243" s="237"/>
      <c r="AR243" s="237"/>
      <c r="AS243" s="237"/>
      <c r="AT243" s="237"/>
      <c r="AU243" s="237"/>
      <c r="AV243" s="237"/>
      <c r="AW243" s="237"/>
      <c r="AX243" s="237"/>
      <c r="AY243" s="237"/>
      <c r="AZ243" s="238"/>
      <c r="BA243" s="237"/>
      <c r="BB243" s="237"/>
      <c r="BC243" s="237"/>
      <c r="BD243" s="237"/>
      <c r="BE243" s="237"/>
      <c r="BF243" s="237"/>
      <c r="BG243" s="237"/>
      <c r="BH243" s="237"/>
      <c r="BI243" s="264"/>
      <c r="BJ243" s="238"/>
      <c r="BK243" s="237"/>
      <c r="BL243" s="265"/>
      <c r="BM243" s="238"/>
      <c r="BN243" s="237"/>
      <c r="BO243" s="237"/>
      <c r="BP243" s="237"/>
      <c r="BQ243" s="237"/>
    </row>
    <row r="244" spans="1:69" s="3" customFormat="1" ht="18" customHeight="1">
      <c r="A244" s="283" t="s">
        <v>3166</v>
      </c>
      <c r="B244" s="237"/>
      <c r="C244" s="281" t="s">
        <v>1237</v>
      </c>
      <c r="D244" s="284">
        <v>44231</v>
      </c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37"/>
      <c r="S244" s="264"/>
      <c r="T244" s="237"/>
      <c r="U244" s="237"/>
      <c r="V244" s="237"/>
      <c r="W244" s="237"/>
      <c r="X244" s="238"/>
      <c r="Y244" s="237"/>
      <c r="Z244" s="237"/>
      <c r="AA244" s="238"/>
      <c r="AB244" s="238"/>
      <c r="AC244" s="237"/>
      <c r="AD244" s="237"/>
      <c r="AE244" s="237"/>
      <c r="AF244" s="237"/>
      <c r="AG244" s="237"/>
      <c r="AH244" s="237"/>
      <c r="AI244" s="237"/>
      <c r="AJ244" s="237"/>
      <c r="AK244" s="237"/>
      <c r="AL244" s="237"/>
      <c r="AM244" s="237"/>
      <c r="AN244" s="237"/>
      <c r="AO244" s="237"/>
      <c r="AP244" s="237"/>
      <c r="AQ244" s="237"/>
      <c r="AR244" s="237"/>
      <c r="AS244" s="237"/>
      <c r="AT244" s="238"/>
      <c r="AU244" s="238"/>
      <c r="AV244" s="237"/>
      <c r="AW244" s="237"/>
      <c r="AX244" s="237"/>
      <c r="AY244" s="237"/>
      <c r="AZ244" s="238"/>
      <c r="BA244" s="237"/>
      <c r="BB244" s="237"/>
      <c r="BC244" s="237"/>
      <c r="BD244" s="237"/>
      <c r="BE244" s="237"/>
      <c r="BF244" s="237"/>
      <c r="BG244" s="237"/>
      <c r="BH244" s="237"/>
      <c r="BI244" s="264"/>
      <c r="BJ244" s="238"/>
      <c r="BK244" s="237"/>
      <c r="BL244" s="265"/>
      <c r="BM244" s="238"/>
      <c r="BN244" s="237"/>
      <c r="BO244" s="237"/>
      <c r="BP244" s="237"/>
      <c r="BQ244" s="237"/>
    </row>
    <row r="245" spans="1:69" s="3" customFormat="1" ht="18" customHeight="1">
      <c r="A245" s="283" t="s">
        <v>3167</v>
      </c>
      <c r="B245" s="237"/>
      <c r="C245" s="281" t="s">
        <v>1238</v>
      </c>
      <c r="D245" s="284">
        <v>44230</v>
      </c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37"/>
      <c r="S245" s="264"/>
      <c r="T245" s="237"/>
      <c r="U245" s="237"/>
      <c r="V245" s="237"/>
      <c r="W245" s="237"/>
      <c r="X245" s="238"/>
      <c r="Y245" s="237"/>
      <c r="Z245" s="237"/>
      <c r="AA245" s="238"/>
      <c r="AB245" s="238"/>
      <c r="AC245" s="237"/>
      <c r="AD245" s="237"/>
      <c r="AE245" s="237"/>
      <c r="AF245" s="237"/>
      <c r="AG245" s="237"/>
      <c r="AH245" s="237"/>
      <c r="AI245" s="237"/>
      <c r="AJ245" s="237"/>
      <c r="AK245" s="237"/>
      <c r="AL245" s="237"/>
      <c r="AM245" s="237"/>
      <c r="AN245" s="237"/>
      <c r="AO245" s="237"/>
      <c r="AP245" s="237"/>
      <c r="AQ245" s="237"/>
      <c r="AR245" s="237"/>
      <c r="AS245" s="237"/>
      <c r="AT245" s="237"/>
      <c r="AU245" s="237"/>
      <c r="AV245" s="237"/>
      <c r="AW245" s="237"/>
      <c r="AX245" s="237"/>
      <c r="AY245" s="237"/>
      <c r="AZ245" s="238"/>
      <c r="BA245" s="237"/>
      <c r="BB245" s="237"/>
      <c r="BC245" s="237"/>
      <c r="BD245" s="237"/>
      <c r="BE245" s="237"/>
      <c r="BF245" s="237"/>
      <c r="BG245" s="237"/>
      <c r="BH245" s="237"/>
      <c r="BI245" s="264"/>
      <c r="BJ245" s="238"/>
      <c r="BK245" s="237"/>
      <c r="BL245" s="265"/>
      <c r="BM245" s="238"/>
      <c r="BN245" s="237"/>
      <c r="BO245" s="237"/>
      <c r="BP245" s="237"/>
      <c r="BQ245" s="237"/>
    </row>
    <row r="246" spans="1:69" s="3" customFormat="1" ht="18" customHeight="1">
      <c r="A246" s="283" t="s">
        <v>3168</v>
      </c>
      <c r="B246" s="237"/>
      <c r="C246" s="281" t="s">
        <v>1239</v>
      </c>
      <c r="D246" s="284">
        <v>44230</v>
      </c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37"/>
      <c r="S246" s="264"/>
      <c r="T246" s="237"/>
      <c r="U246" s="237"/>
      <c r="V246" s="237"/>
      <c r="W246" s="237"/>
      <c r="X246" s="238"/>
      <c r="Y246" s="237"/>
      <c r="Z246" s="237"/>
      <c r="AA246" s="238"/>
      <c r="AB246" s="238"/>
      <c r="AC246" s="237"/>
      <c r="AD246" s="237"/>
      <c r="AE246" s="237"/>
      <c r="AF246" s="237"/>
      <c r="AG246" s="237"/>
      <c r="AH246" s="237"/>
      <c r="AI246" s="237"/>
      <c r="AJ246" s="237"/>
      <c r="AK246" s="237"/>
      <c r="AL246" s="237"/>
      <c r="AM246" s="237"/>
      <c r="AN246" s="237"/>
      <c r="AO246" s="237"/>
      <c r="AP246" s="237"/>
      <c r="AQ246" s="237"/>
      <c r="AR246" s="237"/>
      <c r="AS246" s="237"/>
      <c r="AT246" s="237"/>
      <c r="AU246" s="237"/>
      <c r="AV246" s="237"/>
      <c r="AW246" s="237"/>
      <c r="AX246" s="237"/>
      <c r="AY246" s="237"/>
      <c r="AZ246" s="238"/>
      <c r="BA246" s="237"/>
      <c r="BB246" s="237"/>
      <c r="BC246" s="237"/>
      <c r="BD246" s="237"/>
      <c r="BE246" s="237"/>
      <c r="BF246" s="237"/>
      <c r="BG246" s="237"/>
      <c r="BH246" s="237"/>
      <c r="BI246" s="264"/>
      <c r="BJ246" s="238"/>
      <c r="BK246" s="237"/>
      <c r="BL246" s="265"/>
      <c r="BM246" s="238"/>
      <c r="BN246" s="237"/>
      <c r="BO246" s="237"/>
      <c r="BP246" s="237"/>
      <c r="BQ246" s="237"/>
    </row>
    <row r="247" spans="1:69" s="3" customFormat="1" ht="18" customHeight="1">
      <c r="A247" s="283" t="s">
        <v>3169</v>
      </c>
      <c r="B247" s="237"/>
      <c r="C247" s="281" t="s">
        <v>1240</v>
      </c>
      <c r="D247" s="284">
        <v>44229</v>
      </c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37"/>
      <c r="S247" s="264"/>
      <c r="T247" s="237"/>
      <c r="U247" s="237"/>
      <c r="V247" s="237"/>
      <c r="W247" s="237"/>
      <c r="X247" s="238"/>
      <c r="Y247" s="237"/>
      <c r="Z247" s="237"/>
      <c r="AA247" s="238"/>
      <c r="AB247" s="238"/>
      <c r="AC247" s="237"/>
      <c r="AD247" s="237"/>
      <c r="AE247" s="237"/>
      <c r="AF247" s="237"/>
      <c r="AG247" s="237"/>
      <c r="AH247" s="237"/>
      <c r="AI247" s="237"/>
      <c r="AJ247" s="237"/>
      <c r="AK247" s="237"/>
      <c r="AL247" s="237"/>
      <c r="AM247" s="237"/>
      <c r="AN247" s="237"/>
      <c r="AO247" s="237"/>
      <c r="AP247" s="237"/>
      <c r="AQ247" s="237"/>
      <c r="AR247" s="237"/>
      <c r="AS247" s="237"/>
      <c r="AT247" s="237"/>
      <c r="AU247" s="237"/>
      <c r="AV247" s="237"/>
      <c r="AW247" s="237"/>
      <c r="AX247" s="237"/>
      <c r="AY247" s="237"/>
      <c r="AZ247" s="238"/>
      <c r="BA247" s="237"/>
      <c r="BB247" s="237"/>
      <c r="BC247" s="237"/>
      <c r="BD247" s="237"/>
      <c r="BE247" s="237"/>
      <c r="BF247" s="237"/>
      <c r="BG247" s="237"/>
      <c r="BH247" s="237"/>
      <c r="BI247" s="264"/>
      <c r="BJ247" s="238"/>
      <c r="BK247" s="237"/>
      <c r="BL247" s="265"/>
      <c r="BM247" s="238"/>
      <c r="BN247" s="237"/>
      <c r="BO247" s="237"/>
      <c r="BP247" s="237"/>
      <c r="BQ247" s="237"/>
    </row>
    <row r="248" spans="1:69" s="3" customFormat="1" ht="18" customHeight="1">
      <c r="A248" s="283" t="s">
        <v>3170</v>
      </c>
      <c r="B248" s="237"/>
      <c r="C248" s="281" t="s">
        <v>1241</v>
      </c>
      <c r="D248" s="284">
        <v>44229</v>
      </c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37"/>
      <c r="S248" s="264"/>
      <c r="T248" s="237"/>
      <c r="U248" s="237"/>
      <c r="V248" s="237"/>
      <c r="W248" s="237"/>
      <c r="X248" s="238"/>
      <c r="Y248" s="237"/>
      <c r="Z248" s="237"/>
      <c r="AA248" s="238"/>
      <c r="AB248" s="238"/>
      <c r="AC248" s="237"/>
      <c r="AD248" s="237"/>
      <c r="AE248" s="237"/>
      <c r="AF248" s="237"/>
      <c r="AG248" s="237"/>
      <c r="AH248" s="237"/>
      <c r="AI248" s="237"/>
      <c r="AJ248" s="237"/>
      <c r="AK248" s="237"/>
      <c r="AL248" s="237"/>
      <c r="AM248" s="237"/>
      <c r="AN248" s="237"/>
      <c r="AO248" s="237"/>
      <c r="AP248" s="237"/>
      <c r="AQ248" s="237"/>
      <c r="AR248" s="237"/>
      <c r="AS248" s="237"/>
      <c r="AT248" s="237"/>
      <c r="AU248" s="237"/>
      <c r="AV248" s="237"/>
      <c r="AW248" s="237"/>
      <c r="AX248" s="237"/>
      <c r="AY248" s="237"/>
      <c r="AZ248" s="238"/>
      <c r="BA248" s="237"/>
      <c r="BB248" s="237"/>
      <c r="BC248" s="237"/>
      <c r="BD248" s="237"/>
      <c r="BE248" s="237"/>
      <c r="BF248" s="237"/>
      <c r="BG248" s="237"/>
      <c r="BH248" s="237"/>
      <c r="BI248" s="264"/>
      <c r="BJ248" s="238"/>
      <c r="BK248" s="237"/>
      <c r="BL248" s="265"/>
      <c r="BM248" s="238"/>
      <c r="BN248" s="237"/>
      <c r="BO248" s="237"/>
      <c r="BP248" s="237"/>
      <c r="BQ248" s="237"/>
    </row>
    <row r="249" spans="1:69" s="3" customFormat="1" ht="18" customHeight="1">
      <c r="A249" s="283" t="s">
        <v>3130</v>
      </c>
      <c r="B249" s="237"/>
      <c r="C249" s="281" t="s">
        <v>1242</v>
      </c>
      <c r="D249" s="284">
        <v>44224</v>
      </c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37"/>
      <c r="S249" s="264"/>
      <c r="T249" s="237"/>
      <c r="U249" s="237"/>
      <c r="V249" s="237"/>
      <c r="W249" s="237"/>
      <c r="X249" s="238"/>
      <c r="Y249" s="237"/>
      <c r="Z249" s="237"/>
      <c r="AA249" s="238"/>
      <c r="AB249" s="238"/>
      <c r="AC249" s="237"/>
      <c r="AD249" s="237"/>
      <c r="AE249" s="237"/>
      <c r="AF249" s="237"/>
      <c r="AG249" s="237"/>
      <c r="AH249" s="237"/>
      <c r="AI249" s="237"/>
      <c r="AJ249" s="237"/>
      <c r="AK249" s="237"/>
      <c r="AL249" s="237"/>
      <c r="AM249" s="237"/>
      <c r="AN249" s="237"/>
      <c r="AO249" s="237"/>
      <c r="AP249" s="237"/>
      <c r="AQ249" s="237"/>
      <c r="AR249" s="237"/>
      <c r="AS249" s="237"/>
      <c r="AT249" s="238"/>
      <c r="AU249" s="238"/>
      <c r="AV249" s="237"/>
      <c r="AW249" s="237"/>
      <c r="AX249" s="237"/>
      <c r="AY249" s="237"/>
      <c r="AZ249" s="238"/>
      <c r="BA249" s="237"/>
      <c r="BB249" s="237"/>
      <c r="BC249" s="237"/>
      <c r="BD249" s="237"/>
      <c r="BE249" s="237"/>
      <c r="BF249" s="237"/>
      <c r="BG249" s="237"/>
      <c r="BH249" s="237"/>
      <c r="BI249" s="264"/>
      <c r="BJ249" s="238"/>
      <c r="BK249" s="237"/>
      <c r="BL249" s="265"/>
      <c r="BM249" s="238"/>
      <c r="BN249" s="237"/>
      <c r="BO249" s="237"/>
      <c r="BP249" s="237"/>
      <c r="BQ249" s="237"/>
    </row>
    <row r="250" spans="1:69" s="3" customFormat="1" ht="18" customHeight="1">
      <c r="A250" s="283" t="s">
        <v>3171</v>
      </c>
      <c r="B250" s="237"/>
      <c r="C250" s="281" t="s">
        <v>1243</v>
      </c>
      <c r="D250" s="284">
        <v>44223</v>
      </c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37"/>
      <c r="S250" s="264"/>
      <c r="T250" s="237"/>
      <c r="U250" s="237"/>
      <c r="V250" s="237"/>
      <c r="W250" s="237"/>
      <c r="X250" s="238"/>
      <c r="Y250" s="237"/>
      <c r="Z250" s="237"/>
      <c r="AA250" s="238"/>
      <c r="AB250" s="238"/>
      <c r="AC250" s="237"/>
      <c r="AD250" s="237"/>
      <c r="AE250" s="237"/>
      <c r="AF250" s="237"/>
      <c r="AG250" s="237"/>
      <c r="AH250" s="237"/>
      <c r="AI250" s="237"/>
      <c r="AJ250" s="237"/>
      <c r="AK250" s="237"/>
      <c r="AL250" s="237"/>
      <c r="AM250" s="237"/>
      <c r="AN250" s="237"/>
      <c r="AO250" s="237"/>
      <c r="AP250" s="237"/>
      <c r="AQ250" s="237"/>
      <c r="AR250" s="237"/>
      <c r="AS250" s="237"/>
      <c r="AT250" s="237"/>
      <c r="AU250" s="237"/>
      <c r="AV250" s="237"/>
      <c r="AW250" s="237"/>
      <c r="AX250" s="237"/>
      <c r="AY250" s="237"/>
      <c r="AZ250" s="238"/>
      <c r="BA250" s="237"/>
      <c r="BB250" s="237"/>
      <c r="BC250" s="237"/>
      <c r="BD250" s="237"/>
      <c r="BE250" s="237"/>
      <c r="BF250" s="237"/>
      <c r="BG250" s="237"/>
      <c r="BH250" s="237"/>
      <c r="BI250" s="264"/>
      <c r="BJ250" s="238"/>
      <c r="BK250" s="237"/>
      <c r="BL250" s="265"/>
      <c r="BM250" s="238"/>
      <c r="BN250" s="237"/>
      <c r="BO250" s="237"/>
      <c r="BP250" s="237"/>
      <c r="BQ250" s="237"/>
    </row>
    <row r="251" spans="1:69" s="3" customFormat="1" ht="18" customHeight="1">
      <c r="A251" s="283" t="s">
        <v>3172</v>
      </c>
      <c r="B251" s="237"/>
      <c r="C251" s="281" t="s">
        <v>1244</v>
      </c>
      <c r="D251" s="284">
        <v>44222</v>
      </c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37"/>
      <c r="S251" s="264"/>
      <c r="T251" s="237"/>
      <c r="U251" s="237"/>
      <c r="V251" s="237"/>
      <c r="W251" s="237"/>
      <c r="X251" s="238"/>
      <c r="Y251" s="237"/>
      <c r="Z251" s="237"/>
      <c r="AA251" s="238"/>
      <c r="AB251" s="238"/>
      <c r="AC251" s="237"/>
      <c r="AD251" s="237"/>
      <c r="AE251" s="237"/>
      <c r="AF251" s="237"/>
      <c r="AG251" s="237"/>
      <c r="AH251" s="237"/>
      <c r="AI251" s="237"/>
      <c r="AJ251" s="237"/>
      <c r="AK251" s="237"/>
      <c r="AL251" s="237"/>
      <c r="AM251" s="237"/>
      <c r="AN251" s="237"/>
      <c r="AO251" s="237"/>
      <c r="AP251" s="237"/>
      <c r="AQ251" s="237"/>
      <c r="AR251" s="237"/>
      <c r="AS251" s="237"/>
      <c r="AT251" s="237"/>
      <c r="AU251" s="237"/>
      <c r="AV251" s="237"/>
      <c r="AW251" s="237"/>
      <c r="AX251" s="237"/>
      <c r="AY251" s="237"/>
      <c r="AZ251" s="238"/>
      <c r="BA251" s="237"/>
      <c r="BB251" s="237"/>
      <c r="BC251" s="237"/>
      <c r="BD251" s="237"/>
      <c r="BE251" s="237"/>
      <c r="BF251" s="237"/>
      <c r="BG251" s="237"/>
      <c r="BH251" s="237"/>
      <c r="BI251" s="264"/>
      <c r="BJ251" s="238"/>
      <c r="BK251" s="237"/>
      <c r="BL251" s="265"/>
      <c r="BM251" s="238"/>
      <c r="BN251" s="237"/>
      <c r="BO251" s="237"/>
      <c r="BP251" s="237"/>
      <c r="BQ251" s="237"/>
    </row>
    <row r="252" spans="1:69" s="3" customFormat="1" ht="18" customHeight="1">
      <c r="A252" s="283" t="s">
        <v>3173</v>
      </c>
      <c r="B252" s="237"/>
      <c r="C252" s="281" t="s">
        <v>1245</v>
      </c>
      <c r="D252" s="284">
        <v>44221</v>
      </c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37"/>
      <c r="S252" s="264"/>
      <c r="T252" s="237"/>
      <c r="U252" s="237"/>
      <c r="V252" s="237"/>
      <c r="W252" s="237"/>
      <c r="X252" s="238"/>
      <c r="Y252" s="237"/>
      <c r="Z252" s="237"/>
      <c r="AA252" s="238"/>
      <c r="AB252" s="238"/>
      <c r="AC252" s="237"/>
      <c r="AD252" s="237"/>
      <c r="AE252" s="237"/>
      <c r="AF252" s="237"/>
      <c r="AG252" s="237"/>
      <c r="AH252" s="237"/>
      <c r="AI252" s="237"/>
      <c r="AJ252" s="237"/>
      <c r="AK252" s="237"/>
      <c r="AL252" s="237"/>
      <c r="AM252" s="237"/>
      <c r="AN252" s="237"/>
      <c r="AO252" s="237"/>
      <c r="AP252" s="237"/>
      <c r="AQ252" s="237"/>
      <c r="AR252" s="237"/>
      <c r="AS252" s="237"/>
      <c r="AT252" s="237"/>
      <c r="AU252" s="237"/>
      <c r="AV252" s="237"/>
      <c r="AW252" s="237"/>
      <c r="AX252" s="237"/>
      <c r="AY252" s="237"/>
      <c r="AZ252" s="238"/>
      <c r="BA252" s="237"/>
      <c r="BB252" s="237"/>
      <c r="BC252" s="237"/>
      <c r="BD252" s="237"/>
      <c r="BE252" s="237"/>
      <c r="BF252" s="237"/>
      <c r="BG252" s="237"/>
      <c r="BH252" s="237"/>
      <c r="BI252" s="264"/>
      <c r="BJ252" s="238"/>
      <c r="BK252" s="237"/>
      <c r="BL252" s="265"/>
      <c r="BM252" s="238"/>
      <c r="BN252" s="237"/>
      <c r="BO252" s="237"/>
      <c r="BP252" s="237"/>
      <c r="BQ252" s="237"/>
    </row>
    <row r="253" spans="1:69" s="3" customFormat="1" ht="18" customHeight="1">
      <c r="A253" s="283" t="s">
        <v>3173</v>
      </c>
      <c r="B253" s="237"/>
      <c r="C253" s="281" t="s">
        <v>1246</v>
      </c>
      <c r="D253" s="284">
        <v>44221</v>
      </c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37"/>
      <c r="S253" s="264"/>
      <c r="T253" s="237"/>
      <c r="U253" s="237"/>
      <c r="V253" s="237"/>
      <c r="W253" s="237"/>
      <c r="X253" s="238"/>
      <c r="Y253" s="237"/>
      <c r="Z253" s="237"/>
      <c r="AA253" s="238"/>
      <c r="AB253" s="238"/>
      <c r="AC253" s="237"/>
      <c r="AD253" s="237"/>
      <c r="AE253" s="237"/>
      <c r="AF253" s="237"/>
      <c r="AG253" s="237"/>
      <c r="AH253" s="237"/>
      <c r="AI253" s="237"/>
      <c r="AJ253" s="237"/>
      <c r="AK253" s="237"/>
      <c r="AL253" s="237"/>
      <c r="AM253" s="237"/>
      <c r="AN253" s="237"/>
      <c r="AO253" s="237"/>
      <c r="AP253" s="237"/>
      <c r="AQ253" s="237"/>
      <c r="AR253" s="237"/>
      <c r="AS253" s="237"/>
      <c r="AT253" s="237"/>
      <c r="AU253" s="237"/>
      <c r="AV253" s="237"/>
      <c r="AW253" s="237"/>
      <c r="AX253" s="237"/>
      <c r="AY253" s="237"/>
      <c r="AZ253" s="238"/>
      <c r="BA253" s="237"/>
      <c r="BB253" s="237"/>
      <c r="BC253" s="237"/>
      <c r="BD253" s="237"/>
      <c r="BE253" s="237"/>
      <c r="BF253" s="237"/>
      <c r="BG253" s="237"/>
      <c r="BH253" s="237"/>
      <c r="BI253" s="264"/>
      <c r="BJ253" s="238"/>
      <c r="BK253" s="237"/>
      <c r="BL253" s="265"/>
      <c r="BM253" s="238"/>
      <c r="BN253" s="237"/>
      <c r="BO253" s="237"/>
      <c r="BP253" s="237"/>
      <c r="BQ253" s="237"/>
    </row>
    <row r="254" spans="1:69" s="3" customFormat="1" ht="18" customHeight="1">
      <c r="A254" s="283" t="s">
        <v>2565</v>
      </c>
      <c r="B254" s="237"/>
      <c r="C254" s="281" t="s">
        <v>1247</v>
      </c>
      <c r="D254" s="284">
        <v>44221</v>
      </c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37"/>
      <c r="S254" s="264"/>
      <c r="T254" s="237"/>
      <c r="U254" s="237"/>
      <c r="V254" s="237"/>
      <c r="W254" s="237"/>
      <c r="X254" s="238"/>
      <c r="Y254" s="237"/>
      <c r="Z254" s="237"/>
      <c r="AA254" s="238"/>
      <c r="AB254" s="238"/>
      <c r="AC254" s="237"/>
      <c r="AD254" s="237"/>
      <c r="AE254" s="237"/>
      <c r="AF254" s="237"/>
      <c r="AG254" s="237"/>
      <c r="AH254" s="237"/>
      <c r="AI254" s="237"/>
      <c r="AJ254" s="237"/>
      <c r="AK254" s="237"/>
      <c r="AL254" s="237"/>
      <c r="AM254" s="237"/>
      <c r="AN254" s="237"/>
      <c r="AO254" s="237"/>
      <c r="AP254" s="237"/>
      <c r="AQ254" s="237"/>
      <c r="AR254" s="237"/>
      <c r="AS254" s="237"/>
      <c r="AT254" s="237"/>
      <c r="AU254" s="237"/>
      <c r="AV254" s="237"/>
      <c r="AW254" s="237"/>
      <c r="AX254" s="237"/>
      <c r="AY254" s="237"/>
      <c r="AZ254" s="238"/>
      <c r="BA254" s="237"/>
      <c r="BB254" s="237"/>
      <c r="BC254" s="237"/>
      <c r="BD254" s="237"/>
      <c r="BE254" s="237"/>
      <c r="BF254" s="237"/>
      <c r="BG254" s="237"/>
      <c r="BH254" s="237"/>
      <c r="BI254" s="264"/>
      <c r="BJ254" s="238"/>
      <c r="BK254" s="237"/>
      <c r="BL254" s="265"/>
      <c r="BM254" s="238"/>
      <c r="BN254" s="237"/>
      <c r="BO254" s="237"/>
      <c r="BP254" s="237"/>
      <c r="BQ254" s="237"/>
    </row>
    <row r="255" spans="1:69" s="3" customFormat="1" ht="18" customHeight="1">
      <c r="A255" s="283" t="s">
        <v>3174</v>
      </c>
      <c r="B255" s="237"/>
      <c r="C255" s="281" t="s">
        <v>1248</v>
      </c>
      <c r="D255" s="284">
        <v>44211</v>
      </c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37"/>
      <c r="S255" s="264"/>
      <c r="T255" s="237"/>
      <c r="U255" s="237"/>
      <c r="V255" s="237"/>
      <c r="W255" s="237"/>
      <c r="X255" s="238"/>
      <c r="Y255" s="237"/>
      <c r="Z255" s="237"/>
      <c r="AA255" s="238"/>
      <c r="AB255" s="238"/>
      <c r="AC255" s="237"/>
      <c r="AD255" s="237"/>
      <c r="AE255" s="237"/>
      <c r="AF255" s="237"/>
      <c r="AG255" s="237"/>
      <c r="AH255" s="237"/>
      <c r="AI255" s="237"/>
      <c r="AJ255" s="237"/>
      <c r="AK255" s="237"/>
      <c r="AL255" s="237"/>
      <c r="AM255" s="237"/>
      <c r="AN255" s="237"/>
      <c r="AO255" s="237"/>
      <c r="AP255" s="237"/>
      <c r="AQ255" s="237"/>
      <c r="AR255" s="237"/>
      <c r="AS255" s="237"/>
      <c r="AT255" s="237"/>
      <c r="AU255" s="237"/>
      <c r="AV255" s="237"/>
      <c r="AW255" s="237"/>
      <c r="AX255" s="237"/>
      <c r="AY255" s="237"/>
      <c r="AZ255" s="238"/>
      <c r="BA255" s="237"/>
      <c r="BB255" s="237"/>
      <c r="BC255" s="237"/>
      <c r="BD255" s="237"/>
      <c r="BE255" s="237"/>
      <c r="BF255" s="237"/>
      <c r="BG255" s="237"/>
      <c r="BH255" s="237"/>
      <c r="BI255" s="264"/>
      <c r="BJ255" s="238"/>
      <c r="BK255" s="237"/>
      <c r="BL255" s="265"/>
      <c r="BM255" s="238"/>
      <c r="BN255" s="237"/>
      <c r="BO255" s="237"/>
      <c r="BP255" s="237"/>
      <c r="BQ255" s="237"/>
    </row>
    <row r="256" spans="1:69" s="3" customFormat="1" ht="18" customHeight="1">
      <c r="A256" s="283" t="s">
        <v>2387</v>
      </c>
      <c r="B256" s="237"/>
      <c r="C256" s="281" t="s">
        <v>1249</v>
      </c>
      <c r="D256" s="284">
        <v>44211</v>
      </c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37"/>
      <c r="S256" s="264"/>
      <c r="T256" s="237"/>
      <c r="U256" s="237"/>
      <c r="V256" s="237"/>
      <c r="W256" s="237"/>
      <c r="X256" s="238"/>
      <c r="Y256" s="237"/>
      <c r="Z256" s="237"/>
      <c r="AA256" s="238"/>
      <c r="AB256" s="238"/>
      <c r="AC256" s="237"/>
      <c r="AD256" s="237"/>
      <c r="AE256" s="237"/>
      <c r="AF256" s="237"/>
      <c r="AG256" s="237"/>
      <c r="AH256" s="237"/>
      <c r="AI256" s="237"/>
      <c r="AJ256" s="237"/>
      <c r="AK256" s="237"/>
      <c r="AL256" s="237"/>
      <c r="AM256" s="237"/>
      <c r="AN256" s="237"/>
      <c r="AO256" s="237"/>
      <c r="AP256" s="237"/>
      <c r="AQ256" s="237"/>
      <c r="AR256" s="237"/>
      <c r="AS256" s="237"/>
      <c r="AT256" s="237"/>
      <c r="AU256" s="237"/>
      <c r="AV256" s="237"/>
      <c r="AW256" s="237"/>
      <c r="AX256" s="237"/>
      <c r="AY256" s="237"/>
      <c r="AZ256" s="238"/>
      <c r="BA256" s="237"/>
      <c r="BB256" s="237"/>
      <c r="BC256" s="237"/>
      <c r="BD256" s="237"/>
      <c r="BE256" s="237"/>
      <c r="BF256" s="237"/>
      <c r="BG256" s="237"/>
      <c r="BH256" s="237"/>
      <c r="BI256" s="264"/>
      <c r="BJ256" s="238"/>
      <c r="BK256" s="237"/>
      <c r="BL256" s="265"/>
      <c r="BM256" s="238"/>
      <c r="BN256" s="237"/>
      <c r="BO256" s="237"/>
      <c r="BP256" s="237"/>
      <c r="BQ256" s="237"/>
    </row>
    <row r="257" spans="1:69" s="3" customFormat="1" ht="18" customHeight="1">
      <c r="A257" s="283" t="s">
        <v>3175</v>
      </c>
      <c r="B257" s="237"/>
      <c r="C257" s="281" t="s">
        <v>1250</v>
      </c>
      <c r="D257" s="284">
        <v>44208</v>
      </c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37"/>
      <c r="S257" s="264"/>
      <c r="T257" s="237"/>
      <c r="U257" s="237"/>
      <c r="V257" s="237"/>
      <c r="W257" s="237"/>
      <c r="X257" s="238"/>
      <c r="Y257" s="237"/>
      <c r="Z257" s="237"/>
      <c r="AA257" s="238"/>
      <c r="AB257" s="238"/>
      <c r="AC257" s="237"/>
      <c r="AD257" s="237"/>
      <c r="AE257" s="237"/>
      <c r="AF257" s="237"/>
      <c r="AG257" s="237"/>
      <c r="AH257" s="237"/>
      <c r="AI257" s="237"/>
      <c r="AJ257" s="237"/>
      <c r="AK257" s="237"/>
      <c r="AL257" s="237"/>
      <c r="AM257" s="237"/>
      <c r="AN257" s="237"/>
      <c r="AO257" s="237"/>
      <c r="AP257" s="237"/>
      <c r="AQ257" s="237"/>
      <c r="AR257" s="237"/>
      <c r="AS257" s="237"/>
      <c r="AT257" s="237"/>
      <c r="AU257" s="237"/>
      <c r="AV257" s="237"/>
      <c r="AW257" s="237"/>
      <c r="AX257" s="237"/>
      <c r="AY257" s="237"/>
      <c r="AZ257" s="238"/>
      <c r="BA257" s="237"/>
      <c r="BB257" s="237"/>
      <c r="BC257" s="237"/>
      <c r="BD257" s="237"/>
      <c r="BE257" s="237"/>
      <c r="BF257" s="237"/>
      <c r="BG257" s="237"/>
      <c r="BH257" s="237"/>
      <c r="BI257" s="264"/>
      <c r="BJ257" s="238"/>
      <c r="BK257" s="237"/>
      <c r="BL257" s="265"/>
      <c r="BM257" s="238"/>
      <c r="BN257" s="237"/>
      <c r="BO257" s="237"/>
      <c r="BP257" s="237"/>
      <c r="BQ257" s="237"/>
    </row>
    <row r="258" spans="1:69" s="3" customFormat="1" ht="18" customHeight="1">
      <c r="A258" s="283" t="s">
        <v>3176</v>
      </c>
      <c r="B258" s="237"/>
      <c r="C258" s="281" t="s">
        <v>1251</v>
      </c>
      <c r="D258" s="284">
        <v>44207</v>
      </c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37"/>
      <c r="S258" s="264"/>
      <c r="T258" s="237"/>
      <c r="U258" s="237"/>
      <c r="V258" s="237"/>
      <c r="W258" s="237"/>
      <c r="X258" s="238"/>
      <c r="Y258" s="237"/>
      <c r="Z258" s="237"/>
      <c r="AA258" s="238"/>
      <c r="AB258" s="238"/>
      <c r="AC258" s="237"/>
      <c r="AD258" s="237"/>
      <c r="AE258" s="237"/>
      <c r="AF258" s="237"/>
      <c r="AG258" s="237"/>
      <c r="AH258" s="237"/>
      <c r="AI258" s="237"/>
      <c r="AJ258" s="237"/>
      <c r="AK258" s="237"/>
      <c r="AL258" s="237"/>
      <c r="AM258" s="237"/>
      <c r="AN258" s="237"/>
      <c r="AO258" s="237"/>
      <c r="AP258" s="237"/>
      <c r="AQ258" s="237"/>
      <c r="AR258" s="237"/>
      <c r="AS258" s="237"/>
      <c r="AT258" s="237"/>
      <c r="AU258" s="237"/>
      <c r="AV258" s="237"/>
      <c r="AW258" s="237"/>
      <c r="AX258" s="237"/>
      <c r="AY258" s="237"/>
      <c r="AZ258" s="238"/>
      <c r="BA258" s="237"/>
      <c r="BB258" s="237"/>
      <c r="BC258" s="237"/>
      <c r="BD258" s="237"/>
      <c r="BE258" s="237"/>
      <c r="BF258" s="237"/>
      <c r="BG258" s="237"/>
      <c r="BH258" s="237"/>
      <c r="BI258" s="264"/>
      <c r="BJ258" s="238"/>
      <c r="BK258" s="237"/>
      <c r="BL258" s="265"/>
      <c r="BM258" s="238"/>
      <c r="BN258" s="237"/>
      <c r="BO258" s="237"/>
      <c r="BP258" s="237"/>
      <c r="BQ258" s="237"/>
    </row>
    <row r="259" spans="1:69" s="3" customFormat="1" ht="18" customHeight="1">
      <c r="A259" s="283" t="s">
        <v>3177</v>
      </c>
      <c r="B259" s="237"/>
      <c r="C259" s="281" t="s">
        <v>1252</v>
      </c>
      <c r="D259" s="284">
        <v>44203</v>
      </c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37"/>
      <c r="S259" s="264"/>
      <c r="T259" s="237"/>
      <c r="U259" s="237"/>
      <c r="V259" s="237"/>
      <c r="W259" s="237"/>
      <c r="X259" s="238"/>
      <c r="Y259" s="237"/>
      <c r="Z259" s="237"/>
      <c r="AA259" s="238"/>
      <c r="AB259" s="238"/>
      <c r="AC259" s="237"/>
      <c r="AD259" s="237"/>
      <c r="AE259" s="237"/>
      <c r="AF259" s="237"/>
      <c r="AG259" s="237"/>
      <c r="AH259" s="237"/>
      <c r="AI259" s="237"/>
      <c r="AJ259" s="237"/>
      <c r="AK259" s="237"/>
      <c r="AL259" s="237"/>
      <c r="AM259" s="237"/>
      <c r="AN259" s="237"/>
      <c r="AO259" s="237"/>
      <c r="AP259" s="237"/>
      <c r="AQ259" s="237"/>
      <c r="AR259" s="237"/>
      <c r="AS259" s="237"/>
      <c r="AT259" s="237"/>
      <c r="AU259" s="237"/>
      <c r="AV259" s="237"/>
      <c r="AW259" s="237"/>
      <c r="AX259" s="237"/>
      <c r="AY259" s="237"/>
      <c r="AZ259" s="238"/>
      <c r="BA259" s="237"/>
      <c r="BB259" s="237"/>
      <c r="BC259" s="237"/>
      <c r="BD259" s="237"/>
      <c r="BE259" s="237"/>
      <c r="BF259" s="237"/>
      <c r="BG259" s="237"/>
      <c r="BH259" s="237"/>
      <c r="BI259" s="264"/>
      <c r="BJ259" s="238"/>
      <c r="BK259" s="237"/>
      <c r="BL259" s="265"/>
      <c r="BM259" s="238"/>
      <c r="BN259" s="237"/>
      <c r="BO259" s="237"/>
      <c r="BP259" s="237"/>
      <c r="BQ259" s="237"/>
    </row>
    <row r="260" spans="1:69" s="3" customFormat="1" ht="18" customHeight="1">
      <c r="A260" s="283" t="s">
        <v>3178</v>
      </c>
      <c r="B260" s="237"/>
      <c r="C260" s="281" t="s">
        <v>1253</v>
      </c>
      <c r="D260" s="284">
        <v>44202</v>
      </c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37"/>
      <c r="S260" s="264"/>
      <c r="T260" s="237"/>
      <c r="U260" s="237"/>
      <c r="V260" s="237"/>
      <c r="W260" s="237"/>
      <c r="X260" s="238"/>
      <c r="Y260" s="237"/>
      <c r="Z260" s="237"/>
      <c r="AA260" s="238"/>
      <c r="AB260" s="238"/>
      <c r="AC260" s="237"/>
      <c r="AD260" s="237"/>
      <c r="AE260" s="237"/>
      <c r="AF260" s="237"/>
      <c r="AG260" s="237"/>
      <c r="AH260" s="237"/>
      <c r="AI260" s="237"/>
      <c r="AJ260" s="237"/>
      <c r="AK260" s="237"/>
      <c r="AL260" s="237"/>
      <c r="AM260" s="237"/>
      <c r="AN260" s="237"/>
      <c r="AO260" s="237"/>
      <c r="AP260" s="237"/>
      <c r="AQ260" s="237"/>
      <c r="AR260" s="237"/>
      <c r="AS260" s="237"/>
      <c r="AT260" s="238"/>
      <c r="AU260" s="238"/>
      <c r="AV260" s="237"/>
      <c r="AW260" s="237"/>
      <c r="AX260" s="237"/>
      <c r="AY260" s="237"/>
      <c r="AZ260" s="238"/>
      <c r="BA260" s="237"/>
      <c r="BB260" s="237"/>
      <c r="BC260" s="237"/>
      <c r="BD260" s="237"/>
      <c r="BE260" s="237"/>
      <c r="BF260" s="237"/>
      <c r="BG260" s="237"/>
      <c r="BH260" s="237"/>
      <c r="BI260" s="264"/>
      <c r="BJ260" s="238"/>
      <c r="BK260" s="237"/>
      <c r="BL260" s="265"/>
      <c r="BM260" s="238"/>
      <c r="BN260" s="237"/>
      <c r="BO260" s="237"/>
      <c r="BP260" s="237"/>
      <c r="BQ260" s="237"/>
    </row>
    <row r="261" spans="1:69" s="3" customFormat="1" ht="18" customHeight="1">
      <c r="A261" s="283" t="s">
        <v>3142</v>
      </c>
      <c r="B261" s="237"/>
      <c r="C261" s="281" t="s">
        <v>1242</v>
      </c>
      <c r="D261" s="284">
        <v>44202</v>
      </c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37"/>
      <c r="S261" s="264"/>
      <c r="T261" s="237"/>
      <c r="U261" s="237"/>
      <c r="V261" s="237"/>
      <c r="W261" s="237"/>
      <c r="X261" s="238"/>
      <c r="Y261" s="237"/>
      <c r="Z261" s="237"/>
      <c r="AA261" s="238"/>
      <c r="AB261" s="238"/>
      <c r="AC261" s="237"/>
      <c r="AD261" s="237"/>
      <c r="AE261" s="237"/>
      <c r="AF261" s="237"/>
      <c r="AG261" s="237"/>
      <c r="AH261" s="237"/>
      <c r="AI261" s="237"/>
      <c r="AJ261" s="237"/>
      <c r="AK261" s="237"/>
      <c r="AL261" s="237"/>
      <c r="AM261" s="237"/>
      <c r="AN261" s="237"/>
      <c r="AO261" s="237"/>
      <c r="AP261" s="237"/>
      <c r="AQ261" s="237"/>
      <c r="AR261" s="237"/>
      <c r="AS261" s="237"/>
      <c r="AT261" s="237"/>
      <c r="AU261" s="237"/>
      <c r="AV261" s="237"/>
      <c r="AW261" s="237"/>
      <c r="AX261" s="237"/>
      <c r="AY261" s="237"/>
      <c r="AZ261" s="238"/>
      <c r="BA261" s="237"/>
      <c r="BB261" s="237"/>
      <c r="BC261" s="237"/>
      <c r="BD261" s="237"/>
      <c r="BE261" s="237"/>
      <c r="BF261" s="237"/>
      <c r="BG261" s="237"/>
      <c r="BH261" s="237"/>
      <c r="BI261" s="264"/>
      <c r="BJ261" s="238"/>
      <c r="BK261" s="237"/>
      <c r="BL261" s="266"/>
      <c r="BM261" s="238"/>
      <c r="BN261" s="237"/>
      <c r="BO261" s="237"/>
      <c r="BP261" s="237"/>
      <c r="BQ261" s="237"/>
    </row>
    <row r="262" spans="1:69" s="3" customFormat="1" ht="18" customHeight="1">
      <c r="A262" s="283" t="s">
        <v>3147</v>
      </c>
      <c r="B262" s="237"/>
      <c r="C262" s="281" t="s">
        <v>1254</v>
      </c>
      <c r="D262" s="284">
        <v>44201</v>
      </c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37"/>
      <c r="S262" s="264"/>
      <c r="T262" s="237"/>
      <c r="U262" s="237"/>
      <c r="V262" s="237"/>
      <c r="W262" s="237"/>
      <c r="X262" s="238"/>
      <c r="Y262" s="237"/>
      <c r="Z262" s="237"/>
      <c r="AA262" s="238"/>
      <c r="AB262" s="238"/>
      <c r="AC262" s="237"/>
      <c r="AD262" s="237"/>
      <c r="AE262" s="237"/>
      <c r="AF262" s="237"/>
      <c r="AG262" s="237"/>
      <c r="AH262" s="237"/>
      <c r="AI262" s="237"/>
      <c r="AJ262" s="237"/>
      <c r="AK262" s="237"/>
      <c r="AL262" s="237"/>
      <c r="AM262" s="237"/>
      <c r="AN262" s="237"/>
      <c r="AO262" s="237"/>
      <c r="AP262" s="237"/>
      <c r="AQ262" s="237"/>
      <c r="AR262" s="237"/>
      <c r="AS262" s="237"/>
      <c r="AT262" s="237"/>
      <c r="AU262" s="237"/>
      <c r="AV262" s="237"/>
      <c r="AW262" s="237"/>
      <c r="AX262" s="237"/>
      <c r="AY262" s="237"/>
      <c r="AZ262" s="238"/>
      <c r="BA262" s="237"/>
      <c r="BB262" s="237"/>
      <c r="BC262" s="237"/>
      <c r="BD262" s="237"/>
      <c r="BE262" s="237"/>
      <c r="BF262" s="237"/>
      <c r="BG262" s="237"/>
      <c r="BH262" s="237"/>
      <c r="BI262" s="264"/>
      <c r="BJ262" s="238"/>
      <c r="BK262" s="237"/>
      <c r="BL262" s="265"/>
      <c r="BM262" s="238"/>
      <c r="BN262" s="237"/>
      <c r="BO262" s="237"/>
      <c r="BP262" s="237"/>
      <c r="BQ262" s="237"/>
    </row>
    <row r="263" spans="1:69" s="3" customFormat="1" ht="18" customHeight="1">
      <c r="A263" s="283" t="s">
        <v>3179</v>
      </c>
      <c r="B263" s="237"/>
      <c r="C263" s="281" t="s">
        <v>1255</v>
      </c>
      <c r="D263" s="284">
        <v>44201</v>
      </c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37"/>
      <c r="S263" s="264"/>
      <c r="T263" s="237"/>
      <c r="U263" s="237"/>
      <c r="V263" s="237"/>
      <c r="W263" s="237"/>
      <c r="X263" s="238"/>
      <c r="Y263" s="237"/>
      <c r="Z263" s="237"/>
      <c r="AA263" s="238"/>
      <c r="AB263" s="238"/>
      <c r="AC263" s="237"/>
      <c r="AD263" s="237"/>
      <c r="AE263" s="237"/>
      <c r="AF263" s="237"/>
      <c r="AG263" s="237"/>
      <c r="AH263" s="237"/>
      <c r="AI263" s="237"/>
      <c r="AJ263" s="237"/>
      <c r="AK263" s="237"/>
      <c r="AL263" s="237"/>
      <c r="AM263" s="237"/>
      <c r="AN263" s="237"/>
      <c r="AO263" s="237"/>
      <c r="AP263" s="237"/>
      <c r="AQ263" s="237"/>
      <c r="AR263" s="237"/>
      <c r="AS263" s="237"/>
      <c r="AT263" s="237"/>
      <c r="AU263" s="237"/>
      <c r="AV263" s="237"/>
      <c r="AW263" s="237"/>
      <c r="AX263" s="237"/>
      <c r="AY263" s="237"/>
      <c r="AZ263" s="238"/>
      <c r="BA263" s="237"/>
      <c r="BB263" s="237"/>
      <c r="BC263" s="237"/>
      <c r="BD263" s="237"/>
      <c r="BE263" s="237"/>
      <c r="BF263" s="237"/>
      <c r="BG263" s="237"/>
      <c r="BH263" s="237"/>
      <c r="BI263" s="264"/>
      <c r="BJ263" s="238"/>
      <c r="BK263" s="237"/>
      <c r="BL263" s="265"/>
      <c r="BM263" s="238"/>
      <c r="BN263" s="237"/>
      <c r="BO263" s="237"/>
      <c r="BP263" s="237"/>
      <c r="BQ263" s="237"/>
    </row>
    <row r="264" spans="1:69" s="3" customFormat="1" ht="18" customHeight="1">
      <c r="A264" s="283" t="s">
        <v>3076</v>
      </c>
      <c r="B264" s="237"/>
      <c r="C264" s="281" t="s">
        <v>1256</v>
      </c>
      <c r="D264" s="284">
        <v>44174</v>
      </c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37"/>
      <c r="S264" s="264"/>
      <c r="T264" s="237"/>
      <c r="U264" s="237"/>
      <c r="V264" s="237"/>
      <c r="W264" s="237"/>
      <c r="X264" s="238"/>
      <c r="Y264" s="237"/>
      <c r="Z264" s="237"/>
      <c r="AA264" s="238"/>
      <c r="AB264" s="238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7"/>
      <c r="BG264" s="237"/>
      <c r="BH264" s="237"/>
      <c r="BI264" s="264"/>
      <c r="BJ264" s="238"/>
      <c r="BK264" s="237"/>
      <c r="BL264" s="265"/>
      <c r="BM264" s="238"/>
      <c r="BN264" s="237"/>
      <c r="BO264" s="237"/>
      <c r="BP264" s="237"/>
      <c r="BQ264" s="237"/>
    </row>
    <row r="265" spans="1:69" s="3" customFormat="1" ht="18" customHeight="1">
      <c r="A265" s="283" t="s">
        <v>3180</v>
      </c>
      <c r="B265" s="237"/>
      <c r="C265" s="281" t="s">
        <v>1257</v>
      </c>
      <c r="D265" s="284">
        <v>44172</v>
      </c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37"/>
      <c r="S265" s="264"/>
      <c r="T265" s="237"/>
      <c r="U265" s="237"/>
      <c r="V265" s="237"/>
      <c r="W265" s="237"/>
      <c r="X265" s="238"/>
      <c r="Y265" s="237"/>
      <c r="Z265" s="237"/>
      <c r="AA265" s="238"/>
      <c r="AB265" s="238"/>
      <c r="AC265" s="237"/>
      <c r="AD265" s="237"/>
      <c r="AE265" s="237"/>
      <c r="AF265" s="237"/>
      <c r="AG265" s="237"/>
      <c r="AH265" s="237"/>
      <c r="AI265" s="237"/>
      <c r="AJ265" s="237"/>
      <c r="AK265" s="237"/>
      <c r="AL265" s="237"/>
      <c r="AM265" s="237"/>
      <c r="AN265" s="237"/>
      <c r="AO265" s="237"/>
      <c r="AP265" s="237"/>
      <c r="AQ265" s="237"/>
      <c r="AR265" s="237"/>
      <c r="AS265" s="237"/>
      <c r="AT265" s="237"/>
      <c r="AU265" s="237"/>
      <c r="AV265" s="237"/>
      <c r="AW265" s="237"/>
      <c r="AX265" s="237"/>
      <c r="AY265" s="237"/>
      <c r="AZ265" s="238"/>
      <c r="BA265" s="237"/>
      <c r="BB265" s="237"/>
      <c r="BC265" s="237"/>
      <c r="BD265" s="237"/>
      <c r="BE265" s="237"/>
      <c r="BF265" s="237"/>
      <c r="BG265" s="237"/>
      <c r="BH265" s="237"/>
      <c r="BI265" s="264"/>
      <c r="BJ265" s="238"/>
      <c r="BK265" s="237"/>
      <c r="BL265" s="265"/>
      <c r="BM265" s="238"/>
      <c r="BN265" s="237"/>
      <c r="BO265" s="237"/>
      <c r="BP265" s="237"/>
      <c r="BQ265" s="237"/>
    </row>
    <row r="266" spans="1:69" s="3" customFormat="1" ht="18" customHeight="1">
      <c r="A266" s="283" t="s">
        <v>3181</v>
      </c>
      <c r="B266" s="237"/>
      <c r="C266" s="281" t="s">
        <v>1258</v>
      </c>
      <c r="D266" s="284">
        <v>44168</v>
      </c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37"/>
      <c r="S266" s="264"/>
      <c r="T266" s="237"/>
      <c r="U266" s="237"/>
      <c r="V266" s="237"/>
      <c r="W266" s="237"/>
      <c r="X266" s="238"/>
      <c r="Y266" s="237"/>
      <c r="Z266" s="237"/>
      <c r="AA266" s="238"/>
      <c r="AB266" s="238"/>
      <c r="AC266" s="237"/>
      <c r="AD266" s="237"/>
      <c r="AE266" s="237"/>
      <c r="AF266" s="237"/>
      <c r="AG266" s="237"/>
      <c r="AH266" s="237"/>
      <c r="AI266" s="237"/>
      <c r="AJ266" s="237"/>
      <c r="AK266" s="237"/>
      <c r="AL266" s="237"/>
      <c r="AM266" s="237"/>
      <c r="AN266" s="237"/>
      <c r="AO266" s="237"/>
      <c r="AP266" s="237"/>
      <c r="AQ266" s="237"/>
      <c r="AR266" s="237"/>
      <c r="AS266" s="237"/>
      <c r="AT266" s="238"/>
      <c r="AU266" s="238"/>
      <c r="AV266" s="237"/>
      <c r="AW266" s="237"/>
      <c r="AX266" s="237"/>
      <c r="AY266" s="237"/>
      <c r="AZ266" s="238"/>
      <c r="BA266" s="237"/>
      <c r="BB266" s="237"/>
      <c r="BC266" s="237"/>
      <c r="BD266" s="237"/>
      <c r="BE266" s="237"/>
      <c r="BF266" s="237"/>
      <c r="BG266" s="237"/>
      <c r="BH266" s="237"/>
      <c r="BI266" s="264"/>
      <c r="BJ266" s="238"/>
      <c r="BK266" s="237"/>
      <c r="BL266" s="265"/>
      <c r="BM266" s="238"/>
      <c r="BN266" s="237"/>
      <c r="BO266" s="237"/>
      <c r="BP266" s="237"/>
      <c r="BQ266" s="237"/>
    </row>
    <row r="267" spans="1:69" s="3" customFormat="1" ht="18" customHeight="1">
      <c r="A267" s="283" t="s">
        <v>3182</v>
      </c>
      <c r="B267" s="237"/>
      <c r="C267" s="281" t="s">
        <v>1259</v>
      </c>
      <c r="D267" s="284">
        <v>44166</v>
      </c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37"/>
      <c r="S267" s="264"/>
      <c r="T267" s="237"/>
      <c r="U267" s="237"/>
      <c r="V267" s="237"/>
      <c r="W267" s="237"/>
      <c r="X267" s="238"/>
      <c r="Y267" s="237"/>
      <c r="Z267" s="237"/>
      <c r="AA267" s="238"/>
      <c r="AB267" s="238"/>
      <c r="AC267" s="237"/>
      <c r="AD267" s="237"/>
      <c r="AE267" s="237"/>
      <c r="AF267" s="237"/>
      <c r="AG267" s="237"/>
      <c r="AH267" s="237"/>
      <c r="AI267" s="237"/>
      <c r="AJ267" s="237"/>
      <c r="AK267" s="237"/>
      <c r="AL267" s="237"/>
      <c r="AM267" s="237"/>
      <c r="AN267" s="237"/>
      <c r="AO267" s="237"/>
      <c r="AP267" s="237"/>
      <c r="AQ267" s="237"/>
      <c r="AR267" s="237"/>
      <c r="AS267" s="237"/>
      <c r="AT267" s="237"/>
      <c r="AU267" s="237"/>
      <c r="AV267" s="237"/>
      <c r="AW267" s="237"/>
      <c r="AX267" s="237"/>
      <c r="AY267" s="237"/>
      <c r="AZ267" s="238"/>
      <c r="BA267" s="237"/>
      <c r="BB267" s="237"/>
      <c r="BC267" s="237"/>
      <c r="BD267" s="237"/>
      <c r="BE267" s="237"/>
      <c r="BF267" s="237"/>
      <c r="BG267" s="237"/>
      <c r="BH267" s="237"/>
      <c r="BI267" s="264"/>
      <c r="BJ267" s="238"/>
      <c r="BK267" s="237"/>
      <c r="BL267" s="265"/>
      <c r="BM267" s="238"/>
      <c r="BN267" s="237"/>
      <c r="BO267" s="237"/>
      <c r="BP267" s="237"/>
      <c r="BQ267" s="237"/>
    </row>
    <row r="268" spans="1:69" s="3" customFormat="1" ht="18" customHeight="1">
      <c r="A268" s="283" t="s">
        <v>3152</v>
      </c>
      <c r="B268" s="237"/>
      <c r="C268" s="281" t="s">
        <v>1260</v>
      </c>
      <c r="D268" s="284">
        <v>44147</v>
      </c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37"/>
      <c r="S268" s="264"/>
      <c r="T268" s="237"/>
      <c r="U268" s="237"/>
      <c r="V268" s="237"/>
      <c r="W268" s="237"/>
      <c r="X268" s="238"/>
      <c r="Y268" s="237"/>
      <c r="Z268" s="237"/>
      <c r="AA268" s="238"/>
      <c r="AB268" s="238"/>
      <c r="AC268" s="237"/>
      <c r="AD268" s="237"/>
      <c r="AE268" s="237"/>
      <c r="AF268" s="237"/>
      <c r="AG268" s="237"/>
      <c r="AH268" s="237"/>
      <c r="AI268" s="237"/>
      <c r="AJ268" s="237"/>
      <c r="AK268" s="237"/>
      <c r="AL268" s="237"/>
      <c r="AM268" s="237"/>
      <c r="AN268" s="237"/>
      <c r="AO268" s="237"/>
      <c r="AP268" s="237"/>
      <c r="AQ268" s="237"/>
      <c r="AR268" s="237"/>
      <c r="AS268" s="237"/>
      <c r="AT268" s="237"/>
      <c r="AU268" s="237"/>
      <c r="AV268" s="237"/>
      <c r="AW268" s="237"/>
      <c r="AX268" s="237"/>
      <c r="AY268" s="237"/>
      <c r="AZ268" s="237"/>
      <c r="BA268" s="237"/>
      <c r="BB268" s="237"/>
      <c r="BC268" s="237"/>
      <c r="BD268" s="237"/>
      <c r="BE268" s="237"/>
      <c r="BF268" s="237"/>
      <c r="BG268" s="237"/>
      <c r="BH268" s="237"/>
      <c r="BI268" s="264"/>
      <c r="BJ268" s="238"/>
      <c r="BK268" s="237"/>
      <c r="BL268" s="265"/>
      <c r="BM268" s="238"/>
      <c r="BN268" s="237"/>
      <c r="BO268" s="237"/>
      <c r="BP268" s="237"/>
      <c r="BQ268" s="237"/>
    </row>
    <row r="269" spans="1:69" s="3" customFormat="1" ht="18" customHeight="1">
      <c r="A269" s="283" t="s">
        <v>3183</v>
      </c>
      <c r="B269" s="237"/>
      <c r="C269" s="281" t="s">
        <v>1261</v>
      </c>
      <c r="D269" s="284">
        <v>44146</v>
      </c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37"/>
      <c r="S269" s="264"/>
      <c r="T269" s="237"/>
      <c r="U269" s="237"/>
      <c r="V269" s="237"/>
      <c r="W269" s="237"/>
      <c r="X269" s="238"/>
      <c r="Y269" s="237"/>
      <c r="Z269" s="237"/>
      <c r="AA269" s="238"/>
      <c r="AB269" s="238"/>
      <c r="AC269" s="237"/>
      <c r="AD269" s="237"/>
      <c r="AE269" s="237"/>
      <c r="AF269" s="237"/>
      <c r="AG269" s="237"/>
      <c r="AH269" s="237"/>
      <c r="AI269" s="237"/>
      <c r="AJ269" s="237"/>
      <c r="AK269" s="237"/>
      <c r="AL269" s="237"/>
      <c r="AM269" s="237"/>
      <c r="AN269" s="237"/>
      <c r="AO269" s="237"/>
      <c r="AP269" s="237"/>
      <c r="AQ269" s="237"/>
      <c r="AR269" s="237"/>
      <c r="AS269" s="237"/>
      <c r="AT269" s="237"/>
      <c r="AU269" s="237"/>
      <c r="AV269" s="237"/>
      <c r="AW269" s="237"/>
      <c r="AX269" s="237"/>
      <c r="AY269" s="237"/>
      <c r="AZ269" s="238"/>
      <c r="BA269" s="237"/>
      <c r="BB269" s="237"/>
      <c r="BC269" s="237"/>
      <c r="BD269" s="237"/>
      <c r="BE269" s="237"/>
      <c r="BF269" s="237"/>
      <c r="BG269" s="237"/>
      <c r="BH269" s="237"/>
      <c r="BI269" s="264"/>
      <c r="BJ269" s="238"/>
      <c r="BK269" s="237"/>
      <c r="BL269" s="265"/>
      <c r="BM269" s="238"/>
      <c r="BN269" s="237"/>
      <c r="BO269" s="237"/>
      <c r="BP269" s="237"/>
      <c r="BQ269" s="237"/>
    </row>
    <row r="270" spans="1:69" s="3" customFormat="1" ht="18" customHeight="1">
      <c r="A270" s="283" t="s">
        <v>3083</v>
      </c>
      <c r="B270" s="237"/>
      <c r="C270" s="281" t="s">
        <v>1262</v>
      </c>
      <c r="D270" s="284">
        <v>44131</v>
      </c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37"/>
      <c r="S270" s="264"/>
      <c r="T270" s="237"/>
      <c r="U270" s="237"/>
      <c r="V270" s="237"/>
      <c r="W270" s="237"/>
      <c r="X270" s="238"/>
      <c r="Y270" s="237"/>
      <c r="Z270" s="237"/>
      <c r="AA270" s="238"/>
      <c r="AB270" s="238"/>
      <c r="AC270" s="237"/>
      <c r="AD270" s="237"/>
      <c r="AE270" s="237"/>
      <c r="AF270" s="237"/>
      <c r="AG270" s="237"/>
      <c r="AH270" s="237"/>
      <c r="AI270" s="237"/>
      <c r="AJ270" s="237"/>
      <c r="AK270" s="237"/>
      <c r="AL270" s="237"/>
      <c r="AM270" s="237"/>
      <c r="AN270" s="237"/>
      <c r="AO270" s="237"/>
      <c r="AP270" s="237"/>
      <c r="AQ270" s="237"/>
      <c r="AR270" s="237"/>
      <c r="AS270" s="237"/>
      <c r="AT270" s="237"/>
      <c r="AU270" s="237"/>
      <c r="AV270" s="237"/>
      <c r="AW270" s="237"/>
      <c r="AX270" s="237"/>
      <c r="AY270" s="237"/>
      <c r="AZ270" s="238"/>
      <c r="BA270" s="237"/>
      <c r="BB270" s="237"/>
      <c r="BC270" s="237"/>
      <c r="BD270" s="237"/>
      <c r="BE270" s="237"/>
      <c r="BF270" s="237"/>
      <c r="BG270" s="237"/>
      <c r="BH270" s="237"/>
      <c r="BI270" s="264"/>
      <c r="BJ270" s="238"/>
      <c r="BK270" s="237"/>
      <c r="BL270" s="265"/>
      <c r="BM270" s="238"/>
      <c r="BN270" s="237"/>
      <c r="BO270" s="237"/>
      <c r="BP270" s="237"/>
      <c r="BQ270" s="237"/>
    </row>
    <row r="271" spans="1:69" s="3" customFormat="1" ht="18" customHeight="1">
      <c r="A271" s="283" t="s">
        <v>2565</v>
      </c>
      <c r="B271" s="237"/>
      <c r="C271" s="281" t="s">
        <v>1263</v>
      </c>
      <c r="D271" s="284">
        <v>44125</v>
      </c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37"/>
      <c r="S271" s="264"/>
      <c r="T271" s="237"/>
      <c r="U271" s="237"/>
      <c r="V271" s="237"/>
      <c r="W271" s="237"/>
      <c r="X271" s="238"/>
      <c r="Y271" s="237"/>
      <c r="Z271" s="237"/>
      <c r="AA271" s="238"/>
      <c r="AB271" s="238"/>
      <c r="AC271" s="237"/>
      <c r="AD271" s="237"/>
      <c r="AE271" s="237"/>
      <c r="AF271" s="237"/>
      <c r="AG271" s="237"/>
      <c r="AH271" s="237"/>
      <c r="AI271" s="237"/>
      <c r="AJ271" s="237"/>
      <c r="AK271" s="237"/>
      <c r="AL271" s="237"/>
      <c r="AM271" s="237"/>
      <c r="AN271" s="237"/>
      <c r="AO271" s="237"/>
      <c r="AP271" s="237"/>
      <c r="AQ271" s="237"/>
      <c r="AR271" s="237"/>
      <c r="AS271" s="237"/>
      <c r="AT271" s="237"/>
      <c r="AU271" s="237"/>
      <c r="AV271" s="237"/>
      <c r="AW271" s="237"/>
      <c r="AX271" s="237"/>
      <c r="AY271" s="237"/>
      <c r="AZ271" s="238"/>
      <c r="BA271" s="237"/>
      <c r="BB271" s="237"/>
      <c r="BC271" s="237"/>
      <c r="BD271" s="237"/>
      <c r="BE271" s="237"/>
      <c r="BF271" s="237"/>
      <c r="BG271" s="237"/>
      <c r="BH271" s="237"/>
      <c r="BI271" s="264"/>
      <c r="BJ271" s="238"/>
      <c r="BK271" s="237"/>
      <c r="BL271" s="265"/>
      <c r="BM271" s="238"/>
      <c r="BN271" s="237"/>
      <c r="BO271" s="237"/>
      <c r="BP271" s="237"/>
      <c r="BQ271" s="237"/>
    </row>
    <row r="272" spans="1:69" s="3" customFormat="1" ht="18" customHeight="1">
      <c r="A272" s="283" t="s">
        <v>3184</v>
      </c>
      <c r="B272" s="237"/>
      <c r="C272" s="281" t="s">
        <v>1264</v>
      </c>
      <c r="D272" s="284">
        <v>44124</v>
      </c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37"/>
      <c r="S272" s="264"/>
      <c r="T272" s="237"/>
      <c r="U272" s="237"/>
      <c r="V272" s="237"/>
      <c r="W272" s="237"/>
      <c r="X272" s="238"/>
      <c r="Y272" s="237"/>
      <c r="Z272" s="237"/>
      <c r="AA272" s="238"/>
      <c r="AB272" s="238"/>
      <c r="AC272" s="237"/>
      <c r="AD272" s="237"/>
      <c r="AE272" s="237"/>
      <c r="AF272" s="237"/>
      <c r="AG272" s="237"/>
      <c r="AH272" s="237"/>
      <c r="AI272" s="237"/>
      <c r="AJ272" s="237"/>
      <c r="AK272" s="237"/>
      <c r="AL272" s="237"/>
      <c r="AM272" s="237"/>
      <c r="AN272" s="237"/>
      <c r="AO272" s="237"/>
      <c r="AP272" s="237"/>
      <c r="AQ272" s="237"/>
      <c r="AR272" s="237"/>
      <c r="AS272" s="237"/>
      <c r="AT272" s="237"/>
      <c r="AU272" s="237"/>
      <c r="AV272" s="237"/>
      <c r="AW272" s="237"/>
      <c r="AX272" s="237"/>
      <c r="AY272" s="237"/>
      <c r="AZ272" s="238"/>
      <c r="BA272" s="237"/>
      <c r="BB272" s="237"/>
      <c r="BC272" s="237"/>
      <c r="BD272" s="237"/>
      <c r="BE272" s="237"/>
      <c r="BF272" s="237"/>
      <c r="BG272" s="237"/>
      <c r="BH272" s="237"/>
      <c r="BI272" s="264"/>
      <c r="BJ272" s="238"/>
      <c r="BK272" s="237"/>
      <c r="BL272" s="265"/>
      <c r="BM272" s="238"/>
      <c r="BN272" s="237"/>
      <c r="BO272" s="237"/>
      <c r="BP272" s="237"/>
      <c r="BQ272" s="237"/>
    </row>
    <row r="273" spans="1:69" s="3" customFormat="1" ht="18" customHeight="1">
      <c r="A273" s="283" t="s">
        <v>3057</v>
      </c>
      <c r="B273" s="237"/>
      <c r="C273" s="281" t="s">
        <v>1265</v>
      </c>
      <c r="D273" s="284">
        <v>44120</v>
      </c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37"/>
      <c r="S273" s="264"/>
      <c r="T273" s="237"/>
      <c r="U273" s="237"/>
      <c r="V273" s="237"/>
      <c r="W273" s="237"/>
      <c r="X273" s="238"/>
      <c r="Y273" s="237"/>
      <c r="Z273" s="237"/>
      <c r="AA273" s="238"/>
      <c r="AB273" s="238"/>
      <c r="AC273" s="237"/>
      <c r="AD273" s="237"/>
      <c r="AE273" s="237"/>
      <c r="AF273" s="237"/>
      <c r="AG273" s="237"/>
      <c r="AH273" s="237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8"/>
      <c r="BA273" s="237"/>
      <c r="BB273" s="237"/>
      <c r="BC273" s="237"/>
      <c r="BD273" s="237"/>
      <c r="BE273" s="237"/>
      <c r="BF273" s="237"/>
      <c r="BG273" s="237"/>
      <c r="BH273" s="237"/>
      <c r="BI273" s="264"/>
      <c r="BJ273" s="238"/>
      <c r="BK273" s="237"/>
      <c r="BL273" s="265"/>
      <c r="BM273" s="238"/>
      <c r="BN273" s="237"/>
      <c r="BO273" s="237"/>
      <c r="BP273" s="237"/>
      <c r="BQ273" s="237"/>
    </row>
    <row r="274" spans="1:69" s="3" customFormat="1" ht="18" customHeight="1">
      <c r="A274" s="283" t="s">
        <v>3160</v>
      </c>
      <c r="B274" s="237"/>
      <c r="C274" s="281" t="s">
        <v>1266</v>
      </c>
      <c r="D274" s="284">
        <v>44096</v>
      </c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37"/>
      <c r="S274" s="264"/>
      <c r="T274" s="237"/>
      <c r="U274" s="237"/>
      <c r="V274" s="237"/>
      <c r="W274" s="237"/>
      <c r="X274" s="238"/>
      <c r="Y274" s="237"/>
      <c r="Z274" s="237"/>
      <c r="AA274" s="238"/>
      <c r="AB274" s="238"/>
      <c r="AC274" s="237"/>
      <c r="AD274" s="237"/>
      <c r="AE274" s="237"/>
      <c r="AF274" s="237"/>
      <c r="AG274" s="237"/>
      <c r="AH274" s="237"/>
      <c r="AI274" s="237"/>
      <c r="AJ274" s="237"/>
      <c r="AK274" s="237"/>
      <c r="AL274" s="237"/>
      <c r="AM274" s="237"/>
      <c r="AN274" s="237"/>
      <c r="AO274" s="237"/>
      <c r="AP274" s="237"/>
      <c r="AQ274" s="237"/>
      <c r="AR274" s="237"/>
      <c r="AS274" s="237"/>
      <c r="AT274" s="237"/>
      <c r="AU274" s="237"/>
      <c r="AV274" s="237"/>
      <c r="AW274" s="237"/>
      <c r="AX274" s="237"/>
      <c r="AY274" s="237"/>
      <c r="AZ274" s="238"/>
      <c r="BA274" s="237"/>
      <c r="BB274" s="237"/>
      <c r="BC274" s="237"/>
      <c r="BD274" s="237"/>
      <c r="BE274" s="237"/>
      <c r="BF274" s="237"/>
      <c r="BG274" s="237"/>
      <c r="BH274" s="237"/>
      <c r="BI274" s="264"/>
      <c r="BJ274" s="238"/>
      <c r="BK274" s="237"/>
      <c r="BL274" s="265"/>
      <c r="BM274" s="238"/>
      <c r="BN274" s="237"/>
      <c r="BO274" s="237"/>
      <c r="BP274" s="237"/>
      <c r="BQ274" s="237"/>
    </row>
    <row r="275" spans="1:69" s="3" customFormat="1" ht="18" customHeight="1">
      <c r="A275" s="283" t="s">
        <v>3185</v>
      </c>
      <c r="B275" s="237"/>
      <c r="C275" s="281" t="s">
        <v>1267</v>
      </c>
      <c r="D275" s="284">
        <v>44089</v>
      </c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37"/>
      <c r="S275" s="264"/>
      <c r="T275" s="237"/>
      <c r="U275" s="237"/>
      <c r="V275" s="237"/>
      <c r="W275" s="237"/>
      <c r="X275" s="238"/>
      <c r="Y275" s="237"/>
      <c r="Z275" s="237"/>
      <c r="AA275" s="238"/>
      <c r="AB275" s="238"/>
      <c r="AC275" s="237"/>
      <c r="AD275" s="237"/>
      <c r="AE275" s="237"/>
      <c r="AF275" s="237"/>
      <c r="AG275" s="237"/>
      <c r="AH275" s="237"/>
      <c r="AI275" s="237"/>
      <c r="AJ275" s="237"/>
      <c r="AK275" s="237"/>
      <c r="AL275" s="237"/>
      <c r="AM275" s="237"/>
      <c r="AN275" s="237"/>
      <c r="AO275" s="237"/>
      <c r="AP275" s="237"/>
      <c r="AQ275" s="237"/>
      <c r="AR275" s="237"/>
      <c r="AS275" s="237"/>
      <c r="AT275" s="237"/>
      <c r="AU275" s="237"/>
      <c r="AV275" s="237"/>
      <c r="AW275" s="237"/>
      <c r="AX275" s="237"/>
      <c r="AY275" s="237"/>
      <c r="AZ275" s="238"/>
      <c r="BA275" s="237"/>
      <c r="BB275" s="237"/>
      <c r="BC275" s="237"/>
      <c r="BD275" s="237"/>
      <c r="BE275" s="237"/>
      <c r="BF275" s="237"/>
      <c r="BG275" s="237"/>
      <c r="BH275" s="237"/>
      <c r="BI275" s="264"/>
      <c r="BJ275" s="238"/>
      <c r="BK275" s="237"/>
      <c r="BL275" s="265"/>
      <c r="BM275" s="238"/>
      <c r="BN275" s="237"/>
      <c r="BO275" s="237"/>
      <c r="BP275" s="237"/>
      <c r="BQ275" s="237"/>
    </row>
    <row r="276" spans="1:69" s="3" customFormat="1" ht="18" customHeight="1">
      <c r="A276" s="283" t="s">
        <v>3185</v>
      </c>
      <c r="B276" s="237"/>
      <c r="C276" s="281" t="s">
        <v>1268</v>
      </c>
      <c r="D276" s="284">
        <v>44089</v>
      </c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37"/>
      <c r="S276" s="264"/>
      <c r="T276" s="237"/>
      <c r="U276" s="237"/>
      <c r="V276" s="237"/>
      <c r="W276" s="237"/>
      <c r="X276" s="238"/>
      <c r="Y276" s="237"/>
      <c r="Z276" s="237"/>
      <c r="AA276" s="238"/>
      <c r="AB276" s="238"/>
      <c r="AC276" s="237"/>
      <c r="AD276" s="237"/>
      <c r="AE276" s="237"/>
      <c r="AF276" s="237"/>
      <c r="AG276" s="237"/>
      <c r="AH276" s="237"/>
      <c r="AI276" s="237"/>
      <c r="AJ276" s="237"/>
      <c r="AK276" s="237"/>
      <c r="AL276" s="237"/>
      <c r="AM276" s="237"/>
      <c r="AN276" s="237"/>
      <c r="AO276" s="237"/>
      <c r="AP276" s="237"/>
      <c r="AQ276" s="237"/>
      <c r="AR276" s="237"/>
      <c r="AS276" s="237"/>
      <c r="AT276" s="237"/>
      <c r="AU276" s="237"/>
      <c r="AV276" s="237"/>
      <c r="AW276" s="237"/>
      <c r="AX276" s="237"/>
      <c r="AY276" s="237"/>
      <c r="AZ276" s="238"/>
      <c r="BA276" s="237"/>
      <c r="BB276" s="237"/>
      <c r="BC276" s="237"/>
      <c r="BD276" s="237"/>
      <c r="BE276" s="237"/>
      <c r="BF276" s="237"/>
      <c r="BG276" s="237"/>
      <c r="BH276" s="237"/>
      <c r="BI276" s="264"/>
      <c r="BJ276" s="238"/>
      <c r="BK276" s="237"/>
      <c r="BL276" s="265"/>
      <c r="BM276" s="238"/>
      <c r="BN276" s="237"/>
      <c r="BO276" s="237"/>
      <c r="BP276" s="237"/>
      <c r="BQ276" s="237"/>
    </row>
    <row r="277" spans="1:69" s="3" customFormat="1" ht="18" customHeight="1">
      <c r="A277" s="283" t="s">
        <v>3186</v>
      </c>
      <c r="B277" s="237"/>
      <c r="C277" s="281" t="s">
        <v>1269</v>
      </c>
      <c r="D277" s="284">
        <v>44088</v>
      </c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37"/>
      <c r="S277" s="264"/>
      <c r="T277" s="237"/>
      <c r="U277" s="237"/>
      <c r="V277" s="237"/>
      <c r="W277" s="237"/>
      <c r="X277" s="238"/>
      <c r="Y277" s="237"/>
      <c r="Z277" s="237"/>
      <c r="AA277" s="238"/>
      <c r="AB277" s="238"/>
      <c r="AC277" s="237"/>
      <c r="AD277" s="237"/>
      <c r="AE277" s="237"/>
      <c r="AF277" s="237"/>
      <c r="AG277" s="237"/>
      <c r="AH277" s="237"/>
      <c r="AI277" s="237"/>
      <c r="AJ277" s="237"/>
      <c r="AK277" s="237"/>
      <c r="AL277" s="237"/>
      <c r="AM277" s="237"/>
      <c r="AN277" s="237"/>
      <c r="AO277" s="237"/>
      <c r="AP277" s="237"/>
      <c r="AQ277" s="237"/>
      <c r="AR277" s="237"/>
      <c r="AS277" s="237"/>
      <c r="AT277" s="237"/>
      <c r="AU277" s="237"/>
      <c r="AV277" s="237"/>
      <c r="AW277" s="237"/>
      <c r="AX277" s="237"/>
      <c r="AY277" s="237"/>
      <c r="AZ277" s="238"/>
      <c r="BA277" s="237"/>
      <c r="BB277" s="237"/>
      <c r="BC277" s="237"/>
      <c r="BD277" s="237"/>
      <c r="BE277" s="237"/>
      <c r="BF277" s="237"/>
      <c r="BG277" s="237"/>
      <c r="BH277" s="237"/>
      <c r="BI277" s="264"/>
      <c r="BJ277" s="238"/>
      <c r="BK277" s="237"/>
      <c r="BL277" s="265"/>
      <c r="BM277" s="238"/>
      <c r="BN277" s="237"/>
      <c r="BO277" s="237"/>
      <c r="BP277" s="237"/>
      <c r="BQ277" s="237"/>
    </row>
    <row r="278" spans="1:69" s="3" customFormat="1" ht="18" customHeight="1">
      <c r="A278" s="283" t="s">
        <v>3014</v>
      </c>
      <c r="B278" s="237"/>
      <c r="C278" s="281" t="s">
        <v>1270</v>
      </c>
      <c r="D278" s="284">
        <v>44083</v>
      </c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37"/>
      <c r="S278" s="264"/>
      <c r="T278" s="237"/>
      <c r="U278" s="237"/>
      <c r="V278" s="237"/>
      <c r="W278" s="237"/>
      <c r="X278" s="238"/>
      <c r="Y278" s="237"/>
      <c r="Z278" s="237"/>
      <c r="AA278" s="238"/>
      <c r="AB278" s="238"/>
      <c r="AC278" s="237"/>
      <c r="AD278" s="237"/>
      <c r="AE278" s="237"/>
      <c r="AF278" s="237"/>
      <c r="AG278" s="237"/>
      <c r="AH278" s="237"/>
      <c r="AI278" s="237"/>
      <c r="AJ278" s="237"/>
      <c r="AK278" s="237"/>
      <c r="AL278" s="237"/>
      <c r="AM278" s="237"/>
      <c r="AN278" s="237"/>
      <c r="AO278" s="237"/>
      <c r="AP278" s="237"/>
      <c r="AQ278" s="237"/>
      <c r="AR278" s="237"/>
      <c r="AS278" s="237"/>
      <c r="AT278" s="237"/>
      <c r="AU278" s="237"/>
      <c r="AV278" s="237"/>
      <c r="AW278" s="237"/>
      <c r="AX278" s="237"/>
      <c r="AY278" s="237"/>
      <c r="AZ278" s="238"/>
      <c r="BA278" s="237"/>
      <c r="BB278" s="237"/>
      <c r="BC278" s="237"/>
      <c r="BD278" s="237"/>
      <c r="BE278" s="237"/>
      <c r="BF278" s="237"/>
      <c r="BG278" s="237"/>
      <c r="BH278" s="237"/>
      <c r="BI278" s="264"/>
      <c r="BJ278" s="238"/>
      <c r="BK278" s="237"/>
      <c r="BL278" s="265"/>
      <c r="BM278" s="238"/>
      <c r="BN278" s="237"/>
      <c r="BO278" s="237"/>
      <c r="BP278" s="237"/>
      <c r="BQ278" s="237"/>
    </row>
    <row r="279" spans="1:69" s="3" customFormat="1" ht="18" customHeight="1">
      <c r="A279" s="283" t="s">
        <v>3011</v>
      </c>
      <c r="B279" s="237"/>
      <c r="C279" s="281" t="s">
        <v>1271</v>
      </c>
      <c r="D279" s="284">
        <v>44077</v>
      </c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37"/>
      <c r="S279" s="264"/>
      <c r="T279" s="237"/>
      <c r="U279" s="237"/>
      <c r="V279" s="237"/>
      <c r="W279" s="237"/>
      <c r="X279" s="238"/>
      <c r="Y279" s="237"/>
      <c r="Z279" s="237"/>
      <c r="AA279" s="238"/>
      <c r="AB279" s="238"/>
      <c r="AC279" s="237"/>
      <c r="AD279" s="237"/>
      <c r="AE279" s="237"/>
      <c r="AF279" s="237"/>
      <c r="AG279" s="237"/>
      <c r="AH279" s="237"/>
      <c r="AI279" s="237"/>
      <c r="AJ279" s="237"/>
      <c r="AK279" s="237"/>
      <c r="AL279" s="237"/>
      <c r="AM279" s="237"/>
      <c r="AN279" s="237"/>
      <c r="AO279" s="237"/>
      <c r="AP279" s="237"/>
      <c r="AQ279" s="237"/>
      <c r="AR279" s="237"/>
      <c r="AS279" s="237"/>
      <c r="AT279" s="237"/>
      <c r="AU279" s="237"/>
      <c r="AV279" s="237"/>
      <c r="AW279" s="237"/>
      <c r="AX279" s="237"/>
      <c r="AY279" s="237"/>
      <c r="AZ279" s="238"/>
      <c r="BA279" s="237"/>
      <c r="BB279" s="237"/>
      <c r="BC279" s="237"/>
      <c r="BD279" s="237"/>
      <c r="BE279" s="237"/>
      <c r="BF279" s="237"/>
      <c r="BG279" s="237"/>
      <c r="BH279" s="237"/>
      <c r="BI279" s="264"/>
      <c r="BJ279" s="238"/>
      <c r="BK279" s="237"/>
      <c r="BL279" s="265"/>
      <c r="BM279" s="238"/>
      <c r="BN279" s="237"/>
      <c r="BO279" s="237"/>
      <c r="BP279" s="237"/>
      <c r="BQ279" s="237"/>
    </row>
    <row r="280" spans="1:69" s="3" customFormat="1" ht="18" customHeight="1">
      <c r="A280" s="283" t="s">
        <v>3011</v>
      </c>
      <c r="B280" s="237"/>
      <c r="C280" s="281" t="s">
        <v>1272</v>
      </c>
      <c r="D280" s="284">
        <v>44077</v>
      </c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37"/>
      <c r="S280" s="264"/>
      <c r="T280" s="237"/>
      <c r="U280" s="237"/>
      <c r="V280" s="237"/>
      <c r="W280" s="237"/>
      <c r="X280" s="238"/>
      <c r="Y280" s="237"/>
      <c r="Z280" s="237"/>
      <c r="AA280" s="238"/>
      <c r="AB280" s="238"/>
      <c r="AC280" s="237"/>
      <c r="AD280" s="237"/>
      <c r="AE280" s="237"/>
      <c r="AF280" s="237"/>
      <c r="AG280" s="237"/>
      <c r="AH280" s="237"/>
      <c r="AI280" s="237"/>
      <c r="AJ280" s="237"/>
      <c r="AK280" s="237"/>
      <c r="AL280" s="237"/>
      <c r="AM280" s="237"/>
      <c r="AN280" s="237"/>
      <c r="AO280" s="237"/>
      <c r="AP280" s="237"/>
      <c r="AQ280" s="237"/>
      <c r="AR280" s="237"/>
      <c r="AS280" s="237"/>
      <c r="AT280" s="237"/>
      <c r="AU280" s="237"/>
      <c r="AV280" s="237"/>
      <c r="AW280" s="237"/>
      <c r="AX280" s="237"/>
      <c r="AY280" s="237"/>
      <c r="AZ280" s="238"/>
      <c r="BA280" s="237"/>
      <c r="BB280" s="237"/>
      <c r="BC280" s="237"/>
      <c r="BD280" s="237"/>
      <c r="BE280" s="237"/>
      <c r="BF280" s="237"/>
      <c r="BG280" s="237"/>
      <c r="BH280" s="237"/>
      <c r="BI280" s="264"/>
      <c r="BJ280" s="238"/>
      <c r="BK280" s="237"/>
      <c r="BL280" s="265"/>
      <c r="BM280" s="238"/>
      <c r="BN280" s="237"/>
      <c r="BO280" s="237"/>
      <c r="BP280" s="237"/>
      <c r="BQ280" s="237"/>
    </row>
    <row r="281" spans="1:69" s="3" customFormat="1" ht="18" customHeight="1">
      <c r="A281" s="283" t="s">
        <v>3187</v>
      </c>
      <c r="B281" s="237"/>
      <c r="C281" s="281" t="s">
        <v>1273</v>
      </c>
      <c r="D281" s="284">
        <v>44075</v>
      </c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37"/>
      <c r="S281" s="264"/>
      <c r="T281" s="237"/>
      <c r="U281" s="237"/>
      <c r="V281" s="237"/>
      <c r="W281" s="237"/>
      <c r="X281" s="238"/>
      <c r="Y281" s="237"/>
      <c r="Z281" s="237"/>
      <c r="AA281" s="238"/>
      <c r="AB281" s="238"/>
      <c r="AC281" s="237"/>
      <c r="AD281" s="237"/>
      <c r="AE281" s="237"/>
      <c r="AF281" s="237"/>
      <c r="AG281" s="237"/>
      <c r="AH281" s="237"/>
      <c r="AI281" s="237"/>
      <c r="AJ281" s="237"/>
      <c r="AK281" s="237"/>
      <c r="AL281" s="237"/>
      <c r="AM281" s="237"/>
      <c r="AN281" s="237"/>
      <c r="AO281" s="237"/>
      <c r="AP281" s="237"/>
      <c r="AQ281" s="237"/>
      <c r="AR281" s="237"/>
      <c r="AS281" s="237"/>
      <c r="AT281" s="237"/>
      <c r="AU281" s="237"/>
      <c r="AV281" s="237"/>
      <c r="AW281" s="237"/>
      <c r="AX281" s="237"/>
      <c r="AY281" s="237"/>
      <c r="AZ281" s="238"/>
      <c r="BA281" s="237"/>
      <c r="BB281" s="237"/>
      <c r="BC281" s="237"/>
      <c r="BD281" s="237"/>
      <c r="BE281" s="237"/>
      <c r="BF281" s="237"/>
      <c r="BG281" s="237"/>
      <c r="BH281" s="237"/>
      <c r="BI281" s="264"/>
      <c r="BJ281" s="238"/>
      <c r="BK281" s="237"/>
      <c r="BL281" s="265"/>
      <c r="BM281" s="238"/>
      <c r="BN281" s="237"/>
      <c r="BO281" s="237"/>
      <c r="BP281" s="237"/>
      <c r="BQ281" s="237"/>
    </row>
    <row r="282" spans="1:69" s="3" customFormat="1" ht="18" customHeight="1">
      <c r="A282" s="283" t="s">
        <v>3081</v>
      </c>
      <c r="B282" s="237"/>
      <c r="C282" s="281" t="s">
        <v>1274</v>
      </c>
      <c r="D282" s="284">
        <v>44055</v>
      </c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37"/>
      <c r="S282" s="264"/>
      <c r="T282" s="237"/>
      <c r="U282" s="237"/>
      <c r="V282" s="237"/>
      <c r="W282" s="237"/>
      <c r="X282" s="238"/>
      <c r="Y282" s="237"/>
      <c r="Z282" s="237"/>
      <c r="AA282" s="238"/>
      <c r="AB282" s="238"/>
      <c r="AC282" s="237"/>
      <c r="AD282" s="237"/>
      <c r="AE282" s="237"/>
      <c r="AF282" s="237"/>
      <c r="AG282" s="237"/>
      <c r="AH282" s="237"/>
      <c r="AI282" s="237"/>
      <c r="AJ282" s="237"/>
      <c r="AK282" s="237"/>
      <c r="AL282" s="237"/>
      <c r="AM282" s="237"/>
      <c r="AN282" s="237"/>
      <c r="AO282" s="237"/>
      <c r="AP282" s="237"/>
      <c r="AQ282" s="237"/>
      <c r="AR282" s="237"/>
      <c r="AS282" s="237"/>
      <c r="AT282" s="237"/>
      <c r="AU282" s="237"/>
      <c r="AV282" s="237"/>
      <c r="AW282" s="237"/>
      <c r="AX282" s="237"/>
      <c r="AY282" s="237"/>
      <c r="AZ282" s="238"/>
      <c r="BA282" s="237"/>
      <c r="BB282" s="237"/>
      <c r="BC282" s="237"/>
      <c r="BD282" s="237"/>
      <c r="BE282" s="237"/>
      <c r="BF282" s="237"/>
      <c r="BG282" s="237"/>
      <c r="BH282" s="237"/>
      <c r="BI282" s="264"/>
      <c r="BJ282" s="238"/>
      <c r="BK282" s="237"/>
      <c r="BL282" s="265"/>
      <c r="BM282" s="238"/>
      <c r="BN282" s="237"/>
      <c r="BO282" s="237"/>
      <c r="BP282" s="237"/>
      <c r="BQ282" s="237"/>
    </row>
    <row r="283" spans="1:69" s="3" customFormat="1" ht="18" customHeight="1">
      <c r="A283" s="283" t="s">
        <v>3188</v>
      </c>
      <c r="B283" s="237"/>
      <c r="C283" s="281" t="s">
        <v>1275</v>
      </c>
      <c r="D283" s="284">
        <v>44048</v>
      </c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37"/>
      <c r="S283" s="264"/>
      <c r="T283" s="237"/>
      <c r="U283" s="237"/>
      <c r="V283" s="237"/>
      <c r="W283" s="237"/>
      <c r="X283" s="238"/>
      <c r="Y283" s="237"/>
      <c r="Z283" s="237"/>
      <c r="AA283" s="238"/>
      <c r="AB283" s="238"/>
      <c r="AC283" s="237"/>
      <c r="AD283" s="237"/>
      <c r="AE283" s="237"/>
      <c r="AF283" s="237"/>
      <c r="AG283" s="237"/>
      <c r="AH283" s="237"/>
      <c r="AI283" s="237"/>
      <c r="AJ283" s="237"/>
      <c r="AK283" s="237"/>
      <c r="AL283" s="237"/>
      <c r="AM283" s="237"/>
      <c r="AN283" s="237"/>
      <c r="AO283" s="237"/>
      <c r="AP283" s="237"/>
      <c r="AQ283" s="237"/>
      <c r="AR283" s="237"/>
      <c r="AS283" s="237"/>
      <c r="AT283" s="237"/>
      <c r="AU283" s="237"/>
      <c r="AV283" s="237"/>
      <c r="AW283" s="237"/>
      <c r="AX283" s="237"/>
      <c r="AY283" s="237"/>
      <c r="AZ283" s="238"/>
      <c r="BA283" s="237"/>
      <c r="BB283" s="237"/>
      <c r="BC283" s="237"/>
      <c r="BD283" s="237"/>
      <c r="BE283" s="237"/>
      <c r="BF283" s="237"/>
      <c r="BG283" s="237"/>
      <c r="BH283" s="237"/>
      <c r="BI283" s="264"/>
      <c r="BJ283" s="238"/>
      <c r="BK283" s="237"/>
      <c r="BL283" s="265"/>
      <c r="BM283" s="238"/>
      <c r="BN283" s="237"/>
      <c r="BO283" s="237"/>
      <c r="BP283" s="237"/>
      <c r="BQ283" s="237"/>
    </row>
    <row r="284" spans="1:69" s="3" customFormat="1" ht="18" customHeight="1">
      <c r="A284" s="283" t="s">
        <v>327</v>
      </c>
      <c r="B284" s="237"/>
      <c r="C284" s="281" t="s">
        <v>1276</v>
      </c>
      <c r="D284" s="284">
        <v>44047</v>
      </c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37"/>
      <c r="S284" s="264"/>
      <c r="T284" s="237"/>
      <c r="U284" s="237"/>
      <c r="V284" s="237"/>
      <c r="W284" s="237"/>
      <c r="X284" s="238"/>
      <c r="Y284" s="237"/>
      <c r="Z284" s="237"/>
      <c r="AA284" s="238"/>
      <c r="AB284" s="238"/>
      <c r="AC284" s="237"/>
      <c r="AD284" s="237"/>
      <c r="AE284" s="237"/>
      <c r="AF284" s="237"/>
      <c r="AG284" s="237"/>
      <c r="AH284" s="237"/>
      <c r="AI284" s="237"/>
      <c r="AJ284" s="237"/>
      <c r="AK284" s="237"/>
      <c r="AL284" s="237"/>
      <c r="AM284" s="237"/>
      <c r="AN284" s="237"/>
      <c r="AO284" s="237"/>
      <c r="AP284" s="237"/>
      <c r="AQ284" s="237"/>
      <c r="AR284" s="237"/>
      <c r="AS284" s="237"/>
      <c r="AT284" s="237"/>
      <c r="AU284" s="237"/>
      <c r="AV284" s="237"/>
      <c r="AW284" s="237"/>
      <c r="AX284" s="237"/>
      <c r="AY284" s="237"/>
      <c r="AZ284" s="238"/>
      <c r="BA284" s="237"/>
      <c r="BB284" s="237"/>
      <c r="BC284" s="237"/>
      <c r="BD284" s="237"/>
      <c r="BE284" s="237"/>
      <c r="BF284" s="237"/>
      <c r="BG284" s="237"/>
      <c r="BH284" s="237"/>
      <c r="BI284" s="264"/>
      <c r="BJ284" s="238"/>
      <c r="BK284" s="237"/>
      <c r="BL284" s="265"/>
      <c r="BM284" s="238"/>
      <c r="BN284" s="237"/>
      <c r="BO284" s="237"/>
      <c r="BP284" s="237"/>
      <c r="BQ284" s="237"/>
    </row>
    <row r="285" spans="1:69" s="3" customFormat="1" ht="18" customHeight="1">
      <c r="A285" s="283" t="s">
        <v>3144</v>
      </c>
      <c r="B285" s="237"/>
      <c r="C285" s="281" t="s">
        <v>1277</v>
      </c>
      <c r="D285" s="284">
        <v>44040</v>
      </c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37"/>
      <c r="S285" s="264"/>
      <c r="T285" s="237"/>
      <c r="U285" s="237"/>
      <c r="V285" s="237"/>
      <c r="W285" s="237"/>
      <c r="X285" s="238"/>
      <c r="Y285" s="237"/>
      <c r="Z285" s="237"/>
      <c r="AA285" s="238"/>
      <c r="AB285" s="238"/>
      <c r="AC285" s="237"/>
      <c r="AD285" s="237"/>
      <c r="AE285" s="237"/>
      <c r="AF285" s="237"/>
      <c r="AG285" s="237"/>
      <c r="AH285" s="237"/>
      <c r="AI285" s="237"/>
      <c r="AJ285" s="237"/>
      <c r="AK285" s="237"/>
      <c r="AL285" s="237"/>
      <c r="AM285" s="237"/>
      <c r="AN285" s="237"/>
      <c r="AO285" s="237"/>
      <c r="AP285" s="237"/>
      <c r="AQ285" s="237"/>
      <c r="AR285" s="237"/>
      <c r="AS285" s="237"/>
      <c r="AT285" s="237"/>
      <c r="AU285" s="237"/>
      <c r="AV285" s="237"/>
      <c r="AW285" s="237"/>
      <c r="AX285" s="237"/>
      <c r="AY285" s="237"/>
      <c r="AZ285" s="238"/>
      <c r="BA285" s="237"/>
      <c r="BB285" s="237"/>
      <c r="BC285" s="237"/>
      <c r="BD285" s="237"/>
      <c r="BE285" s="237"/>
      <c r="BF285" s="237"/>
      <c r="BG285" s="237"/>
      <c r="BH285" s="237"/>
      <c r="BI285" s="264"/>
      <c r="BJ285" s="238"/>
      <c r="BK285" s="237"/>
      <c r="BL285" s="265"/>
      <c r="BM285" s="238"/>
      <c r="BN285" s="237"/>
      <c r="BO285" s="237"/>
      <c r="BP285" s="237"/>
      <c r="BQ285" s="237"/>
    </row>
    <row r="286" spans="1:69" s="3" customFormat="1" ht="18" customHeight="1">
      <c r="A286" s="283" t="s">
        <v>3189</v>
      </c>
      <c r="B286" s="237"/>
      <c r="C286" s="281" t="s">
        <v>1278</v>
      </c>
      <c r="D286" s="284">
        <v>44040</v>
      </c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37"/>
      <c r="S286" s="264"/>
      <c r="T286" s="237"/>
      <c r="U286" s="237"/>
      <c r="V286" s="237"/>
      <c r="W286" s="237"/>
      <c r="X286" s="238"/>
      <c r="Y286" s="237"/>
      <c r="Z286" s="237"/>
      <c r="AA286" s="238"/>
      <c r="AB286" s="238"/>
      <c r="AC286" s="237"/>
      <c r="AD286" s="237"/>
      <c r="AE286" s="237"/>
      <c r="AF286" s="237"/>
      <c r="AG286" s="237"/>
      <c r="AH286" s="237"/>
      <c r="AI286" s="237"/>
      <c r="AJ286" s="237"/>
      <c r="AK286" s="237"/>
      <c r="AL286" s="237"/>
      <c r="AM286" s="237"/>
      <c r="AN286" s="237"/>
      <c r="AO286" s="237"/>
      <c r="AP286" s="237"/>
      <c r="AQ286" s="237"/>
      <c r="AR286" s="237"/>
      <c r="AS286" s="237"/>
      <c r="AT286" s="237"/>
      <c r="AU286" s="237"/>
      <c r="AV286" s="237"/>
      <c r="AW286" s="237"/>
      <c r="AX286" s="237"/>
      <c r="AY286" s="237"/>
      <c r="AZ286" s="238"/>
      <c r="BA286" s="237"/>
      <c r="BB286" s="237"/>
      <c r="BC286" s="237"/>
      <c r="BD286" s="237"/>
      <c r="BE286" s="237"/>
      <c r="BF286" s="237"/>
      <c r="BG286" s="237"/>
      <c r="BH286" s="237"/>
      <c r="BI286" s="264"/>
      <c r="BJ286" s="238"/>
      <c r="BK286" s="237"/>
      <c r="BL286" s="265"/>
      <c r="BM286" s="238"/>
      <c r="BN286" s="237"/>
      <c r="BO286" s="237"/>
      <c r="BP286" s="237"/>
      <c r="BQ286" s="237"/>
    </row>
    <row r="287" spans="1:69" s="3" customFormat="1" ht="18" customHeight="1">
      <c r="A287" s="283" t="s">
        <v>3189</v>
      </c>
      <c r="B287" s="237"/>
      <c r="C287" s="281" t="s">
        <v>1279</v>
      </c>
      <c r="D287" s="284">
        <v>44040</v>
      </c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37"/>
      <c r="S287" s="264"/>
      <c r="T287" s="237"/>
      <c r="U287" s="237"/>
      <c r="V287" s="237"/>
      <c r="W287" s="237"/>
      <c r="X287" s="238"/>
      <c r="Y287" s="237"/>
      <c r="Z287" s="237"/>
      <c r="AA287" s="238"/>
      <c r="AB287" s="238"/>
      <c r="AC287" s="237"/>
      <c r="AD287" s="237"/>
      <c r="AE287" s="237"/>
      <c r="AF287" s="237"/>
      <c r="AG287" s="237"/>
      <c r="AH287" s="237"/>
      <c r="AI287" s="237"/>
      <c r="AJ287" s="237"/>
      <c r="AK287" s="237"/>
      <c r="AL287" s="237"/>
      <c r="AM287" s="237"/>
      <c r="AN287" s="237"/>
      <c r="AO287" s="237"/>
      <c r="AP287" s="237"/>
      <c r="AQ287" s="237"/>
      <c r="AR287" s="237"/>
      <c r="AS287" s="237"/>
      <c r="AT287" s="237"/>
      <c r="AU287" s="237"/>
      <c r="AV287" s="237"/>
      <c r="AW287" s="237"/>
      <c r="AX287" s="237"/>
      <c r="AY287" s="237"/>
      <c r="AZ287" s="238"/>
      <c r="BA287" s="237"/>
      <c r="BB287" s="237"/>
      <c r="BC287" s="237"/>
      <c r="BD287" s="237"/>
      <c r="BE287" s="237"/>
      <c r="BF287" s="237"/>
      <c r="BG287" s="237"/>
      <c r="BH287" s="237"/>
      <c r="BI287" s="264"/>
      <c r="BJ287" s="238"/>
      <c r="BK287" s="237"/>
      <c r="BL287" s="265"/>
      <c r="BM287" s="238"/>
      <c r="BN287" s="237"/>
      <c r="BO287" s="237"/>
      <c r="BP287" s="237"/>
      <c r="BQ287" s="237"/>
    </row>
    <row r="288" spans="1:69" s="3" customFormat="1" ht="18" customHeight="1">
      <c r="A288" s="283" t="s">
        <v>3037</v>
      </c>
      <c r="B288" s="237"/>
      <c r="C288" s="281" t="s">
        <v>1280</v>
      </c>
      <c r="D288" s="284">
        <v>44040</v>
      </c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37"/>
      <c r="S288" s="264"/>
      <c r="T288" s="237"/>
      <c r="U288" s="237"/>
      <c r="V288" s="237"/>
      <c r="W288" s="237"/>
      <c r="X288" s="238"/>
      <c r="Y288" s="237"/>
      <c r="Z288" s="237"/>
      <c r="AA288" s="238"/>
      <c r="AB288" s="238"/>
      <c r="AC288" s="237"/>
      <c r="AD288" s="237"/>
      <c r="AE288" s="237"/>
      <c r="AF288" s="237"/>
      <c r="AG288" s="237"/>
      <c r="AH288" s="237"/>
      <c r="AI288" s="237"/>
      <c r="AJ288" s="237"/>
      <c r="AK288" s="237"/>
      <c r="AL288" s="237"/>
      <c r="AM288" s="237"/>
      <c r="AN288" s="237"/>
      <c r="AO288" s="237"/>
      <c r="AP288" s="237"/>
      <c r="AQ288" s="237"/>
      <c r="AR288" s="237"/>
      <c r="AS288" s="237"/>
      <c r="AT288" s="237"/>
      <c r="AU288" s="237"/>
      <c r="AV288" s="237"/>
      <c r="AW288" s="237"/>
      <c r="AX288" s="237"/>
      <c r="AY288" s="237"/>
      <c r="AZ288" s="238"/>
      <c r="BA288" s="237"/>
      <c r="BB288" s="237"/>
      <c r="BC288" s="237"/>
      <c r="BD288" s="237"/>
      <c r="BE288" s="237"/>
      <c r="BF288" s="237"/>
      <c r="BG288" s="237"/>
      <c r="BH288" s="237"/>
      <c r="BI288" s="264"/>
      <c r="BJ288" s="238"/>
      <c r="BK288" s="237"/>
      <c r="BL288" s="265"/>
      <c r="BM288" s="238"/>
      <c r="BN288" s="237"/>
      <c r="BO288" s="237"/>
      <c r="BP288" s="237"/>
      <c r="BQ288" s="237"/>
    </row>
    <row r="289" spans="1:69" s="3" customFormat="1" ht="18" customHeight="1">
      <c r="A289" s="283" t="s">
        <v>3091</v>
      </c>
      <c r="B289" s="237"/>
      <c r="C289" s="281" t="s">
        <v>1281</v>
      </c>
      <c r="D289" s="284">
        <v>44035</v>
      </c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37"/>
      <c r="S289" s="264"/>
      <c r="T289" s="237"/>
      <c r="U289" s="237"/>
      <c r="V289" s="237"/>
      <c r="W289" s="237"/>
      <c r="X289" s="238"/>
      <c r="Y289" s="237"/>
      <c r="Z289" s="237"/>
      <c r="AA289" s="238"/>
      <c r="AB289" s="238"/>
      <c r="AC289" s="237"/>
      <c r="AD289" s="237"/>
      <c r="AE289" s="237"/>
      <c r="AF289" s="237"/>
      <c r="AG289" s="237"/>
      <c r="AH289" s="237"/>
      <c r="AI289" s="237"/>
      <c r="AJ289" s="237"/>
      <c r="AK289" s="237"/>
      <c r="AL289" s="237"/>
      <c r="AM289" s="237"/>
      <c r="AN289" s="237"/>
      <c r="AO289" s="237"/>
      <c r="AP289" s="237"/>
      <c r="AQ289" s="237"/>
      <c r="AR289" s="237"/>
      <c r="AS289" s="237"/>
      <c r="AT289" s="237"/>
      <c r="AU289" s="237"/>
      <c r="AV289" s="237"/>
      <c r="AW289" s="237"/>
      <c r="AX289" s="237"/>
      <c r="AY289" s="237"/>
      <c r="AZ289" s="238"/>
      <c r="BA289" s="237"/>
      <c r="BB289" s="237"/>
      <c r="BC289" s="237"/>
      <c r="BD289" s="237"/>
      <c r="BE289" s="237"/>
      <c r="BF289" s="237"/>
      <c r="BG289" s="237"/>
      <c r="BH289" s="237"/>
      <c r="BI289" s="264"/>
      <c r="BJ289" s="238"/>
      <c r="BK289" s="237"/>
      <c r="BL289" s="265"/>
      <c r="BM289" s="238"/>
      <c r="BN289" s="237"/>
      <c r="BO289" s="237"/>
      <c r="BP289" s="237"/>
      <c r="BQ289" s="237"/>
    </row>
    <row r="290" spans="1:69" s="3" customFormat="1" ht="18" customHeight="1">
      <c r="A290" s="283" t="s">
        <v>3099</v>
      </c>
      <c r="B290" s="237"/>
      <c r="C290" s="281" t="s">
        <v>1282</v>
      </c>
      <c r="D290" s="284">
        <v>44034</v>
      </c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37"/>
      <c r="S290" s="264"/>
      <c r="T290" s="237"/>
      <c r="U290" s="237"/>
      <c r="V290" s="237"/>
      <c r="W290" s="237"/>
      <c r="X290" s="238"/>
      <c r="Y290" s="237"/>
      <c r="Z290" s="237"/>
      <c r="AA290" s="238"/>
      <c r="AB290" s="238"/>
      <c r="AC290" s="237"/>
      <c r="AD290" s="237"/>
      <c r="AE290" s="237"/>
      <c r="AF290" s="237"/>
      <c r="AG290" s="237"/>
      <c r="AH290" s="237"/>
      <c r="AI290" s="237"/>
      <c r="AJ290" s="237"/>
      <c r="AK290" s="237"/>
      <c r="AL290" s="237"/>
      <c r="AM290" s="237"/>
      <c r="AN290" s="237"/>
      <c r="AO290" s="237"/>
      <c r="AP290" s="237"/>
      <c r="AQ290" s="237"/>
      <c r="AR290" s="237"/>
      <c r="AS290" s="237"/>
      <c r="AT290" s="237"/>
      <c r="AU290" s="237"/>
      <c r="AV290" s="237"/>
      <c r="AW290" s="237"/>
      <c r="AX290" s="237"/>
      <c r="AY290" s="237"/>
      <c r="AZ290" s="238"/>
      <c r="BA290" s="237"/>
      <c r="BB290" s="237"/>
      <c r="BC290" s="237"/>
      <c r="BD290" s="237"/>
      <c r="BE290" s="237"/>
      <c r="BF290" s="237"/>
      <c r="BG290" s="237"/>
      <c r="BH290" s="237"/>
      <c r="BI290" s="264"/>
      <c r="BJ290" s="238"/>
      <c r="BK290" s="237"/>
      <c r="BL290" s="265"/>
      <c r="BM290" s="238"/>
      <c r="BN290" s="237"/>
      <c r="BO290" s="237"/>
      <c r="BP290" s="237"/>
      <c r="BQ290" s="237"/>
    </row>
    <row r="291" spans="1:69" s="3" customFormat="1" ht="18" customHeight="1">
      <c r="A291" s="283" t="s">
        <v>3190</v>
      </c>
      <c r="B291" s="237"/>
      <c r="C291" s="281" t="s">
        <v>1283</v>
      </c>
      <c r="D291" s="284">
        <v>44032</v>
      </c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37"/>
      <c r="S291" s="264"/>
      <c r="T291" s="237"/>
      <c r="U291" s="237"/>
      <c r="V291" s="237"/>
      <c r="W291" s="237"/>
      <c r="X291" s="238"/>
      <c r="Y291" s="237"/>
      <c r="Z291" s="237"/>
      <c r="AA291" s="238"/>
      <c r="AB291" s="238"/>
      <c r="AC291" s="237"/>
      <c r="AD291" s="237"/>
      <c r="AE291" s="237"/>
      <c r="AF291" s="237"/>
      <c r="AG291" s="237"/>
      <c r="AH291" s="237"/>
      <c r="AI291" s="237"/>
      <c r="AJ291" s="237"/>
      <c r="AK291" s="237"/>
      <c r="AL291" s="237"/>
      <c r="AM291" s="237"/>
      <c r="AN291" s="237"/>
      <c r="AO291" s="237"/>
      <c r="AP291" s="237"/>
      <c r="AQ291" s="237"/>
      <c r="AR291" s="237"/>
      <c r="AS291" s="237"/>
      <c r="AT291" s="237"/>
      <c r="AU291" s="237"/>
      <c r="AV291" s="237"/>
      <c r="AW291" s="237"/>
      <c r="AX291" s="237"/>
      <c r="AY291" s="237"/>
      <c r="AZ291" s="238"/>
      <c r="BA291" s="237"/>
      <c r="BB291" s="237"/>
      <c r="BC291" s="237"/>
      <c r="BD291" s="237"/>
      <c r="BE291" s="237"/>
      <c r="BF291" s="237"/>
      <c r="BG291" s="237"/>
      <c r="BH291" s="237"/>
      <c r="BI291" s="264"/>
      <c r="BJ291" s="238"/>
      <c r="BK291" s="237"/>
      <c r="BL291" s="265"/>
      <c r="BM291" s="238"/>
      <c r="BN291" s="237"/>
      <c r="BO291" s="237"/>
      <c r="BP291" s="237"/>
      <c r="BQ291" s="237"/>
    </row>
    <row r="292" spans="1:69" s="3" customFormat="1" ht="18" customHeight="1">
      <c r="A292" s="283" t="s">
        <v>3136</v>
      </c>
      <c r="B292" s="237"/>
      <c r="C292" s="281" t="s">
        <v>1284</v>
      </c>
      <c r="D292" s="284">
        <v>44032</v>
      </c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37"/>
      <c r="S292" s="264"/>
      <c r="T292" s="237"/>
      <c r="U292" s="237"/>
      <c r="V292" s="237"/>
      <c r="W292" s="237"/>
      <c r="X292" s="238"/>
      <c r="Y292" s="237"/>
      <c r="Z292" s="237"/>
      <c r="AA292" s="238"/>
      <c r="AB292" s="238"/>
      <c r="AC292" s="237"/>
      <c r="AD292" s="237"/>
      <c r="AE292" s="237"/>
      <c r="AF292" s="237"/>
      <c r="AG292" s="237"/>
      <c r="AH292" s="237"/>
      <c r="AI292" s="237"/>
      <c r="AJ292" s="237"/>
      <c r="AK292" s="237"/>
      <c r="AL292" s="237"/>
      <c r="AM292" s="237"/>
      <c r="AN292" s="237"/>
      <c r="AO292" s="237"/>
      <c r="AP292" s="237"/>
      <c r="AQ292" s="237"/>
      <c r="AR292" s="237"/>
      <c r="AS292" s="237"/>
      <c r="AT292" s="237"/>
      <c r="AU292" s="237"/>
      <c r="AV292" s="237"/>
      <c r="AW292" s="237"/>
      <c r="AX292" s="237"/>
      <c r="AY292" s="237"/>
      <c r="AZ292" s="238"/>
      <c r="BA292" s="237"/>
      <c r="BB292" s="237"/>
      <c r="BC292" s="237"/>
      <c r="BD292" s="237"/>
      <c r="BE292" s="237"/>
      <c r="BF292" s="237"/>
      <c r="BG292" s="237"/>
      <c r="BH292" s="237"/>
      <c r="BI292" s="264"/>
      <c r="BJ292" s="238"/>
      <c r="BK292" s="237"/>
      <c r="BL292" s="265"/>
      <c r="BM292" s="238"/>
      <c r="BN292" s="237"/>
      <c r="BO292" s="237"/>
      <c r="BP292" s="237"/>
      <c r="BQ292" s="237"/>
    </row>
    <row r="293" spans="1:69" s="3" customFormat="1" ht="18" customHeight="1">
      <c r="A293" s="283" t="s">
        <v>3177</v>
      </c>
      <c r="B293" s="237"/>
      <c r="C293" s="281" t="s">
        <v>1285</v>
      </c>
      <c r="D293" s="284">
        <v>44025</v>
      </c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37"/>
      <c r="S293" s="264"/>
      <c r="T293" s="237"/>
      <c r="U293" s="237"/>
      <c r="V293" s="237"/>
      <c r="W293" s="237"/>
      <c r="X293" s="238"/>
      <c r="Y293" s="237"/>
      <c r="Z293" s="237"/>
      <c r="AA293" s="238"/>
      <c r="AB293" s="238"/>
      <c r="AC293" s="237"/>
      <c r="AD293" s="237"/>
      <c r="AE293" s="237"/>
      <c r="AF293" s="237"/>
      <c r="AG293" s="237"/>
      <c r="AH293" s="237"/>
      <c r="AI293" s="237"/>
      <c r="AJ293" s="237"/>
      <c r="AK293" s="237"/>
      <c r="AL293" s="237"/>
      <c r="AM293" s="237"/>
      <c r="AN293" s="237"/>
      <c r="AO293" s="237"/>
      <c r="AP293" s="237"/>
      <c r="AQ293" s="237"/>
      <c r="AR293" s="237"/>
      <c r="AS293" s="237"/>
      <c r="AT293" s="237"/>
      <c r="AU293" s="237"/>
      <c r="AV293" s="237"/>
      <c r="AW293" s="237"/>
      <c r="AX293" s="237"/>
      <c r="AY293" s="237"/>
      <c r="AZ293" s="238"/>
      <c r="BA293" s="237"/>
      <c r="BB293" s="237"/>
      <c r="BC293" s="237"/>
      <c r="BD293" s="237"/>
      <c r="BE293" s="237"/>
      <c r="BF293" s="237"/>
      <c r="BG293" s="237"/>
      <c r="BH293" s="237"/>
      <c r="BI293" s="264"/>
      <c r="BJ293" s="238"/>
      <c r="BK293" s="237"/>
      <c r="BL293" s="265"/>
      <c r="BM293" s="238"/>
      <c r="BN293" s="237"/>
      <c r="BO293" s="237"/>
      <c r="BP293" s="237"/>
      <c r="BQ293" s="237"/>
    </row>
    <row r="294" spans="1:69" s="3" customFormat="1" ht="18" customHeight="1">
      <c r="A294" s="283" t="s">
        <v>3011</v>
      </c>
      <c r="B294" s="237"/>
      <c r="C294" s="281" t="s">
        <v>1286</v>
      </c>
      <c r="D294" s="284">
        <v>44025</v>
      </c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37"/>
      <c r="S294" s="264"/>
      <c r="T294" s="237"/>
      <c r="U294" s="237"/>
      <c r="V294" s="237"/>
      <c r="W294" s="237"/>
      <c r="X294" s="238"/>
      <c r="Y294" s="237"/>
      <c r="Z294" s="237"/>
      <c r="AA294" s="238"/>
      <c r="AB294" s="238"/>
      <c r="AC294" s="237"/>
      <c r="AD294" s="237"/>
      <c r="AE294" s="237"/>
      <c r="AF294" s="237"/>
      <c r="AG294" s="237"/>
      <c r="AH294" s="237"/>
      <c r="AI294" s="237"/>
      <c r="AJ294" s="237"/>
      <c r="AK294" s="237"/>
      <c r="AL294" s="237"/>
      <c r="AM294" s="237"/>
      <c r="AN294" s="237"/>
      <c r="AO294" s="237"/>
      <c r="AP294" s="237"/>
      <c r="AQ294" s="237"/>
      <c r="AR294" s="237"/>
      <c r="AS294" s="237"/>
      <c r="AT294" s="237"/>
      <c r="AU294" s="237"/>
      <c r="AV294" s="237"/>
      <c r="AW294" s="237"/>
      <c r="AX294" s="237"/>
      <c r="AY294" s="237"/>
      <c r="AZ294" s="238"/>
      <c r="BA294" s="237"/>
      <c r="BB294" s="237"/>
      <c r="BC294" s="237"/>
      <c r="BD294" s="237"/>
      <c r="BE294" s="237"/>
      <c r="BF294" s="237"/>
      <c r="BG294" s="237"/>
      <c r="BH294" s="237"/>
      <c r="BI294" s="264"/>
      <c r="BJ294" s="238"/>
      <c r="BK294" s="237"/>
      <c r="BL294" s="265"/>
      <c r="BM294" s="238"/>
      <c r="BN294" s="237"/>
      <c r="BO294" s="237"/>
      <c r="BP294" s="237"/>
      <c r="BQ294" s="237"/>
    </row>
    <row r="295" spans="1:69" s="3" customFormat="1" ht="18" customHeight="1">
      <c r="A295" s="283" t="s">
        <v>3011</v>
      </c>
      <c r="B295" s="237"/>
      <c r="C295" s="281" t="s">
        <v>1287</v>
      </c>
      <c r="D295" s="284">
        <v>44025</v>
      </c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37"/>
      <c r="S295" s="264"/>
      <c r="T295" s="237"/>
      <c r="U295" s="237"/>
      <c r="V295" s="237"/>
      <c r="W295" s="237"/>
      <c r="X295" s="238"/>
      <c r="Y295" s="237"/>
      <c r="Z295" s="237"/>
      <c r="AA295" s="238"/>
      <c r="AB295" s="238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8"/>
      <c r="BA295" s="237"/>
      <c r="BB295" s="237"/>
      <c r="BC295" s="237"/>
      <c r="BD295" s="237"/>
      <c r="BE295" s="237"/>
      <c r="BF295" s="237"/>
      <c r="BG295" s="237"/>
      <c r="BH295" s="237"/>
      <c r="BI295" s="264"/>
      <c r="BJ295" s="238"/>
      <c r="BK295" s="237"/>
      <c r="BL295" s="265"/>
      <c r="BM295" s="238"/>
      <c r="BN295" s="237"/>
      <c r="BO295" s="237"/>
      <c r="BP295" s="237"/>
      <c r="BQ295" s="237"/>
    </row>
    <row r="296" spans="1:69" s="3" customFormat="1" ht="18" customHeight="1">
      <c r="A296" s="283" t="s">
        <v>3007</v>
      </c>
      <c r="B296" s="237"/>
      <c r="C296" s="281" t="s">
        <v>1288</v>
      </c>
      <c r="D296" s="284">
        <v>44021</v>
      </c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37"/>
      <c r="S296" s="264"/>
      <c r="T296" s="237"/>
      <c r="U296" s="237"/>
      <c r="V296" s="237"/>
      <c r="W296" s="237"/>
      <c r="X296" s="238"/>
      <c r="Y296" s="237"/>
      <c r="Z296" s="237"/>
      <c r="AA296" s="238"/>
      <c r="AB296" s="238"/>
      <c r="AC296" s="237"/>
      <c r="AD296" s="237"/>
      <c r="AE296" s="237"/>
      <c r="AF296" s="237"/>
      <c r="AG296" s="237"/>
      <c r="AH296" s="237"/>
      <c r="AI296" s="237"/>
      <c r="AJ296" s="237"/>
      <c r="AK296" s="237"/>
      <c r="AL296" s="237"/>
      <c r="AM296" s="237"/>
      <c r="AN296" s="237"/>
      <c r="AO296" s="237"/>
      <c r="AP296" s="237"/>
      <c r="AQ296" s="237"/>
      <c r="AR296" s="237"/>
      <c r="AS296" s="237"/>
      <c r="AT296" s="237"/>
      <c r="AU296" s="237"/>
      <c r="AV296" s="237"/>
      <c r="AW296" s="237"/>
      <c r="AX296" s="237"/>
      <c r="AY296" s="237"/>
      <c r="AZ296" s="238"/>
      <c r="BA296" s="237"/>
      <c r="BB296" s="237"/>
      <c r="BC296" s="237"/>
      <c r="BD296" s="237"/>
      <c r="BE296" s="237"/>
      <c r="BF296" s="237"/>
      <c r="BG296" s="237"/>
      <c r="BH296" s="237"/>
      <c r="BI296" s="264"/>
      <c r="BJ296" s="238"/>
      <c r="BK296" s="237"/>
      <c r="BL296" s="265"/>
      <c r="BM296" s="238"/>
      <c r="BN296" s="237"/>
      <c r="BO296" s="237"/>
      <c r="BP296" s="237"/>
      <c r="BQ296" s="237"/>
    </row>
    <row r="297" spans="1:69" s="3" customFormat="1" ht="18" customHeight="1">
      <c r="A297" s="283" t="s">
        <v>3191</v>
      </c>
      <c r="B297" s="237"/>
      <c r="C297" s="281" t="s">
        <v>1289</v>
      </c>
      <c r="D297" s="284">
        <v>44021</v>
      </c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37"/>
      <c r="S297" s="264"/>
      <c r="T297" s="237"/>
      <c r="U297" s="237"/>
      <c r="V297" s="237"/>
      <c r="W297" s="237"/>
      <c r="X297" s="238"/>
      <c r="Y297" s="237"/>
      <c r="Z297" s="237"/>
      <c r="AA297" s="238"/>
      <c r="AB297" s="238"/>
      <c r="AC297" s="237"/>
      <c r="AD297" s="237"/>
      <c r="AE297" s="237"/>
      <c r="AF297" s="237"/>
      <c r="AG297" s="237"/>
      <c r="AH297" s="237"/>
      <c r="AI297" s="237"/>
      <c r="AJ297" s="237"/>
      <c r="AK297" s="237"/>
      <c r="AL297" s="237"/>
      <c r="AM297" s="237"/>
      <c r="AN297" s="237"/>
      <c r="AO297" s="237"/>
      <c r="AP297" s="237"/>
      <c r="AQ297" s="237"/>
      <c r="AR297" s="237"/>
      <c r="AS297" s="237"/>
      <c r="AT297" s="237"/>
      <c r="AU297" s="237"/>
      <c r="AV297" s="237"/>
      <c r="AW297" s="237"/>
      <c r="AX297" s="237"/>
      <c r="AY297" s="237"/>
      <c r="AZ297" s="238"/>
      <c r="BA297" s="237"/>
      <c r="BB297" s="237"/>
      <c r="BC297" s="237"/>
      <c r="BD297" s="237"/>
      <c r="BE297" s="237"/>
      <c r="BF297" s="237"/>
      <c r="BG297" s="237"/>
      <c r="BH297" s="237"/>
      <c r="BI297" s="264"/>
      <c r="BJ297" s="238"/>
      <c r="BK297" s="237"/>
      <c r="BL297" s="265"/>
      <c r="BM297" s="238"/>
      <c r="BN297" s="237"/>
      <c r="BO297" s="237"/>
      <c r="BP297" s="237"/>
      <c r="BQ297" s="237"/>
    </row>
    <row r="298" spans="1:69" s="3" customFormat="1" ht="18" customHeight="1">
      <c r="A298" s="283" t="s">
        <v>3061</v>
      </c>
      <c r="B298" s="237"/>
      <c r="C298" s="281" t="s">
        <v>1290</v>
      </c>
      <c r="D298" s="284">
        <v>44019</v>
      </c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37"/>
      <c r="S298" s="264"/>
      <c r="T298" s="237"/>
      <c r="U298" s="237"/>
      <c r="V298" s="237"/>
      <c r="W298" s="237"/>
      <c r="X298" s="238"/>
      <c r="Y298" s="237"/>
      <c r="Z298" s="237"/>
      <c r="AA298" s="238"/>
      <c r="AB298" s="238"/>
      <c r="AC298" s="237"/>
      <c r="AD298" s="237"/>
      <c r="AE298" s="237"/>
      <c r="AF298" s="237"/>
      <c r="AG298" s="237"/>
      <c r="AH298" s="237"/>
      <c r="AI298" s="237"/>
      <c r="AJ298" s="237"/>
      <c r="AK298" s="237"/>
      <c r="AL298" s="237"/>
      <c r="AM298" s="237"/>
      <c r="AN298" s="237"/>
      <c r="AO298" s="237"/>
      <c r="AP298" s="237"/>
      <c r="AQ298" s="237"/>
      <c r="AR298" s="237"/>
      <c r="AS298" s="237"/>
      <c r="AT298" s="237"/>
      <c r="AU298" s="237"/>
      <c r="AV298" s="237"/>
      <c r="AW298" s="237"/>
      <c r="AX298" s="237"/>
      <c r="AY298" s="237"/>
      <c r="AZ298" s="238"/>
      <c r="BA298" s="237"/>
      <c r="BB298" s="237"/>
      <c r="BC298" s="237"/>
      <c r="BD298" s="237"/>
      <c r="BE298" s="237"/>
      <c r="BF298" s="237"/>
      <c r="BG298" s="237"/>
      <c r="BH298" s="237"/>
      <c r="BI298" s="264"/>
      <c r="BJ298" s="238"/>
      <c r="BK298" s="237"/>
      <c r="BL298" s="265"/>
      <c r="BM298" s="238"/>
      <c r="BN298" s="237"/>
      <c r="BO298" s="237"/>
      <c r="BP298" s="237"/>
      <c r="BQ298" s="237"/>
    </row>
    <row r="299" spans="1:69" s="3" customFormat="1" ht="18" customHeight="1">
      <c r="A299" s="283" t="s">
        <v>3061</v>
      </c>
      <c r="B299" s="237"/>
      <c r="C299" s="281" t="s">
        <v>1291</v>
      </c>
      <c r="D299" s="284">
        <v>44019</v>
      </c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37"/>
      <c r="S299" s="264"/>
      <c r="T299" s="237"/>
      <c r="U299" s="237"/>
      <c r="V299" s="237"/>
      <c r="W299" s="237"/>
      <c r="X299" s="238"/>
      <c r="Y299" s="237"/>
      <c r="Z299" s="237"/>
      <c r="AA299" s="238"/>
      <c r="AB299" s="238"/>
      <c r="AC299" s="237"/>
      <c r="AD299" s="237"/>
      <c r="AE299" s="237"/>
      <c r="AF299" s="237"/>
      <c r="AG299" s="237"/>
      <c r="AH299" s="237"/>
      <c r="AI299" s="237"/>
      <c r="AJ299" s="237"/>
      <c r="AK299" s="237"/>
      <c r="AL299" s="237"/>
      <c r="AM299" s="237"/>
      <c r="AN299" s="237"/>
      <c r="AO299" s="237"/>
      <c r="AP299" s="237"/>
      <c r="AQ299" s="237"/>
      <c r="AR299" s="237"/>
      <c r="AS299" s="237"/>
      <c r="AT299" s="237"/>
      <c r="AU299" s="237"/>
      <c r="AV299" s="237"/>
      <c r="AW299" s="237"/>
      <c r="AX299" s="237"/>
      <c r="AY299" s="237"/>
      <c r="AZ299" s="238"/>
      <c r="BA299" s="237"/>
      <c r="BB299" s="237"/>
      <c r="BC299" s="237"/>
      <c r="BD299" s="237"/>
      <c r="BE299" s="237"/>
      <c r="BF299" s="237"/>
      <c r="BG299" s="237"/>
      <c r="BH299" s="237"/>
      <c r="BI299" s="264"/>
      <c r="BJ299" s="238"/>
      <c r="BK299" s="237"/>
      <c r="BL299" s="265"/>
      <c r="BM299" s="238"/>
      <c r="BN299" s="237"/>
      <c r="BO299" s="237"/>
      <c r="BP299" s="237"/>
      <c r="BQ299" s="237"/>
    </row>
    <row r="300" spans="1:69" s="3" customFormat="1" ht="18" customHeight="1">
      <c r="A300" s="283" t="s">
        <v>3192</v>
      </c>
      <c r="B300" s="237"/>
      <c r="C300" s="281" t="s">
        <v>1292</v>
      </c>
      <c r="D300" s="284">
        <v>44011</v>
      </c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37"/>
      <c r="S300" s="264"/>
      <c r="T300" s="237"/>
      <c r="U300" s="237"/>
      <c r="V300" s="237"/>
      <c r="W300" s="237"/>
      <c r="X300" s="238"/>
      <c r="Y300" s="237"/>
      <c r="Z300" s="237"/>
      <c r="AA300" s="238"/>
      <c r="AB300" s="238"/>
      <c r="AC300" s="237"/>
      <c r="AD300" s="237"/>
      <c r="AE300" s="237"/>
      <c r="AF300" s="237"/>
      <c r="AG300" s="237"/>
      <c r="AH300" s="237"/>
      <c r="AI300" s="237"/>
      <c r="AJ300" s="237"/>
      <c r="AK300" s="237"/>
      <c r="AL300" s="237"/>
      <c r="AM300" s="237"/>
      <c r="AN300" s="237"/>
      <c r="AO300" s="237"/>
      <c r="AP300" s="237"/>
      <c r="AQ300" s="237"/>
      <c r="AR300" s="237"/>
      <c r="AS300" s="237"/>
      <c r="AT300" s="237"/>
      <c r="AU300" s="237"/>
      <c r="AV300" s="237"/>
      <c r="AW300" s="237"/>
      <c r="AX300" s="237"/>
      <c r="AY300" s="237"/>
      <c r="AZ300" s="238"/>
      <c r="BA300" s="237"/>
      <c r="BB300" s="237"/>
      <c r="BC300" s="237"/>
      <c r="BD300" s="237"/>
      <c r="BE300" s="237"/>
      <c r="BF300" s="237"/>
      <c r="BG300" s="237"/>
      <c r="BH300" s="237"/>
      <c r="BI300" s="264"/>
      <c r="BJ300" s="238"/>
      <c r="BK300" s="237"/>
      <c r="BL300" s="265"/>
      <c r="BM300" s="238"/>
      <c r="BN300" s="237"/>
      <c r="BO300" s="237"/>
      <c r="BP300" s="237"/>
      <c r="BQ300" s="237"/>
    </row>
    <row r="301" spans="1:69" s="3" customFormat="1" ht="18" customHeight="1">
      <c r="A301" s="283" t="s">
        <v>3193</v>
      </c>
      <c r="B301" s="237"/>
      <c r="C301" s="281" t="s">
        <v>1293</v>
      </c>
      <c r="D301" s="284">
        <v>44000</v>
      </c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37"/>
      <c r="S301" s="264"/>
      <c r="T301" s="237"/>
      <c r="U301" s="237"/>
      <c r="V301" s="237"/>
      <c r="W301" s="237"/>
      <c r="X301" s="238"/>
      <c r="Y301" s="237"/>
      <c r="Z301" s="237"/>
      <c r="AA301" s="238"/>
      <c r="AB301" s="238"/>
      <c r="AC301" s="237"/>
      <c r="AD301" s="237"/>
      <c r="AE301" s="237"/>
      <c r="AF301" s="237"/>
      <c r="AG301" s="237"/>
      <c r="AH301" s="237"/>
      <c r="AI301" s="237"/>
      <c r="AJ301" s="237"/>
      <c r="AK301" s="237"/>
      <c r="AL301" s="237"/>
      <c r="AM301" s="237"/>
      <c r="AN301" s="237"/>
      <c r="AO301" s="237"/>
      <c r="AP301" s="237"/>
      <c r="AQ301" s="237"/>
      <c r="AR301" s="237"/>
      <c r="AS301" s="237"/>
      <c r="AT301" s="237"/>
      <c r="AU301" s="237"/>
      <c r="AV301" s="237"/>
      <c r="AW301" s="237"/>
      <c r="AX301" s="237"/>
      <c r="AY301" s="237"/>
      <c r="AZ301" s="238"/>
      <c r="BA301" s="237"/>
      <c r="BB301" s="237"/>
      <c r="BC301" s="237"/>
      <c r="BD301" s="237"/>
      <c r="BE301" s="237"/>
      <c r="BF301" s="237"/>
      <c r="BG301" s="237"/>
      <c r="BH301" s="237"/>
      <c r="BI301" s="264"/>
      <c r="BJ301" s="238"/>
      <c r="BK301" s="237"/>
      <c r="BL301" s="265"/>
      <c r="BM301" s="238"/>
      <c r="BN301" s="237"/>
      <c r="BO301" s="237"/>
      <c r="BP301" s="237"/>
      <c r="BQ301" s="237"/>
    </row>
    <row r="302" spans="1:69" s="3" customFormat="1" ht="18" customHeight="1">
      <c r="A302" s="283" t="s">
        <v>3193</v>
      </c>
      <c r="B302" s="237"/>
      <c r="C302" s="281" t="s">
        <v>1294</v>
      </c>
      <c r="D302" s="284">
        <v>44000</v>
      </c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37"/>
      <c r="S302" s="264"/>
      <c r="T302" s="237"/>
      <c r="U302" s="237"/>
      <c r="V302" s="237"/>
      <c r="W302" s="237"/>
      <c r="X302" s="238"/>
      <c r="Y302" s="237"/>
      <c r="Z302" s="237"/>
      <c r="AA302" s="238"/>
      <c r="AB302" s="238"/>
      <c r="AC302" s="237"/>
      <c r="AD302" s="237"/>
      <c r="AE302" s="237"/>
      <c r="AF302" s="237"/>
      <c r="AG302" s="237"/>
      <c r="AH302" s="237"/>
      <c r="AI302" s="237"/>
      <c r="AJ302" s="237"/>
      <c r="AK302" s="237"/>
      <c r="AL302" s="237"/>
      <c r="AM302" s="237"/>
      <c r="AN302" s="237"/>
      <c r="AO302" s="237"/>
      <c r="AP302" s="237"/>
      <c r="AQ302" s="237"/>
      <c r="AR302" s="237"/>
      <c r="AS302" s="237"/>
      <c r="AT302" s="237"/>
      <c r="AU302" s="237"/>
      <c r="AV302" s="237"/>
      <c r="AW302" s="237"/>
      <c r="AX302" s="237"/>
      <c r="AY302" s="237"/>
      <c r="AZ302" s="238"/>
      <c r="BA302" s="237"/>
      <c r="BB302" s="237"/>
      <c r="BC302" s="237"/>
      <c r="BD302" s="237"/>
      <c r="BE302" s="237"/>
      <c r="BF302" s="237"/>
      <c r="BG302" s="237"/>
      <c r="BH302" s="237"/>
      <c r="BI302" s="264"/>
      <c r="BJ302" s="238"/>
      <c r="BK302" s="237"/>
      <c r="BL302" s="265"/>
      <c r="BM302" s="238"/>
      <c r="BN302" s="237"/>
      <c r="BO302" s="237"/>
      <c r="BP302" s="237"/>
      <c r="BQ302" s="237"/>
    </row>
    <row r="303" spans="1:69" s="3" customFormat="1" ht="18" customHeight="1">
      <c r="A303" s="283" t="s">
        <v>3194</v>
      </c>
      <c r="B303" s="237"/>
      <c r="C303" s="281" t="s">
        <v>1295</v>
      </c>
      <c r="D303" s="284">
        <v>43985</v>
      </c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37"/>
      <c r="S303" s="264"/>
      <c r="T303" s="237"/>
      <c r="U303" s="237"/>
      <c r="V303" s="237"/>
      <c r="W303" s="237"/>
      <c r="X303" s="238"/>
      <c r="Y303" s="237"/>
      <c r="Z303" s="237"/>
      <c r="AA303" s="238"/>
      <c r="AB303" s="238"/>
      <c r="AC303" s="237"/>
      <c r="AD303" s="237"/>
      <c r="AE303" s="237"/>
      <c r="AF303" s="237"/>
      <c r="AG303" s="237"/>
      <c r="AH303" s="237"/>
      <c r="AI303" s="237"/>
      <c r="AJ303" s="237"/>
      <c r="AK303" s="237"/>
      <c r="AL303" s="237"/>
      <c r="AM303" s="237"/>
      <c r="AN303" s="237"/>
      <c r="AO303" s="237"/>
      <c r="AP303" s="237"/>
      <c r="AQ303" s="237"/>
      <c r="AR303" s="237"/>
      <c r="AS303" s="237"/>
      <c r="AT303" s="237"/>
      <c r="AU303" s="237"/>
      <c r="AV303" s="237"/>
      <c r="AW303" s="237"/>
      <c r="AX303" s="237"/>
      <c r="AY303" s="237"/>
      <c r="AZ303" s="238"/>
      <c r="BA303" s="237"/>
      <c r="BB303" s="237"/>
      <c r="BC303" s="237"/>
      <c r="BD303" s="237"/>
      <c r="BE303" s="237"/>
      <c r="BF303" s="237"/>
      <c r="BG303" s="237"/>
      <c r="BH303" s="237"/>
      <c r="BI303" s="264"/>
      <c r="BJ303" s="238"/>
      <c r="BK303" s="237"/>
      <c r="BL303" s="265"/>
      <c r="BM303" s="238"/>
      <c r="BN303" s="237"/>
      <c r="BO303" s="237"/>
      <c r="BP303" s="237"/>
      <c r="BQ303" s="237"/>
    </row>
    <row r="304" spans="1:69" s="3" customFormat="1" ht="18" customHeight="1">
      <c r="A304" s="283" t="s">
        <v>3195</v>
      </c>
      <c r="B304" s="237"/>
      <c r="C304" s="281" t="s">
        <v>1296</v>
      </c>
      <c r="D304" s="284">
        <v>43935</v>
      </c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37"/>
      <c r="S304" s="264"/>
      <c r="T304" s="237"/>
      <c r="U304" s="237"/>
      <c r="V304" s="237"/>
      <c r="W304" s="237"/>
      <c r="X304" s="238"/>
      <c r="Y304" s="237"/>
      <c r="Z304" s="237"/>
      <c r="AA304" s="238"/>
      <c r="AB304" s="238"/>
      <c r="AC304" s="237"/>
      <c r="AD304" s="237"/>
      <c r="AE304" s="237"/>
      <c r="AF304" s="237"/>
      <c r="AG304" s="237"/>
      <c r="AH304" s="237"/>
      <c r="AI304" s="237"/>
      <c r="AJ304" s="237"/>
      <c r="AK304" s="237"/>
      <c r="AL304" s="237"/>
      <c r="AM304" s="237"/>
      <c r="AN304" s="237"/>
      <c r="AO304" s="237"/>
      <c r="AP304" s="237"/>
      <c r="AQ304" s="237"/>
      <c r="AR304" s="237"/>
      <c r="AS304" s="237"/>
      <c r="AT304" s="237"/>
      <c r="AU304" s="237"/>
      <c r="AV304" s="237"/>
      <c r="AW304" s="237"/>
      <c r="AX304" s="237"/>
      <c r="AY304" s="237"/>
      <c r="AZ304" s="238"/>
      <c r="BA304" s="237"/>
      <c r="BB304" s="237"/>
      <c r="BC304" s="237"/>
      <c r="BD304" s="237"/>
      <c r="BE304" s="237"/>
      <c r="BF304" s="237"/>
      <c r="BG304" s="237"/>
      <c r="BH304" s="237"/>
      <c r="BI304" s="264"/>
      <c r="BJ304" s="238"/>
      <c r="BK304" s="237"/>
      <c r="BL304" s="265"/>
      <c r="BM304" s="238"/>
      <c r="BN304" s="237"/>
      <c r="BO304" s="237"/>
      <c r="BP304" s="237"/>
      <c r="BQ304" s="237"/>
    </row>
    <row r="305" spans="1:69" s="3" customFormat="1" ht="18" customHeight="1">
      <c r="A305" s="283" t="s">
        <v>3196</v>
      </c>
      <c r="B305" s="237"/>
      <c r="C305" s="281" t="s">
        <v>1297</v>
      </c>
      <c r="D305" s="284">
        <v>43910</v>
      </c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37"/>
      <c r="S305" s="264"/>
      <c r="T305" s="237"/>
      <c r="U305" s="237"/>
      <c r="V305" s="237"/>
      <c r="W305" s="237"/>
      <c r="X305" s="238"/>
      <c r="Y305" s="237"/>
      <c r="Z305" s="237"/>
      <c r="AA305" s="238"/>
      <c r="AB305" s="238"/>
      <c r="AC305" s="237"/>
      <c r="AD305" s="237"/>
      <c r="AE305" s="237"/>
      <c r="AF305" s="237"/>
      <c r="AG305" s="237"/>
      <c r="AH305" s="237"/>
      <c r="AI305" s="237"/>
      <c r="AJ305" s="237"/>
      <c r="AK305" s="237"/>
      <c r="AL305" s="237"/>
      <c r="AM305" s="237"/>
      <c r="AN305" s="237"/>
      <c r="AO305" s="237"/>
      <c r="AP305" s="237"/>
      <c r="AQ305" s="237"/>
      <c r="AR305" s="237"/>
      <c r="AS305" s="237"/>
      <c r="AT305" s="237"/>
      <c r="AU305" s="237"/>
      <c r="AV305" s="237"/>
      <c r="AW305" s="237"/>
      <c r="AX305" s="237"/>
      <c r="AY305" s="237"/>
      <c r="AZ305" s="238"/>
      <c r="BA305" s="237"/>
      <c r="BB305" s="237"/>
      <c r="BC305" s="237"/>
      <c r="BD305" s="237"/>
      <c r="BE305" s="237"/>
      <c r="BF305" s="237"/>
      <c r="BG305" s="237"/>
      <c r="BH305" s="237"/>
      <c r="BI305" s="264"/>
      <c r="BJ305" s="238"/>
      <c r="BK305" s="237"/>
      <c r="BL305" s="265"/>
      <c r="BM305" s="238"/>
      <c r="BN305" s="237"/>
      <c r="BO305" s="237"/>
      <c r="BP305" s="237"/>
      <c r="BQ305" s="237"/>
    </row>
    <row r="306" spans="1:69" s="3" customFormat="1" ht="18" customHeight="1">
      <c r="A306" s="283" t="s">
        <v>2606</v>
      </c>
      <c r="B306" s="237"/>
      <c r="C306" s="281" t="s">
        <v>1298</v>
      </c>
      <c r="D306" s="284">
        <v>43894</v>
      </c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37"/>
      <c r="S306" s="264"/>
      <c r="T306" s="237"/>
      <c r="U306" s="237"/>
      <c r="V306" s="237"/>
      <c r="W306" s="237"/>
      <c r="X306" s="238"/>
      <c r="Y306" s="237"/>
      <c r="Z306" s="237"/>
      <c r="AA306" s="238"/>
      <c r="AB306" s="238"/>
      <c r="AC306" s="237"/>
      <c r="AD306" s="237"/>
      <c r="AE306" s="237"/>
      <c r="AF306" s="237"/>
      <c r="AG306" s="237"/>
      <c r="AH306" s="237"/>
      <c r="AI306" s="237"/>
      <c r="AJ306" s="237"/>
      <c r="AK306" s="237"/>
      <c r="AL306" s="237"/>
      <c r="AM306" s="237"/>
      <c r="AN306" s="237"/>
      <c r="AO306" s="237"/>
      <c r="AP306" s="237"/>
      <c r="AQ306" s="237"/>
      <c r="AR306" s="237"/>
      <c r="AS306" s="237"/>
      <c r="AT306" s="237"/>
      <c r="AU306" s="237"/>
      <c r="AV306" s="237"/>
      <c r="AW306" s="237"/>
      <c r="AX306" s="237"/>
      <c r="AY306" s="237"/>
      <c r="AZ306" s="238"/>
      <c r="BA306" s="237"/>
      <c r="BB306" s="237"/>
      <c r="BC306" s="237"/>
      <c r="BD306" s="237"/>
      <c r="BE306" s="237"/>
      <c r="BF306" s="237"/>
      <c r="BG306" s="237"/>
      <c r="BH306" s="237"/>
      <c r="BI306" s="264"/>
      <c r="BJ306" s="238"/>
      <c r="BK306" s="237"/>
      <c r="BL306" s="265"/>
      <c r="BM306" s="238"/>
      <c r="BN306" s="237"/>
      <c r="BO306" s="237"/>
      <c r="BP306" s="237"/>
      <c r="BQ306" s="237"/>
    </row>
    <row r="307" spans="1:69" s="3" customFormat="1" ht="18" customHeight="1">
      <c r="A307" s="283" t="s">
        <v>3197</v>
      </c>
      <c r="B307" s="237"/>
      <c r="C307" s="281" t="s">
        <v>1299</v>
      </c>
      <c r="D307" s="284">
        <v>43893</v>
      </c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37"/>
      <c r="S307" s="264"/>
      <c r="T307" s="237"/>
      <c r="U307" s="237"/>
      <c r="V307" s="237"/>
      <c r="W307" s="237"/>
      <c r="X307" s="238"/>
      <c r="Y307" s="237"/>
      <c r="Z307" s="237"/>
      <c r="AA307" s="238"/>
      <c r="AB307" s="238"/>
      <c r="AC307" s="237"/>
      <c r="AD307" s="237"/>
      <c r="AE307" s="237"/>
      <c r="AF307" s="237"/>
      <c r="AG307" s="237"/>
      <c r="AH307" s="237"/>
      <c r="AI307" s="237"/>
      <c r="AJ307" s="237"/>
      <c r="AK307" s="237"/>
      <c r="AL307" s="237"/>
      <c r="AM307" s="237"/>
      <c r="AN307" s="237"/>
      <c r="AO307" s="237"/>
      <c r="AP307" s="237"/>
      <c r="AQ307" s="237"/>
      <c r="AR307" s="237"/>
      <c r="AS307" s="237"/>
      <c r="AT307" s="237"/>
      <c r="AU307" s="237"/>
      <c r="AV307" s="237"/>
      <c r="AW307" s="237"/>
      <c r="AX307" s="237"/>
      <c r="AY307" s="237"/>
      <c r="AZ307" s="237"/>
      <c r="BA307" s="237"/>
      <c r="BB307" s="237"/>
      <c r="BC307" s="237"/>
      <c r="BD307" s="237"/>
      <c r="BE307" s="237"/>
      <c r="BF307" s="237"/>
      <c r="BG307" s="237"/>
      <c r="BH307" s="237"/>
      <c r="BI307" s="264"/>
      <c r="BJ307" s="238"/>
      <c r="BK307" s="237"/>
      <c r="BL307" s="265"/>
      <c r="BM307" s="238"/>
      <c r="BN307" s="237"/>
      <c r="BO307" s="237"/>
      <c r="BP307" s="237"/>
      <c r="BQ307" s="237"/>
    </row>
    <row r="308" spans="1:69" s="3" customFormat="1" ht="18" customHeight="1">
      <c r="A308" s="283" t="s">
        <v>3138</v>
      </c>
      <c r="B308" s="237"/>
      <c r="C308" s="281" t="s">
        <v>1300</v>
      </c>
      <c r="D308" s="284">
        <v>43886</v>
      </c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37"/>
      <c r="S308" s="264"/>
      <c r="T308" s="237"/>
      <c r="U308" s="237"/>
      <c r="V308" s="237"/>
      <c r="W308" s="237"/>
      <c r="X308" s="238"/>
      <c r="Y308" s="237"/>
      <c r="Z308" s="237"/>
      <c r="AA308" s="238"/>
      <c r="AB308" s="238"/>
      <c r="AC308" s="237"/>
      <c r="AD308" s="237"/>
      <c r="AE308" s="237"/>
      <c r="AF308" s="237"/>
      <c r="AG308" s="237"/>
      <c r="AH308" s="237"/>
      <c r="AI308" s="237"/>
      <c r="AJ308" s="237"/>
      <c r="AK308" s="237"/>
      <c r="AL308" s="237"/>
      <c r="AM308" s="237"/>
      <c r="AN308" s="237"/>
      <c r="AO308" s="237"/>
      <c r="AP308" s="237"/>
      <c r="AQ308" s="237"/>
      <c r="AR308" s="237"/>
      <c r="AS308" s="237"/>
      <c r="AT308" s="237"/>
      <c r="AU308" s="237"/>
      <c r="AV308" s="237"/>
      <c r="AW308" s="237"/>
      <c r="AX308" s="237"/>
      <c r="AY308" s="237"/>
      <c r="AZ308" s="238"/>
      <c r="BA308" s="237"/>
      <c r="BB308" s="237"/>
      <c r="BC308" s="237"/>
      <c r="BD308" s="237"/>
      <c r="BE308" s="237"/>
      <c r="BF308" s="237"/>
      <c r="BG308" s="237"/>
      <c r="BH308" s="237"/>
      <c r="BI308" s="264"/>
      <c r="BJ308" s="238"/>
      <c r="BK308" s="237"/>
      <c r="BL308" s="265"/>
      <c r="BM308" s="238"/>
      <c r="BN308" s="237"/>
      <c r="BO308" s="237"/>
      <c r="BP308" s="237"/>
      <c r="BQ308" s="237"/>
    </row>
    <row r="309" spans="1:69" s="3" customFormat="1" ht="18" customHeight="1">
      <c r="A309" s="283" t="s">
        <v>3061</v>
      </c>
      <c r="B309" s="237"/>
      <c r="C309" s="281" t="s">
        <v>1301</v>
      </c>
      <c r="D309" s="284">
        <v>43885</v>
      </c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37"/>
      <c r="S309" s="264"/>
      <c r="T309" s="237"/>
      <c r="U309" s="237"/>
      <c r="V309" s="237"/>
      <c r="W309" s="237"/>
      <c r="X309" s="238"/>
      <c r="Y309" s="237"/>
      <c r="Z309" s="237"/>
      <c r="AA309" s="238"/>
      <c r="AB309" s="238"/>
      <c r="AC309" s="237"/>
      <c r="AD309" s="237"/>
      <c r="AE309" s="237"/>
      <c r="AF309" s="237"/>
      <c r="AG309" s="237"/>
      <c r="AH309" s="237"/>
      <c r="AI309" s="237"/>
      <c r="AJ309" s="237"/>
      <c r="AK309" s="237"/>
      <c r="AL309" s="237"/>
      <c r="AM309" s="237"/>
      <c r="AN309" s="237"/>
      <c r="AO309" s="237"/>
      <c r="AP309" s="237"/>
      <c r="AQ309" s="237"/>
      <c r="AR309" s="237"/>
      <c r="AS309" s="237"/>
      <c r="AT309" s="237"/>
      <c r="AU309" s="237"/>
      <c r="AV309" s="237"/>
      <c r="AW309" s="237"/>
      <c r="AX309" s="237"/>
      <c r="AY309" s="237"/>
      <c r="AZ309" s="238"/>
      <c r="BA309" s="237"/>
      <c r="BB309" s="237"/>
      <c r="BC309" s="237"/>
      <c r="BD309" s="237"/>
      <c r="BE309" s="237"/>
      <c r="BF309" s="237"/>
      <c r="BG309" s="237"/>
      <c r="BH309" s="237"/>
      <c r="BI309" s="264"/>
      <c r="BJ309" s="238"/>
      <c r="BK309" s="237"/>
      <c r="BL309" s="265"/>
      <c r="BM309" s="238"/>
      <c r="BN309" s="237"/>
      <c r="BO309" s="237"/>
      <c r="BP309" s="237"/>
      <c r="BQ309" s="237"/>
    </row>
    <row r="310" spans="1:69" s="3" customFormat="1" ht="18" customHeight="1">
      <c r="A310" s="283" t="s">
        <v>3061</v>
      </c>
      <c r="B310" s="237"/>
      <c r="C310" s="281" t="s">
        <v>1302</v>
      </c>
      <c r="D310" s="284">
        <v>43885</v>
      </c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37"/>
      <c r="S310" s="264"/>
      <c r="T310" s="237"/>
      <c r="U310" s="237"/>
      <c r="V310" s="237"/>
      <c r="W310" s="237"/>
      <c r="X310" s="238"/>
      <c r="Y310" s="237"/>
      <c r="Z310" s="237"/>
      <c r="AA310" s="238"/>
      <c r="AB310" s="238"/>
      <c r="AC310" s="237"/>
      <c r="AD310" s="237"/>
      <c r="AE310" s="237"/>
      <c r="AF310" s="237"/>
      <c r="AG310" s="237"/>
      <c r="AH310" s="237"/>
      <c r="AI310" s="237"/>
      <c r="AJ310" s="237"/>
      <c r="AK310" s="237"/>
      <c r="AL310" s="237"/>
      <c r="AM310" s="237"/>
      <c r="AN310" s="237"/>
      <c r="AO310" s="237"/>
      <c r="AP310" s="237"/>
      <c r="AQ310" s="237"/>
      <c r="AR310" s="237"/>
      <c r="AS310" s="237"/>
      <c r="AT310" s="237"/>
      <c r="AU310" s="237"/>
      <c r="AV310" s="237"/>
      <c r="AW310" s="237"/>
      <c r="AX310" s="237"/>
      <c r="AY310" s="237"/>
      <c r="AZ310" s="238"/>
      <c r="BA310" s="237"/>
      <c r="BB310" s="237"/>
      <c r="BC310" s="237"/>
      <c r="BD310" s="237"/>
      <c r="BE310" s="237"/>
      <c r="BF310" s="237"/>
      <c r="BG310" s="237"/>
      <c r="BH310" s="237"/>
      <c r="BI310" s="264"/>
      <c r="BJ310" s="238"/>
      <c r="BK310" s="237"/>
      <c r="BL310" s="265"/>
      <c r="BM310" s="238"/>
      <c r="BN310" s="237"/>
      <c r="BO310" s="237"/>
      <c r="BP310" s="237"/>
      <c r="BQ310" s="237"/>
    </row>
    <row r="311" spans="1:69" s="3" customFormat="1" ht="18" customHeight="1">
      <c r="A311" s="283" t="s">
        <v>3198</v>
      </c>
      <c r="B311" s="237"/>
      <c r="C311" s="281" t="s">
        <v>1303</v>
      </c>
      <c r="D311" s="284">
        <v>43881</v>
      </c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37"/>
      <c r="S311" s="264"/>
      <c r="T311" s="237"/>
      <c r="U311" s="237"/>
      <c r="V311" s="237"/>
      <c r="W311" s="237"/>
      <c r="X311" s="238"/>
      <c r="Y311" s="237"/>
      <c r="Z311" s="237"/>
      <c r="AA311" s="238"/>
      <c r="AB311" s="238"/>
      <c r="AC311" s="237"/>
      <c r="AD311" s="237"/>
      <c r="AE311" s="237"/>
      <c r="AF311" s="237"/>
      <c r="AG311" s="237"/>
      <c r="AH311" s="237"/>
      <c r="AI311" s="237"/>
      <c r="AJ311" s="237"/>
      <c r="AK311" s="237"/>
      <c r="AL311" s="237"/>
      <c r="AM311" s="237"/>
      <c r="AN311" s="237"/>
      <c r="AO311" s="237"/>
      <c r="AP311" s="237"/>
      <c r="AQ311" s="237"/>
      <c r="AR311" s="237"/>
      <c r="AS311" s="237"/>
      <c r="AT311" s="237"/>
      <c r="AU311" s="237"/>
      <c r="AV311" s="237"/>
      <c r="AW311" s="237"/>
      <c r="AX311" s="237"/>
      <c r="AY311" s="237"/>
      <c r="AZ311" s="238"/>
      <c r="BA311" s="237"/>
      <c r="BB311" s="237"/>
      <c r="BC311" s="237"/>
      <c r="BD311" s="237"/>
      <c r="BE311" s="237"/>
      <c r="BF311" s="237"/>
      <c r="BG311" s="237"/>
      <c r="BH311" s="237"/>
      <c r="BI311" s="264"/>
      <c r="BJ311" s="238"/>
      <c r="BK311" s="237"/>
      <c r="BL311" s="265"/>
      <c r="BM311" s="238"/>
      <c r="BN311" s="237"/>
      <c r="BO311" s="237"/>
      <c r="BP311" s="237"/>
      <c r="BQ311" s="237"/>
    </row>
    <row r="312" spans="1:69" s="3" customFormat="1" ht="18" customHeight="1">
      <c r="A312" s="283" t="s">
        <v>2732</v>
      </c>
      <c r="B312" s="237"/>
      <c r="C312" s="281" t="s">
        <v>1304</v>
      </c>
      <c r="D312" s="284">
        <v>43880</v>
      </c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37"/>
      <c r="S312" s="264"/>
      <c r="T312" s="237"/>
      <c r="U312" s="237"/>
      <c r="V312" s="237"/>
      <c r="W312" s="237"/>
      <c r="X312" s="238"/>
      <c r="Y312" s="237"/>
      <c r="Z312" s="237"/>
      <c r="AA312" s="238"/>
      <c r="AB312" s="238"/>
      <c r="AC312" s="237"/>
      <c r="AD312" s="237"/>
      <c r="AE312" s="237"/>
      <c r="AF312" s="237"/>
      <c r="AG312" s="237"/>
      <c r="AH312" s="237"/>
      <c r="AI312" s="237"/>
      <c r="AJ312" s="237"/>
      <c r="AK312" s="237"/>
      <c r="AL312" s="237"/>
      <c r="AM312" s="237"/>
      <c r="AN312" s="237"/>
      <c r="AO312" s="237"/>
      <c r="AP312" s="237"/>
      <c r="AQ312" s="237"/>
      <c r="AR312" s="237"/>
      <c r="AS312" s="237"/>
      <c r="AT312" s="237"/>
      <c r="AU312" s="237"/>
      <c r="AV312" s="237"/>
      <c r="AW312" s="237"/>
      <c r="AX312" s="237"/>
      <c r="AY312" s="237"/>
      <c r="AZ312" s="238"/>
      <c r="BA312" s="237"/>
      <c r="BB312" s="237"/>
      <c r="BC312" s="237"/>
      <c r="BD312" s="237"/>
      <c r="BE312" s="237"/>
      <c r="BF312" s="237"/>
      <c r="BG312" s="237"/>
      <c r="BH312" s="237"/>
      <c r="BI312" s="264"/>
      <c r="BJ312" s="238"/>
      <c r="BK312" s="237"/>
      <c r="BL312" s="265"/>
      <c r="BM312" s="238"/>
      <c r="BN312" s="237"/>
      <c r="BO312" s="237"/>
      <c r="BP312" s="237"/>
      <c r="BQ312" s="237"/>
    </row>
    <row r="313" spans="1:69" ht="18" customHeight="1">
      <c r="A313" s="283" t="s">
        <v>3199</v>
      </c>
      <c r="C313" s="281" t="s">
        <v>1305</v>
      </c>
      <c r="D313" s="284">
        <v>43874</v>
      </c>
    </row>
    <row r="314" spans="1:69" ht="18" customHeight="1">
      <c r="A314" s="283" t="s">
        <v>3199</v>
      </c>
      <c r="C314" s="281" t="s">
        <v>1306</v>
      </c>
      <c r="D314" s="284">
        <v>43874</v>
      </c>
    </row>
    <row r="315" spans="1:69" ht="18" customHeight="1">
      <c r="A315" s="283" t="s">
        <v>3142</v>
      </c>
      <c r="C315" s="281" t="s">
        <v>1307</v>
      </c>
      <c r="D315" s="284">
        <v>43873</v>
      </c>
    </row>
    <row r="316" spans="1:69" ht="18" customHeight="1">
      <c r="A316" s="283" t="s">
        <v>327</v>
      </c>
      <c r="C316" s="281" t="s">
        <v>1308</v>
      </c>
      <c r="D316" s="284">
        <v>43872</v>
      </c>
    </row>
    <row r="317" spans="1:69" ht="18" customHeight="1">
      <c r="A317" s="283" t="s">
        <v>3200</v>
      </c>
      <c r="C317" s="281" t="s">
        <v>1309</v>
      </c>
      <c r="D317" s="284">
        <v>43867</v>
      </c>
    </row>
    <row r="318" spans="1:69" ht="18" customHeight="1">
      <c r="A318" s="283" t="s">
        <v>3200</v>
      </c>
      <c r="C318" s="281" t="s">
        <v>1310</v>
      </c>
      <c r="D318" s="284">
        <v>43867</v>
      </c>
    </row>
    <row r="319" spans="1:69" ht="18" customHeight="1">
      <c r="A319" s="283" t="s">
        <v>3201</v>
      </c>
      <c r="C319" s="281" t="s">
        <v>1311</v>
      </c>
      <c r="D319" s="284">
        <v>43864</v>
      </c>
    </row>
    <row r="320" spans="1:69" ht="18" customHeight="1">
      <c r="A320" s="283" t="s">
        <v>3177</v>
      </c>
      <c r="C320" s="281" t="s">
        <v>1312</v>
      </c>
      <c r="D320" s="284">
        <v>43850</v>
      </c>
    </row>
    <row r="321" spans="1:4" ht="18" customHeight="1">
      <c r="A321" s="283" t="s">
        <v>3157</v>
      </c>
      <c r="C321" s="281" t="s">
        <v>1313</v>
      </c>
      <c r="D321" s="284">
        <v>43850</v>
      </c>
    </row>
    <row r="322" spans="1:4" ht="18" customHeight="1">
      <c r="A322" s="283" t="s">
        <v>3011</v>
      </c>
      <c r="C322" s="281" t="s">
        <v>1314</v>
      </c>
      <c r="D322" s="284">
        <v>43845</v>
      </c>
    </row>
    <row r="323" spans="1:4" ht="18" customHeight="1">
      <c r="A323" s="283" t="s">
        <v>3202</v>
      </c>
      <c r="C323" s="281" t="s">
        <v>1315</v>
      </c>
      <c r="D323" s="284">
        <v>43843</v>
      </c>
    </row>
    <row r="324" spans="1:4" ht="18" customHeight="1">
      <c r="A324" s="283" t="s">
        <v>3203</v>
      </c>
      <c r="C324" s="281" t="s">
        <v>1316</v>
      </c>
      <c r="D324" s="284">
        <v>43839</v>
      </c>
    </row>
    <row r="325" spans="1:4" ht="18" customHeight="1">
      <c r="A325" s="283" t="s">
        <v>3154</v>
      </c>
      <c r="C325" s="281" t="s">
        <v>1317</v>
      </c>
      <c r="D325" s="284">
        <v>43837</v>
      </c>
    </row>
    <row r="326" spans="1:4" ht="18" customHeight="1">
      <c r="A326" s="283" t="s">
        <v>3204</v>
      </c>
      <c r="C326" s="281" t="s">
        <v>1318</v>
      </c>
      <c r="D326" s="284">
        <v>43805</v>
      </c>
    </row>
    <row r="327" spans="1:4" ht="18" customHeight="1">
      <c r="A327" s="283" t="s">
        <v>3205</v>
      </c>
      <c r="C327" s="281" t="s">
        <v>1319</v>
      </c>
      <c r="D327" s="284">
        <v>43804</v>
      </c>
    </row>
    <row r="328" spans="1:4" ht="18" customHeight="1">
      <c r="A328" s="283" t="s">
        <v>3206</v>
      </c>
      <c r="C328" s="281" t="s">
        <v>1320</v>
      </c>
      <c r="D328" s="284">
        <v>43804</v>
      </c>
    </row>
    <row r="329" spans="1:4" ht="18" customHeight="1">
      <c r="A329" s="283" t="s">
        <v>3206</v>
      </c>
      <c r="C329" s="281" t="s">
        <v>1321</v>
      </c>
      <c r="D329" s="284">
        <v>43804</v>
      </c>
    </row>
    <row r="330" spans="1:4" ht="18" customHeight="1">
      <c r="A330" s="283" t="s">
        <v>3207</v>
      </c>
      <c r="C330" s="281" t="s">
        <v>1322</v>
      </c>
      <c r="D330" s="284">
        <v>43802</v>
      </c>
    </row>
    <row r="331" spans="1:4" ht="18" customHeight="1">
      <c r="A331" s="283" t="s">
        <v>3061</v>
      </c>
      <c r="C331" s="281" t="s">
        <v>1323</v>
      </c>
      <c r="D331" s="284">
        <v>43802</v>
      </c>
    </row>
    <row r="332" spans="1:4" ht="18" customHeight="1">
      <c r="A332" s="283" t="s">
        <v>3208</v>
      </c>
      <c r="C332" s="281" t="s">
        <v>1324</v>
      </c>
      <c r="D332" s="284">
        <v>43797</v>
      </c>
    </row>
    <row r="333" spans="1:4" ht="18" customHeight="1">
      <c r="A333" s="283" t="s">
        <v>333</v>
      </c>
      <c r="C333" s="281" t="s">
        <v>1325</v>
      </c>
      <c r="D333" s="284">
        <v>43796</v>
      </c>
    </row>
    <row r="334" spans="1:4" ht="18" customHeight="1">
      <c r="A334" s="283" t="s">
        <v>3209</v>
      </c>
      <c r="C334" s="281" t="s">
        <v>1326</v>
      </c>
      <c r="D334" s="284">
        <v>43790</v>
      </c>
    </row>
    <row r="335" spans="1:4" ht="18" customHeight="1">
      <c r="A335" s="283" t="s">
        <v>3210</v>
      </c>
      <c r="C335" s="281" t="s">
        <v>1327</v>
      </c>
      <c r="D335" s="284">
        <v>43776</v>
      </c>
    </row>
    <row r="336" spans="1:4" ht="18" customHeight="1">
      <c r="A336" s="283" t="s">
        <v>3203</v>
      </c>
      <c r="C336" s="281" t="s">
        <v>1328</v>
      </c>
      <c r="D336" s="284">
        <v>43775</v>
      </c>
    </row>
    <row r="337" spans="1:4" ht="18" customHeight="1">
      <c r="A337" s="283" t="s">
        <v>3038</v>
      </c>
      <c r="C337" s="281" t="s">
        <v>1329</v>
      </c>
      <c r="D337" s="284">
        <v>43773</v>
      </c>
    </row>
    <row r="338" spans="1:4" ht="18" customHeight="1">
      <c r="A338" s="283" t="s">
        <v>3147</v>
      </c>
      <c r="C338" s="281" t="s">
        <v>1330</v>
      </c>
      <c r="D338" s="284">
        <v>43773</v>
      </c>
    </row>
    <row r="339" spans="1:4" ht="18" customHeight="1">
      <c r="A339" s="283" t="s">
        <v>3211</v>
      </c>
      <c r="C339" s="281" t="s">
        <v>1331</v>
      </c>
      <c r="D339" s="284">
        <v>43762</v>
      </c>
    </row>
    <row r="340" spans="1:4" ht="18" customHeight="1">
      <c r="A340" s="283" t="s">
        <v>3212</v>
      </c>
      <c r="C340" s="281" t="s">
        <v>1332</v>
      </c>
      <c r="D340" s="284">
        <v>43755</v>
      </c>
    </row>
    <row r="341" spans="1:4" ht="18" customHeight="1">
      <c r="A341" s="283" t="s">
        <v>3213</v>
      </c>
      <c r="C341" s="281" t="s">
        <v>1333</v>
      </c>
      <c r="D341" s="284">
        <v>43746</v>
      </c>
    </row>
    <row r="342" spans="1:4" ht="18" customHeight="1">
      <c r="A342" s="283" t="s">
        <v>3038</v>
      </c>
      <c r="C342" s="281" t="s">
        <v>1334</v>
      </c>
      <c r="D342" s="284">
        <v>43733</v>
      </c>
    </row>
    <row r="343" spans="1:4" ht="18" customHeight="1">
      <c r="A343" s="283" t="s">
        <v>3214</v>
      </c>
      <c r="C343" s="281" t="s">
        <v>1335</v>
      </c>
      <c r="D343" s="284">
        <v>43733</v>
      </c>
    </row>
    <row r="344" spans="1:4" ht="18" customHeight="1">
      <c r="A344" s="283" t="s">
        <v>3215</v>
      </c>
      <c r="C344" s="281" t="s">
        <v>1336</v>
      </c>
      <c r="D344" s="284">
        <v>43733</v>
      </c>
    </row>
    <row r="345" spans="1:4" ht="18" customHeight="1">
      <c r="A345" s="283" t="s">
        <v>3215</v>
      </c>
      <c r="C345" s="281" t="s">
        <v>1337</v>
      </c>
      <c r="D345" s="284">
        <v>43733</v>
      </c>
    </row>
    <row r="346" spans="1:4" ht="18" customHeight="1">
      <c r="A346" s="283" t="s">
        <v>3216</v>
      </c>
      <c r="C346" s="281" t="s">
        <v>1338</v>
      </c>
      <c r="D346" s="284">
        <v>43731</v>
      </c>
    </row>
    <row r="347" spans="1:4" ht="18" customHeight="1">
      <c r="A347" s="283" t="s">
        <v>3217</v>
      </c>
      <c r="C347" s="281" t="s">
        <v>1339</v>
      </c>
      <c r="D347" s="284">
        <v>43727</v>
      </c>
    </row>
    <row r="348" spans="1:4" ht="18" customHeight="1">
      <c r="A348" s="283" t="s">
        <v>3129</v>
      </c>
      <c r="C348" s="281" t="s">
        <v>1340</v>
      </c>
      <c r="D348" s="284">
        <v>43726</v>
      </c>
    </row>
    <row r="349" spans="1:4" ht="18" customHeight="1">
      <c r="A349" s="283" t="s">
        <v>3218</v>
      </c>
      <c r="C349" s="281" t="s">
        <v>1341</v>
      </c>
      <c r="D349" s="284">
        <v>43725</v>
      </c>
    </row>
    <row r="350" spans="1:4" ht="18" customHeight="1">
      <c r="A350" s="283" t="s">
        <v>3219</v>
      </c>
      <c r="C350" s="281" t="s">
        <v>1342</v>
      </c>
      <c r="D350" s="284">
        <v>43719</v>
      </c>
    </row>
    <row r="351" spans="1:4" ht="18" customHeight="1">
      <c r="A351" s="283" t="s">
        <v>3220</v>
      </c>
      <c r="C351" s="281" t="s">
        <v>1343</v>
      </c>
      <c r="D351" s="284">
        <v>43718</v>
      </c>
    </row>
    <row r="352" spans="1:4" ht="18" customHeight="1">
      <c r="A352" s="283" t="s">
        <v>3075</v>
      </c>
      <c r="C352" s="281" t="s">
        <v>1344</v>
      </c>
      <c r="D352" s="284">
        <v>43718</v>
      </c>
    </row>
    <row r="353" spans="1:4" ht="18" customHeight="1">
      <c r="A353" s="283" t="s">
        <v>3159</v>
      </c>
      <c r="C353" s="281" t="s">
        <v>1345</v>
      </c>
      <c r="D353" s="284">
        <v>43713</v>
      </c>
    </row>
    <row r="354" spans="1:4" ht="18" customHeight="1">
      <c r="A354" s="283" t="s">
        <v>337</v>
      </c>
      <c r="C354" s="281" t="s">
        <v>1346</v>
      </c>
      <c r="D354" s="284">
        <v>43711</v>
      </c>
    </row>
    <row r="355" spans="1:4" ht="18" customHeight="1">
      <c r="A355" s="283" t="s">
        <v>3061</v>
      </c>
      <c r="C355" s="281" t="s">
        <v>1347</v>
      </c>
      <c r="D355" s="284">
        <v>43706</v>
      </c>
    </row>
    <row r="356" spans="1:4" ht="18" customHeight="1">
      <c r="A356" s="283" t="s">
        <v>3061</v>
      </c>
      <c r="C356" s="281" t="s">
        <v>1348</v>
      </c>
      <c r="D356" s="284">
        <v>43706</v>
      </c>
    </row>
    <row r="357" spans="1:4" ht="18" customHeight="1">
      <c r="A357" s="283" t="s">
        <v>3176</v>
      </c>
      <c r="C357" s="281" t="s">
        <v>1349</v>
      </c>
      <c r="D357" s="284">
        <v>43693</v>
      </c>
    </row>
    <row r="358" spans="1:4" ht="18" customHeight="1">
      <c r="A358" s="283" t="s">
        <v>3055</v>
      </c>
      <c r="C358" s="281" t="s">
        <v>1350</v>
      </c>
      <c r="D358" s="284">
        <v>43692</v>
      </c>
    </row>
    <row r="359" spans="1:4" ht="18" customHeight="1">
      <c r="A359" s="283" t="s">
        <v>332</v>
      </c>
      <c r="C359" s="281" t="s">
        <v>1351</v>
      </c>
      <c r="D359" s="284">
        <v>43685</v>
      </c>
    </row>
    <row r="360" spans="1:4" ht="18" customHeight="1">
      <c r="A360" s="283" t="s">
        <v>3152</v>
      </c>
      <c r="C360" s="281" t="s">
        <v>1352</v>
      </c>
      <c r="D360" s="284">
        <v>43671</v>
      </c>
    </row>
    <row r="361" spans="1:4" ht="18" customHeight="1">
      <c r="A361" s="283" t="s">
        <v>3152</v>
      </c>
      <c r="C361" s="281" t="s">
        <v>1353</v>
      </c>
      <c r="D361" s="284">
        <v>43671</v>
      </c>
    </row>
    <row r="362" spans="1:4" ht="18" customHeight="1">
      <c r="A362" s="283" t="s">
        <v>3221</v>
      </c>
      <c r="C362" s="281" t="s">
        <v>1354</v>
      </c>
      <c r="D362" s="284">
        <v>43657</v>
      </c>
    </row>
    <row r="363" spans="1:4" ht="18" customHeight="1">
      <c r="A363" s="283" t="s">
        <v>3174</v>
      </c>
      <c r="C363" s="281" t="s">
        <v>1355</v>
      </c>
      <c r="D363" s="284">
        <v>43648</v>
      </c>
    </row>
    <row r="364" spans="1:4" ht="18" customHeight="1">
      <c r="A364" s="283" t="s">
        <v>3222</v>
      </c>
      <c r="C364" s="281" t="s">
        <v>1356</v>
      </c>
      <c r="D364" s="284">
        <v>43648</v>
      </c>
    </row>
    <row r="365" spans="1:4" ht="18" customHeight="1">
      <c r="A365" s="283" t="s">
        <v>3083</v>
      </c>
      <c r="C365" s="281" t="s">
        <v>1357</v>
      </c>
      <c r="D365" s="284">
        <v>43642</v>
      </c>
    </row>
    <row r="366" spans="1:4" ht="18" customHeight="1">
      <c r="A366" s="283" t="s">
        <v>3223</v>
      </c>
      <c r="C366" s="281" t="s">
        <v>1358</v>
      </c>
      <c r="D366" s="284">
        <v>43642</v>
      </c>
    </row>
    <row r="367" spans="1:4" ht="18" customHeight="1">
      <c r="A367" s="283" t="s">
        <v>3224</v>
      </c>
      <c r="C367" s="281" t="s">
        <v>1359</v>
      </c>
      <c r="D367" s="284">
        <v>43640</v>
      </c>
    </row>
    <row r="368" spans="1:4" ht="18" customHeight="1">
      <c r="A368" s="283" t="s">
        <v>3224</v>
      </c>
      <c r="C368" s="281" t="s">
        <v>1360</v>
      </c>
      <c r="D368" s="284">
        <v>43640</v>
      </c>
    </row>
    <row r="369" spans="1:4" ht="18" customHeight="1">
      <c r="A369" s="283" t="s">
        <v>3225</v>
      </c>
      <c r="C369" s="281" t="s">
        <v>1361</v>
      </c>
      <c r="D369" s="284">
        <v>43636</v>
      </c>
    </row>
    <row r="370" spans="1:4" ht="18" customHeight="1">
      <c r="A370" s="283" t="s">
        <v>3226</v>
      </c>
      <c r="C370" s="281" t="s">
        <v>1362</v>
      </c>
      <c r="D370" s="284">
        <v>43635</v>
      </c>
    </row>
    <row r="371" spans="1:4" ht="18" customHeight="1">
      <c r="A371" s="283" t="s">
        <v>3227</v>
      </c>
      <c r="C371" s="281" t="s">
        <v>1363</v>
      </c>
      <c r="D371" s="284">
        <v>43634</v>
      </c>
    </row>
    <row r="372" spans="1:4" ht="18" customHeight="1">
      <c r="A372" s="283" t="s">
        <v>3228</v>
      </c>
      <c r="C372" s="281" t="s">
        <v>1364</v>
      </c>
      <c r="D372" s="284">
        <v>43634</v>
      </c>
    </row>
    <row r="373" spans="1:4" ht="18" customHeight="1">
      <c r="A373" s="283" t="s">
        <v>3229</v>
      </c>
      <c r="C373" s="281" t="s">
        <v>1365</v>
      </c>
      <c r="D373" s="284">
        <v>43627</v>
      </c>
    </row>
    <row r="374" spans="1:4" ht="18" customHeight="1">
      <c r="A374" s="283" t="s">
        <v>3127</v>
      </c>
      <c r="C374" s="281" t="s">
        <v>1366</v>
      </c>
      <c r="D374" s="284">
        <v>43622</v>
      </c>
    </row>
    <row r="375" spans="1:4" ht="18" customHeight="1">
      <c r="A375" s="283" t="s">
        <v>3230</v>
      </c>
      <c r="C375" s="281" t="s">
        <v>1367</v>
      </c>
      <c r="D375" s="284">
        <v>43613</v>
      </c>
    </row>
    <row r="376" spans="1:4" ht="18" customHeight="1">
      <c r="A376" s="283" t="s">
        <v>3231</v>
      </c>
      <c r="C376" s="281" t="s">
        <v>1368</v>
      </c>
      <c r="D376" s="284">
        <v>43607</v>
      </c>
    </row>
    <row r="377" spans="1:4" ht="18" customHeight="1">
      <c r="A377" s="283" t="s">
        <v>3231</v>
      </c>
      <c r="C377" s="281" t="s">
        <v>1369</v>
      </c>
      <c r="D377" s="284">
        <v>43607</v>
      </c>
    </row>
    <row r="378" spans="1:4" ht="18" customHeight="1">
      <c r="A378" s="283" t="s">
        <v>3121</v>
      </c>
      <c r="C378" s="281" t="s">
        <v>1370</v>
      </c>
      <c r="D378" s="284">
        <v>43606</v>
      </c>
    </row>
    <row r="379" spans="1:4" ht="18" customHeight="1">
      <c r="A379" s="283" t="s">
        <v>3232</v>
      </c>
      <c r="C379" s="281" t="s">
        <v>1371</v>
      </c>
      <c r="D379" s="284">
        <v>43604</v>
      </c>
    </row>
    <row r="380" spans="1:4" ht="18" customHeight="1">
      <c r="A380" s="283" t="s">
        <v>3233</v>
      </c>
      <c r="C380" s="281" t="s">
        <v>1372</v>
      </c>
      <c r="D380" s="284">
        <v>43600</v>
      </c>
    </row>
    <row r="381" spans="1:4" ht="18" customHeight="1">
      <c r="A381" s="283" t="s">
        <v>3234</v>
      </c>
      <c r="C381" s="281" t="s">
        <v>1373</v>
      </c>
      <c r="D381" s="284">
        <v>43600</v>
      </c>
    </row>
    <row r="382" spans="1:4" ht="18" customHeight="1">
      <c r="A382" s="283" t="s">
        <v>3235</v>
      </c>
      <c r="C382" s="281" t="s">
        <v>1374</v>
      </c>
      <c r="D382" s="284">
        <v>43594</v>
      </c>
    </row>
    <row r="383" spans="1:4" ht="18" customHeight="1">
      <c r="A383" s="283" t="s">
        <v>2732</v>
      </c>
      <c r="C383" s="281" t="s">
        <v>1375</v>
      </c>
      <c r="D383" s="284">
        <v>43572</v>
      </c>
    </row>
    <row r="384" spans="1:4" ht="18" customHeight="1">
      <c r="A384" s="283" t="s">
        <v>3167</v>
      </c>
      <c r="C384" s="281" t="s">
        <v>1376</v>
      </c>
      <c r="D384" s="284">
        <v>43565</v>
      </c>
    </row>
    <row r="385" spans="1:4" ht="18" customHeight="1">
      <c r="A385" s="283" t="s">
        <v>3236</v>
      </c>
      <c r="C385" s="281" t="s">
        <v>1377</v>
      </c>
      <c r="D385" s="284">
        <v>43565</v>
      </c>
    </row>
    <row r="386" spans="1:4" ht="18" customHeight="1">
      <c r="A386" s="283" t="s">
        <v>3237</v>
      </c>
      <c r="C386" s="281" t="s">
        <v>1378</v>
      </c>
      <c r="D386" s="284">
        <v>43552</v>
      </c>
    </row>
    <row r="387" spans="1:4" ht="18" customHeight="1">
      <c r="A387" s="283" t="s">
        <v>3147</v>
      </c>
      <c r="C387" s="281" t="s">
        <v>1379</v>
      </c>
      <c r="D387" s="284">
        <v>43551</v>
      </c>
    </row>
    <row r="388" spans="1:4" ht="18" customHeight="1">
      <c r="A388" s="283" t="s">
        <v>3238</v>
      </c>
      <c r="C388" s="281" t="s">
        <v>1380</v>
      </c>
      <c r="D388" s="284">
        <v>43551</v>
      </c>
    </row>
    <row r="389" spans="1:4" ht="18" customHeight="1">
      <c r="A389" s="283" t="s">
        <v>3238</v>
      </c>
      <c r="C389" s="281" t="s">
        <v>1381</v>
      </c>
      <c r="D389" s="284">
        <v>43551</v>
      </c>
    </row>
    <row r="390" spans="1:4" ht="18" customHeight="1">
      <c r="A390" s="283" t="s">
        <v>3011</v>
      </c>
      <c r="C390" s="281" t="s">
        <v>1382</v>
      </c>
      <c r="D390" s="284">
        <v>43538</v>
      </c>
    </row>
    <row r="391" spans="1:4" ht="18" customHeight="1">
      <c r="A391" s="283" t="s">
        <v>3239</v>
      </c>
      <c r="C391" s="281" t="s">
        <v>1383</v>
      </c>
      <c r="D391" s="284">
        <v>43535</v>
      </c>
    </row>
    <row r="392" spans="1:4" ht="18" customHeight="1">
      <c r="A392" s="283" t="s">
        <v>3240</v>
      </c>
      <c r="C392" s="281" t="s">
        <v>1384</v>
      </c>
      <c r="D392" s="284">
        <v>43532</v>
      </c>
    </row>
    <row r="393" spans="1:4" ht="18" customHeight="1">
      <c r="A393" s="283" t="s">
        <v>3229</v>
      </c>
      <c r="C393" s="281" t="s">
        <v>1385</v>
      </c>
      <c r="D393" s="284">
        <v>43524</v>
      </c>
    </row>
    <row r="394" spans="1:4" ht="18" customHeight="1">
      <c r="A394" s="283" t="s">
        <v>3007</v>
      </c>
      <c r="C394" s="281" t="s">
        <v>1386</v>
      </c>
      <c r="D394" s="284">
        <v>43523</v>
      </c>
    </row>
    <row r="395" spans="1:4" ht="18" customHeight="1">
      <c r="A395" s="283" t="s">
        <v>3241</v>
      </c>
      <c r="C395" s="281" t="s">
        <v>1387</v>
      </c>
      <c r="D395" s="284">
        <v>43522</v>
      </c>
    </row>
    <row r="396" spans="1:4" ht="18" customHeight="1">
      <c r="A396" s="283" t="s">
        <v>3207</v>
      </c>
      <c r="C396" s="281" t="s">
        <v>1388</v>
      </c>
      <c r="D396" s="284">
        <v>43521</v>
      </c>
    </row>
    <row r="397" spans="1:4" ht="18" customHeight="1">
      <c r="A397" s="283" t="s">
        <v>3238</v>
      </c>
      <c r="C397" s="281" t="s">
        <v>1389</v>
      </c>
      <c r="D397" s="284">
        <v>43517</v>
      </c>
    </row>
    <row r="398" spans="1:4" ht="18" customHeight="1">
      <c r="A398" s="283" t="s">
        <v>3207</v>
      </c>
      <c r="C398" s="281" t="s">
        <v>1390</v>
      </c>
      <c r="D398" s="284">
        <v>43514</v>
      </c>
    </row>
    <row r="399" spans="1:4" ht="18" customHeight="1">
      <c r="A399" s="283" t="s">
        <v>3242</v>
      </c>
      <c r="C399" s="281" t="s">
        <v>1391</v>
      </c>
      <c r="D399" s="284">
        <v>43508</v>
      </c>
    </row>
    <row r="400" spans="1:4" ht="18" customHeight="1">
      <c r="A400" s="283" t="s">
        <v>3243</v>
      </c>
      <c r="C400" s="281" t="s">
        <v>1392</v>
      </c>
      <c r="D400" s="284">
        <v>43496</v>
      </c>
    </row>
    <row r="401" spans="1:4" ht="18" customHeight="1">
      <c r="A401" s="283" t="s">
        <v>3061</v>
      </c>
      <c r="C401" s="281" t="s">
        <v>1393</v>
      </c>
      <c r="D401" s="284">
        <v>43480</v>
      </c>
    </row>
    <row r="402" spans="1:4" ht="18" customHeight="1">
      <c r="A402" s="283" t="s">
        <v>3061</v>
      </c>
      <c r="C402" s="281" t="s">
        <v>1394</v>
      </c>
      <c r="D402" s="284">
        <v>43480</v>
      </c>
    </row>
    <row r="403" spans="1:4" ht="18" customHeight="1">
      <c r="A403" s="283" t="s">
        <v>3244</v>
      </c>
      <c r="C403" s="281" t="s">
        <v>1395</v>
      </c>
      <c r="D403" s="284">
        <v>43480</v>
      </c>
    </row>
    <row r="404" spans="1:4" ht="18" customHeight="1">
      <c r="A404" s="283" t="s">
        <v>3242</v>
      </c>
      <c r="C404" s="281" t="s">
        <v>1391</v>
      </c>
      <c r="D404" s="284">
        <v>43473</v>
      </c>
    </row>
    <row r="405" spans="1:4" ht="18" customHeight="1">
      <c r="A405" s="283" t="s">
        <v>3207</v>
      </c>
      <c r="C405" s="281" t="s">
        <v>1396</v>
      </c>
      <c r="D405" s="284">
        <v>43453</v>
      </c>
    </row>
    <row r="406" spans="1:4" ht="18" customHeight="1">
      <c r="A406" s="283" t="s">
        <v>3245</v>
      </c>
      <c r="C406" s="281" t="s">
        <v>1397</v>
      </c>
      <c r="D406" s="284">
        <v>43446</v>
      </c>
    </row>
    <row r="407" spans="1:4" ht="18" customHeight="1">
      <c r="A407" s="283" t="s">
        <v>3246</v>
      </c>
      <c r="C407" s="281" t="s">
        <v>1398</v>
      </c>
      <c r="D407" s="284">
        <v>43441</v>
      </c>
    </row>
    <row r="408" spans="1:4" ht="18" customHeight="1">
      <c r="A408" s="283" t="s">
        <v>3247</v>
      </c>
      <c r="C408" s="281" t="s">
        <v>1399</v>
      </c>
      <c r="D408" s="284">
        <v>43440</v>
      </c>
    </row>
    <row r="409" spans="1:4" ht="18" customHeight="1">
      <c r="A409" s="283" t="s">
        <v>3007</v>
      </c>
      <c r="C409" s="281" t="s">
        <v>1400</v>
      </c>
      <c r="D409" s="284">
        <v>43433</v>
      </c>
    </row>
    <row r="410" spans="1:4" ht="18" customHeight="1">
      <c r="A410" s="283" t="s">
        <v>3248</v>
      </c>
      <c r="C410" s="281" t="s">
        <v>1401</v>
      </c>
      <c r="D410" s="284">
        <v>43432</v>
      </c>
    </row>
    <row r="411" spans="1:4" ht="18" customHeight="1">
      <c r="A411" s="283" t="s">
        <v>3249</v>
      </c>
      <c r="C411" s="281" t="s">
        <v>1402</v>
      </c>
      <c r="D411" s="284">
        <v>43431</v>
      </c>
    </row>
    <row r="412" spans="1:4" ht="18" customHeight="1">
      <c r="A412" s="283" t="s">
        <v>3231</v>
      </c>
      <c r="C412" s="281" t="s">
        <v>1403</v>
      </c>
      <c r="D412" s="284">
        <v>43423</v>
      </c>
    </row>
    <row r="413" spans="1:4" ht="18" customHeight="1">
      <c r="A413" s="283" t="s">
        <v>3250</v>
      </c>
      <c r="C413" s="281" t="s">
        <v>1404</v>
      </c>
      <c r="D413" s="284">
        <v>43418</v>
      </c>
    </row>
    <row r="414" spans="1:4" ht="18" customHeight="1">
      <c r="A414" s="283" t="s">
        <v>3251</v>
      </c>
      <c r="C414" s="281" t="s">
        <v>1405</v>
      </c>
      <c r="D414" s="284">
        <v>43417</v>
      </c>
    </row>
    <row r="415" spans="1:4" ht="18" customHeight="1">
      <c r="A415" s="283" t="s">
        <v>3252</v>
      </c>
      <c r="C415" s="281" t="s">
        <v>1406</v>
      </c>
      <c r="D415" s="284">
        <v>43413</v>
      </c>
    </row>
    <row r="416" spans="1:4" ht="18" customHeight="1">
      <c r="A416" s="283" t="s">
        <v>3253</v>
      </c>
      <c r="C416" s="281" t="s">
        <v>1407</v>
      </c>
      <c r="D416" s="284">
        <v>43412</v>
      </c>
    </row>
    <row r="417" spans="1:4" ht="18" customHeight="1">
      <c r="A417" s="283" t="s">
        <v>3099</v>
      </c>
      <c r="C417" s="281" t="s">
        <v>1408</v>
      </c>
      <c r="D417" s="284">
        <v>43397</v>
      </c>
    </row>
    <row r="418" spans="1:4" ht="18" customHeight="1">
      <c r="A418" s="283" t="s">
        <v>3099</v>
      </c>
      <c r="C418" s="281" t="s">
        <v>1409</v>
      </c>
      <c r="D418" s="284">
        <v>43397</v>
      </c>
    </row>
    <row r="419" spans="1:4" ht="18" customHeight="1">
      <c r="A419" s="283" t="s">
        <v>3254</v>
      </c>
      <c r="C419" s="281" t="s">
        <v>1410</v>
      </c>
      <c r="D419" s="284">
        <v>43362</v>
      </c>
    </row>
    <row r="420" spans="1:4" ht="18" customHeight="1">
      <c r="A420" s="283" t="s">
        <v>3254</v>
      </c>
      <c r="C420" s="281" t="s">
        <v>1411</v>
      </c>
      <c r="D420" s="284">
        <v>43362</v>
      </c>
    </row>
    <row r="421" spans="1:4" ht="18" customHeight="1">
      <c r="A421" s="283" t="s">
        <v>3231</v>
      </c>
      <c r="C421" s="281" t="s">
        <v>1412</v>
      </c>
      <c r="D421" s="284">
        <v>43362</v>
      </c>
    </row>
    <row r="422" spans="1:4" ht="18" customHeight="1">
      <c r="A422" s="283" t="s">
        <v>3231</v>
      </c>
      <c r="C422" s="281" t="s">
        <v>1413</v>
      </c>
      <c r="D422" s="284">
        <v>43362</v>
      </c>
    </row>
    <row r="423" spans="1:4" ht="18" customHeight="1">
      <c r="A423" s="283" t="s">
        <v>3255</v>
      </c>
      <c r="C423" s="281" t="s">
        <v>1414</v>
      </c>
      <c r="D423" s="284">
        <v>43342</v>
      </c>
    </row>
    <row r="424" spans="1:4" ht="18" customHeight="1">
      <c r="A424" s="283" t="s">
        <v>3244</v>
      </c>
      <c r="C424" s="281" t="s">
        <v>1415</v>
      </c>
      <c r="D424" s="284">
        <v>43341</v>
      </c>
    </row>
    <row r="425" spans="1:4" ht="18" customHeight="1">
      <c r="A425" s="283" t="s">
        <v>3229</v>
      </c>
      <c r="C425" s="281" t="s">
        <v>1416</v>
      </c>
      <c r="D425" s="284">
        <v>43320</v>
      </c>
    </row>
    <row r="426" spans="1:4" ht="18" customHeight="1">
      <c r="A426" s="283" t="s">
        <v>3146</v>
      </c>
      <c r="C426" s="281" t="s">
        <v>1417</v>
      </c>
      <c r="D426" s="284">
        <v>43300</v>
      </c>
    </row>
    <row r="427" spans="1:4" ht="18" customHeight="1">
      <c r="A427" s="283" t="s">
        <v>3118</v>
      </c>
      <c r="C427" s="281" t="s">
        <v>1418</v>
      </c>
      <c r="D427" s="284">
        <v>43292</v>
      </c>
    </row>
    <row r="428" spans="1:4" ht="18" customHeight="1">
      <c r="A428" s="283" t="s">
        <v>3256</v>
      </c>
      <c r="C428" s="281" t="s">
        <v>1419</v>
      </c>
      <c r="D428" s="284">
        <v>43250</v>
      </c>
    </row>
    <row r="429" spans="1:4" ht="18" customHeight="1">
      <c r="A429" s="283" t="s">
        <v>3170</v>
      </c>
      <c r="C429" s="281" t="s">
        <v>1420</v>
      </c>
      <c r="D429" s="284">
        <v>43244</v>
      </c>
    </row>
    <row r="430" spans="1:4" ht="18" customHeight="1">
      <c r="A430" s="283" t="s">
        <v>3011</v>
      </c>
      <c r="C430" s="281" t="s">
        <v>1421</v>
      </c>
      <c r="D430" s="284">
        <v>43229</v>
      </c>
    </row>
    <row r="431" spans="1:4" ht="18" customHeight="1">
      <c r="A431" s="283" t="s">
        <v>3011</v>
      </c>
      <c r="C431" s="281" t="s">
        <v>1422</v>
      </c>
      <c r="D431" s="284">
        <v>43229</v>
      </c>
    </row>
    <row r="432" spans="1:4" ht="18" customHeight="1">
      <c r="A432" s="283" t="s">
        <v>3257</v>
      </c>
      <c r="C432" s="281" t="s">
        <v>1423</v>
      </c>
      <c r="D432" s="284">
        <v>43203</v>
      </c>
    </row>
    <row r="433" spans="1:4" ht="18" customHeight="1">
      <c r="A433" s="283" t="s">
        <v>3258</v>
      </c>
      <c r="C433" s="281" t="s">
        <v>1424</v>
      </c>
      <c r="D433" s="284">
        <v>43159</v>
      </c>
    </row>
    <row r="434" spans="1:4" ht="18" customHeight="1">
      <c r="A434" s="283" t="s">
        <v>2732</v>
      </c>
      <c r="C434" s="281" t="s">
        <v>1425</v>
      </c>
      <c r="D434" s="284">
        <v>43158</v>
      </c>
    </row>
    <row r="435" spans="1:4" ht="18" customHeight="1">
      <c r="A435" s="283" t="s">
        <v>3061</v>
      </c>
      <c r="C435" s="281" t="s">
        <v>1426</v>
      </c>
      <c r="D435" s="284">
        <v>43118</v>
      </c>
    </row>
    <row r="436" spans="1:4" ht="18" customHeight="1">
      <c r="A436" s="283" t="s">
        <v>3061</v>
      </c>
      <c r="C436" s="281" t="s">
        <v>1427</v>
      </c>
      <c r="D436" s="284">
        <v>43118</v>
      </c>
    </row>
    <row r="437" spans="1:4" ht="18" customHeight="1">
      <c r="A437" s="283" t="s">
        <v>3061</v>
      </c>
      <c r="C437" s="281" t="s">
        <v>1428</v>
      </c>
      <c r="D437" s="284">
        <v>43118</v>
      </c>
    </row>
    <row r="438" spans="1:4" ht="18" customHeight="1">
      <c r="A438" s="283" t="s">
        <v>3259</v>
      </c>
      <c r="C438" s="281" t="s">
        <v>1429</v>
      </c>
      <c r="D438" s="284">
        <v>43116</v>
      </c>
    </row>
    <row r="439" spans="1:4" ht="18" customHeight="1">
      <c r="A439" s="283" t="s">
        <v>3260</v>
      </c>
      <c r="C439" s="281" t="s">
        <v>1430</v>
      </c>
      <c r="D439" s="284">
        <v>43082</v>
      </c>
    </row>
    <row r="440" spans="1:4" ht="18" customHeight="1">
      <c r="A440" s="283" t="s">
        <v>3260</v>
      </c>
      <c r="C440" s="281" t="s">
        <v>1431</v>
      </c>
      <c r="D440" s="284">
        <v>43082</v>
      </c>
    </row>
    <row r="441" spans="1:4" ht="18" customHeight="1">
      <c r="A441" s="283" t="s">
        <v>3260</v>
      </c>
      <c r="C441" s="281" t="s">
        <v>1432</v>
      </c>
      <c r="D441" s="284">
        <v>43082</v>
      </c>
    </row>
    <row r="442" spans="1:4" ht="18" customHeight="1">
      <c r="A442" s="283" t="s">
        <v>3261</v>
      </c>
      <c r="C442" s="281" t="s">
        <v>1433</v>
      </c>
      <c r="D442" s="284">
        <v>43067</v>
      </c>
    </row>
    <row r="443" spans="1:4" ht="18" customHeight="1">
      <c r="A443" s="283" t="s">
        <v>3262</v>
      </c>
      <c r="C443" s="281" t="s">
        <v>1434</v>
      </c>
      <c r="D443" s="284">
        <v>43067</v>
      </c>
    </row>
    <row r="444" spans="1:4" ht="18" customHeight="1">
      <c r="A444" s="283" t="s">
        <v>3263</v>
      </c>
      <c r="C444" s="281" t="s">
        <v>1435</v>
      </c>
      <c r="D444" s="284">
        <v>43054</v>
      </c>
    </row>
    <row r="445" spans="1:4" ht="18" customHeight="1">
      <c r="A445" s="283" t="s">
        <v>3264</v>
      </c>
      <c r="C445" s="281" t="s">
        <v>1436</v>
      </c>
      <c r="D445" s="284">
        <v>43052</v>
      </c>
    </row>
    <row r="446" spans="1:4" ht="18" customHeight="1">
      <c r="A446" s="283" t="s">
        <v>3265</v>
      </c>
      <c r="C446" s="281" t="s">
        <v>1437</v>
      </c>
      <c r="D446" s="284">
        <v>43027</v>
      </c>
    </row>
    <row r="447" spans="1:4" ht="18" customHeight="1">
      <c r="A447" s="283" t="s">
        <v>3266</v>
      </c>
      <c r="C447" s="281" t="s">
        <v>1438</v>
      </c>
      <c r="D447" s="284">
        <v>43027</v>
      </c>
    </row>
    <row r="448" spans="1:4" ht="18" customHeight="1">
      <c r="A448" s="283" t="s">
        <v>3267</v>
      </c>
      <c r="C448" s="281" t="s">
        <v>1439</v>
      </c>
      <c r="D448" s="284">
        <v>43024</v>
      </c>
    </row>
    <row r="449" spans="1:4" ht="18" customHeight="1">
      <c r="A449" s="283" t="s">
        <v>3268</v>
      </c>
      <c r="C449" s="281" t="s">
        <v>1440</v>
      </c>
      <c r="D449" s="284">
        <v>43018</v>
      </c>
    </row>
    <row r="450" spans="1:4" ht="18" customHeight="1">
      <c r="A450" s="283" t="s">
        <v>3197</v>
      </c>
      <c r="C450" s="281" t="s">
        <v>1441</v>
      </c>
      <c r="D450" s="284">
        <v>42955</v>
      </c>
    </row>
    <row r="451" spans="1:4" ht="18" customHeight="1">
      <c r="A451" s="283" t="s">
        <v>3207</v>
      </c>
      <c r="C451" s="281" t="s">
        <v>1442</v>
      </c>
      <c r="D451" s="284">
        <v>42898</v>
      </c>
    </row>
    <row r="452" spans="1:4" ht="18" customHeight="1">
      <c r="A452" s="283" t="s">
        <v>3269</v>
      </c>
      <c r="C452" s="281" t="s">
        <v>1443</v>
      </c>
      <c r="D452" s="284">
        <v>42887</v>
      </c>
    </row>
    <row r="453" spans="1:4" ht="18" customHeight="1">
      <c r="A453" s="283" t="s">
        <v>3270</v>
      </c>
      <c r="C453" s="281" t="s">
        <v>1433</v>
      </c>
      <c r="D453" s="284">
        <v>42886</v>
      </c>
    </row>
    <row r="454" spans="1:4" ht="18" customHeight="1">
      <c r="A454" s="283" t="s">
        <v>3263</v>
      </c>
      <c r="C454" s="281" t="s">
        <v>1444</v>
      </c>
      <c r="D454" s="284">
        <v>42877</v>
      </c>
    </row>
    <row r="455" spans="1:4" ht="18" customHeight="1">
      <c r="A455" s="283" t="s">
        <v>3011</v>
      </c>
      <c r="C455" s="281" t="s">
        <v>1445</v>
      </c>
      <c r="D455" s="284">
        <v>42863</v>
      </c>
    </row>
    <row r="456" spans="1:4" ht="18" customHeight="1">
      <c r="A456" s="283" t="s">
        <v>3011</v>
      </c>
      <c r="C456" s="281" t="s">
        <v>1446</v>
      </c>
      <c r="D456" s="284">
        <v>42863</v>
      </c>
    </row>
    <row r="457" spans="1:4" ht="18" customHeight="1">
      <c r="A457" s="283" t="s">
        <v>3271</v>
      </c>
      <c r="C457" s="281" t="s">
        <v>1447</v>
      </c>
      <c r="D457" s="284">
        <v>42836</v>
      </c>
    </row>
    <row r="458" spans="1:4" ht="18" customHeight="1">
      <c r="A458" s="283" t="s">
        <v>3061</v>
      </c>
      <c r="C458" s="281" t="s">
        <v>1448</v>
      </c>
      <c r="D458" s="284">
        <v>42808</v>
      </c>
    </row>
    <row r="459" spans="1:4" ht="18" customHeight="1">
      <c r="A459" s="283" t="s">
        <v>3061</v>
      </c>
      <c r="C459" s="281" t="s">
        <v>1449</v>
      </c>
      <c r="D459" s="284">
        <v>42808</v>
      </c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M25"/>
  <sheetViews>
    <sheetView zoomScale="150" zoomScaleNormal="150" workbookViewId="0">
      <selection activeCell="D14" sqref="D14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259</v>
      </c>
      <c r="B1" s="101" t="s">
        <v>244</v>
      </c>
    </row>
    <row r="2" spans="1:13">
      <c r="A2" s="102" t="s">
        <v>201</v>
      </c>
      <c r="B2" s="97">
        <f>EDATE(tbl_dt[WeeklyDate],-3)</f>
        <v>45116</v>
      </c>
      <c r="C2" s="98"/>
    </row>
    <row r="3" spans="1:13">
      <c r="A3" s="102" t="s">
        <v>202</v>
      </c>
      <c r="B3" s="97">
        <f>tbl_dt[WeeklyDate]</f>
        <v>45208</v>
      </c>
      <c r="F3" s="96" t="s">
        <v>243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8">
        <v>35.200000000000003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8">
        <v>21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245</v>
      </c>
      <c r="B6" s="208">
        <v>29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246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247</v>
      </c>
    </row>
    <row r="25" spans="6:6">
      <c r="F25" s="96" t="s">
        <v>248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272</v>
      </c>
      <c r="C1" s="170" t="s">
        <v>273</v>
      </c>
    </row>
    <row r="2" spans="1:13">
      <c r="A2" s="196" t="s">
        <v>123</v>
      </c>
      <c r="B2" s="196" t="s">
        <v>263</v>
      </c>
      <c r="C2" s="196" t="s">
        <v>264</v>
      </c>
      <c r="D2" s="196" t="s">
        <v>0</v>
      </c>
      <c r="E2" s="196" t="s">
        <v>265</v>
      </c>
      <c r="F2" s="196" t="s">
        <v>266</v>
      </c>
      <c r="G2" s="196" t="s">
        <v>144</v>
      </c>
      <c r="H2" s="196" t="s">
        <v>267</v>
      </c>
      <c r="I2" s="196" t="s">
        <v>146</v>
      </c>
      <c r="J2" s="196" t="s">
        <v>268</v>
      </c>
      <c r="K2" s="196" t="s">
        <v>47</v>
      </c>
      <c r="L2" s="196" t="s">
        <v>124</v>
      </c>
      <c r="M2" s="196" t="s">
        <v>269</v>
      </c>
    </row>
    <row r="3" spans="1:13" ht="15" customHeight="1">
      <c r="A3" s="195"/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</row>
    <row r="4" spans="1:13" ht="15" customHeight="1">
      <c r="A4" s="195"/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</row>
    <row r="5" spans="1:13" ht="15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</row>
    <row r="6" spans="1:13" ht="15" customHeight="1">
      <c r="A6" s="194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</row>
    <row r="7" spans="1:13" ht="15" customHeight="1">
      <c r="A7" s="194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</row>
    <row r="8" spans="1:13" ht="15" customHeight="1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</row>
    <row r="9" spans="1:13" ht="15" customHeight="1">
      <c r="A9" s="194"/>
      <c r="B9" s="194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</row>
    <row r="10" spans="1:13" ht="15" customHeight="1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</row>
    <row r="11" spans="1:13" ht="15" customHeight="1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457</v>
      </c>
    </row>
    <row r="3" spans="1:14">
      <c r="A3" s="222">
        <f>Coded!A3</f>
        <v>1</v>
      </c>
      <c r="B3" s="223" t="str">
        <f>Coded!B3</f>
        <v>XS2681919762</v>
      </c>
      <c r="C3" s="179" t="str">
        <f>Coded!C3</f>
        <v>28/9/2023</v>
      </c>
      <c r="D3" s="179" t="str">
        <f>Coded!D3</f>
        <v>CHANGDE URBAN CONSTRUCT</v>
      </c>
      <c r="E3" s="179" t="str">
        <f>Coded!E3</f>
        <v>--</v>
      </c>
      <c r="F3" s="179" t="str">
        <f>Coded!F3</f>
        <v/>
      </c>
      <c r="G3" s="179" t="str">
        <f>Coded!G3</f>
        <v/>
      </c>
      <c r="H3" s="179" t="str">
        <f>Coded!H3</f>
        <v>--</v>
      </c>
      <c r="I3" s="179" t="str">
        <f>Coded!I3</f>
        <v>--</v>
      </c>
      <c r="J3" s="179" t="str">
        <f>Coded!J3</f>
        <v>A+</v>
      </c>
      <c r="K3" s="179" t="str">
        <f>Coded!K3</f>
        <v>--</v>
      </c>
      <c r="L3" s="179" t="str">
        <f>Coded!M3</f>
        <v>--</v>
      </c>
      <c r="M3" s="179" t="str">
        <f>Coded!N3</f>
        <v>--</v>
      </c>
      <c r="N3" s="179" t="str">
        <f>Coded!O3</f>
        <v>--</v>
      </c>
    </row>
    <row r="4" spans="1:14">
      <c r="A4" s="222">
        <f>Coded!A4</f>
        <v>2</v>
      </c>
      <c r="B4" s="223" t="str">
        <f>Coded!B4</f>
        <v>XS2671498447</v>
      </c>
      <c r="C4" s="179" t="str">
        <f>Coded!C4</f>
        <v>28/9/2023</v>
      </c>
      <c r="D4" s="179" t="str">
        <f>Coded!D4</f>
        <v>SHANGRAO CONSTR INV</v>
      </c>
      <c r="E4" s="179" t="str">
        <f>Coded!E4</f>
        <v>--</v>
      </c>
      <c r="F4" s="179" t="str">
        <f>Coded!F4</f>
        <v/>
      </c>
      <c r="G4" s="179" t="str">
        <f>Coded!G4</f>
        <v/>
      </c>
      <c r="H4" s="179" t="str">
        <f>Coded!H4</f>
        <v>--</v>
      </c>
      <c r="I4" s="179" t="str">
        <f>Coded!I4</f>
        <v>--</v>
      </c>
      <c r="J4" s="179" t="str">
        <f>Coded!J4</f>
        <v>--</v>
      </c>
      <c r="K4" s="179" t="str">
        <f>Coded!K4</f>
        <v>--</v>
      </c>
      <c r="L4" s="179" t="str">
        <f>Coded!M4</f>
        <v>--</v>
      </c>
      <c r="M4" s="179" t="str">
        <f>Coded!N4</f>
        <v>--</v>
      </c>
      <c r="N4" s="179" t="str">
        <f>Coded!O4</f>
        <v>--</v>
      </c>
    </row>
    <row r="5" spans="1:14">
      <c r="A5" s="222">
        <f>Coded!A5</f>
        <v>3</v>
      </c>
      <c r="B5" s="223" t="str">
        <f>Coded!B5</f>
        <v>HK0000954286</v>
      </c>
      <c r="C5" s="179" t="str">
        <f>Coded!C5</f>
        <v>20/9/2023</v>
      </c>
      <c r="D5" s="179" t="str">
        <f>Coded!D5</f>
        <v>PINGLING GP OVERSEAS</v>
      </c>
      <c r="E5" s="179" t="str">
        <f>Coded!E5</f>
        <v>--</v>
      </c>
      <c r="F5" s="179" t="str">
        <f>Coded!F5</f>
        <v/>
      </c>
      <c r="G5" s="179" t="str">
        <f>Coded!G5</f>
        <v/>
      </c>
      <c r="H5" s="179" t="str">
        <f>Coded!H5</f>
        <v>--</v>
      </c>
      <c r="I5" s="179" t="str">
        <f>Coded!I5</f>
        <v>--</v>
      </c>
      <c r="J5" s="179" t="str">
        <f>Coded!J5</f>
        <v>--</v>
      </c>
      <c r="K5" s="179" t="str">
        <f>Coded!K5</f>
        <v>--</v>
      </c>
      <c r="L5" s="179" t="str">
        <f>Coded!M5</f>
        <v>--</v>
      </c>
      <c r="M5" s="179" t="str">
        <f>Coded!N5</f>
        <v>--</v>
      </c>
      <c r="N5" s="179" t="str">
        <f>Coded!O5</f>
        <v>--</v>
      </c>
    </row>
    <row r="6" spans="1:14">
      <c r="A6" s="222">
        <f>Coded!A6</f>
        <v>4</v>
      </c>
      <c r="B6" s="223" t="str">
        <f>Coded!B6</f>
        <v>XS2664783565</v>
      </c>
      <c r="C6" s="179" t="str">
        <f>Coded!C6</f>
        <v>20/9/2023</v>
      </c>
      <c r="D6" s="179" t="str">
        <f>Coded!D6</f>
        <v>JINSHINE INTERNATIONAL</v>
      </c>
      <c r="E6" s="179" t="str">
        <f>Coded!E6</f>
        <v>XZ ECO TECH DEV</v>
      </c>
      <c r="F6" s="179" t="str">
        <f>Coded!F6</f>
        <v/>
      </c>
      <c r="G6" s="179" t="str">
        <f>Coded!G6</f>
        <v/>
      </c>
      <c r="H6" s="179" t="str">
        <f>Coded!H6</f>
        <v>--</v>
      </c>
      <c r="I6" s="179" t="str">
        <f>Coded!I6</f>
        <v>--</v>
      </c>
      <c r="J6" s="179" t="str">
        <f>Coded!J6</f>
        <v>--</v>
      </c>
      <c r="K6" s="179" t="str">
        <f>Coded!K6</f>
        <v>--</v>
      </c>
      <c r="L6" s="179" t="str">
        <f>Coded!M6</f>
        <v>--</v>
      </c>
      <c r="M6" s="179" t="str">
        <f>Coded!N6</f>
        <v>--</v>
      </c>
      <c r="N6" s="179" t="str">
        <f>Coded!O6</f>
        <v>--</v>
      </c>
    </row>
    <row r="7" spans="1:14">
      <c r="A7" s="222">
        <f>Coded!A7</f>
        <v>5</v>
      </c>
      <c r="B7" s="223" t="str">
        <f>Coded!B7</f>
        <v>HK0000954104</v>
      </c>
      <c r="C7" s="179" t="str">
        <f>Coded!C7</f>
        <v>13/9/2023</v>
      </c>
      <c r="D7" s="179" t="str">
        <f>Coded!D7</f>
        <v>ZIBO CAIJIN HLD CO</v>
      </c>
      <c r="E7" s="179" t="str">
        <f>Coded!E7</f>
        <v>--</v>
      </c>
      <c r="F7" s="179" t="str">
        <f>Coded!F7</f>
        <v/>
      </c>
      <c r="G7" s="179" t="str">
        <f>Coded!G7</f>
        <v/>
      </c>
      <c r="H7" s="179" t="str">
        <f>Coded!H7</f>
        <v>--</v>
      </c>
      <c r="I7" s="179" t="str">
        <f>Coded!I7</f>
        <v>--</v>
      </c>
      <c r="J7" s="179" t="str">
        <f>Coded!J7</f>
        <v>--</v>
      </c>
      <c r="K7" s="179" t="str">
        <f>Coded!K7</f>
        <v>--</v>
      </c>
      <c r="L7" s="179" t="str">
        <f>Coded!M7</f>
        <v>--</v>
      </c>
      <c r="M7" s="179" t="str">
        <f>Coded!N7</f>
        <v>--</v>
      </c>
      <c r="N7" s="179" t="str">
        <f>Coded!O7</f>
        <v>--</v>
      </c>
    </row>
    <row r="8" spans="1:14">
      <c r="A8" s="222">
        <f>Coded!A8</f>
        <v>6</v>
      </c>
      <c r="B8" s="223" t="str">
        <f>Coded!B8</f>
        <v>XS2690707497</v>
      </c>
      <c r="C8" s="179" t="str">
        <f>Coded!C8</f>
        <v>13/9/2023</v>
      </c>
      <c r="D8" s="179" t="str">
        <f>Coded!D8</f>
        <v>AGRICULTURAL BK CHINA/HK</v>
      </c>
      <c r="E8" s="179" t="str">
        <f>Coded!E8</f>
        <v>--</v>
      </c>
      <c r="F8" s="179" t="str">
        <f>Coded!F8</f>
        <v/>
      </c>
      <c r="G8" s="179" t="str">
        <f>Coded!G8</f>
        <v/>
      </c>
      <c r="H8" s="179" t="str">
        <f>Coded!H8</f>
        <v>--</v>
      </c>
      <c r="I8" s="179" t="str">
        <f>Coded!I8</f>
        <v>--</v>
      </c>
      <c r="J8" s="179" t="str">
        <f>Coded!J8</f>
        <v>--</v>
      </c>
      <c r="K8" s="179" t="str">
        <f>Coded!K8</f>
        <v>--</v>
      </c>
      <c r="L8" s="179" t="str">
        <f>Coded!M8</f>
        <v>--</v>
      </c>
      <c r="M8" s="179" t="str">
        <f>Coded!N8</f>
        <v>--</v>
      </c>
      <c r="N8" s="179" t="str">
        <f>Coded!O8</f>
        <v>--</v>
      </c>
    </row>
    <row r="9" spans="1:14">
      <c r="A9" s="222">
        <f>Coded!A9</f>
        <v>7</v>
      </c>
      <c r="B9" s="223" t="str">
        <f>Coded!B9</f>
        <v>XS2679063862</v>
      </c>
      <c r="C9" s="179" t="str">
        <f>Coded!C9</f>
        <v>13/9/2023</v>
      </c>
      <c r="D9" s="179" t="str">
        <f>Coded!D9</f>
        <v>CHINA EVB SYDNEY</v>
      </c>
      <c r="E9" s="179" t="str">
        <f>Coded!E9</f>
        <v>--</v>
      </c>
      <c r="F9" s="179" t="str">
        <f>Coded!F9</f>
        <v/>
      </c>
      <c r="G9" s="179" t="str">
        <f>Coded!G9</f>
        <v/>
      </c>
      <c r="H9" s="179" t="str">
        <f>Coded!H9</f>
        <v>--</v>
      </c>
      <c r="I9" s="179" t="str">
        <f>Coded!I9</f>
        <v>BBB+</v>
      </c>
      <c r="J9" s="179" t="str">
        <f>Coded!J9</f>
        <v>--</v>
      </c>
      <c r="K9" s="179" t="str">
        <f>Coded!K9</f>
        <v>--</v>
      </c>
      <c r="L9" s="179" t="str">
        <f>Coded!M9</f>
        <v>--</v>
      </c>
      <c r="M9" s="179" t="str">
        <f>Coded!N9</f>
        <v>--</v>
      </c>
      <c r="N9" s="179" t="str">
        <f>Coded!O9</f>
        <v>--</v>
      </c>
    </row>
    <row r="10" spans="1:14">
      <c r="A10" s="222">
        <f>Coded!A10</f>
        <v>8</v>
      </c>
      <c r="B10" s="223" t="str">
        <f>Coded!B10</f>
        <v>HK0000947231</v>
      </c>
      <c r="C10" s="179" t="str">
        <f>Coded!C10</f>
        <v>12/9/2023</v>
      </c>
      <c r="D10" s="179" t="str">
        <f>Coded!D10</f>
        <v>HFI INTERNATIONAL HK</v>
      </c>
      <c r="E10" s="179" t="str">
        <f>Coded!E10</f>
        <v>--</v>
      </c>
      <c r="F10" s="179">
        <f>Coded!F10</f>
        <v>10570651</v>
      </c>
      <c r="G10" s="179" t="str">
        <f>Coded!G10</f>
        <v>Hangzhou Finance &amp; Investment</v>
      </c>
      <c r="H10" s="179" t="str">
        <f>Coded!H10</f>
        <v>--</v>
      </c>
      <c r="I10" s="179" t="str">
        <f>Coded!I10</f>
        <v>--</v>
      </c>
      <c r="J10" s="179" t="str">
        <f>Coded!J10</f>
        <v>--</v>
      </c>
      <c r="K10" s="179" t="str">
        <f>Coded!K10</f>
        <v>--</v>
      </c>
      <c r="L10" s="179" t="str">
        <f>Coded!M10</f>
        <v>--</v>
      </c>
      <c r="M10" s="179" t="str">
        <f>Coded!N10</f>
        <v>--</v>
      </c>
      <c r="N10" s="179" t="str">
        <f>Coded!O10</f>
        <v>--</v>
      </c>
    </row>
    <row r="11" spans="1:14">
      <c r="A11" s="222">
        <f>Coded!A11</f>
        <v>9</v>
      </c>
      <c r="B11" s="223" t="str">
        <f>Coded!B11</f>
        <v>XS2677539541</v>
      </c>
      <c r="C11" s="179" t="str">
        <f>Coded!C11</f>
        <v>11/9/2023</v>
      </c>
      <c r="D11" s="179" t="str">
        <f>Coded!D11</f>
        <v>BANK OF CHINA LTD/DUBAI</v>
      </c>
      <c r="E11" s="179" t="str">
        <f>Coded!E11</f>
        <v>--</v>
      </c>
      <c r="F11" s="179" t="str">
        <f>Coded!F11</f>
        <v/>
      </c>
      <c r="G11" s="179" t="str">
        <f>Coded!G11</f>
        <v/>
      </c>
      <c r="H11" s="179" t="str">
        <f>Coded!H11</f>
        <v>A1</v>
      </c>
      <c r="I11" s="179" t="str">
        <f>Coded!I11</f>
        <v>A</v>
      </c>
      <c r="J11" s="179" t="str">
        <f>Coded!J11</f>
        <v>A</v>
      </c>
      <c r="K11" s="179" t="str">
        <f>Coded!K11</f>
        <v>--</v>
      </c>
      <c r="L11" s="179" t="str">
        <f>Coded!M11</f>
        <v>--</v>
      </c>
      <c r="M11" s="179" t="str">
        <f>Coded!N11</f>
        <v>--</v>
      </c>
      <c r="N11" s="179" t="str">
        <f>Coded!O11</f>
        <v>--</v>
      </c>
    </row>
    <row r="12" spans="1:14">
      <c r="A12" s="222">
        <f>Coded!A12</f>
        <v>10</v>
      </c>
      <c r="B12" s="223" t="str">
        <f>Coded!B12</f>
        <v>XS2671493562</v>
      </c>
      <c r="C12" s="179" t="str">
        <f>Coded!C12</f>
        <v>29/8/2023</v>
      </c>
      <c r="D12" s="179" t="str">
        <f>Coded!D12</f>
        <v>HAIYAN COASTLINE CO LTD</v>
      </c>
      <c r="E12" s="179" t="str">
        <f>Coded!E12</f>
        <v>HAIYAN ASSETS MANAGEMENT</v>
      </c>
      <c r="F12" s="179" t="str">
        <f>Coded!F12</f>
        <v/>
      </c>
      <c r="G12" s="179" t="str">
        <f>Coded!G12</f>
        <v/>
      </c>
      <c r="H12" s="179" t="str">
        <f>Coded!H12</f>
        <v>--</v>
      </c>
      <c r="I12" s="179" t="str">
        <f>Coded!I12</f>
        <v>--</v>
      </c>
      <c r="J12" s="179" t="str">
        <f>Coded!J12</f>
        <v>BBB-</v>
      </c>
      <c r="K12" s="179" t="str">
        <f>Coded!K12</f>
        <v>--</v>
      </c>
      <c r="L12" s="179" t="str">
        <f>Coded!M12</f>
        <v>--</v>
      </c>
      <c r="M12" s="179" t="str">
        <f>Coded!N12</f>
        <v>--</v>
      </c>
      <c r="N12" s="179" t="str">
        <f>Coded!O12</f>
        <v>--</v>
      </c>
    </row>
    <row r="13" spans="1:14">
      <c r="A13" s="222">
        <f>Coded!A13</f>
        <v>11</v>
      </c>
      <c r="B13" s="223" t="str">
        <f>Coded!B13</f>
        <v>HK0000946829</v>
      </c>
      <c r="C13" s="179" t="str">
        <f>Coded!C13</f>
        <v>29/8/2023</v>
      </c>
      <c r="D13" s="179" t="str">
        <f>Coded!D13</f>
        <v>URUMQI GAOXIN INV</v>
      </c>
      <c r="E13" s="179" t="str">
        <f>Coded!E13</f>
        <v>--</v>
      </c>
      <c r="F13" s="179" t="str">
        <f>Coded!F13</f>
        <v/>
      </c>
      <c r="G13" s="179" t="str">
        <f>Coded!G13</f>
        <v/>
      </c>
      <c r="H13" s="179" t="str">
        <f>Coded!H13</f>
        <v>--</v>
      </c>
      <c r="I13" s="179" t="str">
        <f>Coded!I13</f>
        <v>--</v>
      </c>
      <c r="J13" s="179" t="str">
        <f>Coded!J13</f>
        <v>--</v>
      </c>
      <c r="K13" s="179" t="str">
        <f>Coded!K13</f>
        <v>--</v>
      </c>
      <c r="L13" s="179" t="str">
        <f>Coded!M13</f>
        <v>--</v>
      </c>
      <c r="M13" s="179" t="str">
        <f>Coded!N13</f>
        <v>--</v>
      </c>
      <c r="N13" s="179" t="str">
        <f>Coded!O13</f>
        <v>--</v>
      </c>
    </row>
    <row r="14" spans="1:14">
      <c r="A14" s="222">
        <f>Coded!A14</f>
        <v>12</v>
      </c>
      <c r="B14" s="223" t="str">
        <f>Coded!B14</f>
        <v>XS2673392796</v>
      </c>
      <c r="C14" s="179" t="str">
        <f>Coded!C14</f>
        <v>23/8/2023</v>
      </c>
      <c r="D14" s="179" t="str">
        <f>Coded!D14</f>
        <v>BK OF COMMUNICATIONS/HK</v>
      </c>
      <c r="E14" s="179" t="str">
        <f>Coded!E14</f>
        <v>--</v>
      </c>
      <c r="F14" s="179" t="str">
        <f>Coded!F14</f>
        <v/>
      </c>
      <c r="G14" s="179" t="str">
        <f>Coded!G14</f>
        <v/>
      </c>
      <c r="H14" s="179" t="str">
        <f>Coded!H14</f>
        <v>A2</v>
      </c>
      <c r="I14" s="179" t="str">
        <f>Coded!I14</f>
        <v>--</v>
      </c>
      <c r="J14" s="179" t="str">
        <f>Coded!J14</f>
        <v>--</v>
      </c>
      <c r="K14" s="179" t="str">
        <f>Coded!K14</f>
        <v>--</v>
      </c>
      <c r="L14" s="179" t="str">
        <f>Coded!M14</f>
        <v>--</v>
      </c>
      <c r="M14" s="179" t="str">
        <f>Coded!N14</f>
        <v>--</v>
      </c>
      <c r="N14" s="179" t="str">
        <f>Coded!O14</f>
        <v>--</v>
      </c>
    </row>
    <row r="15" spans="1:14">
      <c r="A15" s="222">
        <f>Coded!A15</f>
        <v>13</v>
      </c>
      <c r="B15" s="223" t="str">
        <f>Coded!B15</f>
        <v>XS2661086483</v>
      </c>
      <c r="C15" s="179" t="str">
        <f>Coded!C15</f>
        <v>22/8/2023</v>
      </c>
      <c r="D15" s="179" t="str">
        <f>Coded!D15</f>
        <v>ZHEJIANG BARON BVI CO</v>
      </c>
      <c r="E15" s="179" t="str">
        <f>Coded!E15</f>
        <v>HZ SHANGCHENG CON</v>
      </c>
      <c r="F15" s="179" t="str">
        <f>Coded!F15</f>
        <v/>
      </c>
      <c r="G15" s="179" t="str">
        <f>Coded!G15</f>
        <v/>
      </c>
      <c r="H15" s="179" t="str">
        <f>Coded!H15</f>
        <v>--</v>
      </c>
      <c r="I15" s="179" t="str">
        <f>Coded!I15</f>
        <v>--</v>
      </c>
      <c r="J15" s="179" t="str">
        <f>Coded!J15</f>
        <v>BBB-</v>
      </c>
      <c r="K15" s="179" t="str">
        <f>Coded!K15</f>
        <v>--</v>
      </c>
      <c r="L15" s="179" t="str">
        <f>Coded!M15</f>
        <v>--</v>
      </c>
      <c r="M15" s="179" t="str">
        <f>Coded!N15</f>
        <v>--</v>
      </c>
      <c r="N15" s="179" t="str">
        <f>Coded!O15</f>
        <v>--</v>
      </c>
    </row>
    <row r="16" spans="1:14">
      <c r="A16" s="222">
        <f>Coded!A16</f>
        <v>14</v>
      </c>
      <c r="B16" s="223" t="str">
        <f>Coded!B16</f>
        <v>XS2668376747</v>
      </c>
      <c r="C16" s="179" t="str">
        <f>Coded!C16</f>
        <v>22/8/2023</v>
      </c>
      <c r="D16" s="179" t="str">
        <f>Coded!D16</f>
        <v>HONGKONG YUNLIN INT</v>
      </c>
      <c r="E16" s="179" t="str">
        <f>Coded!E16</f>
        <v>--</v>
      </c>
      <c r="F16" s="179" t="str">
        <f>Coded!F16</f>
        <v/>
      </c>
      <c r="G16" s="179" t="str">
        <f>Coded!G16</f>
        <v/>
      </c>
      <c r="H16" s="179" t="str">
        <f>Coded!H16</f>
        <v>--</v>
      </c>
      <c r="I16" s="179" t="str">
        <f>Coded!I16</f>
        <v>--</v>
      </c>
      <c r="J16" s="179" t="str">
        <f>Coded!J16</f>
        <v>--</v>
      </c>
      <c r="K16" s="179" t="str">
        <f>Coded!K16</f>
        <v>--</v>
      </c>
      <c r="L16" s="179" t="str">
        <f>Coded!M16</f>
        <v>--</v>
      </c>
      <c r="M16" s="179" t="str">
        <f>Coded!N16</f>
        <v>--</v>
      </c>
      <c r="N16" s="179" t="str">
        <f>Coded!O16</f>
        <v>--</v>
      </c>
    </row>
    <row r="17" spans="1:14">
      <c r="A17" s="222">
        <f>Coded!A17</f>
        <v>15</v>
      </c>
      <c r="B17" s="223" t="str">
        <f>Coded!B17</f>
        <v>XS2658712752</v>
      </c>
      <c r="C17" s="179" t="str">
        <f>Coded!C17</f>
        <v>10/8/2023</v>
      </c>
      <c r="D17" s="179" t="str">
        <f>Coded!D17</f>
        <v>YI BRIGHT INTL</v>
      </c>
      <c r="E17" s="179" t="str">
        <f>Coded!E17</f>
        <v>LINYI CITY CONS INVT</v>
      </c>
      <c r="F17" s="179" t="str">
        <f>Coded!F17</f>
        <v/>
      </c>
      <c r="G17" s="179" t="str">
        <f>Coded!G17</f>
        <v/>
      </c>
      <c r="H17" s="179" t="str">
        <f>Coded!H17</f>
        <v>Baa3</v>
      </c>
      <c r="I17" s="179" t="str">
        <f>Coded!I17</f>
        <v>--</v>
      </c>
      <c r="J17" s="179" t="str">
        <f>Coded!J17</f>
        <v>--</v>
      </c>
      <c r="K17" s="179" t="str">
        <f>Coded!K17</f>
        <v>--</v>
      </c>
      <c r="L17" s="179" t="str">
        <f>Coded!M17</f>
        <v>--</v>
      </c>
      <c r="M17" s="179" t="str">
        <f>Coded!N17</f>
        <v>--</v>
      </c>
      <c r="N17" s="179" t="str">
        <f>Coded!O17</f>
        <v>--</v>
      </c>
    </row>
    <row r="18" spans="1:14">
      <c r="A18" s="222">
        <f>Coded!A18</f>
        <v>16</v>
      </c>
      <c r="B18" s="223" t="str">
        <f>Coded!B18</f>
        <v>XS2665495391</v>
      </c>
      <c r="C18" s="179" t="str">
        <f>Coded!C18</f>
        <v>9/8/2023</v>
      </c>
      <c r="D18" s="179" t="str">
        <f>Coded!D18</f>
        <v>PANZHIHUA URBAN CNSTRUC</v>
      </c>
      <c r="E18" s="179" t="str">
        <f>Coded!E18</f>
        <v>--</v>
      </c>
      <c r="F18" s="179" t="str">
        <f>Coded!F18</f>
        <v/>
      </c>
      <c r="G18" s="179" t="str">
        <f>Coded!G18</f>
        <v/>
      </c>
      <c r="H18" s="179" t="str">
        <f>Coded!H18</f>
        <v>--</v>
      </c>
      <c r="I18" s="179" t="str">
        <f>Coded!I18</f>
        <v>--</v>
      </c>
      <c r="J18" s="179" t="str">
        <f>Coded!J18</f>
        <v>--</v>
      </c>
      <c r="K18" s="179" t="str">
        <f>Coded!K18</f>
        <v>--</v>
      </c>
      <c r="L18" s="179" t="str">
        <f>Coded!M18</f>
        <v>--</v>
      </c>
      <c r="M18" s="179" t="str">
        <f>Coded!N18</f>
        <v>--</v>
      </c>
      <c r="N18" s="179" t="str">
        <f>Coded!O18</f>
        <v>--</v>
      </c>
    </row>
    <row r="19" spans="1:14">
      <c r="A19" s="222">
        <f>Coded!A19</f>
        <v>17</v>
      </c>
      <c r="B19" s="223" t="str">
        <f>Coded!B19</f>
        <v>XS2656498313</v>
      </c>
      <c r="C19" s="179" t="str">
        <f>Coded!C19</f>
        <v>3/8/2023</v>
      </c>
      <c r="D19" s="179" t="str">
        <f>Coded!D19</f>
        <v>YIBIN GRACE GROUP CO LTD</v>
      </c>
      <c r="E19" s="179" t="str">
        <f>Coded!E19</f>
        <v>--</v>
      </c>
      <c r="F19" s="179" t="str">
        <f>Coded!F19</f>
        <v/>
      </c>
      <c r="G19" s="179" t="str">
        <f>Coded!G19</f>
        <v/>
      </c>
      <c r="H19" s="179" t="str">
        <f>Coded!H19</f>
        <v>--</v>
      </c>
      <c r="I19" s="179" t="str">
        <f>Coded!I19</f>
        <v>--</v>
      </c>
      <c r="J19" s="179" t="str">
        <f>Coded!J19</f>
        <v>--</v>
      </c>
      <c r="K19" s="179" t="str">
        <f>Coded!K19</f>
        <v>--</v>
      </c>
      <c r="L19" s="179" t="str">
        <f>Coded!M19</f>
        <v>--</v>
      </c>
      <c r="M19" s="179" t="str">
        <f>Coded!N19</f>
        <v>--</v>
      </c>
      <c r="N19" s="179" t="str">
        <f>Coded!O19</f>
        <v>--</v>
      </c>
    </row>
    <row r="20" spans="1:14">
      <c r="A20" s="222">
        <f>Coded!A20</f>
        <v>18</v>
      </c>
      <c r="B20" s="223" t="str">
        <f>Coded!B20</f>
        <v>XS2663498314</v>
      </c>
      <c r="C20" s="179" t="str">
        <f>Coded!C20</f>
        <v>2/8/2023</v>
      </c>
      <c r="D20" s="179" t="str">
        <f>Coded!D20</f>
        <v>PIONEER REWARD LTD</v>
      </c>
      <c r="E20" s="179" t="str">
        <f>Coded!E20</f>
        <v>HUATAI SECURITIES CO LTD</v>
      </c>
      <c r="F20" s="179" t="str">
        <f>Coded!F20</f>
        <v/>
      </c>
      <c r="G20" s="179" t="str">
        <f>Coded!G20</f>
        <v/>
      </c>
      <c r="H20" s="179" t="str">
        <f>Coded!H20</f>
        <v>Baa1</v>
      </c>
      <c r="I20" s="179" t="str">
        <f>Coded!I20</f>
        <v>--</v>
      </c>
      <c r="J20" s="179" t="str">
        <f>Coded!J20</f>
        <v>--</v>
      </c>
      <c r="K20" s="179" t="str">
        <f>Coded!K20</f>
        <v>--</v>
      </c>
      <c r="L20" s="179" t="str">
        <f>Coded!M20</f>
        <v>Baa1</v>
      </c>
      <c r="M20" s="179" t="str">
        <f>Coded!N20</f>
        <v>--</v>
      </c>
      <c r="N20" s="179" t="str">
        <f>Coded!O20</f>
        <v>--</v>
      </c>
    </row>
    <row r="21" spans="1:14">
      <c r="A21" s="222">
        <f>Coded!A21</f>
        <v>19</v>
      </c>
      <c r="B21" s="223" t="str">
        <f>Coded!B21</f>
        <v>XS2662422802</v>
      </c>
      <c r="C21" s="179" t="str">
        <f>Coded!C21</f>
        <v>31/7/2023</v>
      </c>
      <c r="D21" s="179" t="str">
        <f>Coded!D21</f>
        <v>CHINA CINDA 2020 I MNGMN</v>
      </c>
      <c r="E21" s="179" t="str">
        <f>Coded!E21</f>
        <v>CHINA CINDA HK HOLDINGS</v>
      </c>
      <c r="F21" s="179" t="str">
        <f>Coded!F21</f>
        <v/>
      </c>
      <c r="G21" s="179" t="str">
        <f>Coded!G21</f>
        <v/>
      </c>
      <c r="H21" s="179" t="str">
        <f>Coded!H21</f>
        <v>--</v>
      </c>
      <c r="I21" s="179" t="str">
        <f>Coded!I21</f>
        <v>BBB+</v>
      </c>
      <c r="J21" s="179" t="str">
        <f>Coded!J21</f>
        <v>--</v>
      </c>
      <c r="K21" s="179" t="str">
        <f>Coded!K21</f>
        <v>--</v>
      </c>
      <c r="L21" s="179" t="str">
        <f>Coded!M21</f>
        <v>Baa1</v>
      </c>
      <c r="M21" s="179" t="str">
        <f>Coded!N21</f>
        <v>--</v>
      </c>
      <c r="N21" s="179" t="str">
        <f>Coded!O21</f>
        <v>--</v>
      </c>
    </row>
    <row r="22" spans="1:14">
      <c r="A22" s="222">
        <f>Coded!A22</f>
        <v>20</v>
      </c>
      <c r="B22" s="223" t="str">
        <f>Coded!B22</f>
        <v>XS2652417788</v>
      </c>
      <c r="C22" s="179" t="str">
        <f>Coded!C22</f>
        <v>20/7/2023</v>
      </c>
      <c r="D22" s="179" t="str">
        <f>Coded!D22</f>
        <v>GANZHOU TOUR INV</v>
      </c>
      <c r="E22" s="179" t="str">
        <f>Coded!E22</f>
        <v>--</v>
      </c>
      <c r="F22" s="179" t="str">
        <f>Coded!F22</f>
        <v/>
      </c>
      <c r="G22" s="179" t="str">
        <f>Coded!G22</f>
        <v/>
      </c>
      <c r="H22" s="179" t="str">
        <f>Coded!H22</f>
        <v>--</v>
      </c>
      <c r="I22" s="179" t="str">
        <f>Coded!I22</f>
        <v>--</v>
      </c>
      <c r="J22" s="179" t="str">
        <f>Coded!J22</f>
        <v>--</v>
      </c>
      <c r="K22" s="179" t="str">
        <f>Coded!K22</f>
        <v>--</v>
      </c>
      <c r="L22" s="179" t="str">
        <f>Coded!M22</f>
        <v>--</v>
      </c>
      <c r="M22" s="179" t="str">
        <f>Coded!N22</f>
        <v>--</v>
      </c>
      <c r="N22" s="179" t="str">
        <f>Coded!O22</f>
        <v>--</v>
      </c>
    </row>
    <row r="23" spans="1:14">
      <c r="A23" s="222">
        <f>Coded!A23</f>
        <v>21</v>
      </c>
      <c r="B23" s="223" t="str">
        <f>Coded!B23</f>
        <v>XS2648499007</v>
      </c>
      <c r="C23" s="179" t="str">
        <f>Coded!C23</f>
        <v>12/7/2023</v>
      </c>
      <c r="D23" s="179" t="str">
        <f>Coded!D23</f>
        <v>TAIHU NEW CITY ASSET MAN</v>
      </c>
      <c r="E23" s="179" t="str">
        <f>Coded!E23</f>
        <v>--</v>
      </c>
      <c r="F23" s="179" t="str">
        <f>Coded!F23</f>
        <v/>
      </c>
      <c r="G23" s="179" t="str">
        <f>Coded!G23</f>
        <v/>
      </c>
      <c r="H23" s="179" t="str">
        <f>Coded!H23</f>
        <v>--</v>
      </c>
      <c r="I23" s="179" t="str">
        <f>Coded!I23</f>
        <v>--</v>
      </c>
      <c r="J23" s="179" t="str">
        <f>Coded!J23</f>
        <v>--</v>
      </c>
      <c r="K23" s="179" t="str">
        <f>Coded!K23</f>
        <v>--</v>
      </c>
      <c r="L23" s="179" t="str">
        <f>Coded!M23</f>
        <v>--</v>
      </c>
      <c r="M23" s="179" t="str">
        <f>Coded!N23</f>
        <v>--</v>
      </c>
      <c r="N23" s="179" t="str">
        <f>Coded!O23</f>
        <v>--</v>
      </c>
    </row>
    <row r="24" spans="1:14">
      <c r="A24" s="222">
        <f>Coded!A24</f>
        <v>22</v>
      </c>
      <c r="B24" s="223" t="str">
        <f>Coded!B24</f>
        <v>XS2618570068</v>
      </c>
      <c r="C24" s="179" t="str">
        <f>Coded!C24</f>
        <v>6/6/2023</v>
      </c>
      <c r="D24" s="179" t="str">
        <f>Coded!D24</f>
        <v>ZHEJIANG BOXIN BVI</v>
      </c>
      <c r="E24" s="179" t="str">
        <f>Coded!E24</f>
        <v>--</v>
      </c>
      <c r="F24" s="179">
        <f>Coded!F24</f>
        <v>70453866</v>
      </c>
      <c r="G24" s="179" t="str">
        <f>Coded!G24</f>
        <v>Hangzhou Shangcheng District U</v>
      </c>
      <c r="H24" s="179" t="str">
        <f>Coded!H24</f>
        <v>--</v>
      </c>
      <c r="I24" s="179" t="str">
        <f>Coded!I24</f>
        <v>--</v>
      </c>
      <c r="J24" s="179" t="str">
        <f>Coded!J24</f>
        <v>BBB</v>
      </c>
      <c r="K24" s="179" t="str">
        <f>Coded!K24</f>
        <v>--</v>
      </c>
      <c r="L24" s="179" t="str">
        <f>Coded!M24</f>
        <v>--</v>
      </c>
      <c r="M24" s="179" t="str">
        <f>Coded!N24</f>
        <v>--</v>
      </c>
      <c r="N24" s="179" t="str">
        <f>Coded!O24</f>
        <v>--</v>
      </c>
    </row>
    <row r="25" spans="1:14">
      <c r="A25" s="222">
        <f>Coded!A25</f>
        <v>23</v>
      </c>
      <c r="B25" s="223" t="str">
        <f>Coded!B25</f>
        <v>XS2648007495</v>
      </c>
      <c r="C25" s="179" t="str">
        <f>Coded!C25</f>
        <v>11/7/2023</v>
      </c>
      <c r="D25" s="179" t="str">
        <f>Coded!D25</f>
        <v>CICC HK FINANCE 2016 MTN</v>
      </c>
      <c r="E25" s="179" t="str">
        <f>Coded!E25</f>
        <v>CHINA INTL CAP CORP INTL</v>
      </c>
      <c r="F25" s="179">
        <f>Coded!F25</f>
        <v>7028526</v>
      </c>
      <c r="G25" s="179" t="str">
        <f>Coded!G25</f>
        <v>China International Capital Co</v>
      </c>
      <c r="H25" s="179" t="str">
        <f>Coded!H25</f>
        <v>--</v>
      </c>
      <c r="I25" s="179" t="str">
        <f>Coded!I25</f>
        <v>BBB+</v>
      </c>
      <c r="J25" s="179" t="str">
        <f>Coded!J25</f>
        <v>--</v>
      </c>
      <c r="K25" s="179" t="str">
        <f>Coded!K25</f>
        <v>--</v>
      </c>
      <c r="L25" s="179" t="str">
        <f>Coded!M25</f>
        <v>Baa1</v>
      </c>
      <c r="M25" s="179" t="str">
        <f>Coded!N25</f>
        <v>--</v>
      </c>
      <c r="N25" s="179" t="str">
        <f>Coded!O25</f>
        <v>BBB+</v>
      </c>
    </row>
    <row r="26" spans="1:14">
      <c r="A26" s="222">
        <f>Coded!A26</f>
        <v>24</v>
      </c>
      <c r="B26" s="223" t="str">
        <f>Coded!B26</f>
        <v>HK0000939428</v>
      </c>
      <c r="C26" s="179" t="str">
        <f>Coded!C26</f>
        <v>6/7/2023</v>
      </c>
      <c r="D26" s="179" t="str">
        <f>Coded!D26</f>
        <v>CSI MTN LTD</v>
      </c>
      <c r="E26" s="179" t="str">
        <f>Coded!E26</f>
        <v>CITIC SECURITIES INTERNA</v>
      </c>
      <c r="F26" s="179" t="str">
        <f>Coded!F26</f>
        <v/>
      </c>
      <c r="G26" s="179" t="str">
        <f>Coded!G26</f>
        <v/>
      </c>
      <c r="H26" s="179" t="str">
        <f>Coded!H26</f>
        <v>--</v>
      </c>
      <c r="I26" s="179" t="str">
        <f>Coded!I26</f>
        <v>BBB+</v>
      </c>
      <c r="J26" s="179" t="str">
        <f>Coded!J26</f>
        <v>--</v>
      </c>
      <c r="K26" s="179" t="str">
        <f>Coded!K26</f>
        <v>--</v>
      </c>
      <c r="L26" s="179" t="str">
        <f>Coded!M26</f>
        <v>--</v>
      </c>
      <c r="M26" s="179" t="str">
        <f>Coded!N26</f>
        <v>--</v>
      </c>
      <c r="N26" s="179" t="str">
        <f>Coded!O26</f>
        <v>--</v>
      </c>
    </row>
    <row r="27" spans="1:14">
      <c r="A27" s="222">
        <f>Coded!A27</f>
        <v>25</v>
      </c>
      <c r="B27" s="223" t="str">
        <f>Coded!B27</f>
        <v>XS2644758133</v>
      </c>
      <c r="C27" s="179" t="str">
        <f>Coded!C27</f>
        <v>27/6/2023</v>
      </c>
      <c r="D27" s="179" t="str">
        <f>Coded!D27</f>
        <v>CHONGQ TOURSM CULT</v>
      </c>
      <c r="E27" s="179" t="str">
        <f>Coded!E27</f>
        <v>--</v>
      </c>
      <c r="F27" s="179" t="str">
        <f>Coded!F27</f>
        <v/>
      </c>
      <c r="G27" s="179" t="str">
        <f>Coded!G27</f>
        <v/>
      </c>
      <c r="H27" s="179" t="str">
        <f>Coded!H27</f>
        <v>--</v>
      </c>
      <c r="I27" s="179" t="str">
        <f>Coded!I27</f>
        <v>--</v>
      </c>
      <c r="J27" s="179" t="str">
        <f>Coded!J27</f>
        <v>--</v>
      </c>
      <c r="K27" s="179" t="str">
        <f>Coded!K27</f>
        <v>--</v>
      </c>
      <c r="L27" s="179" t="str">
        <f>Coded!M27</f>
        <v>--</v>
      </c>
      <c r="M27" s="179" t="str">
        <f>Coded!N27</f>
        <v>--</v>
      </c>
      <c r="N27" s="179" t="str">
        <f>Coded!O27</f>
        <v>--</v>
      </c>
    </row>
    <row r="28" spans="1:14">
      <c r="A28" s="222">
        <f>Coded!A28</f>
        <v>26</v>
      </c>
      <c r="B28" s="223" t="str">
        <f>Coded!B28</f>
        <v>XS2639510341</v>
      </c>
      <c r="C28" s="179" t="str">
        <f>Coded!C28</f>
        <v>27/6/2023</v>
      </c>
      <c r="D28" s="179" t="str">
        <f>Coded!D28</f>
        <v>LUSO INTL BANKING</v>
      </c>
      <c r="E28" s="179" t="str">
        <f>Coded!E28</f>
        <v>--</v>
      </c>
      <c r="F28" s="179" t="str">
        <f>Coded!F28</f>
        <v/>
      </c>
      <c r="G28" s="179" t="str">
        <f>Coded!G28</f>
        <v/>
      </c>
      <c r="H28" s="179" t="str">
        <f>Coded!H28</f>
        <v>--</v>
      </c>
      <c r="I28" s="179" t="str">
        <f>Coded!I28</f>
        <v>--</v>
      </c>
      <c r="J28" s="179" t="str">
        <f>Coded!J28</f>
        <v>--</v>
      </c>
      <c r="K28" s="179" t="str">
        <f>Coded!K28</f>
        <v>--</v>
      </c>
      <c r="L28" s="179" t="str">
        <f>Coded!M28</f>
        <v>--</v>
      </c>
      <c r="M28" s="179" t="str">
        <f>Coded!N28</f>
        <v>--</v>
      </c>
      <c r="N28" s="179" t="str">
        <f>Coded!O28</f>
        <v>--</v>
      </c>
    </row>
    <row r="29" spans="1:14">
      <c r="A29" s="222">
        <f>Coded!A29</f>
        <v>27</v>
      </c>
      <c r="B29" s="223" t="str">
        <f>Coded!B29</f>
        <v>XS2623993974</v>
      </c>
      <c r="C29" s="179" t="str">
        <f>Coded!C29</f>
        <v>20/6/2023</v>
      </c>
      <c r="D29" s="179" t="str">
        <f>Coded!D29</f>
        <v>CHOUZHOU INTL INV LTD</v>
      </c>
      <c r="E29" s="179" t="str">
        <f>Coded!E29</f>
        <v>YIWU STATE OWNED CAPITAL</v>
      </c>
      <c r="F29" s="179" t="str">
        <f>Coded!F29</f>
        <v/>
      </c>
      <c r="G29" s="179" t="str">
        <f>Coded!G29</f>
        <v/>
      </c>
      <c r="H29" s="179" t="str">
        <f>Coded!H29</f>
        <v>Baa3</v>
      </c>
      <c r="I29" s="179" t="str">
        <f>Coded!I29</f>
        <v>--</v>
      </c>
      <c r="J29" s="179" t="str">
        <f>Coded!J29</f>
        <v>BBB</v>
      </c>
      <c r="K29" s="179" t="str">
        <f>Coded!K29</f>
        <v>--</v>
      </c>
      <c r="L29" s="179" t="str">
        <f>Coded!M29</f>
        <v>Baa3</v>
      </c>
      <c r="M29" s="179" t="str">
        <f>Coded!N29</f>
        <v>--</v>
      </c>
      <c r="N29" s="179" t="str">
        <f>Coded!O29</f>
        <v>--</v>
      </c>
    </row>
    <row r="30" spans="1:14">
      <c r="A30" s="222">
        <f>Coded!A30</f>
        <v>28</v>
      </c>
      <c r="B30" s="223" t="str">
        <f>Coded!B30</f>
        <v>XS2641625137</v>
      </c>
      <c r="C30" s="179" t="str">
        <f>Coded!C30</f>
        <v>19/6/2023</v>
      </c>
      <c r="D30" s="179" t="str">
        <f>Coded!D30</f>
        <v>CMB INTERNATIONAL LEASIN</v>
      </c>
      <c r="E30" s="179" t="str">
        <f>Coded!E30</f>
        <v>--</v>
      </c>
      <c r="F30" s="179">
        <f>Coded!F30</f>
        <v>24065661</v>
      </c>
      <c r="G30" s="179" t="str">
        <f>Coded!G30</f>
        <v>CMB Financial Leasing Co Ltd</v>
      </c>
      <c r="H30" s="179" t="str">
        <f>Coded!H30</f>
        <v>--</v>
      </c>
      <c r="I30" s="179" t="str">
        <f>Coded!I30</f>
        <v>--</v>
      </c>
      <c r="J30" s="179" t="str">
        <f>Coded!J30</f>
        <v>--</v>
      </c>
      <c r="K30" s="179" t="str">
        <f>Coded!K30</f>
        <v>--</v>
      </c>
      <c r="L30" s="179" t="str">
        <f>Coded!M30</f>
        <v>A3</v>
      </c>
      <c r="M30" s="179" t="str">
        <f>Coded!N30</f>
        <v>--</v>
      </c>
      <c r="N30" s="179" t="str">
        <f>Coded!O30</f>
        <v>BBB+</v>
      </c>
    </row>
    <row r="31" spans="1:14">
      <c r="A31" s="222">
        <f>Coded!A31</f>
        <v>29</v>
      </c>
      <c r="B31" s="223" t="str">
        <f>Coded!B31</f>
        <v>XS2634238526</v>
      </c>
      <c r="C31" s="179" t="str">
        <f>Coded!C31</f>
        <v>14/6/2023</v>
      </c>
      <c r="D31" s="179" t="str">
        <f>Coded!D31</f>
        <v>JINJIANG ROAD &amp; BRIDGE</v>
      </c>
      <c r="E31" s="179" t="str">
        <f>Coded!E31</f>
        <v>JINJIANG URBN CONST INV</v>
      </c>
      <c r="F31" s="179" t="str">
        <f>Coded!F31</f>
        <v/>
      </c>
      <c r="G31" s="179" t="str">
        <f>Coded!G31</f>
        <v/>
      </c>
      <c r="H31" s="179" t="str">
        <f>Coded!H31</f>
        <v>--</v>
      </c>
      <c r="I31" s="179" t="str">
        <f>Coded!I31</f>
        <v>--</v>
      </c>
      <c r="J31" s="179" t="str">
        <f>Coded!J31</f>
        <v>--</v>
      </c>
      <c r="K31" s="179" t="str">
        <f>Coded!K31</f>
        <v>--</v>
      </c>
      <c r="L31" s="179" t="str">
        <f>Coded!M31</f>
        <v>--</v>
      </c>
      <c r="M31" s="179" t="str">
        <f>Coded!N31</f>
        <v>--</v>
      </c>
      <c r="N31" s="179" t="str">
        <f>Coded!O31</f>
        <v>--</v>
      </c>
    </row>
    <row r="32" spans="1:14">
      <c r="A32" s="222">
        <f>Coded!A32</f>
        <v>30</v>
      </c>
      <c r="B32" s="223" t="str">
        <f>Coded!B32</f>
        <v>XS2634238526</v>
      </c>
      <c r="C32" s="179" t="str">
        <f>Coded!C32</f>
        <v>14/6/2023</v>
      </c>
      <c r="D32" s="179" t="str">
        <f>Coded!D32</f>
        <v>JINJIANG ROAD &amp; BRIDGE</v>
      </c>
      <c r="E32" s="179" t="str">
        <f>Coded!E32</f>
        <v>JINJIANG URBN CONST INV</v>
      </c>
      <c r="F32" s="179" t="str">
        <f>Coded!F32</f>
        <v/>
      </c>
      <c r="G32" s="179" t="str">
        <f>Coded!G32</f>
        <v/>
      </c>
      <c r="H32" s="179" t="str">
        <f>Coded!H32</f>
        <v>--</v>
      </c>
      <c r="I32" s="179" t="str">
        <f>Coded!I32</f>
        <v>--</v>
      </c>
      <c r="J32" s="179" t="str">
        <f>Coded!J32</f>
        <v>--</v>
      </c>
      <c r="K32" s="179" t="str">
        <f>Coded!K32</f>
        <v>--</v>
      </c>
      <c r="L32" s="179" t="str">
        <f>Coded!M32</f>
        <v>--</v>
      </c>
      <c r="M32" s="179" t="str">
        <f>Coded!N32</f>
        <v>--</v>
      </c>
      <c r="N32" s="179" t="str">
        <f>Coded!O32</f>
        <v>--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I313"/>
  <sheetViews>
    <sheetView tabSelected="1" topLeftCell="G1" zoomScale="130" zoomScaleNormal="130" workbookViewId="0">
      <pane ySplit="2" topLeftCell="A3" activePane="bottomLeft" state="frozen"/>
      <selection activeCell="L1" sqref="L1"/>
      <selection pane="bottomLeft" activeCell="N12" sqref="N12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20.88671875" style="1" bestFit="1" customWidth="1"/>
    <col min="14" max="14" width="30.109375" style="1" bestFit="1" customWidth="1"/>
    <col min="15" max="15" width="19.88671875" style="1" bestFit="1" customWidth="1"/>
    <col min="16" max="16" width="9.21875" style="1" bestFit="1" customWidth="1"/>
    <col min="17" max="17" width="8" style="1" customWidth="1"/>
    <col min="18" max="18" width="10.44140625" style="1" bestFit="1" customWidth="1"/>
    <col min="19" max="19" width="8.109375" style="1" bestFit="1" customWidth="1"/>
    <col min="20" max="20" width="6.77734375" style="1" bestFit="1" customWidth="1"/>
    <col min="21" max="21" width="9.21875" style="1" bestFit="1" customWidth="1"/>
    <col min="22" max="22" width="11.33203125" style="1" bestFit="1" customWidth="1"/>
    <col min="23" max="23" width="11.33203125" style="1" customWidth="1"/>
    <col min="24" max="24" width="14.21875" style="1" customWidth="1"/>
    <col min="25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89" customFormat="1" ht="33.75">
      <c r="A1" s="235" t="s">
        <v>442</v>
      </c>
      <c r="B1" s="187"/>
      <c r="C1" s="187"/>
      <c r="D1" s="187"/>
    </row>
    <row r="2" spans="1:35" s="7" customFormat="1" ht="26.25">
      <c r="A2" s="6">
        <f>COUNTA(美元债一级!$A:$A)-2</f>
        <v>457</v>
      </c>
      <c r="B2" s="7" t="s">
        <v>43</v>
      </c>
      <c r="C2" s="7" t="s">
        <v>0</v>
      </c>
      <c r="D2" s="250" t="s">
        <v>123</v>
      </c>
      <c r="G2" s="7" t="s">
        <v>47</v>
      </c>
      <c r="H2" s="7" t="s">
        <v>358</v>
      </c>
      <c r="I2" s="7" t="s">
        <v>444</v>
      </c>
      <c r="J2" s="8" t="s">
        <v>120</v>
      </c>
      <c r="K2" s="92" t="s">
        <v>46</v>
      </c>
      <c r="L2" s="157" t="s">
        <v>135</v>
      </c>
      <c r="M2" s="246" t="s">
        <v>518</v>
      </c>
      <c r="N2" s="247" t="s">
        <v>510</v>
      </c>
      <c r="O2" s="247" t="s">
        <v>528</v>
      </c>
      <c r="P2" s="247" t="s">
        <v>512</v>
      </c>
      <c r="Q2" s="247" t="s">
        <v>513</v>
      </c>
      <c r="R2" s="247" t="s">
        <v>514</v>
      </c>
      <c r="S2" s="247" t="s">
        <v>515</v>
      </c>
      <c r="T2" s="247" t="s">
        <v>516</v>
      </c>
      <c r="U2" s="247" t="s">
        <v>529</v>
      </c>
      <c r="V2" s="247" t="s">
        <v>517</v>
      </c>
      <c r="W2" s="157" t="s">
        <v>555</v>
      </c>
      <c r="X2" s="157" t="s">
        <v>3272</v>
      </c>
      <c r="Y2" s="247" t="s">
        <v>581</v>
      </c>
      <c r="Z2" s="157" t="s">
        <v>3280</v>
      </c>
      <c r="AB2" s="171"/>
      <c r="AC2" s="171"/>
      <c r="AF2" t="s">
        <v>437</v>
      </c>
      <c r="AG2" s="7" t="s">
        <v>105</v>
      </c>
      <c r="AH2" s="7" t="s">
        <v>559</v>
      </c>
      <c r="AI2" s="7" t="s">
        <v>53</v>
      </c>
    </row>
    <row r="3" spans="1:35" s="5" customFormat="1" ht="12">
      <c r="A3" s="4" t="s">
        <v>42</v>
      </c>
      <c r="B3" s="4" t="s">
        <v>43</v>
      </c>
      <c r="C3" s="4" t="s">
        <v>0</v>
      </c>
      <c r="D3" s="4" t="s">
        <v>123</v>
      </c>
      <c r="E3" s="4" t="s">
        <v>305</v>
      </c>
      <c r="F3" s="236" t="s">
        <v>249</v>
      </c>
      <c r="G3" s="4" t="s">
        <v>47</v>
      </c>
      <c r="H3" s="4" t="s">
        <v>360</v>
      </c>
      <c r="I3" s="4" t="s">
        <v>444</v>
      </c>
      <c r="J3" s="4" t="s">
        <v>120</v>
      </c>
      <c r="K3" s="4" t="s">
        <v>46</v>
      </c>
      <c r="L3" s="4" t="s">
        <v>487</v>
      </c>
      <c r="M3" s="242" t="s">
        <v>489</v>
      </c>
      <c r="N3" s="242" t="s">
        <v>490</v>
      </c>
      <c r="O3" s="242" t="s">
        <v>504</v>
      </c>
      <c r="P3" s="242" t="s">
        <v>484</v>
      </c>
      <c r="Q3" s="242" t="s">
        <v>126</v>
      </c>
      <c r="R3" s="242" t="s">
        <v>485</v>
      </c>
      <c r="S3" s="242" t="s">
        <v>429</v>
      </c>
      <c r="T3" s="242" t="s">
        <v>122</v>
      </c>
      <c r="U3" s="242" t="s">
        <v>531</v>
      </c>
      <c r="V3" s="242" t="s">
        <v>130</v>
      </c>
      <c r="W3" s="242" t="s">
        <v>3550</v>
      </c>
      <c r="X3" s="242" t="s">
        <v>3551</v>
      </c>
      <c r="Y3" s="274" t="s">
        <v>3549</v>
      </c>
      <c r="Z3" s="274" t="s">
        <v>3280</v>
      </c>
      <c r="AA3" s="240" t="s">
        <v>310</v>
      </c>
      <c r="AB3" s="232"/>
      <c r="AD3" s="278" t="s">
        <v>42</v>
      </c>
      <c r="AE3" s="280" t="s">
        <v>159</v>
      </c>
      <c r="AF3" s="280" t="s">
        <v>437</v>
      </c>
      <c r="AG3" s="280" t="s">
        <v>645</v>
      </c>
      <c r="AH3" s="280" t="s">
        <v>646</v>
      </c>
      <c r="AI3" s="280" t="s">
        <v>647</v>
      </c>
    </row>
    <row r="4" spans="1:35" s="2" customFormat="1" ht="12">
      <c r="A4" s="19">
        <v>1</v>
      </c>
      <c r="B4" s="282" t="str">
        <f>IF(tbl_dmi_isin[[#This Row],[Index]]&gt;$A$2,"",TEXT(INDEX(美元债一级!$A$2:$BO$2879,tbl_dmi_isin[[#This Row],[Index]]+1,MATCH(B$2,美元债一级!$2:$2,0)),"yyyy/mm/dd"))</f>
        <v>2023/09/28</v>
      </c>
      <c r="C4" s="19" t="str">
        <f>IF(tbl_dmi_isin[[#This Row],[Index]]&gt;$A$2,"",INDEX(美元债一级!$A$2:$BO$2880,tbl_dmi_isin[[#This Row],[Index]]+1,MATCH(C$2,美元债一级!$2:$2,0)))</f>
        <v>XS2681919762</v>
      </c>
      <c r="D4" s="19" t="str">
        <f>IF(tbl_dmi_isin[[#This Row],[Index]]&gt;$A$2,"",INDEX(美元债一级!$A$2:$BO$2880,tbl_dmi_isin[[#This Row],[Index]]+1,MATCH(D$2,美元债一级!$2:$2,0)))</f>
        <v>常德城投(邮储银行)</v>
      </c>
      <c r="E4" s="19" t="str">
        <f>TEXT(tbl_dmi_isin[[#This Row],[定价日]],"YYMMDD")&amp;tbl_dmi_isin[[#This Row],[ISIN]]</f>
        <v>230928XS2681919762</v>
      </c>
      <c r="F4" s="219"/>
      <c r="G4" s="90" t="str">
        <f>IF(tbl_dmi_isin[[#This Row],[Index]]&gt;$A$2,"",INDEX(Corp_value!$A$1:$EA$2999,MATCH(tbl_dmi_isin[[#This Row],[ISIN]],Corp_value!$B:$B,0),MATCH(G$2,Corp_value!$1:$1,0)))</f>
        <v>--/--/A+</v>
      </c>
      <c r="H4" s="91" t="str">
        <f>IF(tbl_dmi_isin[[#This Row],[Index]]&gt;$A$2,"",INDEX(Corp_value!$A$1:$EA$2999,MATCH(tbl_dmi_isin[[#This Row],[ISIN]],Corp_value!$B:$B,0),MATCH(H$2,Corp_value!$1:$1,0)))</f>
        <v>CN</v>
      </c>
      <c r="I4" s="91" t="str">
        <f>IF(tbl_dmi_isin[[#This Row],[Index]]&gt;$A$2,"",INDEX(Corp_value!$A$1:$EA$2999,MATCH(tbl_dmi_isin[[#This Row],[ISIN]],Corp_value!$B:$B,0),MATCH(I$2,Corp_value!$1:$1,0)))</f>
        <v>--</v>
      </c>
      <c r="J4" s="90" t="str">
        <f>IF(tbl_dmi_isin[[#This Row],[Index]]&gt;$A$2,"",INDEX(Corp_value!$A$1:$EA$2999,MATCH(tbl_dmi_isin[[#This Row],[ISIN]],Corp_value!$B:$B,0),MATCH(J$2,Corp_value!$1:$1,0)))</f>
        <v>--/--/BBB-</v>
      </c>
      <c r="K4" s="90" t="str">
        <f>IF(tbl_dmi_isin[[#This Row],[Index]]&gt;$A$2,"",INDEX(Corp_value!$A$1:$EA$2999,MATCH(tbl_dmi_isin[[#This Row],[ISIN]],Corp_value!$B:$B,0),MATCH(K$2,Corp_value!$1:$1,0)))</f>
        <v>CHECK spd</v>
      </c>
      <c r="L4" s="90" t="str">
        <f>IF(tbl_dmi_isin[[#This Row],[Index]]&gt;$A$2,"",INDEX(Corp_value!$A$1:$EA$2999,MATCH(tbl_dmi_isin[[#This Row],[ISIN]],Corp_value!$B:$B,0),MATCH(L$2,Corp_value!$1:$1,0)))</f>
        <v>--</v>
      </c>
      <c r="M4" s="90" t="str">
        <f>IF(tbl_dmi_isin[[#This Row],[Index]]&gt;$A$2,"",INDEX(Corp_value!$A$1:$EA$2999,MATCH(tbl_dmi_isin[[#This Row],[ISIN]],Corp_value!$B:$B,0),MATCH(M$2,Corp_value!$1:$1,0)))</f>
        <v>常德市城市建设投资集</v>
      </c>
      <c r="N4" s="90" t="str">
        <f>IF(tbl_dmi_isin[[#This Row],[Index]]&gt;$A$2,"",INDEX(Corp_value!$A$1:$EA$2999,MATCH(tbl_dmi_isin[[#This Row],[ISIN]],Corp_value!$B:$B,0),MATCH(N$2,Corp_value!$1:$1,0)))</f>
        <v/>
      </c>
      <c r="O4" s="90" t="str">
        <f>IF(tbl_dmi_isin[[#This Row],[Index]]&gt;$A$2,"",INDEX(Corp_value!$A$1:$EA$2999,MATCH(tbl_dmi_isin[[#This Row],[ISIN]],Corp_value!$B:$B,0),MATCH(O$2,Corp_value!$1:$1,0)))</f>
        <v/>
      </c>
      <c r="P4" s="259" t="str">
        <f>IF(tbl_dmi_isin[[#This Row],[Index]]&gt;$A$2,"",TEXT(INDEX(Corp_value!$A$1:$EA$2999,MATCH(tbl_dmi_isin[[#This Row],[ISIN]],Corp_value!$B:$B,0),MATCH(P$2,Corp_value!$1:$1,0)),"yyyy/mm/dd"))</f>
        <v>2023/10/11</v>
      </c>
      <c r="Q4" s="259" t="str">
        <f>IF(tbl_dmi_isin[[#This Row],[Index]]&gt;$A$2,"",TEXT(INDEX(Corp_value!$A$1:$EA$2999,MATCH(tbl_dmi_isin[[#This Row],[ISIN]],Corp_value!$B:$B,0),MATCH(Q$2,Corp_value!$1:$1,0)),"yyyy/mm/dd"))</f>
        <v>2026/10/11</v>
      </c>
      <c r="R4" s="259" t="str">
        <f>IF(tbl_dmi_isin[[#This Row],[Index]]&gt;$A$2,"",TEXT(INDEX(Corp_value!$A$1:$EA$2999,MATCH(tbl_dmi_isin[[#This Row],[ISIN]],Corp_value!$B:$B,0),MATCH(R$2,Corp_value!$1:$1,0)),"yyyy/mm/dd"))</f>
        <v>--</v>
      </c>
      <c r="S4" s="90">
        <f>IF(tbl_dmi_isin[[#This Row],[Index]]&gt;$A$2,"",INDEX(Corp_value!$A$1:$EA$2999,MATCH(tbl_dmi_isin[[#This Row],[ISIN]],Corp_value!$B:$B,0),MATCH(S$2,Corp_value!$1:$1,0)))</f>
        <v>5.9</v>
      </c>
      <c r="T4" s="90" t="str">
        <f>IF(tbl_dmi_isin[[#This Row],[Index]]&gt;$A$2,"",INDEX(Corp_value!$A$1:$EA$2999,MATCH(tbl_dmi_isin[[#This Row],[ISIN]],Corp_value!$B:$B,0),MATCH(T$2,Corp_value!$1:$1,0)))</f>
        <v>USD</v>
      </c>
      <c r="U4" s="90">
        <f>IF(tbl_dmi_isin[[#This Row],[Index]]&gt;$A$2,"",INDEX(Corp_value!$A$1:$EA$2999,MATCH(tbl_dmi_isin[[#This Row],[ISIN]],Corp_value!$B:$B,0),MATCH(U$2,Corp_value!$1:$1,0)))</f>
        <v>100</v>
      </c>
      <c r="V4" s="257">
        <f>IFERROR(IF(tbl_dmi_isin[[#This Row],[Index]]&gt;$A$2,"",INDEX(Corp_value!$A$1:$EA$2999,MATCH(tbl_dmi_isin[[#This Row],[ISIN]],Corp_value!$B:$B,0),MATCH(V$2,Corp_value!$1:$1,0)))/100000000,"")</f>
        <v>1</v>
      </c>
      <c r="W4" s="90" t="str">
        <f>IF(tbl_dmi_isin[[#This Row],[Index]]&gt;$A$2,"",INDEX(Corp_value!$A$1:$EA$2999,MATCH(tbl_dmi_isin[[#This Row],[ISIN]],Corp_value!$B:$B,0),MATCH(W$2,Corp_value!$1:$1,0)))</f>
        <v/>
      </c>
      <c r="X4" s="269" t="str">
        <f>IF(tbl_dmi_isin[[#This Row],[Index]]&gt;$A$2,"",INDEX(Corp_value!$A$1:$EA$2999,MATCH(tbl_dmi_isin[[#This Row],[ISIN]],Corp_value!$B:$B,0),MATCH(X$2,Corp_value!$1:$1,0)))</f>
        <v/>
      </c>
      <c r="Y4" s="273" t="str">
        <f>IF(tbl_dmi_isin[[#This Row],[Index]]&gt;$A$2,"",INDEX(Corp_value!$A$1:$EA$2999,MATCH(tbl_dmi_isin[[#This Row],[ISIN]],Corp_value!$B:$B,0),MATCH(Y$2,Corp_value!$1:$1,0)))</f>
        <v/>
      </c>
      <c r="Z4" s="273" t="str">
        <f>IF(tbl_dmi_isin[[#This Row],[Index]]&gt;$A$2,"",INDEX(Corp_value!$A$1:$EA$2999,MATCH(tbl_dmi_isin[[#This Row],[ISIN]],Corp_value!$B:$B,0),MATCH(Z$2,Corp_value!$1:$1,0)))</f>
        <v>--/--/BBB-</v>
      </c>
      <c r="AA4" s="177">
        <f>IF(tbl_dmi_isin[[#This Row],[定价日]]&lt;&gt;"",INDEX(美元债一级!$E:$E,MATCH(tbl_dmi_isin[[#This Row],[ISIN]],美元债一级!$C:$C,0)),"")</f>
        <v>0</v>
      </c>
      <c r="AB4" s="233"/>
      <c r="AD4" s="240">
        <v>1</v>
      </c>
      <c r="AE4" s="279" t="s">
        <v>603</v>
      </c>
      <c r="AF4" s="279" t="str">
        <f>VLOOKUP(Table7[[#This Row],[Entity]],'SBLC Bank_value'!$B:$H,MATCH('Add Stats'!AF$2,'SBLC Bank_value'!$1:$1,0)-1,0)</f>
        <v>ZH102219@CHBE Corp</v>
      </c>
      <c r="AG4" s="279" t="str">
        <f>VLOOKUP(Table7[[#This Row],[Entity]],'SBLC Bank_value'!$B:$H,MATCH('Add Stats'!AG$2,'SBLC Bank_value'!$1:$1,0)-1,0)</f>
        <v>A1</v>
      </c>
      <c r="AH4" s="279" t="str">
        <f>VLOOKUP(Table7[[#This Row],[Entity]],'SBLC Bank_value'!$B:$H,MATCH('Add Stats'!AH$2,'SBLC Bank_value'!$1:$1,0)-1,0)</f>
        <v>A</v>
      </c>
      <c r="AI4" s="279" t="str">
        <f>VLOOKUP(Table7[[#This Row],[Entity]],'SBLC Bank_value'!$B:$H,MATCH('Add Stats'!AI$2,'SBLC Bank_value'!$1:$1,0)-1,0)</f>
        <v>A+</v>
      </c>
    </row>
    <row r="5" spans="1:35" s="2" customFormat="1" ht="12">
      <c r="A5" s="19">
        <v>2</v>
      </c>
      <c r="B5" s="282" t="str">
        <f>IF(tbl_dmi_isin[[#This Row],[Index]]&gt;$A$2,"",TEXT(INDEX(美元债一级!$A$2:$BO$2879,tbl_dmi_isin[[#This Row],[Index]]+1,MATCH(B$2,美元债一级!$2:$2,0)),"yyyy/mm/dd"))</f>
        <v>2023/09/28</v>
      </c>
      <c r="C5" s="19" t="str">
        <f>IF(tbl_dmi_isin[[#This Row],[Index]]&gt;$A$2,"",INDEX(美元债一级!$A$2:$BO$2880,tbl_dmi_isin[[#This Row],[Index]]+1,MATCH(C$2,美元债一级!$2:$2,0)))</f>
        <v>XS2671498447</v>
      </c>
      <c r="D5" s="19" t="str">
        <f>IF(tbl_dmi_isin[[#This Row],[Index]]&gt;$A$2,"",INDEX(美元债一级!$A$2:$BO$2880,tbl_dmi_isin[[#This Row],[Index]]+1,MATCH(D$2,美元债一级!$2:$2,0)))</f>
        <v>上饶城投</v>
      </c>
      <c r="E5" s="19" t="str">
        <f>TEXT(tbl_dmi_isin[[#This Row],[定价日]],"YYMMDD")&amp;tbl_dmi_isin[[#This Row],[ISIN]]</f>
        <v>230928XS2671498447</v>
      </c>
      <c r="F5" s="221"/>
      <c r="G5" s="90" t="str">
        <f>IF(tbl_dmi_isin[[#This Row],[Index]]&gt;$A$2,"",INDEX(Corp_value!$A$1:$EA$2999,MATCH(tbl_dmi_isin[[#This Row],[ISIN]],Corp_value!$B:$B,0),MATCH(G$2,Corp_value!$1:$1,0)))</f>
        <v>--/--/--</v>
      </c>
      <c r="H5" s="91" t="str">
        <f>IF(tbl_dmi_isin[[#This Row],[Index]]&gt;$A$2,"",INDEX(Corp_value!$A$1:$EA$2999,MATCH(tbl_dmi_isin[[#This Row],[ISIN]],Corp_value!$B:$B,0),MATCH(H$2,Corp_value!$1:$1,0)))</f>
        <v>CN</v>
      </c>
      <c r="I5" s="91" t="str">
        <f>IF(tbl_dmi_isin[[#This Row],[Index]]&gt;$A$2,"",INDEX(Corp_value!$A$1:$EA$2999,MATCH(tbl_dmi_isin[[#This Row],[ISIN]],Corp_value!$B:$B,0),MATCH(I$2,Corp_value!$1:$1,0)))</f>
        <v>--</v>
      </c>
      <c r="J5" s="90" t="str">
        <f>IF(tbl_dmi_isin[[#This Row],[Index]]&gt;$A$2,"",INDEX(Corp_value!$A$1:$EA$2999,MATCH(tbl_dmi_isin[[#This Row],[ISIN]],Corp_value!$B:$B,0),MATCH(J$2,Corp_value!$1:$1,0)))</f>
        <v>--/--/BB+</v>
      </c>
      <c r="K5" s="90" t="str">
        <f>IF(tbl_dmi_isin[[#This Row],[Index]]&gt;$A$2,"",INDEX(Corp_value!$A$1:$EA$2999,MATCH(tbl_dmi_isin[[#This Row],[ISIN]],Corp_value!$B:$B,0),MATCH(K$2,Corp_value!$1:$1,0)))</f>
        <v>CHECK spd</v>
      </c>
      <c r="L5" s="90" t="str">
        <f>IF(tbl_dmi_isin[[#This Row],[Index]]&gt;$A$2,"",INDEX(Corp_value!$A$1:$EA$2999,MATCH(tbl_dmi_isin[[#This Row],[ISIN]],Corp_value!$B:$B,0),MATCH(L$2,Corp_value!$1:$1,0)))</f>
        <v>--</v>
      </c>
      <c r="M5" s="241" t="str">
        <f>IF(tbl_dmi_isin[[#This Row],[Index]]&gt;$A$2,"",INDEX(Corp_value!$A$1:$EA$2999,MATCH(tbl_dmi_isin[[#This Row],[ISIN]],Corp_value!$B:$B,0),MATCH(M$2,Corp_value!$1:$1,0)))</f>
        <v>上饶市城市建设投资开</v>
      </c>
      <c r="N5" s="241" t="str">
        <f>IF(tbl_dmi_isin[[#This Row],[Index]]&gt;$A$2,"",INDEX(Corp_value!$A$1:$EA$2999,MATCH(tbl_dmi_isin[[#This Row],[ISIN]],Corp_value!$B:$B,0),MATCH(N$2,Corp_value!$1:$1,0)))</f>
        <v/>
      </c>
      <c r="O5" s="241" t="str">
        <f>IF(tbl_dmi_isin[[#This Row],[Index]]&gt;$A$2,"",INDEX(Corp_value!$A$1:$EA$2999,MATCH(tbl_dmi_isin[[#This Row],[ISIN]],Corp_value!$B:$B,0),MATCH(O$2,Corp_value!$1:$1,0)))</f>
        <v/>
      </c>
      <c r="P5" s="260" t="str">
        <f>IF(tbl_dmi_isin[[#This Row],[Index]]&gt;$A$2,"",TEXT(INDEX(Corp_value!$A$1:$EA$2999,MATCH(tbl_dmi_isin[[#This Row],[ISIN]],Corp_value!$B:$B,0),MATCH(P$2,Corp_value!$1:$1,0)),"yyyy/mm/dd"))</f>
        <v>2023/10/11</v>
      </c>
      <c r="Q5" s="260" t="str">
        <f>IF(tbl_dmi_isin[[#This Row],[Index]]&gt;$A$2,"",TEXT(INDEX(Corp_value!$A$1:$EA$2999,MATCH(tbl_dmi_isin[[#This Row],[ISIN]],Corp_value!$B:$B,0),MATCH(Q$2,Corp_value!$1:$1,0)),"yyyy/mm/dd"))</f>
        <v>2026/10/11</v>
      </c>
      <c r="R5" s="260" t="str">
        <f>IF(tbl_dmi_isin[[#This Row],[Index]]&gt;$A$2,"",TEXT(INDEX(Corp_value!$A$1:$EA$2999,MATCH(tbl_dmi_isin[[#This Row],[ISIN]],Corp_value!$B:$B,0),MATCH(R$2,Corp_value!$1:$1,0)),"yyyy/mm/dd"))</f>
        <v>--</v>
      </c>
      <c r="S5" s="241">
        <f>IF(tbl_dmi_isin[[#This Row],[Index]]&gt;$A$2,"",INDEX(Corp_value!$A$1:$EA$2999,MATCH(tbl_dmi_isin[[#This Row],[ISIN]],Corp_value!$B:$B,0),MATCH(S$2,Corp_value!$1:$1,0)))</f>
        <v>8.5</v>
      </c>
      <c r="T5" s="241" t="str">
        <f>IF(tbl_dmi_isin[[#This Row],[Index]]&gt;$A$2,"",INDEX(Corp_value!$A$1:$EA$2999,MATCH(tbl_dmi_isin[[#This Row],[ISIN]],Corp_value!$B:$B,0),MATCH(T$2,Corp_value!$1:$1,0)))</f>
        <v>USD</v>
      </c>
      <c r="U5" s="241">
        <f>IF(tbl_dmi_isin[[#This Row],[Index]]&gt;$A$2,"",INDEX(Corp_value!$A$1:$EA$2999,MATCH(tbl_dmi_isin[[#This Row],[ISIN]],Corp_value!$B:$B,0),MATCH(U$2,Corp_value!$1:$1,0)))</f>
        <v>100</v>
      </c>
      <c r="V5" s="258">
        <f>IFERROR(IF(tbl_dmi_isin[[#This Row],[Index]]&gt;$A$2,"",INDEX(Corp_value!$A$1:$EA$2999,MATCH(tbl_dmi_isin[[#This Row],[ISIN]],Corp_value!$B:$B,0),MATCH(V$2,Corp_value!$1:$1,0)))/100000000,"")</f>
        <v>0.67</v>
      </c>
      <c r="W5" s="267" t="str">
        <f>IF(tbl_dmi_isin[[#This Row],[Index]]&gt;$A$2,"",INDEX(Corp_value!$A$1:$EA$2999,MATCH(tbl_dmi_isin[[#This Row],[ISIN]],Corp_value!$B:$B,0),MATCH(W$2,Corp_value!$1:$1,0)))</f>
        <v>0791831D CH</v>
      </c>
      <c r="X5" s="267" t="str">
        <f>IF(tbl_dmi_isin[[#This Row],[Index]]&gt;$A$2,"",INDEX(Corp_value!$A$1:$EA$2999,MATCH(tbl_dmi_isin[[#This Row],[ISIN]],Corp_value!$B:$B,0),MATCH(X$2,Corp_value!$1:$1,0)))</f>
        <v>--/--/BB+</v>
      </c>
      <c r="Y5" s="273" t="str">
        <f>IF(tbl_dmi_isin[[#This Row],[Index]]&gt;$A$2,"",INDEX(Corp_value!$A$1:$EA$2999,MATCH(tbl_dmi_isin[[#This Row],[ISIN]],Corp_value!$B:$B,0),MATCH(Y$2,Corp_value!$1:$1,0)))</f>
        <v/>
      </c>
      <c r="Z5" s="273" t="str">
        <f>IF(tbl_dmi_isin[[#This Row],[Index]]&gt;$A$2,"",INDEX(Corp_value!$A$1:$EA$2999,MATCH(tbl_dmi_isin[[#This Row],[ISIN]],Corp_value!$B:$B,0),MATCH(Z$2,Corp_value!$1:$1,0)))</f>
        <v>--/--/BB+</v>
      </c>
      <c r="AA5" s="177">
        <f>IF(tbl_dmi_isin[[#This Row],[定价日]]&lt;&gt;"",INDEX(美元债一级!$E:$E,MATCH(tbl_dmi_isin[[#This Row],[ISIN]],美元债一级!$C:$C,0)),"")</f>
        <v>0</v>
      </c>
      <c r="AD5" s="240">
        <v>2</v>
      </c>
      <c r="AE5" s="279" t="s">
        <v>605</v>
      </c>
      <c r="AF5" s="279" t="str">
        <f>VLOOKUP(Table7[[#This Row],[Entity]],'SBLC Bank_value'!$B:$H,MATCH('Add Stats'!AF$2,'SBLC Bank_value'!$1:$1,0)-1,0)</f>
        <v>3988 HK Equity</v>
      </c>
      <c r="AG5" s="279" t="str">
        <f>VLOOKUP(Table7[[#This Row],[Entity]],'SBLC Bank_value'!$B:$H,MATCH('Add Stats'!AG$2,'SBLC Bank_value'!$1:$1,0)-1,0)</f>
        <v>A1</v>
      </c>
      <c r="AH5" s="279" t="str">
        <f>VLOOKUP(Table7[[#This Row],[Entity]],'SBLC Bank_value'!$B:$H,MATCH('Add Stats'!AH$2,'SBLC Bank_value'!$1:$1,0)-1,0)</f>
        <v>A</v>
      </c>
      <c r="AI5" s="279" t="str">
        <f>VLOOKUP(Table7[[#This Row],[Entity]],'SBLC Bank_value'!$B:$H,MATCH('Add Stats'!AI$2,'SBLC Bank_value'!$1:$1,0)-1,0)</f>
        <v>A</v>
      </c>
    </row>
    <row r="6" spans="1:35" s="2" customFormat="1" ht="12">
      <c r="A6" s="19">
        <v>3</v>
      </c>
      <c r="B6" s="282" t="str">
        <f>IF(tbl_dmi_isin[[#This Row],[Index]]&gt;$A$2,"",TEXT(INDEX(美元债一级!$A$2:$BO$2879,tbl_dmi_isin[[#This Row],[Index]]+1,MATCH(B$2,美元债一级!$2:$2,0)),"yyyy/mm/dd"))</f>
        <v>2023/09/20</v>
      </c>
      <c r="C6" s="19" t="str">
        <f>IF(tbl_dmi_isin[[#This Row],[Index]]&gt;$A$2,"",INDEX(美元债一级!$A$2:$BO$2880,tbl_dmi_isin[[#This Row],[Index]]+1,MATCH(C$2,美元债一级!$2:$2,0)))</f>
        <v>HK0000954286</v>
      </c>
      <c r="D6" s="19" t="str">
        <f>IF(tbl_dmi_isin[[#This Row],[Index]]&gt;$A$2,"",INDEX(美元债一级!$A$2:$BO$2880,tbl_dmi_isin[[#This Row],[Index]]+1,MATCH(D$2,美元债一级!$2:$2,0)))</f>
        <v>江苏平陵建投(邮储银行)</v>
      </c>
      <c r="E6" s="19" t="str">
        <f>TEXT(tbl_dmi_isin[[#This Row],[定价日]],"YYMMDD")&amp;tbl_dmi_isin[[#This Row],[ISIN]]</f>
        <v>230920HK0000954286</v>
      </c>
      <c r="F6" s="221"/>
      <c r="G6" s="90" t="str">
        <f>IF(tbl_dmi_isin[[#This Row],[Index]]&gt;$A$2,"",INDEX(Corp_value!$A$1:$EA$2999,MATCH(tbl_dmi_isin[[#This Row],[ISIN]],Corp_value!$B:$B,0),MATCH(G$2,Corp_value!$1:$1,0)))</f>
        <v>--/--/--</v>
      </c>
      <c r="H6" s="91" t="str">
        <f>IF(tbl_dmi_isin[[#This Row],[Index]]&gt;$A$2,"",INDEX(Corp_value!$A$1:$EA$2999,MATCH(tbl_dmi_isin[[#This Row],[ISIN]],Corp_value!$B:$B,0),MATCH(H$2,Corp_value!$1:$1,0)))</f>
        <v>VG</v>
      </c>
      <c r="I6" s="91" t="str">
        <f>IF(tbl_dmi_isin[[#This Row],[Index]]&gt;$A$2,"",INDEX(Corp_value!$A$1:$EA$2999,MATCH(tbl_dmi_isin[[#This Row],[ISIN]],Corp_value!$B:$B,0),MATCH(I$2,Corp_value!$1:$1,0)))</f>
        <v>--</v>
      </c>
      <c r="J6" s="90" t="str">
        <f>IF(tbl_dmi_isin[[#This Row],[Index]]&gt;$A$2,"",INDEX(Corp_value!$A$1:$EA$2999,MATCH(tbl_dmi_isin[[#This Row],[ISIN]],Corp_value!$B:$B,0),MATCH(J$2,Corp_value!$1:$1,0)))</f>
        <v>--/--/--</v>
      </c>
      <c r="K6" s="90" t="str">
        <f>IF(tbl_dmi_isin[[#This Row],[Index]]&gt;$A$2,"",INDEX(Corp_value!$A$1:$EA$2999,MATCH(tbl_dmi_isin[[#This Row],[ISIN]],Corp_value!$B:$B,0),MATCH(K$2,Corp_value!$1:$1,0)))</f>
        <v>CHECK spd</v>
      </c>
      <c r="L6" s="90" t="str">
        <f>IF(tbl_dmi_isin[[#This Row],[Index]]&gt;$A$2,"",INDEX(Corp_value!$A$1:$EA$2999,MATCH(tbl_dmi_isin[[#This Row],[ISIN]],Corp_value!$B:$B,0),MATCH(L$2,Corp_value!$1:$1,0)))</f>
        <v>--</v>
      </c>
      <c r="M6" s="241" t="str">
        <f>IF(tbl_dmi_isin[[#This Row],[Index]]&gt;$A$2,"",INDEX(Corp_value!$A$1:$EA$2999,MATCH(tbl_dmi_isin[[#This Row],[ISIN]],Corp_value!$B:$B,0),MATCH(M$2,Corp_value!$1:$1,0)))</f>
        <v>平陵集团海外有限公司</v>
      </c>
      <c r="N6" s="241" t="str">
        <f>IF(tbl_dmi_isin[[#This Row],[Index]]&gt;$A$2,"",INDEX(Corp_value!$A$1:$EA$2999,MATCH(tbl_dmi_isin[[#This Row],[ISIN]],Corp_value!$B:$B,0),MATCH(N$2,Corp_value!$1:$1,0)))</f>
        <v>Jiangsu Pingling Construction Investment Group Co Ltd</v>
      </c>
      <c r="O6" s="241" t="str">
        <f>IF(tbl_dmi_isin[[#This Row],[Index]]&gt;$A$2,"",INDEX(Corp_value!$A$1:$EA$2999,MATCH(tbl_dmi_isin[[#This Row],[ISIN]],Corp_value!$B:$B,0),MATCH(O$2,Corp_value!$1:$1,0)))</f>
        <v/>
      </c>
      <c r="P6" s="260" t="str">
        <f>IF(tbl_dmi_isin[[#This Row],[Index]]&gt;$A$2,"",TEXT(INDEX(Corp_value!$A$1:$EA$2999,MATCH(tbl_dmi_isin[[#This Row],[ISIN]],Corp_value!$B:$B,0),MATCH(P$2,Corp_value!$1:$1,0)),"yyyy/mm/dd"))</f>
        <v>2023/09/27</v>
      </c>
      <c r="Q6" s="260" t="str">
        <f>IF(tbl_dmi_isin[[#This Row],[Index]]&gt;$A$2,"",TEXT(INDEX(Corp_value!$A$1:$EA$2999,MATCH(tbl_dmi_isin[[#This Row],[ISIN]],Corp_value!$B:$B,0),MATCH(Q$2,Corp_value!$1:$1,0)),"yyyy/mm/dd"))</f>
        <v>2026/09/27</v>
      </c>
      <c r="R6" s="260" t="str">
        <f>IF(tbl_dmi_isin[[#This Row],[Index]]&gt;$A$2,"",TEXT(INDEX(Corp_value!$A$1:$EA$2999,MATCH(tbl_dmi_isin[[#This Row],[ISIN]],Corp_value!$B:$B,0),MATCH(R$2,Corp_value!$1:$1,0)),"yyyy/mm/dd"))</f>
        <v>--</v>
      </c>
      <c r="S6" s="241">
        <f>IF(tbl_dmi_isin[[#This Row],[Index]]&gt;$A$2,"",INDEX(Corp_value!$A$1:$EA$2999,MATCH(tbl_dmi_isin[[#This Row],[ISIN]],Corp_value!$B:$B,0),MATCH(S$2,Corp_value!$1:$1,0)))</f>
        <v>3.88</v>
      </c>
      <c r="T6" s="241" t="str">
        <f>IF(tbl_dmi_isin[[#This Row],[Index]]&gt;$A$2,"",INDEX(Corp_value!$A$1:$EA$2999,MATCH(tbl_dmi_isin[[#This Row],[ISIN]],Corp_value!$B:$B,0),MATCH(T$2,Corp_value!$1:$1,0)))</f>
        <v>CNY</v>
      </c>
      <c r="U6" s="241" t="str">
        <f>IF(tbl_dmi_isin[[#This Row],[Index]]&gt;$A$2,"",INDEX(Corp_value!$A$1:$EA$2999,MATCH(tbl_dmi_isin[[#This Row],[ISIN]],Corp_value!$B:$B,0),MATCH(U$2,Corp_value!$1:$1,0)))</f>
        <v>--</v>
      </c>
      <c r="V6" s="258">
        <f>IFERROR(IF(tbl_dmi_isin[[#This Row],[Index]]&gt;$A$2,"",INDEX(Corp_value!$A$1:$EA$2999,MATCH(tbl_dmi_isin[[#This Row],[ISIN]],Corp_value!$B:$B,0),MATCH(V$2,Corp_value!$1:$1,0)))/100000000,"")</f>
        <v>7.3</v>
      </c>
      <c r="W6" s="267" t="str">
        <f>IF(tbl_dmi_isin[[#This Row],[Index]]&gt;$A$2,"",INDEX(Corp_value!$A$1:$EA$2999,MATCH(tbl_dmi_isin[[#This Row],[ISIN]],Corp_value!$B:$B,0),MATCH(W$2,Corp_value!$1:$1,0)))</f>
        <v/>
      </c>
      <c r="X6" s="267" t="str">
        <f>IF(tbl_dmi_isin[[#This Row],[Index]]&gt;$A$2,"",INDEX(Corp_value!$A$1:$EA$2999,MATCH(tbl_dmi_isin[[#This Row],[ISIN]],Corp_value!$B:$B,0),MATCH(X$2,Corp_value!$1:$1,0)))</f>
        <v/>
      </c>
      <c r="Y6" s="273" t="str">
        <f>IF(tbl_dmi_isin[[#This Row],[Index]]&gt;$A$2,"",INDEX(Corp_value!$A$1:$EA$2999,MATCH(tbl_dmi_isin[[#This Row],[ISIN]],Corp_value!$B:$B,0),MATCH(Y$2,Corp_value!$1:$1,0)))</f>
        <v>Green</v>
      </c>
      <c r="Z6" s="273" t="str">
        <f>IF(tbl_dmi_isin[[#This Row],[Index]]&gt;$A$2,"",INDEX(Corp_value!$A$1:$EA$2999,MATCH(tbl_dmi_isin[[#This Row],[ISIN]],Corp_value!$B:$B,0),MATCH(Z$2,Corp_value!$1:$1,0)))</f>
        <v>--/--/--</v>
      </c>
      <c r="AA6" s="177">
        <f>IF(tbl_dmi_isin[[#This Row],[定价日]]&lt;&gt;"",INDEX(美元债一级!$E:$E,MATCH(tbl_dmi_isin[[#This Row],[ISIN]],美元债一级!$C:$C,0)),"")</f>
        <v>0</v>
      </c>
      <c r="AD6" s="240">
        <v>3</v>
      </c>
      <c r="AE6" s="279" t="s">
        <v>607</v>
      </c>
      <c r="AF6" s="279" t="str">
        <f>VLOOKUP(Table7[[#This Row],[Entity]],'SBLC Bank_value'!$B:$H,MATCH('Add Stats'!AF$2,'SBLC Bank_value'!$1:$1,0)-1,0)</f>
        <v>1398 HK Equity</v>
      </c>
      <c r="AG6" s="279" t="str">
        <f>VLOOKUP(Table7[[#This Row],[Entity]],'SBLC Bank_value'!$B:$H,MATCH('Add Stats'!AG$2,'SBLC Bank_value'!$1:$1,0)-1,0)</f>
        <v>A1</v>
      </c>
      <c r="AH6" s="279" t="str">
        <f>VLOOKUP(Table7[[#This Row],[Entity]],'SBLC Bank_value'!$B:$H,MATCH('Add Stats'!AH$2,'SBLC Bank_value'!$1:$1,0)-1,0)</f>
        <v>A</v>
      </c>
      <c r="AI6" s="279" t="str">
        <f>VLOOKUP(Table7[[#This Row],[Entity]],'SBLC Bank_value'!$B:$H,MATCH('Add Stats'!AI$2,'SBLC Bank_value'!$1:$1,0)-1,0)</f>
        <v>A</v>
      </c>
    </row>
    <row r="7" spans="1:35" s="2" customFormat="1" ht="12">
      <c r="A7" s="19">
        <v>4</v>
      </c>
      <c r="B7" s="282" t="str">
        <f>IF(tbl_dmi_isin[[#This Row],[Index]]&gt;$A$2,"",TEXT(INDEX(美元债一级!$A$2:$BO$2879,tbl_dmi_isin[[#This Row],[Index]]+1,MATCH(B$2,美元债一级!$2:$2,0)),"yyyy/mm/dd"))</f>
        <v>2023/09/20</v>
      </c>
      <c r="C7" s="19" t="str">
        <f>IF(tbl_dmi_isin[[#This Row],[Index]]&gt;$A$2,"",INDEX(美元债一级!$A$2:$BO$2880,tbl_dmi_isin[[#This Row],[Index]]+1,MATCH(C$2,美元债一级!$2:$2,0)))</f>
        <v>XS2664783565</v>
      </c>
      <c r="D7" s="19" t="str">
        <f>IF(tbl_dmi_isin[[#This Row],[Index]]&gt;$A$2,"",INDEX(美元债一级!$A$2:$BO$2880,tbl_dmi_isin[[#This Row],[Index]]+1,MATCH(D$2,美元债一级!$2:$2,0)))</f>
        <v>徐州经开国资</v>
      </c>
      <c r="E7" s="19" t="str">
        <f>TEXT(tbl_dmi_isin[[#This Row],[定价日]],"YYMMDD")&amp;tbl_dmi_isin[[#This Row],[ISIN]]</f>
        <v>230920XS2664783565</v>
      </c>
      <c r="F7" s="221"/>
      <c r="G7" s="90" t="str">
        <f>IF(tbl_dmi_isin[[#This Row],[Index]]&gt;$A$2,"",INDEX(Corp_value!$A$1:$EA$2999,MATCH(tbl_dmi_isin[[#This Row],[ISIN]],Corp_value!$B:$B,0),MATCH(G$2,Corp_value!$1:$1,0)))</f>
        <v>--/--/--</v>
      </c>
      <c r="H7" s="91" t="str">
        <f>IF(tbl_dmi_isin[[#This Row],[Index]]&gt;$A$2,"",INDEX(Corp_value!$A$1:$EA$2999,MATCH(tbl_dmi_isin[[#This Row],[ISIN]],Corp_value!$B:$B,0),MATCH(H$2,Corp_value!$1:$1,0)))</f>
        <v>VG</v>
      </c>
      <c r="I7" s="91" t="str">
        <f>IF(tbl_dmi_isin[[#This Row],[Index]]&gt;$A$2,"",INDEX(Corp_value!$A$1:$EA$2999,MATCH(tbl_dmi_isin[[#This Row],[ISIN]],Corp_value!$B:$B,0),MATCH(I$2,Corp_value!$1:$1,0)))</f>
        <v>--</v>
      </c>
      <c r="J7" s="90" t="str">
        <f>IF(tbl_dmi_isin[[#This Row],[Index]]&gt;$A$2,"",INDEX(Corp_value!$A$1:$EA$2999,MATCH(tbl_dmi_isin[[#This Row],[ISIN]],Corp_value!$B:$B,0),MATCH(J$2,Corp_value!$1:$1,0)))</f>
        <v>--/--/WD</v>
      </c>
      <c r="K7" s="90" t="str">
        <f>IF(tbl_dmi_isin[[#This Row],[Index]]&gt;$A$2,"",INDEX(Corp_value!$A$1:$EA$2999,MATCH(tbl_dmi_isin[[#This Row],[ISIN]],Corp_value!$B:$B,0),MATCH(K$2,Corp_value!$1:$1,0)))</f>
        <v>CHECK spd</v>
      </c>
      <c r="L7" s="90" t="str">
        <f>IF(tbl_dmi_isin[[#This Row],[Index]]&gt;$A$2,"",INDEX(Corp_value!$A$1:$EA$2999,MATCH(tbl_dmi_isin[[#This Row],[ISIN]],Corp_value!$B:$B,0),MATCH(L$2,Corp_value!$1:$1,0)))</f>
        <v>--</v>
      </c>
      <c r="M7" s="241" t="str">
        <f>IF(tbl_dmi_isin[[#This Row],[Index]]&gt;$A$2,"",INDEX(Corp_value!$A$1:$EA$2999,MATCH(tbl_dmi_isin[[#This Row],[ISIN]],Corp_value!$B:$B,0),MATCH(M$2,Corp_value!$1:$1,0)))</f>
        <v>金胜国际有限公司</v>
      </c>
      <c r="N7" s="241" t="str">
        <f>IF(tbl_dmi_isin[[#This Row],[Index]]&gt;$A$2,"",INDEX(Corp_value!$A$1:$EA$2999,MATCH(tbl_dmi_isin[[#This Row],[ISIN]],Corp_value!$B:$B,0),MATCH(N$2,Corp_value!$1:$1,0)))</f>
        <v>Xuzhou Economic Technology Development Zone State Owned Asset Management Co Ltd</v>
      </c>
      <c r="O7" s="241" t="str">
        <f>IF(tbl_dmi_isin[[#This Row],[Index]]&gt;$A$2,"",INDEX(Corp_value!$A$1:$EA$2999,MATCH(tbl_dmi_isin[[#This Row],[ISIN]],Corp_value!$B:$B,0),MATCH(O$2,Corp_value!$1:$1,0)))</f>
        <v/>
      </c>
      <c r="P7" s="260" t="str">
        <f>IF(tbl_dmi_isin[[#This Row],[Index]]&gt;$A$2,"",TEXT(INDEX(Corp_value!$A$1:$EA$2999,MATCH(tbl_dmi_isin[[#This Row],[ISIN]],Corp_value!$B:$B,0),MATCH(P$2,Corp_value!$1:$1,0)),"yyyy/mm/dd"))</f>
        <v>2023/09/27</v>
      </c>
      <c r="Q7" s="260" t="str">
        <f>IF(tbl_dmi_isin[[#This Row],[Index]]&gt;$A$2,"",TEXT(INDEX(Corp_value!$A$1:$EA$2999,MATCH(tbl_dmi_isin[[#This Row],[ISIN]],Corp_value!$B:$B,0),MATCH(Q$2,Corp_value!$1:$1,0)),"yyyy/mm/dd"))</f>
        <v>2026/09/27</v>
      </c>
      <c r="R7" s="260" t="str">
        <f>IF(tbl_dmi_isin[[#This Row],[Index]]&gt;$A$2,"",TEXT(INDEX(Corp_value!$A$1:$EA$2999,MATCH(tbl_dmi_isin[[#This Row],[ISIN]],Corp_value!$B:$B,0),MATCH(R$2,Corp_value!$1:$1,0)),"yyyy/mm/dd"))</f>
        <v>--</v>
      </c>
      <c r="S7" s="241">
        <f>IF(tbl_dmi_isin[[#This Row],[Index]]&gt;$A$2,"",INDEX(Corp_value!$A$1:$EA$2999,MATCH(tbl_dmi_isin[[#This Row],[ISIN]],Corp_value!$B:$B,0),MATCH(S$2,Corp_value!$1:$1,0)))</f>
        <v>6.5</v>
      </c>
      <c r="T7" s="241" t="str">
        <f>IF(tbl_dmi_isin[[#This Row],[Index]]&gt;$A$2,"",INDEX(Corp_value!$A$1:$EA$2999,MATCH(tbl_dmi_isin[[#This Row],[ISIN]],Corp_value!$B:$B,0),MATCH(T$2,Corp_value!$1:$1,0)))</f>
        <v>USD</v>
      </c>
      <c r="U7" s="241">
        <f>IF(tbl_dmi_isin[[#This Row],[Index]]&gt;$A$2,"",INDEX(Corp_value!$A$1:$EA$2999,MATCH(tbl_dmi_isin[[#This Row],[ISIN]],Corp_value!$B:$B,0),MATCH(U$2,Corp_value!$1:$1,0)))</f>
        <v>100</v>
      </c>
      <c r="V7" s="258">
        <f>IFERROR(IF(tbl_dmi_isin[[#This Row],[Index]]&gt;$A$2,"",INDEX(Corp_value!$A$1:$EA$2999,MATCH(tbl_dmi_isin[[#This Row],[ISIN]],Corp_value!$B:$B,0),MATCH(V$2,Corp_value!$1:$1,0)))/100000000,"")</f>
        <v>3.9</v>
      </c>
      <c r="W7" s="267" t="str">
        <f>IF(tbl_dmi_isin[[#This Row],[Index]]&gt;$A$2,"",INDEX(Corp_value!$A$1:$EA$2999,MATCH(tbl_dmi_isin[[#This Row],[ISIN]],Corp_value!$B:$B,0),MATCH(W$2,Corp_value!$1:$1,0)))</f>
        <v>0794572D CH</v>
      </c>
      <c r="X7" s="267" t="str">
        <f>IF(tbl_dmi_isin[[#This Row],[Index]]&gt;$A$2,"",INDEX(Corp_value!$A$1:$EA$2999,MATCH(tbl_dmi_isin[[#This Row],[ISIN]],Corp_value!$B:$B,0),MATCH(X$2,Corp_value!$1:$1,0)))</f>
        <v>--/--/WD</v>
      </c>
      <c r="Y7" s="273" t="str">
        <f>IF(tbl_dmi_isin[[#This Row],[Index]]&gt;$A$2,"",INDEX(Corp_value!$A$1:$EA$2999,MATCH(tbl_dmi_isin[[#This Row],[ISIN]],Corp_value!$B:$B,0),MATCH(Y$2,Corp_value!$1:$1,0)))</f>
        <v/>
      </c>
      <c r="Z7" s="273" t="str">
        <f>IF(tbl_dmi_isin[[#This Row],[Index]]&gt;$A$2,"",INDEX(Corp_value!$A$1:$EA$2999,MATCH(tbl_dmi_isin[[#This Row],[ISIN]],Corp_value!$B:$B,0),MATCH(Z$2,Corp_value!$1:$1,0)))</f>
        <v>--/--/WD</v>
      </c>
      <c r="AA7" s="177">
        <f>IF(tbl_dmi_isin[[#This Row],[定价日]]&lt;&gt;"",INDEX(美元债一级!$E:$E,MATCH(tbl_dmi_isin[[#This Row],[ISIN]],美元债一级!$C:$C,0)),"")</f>
        <v>0</v>
      </c>
      <c r="AB7" s="232"/>
      <c r="AD7" s="240">
        <v>4</v>
      </c>
      <c r="AE7" s="279" t="s">
        <v>609</v>
      </c>
      <c r="AF7" s="279" t="str">
        <f>VLOOKUP(Table7[[#This Row],[Entity]],'SBLC Bank_value'!$B:$H,MATCH('Add Stats'!AF$2,'SBLC Bank_value'!$1:$1,0)-1,0)</f>
        <v>ZL893951@BVAL Corp</v>
      </c>
      <c r="AG7" s="279" t="str">
        <f>VLOOKUP(Table7[[#This Row],[Entity]],'SBLC Bank_value'!$B:$H,MATCH('Add Stats'!AG$2,'SBLC Bank_value'!$1:$1,0)-1,0)</f>
        <v>A2</v>
      </c>
      <c r="AH7" s="279" t="str">
        <f>VLOOKUP(Table7[[#This Row],[Entity]],'SBLC Bank_value'!$B:$H,MATCH('Add Stats'!AH$2,'SBLC Bank_value'!$1:$1,0)-1,0)</f>
        <v>NR</v>
      </c>
      <c r="AI7" s="279" t="str">
        <f>VLOOKUP(Table7[[#This Row],[Entity]],'SBLC Bank_value'!$B:$H,MATCH('Add Stats'!AI$2,'SBLC Bank_value'!$1:$1,0)-1,0)</f>
        <v>--</v>
      </c>
    </row>
    <row r="8" spans="1:35" s="2" customFormat="1" ht="12">
      <c r="A8" s="19">
        <v>5</v>
      </c>
      <c r="B8" s="282" t="str">
        <f>IF(tbl_dmi_isin[[#This Row],[Index]]&gt;$A$2,"",TEXT(INDEX(美元债一级!$A$2:$BO$2879,tbl_dmi_isin[[#This Row],[Index]]+1,MATCH(B$2,美元债一级!$2:$2,0)),"yyyy/mm/dd"))</f>
        <v>2023/09/13</v>
      </c>
      <c r="C8" s="19" t="str">
        <f>IF(tbl_dmi_isin[[#This Row],[Index]]&gt;$A$2,"",INDEX(美元债一级!$A$2:$BO$2880,tbl_dmi_isin[[#This Row],[Index]]+1,MATCH(C$2,美元债一级!$2:$2,0)))</f>
        <v>HK0000954104</v>
      </c>
      <c r="D8" s="19" t="str">
        <f>IF(tbl_dmi_isin[[#This Row],[Index]]&gt;$A$2,"",INDEX(美元债一级!$A$2:$BO$2880,tbl_dmi_isin[[#This Row],[Index]]+1,MATCH(D$2,美元债一级!$2:$2,0)))</f>
        <v>淄博财金(邮储银行)</v>
      </c>
      <c r="E8" s="19" t="str">
        <f>TEXT(tbl_dmi_isin[[#This Row],[定价日]],"YYMMDD")&amp;tbl_dmi_isin[[#This Row],[ISIN]]</f>
        <v>230913HK0000954104</v>
      </c>
      <c r="F8" s="221"/>
      <c r="G8" s="90" t="str">
        <f>IF(tbl_dmi_isin[[#This Row],[Index]]&gt;$A$2,"",INDEX(Corp_value!$A$1:$EA$2999,MATCH(tbl_dmi_isin[[#This Row],[ISIN]],Corp_value!$B:$B,0),MATCH(G$2,Corp_value!$1:$1,0)))</f>
        <v>--/--/--</v>
      </c>
      <c r="H8" s="91" t="str">
        <f>IF(tbl_dmi_isin[[#This Row],[Index]]&gt;$A$2,"",INDEX(Corp_value!$A$1:$EA$2999,MATCH(tbl_dmi_isin[[#This Row],[ISIN]],Corp_value!$B:$B,0),MATCH(H$2,Corp_value!$1:$1,0)))</f>
        <v>CN</v>
      </c>
      <c r="I8" s="91" t="str">
        <f>IF(tbl_dmi_isin[[#This Row],[Index]]&gt;$A$2,"",INDEX(Corp_value!$A$1:$EA$2999,MATCH(tbl_dmi_isin[[#This Row],[ISIN]],Corp_value!$B:$B,0),MATCH(I$2,Corp_value!$1:$1,0)))</f>
        <v>--</v>
      </c>
      <c r="J8" s="90" t="str">
        <f>IF(tbl_dmi_isin[[#This Row],[Index]]&gt;$A$2,"",INDEX(Corp_value!$A$1:$EA$2999,MATCH(tbl_dmi_isin[[#This Row],[ISIN]],Corp_value!$B:$B,0),MATCH(J$2,Corp_value!$1:$1,0)))</f>
        <v>--/--/--</v>
      </c>
      <c r="K8" s="90" t="str">
        <f>IF(tbl_dmi_isin[[#This Row],[Index]]&gt;$A$2,"",INDEX(Corp_value!$A$1:$EA$2999,MATCH(tbl_dmi_isin[[#This Row],[ISIN]],Corp_value!$B:$B,0),MATCH(K$2,Corp_value!$1:$1,0)))</f>
        <v>CHECK spd</v>
      </c>
      <c r="L8" s="90" t="str">
        <f>IF(tbl_dmi_isin[[#This Row],[Index]]&gt;$A$2,"",INDEX(Corp_value!$A$1:$EA$2999,MATCH(tbl_dmi_isin[[#This Row],[ISIN]],Corp_value!$B:$B,0),MATCH(L$2,Corp_value!$1:$1,0)))</f>
        <v>--</v>
      </c>
      <c r="M8" s="241" t="str">
        <f>IF(tbl_dmi_isin[[#This Row],[Index]]&gt;$A$2,"",INDEX(Corp_value!$A$1:$EA$2999,MATCH(tbl_dmi_isin[[#This Row],[ISIN]],Corp_value!$B:$B,0),MATCH(M$2,Corp_value!$1:$1,0)))</f>
        <v>淄博市财金控股集团有</v>
      </c>
      <c r="N8" s="241" t="str">
        <f>IF(tbl_dmi_isin[[#This Row],[Index]]&gt;$A$2,"",INDEX(Corp_value!$A$1:$EA$2999,MATCH(tbl_dmi_isin[[#This Row],[ISIN]],Corp_value!$B:$B,0),MATCH(N$2,Corp_value!$1:$1,0)))</f>
        <v/>
      </c>
      <c r="O8" s="241" t="str">
        <f>IF(tbl_dmi_isin[[#This Row],[Index]]&gt;$A$2,"",INDEX(Corp_value!$A$1:$EA$2999,MATCH(tbl_dmi_isin[[#This Row],[ISIN]],Corp_value!$B:$B,0),MATCH(O$2,Corp_value!$1:$1,0)))</f>
        <v/>
      </c>
      <c r="P8" s="260" t="str">
        <f>IF(tbl_dmi_isin[[#This Row],[Index]]&gt;$A$2,"",TEXT(INDEX(Corp_value!$A$1:$EA$2999,MATCH(tbl_dmi_isin[[#This Row],[ISIN]],Corp_value!$B:$B,0),MATCH(P$2,Corp_value!$1:$1,0)),"yyyy/mm/dd"))</f>
        <v>2023/09/20</v>
      </c>
      <c r="Q8" s="260" t="str">
        <f>IF(tbl_dmi_isin[[#This Row],[Index]]&gt;$A$2,"",TEXT(INDEX(Corp_value!$A$1:$EA$2999,MATCH(tbl_dmi_isin[[#This Row],[ISIN]],Corp_value!$B:$B,0),MATCH(Q$2,Corp_value!$1:$1,0)),"yyyy/mm/dd"))</f>
        <v>2026/09/20</v>
      </c>
      <c r="R8" s="260" t="str">
        <f>IF(tbl_dmi_isin[[#This Row],[Index]]&gt;$A$2,"",TEXT(INDEX(Corp_value!$A$1:$EA$2999,MATCH(tbl_dmi_isin[[#This Row],[ISIN]],Corp_value!$B:$B,0),MATCH(R$2,Corp_value!$1:$1,0)),"yyyy/mm/dd"))</f>
        <v>--</v>
      </c>
      <c r="S8" s="241">
        <f>IF(tbl_dmi_isin[[#This Row],[Index]]&gt;$A$2,"",INDEX(Corp_value!$A$1:$EA$2999,MATCH(tbl_dmi_isin[[#This Row],[ISIN]],Corp_value!$B:$B,0),MATCH(S$2,Corp_value!$1:$1,0)))</f>
        <v>3.7</v>
      </c>
      <c r="T8" s="241" t="str">
        <f>IF(tbl_dmi_isin[[#This Row],[Index]]&gt;$A$2,"",INDEX(Corp_value!$A$1:$EA$2999,MATCH(tbl_dmi_isin[[#This Row],[ISIN]],Corp_value!$B:$B,0),MATCH(T$2,Corp_value!$1:$1,0)))</f>
        <v>CNY</v>
      </c>
      <c r="U8" s="241">
        <f>IF(tbl_dmi_isin[[#This Row],[Index]]&gt;$A$2,"",INDEX(Corp_value!$A$1:$EA$2999,MATCH(tbl_dmi_isin[[#This Row],[ISIN]],Corp_value!$B:$B,0),MATCH(U$2,Corp_value!$1:$1,0)))</f>
        <v>100</v>
      </c>
      <c r="V8" s="258">
        <f>IFERROR(IF(tbl_dmi_isin[[#This Row],[Index]]&gt;$A$2,"",INDEX(Corp_value!$A$1:$EA$2999,MATCH(tbl_dmi_isin[[#This Row],[ISIN]],Corp_value!$B:$B,0),MATCH(V$2,Corp_value!$1:$1,0)))/100000000,"")</f>
        <v>5.8</v>
      </c>
      <c r="W8" s="267" t="str">
        <f>IF(tbl_dmi_isin[[#This Row],[Index]]&gt;$A$2,"",INDEX(Corp_value!$A$1:$EA$2999,MATCH(tbl_dmi_isin[[#This Row],[ISIN]],Corp_value!$B:$B,0),MATCH(W$2,Corp_value!$1:$1,0)))</f>
        <v/>
      </c>
      <c r="X8" s="267" t="str">
        <f>IF(tbl_dmi_isin[[#This Row],[Index]]&gt;$A$2,"",INDEX(Corp_value!$A$1:$EA$2999,MATCH(tbl_dmi_isin[[#This Row],[ISIN]],Corp_value!$B:$B,0),MATCH(X$2,Corp_value!$1:$1,0)))</f>
        <v/>
      </c>
      <c r="Y8" s="273" t="str">
        <f>IF(tbl_dmi_isin[[#This Row],[Index]]&gt;$A$2,"",INDEX(Corp_value!$A$1:$EA$2999,MATCH(tbl_dmi_isin[[#This Row],[ISIN]],Corp_value!$B:$B,0),MATCH(Y$2,Corp_value!$1:$1,0)))</f>
        <v/>
      </c>
      <c r="Z8" s="273" t="str">
        <f>IF(tbl_dmi_isin[[#This Row],[Index]]&gt;$A$2,"",INDEX(Corp_value!$A$1:$EA$2999,MATCH(tbl_dmi_isin[[#This Row],[ISIN]],Corp_value!$B:$B,0),MATCH(Z$2,Corp_value!$1:$1,0)))</f>
        <v>--/--/--</v>
      </c>
      <c r="AA8" s="177">
        <f>IF(tbl_dmi_isin[[#This Row],[定价日]]&lt;&gt;"",INDEX(美元债一级!$E:$E,MATCH(tbl_dmi_isin[[#This Row],[ISIN]],美元债一级!$C:$C,0)),"")</f>
        <v>0</v>
      </c>
      <c r="AB8" s="234"/>
      <c r="AD8" s="240">
        <v>5</v>
      </c>
      <c r="AE8" s="279" t="s">
        <v>611</v>
      </c>
      <c r="AF8" s="279" t="str">
        <f>VLOOKUP(Table7[[#This Row],[Entity]],'SBLC Bank_value'!$B:$H,MATCH('Add Stats'!AF$2,'SBLC Bank_value'!$1:$1,0)-1,0)</f>
        <v>1054Z HK Equity</v>
      </c>
      <c r="AG8" s="279" t="str">
        <f>VLOOKUP(Table7[[#This Row],[Entity]],'SBLC Bank_value'!$B:$H,MATCH('Add Stats'!AG$2,'SBLC Bank_value'!$1:$1,0)-1,0)</f>
        <v>A3</v>
      </c>
      <c r="AH8" s="279" t="str">
        <f>VLOOKUP(Table7[[#This Row],[Entity]],'SBLC Bank_value'!$B:$H,MATCH('Add Stats'!AH$2,'SBLC Bank_value'!$1:$1,0)-1,0)</f>
        <v>NR</v>
      </c>
      <c r="AI8" s="279" t="str">
        <f>VLOOKUP(Table7[[#This Row],[Entity]],'SBLC Bank_value'!$B:$H,MATCH('Add Stats'!AI$2,'SBLC Bank_value'!$1:$1,0)-1,0)</f>
        <v>--</v>
      </c>
    </row>
    <row r="9" spans="1:35" s="2" customFormat="1" ht="12">
      <c r="A9" s="19">
        <v>6</v>
      </c>
      <c r="B9" s="282" t="str">
        <f>IF(tbl_dmi_isin[[#This Row],[Index]]&gt;$A$2,"",TEXT(INDEX(美元债一级!$A$2:$BO$2879,tbl_dmi_isin[[#This Row],[Index]]+1,MATCH(B$2,美元债一级!$2:$2,0)),"yyyy/mm/dd"))</f>
        <v>2023/09/13</v>
      </c>
      <c r="C9" s="19" t="str">
        <f>IF(tbl_dmi_isin[[#This Row],[Index]]&gt;$A$2,"",INDEX(美元债一级!$A$2:$BO$2880,tbl_dmi_isin[[#This Row],[Index]]+1,MATCH(C$2,美元债一级!$2:$2,0)))</f>
        <v>XS2690707497</v>
      </c>
      <c r="D9" s="19" t="str">
        <f>IF(tbl_dmi_isin[[#This Row],[Index]]&gt;$A$2,"",INDEX(美元债一级!$A$2:$BO$2880,tbl_dmi_isin[[#This Row],[Index]]+1,MATCH(D$2,美元债一级!$2:$2,0)))</f>
        <v>农银港分</v>
      </c>
      <c r="E9" s="19" t="str">
        <f>TEXT(tbl_dmi_isin[[#This Row],[定价日]],"YYMMDD")&amp;tbl_dmi_isin[[#This Row],[ISIN]]</f>
        <v>230913XS2690707497</v>
      </c>
      <c r="F9" s="221"/>
      <c r="G9" s="90" t="str">
        <f>IF(tbl_dmi_isin[[#This Row],[Index]]&gt;$A$2,"",INDEX(Corp_value!$A$1:$EA$2999,MATCH(tbl_dmi_isin[[#This Row],[ISIN]],Corp_value!$B:$B,0),MATCH(G$2,Corp_value!$1:$1,0)))</f>
        <v>--/--/--</v>
      </c>
      <c r="H9" s="91" t="str">
        <f>IF(tbl_dmi_isin[[#This Row],[Index]]&gt;$A$2,"",INDEX(Corp_value!$A$1:$EA$2999,MATCH(tbl_dmi_isin[[#This Row],[ISIN]],Corp_value!$B:$B,0),MATCH(H$2,Corp_value!$1:$1,0)))</f>
        <v>CN</v>
      </c>
      <c r="I9" s="91" t="str">
        <f>IF(tbl_dmi_isin[[#This Row],[Index]]&gt;$A$2,"",INDEX(Corp_value!$A$1:$EA$2999,MATCH(tbl_dmi_isin[[#This Row],[ISIN]],Corp_value!$B:$B,0),MATCH(I$2,Corp_value!$1:$1,0)))</f>
        <v>--</v>
      </c>
      <c r="J9" s="90" t="str">
        <f>IF(tbl_dmi_isin[[#This Row],[Index]]&gt;$A$2,"",INDEX(Corp_value!$A$1:$EA$2999,MATCH(tbl_dmi_isin[[#This Row],[ISIN]],Corp_value!$B:$B,0),MATCH(J$2,Corp_value!$1:$1,0)))</f>
        <v>--/--/--</v>
      </c>
      <c r="K9" s="90" t="str">
        <f>IF(tbl_dmi_isin[[#This Row],[Index]]&gt;$A$2,"",INDEX(Corp_value!$A$1:$EA$2999,MATCH(tbl_dmi_isin[[#This Row],[ISIN]],Corp_value!$B:$B,0),MATCH(K$2,Corp_value!$1:$1,0)))</f>
        <v>CHECK spd</v>
      </c>
      <c r="L9" s="90" t="str">
        <f>IF(tbl_dmi_isin[[#This Row],[Index]]&gt;$A$2,"",INDEX(Corp_value!$A$1:$EA$2999,MATCH(tbl_dmi_isin[[#This Row],[ISIN]],Corp_value!$B:$B,0),MATCH(L$2,Corp_value!$1:$1,0)))</f>
        <v>--</v>
      </c>
      <c r="M9" s="241" t="str">
        <f>IF(tbl_dmi_isin[[#This Row],[Index]]&gt;$A$2,"",INDEX(Corp_value!$A$1:$EA$2999,MATCH(tbl_dmi_isin[[#This Row],[ISIN]],Corp_value!$B:$B,0),MATCH(M$2,Corp_value!$1:$1,0)))</f>
        <v>中国农业银行/香港</v>
      </c>
      <c r="N9" s="241" t="str">
        <f>IF(tbl_dmi_isin[[#This Row],[Index]]&gt;$A$2,"",INDEX(Corp_value!$A$1:$EA$2999,MATCH(tbl_dmi_isin[[#This Row],[ISIN]],Corp_value!$B:$B,0),MATCH(N$2,Corp_value!$1:$1,0)))</f>
        <v/>
      </c>
      <c r="O9" s="241" t="str">
        <f>IF(tbl_dmi_isin[[#This Row],[Index]]&gt;$A$2,"",INDEX(Corp_value!$A$1:$EA$2999,MATCH(tbl_dmi_isin[[#This Row],[ISIN]],Corp_value!$B:$B,0),MATCH(O$2,Corp_value!$1:$1,0)))</f>
        <v/>
      </c>
      <c r="P9" s="260" t="str">
        <f>IF(tbl_dmi_isin[[#This Row],[Index]]&gt;$A$2,"",TEXT(INDEX(Corp_value!$A$1:$EA$2999,MATCH(tbl_dmi_isin[[#This Row],[ISIN]],Corp_value!$B:$B,0),MATCH(P$2,Corp_value!$1:$1,0)),"yyyy/mm/dd"))</f>
        <v>2023/09/20</v>
      </c>
      <c r="Q9" s="260" t="str">
        <f>IF(tbl_dmi_isin[[#This Row],[Index]]&gt;$A$2,"",TEXT(INDEX(Corp_value!$A$1:$EA$2999,MATCH(tbl_dmi_isin[[#This Row],[ISIN]],Corp_value!$B:$B,0),MATCH(Q$2,Corp_value!$1:$1,0)),"yyyy/mm/dd"))</f>
        <v>2023/12/20</v>
      </c>
      <c r="R9" s="260" t="str">
        <f>IF(tbl_dmi_isin[[#This Row],[Index]]&gt;$A$2,"",TEXT(INDEX(Corp_value!$A$1:$EA$2999,MATCH(tbl_dmi_isin[[#This Row],[ISIN]],Corp_value!$B:$B,0),MATCH(R$2,Corp_value!$1:$1,0)),"yyyy/mm/dd"))</f>
        <v>--</v>
      </c>
      <c r="S9" s="241">
        <f>IF(tbl_dmi_isin[[#This Row],[Index]]&gt;$A$2,"",INDEX(Corp_value!$A$1:$EA$2999,MATCH(tbl_dmi_isin[[#This Row],[ISIN]],Corp_value!$B:$B,0),MATCH(S$2,Corp_value!$1:$1,0)))</f>
        <v>3</v>
      </c>
      <c r="T9" s="241" t="str">
        <f>IF(tbl_dmi_isin[[#This Row],[Index]]&gt;$A$2,"",INDEX(Corp_value!$A$1:$EA$2999,MATCH(tbl_dmi_isin[[#This Row],[ISIN]],Corp_value!$B:$B,0),MATCH(T$2,Corp_value!$1:$1,0)))</f>
        <v>CNY</v>
      </c>
      <c r="U9" s="241">
        <f>IF(tbl_dmi_isin[[#This Row],[Index]]&gt;$A$2,"",INDEX(Corp_value!$A$1:$EA$2999,MATCH(tbl_dmi_isin[[#This Row],[ISIN]],Corp_value!$B:$B,0),MATCH(U$2,Corp_value!$1:$1,0)))</f>
        <v>100</v>
      </c>
      <c r="V9" s="258">
        <f>IFERROR(IF(tbl_dmi_isin[[#This Row],[Index]]&gt;$A$2,"",INDEX(Corp_value!$A$1:$EA$2999,MATCH(tbl_dmi_isin[[#This Row],[ISIN]],Corp_value!$B:$B,0),MATCH(V$2,Corp_value!$1:$1,0)))/100000000,"")</f>
        <v>1.65</v>
      </c>
      <c r="W9" s="267" t="str">
        <f>IF(tbl_dmi_isin[[#This Row],[Index]]&gt;$A$2,"",INDEX(Corp_value!$A$1:$EA$2999,MATCH(tbl_dmi_isin[[#This Row],[ISIN]],Corp_value!$B:$B,0),MATCH(W$2,Corp_value!$1:$1,0)))</f>
        <v>1288 HK</v>
      </c>
      <c r="X9" s="267" t="str">
        <f>IF(tbl_dmi_isin[[#This Row],[Index]]&gt;$A$2,"",INDEX(Corp_value!$A$1:$EA$2999,MATCH(tbl_dmi_isin[[#This Row],[ISIN]],Corp_value!$B:$B,0),MATCH(X$2,Corp_value!$1:$1,0)))</f>
        <v>A1/A/A</v>
      </c>
      <c r="Y9" s="273" t="str">
        <f>IF(tbl_dmi_isin[[#This Row],[Index]]&gt;$A$2,"",INDEX(Corp_value!$A$1:$EA$2999,MATCH(tbl_dmi_isin[[#This Row],[ISIN]],Corp_value!$B:$B,0),MATCH(Y$2,Corp_value!$1:$1,0)))</f>
        <v/>
      </c>
      <c r="Z9" s="273" t="str">
        <f>IF(tbl_dmi_isin[[#This Row],[Index]]&gt;$A$2,"",INDEX(Corp_value!$A$1:$EA$2999,MATCH(tbl_dmi_isin[[#This Row],[ISIN]],Corp_value!$B:$B,0),MATCH(Z$2,Corp_value!$1:$1,0)))</f>
        <v>A1/A/A</v>
      </c>
      <c r="AA9" s="177">
        <f>IF(tbl_dmi_isin[[#This Row],[定价日]]&lt;&gt;"",INDEX(美元债一级!$E:$E,MATCH(tbl_dmi_isin[[#This Row],[ISIN]],美元债一级!$C:$C,0)),"")</f>
        <v>0</v>
      </c>
      <c r="AD9" s="240">
        <v>6</v>
      </c>
      <c r="AE9" s="279" t="s">
        <v>613</v>
      </c>
      <c r="AF9" s="279" t="str">
        <f>VLOOKUP(Table7[[#This Row],[Entity]],'SBLC Bank_value'!$B:$H,MATCH('Add Stats'!AF$2,'SBLC Bank_value'!$1:$1,0)-1,0)</f>
        <v>3968 HK Equity</v>
      </c>
      <c r="AG9" s="279" t="str">
        <f>VLOOKUP(Table7[[#This Row],[Entity]],'SBLC Bank_value'!$B:$H,MATCH('Add Stats'!AG$2,'SBLC Bank_value'!$1:$1,0)-1,0)</f>
        <v>A2</v>
      </c>
      <c r="AH9" s="279" t="str">
        <f>VLOOKUP(Table7[[#This Row],[Entity]],'SBLC Bank_value'!$B:$H,MATCH('Add Stats'!AH$2,'SBLC Bank_value'!$1:$1,0)-1,0)</f>
        <v>BBB+</v>
      </c>
      <c r="AI9" s="279" t="str">
        <f>VLOOKUP(Table7[[#This Row],[Entity]],'SBLC Bank_value'!$B:$H,MATCH('Add Stats'!AI$2,'SBLC Bank_value'!$1:$1,0)-1,0)</f>
        <v>A-u</v>
      </c>
    </row>
    <row r="10" spans="1:35" s="2" customFormat="1" ht="12">
      <c r="A10" s="19">
        <v>7</v>
      </c>
      <c r="B10" s="282" t="str">
        <f>IF(tbl_dmi_isin[[#This Row],[Index]]&gt;$A$2,"",TEXT(INDEX(美元债一级!$A$2:$BO$2879,tbl_dmi_isin[[#This Row],[Index]]+1,MATCH(B$2,美元债一级!$2:$2,0)),"yyyy/mm/dd"))</f>
        <v>2023/09/13</v>
      </c>
      <c r="C10" s="19" t="str">
        <f>IF(tbl_dmi_isin[[#This Row],[Index]]&gt;$A$2,"",INDEX(美元债一级!$A$2:$BO$2880,tbl_dmi_isin[[#This Row],[Index]]+1,MATCH(C$2,美元债一级!$2:$2,0)))</f>
        <v>XS2679063862</v>
      </c>
      <c r="D10" s="19" t="str">
        <f>IF(tbl_dmi_isin[[#This Row],[Index]]&gt;$A$2,"",INDEX(美元债一级!$A$2:$BO$2880,tbl_dmi_isin[[#This Row],[Index]]+1,MATCH(D$2,美元债一级!$2:$2,0)))</f>
        <v>光银悉尼分行</v>
      </c>
      <c r="E10" s="19" t="str">
        <f>TEXT(tbl_dmi_isin[[#This Row],[定价日]],"YYMMDD")&amp;tbl_dmi_isin[[#This Row],[ISIN]]</f>
        <v>230913XS2679063862</v>
      </c>
      <c r="F10" s="221"/>
      <c r="G10" s="90" t="str">
        <f>IF(tbl_dmi_isin[[#This Row],[Index]]&gt;$A$2,"",INDEX(Corp_value!$A$1:$EA$2999,MATCH(tbl_dmi_isin[[#This Row],[ISIN]],Corp_value!$B:$B,0),MATCH(G$2,Corp_value!$1:$1,0)))</f>
        <v>--/BBB+/--</v>
      </c>
      <c r="H10" s="91" t="str">
        <f>IF(tbl_dmi_isin[[#This Row],[Index]]&gt;$A$2,"",INDEX(Corp_value!$A$1:$EA$2999,MATCH(tbl_dmi_isin[[#This Row],[ISIN]],Corp_value!$B:$B,0),MATCH(H$2,Corp_value!$1:$1,0)))</f>
        <v>AU</v>
      </c>
      <c r="I10" s="91" t="str">
        <f>IF(tbl_dmi_isin[[#This Row],[Index]]&gt;$A$2,"",INDEX(Corp_value!$A$1:$EA$2999,MATCH(tbl_dmi_isin[[#This Row],[ISIN]],Corp_value!$B:$B,0),MATCH(I$2,Corp_value!$1:$1,0)))</f>
        <v>--</v>
      </c>
      <c r="J10" s="90" t="str">
        <f>IF(tbl_dmi_isin[[#This Row],[Index]]&gt;$A$2,"",INDEX(Corp_value!$A$1:$EA$2999,MATCH(tbl_dmi_isin[[#This Row],[ISIN]],Corp_value!$B:$B,0),MATCH(J$2,Corp_value!$1:$1,0)))</f>
        <v>--/--/--</v>
      </c>
      <c r="K10" s="90">
        <f>IF(tbl_dmi_isin[[#This Row],[Index]]&gt;$A$2,"",INDEX(Corp_value!$A$1:$EA$2999,MATCH(tbl_dmi_isin[[#This Row],[ISIN]],Corp_value!$B:$B,0),MATCH(K$2,Corp_value!$1:$1,0)))</f>
        <v>63</v>
      </c>
      <c r="L10" s="90" t="str">
        <f>IF(tbl_dmi_isin[[#This Row],[Index]]&gt;$A$2,"",INDEX(Corp_value!$A$1:$EA$2999,MATCH(tbl_dmi_isin[[#This Row],[ISIN]],Corp_value!$B:$B,0),MATCH(L$2,Corp_value!$1:$1,0)))</f>
        <v>SOFRIX +63.000</v>
      </c>
      <c r="M10" s="241" t="str">
        <f>IF(tbl_dmi_isin[[#This Row],[Index]]&gt;$A$2,"",INDEX(Corp_value!$A$1:$EA$2999,MATCH(tbl_dmi_isin[[#This Row],[ISIN]],Corp_value!$B:$B,0),MATCH(M$2,Corp_value!$1:$1,0)))</f>
        <v>China Everbright Bank Co Ltd/S</v>
      </c>
      <c r="N10" s="241" t="str">
        <f>IF(tbl_dmi_isin[[#This Row],[Index]]&gt;$A$2,"",INDEX(Corp_value!$A$1:$EA$2999,MATCH(tbl_dmi_isin[[#This Row],[ISIN]],Corp_value!$B:$B,0),MATCH(N$2,Corp_value!$1:$1,0)))</f>
        <v/>
      </c>
      <c r="O10" s="241" t="str">
        <f>IF(tbl_dmi_isin[[#This Row],[Index]]&gt;$A$2,"",INDEX(Corp_value!$A$1:$EA$2999,MATCH(tbl_dmi_isin[[#This Row],[ISIN]],Corp_value!$B:$B,0),MATCH(O$2,Corp_value!$1:$1,0)))</f>
        <v/>
      </c>
      <c r="P10" s="260" t="str">
        <f>IF(tbl_dmi_isin[[#This Row],[Index]]&gt;$A$2,"",TEXT(INDEX(Corp_value!$A$1:$EA$2999,MATCH(tbl_dmi_isin[[#This Row],[ISIN]],Corp_value!$B:$B,0),MATCH(P$2,Corp_value!$1:$1,0)),"yyyy/mm/dd"))</f>
        <v>2023/09/20</v>
      </c>
      <c r="Q10" s="260" t="str">
        <f>IF(tbl_dmi_isin[[#This Row],[Index]]&gt;$A$2,"",TEXT(INDEX(Corp_value!$A$1:$EA$2999,MATCH(tbl_dmi_isin[[#This Row],[ISIN]],Corp_value!$B:$B,0),MATCH(Q$2,Corp_value!$1:$1,0)),"yyyy/mm/dd"))</f>
        <v>2026/09/20</v>
      </c>
      <c r="R10" s="260" t="str">
        <f>IF(tbl_dmi_isin[[#This Row],[Index]]&gt;$A$2,"",TEXT(INDEX(Corp_value!$A$1:$EA$2999,MATCH(tbl_dmi_isin[[#This Row],[ISIN]],Corp_value!$B:$B,0),MATCH(R$2,Corp_value!$1:$1,0)),"yyyy/mm/dd"))</f>
        <v>--</v>
      </c>
      <c r="S10" s="241">
        <f>IF(tbl_dmi_isin[[#This Row],[Index]]&gt;$A$2,"",INDEX(Corp_value!$A$1:$EA$2999,MATCH(tbl_dmi_isin[[#This Row],[ISIN]],Corp_value!$B:$B,0),MATCH(S$2,Corp_value!$1:$1,0)))</f>
        <v>5.9824845673186964</v>
      </c>
      <c r="T10" s="241" t="str">
        <f>IF(tbl_dmi_isin[[#This Row],[Index]]&gt;$A$2,"",INDEX(Corp_value!$A$1:$EA$2999,MATCH(tbl_dmi_isin[[#This Row],[ISIN]],Corp_value!$B:$B,0),MATCH(T$2,Corp_value!$1:$1,0)))</f>
        <v>USD</v>
      </c>
      <c r="U10" s="241">
        <f>IF(tbl_dmi_isin[[#This Row],[Index]]&gt;$A$2,"",INDEX(Corp_value!$A$1:$EA$2999,MATCH(tbl_dmi_isin[[#This Row],[ISIN]],Corp_value!$B:$B,0),MATCH(U$2,Corp_value!$1:$1,0)))</f>
        <v>100</v>
      </c>
      <c r="V10" s="258">
        <f>IFERROR(IF(tbl_dmi_isin[[#This Row],[Index]]&gt;$A$2,"",INDEX(Corp_value!$A$1:$EA$2999,MATCH(tbl_dmi_isin[[#This Row],[ISIN]],Corp_value!$B:$B,0),MATCH(V$2,Corp_value!$1:$1,0)))/100000000,"")</f>
        <v>5.5</v>
      </c>
      <c r="W10" s="267" t="str">
        <f>IF(tbl_dmi_isin[[#This Row],[Index]]&gt;$A$2,"",INDEX(Corp_value!$A$1:$EA$2999,MATCH(tbl_dmi_isin[[#This Row],[ISIN]],Corp_value!$B:$B,0),MATCH(W$2,Corp_value!$1:$1,0)))</f>
        <v>601818 CH</v>
      </c>
      <c r="X10" s="267" t="str">
        <f>IF(tbl_dmi_isin[[#This Row],[Index]]&gt;$A$2,"",INDEX(Corp_value!$A$1:$EA$2999,MATCH(tbl_dmi_isin[[#This Row],[ISIN]],Corp_value!$B:$B,0),MATCH(X$2,Corp_value!$1:$1,0)))</f>
        <v>Baa2/BBB+/BBB+</v>
      </c>
      <c r="Y10" s="273" t="str">
        <f>IF(tbl_dmi_isin[[#This Row],[Index]]&gt;$A$2,"",INDEX(Corp_value!$A$1:$EA$2999,MATCH(tbl_dmi_isin[[#This Row],[ISIN]],Corp_value!$B:$B,0),MATCH(Y$2,Corp_value!$1:$1,0)))</f>
        <v/>
      </c>
      <c r="Z10" s="273" t="str">
        <f>IF(tbl_dmi_isin[[#This Row],[Index]]&gt;$A$2,"",INDEX(Corp_value!$A$1:$EA$2999,MATCH(tbl_dmi_isin[[#This Row],[ISIN]],Corp_value!$B:$B,0),MATCH(Z$2,Corp_value!$1:$1,0)))</f>
        <v>Baa2/BBB+/BBB+</v>
      </c>
      <c r="AA10" s="177">
        <f>IF(tbl_dmi_isin[[#This Row],[定价日]]&lt;&gt;"",INDEX(美元债一级!$E:$E,MATCH(tbl_dmi_isin[[#This Row],[ISIN]],美元债一级!$C:$C,0)),"")</f>
        <v>0</v>
      </c>
      <c r="AD10" s="240">
        <v>7</v>
      </c>
      <c r="AE10" s="279" t="s">
        <v>317</v>
      </c>
      <c r="AF10" s="279" t="str">
        <f>VLOOKUP(Table7[[#This Row],[Entity]],'SBLC Bank_value'!$B:$H,MATCH('Add Stats'!AF$2,'SBLC Bank_value'!$1:$1,0)-1,0)</f>
        <v>601229 CH Equity</v>
      </c>
      <c r="AG10" s="279" t="str">
        <f>VLOOKUP(Table7[[#This Row],[Entity]],'SBLC Bank_value'!$B:$H,MATCH('Add Stats'!AG$2,'SBLC Bank_value'!$1:$1,0)-1,0)</f>
        <v>Baa2</v>
      </c>
      <c r="AH10" s="279" t="str">
        <f>VLOOKUP(Table7[[#This Row],[Entity]],'SBLC Bank_value'!$B:$H,MATCH('Add Stats'!AH$2,'SBLC Bank_value'!$1:$1,0)-1,0)</f>
        <v>--</v>
      </c>
      <c r="AI10" s="279" t="str">
        <f>VLOOKUP(Table7[[#This Row],[Entity]],'SBLC Bank_value'!$B:$H,MATCH('Add Stats'!AI$2,'SBLC Bank_value'!$1:$1,0)-1,0)</f>
        <v>--</v>
      </c>
    </row>
    <row r="11" spans="1:35" s="2" customFormat="1" ht="12">
      <c r="A11" s="19">
        <v>8</v>
      </c>
      <c r="B11" s="282" t="str">
        <f>IF(tbl_dmi_isin[[#This Row],[Index]]&gt;$A$2,"",TEXT(INDEX(美元债一级!$A$2:$BO$2879,tbl_dmi_isin[[#This Row],[Index]]+1,MATCH(B$2,美元债一级!$2:$2,0)),"yyyy/mm/dd"))</f>
        <v>2023/09/12</v>
      </c>
      <c r="C11" s="19" t="str">
        <f>IF(tbl_dmi_isin[[#This Row],[Index]]&gt;$A$2,"",INDEX(美元债一级!$A$2:$BO$2880,tbl_dmi_isin[[#This Row],[Index]]+1,MATCH(C$2,美元债一级!$2:$2,0)))</f>
        <v>HK0000947231</v>
      </c>
      <c r="D11" s="19" t="str">
        <f>IF(tbl_dmi_isin[[#This Row],[Index]]&gt;$A$2,"",INDEX(美元债一级!$A$2:$BO$2880,tbl_dmi_isin[[#This Row],[Index]]+1,MATCH(D$2,美元债一级!$2:$2,0)))</f>
        <v>杭州金投</v>
      </c>
      <c r="E11" s="19" t="str">
        <f>TEXT(tbl_dmi_isin[[#This Row],[定价日]],"YYMMDD")&amp;tbl_dmi_isin[[#This Row],[ISIN]]</f>
        <v>230912HK0000947231</v>
      </c>
      <c r="F11" s="220"/>
      <c r="G11" s="90" t="str">
        <f>IF(tbl_dmi_isin[[#This Row],[Index]]&gt;$A$2,"",INDEX(Corp_value!$A$1:$EA$2999,MATCH(tbl_dmi_isin[[#This Row],[ISIN]],Corp_value!$B:$B,0),MATCH(G$2,Corp_value!$1:$1,0)))</f>
        <v>--/--/--</v>
      </c>
      <c r="H11" s="91" t="str">
        <f>IF(tbl_dmi_isin[[#This Row],[Index]]&gt;$A$2,"",INDEX(Corp_value!$A$1:$EA$2999,MATCH(tbl_dmi_isin[[#This Row],[ISIN]],Corp_value!$B:$B,0),MATCH(H$2,Corp_value!$1:$1,0)))</f>
        <v>HK</v>
      </c>
      <c r="I11" s="91" t="str">
        <f>IF(tbl_dmi_isin[[#This Row],[Index]]&gt;$A$2,"",INDEX(Corp_value!$A$1:$EA$2999,MATCH(tbl_dmi_isin[[#This Row],[ISIN]],Corp_value!$B:$B,0),MATCH(I$2,Corp_value!$1:$1,0)))</f>
        <v>--</v>
      </c>
      <c r="J11" s="90" t="str">
        <f>IF(tbl_dmi_isin[[#This Row],[Index]]&gt;$A$2,"",INDEX(Corp_value!$A$1:$EA$2999,MATCH(tbl_dmi_isin[[#This Row],[ISIN]],Corp_value!$B:$B,0),MATCH(J$2,Corp_value!$1:$1,0)))</f>
        <v>--/--/--</v>
      </c>
      <c r="K11" s="90" t="str">
        <f>IF(tbl_dmi_isin[[#This Row],[Index]]&gt;$A$2,"",INDEX(Corp_value!$A$1:$EA$2999,MATCH(tbl_dmi_isin[[#This Row],[ISIN]],Corp_value!$B:$B,0),MATCH(K$2,Corp_value!$1:$1,0)))</f>
        <v>CHECK spd</v>
      </c>
      <c r="L11" s="90" t="str">
        <f>IF(tbl_dmi_isin[[#This Row],[Index]]&gt;$A$2,"",INDEX(Corp_value!$A$1:$EA$2999,MATCH(tbl_dmi_isin[[#This Row],[ISIN]],Corp_value!$B:$B,0),MATCH(L$2,Corp_value!$1:$1,0)))</f>
        <v>--</v>
      </c>
      <c r="M11" s="241" t="str">
        <f>IF(tbl_dmi_isin[[#This Row],[Index]]&gt;$A$2,"",INDEX(Corp_value!$A$1:$EA$2999,MATCH(tbl_dmi_isin[[#This Row],[ISIN]],Corp_value!$B:$B,0),MATCH(M$2,Corp_value!$1:$1,0)))</f>
        <v>金投国际(香港)有限公</v>
      </c>
      <c r="N11" s="241" t="str">
        <f>IF(tbl_dmi_isin[[#This Row],[Index]]&gt;$A$2,"",INDEX(Corp_value!$A$1:$EA$2999,MATCH(tbl_dmi_isin[[#This Row],[ISIN]],Corp_value!$B:$B,0),MATCH(N$2,Corp_value!$1:$1,0)))</f>
        <v/>
      </c>
      <c r="O11" s="241" t="str">
        <f>IF(tbl_dmi_isin[[#This Row],[Index]]&gt;$A$2,"",INDEX(Corp_value!$A$1:$EA$2999,MATCH(tbl_dmi_isin[[#This Row],[ISIN]],Corp_value!$B:$B,0),MATCH(O$2,Corp_value!$1:$1,0)))</f>
        <v>Hangzhou Finance &amp; Investment</v>
      </c>
      <c r="P11" s="260" t="str">
        <f>IF(tbl_dmi_isin[[#This Row],[Index]]&gt;$A$2,"",TEXT(INDEX(Corp_value!$A$1:$EA$2999,MATCH(tbl_dmi_isin[[#This Row],[ISIN]],Corp_value!$B:$B,0),MATCH(P$2,Corp_value!$1:$1,0)),"yyyy/mm/dd"))</f>
        <v>2023/09/19</v>
      </c>
      <c r="Q11" s="260" t="str">
        <f>IF(tbl_dmi_isin[[#This Row],[Index]]&gt;$A$2,"",TEXT(INDEX(Corp_value!$A$1:$EA$2999,MATCH(tbl_dmi_isin[[#This Row],[ISIN]],Corp_value!$B:$B,0),MATCH(Q$2,Corp_value!$1:$1,0)),"yyyy/mm/dd"))</f>
        <v>2024/09/13</v>
      </c>
      <c r="R11" s="260" t="str">
        <f>IF(tbl_dmi_isin[[#This Row],[Index]]&gt;$A$2,"",TEXT(INDEX(Corp_value!$A$1:$EA$2999,MATCH(tbl_dmi_isin[[#This Row],[ISIN]],Corp_value!$B:$B,0),MATCH(R$2,Corp_value!$1:$1,0)),"yyyy/mm/dd"))</f>
        <v>--</v>
      </c>
      <c r="S11" s="241">
        <f>IF(tbl_dmi_isin[[#This Row],[Index]]&gt;$A$2,"",INDEX(Corp_value!$A$1:$EA$2999,MATCH(tbl_dmi_isin[[#This Row],[ISIN]],Corp_value!$B:$B,0),MATCH(S$2,Corp_value!$1:$1,0)))</f>
        <v>4.2</v>
      </c>
      <c r="T11" s="241" t="str">
        <f>IF(tbl_dmi_isin[[#This Row],[Index]]&gt;$A$2,"",INDEX(Corp_value!$A$1:$EA$2999,MATCH(tbl_dmi_isin[[#This Row],[ISIN]],Corp_value!$B:$B,0),MATCH(T$2,Corp_value!$1:$1,0)))</f>
        <v>CNY</v>
      </c>
      <c r="U11" s="241">
        <f>IF(tbl_dmi_isin[[#This Row],[Index]]&gt;$A$2,"",INDEX(Corp_value!$A$1:$EA$2999,MATCH(tbl_dmi_isin[[#This Row],[ISIN]],Corp_value!$B:$B,0),MATCH(U$2,Corp_value!$1:$1,0)))</f>
        <v>100</v>
      </c>
      <c r="V11" s="258">
        <f>IFERROR(IF(tbl_dmi_isin[[#This Row],[Index]]&gt;$A$2,"",INDEX(Corp_value!$A$1:$EA$2999,MATCH(tbl_dmi_isin[[#This Row],[ISIN]],Corp_value!$B:$B,0),MATCH(V$2,Corp_value!$1:$1,0)))/100000000,"")</f>
        <v>2</v>
      </c>
      <c r="W11" s="267" t="str">
        <f>IF(tbl_dmi_isin[[#This Row],[Index]]&gt;$A$2,"",INDEX(Corp_value!$A$1:$EA$2999,MATCH(tbl_dmi_isin[[#This Row],[ISIN]],Corp_value!$B:$B,0),MATCH(W$2,Corp_value!$1:$1,0)))</f>
        <v>HFIGCZ CH</v>
      </c>
      <c r="X11" s="267" t="str">
        <f>IF(tbl_dmi_isin[[#This Row],[Index]]&gt;$A$2,"",INDEX(Corp_value!$A$1:$EA$2999,MATCH(tbl_dmi_isin[[#This Row],[ISIN]],Corp_value!$B:$B,0),MATCH(X$2,Corp_value!$1:$1,0)))</f>
        <v>--/BBB/BBB+</v>
      </c>
      <c r="Y11" s="273" t="str">
        <f>IF(tbl_dmi_isin[[#This Row],[Index]]&gt;$A$2,"",INDEX(Corp_value!$A$1:$EA$2999,MATCH(tbl_dmi_isin[[#This Row],[ISIN]],Corp_value!$B:$B,0),MATCH(Y$2,Corp_value!$1:$1,0)))</f>
        <v/>
      </c>
      <c r="Z11" s="273" t="str">
        <f>IF(tbl_dmi_isin[[#This Row],[Index]]&gt;$A$2,"",INDEX(Corp_value!$A$1:$EA$2999,MATCH(tbl_dmi_isin[[#This Row],[ISIN]],Corp_value!$B:$B,0),MATCH(Z$2,Corp_value!$1:$1,0)))</f>
        <v>--/BBB/BBB+</v>
      </c>
      <c r="AA11" s="177">
        <f>IF(tbl_dmi_isin[[#This Row],[定价日]]&lt;&gt;"",INDEX(美元债一级!$E:$E,MATCH(tbl_dmi_isin[[#This Row],[ISIN]],美元债一级!$C:$C,0)),"")</f>
        <v>0</v>
      </c>
      <c r="AB11" s="234"/>
      <c r="AD11" s="240">
        <v>8</v>
      </c>
      <c r="AE11" s="279" t="s">
        <v>319</v>
      </c>
      <c r="AF11" s="279" t="str">
        <f>VLOOKUP(Table7[[#This Row],[Entity]],'SBLC Bank_value'!$B:$H,MATCH('Add Stats'!AF$2,'SBLC Bank_value'!$1:$1,0)-1,0)</f>
        <v>002142 CH Equity</v>
      </c>
      <c r="AG11" s="279" t="str">
        <f>VLOOKUP(Table7[[#This Row],[Entity]],'SBLC Bank_value'!$B:$H,MATCH('Add Stats'!AG$2,'SBLC Bank_value'!$1:$1,0)-1,0)</f>
        <v>Baa2</v>
      </c>
      <c r="AH11" s="279" t="str">
        <f>VLOOKUP(Table7[[#This Row],[Entity]],'SBLC Bank_value'!$B:$H,MATCH('Add Stats'!AH$2,'SBLC Bank_value'!$1:$1,0)-1,0)</f>
        <v>--</v>
      </c>
      <c r="AI11" s="279" t="str">
        <f>VLOOKUP(Table7[[#This Row],[Entity]],'SBLC Bank_value'!$B:$H,MATCH('Add Stats'!AI$2,'SBLC Bank_value'!$1:$1,0)-1,0)</f>
        <v>--</v>
      </c>
    </row>
    <row r="12" spans="1:35" s="2" customFormat="1" ht="12">
      <c r="A12" s="19">
        <v>9</v>
      </c>
      <c r="B12" s="282" t="str">
        <f>IF(tbl_dmi_isin[[#This Row],[Index]]&gt;$A$2,"",TEXT(INDEX(美元债一级!$A$2:$BO$2879,tbl_dmi_isin[[#This Row],[Index]]+1,MATCH(B$2,美元债一级!$2:$2,0)),"yyyy/mm/dd"))</f>
        <v>2023/09/11</v>
      </c>
      <c r="C12" s="19" t="str">
        <f>IF(tbl_dmi_isin[[#This Row],[Index]]&gt;$A$2,"",INDEX(美元债一级!$A$2:$BO$2880,tbl_dmi_isin[[#This Row],[Index]]+1,MATCH(C$2,美元债一级!$2:$2,0)))</f>
        <v>XS2677539541</v>
      </c>
      <c r="D12" s="19" t="str">
        <f>IF(tbl_dmi_isin[[#This Row],[Index]]&gt;$A$2,"",INDEX(美元债一级!$A$2:$BO$2880,tbl_dmi_isin[[#This Row],[Index]]+1,MATCH(D$2,美元债一级!$2:$2,0)))</f>
        <v>中银迪拜分行</v>
      </c>
      <c r="E12" s="19" t="str">
        <f>TEXT(tbl_dmi_isin[[#This Row],[定价日]],"YYMMDD")&amp;tbl_dmi_isin[[#This Row],[ISIN]]</f>
        <v>230911XS2677539541</v>
      </c>
      <c r="F12" s="220"/>
      <c r="G12" s="90" t="str">
        <f>IF(tbl_dmi_isin[[#This Row],[Index]]&gt;$A$2,"",INDEX(Corp_value!$A$1:$EA$2999,MATCH(tbl_dmi_isin[[#This Row],[ISIN]],Corp_value!$B:$B,0),MATCH(G$2,Corp_value!$1:$1,0)))</f>
        <v>A1/A/A</v>
      </c>
      <c r="H12" s="91" t="str">
        <f>IF(tbl_dmi_isin[[#This Row],[Index]]&gt;$A$2,"",INDEX(Corp_value!$A$1:$EA$2999,MATCH(tbl_dmi_isin[[#This Row],[ISIN]],Corp_value!$B:$B,0),MATCH(H$2,Corp_value!$1:$1,0)))</f>
        <v>CN</v>
      </c>
      <c r="I12" s="91" t="str">
        <f>IF(tbl_dmi_isin[[#This Row],[Index]]&gt;$A$2,"",INDEX(Corp_value!$A$1:$EA$2999,MATCH(tbl_dmi_isin[[#This Row],[ISIN]],Corp_value!$B:$B,0),MATCH(I$2,Corp_value!$1:$1,0)))</f>
        <v>--</v>
      </c>
      <c r="J12" s="90" t="str">
        <f>IF(tbl_dmi_isin[[#This Row],[Index]]&gt;$A$2,"",INDEX(Corp_value!$A$1:$EA$2999,MATCH(tbl_dmi_isin[[#This Row],[ISIN]],Corp_value!$B:$B,0),MATCH(J$2,Corp_value!$1:$1,0)))</f>
        <v>--/--/--</v>
      </c>
      <c r="K12" s="90">
        <f>IF(tbl_dmi_isin[[#This Row],[Index]]&gt;$A$2,"",INDEX(Corp_value!$A$1:$EA$2999,MATCH(tbl_dmi_isin[[#This Row],[ISIN]],Corp_value!$B:$B,0),MATCH(K$2,Corp_value!$1:$1,0)))</f>
        <v>60</v>
      </c>
      <c r="L12" s="90" t="str">
        <f>IF(tbl_dmi_isin[[#This Row],[Index]]&gt;$A$2,"",INDEX(Corp_value!$A$1:$EA$2999,MATCH(tbl_dmi_isin[[#This Row],[ISIN]],Corp_value!$B:$B,0),MATCH(L$2,Corp_value!$1:$1,0)))</f>
        <v>SOFRIX +60.000</v>
      </c>
      <c r="M12" s="241" t="str">
        <f>IF(tbl_dmi_isin[[#This Row],[Index]]&gt;$A$2,"",INDEX(Corp_value!$A$1:$EA$2999,MATCH(tbl_dmi_isin[[#This Row],[ISIN]],Corp_value!$B:$B,0),MATCH(M$2,Corp_value!$1:$1,0)))</f>
        <v>中国银行迪拜分行</v>
      </c>
      <c r="N12" s="241" t="str">
        <f>IF(tbl_dmi_isin[[#This Row],[Index]]&gt;$A$2,"",INDEX(Corp_value!$A$1:$EA$2999,MATCH(tbl_dmi_isin[[#This Row],[ISIN]],Corp_value!$B:$B,0),MATCH(N$2,Corp_value!$1:$1,0)))</f>
        <v/>
      </c>
      <c r="O12" s="241" t="str">
        <f>IF(tbl_dmi_isin[[#This Row],[Index]]&gt;$A$2,"",INDEX(Corp_value!$A$1:$EA$2999,MATCH(tbl_dmi_isin[[#This Row],[ISIN]],Corp_value!$B:$B,0),MATCH(O$2,Corp_value!$1:$1,0)))</f>
        <v/>
      </c>
      <c r="P12" s="260" t="str">
        <f>IF(tbl_dmi_isin[[#This Row],[Index]]&gt;$A$2,"",TEXT(INDEX(Corp_value!$A$1:$EA$2999,MATCH(tbl_dmi_isin[[#This Row],[ISIN]],Corp_value!$B:$B,0),MATCH(P$2,Corp_value!$1:$1,0)),"yyyy/mm/dd"))</f>
        <v>2023/09/18</v>
      </c>
      <c r="Q12" s="260" t="str">
        <f>IF(tbl_dmi_isin[[#This Row],[Index]]&gt;$A$2,"",TEXT(INDEX(Corp_value!$A$1:$EA$2999,MATCH(tbl_dmi_isin[[#This Row],[ISIN]],Corp_value!$B:$B,0),MATCH(Q$2,Corp_value!$1:$1,0)),"yyyy/mm/dd"))</f>
        <v>2026/09/18</v>
      </c>
      <c r="R12" s="260" t="str">
        <f>IF(tbl_dmi_isin[[#This Row],[Index]]&gt;$A$2,"",TEXT(INDEX(Corp_value!$A$1:$EA$2999,MATCH(tbl_dmi_isin[[#This Row],[ISIN]],Corp_value!$B:$B,0),MATCH(R$2,Corp_value!$1:$1,0)),"yyyy/mm/dd"))</f>
        <v>--</v>
      </c>
      <c r="S12" s="241">
        <f>IF(tbl_dmi_isin[[#This Row],[Index]]&gt;$A$2,"",INDEX(Corp_value!$A$1:$EA$2999,MATCH(tbl_dmi_isin[[#This Row],[ISIN]],Corp_value!$B:$B,0),MATCH(S$2,Corp_value!$1:$1,0)))</f>
        <v>5.9520414424130479</v>
      </c>
      <c r="T12" s="241" t="str">
        <f>IF(tbl_dmi_isin[[#This Row],[Index]]&gt;$A$2,"",INDEX(Corp_value!$A$1:$EA$2999,MATCH(tbl_dmi_isin[[#This Row],[ISIN]],Corp_value!$B:$B,0),MATCH(T$2,Corp_value!$1:$1,0)))</f>
        <v>USD</v>
      </c>
      <c r="U12" s="241">
        <f>IF(tbl_dmi_isin[[#This Row],[Index]]&gt;$A$2,"",INDEX(Corp_value!$A$1:$EA$2999,MATCH(tbl_dmi_isin[[#This Row],[ISIN]],Corp_value!$B:$B,0),MATCH(U$2,Corp_value!$1:$1,0)))</f>
        <v>100</v>
      </c>
      <c r="V12" s="258">
        <f>IFERROR(IF(tbl_dmi_isin[[#This Row],[Index]]&gt;$A$2,"",INDEX(Corp_value!$A$1:$EA$2999,MATCH(tbl_dmi_isin[[#This Row],[ISIN]],Corp_value!$B:$B,0),MATCH(V$2,Corp_value!$1:$1,0)))/100000000,"")</f>
        <v>5</v>
      </c>
      <c r="W12" s="267" t="str">
        <f>IF(tbl_dmi_isin[[#This Row],[Index]]&gt;$A$2,"",INDEX(Corp_value!$A$1:$EA$2999,MATCH(tbl_dmi_isin[[#This Row],[ISIN]],Corp_value!$B:$B,0),MATCH(W$2,Corp_value!$1:$1,0)))</f>
        <v>3988 HK</v>
      </c>
      <c r="X12" s="267" t="str">
        <f>IF(tbl_dmi_isin[[#This Row],[Index]]&gt;$A$2,"",INDEX(Corp_value!$A$1:$EA$2999,MATCH(tbl_dmi_isin[[#This Row],[ISIN]],Corp_value!$B:$B,0),MATCH(X$2,Corp_value!$1:$1,0)))</f>
        <v>A1/A/A</v>
      </c>
      <c r="Y12" s="273" t="str">
        <f>IF(tbl_dmi_isin[[#This Row],[Index]]&gt;$A$2,"",INDEX(Corp_value!$A$1:$EA$2999,MATCH(tbl_dmi_isin[[#This Row],[ISIN]],Corp_value!$B:$B,0),MATCH(Y$2,Corp_value!$1:$1,0)))</f>
        <v>Green</v>
      </c>
      <c r="Z12" s="273" t="str">
        <f>IF(tbl_dmi_isin[[#This Row],[Index]]&gt;$A$2,"",INDEX(Corp_value!$A$1:$EA$2999,MATCH(tbl_dmi_isin[[#This Row],[ISIN]],Corp_value!$B:$B,0),MATCH(Z$2,Corp_value!$1:$1,0)))</f>
        <v>A1/A/A</v>
      </c>
      <c r="AA12" s="177">
        <f>IF(tbl_dmi_isin[[#This Row],[定价日]]&lt;&gt;"",INDEX(美元债一级!$E:$E,MATCH(tbl_dmi_isin[[#This Row],[ISIN]],美元债一级!$C:$C,0)),"")</f>
        <v>0</v>
      </c>
      <c r="AB12" s="234"/>
      <c r="AD12" s="240">
        <v>9</v>
      </c>
      <c r="AE12" s="279" t="s">
        <v>617</v>
      </c>
      <c r="AF12" s="279" t="str">
        <f>VLOOKUP(Table7[[#This Row],[Entity]],'SBLC Bank_value'!$B:$H,MATCH('Add Stats'!AF$2,'SBLC Bank_value'!$1:$1,0)-1,0)</f>
        <v>600919 CH Equity</v>
      </c>
      <c r="AG12" s="279" t="str">
        <f>VLOOKUP(Table7[[#This Row],[Entity]],'SBLC Bank_value'!$B:$H,MATCH('Add Stats'!AG$2,'SBLC Bank_value'!$1:$1,0)-1,0)</f>
        <v>Baa2</v>
      </c>
      <c r="AH12" s="279" t="str">
        <f>VLOOKUP(Table7[[#This Row],[Entity]],'SBLC Bank_value'!$B:$H,MATCH('Add Stats'!AH$2,'SBLC Bank_value'!$1:$1,0)-1,0)</f>
        <v>--</v>
      </c>
      <c r="AI12" s="279" t="str">
        <f>VLOOKUP(Table7[[#This Row],[Entity]],'SBLC Bank_value'!$B:$H,MATCH('Add Stats'!AI$2,'SBLC Bank_value'!$1:$1,0)-1,0)</f>
        <v>--</v>
      </c>
    </row>
    <row r="13" spans="1:35" s="2" customFormat="1" ht="12">
      <c r="A13" s="19">
        <v>10</v>
      </c>
      <c r="B13" s="282" t="str">
        <f>IF(tbl_dmi_isin[[#This Row],[Index]]&gt;$A$2,"",TEXT(INDEX(美元债一级!$A$2:$BO$2879,tbl_dmi_isin[[#This Row],[Index]]+1,MATCH(B$2,美元债一级!$2:$2,0)),"yyyy/mm/dd"))</f>
        <v>2023/08/29</v>
      </c>
      <c r="C13" s="19" t="str">
        <f>IF(tbl_dmi_isin[[#This Row],[Index]]&gt;$A$2,"",INDEX(美元债一级!$A$2:$BO$2880,tbl_dmi_isin[[#This Row],[Index]]+1,MATCH(C$2,美元债一级!$2:$2,0)))</f>
        <v>XS2671493562</v>
      </c>
      <c r="D13" s="19" t="str">
        <f>IF(tbl_dmi_isin[[#This Row],[Index]]&gt;$A$2,"",INDEX(美元债一级!$A$2:$BO$2880,tbl_dmi_isin[[#This Row],[Index]]+1,MATCH(D$2,美元债一级!$2:$2,0)))</f>
        <v>海盐国资</v>
      </c>
      <c r="E13" s="19" t="str">
        <f>TEXT(tbl_dmi_isin[[#This Row],[定价日]],"YYMMDD")&amp;tbl_dmi_isin[[#This Row],[ISIN]]</f>
        <v>230829XS2671493562</v>
      </c>
      <c r="F13" s="220"/>
      <c r="G13" s="90" t="str">
        <f>IF(tbl_dmi_isin[[#This Row],[Index]]&gt;$A$2,"",INDEX(Corp_value!$A$1:$EA$2999,MATCH(tbl_dmi_isin[[#This Row],[ISIN]],Corp_value!$B:$B,0),MATCH(G$2,Corp_value!$1:$1,0)))</f>
        <v>--/--/BBB-</v>
      </c>
      <c r="H13" s="91" t="str">
        <f>IF(tbl_dmi_isin[[#This Row],[Index]]&gt;$A$2,"",INDEX(Corp_value!$A$1:$EA$2999,MATCH(tbl_dmi_isin[[#This Row],[ISIN]],Corp_value!$B:$B,0),MATCH(H$2,Corp_value!$1:$1,0)))</f>
        <v>HK</v>
      </c>
      <c r="I13" s="91" t="str">
        <f>IF(tbl_dmi_isin[[#This Row],[Index]]&gt;$A$2,"",INDEX(Corp_value!$A$1:$EA$2999,MATCH(tbl_dmi_isin[[#This Row],[ISIN]],Corp_value!$B:$B,0),MATCH(I$2,Corp_value!$1:$1,0)))</f>
        <v>--</v>
      </c>
      <c r="J13" s="90" t="str">
        <f>IF(tbl_dmi_isin[[#This Row],[Index]]&gt;$A$2,"",INDEX(Corp_value!$A$1:$EA$2999,MATCH(tbl_dmi_isin[[#This Row],[ISIN]],Corp_value!$B:$B,0),MATCH(J$2,Corp_value!$1:$1,0)))</f>
        <v>--/--/BBB-</v>
      </c>
      <c r="K13" s="90" t="str">
        <f>IF(tbl_dmi_isin[[#This Row],[Index]]&gt;$A$2,"",INDEX(Corp_value!$A$1:$EA$2999,MATCH(tbl_dmi_isin[[#This Row],[ISIN]],Corp_value!$B:$B,0),MATCH(K$2,Corp_value!$1:$1,0)))</f>
        <v>CHECK spd</v>
      </c>
      <c r="L13" s="90" t="str">
        <f>IF(tbl_dmi_isin[[#This Row],[Index]]&gt;$A$2,"",INDEX(Corp_value!$A$1:$EA$2999,MATCH(tbl_dmi_isin[[#This Row],[ISIN]],Corp_value!$B:$B,0),MATCH(L$2,Corp_value!$1:$1,0)))</f>
        <v>--</v>
      </c>
      <c r="M13" s="241" t="str">
        <f>IF(tbl_dmi_isin[[#This Row],[Index]]&gt;$A$2,"",INDEX(Corp_value!$A$1:$EA$2999,MATCH(tbl_dmi_isin[[#This Row],[ISIN]],Corp_value!$B:$B,0),MATCH(M$2,Corp_value!$1:$1,0)))</f>
        <v>Haiyan Coastline Co Ltd</v>
      </c>
      <c r="N13" s="241" t="str">
        <f>IF(tbl_dmi_isin[[#This Row],[Index]]&gt;$A$2,"",INDEX(Corp_value!$A$1:$EA$2999,MATCH(tbl_dmi_isin[[#This Row],[ISIN]],Corp_value!$B:$B,0),MATCH(N$2,Corp_value!$1:$1,0)))</f>
        <v>Haiyan County State-owned Assets Management Co Ltd</v>
      </c>
      <c r="O13" s="241" t="str">
        <f>IF(tbl_dmi_isin[[#This Row],[Index]]&gt;$A$2,"",INDEX(Corp_value!$A$1:$EA$2999,MATCH(tbl_dmi_isin[[#This Row],[ISIN]],Corp_value!$B:$B,0),MATCH(O$2,Corp_value!$1:$1,0)))</f>
        <v/>
      </c>
      <c r="P13" s="260" t="str">
        <f>IF(tbl_dmi_isin[[#This Row],[Index]]&gt;$A$2,"",TEXT(INDEX(Corp_value!$A$1:$EA$2999,MATCH(tbl_dmi_isin[[#This Row],[ISIN]],Corp_value!$B:$B,0),MATCH(P$2,Corp_value!$1:$1,0)),"yyyy/mm/dd"))</f>
        <v>2023/09/01</v>
      </c>
      <c r="Q13" s="260" t="str">
        <f>IF(tbl_dmi_isin[[#This Row],[Index]]&gt;$A$2,"",TEXT(INDEX(Corp_value!$A$1:$EA$2999,MATCH(tbl_dmi_isin[[#This Row],[ISIN]],Corp_value!$B:$B,0),MATCH(Q$2,Corp_value!$1:$1,0)),"yyyy/mm/dd"))</f>
        <v>2026/09/01</v>
      </c>
      <c r="R13" s="260" t="str">
        <f>IF(tbl_dmi_isin[[#This Row],[Index]]&gt;$A$2,"",TEXT(INDEX(Corp_value!$A$1:$EA$2999,MATCH(tbl_dmi_isin[[#This Row],[ISIN]],Corp_value!$B:$B,0),MATCH(R$2,Corp_value!$1:$1,0)),"yyyy/mm/dd"))</f>
        <v>--</v>
      </c>
      <c r="S13" s="241">
        <f>IF(tbl_dmi_isin[[#This Row],[Index]]&gt;$A$2,"",INDEX(Corp_value!$A$1:$EA$2999,MATCH(tbl_dmi_isin[[#This Row],[ISIN]],Corp_value!$B:$B,0),MATCH(S$2,Corp_value!$1:$1,0)))</f>
        <v>5.9</v>
      </c>
      <c r="T13" s="241" t="str">
        <f>IF(tbl_dmi_isin[[#This Row],[Index]]&gt;$A$2,"",INDEX(Corp_value!$A$1:$EA$2999,MATCH(tbl_dmi_isin[[#This Row],[ISIN]],Corp_value!$B:$B,0),MATCH(T$2,Corp_value!$1:$1,0)))</f>
        <v>USD</v>
      </c>
      <c r="U13" s="241">
        <f>IF(tbl_dmi_isin[[#This Row],[Index]]&gt;$A$2,"",INDEX(Corp_value!$A$1:$EA$2999,MATCH(tbl_dmi_isin[[#This Row],[ISIN]],Corp_value!$B:$B,0),MATCH(U$2,Corp_value!$1:$1,0)))</f>
        <v>100</v>
      </c>
      <c r="V13" s="258">
        <f>IFERROR(IF(tbl_dmi_isin[[#This Row],[Index]]&gt;$A$2,"",INDEX(Corp_value!$A$1:$EA$2999,MATCH(tbl_dmi_isin[[#This Row],[ISIN]],Corp_value!$B:$B,0),MATCH(V$2,Corp_value!$1:$1,0)))/100000000,"")</f>
        <v>1.22</v>
      </c>
      <c r="W13" s="267" t="str">
        <f>IF(tbl_dmi_isin[[#This Row],[Index]]&gt;$A$2,"",INDEX(Corp_value!$A$1:$EA$2999,MATCH(tbl_dmi_isin[[#This Row],[ISIN]],Corp_value!$B:$B,0),MATCH(W$2,Corp_value!$1:$1,0)))</f>
        <v>HCSAMZ CH</v>
      </c>
      <c r="X13" s="267" t="str">
        <f>IF(tbl_dmi_isin[[#This Row],[Index]]&gt;$A$2,"",INDEX(Corp_value!$A$1:$EA$2999,MATCH(tbl_dmi_isin[[#This Row],[ISIN]],Corp_value!$B:$B,0),MATCH(X$2,Corp_value!$1:$1,0)))</f>
        <v>--/--/BBB-</v>
      </c>
      <c r="Y13" s="273" t="str">
        <f>IF(tbl_dmi_isin[[#This Row],[Index]]&gt;$A$2,"",INDEX(Corp_value!$A$1:$EA$2999,MATCH(tbl_dmi_isin[[#This Row],[ISIN]],Corp_value!$B:$B,0),MATCH(Y$2,Corp_value!$1:$1,0)))</f>
        <v/>
      </c>
      <c r="Z13" s="273" t="str">
        <f>IF(tbl_dmi_isin[[#This Row],[Index]]&gt;$A$2,"",INDEX(Corp_value!$A$1:$EA$2999,MATCH(tbl_dmi_isin[[#This Row],[ISIN]],Corp_value!$B:$B,0),MATCH(Z$2,Corp_value!$1:$1,0)))</f>
        <v>--/--/BBB-</v>
      </c>
      <c r="AA13" s="177">
        <f>IF(tbl_dmi_isin[[#This Row],[定价日]]&lt;&gt;"",INDEX(美元债一级!$E:$E,MATCH(tbl_dmi_isin[[#This Row],[ISIN]],美元债一级!$C:$C,0)),"")</f>
        <v>0</v>
      </c>
      <c r="AB13" s="234"/>
      <c r="AD13" s="240">
        <v>10</v>
      </c>
      <c r="AE13" s="279" t="s">
        <v>619</v>
      </c>
      <c r="AF13" s="279" t="str">
        <f>VLOOKUP(Table7[[#This Row],[Entity]],'SBLC Bank_value'!$B:$H,MATCH('Add Stats'!AF$2,'SBLC Bank_value'!$1:$1,0)-1,0)</f>
        <v>600000 CH Equity</v>
      </c>
      <c r="AG13" s="279" t="str">
        <f>VLOOKUP(Table7[[#This Row],[Entity]],'SBLC Bank_value'!$B:$H,MATCH('Add Stats'!AG$2,'SBLC Bank_value'!$1:$1,0)-1,0)</f>
        <v>Baa2</v>
      </c>
      <c r="AH13" s="279" t="str">
        <f>VLOOKUP(Table7[[#This Row],[Entity]],'SBLC Bank_value'!$B:$H,MATCH('Add Stats'!AH$2,'SBLC Bank_value'!$1:$1,0)-1,0)</f>
        <v>BBB</v>
      </c>
      <c r="AI13" s="279" t="str">
        <f>VLOOKUP(Table7[[#This Row],[Entity]],'SBLC Bank_value'!$B:$H,MATCH('Add Stats'!AI$2,'SBLC Bank_value'!$1:$1,0)-1,0)</f>
        <v>BBB</v>
      </c>
    </row>
    <row r="14" spans="1:35" s="2" customFormat="1" ht="12">
      <c r="A14" s="19">
        <v>11</v>
      </c>
      <c r="B14" s="282" t="str">
        <f>IF(tbl_dmi_isin[[#This Row],[Index]]&gt;$A$2,"",TEXT(INDEX(美元债一级!$A$2:$BO$2879,tbl_dmi_isin[[#This Row],[Index]]+1,MATCH(B$2,美元债一级!$2:$2,0)),"yyyy/mm/dd"))</f>
        <v>2023/08/29</v>
      </c>
      <c r="C14" s="19" t="str">
        <f>IF(tbl_dmi_isin[[#This Row],[Index]]&gt;$A$2,"",INDEX(美元债一级!$A$2:$BO$2880,tbl_dmi_isin[[#This Row],[Index]]+1,MATCH(C$2,美元债一级!$2:$2,0)))</f>
        <v>HK0000946829</v>
      </c>
      <c r="D14" s="19" t="str">
        <f>IF(tbl_dmi_isin[[#This Row],[Index]]&gt;$A$2,"",INDEX(美元债一级!$A$2:$BO$2880,tbl_dmi_isin[[#This Row],[Index]]+1,MATCH(D$2,美元债一级!$2:$2,0)))</f>
        <v>乌鲁木齐高新</v>
      </c>
      <c r="E14" s="19" t="str">
        <f>TEXT(tbl_dmi_isin[[#This Row],[定价日]],"YYMMDD")&amp;tbl_dmi_isin[[#This Row],[ISIN]]</f>
        <v>230829HK0000946829</v>
      </c>
      <c r="F14" s="221"/>
      <c r="G14" s="90" t="str">
        <f>IF(tbl_dmi_isin[[#This Row],[Index]]&gt;$A$2,"",INDEX(Corp_value!$A$1:$EA$2999,MATCH(tbl_dmi_isin[[#This Row],[ISIN]],Corp_value!$B:$B,0),MATCH(G$2,Corp_value!$1:$1,0)))</f>
        <v>--/--/--</v>
      </c>
      <c r="H14" s="91" t="str">
        <f>IF(tbl_dmi_isin[[#This Row],[Index]]&gt;$A$2,"",INDEX(Corp_value!$A$1:$EA$2999,MATCH(tbl_dmi_isin[[#This Row],[ISIN]],Corp_value!$B:$B,0),MATCH(H$2,Corp_value!$1:$1,0)))</f>
        <v>CN</v>
      </c>
      <c r="I14" s="91" t="str">
        <f>IF(tbl_dmi_isin[[#This Row],[Index]]&gt;$A$2,"",INDEX(Corp_value!$A$1:$EA$2999,MATCH(tbl_dmi_isin[[#This Row],[ISIN]],Corp_value!$B:$B,0),MATCH(I$2,Corp_value!$1:$1,0)))</f>
        <v>--</v>
      </c>
      <c r="J14" s="90" t="str">
        <f>IF(tbl_dmi_isin[[#This Row],[Index]]&gt;$A$2,"",INDEX(Corp_value!$A$1:$EA$2999,MATCH(tbl_dmi_isin[[#This Row],[ISIN]],Corp_value!$B:$B,0),MATCH(J$2,Corp_value!$1:$1,0)))</f>
        <v>--/--/BB+</v>
      </c>
      <c r="K14" s="90" t="str">
        <f>IF(tbl_dmi_isin[[#This Row],[Index]]&gt;$A$2,"",INDEX(Corp_value!$A$1:$EA$2999,MATCH(tbl_dmi_isin[[#This Row],[ISIN]],Corp_value!$B:$B,0),MATCH(K$2,Corp_value!$1:$1,0)))</f>
        <v>CHECK spd</v>
      </c>
      <c r="L14" s="90" t="str">
        <f>IF(tbl_dmi_isin[[#This Row],[Index]]&gt;$A$2,"",INDEX(Corp_value!$A$1:$EA$2999,MATCH(tbl_dmi_isin[[#This Row],[ISIN]],Corp_value!$B:$B,0),MATCH(L$2,Corp_value!$1:$1,0)))</f>
        <v>--</v>
      </c>
      <c r="M14" s="241" t="str">
        <f>IF(tbl_dmi_isin[[#This Row],[Index]]&gt;$A$2,"",INDEX(Corp_value!$A$1:$EA$2999,MATCH(tbl_dmi_isin[[#This Row],[ISIN]],Corp_value!$B:$B,0),MATCH(M$2,Corp_value!$1:$1,0)))</f>
        <v>乌鲁木齐高新投资发展</v>
      </c>
      <c r="N14" s="241" t="str">
        <f>IF(tbl_dmi_isin[[#This Row],[Index]]&gt;$A$2,"",INDEX(Corp_value!$A$1:$EA$2999,MATCH(tbl_dmi_isin[[#This Row],[ISIN]],Corp_value!$B:$B,0),MATCH(N$2,Corp_value!$1:$1,0)))</f>
        <v/>
      </c>
      <c r="O14" s="241" t="str">
        <f>IF(tbl_dmi_isin[[#This Row],[Index]]&gt;$A$2,"",INDEX(Corp_value!$A$1:$EA$2999,MATCH(tbl_dmi_isin[[#This Row],[ISIN]],Corp_value!$B:$B,0),MATCH(O$2,Corp_value!$1:$1,0)))</f>
        <v/>
      </c>
      <c r="P14" s="262" t="str">
        <f>IF(tbl_dmi_isin[[#This Row],[Index]]&gt;$A$2,"",TEXT(INDEX(Corp_value!$A$1:$EA$2999,MATCH(tbl_dmi_isin[[#This Row],[ISIN]],Corp_value!$B:$B,0),MATCH(P$2,Corp_value!$1:$1,0)),"yyyy/mm/dd"))</f>
        <v>2023/09/07</v>
      </c>
      <c r="Q14" s="262" t="str">
        <f>IF(tbl_dmi_isin[[#This Row],[Index]]&gt;$A$2,"",TEXT(INDEX(Corp_value!$A$1:$EA$2999,MATCH(tbl_dmi_isin[[#This Row],[ISIN]],Corp_value!$B:$B,0),MATCH(Q$2,Corp_value!$1:$1,0)),"yyyy/mm/dd"))</f>
        <v>2026/09/07</v>
      </c>
      <c r="R14" s="262" t="str">
        <f>IF(tbl_dmi_isin[[#This Row],[Index]]&gt;$A$2,"",TEXT(INDEX(Corp_value!$A$1:$EA$2999,MATCH(tbl_dmi_isin[[#This Row],[ISIN]],Corp_value!$B:$B,0),MATCH(R$2,Corp_value!$1:$1,0)),"yyyy/mm/dd"))</f>
        <v>--</v>
      </c>
      <c r="S14" s="241">
        <f>IF(tbl_dmi_isin[[#This Row],[Index]]&gt;$A$2,"",INDEX(Corp_value!$A$1:$EA$2999,MATCH(tbl_dmi_isin[[#This Row],[ISIN]],Corp_value!$B:$B,0),MATCH(S$2,Corp_value!$1:$1,0)))</f>
        <v>5.5</v>
      </c>
      <c r="T14" s="241" t="str">
        <f>IF(tbl_dmi_isin[[#This Row],[Index]]&gt;$A$2,"",INDEX(Corp_value!$A$1:$EA$2999,MATCH(tbl_dmi_isin[[#This Row],[ISIN]],Corp_value!$B:$B,0),MATCH(T$2,Corp_value!$1:$1,0)))</f>
        <v>CNY</v>
      </c>
      <c r="U14" s="241" t="str">
        <f>IF(tbl_dmi_isin[[#This Row],[Index]]&gt;$A$2,"",INDEX(Corp_value!$A$1:$EA$2999,MATCH(tbl_dmi_isin[[#This Row],[ISIN]],Corp_value!$B:$B,0),MATCH(U$2,Corp_value!$1:$1,0)))</f>
        <v>--</v>
      </c>
      <c r="V14" s="258">
        <f>IFERROR(IF(tbl_dmi_isin[[#This Row],[Index]]&gt;$A$2,"",INDEX(Corp_value!$A$1:$EA$2999,MATCH(tbl_dmi_isin[[#This Row],[ISIN]],Corp_value!$B:$B,0),MATCH(V$2,Corp_value!$1:$1,0)))/100000000,"")</f>
        <v>8.0619999999999994</v>
      </c>
      <c r="W14" s="267" t="str">
        <f>IF(tbl_dmi_isin[[#This Row],[Index]]&gt;$A$2,"",INDEX(Corp_value!$A$1:$EA$2999,MATCH(tbl_dmi_isin[[#This Row],[ISIN]],Corp_value!$B:$B,0),MATCH(W$2,Corp_value!$1:$1,0)))</f>
        <v/>
      </c>
      <c r="X14" s="267" t="str">
        <f>IF(tbl_dmi_isin[[#This Row],[Index]]&gt;$A$2,"",INDEX(Corp_value!$A$1:$EA$2999,MATCH(tbl_dmi_isin[[#This Row],[ISIN]],Corp_value!$B:$B,0),MATCH(X$2,Corp_value!$1:$1,0)))</f>
        <v/>
      </c>
      <c r="Y14" s="273" t="str">
        <f>IF(tbl_dmi_isin[[#This Row],[Index]]&gt;$A$2,"",INDEX(Corp_value!$A$1:$EA$2999,MATCH(tbl_dmi_isin[[#This Row],[ISIN]],Corp_value!$B:$B,0),MATCH(Y$2,Corp_value!$1:$1,0)))</f>
        <v/>
      </c>
      <c r="Z14" s="273" t="str">
        <f>IF(tbl_dmi_isin[[#This Row],[Index]]&gt;$A$2,"",INDEX(Corp_value!$A$1:$EA$2999,MATCH(tbl_dmi_isin[[#This Row],[ISIN]],Corp_value!$B:$B,0),MATCH(Z$2,Corp_value!$1:$1,0)))</f>
        <v>--/--/BB+</v>
      </c>
      <c r="AA14" s="177">
        <f>IF(tbl_dmi_isin[[#This Row],[定价日]]&lt;&gt;"",INDEX(美元债一级!$E:$E,MATCH(tbl_dmi_isin[[#This Row],[ISIN]],美元债一级!$C:$C,0)),"")</f>
        <v>0</v>
      </c>
      <c r="AB14" s="234"/>
      <c r="AD14" s="240">
        <v>11</v>
      </c>
      <c r="AE14" s="279" t="s">
        <v>621</v>
      </c>
      <c r="AF14" s="279" t="str">
        <f>VLOOKUP(Table7[[#This Row],[Entity]],'SBLC Bank_value'!$B:$H,MATCH('Add Stats'!AF$2,'SBLC Bank_value'!$1:$1,0)-1,0)</f>
        <v>CQRUCZ CH Equity</v>
      </c>
      <c r="AG14" s="279" t="str">
        <f>VLOOKUP(Table7[[#This Row],[Entity]],'SBLC Bank_value'!$B:$H,MATCH('Add Stats'!AG$2,'SBLC Bank_value'!$1:$1,0)-1,0)</f>
        <v>Baa2</v>
      </c>
      <c r="AH14" s="279" t="str">
        <f>VLOOKUP(Table7[[#This Row],[Entity]],'SBLC Bank_value'!$B:$H,MATCH('Add Stats'!AH$2,'SBLC Bank_value'!$1:$1,0)-1,0)</f>
        <v>--</v>
      </c>
      <c r="AI14" s="279" t="str">
        <f>VLOOKUP(Table7[[#This Row],[Entity]],'SBLC Bank_value'!$B:$H,MATCH('Add Stats'!AI$2,'SBLC Bank_value'!$1:$1,0)-1,0)</f>
        <v>--</v>
      </c>
    </row>
    <row r="15" spans="1:35" s="2" customFormat="1" ht="12">
      <c r="A15" s="19">
        <v>12</v>
      </c>
      <c r="B15" s="282" t="str">
        <f>IF(tbl_dmi_isin[[#This Row],[Index]]&gt;$A$2,"",TEXT(INDEX(美元债一级!$A$2:$BO$2879,tbl_dmi_isin[[#This Row],[Index]]+1,MATCH(B$2,美元债一级!$2:$2,0)),"yyyy/mm/dd"))</f>
        <v>2023/08/23</v>
      </c>
      <c r="C15" s="19" t="str">
        <f>IF(tbl_dmi_isin[[#This Row],[Index]]&gt;$A$2,"",INDEX(美元债一级!$A$2:$BO$2880,tbl_dmi_isin[[#This Row],[Index]]+1,MATCH(C$2,美元债一级!$2:$2,0)))</f>
        <v>XS2673392796</v>
      </c>
      <c r="D15" s="19" t="str">
        <f>IF(tbl_dmi_isin[[#This Row],[Index]]&gt;$A$2,"",INDEX(美元债一级!$A$2:$BO$2880,tbl_dmi_isin[[#This Row],[Index]]+1,MATCH(D$2,美元债一级!$2:$2,0)))</f>
        <v>交银港分</v>
      </c>
      <c r="E15" s="19" t="str">
        <f>TEXT(tbl_dmi_isin[[#This Row],[定价日]],"YYMMDD")&amp;tbl_dmi_isin[[#This Row],[ISIN]]</f>
        <v>230823XS2673392796</v>
      </c>
      <c r="F15" s="220"/>
      <c r="G15" s="90" t="str">
        <f>IF(tbl_dmi_isin[[#This Row],[Index]]&gt;$A$2,"",INDEX(Corp_value!$A$1:$EA$2999,MATCH(tbl_dmi_isin[[#This Row],[ISIN]],Corp_value!$B:$B,0),MATCH(G$2,Corp_value!$1:$1,0)))</f>
        <v>A2/--/--</v>
      </c>
      <c r="H15" s="91" t="str">
        <f>IF(tbl_dmi_isin[[#This Row],[Index]]&gt;$A$2,"",INDEX(Corp_value!$A$1:$EA$2999,MATCH(tbl_dmi_isin[[#This Row],[ISIN]],Corp_value!$B:$B,0),MATCH(H$2,Corp_value!$1:$1,0)))</f>
        <v>CN</v>
      </c>
      <c r="I15" s="91" t="str">
        <f>IF(tbl_dmi_isin[[#This Row],[Index]]&gt;$A$2,"",INDEX(Corp_value!$A$1:$EA$2999,MATCH(tbl_dmi_isin[[#This Row],[ISIN]],Corp_value!$B:$B,0),MATCH(I$2,Corp_value!$1:$1,0)))</f>
        <v>--</v>
      </c>
      <c r="J15" s="90" t="str">
        <f>IF(tbl_dmi_isin[[#This Row],[Index]]&gt;$A$2,"",INDEX(Corp_value!$A$1:$EA$2999,MATCH(tbl_dmi_isin[[#This Row],[ISIN]],Corp_value!$B:$B,0),MATCH(J$2,Corp_value!$1:$1,0)))</f>
        <v>--/--/A</v>
      </c>
      <c r="K15" s="90" t="str">
        <f>IF(tbl_dmi_isin[[#This Row],[Index]]&gt;$A$2,"",INDEX(Corp_value!$A$1:$EA$2999,MATCH(tbl_dmi_isin[[#This Row],[ISIN]],Corp_value!$B:$B,0),MATCH(K$2,Corp_value!$1:$1,0)))</f>
        <v>CHECK spd</v>
      </c>
      <c r="L15" s="90" t="str">
        <f>IF(tbl_dmi_isin[[#This Row],[Index]]&gt;$A$2,"",INDEX(Corp_value!$A$1:$EA$2999,MATCH(tbl_dmi_isin[[#This Row],[ISIN]],Corp_value!$B:$B,0),MATCH(L$2,Corp_value!$1:$1,0)))</f>
        <v>SOFRIX +60.000</v>
      </c>
      <c r="M15" s="241" t="str">
        <f>IF(tbl_dmi_isin[[#This Row],[Index]]&gt;$A$2,"",INDEX(Corp_value!$A$1:$EA$2999,MATCH(tbl_dmi_isin[[#This Row],[ISIN]],Corp_value!$B:$B,0),MATCH(M$2,Corp_value!$1:$1,0)))</f>
        <v>交通银行/香港分行</v>
      </c>
      <c r="N15" s="241" t="str">
        <f>IF(tbl_dmi_isin[[#This Row],[Index]]&gt;$A$2,"",INDEX(Corp_value!$A$1:$EA$2999,MATCH(tbl_dmi_isin[[#This Row],[ISIN]],Corp_value!$B:$B,0),MATCH(N$2,Corp_value!$1:$1,0)))</f>
        <v/>
      </c>
      <c r="O15" s="241" t="str">
        <f>IF(tbl_dmi_isin[[#This Row],[Index]]&gt;$A$2,"",INDEX(Corp_value!$A$1:$EA$2999,MATCH(tbl_dmi_isin[[#This Row],[ISIN]],Corp_value!$B:$B,0),MATCH(O$2,Corp_value!$1:$1,0)))</f>
        <v/>
      </c>
      <c r="P15" s="260" t="str">
        <f>IF(tbl_dmi_isin[[#This Row],[Index]]&gt;$A$2,"",TEXT(INDEX(Corp_value!$A$1:$EA$2999,MATCH(tbl_dmi_isin[[#This Row],[ISIN]],Corp_value!$B:$B,0),MATCH(P$2,Corp_value!$1:$1,0)),"yyyy/mm/dd"))</f>
        <v>2023/08/30</v>
      </c>
      <c r="Q15" s="260" t="str">
        <f>IF(tbl_dmi_isin[[#This Row],[Index]]&gt;$A$2,"",TEXT(INDEX(Corp_value!$A$1:$EA$2999,MATCH(tbl_dmi_isin[[#This Row],[ISIN]],Corp_value!$B:$B,0),MATCH(Q$2,Corp_value!$1:$1,0)),"yyyy/mm/dd"))</f>
        <v>2026/08/30</v>
      </c>
      <c r="R15" s="260" t="str">
        <f>IF(tbl_dmi_isin[[#This Row],[Index]]&gt;$A$2,"",TEXT(INDEX(Corp_value!$A$1:$EA$2999,MATCH(tbl_dmi_isin[[#This Row],[ISIN]],Corp_value!$B:$B,0),MATCH(R$2,Corp_value!$1:$1,0)),"yyyy/mm/dd"))</f>
        <v>--</v>
      </c>
      <c r="S15" s="241">
        <f>IF(tbl_dmi_isin[[#This Row],[Index]]&gt;$A$2,"",INDEX(Corp_value!$A$1:$EA$2999,MATCH(tbl_dmi_isin[[#This Row],[ISIN]],Corp_value!$B:$B,0),MATCH(S$2,Corp_value!$1:$1,0)))</f>
        <v>5.9485711674620427</v>
      </c>
      <c r="T15" s="241" t="str">
        <f>IF(tbl_dmi_isin[[#This Row],[Index]]&gt;$A$2,"",INDEX(Corp_value!$A$1:$EA$2999,MATCH(tbl_dmi_isin[[#This Row],[ISIN]],Corp_value!$B:$B,0),MATCH(T$2,Corp_value!$1:$1,0)))</f>
        <v>USD</v>
      </c>
      <c r="U15" s="241">
        <f>IF(tbl_dmi_isin[[#This Row],[Index]]&gt;$A$2,"",INDEX(Corp_value!$A$1:$EA$2999,MATCH(tbl_dmi_isin[[#This Row],[ISIN]],Corp_value!$B:$B,0),MATCH(U$2,Corp_value!$1:$1,0)))</f>
        <v>100</v>
      </c>
      <c r="V15" s="258">
        <f>IFERROR(IF(tbl_dmi_isin[[#This Row],[Index]]&gt;$A$2,"",INDEX(Corp_value!$A$1:$EA$2999,MATCH(tbl_dmi_isin[[#This Row],[ISIN]],Corp_value!$B:$B,0),MATCH(V$2,Corp_value!$1:$1,0)))/100000000,"")</f>
        <v>5</v>
      </c>
      <c r="W15" s="267" t="str">
        <f>IF(tbl_dmi_isin[[#This Row],[Index]]&gt;$A$2,"",INDEX(Corp_value!$A$1:$EA$2999,MATCH(tbl_dmi_isin[[#This Row],[ISIN]],Corp_value!$B:$B,0),MATCH(W$2,Corp_value!$1:$1,0)))</f>
        <v>3328 HK</v>
      </c>
      <c r="X15" s="267" t="str">
        <f>IF(tbl_dmi_isin[[#This Row],[Index]]&gt;$A$2,"",INDEX(Corp_value!$A$1:$EA$2999,MATCH(tbl_dmi_isin[[#This Row],[ISIN]],Corp_value!$B:$B,0),MATCH(X$2,Corp_value!$1:$1,0)))</f>
        <v>A2/A-/A</v>
      </c>
      <c r="Y15" s="273" t="str">
        <f>IF(tbl_dmi_isin[[#This Row],[Index]]&gt;$A$2,"",INDEX(Corp_value!$A$1:$EA$2999,MATCH(tbl_dmi_isin[[#This Row],[ISIN]],Corp_value!$B:$B,0),MATCH(Y$2,Corp_value!$1:$1,0)))</f>
        <v>Green</v>
      </c>
      <c r="Z15" s="273" t="str">
        <f>IF(tbl_dmi_isin[[#This Row],[Index]]&gt;$A$2,"",INDEX(Corp_value!$A$1:$EA$2999,MATCH(tbl_dmi_isin[[#This Row],[ISIN]],Corp_value!$B:$B,0),MATCH(Z$2,Corp_value!$1:$1,0)))</f>
        <v>A2/A-/A</v>
      </c>
      <c r="AA15" s="177">
        <f>IF(tbl_dmi_isin[[#This Row],[定价日]]&lt;&gt;"",INDEX(美元债一级!$E:$E,MATCH(tbl_dmi_isin[[#This Row],[ISIN]],美元债一级!$C:$C,0)),"")</f>
        <v>0</v>
      </c>
      <c r="AB15" s="234"/>
      <c r="AD15" s="240">
        <v>12</v>
      </c>
      <c r="AE15" s="279" t="s">
        <v>623</v>
      </c>
      <c r="AF15" s="279" t="str">
        <f>VLOOKUP(Table7[[#This Row],[Entity]],'SBLC Bank_value'!$B:$H,MATCH('Add Stats'!AF$2,'SBLC Bank_value'!$1:$1,0)-1,0)</f>
        <v>601009 CH Equity</v>
      </c>
      <c r="AG15" s="279" t="str">
        <f>VLOOKUP(Table7[[#This Row],[Entity]],'SBLC Bank_value'!$B:$H,MATCH('Add Stats'!AG$2,'SBLC Bank_value'!$1:$1,0)-1,0)</f>
        <v>Baa3</v>
      </c>
      <c r="AH15" s="279" t="str">
        <f>VLOOKUP(Table7[[#This Row],[Entity]],'SBLC Bank_value'!$B:$H,MATCH('Add Stats'!AH$2,'SBLC Bank_value'!$1:$1,0)-1,0)</f>
        <v>NR</v>
      </c>
      <c r="AI15" s="279" t="str">
        <f>VLOOKUP(Table7[[#This Row],[Entity]],'SBLC Bank_value'!$B:$H,MATCH('Add Stats'!AI$2,'SBLC Bank_value'!$1:$1,0)-1,0)</f>
        <v>--</v>
      </c>
    </row>
    <row r="16" spans="1:35" s="2" customFormat="1" ht="12">
      <c r="A16" s="19">
        <v>13</v>
      </c>
      <c r="B16" s="282" t="str">
        <f>IF(tbl_dmi_isin[[#This Row],[Index]]&gt;$A$2,"",TEXT(INDEX(美元债一级!$A$2:$BO$2879,tbl_dmi_isin[[#This Row],[Index]]+1,MATCH(B$2,美元债一级!$2:$2,0)),"yyyy/mm/dd"))</f>
        <v>2023/08/22</v>
      </c>
      <c r="C16" s="19" t="str">
        <f>IF(tbl_dmi_isin[[#This Row],[Index]]&gt;$A$2,"",INDEX(美元债一级!$A$2:$BO$2880,tbl_dmi_isin[[#This Row],[Index]]+1,MATCH(C$2,美元债一级!$2:$2,0)))</f>
        <v>XS2661086483</v>
      </c>
      <c r="D16" s="19" t="str">
        <f>IF(tbl_dmi_isin[[#This Row],[Index]]&gt;$A$2,"",INDEX(美元债一级!$A$2:$BO$2880,tbl_dmi_isin[[#This Row],[Index]]+1,MATCH(D$2,美元债一级!$2:$2,0)))</f>
        <v>杭州上城城建综合</v>
      </c>
      <c r="E16" s="19" t="str">
        <f>TEXT(tbl_dmi_isin[[#This Row],[定价日]],"YYMMDD")&amp;tbl_dmi_isin[[#This Row],[ISIN]]</f>
        <v>230822XS2661086483</v>
      </c>
      <c r="F16" s="220"/>
      <c r="G16" s="90" t="str">
        <f>IF(tbl_dmi_isin[[#This Row],[Index]]&gt;$A$2,"",INDEX(Corp_value!$A$1:$EA$2999,MATCH(tbl_dmi_isin[[#This Row],[ISIN]],Corp_value!$B:$B,0),MATCH(G$2,Corp_value!$1:$1,0)))</f>
        <v>--/--/BBB-</v>
      </c>
      <c r="H16" s="91" t="str">
        <f>IF(tbl_dmi_isin[[#This Row],[Index]]&gt;$A$2,"",INDEX(Corp_value!$A$1:$EA$2999,MATCH(tbl_dmi_isin[[#This Row],[ISIN]],Corp_value!$B:$B,0),MATCH(H$2,Corp_value!$1:$1,0)))</f>
        <v>VG</v>
      </c>
      <c r="I16" s="91" t="str">
        <f>IF(tbl_dmi_isin[[#This Row],[Index]]&gt;$A$2,"",INDEX(Corp_value!$A$1:$EA$2999,MATCH(tbl_dmi_isin[[#This Row],[ISIN]],Corp_value!$B:$B,0),MATCH(I$2,Corp_value!$1:$1,0)))</f>
        <v>--</v>
      </c>
      <c r="J16" s="90" t="str">
        <f>IF(tbl_dmi_isin[[#This Row],[Index]]&gt;$A$2,"",INDEX(Corp_value!$A$1:$EA$2999,MATCH(tbl_dmi_isin[[#This Row],[ISIN]],Corp_value!$B:$B,0),MATCH(J$2,Corp_value!$1:$1,0)))</f>
        <v>--/--/BBB-</v>
      </c>
      <c r="K16" s="90" t="str">
        <f>IF(tbl_dmi_isin[[#This Row],[Index]]&gt;$A$2,"",INDEX(Corp_value!$A$1:$EA$2999,MATCH(tbl_dmi_isin[[#This Row],[ISIN]],Corp_value!$B:$B,0),MATCH(K$2,Corp_value!$1:$1,0)))</f>
        <v>CHECK spd</v>
      </c>
      <c r="L16" s="90" t="str">
        <f>IF(tbl_dmi_isin[[#This Row],[Index]]&gt;$A$2,"",INDEX(Corp_value!$A$1:$EA$2999,MATCH(tbl_dmi_isin[[#This Row],[ISIN]],Corp_value!$B:$B,0),MATCH(L$2,Corp_value!$1:$1,0)))</f>
        <v>--</v>
      </c>
      <c r="M16" s="241" t="str">
        <f>IF(tbl_dmi_isin[[#This Row],[Index]]&gt;$A$2,"",INDEX(Corp_value!$A$1:$EA$2999,MATCH(tbl_dmi_isin[[#This Row],[ISIN]],Corp_value!$B:$B,0),MATCH(M$2,Corp_value!$1:$1,0)))</f>
        <v>Zhejiang Baron BVI Co Ltd</v>
      </c>
      <c r="N16" s="241" t="str">
        <f>IF(tbl_dmi_isin[[#This Row],[Index]]&gt;$A$2,"",INDEX(Corp_value!$A$1:$EA$2999,MATCH(tbl_dmi_isin[[#This Row],[ISIN]],Corp_value!$B:$B,0),MATCH(N$2,Corp_value!$1:$1,0)))</f>
        <v>Hangzhou Shangcheng District Urban Construction&amp;Comprehensive Development Co Ltd</v>
      </c>
      <c r="O16" s="241" t="str">
        <f>IF(tbl_dmi_isin[[#This Row],[Index]]&gt;$A$2,"",INDEX(Corp_value!$A$1:$EA$2999,MATCH(tbl_dmi_isin[[#This Row],[ISIN]],Corp_value!$B:$B,0),MATCH(O$2,Corp_value!$1:$1,0)))</f>
        <v/>
      </c>
      <c r="P16" s="260" t="str">
        <f>IF(tbl_dmi_isin[[#This Row],[Index]]&gt;$A$2,"",TEXT(INDEX(Corp_value!$A$1:$EA$2999,MATCH(tbl_dmi_isin[[#This Row],[ISIN]],Corp_value!$B:$B,0),MATCH(P$2,Corp_value!$1:$1,0)),"yyyy/mm/dd"))</f>
        <v>2023/08/25</v>
      </c>
      <c r="Q16" s="260" t="str">
        <f>IF(tbl_dmi_isin[[#This Row],[Index]]&gt;$A$2,"",TEXT(INDEX(Corp_value!$A$1:$EA$2999,MATCH(tbl_dmi_isin[[#This Row],[ISIN]],Corp_value!$B:$B,0),MATCH(Q$2,Corp_value!$1:$1,0)),"yyyy/mm/dd"))</f>
        <v>2026/08/25</v>
      </c>
      <c r="R16" s="260" t="str">
        <f>IF(tbl_dmi_isin[[#This Row],[Index]]&gt;$A$2,"",TEXT(INDEX(Corp_value!$A$1:$EA$2999,MATCH(tbl_dmi_isin[[#This Row],[ISIN]],Corp_value!$B:$B,0),MATCH(R$2,Corp_value!$1:$1,0)),"yyyy/mm/dd"))</f>
        <v>--</v>
      </c>
      <c r="S16" s="241">
        <f>IF(tbl_dmi_isin[[#This Row],[Index]]&gt;$A$2,"",INDEX(Corp_value!$A$1:$EA$2999,MATCH(tbl_dmi_isin[[#This Row],[ISIN]],Corp_value!$B:$B,0),MATCH(S$2,Corp_value!$1:$1,0)))</f>
        <v>5.85</v>
      </c>
      <c r="T16" s="241" t="str">
        <f>IF(tbl_dmi_isin[[#This Row],[Index]]&gt;$A$2,"",INDEX(Corp_value!$A$1:$EA$2999,MATCH(tbl_dmi_isin[[#This Row],[ISIN]],Corp_value!$B:$B,0),MATCH(T$2,Corp_value!$1:$1,0)))</f>
        <v>USD</v>
      </c>
      <c r="U16" s="241">
        <f>IF(tbl_dmi_isin[[#This Row],[Index]]&gt;$A$2,"",INDEX(Corp_value!$A$1:$EA$2999,MATCH(tbl_dmi_isin[[#This Row],[ISIN]],Corp_value!$B:$B,0),MATCH(U$2,Corp_value!$1:$1,0)))</f>
        <v>100</v>
      </c>
      <c r="V16" s="258">
        <f>IFERROR(IF(tbl_dmi_isin[[#This Row],[Index]]&gt;$A$2,"",INDEX(Corp_value!$A$1:$EA$2999,MATCH(tbl_dmi_isin[[#This Row],[ISIN]],Corp_value!$B:$B,0),MATCH(V$2,Corp_value!$1:$1,0)))/100000000,"")</f>
        <v>2</v>
      </c>
      <c r="W16" s="267" t="str">
        <f>IF(tbl_dmi_isin[[#This Row],[Index]]&gt;$A$2,"",INDEX(Corp_value!$A$1:$EA$2999,MATCH(tbl_dmi_isin[[#This Row],[ISIN]],Corp_value!$B:$B,0),MATCH(W$2,Corp_value!$1:$1,0)))</f>
        <v/>
      </c>
      <c r="X16" s="267" t="str">
        <f>IF(tbl_dmi_isin[[#This Row],[Index]]&gt;$A$2,"",INDEX(Corp_value!$A$1:$EA$2999,MATCH(tbl_dmi_isin[[#This Row],[ISIN]],Corp_value!$B:$B,0),MATCH(X$2,Corp_value!$1:$1,0)))</f>
        <v/>
      </c>
      <c r="Y16" s="273" t="str">
        <f>IF(tbl_dmi_isin[[#This Row],[Index]]&gt;$A$2,"",INDEX(Corp_value!$A$1:$EA$2999,MATCH(tbl_dmi_isin[[#This Row],[ISIN]],Corp_value!$B:$B,0),MATCH(Y$2,Corp_value!$1:$1,0)))</f>
        <v>Green</v>
      </c>
      <c r="Z16" s="273" t="str">
        <f>IF(tbl_dmi_isin[[#This Row],[Index]]&gt;$A$2,"",INDEX(Corp_value!$A$1:$EA$2999,MATCH(tbl_dmi_isin[[#This Row],[ISIN]],Corp_value!$B:$B,0),MATCH(Z$2,Corp_value!$1:$1,0)))</f>
        <v>--/--/BBB-</v>
      </c>
      <c r="AA16" s="177">
        <f>IF(tbl_dmi_isin[[#This Row],[定价日]]&lt;&gt;"",INDEX(美元债一级!$E:$E,MATCH(tbl_dmi_isin[[#This Row],[ISIN]],美元债一级!$C:$C,0)),"")</f>
        <v>0</v>
      </c>
      <c r="AB16" s="234"/>
      <c r="AD16" s="240">
        <v>13</v>
      </c>
      <c r="AE16" s="279" t="s">
        <v>625</v>
      </c>
      <c r="AF16" s="279" t="str">
        <f>VLOOKUP(Table7[[#This Row],[Entity]],'SBLC Bank_value'!$B:$H,MATCH('Add Stats'!AF$2,'SBLC Bank_value'!$1:$1,0)-1,0)</f>
        <v>2016 HK Equity</v>
      </c>
      <c r="AG16" s="279" t="str">
        <f>VLOOKUP(Table7[[#This Row],[Entity]],'SBLC Bank_value'!$B:$H,MATCH('Add Stats'!AG$2,'SBLC Bank_value'!$1:$1,0)-1,0)</f>
        <v>Baa3</v>
      </c>
      <c r="AH16" s="279" t="str">
        <f>VLOOKUP(Table7[[#This Row],[Entity]],'SBLC Bank_value'!$B:$H,MATCH('Add Stats'!AH$2,'SBLC Bank_value'!$1:$1,0)-1,0)</f>
        <v>BBB-</v>
      </c>
      <c r="AI16" s="279" t="str">
        <f>VLOOKUP(Table7[[#This Row],[Entity]],'SBLC Bank_value'!$B:$H,MATCH('Add Stats'!AI$2,'SBLC Bank_value'!$1:$1,0)-1,0)</f>
        <v>--</v>
      </c>
    </row>
    <row r="17" spans="1:35" s="2" customFormat="1" ht="12">
      <c r="A17" s="19">
        <v>14</v>
      </c>
      <c r="B17" s="282" t="str">
        <f>IF(tbl_dmi_isin[[#This Row],[Index]]&gt;$A$2,"",TEXT(INDEX(美元债一级!$A$2:$BO$2879,tbl_dmi_isin[[#This Row],[Index]]+1,MATCH(B$2,美元债一级!$2:$2,0)),"yyyy/mm/dd"))</f>
        <v>2023/08/22</v>
      </c>
      <c r="C17" s="19" t="str">
        <f>IF(tbl_dmi_isin[[#This Row],[Index]]&gt;$A$2,"",INDEX(美元债一级!$A$2:$BO$2880,tbl_dmi_isin[[#This Row],[Index]]+1,MATCH(C$2,美元债一级!$2:$2,0)))</f>
        <v>XS2668376747</v>
      </c>
      <c r="D17" s="19" t="str">
        <f>IF(tbl_dmi_isin[[#This Row],[Index]]&gt;$A$2,"",INDEX(美元债一级!$A$2:$BO$2880,tbl_dmi_isin[[#This Row],[Index]]+1,MATCH(D$2,美元债一级!$2:$2,0)))</f>
        <v>无锡能达热电(上海银行)</v>
      </c>
      <c r="E17" s="19" t="str">
        <f>TEXT(tbl_dmi_isin[[#This Row],[定价日]],"YYMMDD")&amp;tbl_dmi_isin[[#This Row],[ISIN]]</f>
        <v>230822XS2668376747</v>
      </c>
      <c r="F17" s="263"/>
      <c r="G17" s="90" t="str">
        <f>IF(tbl_dmi_isin[[#This Row],[Index]]&gt;$A$2,"",INDEX(Corp_value!$A$1:$EA$2999,MATCH(tbl_dmi_isin[[#This Row],[ISIN]],Corp_value!$B:$B,0),MATCH(G$2,Corp_value!$1:$1,0)))</f>
        <v>--/--/--</v>
      </c>
      <c r="H17" s="91" t="str">
        <f>IF(tbl_dmi_isin[[#This Row],[Index]]&gt;$A$2,"",INDEX(Corp_value!$A$1:$EA$2999,MATCH(tbl_dmi_isin[[#This Row],[ISIN]],Corp_value!$B:$B,0),MATCH(H$2,Corp_value!$1:$1,0)))</f>
        <v>HK</v>
      </c>
      <c r="I17" s="91" t="str">
        <f>IF(tbl_dmi_isin[[#This Row],[Index]]&gt;$A$2,"",INDEX(Corp_value!$A$1:$EA$2999,MATCH(tbl_dmi_isin[[#This Row],[ISIN]],Corp_value!$B:$B,0),MATCH(I$2,Corp_value!$1:$1,0)))</f>
        <v>--</v>
      </c>
      <c r="J17" s="90" t="str">
        <f>IF(tbl_dmi_isin[[#This Row],[Index]]&gt;$A$2,"",INDEX(Corp_value!$A$1:$EA$2999,MATCH(tbl_dmi_isin[[#This Row],[ISIN]],Corp_value!$B:$B,0),MATCH(J$2,Corp_value!$1:$1,0)))</f>
        <v>--/--/--</v>
      </c>
      <c r="K17" s="90" t="str">
        <f>IF(tbl_dmi_isin[[#This Row],[Index]]&gt;$A$2,"",INDEX(Corp_value!$A$1:$EA$2999,MATCH(tbl_dmi_isin[[#This Row],[ISIN]],Corp_value!$B:$B,0),MATCH(K$2,Corp_value!$1:$1,0)))</f>
        <v>CHECK spd</v>
      </c>
      <c r="L17" s="90" t="str">
        <f>IF(tbl_dmi_isin[[#This Row],[Index]]&gt;$A$2,"",INDEX(Corp_value!$A$1:$EA$2999,MATCH(tbl_dmi_isin[[#This Row],[ISIN]],Corp_value!$B:$B,0),MATCH(L$2,Corp_value!$1:$1,0)))</f>
        <v>--</v>
      </c>
      <c r="M17" s="241" t="str">
        <f>IF(tbl_dmi_isin[[#This Row],[Index]]&gt;$A$2,"",INDEX(Corp_value!$A$1:$EA$2999,MATCH(tbl_dmi_isin[[#This Row],[ISIN]],Corp_value!$B:$B,0),MATCH(M$2,Corp_value!$1:$1,0)))</f>
        <v>Hongkong Yunlin International</v>
      </c>
      <c r="N17" s="241" t="str">
        <f>IF(tbl_dmi_isin[[#This Row],[Index]]&gt;$A$2,"",INDEX(Corp_value!$A$1:$EA$2999,MATCH(tbl_dmi_isin[[#This Row],[ISIN]],Corp_value!$B:$B,0),MATCH(N$2,Corp_value!$1:$1,0)))</f>
        <v>Wuxi Nengda Thermoelectricity Co Ltd</v>
      </c>
      <c r="O17" s="241" t="str">
        <f>IF(tbl_dmi_isin[[#This Row],[Index]]&gt;$A$2,"",INDEX(Corp_value!$A$1:$EA$2999,MATCH(tbl_dmi_isin[[#This Row],[ISIN]],Corp_value!$B:$B,0),MATCH(O$2,Corp_value!$1:$1,0)))</f>
        <v/>
      </c>
      <c r="P17" s="260" t="str">
        <f>IF(tbl_dmi_isin[[#This Row],[Index]]&gt;$A$2,"",TEXT(INDEX(Corp_value!$A$1:$EA$2999,MATCH(tbl_dmi_isin[[#This Row],[ISIN]],Corp_value!$B:$B,0),MATCH(P$2,Corp_value!$1:$1,0)),"yyyy/mm/dd"))</f>
        <v>2023/08/25</v>
      </c>
      <c r="Q17" s="260" t="str">
        <f>IF(tbl_dmi_isin[[#This Row],[Index]]&gt;$A$2,"",TEXT(INDEX(Corp_value!$A$1:$EA$2999,MATCH(tbl_dmi_isin[[#This Row],[ISIN]],Corp_value!$B:$B,0),MATCH(Q$2,Corp_value!$1:$1,0)),"yyyy/mm/dd"))</f>
        <v>2026/08/25</v>
      </c>
      <c r="R17" s="260" t="str">
        <f>IF(tbl_dmi_isin[[#This Row],[Index]]&gt;$A$2,"",TEXT(INDEX(Corp_value!$A$1:$EA$2999,MATCH(tbl_dmi_isin[[#This Row],[ISIN]],Corp_value!$B:$B,0),MATCH(R$2,Corp_value!$1:$1,0)),"yyyy/mm/dd"))</f>
        <v>--</v>
      </c>
      <c r="S17" s="241">
        <f>IF(tbl_dmi_isin[[#This Row],[Index]]&gt;$A$2,"",INDEX(Corp_value!$A$1:$EA$2999,MATCH(tbl_dmi_isin[[#This Row],[ISIN]],Corp_value!$B:$B,0),MATCH(S$2,Corp_value!$1:$1,0)))</f>
        <v>1.6</v>
      </c>
      <c r="T17" s="241" t="str">
        <f>IF(tbl_dmi_isin[[#This Row],[Index]]&gt;$A$2,"",INDEX(Corp_value!$A$1:$EA$2999,MATCH(tbl_dmi_isin[[#This Row],[ISIN]],Corp_value!$B:$B,0),MATCH(T$2,Corp_value!$1:$1,0)))</f>
        <v>JPY</v>
      </c>
      <c r="U17" s="241">
        <f>IF(tbl_dmi_isin[[#This Row],[Index]]&gt;$A$2,"",INDEX(Corp_value!$A$1:$EA$2999,MATCH(tbl_dmi_isin[[#This Row],[ISIN]],Corp_value!$B:$B,0),MATCH(U$2,Corp_value!$1:$1,0)))</f>
        <v>100</v>
      </c>
      <c r="V17" s="258">
        <f>IFERROR(IF(tbl_dmi_isin[[#This Row],[Index]]&gt;$A$2,"",INDEX(Corp_value!$A$1:$EA$2999,MATCH(tbl_dmi_isin[[#This Row],[ISIN]],Corp_value!$B:$B,0),MATCH(V$2,Corp_value!$1:$1,0)))/100000000,"")</f>
        <v>130</v>
      </c>
      <c r="W17" s="267" t="str">
        <f>IF(tbl_dmi_isin[[#This Row],[Index]]&gt;$A$2,"",INDEX(Corp_value!$A$1:$EA$2999,MATCH(tbl_dmi_isin[[#This Row],[ISIN]],Corp_value!$B:$B,0),MATCH(W$2,Corp_value!$1:$1,0)))</f>
        <v/>
      </c>
      <c r="X17" s="267" t="str">
        <f>IF(tbl_dmi_isin[[#This Row],[Index]]&gt;$A$2,"",INDEX(Corp_value!$A$1:$EA$2999,MATCH(tbl_dmi_isin[[#This Row],[ISIN]],Corp_value!$B:$B,0),MATCH(X$2,Corp_value!$1:$1,0)))</f>
        <v/>
      </c>
      <c r="Y17" s="273" t="str">
        <f>IF(tbl_dmi_isin[[#This Row],[Index]]&gt;$A$2,"",INDEX(Corp_value!$A$1:$EA$2999,MATCH(tbl_dmi_isin[[#This Row],[ISIN]],Corp_value!$B:$B,0),MATCH(Y$2,Corp_value!$1:$1,0)))</f>
        <v/>
      </c>
      <c r="Z17" s="273" t="str">
        <f>IF(tbl_dmi_isin[[#This Row],[Index]]&gt;$A$2,"",INDEX(Corp_value!$A$1:$EA$2999,MATCH(tbl_dmi_isin[[#This Row],[ISIN]],Corp_value!$B:$B,0),MATCH(Z$2,Corp_value!$1:$1,0)))</f>
        <v>--/--/--</v>
      </c>
      <c r="AA17" s="177">
        <f>IF(tbl_dmi_isin[[#This Row],[定价日]]&lt;&gt;"",INDEX(美元债一级!$E:$E,MATCH(tbl_dmi_isin[[#This Row],[ISIN]],美元债一级!$C:$C,0)),"")</f>
        <v>0</v>
      </c>
      <c r="AB17" s="234"/>
      <c r="AD17" s="240">
        <v>14</v>
      </c>
      <c r="AE17" s="279" t="s">
        <v>627</v>
      </c>
      <c r="AF17" s="279" t="str">
        <f>VLOOKUP(Table7[[#This Row],[Entity]],'SBLC Bank_value'!$B:$H,MATCH('Add Stats'!AF$2,'SBLC Bank_value'!$1:$1,0)-1,0)</f>
        <v>9668 HK Equity</v>
      </c>
      <c r="AG17" s="279" t="str">
        <f>VLOOKUP(Table7[[#This Row],[Entity]],'SBLC Bank_value'!$B:$H,MATCH('Add Stats'!AG$2,'SBLC Bank_value'!$1:$1,0)-1,0)</f>
        <v>Baa3</v>
      </c>
      <c r="AH17" s="279" t="str">
        <f>VLOOKUP(Table7[[#This Row],[Entity]],'SBLC Bank_value'!$B:$H,MATCH('Add Stats'!AH$2,'SBLC Bank_value'!$1:$1,0)-1,0)</f>
        <v>BBB-</v>
      </c>
      <c r="AI17" s="279" t="str">
        <f>VLOOKUP(Table7[[#This Row],[Entity]],'SBLC Bank_value'!$B:$H,MATCH('Add Stats'!AI$2,'SBLC Bank_value'!$1:$1,0)-1,0)</f>
        <v>--</v>
      </c>
    </row>
    <row r="18" spans="1:35" s="2" customFormat="1" ht="12">
      <c r="A18" s="19">
        <v>15</v>
      </c>
      <c r="B18" s="282" t="str">
        <f>IF(tbl_dmi_isin[[#This Row],[Index]]&gt;$A$2,"",TEXT(INDEX(美元债一级!$A$2:$BO$2879,tbl_dmi_isin[[#This Row],[Index]]+1,MATCH(B$2,美元债一级!$2:$2,0)),"yyyy/mm/dd"))</f>
        <v>2023/08/10</v>
      </c>
      <c r="C18" s="19" t="str">
        <f>IF(tbl_dmi_isin[[#This Row],[Index]]&gt;$A$2,"",INDEX(美元债一级!$A$2:$BO$2880,tbl_dmi_isin[[#This Row],[Index]]+1,MATCH(C$2,美元债一级!$2:$2,0)))</f>
        <v>XS2658712752</v>
      </c>
      <c r="D18" s="19" t="str">
        <f>IF(tbl_dmi_isin[[#This Row],[Index]]&gt;$A$2,"",INDEX(美元债一级!$A$2:$BO$2880,tbl_dmi_isin[[#This Row],[Index]]+1,MATCH(D$2,美元债一级!$2:$2,0)))</f>
        <v>临沂城投</v>
      </c>
      <c r="E18" s="19" t="str">
        <f>TEXT(tbl_dmi_isin[[#This Row],[定价日]],"YYMMDD")&amp;tbl_dmi_isin[[#This Row],[ISIN]]</f>
        <v>230810XS2658712752</v>
      </c>
      <c r="F18" s="221"/>
      <c r="G18" s="90" t="str">
        <f>IF(tbl_dmi_isin[[#This Row],[Index]]&gt;$A$2,"",INDEX(Corp_value!$A$1:$EA$2999,MATCH(tbl_dmi_isin[[#This Row],[ISIN]],Corp_value!$B:$B,0),MATCH(G$2,Corp_value!$1:$1,0)))</f>
        <v>Baa3/--/--</v>
      </c>
      <c r="H18" s="91" t="str">
        <f>IF(tbl_dmi_isin[[#This Row],[Index]]&gt;$A$2,"",INDEX(Corp_value!$A$1:$EA$2999,MATCH(tbl_dmi_isin[[#This Row],[ISIN]],Corp_value!$B:$B,0),MATCH(H$2,Corp_value!$1:$1,0)))</f>
        <v>VG</v>
      </c>
      <c r="I18" s="91" t="str">
        <f>IF(tbl_dmi_isin[[#This Row],[Index]]&gt;$A$2,"",INDEX(Corp_value!$A$1:$EA$2999,MATCH(tbl_dmi_isin[[#This Row],[ISIN]],Corp_value!$B:$B,0),MATCH(I$2,Corp_value!$1:$1,0)))</f>
        <v>--</v>
      </c>
      <c r="J18" s="90" t="str">
        <f>IF(tbl_dmi_isin[[#This Row],[Index]]&gt;$A$2,"",INDEX(Corp_value!$A$1:$EA$2999,MATCH(tbl_dmi_isin[[#This Row],[ISIN]],Corp_value!$B:$B,0),MATCH(J$2,Corp_value!$1:$1,0)))</f>
        <v>Baa3/--/BBB-</v>
      </c>
      <c r="K18" s="90" t="str">
        <f>IF(tbl_dmi_isin[[#This Row],[Index]]&gt;$A$2,"",INDEX(Corp_value!$A$1:$EA$2999,MATCH(tbl_dmi_isin[[#This Row],[ISIN]],Corp_value!$B:$B,0),MATCH(K$2,Corp_value!$1:$1,0)))</f>
        <v>CHECK spd</v>
      </c>
      <c r="L18" s="90" t="str">
        <f>IF(tbl_dmi_isin[[#This Row],[Index]]&gt;$A$2,"",INDEX(Corp_value!$A$1:$EA$2999,MATCH(tbl_dmi_isin[[#This Row],[ISIN]],Corp_value!$B:$B,0),MATCH(L$2,Corp_value!$1:$1,0)))</f>
        <v>--</v>
      </c>
      <c r="M18" s="241" t="str">
        <f>IF(tbl_dmi_isin[[#This Row],[Index]]&gt;$A$2,"",INDEX(Corp_value!$A$1:$EA$2999,MATCH(tbl_dmi_isin[[#This Row],[ISIN]],Corp_value!$B:$B,0),MATCH(M$2,Corp_value!$1:$1,0)))</f>
        <v>沂晟国际有限公司</v>
      </c>
      <c r="N18" s="241" t="str">
        <f>IF(tbl_dmi_isin[[#This Row],[Index]]&gt;$A$2,"",INDEX(Corp_value!$A$1:$EA$2999,MATCH(tbl_dmi_isin[[#This Row],[ISIN]],Corp_value!$B:$B,0),MATCH(N$2,Corp_value!$1:$1,0)))</f>
        <v>Linyi City Construction Investment Group Co Ltd</v>
      </c>
      <c r="O18" s="241" t="str">
        <f>IF(tbl_dmi_isin[[#This Row],[Index]]&gt;$A$2,"",INDEX(Corp_value!$A$1:$EA$2999,MATCH(tbl_dmi_isin[[#This Row],[ISIN]],Corp_value!$B:$B,0),MATCH(O$2,Corp_value!$1:$1,0)))</f>
        <v/>
      </c>
      <c r="P18" s="260" t="str">
        <f>IF(tbl_dmi_isin[[#This Row],[Index]]&gt;$A$2,"",TEXT(INDEX(Corp_value!$A$1:$EA$2999,MATCH(tbl_dmi_isin[[#This Row],[ISIN]],Corp_value!$B:$B,0),MATCH(P$2,Corp_value!$1:$1,0)),"yyyy/mm/dd"))</f>
        <v>2023/08/17</v>
      </c>
      <c r="Q18" s="260" t="str">
        <f>IF(tbl_dmi_isin[[#This Row],[Index]]&gt;$A$2,"",TEXT(INDEX(Corp_value!$A$1:$EA$2999,MATCH(tbl_dmi_isin[[#This Row],[ISIN]],Corp_value!$B:$B,0),MATCH(Q$2,Corp_value!$1:$1,0)),"yyyy/mm/dd"))</f>
        <v>2026/08/17</v>
      </c>
      <c r="R18" s="260" t="str">
        <f>IF(tbl_dmi_isin[[#This Row],[Index]]&gt;$A$2,"",TEXT(INDEX(Corp_value!$A$1:$EA$2999,MATCH(tbl_dmi_isin[[#This Row],[ISIN]],Corp_value!$B:$B,0),MATCH(R$2,Corp_value!$1:$1,0)),"yyyy/mm/dd"))</f>
        <v>--</v>
      </c>
      <c r="S18" s="241">
        <f>IF(tbl_dmi_isin[[#This Row],[Index]]&gt;$A$2,"",INDEX(Corp_value!$A$1:$EA$2999,MATCH(tbl_dmi_isin[[#This Row],[ISIN]],Corp_value!$B:$B,0),MATCH(S$2,Corp_value!$1:$1,0)))</f>
        <v>7.4</v>
      </c>
      <c r="T18" s="241" t="str">
        <f>IF(tbl_dmi_isin[[#This Row],[Index]]&gt;$A$2,"",INDEX(Corp_value!$A$1:$EA$2999,MATCH(tbl_dmi_isin[[#This Row],[ISIN]],Corp_value!$B:$B,0),MATCH(T$2,Corp_value!$1:$1,0)))</f>
        <v>USD</v>
      </c>
      <c r="U18" s="241">
        <f>IF(tbl_dmi_isin[[#This Row],[Index]]&gt;$A$2,"",INDEX(Corp_value!$A$1:$EA$2999,MATCH(tbl_dmi_isin[[#This Row],[ISIN]],Corp_value!$B:$B,0),MATCH(U$2,Corp_value!$1:$1,0)))</f>
        <v>100</v>
      </c>
      <c r="V18" s="258">
        <f>IFERROR(IF(tbl_dmi_isin[[#This Row],[Index]]&gt;$A$2,"",INDEX(Corp_value!$A$1:$EA$2999,MATCH(tbl_dmi_isin[[#This Row],[ISIN]],Corp_value!$B:$B,0),MATCH(V$2,Corp_value!$1:$1,0)))/100000000,"")</f>
        <v>3.1</v>
      </c>
      <c r="W18" s="267" t="str">
        <f>IF(tbl_dmi_isin[[#This Row],[Index]]&gt;$A$2,"",INDEX(Corp_value!$A$1:$EA$2999,MATCH(tbl_dmi_isin[[#This Row],[ISIN]],Corp_value!$B:$B,0),MATCH(W$2,Corp_value!$1:$1,0)))</f>
        <v>1022891D CH</v>
      </c>
      <c r="X18" s="267" t="str">
        <f>IF(tbl_dmi_isin[[#This Row],[Index]]&gt;$A$2,"",INDEX(Corp_value!$A$1:$EA$2999,MATCH(tbl_dmi_isin[[#This Row],[ISIN]],Corp_value!$B:$B,0),MATCH(X$2,Corp_value!$1:$1,0)))</f>
        <v>--/--/BBB-</v>
      </c>
      <c r="Y18" s="273" t="str">
        <f>IF(tbl_dmi_isin[[#This Row],[Index]]&gt;$A$2,"",INDEX(Corp_value!$A$1:$EA$2999,MATCH(tbl_dmi_isin[[#This Row],[ISIN]],Corp_value!$B:$B,0),MATCH(Y$2,Corp_value!$1:$1,0)))</f>
        <v/>
      </c>
      <c r="Z18" s="273" t="str">
        <f>IF(tbl_dmi_isin[[#This Row],[Index]]&gt;$A$2,"",INDEX(Corp_value!$A$1:$EA$2999,MATCH(tbl_dmi_isin[[#This Row],[ISIN]],Corp_value!$B:$B,0),MATCH(Z$2,Corp_value!$1:$1,0)))</f>
        <v>Baa3/--/BBB-</v>
      </c>
      <c r="AA18" s="177">
        <f>IF(tbl_dmi_isin[[#This Row],[定价日]]&lt;&gt;"",INDEX(美元债一级!$E:$E,MATCH(tbl_dmi_isin[[#This Row],[ISIN]],美元债一级!$C:$C,0)),"")</f>
        <v>0</v>
      </c>
      <c r="AB18" s="234"/>
      <c r="AD18" s="240">
        <v>15</v>
      </c>
      <c r="AE18" s="279" t="s">
        <v>629</v>
      </c>
      <c r="AF18" s="279" t="str">
        <f>VLOOKUP(Table7[[#This Row],[Entity]],'SBLC Bank_value'!$B:$H,MATCH('Add Stats'!AF$2,'SBLC Bank_value'!$1:$1,0)-1,0)</f>
        <v>601169 CH Equity</v>
      </c>
      <c r="AG18" s="279" t="str">
        <f>VLOOKUP(Table7[[#This Row],[Entity]],'SBLC Bank_value'!$B:$H,MATCH('Add Stats'!AG$2,'SBLC Bank_value'!$1:$1,0)-1,0)</f>
        <v>--</v>
      </c>
      <c r="AH18" s="279" t="str">
        <f>VLOOKUP(Table7[[#This Row],[Entity]],'SBLC Bank_value'!$B:$H,MATCH('Add Stats'!AH$2,'SBLC Bank_value'!$1:$1,0)-1,0)</f>
        <v>--</v>
      </c>
      <c r="AI18" s="279" t="str">
        <f>VLOOKUP(Table7[[#This Row],[Entity]],'SBLC Bank_value'!$B:$H,MATCH('Add Stats'!AI$2,'SBLC Bank_value'!$1:$1,0)-1,0)</f>
        <v>BB+u</v>
      </c>
    </row>
    <row r="19" spans="1:35" s="2" customFormat="1" ht="12">
      <c r="A19" s="19">
        <v>16</v>
      </c>
      <c r="B19" s="282" t="str">
        <f>IF(tbl_dmi_isin[[#This Row],[Index]]&gt;$A$2,"",TEXT(INDEX(美元债一级!$A$2:$BO$2879,tbl_dmi_isin[[#This Row],[Index]]+1,MATCH(B$2,美元债一级!$2:$2,0)),"yyyy/mm/dd"))</f>
        <v>2023/08/09</v>
      </c>
      <c r="C19" s="19" t="str">
        <f>IF(tbl_dmi_isin[[#This Row],[Index]]&gt;$A$2,"",INDEX(美元债一级!$A$2:$BO$2880,tbl_dmi_isin[[#This Row],[Index]]+1,MATCH(C$2,美元债一级!$2:$2,0)))</f>
        <v>XS2665495391</v>
      </c>
      <c r="D19" s="19" t="str">
        <f>IF(tbl_dmi_isin[[#This Row],[Index]]&gt;$A$2,"",INDEX(美元债一级!$A$2:$BO$2880,tbl_dmi_isin[[#This Row],[Index]]+1,MATCH(D$2,美元债一级!$2:$2,0)))</f>
        <v>攀枝花城建交通(天津银行)</v>
      </c>
      <c r="E19" s="19" t="str">
        <f>TEXT(tbl_dmi_isin[[#This Row],[定价日]],"YYMMDD")&amp;tbl_dmi_isin[[#This Row],[ISIN]]</f>
        <v>230809XS2665495391</v>
      </c>
      <c r="F19" s="220"/>
      <c r="G19" s="90" t="str">
        <f>IF(tbl_dmi_isin[[#This Row],[Index]]&gt;$A$2,"",INDEX(Corp_value!$A$1:$EA$2999,MATCH(tbl_dmi_isin[[#This Row],[ISIN]],Corp_value!$B:$B,0),MATCH(G$2,Corp_value!$1:$1,0)))</f>
        <v>--/--/--</v>
      </c>
      <c r="H19" s="91" t="str">
        <f>IF(tbl_dmi_isin[[#This Row],[Index]]&gt;$A$2,"",INDEX(Corp_value!$A$1:$EA$2999,MATCH(tbl_dmi_isin[[#This Row],[ISIN]],Corp_value!$B:$B,0),MATCH(H$2,Corp_value!$1:$1,0)))</f>
        <v>CN</v>
      </c>
      <c r="I19" s="91" t="str">
        <f>IF(tbl_dmi_isin[[#This Row],[Index]]&gt;$A$2,"",INDEX(Corp_value!$A$1:$EA$2999,MATCH(tbl_dmi_isin[[#This Row],[ISIN]],Corp_value!$B:$B,0),MATCH(I$2,Corp_value!$1:$1,0)))</f>
        <v>--</v>
      </c>
      <c r="J19" s="90" t="str">
        <f>IF(tbl_dmi_isin[[#This Row],[Index]]&gt;$A$2,"",INDEX(Corp_value!$A$1:$EA$2999,MATCH(tbl_dmi_isin[[#This Row],[ISIN]],Corp_value!$B:$B,0),MATCH(J$2,Corp_value!$1:$1,0)))</f>
        <v>--/--/--</v>
      </c>
      <c r="K19" s="90" t="str">
        <f>IF(tbl_dmi_isin[[#This Row],[Index]]&gt;$A$2,"",INDEX(Corp_value!$A$1:$EA$2999,MATCH(tbl_dmi_isin[[#This Row],[ISIN]],Corp_value!$B:$B,0),MATCH(K$2,Corp_value!$1:$1,0)))</f>
        <v>CHECK spd</v>
      </c>
      <c r="L19" s="90" t="str">
        <f>IF(tbl_dmi_isin[[#This Row],[Index]]&gt;$A$2,"",INDEX(Corp_value!$A$1:$EA$2999,MATCH(tbl_dmi_isin[[#This Row],[ISIN]],Corp_value!$B:$B,0),MATCH(L$2,Corp_value!$1:$1,0)))</f>
        <v>--</v>
      </c>
      <c r="M19" s="241" t="str">
        <f>IF(tbl_dmi_isin[[#This Row],[Index]]&gt;$A$2,"",INDEX(Corp_value!$A$1:$EA$2999,MATCH(tbl_dmi_isin[[#This Row],[ISIN]],Corp_value!$B:$B,0),MATCH(M$2,Corp_value!$1:$1,0)))</f>
        <v>攀枝花城建交通（集团</v>
      </c>
      <c r="N19" s="241" t="str">
        <f>IF(tbl_dmi_isin[[#This Row],[Index]]&gt;$A$2,"",INDEX(Corp_value!$A$1:$EA$2999,MATCH(tbl_dmi_isin[[#This Row],[ISIN]],Corp_value!$B:$B,0),MATCH(N$2,Corp_value!$1:$1,0)))</f>
        <v/>
      </c>
      <c r="O19" s="241" t="str">
        <f>IF(tbl_dmi_isin[[#This Row],[Index]]&gt;$A$2,"",INDEX(Corp_value!$A$1:$EA$2999,MATCH(tbl_dmi_isin[[#This Row],[ISIN]],Corp_value!$B:$B,0),MATCH(O$2,Corp_value!$1:$1,0)))</f>
        <v/>
      </c>
      <c r="P19" s="260" t="str">
        <f>IF(tbl_dmi_isin[[#This Row],[Index]]&gt;$A$2,"",TEXT(INDEX(Corp_value!$A$1:$EA$2999,MATCH(tbl_dmi_isin[[#This Row],[ISIN]],Corp_value!$B:$B,0),MATCH(P$2,Corp_value!$1:$1,0)),"yyyy/mm/dd"))</f>
        <v>2023/08/11</v>
      </c>
      <c r="Q19" s="260" t="str">
        <f>IF(tbl_dmi_isin[[#This Row],[Index]]&gt;$A$2,"",TEXT(INDEX(Corp_value!$A$1:$EA$2999,MATCH(tbl_dmi_isin[[#This Row],[ISIN]],Corp_value!$B:$B,0),MATCH(Q$2,Corp_value!$1:$1,0)),"yyyy/mm/dd"))</f>
        <v>2026/08/11</v>
      </c>
      <c r="R19" s="260" t="str">
        <f>IF(tbl_dmi_isin[[#This Row],[Index]]&gt;$A$2,"",TEXT(INDEX(Corp_value!$A$1:$EA$2999,MATCH(tbl_dmi_isin[[#This Row],[ISIN]],Corp_value!$B:$B,0),MATCH(R$2,Corp_value!$1:$1,0)),"yyyy/mm/dd"))</f>
        <v>--</v>
      </c>
      <c r="S19" s="241">
        <f>IF(tbl_dmi_isin[[#This Row],[Index]]&gt;$A$2,"",INDEX(Corp_value!$A$1:$EA$2999,MATCH(tbl_dmi_isin[[#This Row],[ISIN]],Corp_value!$B:$B,0),MATCH(S$2,Corp_value!$1:$1,0)))</f>
        <v>4.6500000000000004</v>
      </c>
      <c r="T19" s="241" t="str">
        <f>IF(tbl_dmi_isin[[#This Row],[Index]]&gt;$A$2,"",INDEX(Corp_value!$A$1:$EA$2999,MATCH(tbl_dmi_isin[[#This Row],[ISIN]],Corp_value!$B:$B,0),MATCH(T$2,Corp_value!$1:$1,0)))</f>
        <v>CNY</v>
      </c>
      <c r="U19" s="241">
        <f>IF(tbl_dmi_isin[[#This Row],[Index]]&gt;$A$2,"",INDEX(Corp_value!$A$1:$EA$2999,MATCH(tbl_dmi_isin[[#This Row],[ISIN]],Corp_value!$B:$B,0),MATCH(U$2,Corp_value!$1:$1,0)))</f>
        <v>100</v>
      </c>
      <c r="V19" s="256">
        <f>IFERROR(IF(tbl_dmi_isin[[#This Row],[Index]]&gt;$A$2,"",INDEX(Corp_value!$A$1:$EA$2999,MATCH(tbl_dmi_isin[[#This Row],[ISIN]],Corp_value!$B:$B,0),MATCH(V$2,Corp_value!$1:$1,0)))/100000000,"")</f>
        <v>2.5688</v>
      </c>
      <c r="W19" s="268" t="str">
        <f>IF(tbl_dmi_isin[[#This Row],[Index]]&gt;$A$2,"",INDEX(Corp_value!$A$1:$EA$2999,MATCH(tbl_dmi_isin[[#This Row],[ISIN]],Corp_value!$B:$B,0),MATCH(W$2,Corp_value!$1:$1,0)))</f>
        <v/>
      </c>
      <c r="X19" s="268" t="str">
        <f>IF(tbl_dmi_isin[[#This Row],[Index]]&gt;$A$2,"",INDEX(Corp_value!$A$1:$EA$2999,MATCH(tbl_dmi_isin[[#This Row],[ISIN]],Corp_value!$B:$B,0),MATCH(X$2,Corp_value!$1:$1,0)))</f>
        <v/>
      </c>
      <c r="Y19" s="273" t="str">
        <f>IF(tbl_dmi_isin[[#This Row],[Index]]&gt;$A$2,"",INDEX(Corp_value!$A$1:$EA$2999,MATCH(tbl_dmi_isin[[#This Row],[ISIN]],Corp_value!$B:$B,0),MATCH(Y$2,Corp_value!$1:$1,0)))</f>
        <v/>
      </c>
      <c r="Z19" s="273" t="str">
        <f>IF(tbl_dmi_isin[[#This Row],[Index]]&gt;$A$2,"",INDEX(Corp_value!$A$1:$EA$2999,MATCH(tbl_dmi_isin[[#This Row],[ISIN]],Corp_value!$B:$B,0),MATCH(Z$2,Corp_value!$1:$1,0)))</f>
        <v>--/--/--</v>
      </c>
      <c r="AA19" s="177">
        <f>IF(tbl_dmi_isin[[#This Row],[定价日]]&lt;&gt;"",INDEX(美元债一级!$E:$E,MATCH(tbl_dmi_isin[[#This Row],[ISIN]],美元债一级!$C:$C,0)),"")</f>
        <v>0</v>
      </c>
      <c r="AB19" s="234"/>
      <c r="AD19" s="240">
        <v>16</v>
      </c>
      <c r="AE19" s="279" t="s">
        <v>631</v>
      </c>
      <c r="AF19" s="279" t="str">
        <f>VLOOKUP(Table7[[#This Row],[Entity]],'SBLC Bank_value'!$B:$H,MATCH('Add Stats'!AF$2,'SBLC Bank_value'!$1:$1,0)-1,0)</f>
        <v>600015 CH Equity</v>
      </c>
      <c r="AG19" s="279" t="str">
        <f>VLOOKUP(Table7[[#This Row],[Entity]],'SBLC Bank_value'!$B:$H,MATCH('Add Stats'!AG$2,'SBLC Bank_value'!$1:$1,0)-1,0)</f>
        <v>--</v>
      </c>
      <c r="AH19" s="279" t="str">
        <f>VLOOKUP(Table7[[#This Row],[Entity]],'SBLC Bank_value'!$B:$H,MATCH('Add Stats'!AH$2,'SBLC Bank_value'!$1:$1,0)-1,0)</f>
        <v>BBB-</v>
      </c>
      <c r="AI19" s="279" t="str">
        <f>VLOOKUP(Table7[[#This Row],[Entity]],'SBLC Bank_value'!$B:$H,MATCH('Add Stats'!AI$2,'SBLC Bank_value'!$1:$1,0)-1,0)</f>
        <v>BB+u</v>
      </c>
    </row>
    <row r="20" spans="1:35" s="2" customFormat="1" ht="12">
      <c r="A20" s="19">
        <v>17</v>
      </c>
      <c r="B20" s="282" t="str">
        <f>IF(tbl_dmi_isin[[#This Row],[Index]]&gt;$A$2,"",TEXT(INDEX(美元债一级!$A$2:$BO$2879,tbl_dmi_isin[[#This Row],[Index]]+1,MATCH(B$2,美元债一级!$2:$2,0)),"yyyy/mm/dd"))</f>
        <v>2023/08/03</v>
      </c>
      <c r="C20" s="19" t="str">
        <f>IF(tbl_dmi_isin[[#This Row],[Index]]&gt;$A$2,"",INDEX(美元债一级!$A$2:$BO$2880,tbl_dmi_isin[[#This Row],[Index]]+1,MATCH(C$2,美元债一级!$2:$2,0)))</f>
        <v>XS2656498313</v>
      </c>
      <c r="D20" s="19" t="str">
        <f>IF(tbl_dmi_isin[[#This Row],[Index]]&gt;$A$2,"",INDEX(美元债一级!$A$2:$BO$2880,tbl_dmi_isin[[#This Row],[Index]]+1,MATCH(D$2,美元债一级!$2:$2,0)))</f>
        <v>宜宾丝丽雅(上海银行)</v>
      </c>
      <c r="E20" s="19" t="str">
        <f>TEXT(tbl_dmi_isin[[#This Row],[定价日]],"YYMMDD")&amp;tbl_dmi_isin[[#This Row],[ISIN]]</f>
        <v>230803XS2656498313</v>
      </c>
      <c r="F20" s="219"/>
      <c r="G20" s="90" t="str">
        <f>IF(tbl_dmi_isin[[#This Row],[Index]]&gt;$A$2,"",INDEX(Corp_value!$A$1:$EA$2999,MATCH(tbl_dmi_isin[[#This Row],[ISIN]],Corp_value!$B:$B,0),MATCH(G$2,Corp_value!$1:$1,0)))</f>
        <v>--/--/--</v>
      </c>
      <c r="H20" s="91" t="str">
        <f>IF(tbl_dmi_isin[[#This Row],[Index]]&gt;$A$2,"",INDEX(Corp_value!$A$1:$EA$2999,MATCH(tbl_dmi_isin[[#This Row],[ISIN]],Corp_value!$B:$B,0),MATCH(H$2,Corp_value!$1:$1,0)))</f>
        <v>CN</v>
      </c>
      <c r="I20" s="91" t="str">
        <f>IF(tbl_dmi_isin[[#This Row],[Index]]&gt;$A$2,"",INDEX(Corp_value!$A$1:$EA$2999,MATCH(tbl_dmi_isin[[#This Row],[ISIN]],Corp_value!$B:$B,0),MATCH(I$2,Corp_value!$1:$1,0)))</f>
        <v>--</v>
      </c>
      <c r="J20" s="90" t="str">
        <f>IF(tbl_dmi_isin[[#This Row],[Index]]&gt;$A$2,"",INDEX(Corp_value!$A$1:$EA$2999,MATCH(tbl_dmi_isin[[#This Row],[ISIN]],Corp_value!$B:$B,0),MATCH(J$2,Corp_value!$1:$1,0)))</f>
        <v>--/--/--</v>
      </c>
      <c r="K20" s="90" t="str">
        <f>IF(tbl_dmi_isin[[#This Row],[Index]]&gt;$A$2,"",INDEX(Corp_value!$A$1:$EA$2999,MATCH(tbl_dmi_isin[[#This Row],[ISIN]],Corp_value!$B:$B,0),MATCH(K$2,Corp_value!$1:$1,0)))</f>
        <v>CHECK spd</v>
      </c>
      <c r="L20" s="90" t="str">
        <f>IF(tbl_dmi_isin[[#This Row],[Index]]&gt;$A$2,"",INDEX(Corp_value!$A$1:$EA$2999,MATCH(tbl_dmi_isin[[#This Row],[ISIN]],Corp_value!$B:$B,0),MATCH(L$2,Corp_value!$1:$1,0)))</f>
        <v>--</v>
      </c>
      <c r="M20" s="241" t="str">
        <f>IF(tbl_dmi_isin[[#This Row],[Index]]&gt;$A$2,"",INDEX(Corp_value!$A$1:$EA$2999,MATCH(tbl_dmi_isin[[#This Row],[ISIN]],Corp_value!$B:$B,0),MATCH(M$2,Corp_value!$1:$1,0)))</f>
        <v>宜宾丝丽雅集团有限公</v>
      </c>
      <c r="N20" s="241" t="str">
        <f>IF(tbl_dmi_isin[[#This Row],[Index]]&gt;$A$2,"",INDEX(Corp_value!$A$1:$EA$2999,MATCH(tbl_dmi_isin[[#This Row],[ISIN]],Corp_value!$B:$B,0),MATCH(N$2,Corp_value!$1:$1,0)))</f>
        <v/>
      </c>
      <c r="O20" s="241" t="str">
        <f>IF(tbl_dmi_isin[[#This Row],[Index]]&gt;$A$2,"",INDEX(Corp_value!$A$1:$EA$2999,MATCH(tbl_dmi_isin[[#This Row],[ISIN]],Corp_value!$B:$B,0),MATCH(O$2,Corp_value!$1:$1,0)))</f>
        <v/>
      </c>
      <c r="P20" s="260" t="str">
        <f>IF(tbl_dmi_isin[[#This Row],[Index]]&gt;$A$2,"",TEXT(INDEX(Corp_value!$A$1:$EA$2999,MATCH(tbl_dmi_isin[[#This Row],[ISIN]],Corp_value!$B:$B,0),MATCH(P$2,Corp_value!$1:$1,0)),"yyyy/mm/dd"))</f>
        <v>2023/08/09</v>
      </c>
      <c r="Q20" s="260" t="str">
        <f>IF(tbl_dmi_isin[[#This Row],[Index]]&gt;$A$2,"",TEXT(INDEX(Corp_value!$A$1:$EA$2999,MATCH(tbl_dmi_isin[[#This Row],[ISIN]],Corp_value!$B:$B,0),MATCH(Q$2,Corp_value!$1:$1,0)),"yyyy/mm/dd"))</f>
        <v>2026/08/09</v>
      </c>
      <c r="R20" s="260" t="str">
        <f>IF(tbl_dmi_isin[[#This Row],[Index]]&gt;$A$2,"",TEXT(INDEX(Corp_value!$A$1:$EA$2999,MATCH(tbl_dmi_isin[[#This Row],[ISIN]],Corp_value!$B:$B,0),MATCH(R$2,Corp_value!$1:$1,0)),"yyyy/mm/dd"))</f>
        <v>--</v>
      </c>
      <c r="S20" s="241">
        <f>IF(tbl_dmi_isin[[#This Row],[Index]]&gt;$A$2,"",INDEX(Corp_value!$A$1:$EA$2999,MATCH(tbl_dmi_isin[[#This Row],[ISIN]],Corp_value!$B:$B,0),MATCH(S$2,Corp_value!$1:$1,0)))</f>
        <v>6</v>
      </c>
      <c r="T20" s="241" t="str">
        <f>IF(tbl_dmi_isin[[#This Row],[Index]]&gt;$A$2,"",INDEX(Corp_value!$A$1:$EA$2999,MATCH(tbl_dmi_isin[[#This Row],[ISIN]],Corp_value!$B:$B,0),MATCH(T$2,Corp_value!$1:$1,0)))</f>
        <v>USD</v>
      </c>
      <c r="U20" s="241">
        <f>IF(tbl_dmi_isin[[#This Row],[Index]]&gt;$A$2,"",INDEX(Corp_value!$A$1:$EA$2999,MATCH(tbl_dmi_isin[[#This Row],[ISIN]],Corp_value!$B:$B,0),MATCH(U$2,Corp_value!$1:$1,0)))</f>
        <v>100</v>
      </c>
      <c r="V20" s="256">
        <f>IFERROR(IF(tbl_dmi_isin[[#This Row],[Index]]&gt;$A$2,"",INDEX(Corp_value!$A$1:$EA$2999,MATCH(tbl_dmi_isin[[#This Row],[ISIN]],Corp_value!$B:$B,0),MATCH(V$2,Corp_value!$1:$1,0)))/100000000,"")</f>
        <v>1.5</v>
      </c>
      <c r="W20" s="268" t="str">
        <f>IF(tbl_dmi_isin[[#This Row],[Index]]&gt;$A$2,"",INDEX(Corp_value!$A$1:$EA$2999,MATCH(tbl_dmi_isin[[#This Row],[ISIN]],Corp_value!$B:$B,0),MATCH(W$2,Corp_value!$1:$1,0)))</f>
        <v>YSAOCZ CH</v>
      </c>
      <c r="X20" s="268" t="str">
        <f>IF(tbl_dmi_isin[[#This Row],[Index]]&gt;$A$2,"",INDEX(Corp_value!$A$1:$EA$2999,MATCH(tbl_dmi_isin[[#This Row],[ISIN]],Corp_value!$B:$B,0),MATCH(X$2,Corp_value!$1:$1,0)))</f>
        <v>--/--/--</v>
      </c>
      <c r="Y20" s="273" t="str">
        <f>IF(tbl_dmi_isin[[#This Row],[Index]]&gt;$A$2,"",INDEX(Corp_value!$A$1:$EA$2999,MATCH(tbl_dmi_isin[[#This Row],[ISIN]],Corp_value!$B:$B,0),MATCH(Y$2,Corp_value!$1:$1,0)))</f>
        <v/>
      </c>
      <c r="Z20" s="273" t="str">
        <f>IF(tbl_dmi_isin[[#This Row],[Index]]&gt;$A$2,"",INDEX(Corp_value!$A$1:$EA$2999,MATCH(tbl_dmi_isin[[#This Row],[ISIN]],Corp_value!$B:$B,0),MATCH(Z$2,Corp_value!$1:$1,0)))</f>
        <v>--/--/--</v>
      </c>
      <c r="AA20" s="177">
        <f>IF(tbl_dmi_isin[[#This Row],[定价日]]&lt;&gt;"",INDEX(美元债一级!$E:$E,MATCH(tbl_dmi_isin[[#This Row],[ISIN]],美元债一级!$C:$C,0)),"")</f>
        <v>0</v>
      </c>
      <c r="AB20" s="234"/>
      <c r="AD20" s="240">
        <v>17</v>
      </c>
      <c r="AE20" s="279" t="s">
        <v>320</v>
      </c>
      <c r="AF20" s="279" t="str">
        <f>VLOOKUP(Table7[[#This Row],[Entity]],'SBLC Bank_value'!$B:$H,MATCH('Add Stats'!AF$2,'SBLC Bank_value'!$1:$1,0)-1,0)</f>
        <v>600926 CH Equity</v>
      </c>
      <c r="AG20" s="279" t="str">
        <f>VLOOKUP(Table7[[#This Row],[Entity]],'SBLC Bank_value'!$B:$H,MATCH('Add Stats'!AG$2,'SBLC Bank_value'!$1:$1,0)-1,0)</f>
        <v>--</v>
      </c>
      <c r="AH20" s="279" t="str">
        <f>VLOOKUP(Table7[[#This Row],[Entity]],'SBLC Bank_value'!$B:$H,MATCH('Add Stats'!AH$2,'SBLC Bank_value'!$1:$1,0)-1,0)</f>
        <v>--</v>
      </c>
      <c r="AI20" s="279" t="str">
        <f>VLOOKUP(Table7[[#This Row],[Entity]],'SBLC Bank_value'!$B:$H,MATCH('Add Stats'!AI$2,'SBLC Bank_value'!$1:$1,0)-1,0)</f>
        <v>--</v>
      </c>
    </row>
    <row r="21" spans="1:35" s="2" customFormat="1" ht="12">
      <c r="A21" s="19">
        <v>18</v>
      </c>
      <c r="B21" s="282" t="str">
        <f>IF(tbl_dmi_isin[[#This Row],[Index]]&gt;$A$2,"",TEXT(INDEX(美元债一级!$A$2:$BO$2879,tbl_dmi_isin[[#This Row],[Index]]+1,MATCH(B$2,美元债一级!$2:$2,0)),"yyyy/mm/dd"))</f>
        <v>2023/08/02</v>
      </c>
      <c r="C21" s="19" t="str">
        <f>IF(tbl_dmi_isin[[#This Row],[Index]]&gt;$A$2,"",INDEX(美元债一级!$A$2:$BO$2880,tbl_dmi_isin[[#This Row],[Index]]+1,MATCH(C$2,美元债一级!$2:$2,0)))</f>
        <v>XS2663498314</v>
      </c>
      <c r="D21" s="19" t="str">
        <f>IF(tbl_dmi_isin[[#This Row],[Index]]&gt;$A$2,"",INDEX(美元债一级!$A$2:$BO$2880,tbl_dmi_isin[[#This Row],[Index]]+1,MATCH(D$2,美元债一级!$2:$2,0)))</f>
        <v>华泰证券</v>
      </c>
      <c r="E21" s="19" t="str">
        <f>TEXT(tbl_dmi_isin[[#This Row],[定价日]],"YYMMDD")&amp;tbl_dmi_isin[[#This Row],[ISIN]]</f>
        <v>230802XS2663498314</v>
      </c>
      <c r="F21" s="219"/>
      <c r="G21" s="90" t="str">
        <f>IF(tbl_dmi_isin[[#This Row],[Index]]&gt;$A$2,"",INDEX(Corp_value!$A$1:$EA$2999,MATCH(tbl_dmi_isin[[#This Row],[ISIN]],Corp_value!$B:$B,0),MATCH(G$2,Corp_value!$1:$1,0)))</f>
        <v>Baa1/--/--</v>
      </c>
      <c r="H21" s="91" t="str">
        <f>IF(tbl_dmi_isin[[#This Row],[Index]]&gt;$A$2,"",INDEX(Corp_value!$A$1:$EA$2999,MATCH(tbl_dmi_isin[[#This Row],[ISIN]],Corp_value!$B:$B,0),MATCH(H$2,Corp_value!$1:$1,0)))</f>
        <v>VG</v>
      </c>
      <c r="I21" s="91" t="str">
        <f>IF(tbl_dmi_isin[[#This Row],[Index]]&gt;$A$2,"",INDEX(Corp_value!$A$1:$EA$2999,MATCH(tbl_dmi_isin[[#This Row],[ISIN]],Corp_value!$B:$B,0),MATCH(I$2,Corp_value!$1:$1,0)))</f>
        <v>--</v>
      </c>
      <c r="J21" s="90" t="str">
        <f>IF(tbl_dmi_isin[[#This Row],[Index]]&gt;$A$2,"",INDEX(Corp_value!$A$1:$EA$2999,MATCH(tbl_dmi_isin[[#This Row],[ISIN]],Corp_value!$B:$B,0),MATCH(J$2,Corp_value!$1:$1,0)))</f>
        <v>Baa1/BBB+/--</v>
      </c>
      <c r="K21" s="90">
        <f>IF(tbl_dmi_isin[[#This Row],[Index]]&gt;$A$2,"",INDEX(Corp_value!$A$1:$EA$2999,MATCH(tbl_dmi_isin[[#This Row],[ISIN]],Corp_value!$B:$B,0),MATCH(K$2,Corp_value!$1:$1,0)))</f>
        <v>75</v>
      </c>
      <c r="L21" s="90" t="str">
        <f>IF(tbl_dmi_isin[[#This Row],[Index]]&gt;$A$2,"",INDEX(Corp_value!$A$1:$EA$2999,MATCH(tbl_dmi_isin[[#This Row],[ISIN]],Corp_value!$B:$B,0),MATCH(L$2,Corp_value!$1:$1,0)))</f>
        <v>--</v>
      </c>
      <c r="M21" s="241" t="str">
        <f>IF(tbl_dmi_isin[[#This Row],[Index]]&gt;$A$2,"",INDEX(Corp_value!$A$1:$EA$2999,MATCH(tbl_dmi_isin[[#This Row],[ISIN]],Corp_value!$B:$B,0),MATCH(M$2,Corp_value!$1:$1,0)))</f>
        <v>先锋奖励有限公司</v>
      </c>
      <c r="N21" s="241" t="str">
        <f>IF(tbl_dmi_isin[[#This Row],[Index]]&gt;$A$2,"",INDEX(Corp_value!$A$1:$EA$2999,MATCH(tbl_dmi_isin[[#This Row],[ISIN]],Corp_value!$B:$B,0),MATCH(N$2,Corp_value!$1:$1,0)))</f>
        <v>Huatai Securities Co Ltd</v>
      </c>
      <c r="O21" s="241" t="str">
        <f>IF(tbl_dmi_isin[[#This Row],[Index]]&gt;$A$2,"",INDEX(Corp_value!$A$1:$EA$2999,MATCH(tbl_dmi_isin[[#This Row],[ISIN]],Corp_value!$B:$B,0),MATCH(O$2,Corp_value!$1:$1,0)))</f>
        <v/>
      </c>
      <c r="P21" s="260" t="str">
        <f>IF(tbl_dmi_isin[[#This Row],[Index]]&gt;$A$2,"",TEXT(INDEX(Corp_value!$A$1:$EA$2999,MATCH(tbl_dmi_isin[[#This Row],[ISIN]],Corp_value!$B:$B,0),MATCH(P$2,Corp_value!$1:$1,0)),"yyyy/mm/dd"))</f>
        <v>2023/08/09</v>
      </c>
      <c r="Q21" s="260" t="str">
        <f>IF(tbl_dmi_isin[[#This Row],[Index]]&gt;$A$2,"",TEXT(INDEX(Corp_value!$A$1:$EA$2999,MATCH(tbl_dmi_isin[[#This Row],[ISIN]],Corp_value!$B:$B,0),MATCH(Q$2,Corp_value!$1:$1,0)),"yyyy/mm/dd"))</f>
        <v>2026/08/09</v>
      </c>
      <c r="R21" s="260" t="str">
        <f>IF(tbl_dmi_isin[[#This Row],[Index]]&gt;$A$2,"",TEXT(INDEX(Corp_value!$A$1:$EA$2999,MATCH(tbl_dmi_isin[[#This Row],[ISIN]],Corp_value!$B:$B,0),MATCH(R$2,Corp_value!$1:$1,0)),"yyyy/mm/dd"))</f>
        <v>--</v>
      </c>
      <c r="S21" s="241">
        <f>IF(tbl_dmi_isin[[#This Row],[Index]]&gt;$A$2,"",INDEX(Corp_value!$A$1:$EA$2999,MATCH(tbl_dmi_isin[[#This Row],[ISIN]],Corp_value!$B:$B,0),MATCH(S$2,Corp_value!$1:$1,0)))</f>
        <v>5.25</v>
      </c>
      <c r="T21" s="241" t="str">
        <f>IF(tbl_dmi_isin[[#This Row],[Index]]&gt;$A$2,"",INDEX(Corp_value!$A$1:$EA$2999,MATCH(tbl_dmi_isin[[#This Row],[ISIN]],Corp_value!$B:$B,0),MATCH(T$2,Corp_value!$1:$1,0)))</f>
        <v>USD</v>
      </c>
      <c r="U21" s="241">
        <f>IF(tbl_dmi_isin[[#This Row],[Index]]&gt;$A$2,"",INDEX(Corp_value!$A$1:$EA$2999,MATCH(tbl_dmi_isin[[#This Row],[ISIN]],Corp_value!$B:$B,0),MATCH(U$2,Corp_value!$1:$1,0)))</f>
        <v>99.814000000000007</v>
      </c>
      <c r="V21" s="256">
        <f>IFERROR(IF(tbl_dmi_isin[[#This Row],[Index]]&gt;$A$2,"",INDEX(Corp_value!$A$1:$EA$2999,MATCH(tbl_dmi_isin[[#This Row],[ISIN]],Corp_value!$B:$B,0),MATCH(V$2,Corp_value!$1:$1,0)))/100000000,"")</f>
        <v>8</v>
      </c>
      <c r="W21" s="268" t="str">
        <f>IF(tbl_dmi_isin[[#This Row],[Index]]&gt;$A$2,"",INDEX(Corp_value!$A$1:$EA$2999,MATCH(tbl_dmi_isin[[#This Row],[ISIN]],Corp_value!$B:$B,0),MATCH(W$2,Corp_value!$1:$1,0)))</f>
        <v>601688 CH</v>
      </c>
      <c r="X21" s="268" t="str">
        <f>IF(tbl_dmi_isin[[#This Row],[Index]]&gt;$A$2,"",INDEX(Corp_value!$A$1:$EA$2999,MATCH(tbl_dmi_isin[[#This Row],[ISIN]],Corp_value!$B:$B,0),MATCH(X$2,Corp_value!$1:$1,0)))</f>
        <v>Baa1/BBB+/--</v>
      </c>
      <c r="Y21" s="273" t="str">
        <f>IF(tbl_dmi_isin[[#This Row],[Index]]&gt;$A$2,"",INDEX(Corp_value!$A$1:$EA$2999,MATCH(tbl_dmi_isin[[#This Row],[ISIN]],Corp_value!$B:$B,0),MATCH(Y$2,Corp_value!$1:$1,0)))</f>
        <v/>
      </c>
      <c r="Z21" s="273" t="str">
        <f>IF(tbl_dmi_isin[[#This Row],[Index]]&gt;$A$2,"",INDEX(Corp_value!$A$1:$EA$2999,MATCH(tbl_dmi_isin[[#This Row],[ISIN]],Corp_value!$B:$B,0),MATCH(Z$2,Corp_value!$1:$1,0)))</f>
        <v>Baa1/BBB+/--</v>
      </c>
      <c r="AA21" s="177">
        <f>IF(tbl_dmi_isin[[#This Row],[定价日]]&lt;&gt;"",INDEX(美元债一级!$E:$E,MATCH(tbl_dmi_isin[[#This Row],[ISIN]],美元债一级!$C:$C,0)),"")</f>
        <v>0</v>
      </c>
      <c r="AB21" s="234"/>
      <c r="AD21" s="240">
        <v>18</v>
      </c>
      <c r="AE21" s="279" t="s">
        <v>634</v>
      </c>
      <c r="AF21" s="279" t="str">
        <f>VLOOKUP(Table7[[#This Row],[Entity]],'SBLC Bank_value'!$B:$H,MATCH('Add Stats'!AF$2,'SBLC Bank_value'!$1:$1,0)-1,0)</f>
        <v>EVBACZ CH Equity</v>
      </c>
      <c r="AG21" s="279" t="str">
        <f>VLOOKUP(Table7[[#This Row],[Entity]],'SBLC Bank_value'!$B:$H,MATCH('Add Stats'!AG$2,'SBLC Bank_value'!$1:$1,0)-1,0)</f>
        <v>--</v>
      </c>
      <c r="AH21" s="279" t="str">
        <f>VLOOKUP(Table7[[#This Row],[Entity]],'SBLC Bank_value'!$B:$H,MATCH('Add Stats'!AH$2,'SBLC Bank_value'!$1:$1,0)-1,0)</f>
        <v>--</v>
      </c>
      <c r="AI21" s="279" t="str">
        <f>VLOOKUP(Table7[[#This Row],[Entity]],'SBLC Bank_value'!$B:$H,MATCH('Add Stats'!AI$2,'SBLC Bank_value'!$1:$1,0)-1,0)</f>
        <v>--</v>
      </c>
    </row>
    <row r="22" spans="1:35" s="2" customFormat="1" ht="12">
      <c r="A22" s="19">
        <v>19</v>
      </c>
      <c r="B22" s="282" t="str">
        <f>IF(tbl_dmi_isin[[#This Row],[Index]]&gt;$A$2,"",TEXT(INDEX(美元债一级!$A$2:$BO$2879,tbl_dmi_isin[[#This Row],[Index]]+1,MATCH(B$2,美元债一级!$2:$2,0)),"yyyy/mm/dd"))</f>
        <v>2023/07/31</v>
      </c>
      <c r="C22" s="19" t="str">
        <f>IF(tbl_dmi_isin[[#This Row],[Index]]&gt;$A$2,"",INDEX(美元债一级!$A$2:$BO$2880,tbl_dmi_isin[[#This Row],[Index]]+1,MATCH(C$2,美元债一级!$2:$2,0)))</f>
        <v>XS2662422802</v>
      </c>
      <c r="D22" s="19" t="str">
        <f>IF(tbl_dmi_isin[[#This Row],[Index]]&gt;$A$2,"",INDEX(美元债一级!$A$2:$BO$2880,tbl_dmi_isin[[#This Row],[Index]]+1,MATCH(D$2,美元债一级!$2:$2,0)))</f>
        <v>信达香港</v>
      </c>
      <c r="E22" s="19" t="str">
        <f>TEXT(tbl_dmi_isin[[#This Row],[定价日]],"YYMMDD")&amp;tbl_dmi_isin[[#This Row],[ISIN]]</f>
        <v>230731XS2662422802</v>
      </c>
      <c r="F22" s="219"/>
      <c r="G22" s="90" t="str">
        <f>IF(tbl_dmi_isin[[#This Row],[Index]]&gt;$A$2,"",INDEX(Corp_value!$A$1:$EA$2999,MATCH(tbl_dmi_isin[[#This Row],[ISIN]],Corp_value!$B:$B,0),MATCH(G$2,Corp_value!$1:$1,0)))</f>
        <v>--/BBB+/--</v>
      </c>
      <c r="H22" s="91" t="str">
        <f>IF(tbl_dmi_isin[[#This Row],[Index]]&gt;$A$2,"",INDEX(Corp_value!$A$1:$EA$2999,MATCH(tbl_dmi_isin[[#This Row],[ISIN]],Corp_value!$B:$B,0),MATCH(H$2,Corp_value!$1:$1,0)))</f>
        <v>VG</v>
      </c>
      <c r="I22" s="91" t="str">
        <f>IF(tbl_dmi_isin[[#This Row],[Index]]&gt;$A$2,"",INDEX(Corp_value!$A$1:$EA$2999,MATCH(tbl_dmi_isin[[#This Row],[ISIN]],Corp_value!$B:$B,0),MATCH(I$2,Corp_value!$1:$1,0)))</f>
        <v>--</v>
      </c>
      <c r="J22" s="90" t="str">
        <f>IF(tbl_dmi_isin[[#This Row],[Index]]&gt;$A$2,"",INDEX(Corp_value!$A$1:$EA$2999,MATCH(tbl_dmi_isin[[#This Row],[ISIN]],Corp_value!$B:$B,0),MATCH(J$2,Corp_value!$1:$1,0)))</f>
        <v>Baa1/BBB+/A</v>
      </c>
      <c r="K22" s="90">
        <f>IF(tbl_dmi_isin[[#This Row],[Index]]&gt;$A$2,"",INDEX(Corp_value!$A$1:$EA$2999,MATCH(tbl_dmi_isin[[#This Row],[ISIN]],Corp_value!$B:$B,0),MATCH(K$2,Corp_value!$1:$1,0)))</f>
        <v>130</v>
      </c>
      <c r="L22" s="90" t="str">
        <f>IF(tbl_dmi_isin[[#This Row],[Index]]&gt;$A$2,"",INDEX(Corp_value!$A$1:$EA$2999,MATCH(tbl_dmi_isin[[#This Row],[ISIN]],Corp_value!$B:$B,0),MATCH(L$2,Corp_value!$1:$1,0)))</f>
        <v>--</v>
      </c>
      <c r="M22" s="241" t="str">
        <f>IF(tbl_dmi_isin[[#This Row],[Index]]&gt;$A$2,"",INDEX(Corp_value!$A$1:$EA$2999,MATCH(tbl_dmi_isin[[#This Row],[ISIN]],Corp_value!$B:$B,0),MATCH(M$2,Corp_value!$1:$1,0)))</f>
        <v>China Cinda 2020 I Management</v>
      </c>
      <c r="N22" s="241" t="str">
        <f>IF(tbl_dmi_isin[[#This Row],[Index]]&gt;$A$2,"",INDEX(Corp_value!$A$1:$EA$2999,MATCH(tbl_dmi_isin[[#This Row],[ISIN]],Corp_value!$B:$B,0),MATCH(N$2,Corp_value!$1:$1,0)))</f>
        <v>China Cinda HK Holdings Co Ltd</v>
      </c>
      <c r="O22" s="241" t="str">
        <f>IF(tbl_dmi_isin[[#This Row],[Index]]&gt;$A$2,"",INDEX(Corp_value!$A$1:$EA$2999,MATCH(tbl_dmi_isin[[#This Row],[ISIN]],Corp_value!$B:$B,0),MATCH(O$2,Corp_value!$1:$1,0)))</f>
        <v/>
      </c>
      <c r="P22" s="260" t="str">
        <f>IF(tbl_dmi_isin[[#This Row],[Index]]&gt;$A$2,"",TEXT(INDEX(Corp_value!$A$1:$EA$2999,MATCH(tbl_dmi_isin[[#This Row],[ISIN]],Corp_value!$B:$B,0),MATCH(P$2,Corp_value!$1:$1,0)),"yyyy/mm/dd"))</f>
        <v>2023/08/07</v>
      </c>
      <c r="Q22" s="260" t="str">
        <f>IF(tbl_dmi_isin[[#This Row],[Index]]&gt;$A$2,"",TEXT(INDEX(Corp_value!$A$1:$EA$2999,MATCH(tbl_dmi_isin[[#This Row],[ISIN]],Corp_value!$B:$B,0),MATCH(Q$2,Corp_value!$1:$1,0)),"yyyy/mm/dd"))</f>
        <v>2027/02/07</v>
      </c>
      <c r="R22" s="260" t="str">
        <f>IF(tbl_dmi_isin[[#This Row],[Index]]&gt;$A$2,"",TEXT(INDEX(Corp_value!$A$1:$EA$2999,MATCH(tbl_dmi_isin[[#This Row],[ISIN]],Corp_value!$B:$B,0),MATCH(R$2,Corp_value!$1:$1,0)),"yyyy/mm/dd"))</f>
        <v>2026/11/07</v>
      </c>
      <c r="S22" s="241">
        <f>IF(tbl_dmi_isin[[#This Row],[Index]]&gt;$A$2,"",INDEX(Corp_value!$A$1:$EA$2999,MATCH(tbl_dmi_isin[[#This Row],[ISIN]],Corp_value!$B:$B,0),MATCH(S$2,Corp_value!$1:$1,0)))</f>
        <v>5.75</v>
      </c>
      <c r="T22" s="241" t="str">
        <f>IF(tbl_dmi_isin[[#This Row],[Index]]&gt;$A$2,"",INDEX(Corp_value!$A$1:$EA$2999,MATCH(tbl_dmi_isin[[#This Row],[ISIN]],Corp_value!$B:$B,0),MATCH(T$2,Corp_value!$1:$1,0)))</f>
        <v>USD</v>
      </c>
      <c r="U22" s="241">
        <f>IF(tbl_dmi_isin[[#This Row],[Index]]&gt;$A$2,"",INDEX(Corp_value!$A$1:$EA$2999,MATCH(tbl_dmi_isin[[#This Row],[ISIN]],Corp_value!$B:$B,0),MATCH(U$2,Corp_value!$1:$1,0)))</f>
        <v>99.722000000000008</v>
      </c>
      <c r="V22" s="256">
        <f>IFERROR(IF(tbl_dmi_isin[[#This Row],[Index]]&gt;$A$2,"",INDEX(Corp_value!$A$1:$EA$2999,MATCH(tbl_dmi_isin[[#This Row],[ISIN]],Corp_value!$B:$B,0),MATCH(V$2,Corp_value!$1:$1,0)))/100000000,"")</f>
        <v>4</v>
      </c>
      <c r="W22" s="268" t="str">
        <f>IF(tbl_dmi_isin[[#This Row],[Index]]&gt;$A$2,"",INDEX(Corp_value!$A$1:$EA$2999,MATCH(tbl_dmi_isin[[#This Row],[ISIN]],Corp_value!$B:$B,0),MATCH(W$2,Corp_value!$1:$1,0)))</f>
        <v>1359 HK</v>
      </c>
      <c r="X22" s="268" t="str">
        <f>IF(tbl_dmi_isin[[#This Row],[Index]]&gt;$A$2,"",INDEX(Corp_value!$A$1:$EA$2999,MATCH(tbl_dmi_isin[[#This Row],[ISIN]],Corp_value!$B:$B,0),MATCH(X$2,Corp_value!$1:$1,0)))</f>
        <v>--/BBB+/A</v>
      </c>
      <c r="Y22" s="273" t="str">
        <f>IF(tbl_dmi_isin[[#This Row],[Index]]&gt;$A$2,"",INDEX(Corp_value!$A$1:$EA$2999,MATCH(tbl_dmi_isin[[#This Row],[ISIN]],Corp_value!$B:$B,0),MATCH(Y$2,Corp_value!$1:$1,0)))</f>
        <v/>
      </c>
      <c r="Z22" s="273" t="str">
        <f>IF(tbl_dmi_isin[[#This Row],[Index]]&gt;$A$2,"",INDEX(Corp_value!$A$1:$EA$2999,MATCH(tbl_dmi_isin[[#This Row],[ISIN]],Corp_value!$B:$B,0),MATCH(Z$2,Corp_value!$1:$1,0)))</f>
        <v>Baa1/BBB+/A</v>
      </c>
      <c r="AA22" s="177">
        <f>IF(tbl_dmi_isin[[#This Row],[定价日]]&lt;&gt;"",INDEX(美元债一级!$E:$E,MATCH(tbl_dmi_isin[[#This Row],[ISIN]],美元债一级!$C:$C,0)),"")</f>
        <v>0</v>
      </c>
      <c r="AB22" s="234"/>
      <c r="AD22" s="240">
        <v>19</v>
      </c>
      <c r="AE22" s="279" t="s">
        <v>636</v>
      </c>
      <c r="AF22" s="279" t="str">
        <f>VLOOKUP(Table7[[#This Row],[Entity]],'SBLC Bank_value'!$B:$H,MATCH('Add Stats'!AF$2,'SBLC Bank_value'!$1:$1,0)-1,0)</f>
        <v>3698 HK Equity</v>
      </c>
      <c r="AG22" s="279" t="str">
        <f>VLOOKUP(Table7[[#This Row],[Entity]],'SBLC Bank_value'!$B:$H,MATCH('Add Stats'!AG$2,'SBLC Bank_value'!$1:$1,0)-1,0)</f>
        <v>--</v>
      </c>
      <c r="AH22" s="279" t="str">
        <f>VLOOKUP(Table7[[#This Row],[Entity]],'SBLC Bank_value'!$B:$H,MATCH('Add Stats'!AH$2,'SBLC Bank_value'!$1:$1,0)-1,0)</f>
        <v>--</v>
      </c>
      <c r="AI22" s="279" t="str">
        <f>VLOOKUP(Table7[[#This Row],[Entity]],'SBLC Bank_value'!$B:$H,MATCH('Add Stats'!AI$2,'SBLC Bank_value'!$1:$1,0)-1,0)</f>
        <v>--</v>
      </c>
    </row>
    <row r="23" spans="1:35" s="2" customFormat="1" ht="12">
      <c r="A23" s="19">
        <v>20</v>
      </c>
      <c r="B23" s="282" t="str">
        <f>IF(tbl_dmi_isin[[#This Row],[Index]]&gt;$A$2,"",TEXT(INDEX(美元债一级!$A$2:$BO$2879,tbl_dmi_isin[[#This Row],[Index]]+1,MATCH(B$2,美元债一级!$2:$2,0)),"yyyy/mm/dd"))</f>
        <v>2023/07/20</v>
      </c>
      <c r="C23" s="19" t="str">
        <f>IF(tbl_dmi_isin[[#This Row],[Index]]&gt;$A$2,"",INDEX(美元债一级!$A$2:$BO$2880,tbl_dmi_isin[[#This Row],[Index]]+1,MATCH(C$2,美元债一级!$2:$2,0)))</f>
        <v>XS2652417788</v>
      </c>
      <c r="D23" s="19" t="str">
        <f>IF(tbl_dmi_isin[[#This Row],[Index]]&gt;$A$2,"",INDEX(美元债一级!$A$2:$BO$2880,tbl_dmi_isin[[#This Row],[Index]]+1,MATCH(D$2,美元债一级!$2:$2,0)))</f>
        <v>赣州旅投(邮储银行)</v>
      </c>
      <c r="E23" s="19" t="str">
        <f>TEXT(tbl_dmi_isin[[#This Row],[定价日]],"YYMMDD")&amp;tbl_dmi_isin[[#This Row],[ISIN]]</f>
        <v>230720XS2652417788</v>
      </c>
      <c r="F23" s="219"/>
      <c r="G23" s="90" t="str">
        <f>IF(tbl_dmi_isin[[#This Row],[Index]]&gt;$A$2,"",INDEX(Corp_value!$A$1:$EA$2999,MATCH(tbl_dmi_isin[[#This Row],[ISIN]],Corp_value!$B:$B,0),MATCH(G$2,Corp_value!$1:$1,0)))</f>
        <v>--/--/--</v>
      </c>
      <c r="H23" s="91" t="str">
        <f>IF(tbl_dmi_isin[[#This Row],[Index]]&gt;$A$2,"",INDEX(Corp_value!$A$1:$EA$2999,MATCH(tbl_dmi_isin[[#This Row],[ISIN]],Corp_value!$B:$B,0),MATCH(H$2,Corp_value!$1:$1,0)))</f>
        <v>CN</v>
      </c>
      <c r="I23" s="91" t="str">
        <f>IF(tbl_dmi_isin[[#This Row],[Index]]&gt;$A$2,"",INDEX(Corp_value!$A$1:$EA$2999,MATCH(tbl_dmi_isin[[#This Row],[ISIN]],Corp_value!$B:$B,0),MATCH(I$2,Corp_value!$1:$1,0)))</f>
        <v>--</v>
      </c>
      <c r="J23" s="90" t="str">
        <f>IF(tbl_dmi_isin[[#This Row],[Index]]&gt;$A$2,"",INDEX(Corp_value!$A$1:$EA$2999,MATCH(tbl_dmi_isin[[#This Row],[ISIN]],Corp_value!$B:$B,0),MATCH(J$2,Corp_value!$1:$1,0)))</f>
        <v>--/--/--</v>
      </c>
      <c r="K23" s="90" t="str">
        <f>IF(tbl_dmi_isin[[#This Row],[Index]]&gt;$A$2,"",INDEX(Corp_value!$A$1:$EA$2999,MATCH(tbl_dmi_isin[[#This Row],[ISIN]],Corp_value!$B:$B,0),MATCH(K$2,Corp_value!$1:$1,0)))</f>
        <v>CHECK spd</v>
      </c>
      <c r="L23" s="90" t="str">
        <f>IF(tbl_dmi_isin[[#This Row],[Index]]&gt;$A$2,"",INDEX(Corp_value!$A$1:$EA$2999,MATCH(tbl_dmi_isin[[#This Row],[ISIN]],Corp_value!$B:$B,0),MATCH(L$2,Corp_value!$1:$1,0)))</f>
        <v>--</v>
      </c>
      <c r="M23" s="241" t="str">
        <f>IF(tbl_dmi_isin[[#This Row],[Index]]&gt;$A$2,"",INDEX(Corp_value!$A$1:$EA$2999,MATCH(tbl_dmi_isin[[#This Row],[ISIN]],Corp_value!$B:$B,0),MATCH(M$2,Corp_value!$1:$1,0)))</f>
        <v>赣州旅游投资集团有限</v>
      </c>
      <c r="N23" s="241" t="str">
        <f>IF(tbl_dmi_isin[[#This Row],[Index]]&gt;$A$2,"",INDEX(Corp_value!$A$1:$EA$2999,MATCH(tbl_dmi_isin[[#This Row],[ISIN]],Corp_value!$B:$B,0),MATCH(N$2,Corp_value!$1:$1,0)))</f>
        <v/>
      </c>
      <c r="O23" s="241" t="str">
        <f>IF(tbl_dmi_isin[[#This Row],[Index]]&gt;$A$2,"",INDEX(Corp_value!$A$1:$EA$2999,MATCH(tbl_dmi_isin[[#This Row],[ISIN]],Corp_value!$B:$B,0),MATCH(O$2,Corp_value!$1:$1,0)))</f>
        <v/>
      </c>
      <c r="P23" s="260" t="str">
        <f>IF(tbl_dmi_isin[[#This Row],[Index]]&gt;$A$2,"",TEXT(INDEX(Corp_value!$A$1:$EA$2999,MATCH(tbl_dmi_isin[[#This Row],[ISIN]],Corp_value!$B:$B,0),MATCH(P$2,Corp_value!$1:$1,0)),"yyyy/mm/dd"))</f>
        <v>2023/07/27</v>
      </c>
      <c r="Q23" s="260" t="str">
        <f>IF(tbl_dmi_isin[[#This Row],[Index]]&gt;$A$2,"",TEXT(INDEX(Corp_value!$A$1:$EA$2999,MATCH(tbl_dmi_isin[[#This Row],[ISIN]],Corp_value!$B:$B,0),MATCH(Q$2,Corp_value!$1:$1,0)),"yyyy/mm/dd"))</f>
        <v>2026/06/27</v>
      </c>
      <c r="R23" s="260" t="str">
        <f>IF(tbl_dmi_isin[[#This Row],[Index]]&gt;$A$2,"",TEXT(INDEX(Corp_value!$A$1:$EA$2999,MATCH(tbl_dmi_isin[[#This Row],[ISIN]],Corp_value!$B:$B,0),MATCH(R$2,Corp_value!$1:$1,0)),"yyyy/mm/dd"))</f>
        <v>--</v>
      </c>
      <c r="S23" s="241">
        <f>IF(tbl_dmi_isin[[#This Row],[Index]]&gt;$A$2,"",INDEX(Corp_value!$A$1:$EA$2999,MATCH(tbl_dmi_isin[[#This Row],[ISIN]],Corp_value!$B:$B,0),MATCH(S$2,Corp_value!$1:$1,0)))</f>
        <v>3.6</v>
      </c>
      <c r="T23" s="241" t="str">
        <f>IF(tbl_dmi_isin[[#This Row],[Index]]&gt;$A$2,"",INDEX(Corp_value!$A$1:$EA$2999,MATCH(tbl_dmi_isin[[#This Row],[ISIN]],Corp_value!$B:$B,0),MATCH(T$2,Corp_value!$1:$1,0)))</f>
        <v>CNY</v>
      </c>
      <c r="U23" s="241">
        <f>IF(tbl_dmi_isin[[#This Row],[Index]]&gt;$A$2,"",INDEX(Corp_value!$A$1:$EA$2999,MATCH(tbl_dmi_isin[[#This Row],[ISIN]],Corp_value!$B:$B,0),MATCH(U$2,Corp_value!$1:$1,0)))</f>
        <v>100</v>
      </c>
      <c r="V23" s="256">
        <f>IFERROR(IF(tbl_dmi_isin[[#This Row],[Index]]&gt;$A$2,"",INDEX(Corp_value!$A$1:$EA$2999,MATCH(tbl_dmi_isin[[#This Row],[ISIN]],Corp_value!$B:$B,0),MATCH(V$2,Corp_value!$1:$1,0)))/100000000,"")</f>
        <v>4.5999999999999996</v>
      </c>
      <c r="W23" s="268" t="str">
        <f>IF(tbl_dmi_isin[[#This Row],[Index]]&gt;$A$2,"",INDEX(Corp_value!$A$1:$EA$2999,MATCH(tbl_dmi_isin[[#This Row],[ISIN]],Corp_value!$B:$B,0),MATCH(W$2,Corp_value!$1:$1,0)))</f>
        <v/>
      </c>
      <c r="X23" s="268" t="str">
        <f>IF(tbl_dmi_isin[[#This Row],[Index]]&gt;$A$2,"",INDEX(Corp_value!$A$1:$EA$2999,MATCH(tbl_dmi_isin[[#This Row],[ISIN]],Corp_value!$B:$B,0),MATCH(X$2,Corp_value!$1:$1,0)))</f>
        <v/>
      </c>
      <c r="Y23" s="273" t="str">
        <f>IF(tbl_dmi_isin[[#This Row],[Index]]&gt;$A$2,"",INDEX(Corp_value!$A$1:$EA$2999,MATCH(tbl_dmi_isin[[#This Row],[ISIN]],Corp_value!$B:$B,0),MATCH(Y$2,Corp_value!$1:$1,0)))</f>
        <v/>
      </c>
      <c r="Z23" s="273" t="str">
        <f>IF(tbl_dmi_isin[[#This Row],[Index]]&gt;$A$2,"",INDEX(Corp_value!$A$1:$EA$2999,MATCH(tbl_dmi_isin[[#This Row],[ISIN]],Corp_value!$B:$B,0),MATCH(Z$2,Corp_value!$1:$1,0)))</f>
        <v>--/--/--</v>
      </c>
      <c r="AA23" s="177">
        <f>IF(tbl_dmi_isin[[#This Row],[定价日]]&lt;&gt;"",INDEX(美元债一级!$E:$E,MATCH(tbl_dmi_isin[[#This Row],[ISIN]],美元债一级!$C:$C,0)),"")</f>
        <v>0</v>
      </c>
      <c r="AB23" s="234"/>
      <c r="AD23" s="279"/>
      <c r="AE23" s="279"/>
      <c r="AF23" s="279"/>
      <c r="AG23" s="279"/>
      <c r="AH23" s="279"/>
      <c r="AI23" s="279"/>
    </row>
    <row r="24" spans="1:35" s="2" customFormat="1" ht="12">
      <c r="A24" s="19">
        <v>21</v>
      </c>
      <c r="B24" s="282" t="str">
        <f>IF(tbl_dmi_isin[[#This Row],[Index]]&gt;$A$2,"",TEXT(INDEX(美元债一级!$A$2:$BO$2879,tbl_dmi_isin[[#This Row],[Index]]+1,MATCH(B$2,美元债一级!$2:$2,0)),"yyyy/mm/dd"))</f>
        <v>2023/07/12</v>
      </c>
      <c r="C24" s="19" t="str">
        <f>IF(tbl_dmi_isin[[#This Row],[Index]]&gt;$A$2,"",INDEX(美元债一级!$A$2:$BO$2880,tbl_dmi_isin[[#This Row],[Index]]+1,MATCH(C$2,美元债一级!$2:$2,0)))</f>
        <v>XS2648499007</v>
      </c>
      <c r="D24" s="19" t="str">
        <f>IF(tbl_dmi_isin[[#This Row],[Index]]&gt;$A$2,"",INDEX(美元债一级!$A$2:$BO$2880,tbl_dmi_isin[[#This Row],[Index]]+1,MATCH(D$2,美元债一级!$2:$2,0)))</f>
        <v>无锡太湖新城(邮储银行)</v>
      </c>
      <c r="E24" s="19" t="str">
        <f>TEXT(tbl_dmi_isin[[#This Row],[定价日]],"YYMMDD")&amp;tbl_dmi_isin[[#This Row],[ISIN]]</f>
        <v>230712XS2648499007</v>
      </c>
      <c r="F24" s="219"/>
      <c r="G24" s="90" t="str">
        <f>IF(tbl_dmi_isin[[#This Row],[Index]]&gt;$A$2,"",INDEX(Corp_value!$A$1:$EA$2999,MATCH(tbl_dmi_isin[[#This Row],[ISIN]],Corp_value!$B:$B,0),MATCH(G$2,Corp_value!$1:$1,0)))</f>
        <v>--/--/--</v>
      </c>
      <c r="H24" s="91" t="str">
        <f>IF(tbl_dmi_isin[[#This Row],[Index]]&gt;$A$2,"",INDEX(Corp_value!$A$1:$EA$2999,MATCH(tbl_dmi_isin[[#This Row],[ISIN]],Corp_value!$B:$B,0),MATCH(H$2,Corp_value!$1:$1,0)))</f>
        <v>CN</v>
      </c>
      <c r="I24" s="91" t="str">
        <f>IF(tbl_dmi_isin[[#This Row],[Index]]&gt;$A$2,"",INDEX(Corp_value!$A$1:$EA$2999,MATCH(tbl_dmi_isin[[#This Row],[ISIN]],Corp_value!$B:$B,0),MATCH(I$2,Corp_value!$1:$1,0)))</f>
        <v>--</v>
      </c>
      <c r="J24" s="90" t="str">
        <f>IF(tbl_dmi_isin[[#This Row],[Index]]&gt;$A$2,"",INDEX(Corp_value!$A$1:$EA$2999,MATCH(tbl_dmi_isin[[#This Row],[ISIN]],Corp_value!$B:$B,0),MATCH(J$2,Corp_value!$1:$1,0)))</f>
        <v>--/--/--</v>
      </c>
      <c r="K24" s="90" t="str">
        <f>IF(tbl_dmi_isin[[#This Row],[Index]]&gt;$A$2,"",INDEX(Corp_value!$A$1:$EA$2999,MATCH(tbl_dmi_isin[[#This Row],[ISIN]],Corp_value!$B:$B,0),MATCH(K$2,Corp_value!$1:$1,0)))</f>
        <v>CHECK spd</v>
      </c>
      <c r="L24" s="90" t="str">
        <f>IF(tbl_dmi_isin[[#This Row],[Index]]&gt;$A$2,"",INDEX(Corp_value!$A$1:$EA$2999,MATCH(tbl_dmi_isin[[#This Row],[ISIN]],Corp_value!$B:$B,0),MATCH(L$2,Corp_value!$1:$1,0)))</f>
        <v>--</v>
      </c>
      <c r="M24" s="241" t="str">
        <f>IF(tbl_dmi_isin[[#This Row],[Index]]&gt;$A$2,"",INDEX(Corp_value!$A$1:$EA$2999,MATCH(tbl_dmi_isin[[#This Row],[ISIN]],Corp_value!$B:$B,0),MATCH(M$2,Corp_value!$1:$1,0)))</f>
        <v>无锡市太湖新城资产经</v>
      </c>
      <c r="N24" s="241" t="str">
        <f>IF(tbl_dmi_isin[[#This Row],[Index]]&gt;$A$2,"",INDEX(Corp_value!$A$1:$EA$2999,MATCH(tbl_dmi_isin[[#This Row],[ISIN]],Corp_value!$B:$B,0),MATCH(N$2,Corp_value!$1:$1,0)))</f>
        <v/>
      </c>
      <c r="O24" s="241" t="str">
        <f>IF(tbl_dmi_isin[[#This Row],[Index]]&gt;$A$2,"",INDEX(Corp_value!$A$1:$EA$2999,MATCH(tbl_dmi_isin[[#This Row],[ISIN]],Corp_value!$B:$B,0),MATCH(O$2,Corp_value!$1:$1,0)))</f>
        <v/>
      </c>
      <c r="P24" s="260" t="str">
        <f>IF(tbl_dmi_isin[[#This Row],[Index]]&gt;$A$2,"",TEXT(INDEX(Corp_value!$A$1:$EA$2999,MATCH(tbl_dmi_isin[[#This Row],[ISIN]],Corp_value!$B:$B,0),MATCH(P$2,Corp_value!$1:$1,0)),"yyyy/mm/dd"))</f>
        <v>2023/07/19</v>
      </c>
      <c r="Q24" s="260" t="str">
        <f>IF(tbl_dmi_isin[[#This Row],[Index]]&gt;$A$2,"",TEXT(INDEX(Corp_value!$A$1:$EA$2999,MATCH(tbl_dmi_isin[[#This Row],[ISIN]],Corp_value!$B:$B,0),MATCH(Q$2,Corp_value!$1:$1,0)),"yyyy/mm/dd"))</f>
        <v>2026/07/19</v>
      </c>
      <c r="R24" s="260" t="str">
        <f>IF(tbl_dmi_isin[[#This Row],[Index]]&gt;$A$2,"",TEXT(INDEX(Corp_value!$A$1:$EA$2999,MATCH(tbl_dmi_isin[[#This Row],[ISIN]],Corp_value!$B:$B,0),MATCH(R$2,Corp_value!$1:$1,0)),"yyyy/mm/dd"))</f>
        <v>--</v>
      </c>
      <c r="S24" s="241">
        <f>IF(tbl_dmi_isin[[#This Row],[Index]]&gt;$A$2,"",INDEX(Corp_value!$A$1:$EA$2999,MATCH(tbl_dmi_isin[[#This Row],[ISIN]],Corp_value!$B:$B,0),MATCH(S$2,Corp_value!$1:$1,0)))</f>
        <v>3.6</v>
      </c>
      <c r="T24" s="241" t="str">
        <f>IF(tbl_dmi_isin[[#This Row],[Index]]&gt;$A$2,"",INDEX(Corp_value!$A$1:$EA$2999,MATCH(tbl_dmi_isin[[#This Row],[ISIN]],Corp_value!$B:$B,0),MATCH(T$2,Corp_value!$1:$1,0)))</f>
        <v>CNY</v>
      </c>
      <c r="U24" s="241" t="str">
        <f>IF(tbl_dmi_isin[[#This Row],[Index]]&gt;$A$2,"",INDEX(Corp_value!$A$1:$EA$2999,MATCH(tbl_dmi_isin[[#This Row],[ISIN]],Corp_value!$B:$B,0),MATCH(U$2,Corp_value!$1:$1,0)))</f>
        <v>--</v>
      </c>
      <c r="V24" s="256">
        <f>IFERROR(IF(tbl_dmi_isin[[#This Row],[Index]]&gt;$A$2,"",INDEX(Corp_value!$A$1:$EA$2999,MATCH(tbl_dmi_isin[[#This Row],[ISIN]],Corp_value!$B:$B,0),MATCH(V$2,Corp_value!$1:$1,0)))/100000000,"")</f>
        <v>12.5</v>
      </c>
      <c r="W24" s="268" t="str">
        <f>IF(tbl_dmi_isin[[#This Row],[Index]]&gt;$A$2,"",INDEX(Corp_value!$A$1:$EA$2999,MATCH(tbl_dmi_isin[[#This Row],[ISIN]],Corp_value!$B:$B,0),MATCH(W$2,Corp_value!$1:$1,0)))</f>
        <v>1083977D CH</v>
      </c>
      <c r="X24" s="268" t="str">
        <f>IF(tbl_dmi_isin[[#This Row],[Index]]&gt;$A$2,"",INDEX(Corp_value!$A$1:$EA$2999,MATCH(tbl_dmi_isin[[#This Row],[ISIN]],Corp_value!$B:$B,0),MATCH(X$2,Corp_value!$1:$1,0)))</f>
        <v>--/--/--</v>
      </c>
      <c r="Y24" s="273" t="str">
        <f>IF(tbl_dmi_isin[[#This Row],[Index]]&gt;$A$2,"",INDEX(Corp_value!$A$1:$EA$2999,MATCH(tbl_dmi_isin[[#This Row],[ISIN]],Corp_value!$B:$B,0),MATCH(Y$2,Corp_value!$1:$1,0)))</f>
        <v>Green</v>
      </c>
      <c r="Z24" s="273" t="str">
        <f>IF(tbl_dmi_isin[[#This Row],[Index]]&gt;$A$2,"",INDEX(Corp_value!$A$1:$EA$2999,MATCH(tbl_dmi_isin[[#This Row],[ISIN]],Corp_value!$B:$B,0),MATCH(Z$2,Corp_value!$1:$1,0)))</f>
        <v>--/--/--</v>
      </c>
      <c r="AA24" s="177">
        <f>IF(tbl_dmi_isin[[#This Row],[定价日]]&lt;&gt;"",INDEX(美元债一级!$E:$E,MATCH(tbl_dmi_isin[[#This Row],[ISIN]],美元债一级!$C:$C,0)),"")</f>
        <v>0</v>
      </c>
      <c r="AB24" s="234"/>
      <c r="AD24" s="279"/>
      <c r="AE24" s="279"/>
      <c r="AF24" s="279"/>
      <c r="AG24" s="279"/>
      <c r="AH24" s="279"/>
      <c r="AI24" s="279"/>
    </row>
    <row r="25" spans="1:35" s="2" customFormat="1" ht="12">
      <c r="A25" s="19">
        <v>22</v>
      </c>
      <c r="B25" s="282" t="str">
        <f>IF(tbl_dmi_isin[[#This Row],[Index]]&gt;$A$2,"",TEXT(INDEX(美元债一级!$A$2:$BO$2879,tbl_dmi_isin[[#This Row],[Index]]+1,MATCH(B$2,美元债一级!$2:$2,0)),"yyyy/mm/dd"))</f>
        <v>2023/07/11</v>
      </c>
      <c r="C25" s="19" t="str">
        <f>IF(tbl_dmi_isin[[#This Row],[Index]]&gt;$A$2,"",INDEX(美元债一级!$A$2:$BO$2880,tbl_dmi_isin[[#This Row],[Index]]+1,MATCH(C$2,美元债一级!$2:$2,0)))</f>
        <v>XS2618570068</v>
      </c>
      <c r="D25" s="19" t="str">
        <f>IF(tbl_dmi_isin[[#This Row],[Index]]&gt;$A$2,"",INDEX(美元债一级!$A$2:$BO$2880,tbl_dmi_isin[[#This Row],[Index]]+1,MATCH(D$2,美元债一级!$2:$2,0)))</f>
        <v>杭州上城城投*</v>
      </c>
      <c r="E25" s="19" t="str">
        <f>TEXT(tbl_dmi_isin[[#This Row],[定价日]],"YYMMDD")&amp;tbl_dmi_isin[[#This Row],[ISIN]]</f>
        <v>230711XS2618570068</v>
      </c>
      <c r="F25" s="219"/>
      <c r="G25" s="90" t="str">
        <f>IF(tbl_dmi_isin[[#This Row],[Index]]&gt;$A$2,"",INDEX(Corp_value!$A$1:$EA$2999,MATCH(tbl_dmi_isin[[#This Row],[ISIN]],Corp_value!$B:$B,0),MATCH(G$2,Corp_value!$1:$1,0)))</f>
        <v>--/--/BBB</v>
      </c>
      <c r="H25" s="91" t="str">
        <f>IF(tbl_dmi_isin[[#This Row],[Index]]&gt;$A$2,"",INDEX(Corp_value!$A$1:$EA$2999,MATCH(tbl_dmi_isin[[#This Row],[ISIN]],Corp_value!$B:$B,0),MATCH(H$2,Corp_value!$1:$1,0)))</f>
        <v>VG</v>
      </c>
      <c r="I25" s="91" t="str">
        <f>IF(tbl_dmi_isin[[#This Row],[Index]]&gt;$A$2,"",INDEX(Corp_value!$A$1:$EA$2999,MATCH(tbl_dmi_isin[[#This Row],[ISIN]],Corp_value!$B:$B,0),MATCH(I$2,Corp_value!$1:$1,0)))</f>
        <v>--</v>
      </c>
      <c r="J25" s="90" t="str">
        <f>IF(tbl_dmi_isin[[#This Row],[Index]]&gt;$A$2,"",INDEX(Corp_value!$A$1:$EA$2999,MATCH(tbl_dmi_isin[[#This Row],[ISIN]],Corp_value!$B:$B,0),MATCH(J$2,Corp_value!$1:$1,0)))</f>
        <v>--/--/--</v>
      </c>
      <c r="K25" s="90" t="str">
        <f>IF(tbl_dmi_isin[[#This Row],[Index]]&gt;$A$2,"",INDEX(Corp_value!$A$1:$EA$2999,MATCH(tbl_dmi_isin[[#This Row],[ISIN]],Corp_value!$B:$B,0),MATCH(K$2,Corp_value!$1:$1,0)))</f>
        <v>CHECK spd</v>
      </c>
      <c r="L25" s="90" t="str">
        <f>IF(tbl_dmi_isin[[#This Row],[Index]]&gt;$A$2,"",INDEX(Corp_value!$A$1:$EA$2999,MATCH(tbl_dmi_isin[[#This Row],[ISIN]],Corp_value!$B:$B,0),MATCH(L$2,Corp_value!$1:$1,0)))</f>
        <v>--</v>
      </c>
      <c r="M25" s="241" t="str">
        <f>IF(tbl_dmi_isin[[#This Row],[Index]]&gt;$A$2,"",INDEX(Corp_value!$A$1:$EA$2999,MATCH(tbl_dmi_isin[[#This Row],[ISIN]],Corp_value!$B:$B,0),MATCH(M$2,Corp_value!$1:$1,0)))</f>
        <v>浙江柏鑫(英属维尔京)</v>
      </c>
      <c r="N25" s="241" t="str">
        <f>IF(tbl_dmi_isin[[#This Row],[Index]]&gt;$A$2,"",INDEX(Corp_value!$A$1:$EA$2999,MATCH(tbl_dmi_isin[[#This Row],[ISIN]],Corp_value!$B:$B,0),MATCH(N$2,Corp_value!$1:$1,0)))</f>
        <v/>
      </c>
      <c r="O25" s="241" t="str">
        <f>IF(tbl_dmi_isin[[#This Row],[Index]]&gt;$A$2,"",INDEX(Corp_value!$A$1:$EA$2999,MATCH(tbl_dmi_isin[[#This Row],[ISIN]],Corp_value!$B:$B,0),MATCH(O$2,Corp_value!$1:$1,0)))</f>
        <v>Hangzhou Shangcheng District U</v>
      </c>
      <c r="P25" s="260" t="str">
        <f>IF(tbl_dmi_isin[[#This Row],[Index]]&gt;$A$2,"",TEXT(INDEX(Corp_value!$A$1:$EA$2999,MATCH(tbl_dmi_isin[[#This Row],[ISIN]],Corp_value!$B:$B,0),MATCH(P$2,Corp_value!$1:$1,0)),"yyyy/mm/dd"))</f>
        <v>2023/06/13</v>
      </c>
      <c r="Q25" s="260" t="str">
        <f>IF(tbl_dmi_isin[[#This Row],[Index]]&gt;$A$2,"",TEXT(INDEX(Corp_value!$A$1:$EA$2999,MATCH(tbl_dmi_isin[[#This Row],[ISIN]],Corp_value!$B:$B,0),MATCH(Q$2,Corp_value!$1:$1,0)),"yyyy/mm/dd"))</f>
        <v>2024/06/11</v>
      </c>
      <c r="R25" s="260" t="str">
        <f>IF(tbl_dmi_isin[[#This Row],[Index]]&gt;$A$2,"",TEXT(INDEX(Corp_value!$A$1:$EA$2999,MATCH(tbl_dmi_isin[[#This Row],[ISIN]],Corp_value!$B:$B,0),MATCH(R$2,Corp_value!$1:$1,0)),"yyyy/mm/dd"))</f>
        <v>--</v>
      </c>
      <c r="S25" s="241">
        <f>IF(tbl_dmi_isin[[#This Row],[Index]]&gt;$A$2,"",INDEX(Corp_value!$A$1:$EA$2999,MATCH(tbl_dmi_isin[[#This Row],[ISIN]],Corp_value!$B:$B,0),MATCH(S$2,Corp_value!$1:$1,0)))</f>
        <v>5.9</v>
      </c>
      <c r="T25" s="241" t="str">
        <f>IF(tbl_dmi_isin[[#This Row],[Index]]&gt;$A$2,"",INDEX(Corp_value!$A$1:$EA$2999,MATCH(tbl_dmi_isin[[#This Row],[ISIN]],Corp_value!$B:$B,0),MATCH(T$2,Corp_value!$1:$1,0)))</f>
        <v>USD</v>
      </c>
      <c r="U25" s="241">
        <f>IF(tbl_dmi_isin[[#This Row],[Index]]&gt;$A$2,"",INDEX(Corp_value!$A$1:$EA$2999,MATCH(tbl_dmi_isin[[#This Row],[ISIN]],Corp_value!$B:$B,0),MATCH(U$2,Corp_value!$1:$1,0)))</f>
        <v>100</v>
      </c>
      <c r="V25" s="256">
        <f>IFERROR(IF(tbl_dmi_isin[[#This Row],[Index]]&gt;$A$2,"",INDEX(Corp_value!$A$1:$EA$2999,MATCH(tbl_dmi_isin[[#This Row],[ISIN]],Corp_value!$B:$B,0),MATCH(V$2,Corp_value!$1:$1,0)))/100000000,"")</f>
        <v>3.25</v>
      </c>
      <c r="W25" s="268" t="str">
        <f>IF(tbl_dmi_isin[[#This Row],[Index]]&gt;$A$2,"",INDEX(Corp_value!$A$1:$EA$2999,MATCH(tbl_dmi_isin[[#This Row],[ISIN]],Corp_value!$B:$B,0),MATCH(W$2,Corp_value!$1:$1,0)))</f>
        <v/>
      </c>
      <c r="X25" s="268" t="str">
        <f>IF(tbl_dmi_isin[[#This Row],[Index]]&gt;$A$2,"",INDEX(Corp_value!$A$1:$EA$2999,MATCH(tbl_dmi_isin[[#This Row],[ISIN]],Corp_value!$B:$B,0),MATCH(X$2,Corp_value!$1:$1,0)))</f>
        <v/>
      </c>
      <c r="Y25" s="273" t="str">
        <f>IF(tbl_dmi_isin[[#This Row],[Index]]&gt;$A$2,"",INDEX(Corp_value!$A$1:$EA$2999,MATCH(tbl_dmi_isin[[#This Row],[ISIN]],Corp_value!$B:$B,0),MATCH(Y$2,Corp_value!$1:$1,0)))</f>
        <v/>
      </c>
      <c r="Z25" s="273" t="str">
        <f>IF(tbl_dmi_isin[[#This Row],[Index]]&gt;$A$2,"",INDEX(Corp_value!$A$1:$EA$2999,MATCH(tbl_dmi_isin[[#This Row],[ISIN]],Corp_value!$B:$B,0),MATCH(Z$2,Corp_value!$1:$1,0)))</f>
        <v>--/--/BBB</v>
      </c>
      <c r="AA25" s="177">
        <f>IF(tbl_dmi_isin[[#This Row],[定价日]]&lt;&gt;"",INDEX(美元债一级!$E:$E,MATCH(tbl_dmi_isin[[#This Row],[ISIN]],美元债一级!$C:$C,0)),"")</f>
        <v>0</v>
      </c>
      <c r="AB25" s="234"/>
      <c r="AD25" s="279"/>
      <c r="AE25" s="279"/>
      <c r="AF25" s="279"/>
      <c r="AG25" s="279"/>
      <c r="AH25" s="279"/>
      <c r="AI25" s="279"/>
    </row>
    <row r="26" spans="1:35" s="2" customFormat="1" ht="12">
      <c r="A26" s="19">
        <v>23</v>
      </c>
      <c r="B26" s="282" t="str">
        <f>IF(tbl_dmi_isin[[#This Row],[Index]]&gt;$A$2,"",TEXT(INDEX(美元债一级!$A$2:$BO$2879,tbl_dmi_isin[[#This Row],[Index]]+1,MATCH(B$2,美元债一级!$2:$2,0)),"yyyy/mm/dd"))</f>
        <v>2023/07/11</v>
      </c>
      <c r="C26" s="19" t="str">
        <f>IF(tbl_dmi_isin[[#This Row],[Index]]&gt;$A$2,"",INDEX(美元债一级!$A$2:$BO$2880,tbl_dmi_isin[[#This Row],[Index]]+1,MATCH(C$2,美元债一级!$2:$2,0)))</f>
        <v>XS2648007495</v>
      </c>
      <c r="D26" s="19" t="str">
        <f>IF(tbl_dmi_isin[[#This Row],[Index]]&gt;$A$2,"",INDEX(美元债一级!$A$2:$BO$2880,tbl_dmi_isin[[#This Row],[Index]]+1,MATCH(D$2,美元债一级!$2:$2,0)))</f>
        <v>中金公司</v>
      </c>
      <c r="E26" s="19" t="str">
        <f>TEXT(tbl_dmi_isin[[#This Row],[定价日]],"YYMMDD")&amp;tbl_dmi_isin[[#This Row],[ISIN]]</f>
        <v>230711XS2648007495</v>
      </c>
      <c r="F26" s="219"/>
      <c r="G26" s="90" t="str">
        <f>IF(tbl_dmi_isin[[#This Row],[Index]]&gt;$A$2,"",INDEX(Corp_value!$A$1:$EA$2999,MATCH(tbl_dmi_isin[[#This Row],[ISIN]],Corp_value!$B:$B,0),MATCH(G$2,Corp_value!$1:$1,0)))</f>
        <v>--/BBB+/--</v>
      </c>
      <c r="H26" s="91" t="str">
        <f>IF(tbl_dmi_isin[[#This Row],[Index]]&gt;$A$2,"",INDEX(Corp_value!$A$1:$EA$2999,MATCH(tbl_dmi_isin[[#This Row],[ISIN]],Corp_value!$B:$B,0),MATCH(H$2,Corp_value!$1:$1,0)))</f>
        <v>VG</v>
      </c>
      <c r="I26" s="91" t="str">
        <f>IF(tbl_dmi_isin[[#This Row],[Index]]&gt;$A$2,"",INDEX(Corp_value!$A$1:$EA$2999,MATCH(tbl_dmi_isin[[#This Row],[ISIN]],Corp_value!$B:$B,0),MATCH(I$2,Corp_value!$1:$1,0)))</f>
        <v>--</v>
      </c>
      <c r="J26" s="90" t="str">
        <f>IF(tbl_dmi_isin[[#This Row],[Index]]&gt;$A$2,"",INDEX(Corp_value!$A$1:$EA$2999,MATCH(tbl_dmi_isin[[#This Row],[ISIN]],Corp_value!$B:$B,0),MATCH(J$2,Corp_value!$1:$1,0)))</f>
        <v>Baa1/BBB+/BBB+</v>
      </c>
      <c r="K26" s="90">
        <f>IF(tbl_dmi_isin[[#This Row],[Index]]&gt;$A$2,"",INDEX(Corp_value!$A$1:$EA$2999,MATCH(tbl_dmi_isin[[#This Row],[ISIN]],Corp_value!$B:$B,0),MATCH(K$2,Corp_value!$1:$1,0)))</f>
        <v>90</v>
      </c>
      <c r="L26" s="90" t="str">
        <f>IF(tbl_dmi_isin[[#This Row],[Index]]&gt;$A$2,"",INDEX(Corp_value!$A$1:$EA$2999,MATCH(tbl_dmi_isin[[#This Row],[ISIN]],Corp_value!$B:$B,0),MATCH(L$2,Corp_value!$1:$1,0)))</f>
        <v>--</v>
      </c>
      <c r="M26" s="241" t="str">
        <f>IF(tbl_dmi_isin[[#This Row],[Index]]&gt;$A$2,"",INDEX(Corp_value!$A$1:$EA$2999,MATCH(tbl_dmi_isin[[#This Row],[ISIN]],Corp_value!$B:$B,0),MATCH(M$2,Corp_value!$1:$1,0)))</f>
        <v>中金香港金融2016年MTN</v>
      </c>
      <c r="N26" s="241" t="str">
        <f>IF(tbl_dmi_isin[[#This Row],[Index]]&gt;$A$2,"",INDEX(Corp_value!$A$1:$EA$2999,MATCH(tbl_dmi_isin[[#This Row],[ISIN]],Corp_value!$B:$B,0),MATCH(N$2,Corp_value!$1:$1,0)))</f>
        <v>China International Capital Corp International Ltd</v>
      </c>
      <c r="O26" s="241" t="str">
        <f>IF(tbl_dmi_isin[[#This Row],[Index]]&gt;$A$2,"",INDEX(Corp_value!$A$1:$EA$2999,MATCH(tbl_dmi_isin[[#This Row],[ISIN]],Corp_value!$B:$B,0),MATCH(O$2,Corp_value!$1:$1,0)))</f>
        <v>China International Capital Co</v>
      </c>
      <c r="P26" s="260" t="str">
        <f>IF(tbl_dmi_isin[[#This Row],[Index]]&gt;$A$2,"",TEXT(INDEX(Corp_value!$A$1:$EA$2999,MATCH(tbl_dmi_isin[[#This Row],[ISIN]],Corp_value!$B:$B,0),MATCH(P$2,Corp_value!$1:$1,0)),"yyyy/mm/dd"))</f>
        <v>2023/07/18</v>
      </c>
      <c r="Q26" s="260" t="str">
        <f>IF(tbl_dmi_isin[[#This Row],[Index]]&gt;$A$2,"",TEXT(INDEX(Corp_value!$A$1:$EA$2999,MATCH(tbl_dmi_isin[[#This Row],[ISIN]],Corp_value!$B:$B,0),MATCH(Q$2,Corp_value!$1:$1,0)),"yyyy/mm/dd"))</f>
        <v>2026/07/18</v>
      </c>
      <c r="R26" s="260" t="str">
        <f>IF(tbl_dmi_isin[[#This Row],[Index]]&gt;$A$2,"",TEXT(INDEX(Corp_value!$A$1:$EA$2999,MATCH(tbl_dmi_isin[[#This Row],[ISIN]],Corp_value!$B:$B,0),MATCH(R$2,Corp_value!$1:$1,0)),"yyyy/mm/dd"))</f>
        <v>--</v>
      </c>
      <c r="S26" s="241">
        <f>IF(tbl_dmi_isin[[#This Row],[Index]]&gt;$A$2,"",INDEX(Corp_value!$A$1:$EA$2999,MATCH(tbl_dmi_isin[[#This Row],[ISIN]],Corp_value!$B:$B,0),MATCH(S$2,Corp_value!$1:$1,0)))</f>
        <v>5.4420000000000002</v>
      </c>
      <c r="T26" s="241" t="str">
        <f>IF(tbl_dmi_isin[[#This Row],[Index]]&gt;$A$2,"",INDEX(Corp_value!$A$1:$EA$2999,MATCH(tbl_dmi_isin[[#This Row],[ISIN]],Corp_value!$B:$B,0),MATCH(T$2,Corp_value!$1:$1,0)))</f>
        <v>USD</v>
      </c>
      <c r="U26" s="241">
        <f>IF(tbl_dmi_isin[[#This Row],[Index]]&gt;$A$2,"",INDEX(Corp_value!$A$1:$EA$2999,MATCH(tbl_dmi_isin[[#This Row],[ISIN]],Corp_value!$B:$B,0),MATCH(U$2,Corp_value!$1:$1,0)))</f>
        <v>100</v>
      </c>
      <c r="V26" s="256">
        <f>IFERROR(IF(tbl_dmi_isin[[#This Row],[Index]]&gt;$A$2,"",INDEX(Corp_value!$A$1:$EA$2999,MATCH(tbl_dmi_isin[[#This Row],[ISIN]],Corp_value!$B:$B,0),MATCH(V$2,Corp_value!$1:$1,0)))/100000000,"")</f>
        <v>5</v>
      </c>
      <c r="W26" s="268" t="str">
        <f>IF(tbl_dmi_isin[[#This Row],[Index]]&gt;$A$2,"",INDEX(Corp_value!$A$1:$EA$2999,MATCH(tbl_dmi_isin[[#This Row],[ISIN]],Corp_value!$B:$B,0),MATCH(W$2,Corp_value!$1:$1,0)))</f>
        <v>3908 HK</v>
      </c>
      <c r="X26" s="268" t="str">
        <f>IF(tbl_dmi_isin[[#This Row],[Index]]&gt;$A$2,"",INDEX(Corp_value!$A$1:$EA$2999,MATCH(tbl_dmi_isin[[#This Row],[ISIN]],Corp_value!$B:$B,0),MATCH(X$2,Corp_value!$1:$1,0)))</f>
        <v>--/BBB+/BBB+</v>
      </c>
      <c r="Y26" s="273" t="str">
        <f>IF(tbl_dmi_isin[[#This Row],[Index]]&gt;$A$2,"",INDEX(Corp_value!$A$1:$EA$2999,MATCH(tbl_dmi_isin[[#This Row],[ISIN]],Corp_value!$B:$B,0),MATCH(Y$2,Corp_value!$1:$1,0)))</f>
        <v/>
      </c>
      <c r="Z26" s="273" t="str">
        <f>IF(tbl_dmi_isin[[#This Row],[Index]]&gt;$A$2,"",INDEX(Corp_value!$A$1:$EA$2999,MATCH(tbl_dmi_isin[[#This Row],[ISIN]],Corp_value!$B:$B,0),MATCH(Z$2,Corp_value!$1:$1,0)))</f>
        <v>Baa1/BBB+/BBB+</v>
      </c>
      <c r="AA26" s="177">
        <f>IF(tbl_dmi_isin[[#This Row],[定价日]]&lt;&gt;"",INDEX(美元债一级!$E:$E,MATCH(tbl_dmi_isin[[#This Row],[ISIN]],美元债一级!$C:$C,0)),"")</f>
        <v>0</v>
      </c>
      <c r="AB26" s="234"/>
      <c r="AD26" s="279"/>
      <c r="AE26" s="279"/>
      <c r="AF26" s="279"/>
      <c r="AG26" s="279"/>
      <c r="AH26" s="279"/>
      <c r="AI26" s="279"/>
    </row>
    <row r="27" spans="1:35" s="2" customFormat="1" ht="12">
      <c r="A27" s="19">
        <v>24</v>
      </c>
      <c r="B27" s="282" t="str">
        <f>IF(tbl_dmi_isin[[#This Row],[Index]]&gt;$A$2,"",TEXT(INDEX(美元债一级!$A$2:$BO$2879,tbl_dmi_isin[[#This Row],[Index]]+1,MATCH(B$2,美元债一级!$2:$2,0)),"yyyy/mm/dd"))</f>
        <v>2023/07/06</v>
      </c>
      <c r="C27" s="19" t="str">
        <f>IF(tbl_dmi_isin[[#This Row],[Index]]&gt;$A$2,"",INDEX(美元债一级!$A$2:$BO$2880,tbl_dmi_isin[[#This Row],[Index]]+1,MATCH(C$2,美元债一级!$2:$2,0)))</f>
        <v>HK0000939428</v>
      </c>
      <c r="D27" s="19" t="str">
        <f>IF(tbl_dmi_isin[[#This Row],[Index]]&gt;$A$2,"",INDEX(美元债一级!$A$2:$BO$2880,tbl_dmi_isin[[#This Row],[Index]]+1,MATCH(D$2,美元债一级!$2:$2,0)))</f>
        <v>中信证券国际</v>
      </c>
      <c r="E27" s="19" t="str">
        <f>TEXT(tbl_dmi_isin[[#This Row],[定价日]],"YYMMDD")&amp;tbl_dmi_isin[[#This Row],[ISIN]]</f>
        <v>230706HK0000939428</v>
      </c>
      <c r="F27" s="219"/>
      <c r="G27" s="90" t="str">
        <f>IF(tbl_dmi_isin[[#This Row],[Index]]&gt;$A$2,"",INDEX(Corp_value!$A$1:$EA$2999,MATCH(tbl_dmi_isin[[#This Row],[ISIN]],Corp_value!$B:$B,0),MATCH(G$2,Corp_value!$1:$1,0)))</f>
        <v>--/BBB+/--</v>
      </c>
      <c r="H27" s="91" t="str">
        <f>IF(tbl_dmi_isin[[#This Row],[Index]]&gt;$A$2,"",INDEX(Corp_value!$A$1:$EA$2999,MATCH(tbl_dmi_isin[[#This Row],[ISIN]],Corp_value!$B:$B,0),MATCH(H$2,Corp_value!$1:$1,0)))</f>
        <v>VG</v>
      </c>
      <c r="I27" s="91" t="str">
        <f>IF(tbl_dmi_isin[[#This Row],[Index]]&gt;$A$2,"",INDEX(Corp_value!$A$1:$EA$2999,MATCH(tbl_dmi_isin[[#This Row],[ISIN]],Corp_value!$B:$B,0),MATCH(I$2,Corp_value!$1:$1,0)))</f>
        <v>--</v>
      </c>
      <c r="J27" s="90" t="str">
        <f>IF(tbl_dmi_isin[[#This Row],[Index]]&gt;$A$2,"",INDEX(Corp_value!$A$1:$EA$2999,MATCH(tbl_dmi_isin[[#This Row],[ISIN]],Corp_value!$B:$B,0),MATCH(J$2,Corp_value!$1:$1,0)))</f>
        <v>--/BBB+/--</v>
      </c>
      <c r="K27" s="90" t="str">
        <f>IF(tbl_dmi_isin[[#This Row],[Index]]&gt;$A$2,"",INDEX(Corp_value!$A$1:$EA$2999,MATCH(tbl_dmi_isin[[#This Row],[ISIN]],Corp_value!$B:$B,0),MATCH(K$2,Corp_value!$1:$1,0)))</f>
        <v>CHECK spd</v>
      </c>
      <c r="L27" s="90" t="str">
        <f>IF(tbl_dmi_isin[[#This Row],[Index]]&gt;$A$2,"",INDEX(Corp_value!$A$1:$EA$2999,MATCH(tbl_dmi_isin[[#This Row],[ISIN]],Corp_value!$B:$B,0),MATCH(L$2,Corp_value!$1:$1,0)))</f>
        <v>--</v>
      </c>
      <c r="M27" s="241" t="str">
        <f>IF(tbl_dmi_isin[[#This Row],[Index]]&gt;$A$2,"",INDEX(Corp_value!$A$1:$EA$2999,MATCH(tbl_dmi_isin[[#This Row],[ISIN]],Corp_value!$B:$B,0),MATCH(M$2,Corp_value!$1:$1,0)))</f>
        <v>CSI MTN Ltd</v>
      </c>
      <c r="N27" s="241" t="str">
        <f>IF(tbl_dmi_isin[[#This Row],[Index]]&gt;$A$2,"",INDEX(Corp_value!$A$1:$EA$2999,MATCH(tbl_dmi_isin[[#This Row],[ISIN]],Corp_value!$B:$B,0),MATCH(N$2,Corp_value!$1:$1,0)))</f>
        <v>CITIC Securities International Co Ltd</v>
      </c>
      <c r="O27" s="241" t="str">
        <f>IF(tbl_dmi_isin[[#This Row],[Index]]&gt;$A$2,"",INDEX(Corp_value!$A$1:$EA$2999,MATCH(tbl_dmi_isin[[#This Row],[ISIN]],Corp_value!$B:$B,0),MATCH(O$2,Corp_value!$1:$1,0)))</f>
        <v/>
      </c>
      <c r="P27" s="260" t="str">
        <f>IF(tbl_dmi_isin[[#This Row],[Index]]&gt;$A$2,"",TEXT(INDEX(Corp_value!$A$1:$EA$2999,MATCH(tbl_dmi_isin[[#This Row],[ISIN]],Corp_value!$B:$B,0),MATCH(P$2,Corp_value!$1:$1,0)),"yyyy/mm/dd"))</f>
        <v>2023/07/13</v>
      </c>
      <c r="Q27" s="260" t="str">
        <f>IF(tbl_dmi_isin[[#This Row],[Index]]&gt;$A$2,"",TEXT(INDEX(Corp_value!$A$1:$EA$2999,MATCH(tbl_dmi_isin[[#This Row],[ISIN]],Corp_value!$B:$B,0),MATCH(Q$2,Corp_value!$1:$1,0)),"yyyy/mm/dd"))</f>
        <v>2026/07/13</v>
      </c>
      <c r="R27" s="260" t="str">
        <f>IF(tbl_dmi_isin[[#This Row],[Index]]&gt;$A$2,"",TEXT(INDEX(Corp_value!$A$1:$EA$2999,MATCH(tbl_dmi_isin[[#This Row],[ISIN]],Corp_value!$B:$B,0),MATCH(R$2,Corp_value!$1:$1,0)),"yyyy/mm/dd"))</f>
        <v>2026/06/13</v>
      </c>
      <c r="S27" s="241">
        <f>IF(tbl_dmi_isin[[#This Row],[Index]]&gt;$A$2,"",INDEX(Corp_value!$A$1:$EA$2999,MATCH(tbl_dmi_isin[[#This Row],[ISIN]],Corp_value!$B:$B,0),MATCH(S$2,Corp_value!$1:$1,0)))</f>
        <v>3.1</v>
      </c>
      <c r="T27" s="241" t="str">
        <f>IF(tbl_dmi_isin[[#This Row],[Index]]&gt;$A$2,"",INDEX(Corp_value!$A$1:$EA$2999,MATCH(tbl_dmi_isin[[#This Row],[ISIN]],Corp_value!$B:$B,0),MATCH(T$2,Corp_value!$1:$1,0)))</f>
        <v>CNY</v>
      </c>
      <c r="U27" s="241">
        <f>IF(tbl_dmi_isin[[#This Row],[Index]]&gt;$A$2,"",INDEX(Corp_value!$A$1:$EA$2999,MATCH(tbl_dmi_isin[[#This Row],[ISIN]],Corp_value!$B:$B,0),MATCH(U$2,Corp_value!$1:$1,0)))</f>
        <v>100</v>
      </c>
      <c r="V27" s="256">
        <f>IFERROR(IF(tbl_dmi_isin[[#This Row],[Index]]&gt;$A$2,"",INDEX(Corp_value!$A$1:$EA$2999,MATCH(tbl_dmi_isin[[#This Row],[ISIN]],Corp_value!$B:$B,0),MATCH(V$2,Corp_value!$1:$1,0)))/100000000,"")</f>
        <v>25</v>
      </c>
      <c r="W27" s="268" t="str">
        <f>IF(tbl_dmi_isin[[#This Row],[Index]]&gt;$A$2,"",INDEX(Corp_value!$A$1:$EA$2999,MATCH(tbl_dmi_isin[[#This Row],[ISIN]],Corp_value!$B:$B,0),MATCH(W$2,Corp_value!$1:$1,0)))</f>
        <v>600030 CH</v>
      </c>
      <c r="X27" s="268" t="str">
        <f>IF(tbl_dmi_isin[[#This Row],[Index]]&gt;$A$2,"",INDEX(Corp_value!$A$1:$EA$2999,MATCH(tbl_dmi_isin[[#This Row],[ISIN]],Corp_value!$B:$B,0),MATCH(X$2,Corp_value!$1:$1,0)))</f>
        <v>--/BBB+/--</v>
      </c>
      <c r="Y27" s="273" t="str">
        <f>IF(tbl_dmi_isin[[#This Row],[Index]]&gt;$A$2,"",INDEX(Corp_value!$A$1:$EA$2999,MATCH(tbl_dmi_isin[[#This Row],[ISIN]],Corp_value!$B:$B,0),MATCH(Y$2,Corp_value!$1:$1,0)))</f>
        <v/>
      </c>
      <c r="Z27" s="273" t="str">
        <f>IF(tbl_dmi_isin[[#This Row],[Index]]&gt;$A$2,"",INDEX(Corp_value!$A$1:$EA$2999,MATCH(tbl_dmi_isin[[#This Row],[ISIN]],Corp_value!$B:$B,0),MATCH(Z$2,Corp_value!$1:$1,0)))</f>
        <v>--/BBB+/--</v>
      </c>
      <c r="AA27" s="177">
        <f>IF(tbl_dmi_isin[[#This Row],[定价日]]&lt;&gt;"",INDEX(美元债一级!$E:$E,MATCH(tbl_dmi_isin[[#This Row],[ISIN]],美元债一级!$C:$C,0)),"")</f>
        <v>0</v>
      </c>
      <c r="AB27" s="234"/>
      <c r="AD27" s="279"/>
      <c r="AE27" s="279"/>
      <c r="AF27" s="279"/>
      <c r="AG27" s="279"/>
      <c r="AH27" s="279"/>
      <c r="AI27" s="279"/>
    </row>
    <row r="28" spans="1:35" s="2" customFormat="1" ht="12">
      <c r="A28" s="19">
        <v>25</v>
      </c>
      <c r="B28" s="282" t="str">
        <f>IF(tbl_dmi_isin[[#This Row],[Index]]&gt;$A$2,"",TEXT(INDEX(美元债一级!$A$2:$BO$2879,tbl_dmi_isin[[#This Row],[Index]]+1,MATCH(B$2,美元债一级!$2:$2,0)),"yyyy/mm/dd"))</f>
        <v>2023/06/27</v>
      </c>
      <c r="C28" s="19" t="str">
        <f>IF(tbl_dmi_isin[[#This Row],[Index]]&gt;$A$2,"",INDEX(美元债一级!$A$2:$BO$2880,tbl_dmi_isin[[#This Row],[Index]]+1,MATCH(C$2,美元债一级!$2:$2,0)))</f>
        <v>XS2644758133</v>
      </c>
      <c r="D28" s="19" t="str">
        <f>IF(tbl_dmi_isin[[#This Row],[Index]]&gt;$A$2,"",INDEX(美元债一级!$A$2:$BO$2880,tbl_dmi_isin[[#This Row],[Index]]+1,MATCH(D$2,美元债一级!$2:$2,0)))</f>
        <v>重庆赤甲旅发(重庆农商行)</v>
      </c>
      <c r="E28" s="19" t="str">
        <f>TEXT(tbl_dmi_isin[[#This Row],[定价日]],"YYMMDD")&amp;tbl_dmi_isin[[#This Row],[ISIN]]</f>
        <v>230627XS2644758133</v>
      </c>
      <c r="F28" s="219"/>
      <c r="G28" s="90" t="str">
        <f>IF(tbl_dmi_isin[[#This Row],[Index]]&gt;$A$2,"",INDEX(Corp_value!$A$1:$EA$2999,MATCH(tbl_dmi_isin[[#This Row],[ISIN]],Corp_value!$B:$B,0),MATCH(G$2,Corp_value!$1:$1,0)))</f>
        <v>--/--/--</v>
      </c>
      <c r="H28" s="91" t="str">
        <f>IF(tbl_dmi_isin[[#This Row],[Index]]&gt;$A$2,"",INDEX(Corp_value!$A$1:$EA$2999,MATCH(tbl_dmi_isin[[#This Row],[ISIN]],Corp_value!$B:$B,0),MATCH(H$2,Corp_value!$1:$1,0)))</f>
        <v>CN</v>
      </c>
      <c r="I28" s="91" t="str">
        <f>IF(tbl_dmi_isin[[#This Row],[Index]]&gt;$A$2,"",INDEX(Corp_value!$A$1:$EA$2999,MATCH(tbl_dmi_isin[[#This Row],[ISIN]],Corp_value!$B:$B,0),MATCH(I$2,Corp_value!$1:$1,0)))</f>
        <v>--</v>
      </c>
      <c r="J28" s="90" t="str">
        <f>IF(tbl_dmi_isin[[#This Row],[Index]]&gt;$A$2,"",INDEX(Corp_value!$A$1:$EA$2999,MATCH(tbl_dmi_isin[[#This Row],[ISIN]],Corp_value!$B:$B,0),MATCH(J$2,Corp_value!$1:$1,0)))</f>
        <v>--/--/--</v>
      </c>
      <c r="K28" s="90" t="str">
        <f>IF(tbl_dmi_isin[[#This Row],[Index]]&gt;$A$2,"",INDEX(Corp_value!$A$1:$EA$2999,MATCH(tbl_dmi_isin[[#This Row],[ISIN]],Corp_value!$B:$B,0),MATCH(K$2,Corp_value!$1:$1,0)))</f>
        <v>CHECK spd</v>
      </c>
      <c r="L28" s="90" t="str">
        <f>IF(tbl_dmi_isin[[#This Row],[Index]]&gt;$A$2,"",INDEX(Corp_value!$A$1:$EA$2999,MATCH(tbl_dmi_isin[[#This Row],[ISIN]],Corp_value!$B:$B,0),MATCH(L$2,Corp_value!$1:$1,0)))</f>
        <v>--</v>
      </c>
      <c r="M28" s="90" t="str">
        <f>IF(tbl_dmi_isin[[#This Row],[Index]]&gt;$A$2,"",INDEX(Corp_value!$A$1:$EA$2999,MATCH(tbl_dmi_isin[[#This Row],[ISIN]],Corp_value!$B:$B,0),MATCH(M$2,Corp_value!$1:$1,0)))</f>
        <v>重庆市赤甲旅游文化创</v>
      </c>
      <c r="N28" s="90" t="str">
        <f>IF(tbl_dmi_isin[[#This Row],[Index]]&gt;$A$2,"",INDEX(Corp_value!$A$1:$EA$2999,MATCH(tbl_dmi_isin[[#This Row],[ISIN]],Corp_value!$B:$B,0),MATCH(N$2,Corp_value!$1:$1,0)))</f>
        <v/>
      </c>
      <c r="O28" s="90" t="str">
        <f>IF(tbl_dmi_isin[[#This Row],[Index]]&gt;$A$2,"",INDEX(Corp_value!$A$1:$EA$2999,MATCH(tbl_dmi_isin[[#This Row],[ISIN]],Corp_value!$B:$B,0),MATCH(O$2,Corp_value!$1:$1,0)))</f>
        <v/>
      </c>
      <c r="P28" s="259" t="str">
        <f>IF(tbl_dmi_isin[[#This Row],[Index]]&gt;$A$2,"",TEXT(INDEX(Corp_value!$A$1:$EA$2999,MATCH(tbl_dmi_isin[[#This Row],[ISIN]],Corp_value!$B:$B,0),MATCH(P$2,Corp_value!$1:$1,0)),"yyyy/mm/dd"))</f>
        <v>2023/06/30</v>
      </c>
      <c r="Q28" s="259" t="str">
        <f>IF(tbl_dmi_isin[[#This Row],[Index]]&gt;$A$2,"",TEXT(INDEX(Corp_value!$A$1:$EA$2999,MATCH(tbl_dmi_isin[[#This Row],[ISIN]],Corp_value!$B:$B,0),MATCH(Q$2,Corp_value!$1:$1,0)),"yyyy/mm/dd"))</f>
        <v>2026/06/30</v>
      </c>
      <c r="R28" s="259" t="str">
        <f>IF(tbl_dmi_isin[[#This Row],[Index]]&gt;$A$2,"",TEXT(INDEX(Corp_value!$A$1:$EA$2999,MATCH(tbl_dmi_isin[[#This Row],[ISIN]],Corp_value!$B:$B,0),MATCH(R$2,Corp_value!$1:$1,0)),"yyyy/mm/dd"))</f>
        <v>--</v>
      </c>
      <c r="S28" s="90">
        <f>IF(tbl_dmi_isin[[#This Row],[Index]]&gt;$A$2,"",INDEX(Corp_value!$A$1:$EA$2999,MATCH(tbl_dmi_isin[[#This Row],[ISIN]],Corp_value!$B:$B,0),MATCH(S$2,Corp_value!$1:$1,0)))</f>
        <v>4.2</v>
      </c>
      <c r="T28" s="90" t="str">
        <f>IF(tbl_dmi_isin[[#This Row],[Index]]&gt;$A$2,"",INDEX(Corp_value!$A$1:$EA$2999,MATCH(tbl_dmi_isin[[#This Row],[ISIN]],Corp_value!$B:$B,0),MATCH(T$2,Corp_value!$1:$1,0)))</f>
        <v>CNY</v>
      </c>
      <c r="U28" s="90">
        <f>IF(tbl_dmi_isin[[#This Row],[Index]]&gt;$A$2,"",INDEX(Corp_value!$A$1:$EA$2999,MATCH(tbl_dmi_isin[[#This Row],[ISIN]],Corp_value!$B:$B,0),MATCH(U$2,Corp_value!$1:$1,0)))</f>
        <v>100</v>
      </c>
      <c r="V28" s="257">
        <f>IFERROR(IF(tbl_dmi_isin[[#This Row],[Index]]&gt;$A$2,"",INDEX(Corp_value!$A$1:$EA$2999,MATCH(tbl_dmi_isin[[#This Row],[ISIN]],Corp_value!$B:$B,0),MATCH(V$2,Corp_value!$1:$1,0)))/100000000,"")</f>
        <v>1.88</v>
      </c>
      <c r="W28" s="267" t="str">
        <f>IF(tbl_dmi_isin[[#This Row],[Index]]&gt;$A$2,"",INDEX(Corp_value!$A$1:$EA$2999,MATCH(tbl_dmi_isin[[#This Row],[ISIN]],Corp_value!$B:$B,0),MATCH(W$2,Corp_value!$1:$1,0)))</f>
        <v/>
      </c>
      <c r="X28" s="267" t="str">
        <f>IF(tbl_dmi_isin[[#This Row],[Index]]&gt;$A$2,"",INDEX(Corp_value!$A$1:$EA$2999,MATCH(tbl_dmi_isin[[#This Row],[ISIN]],Corp_value!$B:$B,0),MATCH(X$2,Corp_value!$1:$1,0)))</f>
        <v/>
      </c>
      <c r="Y28" s="273" t="str">
        <f>IF(tbl_dmi_isin[[#This Row],[Index]]&gt;$A$2,"",INDEX(Corp_value!$A$1:$EA$2999,MATCH(tbl_dmi_isin[[#This Row],[ISIN]],Corp_value!$B:$B,0),MATCH(Y$2,Corp_value!$1:$1,0)))</f>
        <v/>
      </c>
      <c r="Z28" s="273" t="str">
        <f>IF(tbl_dmi_isin[[#This Row],[Index]]&gt;$A$2,"",INDEX(Corp_value!$A$1:$EA$2999,MATCH(tbl_dmi_isin[[#This Row],[ISIN]],Corp_value!$B:$B,0),MATCH(Z$2,Corp_value!$1:$1,0)))</f>
        <v>--/--/--</v>
      </c>
      <c r="AB28" s="234"/>
      <c r="AD28" s="279"/>
      <c r="AE28" s="279"/>
      <c r="AF28" s="279"/>
      <c r="AG28" s="279"/>
      <c r="AH28" s="279"/>
      <c r="AI28" s="279"/>
    </row>
    <row r="29" spans="1:35">
      <c r="A29" s="19">
        <v>26</v>
      </c>
      <c r="B29" s="282" t="str">
        <f>IF(tbl_dmi_isin[[#This Row],[Index]]&gt;$A$2,"",TEXT(INDEX(美元债一级!$A$2:$BO$2879,tbl_dmi_isin[[#This Row],[Index]]+1,MATCH(B$2,美元债一级!$2:$2,0)),"yyyy/mm/dd"))</f>
        <v>2023/06/27</v>
      </c>
      <c r="C29" s="19" t="str">
        <f>IF(tbl_dmi_isin[[#This Row],[Index]]&gt;$A$2,"",INDEX(美元债一级!$A$2:$BO$2880,tbl_dmi_isin[[#This Row],[Index]]+1,MATCH(C$2,美元债一级!$2:$2,0)))</f>
        <v>XS2639510341</v>
      </c>
      <c r="D29" s="19" t="str">
        <f>IF(tbl_dmi_isin[[#This Row],[Index]]&gt;$A$2,"",INDEX(美元债一级!$A$2:$BO$2880,tbl_dmi_isin[[#This Row],[Index]]+1,MATCH(D$2,美元债一级!$2:$2,0)))</f>
        <v>澳门国际银行</v>
      </c>
      <c r="E29" s="19" t="str">
        <f>TEXT(tbl_dmi_isin[[#This Row],[定价日]],"YYMMDD")&amp;tbl_dmi_isin[[#This Row],[ISIN]]</f>
        <v>230627XS2639510341</v>
      </c>
      <c r="F29" s="221"/>
      <c r="G29" s="90" t="str">
        <f>IF(tbl_dmi_isin[[#This Row],[Index]]&gt;$A$2,"",INDEX(Corp_value!$A$1:$EA$2999,MATCH(tbl_dmi_isin[[#This Row],[ISIN]],Corp_value!$B:$B,0),MATCH(G$2,Corp_value!$1:$1,0)))</f>
        <v>--/--/--</v>
      </c>
      <c r="H29" s="91" t="str">
        <f>IF(tbl_dmi_isin[[#This Row],[Index]]&gt;$A$2,"",INDEX(Corp_value!$A$1:$EA$2999,MATCH(tbl_dmi_isin[[#This Row],[ISIN]],Corp_value!$B:$B,0),MATCH(H$2,Corp_value!$1:$1,0)))</f>
        <v>MO</v>
      </c>
      <c r="I29" s="91" t="str">
        <f>IF(tbl_dmi_isin[[#This Row],[Index]]&gt;$A$2,"",INDEX(Corp_value!$A$1:$EA$2999,MATCH(tbl_dmi_isin[[#This Row],[ISIN]],Corp_value!$B:$B,0),MATCH(I$2,Corp_value!$1:$1,0)))</f>
        <v>--</v>
      </c>
      <c r="J29" s="90" t="str">
        <f>IF(tbl_dmi_isin[[#This Row],[Index]]&gt;$A$2,"",INDEX(Corp_value!$A$1:$EA$2999,MATCH(tbl_dmi_isin[[#This Row],[ISIN]],Corp_value!$B:$B,0),MATCH(J$2,Corp_value!$1:$1,0)))</f>
        <v>--/--/--</v>
      </c>
      <c r="K29" s="90">
        <f>IF(tbl_dmi_isin[[#This Row],[Index]]&gt;$A$2,"",INDEX(Corp_value!$A$1:$EA$2999,MATCH(tbl_dmi_isin[[#This Row],[ISIN]],Corp_value!$B:$B,0),MATCH(K$2,Corp_value!$1:$1,0)))</f>
        <v>316.2</v>
      </c>
      <c r="L29" s="90" t="str">
        <f>IF(tbl_dmi_isin[[#This Row],[Index]]&gt;$A$2,"",INDEX(Corp_value!$A$1:$EA$2999,MATCH(tbl_dmi_isin[[#This Row],[ISIN]],Corp_value!$B:$B,0),MATCH(L$2,Corp_value!$1:$1,0)))</f>
        <v>--</v>
      </c>
      <c r="M29" s="241" t="str">
        <f>IF(tbl_dmi_isin[[#This Row],[Index]]&gt;$A$2,"",INDEX(Corp_value!$A$1:$EA$2999,MATCH(tbl_dmi_isin[[#This Row],[ISIN]],Corp_value!$B:$B,0),MATCH(M$2,Corp_value!$1:$1,0)))</f>
        <v>澳门国际银行股份有限</v>
      </c>
      <c r="N29" s="241" t="str">
        <f>IF(tbl_dmi_isin[[#This Row],[Index]]&gt;$A$2,"",INDEX(Corp_value!$A$1:$EA$2999,MATCH(tbl_dmi_isin[[#This Row],[ISIN]],Corp_value!$B:$B,0),MATCH(N$2,Corp_value!$1:$1,0)))</f>
        <v/>
      </c>
      <c r="O29" s="241" t="str">
        <f>IF(tbl_dmi_isin[[#This Row],[Index]]&gt;$A$2,"",INDEX(Corp_value!$A$1:$EA$2999,MATCH(tbl_dmi_isin[[#This Row],[ISIN]],Corp_value!$B:$B,0),MATCH(O$2,Corp_value!$1:$1,0)))</f>
        <v/>
      </c>
      <c r="P29" s="260" t="str">
        <f>IF(tbl_dmi_isin[[#This Row],[Index]]&gt;$A$2,"",TEXT(INDEX(Corp_value!$A$1:$EA$2999,MATCH(tbl_dmi_isin[[#This Row],[ISIN]],Corp_value!$B:$B,0),MATCH(P$2,Corp_value!$1:$1,0)),"yyyy/mm/dd"))</f>
        <v>2023/06/30</v>
      </c>
      <c r="Q29" s="260" t="str">
        <f>IF(tbl_dmi_isin[[#This Row],[Index]]&gt;$A$2,"",TEXT(INDEX(Corp_value!$A$1:$EA$2999,MATCH(tbl_dmi_isin[[#This Row],[ISIN]],Corp_value!$B:$B,0),MATCH(Q$2,Corp_value!$1:$1,0)),"yyyy/mm/dd"))</f>
        <v>2033/06/30</v>
      </c>
      <c r="R29" s="260" t="str">
        <f>IF(tbl_dmi_isin[[#This Row],[Index]]&gt;$A$2,"",TEXT(INDEX(Corp_value!$A$1:$EA$2999,MATCH(tbl_dmi_isin[[#This Row],[ISIN]],Corp_value!$B:$B,0),MATCH(R$2,Corp_value!$1:$1,0)),"yyyy/mm/dd"))</f>
        <v>2028/06/30</v>
      </c>
      <c r="S29" s="241">
        <f>IF(tbl_dmi_isin[[#This Row],[Index]]&gt;$A$2,"",INDEX(Corp_value!$A$1:$EA$2999,MATCH(tbl_dmi_isin[[#This Row],[ISIN]],Corp_value!$B:$B,0),MATCH(S$2,Corp_value!$1:$1,0)))</f>
        <v>7.2</v>
      </c>
      <c r="T29" s="241" t="str">
        <f>IF(tbl_dmi_isin[[#This Row],[Index]]&gt;$A$2,"",INDEX(Corp_value!$A$1:$EA$2999,MATCH(tbl_dmi_isin[[#This Row],[ISIN]],Corp_value!$B:$B,0),MATCH(T$2,Corp_value!$1:$1,0)))</f>
        <v>USD</v>
      </c>
      <c r="U29" s="241">
        <f>IF(tbl_dmi_isin[[#This Row],[Index]]&gt;$A$2,"",INDEX(Corp_value!$A$1:$EA$2999,MATCH(tbl_dmi_isin[[#This Row],[ISIN]],Corp_value!$B:$B,0),MATCH(U$2,Corp_value!$1:$1,0)))</f>
        <v>100</v>
      </c>
      <c r="V29" s="258">
        <f>IFERROR(IF(tbl_dmi_isin[[#This Row],[Index]]&gt;$A$2,"",INDEX(Corp_value!$A$1:$EA$2999,MATCH(tbl_dmi_isin[[#This Row],[ISIN]],Corp_value!$B:$B,0),MATCH(V$2,Corp_value!$1:$1,0)))/100000000,"")</f>
        <v>3.5</v>
      </c>
      <c r="W29" s="267" t="str">
        <f>IF(tbl_dmi_isin[[#This Row],[Index]]&gt;$A$2,"",INDEX(Corp_value!$A$1:$EA$2999,MATCH(tbl_dmi_isin[[#This Row],[ISIN]],Corp_value!$B:$B,0),MATCH(W$2,Corp_value!$1:$1,0)))</f>
        <v>1400277D MA</v>
      </c>
      <c r="X29" s="267" t="str">
        <f>IF(tbl_dmi_isin[[#This Row],[Index]]&gt;$A$2,"",INDEX(Corp_value!$A$1:$EA$2999,MATCH(tbl_dmi_isin[[#This Row],[ISIN]],Corp_value!$B:$B,0),MATCH(X$2,Corp_value!$1:$1,0)))</f>
        <v>--/--/--</v>
      </c>
      <c r="Y29" s="273" t="str">
        <f>IF(tbl_dmi_isin[[#This Row],[Index]]&gt;$A$2,"",INDEX(Corp_value!$A$1:$EA$2999,MATCH(tbl_dmi_isin[[#This Row],[ISIN]],Corp_value!$B:$B,0),MATCH(Y$2,Corp_value!$1:$1,0)))</f>
        <v/>
      </c>
      <c r="Z29" s="273" t="str">
        <f>IF(tbl_dmi_isin[[#This Row],[Index]]&gt;$A$2,"",INDEX(Corp_value!$A$1:$EA$2999,MATCH(tbl_dmi_isin[[#This Row],[ISIN]],Corp_value!$B:$B,0),MATCH(Z$2,Corp_value!$1:$1,0)))</f>
        <v>--/--/--</v>
      </c>
      <c r="AB29" s="234"/>
    </row>
    <row r="30" spans="1:35">
      <c r="A30" s="19">
        <v>27</v>
      </c>
      <c r="B30" s="282" t="str">
        <f>IF(tbl_dmi_isin[[#This Row],[Index]]&gt;$A$2,"",TEXT(INDEX(美元债一级!$A$2:$BO$2879,tbl_dmi_isin[[#This Row],[Index]]+1,MATCH(B$2,美元债一级!$2:$2,0)),"yyyy/mm/dd"))</f>
        <v>2023/06/20</v>
      </c>
      <c r="C30" s="19" t="str">
        <f>IF(tbl_dmi_isin[[#This Row],[Index]]&gt;$A$2,"",INDEX(美元债一级!$A$2:$BO$2880,tbl_dmi_isin[[#This Row],[Index]]+1,MATCH(C$2,美元债一级!$2:$2,0)))</f>
        <v>XS2623993974</v>
      </c>
      <c r="D30" s="19" t="str">
        <f>IF(tbl_dmi_isin[[#This Row],[Index]]&gt;$A$2,"",INDEX(美元债一级!$A$2:$BO$2880,tbl_dmi_isin[[#This Row],[Index]]+1,MATCH(D$2,美元债一级!$2:$2,0)))</f>
        <v>义乌国资</v>
      </c>
      <c r="E30" s="19" t="str">
        <f>TEXT(tbl_dmi_isin[[#This Row],[定价日]],"YYMMDD")&amp;tbl_dmi_isin[[#This Row],[ISIN]]</f>
        <v>230620XS2623993974</v>
      </c>
      <c r="F30" s="221"/>
      <c r="G30" s="90" t="str">
        <f>IF(tbl_dmi_isin[[#This Row],[Index]]&gt;$A$2,"",INDEX(Corp_value!$A$1:$EA$2999,MATCH(tbl_dmi_isin[[#This Row],[ISIN]],Corp_value!$B:$B,0),MATCH(G$2,Corp_value!$1:$1,0)))</f>
        <v>Baa3/--/BBB</v>
      </c>
      <c r="H30" s="91" t="str">
        <f>IF(tbl_dmi_isin[[#This Row],[Index]]&gt;$A$2,"",INDEX(Corp_value!$A$1:$EA$2999,MATCH(tbl_dmi_isin[[#This Row],[ISIN]],Corp_value!$B:$B,0),MATCH(H$2,Corp_value!$1:$1,0)))</f>
        <v>VG</v>
      </c>
      <c r="I30" s="91" t="str">
        <f>IF(tbl_dmi_isin[[#This Row],[Index]]&gt;$A$2,"",INDEX(Corp_value!$A$1:$EA$2999,MATCH(tbl_dmi_isin[[#This Row],[ISIN]],Corp_value!$B:$B,0),MATCH(I$2,Corp_value!$1:$1,0)))</f>
        <v>--</v>
      </c>
      <c r="J30" s="90" t="str">
        <f>IF(tbl_dmi_isin[[#This Row],[Index]]&gt;$A$2,"",INDEX(Corp_value!$A$1:$EA$2999,MATCH(tbl_dmi_isin[[#This Row],[ISIN]],Corp_value!$B:$B,0),MATCH(J$2,Corp_value!$1:$1,0)))</f>
        <v>Baa3/--/BBB</v>
      </c>
      <c r="K30" s="90" t="str">
        <f>IF(tbl_dmi_isin[[#This Row],[Index]]&gt;$A$2,"",INDEX(Corp_value!$A$1:$EA$2999,MATCH(tbl_dmi_isin[[#This Row],[ISIN]],Corp_value!$B:$B,0),MATCH(K$2,Corp_value!$1:$1,0)))</f>
        <v>CHECK spd</v>
      </c>
      <c r="L30" s="90" t="str">
        <f>IF(tbl_dmi_isin[[#This Row],[Index]]&gt;$A$2,"",INDEX(Corp_value!$A$1:$EA$2999,MATCH(tbl_dmi_isin[[#This Row],[ISIN]],Corp_value!$B:$B,0),MATCH(L$2,Corp_value!$1:$1,0)))</f>
        <v>--</v>
      </c>
      <c r="M30" s="241" t="str">
        <f>IF(tbl_dmi_isin[[#This Row],[Index]]&gt;$A$2,"",INDEX(Corp_value!$A$1:$EA$2999,MATCH(tbl_dmi_isin[[#This Row],[ISIN]],Corp_value!$B:$B,0),MATCH(M$2,Corp_value!$1:$1,0)))</f>
        <v>稠州国际投资有限责任</v>
      </c>
      <c r="N30" s="241" t="str">
        <f>IF(tbl_dmi_isin[[#This Row],[Index]]&gt;$A$2,"",INDEX(Corp_value!$A$1:$EA$2999,MATCH(tbl_dmi_isin[[#This Row],[ISIN]],Corp_value!$B:$B,0),MATCH(N$2,Corp_value!$1:$1,0)))</f>
        <v>Yiwu State-owned Capital Operation Co Ltd</v>
      </c>
      <c r="O30" s="241" t="str">
        <f>IF(tbl_dmi_isin[[#This Row],[Index]]&gt;$A$2,"",INDEX(Corp_value!$A$1:$EA$2999,MATCH(tbl_dmi_isin[[#This Row],[ISIN]],Corp_value!$B:$B,0),MATCH(O$2,Corp_value!$1:$1,0)))</f>
        <v/>
      </c>
      <c r="P30" s="260" t="str">
        <f>IF(tbl_dmi_isin[[#This Row],[Index]]&gt;$A$2,"",TEXT(INDEX(Corp_value!$A$1:$EA$2999,MATCH(tbl_dmi_isin[[#This Row],[ISIN]],Corp_value!$B:$B,0),MATCH(P$2,Corp_value!$1:$1,0)),"yyyy/mm/dd"))</f>
        <v>2023/06/27</v>
      </c>
      <c r="Q30" s="260" t="str">
        <f>IF(tbl_dmi_isin[[#This Row],[Index]]&gt;$A$2,"",TEXT(INDEX(Corp_value!$A$1:$EA$2999,MATCH(tbl_dmi_isin[[#This Row],[ISIN]],Corp_value!$B:$B,0),MATCH(Q$2,Corp_value!$1:$1,0)),"yyyy/mm/dd"))</f>
        <v>2026/06/27</v>
      </c>
      <c r="R30" s="260" t="str">
        <f>IF(tbl_dmi_isin[[#This Row],[Index]]&gt;$A$2,"",TEXT(INDEX(Corp_value!$A$1:$EA$2999,MATCH(tbl_dmi_isin[[#This Row],[ISIN]],Corp_value!$B:$B,0),MATCH(R$2,Corp_value!$1:$1,0)),"yyyy/mm/dd"))</f>
        <v>--</v>
      </c>
      <c r="S30" s="241">
        <f>IF(tbl_dmi_isin[[#This Row],[Index]]&gt;$A$2,"",INDEX(Corp_value!$A$1:$EA$2999,MATCH(tbl_dmi_isin[[#This Row],[ISIN]],Corp_value!$B:$B,0),MATCH(S$2,Corp_value!$1:$1,0)))</f>
        <v>5.7</v>
      </c>
      <c r="T30" s="241" t="str">
        <f>IF(tbl_dmi_isin[[#This Row],[Index]]&gt;$A$2,"",INDEX(Corp_value!$A$1:$EA$2999,MATCH(tbl_dmi_isin[[#This Row],[ISIN]],Corp_value!$B:$B,0),MATCH(T$2,Corp_value!$1:$1,0)))</f>
        <v>USD</v>
      </c>
      <c r="U30" s="241">
        <f>IF(tbl_dmi_isin[[#This Row],[Index]]&gt;$A$2,"",INDEX(Corp_value!$A$1:$EA$2999,MATCH(tbl_dmi_isin[[#This Row],[ISIN]],Corp_value!$B:$B,0),MATCH(U$2,Corp_value!$1:$1,0)))</f>
        <v>100</v>
      </c>
      <c r="V30" s="258">
        <f>IFERROR(IF(tbl_dmi_isin[[#This Row],[Index]]&gt;$A$2,"",INDEX(Corp_value!$A$1:$EA$2999,MATCH(tbl_dmi_isin[[#This Row],[ISIN]],Corp_value!$B:$B,0),MATCH(V$2,Corp_value!$1:$1,0)))/100000000,"")</f>
        <v>4</v>
      </c>
      <c r="W30" s="267" t="str">
        <f>IF(tbl_dmi_isin[[#This Row],[Index]]&gt;$A$2,"",INDEX(Corp_value!$A$1:$EA$2999,MATCH(tbl_dmi_isin[[#This Row],[ISIN]],Corp_value!$B:$B,0),MATCH(W$2,Corp_value!$1:$1,0)))</f>
        <v>1274279D CH</v>
      </c>
      <c r="X30" s="267" t="str">
        <f>IF(tbl_dmi_isin[[#This Row],[Index]]&gt;$A$2,"",INDEX(Corp_value!$A$1:$EA$2999,MATCH(tbl_dmi_isin[[#This Row],[ISIN]],Corp_value!$B:$B,0),MATCH(X$2,Corp_value!$1:$1,0)))</f>
        <v>--/--/BBB</v>
      </c>
      <c r="Y30" s="273" t="str">
        <f>IF(tbl_dmi_isin[[#This Row],[Index]]&gt;$A$2,"",INDEX(Corp_value!$A$1:$EA$2999,MATCH(tbl_dmi_isin[[#This Row],[ISIN]],Corp_value!$B:$B,0),MATCH(Y$2,Corp_value!$1:$1,0)))</f>
        <v>Sustainable</v>
      </c>
      <c r="Z30" s="273" t="str">
        <f>IF(tbl_dmi_isin[[#This Row],[Index]]&gt;$A$2,"",INDEX(Corp_value!$A$1:$EA$2999,MATCH(tbl_dmi_isin[[#This Row],[ISIN]],Corp_value!$B:$B,0),MATCH(Z$2,Corp_value!$1:$1,0)))</f>
        <v>Baa3/--/BBB</v>
      </c>
      <c r="AB30" s="234"/>
    </row>
    <row r="31" spans="1:35">
      <c r="A31" s="19">
        <v>28</v>
      </c>
      <c r="B31" s="282" t="str">
        <f>IF(tbl_dmi_isin[[#This Row],[Index]]&gt;$A$2,"",TEXT(INDEX(美元债一级!$A$2:$BO$2879,tbl_dmi_isin[[#This Row],[Index]]+1,MATCH(B$2,美元债一级!$2:$2,0)),"yyyy/mm/dd"))</f>
        <v>2023/06/19</v>
      </c>
      <c r="C31" s="19" t="str">
        <f>IF(tbl_dmi_isin[[#This Row],[Index]]&gt;$A$2,"",INDEX(美元债一级!$A$2:$BO$2880,tbl_dmi_isin[[#This Row],[Index]]+1,MATCH(C$2,美元债一级!$2:$2,0)))</f>
        <v>XS2641625137</v>
      </c>
      <c r="D31" s="19" t="str">
        <f>IF(tbl_dmi_isin[[#This Row],[Index]]&gt;$A$2,"",INDEX(美元债一级!$A$2:$BO$2880,tbl_dmi_isin[[#This Row],[Index]]+1,MATCH(D$2,美元债一级!$2:$2,0)))</f>
        <v>招银金租</v>
      </c>
      <c r="E31" s="19" t="str">
        <f>TEXT(tbl_dmi_isin[[#This Row],[定价日]],"YYMMDD")&amp;tbl_dmi_isin[[#This Row],[ISIN]]</f>
        <v>230619XS2641625137</v>
      </c>
      <c r="F31" s="221"/>
      <c r="G31" s="90" t="str">
        <f>IF(tbl_dmi_isin[[#This Row],[Index]]&gt;$A$2,"",INDEX(Corp_value!$A$1:$EA$2999,MATCH(tbl_dmi_isin[[#This Row],[ISIN]],Corp_value!$B:$B,0),MATCH(G$2,Corp_value!$1:$1,0)))</f>
        <v>--/--/--</v>
      </c>
      <c r="H31" s="91" t="str">
        <f>IF(tbl_dmi_isin[[#This Row],[Index]]&gt;$A$2,"",INDEX(Corp_value!$A$1:$EA$2999,MATCH(tbl_dmi_isin[[#This Row],[ISIN]],Corp_value!$B:$B,0),MATCH(H$2,Corp_value!$1:$1,0)))</f>
        <v>HK</v>
      </c>
      <c r="I31" s="91" t="str">
        <f>IF(tbl_dmi_isin[[#This Row],[Index]]&gt;$A$2,"",INDEX(Corp_value!$A$1:$EA$2999,MATCH(tbl_dmi_isin[[#This Row],[ISIN]],Corp_value!$B:$B,0),MATCH(I$2,Corp_value!$1:$1,0)))</f>
        <v>--</v>
      </c>
      <c r="J31" s="90" t="str">
        <f>IF(tbl_dmi_isin[[#This Row],[Index]]&gt;$A$2,"",INDEX(Corp_value!$A$1:$EA$2999,MATCH(tbl_dmi_isin[[#This Row],[ISIN]],Corp_value!$B:$B,0),MATCH(J$2,Corp_value!$1:$1,0)))</f>
        <v>A3/BBB+/WD</v>
      </c>
      <c r="K31" s="90" t="str">
        <f>IF(tbl_dmi_isin[[#This Row],[Index]]&gt;$A$2,"",INDEX(Corp_value!$A$1:$EA$2999,MATCH(tbl_dmi_isin[[#This Row],[ISIN]],Corp_value!$B:$B,0),MATCH(K$2,Corp_value!$1:$1,0)))</f>
        <v>CHECK spd</v>
      </c>
      <c r="L31" s="90" t="str">
        <f>IF(tbl_dmi_isin[[#This Row],[Index]]&gt;$A$2,"",INDEX(Corp_value!$A$1:$EA$2999,MATCH(tbl_dmi_isin[[#This Row],[ISIN]],Corp_value!$B:$B,0),MATCH(L$2,Corp_value!$1:$1,0)))</f>
        <v>O/N SOFR +70.000</v>
      </c>
      <c r="M31" s="241" t="str">
        <f>IF(tbl_dmi_isin[[#This Row],[Index]]&gt;$A$2,"",INDEX(Corp_value!$A$1:$EA$2999,MATCH(tbl_dmi_isin[[#This Row],[ISIN]],Corp_value!$B:$B,0),MATCH(M$2,Corp_value!$1:$1,0)))</f>
        <v>招银国际租赁管理有限</v>
      </c>
      <c r="N31" s="241" t="str">
        <f>IF(tbl_dmi_isin[[#This Row],[Index]]&gt;$A$2,"",INDEX(Corp_value!$A$1:$EA$2999,MATCH(tbl_dmi_isin[[#This Row],[ISIN]],Corp_value!$B:$B,0),MATCH(N$2,Corp_value!$1:$1,0)))</f>
        <v/>
      </c>
      <c r="O31" s="241" t="str">
        <f>IF(tbl_dmi_isin[[#This Row],[Index]]&gt;$A$2,"",INDEX(Corp_value!$A$1:$EA$2999,MATCH(tbl_dmi_isin[[#This Row],[ISIN]],Corp_value!$B:$B,0),MATCH(O$2,Corp_value!$1:$1,0)))</f>
        <v>CMB Financial Leasing Co Ltd</v>
      </c>
      <c r="P31" s="260" t="str">
        <f>IF(tbl_dmi_isin[[#This Row],[Index]]&gt;$A$2,"",TEXT(INDEX(Corp_value!$A$1:$EA$2999,MATCH(tbl_dmi_isin[[#This Row],[ISIN]],Corp_value!$B:$B,0),MATCH(P$2,Corp_value!$1:$1,0)),"yyyy/mm/dd"))</f>
        <v>2023/06/27</v>
      </c>
      <c r="Q31" s="260" t="str">
        <f>IF(tbl_dmi_isin[[#This Row],[Index]]&gt;$A$2,"",TEXT(INDEX(Corp_value!$A$1:$EA$2999,MATCH(tbl_dmi_isin[[#This Row],[ISIN]],Corp_value!$B:$B,0),MATCH(Q$2,Corp_value!$1:$1,0)),"yyyy/mm/dd"))</f>
        <v>2023/12/27</v>
      </c>
      <c r="R31" s="260" t="str">
        <f>IF(tbl_dmi_isin[[#This Row],[Index]]&gt;$A$2,"",TEXT(INDEX(Corp_value!$A$1:$EA$2999,MATCH(tbl_dmi_isin[[#This Row],[ISIN]],Corp_value!$B:$B,0),MATCH(R$2,Corp_value!$1:$1,0)),"yyyy/mm/dd"))</f>
        <v>--</v>
      </c>
      <c r="S31" s="241">
        <f>IF(tbl_dmi_isin[[#This Row],[Index]]&gt;$A$2,"",INDEX(Corp_value!$A$1:$EA$2999,MATCH(tbl_dmi_isin[[#This Row],[ISIN]],Corp_value!$B:$B,0),MATCH(S$2,Corp_value!$1:$1,0)))</f>
        <v>6.05307</v>
      </c>
      <c r="T31" s="241" t="str">
        <f>IF(tbl_dmi_isin[[#This Row],[Index]]&gt;$A$2,"",INDEX(Corp_value!$A$1:$EA$2999,MATCH(tbl_dmi_isin[[#This Row],[ISIN]],Corp_value!$B:$B,0),MATCH(T$2,Corp_value!$1:$1,0)))</f>
        <v>USD</v>
      </c>
      <c r="U31" s="241" t="str">
        <f>IF(tbl_dmi_isin[[#This Row],[Index]]&gt;$A$2,"",INDEX(Corp_value!$A$1:$EA$2999,MATCH(tbl_dmi_isin[[#This Row],[ISIN]],Corp_value!$B:$B,0),MATCH(U$2,Corp_value!$1:$1,0)))</f>
        <v>--</v>
      </c>
      <c r="V31" s="258">
        <f>IFERROR(IF(tbl_dmi_isin[[#This Row],[Index]]&gt;$A$2,"",INDEX(Corp_value!$A$1:$EA$2999,MATCH(tbl_dmi_isin[[#This Row],[ISIN]],Corp_value!$B:$B,0),MATCH(V$2,Corp_value!$1:$1,0)))/100000000,"")</f>
        <v>0.5</v>
      </c>
      <c r="W31" s="267" t="str">
        <f>IF(tbl_dmi_isin[[#This Row],[Index]]&gt;$A$2,"",INDEX(Corp_value!$A$1:$EA$2999,MATCH(tbl_dmi_isin[[#This Row],[ISIN]],Corp_value!$B:$B,0),MATCH(W$2,Corp_value!$1:$1,0)))</f>
        <v>600036 CH</v>
      </c>
      <c r="X31" s="267" t="str">
        <f>IF(tbl_dmi_isin[[#This Row],[Index]]&gt;$A$2,"",INDEX(Corp_value!$A$1:$EA$2999,MATCH(tbl_dmi_isin[[#This Row],[ISIN]],Corp_value!$B:$B,0),MATCH(X$2,Corp_value!$1:$1,0)))</f>
        <v>A2/BBB+/A-u</v>
      </c>
      <c r="Y31" s="273" t="str">
        <f>IF(tbl_dmi_isin[[#This Row],[Index]]&gt;$A$2,"",INDEX(Corp_value!$A$1:$EA$2999,MATCH(tbl_dmi_isin[[#This Row],[ISIN]],Corp_value!$B:$B,0),MATCH(Y$2,Corp_value!$1:$1,0)))</f>
        <v/>
      </c>
      <c r="Z31" s="273" t="str">
        <f>IF(tbl_dmi_isin[[#This Row],[Index]]&gt;$A$2,"",INDEX(Corp_value!$A$1:$EA$2999,MATCH(tbl_dmi_isin[[#This Row],[ISIN]],Corp_value!$B:$B,0),MATCH(Z$2,Corp_value!$1:$1,0)))</f>
        <v>A2/BBB+/WD</v>
      </c>
      <c r="AB31" s="234"/>
    </row>
    <row r="32" spans="1:35">
      <c r="A32" s="19">
        <v>29</v>
      </c>
      <c r="B32" s="282" t="str">
        <f>IF(tbl_dmi_isin[[#This Row],[Index]]&gt;$A$2,"",TEXT(INDEX(美元债一级!$A$2:$BO$2879,tbl_dmi_isin[[#This Row],[Index]]+1,MATCH(B$2,美元债一级!$2:$2,0)),"yyyy/mm/dd"))</f>
        <v>2023/06/16</v>
      </c>
      <c r="C32" s="19" t="str">
        <f>IF(tbl_dmi_isin[[#This Row],[Index]]&gt;$A$2,"",INDEX(美元债一级!$A$2:$BO$2880,tbl_dmi_isin[[#This Row],[Index]]+1,MATCH(C$2,美元债一级!$2:$2,0)))</f>
        <v>XS2634238526</v>
      </c>
      <c r="D32" s="19" t="str">
        <f>IF(tbl_dmi_isin[[#This Row],[Index]]&gt;$A$2,"",INDEX(美元债一级!$A$2:$BO$2880,tbl_dmi_isin[[#This Row],[Index]]+1,MATCH(D$2,美元债一级!$2:$2,0)))</f>
        <v>晋江城投*</v>
      </c>
      <c r="E32" s="19" t="str">
        <f>TEXT(tbl_dmi_isin[[#This Row],[定价日]],"YYMMDD")&amp;tbl_dmi_isin[[#This Row],[ISIN]]</f>
        <v>230616XS2634238526</v>
      </c>
      <c r="F32" s="221"/>
      <c r="G32" s="90" t="str">
        <f>IF(tbl_dmi_isin[[#This Row],[Index]]&gt;$A$2,"",INDEX(Corp_value!$A$1:$EA$2999,MATCH(tbl_dmi_isin[[#This Row],[ISIN]],Corp_value!$B:$B,0),MATCH(G$2,Corp_value!$1:$1,0)))</f>
        <v>--/--/--</v>
      </c>
      <c r="H32" s="91" t="str">
        <f>IF(tbl_dmi_isin[[#This Row],[Index]]&gt;$A$2,"",INDEX(Corp_value!$A$1:$EA$2999,MATCH(tbl_dmi_isin[[#This Row],[ISIN]],Corp_value!$B:$B,0),MATCH(H$2,Corp_value!$1:$1,0)))</f>
        <v>CN</v>
      </c>
      <c r="I32" s="91" t="str">
        <f>IF(tbl_dmi_isin[[#This Row],[Index]]&gt;$A$2,"",INDEX(Corp_value!$A$1:$EA$2999,MATCH(tbl_dmi_isin[[#This Row],[ISIN]],Corp_value!$B:$B,0),MATCH(I$2,Corp_value!$1:$1,0)))</f>
        <v>--</v>
      </c>
      <c r="J32" s="90" t="str">
        <f>IF(tbl_dmi_isin[[#This Row],[Index]]&gt;$A$2,"",INDEX(Corp_value!$A$1:$EA$2999,MATCH(tbl_dmi_isin[[#This Row],[ISIN]],Corp_value!$B:$B,0),MATCH(J$2,Corp_value!$1:$1,0)))</f>
        <v>--/--/--</v>
      </c>
      <c r="K32" s="90" t="str">
        <f>IF(tbl_dmi_isin[[#This Row],[Index]]&gt;$A$2,"",INDEX(Corp_value!$A$1:$EA$2999,MATCH(tbl_dmi_isin[[#This Row],[ISIN]],Corp_value!$B:$B,0),MATCH(K$2,Corp_value!$1:$1,0)))</f>
        <v>CHECK spd</v>
      </c>
      <c r="L32" s="90" t="str">
        <f>IF(tbl_dmi_isin[[#This Row],[Index]]&gt;$A$2,"",INDEX(Corp_value!$A$1:$EA$2999,MATCH(tbl_dmi_isin[[#This Row],[ISIN]],Corp_value!$B:$B,0),MATCH(L$2,Corp_value!$1:$1,0)))</f>
        <v>--</v>
      </c>
      <c r="M32" s="241" t="str">
        <f>IF(tbl_dmi_isin[[#This Row],[Index]]&gt;$A$2,"",INDEX(Corp_value!$A$1:$EA$2999,MATCH(tbl_dmi_isin[[#This Row],[ISIN]],Corp_value!$B:$B,0),MATCH(M$2,Corp_value!$1:$1,0)))</f>
        <v>晋江市路桥建设开发有</v>
      </c>
      <c r="N32" s="241" t="str">
        <f>IF(tbl_dmi_isin[[#This Row],[Index]]&gt;$A$2,"",INDEX(Corp_value!$A$1:$EA$2999,MATCH(tbl_dmi_isin[[#This Row],[ISIN]],Corp_value!$B:$B,0),MATCH(N$2,Corp_value!$1:$1,0)))</f>
        <v>Fujian Jinjiang Urban Construction Investment Development Group Co Ltd</v>
      </c>
      <c r="O32" s="241" t="str">
        <f>IF(tbl_dmi_isin[[#This Row],[Index]]&gt;$A$2,"",INDEX(Corp_value!$A$1:$EA$2999,MATCH(tbl_dmi_isin[[#This Row],[ISIN]],Corp_value!$B:$B,0),MATCH(O$2,Corp_value!$1:$1,0)))</f>
        <v/>
      </c>
      <c r="P32" s="260" t="str">
        <f>IF(tbl_dmi_isin[[#This Row],[Index]]&gt;$A$2,"",TEXT(INDEX(Corp_value!$A$1:$EA$2999,MATCH(tbl_dmi_isin[[#This Row],[ISIN]],Corp_value!$B:$B,0),MATCH(P$2,Corp_value!$1:$1,0)),"yyyy/mm/dd"))</f>
        <v>2023/06/20</v>
      </c>
      <c r="Q32" s="260" t="str">
        <f>IF(tbl_dmi_isin[[#This Row],[Index]]&gt;$A$2,"",TEXT(INDEX(Corp_value!$A$1:$EA$2999,MATCH(tbl_dmi_isin[[#This Row],[ISIN]],Corp_value!$B:$B,0),MATCH(Q$2,Corp_value!$1:$1,0)),"yyyy/mm/dd"))</f>
        <v>2024/06/18</v>
      </c>
      <c r="R32" s="260" t="str">
        <f>IF(tbl_dmi_isin[[#This Row],[Index]]&gt;$A$2,"",TEXT(INDEX(Corp_value!$A$1:$EA$2999,MATCH(tbl_dmi_isin[[#This Row],[ISIN]],Corp_value!$B:$B,0),MATCH(R$2,Corp_value!$1:$1,0)),"yyyy/mm/dd"))</f>
        <v>--</v>
      </c>
      <c r="S32" s="241">
        <f>IF(tbl_dmi_isin[[#This Row],[Index]]&gt;$A$2,"",INDEX(Corp_value!$A$1:$EA$2999,MATCH(tbl_dmi_isin[[#This Row],[ISIN]],Corp_value!$B:$B,0),MATCH(S$2,Corp_value!$1:$1,0)))</f>
        <v>6.08</v>
      </c>
      <c r="T32" s="241" t="str">
        <f>IF(tbl_dmi_isin[[#This Row],[Index]]&gt;$A$2,"",INDEX(Corp_value!$A$1:$EA$2999,MATCH(tbl_dmi_isin[[#This Row],[ISIN]],Corp_value!$B:$B,0),MATCH(T$2,Corp_value!$1:$1,0)))</f>
        <v>USD</v>
      </c>
      <c r="U32" s="241">
        <f>IF(tbl_dmi_isin[[#This Row],[Index]]&gt;$A$2,"",INDEX(Corp_value!$A$1:$EA$2999,MATCH(tbl_dmi_isin[[#This Row],[ISIN]],Corp_value!$B:$B,0),MATCH(U$2,Corp_value!$1:$1,0)))</f>
        <v>100</v>
      </c>
      <c r="V32" s="258">
        <f>IFERROR(IF(tbl_dmi_isin[[#This Row],[Index]]&gt;$A$2,"",INDEX(Corp_value!$A$1:$EA$2999,MATCH(tbl_dmi_isin[[#This Row],[ISIN]],Corp_value!$B:$B,0),MATCH(V$2,Corp_value!$1:$1,0)))/100000000,"")</f>
        <v>1.42</v>
      </c>
      <c r="W32" s="267" t="str">
        <f>IF(tbl_dmi_isin[[#This Row],[Index]]&gt;$A$2,"",INDEX(Corp_value!$A$1:$EA$2999,MATCH(tbl_dmi_isin[[#This Row],[ISIN]],Corp_value!$B:$B,0),MATCH(W$2,Corp_value!$1:$1,0)))</f>
        <v>0768356D CH</v>
      </c>
      <c r="X32" s="267" t="str">
        <f>IF(tbl_dmi_isin[[#This Row],[Index]]&gt;$A$2,"",INDEX(Corp_value!$A$1:$EA$2999,MATCH(tbl_dmi_isin[[#This Row],[ISIN]],Corp_value!$B:$B,0),MATCH(X$2,Corp_value!$1:$1,0)))</f>
        <v>--/--/--</v>
      </c>
      <c r="Y32" s="273" t="str">
        <f>IF(tbl_dmi_isin[[#This Row],[Index]]&gt;$A$2,"",INDEX(Corp_value!$A$1:$EA$2999,MATCH(tbl_dmi_isin[[#This Row],[ISIN]],Corp_value!$B:$B,0),MATCH(Y$2,Corp_value!$1:$1,0)))</f>
        <v/>
      </c>
      <c r="Z32" s="273" t="str">
        <f>IF(tbl_dmi_isin[[#This Row],[Index]]&gt;$A$2,"",INDEX(Corp_value!$A$1:$EA$2999,MATCH(tbl_dmi_isin[[#This Row],[ISIN]],Corp_value!$B:$B,0),MATCH(Z$2,Corp_value!$1:$1,0)))</f>
        <v>--/--/--</v>
      </c>
      <c r="AB32" s="234"/>
    </row>
    <row r="33" spans="1:28">
      <c r="A33" s="19">
        <v>30</v>
      </c>
      <c r="B33" s="282" t="str">
        <f>IF(tbl_dmi_isin[[#This Row],[Index]]&gt;$A$2,"",TEXT(INDEX(美元债一级!$A$2:$BO$2879,tbl_dmi_isin[[#This Row],[Index]]+1,MATCH(B$2,美元债一级!$2:$2,0)),"yyyy/mm/dd"))</f>
        <v>2023/06/14</v>
      </c>
      <c r="C33" s="19" t="str">
        <f>IF(tbl_dmi_isin[[#This Row],[Index]]&gt;$A$2,"",INDEX(美元债一级!$A$2:$BO$2880,tbl_dmi_isin[[#This Row],[Index]]+1,MATCH(C$2,美元债一级!$2:$2,0)))</f>
        <v>XS2634238526</v>
      </c>
      <c r="D33" s="19" t="str">
        <f>IF(tbl_dmi_isin[[#This Row],[Index]]&gt;$A$2,"",INDEX(美元债一级!$A$2:$BO$2880,tbl_dmi_isin[[#This Row],[Index]]+1,MATCH(D$2,美元债一级!$2:$2,0)))</f>
        <v>晋江城投</v>
      </c>
      <c r="E33" s="19" t="str">
        <f>TEXT(tbl_dmi_isin[[#This Row],[定价日]],"YYMMDD")&amp;tbl_dmi_isin[[#This Row],[ISIN]]</f>
        <v>230614XS2634238526</v>
      </c>
      <c r="F33" s="221"/>
      <c r="G33" s="90" t="str">
        <f>IF(tbl_dmi_isin[[#This Row],[Index]]&gt;$A$2,"",INDEX(Corp_value!$A$1:$EA$2999,MATCH(tbl_dmi_isin[[#This Row],[ISIN]],Corp_value!$B:$B,0),MATCH(G$2,Corp_value!$1:$1,0)))</f>
        <v>--/--/--</v>
      </c>
      <c r="H33" s="91" t="str">
        <f>IF(tbl_dmi_isin[[#This Row],[Index]]&gt;$A$2,"",INDEX(Corp_value!$A$1:$EA$2999,MATCH(tbl_dmi_isin[[#This Row],[ISIN]],Corp_value!$B:$B,0),MATCH(H$2,Corp_value!$1:$1,0)))</f>
        <v>CN</v>
      </c>
      <c r="I33" s="91" t="str">
        <f>IF(tbl_dmi_isin[[#This Row],[Index]]&gt;$A$2,"",INDEX(Corp_value!$A$1:$EA$2999,MATCH(tbl_dmi_isin[[#This Row],[ISIN]],Corp_value!$B:$B,0),MATCH(I$2,Corp_value!$1:$1,0)))</f>
        <v>--</v>
      </c>
      <c r="J33" s="90" t="str">
        <f>IF(tbl_dmi_isin[[#This Row],[Index]]&gt;$A$2,"",INDEX(Corp_value!$A$1:$EA$2999,MATCH(tbl_dmi_isin[[#This Row],[ISIN]],Corp_value!$B:$B,0),MATCH(J$2,Corp_value!$1:$1,0)))</f>
        <v>--/--/--</v>
      </c>
      <c r="K33" s="90" t="str">
        <f>IF(tbl_dmi_isin[[#This Row],[Index]]&gt;$A$2,"",INDEX(Corp_value!$A$1:$EA$2999,MATCH(tbl_dmi_isin[[#This Row],[ISIN]],Corp_value!$B:$B,0),MATCH(K$2,Corp_value!$1:$1,0)))</f>
        <v>CHECK spd</v>
      </c>
      <c r="L33" s="90" t="str">
        <f>IF(tbl_dmi_isin[[#This Row],[Index]]&gt;$A$2,"",INDEX(Corp_value!$A$1:$EA$2999,MATCH(tbl_dmi_isin[[#This Row],[ISIN]],Corp_value!$B:$B,0),MATCH(L$2,Corp_value!$1:$1,0)))</f>
        <v>--</v>
      </c>
      <c r="M33" s="241" t="str">
        <f>IF(tbl_dmi_isin[[#This Row],[Index]]&gt;$A$2,"",INDEX(Corp_value!$A$1:$EA$2999,MATCH(tbl_dmi_isin[[#This Row],[ISIN]],Corp_value!$B:$B,0),MATCH(M$2,Corp_value!$1:$1,0)))</f>
        <v>晋江市路桥建设开发有</v>
      </c>
      <c r="N33" s="241" t="str">
        <f>IF(tbl_dmi_isin[[#This Row],[Index]]&gt;$A$2,"",INDEX(Corp_value!$A$1:$EA$2999,MATCH(tbl_dmi_isin[[#This Row],[ISIN]],Corp_value!$B:$B,0),MATCH(N$2,Corp_value!$1:$1,0)))</f>
        <v>Fujian Jinjiang Urban Construction Investment Development Group Co Ltd</v>
      </c>
      <c r="O33" s="241" t="str">
        <f>IF(tbl_dmi_isin[[#This Row],[Index]]&gt;$A$2,"",INDEX(Corp_value!$A$1:$EA$2999,MATCH(tbl_dmi_isin[[#This Row],[ISIN]],Corp_value!$B:$B,0),MATCH(O$2,Corp_value!$1:$1,0)))</f>
        <v/>
      </c>
      <c r="P33" s="260" t="str">
        <f>IF(tbl_dmi_isin[[#This Row],[Index]]&gt;$A$2,"",TEXT(INDEX(Corp_value!$A$1:$EA$2999,MATCH(tbl_dmi_isin[[#This Row],[ISIN]],Corp_value!$B:$B,0),MATCH(P$2,Corp_value!$1:$1,0)),"yyyy/mm/dd"))</f>
        <v>2023/06/20</v>
      </c>
      <c r="Q33" s="260" t="str">
        <f>IF(tbl_dmi_isin[[#This Row],[Index]]&gt;$A$2,"",TEXT(INDEX(Corp_value!$A$1:$EA$2999,MATCH(tbl_dmi_isin[[#This Row],[ISIN]],Corp_value!$B:$B,0),MATCH(Q$2,Corp_value!$1:$1,0)),"yyyy/mm/dd"))</f>
        <v>2024/06/18</v>
      </c>
      <c r="R33" s="260" t="str">
        <f>IF(tbl_dmi_isin[[#This Row],[Index]]&gt;$A$2,"",TEXT(INDEX(Corp_value!$A$1:$EA$2999,MATCH(tbl_dmi_isin[[#This Row],[ISIN]],Corp_value!$B:$B,0),MATCH(R$2,Corp_value!$1:$1,0)),"yyyy/mm/dd"))</f>
        <v>--</v>
      </c>
      <c r="S33" s="241">
        <f>IF(tbl_dmi_isin[[#This Row],[Index]]&gt;$A$2,"",INDEX(Corp_value!$A$1:$EA$2999,MATCH(tbl_dmi_isin[[#This Row],[ISIN]],Corp_value!$B:$B,0),MATCH(S$2,Corp_value!$1:$1,0)))</f>
        <v>6.08</v>
      </c>
      <c r="T33" s="241" t="str">
        <f>IF(tbl_dmi_isin[[#This Row],[Index]]&gt;$A$2,"",INDEX(Corp_value!$A$1:$EA$2999,MATCH(tbl_dmi_isin[[#This Row],[ISIN]],Corp_value!$B:$B,0),MATCH(T$2,Corp_value!$1:$1,0)))</f>
        <v>USD</v>
      </c>
      <c r="U33" s="241">
        <f>IF(tbl_dmi_isin[[#This Row],[Index]]&gt;$A$2,"",INDEX(Corp_value!$A$1:$EA$2999,MATCH(tbl_dmi_isin[[#This Row],[ISIN]],Corp_value!$B:$B,0),MATCH(U$2,Corp_value!$1:$1,0)))</f>
        <v>100</v>
      </c>
      <c r="V33" s="258">
        <f>IFERROR(IF(tbl_dmi_isin[[#This Row],[Index]]&gt;$A$2,"",INDEX(Corp_value!$A$1:$EA$2999,MATCH(tbl_dmi_isin[[#This Row],[ISIN]],Corp_value!$B:$B,0),MATCH(V$2,Corp_value!$1:$1,0)))/100000000,"")</f>
        <v>1.42</v>
      </c>
      <c r="W33" s="267" t="str">
        <f>IF(tbl_dmi_isin[[#This Row],[Index]]&gt;$A$2,"",INDEX(Corp_value!$A$1:$EA$2999,MATCH(tbl_dmi_isin[[#This Row],[ISIN]],Corp_value!$B:$B,0),MATCH(W$2,Corp_value!$1:$1,0)))</f>
        <v>0768356D CH</v>
      </c>
      <c r="X33" s="267" t="str">
        <f>IF(tbl_dmi_isin[[#This Row],[Index]]&gt;$A$2,"",INDEX(Corp_value!$A$1:$EA$2999,MATCH(tbl_dmi_isin[[#This Row],[ISIN]],Corp_value!$B:$B,0),MATCH(X$2,Corp_value!$1:$1,0)))</f>
        <v>--/--/--</v>
      </c>
      <c r="Y33" s="273" t="str">
        <f>IF(tbl_dmi_isin[[#This Row],[Index]]&gt;$A$2,"",INDEX(Corp_value!$A$1:$EA$2999,MATCH(tbl_dmi_isin[[#This Row],[ISIN]],Corp_value!$B:$B,0),MATCH(Y$2,Corp_value!$1:$1,0)))</f>
        <v/>
      </c>
      <c r="Z33" s="273" t="str">
        <f>IF(tbl_dmi_isin[[#This Row],[Index]]&gt;$A$2,"",INDEX(Corp_value!$A$1:$EA$2999,MATCH(tbl_dmi_isin[[#This Row],[ISIN]],Corp_value!$B:$B,0),MATCH(Z$2,Corp_value!$1:$1,0)))</f>
        <v>--/--/--</v>
      </c>
      <c r="AB33" s="234"/>
    </row>
    <row r="34" spans="1:28">
      <c r="A34" s="19">
        <v>31</v>
      </c>
      <c r="B34" s="282" t="str">
        <f>IF(tbl_dmi_isin[[#This Row],[Index]]&gt;$A$2,"",TEXT(INDEX(美元债一级!$A$2:$BO$2879,tbl_dmi_isin[[#This Row],[Index]]+1,MATCH(B$2,美元债一级!$2:$2,0)),"yyyy/mm/dd"))</f>
        <v>2023/06/12</v>
      </c>
      <c r="C34" s="19" t="str">
        <f>IF(tbl_dmi_isin[[#This Row],[Index]]&gt;$A$2,"",INDEX(美元债一级!$A$2:$BO$2880,tbl_dmi_isin[[#This Row],[Index]]+1,MATCH(C$2,美元债一级!$2:$2,0)))</f>
        <v>G2380160</v>
      </c>
      <c r="D34" s="19" t="str">
        <f>IF(tbl_dmi_isin[[#This Row],[Index]]&gt;$A$2,"",INDEX(美元债一级!$A$2:$BO$2880,tbl_dmi_isin[[#This Row],[Index]]+1,MATCH(D$2,美元债一级!$2:$2,0)))</f>
        <v>桐庐新城(宁波银行)</v>
      </c>
      <c r="E34" s="19" t="str">
        <f>TEXT(tbl_dmi_isin[[#This Row],[定价日]],"YYMMDD")&amp;tbl_dmi_isin[[#This Row],[ISIN]]</f>
        <v>230612G2380160</v>
      </c>
      <c r="F34" s="221"/>
      <c r="G34" s="90" t="str">
        <f>IF(tbl_dmi_isin[[#This Row],[Index]]&gt;$A$2,"",INDEX(Corp_value!$A$1:$EA$2999,MATCH(tbl_dmi_isin[[#This Row],[ISIN]],Corp_value!$B:$B,0),MATCH(G$2,Corp_value!$1:$1,0)))</f>
        <v>--/--/--</v>
      </c>
      <c r="H34" s="91" t="str">
        <f>IF(tbl_dmi_isin[[#This Row],[Index]]&gt;$A$2,"",INDEX(Corp_value!$A$1:$EA$2999,MATCH(tbl_dmi_isin[[#This Row],[ISIN]],Corp_value!$B:$B,0),MATCH(H$2,Corp_value!$1:$1,0)))</f>
        <v>CN</v>
      </c>
      <c r="I34" s="91" t="str">
        <f>IF(tbl_dmi_isin[[#This Row],[Index]]&gt;$A$2,"",INDEX(Corp_value!$A$1:$EA$2999,MATCH(tbl_dmi_isin[[#This Row],[ISIN]],Corp_value!$B:$B,0),MATCH(I$2,Corp_value!$1:$1,0)))</f>
        <v>--</v>
      </c>
      <c r="J34" s="90" t="str">
        <f>IF(tbl_dmi_isin[[#This Row],[Index]]&gt;$A$2,"",INDEX(Corp_value!$A$1:$EA$2999,MATCH(tbl_dmi_isin[[#This Row],[ISIN]],Corp_value!$B:$B,0),MATCH(J$2,Corp_value!$1:$1,0)))</f>
        <v>--/--/--</v>
      </c>
      <c r="K34" s="90" t="str">
        <f>IF(tbl_dmi_isin[[#This Row],[Index]]&gt;$A$2,"",INDEX(Corp_value!$A$1:$EA$2999,MATCH(tbl_dmi_isin[[#This Row],[ISIN]],Corp_value!$B:$B,0),MATCH(K$2,Corp_value!$1:$1,0)))</f>
        <v>CHECK spd</v>
      </c>
      <c r="L34" s="90" t="str">
        <f>IF(tbl_dmi_isin[[#This Row],[Index]]&gt;$A$2,"",INDEX(Corp_value!$A$1:$EA$2999,MATCH(tbl_dmi_isin[[#This Row],[ISIN]],Corp_value!$B:$B,0),MATCH(L$2,Corp_value!$1:$1,0)))</f>
        <v>--</v>
      </c>
      <c r="M34" s="241" t="str">
        <f>IF(tbl_dmi_isin[[#This Row],[Index]]&gt;$A$2,"",INDEX(Corp_value!$A$1:$EA$2999,MATCH(tbl_dmi_isin[[#This Row],[ISIN]],Corp_value!$B:$B,0),MATCH(M$2,Corp_value!$1:$1,0)))</f>
        <v>桐庐新城发展投资有限</v>
      </c>
      <c r="N34" s="241" t="str">
        <f>IF(tbl_dmi_isin[[#This Row],[Index]]&gt;$A$2,"",INDEX(Corp_value!$A$1:$EA$2999,MATCH(tbl_dmi_isin[[#This Row],[ISIN]],Corp_value!$B:$B,0),MATCH(N$2,Corp_value!$1:$1,0)))</f>
        <v/>
      </c>
      <c r="O34" s="241" t="str">
        <f>IF(tbl_dmi_isin[[#This Row],[Index]]&gt;$A$2,"",INDEX(Corp_value!$A$1:$EA$2999,MATCH(tbl_dmi_isin[[#This Row],[ISIN]],Corp_value!$B:$B,0),MATCH(O$2,Corp_value!$1:$1,0)))</f>
        <v/>
      </c>
      <c r="P34" s="260" t="str">
        <f>IF(tbl_dmi_isin[[#This Row],[Index]]&gt;$A$2,"",TEXT(INDEX(Corp_value!$A$1:$EA$2999,MATCH(tbl_dmi_isin[[#This Row],[ISIN]],Corp_value!$B:$B,0),MATCH(P$2,Corp_value!$1:$1,0)),"yyyy/mm/dd"))</f>
        <v>2023/06/16</v>
      </c>
      <c r="Q34" s="260" t="str">
        <f>IF(tbl_dmi_isin[[#This Row],[Index]]&gt;$A$2,"",TEXT(INDEX(Corp_value!$A$1:$EA$2999,MATCH(tbl_dmi_isin[[#This Row],[ISIN]],Corp_value!$B:$B,0),MATCH(Q$2,Corp_value!$1:$1,0)),"yyyy/mm/dd"))</f>
        <v>2026/06/16</v>
      </c>
      <c r="R34" s="260" t="str">
        <f>IF(tbl_dmi_isin[[#This Row],[Index]]&gt;$A$2,"",TEXT(INDEX(Corp_value!$A$1:$EA$2999,MATCH(tbl_dmi_isin[[#This Row],[ISIN]],Corp_value!$B:$B,0),MATCH(R$2,Corp_value!$1:$1,0)),"yyyy/mm/dd"))</f>
        <v>--</v>
      </c>
      <c r="S34" s="241">
        <f>IF(tbl_dmi_isin[[#This Row],[Index]]&gt;$A$2,"",INDEX(Corp_value!$A$1:$EA$2999,MATCH(tbl_dmi_isin[[#This Row],[ISIN]],Corp_value!$B:$B,0),MATCH(S$2,Corp_value!$1:$1,0)))</f>
        <v>3.69</v>
      </c>
      <c r="T34" s="241" t="str">
        <f>IF(tbl_dmi_isin[[#This Row],[Index]]&gt;$A$2,"",INDEX(Corp_value!$A$1:$EA$2999,MATCH(tbl_dmi_isin[[#This Row],[ISIN]],Corp_value!$B:$B,0),MATCH(T$2,Corp_value!$1:$1,0)))</f>
        <v>CNY</v>
      </c>
      <c r="U34" s="241">
        <f>IF(tbl_dmi_isin[[#This Row],[Index]]&gt;$A$2,"",INDEX(Corp_value!$A$1:$EA$2999,MATCH(tbl_dmi_isin[[#This Row],[ISIN]],Corp_value!$B:$B,0),MATCH(U$2,Corp_value!$1:$1,0)))</f>
        <v>100</v>
      </c>
      <c r="V34" s="258">
        <f>IFERROR(IF(tbl_dmi_isin[[#This Row],[Index]]&gt;$A$2,"",INDEX(Corp_value!$A$1:$EA$2999,MATCH(tbl_dmi_isin[[#This Row],[ISIN]],Corp_value!$B:$B,0),MATCH(V$2,Corp_value!$1:$1,0)))/100000000,"")</f>
        <v>4.84</v>
      </c>
      <c r="W34" s="267" t="str">
        <f>IF(tbl_dmi_isin[[#This Row],[Index]]&gt;$A$2,"",INDEX(Corp_value!$A$1:$EA$2999,MATCH(tbl_dmi_isin[[#This Row],[ISIN]],Corp_value!$B:$B,0),MATCH(W$2,Corp_value!$1:$1,0)))</f>
        <v/>
      </c>
      <c r="X34" s="267" t="str">
        <f>IF(tbl_dmi_isin[[#This Row],[Index]]&gt;$A$2,"",INDEX(Corp_value!$A$1:$EA$2999,MATCH(tbl_dmi_isin[[#This Row],[ISIN]],Corp_value!$B:$B,0),MATCH(X$2,Corp_value!$1:$1,0)))</f>
        <v/>
      </c>
      <c r="Y34" s="273" t="str">
        <f>IF(tbl_dmi_isin[[#This Row],[Index]]&gt;$A$2,"",INDEX(Corp_value!$A$1:$EA$2999,MATCH(tbl_dmi_isin[[#This Row],[ISIN]],Corp_value!$B:$B,0),MATCH(Y$2,Corp_value!$1:$1,0)))</f>
        <v/>
      </c>
      <c r="Z34" s="273" t="str">
        <f>IF(tbl_dmi_isin[[#This Row],[Index]]&gt;$A$2,"",INDEX(Corp_value!$A$1:$EA$2999,MATCH(tbl_dmi_isin[[#This Row],[ISIN]],Corp_value!$B:$B,0),MATCH(Z$2,Corp_value!$1:$1,0)))</f>
        <v>--/--/--</v>
      </c>
      <c r="AB34" s="234"/>
    </row>
    <row r="35" spans="1:28">
      <c r="A35" s="19">
        <v>32</v>
      </c>
      <c r="B35" s="282" t="str">
        <f>IF(tbl_dmi_isin[[#This Row],[Index]]&gt;$A$2,"",TEXT(INDEX(美元债一级!$A$2:$BO$2879,tbl_dmi_isin[[#This Row],[Index]]+1,MATCH(B$2,美元债一级!$2:$2,0)),"yyyy/mm/dd"))</f>
        <v>2023/06/09</v>
      </c>
      <c r="C35" s="19" t="str">
        <f>IF(tbl_dmi_isin[[#This Row],[Index]]&gt;$A$2,"",INDEX(美元债一级!$A$2:$BO$2880,tbl_dmi_isin[[#This Row],[Index]]+1,MATCH(C$2,美元债一级!$2:$2,0)))</f>
        <v>G2380152</v>
      </c>
      <c r="D35" s="19" t="str">
        <f>IF(tbl_dmi_isin[[#This Row],[Index]]&gt;$A$2,"",INDEX(美元债一级!$A$2:$BO$2880,tbl_dmi_isin[[#This Row],[Index]]+1,MATCH(D$2,美元债一级!$2:$2,0)))</f>
        <v>南宁五象建投(桂林银行)</v>
      </c>
      <c r="E35" s="19" t="str">
        <f>TEXT(tbl_dmi_isin[[#This Row],[定价日]],"YYMMDD")&amp;tbl_dmi_isin[[#This Row],[ISIN]]</f>
        <v>230609G2380152</v>
      </c>
      <c r="F35" s="220"/>
      <c r="G35" s="90" t="str">
        <f>IF(tbl_dmi_isin[[#This Row],[Index]]&gt;$A$2,"",INDEX(Corp_value!$A$1:$EA$2999,MATCH(tbl_dmi_isin[[#This Row],[ISIN]],Corp_value!$B:$B,0),MATCH(G$2,Corp_value!$1:$1,0)))</f>
        <v>--/--/--</v>
      </c>
      <c r="H35" s="91" t="str">
        <f>IF(tbl_dmi_isin[[#This Row],[Index]]&gt;$A$2,"",INDEX(Corp_value!$A$1:$EA$2999,MATCH(tbl_dmi_isin[[#This Row],[ISIN]],Corp_value!$B:$B,0),MATCH(H$2,Corp_value!$1:$1,0)))</f>
        <v>CN</v>
      </c>
      <c r="I35" s="91" t="str">
        <f>IF(tbl_dmi_isin[[#This Row],[Index]]&gt;$A$2,"",INDEX(Corp_value!$A$1:$EA$2999,MATCH(tbl_dmi_isin[[#This Row],[ISIN]],Corp_value!$B:$B,0),MATCH(I$2,Corp_value!$1:$1,0)))</f>
        <v>--</v>
      </c>
      <c r="J35" s="90" t="str">
        <f>IF(tbl_dmi_isin[[#This Row],[Index]]&gt;$A$2,"",INDEX(Corp_value!$A$1:$EA$2999,MATCH(tbl_dmi_isin[[#This Row],[ISIN]],Corp_value!$B:$B,0),MATCH(J$2,Corp_value!$1:$1,0)))</f>
        <v>--/--/--</v>
      </c>
      <c r="K35" s="90" t="str">
        <f>IF(tbl_dmi_isin[[#This Row],[Index]]&gt;$A$2,"",INDEX(Corp_value!$A$1:$EA$2999,MATCH(tbl_dmi_isin[[#This Row],[ISIN]],Corp_value!$B:$B,0),MATCH(K$2,Corp_value!$1:$1,0)))</f>
        <v>CHECK spd</v>
      </c>
      <c r="L35" s="90" t="str">
        <f>IF(tbl_dmi_isin[[#This Row],[Index]]&gt;$A$2,"",INDEX(Corp_value!$A$1:$EA$2999,MATCH(tbl_dmi_isin[[#This Row],[ISIN]],Corp_value!$B:$B,0),MATCH(L$2,Corp_value!$1:$1,0)))</f>
        <v>--</v>
      </c>
      <c r="M35" s="241" t="str">
        <f>IF(tbl_dmi_isin[[#This Row],[Index]]&gt;$A$2,"",INDEX(Corp_value!$A$1:$EA$2999,MATCH(tbl_dmi_isin[[#This Row],[ISIN]],Corp_value!$B:$B,0),MATCH(M$2,Corp_value!$1:$1,0)))</f>
        <v>南宁五象新区建设投资</v>
      </c>
      <c r="N35" s="241" t="str">
        <f>IF(tbl_dmi_isin[[#This Row],[Index]]&gt;$A$2,"",INDEX(Corp_value!$A$1:$EA$2999,MATCH(tbl_dmi_isin[[#This Row],[ISIN]],Corp_value!$B:$B,0),MATCH(N$2,Corp_value!$1:$1,0)))</f>
        <v/>
      </c>
      <c r="O35" s="241" t="str">
        <f>IF(tbl_dmi_isin[[#This Row],[Index]]&gt;$A$2,"",INDEX(Corp_value!$A$1:$EA$2999,MATCH(tbl_dmi_isin[[#This Row],[ISIN]],Corp_value!$B:$B,0),MATCH(O$2,Corp_value!$1:$1,0)))</f>
        <v/>
      </c>
      <c r="P35" s="260" t="str">
        <f>IF(tbl_dmi_isin[[#This Row],[Index]]&gt;$A$2,"",TEXT(INDEX(Corp_value!$A$1:$EA$2999,MATCH(tbl_dmi_isin[[#This Row],[ISIN]],Corp_value!$B:$B,0),MATCH(P$2,Corp_value!$1:$1,0)),"yyyy/mm/dd"))</f>
        <v>2023/06/16</v>
      </c>
      <c r="Q35" s="260" t="str">
        <f>IF(tbl_dmi_isin[[#This Row],[Index]]&gt;$A$2,"",TEXT(INDEX(Corp_value!$A$1:$EA$2999,MATCH(tbl_dmi_isin[[#This Row],[ISIN]],Corp_value!$B:$B,0),MATCH(Q$2,Corp_value!$1:$1,0)),"yyyy/mm/dd"))</f>
        <v>2026/06/16</v>
      </c>
      <c r="R35" s="260" t="str">
        <f>IF(tbl_dmi_isin[[#This Row],[Index]]&gt;$A$2,"",TEXT(INDEX(Corp_value!$A$1:$EA$2999,MATCH(tbl_dmi_isin[[#This Row],[ISIN]],Corp_value!$B:$B,0),MATCH(R$2,Corp_value!$1:$1,0)),"yyyy/mm/dd"))</f>
        <v>--</v>
      </c>
      <c r="S35" s="241">
        <f>IF(tbl_dmi_isin[[#This Row],[Index]]&gt;$A$2,"",INDEX(Corp_value!$A$1:$EA$2999,MATCH(tbl_dmi_isin[[#This Row],[ISIN]],Corp_value!$B:$B,0),MATCH(S$2,Corp_value!$1:$1,0)))</f>
        <v>4.7</v>
      </c>
      <c r="T35" s="241" t="str">
        <f>IF(tbl_dmi_isin[[#This Row],[Index]]&gt;$A$2,"",INDEX(Corp_value!$A$1:$EA$2999,MATCH(tbl_dmi_isin[[#This Row],[ISIN]],Corp_value!$B:$B,0),MATCH(T$2,Corp_value!$1:$1,0)))</f>
        <v>CNY</v>
      </c>
      <c r="U35" s="241">
        <f>IF(tbl_dmi_isin[[#This Row],[Index]]&gt;$A$2,"",INDEX(Corp_value!$A$1:$EA$2999,MATCH(tbl_dmi_isin[[#This Row],[ISIN]],Corp_value!$B:$B,0),MATCH(U$2,Corp_value!$1:$1,0)))</f>
        <v>100</v>
      </c>
      <c r="V35" s="258">
        <f>IFERROR(IF(tbl_dmi_isin[[#This Row],[Index]]&gt;$A$2,"",INDEX(Corp_value!$A$1:$EA$2999,MATCH(tbl_dmi_isin[[#This Row],[ISIN]],Corp_value!$B:$B,0),MATCH(V$2,Corp_value!$1:$1,0)))/100000000,"")</f>
        <v>5.5</v>
      </c>
      <c r="W35" s="267" t="str">
        <f>IF(tbl_dmi_isin[[#This Row],[Index]]&gt;$A$2,"",INDEX(Corp_value!$A$1:$EA$2999,MATCH(tbl_dmi_isin[[#This Row],[ISIN]],Corp_value!$B:$B,0),MATCH(W$2,Corp_value!$1:$1,0)))</f>
        <v/>
      </c>
      <c r="X35" s="267" t="str">
        <f>IF(tbl_dmi_isin[[#This Row],[Index]]&gt;$A$2,"",INDEX(Corp_value!$A$1:$EA$2999,MATCH(tbl_dmi_isin[[#This Row],[ISIN]],Corp_value!$B:$B,0),MATCH(X$2,Corp_value!$1:$1,0)))</f>
        <v/>
      </c>
      <c r="Y35" s="273" t="str">
        <f>IF(tbl_dmi_isin[[#This Row],[Index]]&gt;$A$2,"",INDEX(Corp_value!$A$1:$EA$2999,MATCH(tbl_dmi_isin[[#This Row],[ISIN]],Corp_value!$B:$B,0),MATCH(Y$2,Corp_value!$1:$1,0)))</f>
        <v/>
      </c>
      <c r="Z35" s="273" t="str">
        <f>IF(tbl_dmi_isin[[#This Row],[Index]]&gt;$A$2,"",INDEX(Corp_value!$A$1:$EA$2999,MATCH(tbl_dmi_isin[[#This Row],[ISIN]],Corp_value!$B:$B,0),MATCH(Z$2,Corp_value!$1:$1,0)))</f>
        <v>--/--/--</v>
      </c>
      <c r="AB35" s="234"/>
    </row>
    <row r="36" spans="1:28">
      <c r="A36" s="19">
        <v>33</v>
      </c>
      <c r="B36" s="282" t="str">
        <f>IF(tbl_dmi_isin[[#This Row],[Index]]&gt;$A$2,"",TEXT(INDEX(美元债一级!$A$2:$BO$2879,tbl_dmi_isin[[#This Row],[Index]]+1,MATCH(B$2,美元债一级!$2:$2,0)),"yyyy/mm/dd"))</f>
        <v>2023/06/09</v>
      </c>
      <c r="C36" s="19" t="str">
        <f>IF(tbl_dmi_isin[[#This Row],[Index]]&gt;$A$2,"",INDEX(美元债一级!$A$2:$BO$2880,tbl_dmi_isin[[#This Row],[Index]]+1,MATCH(C$2,美元债一级!$2:$2,0)))</f>
        <v>G2380105</v>
      </c>
      <c r="D36" s="19" t="str">
        <f>IF(tbl_dmi_isin[[#This Row],[Index]]&gt;$A$2,"",INDEX(美元债一级!$A$2:$BO$2880,tbl_dmi_isin[[#This Row],[Index]]+1,MATCH(D$2,美元债一级!$2:$2,0)))</f>
        <v>伊犁财通国资(邮储银行)</v>
      </c>
      <c r="E36" s="19" t="str">
        <f>TEXT(tbl_dmi_isin[[#This Row],[定价日]],"YYMMDD")&amp;tbl_dmi_isin[[#This Row],[ISIN]]</f>
        <v>230609G2380105</v>
      </c>
      <c r="F36" s="220"/>
      <c r="G36" s="90" t="str">
        <f>IF(tbl_dmi_isin[[#This Row],[Index]]&gt;$A$2,"",INDEX(Corp_value!$A$1:$EA$2999,MATCH(tbl_dmi_isin[[#This Row],[ISIN]],Corp_value!$B:$B,0),MATCH(G$2,Corp_value!$1:$1,0)))</f>
        <v>--/--/--</v>
      </c>
      <c r="H36" s="91" t="str">
        <f>IF(tbl_dmi_isin[[#This Row],[Index]]&gt;$A$2,"",INDEX(Corp_value!$A$1:$EA$2999,MATCH(tbl_dmi_isin[[#This Row],[ISIN]],Corp_value!$B:$B,0),MATCH(H$2,Corp_value!$1:$1,0)))</f>
        <v>CN</v>
      </c>
      <c r="I36" s="91" t="str">
        <f>IF(tbl_dmi_isin[[#This Row],[Index]]&gt;$A$2,"",INDEX(Corp_value!$A$1:$EA$2999,MATCH(tbl_dmi_isin[[#This Row],[ISIN]],Corp_value!$B:$B,0),MATCH(I$2,Corp_value!$1:$1,0)))</f>
        <v>--</v>
      </c>
      <c r="J36" s="90" t="str">
        <f>IF(tbl_dmi_isin[[#This Row],[Index]]&gt;$A$2,"",INDEX(Corp_value!$A$1:$EA$2999,MATCH(tbl_dmi_isin[[#This Row],[ISIN]],Corp_value!$B:$B,0),MATCH(J$2,Corp_value!$1:$1,0)))</f>
        <v>--/--/--</v>
      </c>
      <c r="K36" s="90" t="str">
        <f>IF(tbl_dmi_isin[[#This Row],[Index]]&gt;$A$2,"",INDEX(Corp_value!$A$1:$EA$2999,MATCH(tbl_dmi_isin[[#This Row],[ISIN]],Corp_value!$B:$B,0),MATCH(K$2,Corp_value!$1:$1,0)))</f>
        <v>CHECK spd</v>
      </c>
      <c r="L36" s="90" t="str">
        <f>IF(tbl_dmi_isin[[#This Row],[Index]]&gt;$A$2,"",INDEX(Corp_value!$A$1:$EA$2999,MATCH(tbl_dmi_isin[[#This Row],[ISIN]],Corp_value!$B:$B,0),MATCH(L$2,Corp_value!$1:$1,0)))</f>
        <v>--</v>
      </c>
      <c r="M36" s="241" t="str">
        <f>IF(tbl_dmi_isin[[#This Row],[Index]]&gt;$A$2,"",INDEX(Corp_value!$A$1:$EA$2999,MATCH(tbl_dmi_isin[[#This Row],[ISIN]],Corp_value!$B:$B,0),MATCH(M$2,Corp_value!$1:$1,0)))</f>
        <v>伊犁哈萨克自治州财通</v>
      </c>
      <c r="N36" s="241" t="str">
        <f>IF(tbl_dmi_isin[[#This Row],[Index]]&gt;$A$2,"",INDEX(Corp_value!$A$1:$EA$2999,MATCH(tbl_dmi_isin[[#This Row],[ISIN]],Corp_value!$B:$B,0),MATCH(N$2,Corp_value!$1:$1,0)))</f>
        <v/>
      </c>
      <c r="O36" s="241" t="str">
        <f>IF(tbl_dmi_isin[[#This Row],[Index]]&gt;$A$2,"",INDEX(Corp_value!$A$1:$EA$2999,MATCH(tbl_dmi_isin[[#This Row],[ISIN]],Corp_value!$B:$B,0),MATCH(O$2,Corp_value!$1:$1,0)))</f>
        <v/>
      </c>
      <c r="P36" s="260" t="str">
        <f>IF(tbl_dmi_isin[[#This Row],[Index]]&gt;$A$2,"",TEXT(INDEX(Corp_value!$A$1:$EA$2999,MATCH(tbl_dmi_isin[[#This Row],[ISIN]],Corp_value!$B:$B,0),MATCH(P$2,Corp_value!$1:$1,0)),"yyyy/mm/dd"))</f>
        <v>2023/06/15</v>
      </c>
      <c r="Q36" s="260" t="str">
        <f>IF(tbl_dmi_isin[[#This Row],[Index]]&gt;$A$2,"",TEXT(INDEX(Corp_value!$A$1:$EA$2999,MATCH(tbl_dmi_isin[[#This Row],[ISIN]],Corp_value!$B:$B,0),MATCH(Q$2,Corp_value!$1:$1,0)),"yyyy/mm/dd"))</f>
        <v>2026/06/15</v>
      </c>
      <c r="R36" s="260" t="str">
        <f>IF(tbl_dmi_isin[[#This Row],[Index]]&gt;$A$2,"",TEXT(INDEX(Corp_value!$A$1:$EA$2999,MATCH(tbl_dmi_isin[[#This Row],[ISIN]],Corp_value!$B:$B,0),MATCH(R$2,Corp_value!$1:$1,0)),"yyyy/mm/dd"))</f>
        <v>--</v>
      </c>
      <c r="S36" s="241">
        <f>IF(tbl_dmi_isin[[#This Row],[Index]]&gt;$A$2,"",INDEX(Corp_value!$A$1:$EA$2999,MATCH(tbl_dmi_isin[[#This Row],[ISIN]],Corp_value!$B:$B,0),MATCH(S$2,Corp_value!$1:$1,0)))</f>
        <v>3.6</v>
      </c>
      <c r="T36" s="241" t="str">
        <f>IF(tbl_dmi_isin[[#This Row],[Index]]&gt;$A$2,"",INDEX(Corp_value!$A$1:$EA$2999,MATCH(tbl_dmi_isin[[#This Row],[ISIN]],Corp_value!$B:$B,0),MATCH(T$2,Corp_value!$1:$1,0)))</f>
        <v>CNY</v>
      </c>
      <c r="U36" s="241">
        <f>IF(tbl_dmi_isin[[#This Row],[Index]]&gt;$A$2,"",INDEX(Corp_value!$A$1:$EA$2999,MATCH(tbl_dmi_isin[[#This Row],[ISIN]],Corp_value!$B:$B,0),MATCH(U$2,Corp_value!$1:$1,0)))</f>
        <v>100</v>
      </c>
      <c r="V36" s="258">
        <f>IFERROR(IF(tbl_dmi_isin[[#This Row],[Index]]&gt;$A$2,"",INDEX(Corp_value!$A$1:$EA$2999,MATCH(tbl_dmi_isin[[#This Row],[ISIN]],Corp_value!$B:$B,0),MATCH(V$2,Corp_value!$1:$1,0)))/100000000,"")</f>
        <v>0.89</v>
      </c>
      <c r="W36" s="267" t="str">
        <f>IF(tbl_dmi_isin[[#This Row],[Index]]&gt;$A$2,"",INDEX(Corp_value!$A$1:$EA$2999,MATCH(tbl_dmi_isin[[#This Row],[ISIN]],Corp_value!$B:$B,0),MATCH(W$2,Corp_value!$1:$1,0)))</f>
        <v>0956443D CH</v>
      </c>
      <c r="X36" s="267" t="str">
        <f>IF(tbl_dmi_isin[[#This Row],[Index]]&gt;$A$2,"",INDEX(Corp_value!$A$1:$EA$2999,MATCH(tbl_dmi_isin[[#This Row],[ISIN]],Corp_value!$B:$B,0),MATCH(X$2,Corp_value!$1:$1,0)))</f>
        <v>--/--/--</v>
      </c>
      <c r="Y36" s="273" t="str">
        <f>IF(tbl_dmi_isin[[#This Row],[Index]]&gt;$A$2,"",INDEX(Corp_value!$A$1:$EA$2999,MATCH(tbl_dmi_isin[[#This Row],[ISIN]],Corp_value!$B:$B,0),MATCH(Y$2,Corp_value!$1:$1,0)))</f>
        <v/>
      </c>
      <c r="Z36" s="273" t="str">
        <f>IF(tbl_dmi_isin[[#This Row],[Index]]&gt;$A$2,"",INDEX(Corp_value!$A$1:$EA$2999,MATCH(tbl_dmi_isin[[#This Row],[ISIN]],Corp_value!$B:$B,0),MATCH(Z$2,Corp_value!$1:$1,0)))</f>
        <v>--/--/--</v>
      </c>
      <c r="AB36" s="234"/>
    </row>
    <row r="37" spans="1:28">
      <c r="A37" s="19">
        <v>34</v>
      </c>
      <c r="B37" s="282" t="str">
        <f>IF(tbl_dmi_isin[[#This Row],[Index]]&gt;$A$2,"",TEXT(INDEX(美元债一级!$A$2:$BO$2879,tbl_dmi_isin[[#This Row],[Index]]+1,MATCH(B$2,美元债一级!$2:$2,0)),"yyyy/mm/dd"))</f>
        <v>2023/06/06</v>
      </c>
      <c r="C37" s="19" t="str">
        <f>IF(tbl_dmi_isin[[#This Row],[Index]]&gt;$A$2,"",INDEX(美元债一级!$A$2:$BO$2880,tbl_dmi_isin[[#This Row],[Index]]+1,MATCH(C$2,美元债一级!$2:$2,0)))</f>
        <v>XS2618570068</v>
      </c>
      <c r="D37" s="19" t="str">
        <f>IF(tbl_dmi_isin[[#This Row],[Index]]&gt;$A$2,"",INDEX(美元债一级!$A$2:$BO$2880,tbl_dmi_isin[[#This Row],[Index]]+1,MATCH(D$2,美元债一级!$2:$2,0)))</f>
        <v>杭州上城城投</v>
      </c>
      <c r="E37" s="19" t="str">
        <f>TEXT(tbl_dmi_isin[[#This Row],[定价日]],"YYMMDD")&amp;tbl_dmi_isin[[#This Row],[ISIN]]</f>
        <v>230606XS2618570068</v>
      </c>
      <c r="F37" s="220"/>
      <c r="G37" s="90" t="str">
        <f>IF(tbl_dmi_isin[[#This Row],[Index]]&gt;$A$2,"",INDEX(Corp_value!$A$1:$EA$2999,MATCH(tbl_dmi_isin[[#This Row],[ISIN]],Corp_value!$B:$B,0),MATCH(G$2,Corp_value!$1:$1,0)))</f>
        <v>--/--/BBB</v>
      </c>
      <c r="H37" s="91" t="str">
        <f>IF(tbl_dmi_isin[[#This Row],[Index]]&gt;$A$2,"",INDEX(Corp_value!$A$1:$EA$2999,MATCH(tbl_dmi_isin[[#This Row],[ISIN]],Corp_value!$B:$B,0),MATCH(H$2,Corp_value!$1:$1,0)))</f>
        <v>VG</v>
      </c>
      <c r="I37" s="91" t="str">
        <f>IF(tbl_dmi_isin[[#This Row],[Index]]&gt;$A$2,"",INDEX(Corp_value!$A$1:$EA$2999,MATCH(tbl_dmi_isin[[#This Row],[ISIN]],Corp_value!$B:$B,0),MATCH(I$2,Corp_value!$1:$1,0)))</f>
        <v>--</v>
      </c>
      <c r="J37" s="90" t="str">
        <f>IF(tbl_dmi_isin[[#This Row],[Index]]&gt;$A$2,"",INDEX(Corp_value!$A$1:$EA$2999,MATCH(tbl_dmi_isin[[#This Row],[ISIN]],Corp_value!$B:$B,0),MATCH(J$2,Corp_value!$1:$1,0)))</f>
        <v>--/--/--</v>
      </c>
      <c r="K37" s="90" t="str">
        <f>IF(tbl_dmi_isin[[#This Row],[Index]]&gt;$A$2,"",INDEX(Corp_value!$A$1:$EA$2999,MATCH(tbl_dmi_isin[[#This Row],[ISIN]],Corp_value!$B:$B,0),MATCH(K$2,Corp_value!$1:$1,0)))</f>
        <v>CHECK spd</v>
      </c>
      <c r="L37" s="90" t="str">
        <f>IF(tbl_dmi_isin[[#This Row],[Index]]&gt;$A$2,"",INDEX(Corp_value!$A$1:$EA$2999,MATCH(tbl_dmi_isin[[#This Row],[ISIN]],Corp_value!$B:$B,0),MATCH(L$2,Corp_value!$1:$1,0)))</f>
        <v>--</v>
      </c>
      <c r="M37" s="241" t="str">
        <f>IF(tbl_dmi_isin[[#This Row],[Index]]&gt;$A$2,"",INDEX(Corp_value!$A$1:$EA$2999,MATCH(tbl_dmi_isin[[#This Row],[ISIN]],Corp_value!$B:$B,0),MATCH(M$2,Corp_value!$1:$1,0)))</f>
        <v>浙江柏鑫(英属维尔京)</v>
      </c>
      <c r="N37" s="241" t="str">
        <f>IF(tbl_dmi_isin[[#This Row],[Index]]&gt;$A$2,"",INDEX(Corp_value!$A$1:$EA$2999,MATCH(tbl_dmi_isin[[#This Row],[ISIN]],Corp_value!$B:$B,0),MATCH(N$2,Corp_value!$1:$1,0)))</f>
        <v/>
      </c>
      <c r="O37" s="241" t="str">
        <f>IF(tbl_dmi_isin[[#This Row],[Index]]&gt;$A$2,"",INDEX(Corp_value!$A$1:$EA$2999,MATCH(tbl_dmi_isin[[#This Row],[ISIN]],Corp_value!$B:$B,0),MATCH(O$2,Corp_value!$1:$1,0)))</f>
        <v>Hangzhou Shangcheng District U</v>
      </c>
      <c r="P37" s="260" t="str">
        <f>IF(tbl_dmi_isin[[#This Row],[Index]]&gt;$A$2,"",TEXT(INDEX(Corp_value!$A$1:$EA$2999,MATCH(tbl_dmi_isin[[#This Row],[ISIN]],Corp_value!$B:$B,0),MATCH(P$2,Corp_value!$1:$1,0)),"yyyy/mm/dd"))</f>
        <v>2023/06/13</v>
      </c>
      <c r="Q37" s="260" t="str">
        <f>IF(tbl_dmi_isin[[#This Row],[Index]]&gt;$A$2,"",TEXT(INDEX(Corp_value!$A$1:$EA$2999,MATCH(tbl_dmi_isin[[#This Row],[ISIN]],Corp_value!$B:$B,0),MATCH(Q$2,Corp_value!$1:$1,0)),"yyyy/mm/dd"))</f>
        <v>2024/06/11</v>
      </c>
      <c r="R37" s="260" t="str">
        <f>IF(tbl_dmi_isin[[#This Row],[Index]]&gt;$A$2,"",TEXT(INDEX(Corp_value!$A$1:$EA$2999,MATCH(tbl_dmi_isin[[#This Row],[ISIN]],Corp_value!$B:$B,0),MATCH(R$2,Corp_value!$1:$1,0)),"yyyy/mm/dd"))</f>
        <v>--</v>
      </c>
      <c r="S37" s="241">
        <f>IF(tbl_dmi_isin[[#This Row],[Index]]&gt;$A$2,"",INDEX(Corp_value!$A$1:$EA$2999,MATCH(tbl_dmi_isin[[#This Row],[ISIN]],Corp_value!$B:$B,0),MATCH(S$2,Corp_value!$1:$1,0)))</f>
        <v>5.9</v>
      </c>
      <c r="T37" s="241" t="str">
        <f>IF(tbl_dmi_isin[[#This Row],[Index]]&gt;$A$2,"",INDEX(Corp_value!$A$1:$EA$2999,MATCH(tbl_dmi_isin[[#This Row],[ISIN]],Corp_value!$B:$B,0),MATCH(T$2,Corp_value!$1:$1,0)))</f>
        <v>USD</v>
      </c>
      <c r="U37" s="241">
        <f>IF(tbl_dmi_isin[[#This Row],[Index]]&gt;$A$2,"",INDEX(Corp_value!$A$1:$EA$2999,MATCH(tbl_dmi_isin[[#This Row],[ISIN]],Corp_value!$B:$B,0),MATCH(U$2,Corp_value!$1:$1,0)))</f>
        <v>100</v>
      </c>
      <c r="V37" s="258">
        <f>IFERROR(IF(tbl_dmi_isin[[#This Row],[Index]]&gt;$A$2,"",INDEX(Corp_value!$A$1:$EA$2999,MATCH(tbl_dmi_isin[[#This Row],[ISIN]],Corp_value!$B:$B,0),MATCH(V$2,Corp_value!$1:$1,0)))/100000000,"")</f>
        <v>3.25</v>
      </c>
      <c r="W37" s="267" t="str">
        <f>IF(tbl_dmi_isin[[#This Row],[Index]]&gt;$A$2,"",INDEX(Corp_value!$A$1:$EA$2999,MATCH(tbl_dmi_isin[[#This Row],[ISIN]],Corp_value!$B:$B,0),MATCH(W$2,Corp_value!$1:$1,0)))</f>
        <v/>
      </c>
      <c r="X37" s="267" t="str">
        <f>IF(tbl_dmi_isin[[#This Row],[Index]]&gt;$A$2,"",INDEX(Corp_value!$A$1:$EA$2999,MATCH(tbl_dmi_isin[[#This Row],[ISIN]],Corp_value!$B:$B,0),MATCH(X$2,Corp_value!$1:$1,0)))</f>
        <v/>
      </c>
      <c r="Y37" s="273" t="str">
        <f>IF(tbl_dmi_isin[[#This Row],[Index]]&gt;$A$2,"",INDEX(Corp_value!$A$1:$EA$2999,MATCH(tbl_dmi_isin[[#This Row],[ISIN]],Corp_value!$B:$B,0),MATCH(Y$2,Corp_value!$1:$1,0)))</f>
        <v/>
      </c>
      <c r="Z37" s="273" t="str">
        <f>IF(tbl_dmi_isin[[#This Row],[Index]]&gt;$A$2,"",INDEX(Corp_value!$A$1:$EA$2999,MATCH(tbl_dmi_isin[[#This Row],[ISIN]],Corp_value!$B:$B,0),MATCH(Z$2,Corp_value!$1:$1,0)))</f>
        <v>--/--/BBB</v>
      </c>
      <c r="AB37" s="234"/>
    </row>
    <row r="38" spans="1:28">
      <c r="A38" s="19">
        <v>35</v>
      </c>
      <c r="B38" s="282" t="str">
        <f>IF(tbl_dmi_isin[[#This Row],[Index]]&gt;$A$2,"",TEXT(INDEX(美元债一级!$A$2:$BO$2879,tbl_dmi_isin[[#This Row],[Index]]+1,MATCH(B$2,美元债一级!$2:$2,0)),"yyyy/mm/dd"))</f>
        <v>2023/06/01</v>
      </c>
      <c r="C38" s="19" t="str">
        <f>IF(tbl_dmi_isin[[#This Row],[Index]]&gt;$A$2,"",INDEX(美元债一级!$A$2:$BO$2880,tbl_dmi_isin[[#This Row],[Index]]+1,MATCH(C$2,美元债一级!$2:$2,0)))</f>
        <v>G2380140</v>
      </c>
      <c r="D38" s="19" t="str">
        <f>IF(tbl_dmi_isin[[#This Row],[Index]]&gt;$A$2,"",INDEX(美元债一级!$A$2:$BO$2880,tbl_dmi_isin[[#This Row],[Index]]+1,MATCH(D$2,美元债一级!$2:$2,0)))</f>
        <v>昆山国创</v>
      </c>
      <c r="E38" s="19" t="str">
        <f>TEXT(tbl_dmi_isin[[#This Row],[定价日]],"YYMMDD")&amp;tbl_dmi_isin[[#This Row],[ISIN]]</f>
        <v>230601G2380140</v>
      </c>
      <c r="F38" s="221"/>
      <c r="G38" s="90" t="str">
        <f>IF(tbl_dmi_isin[[#This Row],[Index]]&gt;$A$2,"",INDEX(Corp_value!$A$1:$EA$2999,MATCH(tbl_dmi_isin[[#This Row],[ISIN]],Corp_value!$B:$B,0),MATCH(G$2,Corp_value!$1:$1,0)))</f>
        <v>--/--/--</v>
      </c>
      <c r="H38" s="91" t="str">
        <f>IF(tbl_dmi_isin[[#This Row],[Index]]&gt;$A$2,"",INDEX(Corp_value!$A$1:$EA$2999,MATCH(tbl_dmi_isin[[#This Row],[ISIN]],Corp_value!$B:$B,0),MATCH(H$2,Corp_value!$1:$1,0)))</f>
        <v>CN</v>
      </c>
      <c r="I38" s="91" t="str">
        <f>IF(tbl_dmi_isin[[#This Row],[Index]]&gt;$A$2,"",INDEX(Corp_value!$A$1:$EA$2999,MATCH(tbl_dmi_isin[[#This Row],[ISIN]],Corp_value!$B:$B,0),MATCH(I$2,Corp_value!$1:$1,0)))</f>
        <v>--</v>
      </c>
      <c r="J38" s="90" t="str">
        <f>IF(tbl_dmi_isin[[#This Row],[Index]]&gt;$A$2,"",INDEX(Corp_value!$A$1:$EA$2999,MATCH(tbl_dmi_isin[[#This Row],[ISIN]],Corp_value!$B:$B,0),MATCH(J$2,Corp_value!$1:$1,0)))</f>
        <v>--/--/--</v>
      </c>
      <c r="K38" s="90" t="str">
        <f>IF(tbl_dmi_isin[[#This Row],[Index]]&gt;$A$2,"",INDEX(Corp_value!$A$1:$EA$2999,MATCH(tbl_dmi_isin[[#This Row],[ISIN]],Corp_value!$B:$B,0),MATCH(K$2,Corp_value!$1:$1,0)))</f>
        <v>CHECK spd</v>
      </c>
      <c r="L38" s="90" t="str">
        <f>IF(tbl_dmi_isin[[#This Row],[Index]]&gt;$A$2,"",INDEX(Corp_value!$A$1:$EA$2999,MATCH(tbl_dmi_isin[[#This Row],[ISIN]],Corp_value!$B:$B,0),MATCH(L$2,Corp_value!$1:$1,0)))</f>
        <v>--</v>
      </c>
      <c r="M38" s="241" t="str">
        <f>IF(tbl_dmi_isin[[#This Row],[Index]]&gt;$A$2,"",INDEX(Corp_value!$A$1:$EA$2999,MATCH(tbl_dmi_isin[[#This Row],[ISIN]],Corp_value!$B:$B,0),MATCH(M$2,Corp_value!$1:$1,0)))</f>
        <v>昆山国创投资集团有限</v>
      </c>
      <c r="N38" s="241" t="str">
        <f>IF(tbl_dmi_isin[[#This Row],[Index]]&gt;$A$2,"",INDEX(Corp_value!$A$1:$EA$2999,MATCH(tbl_dmi_isin[[#This Row],[ISIN]],Corp_value!$B:$B,0),MATCH(N$2,Corp_value!$1:$1,0)))</f>
        <v/>
      </c>
      <c r="O38" s="241" t="str">
        <f>IF(tbl_dmi_isin[[#This Row],[Index]]&gt;$A$2,"",INDEX(Corp_value!$A$1:$EA$2999,MATCH(tbl_dmi_isin[[#This Row],[ISIN]],Corp_value!$B:$B,0),MATCH(O$2,Corp_value!$1:$1,0)))</f>
        <v/>
      </c>
      <c r="P38" s="260" t="str">
        <f>IF(tbl_dmi_isin[[#This Row],[Index]]&gt;$A$2,"",TEXT(INDEX(Corp_value!$A$1:$EA$2999,MATCH(tbl_dmi_isin[[#This Row],[ISIN]],Corp_value!$B:$B,0),MATCH(P$2,Corp_value!$1:$1,0)),"yyyy/mm/dd"))</f>
        <v>2023/06/06</v>
      </c>
      <c r="Q38" s="260" t="str">
        <f>IF(tbl_dmi_isin[[#This Row],[Index]]&gt;$A$2,"",TEXT(INDEX(Corp_value!$A$1:$EA$2999,MATCH(tbl_dmi_isin[[#This Row],[ISIN]],Corp_value!$B:$B,0),MATCH(Q$2,Corp_value!$1:$1,0)),"yyyy/mm/dd"))</f>
        <v>2026/06/06</v>
      </c>
      <c r="R38" s="260" t="str">
        <f>IF(tbl_dmi_isin[[#This Row],[Index]]&gt;$A$2,"",TEXT(INDEX(Corp_value!$A$1:$EA$2999,MATCH(tbl_dmi_isin[[#This Row],[ISIN]],Corp_value!$B:$B,0),MATCH(R$2,Corp_value!$1:$1,0)),"yyyy/mm/dd"))</f>
        <v>--</v>
      </c>
      <c r="S38" s="241">
        <f>IF(tbl_dmi_isin[[#This Row],[Index]]&gt;$A$2,"",INDEX(Corp_value!$A$1:$EA$2999,MATCH(tbl_dmi_isin[[#This Row],[ISIN]],Corp_value!$B:$B,0),MATCH(S$2,Corp_value!$1:$1,0)))</f>
        <v>3.55</v>
      </c>
      <c r="T38" s="241" t="str">
        <f>IF(tbl_dmi_isin[[#This Row],[Index]]&gt;$A$2,"",INDEX(Corp_value!$A$1:$EA$2999,MATCH(tbl_dmi_isin[[#This Row],[ISIN]],Corp_value!$B:$B,0),MATCH(T$2,Corp_value!$1:$1,0)))</f>
        <v>CNY</v>
      </c>
      <c r="U38" s="241">
        <f>IF(tbl_dmi_isin[[#This Row],[Index]]&gt;$A$2,"",INDEX(Corp_value!$A$1:$EA$2999,MATCH(tbl_dmi_isin[[#This Row],[ISIN]],Corp_value!$B:$B,0),MATCH(U$2,Corp_value!$1:$1,0)))</f>
        <v>100</v>
      </c>
      <c r="V38" s="258">
        <f>IFERROR(IF(tbl_dmi_isin[[#This Row],[Index]]&gt;$A$2,"",INDEX(Corp_value!$A$1:$EA$2999,MATCH(tbl_dmi_isin[[#This Row],[ISIN]],Corp_value!$B:$B,0),MATCH(V$2,Corp_value!$1:$1,0)))/100000000,"")</f>
        <v>10</v>
      </c>
      <c r="W38" s="267" t="str">
        <f>IF(tbl_dmi_isin[[#This Row],[Index]]&gt;$A$2,"",INDEX(Corp_value!$A$1:$EA$2999,MATCH(tbl_dmi_isin[[#This Row],[ISIN]],Corp_value!$B:$B,0),MATCH(W$2,Corp_value!$1:$1,0)))</f>
        <v>KETDZZ CH</v>
      </c>
      <c r="X38" s="267" t="str">
        <f>IF(tbl_dmi_isin[[#This Row],[Index]]&gt;$A$2,"",INDEX(Corp_value!$A$1:$EA$2999,MATCH(tbl_dmi_isin[[#This Row],[ISIN]],Corp_value!$B:$B,0),MATCH(X$2,Corp_value!$1:$1,0)))</f>
        <v>--/--/--</v>
      </c>
      <c r="Y38" s="273" t="str">
        <f>IF(tbl_dmi_isin[[#This Row],[Index]]&gt;$A$2,"",INDEX(Corp_value!$A$1:$EA$2999,MATCH(tbl_dmi_isin[[#This Row],[ISIN]],Corp_value!$B:$B,0),MATCH(Y$2,Corp_value!$1:$1,0)))</f>
        <v/>
      </c>
      <c r="Z38" s="273" t="str">
        <f>IF(tbl_dmi_isin[[#This Row],[Index]]&gt;$A$2,"",INDEX(Corp_value!$A$1:$EA$2999,MATCH(tbl_dmi_isin[[#This Row],[ISIN]],Corp_value!$B:$B,0),MATCH(Z$2,Corp_value!$1:$1,0)))</f>
        <v>--/--/--</v>
      </c>
      <c r="AB38" s="234"/>
    </row>
    <row r="39" spans="1:28">
      <c r="A39" s="19">
        <v>36</v>
      </c>
      <c r="B39" s="282" t="str">
        <f>IF(tbl_dmi_isin[[#This Row],[Index]]&gt;$A$2,"",TEXT(INDEX(美元债一级!$A$2:$BO$2879,tbl_dmi_isin[[#This Row],[Index]]+1,MATCH(B$2,美元债一级!$2:$2,0)),"yyyy/mm/dd"))</f>
        <v>2023/05/23</v>
      </c>
      <c r="C39" s="19" t="str">
        <f>IF(tbl_dmi_isin[[#This Row],[Index]]&gt;$A$2,"",INDEX(美元债一级!$A$2:$BO$2880,tbl_dmi_isin[[#This Row],[Index]]+1,MATCH(C$2,美元债一级!$2:$2,0)))</f>
        <v>XS2623522930</v>
      </c>
      <c r="D39" s="19" t="str">
        <f>IF(tbl_dmi_isin[[#This Row],[Index]]&gt;$A$2,"",INDEX(美元债一级!$A$2:$BO$2880,tbl_dmi_isin[[#This Row],[Index]]+1,MATCH(D$2,美元债一级!$2:$2,0)))</f>
        <v>建银悉尼分行</v>
      </c>
      <c r="E39" s="19" t="str">
        <f>TEXT(tbl_dmi_isin[[#This Row],[定价日]],"YYMMDD")&amp;tbl_dmi_isin[[#This Row],[ISIN]]</f>
        <v>230523XS2623522930</v>
      </c>
      <c r="F39" s="220"/>
      <c r="G39" s="90" t="str">
        <f>IF(tbl_dmi_isin[[#This Row],[Index]]&gt;$A$2,"",INDEX(Corp_value!$A$1:$EA$2999,MATCH(tbl_dmi_isin[[#This Row],[ISIN]],Corp_value!$B:$B,0),MATCH(G$2,Corp_value!$1:$1,0)))</f>
        <v>A1/--/--</v>
      </c>
      <c r="H39" s="91" t="str">
        <f>IF(tbl_dmi_isin[[#This Row],[Index]]&gt;$A$2,"",INDEX(Corp_value!$A$1:$EA$2999,MATCH(tbl_dmi_isin[[#This Row],[ISIN]],Corp_value!$B:$B,0),MATCH(H$2,Corp_value!$1:$1,0)))</f>
        <v>CN</v>
      </c>
      <c r="I39" s="91" t="str">
        <f>IF(tbl_dmi_isin[[#This Row],[Index]]&gt;$A$2,"",INDEX(Corp_value!$A$1:$EA$2999,MATCH(tbl_dmi_isin[[#This Row],[ISIN]],Corp_value!$B:$B,0),MATCH(I$2,Corp_value!$1:$1,0)))</f>
        <v>--</v>
      </c>
      <c r="J39" s="90" t="str">
        <f>IF(tbl_dmi_isin[[#This Row],[Index]]&gt;$A$2,"",INDEX(Corp_value!$A$1:$EA$2999,MATCH(tbl_dmi_isin[[#This Row],[ISIN]],Corp_value!$B:$B,0),MATCH(J$2,Corp_value!$1:$1,0)))</f>
        <v>--/--/--</v>
      </c>
      <c r="K39" s="90">
        <f>IF(tbl_dmi_isin[[#This Row],[Index]]&gt;$A$2,"",INDEX(Corp_value!$A$1:$EA$2999,MATCH(tbl_dmi_isin[[#This Row],[ISIN]],Corp_value!$B:$B,0),MATCH(K$2,Corp_value!$1:$1,0)))</f>
        <v>55</v>
      </c>
      <c r="L39" s="90" t="str">
        <f>IF(tbl_dmi_isin[[#This Row],[Index]]&gt;$A$2,"",INDEX(Corp_value!$A$1:$EA$2999,MATCH(tbl_dmi_isin[[#This Row],[ISIN]],Corp_value!$B:$B,0),MATCH(L$2,Corp_value!$1:$1,0)))</f>
        <v>--</v>
      </c>
      <c r="M39" s="241" t="str">
        <f>IF(tbl_dmi_isin[[#This Row],[Index]]&gt;$A$2,"",INDEX(Corp_value!$A$1:$EA$2999,MATCH(tbl_dmi_isin[[#This Row],[ISIN]],Corp_value!$B:$B,0),MATCH(M$2,Corp_value!$1:$1,0)))</f>
        <v>中国建设银行/悉尼</v>
      </c>
      <c r="N39" s="241" t="str">
        <f>IF(tbl_dmi_isin[[#This Row],[Index]]&gt;$A$2,"",INDEX(Corp_value!$A$1:$EA$2999,MATCH(tbl_dmi_isin[[#This Row],[ISIN]],Corp_value!$B:$B,0),MATCH(N$2,Corp_value!$1:$1,0)))</f>
        <v/>
      </c>
      <c r="O39" s="241" t="str">
        <f>IF(tbl_dmi_isin[[#This Row],[Index]]&gt;$A$2,"",INDEX(Corp_value!$A$1:$EA$2999,MATCH(tbl_dmi_isin[[#This Row],[ISIN]],Corp_value!$B:$B,0),MATCH(O$2,Corp_value!$1:$1,0)))</f>
        <v/>
      </c>
      <c r="P39" s="260" t="str">
        <f>IF(tbl_dmi_isin[[#This Row],[Index]]&gt;$A$2,"",TEXT(INDEX(Corp_value!$A$1:$EA$2999,MATCH(tbl_dmi_isin[[#This Row],[ISIN]],Corp_value!$B:$B,0),MATCH(P$2,Corp_value!$1:$1,0)),"yyyy/mm/dd"))</f>
        <v>2023/05/31</v>
      </c>
      <c r="Q39" s="260" t="str">
        <f>IF(tbl_dmi_isin[[#This Row],[Index]]&gt;$A$2,"",TEXT(INDEX(Corp_value!$A$1:$EA$2999,MATCH(tbl_dmi_isin[[#This Row],[ISIN]],Corp_value!$B:$B,0),MATCH(Q$2,Corp_value!$1:$1,0)),"yyyy/mm/dd"))</f>
        <v>2026/05/31</v>
      </c>
      <c r="R39" s="260" t="str">
        <f>IF(tbl_dmi_isin[[#This Row],[Index]]&gt;$A$2,"",TEXT(INDEX(Corp_value!$A$1:$EA$2999,MATCH(tbl_dmi_isin[[#This Row],[ISIN]],Corp_value!$B:$B,0),MATCH(R$2,Corp_value!$1:$1,0)),"yyyy/mm/dd"))</f>
        <v>--</v>
      </c>
      <c r="S39" s="241">
        <f>IF(tbl_dmi_isin[[#This Row],[Index]]&gt;$A$2,"",INDEX(Corp_value!$A$1:$EA$2999,MATCH(tbl_dmi_isin[[#This Row],[ISIN]],Corp_value!$B:$B,0),MATCH(S$2,Corp_value!$1:$1,0)))</f>
        <v>4.5</v>
      </c>
      <c r="T39" s="241" t="str">
        <f>IF(tbl_dmi_isin[[#This Row],[Index]]&gt;$A$2,"",INDEX(Corp_value!$A$1:$EA$2999,MATCH(tbl_dmi_isin[[#This Row],[ISIN]],Corp_value!$B:$B,0),MATCH(T$2,Corp_value!$1:$1,0)))</f>
        <v>USD</v>
      </c>
      <c r="U39" s="241">
        <f>IF(tbl_dmi_isin[[#This Row],[Index]]&gt;$A$2,"",INDEX(Corp_value!$A$1:$EA$2999,MATCH(tbl_dmi_isin[[#This Row],[ISIN]],Corp_value!$B:$B,0),MATCH(U$2,Corp_value!$1:$1,0)))</f>
        <v>99.775000000000006</v>
      </c>
      <c r="V39" s="258">
        <f>IFERROR(IF(tbl_dmi_isin[[#This Row],[Index]]&gt;$A$2,"",INDEX(Corp_value!$A$1:$EA$2999,MATCH(tbl_dmi_isin[[#This Row],[ISIN]],Corp_value!$B:$B,0),MATCH(V$2,Corp_value!$1:$1,0)))/100000000,"")</f>
        <v>5</v>
      </c>
      <c r="W39" s="267" t="str">
        <f>IF(tbl_dmi_isin[[#This Row],[Index]]&gt;$A$2,"",INDEX(Corp_value!$A$1:$EA$2999,MATCH(tbl_dmi_isin[[#This Row],[ISIN]],Corp_value!$B:$B,0),MATCH(W$2,Corp_value!$1:$1,0)))</f>
        <v>939 HK</v>
      </c>
      <c r="X39" s="267" t="str">
        <f>IF(tbl_dmi_isin[[#This Row],[Index]]&gt;$A$2,"",INDEX(Corp_value!$A$1:$EA$2999,MATCH(tbl_dmi_isin[[#This Row],[ISIN]],Corp_value!$B:$B,0),MATCH(X$2,Corp_value!$1:$1,0)))</f>
        <v>A1/A/A</v>
      </c>
      <c r="Y39" s="273" t="str">
        <f>IF(tbl_dmi_isin[[#This Row],[Index]]&gt;$A$2,"",INDEX(Corp_value!$A$1:$EA$2999,MATCH(tbl_dmi_isin[[#This Row],[ISIN]],Corp_value!$B:$B,0),MATCH(Y$2,Corp_value!$1:$1,0)))</f>
        <v>Green</v>
      </c>
      <c r="Z39" s="273" t="str">
        <f>IF(tbl_dmi_isin[[#This Row],[Index]]&gt;$A$2,"",INDEX(Corp_value!$A$1:$EA$2999,MATCH(tbl_dmi_isin[[#This Row],[ISIN]],Corp_value!$B:$B,0),MATCH(Z$2,Corp_value!$1:$1,0)))</f>
        <v>A1/A/A</v>
      </c>
      <c r="AB39" s="234"/>
    </row>
    <row r="40" spans="1:28">
      <c r="A40" s="19">
        <v>37</v>
      </c>
      <c r="B40" s="282" t="str">
        <f>IF(tbl_dmi_isin[[#This Row],[Index]]&gt;$A$2,"",TEXT(INDEX(美元债一级!$A$2:$BO$2879,tbl_dmi_isin[[#This Row],[Index]]+1,MATCH(B$2,美元债一级!$2:$2,0)),"yyyy/mm/dd"))</f>
        <v>2023/05/23</v>
      </c>
      <c r="C40" s="19" t="str">
        <f>IF(tbl_dmi_isin[[#This Row],[Index]]&gt;$A$2,"",INDEX(美元债一级!$A$2:$BO$2880,tbl_dmi_isin[[#This Row],[Index]]+1,MATCH(C$2,美元债一级!$2:$2,0)))</f>
        <v>HK0000929262</v>
      </c>
      <c r="D40" s="19" t="str">
        <f>IF(tbl_dmi_isin[[#This Row],[Index]]&gt;$A$2,"",INDEX(美元债一级!$A$2:$BO$2880,tbl_dmi_isin[[#This Row],[Index]]+1,MATCH(D$2,美元债一级!$2:$2,0)))</f>
        <v>建银伦分</v>
      </c>
      <c r="E40" s="19" t="str">
        <f>TEXT(tbl_dmi_isin[[#This Row],[定价日]],"YYMMDD")&amp;tbl_dmi_isin[[#This Row],[ISIN]]</f>
        <v>230523HK0000929262</v>
      </c>
      <c r="F40" s="220"/>
      <c r="G40" s="90" t="str">
        <f>IF(tbl_dmi_isin[[#This Row],[Index]]&gt;$A$2,"",INDEX(Corp_value!$A$1:$EA$2999,MATCH(tbl_dmi_isin[[#This Row],[ISIN]],Corp_value!$B:$B,0),MATCH(G$2,Corp_value!$1:$1,0)))</f>
        <v>A1/--/--</v>
      </c>
      <c r="H40" s="91" t="str">
        <f>IF(tbl_dmi_isin[[#This Row],[Index]]&gt;$A$2,"",INDEX(Corp_value!$A$1:$EA$2999,MATCH(tbl_dmi_isin[[#This Row],[ISIN]],Corp_value!$B:$B,0),MATCH(H$2,Corp_value!$1:$1,0)))</f>
        <v>CN</v>
      </c>
      <c r="I40" s="91" t="str">
        <f>IF(tbl_dmi_isin[[#This Row],[Index]]&gt;$A$2,"",INDEX(Corp_value!$A$1:$EA$2999,MATCH(tbl_dmi_isin[[#This Row],[ISIN]],Corp_value!$B:$B,0),MATCH(I$2,Corp_value!$1:$1,0)))</f>
        <v>--</v>
      </c>
      <c r="J40" s="90" t="str">
        <f>IF(tbl_dmi_isin[[#This Row],[Index]]&gt;$A$2,"",INDEX(Corp_value!$A$1:$EA$2999,MATCH(tbl_dmi_isin[[#This Row],[ISIN]],Corp_value!$B:$B,0),MATCH(J$2,Corp_value!$1:$1,0)))</f>
        <v>--/--/--</v>
      </c>
      <c r="K40" s="90" t="str">
        <f>IF(tbl_dmi_isin[[#This Row],[Index]]&gt;$A$2,"",INDEX(Corp_value!$A$1:$EA$2999,MATCH(tbl_dmi_isin[[#This Row],[ISIN]],Corp_value!$B:$B,0),MATCH(K$2,Corp_value!$1:$1,0)))</f>
        <v>CHECK spd</v>
      </c>
      <c r="L40" s="90" t="str">
        <f>IF(tbl_dmi_isin[[#This Row],[Index]]&gt;$A$2,"",INDEX(Corp_value!$A$1:$EA$2999,MATCH(tbl_dmi_isin[[#This Row],[ISIN]],Corp_value!$B:$B,0),MATCH(L$2,Corp_value!$1:$1,0)))</f>
        <v>--</v>
      </c>
      <c r="M40" s="241" t="str">
        <f>IF(tbl_dmi_isin[[#This Row],[Index]]&gt;$A$2,"",INDEX(Corp_value!$A$1:$EA$2999,MATCH(tbl_dmi_isin[[#This Row],[ISIN]],Corp_value!$B:$B,0),MATCH(M$2,Corp_value!$1:$1,0)))</f>
        <v>中国建设银行/伦敦</v>
      </c>
      <c r="N40" s="241" t="str">
        <f>IF(tbl_dmi_isin[[#This Row],[Index]]&gt;$A$2,"",INDEX(Corp_value!$A$1:$EA$2999,MATCH(tbl_dmi_isin[[#This Row],[ISIN]],Corp_value!$B:$B,0),MATCH(N$2,Corp_value!$1:$1,0)))</f>
        <v/>
      </c>
      <c r="O40" s="241" t="str">
        <f>IF(tbl_dmi_isin[[#This Row],[Index]]&gt;$A$2,"",INDEX(Corp_value!$A$1:$EA$2999,MATCH(tbl_dmi_isin[[#This Row],[ISIN]],Corp_value!$B:$B,0),MATCH(O$2,Corp_value!$1:$1,0)))</f>
        <v/>
      </c>
      <c r="P40" s="260" t="str">
        <f>IF(tbl_dmi_isin[[#This Row],[Index]]&gt;$A$2,"",TEXT(INDEX(Corp_value!$A$1:$EA$2999,MATCH(tbl_dmi_isin[[#This Row],[ISIN]],Corp_value!$B:$B,0),MATCH(P$2,Corp_value!$1:$1,0)),"yyyy/mm/dd"))</f>
        <v>2023/05/31</v>
      </c>
      <c r="Q40" s="260" t="str">
        <f>IF(tbl_dmi_isin[[#This Row],[Index]]&gt;$A$2,"",TEXT(INDEX(Corp_value!$A$1:$EA$2999,MATCH(tbl_dmi_isin[[#This Row],[ISIN]],Corp_value!$B:$B,0),MATCH(Q$2,Corp_value!$1:$1,0)),"yyyy/mm/dd"))</f>
        <v>2025/05/31</v>
      </c>
      <c r="R40" s="260" t="str">
        <f>IF(tbl_dmi_isin[[#This Row],[Index]]&gt;$A$2,"",TEXT(INDEX(Corp_value!$A$1:$EA$2999,MATCH(tbl_dmi_isin[[#This Row],[ISIN]],Corp_value!$B:$B,0),MATCH(R$2,Corp_value!$1:$1,0)),"yyyy/mm/dd"))</f>
        <v>--</v>
      </c>
      <c r="S40" s="241">
        <f>IF(tbl_dmi_isin[[#This Row],[Index]]&gt;$A$2,"",INDEX(Corp_value!$A$1:$EA$2999,MATCH(tbl_dmi_isin[[#This Row],[ISIN]],Corp_value!$B:$B,0),MATCH(S$2,Corp_value!$1:$1,0)))</f>
        <v>2.8</v>
      </c>
      <c r="T40" s="241" t="str">
        <f>IF(tbl_dmi_isin[[#This Row],[Index]]&gt;$A$2,"",INDEX(Corp_value!$A$1:$EA$2999,MATCH(tbl_dmi_isin[[#This Row],[ISIN]],Corp_value!$B:$B,0),MATCH(T$2,Corp_value!$1:$1,0)))</f>
        <v>CNY</v>
      </c>
      <c r="U40" s="241">
        <f>IF(tbl_dmi_isin[[#This Row],[Index]]&gt;$A$2,"",INDEX(Corp_value!$A$1:$EA$2999,MATCH(tbl_dmi_isin[[#This Row],[ISIN]],Corp_value!$B:$B,0),MATCH(U$2,Corp_value!$1:$1,0)))</f>
        <v>100</v>
      </c>
      <c r="V40" s="258">
        <f>IFERROR(IF(tbl_dmi_isin[[#This Row],[Index]]&gt;$A$2,"",INDEX(Corp_value!$A$1:$EA$2999,MATCH(tbl_dmi_isin[[#This Row],[ISIN]],Corp_value!$B:$B,0),MATCH(V$2,Corp_value!$1:$1,0)))/100000000,"")</f>
        <v>20</v>
      </c>
      <c r="W40" s="267" t="str">
        <f>IF(tbl_dmi_isin[[#This Row],[Index]]&gt;$A$2,"",INDEX(Corp_value!$A$1:$EA$2999,MATCH(tbl_dmi_isin[[#This Row],[ISIN]],Corp_value!$B:$B,0),MATCH(W$2,Corp_value!$1:$1,0)))</f>
        <v>939 HK</v>
      </c>
      <c r="X40" s="267" t="str">
        <f>IF(tbl_dmi_isin[[#This Row],[Index]]&gt;$A$2,"",INDEX(Corp_value!$A$1:$EA$2999,MATCH(tbl_dmi_isin[[#This Row],[ISIN]],Corp_value!$B:$B,0),MATCH(X$2,Corp_value!$1:$1,0)))</f>
        <v>A1/A/A</v>
      </c>
      <c r="Y40" s="273" t="str">
        <f>IF(tbl_dmi_isin[[#This Row],[Index]]&gt;$A$2,"",INDEX(Corp_value!$A$1:$EA$2999,MATCH(tbl_dmi_isin[[#This Row],[ISIN]],Corp_value!$B:$B,0),MATCH(Y$2,Corp_value!$1:$1,0)))</f>
        <v>Green</v>
      </c>
      <c r="Z40" s="273" t="str">
        <f>IF(tbl_dmi_isin[[#This Row],[Index]]&gt;$A$2,"",INDEX(Corp_value!$A$1:$EA$2999,MATCH(tbl_dmi_isin[[#This Row],[ISIN]],Corp_value!$B:$B,0),MATCH(Z$2,Corp_value!$1:$1,0)))</f>
        <v>A1/A/A</v>
      </c>
      <c r="AB40" s="234"/>
    </row>
    <row r="41" spans="1:28">
      <c r="A41" s="19">
        <v>38</v>
      </c>
      <c r="B41" s="282" t="str">
        <f>IF(tbl_dmi_isin[[#This Row],[Index]]&gt;$A$2,"",TEXT(INDEX(美元债一级!$A$2:$BO$2879,tbl_dmi_isin[[#This Row],[Index]]+1,MATCH(B$2,美元债一级!$2:$2,0)),"yyyy/mm/dd"))</f>
        <v>2023/05/18</v>
      </c>
      <c r="C41" s="19" t="str">
        <f>IF(tbl_dmi_isin[[#This Row],[Index]]&gt;$A$2,"",INDEX(美元债一级!$A$2:$BO$2880,tbl_dmi_isin[[#This Row],[Index]]+1,MATCH(C$2,美元债一级!$2:$2,0)))</f>
        <v>G2380130</v>
      </c>
      <c r="D41" s="19" t="str">
        <f>IF(tbl_dmi_isin[[#This Row],[Index]]&gt;$A$2,"",INDEX(美元债一级!$A$2:$BO$2880,tbl_dmi_isin[[#This Row],[Index]]+1,MATCH(D$2,美元债一级!$2:$2,0)))</f>
        <v>信达香港</v>
      </c>
      <c r="E41" s="19" t="str">
        <f>TEXT(tbl_dmi_isin[[#This Row],[定价日]],"YYMMDD")&amp;tbl_dmi_isin[[#This Row],[ISIN]]</f>
        <v>230518G2380130</v>
      </c>
      <c r="F41" s="263"/>
      <c r="G41" s="90" t="str">
        <f>IF(tbl_dmi_isin[[#This Row],[Index]]&gt;$A$2,"",INDEX(Corp_value!$A$1:$EA$2999,MATCH(tbl_dmi_isin[[#This Row],[ISIN]],Corp_value!$B:$B,0),MATCH(G$2,Corp_value!$1:$1,0)))</f>
        <v>--/--/--</v>
      </c>
      <c r="H41" s="91" t="str">
        <f>IF(tbl_dmi_isin[[#This Row],[Index]]&gt;$A$2,"",INDEX(Corp_value!$A$1:$EA$2999,MATCH(tbl_dmi_isin[[#This Row],[ISIN]],Corp_value!$B:$B,0),MATCH(H$2,Corp_value!$1:$1,0)))</f>
        <v>VG</v>
      </c>
      <c r="I41" s="91" t="str">
        <f>IF(tbl_dmi_isin[[#This Row],[Index]]&gt;$A$2,"",INDEX(Corp_value!$A$1:$EA$2999,MATCH(tbl_dmi_isin[[#This Row],[ISIN]],Corp_value!$B:$B,0),MATCH(I$2,Corp_value!$1:$1,0)))</f>
        <v>--</v>
      </c>
      <c r="J41" s="90" t="str">
        <f>IF(tbl_dmi_isin[[#This Row],[Index]]&gt;$A$2,"",INDEX(Corp_value!$A$1:$EA$2999,MATCH(tbl_dmi_isin[[#This Row],[ISIN]],Corp_value!$B:$B,0),MATCH(J$2,Corp_value!$1:$1,0)))</f>
        <v>Baa1/BBB+/A</v>
      </c>
      <c r="K41" s="90" t="str">
        <f>IF(tbl_dmi_isin[[#This Row],[Index]]&gt;$A$2,"",INDEX(Corp_value!$A$1:$EA$2999,MATCH(tbl_dmi_isin[[#This Row],[ISIN]],Corp_value!$B:$B,0),MATCH(K$2,Corp_value!$1:$1,0)))</f>
        <v>CHECK spd</v>
      </c>
      <c r="L41" s="90" t="str">
        <f>IF(tbl_dmi_isin[[#This Row],[Index]]&gt;$A$2,"",INDEX(Corp_value!$A$1:$EA$2999,MATCH(tbl_dmi_isin[[#This Row],[ISIN]],Corp_value!$B:$B,0),MATCH(L$2,Corp_value!$1:$1,0)))</f>
        <v>--</v>
      </c>
      <c r="M41" s="241" t="str">
        <f>IF(tbl_dmi_isin[[#This Row],[Index]]&gt;$A$2,"",INDEX(Corp_value!$A$1:$EA$2999,MATCH(tbl_dmi_isin[[#This Row],[ISIN]],Corp_value!$B:$B,0),MATCH(M$2,Corp_value!$1:$1,0)))</f>
        <v>China Cinda 2020 I Management</v>
      </c>
      <c r="N41" s="241" t="str">
        <f>IF(tbl_dmi_isin[[#This Row],[Index]]&gt;$A$2,"",INDEX(Corp_value!$A$1:$EA$2999,MATCH(tbl_dmi_isin[[#This Row],[ISIN]],Corp_value!$B:$B,0),MATCH(N$2,Corp_value!$1:$1,0)))</f>
        <v>China Cinda HK Holdings Co Ltd</v>
      </c>
      <c r="O41" s="241" t="str">
        <f>IF(tbl_dmi_isin[[#This Row],[Index]]&gt;$A$2,"",INDEX(Corp_value!$A$1:$EA$2999,MATCH(tbl_dmi_isin[[#This Row],[ISIN]],Corp_value!$B:$B,0),MATCH(O$2,Corp_value!$1:$1,0)))</f>
        <v/>
      </c>
      <c r="P41" s="260" t="str">
        <f>IF(tbl_dmi_isin[[#This Row],[Index]]&gt;$A$2,"",TEXT(INDEX(Corp_value!$A$1:$EA$2999,MATCH(tbl_dmi_isin[[#This Row],[ISIN]],Corp_value!$B:$B,0),MATCH(P$2,Corp_value!$1:$1,0)),"yyyy/mm/dd"))</f>
        <v>2023/05/23</v>
      </c>
      <c r="Q41" s="260" t="str">
        <f>IF(tbl_dmi_isin[[#This Row],[Index]]&gt;$A$2,"",TEXT(INDEX(Corp_value!$A$1:$EA$2999,MATCH(tbl_dmi_isin[[#This Row],[ISIN]],Corp_value!$B:$B,0),MATCH(Q$2,Corp_value!$1:$1,0)),"yyyy/mm/dd"))</f>
        <v>2026/05/23</v>
      </c>
      <c r="R41" s="260" t="str">
        <f>IF(tbl_dmi_isin[[#This Row],[Index]]&gt;$A$2,"",TEXT(INDEX(Corp_value!$A$1:$EA$2999,MATCH(tbl_dmi_isin[[#This Row],[ISIN]],Corp_value!$B:$B,0),MATCH(R$2,Corp_value!$1:$1,0)),"yyyy/mm/dd"))</f>
        <v>--</v>
      </c>
      <c r="S41" s="241">
        <f>IF(tbl_dmi_isin[[#This Row],[Index]]&gt;$A$2,"",INDEX(Corp_value!$A$1:$EA$2999,MATCH(tbl_dmi_isin[[#This Row],[ISIN]],Corp_value!$B:$B,0),MATCH(S$2,Corp_value!$1:$1,0)))</f>
        <v>3.7</v>
      </c>
      <c r="T41" s="241" t="str">
        <f>IF(tbl_dmi_isin[[#This Row],[Index]]&gt;$A$2,"",INDEX(Corp_value!$A$1:$EA$2999,MATCH(tbl_dmi_isin[[#This Row],[ISIN]],Corp_value!$B:$B,0),MATCH(T$2,Corp_value!$1:$1,0)))</f>
        <v>CNY</v>
      </c>
      <c r="U41" s="241">
        <f>IF(tbl_dmi_isin[[#This Row],[Index]]&gt;$A$2,"",INDEX(Corp_value!$A$1:$EA$2999,MATCH(tbl_dmi_isin[[#This Row],[ISIN]],Corp_value!$B:$B,0),MATCH(U$2,Corp_value!$1:$1,0)))</f>
        <v>100</v>
      </c>
      <c r="V41" s="258">
        <f>IFERROR(IF(tbl_dmi_isin[[#This Row],[Index]]&gt;$A$2,"",INDEX(Corp_value!$A$1:$EA$2999,MATCH(tbl_dmi_isin[[#This Row],[ISIN]],Corp_value!$B:$B,0),MATCH(V$2,Corp_value!$1:$1,0)))/100000000,"")</f>
        <v>15</v>
      </c>
      <c r="W41" s="267" t="str">
        <f>IF(tbl_dmi_isin[[#This Row],[Index]]&gt;$A$2,"",INDEX(Corp_value!$A$1:$EA$2999,MATCH(tbl_dmi_isin[[#This Row],[ISIN]],Corp_value!$B:$B,0),MATCH(W$2,Corp_value!$1:$1,0)))</f>
        <v>1359 HK</v>
      </c>
      <c r="X41" s="267" t="str">
        <f>IF(tbl_dmi_isin[[#This Row],[Index]]&gt;$A$2,"",INDEX(Corp_value!$A$1:$EA$2999,MATCH(tbl_dmi_isin[[#This Row],[ISIN]],Corp_value!$B:$B,0),MATCH(X$2,Corp_value!$1:$1,0)))</f>
        <v>--/BBB+/A</v>
      </c>
      <c r="Y41" s="273" t="str">
        <f>IF(tbl_dmi_isin[[#This Row],[Index]]&gt;$A$2,"",INDEX(Corp_value!$A$1:$EA$2999,MATCH(tbl_dmi_isin[[#This Row],[ISIN]],Corp_value!$B:$B,0),MATCH(Y$2,Corp_value!$1:$1,0)))</f>
        <v/>
      </c>
      <c r="Z41" s="273" t="str">
        <f>IF(tbl_dmi_isin[[#This Row],[Index]]&gt;$A$2,"",INDEX(Corp_value!$A$1:$EA$2999,MATCH(tbl_dmi_isin[[#This Row],[ISIN]],Corp_value!$B:$B,0),MATCH(Z$2,Corp_value!$1:$1,0)))</f>
        <v>Baa1/BBB+/A</v>
      </c>
      <c r="AB41" s="234"/>
    </row>
    <row r="42" spans="1:28">
      <c r="A42" s="19">
        <v>39</v>
      </c>
      <c r="B42" s="282" t="str">
        <f>IF(tbl_dmi_isin[[#This Row],[Index]]&gt;$A$2,"",TEXT(INDEX(美元债一级!$A$2:$BO$2879,tbl_dmi_isin[[#This Row],[Index]]+1,MATCH(B$2,美元债一级!$2:$2,0)),"yyyy/mm/dd"))</f>
        <v>2023/05/10</v>
      </c>
      <c r="C42" s="19" t="str">
        <f>IF(tbl_dmi_isin[[#This Row],[Index]]&gt;$A$2,"",INDEX(美元债一级!$A$2:$BO$2880,tbl_dmi_isin[[#This Row],[Index]]+1,MATCH(C$2,美元债一级!$2:$2,0)))</f>
        <v>HK0000921111</v>
      </c>
      <c r="D42" s="19" t="str">
        <f>IF(tbl_dmi_isin[[#This Row],[Index]]&gt;$A$2,"",INDEX(美元债一级!$A$2:$BO$2880,tbl_dmi_isin[[#This Row],[Index]]+1,MATCH(D$2,美元债一级!$2:$2,0)))</f>
        <v>海通证券</v>
      </c>
      <c r="E42" s="19" t="str">
        <f>TEXT(tbl_dmi_isin[[#This Row],[定价日]],"YYMMDD")&amp;tbl_dmi_isin[[#This Row],[ISIN]]</f>
        <v>230510HK0000921111</v>
      </c>
      <c r="F42" s="221"/>
      <c r="G42" s="90" t="str">
        <f>IF(tbl_dmi_isin[[#This Row],[Index]]&gt;$A$2,"",INDEX(Corp_value!$A$1:$EA$2999,MATCH(tbl_dmi_isin[[#This Row],[ISIN]],Corp_value!$B:$B,0),MATCH(G$2,Corp_value!$1:$1,0)))</f>
        <v>--/BBB/--</v>
      </c>
      <c r="H42" s="91" t="str">
        <f>IF(tbl_dmi_isin[[#This Row],[Index]]&gt;$A$2,"",INDEX(Corp_value!$A$1:$EA$2999,MATCH(tbl_dmi_isin[[#This Row],[ISIN]],Corp_value!$B:$B,0),MATCH(H$2,Corp_value!$1:$1,0)))</f>
        <v>VG</v>
      </c>
      <c r="I42" s="91" t="str">
        <f>IF(tbl_dmi_isin[[#This Row],[Index]]&gt;$A$2,"",INDEX(Corp_value!$A$1:$EA$2999,MATCH(tbl_dmi_isin[[#This Row],[ISIN]],Corp_value!$B:$B,0),MATCH(I$2,Corp_value!$1:$1,0)))</f>
        <v>--</v>
      </c>
      <c r="J42" s="90" t="str">
        <f>IF(tbl_dmi_isin[[#This Row],[Index]]&gt;$A$2,"",INDEX(Corp_value!$A$1:$EA$2999,MATCH(tbl_dmi_isin[[#This Row],[ISIN]],Corp_value!$B:$B,0),MATCH(J$2,Corp_value!$1:$1,0)))</f>
        <v>--/BBB/--</v>
      </c>
      <c r="K42" s="90" t="str">
        <f>IF(tbl_dmi_isin[[#This Row],[Index]]&gt;$A$2,"",INDEX(Corp_value!$A$1:$EA$2999,MATCH(tbl_dmi_isin[[#This Row],[ISIN]],Corp_value!$B:$B,0),MATCH(K$2,Corp_value!$1:$1,0)))</f>
        <v>CHECK spd</v>
      </c>
      <c r="L42" s="90" t="str">
        <f>IF(tbl_dmi_isin[[#This Row],[Index]]&gt;$A$2,"",INDEX(Corp_value!$A$1:$EA$2999,MATCH(tbl_dmi_isin[[#This Row],[ISIN]],Corp_value!$B:$B,0),MATCH(L$2,Corp_value!$1:$1,0)))</f>
        <v>--</v>
      </c>
      <c r="M42" s="241" t="str">
        <f>IF(tbl_dmi_isin[[#This Row],[Index]]&gt;$A$2,"",INDEX(Corp_value!$A$1:$EA$2999,MATCH(tbl_dmi_isin[[#This Row],[ISIN]],Corp_value!$B:$B,0),MATCH(M$2,Corp_value!$1:$1,0)))</f>
        <v>海通国际融资控股有限</v>
      </c>
      <c r="N42" s="241" t="str">
        <f>IF(tbl_dmi_isin[[#This Row],[Index]]&gt;$A$2,"",INDEX(Corp_value!$A$1:$EA$2999,MATCH(tbl_dmi_isin[[#This Row],[ISIN]],Corp_value!$B:$B,0),MATCH(N$2,Corp_value!$1:$1,0)))</f>
        <v>Haitong Securities Co Ltd</v>
      </c>
      <c r="O42" s="241" t="str">
        <f>IF(tbl_dmi_isin[[#This Row],[Index]]&gt;$A$2,"",INDEX(Corp_value!$A$1:$EA$2999,MATCH(tbl_dmi_isin[[#This Row],[ISIN]],Corp_value!$B:$B,0),MATCH(O$2,Corp_value!$1:$1,0)))</f>
        <v/>
      </c>
      <c r="P42" s="260" t="str">
        <f>IF(tbl_dmi_isin[[#This Row],[Index]]&gt;$A$2,"",TEXT(INDEX(Corp_value!$A$1:$EA$2999,MATCH(tbl_dmi_isin[[#This Row],[ISIN]],Corp_value!$B:$B,0),MATCH(P$2,Corp_value!$1:$1,0)),"yyyy/mm/dd"))</f>
        <v>2023/05/18</v>
      </c>
      <c r="Q42" s="260" t="str">
        <f>IF(tbl_dmi_isin[[#This Row],[Index]]&gt;$A$2,"",TEXT(INDEX(Corp_value!$A$1:$EA$2999,MATCH(tbl_dmi_isin[[#This Row],[ISIN]],Corp_value!$B:$B,0),MATCH(Q$2,Corp_value!$1:$1,0)),"yyyy/mm/dd"))</f>
        <v>2026/05/18</v>
      </c>
      <c r="R42" s="260" t="str">
        <f>IF(tbl_dmi_isin[[#This Row],[Index]]&gt;$A$2,"",TEXT(INDEX(Corp_value!$A$1:$EA$2999,MATCH(tbl_dmi_isin[[#This Row],[ISIN]],Corp_value!$B:$B,0),MATCH(R$2,Corp_value!$1:$1,0)),"yyyy/mm/dd"))</f>
        <v>--</v>
      </c>
      <c r="S42" s="241">
        <f>IF(tbl_dmi_isin[[#This Row],[Index]]&gt;$A$2,"",INDEX(Corp_value!$A$1:$EA$2999,MATCH(tbl_dmi_isin[[#This Row],[ISIN]],Corp_value!$B:$B,0),MATCH(S$2,Corp_value!$1:$1,0)))</f>
        <v>3.2</v>
      </c>
      <c r="T42" s="241" t="str">
        <f>IF(tbl_dmi_isin[[#This Row],[Index]]&gt;$A$2,"",INDEX(Corp_value!$A$1:$EA$2999,MATCH(tbl_dmi_isin[[#This Row],[ISIN]],Corp_value!$B:$B,0),MATCH(T$2,Corp_value!$1:$1,0)))</f>
        <v>CNY</v>
      </c>
      <c r="U42" s="241">
        <f>IF(tbl_dmi_isin[[#This Row],[Index]]&gt;$A$2,"",INDEX(Corp_value!$A$1:$EA$2999,MATCH(tbl_dmi_isin[[#This Row],[ISIN]],Corp_value!$B:$B,0),MATCH(U$2,Corp_value!$1:$1,0)))</f>
        <v>100</v>
      </c>
      <c r="V42" s="258">
        <f>IFERROR(IF(tbl_dmi_isin[[#This Row],[Index]]&gt;$A$2,"",INDEX(Corp_value!$A$1:$EA$2999,MATCH(tbl_dmi_isin[[#This Row],[ISIN]],Corp_value!$B:$B,0),MATCH(V$2,Corp_value!$1:$1,0)))/100000000,"")</f>
        <v>28</v>
      </c>
      <c r="W42" s="267" t="str">
        <f>IF(tbl_dmi_isin[[#This Row],[Index]]&gt;$A$2,"",INDEX(Corp_value!$A$1:$EA$2999,MATCH(tbl_dmi_isin[[#This Row],[ISIN]],Corp_value!$B:$B,0),MATCH(W$2,Corp_value!$1:$1,0)))</f>
        <v>600837 CH</v>
      </c>
      <c r="X42" s="267" t="str">
        <f>IF(tbl_dmi_isin[[#This Row],[Index]]&gt;$A$2,"",INDEX(Corp_value!$A$1:$EA$2999,MATCH(tbl_dmi_isin[[#This Row],[ISIN]],Corp_value!$B:$B,0),MATCH(X$2,Corp_value!$1:$1,0)))</f>
        <v>--/BBB/--</v>
      </c>
      <c r="Y42" s="273" t="str">
        <f>IF(tbl_dmi_isin[[#This Row],[Index]]&gt;$A$2,"",INDEX(Corp_value!$A$1:$EA$2999,MATCH(tbl_dmi_isin[[#This Row],[ISIN]],Corp_value!$B:$B,0),MATCH(Y$2,Corp_value!$1:$1,0)))</f>
        <v/>
      </c>
      <c r="Z42" s="273" t="str">
        <f>IF(tbl_dmi_isin[[#This Row],[Index]]&gt;$A$2,"",INDEX(Corp_value!$A$1:$EA$2999,MATCH(tbl_dmi_isin[[#This Row],[ISIN]],Corp_value!$B:$B,0),MATCH(Z$2,Corp_value!$1:$1,0)))</f>
        <v>--/BBB/--</v>
      </c>
      <c r="AB42" s="234"/>
    </row>
    <row r="43" spans="1:28">
      <c r="A43" s="19">
        <v>40</v>
      </c>
      <c r="B43" s="282" t="str">
        <f>IF(tbl_dmi_isin[[#This Row],[Index]]&gt;$A$2,"",TEXT(INDEX(美元债一级!$A$2:$BO$2879,tbl_dmi_isin[[#This Row],[Index]]+1,MATCH(B$2,美元债一级!$2:$2,0)),"yyyy/mm/dd"))</f>
        <v>2023/04/20</v>
      </c>
      <c r="C43" s="19" t="str">
        <f>IF(tbl_dmi_isin[[#This Row],[Index]]&gt;$A$2,"",INDEX(美元债一级!$A$2:$BO$2880,tbl_dmi_isin[[#This Row],[Index]]+1,MATCH(C$2,美元债一级!$2:$2,0)))</f>
        <v>HK0000921038</v>
      </c>
      <c r="D43" s="19" t="str">
        <f>IF(tbl_dmi_isin[[#This Row],[Index]]&gt;$A$2,"",INDEX(美元债一级!$A$2:$BO$2880,tbl_dmi_isin[[#This Row],[Index]]+1,MATCH(D$2,美元债一级!$2:$2,0)))</f>
        <v>中信建投</v>
      </c>
      <c r="E43" s="19" t="str">
        <f>TEXT(tbl_dmi_isin[[#This Row],[定价日]],"YYMMDD")&amp;tbl_dmi_isin[[#This Row],[ISIN]]</f>
        <v>230420HK0000921038</v>
      </c>
      <c r="F43" s="220"/>
      <c r="G43" s="90" t="str">
        <f>IF(tbl_dmi_isin[[#This Row],[Index]]&gt;$A$2,"",INDEX(Corp_value!$A$1:$EA$2999,MATCH(tbl_dmi_isin[[#This Row],[ISIN]],Corp_value!$B:$B,0),MATCH(G$2,Corp_value!$1:$1,0)))</f>
        <v>--/BBB+/--</v>
      </c>
      <c r="H43" s="91" t="str">
        <f>IF(tbl_dmi_isin[[#This Row],[Index]]&gt;$A$2,"",INDEX(Corp_value!$A$1:$EA$2999,MATCH(tbl_dmi_isin[[#This Row],[ISIN]],Corp_value!$B:$B,0),MATCH(H$2,Corp_value!$1:$1,0)))</f>
        <v>VG</v>
      </c>
      <c r="I43" s="91" t="str">
        <f>IF(tbl_dmi_isin[[#This Row],[Index]]&gt;$A$2,"",INDEX(Corp_value!$A$1:$EA$2999,MATCH(tbl_dmi_isin[[#This Row],[ISIN]],Corp_value!$B:$B,0),MATCH(I$2,Corp_value!$1:$1,0)))</f>
        <v>--</v>
      </c>
      <c r="J43" s="90" t="str">
        <f>IF(tbl_dmi_isin[[#This Row],[Index]]&gt;$A$2,"",INDEX(Corp_value!$A$1:$EA$2999,MATCH(tbl_dmi_isin[[#This Row],[ISIN]],Corp_value!$B:$B,0),MATCH(J$2,Corp_value!$1:$1,0)))</f>
        <v>Baa1/BBB+/BBB+</v>
      </c>
      <c r="K43" s="90" t="str">
        <f>IF(tbl_dmi_isin[[#This Row],[Index]]&gt;$A$2,"",INDEX(Corp_value!$A$1:$EA$2999,MATCH(tbl_dmi_isin[[#This Row],[ISIN]],Corp_value!$B:$B,0),MATCH(K$2,Corp_value!$1:$1,0)))</f>
        <v>CHECK spd</v>
      </c>
      <c r="L43" s="90" t="str">
        <f>IF(tbl_dmi_isin[[#This Row],[Index]]&gt;$A$2,"",INDEX(Corp_value!$A$1:$EA$2999,MATCH(tbl_dmi_isin[[#This Row],[ISIN]],Corp_value!$B:$B,0),MATCH(L$2,Corp_value!$1:$1,0)))</f>
        <v>--</v>
      </c>
      <c r="M43" s="241" t="str">
        <f>IF(tbl_dmi_isin[[#This Row],[Index]]&gt;$A$2,"",INDEX(Corp_value!$A$1:$EA$2999,MATCH(tbl_dmi_isin[[#This Row],[ISIN]],Corp_value!$B:$B,0),MATCH(M$2,Corp_value!$1:$1,0)))</f>
        <v>CSCIF Asia Ltd</v>
      </c>
      <c r="N43" s="241" t="str">
        <f>IF(tbl_dmi_isin[[#This Row],[Index]]&gt;$A$2,"",INDEX(Corp_value!$A$1:$EA$2999,MATCH(tbl_dmi_isin[[#This Row],[ISIN]],Corp_value!$B:$B,0),MATCH(N$2,Corp_value!$1:$1,0)))</f>
        <v>CSC Financial Co Ltd</v>
      </c>
      <c r="O43" s="241" t="str">
        <f>IF(tbl_dmi_isin[[#This Row],[Index]]&gt;$A$2,"",INDEX(Corp_value!$A$1:$EA$2999,MATCH(tbl_dmi_isin[[#This Row],[ISIN]],Corp_value!$B:$B,0),MATCH(O$2,Corp_value!$1:$1,0)))</f>
        <v/>
      </c>
      <c r="P43" s="260" t="str">
        <f>IF(tbl_dmi_isin[[#This Row],[Index]]&gt;$A$2,"",TEXT(INDEX(Corp_value!$A$1:$EA$2999,MATCH(tbl_dmi_isin[[#This Row],[ISIN]],Corp_value!$B:$B,0),MATCH(P$2,Corp_value!$1:$1,0)),"yyyy/mm/dd"))</f>
        <v>2023/04/27</v>
      </c>
      <c r="Q43" s="260" t="str">
        <f>IF(tbl_dmi_isin[[#This Row],[Index]]&gt;$A$2,"",TEXT(INDEX(Corp_value!$A$1:$EA$2999,MATCH(tbl_dmi_isin[[#This Row],[ISIN]],Corp_value!$B:$B,0),MATCH(Q$2,Corp_value!$1:$1,0)),"yyyy/mm/dd"))</f>
        <v>2025/04/27</v>
      </c>
      <c r="R43" s="260" t="str">
        <f>IF(tbl_dmi_isin[[#This Row],[Index]]&gt;$A$2,"",TEXT(INDEX(Corp_value!$A$1:$EA$2999,MATCH(tbl_dmi_isin[[#This Row],[ISIN]],Corp_value!$B:$B,0),MATCH(R$2,Corp_value!$1:$1,0)),"yyyy/mm/dd"))</f>
        <v>--</v>
      </c>
      <c r="S43" s="241">
        <f>IF(tbl_dmi_isin[[#This Row],[Index]]&gt;$A$2,"",INDEX(Corp_value!$A$1:$EA$2999,MATCH(tbl_dmi_isin[[#This Row],[ISIN]],Corp_value!$B:$B,0),MATCH(S$2,Corp_value!$1:$1,0)))</f>
        <v>3.15</v>
      </c>
      <c r="T43" s="241" t="str">
        <f>IF(tbl_dmi_isin[[#This Row],[Index]]&gt;$A$2,"",INDEX(Corp_value!$A$1:$EA$2999,MATCH(tbl_dmi_isin[[#This Row],[ISIN]],Corp_value!$B:$B,0),MATCH(T$2,Corp_value!$1:$1,0)))</f>
        <v>CNY</v>
      </c>
      <c r="U43" s="241">
        <f>IF(tbl_dmi_isin[[#This Row],[Index]]&gt;$A$2,"",INDEX(Corp_value!$A$1:$EA$2999,MATCH(tbl_dmi_isin[[#This Row],[ISIN]],Corp_value!$B:$B,0),MATCH(U$2,Corp_value!$1:$1,0)))</f>
        <v>100</v>
      </c>
      <c r="V43" s="256">
        <f>IFERROR(IF(tbl_dmi_isin[[#This Row],[Index]]&gt;$A$2,"",INDEX(Corp_value!$A$1:$EA$2999,MATCH(tbl_dmi_isin[[#This Row],[ISIN]],Corp_value!$B:$B,0),MATCH(V$2,Corp_value!$1:$1,0)))/100000000,"")</f>
        <v>15</v>
      </c>
      <c r="W43" s="268" t="str">
        <f>IF(tbl_dmi_isin[[#This Row],[Index]]&gt;$A$2,"",INDEX(Corp_value!$A$1:$EA$2999,MATCH(tbl_dmi_isin[[#This Row],[ISIN]],Corp_value!$B:$B,0),MATCH(W$2,Corp_value!$1:$1,0)))</f>
        <v>6066 HK</v>
      </c>
      <c r="X43" s="268" t="str">
        <f>IF(tbl_dmi_isin[[#This Row],[Index]]&gt;$A$2,"",INDEX(Corp_value!$A$1:$EA$2999,MATCH(tbl_dmi_isin[[#This Row],[ISIN]],Corp_value!$B:$B,0),MATCH(X$2,Corp_value!$1:$1,0)))</f>
        <v>--/BBB+/BBB+</v>
      </c>
      <c r="Y43" s="273" t="str">
        <f>IF(tbl_dmi_isin[[#This Row],[Index]]&gt;$A$2,"",INDEX(Corp_value!$A$1:$EA$2999,MATCH(tbl_dmi_isin[[#This Row],[ISIN]],Corp_value!$B:$B,0),MATCH(Y$2,Corp_value!$1:$1,0)))</f>
        <v/>
      </c>
      <c r="Z43" s="273" t="str">
        <f>IF(tbl_dmi_isin[[#This Row],[Index]]&gt;$A$2,"",INDEX(Corp_value!$A$1:$EA$2999,MATCH(tbl_dmi_isin[[#This Row],[ISIN]],Corp_value!$B:$B,0),MATCH(Z$2,Corp_value!$1:$1,0)))</f>
        <v>Baa1/BBB+/BBB+</v>
      </c>
      <c r="AB43" s="234"/>
    </row>
    <row r="44" spans="1:28">
      <c r="A44" s="19">
        <v>41</v>
      </c>
      <c r="B44" s="282" t="str">
        <f>IF(tbl_dmi_isin[[#This Row],[Index]]&gt;$A$2,"",TEXT(INDEX(美元债一级!$A$2:$BO$2879,tbl_dmi_isin[[#This Row],[Index]]+1,MATCH(B$2,美元债一级!$2:$2,0)),"yyyy/mm/dd"))</f>
        <v>2023/04/20</v>
      </c>
      <c r="C44" s="19" t="str">
        <f>IF(tbl_dmi_isin[[#This Row],[Index]]&gt;$A$2,"",INDEX(美元债一级!$A$2:$BO$2880,tbl_dmi_isin[[#This Row],[Index]]+1,MATCH(C$2,美元债一级!$2:$2,0)))</f>
        <v>HK0000921020</v>
      </c>
      <c r="D44" s="19" t="str">
        <f>IF(tbl_dmi_isin[[#This Row],[Index]]&gt;$A$2,"",INDEX(美元债一级!$A$2:$BO$2880,tbl_dmi_isin[[#This Row],[Index]]+1,MATCH(D$2,美元债一级!$2:$2,0)))</f>
        <v>中信建投</v>
      </c>
      <c r="E44" s="19" t="str">
        <f>TEXT(tbl_dmi_isin[[#This Row],[定价日]],"YYMMDD")&amp;tbl_dmi_isin[[#This Row],[ISIN]]</f>
        <v>230420HK0000921020</v>
      </c>
      <c r="F44" s="219"/>
      <c r="G44" s="90" t="str">
        <f>IF(tbl_dmi_isin[[#This Row],[Index]]&gt;$A$2,"",INDEX(Corp_value!$A$1:$EA$2999,MATCH(tbl_dmi_isin[[#This Row],[ISIN]],Corp_value!$B:$B,0),MATCH(G$2,Corp_value!$1:$1,0)))</f>
        <v>--/BBB+/--</v>
      </c>
      <c r="H44" s="91" t="str">
        <f>IF(tbl_dmi_isin[[#This Row],[Index]]&gt;$A$2,"",INDEX(Corp_value!$A$1:$EA$2999,MATCH(tbl_dmi_isin[[#This Row],[ISIN]],Corp_value!$B:$B,0),MATCH(H$2,Corp_value!$1:$1,0)))</f>
        <v>VG</v>
      </c>
      <c r="I44" s="91" t="str">
        <f>IF(tbl_dmi_isin[[#This Row],[Index]]&gt;$A$2,"",INDEX(Corp_value!$A$1:$EA$2999,MATCH(tbl_dmi_isin[[#This Row],[ISIN]],Corp_value!$B:$B,0),MATCH(I$2,Corp_value!$1:$1,0)))</f>
        <v>--</v>
      </c>
      <c r="J44" s="90" t="str">
        <f>IF(tbl_dmi_isin[[#This Row],[Index]]&gt;$A$2,"",INDEX(Corp_value!$A$1:$EA$2999,MATCH(tbl_dmi_isin[[#This Row],[ISIN]],Corp_value!$B:$B,0),MATCH(J$2,Corp_value!$1:$1,0)))</f>
        <v>Baa1/BBB+/BBB+</v>
      </c>
      <c r="K44" s="90" t="str">
        <f>IF(tbl_dmi_isin[[#This Row],[Index]]&gt;$A$2,"",INDEX(Corp_value!$A$1:$EA$2999,MATCH(tbl_dmi_isin[[#This Row],[ISIN]],Corp_value!$B:$B,0),MATCH(K$2,Corp_value!$1:$1,0)))</f>
        <v>CHECK spd</v>
      </c>
      <c r="L44" s="90" t="str">
        <f>IF(tbl_dmi_isin[[#This Row],[Index]]&gt;$A$2,"",INDEX(Corp_value!$A$1:$EA$2999,MATCH(tbl_dmi_isin[[#This Row],[ISIN]],Corp_value!$B:$B,0),MATCH(L$2,Corp_value!$1:$1,0)))</f>
        <v>--</v>
      </c>
      <c r="M44" s="241" t="str">
        <f>IF(tbl_dmi_isin[[#This Row],[Index]]&gt;$A$2,"",INDEX(Corp_value!$A$1:$EA$2999,MATCH(tbl_dmi_isin[[#This Row],[ISIN]],Corp_value!$B:$B,0),MATCH(M$2,Corp_value!$1:$1,0)))</f>
        <v>CSCIF Asia Ltd</v>
      </c>
      <c r="N44" s="241" t="str">
        <f>IF(tbl_dmi_isin[[#This Row],[Index]]&gt;$A$2,"",INDEX(Corp_value!$A$1:$EA$2999,MATCH(tbl_dmi_isin[[#This Row],[ISIN]],Corp_value!$B:$B,0),MATCH(N$2,Corp_value!$1:$1,0)))</f>
        <v>CSC Financial Co Ltd</v>
      </c>
      <c r="O44" s="241" t="str">
        <f>IF(tbl_dmi_isin[[#This Row],[Index]]&gt;$A$2,"",INDEX(Corp_value!$A$1:$EA$2999,MATCH(tbl_dmi_isin[[#This Row],[ISIN]],Corp_value!$B:$B,0),MATCH(O$2,Corp_value!$1:$1,0)))</f>
        <v/>
      </c>
      <c r="P44" s="260" t="str">
        <f>IF(tbl_dmi_isin[[#This Row],[Index]]&gt;$A$2,"",TEXT(INDEX(Corp_value!$A$1:$EA$2999,MATCH(tbl_dmi_isin[[#This Row],[ISIN]],Corp_value!$B:$B,0),MATCH(P$2,Corp_value!$1:$1,0)),"yyyy/mm/dd"))</f>
        <v>2023/04/27</v>
      </c>
      <c r="Q44" s="260" t="str">
        <f>IF(tbl_dmi_isin[[#This Row],[Index]]&gt;$A$2,"",TEXT(INDEX(Corp_value!$A$1:$EA$2999,MATCH(tbl_dmi_isin[[#This Row],[ISIN]],Corp_value!$B:$B,0),MATCH(Q$2,Corp_value!$1:$1,0)),"yyyy/mm/dd"))</f>
        <v>2026/04/27</v>
      </c>
      <c r="R44" s="260" t="str">
        <f>IF(tbl_dmi_isin[[#This Row],[Index]]&gt;$A$2,"",TEXT(INDEX(Corp_value!$A$1:$EA$2999,MATCH(tbl_dmi_isin[[#This Row],[ISIN]],Corp_value!$B:$B,0),MATCH(R$2,Corp_value!$1:$1,0)),"yyyy/mm/dd"))</f>
        <v>--</v>
      </c>
      <c r="S44" s="241">
        <f>IF(tbl_dmi_isin[[#This Row],[Index]]&gt;$A$2,"",INDEX(Corp_value!$A$1:$EA$2999,MATCH(tbl_dmi_isin[[#This Row],[ISIN]],Corp_value!$B:$B,0),MATCH(S$2,Corp_value!$1:$1,0)))</f>
        <v>3.25</v>
      </c>
      <c r="T44" s="241" t="str">
        <f>IF(tbl_dmi_isin[[#This Row],[Index]]&gt;$A$2,"",INDEX(Corp_value!$A$1:$EA$2999,MATCH(tbl_dmi_isin[[#This Row],[ISIN]],Corp_value!$B:$B,0),MATCH(T$2,Corp_value!$1:$1,0)))</f>
        <v>CNY</v>
      </c>
      <c r="U44" s="241">
        <f>IF(tbl_dmi_isin[[#This Row],[Index]]&gt;$A$2,"",INDEX(Corp_value!$A$1:$EA$2999,MATCH(tbl_dmi_isin[[#This Row],[ISIN]],Corp_value!$B:$B,0),MATCH(U$2,Corp_value!$1:$1,0)))</f>
        <v>100</v>
      </c>
      <c r="V44" s="256">
        <f>IFERROR(IF(tbl_dmi_isin[[#This Row],[Index]]&gt;$A$2,"",INDEX(Corp_value!$A$1:$EA$2999,MATCH(tbl_dmi_isin[[#This Row],[ISIN]],Corp_value!$B:$B,0),MATCH(V$2,Corp_value!$1:$1,0)))/100000000,"")</f>
        <v>15</v>
      </c>
      <c r="W44" s="268" t="str">
        <f>IF(tbl_dmi_isin[[#This Row],[Index]]&gt;$A$2,"",INDEX(Corp_value!$A$1:$EA$2999,MATCH(tbl_dmi_isin[[#This Row],[ISIN]],Corp_value!$B:$B,0),MATCH(W$2,Corp_value!$1:$1,0)))</f>
        <v>6066 HK</v>
      </c>
      <c r="X44" s="268" t="str">
        <f>IF(tbl_dmi_isin[[#This Row],[Index]]&gt;$A$2,"",INDEX(Corp_value!$A$1:$EA$2999,MATCH(tbl_dmi_isin[[#This Row],[ISIN]],Corp_value!$B:$B,0),MATCH(X$2,Corp_value!$1:$1,0)))</f>
        <v>--/BBB+/BBB+</v>
      </c>
      <c r="Y44" s="273" t="str">
        <f>IF(tbl_dmi_isin[[#This Row],[Index]]&gt;$A$2,"",INDEX(Corp_value!$A$1:$EA$2999,MATCH(tbl_dmi_isin[[#This Row],[ISIN]],Corp_value!$B:$B,0),MATCH(Y$2,Corp_value!$1:$1,0)))</f>
        <v/>
      </c>
      <c r="Z44" s="273" t="str">
        <f>IF(tbl_dmi_isin[[#This Row],[Index]]&gt;$A$2,"",INDEX(Corp_value!$A$1:$EA$2999,MATCH(tbl_dmi_isin[[#This Row],[ISIN]],Corp_value!$B:$B,0),MATCH(Z$2,Corp_value!$1:$1,0)))</f>
        <v>Baa1/BBB+/BBB+</v>
      </c>
      <c r="AB44" s="234"/>
    </row>
    <row r="45" spans="1:28">
      <c r="A45" s="19">
        <v>42</v>
      </c>
      <c r="B45" s="282" t="str">
        <f>IF(tbl_dmi_isin[[#This Row],[Index]]&gt;$A$2,"",TEXT(INDEX(美元债一级!$A$2:$BO$2879,tbl_dmi_isin[[#This Row],[Index]]+1,MATCH(B$2,美元债一级!$2:$2,0)),"yyyy/mm/dd"))</f>
        <v>2023/04/18</v>
      </c>
      <c r="C45" s="19" t="str">
        <f>IF(tbl_dmi_isin[[#This Row],[Index]]&gt;$A$2,"",INDEX(美元债一级!$A$2:$BO$2880,tbl_dmi_isin[[#This Row],[Index]]+1,MATCH(C$2,美元债一级!$2:$2,0)))</f>
        <v>G2380106</v>
      </c>
      <c r="D45" s="19" t="str">
        <f>IF(tbl_dmi_isin[[#This Row],[Index]]&gt;$A$2,"",INDEX(美元债一级!$A$2:$BO$2880,tbl_dmi_isin[[#This Row],[Index]]+1,MATCH(D$2,美元债一级!$2:$2,0)))</f>
        <v>青岛城投</v>
      </c>
      <c r="E45" s="19" t="str">
        <f>TEXT(tbl_dmi_isin[[#This Row],[定价日]],"YYMMDD")&amp;tbl_dmi_isin[[#This Row],[ISIN]]</f>
        <v>230418G2380106</v>
      </c>
      <c r="F45" s="219"/>
      <c r="G45" s="90" t="str">
        <f>IF(tbl_dmi_isin[[#This Row],[Index]]&gt;$A$2,"",INDEX(Corp_value!$A$1:$EA$2999,MATCH(tbl_dmi_isin[[#This Row],[ISIN]],Corp_value!$B:$B,0),MATCH(G$2,Corp_value!$1:$1,0)))</f>
        <v>--/--/--</v>
      </c>
      <c r="H45" s="91" t="str">
        <f>IF(tbl_dmi_isin[[#This Row],[Index]]&gt;$A$2,"",INDEX(Corp_value!$A$1:$EA$2999,MATCH(tbl_dmi_isin[[#This Row],[ISIN]],Corp_value!$B:$B,0),MATCH(H$2,Corp_value!$1:$1,0)))</f>
        <v>HK</v>
      </c>
      <c r="I45" s="91" t="str">
        <f>IF(tbl_dmi_isin[[#This Row],[Index]]&gt;$A$2,"",INDEX(Corp_value!$A$1:$EA$2999,MATCH(tbl_dmi_isin[[#This Row],[ISIN]],Corp_value!$B:$B,0),MATCH(I$2,Corp_value!$1:$1,0)))</f>
        <v>--</v>
      </c>
      <c r="J45" s="90" t="str">
        <f>IF(tbl_dmi_isin[[#This Row],[Index]]&gt;$A$2,"",INDEX(Corp_value!$A$1:$EA$2999,MATCH(tbl_dmi_isin[[#This Row],[ISIN]],Corp_value!$B:$B,0),MATCH(J$2,Corp_value!$1:$1,0)))</f>
        <v>--/NR/--</v>
      </c>
      <c r="K45" s="90" t="str">
        <f>IF(tbl_dmi_isin[[#This Row],[Index]]&gt;$A$2,"",INDEX(Corp_value!$A$1:$EA$2999,MATCH(tbl_dmi_isin[[#This Row],[ISIN]],Corp_value!$B:$B,0),MATCH(K$2,Corp_value!$1:$1,0)))</f>
        <v>CHECK spd</v>
      </c>
      <c r="L45" s="90" t="str">
        <f>IF(tbl_dmi_isin[[#This Row],[Index]]&gt;$A$2,"",INDEX(Corp_value!$A$1:$EA$2999,MATCH(tbl_dmi_isin[[#This Row],[ISIN]],Corp_value!$B:$B,0),MATCH(L$2,Corp_value!$1:$1,0)))</f>
        <v>--</v>
      </c>
      <c r="M45" s="241" t="str">
        <f>IF(tbl_dmi_isin[[#This Row],[Index]]&gt;$A$2,"",INDEX(Corp_value!$A$1:$EA$2999,MATCH(tbl_dmi_isin[[#This Row],[ISIN]],Corp_value!$B:$B,0),MATCH(M$2,Corp_value!$1:$1,0)))</f>
        <v>香港国际（青岛）有限</v>
      </c>
      <c r="N45" s="241" t="str">
        <f>IF(tbl_dmi_isin[[#This Row],[Index]]&gt;$A$2,"",INDEX(Corp_value!$A$1:$EA$2999,MATCH(tbl_dmi_isin[[#This Row],[ISIN]],Corp_value!$B:$B,0),MATCH(N$2,Corp_value!$1:$1,0)))</f>
        <v/>
      </c>
      <c r="O45" s="241" t="str">
        <f>IF(tbl_dmi_isin[[#This Row],[Index]]&gt;$A$2,"",INDEX(Corp_value!$A$1:$EA$2999,MATCH(tbl_dmi_isin[[#This Row],[ISIN]],Corp_value!$B:$B,0),MATCH(O$2,Corp_value!$1:$1,0)))</f>
        <v/>
      </c>
      <c r="P45" s="260" t="str">
        <f>IF(tbl_dmi_isin[[#This Row],[Index]]&gt;$A$2,"",TEXT(INDEX(Corp_value!$A$1:$EA$2999,MATCH(tbl_dmi_isin[[#This Row],[ISIN]],Corp_value!$B:$B,0),MATCH(P$2,Corp_value!$1:$1,0)),"yyyy/mm/dd"))</f>
        <v>2023/04/21</v>
      </c>
      <c r="Q45" s="260" t="str">
        <f>IF(tbl_dmi_isin[[#This Row],[Index]]&gt;$A$2,"",TEXT(INDEX(Corp_value!$A$1:$EA$2999,MATCH(tbl_dmi_isin[[#This Row],[ISIN]],Corp_value!$B:$B,0),MATCH(Q$2,Corp_value!$1:$1,0)),"yyyy/mm/dd"))</f>
        <v>2026/04/21</v>
      </c>
      <c r="R45" s="260" t="str">
        <f>IF(tbl_dmi_isin[[#This Row],[Index]]&gt;$A$2,"",TEXT(INDEX(Corp_value!$A$1:$EA$2999,MATCH(tbl_dmi_isin[[#This Row],[ISIN]],Corp_value!$B:$B,0),MATCH(R$2,Corp_value!$1:$1,0)),"yyyy/mm/dd"))</f>
        <v>2024/04/21</v>
      </c>
      <c r="S45" s="241">
        <f>IF(tbl_dmi_isin[[#This Row],[Index]]&gt;$A$2,"",INDEX(Corp_value!$A$1:$EA$2999,MATCH(tbl_dmi_isin[[#This Row],[ISIN]],Corp_value!$B:$B,0),MATCH(S$2,Corp_value!$1:$1,0)))</f>
        <v>4.2</v>
      </c>
      <c r="T45" s="241" t="str">
        <f>IF(tbl_dmi_isin[[#This Row],[Index]]&gt;$A$2,"",INDEX(Corp_value!$A$1:$EA$2999,MATCH(tbl_dmi_isin[[#This Row],[ISIN]],Corp_value!$B:$B,0),MATCH(T$2,Corp_value!$1:$1,0)))</f>
        <v>CNY</v>
      </c>
      <c r="U45" s="241">
        <f>IF(tbl_dmi_isin[[#This Row],[Index]]&gt;$A$2,"",INDEX(Corp_value!$A$1:$EA$2999,MATCH(tbl_dmi_isin[[#This Row],[ISIN]],Corp_value!$B:$B,0),MATCH(U$2,Corp_value!$1:$1,0)))</f>
        <v>100</v>
      </c>
      <c r="V45" s="256">
        <f>IFERROR(IF(tbl_dmi_isin[[#This Row],[Index]]&gt;$A$2,"",INDEX(Corp_value!$A$1:$EA$2999,MATCH(tbl_dmi_isin[[#This Row],[ISIN]],Corp_value!$B:$B,0),MATCH(V$2,Corp_value!$1:$1,0)))/100000000,"")</f>
        <v>7</v>
      </c>
      <c r="W45" s="268" t="str">
        <f>IF(tbl_dmi_isin[[#This Row],[Index]]&gt;$A$2,"",INDEX(Corp_value!$A$1:$EA$2999,MATCH(tbl_dmi_isin[[#This Row],[ISIN]],Corp_value!$B:$B,0),MATCH(W$2,Corp_value!$1:$1,0)))</f>
        <v>QDCCIZ CH</v>
      </c>
      <c r="X45" s="268" t="str">
        <f>IF(tbl_dmi_isin[[#This Row],[Index]]&gt;$A$2,"",INDEX(Corp_value!$A$1:$EA$2999,MATCH(tbl_dmi_isin[[#This Row],[ISIN]],Corp_value!$B:$B,0),MATCH(X$2,Corp_value!$1:$1,0)))</f>
        <v>--/NR/BBB+</v>
      </c>
      <c r="Y45" s="273" t="str">
        <f>IF(tbl_dmi_isin[[#This Row],[Index]]&gt;$A$2,"",INDEX(Corp_value!$A$1:$EA$2999,MATCH(tbl_dmi_isin[[#This Row],[ISIN]],Corp_value!$B:$B,0),MATCH(Y$2,Corp_value!$1:$1,0)))</f>
        <v/>
      </c>
      <c r="Z45" s="273" t="str">
        <f>IF(tbl_dmi_isin[[#This Row],[Index]]&gt;$A$2,"",INDEX(Corp_value!$A$1:$EA$2999,MATCH(tbl_dmi_isin[[#This Row],[ISIN]],Corp_value!$B:$B,0),MATCH(Z$2,Corp_value!$1:$1,0)))</f>
        <v>--/NR/BBB+</v>
      </c>
      <c r="AB45" s="234"/>
    </row>
    <row r="46" spans="1:28">
      <c r="A46" s="19">
        <v>43</v>
      </c>
      <c r="B46" s="282" t="str">
        <f>IF(tbl_dmi_isin[[#This Row],[Index]]&gt;$A$2,"",TEXT(INDEX(美元债一级!$A$2:$BO$2879,tbl_dmi_isin[[#This Row],[Index]]+1,MATCH(B$2,美元债一级!$2:$2,0)),"yyyy/mm/dd"))</f>
        <v>2023/04/18</v>
      </c>
      <c r="C46" s="19" t="str">
        <f>IF(tbl_dmi_isin[[#This Row],[Index]]&gt;$A$2,"",INDEX(美元债一级!$A$2:$BO$2880,tbl_dmi_isin[[#This Row],[Index]]+1,MATCH(C$2,美元债一级!$2:$2,0)))</f>
        <v>G238084</v>
      </c>
      <c r="D46" s="19" t="str">
        <f>IF(tbl_dmi_isin[[#This Row],[Index]]&gt;$A$2,"",INDEX(美元债一级!$A$2:$BO$2880,tbl_dmi_isin[[#This Row],[Index]]+1,MATCH(D$2,美元债一级!$2:$2,0)))</f>
        <v>远东租赁</v>
      </c>
      <c r="E46" s="19" t="str">
        <f>TEXT(tbl_dmi_isin[[#This Row],[定价日]],"YYMMDD")&amp;tbl_dmi_isin[[#This Row],[ISIN]]</f>
        <v>230418G238084</v>
      </c>
      <c r="F46" s="219"/>
      <c r="G46" s="90" t="str">
        <f>IF(tbl_dmi_isin[[#This Row],[Index]]&gt;$A$2,"",INDEX(Corp_value!$A$1:$EA$2999,MATCH(tbl_dmi_isin[[#This Row],[ISIN]],Corp_value!$B:$B,0),MATCH(G$2,Corp_value!$1:$1,0)))</f>
        <v>--/--/--</v>
      </c>
      <c r="H46" s="91" t="str">
        <f>IF(tbl_dmi_isin[[#This Row],[Index]]&gt;$A$2,"",INDEX(Corp_value!$A$1:$EA$2999,MATCH(tbl_dmi_isin[[#This Row],[ISIN]],Corp_value!$B:$B,0),MATCH(H$2,Corp_value!$1:$1,0)))</f>
        <v>CN</v>
      </c>
      <c r="I46" s="91" t="str">
        <f>IF(tbl_dmi_isin[[#This Row],[Index]]&gt;$A$2,"",INDEX(Corp_value!$A$1:$EA$2999,MATCH(tbl_dmi_isin[[#This Row],[ISIN]],Corp_value!$B:$B,0),MATCH(I$2,Corp_value!$1:$1,0)))</f>
        <v>--</v>
      </c>
      <c r="J46" s="90" t="str">
        <f>IF(tbl_dmi_isin[[#This Row],[Index]]&gt;$A$2,"",INDEX(Corp_value!$A$1:$EA$2999,MATCH(tbl_dmi_isin[[#This Row],[ISIN]],Corp_value!$B:$B,0),MATCH(J$2,Corp_value!$1:$1,0)))</f>
        <v>--/--/--</v>
      </c>
      <c r="K46" s="90" t="str">
        <f>IF(tbl_dmi_isin[[#This Row],[Index]]&gt;$A$2,"",INDEX(Corp_value!$A$1:$EA$2999,MATCH(tbl_dmi_isin[[#This Row],[ISIN]],Corp_value!$B:$B,0),MATCH(K$2,Corp_value!$1:$1,0)))</f>
        <v>CHECK spd</v>
      </c>
      <c r="L46" s="90" t="str">
        <f>IF(tbl_dmi_isin[[#This Row],[Index]]&gt;$A$2,"",INDEX(Corp_value!$A$1:$EA$2999,MATCH(tbl_dmi_isin[[#This Row],[ISIN]],Corp_value!$B:$B,0),MATCH(L$2,Corp_value!$1:$1,0)))</f>
        <v>--</v>
      </c>
      <c r="M46" s="241" t="str">
        <f>IF(tbl_dmi_isin[[#This Row],[Index]]&gt;$A$2,"",INDEX(Corp_value!$A$1:$EA$2999,MATCH(tbl_dmi_isin[[#This Row],[ISIN]],Corp_value!$B:$B,0),MATCH(M$2,Corp_value!$1:$1,0)))</f>
        <v>远东国际融资租赁有限</v>
      </c>
      <c r="N46" s="241" t="str">
        <f>IF(tbl_dmi_isin[[#This Row],[Index]]&gt;$A$2,"",INDEX(Corp_value!$A$1:$EA$2999,MATCH(tbl_dmi_isin[[#This Row],[ISIN]],Corp_value!$B:$B,0),MATCH(N$2,Corp_value!$1:$1,0)))</f>
        <v/>
      </c>
      <c r="O46" s="241" t="str">
        <f>IF(tbl_dmi_isin[[#This Row],[Index]]&gt;$A$2,"",INDEX(Corp_value!$A$1:$EA$2999,MATCH(tbl_dmi_isin[[#This Row],[ISIN]],Corp_value!$B:$B,0),MATCH(O$2,Corp_value!$1:$1,0)))</f>
        <v/>
      </c>
      <c r="P46" s="260" t="str">
        <f>IF(tbl_dmi_isin[[#This Row],[Index]]&gt;$A$2,"",TEXT(INDEX(Corp_value!$A$1:$EA$2999,MATCH(tbl_dmi_isin[[#This Row],[ISIN]],Corp_value!$B:$B,0),MATCH(P$2,Corp_value!$1:$1,0)),"yyyy/mm/dd"))</f>
        <v>2023/04/20</v>
      </c>
      <c r="Q46" s="260" t="str">
        <f>IF(tbl_dmi_isin[[#This Row],[Index]]&gt;$A$2,"",TEXT(INDEX(Corp_value!$A$1:$EA$2999,MATCH(tbl_dmi_isin[[#This Row],[ISIN]],Corp_value!$B:$B,0),MATCH(Q$2,Corp_value!$1:$1,0)),"yyyy/mm/dd"))</f>
        <v>2026/04/20</v>
      </c>
      <c r="R46" s="260" t="str">
        <f>IF(tbl_dmi_isin[[#This Row],[Index]]&gt;$A$2,"",TEXT(INDEX(Corp_value!$A$1:$EA$2999,MATCH(tbl_dmi_isin[[#This Row],[ISIN]],Corp_value!$B:$B,0),MATCH(R$2,Corp_value!$1:$1,0)),"yyyy/mm/dd"))</f>
        <v>--</v>
      </c>
      <c r="S46" s="241">
        <f>IF(tbl_dmi_isin[[#This Row],[Index]]&gt;$A$2,"",INDEX(Corp_value!$A$1:$EA$2999,MATCH(tbl_dmi_isin[[#This Row],[ISIN]],Corp_value!$B:$B,0),MATCH(S$2,Corp_value!$1:$1,0)))</f>
        <v>4.8</v>
      </c>
      <c r="T46" s="241" t="str">
        <f>IF(tbl_dmi_isin[[#This Row],[Index]]&gt;$A$2,"",INDEX(Corp_value!$A$1:$EA$2999,MATCH(tbl_dmi_isin[[#This Row],[ISIN]],Corp_value!$B:$B,0),MATCH(T$2,Corp_value!$1:$1,0)))</f>
        <v>CNY</v>
      </c>
      <c r="U46" s="241">
        <f>IF(tbl_dmi_isin[[#This Row],[Index]]&gt;$A$2,"",INDEX(Corp_value!$A$1:$EA$2999,MATCH(tbl_dmi_isin[[#This Row],[ISIN]],Corp_value!$B:$B,0),MATCH(U$2,Corp_value!$1:$1,0)))</f>
        <v>100</v>
      </c>
      <c r="V46" s="256">
        <f>IFERROR(IF(tbl_dmi_isin[[#This Row],[Index]]&gt;$A$2,"",INDEX(Corp_value!$A$1:$EA$2999,MATCH(tbl_dmi_isin[[#This Row],[ISIN]],Corp_value!$B:$B,0),MATCH(V$2,Corp_value!$1:$1,0)))/100000000,"")</f>
        <v>3</v>
      </c>
      <c r="W46" s="268" t="str">
        <f>IF(tbl_dmi_isin[[#This Row],[Index]]&gt;$A$2,"",INDEX(Corp_value!$A$1:$EA$2999,MATCH(tbl_dmi_isin[[#This Row],[ISIN]],Corp_value!$B:$B,0),MATCH(W$2,Corp_value!$1:$1,0)))</f>
        <v>IFELCZ CH</v>
      </c>
      <c r="X46" s="268" t="str">
        <f>IF(tbl_dmi_isin[[#This Row],[Index]]&gt;$A$2,"",INDEX(Corp_value!$A$1:$EA$2999,MATCH(tbl_dmi_isin[[#This Row],[ISIN]],Corp_value!$B:$B,0),MATCH(X$2,Corp_value!$1:$1,0)))</f>
        <v>--/--/--</v>
      </c>
      <c r="Y46" s="273" t="str">
        <f>IF(tbl_dmi_isin[[#This Row],[Index]]&gt;$A$2,"",INDEX(Corp_value!$A$1:$EA$2999,MATCH(tbl_dmi_isin[[#This Row],[ISIN]],Corp_value!$B:$B,0),MATCH(Y$2,Corp_value!$1:$1,0)))</f>
        <v/>
      </c>
      <c r="Z46" s="273" t="str">
        <f>IF(tbl_dmi_isin[[#This Row],[Index]]&gt;$A$2,"",INDEX(Corp_value!$A$1:$EA$2999,MATCH(tbl_dmi_isin[[#This Row],[ISIN]],Corp_value!$B:$B,0),MATCH(Z$2,Corp_value!$1:$1,0)))</f>
        <v>--/--/--</v>
      </c>
      <c r="AB46" s="234"/>
    </row>
    <row r="47" spans="1:28">
      <c r="A47" s="19">
        <v>44</v>
      </c>
      <c r="B47" s="282" t="str">
        <f>IF(tbl_dmi_isin[[#This Row],[Index]]&gt;$A$2,"",TEXT(INDEX(美元债一级!$A$2:$BO$2879,tbl_dmi_isin[[#This Row],[Index]]+1,MATCH(B$2,美元债一级!$2:$2,0)),"yyyy/mm/dd"))</f>
        <v>2023/04/17</v>
      </c>
      <c r="C47" s="19" t="str">
        <f>IF(tbl_dmi_isin[[#This Row],[Index]]&gt;$A$2,"",INDEX(美元债一级!$A$2:$BO$2880,tbl_dmi_isin[[#This Row],[Index]]+1,MATCH(C$2,美元债一级!$2:$2,0)))</f>
        <v>G238098</v>
      </c>
      <c r="D47" s="19" t="str">
        <f>IF(tbl_dmi_isin[[#This Row],[Index]]&gt;$A$2,"",INDEX(美元债一级!$A$2:$BO$2880,tbl_dmi_isin[[#This Row],[Index]]+1,MATCH(D$2,美元债一级!$2:$2,0)))</f>
        <v>青岛西海岸融控</v>
      </c>
      <c r="E47" s="19" t="str">
        <f>TEXT(tbl_dmi_isin[[#This Row],[定价日]],"YYMMDD")&amp;tbl_dmi_isin[[#This Row],[ISIN]]</f>
        <v>230417G238098</v>
      </c>
      <c r="F47" s="219"/>
      <c r="G47" s="90" t="str">
        <f>IF(tbl_dmi_isin[[#This Row],[Index]]&gt;$A$2,"",INDEX(Corp_value!$A$1:$EA$2999,MATCH(tbl_dmi_isin[[#This Row],[ISIN]],Corp_value!$B:$B,0),MATCH(G$2,Corp_value!$1:$1,0)))</f>
        <v>--/--/--</v>
      </c>
      <c r="H47" s="91" t="str">
        <f>IF(tbl_dmi_isin[[#This Row],[Index]]&gt;$A$2,"",INDEX(Corp_value!$A$1:$EA$2999,MATCH(tbl_dmi_isin[[#This Row],[ISIN]],Corp_value!$B:$B,0),MATCH(H$2,Corp_value!$1:$1,0)))</f>
        <v>CN</v>
      </c>
      <c r="I47" s="91" t="str">
        <f>IF(tbl_dmi_isin[[#This Row],[Index]]&gt;$A$2,"",INDEX(Corp_value!$A$1:$EA$2999,MATCH(tbl_dmi_isin[[#This Row],[ISIN]],Corp_value!$B:$B,0),MATCH(I$2,Corp_value!$1:$1,0)))</f>
        <v>--</v>
      </c>
      <c r="J47" s="90" t="str">
        <f>IF(tbl_dmi_isin[[#This Row],[Index]]&gt;$A$2,"",INDEX(Corp_value!$A$1:$EA$2999,MATCH(tbl_dmi_isin[[#This Row],[ISIN]],Corp_value!$B:$B,0),MATCH(J$2,Corp_value!$1:$1,0)))</f>
        <v>--/--/--</v>
      </c>
      <c r="K47" s="90" t="str">
        <f>IF(tbl_dmi_isin[[#This Row],[Index]]&gt;$A$2,"",INDEX(Corp_value!$A$1:$EA$2999,MATCH(tbl_dmi_isin[[#This Row],[ISIN]],Corp_value!$B:$B,0),MATCH(K$2,Corp_value!$1:$1,0)))</f>
        <v>CHECK spd</v>
      </c>
      <c r="L47" s="90" t="str">
        <f>IF(tbl_dmi_isin[[#This Row],[Index]]&gt;$A$2,"",INDEX(Corp_value!$A$1:$EA$2999,MATCH(tbl_dmi_isin[[#This Row],[ISIN]],Corp_value!$B:$B,0),MATCH(L$2,Corp_value!$1:$1,0)))</f>
        <v>--</v>
      </c>
      <c r="M47" s="241" t="str">
        <f>IF(tbl_dmi_isin[[#This Row],[Index]]&gt;$A$2,"",INDEX(Corp_value!$A$1:$EA$2999,MATCH(tbl_dmi_isin[[#This Row],[ISIN]],Corp_value!$B:$B,0),MATCH(M$2,Corp_value!$1:$1,0)))</f>
        <v>青岛西海岸新区融合控</v>
      </c>
      <c r="N47" s="241" t="str">
        <f>IF(tbl_dmi_isin[[#This Row],[Index]]&gt;$A$2,"",INDEX(Corp_value!$A$1:$EA$2999,MATCH(tbl_dmi_isin[[#This Row],[ISIN]],Corp_value!$B:$B,0),MATCH(N$2,Corp_value!$1:$1,0)))</f>
        <v/>
      </c>
      <c r="O47" s="241" t="str">
        <f>IF(tbl_dmi_isin[[#This Row],[Index]]&gt;$A$2,"",INDEX(Corp_value!$A$1:$EA$2999,MATCH(tbl_dmi_isin[[#This Row],[ISIN]],Corp_value!$B:$B,0),MATCH(O$2,Corp_value!$1:$1,0)))</f>
        <v/>
      </c>
      <c r="P47" s="260" t="str">
        <f>IF(tbl_dmi_isin[[#This Row],[Index]]&gt;$A$2,"",TEXT(INDEX(Corp_value!$A$1:$EA$2999,MATCH(tbl_dmi_isin[[#This Row],[ISIN]],Corp_value!$B:$B,0),MATCH(P$2,Corp_value!$1:$1,0)),"yyyy/mm/dd"))</f>
        <v>2023/04/20</v>
      </c>
      <c r="Q47" s="260" t="str">
        <f>IF(tbl_dmi_isin[[#This Row],[Index]]&gt;$A$2,"",TEXT(INDEX(Corp_value!$A$1:$EA$2999,MATCH(tbl_dmi_isin[[#This Row],[ISIN]],Corp_value!$B:$B,0),MATCH(Q$2,Corp_value!$1:$1,0)),"yyyy/mm/dd"))</f>
        <v>2026/04/20</v>
      </c>
      <c r="R47" s="260" t="str">
        <f>IF(tbl_dmi_isin[[#This Row],[Index]]&gt;$A$2,"",TEXT(INDEX(Corp_value!$A$1:$EA$2999,MATCH(tbl_dmi_isin[[#This Row],[ISIN]],Corp_value!$B:$B,0),MATCH(R$2,Corp_value!$1:$1,0)),"yyyy/mm/dd"))</f>
        <v>--</v>
      </c>
      <c r="S47" s="241">
        <f>IF(tbl_dmi_isin[[#This Row],[Index]]&gt;$A$2,"",INDEX(Corp_value!$A$1:$EA$2999,MATCH(tbl_dmi_isin[[#This Row],[ISIN]],Corp_value!$B:$B,0),MATCH(S$2,Corp_value!$1:$1,0)))</f>
        <v>5.35</v>
      </c>
      <c r="T47" s="241" t="str">
        <f>IF(tbl_dmi_isin[[#This Row],[Index]]&gt;$A$2,"",INDEX(Corp_value!$A$1:$EA$2999,MATCH(tbl_dmi_isin[[#This Row],[ISIN]],Corp_value!$B:$B,0),MATCH(T$2,Corp_value!$1:$1,0)))</f>
        <v>CNY</v>
      </c>
      <c r="U47" s="241">
        <f>IF(tbl_dmi_isin[[#This Row],[Index]]&gt;$A$2,"",INDEX(Corp_value!$A$1:$EA$2999,MATCH(tbl_dmi_isin[[#This Row],[ISIN]],Corp_value!$B:$B,0),MATCH(U$2,Corp_value!$1:$1,0)))</f>
        <v>100</v>
      </c>
      <c r="V47" s="256">
        <f>IFERROR(IF(tbl_dmi_isin[[#This Row],[Index]]&gt;$A$2,"",INDEX(Corp_value!$A$1:$EA$2999,MATCH(tbl_dmi_isin[[#This Row],[ISIN]],Corp_value!$B:$B,0),MATCH(V$2,Corp_value!$1:$1,0)))/100000000,"")</f>
        <v>3</v>
      </c>
      <c r="W47" s="268" t="str">
        <f>IF(tbl_dmi_isin[[#This Row],[Index]]&gt;$A$2,"",INDEX(Corp_value!$A$1:$EA$2999,MATCH(tbl_dmi_isin[[#This Row],[ISIN]],Corp_value!$B:$B,0),MATCH(W$2,Corp_value!$1:$1,0)))</f>
        <v>1748472D CH</v>
      </c>
      <c r="X47" s="268" t="str">
        <f>IF(tbl_dmi_isin[[#This Row],[Index]]&gt;$A$2,"",INDEX(Corp_value!$A$1:$EA$2999,MATCH(tbl_dmi_isin[[#This Row],[ISIN]],Corp_value!$B:$B,0),MATCH(X$2,Corp_value!$1:$1,0)))</f>
        <v>--/--/--</v>
      </c>
      <c r="Y47" s="273" t="str">
        <f>IF(tbl_dmi_isin[[#This Row],[Index]]&gt;$A$2,"",INDEX(Corp_value!$A$1:$EA$2999,MATCH(tbl_dmi_isin[[#This Row],[ISIN]],Corp_value!$B:$B,0),MATCH(Y$2,Corp_value!$1:$1,0)))</f>
        <v/>
      </c>
      <c r="Z47" s="273" t="str">
        <f>IF(tbl_dmi_isin[[#This Row],[Index]]&gt;$A$2,"",INDEX(Corp_value!$A$1:$EA$2999,MATCH(tbl_dmi_isin[[#This Row],[ISIN]],Corp_value!$B:$B,0),MATCH(Z$2,Corp_value!$1:$1,0)))</f>
        <v>--/--/--</v>
      </c>
      <c r="AB47" s="234"/>
    </row>
    <row r="48" spans="1:28">
      <c r="A48" s="19">
        <v>45</v>
      </c>
      <c r="B48" s="282" t="str">
        <f>IF(tbl_dmi_isin[[#This Row],[Index]]&gt;$A$2,"",TEXT(INDEX(美元债一级!$A$2:$BO$2879,tbl_dmi_isin[[#This Row],[Index]]+1,MATCH(B$2,美元债一级!$2:$2,0)),"yyyy/mm/dd"))</f>
        <v>2023/04/17</v>
      </c>
      <c r="C48" s="19" t="str">
        <f>IF(tbl_dmi_isin[[#This Row],[Index]]&gt;$A$2,"",INDEX(美元债一级!$A$2:$BO$2880,tbl_dmi_isin[[#This Row],[Index]]+1,MATCH(C$2,美元债一级!$2:$2,0)))</f>
        <v>G238077</v>
      </c>
      <c r="D48" s="19" t="str">
        <f>IF(tbl_dmi_isin[[#This Row],[Index]]&gt;$A$2,"",INDEX(美元债一级!$A$2:$BO$2880,tbl_dmi_isin[[#This Row],[Index]]+1,MATCH(D$2,美元债一级!$2:$2,0)))</f>
        <v>绍兴上虞国资</v>
      </c>
      <c r="E48" s="19" t="str">
        <f>TEXT(tbl_dmi_isin[[#This Row],[定价日]],"YYMMDD")&amp;tbl_dmi_isin[[#This Row],[ISIN]]</f>
        <v>230417G238077</v>
      </c>
      <c r="F48" s="219"/>
      <c r="G48" s="90" t="str">
        <f>IF(tbl_dmi_isin[[#This Row],[Index]]&gt;$A$2,"",INDEX(Corp_value!$A$1:$EA$2999,MATCH(tbl_dmi_isin[[#This Row],[ISIN]],Corp_value!$B:$B,0),MATCH(G$2,Corp_value!$1:$1,0)))</f>
        <v>--/--/--</v>
      </c>
      <c r="H48" s="91" t="str">
        <f>IF(tbl_dmi_isin[[#This Row],[Index]]&gt;$A$2,"",INDEX(Corp_value!$A$1:$EA$2999,MATCH(tbl_dmi_isin[[#This Row],[ISIN]],Corp_value!$B:$B,0),MATCH(H$2,Corp_value!$1:$1,0)))</f>
        <v>CN</v>
      </c>
      <c r="I48" s="91" t="str">
        <f>IF(tbl_dmi_isin[[#This Row],[Index]]&gt;$A$2,"",INDEX(Corp_value!$A$1:$EA$2999,MATCH(tbl_dmi_isin[[#This Row],[ISIN]],Corp_value!$B:$B,0),MATCH(I$2,Corp_value!$1:$1,0)))</f>
        <v>--</v>
      </c>
      <c r="J48" s="90" t="str">
        <f>IF(tbl_dmi_isin[[#This Row],[Index]]&gt;$A$2,"",INDEX(Corp_value!$A$1:$EA$2999,MATCH(tbl_dmi_isin[[#This Row],[ISIN]],Corp_value!$B:$B,0),MATCH(J$2,Corp_value!$1:$1,0)))</f>
        <v>--/--/BBB-</v>
      </c>
      <c r="K48" s="90" t="str">
        <f>IF(tbl_dmi_isin[[#This Row],[Index]]&gt;$A$2,"",INDEX(Corp_value!$A$1:$EA$2999,MATCH(tbl_dmi_isin[[#This Row],[ISIN]],Corp_value!$B:$B,0),MATCH(K$2,Corp_value!$1:$1,0)))</f>
        <v>CHECK spd</v>
      </c>
      <c r="L48" s="90" t="str">
        <f>IF(tbl_dmi_isin[[#This Row],[Index]]&gt;$A$2,"",INDEX(Corp_value!$A$1:$EA$2999,MATCH(tbl_dmi_isin[[#This Row],[ISIN]],Corp_value!$B:$B,0),MATCH(L$2,Corp_value!$1:$1,0)))</f>
        <v>--</v>
      </c>
      <c r="M48" s="241" t="str">
        <f>IF(tbl_dmi_isin[[#This Row],[Index]]&gt;$A$2,"",INDEX(Corp_value!$A$1:$EA$2999,MATCH(tbl_dmi_isin[[#This Row],[ISIN]],Corp_value!$B:$B,0),MATCH(M$2,Corp_value!$1:$1,0)))</f>
        <v>绍兴市上虞区国有资本</v>
      </c>
      <c r="N48" s="241" t="str">
        <f>IF(tbl_dmi_isin[[#This Row],[Index]]&gt;$A$2,"",INDEX(Corp_value!$A$1:$EA$2999,MATCH(tbl_dmi_isin[[#This Row],[ISIN]],Corp_value!$B:$B,0),MATCH(N$2,Corp_value!$1:$1,0)))</f>
        <v/>
      </c>
      <c r="O48" s="241" t="str">
        <f>IF(tbl_dmi_isin[[#This Row],[Index]]&gt;$A$2,"",INDEX(Corp_value!$A$1:$EA$2999,MATCH(tbl_dmi_isin[[#This Row],[ISIN]],Corp_value!$B:$B,0),MATCH(O$2,Corp_value!$1:$1,0)))</f>
        <v/>
      </c>
      <c r="P48" s="260" t="str">
        <f>IF(tbl_dmi_isin[[#This Row],[Index]]&gt;$A$2,"",TEXT(INDEX(Corp_value!$A$1:$EA$2999,MATCH(tbl_dmi_isin[[#This Row],[ISIN]],Corp_value!$B:$B,0),MATCH(P$2,Corp_value!$1:$1,0)),"yyyy/mm/dd"))</f>
        <v>2023/04/20</v>
      </c>
      <c r="Q48" s="260" t="str">
        <f>IF(tbl_dmi_isin[[#This Row],[Index]]&gt;$A$2,"",TEXT(INDEX(Corp_value!$A$1:$EA$2999,MATCH(tbl_dmi_isin[[#This Row],[ISIN]],Corp_value!$B:$B,0),MATCH(Q$2,Corp_value!$1:$1,0)),"yyyy/mm/dd"))</f>
        <v>2025/04/20</v>
      </c>
      <c r="R48" s="260" t="str">
        <f>IF(tbl_dmi_isin[[#This Row],[Index]]&gt;$A$2,"",TEXT(INDEX(Corp_value!$A$1:$EA$2999,MATCH(tbl_dmi_isin[[#This Row],[ISIN]],Corp_value!$B:$B,0),MATCH(R$2,Corp_value!$1:$1,0)),"yyyy/mm/dd"))</f>
        <v>--</v>
      </c>
      <c r="S48" s="241">
        <f>IF(tbl_dmi_isin[[#This Row],[Index]]&gt;$A$2,"",INDEX(Corp_value!$A$1:$EA$2999,MATCH(tbl_dmi_isin[[#This Row],[ISIN]],Corp_value!$B:$B,0),MATCH(S$2,Corp_value!$1:$1,0)))</f>
        <v>4.3499999999999996</v>
      </c>
      <c r="T48" s="241" t="str">
        <f>IF(tbl_dmi_isin[[#This Row],[Index]]&gt;$A$2,"",INDEX(Corp_value!$A$1:$EA$2999,MATCH(tbl_dmi_isin[[#This Row],[ISIN]],Corp_value!$B:$B,0),MATCH(T$2,Corp_value!$1:$1,0)))</f>
        <v>CNY</v>
      </c>
      <c r="U48" s="241">
        <f>IF(tbl_dmi_isin[[#This Row],[Index]]&gt;$A$2,"",INDEX(Corp_value!$A$1:$EA$2999,MATCH(tbl_dmi_isin[[#This Row],[ISIN]],Corp_value!$B:$B,0),MATCH(U$2,Corp_value!$1:$1,0)))</f>
        <v>100</v>
      </c>
      <c r="V48" s="256">
        <f>IFERROR(IF(tbl_dmi_isin[[#This Row],[Index]]&gt;$A$2,"",INDEX(Corp_value!$A$1:$EA$2999,MATCH(tbl_dmi_isin[[#This Row],[ISIN]],Corp_value!$B:$B,0),MATCH(V$2,Corp_value!$1:$1,0)))/100000000,"")</f>
        <v>13.6</v>
      </c>
      <c r="W48" s="268" t="str">
        <f>IF(tbl_dmi_isin[[#This Row],[Index]]&gt;$A$2,"",INDEX(Corp_value!$A$1:$EA$2999,MATCH(tbl_dmi_isin[[#This Row],[ISIN]],Corp_value!$B:$B,0),MATCH(W$2,Corp_value!$1:$1,0)))</f>
        <v>1479341D CH</v>
      </c>
      <c r="X48" s="268" t="str">
        <f>IF(tbl_dmi_isin[[#This Row],[Index]]&gt;$A$2,"",INDEX(Corp_value!$A$1:$EA$2999,MATCH(tbl_dmi_isin[[#This Row],[ISIN]],Corp_value!$B:$B,0),MATCH(X$2,Corp_value!$1:$1,0)))</f>
        <v>--/--/BBB-</v>
      </c>
      <c r="Y48" s="273" t="str">
        <f>IF(tbl_dmi_isin[[#This Row],[Index]]&gt;$A$2,"",INDEX(Corp_value!$A$1:$EA$2999,MATCH(tbl_dmi_isin[[#This Row],[ISIN]],Corp_value!$B:$B,0),MATCH(Y$2,Corp_value!$1:$1,0)))</f>
        <v/>
      </c>
      <c r="Z48" s="273" t="str">
        <f>IF(tbl_dmi_isin[[#This Row],[Index]]&gt;$A$2,"",INDEX(Corp_value!$A$1:$EA$2999,MATCH(tbl_dmi_isin[[#This Row],[ISIN]],Corp_value!$B:$B,0),MATCH(Z$2,Corp_value!$1:$1,0)))</f>
        <v>--/--/BBB-</v>
      </c>
      <c r="AB48" s="234"/>
    </row>
    <row r="49" spans="1:28">
      <c r="A49" s="19">
        <v>46</v>
      </c>
      <c r="B49" s="282" t="str">
        <f>IF(tbl_dmi_isin[[#This Row],[Index]]&gt;$A$2,"",TEXT(INDEX(美元债一级!$A$2:$BO$2879,tbl_dmi_isin[[#This Row],[Index]]+1,MATCH(B$2,美元债一级!$2:$2,0)),"yyyy/mm/dd"))</f>
        <v>2023/04/17</v>
      </c>
      <c r="C49" s="19" t="str">
        <f>IF(tbl_dmi_isin[[#This Row],[Index]]&gt;$A$2,"",INDEX(美元债一级!$A$2:$BO$2880,tbl_dmi_isin[[#This Row],[Index]]+1,MATCH(C$2,美元债一级!$2:$2,0)))</f>
        <v>G2380100</v>
      </c>
      <c r="D49" s="19" t="str">
        <f>IF(tbl_dmi_isin[[#This Row],[Index]]&gt;$A$2,"",INDEX(美元债一级!$A$2:$BO$2880,tbl_dmi_isin[[#This Row],[Index]]+1,MATCH(D$2,美元债一级!$2:$2,0)))</f>
        <v>南宁五象建投(桂林银行)</v>
      </c>
      <c r="E49" s="19" t="str">
        <f>TEXT(tbl_dmi_isin[[#This Row],[定价日]],"YYMMDD")&amp;tbl_dmi_isin[[#This Row],[ISIN]]</f>
        <v>230417G2380100</v>
      </c>
      <c r="F49" s="219"/>
      <c r="G49" s="90" t="str">
        <f>IF(tbl_dmi_isin[[#This Row],[Index]]&gt;$A$2,"",INDEX(Corp_value!$A$1:$EA$2999,MATCH(tbl_dmi_isin[[#This Row],[ISIN]],Corp_value!$B:$B,0),MATCH(G$2,Corp_value!$1:$1,0)))</f>
        <v>--/--/--</v>
      </c>
      <c r="H49" s="91" t="str">
        <f>IF(tbl_dmi_isin[[#This Row],[Index]]&gt;$A$2,"",INDEX(Corp_value!$A$1:$EA$2999,MATCH(tbl_dmi_isin[[#This Row],[ISIN]],Corp_value!$B:$B,0),MATCH(H$2,Corp_value!$1:$1,0)))</f>
        <v>CN</v>
      </c>
      <c r="I49" s="91" t="str">
        <f>IF(tbl_dmi_isin[[#This Row],[Index]]&gt;$A$2,"",INDEX(Corp_value!$A$1:$EA$2999,MATCH(tbl_dmi_isin[[#This Row],[ISIN]],Corp_value!$B:$B,0),MATCH(I$2,Corp_value!$1:$1,0)))</f>
        <v>--</v>
      </c>
      <c r="J49" s="90" t="str">
        <f>IF(tbl_dmi_isin[[#This Row],[Index]]&gt;$A$2,"",INDEX(Corp_value!$A$1:$EA$2999,MATCH(tbl_dmi_isin[[#This Row],[ISIN]],Corp_value!$B:$B,0),MATCH(J$2,Corp_value!$1:$1,0)))</f>
        <v>--/--/--</v>
      </c>
      <c r="K49" s="90" t="str">
        <f>IF(tbl_dmi_isin[[#This Row],[Index]]&gt;$A$2,"",INDEX(Corp_value!$A$1:$EA$2999,MATCH(tbl_dmi_isin[[#This Row],[ISIN]],Corp_value!$B:$B,0),MATCH(K$2,Corp_value!$1:$1,0)))</f>
        <v>CHECK spd</v>
      </c>
      <c r="L49" s="90" t="str">
        <f>IF(tbl_dmi_isin[[#This Row],[Index]]&gt;$A$2,"",INDEX(Corp_value!$A$1:$EA$2999,MATCH(tbl_dmi_isin[[#This Row],[ISIN]],Corp_value!$B:$B,0),MATCH(L$2,Corp_value!$1:$1,0)))</f>
        <v>--</v>
      </c>
      <c r="M49" s="241" t="str">
        <f>IF(tbl_dmi_isin[[#This Row],[Index]]&gt;$A$2,"",INDEX(Corp_value!$A$1:$EA$2999,MATCH(tbl_dmi_isin[[#This Row],[ISIN]],Corp_value!$B:$B,0),MATCH(M$2,Corp_value!$1:$1,0)))</f>
        <v>南宁五象新区建设投资</v>
      </c>
      <c r="N49" s="241" t="str">
        <f>IF(tbl_dmi_isin[[#This Row],[Index]]&gt;$A$2,"",INDEX(Corp_value!$A$1:$EA$2999,MATCH(tbl_dmi_isin[[#This Row],[ISIN]],Corp_value!$B:$B,0),MATCH(N$2,Corp_value!$1:$1,0)))</f>
        <v/>
      </c>
      <c r="O49" s="241" t="str">
        <f>IF(tbl_dmi_isin[[#This Row],[Index]]&gt;$A$2,"",INDEX(Corp_value!$A$1:$EA$2999,MATCH(tbl_dmi_isin[[#This Row],[ISIN]],Corp_value!$B:$B,0),MATCH(O$2,Corp_value!$1:$1,0)))</f>
        <v/>
      </c>
      <c r="P49" s="260" t="str">
        <f>IF(tbl_dmi_isin[[#This Row],[Index]]&gt;$A$2,"",TEXT(INDEX(Corp_value!$A$1:$EA$2999,MATCH(tbl_dmi_isin[[#This Row],[ISIN]],Corp_value!$B:$B,0),MATCH(P$2,Corp_value!$1:$1,0)),"yyyy/mm/dd"))</f>
        <v>2023/04/20</v>
      </c>
      <c r="Q49" s="260" t="str">
        <f>IF(tbl_dmi_isin[[#This Row],[Index]]&gt;$A$2,"",TEXT(INDEX(Corp_value!$A$1:$EA$2999,MATCH(tbl_dmi_isin[[#This Row],[ISIN]],Corp_value!$B:$B,0),MATCH(Q$2,Corp_value!$1:$1,0)),"yyyy/mm/dd"))</f>
        <v>2026/04/20</v>
      </c>
      <c r="R49" s="260" t="str">
        <f>IF(tbl_dmi_isin[[#This Row],[Index]]&gt;$A$2,"",TEXT(INDEX(Corp_value!$A$1:$EA$2999,MATCH(tbl_dmi_isin[[#This Row],[ISIN]],Corp_value!$B:$B,0),MATCH(R$2,Corp_value!$1:$1,0)),"yyyy/mm/dd"))</f>
        <v>--</v>
      </c>
      <c r="S49" s="241">
        <f>IF(tbl_dmi_isin[[#This Row],[Index]]&gt;$A$2,"",INDEX(Corp_value!$A$1:$EA$2999,MATCH(tbl_dmi_isin[[#This Row],[ISIN]],Corp_value!$B:$B,0),MATCH(S$2,Corp_value!$1:$1,0)))</f>
        <v>4.6500000000000004</v>
      </c>
      <c r="T49" s="241" t="str">
        <f>IF(tbl_dmi_isin[[#This Row],[Index]]&gt;$A$2,"",INDEX(Corp_value!$A$1:$EA$2999,MATCH(tbl_dmi_isin[[#This Row],[ISIN]],Corp_value!$B:$B,0),MATCH(T$2,Corp_value!$1:$1,0)))</f>
        <v>CNY</v>
      </c>
      <c r="U49" s="241">
        <f>IF(tbl_dmi_isin[[#This Row],[Index]]&gt;$A$2,"",INDEX(Corp_value!$A$1:$EA$2999,MATCH(tbl_dmi_isin[[#This Row],[ISIN]],Corp_value!$B:$B,0),MATCH(U$2,Corp_value!$1:$1,0)))</f>
        <v>100</v>
      </c>
      <c r="V49" s="256">
        <f>IFERROR(IF(tbl_dmi_isin[[#This Row],[Index]]&gt;$A$2,"",INDEX(Corp_value!$A$1:$EA$2999,MATCH(tbl_dmi_isin[[#This Row],[ISIN]],Corp_value!$B:$B,0),MATCH(V$2,Corp_value!$1:$1,0)))/100000000,"")</f>
        <v>1.4</v>
      </c>
      <c r="W49" s="268" t="str">
        <f>IF(tbl_dmi_isin[[#This Row],[Index]]&gt;$A$2,"",INDEX(Corp_value!$A$1:$EA$2999,MATCH(tbl_dmi_isin[[#This Row],[ISIN]],Corp_value!$B:$B,0),MATCH(W$2,Corp_value!$1:$1,0)))</f>
        <v/>
      </c>
      <c r="X49" s="268" t="str">
        <f>IF(tbl_dmi_isin[[#This Row],[Index]]&gt;$A$2,"",INDEX(Corp_value!$A$1:$EA$2999,MATCH(tbl_dmi_isin[[#This Row],[ISIN]],Corp_value!$B:$B,0),MATCH(X$2,Corp_value!$1:$1,0)))</f>
        <v/>
      </c>
      <c r="Y49" s="273" t="str">
        <f>IF(tbl_dmi_isin[[#This Row],[Index]]&gt;$A$2,"",INDEX(Corp_value!$A$1:$EA$2999,MATCH(tbl_dmi_isin[[#This Row],[ISIN]],Corp_value!$B:$B,0),MATCH(Y$2,Corp_value!$1:$1,0)))</f>
        <v/>
      </c>
      <c r="Z49" s="273" t="str">
        <f>IF(tbl_dmi_isin[[#This Row],[Index]]&gt;$A$2,"",INDEX(Corp_value!$A$1:$EA$2999,MATCH(tbl_dmi_isin[[#This Row],[ISIN]],Corp_value!$B:$B,0),MATCH(Z$2,Corp_value!$1:$1,0)))</f>
        <v>--/--/--</v>
      </c>
      <c r="AB49" s="234"/>
    </row>
    <row r="50" spans="1:28">
      <c r="A50" s="19">
        <v>47</v>
      </c>
      <c r="B50" s="282" t="str">
        <f>IF(tbl_dmi_isin[[#This Row],[Index]]&gt;$A$2,"",TEXT(INDEX(美元债一级!$A$2:$BO$2879,tbl_dmi_isin[[#This Row],[Index]]+1,MATCH(B$2,美元债一级!$2:$2,0)),"yyyy/mm/dd"))</f>
        <v>2023/04/12</v>
      </c>
      <c r="C50" s="19" t="str">
        <f>IF(tbl_dmi_isin[[#This Row],[Index]]&gt;$A$2,"",INDEX(美元债一级!$A$2:$BO$2880,tbl_dmi_isin[[#This Row],[Index]]+1,MATCH(C$2,美元债一级!$2:$2,0)))</f>
        <v>XS2597408512</v>
      </c>
      <c r="D50" s="19" t="str">
        <f>IF(tbl_dmi_isin[[#This Row],[Index]]&gt;$A$2,"",INDEX(美元债一级!$A$2:$BO$2880,tbl_dmi_isin[[#This Row],[Index]]+1,MATCH(D$2,美元债一级!$2:$2,0)))</f>
        <v>上饶投控</v>
      </c>
      <c r="E50" s="19" t="str">
        <f>TEXT(tbl_dmi_isin[[#This Row],[定价日]],"YYMMDD")&amp;tbl_dmi_isin[[#This Row],[ISIN]]</f>
        <v>230412XS2597408512</v>
      </c>
      <c r="F50" s="219"/>
      <c r="G50" s="90" t="str">
        <f>IF(tbl_dmi_isin[[#This Row],[Index]]&gt;$A$2,"",INDEX(Corp_value!$A$1:$EA$2999,MATCH(tbl_dmi_isin[[#This Row],[ISIN]],Corp_value!$B:$B,0),MATCH(G$2,Corp_value!$1:$1,0)))</f>
        <v>--/--/BBB-</v>
      </c>
      <c r="H50" s="91" t="str">
        <f>IF(tbl_dmi_isin[[#This Row],[Index]]&gt;$A$2,"",INDEX(Corp_value!$A$1:$EA$2999,MATCH(tbl_dmi_isin[[#This Row],[ISIN]],Corp_value!$B:$B,0),MATCH(H$2,Corp_value!$1:$1,0)))</f>
        <v>HK</v>
      </c>
      <c r="I50" s="91" t="str">
        <f>IF(tbl_dmi_isin[[#This Row],[Index]]&gt;$A$2,"",INDEX(Corp_value!$A$1:$EA$2999,MATCH(tbl_dmi_isin[[#This Row],[ISIN]],Corp_value!$B:$B,0),MATCH(I$2,Corp_value!$1:$1,0)))</f>
        <v>--</v>
      </c>
      <c r="J50" s="90" t="str">
        <f>IF(tbl_dmi_isin[[#This Row],[Index]]&gt;$A$2,"",INDEX(Corp_value!$A$1:$EA$2999,MATCH(tbl_dmi_isin[[#This Row],[ISIN]],Corp_value!$B:$B,0),MATCH(J$2,Corp_value!$1:$1,0)))</f>
        <v>--/--/BBB-</v>
      </c>
      <c r="K50" s="90" t="str">
        <f>IF(tbl_dmi_isin[[#This Row],[Index]]&gt;$A$2,"",INDEX(Corp_value!$A$1:$EA$2999,MATCH(tbl_dmi_isin[[#This Row],[ISIN]],Corp_value!$B:$B,0),MATCH(K$2,Corp_value!$1:$1,0)))</f>
        <v>CHECK spd</v>
      </c>
      <c r="L50" s="90" t="str">
        <f>IF(tbl_dmi_isin[[#This Row],[Index]]&gt;$A$2,"",INDEX(Corp_value!$A$1:$EA$2999,MATCH(tbl_dmi_isin[[#This Row],[ISIN]],Corp_value!$B:$B,0),MATCH(L$2,Corp_value!$1:$1,0)))</f>
        <v>--</v>
      </c>
      <c r="M50" s="241" t="str">
        <f>IF(tbl_dmi_isin[[#This Row],[Index]]&gt;$A$2,"",INDEX(Corp_value!$A$1:$EA$2999,MATCH(tbl_dmi_isin[[#This Row],[ISIN]],Corp_value!$B:$B,0),MATCH(M$2,Corp_value!$1:$1,0)))</f>
        <v>上饶投资控股国际有限</v>
      </c>
      <c r="N50" s="241" t="str">
        <f>IF(tbl_dmi_isin[[#This Row],[Index]]&gt;$A$2,"",INDEX(Corp_value!$A$1:$EA$2999,MATCH(tbl_dmi_isin[[#This Row],[ISIN]],Corp_value!$B:$B,0),MATCH(N$2,Corp_value!$1:$1,0)))</f>
        <v>Shangrao Investment Holding Group Co Ltd</v>
      </c>
      <c r="O50" s="241" t="str">
        <f>IF(tbl_dmi_isin[[#This Row],[Index]]&gt;$A$2,"",INDEX(Corp_value!$A$1:$EA$2999,MATCH(tbl_dmi_isin[[#This Row],[ISIN]],Corp_value!$B:$B,0),MATCH(O$2,Corp_value!$1:$1,0)))</f>
        <v/>
      </c>
      <c r="P50" s="260" t="str">
        <f>IF(tbl_dmi_isin[[#This Row],[Index]]&gt;$A$2,"",TEXT(INDEX(Corp_value!$A$1:$EA$2999,MATCH(tbl_dmi_isin[[#This Row],[ISIN]],Corp_value!$B:$B,0),MATCH(P$2,Corp_value!$1:$1,0)),"yyyy/mm/dd"))</f>
        <v>2023/04/17</v>
      </c>
      <c r="Q50" s="260" t="str">
        <f>IF(tbl_dmi_isin[[#This Row],[Index]]&gt;$A$2,"",TEXT(INDEX(Corp_value!$A$1:$EA$2999,MATCH(tbl_dmi_isin[[#This Row],[ISIN]],Corp_value!$B:$B,0),MATCH(Q$2,Corp_value!$1:$1,0)),"yyyy/mm/dd"))</f>
        <v>2026/04/17</v>
      </c>
      <c r="R50" s="260" t="str">
        <f>IF(tbl_dmi_isin[[#This Row],[Index]]&gt;$A$2,"",TEXT(INDEX(Corp_value!$A$1:$EA$2999,MATCH(tbl_dmi_isin[[#This Row],[ISIN]],Corp_value!$B:$B,0),MATCH(R$2,Corp_value!$1:$1,0)),"yyyy/mm/dd"))</f>
        <v>--</v>
      </c>
      <c r="S50" s="241">
        <f>IF(tbl_dmi_isin[[#This Row],[Index]]&gt;$A$2,"",INDEX(Corp_value!$A$1:$EA$2999,MATCH(tbl_dmi_isin[[#This Row],[ISIN]],Corp_value!$B:$B,0),MATCH(S$2,Corp_value!$1:$1,0)))</f>
        <v>7.9</v>
      </c>
      <c r="T50" s="241" t="str">
        <f>IF(tbl_dmi_isin[[#This Row],[Index]]&gt;$A$2,"",INDEX(Corp_value!$A$1:$EA$2999,MATCH(tbl_dmi_isin[[#This Row],[ISIN]],Corp_value!$B:$B,0),MATCH(T$2,Corp_value!$1:$1,0)))</f>
        <v>USD</v>
      </c>
      <c r="U50" s="241">
        <f>IF(tbl_dmi_isin[[#This Row],[Index]]&gt;$A$2,"",INDEX(Corp_value!$A$1:$EA$2999,MATCH(tbl_dmi_isin[[#This Row],[ISIN]],Corp_value!$B:$B,0),MATCH(U$2,Corp_value!$1:$1,0)))</f>
        <v>100</v>
      </c>
      <c r="V50" s="256">
        <f>IFERROR(IF(tbl_dmi_isin[[#This Row],[Index]]&gt;$A$2,"",INDEX(Corp_value!$A$1:$EA$2999,MATCH(tbl_dmi_isin[[#This Row],[ISIN]],Corp_value!$B:$B,0),MATCH(V$2,Corp_value!$1:$1,0)))/100000000,"")</f>
        <v>1.2</v>
      </c>
      <c r="W50" s="268" t="str">
        <f>IF(tbl_dmi_isin[[#This Row],[Index]]&gt;$A$2,"",INDEX(Corp_value!$A$1:$EA$2999,MATCH(tbl_dmi_isin[[#This Row],[ISIN]],Corp_value!$B:$B,0),MATCH(W$2,Corp_value!$1:$1,0)))</f>
        <v/>
      </c>
      <c r="X50" s="268" t="str">
        <f>IF(tbl_dmi_isin[[#This Row],[Index]]&gt;$A$2,"",INDEX(Corp_value!$A$1:$EA$2999,MATCH(tbl_dmi_isin[[#This Row],[ISIN]],Corp_value!$B:$B,0),MATCH(X$2,Corp_value!$1:$1,0)))</f>
        <v/>
      </c>
      <c r="Y50" s="273" t="str">
        <f>IF(tbl_dmi_isin[[#This Row],[Index]]&gt;$A$2,"",INDEX(Corp_value!$A$1:$EA$2999,MATCH(tbl_dmi_isin[[#This Row],[ISIN]],Corp_value!$B:$B,0),MATCH(Y$2,Corp_value!$1:$1,0)))</f>
        <v>Sustainable</v>
      </c>
      <c r="Z50" s="273" t="str">
        <f>IF(tbl_dmi_isin[[#This Row],[Index]]&gt;$A$2,"",INDEX(Corp_value!$A$1:$EA$2999,MATCH(tbl_dmi_isin[[#This Row],[ISIN]],Corp_value!$B:$B,0),MATCH(Z$2,Corp_value!$1:$1,0)))</f>
        <v>--/--/BBB-</v>
      </c>
      <c r="AB50" s="234"/>
    </row>
    <row r="51" spans="1:28">
      <c r="A51" s="19">
        <v>48</v>
      </c>
      <c r="B51" s="282" t="str">
        <f>IF(tbl_dmi_isin[[#This Row],[Index]]&gt;$A$2,"",TEXT(INDEX(美元债一级!$A$2:$BO$2879,tbl_dmi_isin[[#This Row],[Index]]+1,MATCH(B$2,美元债一级!$2:$2,0)),"yyyy/mm/dd"))</f>
        <v>2023/03/31</v>
      </c>
      <c r="C51" s="19" t="str">
        <f>IF(tbl_dmi_isin[[#This Row],[Index]]&gt;$A$2,"",INDEX(美元债一级!$A$2:$BO$2880,tbl_dmi_isin[[#This Row],[Index]]+1,MATCH(C$2,美元债一级!$2:$2,0)))</f>
        <v>G238096</v>
      </c>
      <c r="D51" s="19" t="str">
        <f>IF(tbl_dmi_isin[[#This Row],[Index]]&gt;$A$2,"",INDEX(美元债一级!$A$2:$BO$2880,tbl_dmi_isin[[#This Row],[Index]]+1,MATCH(D$2,美元债一级!$2:$2,0)))</f>
        <v>广州开发区控股</v>
      </c>
      <c r="E51" s="19" t="str">
        <f>TEXT(tbl_dmi_isin[[#This Row],[定价日]],"YYMMDD")&amp;tbl_dmi_isin[[#This Row],[ISIN]]</f>
        <v>230331G238096</v>
      </c>
      <c r="F51" s="219"/>
      <c r="G51" s="90" t="str">
        <f>IF(tbl_dmi_isin[[#This Row],[Index]]&gt;$A$2,"",INDEX(Corp_value!$A$1:$EA$2999,MATCH(tbl_dmi_isin[[#This Row],[ISIN]],Corp_value!$B:$B,0),MATCH(G$2,Corp_value!$1:$1,0)))</f>
        <v>--/--/--</v>
      </c>
      <c r="H51" s="91" t="str">
        <f>IF(tbl_dmi_isin[[#This Row],[Index]]&gt;$A$2,"",INDEX(Corp_value!$A$1:$EA$2999,MATCH(tbl_dmi_isin[[#This Row],[ISIN]],Corp_value!$B:$B,0),MATCH(H$2,Corp_value!$1:$1,0)))</f>
        <v>CN</v>
      </c>
      <c r="I51" s="91" t="str">
        <f>IF(tbl_dmi_isin[[#This Row],[Index]]&gt;$A$2,"",INDEX(Corp_value!$A$1:$EA$2999,MATCH(tbl_dmi_isin[[#This Row],[ISIN]],Corp_value!$B:$B,0),MATCH(I$2,Corp_value!$1:$1,0)))</f>
        <v>--</v>
      </c>
      <c r="J51" s="90" t="str">
        <f>IF(tbl_dmi_isin[[#This Row],[Index]]&gt;$A$2,"",INDEX(Corp_value!$A$1:$EA$2999,MATCH(tbl_dmi_isin[[#This Row],[ISIN]],Corp_value!$B:$B,0),MATCH(J$2,Corp_value!$1:$1,0)))</f>
        <v>Baa1/--/BBB+</v>
      </c>
      <c r="K51" s="90" t="str">
        <f>IF(tbl_dmi_isin[[#This Row],[Index]]&gt;$A$2,"",INDEX(Corp_value!$A$1:$EA$2999,MATCH(tbl_dmi_isin[[#This Row],[ISIN]],Corp_value!$B:$B,0),MATCH(K$2,Corp_value!$1:$1,0)))</f>
        <v>CHECK spd</v>
      </c>
      <c r="L51" s="90" t="str">
        <f>IF(tbl_dmi_isin[[#This Row],[Index]]&gt;$A$2,"",INDEX(Corp_value!$A$1:$EA$2999,MATCH(tbl_dmi_isin[[#This Row],[ISIN]],Corp_value!$B:$B,0),MATCH(L$2,Corp_value!$1:$1,0)))</f>
        <v>--</v>
      </c>
      <c r="M51" s="241" t="str">
        <f>IF(tbl_dmi_isin[[#This Row],[Index]]&gt;$A$2,"",INDEX(Corp_value!$A$1:$EA$2999,MATCH(tbl_dmi_isin[[#This Row],[ISIN]],Corp_value!$B:$B,0),MATCH(M$2,Corp_value!$1:$1,0)))</f>
        <v>广州开发区控股集团有</v>
      </c>
      <c r="N51" s="241" t="str">
        <f>IF(tbl_dmi_isin[[#This Row],[Index]]&gt;$A$2,"",INDEX(Corp_value!$A$1:$EA$2999,MATCH(tbl_dmi_isin[[#This Row],[ISIN]],Corp_value!$B:$B,0),MATCH(N$2,Corp_value!$1:$1,0)))</f>
        <v/>
      </c>
      <c r="O51" s="241" t="str">
        <f>IF(tbl_dmi_isin[[#This Row],[Index]]&gt;$A$2,"",INDEX(Corp_value!$A$1:$EA$2999,MATCH(tbl_dmi_isin[[#This Row],[ISIN]],Corp_value!$B:$B,0),MATCH(O$2,Corp_value!$1:$1,0)))</f>
        <v/>
      </c>
      <c r="P51" s="260" t="str">
        <f>IF(tbl_dmi_isin[[#This Row],[Index]]&gt;$A$2,"",TEXT(INDEX(Corp_value!$A$1:$EA$2999,MATCH(tbl_dmi_isin[[#This Row],[ISIN]],Corp_value!$B:$B,0),MATCH(P$2,Corp_value!$1:$1,0)),"yyyy/mm/dd"))</f>
        <v>2023/04/06</v>
      </c>
      <c r="Q51" s="260" t="str">
        <f>IF(tbl_dmi_isin[[#This Row],[Index]]&gt;$A$2,"",TEXT(INDEX(Corp_value!$A$1:$EA$2999,MATCH(tbl_dmi_isin[[#This Row],[ISIN]],Corp_value!$B:$B,0),MATCH(Q$2,Corp_value!$1:$1,0)),"yyyy/mm/dd"))</f>
        <v>2026/04/06</v>
      </c>
      <c r="R51" s="260" t="str">
        <f>IF(tbl_dmi_isin[[#This Row],[Index]]&gt;$A$2,"",TEXT(INDEX(Corp_value!$A$1:$EA$2999,MATCH(tbl_dmi_isin[[#This Row],[ISIN]],Corp_value!$B:$B,0),MATCH(R$2,Corp_value!$1:$1,0)),"yyyy/mm/dd"))</f>
        <v>--</v>
      </c>
      <c r="S51" s="241">
        <f>IF(tbl_dmi_isin[[#This Row],[Index]]&gt;$A$2,"",INDEX(Corp_value!$A$1:$EA$2999,MATCH(tbl_dmi_isin[[#This Row],[ISIN]],Corp_value!$B:$B,0),MATCH(S$2,Corp_value!$1:$1,0)))</f>
        <v>3.98</v>
      </c>
      <c r="T51" s="241" t="str">
        <f>IF(tbl_dmi_isin[[#This Row],[Index]]&gt;$A$2,"",INDEX(Corp_value!$A$1:$EA$2999,MATCH(tbl_dmi_isin[[#This Row],[ISIN]],Corp_value!$B:$B,0),MATCH(T$2,Corp_value!$1:$1,0)))</f>
        <v>CNY</v>
      </c>
      <c r="U51" s="241">
        <f>IF(tbl_dmi_isin[[#This Row],[Index]]&gt;$A$2,"",INDEX(Corp_value!$A$1:$EA$2999,MATCH(tbl_dmi_isin[[#This Row],[ISIN]],Corp_value!$B:$B,0),MATCH(U$2,Corp_value!$1:$1,0)))</f>
        <v>100</v>
      </c>
      <c r="V51" s="256">
        <f>IFERROR(IF(tbl_dmi_isin[[#This Row],[Index]]&gt;$A$2,"",INDEX(Corp_value!$A$1:$EA$2999,MATCH(tbl_dmi_isin[[#This Row],[ISIN]],Corp_value!$B:$B,0),MATCH(V$2,Corp_value!$1:$1,0)))/100000000,"")</f>
        <v>13.7</v>
      </c>
      <c r="W51" s="268" t="str">
        <f>IF(tbl_dmi_isin[[#This Row],[Index]]&gt;$A$2,"",INDEX(Corp_value!$A$1:$EA$2999,MATCH(tbl_dmi_isin[[#This Row],[ISIN]],Corp_value!$B:$B,0),MATCH(W$2,Corp_value!$1:$1,0)))</f>
        <v/>
      </c>
      <c r="X51" s="268" t="str">
        <f>IF(tbl_dmi_isin[[#This Row],[Index]]&gt;$A$2,"",INDEX(Corp_value!$A$1:$EA$2999,MATCH(tbl_dmi_isin[[#This Row],[ISIN]],Corp_value!$B:$B,0),MATCH(X$2,Corp_value!$1:$1,0)))</f>
        <v/>
      </c>
      <c r="Y51" s="273" t="str">
        <f>IF(tbl_dmi_isin[[#This Row],[Index]]&gt;$A$2,"",INDEX(Corp_value!$A$1:$EA$2999,MATCH(tbl_dmi_isin[[#This Row],[ISIN]],Corp_value!$B:$B,0),MATCH(Y$2,Corp_value!$1:$1,0)))</f>
        <v>Green</v>
      </c>
      <c r="Z51" s="273" t="str">
        <f>IF(tbl_dmi_isin[[#This Row],[Index]]&gt;$A$2,"",INDEX(Corp_value!$A$1:$EA$2999,MATCH(tbl_dmi_isin[[#This Row],[ISIN]],Corp_value!$B:$B,0),MATCH(Z$2,Corp_value!$1:$1,0)))</f>
        <v>Baa1/--/BBB+</v>
      </c>
      <c r="AB51" s="234"/>
    </row>
    <row r="52" spans="1:28">
      <c r="A52" s="19">
        <v>49</v>
      </c>
      <c r="B52" s="282" t="str">
        <f>IF(tbl_dmi_isin[[#This Row],[Index]]&gt;$A$2,"",TEXT(INDEX(美元债一级!$A$2:$BO$2879,tbl_dmi_isin[[#This Row],[Index]]+1,MATCH(B$2,美元债一级!$2:$2,0)),"yyyy/mm/dd"))</f>
        <v>2023/03/30</v>
      </c>
      <c r="C52" s="19" t="str">
        <f>IF(tbl_dmi_isin[[#This Row],[Index]]&gt;$A$2,"",INDEX(美元债一级!$A$2:$BO$2880,tbl_dmi_isin[[#This Row],[Index]]+1,MATCH(C$2,美元债一级!$2:$2,0)))</f>
        <v>XS2599011116</v>
      </c>
      <c r="D52" s="19" t="str">
        <f>IF(tbl_dmi_isin[[#This Row],[Index]]&gt;$A$2,"",INDEX(美元债一级!$A$2:$BO$2880,tbl_dmi_isin[[#This Row],[Index]]+1,MATCH(D$2,美元债一级!$2:$2,0)))</f>
        <v>成都空港城发</v>
      </c>
      <c r="E52" s="19" t="str">
        <f>TEXT(tbl_dmi_isin[[#This Row],[定价日]],"YYMMDD")&amp;tbl_dmi_isin[[#This Row],[ISIN]]</f>
        <v>230330XS2599011116</v>
      </c>
      <c r="F52" s="219"/>
      <c r="G52" s="90" t="str">
        <f>IF(tbl_dmi_isin[[#This Row],[Index]]&gt;$A$2,"",INDEX(Corp_value!$A$1:$EA$2999,MATCH(tbl_dmi_isin[[#This Row],[ISIN]],Corp_value!$B:$B,0),MATCH(G$2,Corp_value!$1:$1,0)))</f>
        <v>--/--/--</v>
      </c>
      <c r="H52" s="91" t="str">
        <f>IF(tbl_dmi_isin[[#This Row],[Index]]&gt;$A$2,"",INDEX(Corp_value!$A$1:$EA$2999,MATCH(tbl_dmi_isin[[#This Row],[ISIN]],Corp_value!$B:$B,0),MATCH(H$2,Corp_value!$1:$1,0)))</f>
        <v>CN</v>
      </c>
      <c r="I52" s="91" t="str">
        <f>IF(tbl_dmi_isin[[#This Row],[Index]]&gt;$A$2,"",INDEX(Corp_value!$A$1:$EA$2999,MATCH(tbl_dmi_isin[[#This Row],[ISIN]],Corp_value!$B:$B,0),MATCH(I$2,Corp_value!$1:$1,0)))</f>
        <v>--</v>
      </c>
      <c r="J52" s="90" t="str">
        <f>IF(tbl_dmi_isin[[#This Row],[Index]]&gt;$A$2,"",INDEX(Corp_value!$A$1:$EA$2999,MATCH(tbl_dmi_isin[[#This Row],[ISIN]],Corp_value!$B:$B,0),MATCH(J$2,Corp_value!$1:$1,0)))</f>
        <v>--/--/BB+</v>
      </c>
      <c r="K52" s="90" t="str">
        <f>IF(tbl_dmi_isin[[#This Row],[Index]]&gt;$A$2,"",INDEX(Corp_value!$A$1:$EA$2999,MATCH(tbl_dmi_isin[[#This Row],[ISIN]],Corp_value!$B:$B,0),MATCH(K$2,Corp_value!$1:$1,0)))</f>
        <v>CHECK spd</v>
      </c>
      <c r="L52" s="90" t="str">
        <f>IF(tbl_dmi_isin[[#This Row],[Index]]&gt;$A$2,"",INDEX(Corp_value!$A$1:$EA$2999,MATCH(tbl_dmi_isin[[#This Row],[ISIN]],Corp_value!$B:$B,0),MATCH(L$2,Corp_value!$1:$1,0)))</f>
        <v>--</v>
      </c>
      <c r="M52" s="90" t="str">
        <f>IF(tbl_dmi_isin[[#This Row],[Index]]&gt;$A$2,"",INDEX(Corp_value!$A$1:$EA$2999,MATCH(tbl_dmi_isin[[#This Row],[ISIN]],Corp_value!$B:$B,0),MATCH(M$2,Corp_value!$1:$1,0)))</f>
        <v>成都空港城市发展集团</v>
      </c>
      <c r="N52" s="90" t="str">
        <f>IF(tbl_dmi_isin[[#This Row],[Index]]&gt;$A$2,"",INDEX(Corp_value!$A$1:$EA$2999,MATCH(tbl_dmi_isin[[#This Row],[ISIN]],Corp_value!$B:$B,0),MATCH(N$2,Corp_value!$1:$1,0)))</f>
        <v/>
      </c>
      <c r="O52" s="90" t="str">
        <f>IF(tbl_dmi_isin[[#This Row],[Index]]&gt;$A$2,"",INDEX(Corp_value!$A$1:$EA$2999,MATCH(tbl_dmi_isin[[#This Row],[ISIN]],Corp_value!$B:$B,0),MATCH(O$2,Corp_value!$1:$1,0)))</f>
        <v/>
      </c>
      <c r="P52" s="259" t="str">
        <f>IF(tbl_dmi_isin[[#This Row],[Index]]&gt;$A$2,"",TEXT(INDEX(Corp_value!$A$1:$EA$2999,MATCH(tbl_dmi_isin[[#This Row],[ISIN]],Corp_value!$B:$B,0),MATCH(P$2,Corp_value!$1:$1,0)),"yyyy/mm/dd"))</f>
        <v>2023/04/11</v>
      </c>
      <c r="Q52" s="259" t="str">
        <f>IF(tbl_dmi_isin[[#This Row],[Index]]&gt;$A$2,"",TEXT(INDEX(Corp_value!$A$1:$EA$2999,MATCH(tbl_dmi_isin[[#This Row],[ISIN]],Corp_value!$B:$B,0),MATCH(Q$2,Corp_value!$1:$1,0)),"yyyy/mm/dd"))</f>
        <v>2026/04/11</v>
      </c>
      <c r="R52" s="259" t="str">
        <f>IF(tbl_dmi_isin[[#This Row],[Index]]&gt;$A$2,"",TEXT(INDEX(Corp_value!$A$1:$EA$2999,MATCH(tbl_dmi_isin[[#This Row],[ISIN]],Corp_value!$B:$B,0),MATCH(R$2,Corp_value!$1:$1,0)),"yyyy/mm/dd"))</f>
        <v>--</v>
      </c>
      <c r="S52" s="90">
        <f>IF(tbl_dmi_isin[[#This Row],[Index]]&gt;$A$2,"",INDEX(Corp_value!$A$1:$EA$2999,MATCH(tbl_dmi_isin[[#This Row],[ISIN]],Corp_value!$B:$B,0),MATCH(S$2,Corp_value!$1:$1,0)))</f>
        <v>6.9</v>
      </c>
      <c r="T52" s="90" t="str">
        <f>IF(tbl_dmi_isin[[#This Row],[Index]]&gt;$A$2,"",INDEX(Corp_value!$A$1:$EA$2999,MATCH(tbl_dmi_isin[[#This Row],[ISIN]],Corp_value!$B:$B,0),MATCH(T$2,Corp_value!$1:$1,0)))</f>
        <v>USD</v>
      </c>
      <c r="U52" s="90">
        <f>IF(tbl_dmi_isin[[#This Row],[Index]]&gt;$A$2,"",INDEX(Corp_value!$A$1:$EA$2999,MATCH(tbl_dmi_isin[[#This Row],[ISIN]],Corp_value!$B:$B,0),MATCH(U$2,Corp_value!$1:$1,0)))</f>
        <v>100</v>
      </c>
      <c r="V52" s="257">
        <f>IFERROR(IF(tbl_dmi_isin[[#This Row],[Index]]&gt;$A$2,"",INDEX(Corp_value!$A$1:$EA$2999,MATCH(tbl_dmi_isin[[#This Row],[ISIN]],Corp_value!$B:$B,0),MATCH(V$2,Corp_value!$1:$1,0)))/100000000,"")</f>
        <v>1.75</v>
      </c>
      <c r="W52" s="267" t="str">
        <f>IF(tbl_dmi_isin[[#This Row],[Index]]&gt;$A$2,"",INDEX(Corp_value!$A$1:$EA$2999,MATCH(tbl_dmi_isin[[#This Row],[ISIN]],Corp_value!$B:$B,0),MATCH(W$2,Corp_value!$1:$1,0)))</f>
        <v>1041724D CH</v>
      </c>
      <c r="X52" s="267" t="str">
        <f>IF(tbl_dmi_isin[[#This Row],[Index]]&gt;$A$2,"",INDEX(Corp_value!$A$1:$EA$2999,MATCH(tbl_dmi_isin[[#This Row],[ISIN]],Corp_value!$B:$B,0),MATCH(X$2,Corp_value!$1:$1,0)))</f>
        <v>--/--/BB+</v>
      </c>
      <c r="Y52" s="273" t="str">
        <f>IF(tbl_dmi_isin[[#This Row],[Index]]&gt;$A$2,"",INDEX(Corp_value!$A$1:$EA$2999,MATCH(tbl_dmi_isin[[#This Row],[ISIN]],Corp_value!$B:$B,0),MATCH(Y$2,Corp_value!$1:$1,0)))</f>
        <v/>
      </c>
      <c r="Z52" s="273" t="str">
        <f>IF(tbl_dmi_isin[[#This Row],[Index]]&gt;$A$2,"",INDEX(Corp_value!$A$1:$EA$2999,MATCH(tbl_dmi_isin[[#This Row],[ISIN]],Corp_value!$B:$B,0),MATCH(Z$2,Corp_value!$1:$1,0)))</f>
        <v>--/--/BB+</v>
      </c>
      <c r="AB52" s="234"/>
    </row>
    <row r="53" spans="1:28">
      <c r="A53" s="19">
        <v>50</v>
      </c>
      <c r="B53" s="282" t="str">
        <f>IF(tbl_dmi_isin[[#This Row],[Index]]&gt;$A$2,"",TEXT(INDEX(美元债一级!$A$2:$BO$2879,tbl_dmi_isin[[#This Row],[Index]]+1,MATCH(B$2,美元债一级!$2:$2,0)),"yyyy/mm/dd"))</f>
        <v>2023/03/24</v>
      </c>
      <c r="C53" s="19" t="str">
        <f>IF(tbl_dmi_isin[[#This Row],[Index]]&gt;$A$2,"",INDEX(美元债一级!$A$2:$BO$2880,tbl_dmi_isin[[#This Row],[Index]]+1,MATCH(C$2,美元债一级!$2:$2,0)))</f>
        <v>G238052</v>
      </c>
      <c r="D53" s="19" t="str">
        <f>IF(tbl_dmi_isin[[#This Row],[Index]]&gt;$A$2,"",INDEX(美元债一级!$A$2:$BO$2880,tbl_dmi_isin[[#This Row],[Index]]+1,MATCH(D$2,美元债一级!$2:$2,0)))</f>
        <v>青岛西海岸融控</v>
      </c>
      <c r="E53" s="19" t="str">
        <f>TEXT(tbl_dmi_isin[[#This Row],[定价日]],"YYMMDD")&amp;tbl_dmi_isin[[#This Row],[ISIN]]</f>
        <v>230324G238052</v>
      </c>
      <c r="F53" s="221"/>
      <c r="G53" s="90" t="str">
        <f>IF(tbl_dmi_isin[[#This Row],[Index]]&gt;$A$2,"",INDEX(Corp_value!$A$1:$EA$2999,MATCH(tbl_dmi_isin[[#This Row],[ISIN]],Corp_value!$B:$B,0),MATCH(G$2,Corp_value!$1:$1,0)))</f>
        <v>--/--/--</v>
      </c>
      <c r="H53" s="91" t="str">
        <f>IF(tbl_dmi_isin[[#This Row],[Index]]&gt;$A$2,"",INDEX(Corp_value!$A$1:$EA$2999,MATCH(tbl_dmi_isin[[#This Row],[ISIN]],Corp_value!$B:$B,0),MATCH(H$2,Corp_value!$1:$1,0)))</f>
        <v>CN</v>
      </c>
      <c r="I53" s="91" t="str">
        <f>IF(tbl_dmi_isin[[#This Row],[Index]]&gt;$A$2,"",INDEX(Corp_value!$A$1:$EA$2999,MATCH(tbl_dmi_isin[[#This Row],[ISIN]],Corp_value!$B:$B,0),MATCH(I$2,Corp_value!$1:$1,0)))</f>
        <v>--</v>
      </c>
      <c r="J53" s="90" t="str">
        <f>IF(tbl_dmi_isin[[#This Row],[Index]]&gt;$A$2,"",INDEX(Corp_value!$A$1:$EA$2999,MATCH(tbl_dmi_isin[[#This Row],[ISIN]],Corp_value!$B:$B,0),MATCH(J$2,Corp_value!$1:$1,0)))</f>
        <v>--/--/--</v>
      </c>
      <c r="K53" s="90" t="str">
        <f>IF(tbl_dmi_isin[[#This Row],[Index]]&gt;$A$2,"",INDEX(Corp_value!$A$1:$EA$2999,MATCH(tbl_dmi_isin[[#This Row],[ISIN]],Corp_value!$B:$B,0),MATCH(K$2,Corp_value!$1:$1,0)))</f>
        <v>CHECK spd</v>
      </c>
      <c r="L53" s="90" t="str">
        <f>IF(tbl_dmi_isin[[#This Row],[Index]]&gt;$A$2,"",INDEX(Corp_value!$A$1:$EA$2999,MATCH(tbl_dmi_isin[[#This Row],[ISIN]],Corp_value!$B:$B,0),MATCH(L$2,Corp_value!$1:$1,0)))</f>
        <v>--</v>
      </c>
      <c r="M53" s="241" t="str">
        <f>IF(tbl_dmi_isin[[#This Row],[Index]]&gt;$A$2,"",INDEX(Corp_value!$A$1:$EA$2999,MATCH(tbl_dmi_isin[[#This Row],[ISIN]],Corp_value!$B:$B,0),MATCH(M$2,Corp_value!$1:$1,0)))</f>
        <v>青岛西海岸新区融合控</v>
      </c>
      <c r="N53" s="241" t="str">
        <f>IF(tbl_dmi_isin[[#This Row],[Index]]&gt;$A$2,"",INDEX(Corp_value!$A$1:$EA$2999,MATCH(tbl_dmi_isin[[#This Row],[ISIN]],Corp_value!$B:$B,0),MATCH(N$2,Corp_value!$1:$1,0)))</f>
        <v/>
      </c>
      <c r="O53" s="241" t="str">
        <f>IF(tbl_dmi_isin[[#This Row],[Index]]&gt;$A$2,"",INDEX(Corp_value!$A$1:$EA$2999,MATCH(tbl_dmi_isin[[#This Row],[ISIN]],Corp_value!$B:$B,0),MATCH(O$2,Corp_value!$1:$1,0)))</f>
        <v/>
      </c>
      <c r="P53" s="260" t="str">
        <f>IF(tbl_dmi_isin[[#This Row],[Index]]&gt;$A$2,"",TEXT(INDEX(Corp_value!$A$1:$EA$2999,MATCH(tbl_dmi_isin[[#This Row],[ISIN]],Corp_value!$B:$B,0),MATCH(P$2,Corp_value!$1:$1,0)),"yyyy/mm/dd"))</f>
        <v>2023/03/29</v>
      </c>
      <c r="Q53" s="260" t="str">
        <f>IF(tbl_dmi_isin[[#This Row],[Index]]&gt;$A$2,"",TEXT(INDEX(Corp_value!$A$1:$EA$2999,MATCH(tbl_dmi_isin[[#This Row],[ISIN]],Corp_value!$B:$B,0),MATCH(Q$2,Corp_value!$1:$1,0)),"yyyy/mm/dd"))</f>
        <v>2026/03/29</v>
      </c>
      <c r="R53" s="260" t="str">
        <f>IF(tbl_dmi_isin[[#This Row],[Index]]&gt;$A$2,"",TEXT(INDEX(Corp_value!$A$1:$EA$2999,MATCH(tbl_dmi_isin[[#This Row],[ISIN]],Corp_value!$B:$B,0),MATCH(R$2,Corp_value!$1:$1,0)),"yyyy/mm/dd"))</f>
        <v>--</v>
      </c>
      <c r="S53" s="241">
        <f>IF(tbl_dmi_isin[[#This Row],[Index]]&gt;$A$2,"",INDEX(Corp_value!$A$1:$EA$2999,MATCH(tbl_dmi_isin[[#This Row],[ISIN]],Corp_value!$B:$B,0),MATCH(S$2,Corp_value!$1:$1,0)))</f>
        <v>5.4</v>
      </c>
      <c r="T53" s="241" t="str">
        <f>IF(tbl_dmi_isin[[#This Row],[Index]]&gt;$A$2,"",INDEX(Corp_value!$A$1:$EA$2999,MATCH(tbl_dmi_isin[[#This Row],[ISIN]],Corp_value!$B:$B,0),MATCH(T$2,Corp_value!$1:$1,0)))</f>
        <v>CNY</v>
      </c>
      <c r="U53" s="241">
        <f>IF(tbl_dmi_isin[[#This Row],[Index]]&gt;$A$2,"",INDEX(Corp_value!$A$1:$EA$2999,MATCH(tbl_dmi_isin[[#This Row],[ISIN]],Corp_value!$B:$B,0),MATCH(U$2,Corp_value!$1:$1,0)))</f>
        <v>100</v>
      </c>
      <c r="V53" s="258">
        <f>IFERROR(IF(tbl_dmi_isin[[#This Row],[Index]]&gt;$A$2,"",INDEX(Corp_value!$A$1:$EA$2999,MATCH(tbl_dmi_isin[[#This Row],[ISIN]],Corp_value!$B:$B,0),MATCH(V$2,Corp_value!$1:$1,0)))/100000000,"")</f>
        <v>4</v>
      </c>
      <c r="W53" s="267" t="str">
        <f>IF(tbl_dmi_isin[[#This Row],[Index]]&gt;$A$2,"",INDEX(Corp_value!$A$1:$EA$2999,MATCH(tbl_dmi_isin[[#This Row],[ISIN]],Corp_value!$B:$B,0),MATCH(W$2,Corp_value!$1:$1,0)))</f>
        <v>1748472D CH</v>
      </c>
      <c r="X53" s="267" t="str">
        <f>IF(tbl_dmi_isin[[#This Row],[Index]]&gt;$A$2,"",INDEX(Corp_value!$A$1:$EA$2999,MATCH(tbl_dmi_isin[[#This Row],[ISIN]],Corp_value!$B:$B,0),MATCH(X$2,Corp_value!$1:$1,0)))</f>
        <v>--/--/--</v>
      </c>
      <c r="Y53" s="273" t="str">
        <f>IF(tbl_dmi_isin[[#This Row],[Index]]&gt;$A$2,"",INDEX(Corp_value!$A$1:$EA$2999,MATCH(tbl_dmi_isin[[#This Row],[ISIN]],Corp_value!$B:$B,0),MATCH(Y$2,Corp_value!$1:$1,0)))</f>
        <v/>
      </c>
      <c r="Z53" s="273" t="str">
        <f>IF(tbl_dmi_isin[[#This Row],[Index]]&gt;$A$2,"",INDEX(Corp_value!$A$1:$EA$2999,MATCH(tbl_dmi_isin[[#This Row],[ISIN]],Corp_value!$B:$B,0),MATCH(Z$2,Corp_value!$1:$1,0)))</f>
        <v>--/--/--</v>
      </c>
      <c r="AB53" s="234"/>
    </row>
    <row r="54" spans="1:28">
      <c r="A54" s="19">
        <v>51</v>
      </c>
      <c r="B54" s="282" t="str">
        <f>IF(tbl_dmi_isin[[#This Row],[Index]]&gt;$A$2,"",TEXT(INDEX(美元债一级!$A$2:$BO$2879,tbl_dmi_isin[[#This Row],[Index]]+1,MATCH(B$2,美元债一级!$2:$2,0)),"yyyy/mm/dd"))</f>
        <v>2023/03/23</v>
      </c>
      <c r="C54" s="19" t="str">
        <f>IF(tbl_dmi_isin[[#This Row],[Index]]&gt;$A$2,"",INDEX(美元债一级!$A$2:$BO$2880,tbl_dmi_isin[[#This Row],[Index]]+1,MATCH(C$2,美元债一级!$2:$2,0)))</f>
        <v>G238008</v>
      </c>
      <c r="D54" s="19" t="str">
        <f>IF(tbl_dmi_isin[[#This Row],[Index]]&gt;$A$2,"",INDEX(美元债一级!$A$2:$BO$2880,tbl_dmi_isin[[#This Row],[Index]]+1,MATCH(D$2,美元债一级!$2:$2,0)))</f>
        <v>青岛西海岸海控</v>
      </c>
      <c r="E54" s="19" t="str">
        <f>TEXT(tbl_dmi_isin[[#This Row],[定价日]],"YYMMDD")&amp;tbl_dmi_isin[[#This Row],[ISIN]]</f>
        <v>230323G238008</v>
      </c>
      <c r="F54" s="221"/>
      <c r="G54" s="90" t="str">
        <f>IF(tbl_dmi_isin[[#This Row],[Index]]&gt;$A$2,"",INDEX(Corp_value!$A$1:$EA$2999,MATCH(tbl_dmi_isin[[#This Row],[ISIN]],Corp_value!$B:$B,0),MATCH(G$2,Corp_value!$1:$1,0)))</f>
        <v>--/--/--</v>
      </c>
      <c r="H54" s="91" t="str">
        <f>IF(tbl_dmi_isin[[#This Row],[Index]]&gt;$A$2,"",INDEX(Corp_value!$A$1:$EA$2999,MATCH(tbl_dmi_isin[[#This Row],[ISIN]],Corp_value!$B:$B,0),MATCH(H$2,Corp_value!$1:$1,0)))</f>
        <v>CN</v>
      </c>
      <c r="I54" s="91" t="str">
        <f>IF(tbl_dmi_isin[[#This Row],[Index]]&gt;$A$2,"",INDEX(Corp_value!$A$1:$EA$2999,MATCH(tbl_dmi_isin[[#This Row],[ISIN]],Corp_value!$B:$B,0),MATCH(I$2,Corp_value!$1:$1,0)))</f>
        <v>--</v>
      </c>
      <c r="J54" s="90" t="str">
        <f>IF(tbl_dmi_isin[[#This Row],[Index]]&gt;$A$2,"",INDEX(Corp_value!$A$1:$EA$2999,MATCH(tbl_dmi_isin[[#This Row],[ISIN]],Corp_value!$B:$B,0),MATCH(J$2,Corp_value!$1:$1,0)))</f>
        <v>--/--/--</v>
      </c>
      <c r="K54" s="90" t="str">
        <f>IF(tbl_dmi_isin[[#This Row],[Index]]&gt;$A$2,"",INDEX(Corp_value!$A$1:$EA$2999,MATCH(tbl_dmi_isin[[#This Row],[ISIN]],Corp_value!$B:$B,0),MATCH(K$2,Corp_value!$1:$1,0)))</f>
        <v>CHECK spd</v>
      </c>
      <c r="L54" s="90" t="str">
        <f>IF(tbl_dmi_isin[[#This Row],[Index]]&gt;$A$2,"",INDEX(Corp_value!$A$1:$EA$2999,MATCH(tbl_dmi_isin[[#This Row],[ISIN]],Corp_value!$B:$B,0),MATCH(L$2,Corp_value!$1:$1,0)))</f>
        <v>--</v>
      </c>
      <c r="M54" s="241" t="str">
        <f>IF(tbl_dmi_isin[[#This Row],[Index]]&gt;$A$2,"",INDEX(Corp_value!$A$1:$EA$2999,MATCH(tbl_dmi_isin[[#This Row],[ISIN]],Corp_value!$B:$B,0),MATCH(M$2,Corp_value!$1:$1,0)))</f>
        <v>青岛西海岸新区海洋控</v>
      </c>
      <c r="N54" s="241" t="str">
        <f>IF(tbl_dmi_isin[[#This Row],[Index]]&gt;$A$2,"",INDEX(Corp_value!$A$1:$EA$2999,MATCH(tbl_dmi_isin[[#This Row],[ISIN]],Corp_value!$B:$B,0),MATCH(N$2,Corp_value!$1:$1,0)))</f>
        <v/>
      </c>
      <c r="O54" s="241" t="str">
        <f>IF(tbl_dmi_isin[[#This Row],[Index]]&gt;$A$2,"",INDEX(Corp_value!$A$1:$EA$2999,MATCH(tbl_dmi_isin[[#This Row],[ISIN]],Corp_value!$B:$B,0),MATCH(O$2,Corp_value!$1:$1,0)))</f>
        <v/>
      </c>
      <c r="P54" s="260" t="str">
        <f>IF(tbl_dmi_isin[[#This Row],[Index]]&gt;$A$2,"",TEXT(INDEX(Corp_value!$A$1:$EA$2999,MATCH(tbl_dmi_isin[[#This Row],[ISIN]],Corp_value!$B:$B,0),MATCH(P$2,Corp_value!$1:$1,0)),"yyyy/mm/dd"))</f>
        <v>2023/03/28</v>
      </c>
      <c r="Q54" s="260" t="str">
        <f>IF(tbl_dmi_isin[[#This Row],[Index]]&gt;$A$2,"",TEXT(INDEX(Corp_value!$A$1:$EA$2999,MATCH(tbl_dmi_isin[[#This Row],[ISIN]],Corp_value!$B:$B,0),MATCH(Q$2,Corp_value!$1:$1,0)),"yyyy/mm/dd"))</f>
        <v>2026/03/28</v>
      </c>
      <c r="R54" s="260" t="str">
        <f>IF(tbl_dmi_isin[[#This Row],[Index]]&gt;$A$2,"",TEXT(INDEX(Corp_value!$A$1:$EA$2999,MATCH(tbl_dmi_isin[[#This Row],[ISIN]],Corp_value!$B:$B,0),MATCH(R$2,Corp_value!$1:$1,0)),"yyyy/mm/dd"))</f>
        <v>--</v>
      </c>
      <c r="S54" s="241">
        <f>IF(tbl_dmi_isin[[#This Row],[Index]]&gt;$A$2,"",INDEX(Corp_value!$A$1:$EA$2999,MATCH(tbl_dmi_isin[[#This Row],[ISIN]],Corp_value!$B:$B,0),MATCH(S$2,Corp_value!$1:$1,0)))</f>
        <v>5.5</v>
      </c>
      <c r="T54" s="241" t="str">
        <f>IF(tbl_dmi_isin[[#This Row],[Index]]&gt;$A$2,"",INDEX(Corp_value!$A$1:$EA$2999,MATCH(tbl_dmi_isin[[#This Row],[ISIN]],Corp_value!$B:$B,0),MATCH(T$2,Corp_value!$1:$1,0)))</f>
        <v>CNY</v>
      </c>
      <c r="U54" s="241">
        <f>IF(tbl_dmi_isin[[#This Row],[Index]]&gt;$A$2,"",INDEX(Corp_value!$A$1:$EA$2999,MATCH(tbl_dmi_isin[[#This Row],[ISIN]],Corp_value!$B:$B,0),MATCH(U$2,Corp_value!$1:$1,0)))</f>
        <v>100</v>
      </c>
      <c r="V54" s="258">
        <f>IFERROR(IF(tbl_dmi_isin[[#This Row],[Index]]&gt;$A$2,"",INDEX(Corp_value!$A$1:$EA$2999,MATCH(tbl_dmi_isin[[#This Row],[ISIN]],Corp_value!$B:$B,0),MATCH(V$2,Corp_value!$1:$1,0)))/100000000,"")</f>
        <v>10</v>
      </c>
      <c r="W54" s="267" t="str">
        <f>IF(tbl_dmi_isin[[#This Row],[Index]]&gt;$A$2,"",INDEX(Corp_value!$A$1:$EA$2999,MATCH(tbl_dmi_isin[[#This Row],[ISIN]],Corp_value!$B:$B,0),MATCH(W$2,Corp_value!$1:$1,0)))</f>
        <v/>
      </c>
      <c r="X54" s="267" t="str">
        <f>IF(tbl_dmi_isin[[#This Row],[Index]]&gt;$A$2,"",INDEX(Corp_value!$A$1:$EA$2999,MATCH(tbl_dmi_isin[[#This Row],[ISIN]],Corp_value!$B:$B,0),MATCH(X$2,Corp_value!$1:$1,0)))</f>
        <v/>
      </c>
      <c r="Y54" s="273" t="str">
        <f>IF(tbl_dmi_isin[[#This Row],[Index]]&gt;$A$2,"",INDEX(Corp_value!$A$1:$EA$2999,MATCH(tbl_dmi_isin[[#This Row],[ISIN]],Corp_value!$B:$B,0),MATCH(Y$2,Corp_value!$1:$1,0)))</f>
        <v/>
      </c>
      <c r="Z54" s="273" t="str">
        <f>IF(tbl_dmi_isin[[#This Row],[Index]]&gt;$A$2,"",INDEX(Corp_value!$A$1:$EA$2999,MATCH(tbl_dmi_isin[[#This Row],[ISIN]],Corp_value!$B:$B,0),MATCH(Z$2,Corp_value!$1:$1,0)))</f>
        <v>--/--/--</v>
      </c>
      <c r="AB54" s="234"/>
    </row>
    <row r="55" spans="1:28">
      <c r="A55" s="19">
        <v>52</v>
      </c>
      <c r="B55" s="282" t="str">
        <f>IF(tbl_dmi_isin[[#This Row],[Index]]&gt;$A$2,"",TEXT(INDEX(美元债一级!$A$2:$BO$2879,tbl_dmi_isin[[#This Row],[Index]]+1,MATCH(B$2,美元债一级!$2:$2,0)),"yyyy/mm/dd"))</f>
        <v>2023/03/21</v>
      </c>
      <c r="C55" s="19" t="str">
        <f>IF(tbl_dmi_isin[[#This Row],[Index]]&gt;$A$2,"",INDEX(美元债一级!$A$2:$BO$2880,tbl_dmi_isin[[#This Row],[Index]]+1,MATCH(C$2,美元债一级!$2:$2,0)))</f>
        <v>G238070</v>
      </c>
      <c r="D55" s="19" t="str">
        <f>IF(tbl_dmi_isin[[#This Row],[Index]]&gt;$A$2,"",INDEX(美元债一级!$A$2:$BO$2880,tbl_dmi_isin[[#This Row],[Index]]+1,MATCH(D$2,美元债一级!$2:$2,0)))</f>
        <v>绍兴上虞杭州湾</v>
      </c>
      <c r="E55" s="19" t="str">
        <f>TEXT(tbl_dmi_isin[[#This Row],[定价日]],"YYMMDD")&amp;tbl_dmi_isin[[#This Row],[ISIN]]</f>
        <v>230321G238070</v>
      </c>
      <c r="F55" s="221"/>
      <c r="G55" s="90" t="str">
        <f>IF(tbl_dmi_isin[[#This Row],[Index]]&gt;$A$2,"",INDEX(Corp_value!$A$1:$EA$2999,MATCH(tbl_dmi_isin[[#This Row],[ISIN]],Corp_value!$B:$B,0),MATCH(G$2,Corp_value!$1:$1,0)))</f>
        <v>--/--/--</v>
      </c>
      <c r="H55" s="91" t="str">
        <f>IF(tbl_dmi_isin[[#This Row],[Index]]&gt;$A$2,"",INDEX(Corp_value!$A$1:$EA$2999,MATCH(tbl_dmi_isin[[#This Row],[ISIN]],Corp_value!$B:$B,0),MATCH(H$2,Corp_value!$1:$1,0)))</f>
        <v>CN</v>
      </c>
      <c r="I55" s="91" t="str">
        <f>IF(tbl_dmi_isin[[#This Row],[Index]]&gt;$A$2,"",INDEX(Corp_value!$A$1:$EA$2999,MATCH(tbl_dmi_isin[[#This Row],[ISIN]],Corp_value!$B:$B,0),MATCH(I$2,Corp_value!$1:$1,0)))</f>
        <v>--</v>
      </c>
      <c r="J55" s="90" t="str">
        <f>IF(tbl_dmi_isin[[#This Row],[Index]]&gt;$A$2,"",INDEX(Corp_value!$A$1:$EA$2999,MATCH(tbl_dmi_isin[[#This Row],[ISIN]],Corp_value!$B:$B,0),MATCH(J$2,Corp_value!$1:$1,0)))</f>
        <v>--/--/BBB-</v>
      </c>
      <c r="K55" s="90" t="str">
        <f>IF(tbl_dmi_isin[[#This Row],[Index]]&gt;$A$2,"",INDEX(Corp_value!$A$1:$EA$2999,MATCH(tbl_dmi_isin[[#This Row],[ISIN]],Corp_value!$B:$B,0),MATCH(K$2,Corp_value!$1:$1,0)))</f>
        <v>CHECK spd</v>
      </c>
      <c r="L55" s="90" t="str">
        <f>IF(tbl_dmi_isin[[#This Row],[Index]]&gt;$A$2,"",INDEX(Corp_value!$A$1:$EA$2999,MATCH(tbl_dmi_isin[[#This Row],[ISIN]],Corp_value!$B:$B,0),MATCH(L$2,Corp_value!$1:$1,0)))</f>
        <v>--</v>
      </c>
      <c r="M55" s="241" t="str">
        <f>IF(tbl_dmi_isin[[#This Row],[Index]]&gt;$A$2,"",INDEX(Corp_value!$A$1:$EA$2999,MATCH(tbl_dmi_isin[[#This Row],[ISIN]],Corp_value!$B:$B,0),MATCH(M$2,Corp_value!$1:$1,0)))</f>
        <v>绍兴市上虞杭州湾经开</v>
      </c>
      <c r="N55" s="241" t="str">
        <f>IF(tbl_dmi_isin[[#This Row],[Index]]&gt;$A$2,"",INDEX(Corp_value!$A$1:$EA$2999,MATCH(tbl_dmi_isin[[#This Row],[ISIN]],Corp_value!$B:$B,0),MATCH(N$2,Corp_value!$1:$1,0)))</f>
        <v/>
      </c>
      <c r="O55" s="241" t="str">
        <f>IF(tbl_dmi_isin[[#This Row],[Index]]&gt;$A$2,"",INDEX(Corp_value!$A$1:$EA$2999,MATCH(tbl_dmi_isin[[#This Row],[ISIN]],Corp_value!$B:$B,0),MATCH(O$2,Corp_value!$1:$1,0)))</f>
        <v/>
      </c>
      <c r="P55" s="260" t="str">
        <f>IF(tbl_dmi_isin[[#This Row],[Index]]&gt;$A$2,"",TEXT(INDEX(Corp_value!$A$1:$EA$2999,MATCH(tbl_dmi_isin[[#This Row],[ISIN]],Corp_value!$B:$B,0),MATCH(P$2,Corp_value!$1:$1,0)),"yyyy/mm/dd"))</f>
        <v>2023/03/24</v>
      </c>
      <c r="Q55" s="260" t="str">
        <f>IF(tbl_dmi_isin[[#This Row],[Index]]&gt;$A$2,"",TEXT(INDEX(Corp_value!$A$1:$EA$2999,MATCH(tbl_dmi_isin[[#This Row],[ISIN]],Corp_value!$B:$B,0),MATCH(Q$2,Corp_value!$1:$1,0)),"yyyy/mm/dd"))</f>
        <v>2026/03/24</v>
      </c>
      <c r="R55" s="260" t="str">
        <f>IF(tbl_dmi_isin[[#This Row],[Index]]&gt;$A$2,"",TEXT(INDEX(Corp_value!$A$1:$EA$2999,MATCH(tbl_dmi_isin[[#This Row],[ISIN]],Corp_value!$B:$B,0),MATCH(R$2,Corp_value!$1:$1,0)),"yyyy/mm/dd"))</f>
        <v>--</v>
      </c>
      <c r="S55" s="241">
        <f>IF(tbl_dmi_isin[[#This Row],[Index]]&gt;$A$2,"",INDEX(Corp_value!$A$1:$EA$2999,MATCH(tbl_dmi_isin[[#This Row],[ISIN]],Corp_value!$B:$B,0),MATCH(S$2,Corp_value!$1:$1,0)))</f>
        <v>4.5</v>
      </c>
      <c r="T55" s="241" t="str">
        <f>IF(tbl_dmi_isin[[#This Row],[Index]]&gt;$A$2,"",INDEX(Corp_value!$A$1:$EA$2999,MATCH(tbl_dmi_isin[[#This Row],[ISIN]],Corp_value!$B:$B,0),MATCH(T$2,Corp_value!$1:$1,0)))</f>
        <v>CNY</v>
      </c>
      <c r="U55" s="241">
        <f>IF(tbl_dmi_isin[[#This Row],[Index]]&gt;$A$2,"",INDEX(Corp_value!$A$1:$EA$2999,MATCH(tbl_dmi_isin[[#This Row],[ISIN]],Corp_value!$B:$B,0),MATCH(U$2,Corp_value!$1:$1,0)))</f>
        <v>100</v>
      </c>
      <c r="V55" s="258">
        <f>IFERROR(IF(tbl_dmi_isin[[#This Row],[Index]]&gt;$A$2,"",INDEX(Corp_value!$A$1:$EA$2999,MATCH(tbl_dmi_isin[[#This Row],[ISIN]],Corp_value!$B:$B,0),MATCH(V$2,Corp_value!$1:$1,0)))/100000000,"")</f>
        <v>10.25</v>
      </c>
      <c r="W55" s="267" t="str">
        <f>IF(tbl_dmi_isin[[#This Row],[Index]]&gt;$A$2,"",INDEX(Corp_value!$A$1:$EA$2999,MATCH(tbl_dmi_isin[[#This Row],[ISIN]],Corp_value!$B:$B,0),MATCH(W$2,Corp_value!$1:$1,0)))</f>
        <v>2086024D CH</v>
      </c>
      <c r="X55" s="267" t="str">
        <f>IF(tbl_dmi_isin[[#This Row],[Index]]&gt;$A$2,"",INDEX(Corp_value!$A$1:$EA$2999,MATCH(tbl_dmi_isin[[#This Row],[ISIN]],Corp_value!$B:$B,0),MATCH(X$2,Corp_value!$1:$1,0)))</f>
        <v>--/--/BBB-</v>
      </c>
      <c r="Y55" s="273" t="str">
        <f>IF(tbl_dmi_isin[[#This Row],[Index]]&gt;$A$2,"",INDEX(Corp_value!$A$1:$EA$2999,MATCH(tbl_dmi_isin[[#This Row],[ISIN]],Corp_value!$B:$B,0),MATCH(Y$2,Corp_value!$1:$1,0)))</f>
        <v/>
      </c>
      <c r="Z55" s="273" t="str">
        <f>IF(tbl_dmi_isin[[#This Row],[Index]]&gt;$A$2,"",INDEX(Corp_value!$A$1:$EA$2999,MATCH(tbl_dmi_isin[[#This Row],[ISIN]],Corp_value!$B:$B,0),MATCH(Z$2,Corp_value!$1:$1,0)))</f>
        <v>--/--/BBB-</v>
      </c>
      <c r="AB55" s="234"/>
    </row>
    <row r="56" spans="1:28">
      <c r="A56" s="19">
        <v>53</v>
      </c>
      <c r="B56" s="282" t="str">
        <f>IF(tbl_dmi_isin[[#This Row],[Index]]&gt;$A$2,"",TEXT(INDEX(美元债一级!$A$2:$BO$2879,tbl_dmi_isin[[#This Row],[Index]]+1,MATCH(B$2,美元债一级!$2:$2,0)),"yyyy/mm/dd"))</f>
        <v>2023/03/17</v>
      </c>
      <c r="C56" s="19" t="str">
        <f>IF(tbl_dmi_isin[[#This Row],[Index]]&gt;$A$2,"",INDEX(美元债一级!$A$2:$BO$2880,tbl_dmi_isin[[#This Row],[Index]]+1,MATCH(C$2,美元债一级!$2:$2,0)))</f>
        <v>G238047</v>
      </c>
      <c r="D56" s="19" t="str">
        <f>IF(tbl_dmi_isin[[#This Row],[Index]]&gt;$A$2,"",INDEX(美元债一级!$A$2:$BO$2880,tbl_dmi_isin[[#This Row],[Index]]+1,MATCH(D$2,美元债一级!$2:$2,0)))</f>
        <v>桂林经开(北部湾银行)</v>
      </c>
      <c r="E56" s="19" t="str">
        <f>TEXT(tbl_dmi_isin[[#This Row],[定价日]],"YYMMDD")&amp;tbl_dmi_isin[[#This Row],[ISIN]]</f>
        <v>230317G238047</v>
      </c>
      <c r="F56" s="221"/>
      <c r="G56" s="90" t="str">
        <f>IF(tbl_dmi_isin[[#This Row],[Index]]&gt;$A$2,"",INDEX(Corp_value!$A$1:$EA$2999,MATCH(tbl_dmi_isin[[#This Row],[ISIN]],Corp_value!$B:$B,0),MATCH(G$2,Corp_value!$1:$1,0)))</f>
        <v>--/--/--</v>
      </c>
      <c r="H56" s="91" t="str">
        <f>IF(tbl_dmi_isin[[#This Row],[Index]]&gt;$A$2,"",INDEX(Corp_value!$A$1:$EA$2999,MATCH(tbl_dmi_isin[[#This Row],[ISIN]],Corp_value!$B:$B,0),MATCH(H$2,Corp_value!$1:$1,0)))</f>
        <v>CN</v>
      </c>
      <c r="I56" s="91" t="str">
        <f>IF(tbl_dmi_isin[[#This Row],[Index]]&gt;$A$2,"",INDEX(Corp_value!$A$1:$EA$2999,MATCH(tbl_dmi_isin[[#This Row],[ISIN]],Corp_value!$B:$B,0),MATCH(I$2,Corp_value!$1:$1,0)))</f>
        <v>--</v>
      </c>
      <c r="J56" s="90" t="str">
        <f>IF(tbl_dmi_isin[[#This Row],[Index]]&gt;$A$2,"",INDEX(Corp_value!$A$1:$EA$2999,MATCH(tbl_dmi_isin[[#This Row],[ISIN]],Corp_value!$B:$B,0),MATCH(J$2,Corp_value!$1:$1,0)))</f>
        <v>--/--/--</v>
      </c>
      <c r="K56" s="90" t="str">
        <f>IF(tbl_dmi_isin[[#This Row],[Index]]&gt;$A$2,"",INDEX(Corp_value!$A$1:$EA$2999,MATCH(tbl_dmi_isin[[#This Row],[ISIN]],Corp_value!$B:$B,0),MATCH(K$2,Corp_value!$1:$1,0)))</f>
        <v>CHECK spd</v>
      </c>
      <c r="L56" s="90" t="str">
        <f>IF(tbl_dmi_isin[[#This Row],[Index]]&gt;$A$2,"",INDEX(Corp_value!$A$1:$EA$2999,MATCH(tbl_dmi_isin[[#This Row],[ISIN]],Corp_value!$B:$B,0),MATCH(L$2,Corp_value!$1:$1,0)))</f>
        <v>--</v>
      </c>
      <c r="M56" s="241" t="str">
        <f>IF(tbl_dmi_isin[[#This Row],[Index]]&gt;$A$2,"",INDEX(Corp_value!$A$1:$EA$2999,MATCH(tbl_dmi_isin[[#This Row],[ISIN]],Corp_value!$B:$B,0),MATCH(M$2,Corp_value!$1:$1,0)))</f>
        <v>桂林经开投资控股有限</v>
      </c>
      <c r="N56" s="241" t="str">
        <f>IF(tbl_dmi_isin[[#This Row],[Index]]&gt;$A$2,"",INDEX(Corp_value!$A$1:$EA$2999,MATCH(tbl_dmi_isin[[#This Row],[ISIN]],Corp_value!$B:$B,0),MATCH(N$2,Corp_value!$1:$1,0)))</f>
        <v/>
      </c>
      <c r="O56" s="241" t="str">
        <f>IF(tbl_dmi_isin[[#This Row],[Index]]&gt;$A$2,"",INDEX(Corp_value!$A$1:$EA$2999,MATCH(tbl_dmi_isin[[#This Row],[ISIN]],Corp_value!$B:$B,0),MATCH(O$2,Corp_value!$1:$1,0)))</f>
        <v/>
      </c>
      <c r="P56" s="260" t="str">
        <f>IF(tbl_dmi_isin[[#This Row],[Index]]&gt;$A$2,"",TEXT(INDEX(Corp_value!$A$1:$EA$2999,MATCH(tbl_dmi_isin[[#This Row],[ISIN]],Corp_value!$B:$B,0),MATCH(P$2,Corp_value!$1:$1,0)),"yyyy/mm/dd"))</f>
        <v>2023/03/24</v>
      </c>
      <c r="Q56" s="260" t="str">
        <f>IF(tbl_dmi_isin[[#This Row],[Index]]&gt;$A$2,"",TEXT(INDEX(Corp_value!$A$1:$EA$2999,MATCH(tbl_dmi_isin[[#This Row],[ISIN]],Corp_value!$B:$B,0),MATCH(Q$2,Corp_value!$1:$1,0)),"yyyy/mm/dd"))</f>
        <v>2026/03/24</v>
      </c>
      <c r="R56" s="260" t="str">
        <f>IF(tbl_dmi_isin[[#This Row],[Index]]&gt;$A$2,"",TEXT(INDEX(Corp_value!$A$1:$EA$2999,MATCH(tbl_dmi_isin[[#This Row],[ISIN]],Corp_value!$B:$B,0),MATCH(R$2,Corp_value!$1:$1,0)),"yyyy/mm/dd"))</f>
        <v>--</v>
      </c>
      <c r="S56" s="241">
        <f>IF(tbl_dmi_isin[[#This Row],[Index]]&gt;$A$2,"",INDEX(Corp_value!$A$1:$EA$2999,MATCH(tbl_dmi_isin[[#This Row],[ISIN]],Corp_value!$B:$B,0),MATCH(S$2,Corp_value!$1:$1,0)))</f>
        <v>4.8</v>
      </c>
      <c r="T56" s="241" t="str">
        <f>IF(tbl_dmi_isin[[#This Row],[Index]]&gt;$A$2,"",INDEX(Corp_value!$A$1:$EA$2999,MATCH(tbl_dmi_isin[[#This Row],[ISIN]],Corp_value!$B:$B,0),MATCH(T$2,Corp_value!$1:$1,0)))</f>
        <v>CNY</v>
      </c>
      <c r="U56" s="241">
        <f>IF(tbl_dmi_isin[[#This Row],[Index]]&gt;$A$2,"",INDEX(Corp_value!$A$1:$EA$2999,MATCH(tbl_dmi_isin[[#This Row],[ISIN]],Corp_value!$B:$B,0),MATCH(U$2,Corp_value!$1:$1,0)))</f>
        <v>100</v>
      </c>
      <c r="V56" s="258">
        <f>IFERROR(IF(tbl_dmi_isin[[#This Row],[Index]]&gt;$A$2,"",INDEX(Corp_value!$A$1:$EA$2999,MATCH(tbl_dmi_isin[[#This Row],[ISIN]],Corp_value!$B:$B,0),MATCH(V$2,Corp_value!$1:$1,0)))/100000000,"")</f>
        <v>1</v>
      </c>
      <c r="W56" s="267" t="str">
        <f>IF(tbl_dmi_isin[[#This Row],[Index]]&gt;$A$2,"",INDEX(Corp_value!$A$1:$EA$2999,MATCH(tbl_dmi_isin[[#This Row],[ISIN]],Corp_value!$B:$B,0),MATCH(W$2,Corp_value!$1:$1,0)))</f>
        <v/>
      </c>
      <c r="X56" s="267" t="str">
        <f>IF(tbl_dmi_isin[[#This Row],[Index]]&gt;$A$2,"",INDEX(Corp_value!$A$1:$EA$2999,MATCH(tbl_dmi_isin[[#This Row],[ISIN]],Corp_value!$B:$B,0),MATCH(X$2,Corp_value!$1:$1,0)))</f>
        <v/>
      </c>
      <c r="Y56" s="273" t="str">
        <f>IF(tbl_dmi_isin[[#This Row],[Index]]&gt;$A$2,"",INDEX(Corp_value!$A$1:$EA$2999,MATCH(tbl_dmi_isin[[#This Row],[ISIN]],Corp_value!$B:$B,0),MATCH(Y$2,Corp_value!$1:$1,0)))</f>
        <v/>
      </c>
      <c r="Z56" s="273" t="str">
        <f>IF(tbl_dmi_isin[[#This Row],[Index]]&gt;$A$2,"",INDEX(Corp_value!$A$1:$EA$2999,MATCH(tbl_dmi_isin[[#This Row],[ISIN]],Corp_value!$B:$B,0),MATCH(Z$2,Corp_value!$1:$1,0)))</f>
        <v>--/--/--</v>
      </c>
      <c r="AB56" s="234"/>
    </row>
    <row r="57" spans="1:28">
      <c r="A57" s="19">
        <v>54</v>
      </c>
      <c r="B57" s="282" t="str">
        <f>IF(tbl_dmi_isin[[#This Row],[Index]]&gt;$A$2,"",TEXT(INDEX(美元债一级!$A$2:$BO$2879,tbl_dmi_isin[[#This Row],[Index]]+1,MATCH(B$2,美元债一级!$2:$2,0)),"yyyy/mm/dd"))</f>
        <v>2023/03/08</v>
      </c>
      <c r="C57" s="19" t="str">
        <f>IF(tbl_dmi_isin[[#This Row],[Index]]&gt;$A$2,"",INDEX(美元债一级!$A$2:$BO$2880,tbl_dmi_isin[[#This Row],[Index]]+1,MATCH(C$2,美元债一级!$2:$2,0)))</f>
        <v>G238046</v>
      </c>
      <c r="D57" s="19" t="str">
        <f>IF(tbl_dmi_isin[[#This Row],[Index]]&gt;$A$2,"",INDEX(美元债一级!$A$2:$BO$2880,tbl_dmi_isin[[#This Row],[Index]]+1,MATCH(D$2,美元债一级!$2:$2,0)))</f>
        <v>郴州产投(华夏银行)</v>
      </c>
      <c r="E57" s="19" t="str">
        <f>TEXT(tbl_dmi_isin[[#This Row],[定价日]],"YYMMDD")&amp;tbl_dmi_isin[[#This Row],[ISIN]]</f>
        <v>230308G238046</v>
      </c>
      <c r="F57" s="221"/>
      <c r="G57" s="90" t="str">
        <f>IF(tbl_dmi_isin[[#This Row],[Index]]&gt;$A$2,"",INDEX(Corp_value!$A$1:$EA$2999,MATCH(tbl_dmi_isin[[#This Row],[ISIN]],Corp_value!$B:$B,0),MATCH(G$2,Corp_value!$1:$1,0)))</f>
        <v>--/--/--</v>
      </c>
      <c r="H57" s="91" t="str">
        <f>IF(tbl_dmi_isin[[#This Row],[Index]]&gt;$A$2,"",INDEX(Corp_value!$A$1:$EA$2999,MATCH(tbl_dmi_isin[[#This Row],[ISIN]],Corp_value!$B:$B,0),MATCH(H$2,Corp_value!$1:$1,0)))</f>
        <v>CN</v>
      </c>
      <c r="I57" s="91" t="str">
        <f>IF(tbl_dmi_isin[[#This Row],[Index]]&gt;$A$2,"",INDEX(Corp_value!$A$1:$EA$2999,MATCH(tbl_dmi_isin[[#This Row],[ISIN]],Corp_value!$B:$B,0),MATCH(I$2,Corp_value!$1:$1,0)))</f>
        <v>--</v>
      </c>
      <c r="J57" s="90" t="str">
        <f>IF(tbl_dmi_isin[[#This Row],[Index]]&gt;$A$2,"",INDEX(Corp_value!$A$1:$EA$2999,MATCH(tbl_dmi_isin[[#This Row],[ISIN]],Corp_value!$B:$B,0),MATCH(J$2,Corp_value!$1:$1,0)))</f>
        <v>--/--/--</v>
      </c>
      <c r="K57" s="90" t="str">
        <f>IF(tbl_dmi_isin[[#This Row],[Index]]&gt;$A$2,"",INDEX(Corp_value!$A$1:$EA$2999,MATCH(tbl_dmi_isin[[#This Row],[ISIN]],Corp_value!$B:$B,0),MATCH(K$2,Corp_value!$1:$1,0)))</f>
        <v>CHECK spd</v>
      </c>
      <c r="L57" s="90" t="str">
        <f>IF(tbl_dmi_isin[[#This Row],[Index]]&gt;$A$2,"",INDEX(Corp_value!$A$1:$EA$2999,MATCH(tbl_dmi_isin[[#This Row],[ISIN]],Corp_value!$B:$B,0),MATCH(L$2,Corp_value!$1:$1,0)))</f>
        <v>--</v>
      </c>
      <c r="M57" s="241" t="str">
        <f>IF(tbl_dmi_isin[[#This Row],[Index]]&gt;$A$2,"",INDEX(Corp_value!$A$1:$EA$2999,MATCH(tbl_dmi_isin[[#This Row],[ISIN]],Corp_value!$B:$B,0),MATCH(M$2,Corp_value!$1:$1,0)))</f>
        <v>郴州市产业投资集团有</v>
      </c>
      <c r="N57" s="241" t="str">
        <f>IF(tbl_dmi_isin[[#This Row],[Index]]&gt;$A$2,"",INDEX(Corp_value!$A$1:$EA$2999,MATCH(tbl_dmi_isin[[#This Row],[ISIN]],Corp_value!$B:$B,0),MATCH(N$2,Corp_value!$1:$1,0)))</f>
        <v/>
      </c>
      <c r="O57" s="241" t="str">
        <f>IF(tbl_dmi_isin[[#This Row],[Index]]&gt;$A$2,"",INDEX(Corp_value!$A$1:$EA$2999,MATCH(tbl_dmi_isin[[#This Row],[ISIN]],Corp_value!$B:$B,0),MATCH(O$2,Corp_value!$1:$1,0)))</f>
        <v/>
      </c>
      <c r="P57" s="260" t="str">
        <f>IF(tbl_dmi_isin[[#This Row],[Index]]&gt;$A$2,"",TEXT(INDEX(Corp_value!$A$1:$EA$2999,MATCH(tbl_dmi_isin[[#This Row],[ISIN]],Corp_value!$B:$B,0),MATCH(P$2,Corp_value!$1:$1,0)),"yyyy/mm/dd"))</f>
        <v>2023/03/13</v>
      </c>
      <c r="Q57" s="260" t="str">
        <f>IF(tbl_dmi_isin[[#This Row],[Index]]&gt;$A$2,"",TEXT(INDEX(Corp_value!$A$1:$EA$2999,MATCH(tbl_dmi_isin[[#This Row],[ISIN]],Corp_value!$B:$B,0),MATCH(Q$2,Corp_value!$1:$1,0)),"yyyy/mm/dd"))</f>
        <v>2026/03/13</v>
      </c>
      <c r="R57" s="260" t="str">
        <f>IF(tbl_dmi_isin[[#This Row],[Index]]&gt;$A$2,"",TEXT(INDEX(Corp_value!$A$1:$EA$2999,MATCH(tbl_dmi_isin[[#This Row],[ISIN]],Corp_value!$B:$B,0),MATCH(R$2,Corp_value!$1:$1,0)),"yyyy/mm/dd"))</f>
        <v>--</v>
      </c>
      <c r="S57" s="241">
        <f>IF(tbl_dmi_isin[[#This Row],[Index]]&gt;$A$2,"",INDEX(Corp_value!$A$1:$EA$2999,MATCH(tbl_dmi_isin[[#This Row],[ISIN]],Corp_value!$B:$B,0),MATCH(S$2,Corp_value!$1:$1,0)))</f>
        <v>4</v>
      </c>
      <c r="T57" s="241" t="str">
        <f>IF(tbl_dmi_isin[[#This Row],[Index]]&gt;$A$2,"",INDEX(Corp_value!$A$1:$EA$2999,MATCH(tbl_dmi_isin[[#This Row],[ISIN]],Corp_value!$B:$B,0),MATCH(T$2,Corp_value!$1:$1,0)))</f>
        <v>CNY</v>
      </c>
      <c r="U57" s="241">
        <f>IF(tbl_dmi_isin[[#This Row],[Index]]&gt;$A$2,"",INDEX(Corp_value!$A$1:$EA$2999,MATCH(tbl_dmi_isin[[#This Row],[ISIN]],Corp_value!$B:$B,0),MATCH(U$2,Corp_value!$1:$1,0)))</f>
        <v>100</v>
      </c>
      <c r="V57" s="258">
        <f>IFERROR(IF(tbl_dmi_isin[[#This Row],[Index]]&gt;$A$2,"",INDEX(Corp_value!$A$1:$EA$2999,MATCH(tbl_dmi_isin[[#This Row],[ISIN]],Corp_value!$B:$B,0),MATCH(V$2,Corp_value!$1:$1,0)))/100000000,"")</f>
        <v>8.75</v>
      </c>
      <c r="W57" s="267" t="str">
        <f>IF(tbl_dmi_isin[[#This Row],[Index]]&gt;$A$2,"",INDEX(Corp_value!$A$1:$EA$2999,MATCH(tbl_dmi_isin[[#This Row],[ISIN]],Corp_value!$B:$B,0),MATCH(W$2,Corp_value!$1:$1,0)))</f>
        <v/>
      </c>
      <c r="X57" s="267" t="str">
        <f>IF(tbl_dmi_isin[[#This Row],[Index]]&gt;$A$2,"",INDEX(Corp_value!$A$1:$EA$2999,MATCH(tbl_dmi_isin[[#This Row],[ISIN]],Corp_value!$B:$B,0),MATCH(X$2,Corp_value!$1:$1,0)))</f>
        <v/>
      </c>
      <c r="Y57" s="273" t="str">
        <f>IF(tbl_dmi_isin[[#This Row],[Index]]&gt;$A$2,"",INDEX(Corp_value!$A$1:$EA$2999,MATCH(tbl_dmi_isin[[#This Row],[ISIN]],Corp_value!$B:$B,0),MATCH(Y$2,Corp_value!$1:$1,0)))</f>
        <v/>
      </c>
      <c r="Z57" s="273" t="str">
        <f>IF(tbl_dmi_isin[[#This Row],[Index]]&gt;$A$2,"",INDEX(Corp_value!$A$1:$EA$2999,MATCH(tbl_dmi_isin[[#This Row],[ISIN]],Corp_value!$B:$B,0),MATCH(Z$2,Corp_value!$1:$1,0)))</f>
        <v>--/--/--</v>
      </c>
      <c r="AB57" s="234"/>
    </row>
    <row r="58" spans="1:28">
      <c r="A58" s="19">
        <v>55</v>
      </c>
      <c r="B58" s="282" t="str">
        <f>IF(tbl_dmi_isin[[#This Row],[Index]]&gt;$A$2,"",TEXT(INDEX(美元债一级!$A$2:$BO$2879,tbl_dmi_isin[[#This Row],[Index]]+1,MATCH(B$2,美元债一级!$2:$2,0)),"yyyy/mm/dd"))</f>
        <v>2023/03/07</v>
      </c>
      <c r="C58" s="19" t="str">
        <f>IF(tbl_dmi_isin[[#This Row],[Index]]&gt;$A$2,"",INDEX(美元债一级!$A$2:$BO$2880,tbl_dmi_isin[[#This Row],[Index]]+1,MATCH(C$2,美元债一级!$2:$2,0)))</f>
        <v>XS2573678435</v>
      </c>
      <c r="D58" s="19" t="str">
        <f>IF(tbl_dmi_isin[[#This Row],[Index]]&gt;$A$2,"",INDEX(美元债一级!$A$2:$BO$2880,tbl_dmi_isin[[#This Row],[Index]]+1,MATCH(D$2,美元债一级!$2:$2,0)))</f>
        <v>晋江城投</v>
      </c>
      <c r="E58" s="19" t="str">
        <f>TEXT(tbl_dmi_isin[[#This Row],[定价日]],"YYMMDD")&amp;tbl_dmi_isin[[#This Row],[ISIN]]</f>
        <v>230307XS2573678435</v>
      </c>
      <c r="F58" s="221"/>
      <c r="G58" s="90" t="str">
        <f>IF(tbl_dmi_isin[[#This Row],[Index]]&gt;$A$2,"",INDEX(Corp_value!$A$1:$EA$2999,MATCH(tbl_dmi_isin[[#This Row],[ISIN]],Corp_value!$B:$B,0),MATCH(G$2,Corp_value!$1:$1,0)))</f>
        <v>--/--/--</v>
      </c>
      <c r="H58" s="91" t="str">
        <f>IF(tbl_dmi_isin[[#This Row],[Index]]&gt;$A$2,"",INDEX(Corp_value!$A$1:$EA$2999,MATCH(tbl_dmi_isin[[#This Row],[ISIN]],Corp_value!$B:$B,0),MATCH(H$2,Corp_value!$1:$1,0)))</f>
        <v>CN</v>
      </c>
      <c r="I58" s="91" t="str">
        <f>IF(tbl_dmi_isin[[#This Row],[Index]]&gt;$A$2,"",INDEX(Corp_value!$A$1:$EA$2999,MATCH(tbl_dmi_isin[[#This Row],[ISIN]],Corp_value!$B:$B,0),MATCH(I$2,Corp_value!$1:$1,0)))</f>
        <v>--</v>
      </c>
      <c r="J58" s="90" t="str">
        <f>IF(tbl_dmi_isin[[#This Row],[Index]]&gt;$A$2,"",INDEX(Corp_value!$A$1:$EA$2999,MATCH(tbl_dmi_isin[[#This Row],[ISIN]],Corp_value!$B:$B,0),MATCH(J$2,Corp_value!$1:$1,0)))</f>
        <v>--/--/--</v>
      </c>
      <c r="K58" s="90" t="str">
        <f>IF(tbl_dmi_isin[[#This Row],[Index]]&gt;$A$2,"",INDEX(Corp_value!$A$1:$EA$2999,MATCH(tbl_dmi_isin[[#This Row],[ISIN]],Corp_value!$B:$B,0),MATCH(K$2,Corp_value!$1:$1,0)))</f>
        <v>CHECK spd</v>
      </c>
      <c r="L58" s="90" t="str">
        <f>IF(tbl_dmi_isin[[#This Row],[Index]]&gt;$A$2,"",INDEX(Corp_value!$A$1:$EA$2999,MATCH(tbl_dmi_isin[[#This Row],[ISIN]],Corp_value!$B:$B,0),MATCH(L$2,Corp_value!$1:$1,0)))</f>
        <v>--</v>
      </c>
      <c r="M58" s="241" t="str">
        <f>IF(tbl_dmi_isin[[#This Row],[Index]]&gt;$A$2,"",INDEX(Corp_value!$A$1:$EA$2999,MATCH(tbl_dmi_isin[[#This Row],[ISIN]],Corp_value!$B:$B,0),MATCH(M$2,Corp_value!$1:$1,0)))</f>
        <v>晋江市路桥建设开发有</v>
      </c>
      <c r="N58" s="241" t="str">
        <f>IF(tbl_dmi_isin[[#This Row],[Index]]&gt;$A$2,"",INDEX(Corp_value!$A$1:$EA$2999,MATCH(tbl_dmi_isin[[#This Row],[ISIN]],Corp_value!$B:$B,0),MATCH(N$2,Corp_value!$1:$1,0)))</f>
        <v>Fujian Jinjiang Urban Construction Investment Development Group Co Ltd</v>
      </c>
      <c r="O58" s="241" t="str">
        <f>IF(tbl_dmi_isin[[#This Row],[Index]]&gt;$A$2,"",INDEX(Corp_value!$A$1:$EA$2999,MATCH(tbl_dmi_isin[[#This Row],[ISIN]],Corp_value!$B:$B,0),MATCH(O$2,Corp_value!$1:$1,0)))</f>
        <v/>
      </c>
      <c r="P58" s="260" t="str">
        <f>IF(tbl_dmi_isin[[#This Row],[Index]]&gt;$A$2,"",TEXT(INDEX(Corp_value!$A$1:$EA$2999,MATCH(tbl_dmi_isin[[#This Row],[ISIN]],Corp_value!$B:$B,0),MATCH(P$2,Corp_value!$1:$1,0)),"yyyy/mm/dd"))</f>
        <v>2023/03/10</v>
      </c>
      <c r="Q58" s="260" t="str">
        <f>IF(tbl_dmi_isin[[#This Row],[Index]]&gt;$A$2,"",TEXT(INDEX(Corp_value!$A$1:$EA$2999,MATCH(tbl_dmi_isin[[#This Row],[ISIN]],Corp_value!$B:$B,0),MATCH(Q$2,Corp_value!$1:$1,0)),"yyyy/mm/dd"))</f>
        <v>2024/03/08</v>
      </c>
      <c r="R58" s="260" t="str">
        <f>IF(tbl_dmi_isin[[#This Row],[Index]]&gt;$A$2,"",TEXT(INDEX(Corp_value!$A$1:$EA$2999,MATCH(tbl_dmi_isin[[#This Row],[ISIN]],Corp_value!$B:$B,0),MATCH(R$2,Corp_value!$1:$1,0)),"yyyy/mm/dd"))</f>
        <v>--</v>
      </c>
      <c r="S58" s="241">
        <f>IF(tbl_dmi_isin[[#This Row],[Index]]&gt;$A$2,"",INDEX(Corp_value!$A$1:$EA$2999,MATCH(tbl_dmi_isin[[#This Row],[ISIN]],Corp_value!$B:$B,0),MATCH(S$2,Corp_value!$1:$1,0)))</f>
        <v>6.68</v>
      </c>
      <c r="T58" s="241" t="str">
        <f>IF(tbl_dmi_isin[[#This Row],[Index]]&gt;$A$2,"",INDEX(Corp_value!$A$1:$EA$2999,MATCH(tbl_dmi_isin[[#This Row],[ISIN]],Corp_value!$B:$B,0),MATCH(T$2,Corp_value!$1:$1,0)))</f>
        <v>USD</v>
      </c>
      <c r="U58" s="241">
        <f>IF(tbl_dmi_isin[[#This Row],[Index]]&gt;$A$2,"",INDEX(Corp_value!$A$1:$EA$2999,MATCH(tbl_dmi_isin[[#This Row],[ISIN]],Corp_value!$B:$B,0),MATCH(U$2,Corp_value!$1:$1,0)))</f>
        <v>100</v>
      </c>
      <c r="V58" s="258">
        <f>IFERROR(IF(tbl_dmi_isin[[#This Row],[Index]]&gt;$A$2,"",INDEX(Corp_value!$A$1:$EA$2999,MATCH(tbl_dmi_isin[[#This Row],[ISIN]],Corp_value!$B:$B,0),MATCH(V$2,Corp_value!$1:$1,0)))/100000000,"")</f>
        <v>1.58</v>
      </c>
      <c r="W58" s="267" t="str">
        <f>IF(tbl_dmi_isin[[#This Row],[Index]]&gt;$A$2,"",INDEX(Corp_value!$A$1:$EA$2999,MATCH(tbl_dmi_isin[[#This Row],[ISIN]],Corp_value!$B:$B,0),MATCH(W$2,Corp_value!$1:$1,0)))</f>
        <v>0768356D CH</v>
      </c>
      <c r="X58" s="267" t="str">
        <f>IF(tbl_dmi_isin[[#This Row],[Index]]&gt;$A$2,"",INDEX(Corp_value!$A$1:$EA$2999,MATCH(tbl_dmi_isin[[#This Row],[ISIN]],Corp_value!$B:$B,0),MATCH(X$2,Corp_value!$1:$1,0)))</f>
        <v>--/--/--</v>
      </c>
      <c r="Y58" s="273" t="str">
        <f>IF(tbl_dmi_isin[[#This Row],[Index]]&gt;$A$2,"",INDEX(Corp_value!$A$1:$EA$2999,MATCH(tbl_dmi_isin[[#This Row],[ISIN]],Corp_value!$B:$B,0),MATCH(Y$2,Corp_value!$1:$1,0)))</f>
        <v/>
      </c>
      <c r="Z58" s="273" t="str">
        <f>IF(tbl_dmi_isin[[#This Row],[Index]]&gt;$A$2,"",INDEX(Corp_value!$A$1:$EA$2999,MATCH(tbl_dmi_isin[[#This Row],[ISIN]],Corp_value!$B:$B,0),MATCH(Z$2,Corp_value!$1:$1,0)))</f>
        <v>--/--/--</v>
      </c>
      <c r="AB58" s="234"/>
    </row>
    <row r="59" spans="1:28">
      <c r="A59" s="19">
        <v>56</v>
      </c>
      <c r="B59" s="282" t="str">
        <f>IF(tbl_dmi_isin[[#This Row],[Index]]&gt;$A$2,"",TEXT(INDEX(美元债一级!$A$2:$BO$2879,tbl_dmi_isin[[#This Row],[Index]]+1,MATCH(B$2,美元债一级!$2:$2,0)),"yyyy/mm/dd"))</f>
        <v>2023/03/07</v>
      </c>
      <c r="C59" s="19" t="str">
        <f>IF(tbl_dmi_isin[[#This Row],[Index]]&gt;$A$2,"",INDEX(美元债一级!$A$2:$BO$2880,tbl_dmi_isin[[#This Row],[Index]]+1,MATCH(C$2,美元债一级!$2:$2,0)))</f>
        <v>G238039</v>
      </c>
      <c r="D59" s="19" t="str">
        <f>IF(tbl_dmi_isin[[#This Row],[Index]]&gt;$A$2,"",INDEX(美元债一级!$A$2:$BO$2880,tbl_dmi_isin[[#This Row],[Index]]+1,MATCH(D$2,美元债一级!$2:$2,0)))</f>
        <v>海宁城投</v>
      </c>
      <c r="E59" s="19" t="str">
        <f>TEXT(tbl_dmi_isin[[#This Row],[定价日]],"YYMMDD")&amp;tbl_dmi_isin[[#This Row],[ISIN]]</f>
        <v>230307G238039</v>
      </c>
      <c r="F59" s="220"/>
      <c r="G59" s="90" t="str">
        <f>IF(tbl_dmi_isin[[#This Row],[Index]]&gt;$A$2,"",INDEX(Corp_value!$A$1:$EA$2999,MATCH(tbl_dmi_isin[[#This Row],[ISIN]],Corp_value!$B:$B,0),MATCH(G$2,Corp_value!$1:$1,0)))</f>
        <v>--/--/--</v>
      </c>
      <c r="H59" s="91" t="str">
        <f>IF(tbl_dmi_isin[[#This Row],[Index]]&gt;$A$2,"",INDEX(Corp_value!$A$1:$EA$2999,MATCH(tbl_dmi_isin[[#This Row],[ISIN]],Corp_value!$B:$B,0),MATCH(H$2,Corp_value!$1:$1,0)))</f>
        <v>CN</v>
      </c>
      <c r="I59" s="91" t="str">
        <f>IF(tbl_dmi_isin[[#This Row],[Index]]&gt;$A$2,"",INDEX(Corp_value!$A$1:$EA$2999,MATCH(tbl_dmi_isin[[#This Row],[ISIN]],Corp_value!$B:$B,0),MATCH(I$2,Corp_value!$1:$1,0)))</f>
        <v>--</v>
      </c>
      <c r="J59" s="90" t="str">
        <f>IF(tbl_dmi_isin[[#This Row],[Index]]&gt;$A$2,"",INDEX(Corp_value!$A$1:$EA$2999,MATCH(tbl_dmi_isin[[#This Row],[ISIN]],Corp_value!$B:$B,0),MATCH(J$2,Corp_value!$1:$1,0)))</f>
        <v>--/--/--</v>
      </c>
      <c r="K59" s="90" t="str">
        <f>IF(tbl_dmi_isin[[#This Row],[Index]]&gt;$A$2,"",INDEX(Corp_value!$A$1:$EA$2999,MATCH(tbl_dmi_isin[[#This Row],[ISIN]],Corp_value!$B:$B,0),MATCH(K$2,Corp_value!$1:$1,0)))</f>
        <v>CHECK spd</v>
      </c>
      <c r="L59" s="90" t="str">
        <f>IF(tbl_dmi_isin[[#This Row],[Index]]&gt;$A$2,"",INDEX(Corp_value!$A$1:$EA$2999,MATCH(tbl_dmi_isin[[#This Row],[ISIN]],Corp_value!$B:$B,0),MATCH(L$2,Corp_value!$1:$1,0)))</f>
        <v>--</v>
      </c>
      <c r="M59" s="241" t="str">
        <f>IF(tbl_dmi_isin[[#This Row],[Index]]&gt;$A$2,"",INDEX(Corp_value!$A$1:$EA$2999,MATCH(tbl_dmi_isin[[#This Row],[ISIN]],Corp_value!$B:$B,0),MATCH(M$2,Corp_value!$1:$1,0)))</f>
        <v>海宁市城市发展投资集</v>
      </c>
      <c r="N59" s="241" t="str">
        <f>IF(tbl_dmi_isin[[#This Row],[Index]]&gt;$A$2,"",INDEX(Corp_value!$A$1:$EA$2999,MATCH(tbl_dmi_isin[[#This Row],[ISIN]],Corp_value!$B:$B,0),MATCH(N$2,Corp_value!$1:$1,0)))</f>
        <v/>
      </c>
      <c r="O59" s="241" t="str">
        <f>IF(tbl_dmi_isin[[#This Row],[Index]]&gt;$A$2,"",INDEX(Corp_value!$A$1:$EA$2999,MATCH(tbl_dmi_isin[[#This Row],[ISIN]],Corp_value!$B:$B,0),MATCH(O$2,Corp_value!$1:$1,0)))</f>
        <v/>
      </c>
      <c r="P59" s="260" t="str">
        <f>IF(tbl_dmi_isin[[#This Row],[Index]]&gt;$A$2,"",TEXT(INDEX(Corp_value!$A$1:$EA$2999,MATCH(tbl_dmi_isin[[#This Row],[ISIN]],Corp_value!$B:$B,0),MATCH(P$2,Corp_value!$1:$1,0)),"yyyy/mm/dd"))</f>
        <v>2023/03/10</v>
      </c>
      <c r="Q59" s="260" t="str">
        <f>IF(tbl_dmi_isin[[#This Row],[Index]]&gt;$A$2,"",TEXT(INDEX(Corp_value!$A$1:$EA$2999,MATCH(tbl_dmi_isin[[#This Row],[ISIN]],Corp_value!$B:$B,0),MATCH(Q$2,Corp_value!$1:$1,0)),"yyyy/mm/dd"))</f>
        <v>2026/03/10</v>
      </c>
      <c r="R59" s="260" t="str">
        <f>IF(tbl_dmi_isin[[#This Row],[Index]]&gt;$A$2,"",TEXT(INDEX(Corp_value!$A$1:$EA$2999,MATCH(tbl_dmi_isin[[#This Row],[ISIN]],Corp_value!$B:$B,0),MATCH(R$2,Corp_value!$1:$1,0)),"yyyy/mm/dd"))</f>
        <v>--</v>
      </c>
      <c r="S59" s="241">
        <f>IF(tbl_dmi_isin[[#This Row],[Index]]&gt;$A$2,"",INDEX(Corp_value!$A$1:$EA$2999,MATCH(tbl_dmi_isin[[#This Row],[ISIN]],Corp_value!$B:$B,0),MATCH(S$2,Corp_value!$1:$1,0)))</f>
        <v>4.3</v>
      </c>
      <c r="T59" s="241" t="str">
        <f>IF(tbl_dmi_isin[[#This Row],[Index]]&gt;$A$2,"",INDEX(Corp_value!$A$1:$EA$2999,MATCH(tbl_dmi_isin[[#This Row],[ISIN]],Corp_value!$B:$B,0),MATCH(T$2,Corp_value!$1:$1,0)))</f>
        <v>CNY</v>
      </c>
      <c r="U59" s="241">
        <f>IF(tbl_dmi_isin[[#This Row],[Index]]&gt;$A$2,"",INDEX(Corp_value!$A$1:$EA$2999,MATCH(tbl_dmi_isin[[#This Row],[ISIN]],Corp_value!$B:$B,0),MATCH(U$2,Corp_value!$1:$1,0)))</f>
        <v>100</v>
      </c>
      <c r="V59" s="258">
        <f>IFERROR(IF(tbl_dmi_isin[[#This Row],[Index]]&gt;$A$2,"",INDEX(Corp_value!$A$1:$EA$2999,MATCH(tbl_dmi_isin[[#This Row],[ISIN]],Corp_value!$B:$B,0),MATCH(V$2,Corp_value!$1:$1,0)))/100000000,"")</f>
        <v>17</v>
      </c>
      <c r="W59" s="267" t="str">
        <f>IF(tbl_dmi_isin[[#This Row],[Index]]&gt;$A$2,"",INDEX(Corp_value!$A$1:$EA$2999,MATCH(tbl_dmi_isin[[#This Row],[ISIN]],Corp_value!$B:$B,0),MATCH(W$2,Corp_value!$1:$1,0)))</f>
        <v>1084210D CH</v>
      </c>
      <c r="X59" s="267" t="str">
        <f>IF(tbl_dmi_isin[[#This Row],[Index]]&gt;$A$2,"",INDEX(Corp_value!$A$1:$EA$2999,MATCH(tbl_dmi_isin[[#This Row],[ISIN]],Corp_value!$B:$B,0),MATCH(X$2,Corp_value!$1:$1,0)))</f>
        <v>--/--/--</v>
      </c>
      <c r="Y59" s="273" t="str">
        <f>IF(tbl_dmi_isin[[#This Row],[Index]]&gt;$A$2,"",INDEX(Corp_value!$A$1:$EA$2999,MATCH(tbl_dmi_isin[[#This Row],[ISIN]],Corp_value!$B:$B,0),MATCH(Y$2,Corp_value!$1:$1,0)))</f>
        <v/>
      </c>
      <c r="Z59" s="273" t="str">
        <f>IF(tbl_dmi_isin[[#This Row],[Index]]&gt;$A$2,"",INDEX(Corp_value!$A$1:$EA$2999,MATCH(tbl_dmi_isin[[#This Row],[ISIN]],Corp_value!$B:$B,0),MATCH(Z$2,Corp_value!$1:$1,0)))</f>
        <v>--/--/--</v>
      </c>
      <c r="AB59" s="234"/>
    </row>
    <row r="60" spans="1:28">
      <c r="A60" s="19">
        <v>57</v>
      </c>
      <c r="B60" s="282" t="str">
        <f>IF(tbl_dmi_isin[[#This Row],[Index]]&gt;$A$2,"",TEXT(INDEX(美元债一级!$A$2:$BO$2879,tbl_dmi_isin[[#This Row],[Index]]+1,MATCH(B$2,美元债一级!$2:$2,0)),"yyyy/mm/dd"))</f>
        <v>2023/03/03</v>
      </c>
      <c r="C60" s="19" t="str">
        <f>IF(tbl_dmi_isin[[#This Row],[Index]]&gt;$A$2,"",INDEX(美元债一级!$A$2:$BO$2880,tbl_dmi_isin[[#This Row],[Index]]+1,MATCH(C$2,美元债一级!$2:$2,0)))</f>
        <v>G238024</v>
      </c>
      <c r="D60" s="19" t="str">
        <f>IF(tbl_dmi_isin[[#This Row],[Index]]&gt;$A$2,"",INDEX(美元债一级!$A$2:$BO$2880,tbl_dmi_isin[[#This Row],[Index]]+1,MATCH(D$2,美元债一级!$2:$2,0)))</f>
        <v>重庆涪陵实业</v>
      </c>
      <c r="E60" s="19" t="str">
        <f>TEXT(tbl_dmi_isin[[#This Row],[定价日]],"YYMMDD")&amp;tbl_dmi_isin[[#This Row],[ISIN]]</f>
        <v>230303G238024</v>
      </c>
      <c r="F60" s="220"/>
      <c r="G60" s="90" t="str">
        <f>IF(tbl_dmi_isin[[#This Row],[Index]]&gt;$A$2,"",INDEX(Corp_value!$A$1:$EA$2999,MATCH(tbl_dmi_isin[[#This Row],[ISIN]],Corp_value!$B:$B,0),MATCH(G$2,Corp_value!$1:$1,0)))</f>
        <v>--/--/--</v>
      </c>
      <c r="H60" s="91" t="str">
        <f>IF(tbl_dmi_isin[[#This Row],[Index]]&gt;$A$2,"",INDEX(Corp_value!$A$1:$EA$2999,MATCH(tbl_dmi_isin[[#This Row],[ISIN]],Corp_value!$B:$B,0),MATCH(H$2,Corp_value!$1:$1,0)))</f>
        <v>CN</v>
      </c>
      <c r="I60" s="91" t="str">
        <f>IF(tbl_dmi_isin[[#This Row],[Index]]&gt;$A$2,"",INDEX(Corp_value!$A$1:$EA$2999,MATCH(tbl_dmi_isin[[#This Row],[ISIN]],Corp_value!$B:$B,0),MATCH(I$2,Corp_value!$1:$1,0)))</f>
        <v>--</v>
      </c>
      <c r="J60" s="90" t="str">
        <f>IF(tbl_dmi_isin[[#This Row],[Index]]&gt;$A$2,"",INDEX(Corp_value!$A$1:$EA$2999,MATCH(tbl_dmi_isin[[#This Row],[ISIN]],Corp_value!$B:$B,0),MATCH(J$2,Corp_value!$1:$1,0)))</f>
        <v>--/--/--</v>
      </c>
      <c r="K60" s="90" t="str">
        <f>IF(tbl_dmi_isin[[#This Row],[Index]]&gt;$A$2,"",INDEX(Corp_value!$A$1:$EA$2999,MATCH(tbl_dmi_isin[[#This Row],[ISIN]],Corp_value!$B:$B,0),MATCH(K$2,Corp_value!$1:$1,0)))</f>
        <v>CHECK spd</v>
      </c>
      <c r="L60" s="90" t="str">
        <f>IF(tbl_dmi_isin[[#This Row],[Index]]&gt;$A$2,"",INDEX(Corp_value!$A$1:$EA$2999,MATCH(tbl_dmi_isin[[#This Row],[ISIN]],Corp_value!$B:$B,0),MATCH(L$2,Corp_value!$1:$1,0)))</f>
        <v>--</v>
      </c>
      <c r="M60" s="241" t="str">
        <f>IF(tbl_dmi_isin[[#This Row],[Index]]&gt;$A$2,"",INDEX(Corp_value!$A$1:$EA$2999,MATCH(tbl_dmi_isin[[#This Row],[ISIN]],Corp_value!$B:$B,0),MATCH(M$2,Corp_value!$1:$1,0)))</f>
        <v>重庆市涪陵实业发展集</v>
      </c>
      <c r="N60" s="241" t="str">
        <f>IF(tbl_dmi_isin[[#This Row],[Index]]&gt;$A$2,"",INDEX(Corp_value!$A$1:$EA$2999,MATCH(tbl_dmi_isin[[#This Row],[ISIN]],Corp_value!$B:$B,0),MATCH(N$2,Corp_value!$1:$1,0)))</f>
        <v/>
      </c>
      <c r="O60" s="241" t="str">
        <f>IF(tbl_dmi_isin[[#This Row],[Index]]&gt;$A$2,"",INDEX(Corp_value!$A$1:$EA$2999,MATCH(tbl_dmi_isin[[#This Row],[ISIN]],Corp_value!$B:$B,0),MATCH(O$2,Corp_value!$1:$1,0)))</f>
        <v/>
      </c>
      <c r="P60" s="260" t="str">
        <f>IF(tbl_dmi_isin[[#This Row],[Index]]&gt;$A$2,"",TEXT(INDEX(Corp_value!$A$1:$EA$2999,MATCH(tbl_dmi_isin[[#This Row],[ISIN]],Corp_value!$B:$B,0),MATCH(P$2,Corp_value!$1:$1,0)),"yyyy/mm/dd"))</f>
        <v>2023/03/08</v>
      </c>
      <c r="Q60" s="260" t="str">
        <f>IF(tbl_dmi_isin[[#This Row],[Index]]&gt;$A$2,"",TEXT(INDEX(Corp_value!$A$1:$EA$2999,MATCH(tbl_dmi_isin[[#This Row],[ISIN]],Corp_value!$B:$B,0),MATCH(Q$2,Corp_value!$1:$1,0)),"yyyy/mm/dd"))</f>
        <v>2026/03/08</v>
      </c>
      <c r="R60" s="260" t="str">
        <f>IF(tbl_dmi_isin[[#This Row],[Index]]&gt;$A$2,"",TEXT(INDEX(Corp_value!$A$1:$EA$2999,MATCH(tbl_dmi_isin[[#This Row],[ISIN]],Corp_value!$B:$B,0),MATCH(R$2,Corp_value!$1:$1,0)),"yyyy/mm/dd"))</f>
        <v>--</v>
      </c>
      <c r="S60" s="241">
        <f>IF(tbl_dmi_isin[[#This Row],[Index]]&gt;$A$2,"",INDEX(Corp_value!$A$1:$EA$2999,MATCH(tbl_dmi_isin[[#This Row],[ISIN]],Corp_value!$B:$B,0),MATCH(S$2,Corp_value!$1:$1,0)))</f>
        <v>4.9000000000000004</v>
      </c>
      <c r="T60" s="241" t="str">
        <f>IF(tbl_dmi_isin[[#This Row],[Index]]&gt;$A$2,"",INDEX(Corp_value!$A$1:$EA$2999,MATCH(tbl_dmi_isin[[#This Row],[ISIN]],Corp_value!$B:$B,0),MATCH(T$2,Corp_value!$1:$1,0)))</f>
        <v>CNY</v>
      </c>
      <c r="U60" s="241">
        <f>IF(tbl_dmi_isin[[#This Row],[Index]]&gt;$A$2,"",INDEX(Corp_value!$A$1:$EA$2999,MATCH(tbl_dmi_isin[[#This Row],[ISIN]],Corp_value!$B:$B,0),MATCH(U$2,Corp_value!$1:$1,0)))</f>
        <v>100</v>
      </c>
      <c r="V60" s="258">
        <f>IFERROR(IF(tbl_dmi_isin[[#This Row],[Index]]&gt;$A$2,"",INDEX(Corp_value!$A$1:$EA$2999,MATCH(tbl_dmi_isin[[#This Row],[ISIN]],Corp_value!$B:$B,0),MATCH(V$2,Corp_value!$1:$1,0)))/100000000,"")</f>
        <v>16</v>
      </c>
      <c r="W60" s="267" t="str">
        <f>IF(tbl_dmi_isin[[#This Row],[Index]]&gt;$A$2,"",INDEX(Corp_value!$A$1:$EA$2999,MATCH(tbl_dmi_isin[[#This Row],[ISIN]],Corp_value!$B:$B,0),MATCH(W$2,Corp_value!$1:$1,0)))</f>
        <v>2210113D CH</v>
      </c>
      <c r="X60" s="267" t="str">
        <f>IF(tbl_dmi_isin[[#This Row],[Index]]&gt;$A$2,"",INDEX(Corp_value!$A$1:$EA$2999,MATCH(tbl_dmi_isin[[#This Row],[ISIN]],Corp_value!$B:$B,0),MATCH(X$2,Corp_value!$1:$1,0)))</f>
        <v>--/--/--</v>
      </c>
      <c r="Y60" s="273" t="str">
        <f>IF(tbl_dmi_isin[[#This Row],[Index]]&gt;$A$2,"",INDEX(Corp_value!$A$1:$EA$2999,MATCH(tbl_dmi_isin[[#This Row],[ISIN]],Corp_value!$B:$B,0),MATCH(Y$2,Corp_value!$1:$1,0)))</f>
        <v/>
      </c>
      <c r="Z60" s="273" t="str">
        <f>IF(tbl_dmi_isin[[#This Row],[Index]]&gt;$A$2,"",INDEX(Corp_value!$A$1:$EA$2999,MATCH(tbl_dmi_isin[[#This Row],[ISIN]],Corp_value!$B:$B,0),MATCH(Z$2,Corp_value!$1:$1,0)))</f>
        <v>--/--/--</v>
      </c>
      <c r="AB60" s="234"/>
    </row>
    <row r="61" spans="1:28">
      <c r="A61" s="19">
        <v>58</v>
      </c>
      <c r="B61" s="282" t="str">
        <f>IF(tbl_dmi_isin[[#This Row],[Index]]&gt;$A$2,"",TEXT(INDEX(美元债一级!$A$2:$BO$2879,tbl_dmi_isin[[#This Row],[Index]]+1,MATCH(B$2,美元债一级!$2:$2,0)),"yyyy/mm/dd"))</f>
        <v>2023/02/28</v>
      </c>
      <c r="C61" s="19" t="str">
        <f>IF(tbl_dmi_isin[[#This Row],[Index]]&gt;$A$2,"",INDEX(美元债一级!$A$2:$BO$2880,tbl_dmi_isin[[#This Row],[Index]]+1,MATCH(C$2,美元债一级!$2:$2,0)))</f>
        <v>XS2587421681</v>
      </c>
      <c r="D61" s="19" t="str">
        <f>IF(tbl_dmi_isin[[#This Row],[Index]]&gt;$A$2,"",INDEX(美元债一级!$A$2:$BO$2880,tbl_dmi_isin[[#This Row],[Index]]+1,MATCH(D$2,美元债一级!$2:$2,0)))</f>
        <v>南商银行</v>
      </c>
      <c r="E61" s="19" t="str">
        <f>TEXT(tbl_dmi_isin[[#This Row],[定价日]],"YYMMDD")&amp;tbl_dmi_isin[[#This Row],[ISIN]]</f>
        <v>230228XS2587421681</v>
      </c>
      <c r="F61" s="220"/>
      <c r="G61" s="90" t="str">
        <f>IF(tbl_dmi_isin[[#This Row],[Index]]&gt;$A$2,"",INDEX(Corp_value!$A$1:$EA$2999,MATCH(tbl_dmi_isin[[#This Row],[ISIN]],Corp_value!$B:$B,0),MATCH(G$2,Corp_value!$1:$1,0)))</f>
        <v>Ba2/--/--</v>
      </c>
      <c r="H61" s="91" t="str">
        <f>IF(tbl_dmi_isin[[#This Row],[Index]]&gt;$A$2,"",INDEX(Corp_value!$A$1:$EA$2999,MATCH(tbl_dmi_isin[[#This Row],[ISIN]],Corp_value!$B:$B,0),MATCH(H$2,Corp_value!$1:$1,0)))</f>
        <v>HK</v>
      </c>
      <c r="I61" s="91" t="str">
        <f>IF(tbl_dmi_isin[[#This Row],[Index]]&gt;$A$2,"",INDEX(Corp_value!$A$1:$EA$2999,MATCH(tbl_dmi_isin[[#This Row],[ISIN]],Corp_value!$B:$B,0),MATCH(I$2,Corp_value!$1:$1,0)))</f>
        <v>--</v>
      </c>
      <c r="J61" s="90" t="str">
        <f>IF(tbl_dmi_isin[[#This Row],[Index]]&gt;$A$2,"",INDEX(Corp_value!$A$1:$EA$2999,MATCH(tbl_dmi_isin[[#This Row],[ISIN]],Corp_value!$B:$B,0),MATCH(J$2,Corp_value!$1:$1,0)))</f>
        <v>--/--/--</v>
      </c>
      <c r="K61" s="90">
        <f>IF(tbl_dmi_isin[[#This Row],[Index]]&gt;$A$2,"",INDEX(Corp_value!$A$1:$EA$2999,MATCH(tbl_dmi_isin[[#This Row],[ISIN]],Corp_value!$B:$B,0),MATCH(K$2,Corp_value!$1:$1,0)))</f>
        <v>315.8</v>
      </c>
      <c r="L61" s="90" t="str">
        <f>IF(tbl_dmi_isin[[#This Row],[Index]]&gt;$A$2,"",INDEX(Corp_value!$A$1:$EA$2999,MATCH(tbl_dmi_isin[[#This Row],[ISIN]],Corp_value!$B:$B,0),MATCH(L$2,Corp_value!$1:$1,0)))</f>
        <v>--</v>
      </c>
      <c r="M61" s="241" t="str">
        <f>IF(tbl_dmi_isin[[#This Row],[Index]]&gt;$A$2,"",INDEX(Corp_value!$A$1:$EA$2999,MATCH(tbl_dmi_isin[[#This Row],[ISIN]],Corp_value!$B:$B,0),MATCH(M$2,Corp_value!$1:$1,0)))</f>
        <v>南洋商业银行</v>
      </c>
      <c r="N61" s="241" t="str">
        <f>IF(tbl_dmi_isin[[#This Row],[Index]]&gt;$A$2,"",INDEX(Corp_value!$A$1:$EA$2999,MATCH(tbl_dmi_isin[[#This Row],[ISIN]],Corp_value!$B:$B,0),MATCH(N$2,Corp_value!$1:$1,0)))</f>
        <v/>
      </c>
      <c r="O61" s="241" t="str">
        <f>IF(tbl_dmi_isin[[#This Row],[Index]]&gt;$A$2,"",INDEX(Corp_value!$A$1:$EA$2999,MATCH(tbl_dmi_isin[[#This Row],[ISIN]],Corp_value!$B:$B,0),MATCH(O$2,Corp_value!$1:$1,0)))</f>
        <v/>
      </c>
      <c r="P61" s="260" t="str">
        <f>IF(tbl_dmi_isin[[#This Row],[Index]]&gt;$A$2,"",TEXT(INDEX(Corp_value!$A$1:$EA$2999,MATCH(tbl_dmi_isin[[#This Row],[ISIN]],Corp_value!$B:$B,0),MATCH(P$2,Corp_value!$1:$1,0)),"yyyy/mm/dd"))</f>
        <v>2023/03/07</v>
      </c>
      <c r="Q61" s="260" t="str">
        <f>IF(tbl_dmi_isin[[#This Row],[Index]]&gt;$A$2,"",TEXT(INDEX(Corp_value!$A$1:$EA$2999,MATCH(tbl_dmi_isin[[#This Row],[ISIN]],Corp_value!$B:$B,0),MATCH(Q$2,Corp_value!$1:$1,0)),"yyyy/mm/dd"))</f>
        <v/>
      </c>
      <c r="R61" s="260" t="str">
        <f>IF(tbl_dmi_isin[[#This Row],[Index]]&gt;$A$2,"",TEXT(INDEX(Corp_value!$A$1:$EA$2999,MATCH(tbl_dmi_isin[[#This Row],[ISIN]],Corp_value!$B:$B,0),MATCH(R$2,Corp_value!$1:$1,0)),"yyyy/mm/dd"))</f>
        <v>2028/03/07</v>
      </c>
      <c r="S61" s="241">
        <f>IF(tbl_dmi_isin[[#This Row],[Index]]&gt;$A$2,"",INDEX(Corp_value!$A$1:$EA$2999,MATCH(tbl_dmi_isin[[#This Row],[ISIN]],Corp_value!$B:$B,0),MATCH(S$2,Corp_value!$1:$1,0)))</f>
        <v>7.35</v>
      </c>
      <c r="T61" s="241" t="str">
        <f>IF(tbl_dmi_isin[[#This Row],[Index]]&gt;$A$2,"",INDEX(Corp_value!$A$1:$EA$2999,MATCH(tbl_dmi_isin[[#This Row],[ISIN]],Corp_value!$B:$B,0),MATCH(T$2,Corp_value!$1:$1,0)))</f>
        <v>USD</v>
      </c>
      <c r="U61" s="241">
        <f>IF(tbl_dmi_isin[[#This Row],[Index]]&gt;$A$2,"",INDEX(Corp_value!$A$1:$EA$2999,MATCH(tbl_dmi_isin[[#This Row],[ISIN]],Corp_value!$B:$B,0),MATCH(U$2,Corp_value!$1:$1,0)))</f>
        <v>100</v>
      </c>
      <c r="V61" s="258">
        <f>IFERROR(IF(tbl_dmi_isin[[#This Row],[Index]]&gt;$A$2,"",INDEX(Corp_value!$A$1:$EA$2999,MATCH(tbl_dmi_isin[[#This Row],[ISIN]],Corp_value!$B:$B,0),MATCH(V$2,Corp_value!$1:$1,0)))/100000000,"")</f>
        <v>3</v>
      </c>
      <c r="W61" s="267" t="str">
        <f>IF(tbl_dmi_isin[[#This Row],[Index]]&gt;$A$2,"",INDEX(Corp_value!$A$1:$EA$2999,MATCH(tbl_dmi_isin[[#This Row],[ISIN]],Corp_value!$B:$B,0),MATCH(W$2,Corp_value!$1:$1,0)))</f>
        <v>1054Z HK</v>
      </c>
      <c r="X61" s="267" t="str">
        <f>IF(tbl_dmi_isin[[#This Row],[Index]]&gt;$A$2,"",INDEX(Corp_value!$A$1:$EA$2999,MATCH(tbl_dmi_isin[[#This Row],[ISIN]],Corp_value!$B:$B,0),MATCH(X$2,Corp_value!$1:$1,0)))</f>
        <v>A3/NR/--</v>
      </c>
      <c r="Y61" s="273" t="str">
        <f>IF(tbl_dmi_isin[[#This Row],[Index]]&gt;$A$2,"",INDEX(Corp_value!$A$1:$EA$2999,MATCH(tbl_dmi_isin[[#This Row],[ISIN]],Corp_value!$B:$B,0),MATCH(Y$2,Corp_value!$1:$1,0)))</f>
        <v/>
      </c>
      <c r="Z61" s="273" t="str">
        <f>IF(tbl_dmi_isin[[#This Row],[Index]]&gt;$A$2,"",INDEX(Corp_value!$A$1:$EA$2999,MATCH(tbl_dmi_isin[[#This Row],[ISIN]],Corp_value!$B:$B,0),MATCH(Z$2,Corp_value!$1:$1,0)))</f>
        <v>A3/NR/--</v>
      </c>
      <c r="AB61" s="2"/>
    </row>
    <row r="62" spans="1:28">
      <c r="A62" s="19">
        <v>59</v>
      </c>
      <c r="B62" s="282" t="str">
        <f>IF(tbl_dmi_isin[[#This Row],[Index]]&gt;$A$2,"",TEXT(INDEX(美元债一级!$A$2:$BO$2879,tbl_dmi_isin[[#This Row],[Index]]+1,MATCH(B$2,美元债一级!$2:$2,0)),"yyyy/mm/dd"))</f>
        <v>2023/02/23</v>
      </c>
      <c r="C62" s="19" t="str">
        <f>IF(tbl_dmi_isin[[#This Row],[Index]]&gt;$A$2,"",INDEX(美元债一级!$A$2:$BO$2880,tbl_dmi_isin[[#This Row],[Index]]+1,MATCH(C$2,美元债一级!$2:$2,0)))</f>
        <v>XS2526839092</v>
      </c>
      <c r="D62" s="19" t="str">
        <f>IF(tbl_dmi_isin[[#This Row],[Index]]&gt;$A$2,"",INDEX(美元债一级!$A$2:$BO$2880,tbl_dmi_isin[[#This Row],[Index]]+1,MATCH(D$2,美元债一级!$2:$2,0)))</f>
        <v>光银港分</v>
      </c>
      <c r="E62" s="19" t="str">
        <f>TEXT(tbl_dmi_isin[[#This Row],[定价日]],"YYMMDD")&amp;tbl_dmi_isin[[#This Row],[ISIN]]</f>
        <v>230223XS2526839092</v>
      </c>
      <c r="F62" s="221"/>
      <c r="G62" s="90" t="str">
        <f>IF(tbl_dmi_isin[[#This Row],[Index]]&gt;$A$2,"",INDEX(Corp_value!$A$1:$EA$2999,MATCH(tbl_dmi_isin[[#This Row],[ISIN]],Corp_value!$B:$B,0),MATCH(G$2,Corp_value!$1:$1,0)))</f>
        <v>--/BBB+/BBB+</v>
      </c>
      <c r="H62" s="91" t="str">
        <f>IF(tbl_dmi_isin[[#This Row],[Index]]&gt;$A$2,"",INDEX(Corp_value!$A$1:$EA$2999,MATCH(tbl_dmi_isin[[#This Row],[ISIN]],Corp_value!$B:$B,0),MATCH(H$2,Corp_value!$1:$1,0)))</f>
        <v>CN</v>
      </c>
      <c r="I62" s="91" t="str">
        <f>IF(tbl_dmi_isin[[#This Row],[Index]]&gt;$A$2,"",INDEX(Corp_value!$A$1:$EA$2999,MATCH(tbl_dmi_isin[[#This Row],[ISIN]],Corp_value!$B:$B,0),MATCH(I$2,Corp_value!$1:$1,0)))</f>
        <v>--</v>
      </c>
      <c r="J62" s="90" t="str">
        <f>IF(tbl_dmi_isin[[#This Row],[Index]]&gt;$A$2,"",INDEX(Corp_value!$A$1:$EA$2999,MATCH(tbl_dmi_isin[[#This Row],[ISIN]],Corp_value!$B:$B,0),MATCH(J$2,Corp_value!$1:$1,0)))</f>
        <v>--/--/--</v>
      </c>
      <c r="K62" s="90">
        <f>IF(tbl_dmi_isin[[#This Row],[Index]]&gt;$A$2,"",INDEX(Corp_value!$A$1:$EA$2999,MATCH(tbl_dmi_isin[[#This Row],[ISIN]],Corp_value!$B:$B,0),MATCH(K$2,Corp_value!$1:$1,0)))</f>
        <v>57</v>
      </c>
      <c r="L62" s="90" t="str">
        <f>IF(tbl_dmi_isin[[#This Row],[Index]]&gt;$A$2,"",INDEX(Corp_value!$A$1:$EA$2999,MATCH(tbl_dmi_isin[[#This Row],[ISIN]],Corp_value!$B:$B,0),MATCH(L$2,Corp_value!$1:$1,0)))</f>
        <v>--</v>
      </c>
      <c r="M62" s="241" t="str">
        <f>IF(tbl_dmi_isin[[#This Row],[Index]]&gt;$A$2,"",INDEX(Corp_value!$A$1:$EA$2999,MATCH(tbl_dmi_isin[[#This Row],[ISIN]],Corp_value!$B:$B,0),MATCH(M$2,Corp_value!$1:$1,0)))</f>
        <v>中国光大银行香港分行</v>
      </c>
      <c r="N62" s="241" t="str">
        <f>IF(tbl_dmi_isin[[#This Row],[Index]]&gt;$A$2,"",INDEX(Corp_value!$A$1:$EA$2999,MATCH(tbl_dmi_isin[[#This Row],[ISIN]],Corp_value!$B:$B,0),MATCH(N$2,Corp_value!$1:$1,0)))</f>
        <v/>
      </c>
      <c r="O62" s="241" t="str">
        <f>IF(tbl_dmi_isin[[#This Row],[Index]]&gt;$A$2,"",INDEX(Corp_value!$A$1:$EA$2999,MATCH(tbl_dmi_isin[[#This Row],[ISIN]],Corp_value!$B:$B,0),MATCH(O$2,Corp_value!$1:$1,0)))</f>
        <v/>
      </c>
      <c r="P62" s="262" t="str">
        <f>IF(tbl_dmi_isin[[#This Row],[Index]]&gt;$A$2,"",TEXT(INDEX(Corp_value!$A$1:$EA$2999,MATCH(tbl_dmi_isin[[#This Row],[ISIN]],Corp_value!$B:$B,0),MATCH(P$2,Corp_value!$1:$1,0)),"yyyy/mm/dd"))</f>
        <v>2023/03/02</v>
      </c>
      <c r="Q62" s="262" t="str">
        <f>IF(tbl_dmi_isin[[#This Row],[Index]]&gt;$A$2,"",TEXT(INDEX(Corp_value!$A$1:$EA$2999,MATCH(tbl_dmi_isin[[#This Row],[ISIN]],Corp_value!$B:$B,0),MATCH(Q$2,Corp_value!$1:$1,0)),"yyyy/mm/dd"))</f>
        <v>2026/03/02</v>
      </c>
      <c r="R62" s="262" t="str">
        <f>IF(tbl_dmi_isin[[#This Row],[Index]]&gt;$A$2,"",TEXT(INDEX(Corp_value!$A$1:$EA$2999,MATCH(tbl_dmi_isin[[#This Row],[ISIN]],Corp_value!$B:$B,0),MATCH(R$2,Corp_value!$1:$1,0)),"yyyy/mm/dd"))</f>
        <v>--</v>
      </c>
      <c r="S62" s="241">
        <f>IF(tbl_dmi_isin[[#This Row],[Index]]&gt;$A$2,"",INDEX(Corp_value!$A$1:$EA$2999,MATCH(tbl_dmi_isin[[#This Row],[ISIN]],Corp_value!$B:$B,0),MATCH(S$2,Corp_value!$1:$1,0)))</f>
        <v>4.9939999999999998</v>
      </c>
      <c r="T62" s="241" t="str">
        <f>IF(tbl_dmi_isin[[#This Row],[Index]]&gt;$A$2,"",INDEX(Corp_value!$A$1:$EA$2999,MATCH(tbl_dmi_isin[[#This Row],[ISIN]],Corp_value!$B:$B,0),MATCH(T$2,Corp_value!$1:$1,0)))</f>
        <v>USD</v>
      </c>
      <c r="U62" s="241">
        <f>IF(tbl_dmi_isin[[#This Row],[Index]]&gt;$A$2,"",INDEX(Corp_value!$A$1:$EA$2999,MATCH(tbl_dmi_isin[[#This Row],[ISIN]],Corp_value!$B:$B,0),MATCH(U$2,Corp_value!$1:$1,0)))</f>
        <v>100</v>
      </c>
      <c r="V62" s="258">
        <f>IFERROR(IF(tbl_dmi_isin[[#This Row],[Index]]&gt;$A$2,"",INDEX(Corp_value!$A$1:$EA$2999,MATCH(tbl_dmi_isin[[#This Row],[ISIN]],Corp_value!$B:$B,0),MATCH(V$2,Corp_value!$1:$1,0)))/100000000,"")</f>
        <v>4</v>
      </c>
      <c r="W62" s="267" t="str">
        <f>IF(tbl_dmi_isin[[#This Row],[Index]]&gt;$A$2,"",INDEX(Corp_value!$A$1:$EA$2999,MATCH(tbl_dmi_isin[[#This Row],[ISIN]],Corp_value!$B:$B,0),MATCH(W$2,Corp_value!$1:$1,0)))</f>
        <v>601818 CH</v>
      </c>
      <c r="X62" s="267" t="str">
        <f>IF(tbl_dmi_isin[[#This Row],[Index]]&gt;$A$2,"",INDEX(Corp_value!$A$1:$EA$2999,MATCH(tbl_dmi_isin[[#This Row],[ISIN]],Corp_value!$B:$B,0),MATCH(X$2,Corp_value!$1:$1,0)))</f>
        <v>Baa2/BBB+/BBB+</v>
      </c>
      <c r="Y62" s="273" t="str">
        <f>IF(tbl_dmi_isin[[#This Row],[Index]]&gt;$A$2,"",INDEX(Corp_value!$A$1:$EA$2999,MATCH(tbl_dmi_isin[[#This Row],[ISIN]],Corp_value!$B:$B,0),MATCH(Y$2,Corp_value!$1:$1,0)))</f>
        <v/>
      </c>
      <c r="Z62" s="273" t="str">
        <f>IF(tbl_dmi_isin[[#This Row],[Index]]&gt;$A$2,"",INDEX(Corp_value!$A$1:$EA$2999,MATCH(tbl_dmi_isin[[#This Row],[ISIN]],Corp_value!$B:$B,0),MATCH(Z$2,Corp_value!$1:$1,0)))</f>
        <v>Baa2/BBB+/BBB+</v>
      </c>
      <c r="AB62" s="2"/>
    </row>
    <row r="63" spans="1:28">
      <c r="A63" s="19">
        <v>60</v>
      </c>
      <c r="B63" s="282" t="str">
        <f>IF(tbl_dmi_isin[[#This Row],[Index]]&gt;$A$2,"",TEXT(INDEX(美元债一级!$A$2:$BO$2879,tbl_dmi_isin[[#This Row],[Index]]+1,MATCH(B$2,美元债一级!$2:$2,0)),"yyyy/mm/dd"))</f>
        <v>2023/02/21</v>
      </c>
      <c r="C63" s="19" t="str">
        <f>IF(tbl_dmi_isin[[#This Row],[Index]]&gt;$A$2,"",INDEX(美元债一级!$A$2:$BO$2880,tbl_dmi_isin[[#This Row],[Index]]+1,MATCH(C$2,美元债一级!$2:$2,0)))</f>
        <v>XS2589270953</v>
      </c>
      <c r="D63" s="19" t="str">
        <f>IF(tbl_dmi_isin[[#This Row],[Index]]&gt;$A$2,"",INDEX(美元债一级!$A$2:$BO$2880,tbl_dmi_isin[[#This Row],[Index]]+1,MATCH(D$2,美元债一级!$2:$2,0)))</f>
        <v>赣州城投</v>
      </c>
      <c r="E63" s="19" t="str">
        <f>TEXT(tbl_dmi_isin[[#This Row],[定价日]],"YYMMDD")&amp;tbl_dmi_isin[[#This Row],[ISIN]]</f>
        <v>230221XS2589270953</v>
      </c>
      <c r="F63" s="220"/>
      <c r="G63" s="90" t="str">
        <f>IF(tbl_dmi_isin[[#This Row],[Index]]&gt;$A$2,"",INDEX(Corp_value!$A$1:$EA$2999,MATCH(tbl_dmi_isin[[#This Row],[ISIN]],Corp_value!$B:$B,0),MATCH(G$2,Corp_value!$1:$1,0)))</f>
        <v>--/--/BBB-</v>
      </c>
      <c r="H63" s="91" t="str">
        <f>IF(tbl_dmi_isin[[#This Row],[Index]]&gt;$A$2,"",INDEX(Corp_value!$A$1:$EA$2999,MATCH(tbl_dmi_isin[[#This Row],[ISIN]],Corp_value!$B:$B,0),MATCH(H$2,Corp_value!$1:$1,0)))</f>
        <v>CN</v>
      </c>
      <c r="I63" s="91" t="str">
        <f>IF(tbl_dmi_isin[[#This Row],[Index]]&gt;$A$2,"",INDEX(Corp_value!$A$1:$EA$2999,MATCH(tbl_dmi_isin[[#This Row],[ISIN]],Corp_value!$B:$B,0),MATCH(I$2,Corp_value!$1:$1,0)))</f>
        <v>--</v>
      </c>
      <c r="J63" s="90" t="str">
        <f>IF(tbl_dmi_isin[[#This Row],[Index]]&gt;$A$2,"",INDEX(Corp_value!$A$1:$EA$2999,MATCH(tbl_dmi_isin[[#This Row],[ISIN]],Corp_value!$B:$B,0),MATCH(J$2,Corp_value!$1:$1,0)))</f>
        <v>--/--/BBB-</v>
      </c>
      <c r="K63" s="90" t="str">
        <f>IF(tbl_dmi_isin[[#This Row],[Index]]&gt;$A$2,"",INDEX(Corp_value!$A$1:$EA$2999,MATCH(tbl_dmi_isin[[#This Row],[ISIN]],Corp_value!$B:$B,0),MATCH(K$2,Corp_value!$1:$1,0)))</f>
        <v>CHECK spd</v>
      </c>
      <c r="L63" s="90" t="str">
        <f>IF(tbl_dmi_isin[[#This Row],[Index]]&gt;$A$2,"",INDEX(Corp_value!$A$1:$EA$2999,MATCH(tbl_dmi_isin[[#This Row],[ISIN]],Corp_value!$B:$B,0),MATCH(L$2,Corp_value!$1:$1,0)))</f>
        <v>--</v>
      </c>
      <c r="M63" s="241" t="str">
        <f>IF(tbl_dmi_isin[[#This Row],[Index]]&gt;$A$2,"",INDEX(Corp_value!$A$1:$EA$2999,MATCH(tbl_dmi_isin[[#This Row],[ISIN]],Corp_value!$B:$B,0),MATCH(M$2,Corp_value!$1:$1,0)))</f>
        <v>赣州城市投资控股集团</v>
      </c>
      <c r="N63" s="241" t="str">
        <f>IF(tbl_dmi_isin[[#This Row],[Index]]&gt;$A$2,"",INDEX(Corp_value!$A$1:$EA$2999,MATCH(tbl_dmi_isin[[#This Row],[ISIN]],Corp_value!$B:$B,0),MATCH(N$2,Corp_value!$1:$1,0)))</f>
        <v/>
      </c>
      <c r="O63" s="241" t="str">
        <f>IF(tbl_dmi_isin[[#This Row],[Index]]&gt;$A$2,"",INDEX(Corp_value!$A$1:$EA$2999,MATCH(tbl_dmi_isin[[#This Row],[ISIN]],Corp_value!$B:$B,0),MATCH(O$2,Corp_value!$1:$1,0)))</f>
        <v/>
      </c>
      <c r="P63" s="260" t="str">
        <f>IF(tbl_dmi_isin[[#This Row],[Index]]&gt;$A$2,"",TEXT(INDEX(Corp_value!$A$1:$EA$2999,MATCH(tbl_dmi_isin[[#This Row],[ISIN]],Corp_value!$B:$B,0),MATCH(P$2,Corp_value!$1:$1,0)),"yyyy/mm/dd"))</f>
        <v>2023/02/24</v>
      </c>
      <c r="Q63" s="260" t="str">
        <f>IF(tbl_dmi_isin[[#This Row],[Index]]&gt;$A$2,"",TEXT(INDEX(Corp_value!$A$1:$EA$2999,MATCH(tbl_dmi_isin[[#This Row],[ISIN]],Corp_value!$B:$B,0),MATCH(Q$2,Corp_value!$1:$1,0)),"yyyy/mm/dd"))</f>
        <v>2026/02/24</v>
      </c>
      <c r="R63" s="260" t="str">
        <f>IF(tbl_dmi_isin[[#This Row],[Index]]&gt;$A$2,"",TEXT(INDEX(Corp_value!$A$1:$EA$2999,MATCH(tbl_dmi_isin[[#This Row],[ISIN]],Corp_value!$B:$B,0),MATCH(R$2,Corp_value!$1:$1,0)),"yyyy/mm/dd"))</f>
        <v>--</v>
      </c>
      <c r="S63" s="241">
        <f>IF(tbl_dmi_isin[[#This Row],[Index]]&gt;$A$2,"",INDEX(Corp_value!$A$1:$EA$2999,MATCH(tbl_dmi_isin[[#This Row],[ISIN]],Corp_value!$B:$B,0),MATCH(S$2,Corp_value!$1:$1,0)))</f>
        <v>7.7</v>
      </c>
      <c r="T63" s="241" t="str">
        <f>IF(tbl_dmi_isin[[#This Row],[Index]]&gt;$A$2,"",INDEX(Corp_value!$A$1:$EA$2999,MATCH(tbl_dmi_isin[[#This Row],[ISIN]],Corp_value!$B:$B,0),MATCH(T$2,Corp_value!$1:$1,0)))</f>
        <v>USD</v>
      </c>
      <c r="U63" s="241">
        <f>IF(tbl_dmi_isin[[#This Row],[Index]]&gt;$A$2,"",INDEX(Corp_value!$A$1:$EA$2999,MATCH(tbl_dmi_isin[[#This Row],[ISIN]],Corp_value!$B:$B,0),MATCH(U$2,Corp_value!$1:$1,0)))</f>
        <v>100</v>
      </c>
      <c r="V63" s="258">
        <f>IFERROR(IF(tbl_dmi_isin[[#This Row],[Index]]&gt;$A$2,"",INDEX(Corp_value!$A$1:$EA$2999,MATCH(tbl_dmi_isin[[#This Row],[ISIN]],Corp_value!$B:$B,0),MATCH(V$2,Corp_value!$1:$1,0)))/100000000,"")</f>
        <v>1.6</v>
      </c>
      <c r="W63" s="267" t="str">
        <f>IF(tbl_dmi_isin[[#This Row],[Index]]&gt;$A$2,"",INDEX(Corp_value!$A$1:$EA$2999,MATCH(tbl_dmi_isin[[#This Row],[ISIN]],Corp_value!$B:$B,0),MATCH(W$2,Corp_value!$1:$1,0)))</f>
        <v/>
      </c>
      <c r="X63" s="267" t="str">
        <f>IF(tbl_dmi_isin[[#This Row],[Index]]&gt;$A$2,"",INDEX(Corp_value!$A$1:$EA$2999,MATCH(tbl_dmi_isin[[#This Row],[ISIN]],Corp_value!$B:$B,0),MATCH(X$2,Corp_value!$1:$1,0)))</f>
        <v/>
      </c>
      <c r="Y63" s="273" t="str">
        <f>IF(tbl_dmi_isin[[#This Row],[Index]]&gt;$A$2,"",INDEX(Corp_value!$A$1:$EA$2999,MATCH(tbl_dmi_isin[[#This Row],[ISIN]],Corp_value!$B:$B,0),MATCH(Y$2,Corp_value!$1:$1,0)))</f>
        <v/>
      </c>
      <c r="Z63" s="273" t="str">
        <f>IF(tbl_dmi_isin[[#This Row],[Index]]&gt;$A$2,"",INDEX(Corp_value!$A$1:$EA$2999,MATCH(tbl_dmi_isin[[#This Row],[ISIN]],Corp_value!$B:$B,0),MATCH(Z$2,Corp_value!$1:$1,0)))</f>
        <v>--/--/BBB-</v>
      </c>
      <c r="AB63" s="2"/>
    </row>
    <row r="64" spans="1:28">
      <c r="A64" s="19">
        <v>61</v>
      </c>
      <c r="B64" s="282" t="str">
        <f>IF(tbl_dmi_isin[[#This Row],[Index]]&gt;$A$2,"",TEXT(INDEX(美元债一级!$A$2:$BO$2879,tbl_dmi_isin[[#This Row],[Index]]+1,MATCH(B$2,美元债一级!$2:$2,0)),"yyyy/mm/dd"))</f>
        <v>2023/02/21</v>
      </c>
      <c r="C64" s="19" t="str">
        <f>IF(tbl_dmi_isin[[#This Row],[Index]]&gt;$A$2,"",INDEX(美元债一级!$A$2:$BO$2880,tbl_dmi_isin[[#This Row],[Index]]+1,MATCH(C$2,美元债一级!$2:$2,0)))</f>
        <v>XS2584378025</v>
      </c>
      <c r="D64" s="19" t="str">
        <f>IF(tbl_dmi_isin[[#This Row],[Index]]&gt;$A$2,"",INDEX(美元债一级!$A$2:$BO$2880,tbl_dmi_isin[[#This Row],[Index]]+1,MATCH(D$2,美元债一级!$2:$2,0)))</f>
        <v>交银港分</v>
      </c>
      <c r="E64" s="19" t="str">
        <f>TEXT(tbl_dmi_isin[[#This Row],[定价日]],"YYMMDD")&amp;tbl_dmi_isin[[#This Row],[ISIN]]</f>
        <v>230221XS2584378025</v>
      </c>
      <c r="F64" s="220"/>
      <c r="G64" s="90" t="str">
        <f>IF(tbl_dmi_isin[[#This Row],[Index]]&gt;$A$2,"",INDEX(Corp_value!$A$1:$EA$2999,MATCH(tbl_dmi_isin[[#This Row],[ISIN]],Corp_value!$B:$B,0),MATCH(G$2,Corp_value!$1:$1,0)))</f>
        <v>A2/--/--</v>
      </c>
      <c r="H64" s="91" t="str">
        <f>IF(tbl_dmi_isin[[#This Row],[Index]]&gt;$A$2,"",INDEX(Corp_value!$A$1:$EA$2999,MATCH(tbl_dmi_isin[[#This Row],[ISIN]],Corp_value!$B:$B,0),MATCH(H$2,Corp_value!$1:$1,0)))</f>
        <v>CN</v>
      </c>
      <c r="I64" s="91" t="str">
        <f>IF(tbl_dmi_isin[[#This Row],[Index]]&gt;$A$2,"",INDEX(Corp_value!$A$1:$EA$2999,MATCH(tbl_dmi_isin[[#This Row],[ISIN]],Corp_value!$B:$B,0),MATCH(I$2,Corp_value!$1:$1,0)))</f>
        <v>--</v>
      </c>
      <c r="J64" s="90" t="str">
        <f>IF(tbl_dmi_isin[[#This Row],[Index]]&gt;$A$2,"",INDEX(Corp_value!$A$1:$EA$2999,MATCH(tbl_dmi_isin[[#This Row],[ISIN]],Corp_value!$B:$B,0),MATCH(J$2,Corp_value!$1:$1,0)))</f>
        <v>--/--/A</v>
      </c>
      <c r="K64" s="90">
        <f>IF(tbl_dmi_isin[[#This Row],[Index]]&gt;$A$2,"",INDEX(Corp_value!$A$1:$EA$2999,MATCH(tbl_dmi_isin[[#This Row],[ISIN]],Corp_value!$B:$B,0),MATCH(K$2,Corp_value!$1:$1,0)))</f>
        <v>57</v>
      </c>
      <c r="L64" s="90" t="str">
        <f>IF(tbl_dmi_isin[[#This Row],[Index]]&gt;$A$2,"",INDEX(Corp_value!$A$1:$EA$2999,MATCH(tbl_dmi_isin[[#This Row],[ISIN]],Corp_value!$B:$B,0),MATCH(L$2,Corp_value!$1:$1,0)))</f>
        <v>--</v>
      </c>
      <c r="M64" s="241" t="str">
        <f>IF(tbl_dmi_isin[[#This Row],[Index]]&gt;$A$2,"",INDEX(Corp_value!$A$1:$EA$2999,MATCH(tbl_dmi_isin[[#This Row],[ISIN]],Corp_value!$B:$B,0),MATCH(M$2,Corp_value!$1:$1,0)))</f>
        <v>交通银行/香港分行</v>
      </c>
      <c r="N64" s="241" t="str">
        <f>IF(tbl_dmi_isin[[#This Row],[Index]]&gt;$A$2,"",INDEX(Corp_value!$A$1:$EA$2999,MATCH(tbl_dmi_isin[[#This Row],[ISIN]],Corp_value!$B:$B,0),MATCH(N$2,Corp_value!$1:$1,0)))</f>
        <v/>
      </c>
      <c r="O64" s="241" t="str">
        <f>IF(tbl_dmi_isin[[#This Row],[Index]]&gt;$A$2,"",INDEX(Corp_value!$A$1:$EA$2999,MATCH(tbl_dmi_isin[[#This Row],[ISIN]],Corp_value!$B:$B,0),MATCH(O$2,Corp_value!$1:$1,0)))</f>
        <v/>
      </c>
      <c r="P64" s="260" t="str">
        <f>IF(tbl_dmi_isin[[#This Row],[Index]]&gt;$A$2,"",TEXT(INDEX(Corp_value!$A$1:$EA$2999,MATCH(tbl_dmi_isin[[#This Row],[ISIN]],Corp_value!$B:$B,0),MATCH(P$2,Corp_value!$1:$1,0)),"yyyy/mm/dd"))</f>
        <v>2023/02/28</v>
      </c>
      <c r="Q64" s="260" t="str">
        <f>IF(tbl_dmi_isin[[#This Row],[Index]]&gt;$A$2,"",TEXT(INDEX(Corp_value!$A$1:$EA$2999,MATCH(tbl_dmi_isin[[#This Row],[ISIN]],Corp_value!$B:$B,0),MATCH(Q$2,Corp_value!$1:$1,0)),"yyyy/mm/dd"))</f>
        <v>2026/02/28</v>
      </c>
      <c r="R64" s="260" t="str">
        <f>IF(tbl_dmi_isin[[#This Row],[Index]]&gt;$A$2,"",TEXT(INDEX(Corp_value!$A$1:$EA$2999,MATCH(tbl_dmi_isin[[#This Row],[ISIN]],Corp_value!$B:$B,0),MATCH(R$2,Corp_value!$1:$1,0)),"yyyy/mm/dd"))</f>
        <v>--</v>
      </c>
      <c r="S64" s="241">
        <f>IF(tbl_dmi_isin[[#This Row],[Index]]&gt;$A$2,"",INDEX(Corp_value!$A$1:$EA$2999,MATCH(tbl_dmi_isin[[#This Row],[ISIN]],Corp_value!$B:$B,0),MATCH(S$2,Corp_value!$1:$1,0)))</f>
        <v>4.875</v>
      </c>
      <c r="T64" s="241" t="str">
        <f>IF(tbl_dmi_isin[[#This Row],[Index]]&gt;$A$2,"",INDEX(Corp_value!$A$1:$EA$2999,MATCH(tbl_dmi_isin[[#This Row],[ISIN]],Corp_value!$B:$B,0),MATCH(T$2,Corp_value!$1:$1,0)))</f>
        <v>USD</v>
      </c>
      <c r="U64" s="241">
        <f>IF(tbl_dmi_isin[[#This Row],[Index]]&gt;$A$2,"",INDEX(Corp_value!$A$1:$EA$2999,MATCH(tbl_dmi_isin[[#This Row],[ISIN]],Corp_value!$B:$B,0),MATCH(U$2,Corp_value!$1:$1,0)))</f>
        <v>99.689000000000007</v>
      </c>
      <c r="V64" s="258">
        <f>IFERROR(IF(tbl_dmi_isin[[#This Row],[Index]]&gt;$A$2,"",INDEX(Corp_value!$A$1:$EA$2999,MATCH(tbl_dmi_isin[[#This Row],[ISIN]],Corp_value!$B:$B,0),MATCH(V$2,Corp_value!$1:$1,0)))/100000000,"")</f>
        <v>6</v>
      </c>
      <c r="W64" s="267" t="str">
        <f>IF(tbl_dmi_isin[[#This Row],[Index]]&gt;$A$2,"",INDEX(Corp_value!$A$1:$EA$2999,MATCH(tbl_dmi_isin[[#This Row],[ISIN]],Corp_value!$B:$B,0),MATCH(W$2,Corp_value!$1:$1,0)))</f>
        <v>3328 HK</v>
      </c>
      <c r="X64" s="267" t="str">
        <f>IF(tbl_dmi_isin[[#This Row],[Index]]&gt;$A$2,"",INDEX(Corp_value!$A$1:$EA$2999,MATCH(tbl_dmi_isin[[#This Row],[ISIN]],Corp_value!$B:$B,0),MATCH(X$2,Corp_value!$1:$1,0)))</f>
        <v>A2/A-/A</v>
      </c>
      <c r="Y64" s="273" t="str">
        <f>IF(tbl_dmi_isin[[#This Row],[Index]]&gt;$A$2,"",INDEX(Corp_value!$A$1:$EA$2999,MATCH(tbl_dmi_isin[[#This Row],[ISIN]],Corp_value!$B:$B,0),MATCH(Y$2,Corp_value!$1:$1,0)))</f>
        <v/>
      </c>
      <c r="Z64" s="273" t="str">
        <f>IF(tbl_dmi_isin[[#This Row],[Index]]&gt;$A$2,"",INDEX(Corp_value!$A$1:$EA$2999,MATCH(tbl_dmi_isin[[#This Row],[ISIN]],Corp_value!$B:$B,0),MATCH(Z$2,Corp_value!$1:$1,0)))</f>
        <v>A2/A-/A</v>
      </c>
      <c r="AB64" s="2"/>
    </row>
    <row r="65" spans="1:28">
      <c r="A65" s="19">
        <v>62</v>
      </c>
      <c r="B65" s="282" t="str">
        <f>IF(tbl_dmi_isin[[#This Row],[Index]]&gt;$A$2,"",TEXT(INDEX(美元债一级!$A$2:$BO$2879,tbl_dmi_isin[[#This Row],[Index]]+1,MATCH(B$2,美元债一级!$2:$2,0)),"yyyy/mm/dd"))</f>
        <v>2023/02/16</v>
      </c>
      <c r="C65" s="19" t="str">
        <f>IF(tbl_dmi_isin[[#This Row],[Index]]&gt;$A$2,"",INDEX(美元债一级!$A$2:$BO$2880,tbl_dmi_isin[[#This Row],[Index]]+1,MATCH(C$2,美元债一级!$2:$2,0)))</f>
        <v>G238030</v>
      </c>
      <c r="D65" s="19" t="str">
        <f>IF(tbl_dmi_isin[[#This Row],[Index]]&gt;$A$2,"",INDEX(美元债一级!$A$2:$BO$2880,tbl_dmi_isin[[#This Row],[Index]]+1,MATCH(D$2,美元债一级!$2:$2,0)))</f>
        <v>淮北公用(工商银行)</v>
      </c>
      <c r="E65" s="19" t="str">
        <f>TEXT(tbl_dmi_isin[[#This Row],[定价日]],"YYMMDD")&amp;tbl_dmi_isin[[#This Row],[ISIN]]</f>
        <v>230216G238030</v>
      </c>
      <c r="F65" s="263"/>
      <c r="G65" s="90" t="str">
        <f>IF(tbl_dmi_isin[[#This Row],[Index]]&gt;$A$2,"",INDEX(Corp_value!$A$1:$EA$2999,MATCH(tbl_dmi_isin[[#This Row],[ISIN]],Corp_value!$B:$B,0),MATCH(G$2,Corp_value!$1:$1,0)))</f>
        <v>--/--/--</v>
      </c>
      <c r="H65" s="91" t="str">
        <f>IF(tbl_dmi_isin[[#This Row],[Index]]&gt;$A$2,"",INDEX(Corp_value!$A$1:$EA$2999,MATCH(tbl_dmi_isin[[#This Row],[ISIN]],Corp_value!$B:$B,0),MATCH(H$2,Corp_value!$1:$1,0)))</f>
        <v>CN</v>
      </c>
      <c r="I65" s="91" t="str">
        <f>IF(tbl_dmi_isin[[#This Row],[Index]]&gt;$A$2,"",INDEX(Corp_value!$A$1:$EA$2999,MATCH(tbl_dmi_isin[[#This Row],[ISIN]],Corp_value!$B:$B,0),MATCH(I$2,Corp_value!$1:$1,0)))</f>
        <v>--</v>
      </c>
      <c r="J65" s="90" t="str">
        <f>IF(tbl_dmi_isin[[#This Row],[Index]]&gt;$A$2,"",INDEX(Corp_value!$A$1:$EA$2999,MATCH(tbl_dmi_isin[[#This Row],[ISIN]],Corp_value!$B:$B,0),MATCH(J$2,Corp_value!$1:$1,0)))</f>
        <v>--/--/--</v>
      </c>
      <c r="K65" s="90" t="str">
        <f>IF(tbl_dmi_isin[[#This Row],[Index]]&gt;$A$2,"",INDEX(Corp_value!$A$1:$EA$2999,MATCH(tbl_dmi_isin[[#This Row],[ISIN]],Corp_value!$B:$B,0),MATCH(K$2,Corp_value!$1:$1,0)))</f>
        <v>CHECK spd</v>
      </c>
      <c r="L65" s="90" t="str">
        <f>IF(tbl_dmi_isin[[#This Row],[Index]]&gt;$A$2,"",INDEX(Corp_value!$A$1:$EA$2999,MATCH(tbl_dmi_isin[[#This Row],[ISIN]],Corp_value!$B:$B,0),MATCH(L$2,Corp_value!$1:$1,0)))</f>
        <v>--</v>
      </c>
      <c r="M65" s="241" t="str">
        <f>IF(tbl_dmi_isin[[#This Row],[Index]]&gt;$A$2,"",INDEX(Corp_value!$A$1:$EA$2999,MATCH(tbl_dmi_isin[[#This Row],[ISIN]],Corp_value!$B:$B,0),MATCH(M$2,Corp_value!$1:$1,0)))</f>
        <v>淮北市公用事业资产运</v>
      </c>
      <c r="N65" s="241" t="str">
        <f>IF(tbl_dmi_isin[[#This Row],[Index]]&gt;$A$2,"",INDEX(Corp_value!$A$1:$EA$2999,MATCH(tbl_dmi_isin[[#This Row],[ISIN]],Corp_value!$B:$B,0),MATCH(N$2,Corp_value!$1:$1,0)))</f>
        <v/>
      </c>
      <c r="O65" s="241" t="str">
        <f>IF(tbl_dmi_isin[[#This Row],[Index]]&gt;$A$2,"",INDEX(Corp_value!$A$1:$EA$2999,MATCH(tbl_dmi_isin[[#This Row],[ISIN]],Corp_value!$B:$B,0),MATCH(O$2,Corp_value!$1:$1,0)))</f>
        <v/>
      </c>
      <c r="P65" s="260" t="str">
        <f>IF(tbl_dmi_isin[[#This Row],[Index]]&gt;$A$2,"",TEXT(INDEX(Corp_value!$A$1:$EA$2999,MATCH(tbl_dmi_isin[[#This Row],[ISIN]],Corp_value!$B:$B,0),MATCH(P$2,Corp_value!$1:$1,0)),"yyyy/mm/dd"))</f>
        <v>2023/02/23</v>
      </c>
      <c r="Q65" s="260" t="str">
        <f>IF(tbl_dmi_isin[[#This Row],[Index]]&gt;$A$2,"",TEXT(INDEX(Corp_value!$A$1:$EA$2999,MATCH(tbl_dmi_isin[[#This Row],[ISIN]],Corp_value!$B:$B,0),MATCH(Q$2,Corp_value!$1:$1,0)),"yyyy/mm/dd"))</f>
        <v>2026/02/23</v>
      </c>
      <c r="R65" s="260" t="str">
        <f>IF(tbl_dmi_isin[[#This Row],[Index]]&gt;$A$2,"",TEXT(INDEX(Corp_value!$A$1:$EA$2999,MATCH(tbl_dmi_isin[[#This Row],[ISIN]],Corp_value!$B:$B,0),MATCH(R$2,Corp_value!$1:$1,0)),"yyyy/mm/dd"))</f>
        <v>--</v>
      </c>
      <c r="S65" s="241">
        <f>IF(tbl_dmi_isin[[#This Row],[Index]]&gt;$A$2,"",INDEX(Corp_value!$A$1:$EA$2999,MATCH(tbl_dmi_isin[[#This Row],[ISIN]],Corp_value!$B:$B,0),MATCH(S$2,Corp_value!$1:$1,0)))</f>
        <v>3.78</v>
      </c>
      <c r="T65" s="241" t="str">
        <f>IF(tbl_dmi_isin[[#This Row],[Index]]&gt;$A$2,"",INDEX(Corp_value!$A$1:$EA$2999,MATCH(tbl_dmi_isin[[#This Row],[ISIN]],Corp_value!$B:$B,0),MATCH(T$2,Corp_value!$1:$1,0)))</f>
        <v>CNY</v>
      </c>
      <c r="U65" s="241">
        <f>IF(tbl_dmi_isin[[#This Row],[Index]]&gt;$A$2,"",INDEX(Corp_value!$A$1:$EA$2999,MATCH(tbl_dmi_isin[[#This Row],[ISIN]],Corp_value!$B:$B,0),MATCH(U$2,Corp_value!$1:$1,0)))</f>
        <v>100</v>
      </c>
      <c r="V65" s="258">
        <f>IFERROR(IF(tbl_dmi_isin[[#This Row],[Index]]&gt;$A$2,"",INDEX(Corp_value!$A$1:$EA$2999,MATCH(tbl_dmi_isin[[#This Row],[ISIN]],Corp_value!$B:$B,0),MATCH(V$2,Corp_value!$1:$1,0)))/100000000,"")</f>
        <v>6.4</v>
      </c>
      <c r="W65" s="267" t="str">
        <f>IF(tbl_dmi_isin[[#This Row],[Index]]&gt;$A$2,"",INDEX(Corp_value!$A$1:$EA$2999,MATCH(tbl_dmi_isin[[#This Row],[ISIN]],Corp_value!$B:$B,0),MATCH(W$2,Corp_value!$1:$1,0)))</f>
        <v>0795788D CH</v>
      </c>
      <c r="X65" s="267" t="str">
        <f>IF(tbl_dmi_isin[[#This Row],[Index]]&gt;$A$2,"",INDEX(Corp_value!$A$1:$EA$2999,MATCH(tbl_dmi_isin[[#This Row],[ISIN]],Corp_value!$B:$B,0),MATCH(X$2,Corp_value!$1:$1,0)))</f>
        <v>--/--/--</v>
      </c>
      <c r="Y65" s="273" t="str">
        <f>IF(tbl_dmi_isin[[#This Row],[Index]]&gt;$A$2,"",INDEX(Corp_value!$A$1:$EA$2999,MATCH(tbl_dmi_isin[[#This Row],[ISIN]],Corp_value!$B:$B,0),MATCH(Y$2,Corp_value!$1:$1,0)))</f>
        <v/>
      </c>
      <c r="Z65" s="273" t="str">
        <f>IF(tbl_dmi_isin[[#This Row],[Index]]&gt;$A$2,"",INDEX(Corp_value!$A$1:$EA$2999,MATCH(tbl_dmi_isin[[#This Row],[ISIN]],Corp_value!$B:$B,0),MATCH(Z$2,Corp_value!$1:$1,0)))</f>
        <v>--/--/--</v>
      </c>
      <c r="AB65" s="2"/>
    </row>
    <row r="66" spans="1:28">
      <c r="A66" s="19">
        <v>63</v>
      </c>
      <c r="B66" s="282" t="str">
        <f>IF(tbl_dmi_isin[[#This Row],[Index]]&gt;$A$2,"",TEXT(INDEX(美元债一级!$A$2:$BO$2879,tbl_dmi_isin[[#This Row],[Index]]+1,MATCH(B$2,美元债一级!$2:$2,0)),"yyyy/mm/dd"))</f>
        <v>2023/02/13</v>
      </c>
      <c r="C66" s="19" t="str">
        <f>IF(tbl_dmi_isin[[#This Row],[Index]]&gt;$A$2,"",INDEX(美元债一级!$A$2:$BO$2880,tbl_dmi_isin[[#This Row],[Index]]+1,MATCH(C$2,美元债一级!$2:$2,0)))</f>
        <v>XS2540489338</v>
      </c>
      <c r="D66" s="19" t="str">
        <f>IF(tbl_dmi_isin[[#This Row],[Index]]&gt;$A$2,"",INDEX(美元债一级!$A$2:$BO$2880,tbl_dmi_isin[[#This Row],[Index]]+1,MATCH(D$2,美元债一级!$2:$2,0)))</f>
        <v>湖州经开投</v>
      </c>
      <c r="E66" s="19" t="str">
        <f>TEXT(tbl_dmi_isin[[#This Row],[定价日]],"YYMMDD")&amp;tbl_dmi_isin[[#This Row],[ISIN]]</f>
        <v>230213XS2540489338</v>
      </c>
      <c r="F66" s="221"/>
      <c r="G66" s="90" t="str">
        <f>IF(tbl_dmi_isin[[#This Row],[Index]]&gt;$A$2,"",INDEX(Corp_value!$A$1:$EA$2999,MATCH(tbl_dmi_isin[[#This Row],[ISIN]],Corp_value!$B:$B,0),MATCH(G$2,Corp_value!$1:$1,0)))</f>
        <v>--/--/--</v>
      </c>
      <c r="H66" s="91" t="str">
        <f>IF(tbl_dmi_isin[[#This Row],[Index]]&gt;$A$2,"",INDEX(Corp_value!$A$1:$EA$2999,MATCH(tbl_dmi_isin[[#This Row],[ISIN]],Corp_value!$B:$B,0),MATCH(H$2,Corp_value!$1:$1,0)))</f>
        <v>VG</v>
      </c>
      <c r="I66" s="91" t="str">
        <f>IF(tbl_dmi_isin[[#This Row],[Index]]&gt;$A$2,"",INDEX(Corp_value!$A$1:$EA$2999,MATCH(tbl_dmi_isin[[#This Row],[ISIN]],Corp_value!$B:$B,0),MATCH(I$2,Corp_value!$1:$1,0)))</f>
        <v>--</v>
      </c>
      <c r="J66" s="90" t="str">
        <f>IF(tbl_dmi_isin[[#This Row],[Index]]&gt;$A$2,"",INDEX(Corp_value!$A$1:$EA$2999,MATCH(tbl_dmi_isin[[#This Row],[ISIN]],Corp_value!$B:$B,0),MATCH(J$2,Corp_value!$1:$1,0)))</f>
        <v>--/--/--</v>
      </c>
      <c r="K66" s="90" t="str">
        <f>IF(tbl_dmi_isin[[#This Row],[Index]]&gt;$A$2,"",INDEX(Corp_value!$A$1:$EA$2999,MATCH(tbl_dmi_isin[[#This Row],[ISIN]],Corp_value!$B:$B,0),MATCH(K$2,Corp_value!$1:$1,0)))</f>
        <v>CHECK spd</v>
      </c>
      <c r="L66" s="90" t="str">
        <f>IF(tbl_dmi_isin[[#This Row],[Index]]&gt;$A$2,"",INDEX(Corp_value!$A$1:$EA$2999,MATCH(tbl_dmi_isin[[#This Row],[ISIN]],Corp_value!$B:$B,0),MATCH(L$2,Corp_value!$1:$1,0)))</f>
        <v>--</v>
      </c>
      <c r="M66" s="241" t="str">
        <f>IF(tbl_dmi_isin[[#This Row],[Index]]&gt;$A$2,"",INDEX(Corp_value!$A$1:$EA$2999,MATCH(tbl_dmi_isin[[#This Row],[ISIN]],Corp_value!$B:$B,0),MATCH(M$2,Corp_value!$1:$1,0)))</f>
        <v>环太湖国际投资有限公</v>
      </c>
      <c r="N66" s="241" t="str">
        <f>IF(tbl_dmi_isin[[#This Row],[Index]]&gt;$A$2,"",INDEX(Corp_value!$A$1:$EA$2999,MATCH(tbl_dmi_isin[[#This Row],[ISIN]],Corp_value!$B:$B,0),MATCH(N$2,Corp_value!$1:$1,0)))</f>
        <v>Huzhou Economic Development Group Co Ltd</v>
      </c>
      <c r="O66" s="241" t="str">
        <f>IF(tbl_dmi_isin[[#This Row],[Index]]&gt;$A$2,"",INDEX(Corp_value!$A$1:$EA$2999,MATCH(tbl_dmi_isin[[#This Row],[ISIN]],Corp_value!$B:$B,0),MATCH(O$2,Corp_value!$1:$1,0)))</f>
        <v/>
      </c>
      <c r="P66" s="260" t="str">
        <f>IF(tbl_dmi_isin[[#This Row],[Index]]&gt;$A$2,"",TEXT(INDEX(Corp_value!$A$1:$EA$2999,MATCH(tbl_dmi_isin[[#This Row],[ISIN]],Corp_value!$B:$B,0),MATCH(P$2,Corp_value!$1:$1,0)),"yyyy/mm/dd"))</f>
        <v>2023/02/16</v>
      </c>
      <c r="Q66" s="260" t="str">
        <f>IF(tbl_dmi_isin[[#This Row],[Index]]&gt;$A$2,"",TEXT(INDEX(Corp_value!$A$1:$EA$2999,MATCH(tbl_dmi_isin[[#This Row],[ISIN]],Corp_value!$B:$B,0),MATCH(Q$2,Corp_value!$1:$1,0)),"yyyy/mm/dd"))</f>
        <v>2026/02/16</v>
      </c>
      <c r="R66" s="260" t="str">
        <f>IF(tbl_dmi_isin[[#This Row],[Index]]&gt;$A$2,"",TEXT(INDEX(Corp_value!$A$1:$EA$2999,MATCH(tbl_dmi_isin[[#This Row],[ISIN]],Corp_value!$B:$B,0),MATCH(R$2,Corp_value!$1:$1,0)),"yyyy/mm/dd"))</f>
        <v>--</v>
      </c>
      <c r="S66" s="241">
        <f>IF(tbl_dmi_isin[[#This Row],[Index]]&gt;$A$2,"",INDEX(Corp_value!$A$1:$EA$2999,MATCH(tbl_dmi_isin[[#This Row],[ISIN]],Corp_value!$B:$B,0),MATCH(S$2,Corp_value!$1:$1,0)))</f>
        <v>7.3</v>
      </c>
      <c r="T66" s="241" t="str">
        <f>IF(tbl_dmi_isin[[#This Row],[Index]]&gt;$A$2,"",INDEX(Corp_value!$A$1:$EA$2999,MATCH(tbl_dmi_isin[[#This Row],[ISIN]],Corp_value!$B:$B,0),MATCH(T$2,Corp_value!$1:$1,0)))</f>
        <v>USD</v>
      </c>
      <c r="U66" s="241">
        <f>IF(tbl_dmi_isin[[#This Row],[Index]]&gt;$A$2,"",INDEX(Corp_value!$A$1:$EA$2999,MATCH(tbl_dmi_isin[[#This Row],[ISIN]],Corp_value!$B:$B,0),MATCH(U$2,Corp_value!$1:$1,0)))</f>
        <v>100</v>
      </c>
      <c r="V66" s="258">
        <f>IFERROR(IF(tbl_dmi_isin[[#This Row],[Index]]&gt;$A$2,"",INDEX(Corp_value!$A$1:$EA$2999,MATCH(tbl_dmi_isin[[#This Row],[ISIN]],Corp_value!$B:$B,0),MATCH(V$2,Corp_value!$1:$1,0)))/100000000,"")</f>
        <v>2</v>
      </c>
      <c r="W66" s="267" t="str">
        <f>IF(tbl_dmi_isin[[#This Row],[Index]]&gt;$A$2,"",INDEX(Corp_value!$A$1:$EA$2999,MATCH(tbl_dmi_isin[[#This Row],[ISIN]],Corp_value!$B:$B,0),MATCH(W$2,Corp_value!$1:$1,0)))</f>
        <v/>
      </c>
      <c r="X66" s="267" t="str">
        <f>IF(tbl_dmi_isin[[#This Row],[Index]]&gt;$A$2,"",INDEX(Corp_value!$A$1:$EA$2999,MATCH(tbl_dmi_isin[[#This Row],[ISIN]],Corp_value!$B:$B,0),MATCH(X$2,Corp_value!$1:$1,0)))</f>
        <v/>
      </c>
      <c r="Y66" s="273" t="str">
        <f>IF(tbl_dmi_isin[[#This Row],[Index]]&gt;$A$2,"",INDEX(Corp_value!$A$1:$EA$2999,MATCH(tbl_dmi_isin[[#This Row],[ISIN]],Corp_value!$B:$B,0),MATCH(Y$2,Corp_value!$1:$1,0)))</f>
        <v/>
      </c>
      <c r="Z66" s="273" t="str">
        <f>IF(tbl_dmi_isin[[#This Row],[Index]]&gt;$A$2,"",INDEX(Corp_value!$A$1:$EA$2999,MATCH(tbl_dmi_isin[[#This Row],[ISIN]],Corp_value!$B:$B,0),MATCH(Z$2,Corp_value!$1:$1,0)))</f>
        <v>--/--/--</v>
      </c>
      <c r="AB66" s="2"/>
    </row>
    <row r="67" spans="1:28">
      <c r="A67" s="19">
        <v>64</v>
      </c>
      <c r="B67" s="282" t="str">
        <f>IF(tbl_dmi_isin[[#This Row],[Index]]&gt;$A$2,"",TEXT(INDEX(美元债一级!$A$2:$BO$2879,tbl_dmi_isin[[#This Row],[Index]]+1,MATCH(B$2,美元债一级!$2:$2,0)),"yyyy/mm/dd"))</f>
        <v>2023/02/08</v>
      </c>
      <c r="C67" s="19" t="str">
        <f>IF(tbl_dmi_isin[[#This Row],[Index]]&gt;$A$2,"",INDEX(美元债一级!$A$2:$BO$2880,tbl_dmi_isin[[#This Row],[Index]]+1,MATCH(C$2,美元债一级!$2:$2,0)))</f>
        <v>G238025</v>
      </c>
      <c r="D67" s="19" t="str">
        <f>IF(tbl_dmi_isin[[#This Row],[Index]]&gt;$A$2,"",INDEX(美元债一级!$A$2:$BO$2880,tbl_dmi_isin[[#This Row],[Index]]+1,MATCH(D$2,美元债一级!$2:$2,0)))</f>
        <v>绍兴上虞国资</v>
      </c>
      <c r="E67" s="19" t="str">
        <f>TEXT(tbl_dmi_isin[[#This Row],[定价日]],"YYMMDD")&amp;tbl_dmi_isin[[#This Row],[ISIN]]</f>
        <v>230208G238025</v>
      </c>
      <c r="F67" s="220"/>
      <c r="G67" s="90" t="str">
        <f>IF(tbl_dmi_isin[[#This Row],[Index]]&gt;$A$2,"",INDEX(Corp_value!$A$1:$EA$2999,MATCH(tbl_dmi_isin[[#This Row],[ISIN]],Corp_value!$B:$B,0),MATCH(G$2,Corp_value!$1:$1,0)))</f>
        <v>--/--/--</v>
      </c>
      <c r="H67" s="91" t="str">
        <f>IF(tbl_dmi_isin[[#This Row],[Index]]&gt;$A$2,"",INDEX(Corp_value!$A$1:$EA$2999,MATCH(tbl_dmi_isin[[#This Row],[ISIN]],Corp_value!$B:$B,0),MATCH(H$2,Corp_value!$1:$1,0)))</f>
        <v>CN</v>
      </c>
      <c r="I67" s="91" t="str">
        <f>IF(tbl_dmi_isin[[#This Row],[Index]]&gt;$A$2,"",INDEX(Corp_value!$A$1:$EA$2999,MATCH(tbl_dmi_isin[[#This Row],[ISIN]],Corp_value!$B:$B,0),MATCH(I$2,Corp_value!$1:$1,0)))</f>
        <v>--</v>
      </c>
      <c r="J67" s="90" t="str">
        <f>IF(tbl_dmi_isin[[#This Row],[Index]]&gt;$A$2,"",INDEX(Corp_value!$A$1:$EA$2999,MATCH(tbl_dmi_isin[[#This Row],[ISIN]],Corp_value!$B:$B,0),MATCH(J$2,Corp_value!$1:$1,0)))</f>
        <v>--/--/BBB-</v>
      </c>
      <c r="K67" s="90" t="str">
        <f>IF(tbl_dmi_isin[[#This Row],[Index]]&gt;$A$2,"",INDEX(Corp_value!$A$1:$EA$2999,MATCH(tbl_dmi_isin[[#This Row],[ISIN]],Corp_value!$B:$B,0),MATCH(K$2,Corp_value!$1:$1,0)))</f>
        <v>CHECK spd</v>
      </c>
      <c r="L67" s="90" t="str">
        <f>IF(tbl_dmi_isin[[#This Row],[Index]]&gt;$A$2,"",INDEX(Corp_value!$A$1:$EA$2999,MATCH(tbl_dmi_isin[[#This Row],[ISIN]],Corp_value!$B:$B,0),MATCH(L$2,Corp_value!$1:$1,0)))</f>
        <v>--</v>
      </c>
      <c r="M67" s="241" t="str">
        <f>IF(tbl_dmi_isin[[#This Row],[Index]]&gt;$A$2,"",INDEX(Corp_value!$A$1:$EA$2999,MATCH(tbl_dmi_isin[[#This Row],[ISIN]],Corp_value!$B:$B,0),MATCH(M$2,Corp_value!$1:$1,0)))</f>
        <v>绍兴市上虞区国有资本</v>
      </c>
      <c r="N67" s="241" t="str">
        <f>IF(tbl_dmi_isin[[#This Row],[Index]]&gt;$A$2,"",INDEX(Corp_value!$A$1:$EA$2999,MATCH(tbl_dmi_isin[[#This Row],[ISIN]],Corp_value!$B:$B,0),MATCH(N$2,Corp_value!$1:$1,0)))</f>
        <v/>
      </c>
      <c r="O67" s="241" t="str">
        <f>IF(tbl_dmi_isin[[#This Row],[Index]]&gt;$A$2,"",INDEX(Corp_value!$A$1:$EA$2999,MATCH(tbl_dmi_isin[[#This Row],[ISIN]],Corp_value!$B:$B,0),MATCH(O$2,Corp_value!$1:$1,0)))</f>
        <v/>
      </c>
      <c r="P67" s="260" t="str">
        <f>IF(tbl_dmi_isin[[#This Row],[Index]]&gt;$A$2,"",TEXT(INDEX(Corp_value!$A$1:$EA$2999,MATCH(tbl_dmi_isin[[#This Row],[ISIN]],Corp_value!$B:$B,0),MATCH(P$2,Corp_value!$1:$1,0)),"yyyy/mm/dd"))</f>
        <v>2023/02/15</v>
      </c>
      <c r="Q67" s="260" t="str">
        <f>IF(tbl_dmi_isin[[#This Row],[Index]]&gt;$A$2,"",TEXT(INDEX(Corp_value!$A$1:$EA$2999,MATCH(tbl_dmi_isin[[#This Row],[ISIN]],Corp_value!$B:$B,0),MATCH(Q$2,Corp_value!$1:$1,0)),"yyyy/mm/dd"))</f>
        <v>2026/02/15</v>
      </c>
      <c r="R67" s="260" t="str">
        <f>IF(tbl_dmi_isin[[#This Row],[Index]]&gt;$A$2,"",TEXT(INDEX(Corp_value!$A$1:$EA$2999,MATCH(tbl_dmi_isin[[#This Row],[ISIN]],Corp_value!$B:$B,0),MATCH(R$2,Corp_value!$1:$1,0)),"yyyy/mm/dd"))</f>
        <v>--</v>
      </c>
      <c r="S67" s="241">
        <f>IF(tbl_dmi_isin[[#This Row],[Index]]&gt;$A$2,"",INDEX(Corp_value!$A$1:$EA$2999,MATCH(tbl_dmi_isin[[#This Row],[ISIN]],Corp_value!$B:$B,0),MATCH(S$2,Corp_value!$1:$1,0)))</f>
        <v>4.95</v>
      </c>
      <c r="T67" s="241" t="str">
        <f>IF(tbl_dmi_isin[[#This Row],[Index]]&gt;$A$2,"",INDEX(Corp_value!$A$1:$EA$2999,MATCH(tbl_dmi_isin[[#This Row],[ISIN]],Corp_value!$B:$B,0),MATCH(T$2,Corp_value!$1:$1,0)))</f>
        <v>CNY</v>
      </c>
      <c r="U67" s="241">
        <f>IF(tbl_dmi_isin[[#This Row],[Index]]&gt;$A$2,"",INDEX(Corp_value!$A$1:$EA$2999,MATCH(tbl_dmi_isin[[#This Row],[ISIN]],Corp_value!$B:$B,0),MATCH(U$2,Corp_value!$1:$1,0)))</f>
        <v>100</v>
      </c>
      <c r="V67" s="256">
        <f>IFERROR(IF(tbl_dmi_isin[[#This Row],[Index]]&gt;$A$2,"",INDEX(Corp_value!$A$1:$EA$2999,MATCH(tbl_dmi_isin[[#This Row],[ISIN]],Corp_value!$B:$B,0),MATCH(V$2,Corp_value!$1:$1,0)))/100000000,"")</f>
        <v>11.3</v>
      </c>
      <c r="W67" s="268" t="str">
        <f>IF(tbl_dmi_isin[[#This Row],[Index]]&gt;$A$2,"",INDEX(Corp_value!$A$1:$EA$2999,MATCH(tbl_dmi_isin[[#This Row],[ISIN]],Corp_value!$B:$B,0),MATCH(W$2,Corp_value!$1:$1,0)))</f>
        <v>1479341D CH</v>
      </c>
      <c r="X67" s="268" t="str">
        <f>IF(tbl_dmi_isin[[#This Row],[Index]]&gt;$A$2,"",INDEX(Corp_value!$A$1:$EA$2999,MATCH(tbl_dmi_isin[[#This Row],[ISIN]],Corp_value!$B:$B,0),MATCH(X$2,Corp_value!$1:$1,0)))</f>
        <v>--/--/BBB-</v>
      </c>
      <c r="Y67" s="273" t="str">
        <f>IF(tbl_dmi_isin[[#This Row],[Index]]&gt;$A$2,"",INDEX(Corp_value!$A$1:$EA$2999,MATCH(tbl_dmi_isin[[#This Row],[ISIN]],Corp_value!$B:$B,0),MATCH(Y$2,Corp_value!$1:$1,0)))</f>
        <v/>
      </c>
      <c r="Z67" s="273" t="str">
        <f>IF(tbl_dmi_isin[[#This Row],[Index]]&gt;$A$2,"",INDEX(Corp_value!$A$1:$EA$2999,MATCH(tbl_dmi_isin[[#This Row],[ISIN]],Corp_value!$B:$B,0),MATCH(Z$2,Corp_value!$1:$1,0)))</f>
        <v>--/--/BBB-</v>
      </c>
      <c r="AB67" s="2"/>
    </row>
    <row r="68" spans="1:28">
      <c r="A68" s="19">
        <v>65</v>
      </c>
      <c r="B68" s="282" t="str">
        <f>IF(tbl_dmi_isin[[#This Row],[Index]]&gt;$A$2,"",TEXT(INDEX(美元债一级!$A$2:$BO$2879,tbl_dmi_isin[[#This Row],[Index]]+1,MATCH(B$2,美元债一级!$2:$2,0)),"yyyy/mm/dd"))</f>
        <v>2023/02/03</v>
      </c>
      <c r="C68" s="19" t="str">
        <f>IF(tbl_dmi_isin[[#This Row],[Index]]&gt;$A$2,"",INDEX(美元债一级!$A$2:$BO$2880,tbl_dmi_isin[[#This Row],[Index]]+1,MATCH(C$2,美元债一级!$2:$2,0)))</f>
        <v>G238032</v>
      </c>
      <c r="D68" s="19" t="str">
        <f>IF(tbl_dmi_isin[[#This Row],[Index]]&gt;$A$2,"",INDEX(美元债一级!$A$2:$BO$2880,tbl_dmi_isin[[#This Row],[Index]]+1,MATCH(D$2,美元债一级!$2:$2,0)))</f>
        <v>青岛即墨城投</v>
      </c>
      <c r="E68" s="19" t="str">
        <f>TEXT(tbl_dmi_isin[[#This Row],[定价日]],"YYMMDD")&amp;tbl_dmi_isin[[#This Row],[ISIN]]</f>
        <v>230203G238032</v>
      </c>
      <c r="F68" s="219"/>
      <c r="G68" s="90" t="str">
        <f>IF(tbl_dmi_isin[[#This Row],[Index]]&gt;$A$2,"",INDEX(Corp_value!$A$1:$EA$2999,MATCH(tbl_dmi_isin[[#This Row],[ISIN]],Corp_value!$B:$B,0),MATCH(G$2,Corp_value!$1:$1,0)))</f>
        <v>--/--/--</v>
      </c>
      <c r="H68" s="91" t="str">
        <f>IF(tbl_dmi_isin[[#This Row],[Index]]&gt;$A$2,"",INDEX(Corp_value!$A$1:$EA$2999,MATCH(tbl_dmi_isin[[#This Row],[ISIN]],Corp_value!$B:$B,0),MATCH(H$2,Corp_value!$1:$1,0)))</f>
        <v>CN</v>
      </c>
      <c r="I68" s="91" t="str">
        <f>IF(tbl_dmi_isin[[#This Row],[Index]]&gt;$A$2,"",INDEX(Corp_value!$A$1:$EA$2999,MATCH(tbl_dmi_isin[[#This Row],[ISIN]],Corp_value!$B:$B,0),MATCH(I$2,Corp_value!$1:$1,0)))</f>
        <v>--</v>
      </c>
      <c r="J68" s="90" t="str">
        <f>IF(tbl_dmi_isin[[#This Row],[Index]]&gt;$A$2,"",INDEX(Corp_value!$A$1:$EA$2999,MATCH(tbl_dmi_isin[[#This Row],[ISIN]],Corp_value!$B:$B,0),MATCH(J$2,Corp_value!$1:$1,0)))</f>
        <v>--/--/BB+</v>
      </c>
      <c r="K68" s="90" t="str">
        <f>IF(tbl_dmi_isin[[#This Row],[Index]]&gt;$A$2,"",INDEX(Corp_value!$A$1:$EA$2999,MATCH(tbl_dmi_isin[[#This Row],[ISIN]],Corp_value!$B:$B,0),MATCH(K$2,Corp_value!$1:$1,0)))</f>
        <v>CHECK spd</v>
      </c>
      <c r="L68" s="90" t="str">
        <f>IF(tbl_dmi_isin[[#This Row],[Index]]&gt;$A$2,"",INDEX(Corp_value!$A$1:$EA$2999,MATCH(tbl_dmi_isin[[#This Row],[ISIN]],Corp_value!$B:$B,0),MATCH(L$2,Corp_value!$1:$1,0)))</f>
        <v>--</v>
      </c>
      <c r="M68" s="241" t="str">
        <f>IF(tbl_dmi_isin[[#This Row],[Index]]&gt;$A$2,"",INDEX(Corp_value!$A$1:$EA$2999,MATCH(tbl_dmi_isin[[#This Row],[ISIN]],Corp_value!$B:$B,0),MATCH(M$2,Corp_value!$1:$1,0)))</f>
        <v>青岛市即墨区城市开发</v>
      </c>
      <c r="N68" s="241" t="str">
        <f>IF(tbl_dmi_isin[[#This Row],[Index]]&gt;$A$2,"",INDEX(Corp_value!$A$1:$EA$2999,MATCH(tbl_dmi_isin[[#This Row],[ISIN]],Corp_value!$B:$B,0),MATCH(N$2,Corp_value!$1:$1,0)))</f>
        <v/>
      </c>
      <c r="O68" s="241" t="str">
        <f>IF(tbl_dmi_isin[[#This Row],[Index]]&gt;$A$2,"",INDEX(Corp_value!$A$1:$EA$2999,MATCH(tbl_dmi_isin[[#This Row],[ISIN]],Corp_value!$B:$B,0),MATCH(O$2,Corp_value!$1:$1,0)))</f>
        <v/>
      </c>
      <c r="P68" s="260" t="str">
        <f>IF(tbl_dmi_isin[[#This Row],[Index]]&gt;$A$2,"",TEXT(INDEX(Corp_value!$A$1:$EA$2999,MATCH(tbl_dmi_isin[[#This Row],[ISIN]],Corp_value!$B:$B,0),MATCH(P$2,Corp_value!$1:$1,0)),"yyyy/mm/dd"))</f>
        <v>2023/02/08</v>
      </c>
      <c r="Q68" s="260" t="str">
        <f>IF(tbl_dmi_isin[[#This Row],[Index]]&gt;$A$2,"",TEXT(INDEX(Corp_value!$A$1:$EA$2999,MATCH(tbl_dmi_isin[[#This Row],[ISIN]],Corp_value!$B:$B,0),MATCH(Q$2,Corp_value!$1:$1,0)),"yyyy/mm/dd"))</f>
        <v>2026/02/08</v>
      </c>
      <c r="R68" s="260" t="str">
        <f>IF(tbl_dmi_isin[[#This Row],[Index]]&gt;$A$2,"",TEXT(INDEX(Corp_value!$A$1:$EA$2999,MATCH(tbl_dmi_isin[[#This Row],[ISIN]],Corp_value!$B:$B,0),MATCH(R$2,Corp_value!$1:$1,0)),"yyyy/mm/dd"))</f>
        <v>--</v>
      </c>
      <c r="S68" s="241">
        <f>IF(tbl_dmi_isin[[#This Row],[Index]]&gt;$A$2,"",INDEX(Corp_value!$A$1:$EA$2999,MATCH(tbl_dmi_isin[[#This Row],[ISIN]],Corp_value!$B:$B,0),MATCH(S$2,Corp_value!$1:$1,0)))</f>
        <v>6.2</v>
      </c>
      <c r="T68" s="241" t="str">
        <f>IF(tbl_dmi_isin[[#This Row],[Index]]&gt;$A$2,"",INDEX(Corp_value!$A$1:$EA$2999,MATCH(tbl_dmi_isin[[#This Row],[ISIN]],Corp_value!$B:$B,0),MATCH(T$2,Corp_value!$1:$1,0)))</f>
        <v>CNY</v>
      </c>
      <c r="U68" s="241">
        <f>IF(tbl_dmi_isin[[#This Row],[Index]]&gt;$A$2,"",INDEX(Corp_value!$A$1:$EA$2999,MATCH(tbl_dmi_isin[[#This Row],[ISIN]],Corp_value!$B:$B,0),MATCH(U$2,Corp_value!$1:$1,0)))</f>
        <v>100</v>
      </c>
      <c r="V68" s="256">
        <f>IFERROR(IF(tbl_dmi_isin[[#This Row],[Index]]&gt;$A$2,"",INDEX(Corp_value!$A$1:$EA$2999,MATCH(tbl_dmi_isin[[#This Row],[ISIN]],Corp_value!$B:$B,0),MATCH(V$2,Corp_value!$1:$1,0)))/100000000,"")</f>
        <v>5.6</v>
      </c>
      <c r="W68" s="268" t="str">
        <f>IF(tbl_dmi_isin[[#This Row],[Index]]&gt;$A$2,"",INDEX(Corp_value!$A$1:$EA$2999,MATCH(tbl_dmi_isin[[#This Row],[ISIN]],Corp_value!$B:$B,0),MATCH(W$2,Corp_value!$1:$1,0)))</f>
        <v/>
      </c>
      <c r="X68" s="268" t="str">
        <f>IF(tbl_dmi_isin[[#This Row],[Index]]&gt;$A$2,"",INDEX(Corp_value!$A$1:$EA$2999,MATCH(tbl_dmi_isin[[#This Row],[ISIN]],Corp_value!$B:$B,0),MATCH(X$2,Corp_value!$1:$1,0)))</f>
        <v/>
      </c>
      <c r="Y68" s="273" t="str">
        <f>IF(tbl_dmi_isin[[#This Row],[Index]]&gt;$A$2,"",INDEX(Corp_value!$A$1:$EA$2999,MATCH(tbl_dmi_isin[[#This Row],[ISIN]],Corp_value!$B:$B,0),MATCH(Y$2,Corp_value!$1:$1,0)))</f>
        <v/>
      </c>
      <c r="Z68" s="273" t="str">
        <f>IF(tbl_dmi_isin[[#This Row],[Index]]&gt;$A$2,"",INDEX(Corp_value!$A$1:$EA$2999,MATCH(tbl_dmi_isin[[#This Row],[ISIN]],Corp_value!$B:$B,0),MATCH(Z$2,Corp_value!$1:$1,0)))</f>
        <v>--/--/BB+</v>
      </c>
      <c r="AB68" s="2"/>
    </row>
    <row r="69" spans="1:28">
      <c r="A69" s="19">
        <v>66</v>
      </c>
      <c r="B69" s="282" t="str">
        <f>IF(tbl_dmi_isin[[#This Row],[Index]]&gt;$A$2,"",TEXT(INDEX(美元债一级!$A$2:$BO$2879,tbl_dmi_isin[[#This Row],[Index]]+1,MATCH(B$2,美元债一级!$2:$2,0)),"yyyy/mm/dd"))</f>
        <v>2023/01/12</v>
      </c>
      <c r="C69" s="19" t="str">
        <f>IF(tbl_dmi_isin[[#This Row],[Index]]&gt;$A$2,"",INDEX(美元债一级!$A$2:$BO$2880,tbl_dmi_isin[[#This Row],[Index]]+1,MATCH(C$2,美元债一级!$2:$2,0)))</f>
        <v>G238027</v>
      </c>
      <c r="D69" s="19" t="str">
        <f>IF(tbl_dmi_isin[[#This Row],[Index]]&gt;$A$2,"",INDEX(美元债一级!$A$2:$BO$2880,tbl_dmi_isin[[#This Row],[Index]]+1,MATCH(D$2,美元债一级!$2:$2,0)))</f>
        <v>远东租赁</v>
      </c>
      <c r="E69" s="19" t="str">
        <f>TEXT(tbl_dmi_isin[[#This Row],[定价日]],"YYMMDD")&amp;tbl_dmi_isin[[#This Row],[ISIN]]</f>
        <v>230112G238027</v>
      </c>
      <c r="F69" s="219"/>
      <c r="G69" s="90" t="str">
        <f>IF(tbl_dmi_isin[[#This Row],[Index]]&gt;$A$2,"",INDEX(Corp_value!$A$1:$EA$2999,MATCH(tbl_dmi_isin[[#This Row],[ISIN]],Corp_value!$B:$B,0),MATCH(G$2,Corp_value!$1:$1,0)))</f>
        <v>--/--/--</v>
      </c>
      <c r="H69" s="91" t="str">
        <f>IF(tbl_dmi_isin[[#This Row],[Index]]&gt;$A$2,"",INDEX(Corp_value!$A$1:$EA$2999,MATCH(tbl_dmi_isin[[#This Row],[ISIN]],Corp_value!$B:$B,0),MATCH(H$2,Corp_value!$1:$1,0)))</f>
        <v>CN</v>
      </c>
      <c r="I69" s="91" t="str">
        <f>IF(tbl_dmi_isin[[#This Row],[Index]]&gt;$A$2,"",INDEX(Corp_value!$A$1:$EA$2999,MATCH(tbl_dmi_isin[[#This Row],[ISIN]],Corp_value!$B:$B,0),MATCH(I$2,Corp_value!$1:$1,0)))</f>
        <v>--</v>
      </c>
      <c r="J69" s="90" t="str">
        <f>IF(tbl_dmi_isin[[#This Row],[Index]]&gt;$A$2,"",INDEX(Corp_value!$A$1:$EA$2999,MATCH(tbl_dmi_isin[[#This Row],[ISIN]],Corp_value!$B:$B,0),MATCH(J$2,Corp_value!$1:$1,0)))</f>
        <v>--/--/--</v>
      </c>
      <c r="K69" s="90" t="str">
        <f>IF(tbl_dmi_isin[[#This Row],[Index]]&gt;$A$2,"",INDEX(Corp_value!$A$1:$EA$2999,MATCH(tbl_dmi_isin[[#This Row],[ISIN]],Corp_value!$B:$B,0),MATCH(K$2,Corp_value!$1:$1,0)))</f>
        <v>CHECK spd</v>
      </c>
      <c r="L69" s="90" t="str">
        <f>IF(tbl_dmi_isin[[#This Row],[Index]]&gt;$A$2,"",INDEX(Corp_value!$A$1:$EA$2999,MATCH(tbl_dmi_isin[[#This Row],[ISIN]],Corp_value!$B:$B,0),MATCH(L$2,Corp_value!$1:$1,0)))</f>
        <v>--</v>
      </c>
      <c r="M69" s="241" t="str">
        <f>IF(tbl_dmi_isin[[#This Row],[Index]]&gt;$A$2,"",INDEX(Corp_value!$A$1:$EA$2999,MATCH(tbl_dmi_isin[[#This Row],[ISIN]],Corp_value!$B:$B,0),MATCH(M$2,Corp_value!$1:$1,0)))</f>
        <v>远东国际融资租赁有限</v>
      </c>
      <c r="N69" s="241" t="str">
        <f>IF(tbl_dmi_isin[[#This Row],[Index]]&gt;$A$2,"",INDEX(Corp_value!$A$1:$EA$2999,MATCH(tbl_dmi_isin[[#This Row],[ISIN]],Corp_value!$B:$B,0),MATCH(N$2,Corp_value!$1:$1,0)))</f>
        <v/>
      </c>
      <c r="O69" s="241" t="str">
        <f>IF(tbl_dmi_isin[[#This Row],[Index]]&gt;$A$2,"",INDEX(Corp_value!$A$1:$EA$2999,MATCH(tbl_dmi_isin[[#This Row],[ISIN]],Corp_value!$B:$B,0),MATCH(O$2,Corp_value!$1:$1,0)))</f>
        <v/>
      </c>
      <c r="P69" s="260" t="str">
        <f>IF(tbl_dmi_isin[[#This Row],[Index]]&gt;$A$2,"",TEXT(INDEX(Corp_value!$A$1:$EA$2999,MATCH(tbl_dmi_isin[[#This Row],[ISIN]],Corp_value!$B:$B,0),MATCH(P$2,Corp_value!$1:$1,0)),"yyyy/mm/dd"))</f>
        <v>2023/01/17</v>
      </c>
      <c r="Q69" s="260" t="str">
        <f>IF(tbl_dmi_isin[[#This Row],[Index]]&gt;$A$2,"",TEXT(INDEX(Corp_value!$A$1:$EA$2999,MATCH(tbl_dmi_isin[[#This Row],[ISIN]],Corp_value!$B:$B,0),MATCH(Q$2,Corp_value!$1:$1,0)),"yyyy/mm/dd"))</f>
        <v>2026/01/17</v>
      </c>
      <c r="R69" s="260" t="str">
        <f>IF(tbl_dmi_isin[[#This Row],[Index]]&gt;$A$2,"",TEXT(INDEX(Corp_value!$A$1:$EA$2999,MATCH(tbl_dmi_isin[[#This Row],[ISIN]],Corp_value!$B:$B,0),MATCH(R$2,Corp_value!$1:$1,0)),"yyyy/mm/dd"))</f>
        <v>--</v>
      </c>
      <c r="S69" s="241">
        <f>IF(tbl_dmi_isin[[#This Row],[Index]]&gt;$A$2,"",INDEX(Corp_value!$A$1:$EA$2999,MATCH(tbl_dmi_isin[[#This Row],[ISIN]],Corp_value!$B:$B,0),MATCH(S$2,Corp_value!$1:$1,0)))</f>
        <v>5.5</v>
      </c>
      <c r="T69" s="241" t="str">
        <f>IF(tbl_dmi_isin[[#This Row],[Index]]&gt;$A$2,"",INDEX(Corp_value!$A$1:$EA$2999,MATCH(tbl_dmi_isin[[#This Row],[ISIN]],Corp_value!$B:$B,0),MATCH(T$2,Corp_value!$1:$1,0)))</f>
        <v>CNY</v>
      </c>
      <c r="U69" s="241">
        <f>IF(tbl_dmi_isin[[#This Row],[Index]]&gt;$A$2,"",INDEX(Corp_value!$A$1:$EA$2999,MATCH(tbl_dmi_isin[[#This Row],[ISIN]],Corp_value!$B:$B,0),MATCH(U$2,Corp_value!$1:$1,0)))</f>
        <v>100</v>
      </c>
      <c r="V69" s="256">
        <f>IFERROR(IF(tbl_dmi_isin[[#This Row],[Index]]&gt;$A$2,"",INDEX(Corp_value!$A$1:$EA$2999,MATCH(tbl_dmi_isin[[#This Row],[ISIN]],Corp_value!$B:$B,0),MATCH(V$2,Corp_value!$1:$1,0)))/100000000,"")</f>
        <v>6</v>
      </c>
      <c r="W69" s="268" t="str">
        <f>IF(tbl_dmi_isin[[#This Row],[Index]]&gt;$A$2,"",INDEX(Corp_value!$A$1:$EA$2999,MATCH(tbl_dmi_isin[[#This Row],[ISIN]],Corp_value!$B:$B,0),MATCH(W$2,Corp_value!$1:$1,0)))</f>
        <v>IFELCZ CH</v>
      </c>
      <c r="X69" s="268" t="str">
        <f>IF(tbl_dmi_isin[[#This Row],[Index]]&gt;$A$2,"",INDEX(Corp_value!$A$1:$EA$2999,MATCH(tbl_dmi_isin[[#This Row],[ISIN]],Corp_value!$B:$B,0),MATCH(X$2,Corp_value!$1:$1,0)))</f>
        <v>--/--/--</v>
      </c>
      <c r="Y69" s="273" t="str">
        <f>IF(tbl_dmi_isin[[#This Row],[Index]]&gt;$A$2,"",INDEX(Corp_value!$A$1:$EA$2999,MATCH(tbl_dmi_isin[[#This Row],[ISIN]],Corp_value!$B:$B,0),MATCH(Y$2,Corp_value!$1:$1,0)))</f>
        <v/>
      </c>
      <c r="Z69" s="273" t="str">
        <f>IF(tbl_dmi_isin[[#This Row],[Index]]&gt;$A$2,"",INDEX(Corp_value!$A$1:$EA$2999,MATCH(tbl_dmi_isin[[#This Row],[ISIN]],Corp_value!$B:$B,0),MATCH(Z$2,Corp_value!$1:$1,0)))</f>
        <v>--/--/--</v>
      </c>
      <c r="AB69" s="2"/>
    </row>
    <row r="70" spans="1:28">
      <c r="A70" s="19">
        <v>67</v>
      </c>
      <c r="B70" s="282" t="str">
        <f>IF(tbl_dmi_isin[[#This Row],[Index]]&gt;$A$2,"",TEXT(INDEX(美元债一级!$A$2:$BO$2879,tbl_dmi_isin[[#This Row],[Index]]+1,MATCH(B$2,美元债一级!$2:$2,0)),"yyyy/mm/dd"))</f>
        <v>2023/01/12</v>
      </c>
      <c r="C70" s="19" t="str">
        <f>IF(tbl_dmi_isin[[#This Row],[Index]]&gt;$A$2,"",INDEX(美元债一级!$A$2:$BO$2880,tbl_dmi_isin[[#This Row],[Index]]+1,MATCH(C$2,美元债一级!$2:$2,0)))</f>
        <v>XS2576128727</v>
      </c>
      <c r="D70" s="19" t="str">
        <f>IF(tbl_dmi_isin[[#This Row],[Index]]&gt;$A$2,"",INDEX(美元债一级!$A$2:$BO$2880,tbl_dmi_isin[[#This Row],[Index]]+1,MATCH(D$2,美元债一级!$2:$2,0)))</f>
        <v>厦门象屿</v>
      </c>
      <c r="E70" s="19" t="str">
        <f>TEXT(tbl_dmi_isin[[#This Row],[定价日]],"YYMMDD")&amp;tbl_dmi_isin[[#This Row],[ISIN]]</f>
        <v>230112XS2576128727</v>
      </c>
      <c r="F70" s="219"/>
      <c r="G70" s="90" t="str">
        <f>IF(tbl_dmi_isin[[#This Row],[Index]]&gt;$A$2,"",INDEX(Corp_value!$A$1:$EA$2999,MATCH(tbl_dmi_isin[[#This Row],[ISIN]],Corp_value!$B:$B,0),MATCH(G$2,Corp_value!$1:$1,0)))</f>
        <v>--/--/--</v>
      </c>
      <c r="H70" s="91" t="str">
        <f>IF(tbl_dmi_isin[[#This Row],[Index]]&gt;$A$2,"",INDEX(Corp_value!$A$1:$EA$2999,MATCH(tbl_dmi_isin[[#This Row],[ISIN]],Corp_value!$B:$B,0),MATCH(H$2,Corp_value!$1:$1,0)))</f>
        <v>HK</v>
      </c>
      <c r="I70" s="91" t="str">
        <f>IF(tbl_dmi_isin[[#This Row],[Index]]&gt;$A$2,"",INDEX(Corp_value!$A$1:$EA$2999,MATCH(tbl_dmi_isin[[#This Row],[ISIN]],Corp_value!$B:$B,0),MATCH(I$2,Corp_value!$1:$1,0)))</f>
        <v>--</v>
      </c>
      <c r="J70" s="90" t="str">
        <f>IF(tbl_dmi_isin[[#This Row],[Index]]&gt;$A$2,"",INDEX(Corp_value!$A$1:$EA$2999,MATCH(tbl_dmi_isin[[#This Row],[ISIN]],Corp_value!$B:$B,0),MATCH(J$2,Corp_value!$1:$1,0)))</f>
        <v>--/--/WD</v>
      </c>
      <c r="K70" s="90" t="str">
        <f>IF(tbl_dmi_isin[[#This Row],[Index]]&gt;$A$2,"",INDEX(Corp_value!$A$1:$EA$2999,MATCH(tbl_dmi_isin[[#This Row],[ISIN]],Corp_value!$B:$B,0),MATCH(K$2,Corp_value!$1:$1,0)))</f>
        <v>CHECK spd</v>
      </c>
      <c r="L70" s="90" t="str">
        <f>IF(tbl_dmi_isin[[#This Row],[Index]]&gt;$A$2,"",INDEX(Corp_value!$A$1:$EA$2999,MATCH(tbl_dmi_isin[[#This Row],[ISIN]],Corp_value!$B:$B,0),MATCH(L$2,Corp_value!$1:$1,0)))</f>
        <v>--</v>
      </c>
      <c r="M70" s="241" t="str">
        <f>IF(tbl_dmi_isin[[#This Row],[Index]]&gt;$A$2,"",INDEX(Corp_value!$A$1:$EA$2999,MATCH(tbl_dmi_isin[[#This Row],[ISIN]],Corp_value!$B:$B,0),MATCH(M$2,Corp_value!$1:$1,0)))</f>
        <v>香港象屿投资有限公司</v>
      </c>
      <c r="N70" s="241" t="str">
        <f>IF(tbl_dmi_isin[[#This Row],[Index]]&gt;$A$2,"",INDEX(Corp_value!$A$1:$EA$2999,MATCH(tbl_dmi_isin[[#This Row],[ISIN]],Corp_value!$B:$B,0),MATCH(N$2,Corp_value!$1:$1,0)))</f>
        <v>Xiamen Xiangyu Group Corp</v>
      </c>
      <c r="O70" s="241" t="str">
        <f>IF(tbl_dmi_isin[[#This Row],[Index]]&gt;$A$2,"",INDEX(Corp_value!$A$1:$EA$2999,MATCH(tbl_dmi_isin[[#This Row],[ISIN]],Corp_value!$B:$B,0),MATCH(O$2,Corp_value!$1:$1,0)))</f>
        <v/>
      </c>
      <c r="P70" s="260" t="str">
        <f>IF(tbl_dmi_isin[[#This Row],[Index]]&gt;$A$2,"",TEXT(INDEX(Corp_value!$A$1:$EA$2999,MATCH(tbl_dmi_isin[[#This Row],[ISIN]],Corp_value!$B:$B,0),MATCH(P$2,Corp_value!$1:$1,0)),"yyyy/mm/dd"))</f>
        <v>2022/09/23</v>
      </c>
      <c r="Q70" s="260" t="str">
        <f>IF(tbl_dmi_isin[[#This Row],[Index]]&gt;$A$2,"",TEXT(INDEX(Corp_value!$A$1:$EA$2999,MATCH(tbl_dmi_isin[[#This Row],[ISIN]],Corp_value!$B:$B,0),MATCH(Q$2,Corp_value!$1:$1,0)),"yyyy/mm/dd"))</f>
        <v>2025/09/23</v>
      </c>
      <c r="R70" s="260" t="str">
        <f>IF(tbl_dmi_isin[[#This Row],[Index]]&gt;$A$2,"",TEXT(INDEX(Corp_value!$A$1:$EA$2999,MATCH(tbl_dmi_isin[[#This Row],[ISIN]],Corp_value!$B:$B,0),MATCH(R$2,Corp_value!$1:$1,0)),"yyyy/mm/dd"))</f>
        <v>--</v>
      </c>
      <c r="S70" s="241">
        <f>IF(tbl_dmi_isin[[#This Row],[Index]]&gt;$A$2,"",INDEX(Corp_value!$A$1:$EA$2999,MATCH(tbl_dmi_isin[[#This Row],[ISIN]],Corp_value!$B:$B,0),MATCH(S$2,Corp_value!$1:$1,0)))</f>
        <v>5.7</v>
      </c>
      <c r="T70" s="241" t="str">
        <f>IF(tbl_dmi_isin[[#This Row],[Index]]&gt;$A$2,"",INDEX(Corp_value!$A$1:$EA$2999,MATCH(tbl_dmi_isin[[#This Row],[ISIN]],Corp_value!$B:$B,0),MATCH(T$2,Corp_value!$1:$1,0)))</f>
        <v>USD</v>
      </c>
      <c r="U70" s="241">
        <f>IF(tbl_dmi_isin[[#This Row],[Index]]&gt;$A$2,"",INDEX(Corp_value!$A$1:$EA$2999,MATCH(tbl_dmi_isin[[#This Row],[ISIN]],Corp_value!$B:$B,0),MATCH(U$2,Corp_value!$1:$1,0)))</f>
        <v>97.570000000000007</v>
      </c>
      <c r="V70" s="256">
        <f>IFERROR(IF(tbl_dmi_isin[[#This Row],[Index]]&gt;$A$2,"",INDEX(Corp_value!$A$1:$EA$2999,MATCH(tbl_dmi_isin[[#This Row],[ISIN]],Corp_value!$B:$B,0),MATCH(V$2,Corp_value!$1:$1,0)))/100000000,"")</f>
        <v>1.9</v>
      </c>
      <c r="W70" s="268" t="str">
        <f>IF(tbl_dmi_isin[[#This Row],[Index]]&gt;$A$2,"",INDEX(Corp_value!$A$1:$EA$2999,MATCH(tbl_dmi_isin[[#This Row],[ISIN]],Corp_value!$B:$B,0),MATCH(W$2,Corp_value!$1:$1,0)))</f>
        <v>0489702D CH</v>
      </c>
      <c r="X70" s="268" t="str">
        <f>IF(tbl_dmi_isin[[#This Row],[Index]]&gt;$A$2,"",INDEX(Corp_value!$A$1:$EA$2999,MATCH(tbl_dmi_isin[[#This Row],[ISIN]],Corp_value!$B:$B,0),MATCH(X$2,Corp_value!$1:$1,0)))</f>
        <v>--/--/WD</v>
      </c>
      <c r="Y70" s="273" t="str">
        <f>IF(tbl_dmi_isin[[#This Row],[Index]]&gt;$A$2,"",INDEX(Corp_value!$A$1:$EA$2999,MATCH(tbl_dmi_isin[[#This Row],[ISIN]],Corp_value!$B:$B,0),MATCH(Y$2,Corp_value!$1:$1,0)))</f>
        <v/>
      </c>
      <c r="Z70" s="273" t="str">
        <f>IF(tbl_dmi_isin[[#This Row],[Index]]&gt;$A$2,"",INDEX(Corp_value!$A$1:$EA$2999,MATCH(tbl_dmi_isin[[#This Row],[ISIN]],Corp_value!$B:$B,0),MATCH(Z$2,Corp_value!$1:$1,0)))</f>
        <v>--/--/WD</v>
      </c>
      <c r="AB70" s="2"/>
    </row>
    <row r="71" spans="1:28">
      <c r="A71" s="19">
        <v>68</v>
      </c>
      <c r="B71" s="282" t="str">
        <f>IF(tbl_dmi_isin[[#This Row],[Index]]&gt;$A$2,"",TEXT(INDEX(美元债一级!$A$2:$BO$2879,tbl_dmi_isin[[#This Row],[Index]]+1,MATCH(B$2,美元债一级!$2:$2,0)),"yyyy/mm/dd"))</f>
        <v>2023/01/10</v>
      </c>
      <c r="C71" s="19" t="str">
        <f>IF(tbl_dmi_isin[[#This Row],[Index]]&gt;$A$2,"",INDEX(美元债一级!$A$2:$BO$2880,tbl_dmi_isin[[#This Row],[Index]]+1,MATCH(C$2,美元债一级!$2:$2,0)))</f>
        <v>HK0000898319</v>
      </c>
      <c r="D71" s="19" t="str">
        <f>IF(tbl_dmi_isin[[#This Row],[Index]]&gt;$A$2,"",INDEX(美元债一级!$A$2:$BO$2880,tbl_dmi_isin[[#This Row],[Index]]+1,MATCH(D$2,美元债一级!$2:$2,0)))</f>
        <v>民银港分</v>
      </c>
      <c r="E71" s="19" t="str">
        <f>TEXT(tbl_dmi_isin[[#This Row],[定价日]],"YYMMDD")&amp;tbl_dmi_isin[[#This Row],[ISIN]]</f>
        <v>230110HK0000898319</v>
      </c>
      <c r="F71" s="219"/>
      <c r="G71" s="90" t="str">
        <f>IF(tbl_dmi_isin[[#This Row],[Index]]&gt;$A$2,"",INDEX(Corp_value!$A$1:$EA$2999,MATCH(tbl_dmi_isin[[#This Row],[ISIN]],Corp_value!$B:$B,0),MATCH(G$2,Corp_value!$1:$1,0)))</f>
        <v>--/BBB-/--</v>
      </c>
      <c r="H71" s="91" t="str">
        <f>IF(tbl_dmi_isin[[#This Row],[Index]]&gt;$A$2,"",INDEX(Corp_value!$A$1:$EA$2999,MATCH(tbl_dmi_isin[[#This Row],[ISIN]],Corp_value!$B:$B,0),MATCH(H$2,Corp_value!$1:$1,0)))</f>
        <v>CN</v>
      </c>
      <c r="I71" s="91" t="str">
        <f>IF(tbl_dmi_isin[[#This Row],[Index]]&gt;$A$2,"",INDEX(Corp_value!$A$1:$EA$2999,MATCH(tbl_dmi_isin[[#This Row],[ISIN]],Corp_value!$B:$B,0),MATCH(I$2,Corp_value!$1:$1,0)))</f>
        <v>--</v>
      </c>
      <c r="J71" s="90" t="str">
        <f>IF(tbl_dmi_isin[[#This Row],[Index]]&gt;$A$2,"",INDEX(Corp_value!$A$1:$EA$2999,MATCH(tbl_dmi_isin[[#This Row],[ISIN]],Corp_value!$B:$B,0),MATCH(J$2,Corp_value!$1:$1,0)))</f>
        <v>--/BBB-/--</v>
      </c>
      <c r="K71" s="90" t="str">
        <f>IF(tbl_dmi_isin[[#This Row],[Index]]&gt;$A$2,"",INDEX(Corp_value!$A$1:$EA$2999,MATCH(tbl_dmi_isin[[#This Row],[ISIN]],Corp_value!$B:$B,0),MATCH(K$2,Corp_value!$1:$1,0)))</f>
        <v>CHECK spd</v>
      </c>
      <c r="L71" s="90" t="str">
        <f>IF(tbl_dmi_isin[[#This Row],[Index]]&gt;$A$2,"",INDEX(Corp_value!$A$1:$EA$2999,MATCH(tbl_dmi_isin[[#This Row],[ISIN]],Corp_value!$B:$B,0),MATCH(L$2,Corp_value!$1:$1,0)))</f>
        <v>--</v>
      </c>
      <c r="M71" s="241" t="str">
        <f>IF(tbl_dmi_isin[[#This Row],[Index]]&gt;$A$2,"",INDEX(Corp_value!$A$1:$EA$2999,MATCH(tbl_dmi_isin[[#This Row],[ISIN]],Corp_value!$B:$B,0),MATCH(M$2,Corp_value!$1:$1,0)))</f>
        <v>中国民生银行香港分行</v>
      </c>
      <c r="N71" s="241" t="str">
        <f>IF(tbl_dmi_isin[[#This Row],[Index]]&gt;$A$2,"",INDEX(Corp_value!$A$1:$EA$2999,MATCH(tbl_dmi_isin[[#This Row],[ISIN]],Corp_value!$B:$B,0),MATCH(N$2,Corp_value!$1:$1,0)))</f>
        <v/>
      </c>
      <c r="O71" s="241" t="str">
        <f>IF(tbl_dmi_isin[[#This Row],[Index]]&gt;$A$2,"",INDEX(Corp_value!$A$1:$EA$2999,MATCH(tbl_dmi_isin[[#This Row],[ISIN]],Corp_value!$B:$B,0),MATCH(O$2,Corp_value!$1:$1,0)))</f>
        <v/>
      </c>
      <c r="P71" s="260" t="str">
        <f>IF(tbl_dmi_isin[[#This Row],[Index]]&gt;$A$2,"",TEXT(INDEX(Corp_value!$A$1:$EA$2999,MATCH(tbl_dmi_isin[[#This Row],[ISIN]],Corp_value!$B:$B,0),MATCH(P$2,Corp_value!$1:$1,0)),"yyyy/mm/dd"))</f>
        <v>2023/01/17</v>
      </c>
      <c r="Q71" s="260" t="str">
        <f>IF(tbl_dmi_isin[[#This Row],[Index]]&gt;$A$2,"",TEXT(INDEX(Corp_value!$A$1:$EA$2999,MATCH(tbl_dmi_isin[[#This Row],[ISIN]],Corp_value!$B:$B,0),MATCH(Q$2,Corp_value!$1:$1,0)),"yyyy/mm/dd"))</f>
        <v>2025/01/17</v>
      </c>
      <c r="R71" s="260" t="str">
        <f>IF(tbl_dmi_isin[[#This Row],[Index]]&gt;$A$2,"",TEXT(INDEX(Corp_value!$A$1:$EA$2999,MATCH(tbl_dmi_isin[[#This Row],[ISIN]],Corp_value!$B:$B,0),MATCH(R$2,Corp_value!$1:$1,0)),"yyyy/mm/dd"))</f>
        <v>--</v>
      </c>
      <c r="S71" s="241">
        <f>IF(tbl_dmi_isin[[#This Row],[Index]]&gt;$A$2,"",INDEX(Corp_value!$A$1:$EA$2999,MATCH(tbl_dmi_isin[[#This Row],[ISIN]],Corp_value!$B:$B,0),MATCH(S$2,Corp_value!$1:$1,0)))</f>
        <v>3.15</v>
      </c>
      <c r="T71" s="241" t="str">
        <f>IF(tbl_dmi_isin[[#This Row],[Index]]&gt;$A$2,"",INDEX(Corp_value!$A$1:$EA$2999,MATCH(tbl_dmi_isin[[#This Row],[ISIN]],Corp_value!$B:$B,0),MATCH(T$2,Corp_value!$1:$1,0)))</f>
        <v>CNY</v>
      </c>
      <c r="U71" s="241">
        <f>IF(tbl_dmi_isin[[#This Row],[Index]]&gt;$A$2,"",INDEX(Corp_value!$A$1:$EA$2999,MATCH(tbl_dmi_isin[[#This Row],[ISIN]],Corp_value!$B:$B,0),MATCH(U$2,Corp_value!$1:$1,0)))</f>
        <v>100</v>
      </c>
      <c r="V71" s="256">
        <f>IFERROR(IF(tbl_dmi_isin[[#This Row],[Index]]&gt;$A$2,"",INDEX(Corp_value!$A$1:$EA$2999,MATCH(tbl_dmi_isin[[#This Row],[ISIN]],Corp_value!$B:$B,0),MATCH(V$2,Corp_value!$1:$1,0)))/100000000,"")</f>
        <v>20</v>
      </c>
      <c r="W71" s="268" t="str">
        <f>IF(tbl_dmi_isin[[#This Row],[Index]]&gt;$A$2,"",INDEX(Corp_value!$A$1:$EA$2999,MATCH(tbl_dmi_isin[[#This Row],[ISIN]],Corp_value!$B:$B,0),MATCH(W$2,Corp_value!$1:$1,0)))</f>
        <v>600016 CH</v>
      </c>
      <c r="X71" s="268" t="str">
        <f>IF(tbl_dmi_isin[[#This Row],[Index]]&gt;$A$2,"",INDEX(Corp_value!$A$1:$EA$2999,MATCH(tbl_dmi_isin[[#This Row],[ISIN]],Corp_value!$B:$B,0),MATCH(X$2,Corp_value!$1:$1,0)))</f>
        <v>--/BBB-/BB+u</v>
      </c>
      <c r="Y71" s="273" t="str">
        <f>IF(tbl_dmi_isin[[#This Row],[Index]]&gt;$A$2,"",INDEX(Corp_value!$A$1:$EA$2999,MATCH(tbl_dmi_isin[[#This Row],[ISIN]],Corp_value!$B:$B,0),MATCH(Y$2,Corp_value!$1:$1,0)))</f>
        <v>Green</v>
      </c>
      <c r="Z71" s="273" t="str">
        <f>IF(tbl_dmi_isin[[#This Row],[Index]]&gt;$A$2,"",INDEX(Corp_value!$A$1:$EA$2999,MATCH(tbl_dmi_isin[[#This Row],[ISIN]],Corp_value!$B:$B,0),MATCH(Z$2,Corp_value!$1:$1,0)))</f>
        <v>--/BBB-/BB+u</v>
      </c>
      <c r="AB71" s="2"/>
    </row>
    <row r="72" spans="1:28">
      <c r="A72" s="19">
        <v>69</v>
      </c>
      <c r="B72" s="282" t="str">
        <f>IF(tbl_dmi_isin[[#This Row],[Index]]&gt;$A$2,"",TEXT(INDEX(美元债一级!$A$2:$BO$2879,tbl_dmi_isin[[#This Row],[Index]]+1,MATCH(B$2,美元债一级!$2:$2,0)),"yyyy/mm/dd"))</f>
        <v>2022/12/20</v>
      </c>
      <c r="C72" s="19" t="str">
        <f>IF(tbl_dmi_isin[[#This Row],[Index]]&gt;$A$2,"",INDEX(美元债一级!$A$2:$BO$2880,tbl_dmi_isin[[#This Row],[Index]]+1,MATCH(C$2,美元债一级!$2:$2,0)))</f>
        <v>G228079</v>
      </c>
      <c r="D72" s="19" t="str">
        <f>IF(tbl_dmi_isin[[#This Row],[Index]]&gt;$A$2,"",INDEX(美元债一级!$A$2:$BO$2880,tbl_dmi_isin[[#This Row],[Index]]+1,MATCH(D$2,美元债一级!$2:$2,0)))</f>
        <v>湖北澴川国资(恒丰银行)</v>
      </c>
      <c r="E72" s="19" t="str">
        <f>TEXT(tbl_dmi_isin[[#This Row],[定价日]],"YYMMDD")&amp;tbl_dmi_isin[[#This Row],[ISIN]]</f>
        <v>221220G228079</v>
      </c>
      <c r="F72" s="219"/>
      <c r="G72" s="90" t="str">
        <f>IF(tbl_dmi_isin[[#This Row],[Index]]&gt;$A$2,"",INDEX(Corp_value!$A$1:$EA$2999,MATCH(tbl_dmi_isin[[#This Row],[ISIN]],Corp_value!$B:$B,0),MATCH(G$2,Corp_value!$1:$1,0)))</f>
        <v>--/--/--</v>
      </c>
      <c r="H72" s="91" t="str">
        <f>IF(tbl_dmi_isin[[#This Row],[Index]]&gt;$A$2,"",INDEX(Corp_value!$A$1:$EA$2999,MATCH(tbl_dmi_isin[[#This Row],[ISIN]],Corp_value!$B:$B,0),MATCH(H$2,Corp_value!$1:$1,0)))</f>
        <v>CN</v>
      </c>
      <c r="I72" s="91" t="str">
        <f>IF(tbl_dmi_isin[[#This Row],[Index]]&gt;$A$2,"",INDEX(Corp_value!$A$1:$EA$2999,MATCH(tbl_dmi_isin[[#This Row],[ISIN]],Corp_value!$B:$B,0),MATCH(I$2,Corp_value!$1:$1,0)))</f>
        <v>--</v>
      </c>
      <c r="J72" s="90" t="str">
        <f>IF(tbl_dmi_isin[[#This Row],[Index]]&gt;$A$2,"",INDEX(Corp_value!$A$1:$EA$2999,MATCH(tbl_dmi_isin[[#This Row],[ISIN]],Corp_value!$B:$B,0),MATCH(J$2,Corp_value!$1:$1,0)))</f>
        <v>--/--/--</v>
      </c>
      <c r="K72" s="90" t="str">
        <f>IF(tbl_dmi_isin[[#This Row],[Index]]&gt;$A$2,"",INDEX(Corp_value!$A$1:$EA$2999,MATCH(tbl_dmi_isin[[#This Row],[ISIN]],Corp_value!$B:$B,0),MATCH(K$2,Corp_value!$1:$1,0)))</f>
        <v>CHECK spd</v>
      </c>
      <c r="L72" s="90" t="str">
        <f>IF(tbl_dmi_isin[[#This Row],[Index]]&gt;$A$2,"",INDEX(Corp_value!$A$1:$EA$2999,MATCH(tbl_dmi_isin[[#This Row],[ISIN]],Corp_value!$B:$B,0),MATCH(L$2,Corp_value!$1:$1,0)))</f>
        <v>--</v>
      </c>
      <c r="M72" s="241" t="str">
        <f>IF(tbl_dmi_isin[[#This Row],[Index]]&gt;$A$2,"",INDEX(Corp_value!$A$1:$EA$2999,MATCH(tbl_dmi_isin[[#This Row],[ISIN]],Corp_value!$B:$B,0),MATCH(M$2,Corp_value!$1:$1,0)))</f>
        <v>湖北澴川国有资本投资</v>
      </c>
      <c r="N72" s="241" t="str">
        <f>IF(tbl_dmi_isin[[#This Row],[Index]]&gt;$A$2,"",INDEX(Corp_value!$A$1:$EA$2999,MATCH(tbl_dmi_isin[[#This Row],[ISIN]],Corp_value!$B:$B,0),MATCH(N$2,Corp_value!$1:$1,0)))</f>
        <v/>
      </c>
      <c r="O72" s="241" t="str">
        <f>IF(tbl_dmi_isin[[#This Row],[Index]]&gt;$A$2,"",INDEX(Corp_value!$A$1:$EA$2999,MATCH(tbl_dmi_isin[[#This Row],[ISIN]],Corp_value!$B:$B,0),MATCH(O$2,Corp_value!$1:$1,0)))</f>
        <v/>
      </c>
      <c r="P72" s="260" t="str">
        <f>IF(tbl_dmi_isin[[#This Row],[Index]]&gt;$A$2,"",TEXT(INDEX(Corp_value!$A$1:$EA$2999,MATCH(tbl_dmi_isin[[#This Row],[ISIN]],Corp_value!$B:$B,0),MATCH(P$2,Corp_value!$1:$1,0)),"yyyy/mm/dd"))</f>
        <v>2022/12/23</v>
      </c>
      <c r="Q72" s="260" t="str">
        <f>IF(tbl_dmi_isin[[#This Row],[Index]]&gt;$A$2,"",TEXT(INDEX(Corp_value!$A$1:$EA$2999,MATCH(tbl_dmi_isin[[#This Row],[ISIN]],Corp_value!$B:$B,0),MATCH(Q$2,Corp_value!$1:$1,0)),"yyyy/mm/dd"))</f>
        <v>2025/12/23</v>
      </c>
      <c r="R72" s="260" t="str">
        <f>IF(tbl_dmi_isin[[#This Row],[Index]]&gt;$A$2,"",TEXT(INDEX(Corp_value!$A$1:$EA$2999,MATCH(tbl_dmi_isin[[#This Row],[ISIN]],Corp_value!$B:$B,0),MATCH(R$2,Corp_value!$1:$1,0)),"yyyy/mm/dd"))</f>
        <v>--</v>
      </c>
      <c r="S72" s="241">
        <f>IF(tbl_dmi_isin[[#This Row],[Index]]&gt;$A$2,"",INDEX(Corp_value!$A$1:$EA$2999,MATCH(tbl_dmi_isin[[#This Row],[ISIN]],Corp_value!$B:$B,0),MATCH(S$2,Corp_value!$1:$1,0)))</f>
        <v>4.7</v>
      </c>
      <c r="T72" s="241" t="str">
        <f>IF(tbl_dmi_isin[[#This Row],[Index]]&gt;$A$2,"",INDEX(Corp_value!$A$1:$EA$2999,MATCH(tbl_dmi_isin[[#This Row],[ISIN]],Corp_value!$B:$B,0),MATCH(T$2,Corp_value!$1:$1,0)))</f>
        <v>CNY</v>
      </c>
      <c r="U72" s="241">
        <f>IF(tbl_dmi_isin[[#This Row],[Index]]&gt;$A$2,"",INDEX(Corp_value!$A$1:$EA$2999,MATCH(tbl_dmi_isin[[#This Row],[ISIN]],Corp_value!$B:$B,0),MATCH(U$2,Corp_value!$1:$1,0)))</f>
        <v>100</v>
      </c>
      <c r="V72" s="256">
        <f>IFERROR(IF(tbl_dmi_isin[[#This Row],[Index]]&gt;$A$2,"",INDEX(Corp_value!$A$1:$EA$2999,MATCH(tbl_dmi_isin[[#This Row],[ISIN]],Corp_value!$B:$B,0),MATCH(V$2,Corp_value!$1:$1,0)))/100000000,"")</f>
        <v>9.6999999999999993</v>
      </c>
      <c r="W72" s="268" t="str">
        <f>IF(tbl_dmi_isin[[#This Row],[Index]]&gt;$A$2,"",INDEX(Corp_value!$A$1:$EA$2999,MATCH(tbl_dmi_isin[[#This Row],[ISIN]],Corp_value!$B:$B,0),MATCH(W$2,Corp_value!$1:$1,0)))</f>
        <v/>
      </c>
      <c r="X72" s="268" t="str">
        <f>IF(tbl_dmi_isin[[#This Row],[Index]]&gt;$A$2,"",INDEX(Corp_value!$A$1:$EA$2999,MATCH(tbl_dmi_isin[[#This Row],[ISIN]],Corp_value!$B:$B,0),MATCH(X$2,Corp_value!$1:$1,0)))</f>
        <v/>
      </c>
      <c r="Y72" s="273" t="str">
        <f>IF(tbl_dmi_isin[[#This Row],[Index]]&gt;$A$2,"",INDEX(Corp_value!$A$1:$EA$2999,MATCH(tbl_dmi_isin[[#This Row],[ISIN]],Corp_value!$B:$B,0),MATCH(Y$2,Corp_value!$1:$1,0)))</f>
        <v/>
      </c>
      <c r="Z72" s="273" t="str">
        <f>IF(tbl_dmi_isin[[#This Row],[Index]]&gt;$A$2,"",INDEX(Corp_value!$A$1:$EA$2999,MATCH(tbl_dmi_isin[[#This Row],[ISIN]],Corp_value!$B:$B,0),MATCH(Z$2,Corp_value!$1:$1,0)))</f>
        <v>--/--/--</v>
      </c>
      <c r="AB72" s="2"/>
    </row>
    <row r="73" spans="1:28">
      <c r="A73" s="19">
        <v>70</v>
      </c>
      <c r="B73" s="282" t="str">
        <f>IF(tbl_dmi_isin[[#This Row],[Index]]&gt;$A$2,"",TEXT(INDEX(美元债一级!$A$2:$BO$2879,tbl_dmi_isin[[#This Row],[Index]]+1,MATCH(B$2,美元债一级!$2:$2,0)),"yyyy/mm/dd"))</f>
        <v>2022/12/15</v>
      </c>
      <c r="C73" s="19" t="str">
        <f>IF(tbl_dmi_isin[[#This Row],[Index]]&gt;$A$2,"",INDEX(美元债一级!$A$2:$BO$2880,tbl_dmi_isin[[#This Row],[Index]]+1,MATCH(C$2,美元债一级!$2:$2,0)))</f>
        <v>G228086</v>
      </c>
      <c r="D73" s="19" t="str">
        <f>IF(tbl_dmi_isin[[#This Row],[Index]]&gt;$A$2,"",INDEX(美元债一级!$A$2:$BO$2880,tbl_dmi_isin[[#This Row],[Index]]+1,MATCH(D$2,美元债一级!$2:$2,0)))</f>
        <v>菏泽铁投(恒丰银行)</v>
      </c>
      <c r="E73" s="19" t="str">
        <f>TEXT(tbl_dmi_isin[[#This Row],[定价日]],"YYMMDD")&amp;tbl_dmi_isin[[#This Row],[ISIN]]</f>
        <v>221215G228086</v>
      </c>
      <c r="F73" s="219"/>
      <c r="G73" s="90" t="str">
        <f>IF(tbl_dmi_isin[[#This Row],[Index]]&gt;$A$2,"",INDEX(Corp_value!$A$1:$EA$2999,MATCH(tbl_dmi_isin[[#This Row],[ISIN]],Corp_value!$B:$B,0),MATCH(G$2,Corp_value!$1:$1,0)))</f>
        <v>--/--/--</v>
      </c>
      <c r="H73" s="91" t="str">
        <f>IF(tbl_dmi_isin[[#This Row],[Index]]&gt;$A$2,"",INDEX(Corp_value!$A$1:$EA$2999,MATCH(tbl_dmi_isin[[#This Row],[ISIN]],Corp_value!$B:$B,0),MATCH(H$2,Corp_value!$1:$1,0)))</f>
        <v>CN</v>
      </c>
      <c r="I73" s="91" t="str">
        <f>IF(tbl_dmi_isin[[#This Row],[Index]]&gt;$A$2,"",INDEX(Corp_value!$A$1:$EA$2999,MATCH(tbl_dmi_isin[[#This Row],[ISIN]],Corp_value!$B:$B,0),MATCH(I$2,Corp_value!$1:$1,0)))</f>
        <v>--</v>
      </c>
      <c r="J73" s="90" t="str">
        <f>IF(tbl_dmi_isin[[#This Row],[Index]]&gt;$A$2,"",INDEX(Corp_value!$A$1:$EA$2999,MATCH(tbl_dmi_isin[[#This Row],[ISIN]],Corp_value!$B:$B,0),MATCH(J$2,Corp_value!$1:$1,0)))</f>
        <v>--/--/--</v>
      </c>
      <c r="K73" s="90" t="str">
        <f>IF(tbl_dmi_isin[[#This Row],[Index]]&gt;$A$2,"",INDEX(Corp_value!$A$1:$EA$2999,MATCH(tbl_dmi_isin[[#This Row],[ISIN]],Corp_value!$B:$B,0),MATCH(K$2,Corp_value!$1:$1,0)))</f>
        <v>CHECK spd</v>
      </c>
      <c r="L73" s="90" t="str">
        <f>IF(tbl_dmi_isin[[#This Row],[Index]]&gt;$A$2,"",INDEX(Corp_value!$A$1:$EA$2999,MATCH(tbl_dmi_isin[[#This Row],[ISIN]],Corp_value!$B:$B,0),MATCH(L$2,Corp_value!$1:$1,0)))</f>
        <v>--</v>
      </c>
      <c r="M73" s="241" t="str">
        <f>IF(tbl_dmi_isin[[#This Row],[Index]]&gt;$A$2,"",INDEX(Corp_value!$A$1:$EA$2999,MATCH(tbl_dmi_isin[[#This Row],[ISIN]],Corp_value!$B:$B,0),MATCH(M$2,Corp_value!$1:$1,0)))</f>
        <v>菏泽市铁路投资发展集</v>
      </c>
      <c r="N73" s="241" t="str">
        <f>IF(tbl_dmi_isin[[#This Row],[Index]]&gt;$A$2,"",INDEX(Corp_value!$A$1:$EA$2999,MATCH(tbl_dmi_isin[[#This Row],[ISIN]],Corp_value!$B:$B,0),MATCH(N$2,Corp_value!$1:$1,0)))</f>
        <v/>
      </c>
      <c r="O73" s="241" t="str">
        <f>IF(tbl_dmi_isin[[#This Row],[Index]]&gt;$A$2,"",INDEX(Corp_value!$A$1:$EA$2999,MATCH(tbl_dmi_isin[[#This Row],[ISIN]],Corp_value!$B:$B,0),MATCH(O$2,Corp_value!$1:$1,0)))</f>
        <v/>
      </c>
      <c r="P73" s="260" t="str">
        <f>IF(tbl_dmi_isin[[#This Row],[Index]]&gt;$A$2,"",TEXT(INDEX(Corp_value!$A$1:$EA$2999,MATCH(tbl_dmi_isin[[#This Row],[ISIN]],Corp_value!$B:$B,0),MATCH(P$2,Corp_value!$1:$1,0)),"yyyy/mm/dd"))</f>
        <v>2022/12/22</v>
      </c>
      <c r="Q73" s="260" t="str">
        <f>IF(tbl_dmi_isin[[#This Row],[Index]]&gt;$A$2,"",TEXT(INDEX(Corp_value!$A$1:$EA$2999,MATCH(tbl_dmi_isin[[#This Row],[ISIN]],Corp_value!$B:$B,0),MATCH(Q$2,Corp_value!$1:$1,0)),"yyyy/mm/dd"))</f>
        <v>2025/12/22</v>
      </c>
      <c r="R73" s="260" t="str">
        <f>IF(tbl_dmi_isin[[#This Row],[Index]]&gt;$A$2,"",TEXT(INDEX(Corp_value!$A$1:$EA$2999,MATCH(tbl_dmi_isin[[#This Row],[ISIN]],Corp_value!$B:$B,0),MATCH(R$2,Corp_value!$1:$1,0)),"yyyy/mm/dd"))</f>
        <v>--</v>
      </c>
      <c r="S73" s="241">
        <f>IF(tbl_dmi_isin[[#This Row],[Index]]&gt;$A$2,"",INDEX(Corp_value!$A$1:$EA$2999,MATCH(tbl_dmi_isin[[#This Row],[ISIN]],Corp_value!$B:$B,0),MATCH(S$2,Corp_value!$1:$1,0)))</f>
        <v>4.7</v>
      </c>
      <c r="T73" s="241" t="str">
        <f>IF(tbl_dmi_isin[[#This Row],[Index]]&gt;$A$2,"",INDEX(Corp_value!$A$1:$EA$2999,MATCH(tbl_dmi_isin[[#This Row],[ISIN]],Corp_value!$B:$B,0),MATCH(T$2,Corp_value!$1:$1,0)))</f>
        <v>CNY</v>
      </c>
      <c r="U73" s="241">
        <f>IF(tbl_dmi_isin[[#This Row],[Index]]&gt;$A$2,"",INDEX(Corp_value!$A$1:$EA$2999,MATCH(tbl_dmi_isin[[#This Row],[ISIN]],Corp_value!$B:$B,0),MATCH(U$2,Corp_value!$1:$1,0)))</f>
        <v>100</v>
      </c>
      <c r="V73" s="256">
        <f>IFERROR(IF(tbl_dmi_isin[[#This Row],[Index]]&gt;$A$2,"",INDEX(Corp_value!$A$1:$EA$2999,MATCH(tbl_dmi_isin[[#This Row],[ISIN]],Corp_value!$B:$B,0),MATCH(V$2,Corp_value!$1:$1,0)))/100000000,"")</f>
        <v>6</v>
      </c>
      <c r="W73" s="268" t="str">
        <f>IF(tbl_dmi_isin[[#This Row],[Index]]&gt;$A$2,"",INDEX(Corp_value!$A$1:$EA$2999,MATCH(tbl_dmi_isin[[#This Row],[ISIN]],Corp_value!$B:$B,0),MATCH(W$2,Corp_value!$1:$1,0)))</f>
        <v/>
      </c>
      <c r="X73" s="268" t="str">
        <f>IF(tbl_dmi_isin[[#This Row],[Index]]&gt;$A$2,"",INDEX(Corp_value!$A$1:$EA$2999,MATCH(tbl_dmi_isin[[#This Row],[ISIN]],Corp_value!$B:$B,0),MATCH(X$2,Corp_value!$1:$1,0)))</f>
        <v/>
      </c>
      <c r="Y73" s="273" t="str">
        <f>IF(tbl_dmi_isin[[#This Row],[Index]]&gt;$A$2,"",INDEX(Corp_value!$A$1:$EA$2999,MATCH(tbl_dmi_isin[[#This Row],[ISIN]],Corp_value!$B:$B,0),MATCH(Y$2,Corp_value!$1:$1,0)))</f>
        <v/>
      </c>
      <c r="Z73" s="273" t="str">
        <f>IF(tbl_dmi_isin[[#This Row],[Index]]&gt;$A$2,"",INDEX(Corp_value!$A$1:$EA$2999,MATCH(tbl_dmi_isin[[#This Row],[ISIN]],Corp_value!$B:$B,0),MATCH(Z$2,Corp_value!$1:$1,0)))</f>
        <v>--/--/--</v>
      </c>
      <c r="AB73" s="2"/>
    </row>
    <row r="74" spans="1:28">
      <c r="A74" s="19">
        <v>71</v>
      </c>
      <c r="B74" s="282" t="str">
        <f>IF(tbl_dmi_isin[[#This Row],[Index]]&gt;$A$2,"",TEXT(INDEX(美元债一级!$A$2:$BO$2879,tbl_dmi_isin[[#This Row],[Index]]+1,MATCH(B$2,美元债一级!$2:$2,0)),"yyyy/mm/dd"))</f>
        <v>2022/12/14</v>
      </c>
      <c r="C74" s="19" t="str">
        <f>IF(tbl_dmi_isin[[#This Row],[Index]]&gt;$A$2,"",INDEX(美元债一级!$A$2:$BO$2880,tbl_dmi_isin[[#This Row],[Index]]+1,MATCH(C$2,美元债一级!$2:$2,0)))</f>
        <v>G228085</v>
      </c>
      <c r="D74" s="19" t="str">
        <f>IF(tbl_dmi_isin[[#This Row],[Index]]&gt;$A$2,"",INDEX(美元债一级!$A$2:$BO$2880,tbl_dmi_isin[[#This Row],[Index]]+1,MATCH(D$2,美元债一级!$2:$2,0)))</f>
        <v>菏泽铁投</v>
      </c>
      <c r="E74" s="19" t="str">
        <f>TEXT(tbl_dmi_isin[[#This Row],[定价日]],"YYMMDD")&amp;tbl_dmi_isin[[#This Row],[ISIN]]</f>
        <v>221214G228085</v>
      </c>
      <c r="F74" s="219"/>
      <c r="G74" s="90" t="str">
        <f>IF(tbl_dmi_isin[[#This Row],[Index]]&gt;$A$2,"",INDEX(Corp_value!$A$1:$EA$2999,MATCH(tbl_dmi_isin[[#This Row],[ISIN]],Corp_value!$B:$B,0),MATCH(G$2,Corp_value!$1:$1,0)))</f>
        <v>--/--/--</v>
      </c>
      <c r="H74" s="91" t="str">
        <f>IF(tbl_dmi_isin[[#This Row],[Index]]&gt;$A$2,"",INDEX(Corp_value!$A$1:$EA$2999,MATCH(tbl_dmi_isin[[#This Row],[ISIN]],Corp_value!$B:$B,0),MATCH(H$2,Corp_value!$1:$1,0)))</f>
        <v>CN</v>
      </c>
      <c r="I74" s="91" t="str">
        <f>IF(tbl_dmi_isin[[#This Row],[Index]]&gt;$A$2,"",INDEX(Corp_value!$A$1:$EA$2999,MATCH(tbl_dmi_isin[[#This Row],[ISIN]],Corp_value!$B:$B,0),MATCH(I$2,Corp_value!$1:$1,0)))</f>
        <v>--</v>
      </c>
      <c r="J74" s="90" t="str">
        <f>IF(tbl_dmi_isin[[#This Row],[Index]]&gt;$A$2,"",INDEX(Corp_value!$A$1:$EA$2999,MATCH(tbl_dmi_isin[[#This Row],[ISIN]],Corp_value!$B:$B,0),MATCH(J$2,Corp_value!$1:$1,0)))</f>
        <v>--/--/--</v>
      </c>
      <c r="K74" s="90" t="str">
        <f>IF(tbl_dmi_isin[[#This Row],[Index]]&gt;$A$2,"",INDEX(Corp_value!$A$1:$EA$2999,MATCH(tbl_dmi_isin[[#This Row],[ISIN]],Corp_value!$B:$B,0),MATCH(K$2,Corp_value!$1:$1,0)))</f>
        <v>CHECK spd</v>
      </c>
      <c r="L74" s="90" t="str">
        <f>IF(tbl_dmi_isin[[#This Row],[Index]]&gt;$A$2,"",INDEX(Corp_value!$A$1:$EA$2999,MATCH(tbl_dmi_isin[[#This Row],[ISIN]],Corp_value!$B:$B,0),MATCH(L$2,Corp_value!$1:$1,0)))</f>
        <v>--</v>
      </c>
      <c r="M74" s="241" t="str">
        <f>IF(tbl_dmi_isin[[#This Row],[Index]]&gt;$A$2,"",INDEX(Corp_value!$A$1:$EA$2999,MATCH(tbl_dmi_isin[[#This Row],[ISIN]],Corp_value!$B:$B,0),MATCH(M$2,Corp_value!$1:$1,0)))</f>
        <v>菏泽市铁路投资发展集</v>
      </c>
      <c r="N74" s="241" t="str">
        <f>IF(tbl_dmi_isin[[#This Row],[Index]]&gt;$A$2,"",INDEX(Corp_value!$A$1:$EA$2999,MATCH(tbl_dmi_isin[[#This Row],[ISIN]],Corp_value!$B:$B,0),MATCH(N$2,Corp_value!$1:$1,0)))</f>
        <v/>
      </c>
      <c r="O74" s="241" t="str">
        <f>IF(tbl_dmi_isin[[#This Row],[Index]]&gt;$A$2,"",INDEX(Corp_value!$A$1:$EA$2999,MATCH(tbl_dmi_isin[[#This Row],[ISIN]],Corp_value!$B:$B,0),MATCH(O$2,Corp_value!$1:$1,0)))</f>
        <v/>
      </c>
      <c r="P74" s="260" t="str">
        <f>IF(tbl_dmi_isin[[#This Row],[Index]]&gt;$A$2,"",TEXT(INDEX(Corp_value!$A$1:$EA$2999,MATCH(tbl_dmi_isin[[#This Row],[ISIN]],Corp_value!$B:$B,0),MATCH(P$2,Corp_value!$1:$1,0)),"yyyy/mm/dd"))</f>
        <v>2022/12/21</v>
      </c>
      <c r="Q74" s="260" t="str">
        <f>IF(tbl_dmi_isin[[#This Row],[Index]]&gt;$A$2,"",TEXT(INDEX(Corp_value!$A$1:$EA$2999,MATCH(tbl_dmi_isin[[#This Row],[ISIN]],Corp_value!$B:$B,0),MATCH(Q$2,Corp_value!$1:$1,0)),"yyyy/mm/dd"))</f>
        <v>2025/12/21</v>
      </c>
      <c r="R74" s="260" t="str">
        <f>IF(tbl_dmi_isin[[#This Row],[Index]]&gt;$A$2,"",TEXT(INDEX(Corp_value!$A$1:$EA$2999,MATCH(tbl_dmi_isin[[#This Row],[ISIN]],Corp_value!$B:$B,0),MATCH(R$2,Corp_value!$1:$1,0)),"yyyy/mm/dd"))</f>
        <v>--</v>
      </c>
      <c r="S74" s="241">
        <f>IF(tbl_dmi_isin[[#This Row],[Index]]&gt;$A$2,"",INDEX(Corp_value!$A$1:$EA$2999,MATCH(tbl_dmi_isin[[#This Row],[ISIN]],Corp_value!$B:$B,0),MATCH(S$2,Corp_value!$1:$1,0)))</f>
        <v>5</v>
      </c>
      <c r="T74" s="241" t="str">
        <f>IF(tbl_dmi_isin[[#This Row],[Index]]&gt;$A$2,"",INDEX(Corp_value!$A$1:$EA$2999,MATCH(tbl_dmi_isin[[#This Row],[ISIN]],Corp_value!$B:$B,0),MATCH(T$2,Corp_value!$1:$1,0)))</f>
        <v>CNY</v>
      </c>
      <c r="U74" s="241">
        <f>IF(tbl_dmi_isin[[#This Row],[Index]]&gt;$A$2,"",INDEX(Corp_value!$A$1:$EA$2999,MATCH(tbl_dmi_isin[[#This Row],[ISIN]],Corp_value!$B:$B,0),MATCH(U$2,Corp_value!$1:$1,0)))</f>
        <v>100</v>
      </c>
      <c r="V74" s="256">
        <f>IFERROR(IF(tbl_dmi_isin[[#This Row],[Index]]&gt;$A$2,"",INDEX(Corp_value!$A$1:$EA$2999,MATCH(tbl_dmi_isin[[#This Row],[ISIN]],Corp_value!$B:$B,0),MATCH(V$2,Corp_value!$1:$1,0)))/100000000,"")</f>
        <v>2</v>
      </c>
      <c r="W74" s="268" t="str">
        <f>IF(tbl_dmi_isin[[#This Row],[Index]]&gt;$A$2,"",INDEX(Corp_value!$A$1:$EA$2999,MATCH(tbl_dmi_isin[[#This Row],[ISIN]],Corp_value!$B:$B,0),MATCH(W$2,Corp_value!$1:$1,0)))</f>
        <v/>
      </c>
      <c r="X74" s="268" t="str">
        <f>IF(tbl_dmi_isin[[#This Row],[Index]]&gt;$A$2,"",INDEX(Corp_value!$A$1:$EA$2999,MATCH(tbl_dmi_isin[[#This Row],[ISIN]],Corp_value!$B:$B,0),MATCH(X$2,Corp_value!$1:$1,0)))</f>
        <v/>
      </c>
      <c r="Y74" s="273" t="str">
        <f>IF(tbl_dmi_isin[[#This Row],[Index]]&gt;$A$2,"",INDEX(Corp_value!$A$1:$EA$2999,MATCH(tbl_dmi_isin[[#This Row],[ISIN]],Corp_value!$B:$B,0),MATCH(Y$2,Corp_value!$1:$1,0)))</f>
        <v/>
      </c>
      <c r="Z74" s="273" t="str">
        <f>IF(tbl_dmi_isin[[#This Row],[Index]]&gt;$A$2,"",INDEX(Corp_value!$A$1:$EA$2999,MATCH(tbl_dmi_isin[[#This Row],[ISIN]],Corp_value!$B:$B,0),MATCH(Z$2,Corp_value!$1:$1,0)))</f>
        <v>--/--/--</v>
      </c>
    </row>
    <row r="75" spans="1:28">
      <c r="A75" s="19">
        <v>72</v>
      </c>
      <c r="B75" s="282" t="str">
        <f>IF(tbl_dmi_isin[[#This Row],[Index]]&gt;$A$2,"",TEXT(INDEX(美元债一级!$A$2:$BO$2879,tbl_dmi_isin[[#This Row],[Index]]+1,MATCH(B$2,美元债一级!$2:$2,0)),"yyyy/mm/dd"))</f>
        <v>2022/12/09</v>
      </c>
      <c r="C75" s="19" t="str">
        <f>IF(tbl_dmi_isin[[#This Row],[Index]]&gt;$A$2,"",INDEX(美元债一级!$A$2:$BO$2880,tbl_dmi_isin[[#This Row],[Index]]+1,MATCH(C$2,美元债一级!$2:$2,0)))</f>
        <v>G228084</v>
      </c>
      <c r="D75" s="19" t="str">
        <f>IF(tbl_dmi_isin[[#This Row],[Index]]&gt;$A$2,"",INDEX(美元债一级!$A$2:$BO$2880,tbl_dmi_isin[[#This Row],[Index]]+1,MATCH(D$2,美元债一级!$2:$2,0)))</f>
        <v>无锡能达热电(上海银行)</v>
      </c>
      <c r="E75" s="19" t="str">
        <f>TEXT(tbl_dmi_isin[[#This Row],[定价日]],"YYMMDD")&amp;tbl_dmi_isin[[#This Row],[ISIN]]</f>
        <v>221209G228084</v>
      </c>
      <c r="F75" s="219"/>
      <c r="G75" s="90" t="str">
        <f>IF(tbl_dmi_isin[[#This Row],[Index]]&gt;$A$2,"",INDEX(Corp_value!$A$1:$EA$2999,MATCH(tbl_dmi_isin[[#This Row],[ISIN]],Corp_value!$B:$B,0),MATCH(G$2,Corp_value!$1:$1,0)))</f>
        <v>--/--/--</v>
      </c>
      <c r="H75" s="91" t="str">
        <f>IF(tbl_dmi_isin[[#This Row],[Index]]&gt;$A$2,"",INDEX(Corp_value!$A$1:$EA$2999,MATCH(tbl_dmi_isin[[#This Row],[ISIN]],Corp_value!$B:$B,0),MATCH(H$2,Corp_value!$1:$1,0)))</f>
        <v>HK</v>
      </c>
      <c r="I75" s="91" t="str">
        <f>IF(tbl_dmi_isin[[#This Row],[Index]]&gt;$A$2,"",INDEX(Corp_value!$A$1:$EA$2999,MATCH(tbl_dmi_isin[[#This Row],[ISIN]],Corp_value!$B:$B,0),MATCH(I$2,Corp_value!$1:$1,0)))</f>
        <v>--</v>
      </c>
      <c r="J75" s="90" t="str">
        <f>IF(tbl_dmi_isin[[#This Row],[Index]]&gt;$A$2,"",INDEX(Corp_value!$A$1:$EA$2999,MATCH(tbl_dmi_isin[[#This Row],[ISIN]],Corp_value!$B:$B,0),MATCH(J$2,Corp_value!$1:$1,0)))</f>
        <v>--/--/--</v>
      </c>
      <c r="K75" s="90" t="str">
        <f>IF(tbl_dmi_isin[[#This Row],[Index]]&gt;$A$2,"",INDEX(Corp_value!$A$1:$EA$2999,MATCH(tbl_dmi_isin[[#This Row],[ISIN]],Corp_value!$B:$B,0),MATCH(K$2,Corp_value!$1:$1,0)))</f>
        <v>CHECK spd</v>
      </c>
      <c r="L75" s="90" t="str">
        <f>IF(tbl_dmi_isin[[#This Row],[Index]]&gt;$A$2,"",INDEX(Corp_value!$A$1:$EA$2999,MATCH(tbl_dmi_isin[[#This Row],[ISIN]],Corp_value!$B:$B,0),MATCH(L$2,Corp_value!$1:$1,0)))</f>
        <v>--</v>
      </c>
      <c r="M75" s="241" t="str">
        <f>IF(tbl_dmi_isin[[#This Row],[Index]]&gt;$A$2,"",INDEX(Corp_value!$A$1:$EA$2999,MATCH(tbl_dmi_isin[[#This Row],[ISIN]],Corp_value!$B:$B,0),MATCH(M$2,Corp_value!$1:$1,0)))</f>
        <v>Hongkong Yunlin International</v>
      </c>
      <c r="N75" s="241" t="str">
        <f>IF(tbl_dmi_isin[[#This Row],[Index]]&gt;$A$2,"",INDEX(Corp_value!$A$1:$EA$2999,MATCH(tbl_dmi_isin[[#This Row],[ISIN]],Corp_value!$B:$B,0),MATCH(N$2,Corp_value!$1:$1,0)))</f>
        <v>Wuxi Nengda Thermoelectricity Co Ltd</v>
      </c>
      <c r="O75" s="241" t="str">
        <f>IF(tbl_dmi_isin[[#This Row],[Index]]&gt;$A$2,"",INDEX(Corp_value!$A$1:$EA$2999,MATCH(tbl_dmi_isin[[#This Row],[ISIN]],Corp_value!$B:$B,0),MATCH(O$2,Corp_value!$1:$1,0)))</f>
        <v/>
      </c>
      <c r="P75" s="260" t="str">
        <f>IF(tbl_dmi_isin[[#This Row],[Index]]&gt;$A$2,"",TEXT(INDEX(Corp_value!$A$1:$EA$2999,MATCH(tbl_dmi_isin[[#This Row],[ISIN]],Corp_value!$B:$B,0),MATCH(P$2,Corp_value!$1:$1,0)),"yyyy/mm/dd"))</f>
        <v>2022/12/16</v>
      </c>
      <c r="Q75" s="260" t="str">
        <f>IF(tbl_dmi_isin[[#This Row],[Index]]&gt;$A$2,"",TEXT(INDEX(Corp_value!$A$1:$EA$2999,MATCH(tbl_dmi_isin[[#This Row],[ISIN]],Corp_value!$B:$B,0),MATCH(Q$2,Corp_value!$1:$1,0)),"yyyy/mm/dd"))</f>
        <v>2025/12/16</v>
      </c>
      <c r="R75" s="260" t="str">
        <f>IF(tbl_dmi_isin[[#This Row],[Index]]&gt;$A$2,"",TEXT(INDEX(Corp_value!$A$1:$EA$2999,MATCH(tbl_dmi_isin[[#This Row],[ISIN]],Corp_value!$B:$B,0),MATCH(R$2,Corp_value!$1:$1,0)),"yyyy/mm/dd"))</f>
        <v>--</v>
      </c>
      <c r="S75" s="241">
        <f>IF(tbl_dmi_isin[[#This Row],[Index]]&gt;$A$2,"",INDEX(Corp_value!$A$1:$EA$2999,MATCH(tbl_dmi_isin[[#This Row],[ISIN]],Corp_value!$B:$B,0),MATCH(S$2,Corp_value!$1:$1,0)))</f>
        <v>4.2</v>
      </c>
      <c r="T75" s="241" t="str">
        <f>IF(tbl_dmi_isin[[#This Row],[Index]]&gt;$A$2,"",INDEX(Corp_value!$A$1:$EA$2999,MATCH(tbl_dmi_isin[[#This Row],[ISIN]],Corp_value!$B:$B,0),MATCH(T$2,Corp_value!$1:$1,0)))</f>
        <v>CNY</v>
      </c>
      <c r="U75" s="241">
        <f>IF(tbl_dmi_isin[[#This Row],[Index]]&gt;$A$2,"",INDEX(Corp_value!$A$1:$EA$2999,MATCH(tbl_dmi_isin[[#This Row],[ISIN]],Corp_value!$B:$B,0),MATCH(U$2,Corp_value!$1:$1,0)))</f>
        <v>100</v>
      </c>
      <c r="V75" s="256">
        <f>IFERROR(IF(tbl_dmi_isin[[#This Row],[Index]]&gt;$A$2,"",INDEX(Corp_value!$A$1:$EA$2999,MATCH(tbl_dmi_isin[[#This Row],[ISIN]],Corp_value!$B:$B,0),MATCH(V$2,Corp_value!$1:$1,0)))/100000000,"")</f>
        <v>7.5</v>
      </c>
      <c r="W75" s="268" t="str">
        <f>IF(tbl_dmi_isin[[#This Row],[Index]]&gt;$A$2,"",INDEX(Corp_value!$A$1:$EA$2999,MATCH(tbl_dmi_isin[[#This Row],[ISIN]],Corp_value!$B:$B,0),MATCH(W$2,Corp_value!$1:$1,0)))</f>
        <v/>
      </c>
      <c r="X75" s="268" t="str">
        <f>IF(tbl_dmi_isin[[#This Row],[Index]]&gt;$A$2,"",INDEX(Corp_value!$A$1:$EA$2999,MATCH(tbl_dmi_isin[[#This Row],[ISIN]],Corp_value!$B:$B,0),MATCH(X$2,Corp_value!$1:$1,0)))</f>
        <v/>
      </c>
      <c r="Y75" s="273" t="str">
        <f>IF(tbl_dmi_isin[[#This Row],[Index]]&gt;$A$2,"",INDEX(Corp_value!$A$1:$EA$2999,MATCH(tbl_dmi_isin[[#This Row],[ISIN]],Corp_value!$B:$B,0),MATCH(Y$2,Corp_value!$1:$1,0)))</f>
        <v/>
      </c>
      <c r="Z75" s="273" t="str">
        <f>IF(tbl_dmi_isin[[#This Row],[Index]]&gt;$A$2,"",INDEX(Corp_value!$A$1:$EA$2999,MATCH(tbl_dmi_isin[[#This Row],[ISIN]],Corp_value!$B:$B,0),MATCH(Z$2,Corp_value!$1:$1,0)))</f>
        <v>--/--/--</v>
      </c>
    </row>
    <row r="76" spans="1:28">
      <c r="A76" s="19">
        <v>73</v>
      </c>
      <c r="B76" s="282" t="str">
        <f>IF(tbl_dmi_isin[[#This Row],[Index]]&gt;$A$2,"",TEXT(INDEX(美元债一级!$A$2:$BO$2879,tbl_dmi_isin[[#This Row],[Index]]+1,MATCH(B$2,美元债一级!$2:$2,0)),"yyyy/mm/dd"))</f>
        <v>2022/12/08</v>
      </c>
      <c r="C76" s="19" t="str">
        <f>IF(tbl_dmi_isin[[#This Row],[Index]]&gt;$A$2,"",INDEX(美元债一级!$A$2:$BO$2880,tbl_dmi_isin[[#This Row],[Index]]+1,MATCH(C$2,美元债一级!$2:$2,0)))</f>
        <v>G228068</v>
      </c>
      <c r="D76" s="19" t="str">
        <f>IF(tbl_dmi_isin[[#This Row],[Index]]&gt;$A$2,"",INDEX(美元债一级!$A$2:$BO$2880,tbl_dmi_isin[[#This Row],[Index]]+1,MATCH(D$2,美元债一级!$2:$2,0)))</f>
        <v>交银金租</v>
      </c>
      <c r="E76" s="19" t="str">
        <f>TEXT(tbl_dmi_isin[[#This Row],[定价日]],"YYMMDD")&amp;tbl_dmi_isin[[#This Row],[ISIN]]</f>
        <v>221208G228068</v>
      </c>
      <c r="F76" s="219"/>
      <c r="G76" s="90" t="str">
        <f>IF(tbl_dmi_isin[[#This Row],[Index]]&gt;$A$2,"",INDEX(Corp_value!$A$1:$EA$2999,MATCH(tbl_dmi_isin[[#This Row],[ISIN]],Corp_value!$B:$B,0),MATCH(G$2,Corp_value!$1:$1,0)))</f>
        <v>A3/--/--</v>
      </c>
      <c r="H76" s="91" t="str">
        <f>IF(tbl_dmi_isin[[#This Row],[Index]]&gt;$A$2,"",INDEX(Corp_value!$A$1:$EA$2999,MATCH(tbl_dmi_isin[[#This Row],[ISIN]],Corp_value!$B:$B,0),MATCH(H$2,Corp_value!$1:$1,0)))</f>
        <v>HK</v>
      </c>
      <c r="I76" s="91" t="str">
        <f>IF(tbl_dmi_isin[[#This Row],[Index]]&gt;$A$2,"",INDEX(Corp_value!$A$1:$EA$2999,MATCH(tbl_dmi_isin[[#This Row],[ISIN]],Corp_value!$B:$B,0),MATCH(I$2,Corp_value!$1:$1,0)))</f>
        <v>--</v>
      </c>
      <c r="J76" s="90" t="str">
        <f>IF(tbl_dmi_isin[[#This Row],[Index]]&gt;$A$2,"",INDEX(Corp_value!$A$1:$EA$2999,MATCH(tbl_dmi_isin[[#This Row],[ISIN]],Corp_value!$B:$B,0),MATCH(J$2,Corp_value!$1:$1,0)))</f>
        <v>A3/A-/A</v>
      </c>
      <c r="K76" s="90" t="str">
        <f>IF(tbl_dmi_isin[[#This Row],[Index]]&gt;$A$2,"",INDEX(Corp_value!$A$1:$EA$2999,MATCH(tbl_dmi_isin[[#This Row],[ISIN]],Corp_value!$B:$B,0),MATCH(K$2,Corp_value!$1:$1,0)))</f>
        <v>CHECK spd</v>
      </c>
      <c r="L76" s="90" t="str">
        <f>IF(tbl_dmi_isin[[#This Row],[Index]]&gt;$A$2,"",INDEX(Corp_value!$A$1:$EA$2999,MATCH(tbl_dmi_isin[[#This Row],[ISIN]],Corp_value!$B:$B,0),MATCH(L$2,Corp_value!$1:$1,0)))</f>
        <v>--</v>
      </c>
      <c r="M76" s="90" t="str">
        <f>IF(tbl_dmi_isin[[#This Row],[Index]]&gt;$A$2,"",INDEX(Corp_value!$A$1:$EA$2999,MATCH(tbl_dmi_isin[[#This Row],[ISIN]],Corp_value!$B:$B,0),MATCH(M$2,Corp_value!$1:$1,0)))</f>
        <v>交银租赁管理香港有限</v>
      </c>
      <c r="N76" s="90" t="str">
        <f>IF(tbl_dmi_isin[[#This Row],[Index]]&gt;$A$2,"",INDEX(Corp_value!$A$1:$EA$2999,MATCH(tbl_dmi_isin[[#This Row],[ISIN]],Corp_value!$B:$B,0),MATCH(N$2,Corp_value!$1:$1,0)))</f>
        <v/>
      </c>
      <c r="O76" s="90" t="str">
        <f>IF(tbl_dmi_isin[[#This Row],[Index]]&gt;$A$2,"",INDEX(Corp_value!$A$1:$EA$2999,MATCH(tbl_dmi_isin[[#This Row],[ISIN]],Corp_value!$B:$B,0),MATCH(O$2,Corp_value!$1:$1,0)))</f>
        <v>Bank of Communications Financi</v>
      </c>
      <c r="P76" s="259" t="str">
        <f>IF(tbl_dmi_isin[[#This Row],[Index]]&gt;$A$2,"",TEXT(INDEX(Corp_value!$A$1:$EA$2999,MATCH(tbl_dmi_isin[[#This Row],[ISIN]],Corp_value!$B:$B,0),MATCH(P$2,Corp_value!$1:$1,0)),"yyyy/mm/dd"))</f>
        <v>2022/12/15</v>
      </c>
      <c r="Q76" s="259" t="str">
        <f>IF(tbl_dmi_isin[[#This Row],[Index]]&gt;$A$2,"",TEXT(INDEX(Corp_value!$A$1:$EA$2999,MATCH(tbl_dmi_isin[[#This Row],[ISIN]],Corp_value!$B:$B,0),MATCH(Q$2,Corp_value!$1:$1,0)),"yyyy/mm/dd"))</f>
        <v>2025/12/15</v>
      </c>
      <c r="R76" s="259" t="str">
        <f>IF(tbl_dmi_isin[[#This Row],[Index]]&gt;$A$2,"",TEXT(INDEX(Corp_value!$A$1:$EA$2999,MATCH(tbl_dmi_isin[[#This Row],[ISIN]],Corp_value!$B:$B,0),MATCH(R$2,Corp_value!$1:$1,0)),"yyyy/mm/dd"))</f>
        <v>--</v>
      </c>
      <c r="S76" s="90">
        <f>IF(tbl_dmi_isin[[#This Row],[Index]]&gt;$A$2,"",INDEX(Corp_value!$A$1:$EA$2999,MATCH(tbl_dmi_isin[[#This Row],[ISIN]],Corp_value!$B:$B,0),MATCH(S$2,Corp_value!$1:$1,0)))</f>
        <v>2.9</v>
      </c>
      <c r="T76" s="90" t="str">
        <f>IF(tbl_dmi_isin[[#This Row],[Index]]&gt;$A$2,"",INDEX(Corp_value!$A$1:$EA$2999,MATCH(tbl_dmi_isin[[#This Row],[ISIN]],Corp_value!$B:$B,0),MATCH(T$2,Corp_value!$1:$1,0)))</f>
        <v>CNY</v>
      </c>
      <c r="U76" s="90">
        <f>IF(tbl_dmi_isin[[#This Row],[Index]]&gt;$A$2,"",INDEX(Corp_value!$A$1:$EA$2999,MATCH(tbl_dmi_isin[[#This Row],[ISIN]],Corp_value!$B:$B,0),MATCH(U$2,Corp_value!$1:$1,0)))</f>
        <v>100</v>
      </c>
      <c r="V76" s="257">
        <f>IFERROR(IF(tbl_dmi_isin[[#This Row],[Index]]&gt;$A$2,"",INDEX(Corp_value!$A$1:$EA$2999,MATCH(tbl_dmi_isin[[#This Row],[ISIN]],Corp_value!$B:$B,0),MATCH(V$2,Corp_value!$1:$1,0)))/100000000,"")</f>
        <v>24</v>
      </c>
      <c r="W76" s="267" t="str">
        <f>IF(tbl_dmi_isin[[#This Row],[Index]]&gt;$A$2,"",INDEX(Corp_value!$A$1:$EA$2999,MATCH(tbl_dmi_isin[[#This Row],[ISIN]],Corp_value!$B:$B,0),MATCH(W$2,Corp_value!$1:$1,0)))</f>
        <v>3328 HK</v>
      </c>
      <c r="X76" s="267" t="str">
        <f>IF(tbl_dmi_isin[[#This Row],[Index]]&gt;$A$2,"",INDEX(Corp_value!$A$1:$EA$2999,MATCH(tbl_dmi_isin[[#This Row],[ISIN]],Corp_value!$B:$B,0),MATCH(X$2,Corp_value!$1:$1,0)))</f>
        <v>A2/A-/A</v>
      </c>
      <c r="Y76" s="273" t="str">
        <f>IF(tbl_dmi_isin[[#This Row],[Index]]&gt;$A$2,"",INDEX(Corp_value!$A$1:$EA$2999,MATCH(tbl_dmi_isin[[#This Row],[ISIN]],Corp_value!$B:$B,0),MATCH(Y$2,Corp_value!$1:$1,0)))</f>
        <v>Sustainable</v>
      </c>
      <c r="Z76" s="273" t="str">
        <f>IF(tbl_dmi_isin[[#This Row],[Index]]&gt;$A$2,"",INDEX(Corp_value!$A$1:$EA$2999,MATCH(tbl_dmi_isin[[#This Row],[ISIN]],Corp_value!$B:$B,0),MATCH(Z$2,Corp_value!$1:$1,0)))</f>
        <v>A2/A-/A</v>
      </c>
    </row>
    <row r="77" spans="1:28">
      <c r="A77" s="19">
        <v>74</v>
      </c>
      <c r="B77" s="282" t="str">
        <f>IF(tbl_dmi_isin[[#This Row],[Index]]&gt;$A$2,"",TEXT(INDEX(美元债一级!$A$2:$BO$2879,tbl_dmi_isin[[#This Row],[Index]]+1,MATCH(B$2,美元债一级!$2:$2,0)),"yyyy/mm/dd"))</f>
        <v>2022/11/25</v>
      </c>
      <c r="C77" s="19" t="str">
        <f>IF(tbl_dmi_isin[[#This Row],[Index]]&gt;$A$2,"",INDEX(美元债一级!$A$2:$BO$2880,tbl_dmi_isin[[#This Row],[Index]]+1,MATCH(C$2,美元债一级!$2:$2,0)))</f>
        <v>G228069</v>
      </c>
      <c r="D77" s="19" t="str">
        <f>IF(tbl_dmi_isin[[#This Row],[Index]]&gt;$A$2,"",INDEX(美元债一级!$A$2:$BO$2880,tbl_dmi_isin[[#This Row],[Index]]+1,MATCH(D$2,美元债一级!$2:$2,0)))</f>
        <v>成都陆港枢纽(上海银行)</v>
      </c>
      <c r="E77" s="19" t="str">
        <f>TEXT(tbl_dmi_isin[[#This Row],[定价日]],"YYMMDD")&amp;tbl_dmi_isin[[#This Row],[ISIN]]</f>
        <v>221125G228069</v>
      </c>
      <c r="F77" s="221"/>
      <c r="G77" s="90" t="str">
        <f>IF(tbl_dmi_isin[[#This Row],[Index]]&gt;$A$2,"",INDEX(Corp_value!$A$1:$EA$2999,MATCH(tbl_dmi_isin[[#This Row],[ISIN]],Corp_value!$B:$B,0),MATCH(G$2,Corp_value!$1:$1,0)))</f>
        <v>--/--/--</v>
      </c>
      <c r="H77" s="91" t="str">
        <f>IF(tbl_dmi_isin[[#This Row],[Index]]&gt;$A$2,"",INDEX(Corp_value!$A$1:$EA$2999,MATCH(tbl_dmi_isin[[#This Row],[ISIN]],Corp_value!$B:$B,0),MATCH(H$2,Corp_value!$1:$1,0)))</f>
        <v>CN</v>
      </c>
      <c r="I77" s="91" t="str">
        <f>IF(tbl_dmi_isin[[#This Row],[Index]]&gt;$A$2,"",INDEX(Corp_value!$A$1:$EA$2999,MATCH(tbl_dmi_isin[[#This Row],[ISIN]],Corp_value!$B:$B,0),MATCH(I$2,Corp_value!$1:$1,0)))</f>
        <v>--</v>
      </c>
      <c r="J77" s="90" t="str">
        <f>IF(tbl_dmi_isin[[#This Row],[Index]]&gt;$A$2,"",INDEX(Corp_value!$A$1:$EA$2999,MATCH(tbl_dmi_isin[[#This Row],[ISIN]],Corp_value!$B:$B,0),MATCH(J$2,Corp_value!$1:$1,0)))</f>
        <v>--/--/--</v>
      </c>
      <c r="K77" s="90" t="str">
        <f>IF(tbl_dmi_isin[[#This Row],[Index]]&gt;$A$2,"",INDEX(Corp_value!$A$1:$EA$2999,MATCH(tbl_dmi_isin[[#This Row],[ISIN]],Corp_value!$B:$B,0),MATCH(K$2,Corp_value!$1:$1,0)))</f>
        <v>CHECK spd</v>
      </c>
      <c r="L77" s="90" t="str">
        <f>IF(tbl_dmi_isin[[#This Row],[Index]]&gt;$A$2,"",INDEX(Corp_value!$A$1:$EA$2999,MATCH(tbl_dmi_isin[[#This Row],[ISIN]],Corp_value!$B:$B,0),MATCH(L$2,Corp_value!$1:$1,0)))</f>
        <v>--</v>
      </c>
      <c r="M77" s="241" t="str">
        <f>IF(tbl_dmi_isin[[#This Row],[Index]]&gt;$A$2,"",INDEX(Corp_value!$A$1:$EA$2999,MATCH(tbl_dmi_isin[[#This Row],[ISIN]],Corp_value!$B:$B,0),MATCH(M$2,Corp_value!$1:$1,0)))</f>
        <v>成都陆港枢纽投资发展</v>
      </c>
      <c r="N77" s="241" t="str">
        <f>IF(tbl_dmi_isin[[#This Row],[Index]]&gt;$A$2,"",INDEX(Corp_value!$A$1:$EA$2999,MATCH(tbl_dmi_isin[[#This Row],[ISIN]],Corp_value!$B:$B,0),MATCH(N$2,Corp_value!$1:$1,0)))</f>
        <v/>
      </c>
      <c r="O77" s="241" t="str">
        <f>IF(tbl_dmi_isin[[#This Row],[Index]]&gt;$A$2,"",INDEX(Corp_value!$A$1:$EA$2999,MATCH(tbl_dmi_isin[[#This Row],[ISIN]],Corp_value!$B:$B,0),MATCH(O$2,Corp_value!$1:$1,0)))</f>
        <v/>
      </c>
      <c r="P77" s="260" t="str">
        <f>IF(tbl_dmi_isin[[#This Row],[Index]]&gt;$A$2,"",TEXT(INDEX(Corp_value!$A$1:$EA$2999,MATCH(tbl_dmi_isin[[#This Row],[ISIN]],Corp_value!$B:$B,0),MATCH(P$2,Corp_value!$1:$1,0)),"yyyy/mm/dd"))</f>
        <v>2022/11/30</v>
      </c>
      <c r="Q77" s="260" t="str">
        <f>IF(tbl_dmi_isin[[#This Row],[Index]]&gt;$A$2,"",TEXT(INDEX(Corp_value!$A$1:$EA$2999,MATCH(tbl_dmi_isin[[#This Row],[ISIN]],Corp_value!$B:$B,0),MATCH(Q$2,Corp_value!$1:$1,0)),"yyyy/mm/dd"))</f>
        <v>2025/11/30</v>
      </c>
      <c r="R77" s="260" t="str">
        <f>IF(tbl_dmi_isin[[#This Row],[Index]]&gt;$A$2,"",TEXT(INDEX(Corp_value!$A$1:$EA$2999,MATCH(tbl_dmi_isin[[#This Row],[ISIN]],Corp_value!$B:$B,0),MATCH(R$2,Corp_value!$1:$1,0)),"yyyy/mm/dd"))</f>
        <v>--</v>
      </c>
      <c r="S77" s="241">
        <f>IF(tbl_dmi_isin[[#This Row],[Index]]&gt;$A$2,"",INDEX(Corp_value!$A$1:$EA$2999,MATCH(tbl_dmi_isin[[#This Row],[ISIN]],Corp_value!$B:$B,0),MATCH(S$2,Corp_value!$1:$1,0)))</f>
        <v>4.3</v>
      </c>
      <c r="T77" s="241" t="str">
        <f>IF(tbl_dmi_isin[[#This Row],[Index]]&gt;$A$2,"",INDEX(Corp_value!$A$1:$EA$2999,MATCH(tbl_dmi_isin[[#This Row],[ISIN]],Corp_value!$B:$B,0),MATCH(T$2,Corp_value!$1:$1,0)))</f>
        <v>CNY</v>
      </c>
      <c r="U77" s="241" t="str">
        <f>IF(tbl_dmi_isin[[#This Row],[Index]]&gt;$A$2,"",INDEX(Corp_value!$A$1:$EA$2999,MATCH(tbl_dmi_isin[[#This Row],[ISIN]],Corp_value!$B:$B,0),MATCH(U$2,Corp_value!$1:$1,0)))</f>
        <v>--</v>
      </c>
      <c r="V77" s="258">
        <f>IFERROR(IF(tbl_dmi_isin[[#This Row],[Index]]&gt;$A$2,"",INDEX(Corp_value!$A$1:$EA$2999,MATCH(tbl_dmi_isin[[#This Row],[ISIN]],Corp_value!$B:$B,0),MATCH(V$2,Corp_value!$1:$1,0)))/100000000,"")</f>
        <v>2.8</v>
      </c>
      <c r="W77" s="267" t="str">
        <f>IF(tbl_dmi_isin[[#This Row],[Index]]&gt;$A$2,"",INDEX(Corp_value!$A$1:$EA$2999,MATCH(tbl_dmi_isin[[#This Row],[ISIN]],Corp_value!$B:$B,0),MATCH(W$2,Corp_value!$1:$1,0)))</f>
        <v>1688164D CH</v>
      </c>
      <c r="X77" s="267" t="str">
        <f>IF(tbl_dmi_isin[[#This Row],[Index]]&gt;$A$2,"",INDEX(Corp_value!$A$1:$EA$2999,MATCH(tbl_dmi_isin[[#This Row],[ISIN]],Corp_value!$B:$B,0),MATCH(X$2,Corp_value!$1:$1,0)))</f>
        <v>--/--/--</v>
      </c>
      <c r="Y77" s="273" t="str">
        <f>IF(tbl_dmi_isin[[#This Row],[Index]]&gt;$A$2,"",INDEX(Corp_value!$A$1:$EA$2999,MATCH(tbl_dmi_isin[[#This Row],[ISIN]],Corp_value!$B:$B,0),MATCH(Y$2,Corp_value!$1:$1,0)))</f>
        <v/>
      </c>
      <c r="Z77" s="273" t="str">
        <f>IF(tbl_dmi_isin[[#This Row],[Index]]&gt;$A$2,"",INDEX(Corp_value!$A$1:$EA$2999,MATCH(tbl_dmi_isin[[#This Row],[ISIN]],Corp_value!$B:$B,0),MATCH(Z$2,Corp_value!$1:$1,0)))</f>
        <v>--/--/--</v>
      </c>
    </row>
    <row r="78" spans="1:28">
      <c r="A78" s="19">
        <v>75</v>
      </c>
      <c r="B78" s="282" t="str">
        <f>IF(tbl_dmi_isin[[#This Row],[Index]]&gt;$A$2,"",TEXT(INDEX(美元债一级!$A$2:$BO$2879,tbl_dmi_isin[[#This Row],[Index]]+1,MATCH(B$2,美元债一级!$2:$2,0)),"yyyy/mm/dd"))</f>
        <v>2022/11/24</v>
      </c>
      <c r="C78" s="19" t="str">
        <f>IF(tbl_dmi_isin[[#This Row],[Index]]&gt;$A$2,"",INDEX(美元债一级!$A$2:$BO$2880,tbl_dmi_isin[[#This Row],[Index]]+1,MATCH(C$2,美元债一级!$2:$2,0)))</f>
        <v>G228048</v>
      </c>
      <c r="D78" s="19" t="str">
        <f>IF(tbl_dmi_isin[[#This Row],[Index]]&gt;$A$2,"",INDEX(美元债一级!$A$2:$BO$2880,tbl_dmi_isin[[#This Row],[Index]]+1,MATCH(D$2,美元债一级!$2:$2,0)))</f>
        <v>绍兴柯桥建设</v>
      </c>
      <c r="E78" s="19" t="str">
        <f>TEXT(tbl_dmi_isin[[#This Row],[定价日]],"YYMMDD")&amp;tbl_dmi_isin[[#This Row],[ISIN]]</f>
        <v>221124G228048</v>
      </c>
      <c r="F78" s="221"/>
      <c r="G78" s="90" t="str">
        <f>IF(tbl_dmi_isin[[#This Row],[Index]]&gt;$A$2,"",INDEX(Corp_value!$A$1:$EA$2999,MATCH(tbl_dmi_isin[[#This Row],[ISIN]],Corp_value!$B:$B,0),MATCH(G$2,Corp_value!$1:$1,0)))</f>
        <v>--/--/--</v>
      </c>
      <c r="H78" s="91" t="str">
        <f>IF(tbl_dmi_isin[[#This Row],[Index]]&gt;$A$2,"",INDEX(Corp_value!$A$1:$EA$2999,MATCH(tbl_dmi_isin[[#This Row],[ISIN]],Corp_value!$B:$B,0),MATCH(H$2,Corp_value!$1:$1,0)))</f>
        <v>CN</v>
      </c>
      <c r="I78" s="91" t="str">
        <f>IF(tbl_dmi_isin[[#This Row],[Index]]&gt;$A$2,"",INDEX(Corp_value!$A$1:$EA$2999,MATCH(tbl_dmi_isin[[#This Row],[ISIN]],Corp_value!$B:$B,0),MATCH(I$2,Corp_value!$1:$1,0)))</f>
        <v>--</v>
      </c>
      <c r="J78" s="90" t="str">
        <f>IF(tbl_dmi_isin[[#This Row],[Index]]&gt;$A$2,"",INDEX(Corp_value!$A$1:$EA$2999,MATCH(tbl_dmi_isin[[#This Row],[ISIN]],Corp_value!$B:$B,0),MATCH(J$2,Corp_value!$1:$1,0)))</f>
        <v>--/--/--</v>
      </c>
      <c r="K78" s="90" t="str">
        <f>IF(tbl_dmi_isin[[#This Row],[Index]]&gt;$A$2,"",INDEX(Corp_value!$A$1:$EA$2999,MATCH(tbl_dmi_isin[[#This Row],[ISIN]],Corp_value!$B:$B,0),MATCH(K$2,Corp_value!$1:$1,0)))</f>
        <v>CHECK spd</v>
      </c>
      <c r="L78" s="90" t="str">
        <f>IF(tbl_dmi_isin[[#This Row],[Index]]&gt;$A$2,"",INDEX(Corp_value!$A$1:$EA$2999,MATCH(tbl_dmi_isin[[#This Row],[ISIN]],Corp_value!$B:$B,0),MATCH(L$2,Corp_value!$1:$1,0)))</f>
        <v>--</v>
      </c>
      <c r="M78" s="241" t="str">
        <f>IF(tbl_dmi_isin[[#This Row],[Index]]&gt;$A$2,"",INDEX(Corp_value!$A$1:$EA$2999,MATCH(tbl_dmi_isin[[#This Row],[ISIN]],Corp_value!$B:$B,0),MATCH(M$2,Corp_value!$1:$1,0)))</f>
        <v>绍兴市柯桥区建设集团</v>
      </c>
      <c r="N78" s="241" t="str">
        <f>IF(tbl_dmi_isin[[#This Row],[Index]]&gt;$A$2,"",INDEX(Corp_value!$A$1:$EA$2999,MATCH(tbl_dmi_isin[[#This Row],[ISIN]],Corp_value!$B:$B,0),MATCH(N$2,Corp_value!$1:$1,0)))</f>
        <v/>
      </c>
      <c r="O78" s="241" t="str">
        <f>IF(tbl_dmi_isin[[#This Row],[Index]]&gt;$A$2,"",INDEX(Corp_value!$A$1:$EA$2999,MATCH(tbl_dmi_isin[[#This Row],[ISIN]],Corp_value!$B:$B,0),MATCH(O$2,Corp_value!$1:$1,0)))</f>
        <v/>
      </c>
      <c r="P78" s="260" t="str">
        <f>IF(tbl_dmi_isin[[#This Row],[Index]]&gt;$A$2,"",TEXT(INDEX(Corp_value!$A$1:$EA$2999,MATCH(tbl_dmi_isin[[#This Row],[ISIN]],Corp_value!$B:$B,0),MATCH(P$2,Corp_value!$1:$1,0)),"yyyy/mm/dd"))</f>
        <v>2022/12/01</v>
      </c>
      <c r="Q78" s="260" t="str">
        <f>IF(tbl_dmi_isin[[#This Row],[Index]]&gt;$A$2,"",TEXT(INDEX(Corp_value!$A$1:$EA$2999,MATCH(tbl_dmi_isin[[#This Row],[ISIN]],Corp_value!$B:$B,0),MATCH(Q$2,Corp_value!$1:$1,0)),"yyyy/mm/dd"))</f>
        <v>2025/12/01</v>
      </c>
      <c r="R78" s="260" t="str">
        <f>IF(tbl_dmi_isin[[#This Row],[Index]]&gt;$A$2,"",TEXT(INDEX(Corp_value!$A$1:$EA$2999,MATCH(tbl_dmi_isin[[#This Row],[ISIN]],Corp_value!$B:$B,0),MATCH(R$2,Corp_value!$1:$1,0)),"yyyy/mm/dd"))</f>
        <v>--</v>
      </c>
      <c r="S78" s="241">
        <f>IF(tbl_dmi_isin[[#This Row],[Index]]&gt;$A$2,"",INDEX(Corp_value!$A$1:$EA$2999,MATCH(tbl_dmi_isin[[#This Row],[ISIN]],Corp_value!$B:$B,0),MATCH(S$2,Corp_value!$1:$1,0)))</f>
        <v>4.8</v>
      </c>
      <c r="T78" s="241" t="str">
        <f>IF(tbl_dmi_isin[[#This Row],[Index]]&gt;$A$2,"",INDEX(Corp_value!$A$1:$EA$2999,MATCH(tbl_dmi_isin[[#This Row],[ISIN]],Corp_value!$B:$B,0),MATCH(T$2,Corp_value!$1:$1,0)))</f>
        <v>CNY</v>
      </c>
      <c r="U78" s="241">
        <f>IF(tbl_dmi_isin[[#This Row],[Index]]&gt;$A$2,"",INDEX(Corp_value!$A$1:$EA$2999,MATCH(tbl_dmi_isin[[#This Row],[ISIN]],Corp_value!$B:$B,0),MATCH(U$2,Corp_value!$1:$1,0)))</f>
        <v>100</v>
      </c>
      <c r="V78" s="258">
        <f>IFERROR(IF(tbl_dmi_isin[[#This Row],[Index]]&gt;$A$2,"",INDEX(Corp_value!$A$1:$EA$2999,MATCH(tbl_dmi_isin[[#This Row],[ISIN]],Corp_value!$B:$B,0),MATCH(V$2,Corp_value!$1:$1,0)))/100000000,"")</f>
        <v>8.8000000000000007</v>
      </c>
      <c r="W78" s="267" t="str">
        <f>IF(tbl_dmi_isin[[#This Row],[Index]]&gt;$A$2,"",INDEX(Corp_value!$A$1:$EA$2999,MATCH(tbl_dmi_isin[[#This Row],[ISIN]],Corp_value!$B:$B,0),MATCH(W$2,Corp_value!$1:$1,0)))</f>
        <v/>
      </c>
      <c r="X78" s="267" t="str">
        <f>IF(tbl_dmi_isin[[#This Row],[Index]]&gt;$A$2,"",INDEX(Corp_value!$A$1:$EA$2999,MATCH(tbl_dmi_isin[[#This Row],[ISIN]],Corp_value!$B:$B,0),MATCH(X$2,Corp_value!$1:$1,0)))</f>
        <v/>
      </c>
      <c r="Y78" s="273" t="str">
        <f>IF(tbl_dmi_isin[[#This Row],[Index]]&gt;$A$2,"",INDEX(Corp_value!$A$1:$EA$2999,MATCH(tbl_dmi_isin[[#This Row],[ISIN]],Corp_value!$B:$B,0),MATCH(Y$2,Corp_value!$1:$1,0)))</f>
        <v/>
      </c>
      <c r="Z78" s="273" t="str">
        <f>IF(tbl_dmi_isin[[#This Row],[Index]]&gt;$A$2,"",INDEX(Corp_value!$A$1:$EA$2999,MATCH(tbl_dmi_isin[[#This Row],[ISIN]],Corp_value!$B:$B,0),MATCH(Z$2,Corp_value!$1:$1,0)))</f>
        <v>--/--/--</v>
      </c>
    </row>
    <row r="79" spans="1:28">
      <c r="A79" s="19">
        <v>76</v>
      </c>
      <c r="B79" s="282" t="str">
        <f>IF(tbl_dmi_isin[[#This Row],[Index]]&gt;$A$2,"",TEXT(INDEX(美元债一级!$A$2:$BO$2879,tbl_dmi_isin[[#This Row],[Index]]+1,MATCH(B$2,美元债一级!$2:$2,0)),"yyyy/mm/dd"))</f>
        <v>2022/11/22</v>
      </c>
      <c r="C79" s="19" t="str">
        <f>IF(tbl_dmi_isin[[#This Row],[Index]]&gt;$A$2,"",INDEX(美元债一级!$A$2:$BO$2880,tbl_dmi_isin[[#This Row],[Index]]+1,MATCH(C$2,美元债一级!$2:$2,0)))</f>
        <v>XS2559584888</v>
      </c>
      <c r="D79" s="19" t="str">
        <f>IF(tbl_dmi_isin[[#This Row],[Index]]&gt;$A$2,"",INDEX(美元债一级!$A$2:$BO$2880,tbl_dmi_isin[[#This Row],[Index]]+1,MATCH(D$2,美元债一级!$2:$2,0)))</f>
        <v>交银港分</v>
      </c>
      <c r="E79" s="19" t="str">
        <f>TEXT(tbl_dmi_isin[[#This Row],[定价日]],"YYMMDD")&amp;tbl_dmi_isin[[#This Row],[ISIN]]</f>
        <v>221122XS2559584888</v>
      </c>
      <c r="F79" s="221"/>
      <c r="G79" s="90" t="str">
        <f>IF(tbl_dmi_isin[[#This Row],[Index]]&gt;$A$2,"",INDEX(Corp_value!$A$1:$EA$2999,MATCH(tbl_dmi_isin[[#This Row],[ISIN]],Corp_value!$B:$B,0),MATCH(G$2,Corp_value!$1:$1,0)))</f>
        <v>NR/A-/--</v>
      </c>
      <c r="H79" s="91" t="str">
        <f>IF(tbl_dmi_isin[[#This Row],[Index]]&gt;$A$2,"",INDEX(Corp_value!$A$1:$EA$2999,MATCH(tbl_dmi_isin[[#This Row],[ISIN]],Corp_value!$B:$B,0),MATCH(H$2,Corp_value!$1:$1,0)))</f>
        <v>CN</v>
      </c>
      <c r="I79" s="91" t="str">
        <f>IF(tbl_dmi_isin[[#This Row],[Index]]&gt;$A$2,"",INDEX(Corp_value!$A$1:$EA$2999,MATCH(tbl_dmi_isin[[#This Row],[ISIN]],Corp_value!$B:$B,0),MATCH(I$2,Corp_value!$1:$1,0)))</f>
        <v>--</v>
      </c>
      <c r="J79" s="90" t="str">
        <f>IF(tbl_dmi_isin[[#This Row],[Index]]&gt;$A$2,"",INDEX(Corp_value!$A$1:$EA$2999,MATCH(tbl_dmi_isin[[#This Row],[ISIN]],Corp_value!$B:$B,0),MATCH(J$2,Corp_value!$1:$1,0)))</f>
        <v>--/--/A</v>
      </c>
      <c r="K79" s="90" t="str">
        <f>IF(tbl_dmi_isin[[#This Row],[Index]]&gt;$A$2,"",INDEX(Corp_value!$A$1:$EA$2999,MATCH(tbl_dmi_isin[[#This Row],[ISIN]],Corp_value!$B:$B,0),MATCH(K$2,Corp_value!$1:$1,0)))</f>
        <v>CHECK spd</v>
      </c>
      <c r="L79" s="90" t="str">
        <f>IF(tbl_dmi_isin[[#This Row],[Index]]&gt;$A$2,"",INDEX(Corp_value!$A$1:$EA$2999,MATCH(tbl_dmi_isin[[#This Row],[ISIN]],Corp_value!$B:$B,0),MATCH(L$2,Corp_value!$1:$1,0)))</f>
        <v>--</v>
      </c>
      <c r="M79" s="241" t="str">
        <f>IF(tbl_dmi_isin[[#This Row],[Index]]&gt;$A$2,"",INDEX(Corp_value!$A$1:$EA$2999,MATCH(tbl_dmi_isin[[#This Row],[ISIN]],Corp_value!$B:$B,0),MATCH(M$2,Corp_value!$1:$1,0)))</f>
        <v>交通银行/香港分行</v>
      </c>
      <c r="N79" s="241" t="str">
        <f>IF(tbl_dmi_isin[[#This Row],[Index]]&gt;$A$2,"",INDEX(Corp_value!$A$1:$EA$2999,MATCH(tbl_dmi_isin[[#This Row],[ISIN]],Corp_value!$B:$B,0),MATCH(N$2,Corp_value!$1:$1,0)))</f>
        <v/>
      </c>
      <c r="O79" s="241" t="str">
        <f>IF(tbl_dmi_isin[[#This Row],[Index]]&gt;$A$2,"",INDEX(Corp_value!$A$1:$EA$2999,MATCH(tbl_dmi_isin[[#This Row],[ISIN]],Corp_value!$B:$B,0),MATCH(O$2,Corp_value!$1:$1,0)))</f>
        <v/>
      </c>
      <c r="P79" s="260" t="str">
        <f>IF(tbl_dmi_isin[[#This Row],[Index]]&gt;$A$2,"",TEXT(INDEX(Corp_value!$A$1:$EA$2999,MATCH(tbl_dmi_isin[[#This Row],[ISIN]],Corp_value!$B:$B,0),MATCH(P$2,Corp_value!$1:$1,0)),"yyyy/mm/dd"))</f>
        <v>2022/11/30</v>
      </c>
      <c r="Q79" s="260" t="str">
        <f>IF(tbl_dmi_isin[[#This Row],[Index]]&gt;$A$2,"",TEXT(INDEX(Corp_value!$A$1:$EA$2999,MATCH(tbl_dmi_isin[[#This Row],[ISIN]],Corp_value!$B:$B,0),MATCH(Q$2,Corp_value!$1:$1,0)),"yyyy/mm/dd"))</f>
        <v>2025/11/30</v>
      </c>
      <c r="R79" s="260" t="str">
        <f>IF(tbl_dmi_isin[[#This Row],[Index]]&gt;$A$2,"",TEXT(INDEX(Corp_value!$A$1:$EA$2999,MATCH(tbl_dmi_isin[[#This Row],[ISIN]],Corp_value!$B:$B,0),MATCH(R$2,Corp_value!$1:$1,0)),"yyyy/mm/dd"))</f>
        <v>--</v>
      </c>
      <c r="S79" s="241">
        <f>IF(tbl_dmi_isin[[#This Row],[Index]]&gt;$A$2,"",INDEX(Corp_value!$A$1:$EA$2999,MATCH(tbl_dmi_isin[[#This Row],[ISIN]],Corp_value!$B:$B,0),MATCH(S$2,Corp_value!$1:$1,0)))</f>
        <v>4.75</v>
      </c>
      <c r="T79" s="241" t="str">
        <f>IF(tbl_dmi_isin[[#This Row],[Index]]&gt;$A$2,"",INDEX(Corp_value!$A$1:$EA$2999,MATCH(tbl_dmi_isin[[#This Row],[ISIN]],Corp_value!$B:$B,0),MATCH(T$2,Corp_value!$1:$1,0)))</f>
        <v>USD</v>
      </c>
      <c r="U79" s="241">
        <f>IF(tbl_dmi_isin[[#This Row],[Index]]&gt;$A$2,"",INDEX(Corp_value!$A$1:$EA$2999,MATCH(tbl_dmi_isin[[#This Row],[ISIN]],Corp_value!$B:$B,0),MATCH(U$2,Corp_value!$1:$1,0)))</f>
        <v>99.591999999999999</v>
      </c>
      <c r="V79" s="258">
        <f>IFERROR(IF(tbl_dmi_isin[[#This Row],[Index]]&gt;$A$2,"",INDEX(Corp_value!$A$1:$EA$2999,MATCH(tbl_dmi_isin[[#This Row],[ISIN]],Corp_value!$B:$B,0),MATCH(V$2,Corp_value!$1:$1,0)))/100000000,"")</f>
        <v>2</v>
      </c>
      <c r="W79" s="267" t="str">
        <f>IF(tbl_dmi_isin[[#This Row],[Index]]&gt;$A$2,"",INDEX(Corp_value!$A$1:$EA$2999,MATCH(tbl_dmi_isin[[#This Row],[ISIN]],Corp_value!$B:$B,0),MATCH(W$2,Corp_value!$1:$1,0)))</f>
        <v>3328 HK</v>
      </c>
      <c r="X79" s="267" t="str">
        <f>IF(tbl_dmi_isin[[#This Row],[Index]]&gt;$A$2,"",INDEX(Corp_value!$A$1:$EA$2999,MATCH(tbl_dmi_isin[[#This Row],[ISIN]],Corp_value!$B:$B,0),MATCH(X$2,Corp_value!$1:$1,0)))</f>
        <v>A2/A-/A</v>
      </c>
      <c r="Y79" s="273" t="str">
        <f>IF(tbl_dmi_isin[[#This Row],[Index]]&gt;$A$2,"",INDEX(Corp_value!$A$1:$EA$2999,MATCH(tbl_dmi_isin[[#This Row],[ISIN]],Corp_value!$B:$B,0),MATCH(Y$2,Corp_value!$1:$1,0)))</f>
        <v/>
      </c>
      <c r="Z79" s="273" t="str">
        <f>IF(tbl_dmi_isin[[#This Row],[Index]]&gt;$A$2,"",INDEX(Corp_value!$A$1:$EA$2999,MATCH(tbl_dmi_isin[[#This Row],[ISIN]],Corp_value!$B:$B,0),MATCH(Z$2,Corp_value!$1:$1,0)))</f>
        <v>A2/A-/A</v>
      </c>
    </row>
    <row r="80" spans="1:28">
      <c r="A80" s="19">
        <v>77</v>
      </c>
      <c r="B80" s="282" t="str">
        <f>IF(tbl_dmi_isin[[#This Row],[Index]]&gt;$A$2,"",TEXT(INDEX(美元债一级!$A$2:$BO$2879,tbl_dmi_isin[[#This Row],[Index]]+1,MATCH(B$2,美元债一级!$2:$2,0)),"yyyy/mm/dd"))</f>
        <v>2022/11/03</v>
      </c>
      <c r="C80" s="19" t="str">
        <f>IF(tbl_dmi_isin[[#This Row],[Index]]&gt;$A$2,"",INDEX(美元债一级!$A$2:$BO$2880,tbl_dmi_isin[[#This Row],[Index]]+1,MATCH(C$2,美元债一级!$2:$2,0)))</f>
        <v>XS2547520531</v>
      </c>
      <c r="D80" s="19" t="str">
        <f>IF(tbl_dmi_isin[[#This Row],[Index]]&gt;$A$2,"",INDEX(美元债一级!$A$2:$BO$2880,tbl_dmi_isin[[#This Row],[Index]]+1,MATCH(D$2,美元债一级!$2:$2,0)))</f>
        <v>威海文登蓝海</v>
      </c>
      <c r="E80" s="19" t="str">
        <f>TEXT(tbl_dmi_isin[[#This Row],[定价日]],"YYMMDD")&amp;tbl_dmi_isin[[#This Row],[ISIN]]</f>
        <v>221103XS2547520531</v>
      </c>
      <c r="F80" s="221"/>
      <c r="G80" s="90" t="str">
        <f>IF(tbl_dmi_isin[[#This Row],[Index]]&gt;$A$2,"",INDEX(Corp_value!$A$1:$EA$2999,MATCH(tbl_dmi_isin[[#This Row],[ISIN]],Corp_value!$B:$B,0),MATCH(G$2,Corp_value!$1:$1,0)))</f>
        <v>--/--/--</v>
      </c>
      <c r="H80" s="91" t="str">
        <f>IF(tbl_dmi_isin[[#This Row],[Index]]&gt;$A$2,"",INDEX(Corp_value!$A$1:$EA$2999,MATCH(tbl_dmi_isin[[#This Row],[ISIN]],Corp_value!$B:$B,0),MATCH(H$2,Corp_value!$1:$1,0)))</f>
        <v>HK</v>
      </c>
      <c r="I80" s="91" t="str">
        <f>IF(tbl_dmi_isin[[#This Row],[Index]]&gt;$A$2,"",INDEX(Corp_value!$A$1:$EA$2999,MATCH(tbl_dmi_isin[[#This Row],[ISIN]],Corp_value!$B:$B,0),MATCH(I$2,Corp_value!$1:$1,0)))</f>
        <v>--</v>
      </c>
      <c r="J80" s="90" t="str">
        <f>IF(tbl_dmi_isin[[#This Row],[Index]]&gt;$A$2,"",INDEX(Corp_value!$A$1:$EA$2999,MATCH(tbl_dmi_isin[[#This Row],[ISIN]],Corp_value!$B:$B,0),MATCH(J$2,Corp_value!$1:$1,0)))</f>
        <v>WR/--/--</v>
      </c>
      <c r="K80" s="90" t="str">
        <f>IF(tbl_dmi_isin[[#This Row],[Index]]&gt;$A$2,"",INDEX(Corp_value!$A$1:$EA$2999,MATCH(tbl_dmi_isin[[#This Row],[ISIN]],Corp_value!$B:$B,0),MATCH(K$2,Corp_value!$1:$1,0)))</f>
        <v>CHECK spd</v>
      </c>
      <c r="L80" s="90" t="str">
        <f>IF(tbl_dmi_isin[[#This Row],[Index]]&gt;$A$2,"",INDEX(Corp_value!$A$1:$EA$2999,MATCH(tbl_dmi_isin[[#This Row],[ISIN]],Corp_value!$B:$B,0),MATCH(L$2,Corp_value!$1:$1,0)))</f>
        <v>--</v>
      </c>
      <c r="M80" s="241" t="str">
        <f>IF(tbl_dmi_isin[[#This Row],[Index]]&gt;$A$2,"",INDEX(Corp_value!$A$1:$EA$2999,MATCH(tbl_dmi_isin[[#This Row],[ISIN]],Corp_value!$B:$B,0),MATCH(M$2,Corp_value!$1:$1,0)))</f>
        <v>鲁威国际有限公司</v>
      </c>
      <c r="N80" s="241" t="str">
        <f>IF(tbl_dmi_isin[[#This Row],[Index]]&gt;$A$2,"",INDEX(Corp_value!$A$1:$EA$2999,MATCH(tbl_dmi_isin[[#This Row],[ISIN]],Corp_value!$B:$B,0),MATCH(N$2,Corp_value!$1:$1,0)))</f>
        <v>Weihai Wendeng District Bluesea Investment &amp; Development Co Ltd</v>
      </c>
      <c r="O80" s="241" t="str">
        <f>IF(tbl_dmi_isin[[#This Row],[Index]]&gt;$A$2,"",INDEX(Corp_value!$A$1:$EA$2999,MATCH(tbl_dmi_isin[[#This Row],[ISIN]],Corp_value!$B:$B,0),MATCH(O$2,Corp_value!$1:$1,0)))</f>
        <v/>
      </c>
      <c r="P80" s="260" t="str">
        <f>IF(tbl_dmi_isin[[#This Row],[Index]]&gt;$A$2,"",TEXT(INDEX(Corp_value!$A$1:$EA$2999,MATCH(tbl_dmi_isin[[#This Row],[ISIN]],Corp_value!$B:$B,0),MATCH(P$2,Corp_value!$1:$1,0)),"yyyy/mm/dd"))</f>
        <v>2022/11/08</v>
      </c>
      <c r="Q80" s="260" t="str">
        <f>IF(tbl_dmi_isin[[#This Row],[Index]]&gt;$A$2,"",TEXT(INDEX(Corp_value!$A$1:$EA$2999,MATCH(tbl_dmi_isin[[#This Row],[ISIN]],Corp_value!$B:$B,0),MATCH(Q$2,Corp_value!$1:$1,0)),"yyyy/mm/dd"))</f>
        <v>2023/11/07</v>
      </c>
      <c r="R80" s="260" t="str">
        <f>IF(tbl_dmi_isin[[#This Row],[Index]]&gt;$A$2,"",TEXT(INDEX(Corp_value!$A$1:$EA$2999,MATCH(tbl_dmi_isin[[#This Row],[ISIN]],Corp_value!$B:$B,0),MATCH(R$2,Corp_value!$1:$1,0)),"yyyy/mm/dd"))</f>
        <v>--</v>
      </c>
      <c r="S80" s="241">
        <f>IF(tbl_dmi_isin[[#This Row],[Index]]&gt;$A$2,"",INDEX(Corp_value!$A$1:$EA$2999,MATCH(tbl_dmi_isin[[#This Row],[ISIN]],Corp_value!$B:$B,0),MATCH(S$2,Corp_value!$1:$1,0)))</f>
        <v>7.5</v>
      </c>
      <c r="T80" s="241" t="str">
        <f>IF(tbl_dmi_isin[[#This Row],[Index]]&gt;$A$2,"",INDEX(Corp_value!$A$1:$EA$2999,MATCH(tbl_dmi_isin[[#This Row],[ISIN]],Corp_value!$B:$B,0),MATCH(T$2,Corp_value!$1:$1,0)))</f>
        <v>USD</v>
      </c>
      <c r="U80" s="241">
        <f>IF(tbl_dmi_isin[[#This Row],[Index]]&gt;$A$2,"",INDEX(Corp_value!$A$1:$EA$2999,MATCH(tbl_dmi_isin[[#This Row],[ISIN]],Corp_value!$B:$B,0),MATCH(U$2,Corp_value!$1:$1,0)))</f>
        <v>100</v>
      </c>
      <c r="V80" s="258">
        <f>IFERROR(IF(tbl_dmi_isin[[#This Row],[Index]]&gt;$A$2,"",INDEX(Corp_value!$A$1:$EA$2999,MATCH(tbl_dmi_isin[[#This Row],[ISIN]],Corp_value!$B:$B,0),MATCH(V$2,Corp_value!$1:$1,0)))/100000000,"")</f>
        <v>0.91</v>
      </c>
      <c r="W80" s="267" t="str">
        <f>IF(tbl_dmi_isin[[#This Row],[Index]]&gt;$A$2,"",INDEX(Corp_value!$A$1:$EA$2999,MATCH(tbl_dmi_isin[[#This Row],[ISIN]],Corp_value!$B:$B,0),MATCH(W$2,Corp_value!$1:$1,0)))</f>
        <v>1449670D CH</v>
      </c>
      <c r="X80" s="267" t="str">
        <f>IF(tbl_dmi_isin[[#This Row],[Index]]&gt;$A$2,"",INDEX(Corp_value!$A$1:$EA$2999,MATCH(tbl_dmi_isin[[#This Row],[ISIN]],Corp_value!$B:$B,0),MATCH(X$2,Corp_value!$1:$1,0)))</f>
        <v>--/--/--</v>
      </c>
      <c r="Y80" s="273" t="str">
        <f>IF(tbl_dmi_isin[[#This Row],[Index]]&gt;$A$2,"",INDEX(Corp_value!$A$1:$EA$2999,MATCH(tbl_dmi_isin[[#This Row],[ISIN]],Corp_value!$B:$B,0),MATCH(Y$2,Corp_value!$1:$1,0)))</f>
        <v/>
      </c>
      <c r="Z80" s="273" t="str">
        <f>IF(tbl_dmi_isin[[#This Row],[Index]]&gt;$A$2,"",INDEX(Corp_value!$A$1:$EA$2999,MATCH(tbl_dmi_isin[[#This Row],[ISIN]],Corp_value!$B:$B,0),MATCH(Z$2,Corp_value!$1:$1,0)))</f>
        <v>WR/--/--</v>
      </c>
    </row>
    <row r="81" spans="1:26">
      <c r="A81" s="19">
        <v>78</v>
      </c>
      <c r="B81" s="282" t="str">
        <f>IF(tbl_dmi_isin[[#This Row],[Index]]&gt;$A$2,"",TEXT(INDEX(美元债一级!$A$2:$BO$2879,tbl_dmi_isin[[#This Row],[Index]]+1,MATCH(B$2,美元债一级!$2:$2,0)),"yyyy/mm/dd"))</f>
        <v>2022/11/01</v>
      </c>
      <c r="C81" s="19" t="str">
        <f>IF(tbl_dmi_isin[[#This Row],[Index]]&gt;$A$2,"",INDEX(美元债一级!$A$2:$BO$2880,tbl_dmi_isin[[#This Row],[Index]]+1,MATCH(C$2,美元债一级!$2:$2,0)))</f>
        <v>XS2549299480</v>
      </c>
      <c r="D81" s="19" t="str">
        <f>IF(tbl_dmi_isin[[#This Row],[Index]]&gt;$A$2,"",INDEX(美元债一级!$A$2:$BO$2880,tbl_dmi_isin[[#This Row],[Index]]+1,MATCH(D$2,美元债一级!$2:$2,0)))</f>
        <v>杭州上城国资</v>
      </c>
      <c r="E81" s="19" t="str">
        <f>TEXT(tbl_dmi_isin[[#This Row],[定价日]],"YYMMDD")&amp;tbl_dmi_isin[[#This Row],[ISIN]]</f>
        <v>221101XS2549299480</v>
      </c>
      <c r="F81" s="221"/>
      <c r="G81" s="90" t="str">
        <f>IF(tbl_dmi_isin[[#This Row],[Index]]&gt;$A$2,"",INDEX(Corp_value!$A$1:$EA$2999,MATCH(tbl_dmi_isin[[#This Row],[ISIN]],Corp_value!$B:$B,0),MATCH(G$2,Corp_value!$1:$1,0)))</f>
        <v>Baa3/--/--</v>
      </c>
      <c r="H81" s="91" t="str">
        <f>IF(tbl_dmi_isin[[#This Row],[Index]]&gt;$A$2,"",INDEX(Corp_value!$A$1:$EA$2999,MATCH(tbl_dmi_isin[[#This Row],[ISIN]],Corp_value!$B:$B,0),MATCH(H$2,Corp_value!$1:$1,0)))</f>
        <v>VG</v>
      </c>
      <c r="I81" s="91" t="str">
        <f>IF(tbl_dmi_isin[[#This Row],[Index]]&gt;$A$2,"",INDEX(Corp_value!$A$1:$EA$2999,MATCH(tbl_dmi_isin[[#This Row],[ISIN]],Corp_value!$B:$B,0),MATCH(I$2,Corp_value!$1:$1,0)))</f>
        <v>--</v>
      </c>
      <c r="J81" s="90" t="str">
        <f>IF(tbl_dmi_isin[[#This Row],[Index]]&gt;$A$2,"",INDEX(Corp_value!$A$1:$EA$2999,MATCH(tbl_dmi_isin[[#This Row],[ISIN]],Corp_value!$B:$B,0),MATCH(J$2,Corp_value!$1:$1,0)))</f>
        <v>--/--/--</v>
      </c>
      <c r="K81" s="90" t="str">
        <f>IF(tbl_dmi_isin[[#This Row],[Index]]&gt;$A$2,"",INDEX(Corp_value!$A$1:$EA$2999,MATCH(tbl_dmi_isin[[#This Row],[ISIN]],Corp_value!$B:$B,0),MATCH(K$2,Corp_value!$1:$1,0)))</f>
        <v>CHECK spd</v>
      </c>
      <c r="L81" s="90" t="str">
        <f>IF(tbl_dmi_isin[[#This Row],[Index]]&gt;$A$2,"",INDEX(Corp_value!$A$1:$EA$2999,MATCH(tbl_dmi_isin[[#This Row],[ISIN]],Corp_value!$B:$B,0),MATCH(L$2,Corp_value!$1:$1,0)))</f>
        <v>--</v>
      </c>
      <c r="M81" s="241" t="str">
        <f>IF(tbl_dmi_isin[[#This Row],[Index]]&gt;$A$2,"",INDEX(Corp_value!$A$1:$EA$2999,MATCH(tbl_dmi_isin[[#This Row],[ISIN]],Corp_value!$B:$B,0),MATCH(M$2,Corp_value!$1:$1,0)))</f>
        <v>Zhejiang Kunpeng Bvi Co Ltd</v>
      </c>
      <c r="N81" s="241" t="str">
        <f>IF(tbl_dmi_isin[[#This Row],[Index]]&gt;$A$2,"",INDEX(Corp_value!$A$1:$EA$2999,MATCH(tbl_dmi_isin[[#This Row],[ISIN]],Corp_value!$B:$B,0),MATCH(N$2,Corp_value!$1:$1,0)))</f>
        <v/>
      </c>
      <c r="O81" s="241" t="str">
        <f>IF(tbl_dmi_isin[[#This Row],[Index]]&gt;$A$2,"",INDEX(Corp_value!$A$1:$EA$2999,MATCH(tbl_dmi_isin[[#This Row],[ISIN]],Corp_value!$B:$B,0),MATCH(O$2,Corp_value!$1:$1,0)))</f>
        <v>Hangzhou Shangcheng State-owne</v>
      </c>
      <c r="P81" s="260" t="str">
        <f>IF(tbl_dmi_isin[[#This Row],[Index]]&gt;$A$2,"",TEXT(INDEX(Corp_value!$A$1:$EA$2999,MATCH(tbl_dmi_isin[[#This Row],[ISIN]],Corp_value!$B:$B,0),MATCH(P$2,Corp_value!$1:$1,0)),"yyyy/mm/dd"))</f>
        <v>2022/11/04</v>
      </c>
      <c r="Q81" s="260" t="str">
        <f>IF(tbl_dmi_isin[[#This Row],[Index]]&gt;$A$2,"",TEXT(INDEX(Corp_value!$A$1:$EA$2999,MATCH(tbl_dmi_isin[[#This Row],[ISIN]],Corp_value!$B:$B,0),MATCH(Q$2,Corp_value!$1:$1,0)),"yyyy/mm/dd"))</f>
        <v>2023/11/03</v>
      </c>
      <c r="R81" s="260" t="str">
        <f>IF(tbl_dmi_isin[[#This Row],[Index]]&gt;$A$2,"",TEXT(INDEX(Corp_value!$A$1:$EA$2999,MATCH(tbl_dmi_isin[[#This Row],[ISIN]],Corp_value!$B:$B,0),MATCH(R$2,Corp_value!$1:$1,0)),"yyyy/mm/dd"))</f>
        <v>--</v>
      </c>
      <c r="S81" s="241">
        <f>IF(tbl_dmi_isin[[#This Row],[Index]]&gt;$A$2,"",INDEX(Corp_value!$A$1:$EA$2999,MATCH(tbl_dmi_isin[[#This Row],[ISIN]],Corp_value!$B:$B,0),MATCH(S$2,Corp_value!$1:$1,0)))</f>
        <v>6.5</v>
      </c>
      <c r="T81" s="241" t="str">
        <f>IF(tbl_dmi_isin[[#This Row],[Index]]&gt;$A$2,"",INDEX(Corp_value!$A$1:$EA$2999,MATCH(tbl_dmi_isin[[#This Row],[ISIN]],Corp_value!$B:$B,0),MATCH(T$2,Corp_value!$1:$1,0)))</f>
        <v>USD</v>
      </c>
      <c r="U81" s="241">
        <f>IF(tbl_dmi_isin[[#This Row],[Index]]&gt;$A$2,"",INDEX(Corp_value!$A$1:$EA$2999,MATCH(tbl_dmi_isin[[#This Row],[ISIN]],Corp_value!$B:$B,0),MATCH(U$2,Corp_value!$1:$1,0)))</f>
        <v>100</v>
      </c>
      <c r="V81" s="258">
        <f>IFERROR(IF(tbl_dmi_isin[[#This Row],[Index]]&gt;$A$2,"",INDEX(Corp_value!$A$1:$EA$2999,MATCH(tbl_dmi_isin[[#This Row],[ISIN]],Corp_value!$B:$B,0),MATCH(V$2,Corp_value!$1:$1,0)))/100000000,"")</f>
        <v>2.08</v>
      </c>
      <c r="W81" s="267" t="str">
        <f>IF(tbl_dmi_isin[[#This Row],[Index]]&gt;$A$2,"",INDEX(Corp_value!$A$1:$EA$2999,MATCH(tbl_dmi_isin[[#This Row],[ISIN]],Corp_value!$B:$B,0),MATCH(W$2,Corp_value!$1:$1,0)))</f>
        <v/>
      </c>
      <c r="X81" s="267" t="str">
        <f>IF(tbl_dmi_isin[[#This Row],[Index]]&gt;$A$2,"",INDEX(Corp_value!$A$1:$EA$2999,MATCH(tbl_dmi_isin[[#This Row],[ISIN]],Corp_value!$B:$B,0),MATCH(X$2,Corp_value!$1:$1,0)))</f>
        <v/>
      </c>
      <c r="Y81" s="273" t="str">
        <f>IF(tbl_dmi_isin[[#This Row],[Index]]&gt;$A$2,"",INDEX(Corp_value!$A$1:$EA$2999,MATCH(tbl_dmi_isin[[#This Row],[ISIN]],Corp_value!$B:$B,0),MATCH(Y$2,Corp_value!$1:$1,0)))</f>
        <v/>
      </c>
      <c r="Z81" s="273" t="str">
        <f>IF(tbl_dmi_isin[[#This Row],[Index]]&gt;$A$2,"",INDEX(Corp_value!$A$1:$EA$2999,MATCH(tbl_dmi_isin[[#This Row],[ISIN]],Corp_value!$B:$B,0),MATCH(Z$2,Corp_value!$1:$1,0)))</f>
        <v>--/--/--</v>
      </c>
    </row>
    <row r="82" spans="1:26">
      <c r="A82" s="19">
        <v>79</v>
      </c>
      <c r="B82" s="282" t="str">
        <f>IF(tbl_dmi_isin[[#This Row],[Index]]&gt;$A$2,"",TEXT(INDEX(美元债一级!$A$2:$BO$2879,tbl_dmi_isin[[#This Row],[Index]]+1,MATCH(B$2,美元债一级!$2:$2,0)),"yyyy/mm/dd"))</f>
        <v>2022/10/25</v>
      </c>
      <c r="C82" s="19" t="str">
        <f>IF(tbl_dmi_isin[[#This Row],[Index]]&gt;$A$2,"",INDEX(美元债一级!$A$2:$BO$2880,tbl_dmi_isin[[#This Row],[Index]]+1,MATCH(C$2,美元债一级!$2:$2,0)))</f>
        <v>G228032</v>
      </c>
      <c r="D82" s="19" t="str">
        <f>IF(tbl_dmi_isin[[#This Row],[Index]]&gt;$A$2,"",INDEX(美元债一级!$A$2:$BO$2880,tbl_dmi_isin[[#This Row],[Index]]+1,MATCH(D$2,美元债一级!$2:$2,0)))</f>
        <v>长沙先导</v>
      </c>
      <c r="E82" s="19" t="str">
        <f>TEXT(tbl_dmi_isin[[#This Row],[定价日]],"YYMMDD")&amp;tbl_dmi_isin[[#This Row],[ISIN]]</f>
        <v>221025G228032</v>
      </c>
      <c r="F82" s="221"/>
      <c r="G82" s="90" t="str">
        <f>IF(tbl_dmi_isin[[#This Row],[Index]]&gt;$A$2,"",INDEX(Corp_value!$A$1:$EA$2999,MATCH(tbl_dmi_isin[[#This Row],[ISIN]],Corp_value!$B:$B,0),MATCH(G$2,Corp_value!$1:$1,0)))</f>
        <v>--/--/--</v>
      </c>
      <c r="H82" s="91" t="str">
        <f>IF(tbl_dmi_isin[[#This Row],[Index]]&gt;$A$2,"",INDEX(Corp_value!$A$1:$EA$2999,MATCH(tbl_dmi_isin[[#This Row],[ISIN]],Corp_value!$B:$B,0),MATCH(H$2,Corp_value!$1:$1,0)))</f>
        <v>CN</v>
      </c>
      <c r="I82" s="91" t="str">
        <f>IF(tbl_dmi_isin[[#This Row],[Index]]&gt;$A$2,"",INDEX(Corp_value!$A$1:$EA$2999,MATCH(tbl_dmi_isin[[#This Row],[ISIN]],Corp_value!$B:$B,0),MATCH(I$2,Corp_value!$1:$1,0)))</f>
        <v>--</v>
      </c>
      <c r="J82" s="90" t="str">
        <f>IF(tbl_dmi_isin[[#This Row],[Index]]&gt;$A$2,"",INDEX(Corp_value!$A$1:$EA$2999,MATCH(tbl_dmi_isin[[#This Row],[ISIN]],Corp_value!$B:$B,0),MATCH(J$2,Corp_value!$1:$1,0)))</f>
        <v>--/NR/BBB</v>
      </c>
      <c r="K82" s="90" t="str">
        <f>IF(tbl_dmi_isin[[#This Row],[Index]]&gt;$A$2,"",INDEX(Corp_value!$A$1:$EA$2999,MATCH(tbl_dmi_isin[[#This Row],[ISIN]],Corp_value!$B:$B,0),MATCH(K$2,Corp_value!$1:$1,0)))</f>
        <v>CHECK spd</v>
      </c>
      <c r="L82" s="90" t="str">
        <f>IF(tbl_dmi_isin[[#This Row],[Index]]&gt;$A$2,"",INDEX(Corp_value!$A$1:$EA$2999,MATCH(tbl_dmi_isin[[#This Row],[ISIN]],Corp_value!$B:$B,0),MATCH(L$2,Corp_value!$1:$1,0)))</f>
        <v>--</v>
      </c>
      <c r="M82" s="241" t="str">
        <f>IF(tbl_dmi_isin[[#This Row],[Index]]&gt;$A$2,"",INDEX(Corp_value!$A$1:$EA$2999,MATCH(tbl_dmi_isin[[#This Row],[ISIN]],Corp_value!$B:$B,0),MATCH(M$2,Corp_value!$1:$1,0)))</f>
        <v>长沙先导投资控股集团</v>
      </c>
      <c r="N82" s="241" t="str">
        <f>IF(tbl_dmi_isin[[#This Row],[Index]]&gt;$A$2,"",INDEX(Corp_value!$A$1:$EA$2999,MATCH(tbl_dmi_isin[[#This Row],[ISIN]],Corp_value!$B:$B,0),MATCH(N$2,Corp_value!$1:$1,0)))</f>
        <v/>
      </c>
      <c r="O82" s="241" t="str">
        <f>IF(tbl_dmi_isin[[#This Row],[Index]]&gt;$A$2,"",INDEX(Corp_value!$A$1:$EA$2999,MATCH(tbl_dmi_isin[[#This Row],[ISIN]],Corp_value!$B:$B,0),MATCH(O$2,Corp_value!$1:$1,0)))</f>
        <v/>
      </c>
      <c r="P82" s="260" t="str">
        <f>IF(tbl_dmi_isin[[#This Row],[Index]]&gt;$A$2,"",TEXT(INDEX(Corp_value!$A$1:$EA$2999,MATCH(tbl_dmi_isin[[#This Row],[ISIN]],Corp_value!$B:$B,0),MATCH(P$2,Corp_value!$1:$1,0)),"yyyy/mm/dd"))</f>
        <v>2022/11/01</v>
      </c>
      <c r="Q82" s="260" t="str">
        <f>IF(tbl_dmi_isin[[#This Row],[Index]]&gt;$A$2,"",TEXT(INDEX(Corp_value!$A$1:$EA$2999,MATCH(tbl_dmi_isin[[#This Row],[ISIN]],Corp_value!$B:$B,0),MATCH(Q$2,Corp_value!$1:$1,0)),"yyyy/mm/dd"))</f>
        <v>2025/11/01</v>
      </c>
      <c r="R82" s="260" t="str">
        <f>IF(tbl_dmi_isin[[#This Row],[Index]]&gt;$A$2,"",TEXT(INDEX(Corp_value!$A$1:$EA$2999,MATCH(tbl_dmi_isin[[#This Row],[ISIN]],Corp_value!$B:$B,0),MATCH(R$2,Corp_value!$1:$1,0)),"yyyy/mm/dd"))</f>
        <v>--</v>
      </c>
      <c r="S82" s="241">
        <f>IF(tbl_dmi_isin[[#This Row],[Index]]&gt;$A$2,"",INDEX(Corp_value!$A$1:$EA$2999,MATCH(tbl_dmi_isin[[#This Row],[ISIN]],Corp_value!$B:$B,0),MATCH(S$2,Corp_value!$1:$1,0)))</f>
        <v>4.2</v>
      </c>
      <c r="T82" s="241" t="str">
        <f>IF(tbl_dmi_isin[[#This Row],[Index]]&gt;$A$2,"",INDEX(Corp_value!$A$1:$EA$2999,MATCH(tbl_dmi_isin[[#This Row],[ISIN]],Corp_value!$B:$B,0),MATCH(T$2,Corp_value!$1:$1,0)))</f>
        <v>CNY</v>
      </c>
      <c r="U82" s="241">
        <f>IF(tbl_dmi_isin[[#This Row],[Index]]&gt;$A$2,"",INDEX(Corp_value!$A$1:$EA$2999,MATCH(tbl_dmi_isin[[#This Row],[ISIN]],Corp_value!$B:$B,0),MATCH(U$2,Corp_value!$1:$1,0)))</f>
        <v>100</v>
      </c>
      <c r="V82" s="258">
        <f>IFERROR(IF(tbl_dmi_isin[[#This Row],[Index]]&gt;$A$2,"",INDEX(Corp_value!$A$1:$EA$2999,MATCH(tbl_dmi_isin[[#This Row],[ISIN]],Corp_value!$B:$B,0),MATCH(V$2,Corp_value!$1:$1,0)))/100000000,"")</f>
        <v>5</v>
      </c>
      <c r="W82" s="267" t="str">
        <f>IF(tbl_dmi_isin[[#This Row],[Index]]&gt;$A$2,"",INDEX(Corp_value!$A$1:$EA$2999,MATCH(tbl_dmi_isin[[#This Row],[ISIN]],Corp_value!$B:$B,0),MATCH(W$2,Corp_value!$1:$1,0)))</f>
        <v>0795738D CH</v>
      </c>
      <c r="X82" s="267" t="str">
        <f>IF(tbl_dmi_isin[[#This Row],[Index]]&gt;$A$2,"",INDEX(Corp_value!$A$1:$EA$2999,MATCH(tbl_dmi_isin[[#This Row],[ISIN]],Corp_value!$B:$B,0),MATCH(X$2,Corp_value!$1:$1,0)))</f>
        <v>--/NR/BBB</v>
      </c>
      <c r="Y82" s="273" t="str">
        <f>IF(tbl_dmi_isin[[#This Row],[Index]]&gt;$A$2,"",INDEX(Corp_value!$A$1:$EA$2999,MATCH(tbl_dmi_isin[[#This Row],[ISIN]],Corp_value!$B:$B,0),MATCH(Y$2,Corp_value!$1:$1,0)))</f>
        <v/>
      </c>
      <c r="Z82" s="273" t="str">
        <f>IF(tbl_dmi_isin[[#This Row],[Index]]&gt;$A$2,"",INDEX(Corp_value!$A$1:$EA$2999,MATCH(tbl_dmi_isin[[#This Row],[ISIN]],Corp_value!$B:$B,0),MATCH(Z$2,Corp_value!$1:$1,0)))</f>
        <v>--/NR/BBB</v>
      </c>
    </row>
    <row r="83" spans="1:26">
      <c r="A83" s="19">
        <v>80</v>
      </c>
      <c r="B83" s="282" t="str">
        <f>IF(tbl_dmi_isin[[#This Row],[Index]]&gt;$A$2,"",TEXT(INDEX(美元债一级!$A$2:$BO$2879,tbl_dmi_isin[[#This Row],[Index]]+1,MATCH(B$2,美元债一级!$2:$2,0)),"yyyy/mm/dd"))</f>
        <v>2022/10/19</v>
      </c>
      <c r="C83" s="19" t="str">
        <f>IF(tbl_dmi_isin[[#This Row],[Index]]&gt;$A$2,"",INDEX(美元债一级!$A$2:$BO$2880,tbl_dmi_isin[[#This Row],[Index]]+1,MATCH(C$2,美元债一级!$2:$2,0)))</f>
        <v>XS2543377068</v>
      </c>
      <c r="D83" s="19" t="str">
        <f>IF(tbl_dmi_isin[[#This Row],[Index]]&gt;$A$2,"",INDEX(美元债一级!$A$2:$BO$2880,tbl_dmi_isin[[#This Row],[Index]]+1,MATCH(D$2,美元债一级!$2:$2,0)))</f>
        <v>集友银行</v>
      </c>
      <c r="E83" s="19" t="str">
        <f>TEXT(tbl_dmi_isin[[#This Row],[定价日]],"YYMMDD")&amp;tbl_dmi_isin[[#This Row],[ISIN]]</f>
        <v>221019XS2543377068</v>
      </c>
      <c r="F83" s="220"/>
      <c r="G83" s="90" t="str">
        <f>IF(tbl_dmi_isin[[#This Row],[Index]]&gt;$A$2,"",INDEX(Corp_value!$A$1:$EA$2999,MATCH(tbl_dmi_isin[[#This Row],[ISIN]],Corp_value!$B:$B,0),MATCH(G$2,Corp_value!$1:$1,0)))</f>
        <v>--/--/--</v>
      </c>
      <c r="H83" s="91" t="str">
        <f>IF(tbl_dmi_isin[[#This Row],[Index]]&gt;$A$2,"",INDEX(Corp_value!$A$1:$EA$2999,MATCH(tbl_dmi_isin[[#This Row],[ISIN]],Corp_value!$B:$B,0),MATCH(H$2,Corp_value!$1:$1,0)))</f>
        <v>HK</v>
      </c>
      <c r="I83" s="91" t="str">
        <f>IF(tbl_dmi_isin[[#This Row],[Index]]&gt;$A$2,"",INDEX(Corp_value!$A$1:$EA$2999,MATCH(tbl_dmi_isin[[#This Row],[ISIN]],Corp_value!$B:$B,0),MATCH(I$2,Corp_value!$1:$1,0)))</f>
        <v>--</v>
      </c>
      <c r="J83" s="90" t="str">
        <f>IF(tbl_dmi_isin[[#This Row],[Index]]&gt;$A$2,"",INDEX(Corp_value!$A$1:$EA$2999,MATCH(tbl_dmi_isin[[#This Row],[ISIN]],Corp_value!$B:$B,0),MATCH(J$2,Corp_value!$1:$1,0)))</f>
        <v>--/--/--</v>
      </c>
      <c r="K83" s="90">
        <f>IF(tbl_dmi_isin[[#This Row],[Index]]&gt;$A$2,"",INDEX(Corp_value!$A$1:$EA$2999,MATCH(tbl_dmi_isin[[#This Row],[ISIN]],Corp_value!$B:$B,0),MATCH(K$2,Corp_value!$1:$1,0)))</f>
        <v>370</v>
      </c>
      <c r="L83" s="90" t="str">
        <f>IF(tbl_dmi_isin[[#This Row],[Index]]&gt;$A$2,"",INDEX(Corp_value!$A$1:$EA$2999,MATCH(tbl_dmi_isin[[#This Row],[ISIN]],Corp_value!$B:$B,0),MATCH(L$2,Corp_value!$1:$1,0)))</f>
        <v>--</v>
      </c>
      <c r="M83" s="241" t="str">
        <f>IF(tbl_dmi_isin[[#This Row],[Index]]&gt;$A$2,"",INDEX(Corp_value!$A$1:$EA$2999,MATCH(tbl_dmi_isin[[#This Row],[ISIN]],Corp_value!$B:$B,0),MATCH(M$2,Corp_value!$1:$1,0)))</f>
        <v>集友银行</v>
      </c>
      <c r="N83" s="241" t="str">
        <f>IF(tbl_dmi_isin[[#This Row],[Index]]&gt;$A$2,"",INDEX(Corp_value!$A$1:$EA$2999,MATCH(tbl_dmi_isin[[#This Row],[ISIN]],Corp_value!$B:$B,0),MATCH(N$2,Corp_value!$1:$1,0)))</f>
        <v/>
      </c>
      <c r="O83" s="241" t="str">
        <f>IF(tbl_dmi_isin[[#This Row],[Index]]&gt;$A$2,"",INDEX(Corp_value!$A$1:$EA$2999,MATCH(tbl_dmi_isin[[#This Row],[ISIN]],Corp_value!$B:$B,0),MATCH(O$2,Corp_value!$1:$1,0)))</f>
        <v/>
      </c>
      <c r="P83" s="260" t="str">
        <f>IF(tbl_dmi_isin[[#This Row],[Index]]&gt;$A$2,"",TEXT(INDEX(Corp_value!$A$1:$EA$2999,MATCH(tbl_dmi_isin[[#This Row],[ISIN]],Corp_value!$B:$B,0),MATCH(P$2,Corp_value!$1:$1,0)),"yyyy/mm/dd"))</f>
        <v>2022/10/26</v>
      </c>
      <c r="Q83" s="260" t="str">
        <f>IF(tbl_dmi_isin[[#This Row],[Index]]&gt;$A$2,"",TEXT(INDEX(Corp_value!$A$1:$EA$2999,MATCH(tbl_dmi_isin[[#This Row],[ISIN]],Corp_value!$B:$B,0),MATCH(Q$2,Corp_value!$1:$1,0)),"yyyy/mm/dd"))</f>
        <v/>
      </c>
      <c r="R83" s="260" t="str">
        <f>IF(tbl_dmi_isin[[#This Row],[Index]]&gt;$A$2,"",TEXT(INDEX(Corp_value!$A$1:$EA$2999,MATCH(tbl_dmi_isin[[#This Row],[ISIN]],Corp_value!$B:$B,0),MATCH(R$2,Corp_value!$1:$1,0)),"yyyy/mm/dd"))</f>
        <v>2027/10/26</v>
      </c>
      <c r="S83" s="241">
        <f>IF(tbl_dmi_isin[[#This Row],[Index]]&gt;$A$2,"",INDEX(Corp_value!$A$1:$EA$2999,MATCH(tbl_dmi_isin[[#This Row],[ISIN]],Corp_value!$B:$B,0),MATCH(S$2,Corp_value!$1:$1,0)))</f>
        <v>8</v>
      </c>
      <c r="T83" s="241" t="str">
        <f>IF(tbl_dmi_isin[[#This Row],[Index]]&gt;$A$2,"",INDEX(Corp_value!$A$1:$EA$2999,MATCH(tbl_dmi_isin[[#This Row],[ISIN]],Corp_value!$B:$B,0),MATCH(T$2,Corp_value!$1:$1,0)))</f>
        <v>USD</v>
      </c>
      <c r="U83" s="241">
        <f>IF(tbl_dmi_isin[[#This Row],[Index]]&gt;$A$2,"",INDEX(Corp_value!$A$1:$EA$2999,MATCH(tbl_dmi_isin[[#This Row],[ISIN]],Corp_value!$B:$B,0),MATCH(U$2,Corp_value!$1:$1,0)))</f>
        <v>100</v>
      </c>
      <c r="V83" s="258">
        <f>IFERROR(IF(tbl_dmi_isin[[#This Row],[Index]]&gt;$A$2,"",INDEX(Corp_value!$A$1:$EA$2999,MATCH(tbl_dmi_isin[[#This Row],[ISIN]],Corp_value!$B:$B,0),MATCH(V$2,Corp_value!$1:$1,0)))/100000000,"")</f>
        <v>2</v>
      </c>
      <c r="W83" s="267" t="str">
        <f>IF(tbl_dmi_isin[[#This Row],[Index]]&gt;$A$2,"",INDEX(Corp_value!$A$1:$EA$2999,MATCH(tbl_dmi_isin[[#This Row],[ISIN]],Corp_value!$B:$B,0),MATCH(W$2,Corp_value!$1:$1,0)))</f>
        <v>1063Z HK</v>
      </c>
      <c r="X83" s="267" t="str">
        <f>IF(tbl_dmi_isin[[#This Row],[Index]]&gt;$A$2,"",INDEX(Corp_value!$A$1:$EA$2999,MATCH(tbl_dmi_isin[[#This Row],[ISIN]],Corp_value!$B:$B,0),MATCH(X$2,Corp_value!$1:$1,0)))</f>
        <v>Baa1/--/--</v>
      </c>
      <c r="Y83" s="273" t="str">
        <f>IF(tbl_dmi_isin[[#This Row],[Index]]&gt;$A$2,"",INDEX(Corp_value!$A$1:$EA$2999,MATCH(tbl_dmi_isin[[#This Row],[ISIN]],Corp_value!$B:$B,0),MATCH(Y$2,Corp_value!$1:$1,0)))</f>
        <v/>
      </c>
      <c r="Z83" s="273" t="str">
        <f>IF(tbl_dmi_isin[[#This Row],[Index]]&gt;$A$2,"",INDEX(Corp_value!$A$1:$EA$2999,MATCH(tbl_dmi_isin[[#This Row],[ISIN]],Corp_value!$B:$B,0),MATCH(Z$2,Corp_value!$1:$1,0)))</f>
        <v>Baa1/--/--</v>
      </c>
    </row>
    <row r="84" spans="1:26">
      <c r="A84" s="19">
        <v>81</v>
      </c>
      <c r="B84" s="282" t="str">
        <f>IF(tbl_dmi_isin[[#This Row],[Index]]&gt;$A$2,"",TEXT(INDEX(美元债一级!$A$2:$BO$2879,tbl_dmi_isin[[#This Row],[Index]]+1,MATCH(B$2,美元债一级!$2:$2,0)),"yyyy/mm/dd"))</f>
        <v>2022/10/11</v>
      </c>
      <c r="C84" s="19" t="str">
        <f>IF(tbl_dmi_isin[[#This Row],[Index]]&gt;$A$2,"",INDEX(美元债一级!$A$2:$BO$2880,tbl_dmi_isin[[#This Row],[Index]]+1,MATCH(C$2,美元债一级!$2:$2,0)))</f>
        <v>G228021</v>
      </c>
      <c r="D84" s="19" t="str">
        <f>IF(tbl_dmi_isin[[#This Row],[Index]]&gt;$A$2,"",INDEX(美元债一级!$A$2:$BO$2880,tbl_dmi_isin[[#This Row],[Index]]+1,MATCH(D$2,美元债一级!$2:$2,0)))</f>
        <v>桐庐国投运营(上海银行)</v>
      </c>
      <c r="E84" s="19" t="str">
        <f>TEXT(tbl_dmi_isin[[#This Row],[定价日]],"YYMMDD")&amp;tbl_dmi_isin[[#This Row],[ISIN]]</f>
        <v>221011G228021</v>
      </c>
      <c r="F84" s="220"/>
      <c r="G84" s="90" t="str">
        <f>IF(tbl_dmi_isin[[#This Row],[Index]]&gt;$A$2,"",INDEX(Corp_value!$A$1:$EA$2999,MATCH(tbl_dmi_isin[[#This Row],[ISIN]],Corp_value!$B:$B,0),MATCH(G$2,Corp_value!$1:$1,0)))</f>
        <v>--/--/--</v>
      </c>
      <c r="H84" s="91" t="str">
        <f>IF(tbl_dmi_isin[[#This Row],[Index]]&gt;$A$2,"",INDEX(Corp_value!$A$1:$EA$2999,MATCH(tbl_dmi_isin[[#This Row],[ISIN]],Corp_value!$B:$B,0),MATCH(H$2,Corp_value!$1:$1,0)))</f>
        <v>CN</v>
      </c>
      <c r="I84" s="91" t="str">
        <f>IF(tbl_dmi_isin[[#This Row],[Index]]&gt;$A$2,"",INDEX(Corp_value!$A$1:$EA$2999,MATCH(tbl_dmi_isin[[#This Row],[ISIN]],Corp_value!$B:$B,0),MATCH(I$2,Corp_value!$1:$1,0)))</f>
        <v>--</v>
      </c>
      <c r="J84" s="90" t="str">
        <f>IF(tbl_dmi_isin[[#This Row],[Index]]&gt;$A$2,"",INDEX(Corp_value!$A$1:$EA$2999,MATCH(tbl_dmi_isin[[#This Row],[ISIN]],Corp_value!$B:$B,0),MATCH(J$2,Corp_value!$1:$1,0)))</f>
        <v>--/--/--</v>
      </c>
      <c r="K84" s="90" t="str">
        <f>IF(tbl_dmi_isin[[#This Row],[Index]]&gt;$A$2,"",INDEX(Corp_value!$A$1:$EA$2999,MATCH(tbl_dmi_isin[[#This Row],[ISIN]],Corp_value!$B:$B,0),MATCH(K$2,Corp_value!$1:$1,0)))</f>
        <v>CHECK spd</v>
      </c>
      <c r="L84" s="90" t="str">
        <f>IF(tbl_dmi_isin[[#This Row],[Index]]&gt;$A$2,"",INDEX(Corp_value!$A$1:$EA$2999,MATCH(tbl_dmi_isin[[#This Row],[ISIN]],Corp_value!$B:$B,0),MATCH(L$2,Corp_value!$1:$1,0)))</f>
        <v>--</v>
      </c>
      <c r="M84" s="241" t="str">
        <f>IF(tbl_dmi_isin[[#This Row],[Index]]&gt;$A$2,"",INDEX(Corp_value!$A$1:$EA$2999,MATCH(tbl_dmi_isin[[#This Row],[ISIN]],Corp_value!$B:$B,0),MATCH(M$2,Corp_value!$1:$1,0)))</f>
        <v>桐庐县国有资本投资运</v>
      </c>
      <c r="N84" s="241" t="str">
        <f>IF(tbl_dmi_isin[[#This Row],[Index]]&gt;$A$2,"",INDEX(Corp_value!$A$1:$EA$2999,MATCH(tbl_dmi_isin[[#This Row],[ISIN]],Corp_value!$B:$B,0),MATCH(N$2,Corp_value!$1:$1,0)))</f>
        <v/>
      </c>
      <c r="O84" s="241" t="str">
        <f>IF(tbl_dmi_isin[[#This Row],[Index]]&gt;$A$2,"",INDEX(Corp_value!$A$1:$EA$2999,MATCH(tbl_dmi_isin[[#This Row],[ISIN]],Corp_value!$B:$B,0),MATCH(O$2,Corp_value!$1:$1,0)))</f>
        <v/>
      </c>
      <c r="P84" s="260" t="str">
        <f>IF(tbl_dmi_isin[[#This Row],[Index]]&gt;$A$2,"",TEXT(INDEX(Corp_value!$A$1:$EA$2999,MATCH(tbl_dmi_isin[[#This Row],[ISIN]],Corp_value!$B:$B,0),MATCH(P$2,Corp_value!$1:$1,0)),"yyyy/mm/dd"))</f>
        <v>2022/10/14</v>
      </c>
      <c r="Q84" s="260" t="str">
        <f>IF(tbl_dmi_isin[[#This Row],[Index]]&gt;$A$2,"",TEXT(INDEX(Corp_value!$A$1:$EA$2999,MATCH(tbl_dmi_isin[[#This Row],[ISIN]],Corp_value!$B:$B,0),MATCH(Q$2,Corp_value!$1:$1,0)),"yyyy/mm/dd"))</f>
        <v>2025/10/14</v>
      </c>
      <c r="R84" s="260" t="str">
        <f>IF(tbl_dmi_isin[[#This Row],[Index]]&gt;$A$2,"",TEXT(INDEX(Corp_value!$A$1:$EA$2999,MATCH(tbl_dmi_isin[[#This Row],[ISIN]],Corp_value!$B:$B,0),MATCH(R$2,Corp_value!$1:$1,0)),"yyyy/mm/dd"))</f>
        <v>--</v>
      </c>
      <c r="S84" s="241">
        <f>IF(tbl_dmi_isin[[#This Row],[Index]]&gt;$A$2,"",INDEX(Corp_value!$A$1:$EA$2999,MATCH(tbl_dmi_isin[[#This Row],[ISIN]],Corp_value!$B:$B,0),MATCH(S$2,Corp_value!$1:$1,0)))</f>
        <v>4.2</v>
      </c>
      <c r="T84" s="241" t="str">
        <f>IF(tbl_dmi_isin[[#This Row],[Index]]&gt;$A$2,"",INDEX(Corp_value!$A$1:$EA$2999,MATCH(tbl_dmi_isin[[#This Row],[ISIN]],Corp_value!$B:$B,0),MATCH(T$2,Corp_value!$1:$1,0)))</f>
        <v>CNY</v>
      </c>
      <c r="U84" s="241">
        <f>IF(tbl_dmi_isin[[#This Row],[Index]]&gt;$A$2,"",INDEX(Corp_value!$A$1:$EA$2999,MATCH(tbl_dmi_isin[[#This Row],[ISIN]],Corp_value!$B:$B,0),MATCH(U$2,Corp_value!$1:$1,0)))</f>
        <v>100</v>
      </c>
      <c r="V84" s="258">
        <f>IFERROR(IF(tbl_dmi_isin[[#This Row],[Index]]&gt;$A$2,"",INDEX(Corp_value!$A$1:$EA$2999,MATCH(tbl_dmi_isin[[#This Row],[ISIN]],Corp_value!$B:$B,0),MATCH(V$2,Corp_value!$1:$1,0)))/100000000,"")</f>
        <v>9.5</v>
      </c>
      <c r="W84" s="267" t="str">
        <f>IF(tbl_dmi_isin[[#This Row],[Index]]&gt;$A$2,"",INDEX(Corp_value!$A$1:$EA$2999,MATCH(tbl_dmi_isin[[#This Row],[ISIN]],Corp_value!$B:$B,0),MATCH(W$2,Corp_value!$1:$1,0)))</f>
        <v>1835841D CH</v>
      </c>
      <c r="X84" s="267" t="str">
        <f>IF(tbl_dmi_isin[[#This Row],[Index]]&gt;$A$2,"",INDEX(Corp_value!$A$1:$EA$2999,MATCH(tbl_dmi_isin[[#This Row],[ISIN]],Corp_value!$B:$B,0),MATCH(X$2,Corp_value!$1:$1,0)))</f>
        <v>--/--/--</v>
      </c>
      <c r="Y84" s="273" t="str">
        <f>IF(tbl_dmi_isin[[#This Row],[Index]]&gt;$A$2,"",INDEX(Corp_value!$A$1:$EA$2999,MATCH(tbl_dmi_isin[[#This Row],[ISIN]],Corp_value!$B:$B,0),MATCH(Y$2,Corp_value!$1:$1,0)))</f>
        <v/>
      </c>
      <c r="Z84" s="273" t="str">
        <f>IF(tbl_dmi_isin[[#This Row],[Index]]&gt;$A$2,"",INDEX(Corp_value!$A$1:$EA$2999,MATCH(tbl_dmi_isin[[#This Row],[ISIN]],Corp_value!$B:$B,0),MATCH(Z$2,Corp_value!$1:$1,0)))</f>
        <v>--/--/--</v>
      </c>
    </row>
    <row r="85" spans="1:26">
      <c r="A85" s="19">
        <v>82</v>
      </c>
      <c r="B85" s="282" t="str">
        <f>IF(tbl_dmi_isin[[#This Row],[Index]]&gt;$A$2,"",TEXT(INDEX(美元债一级!$A$2:$BO$2879,tbl_dmi_isin[[#This Row],[Index]]+1,MATCH(B$2,美元债一级!$2:$2,0)),"yyyy/mm/dd"))</f>
        <v>2022/09/30</v>
      </c>
      <c r="C85" s="19" t="str">
        <f>IF(tbl_dmi_isin[[#This Row],[Index]]&gt;$A$2,"",INDEX(美元债一级!$A$2:$BO$2880,tbl_dmi_isin[[#This Row],[Index]]+1,MATCH(C$2,美元债一级!$2:$2,0)))</f>
        <v>XS2541678780</v>
      </c>
      <c r="D85" s="19" t="str">
        <f>IF(tbl_dmi_isin[[#This Row],[Index]]&gt;$A$2,"",INDEX(美元债一级!$A$2:$BO$2880,tbl_dmi_isin[[#This Row],[Index]]+1,MATCH(D$2,美元债一级!$2:$2,0)))</f>
        <v>南京江宁经开(上海银行)</v>
      </c>
      <c r="E85" s="19" t="str">
        <f>TEXT(tbl_dmi_isin[[#This Row],[定价日]],"YYMMDD")&amp;tbl_dmi_isin[[#This Row],[ISIN]]</f>
        <v>220930XS2541678780</v>
      </c>
      <c r="F85" s="220"/>
      <c r="G85" s="90" t="str">
        <f>IF(tbl_dmi_isin[[#This Row],[Index]]&gt;$A$2,"",INDEX(Corp_value!$A$1:$EA$2999,MATCH(tbl_dmi_isin[[#This Row],[ISIN]],Corp_value!$B:$B,0),MATCH(G$2,Corp_value!$1:$1,0)))</f>
        <v>--/--/--</v>
      </c>
      <c r="H85" s="91" t="str">
        <f>IF(tbl_dmi_isin[[#This Row],[Index]]&gt;$A$2,"",INDEX(Corp_value!$A$1:$EA$2999,MATCH(tbl_dmi_isin[[#This Row],[ISIN]],Corp_value!$B:$B,0),MATCH(H$2,Corp_value!$1:$1,0)))</f>
        <v>VG</v>
      </c>
      <c r="I85" s="91" t="str">
        <f>IF(tbl_dmi_isin[[#This Row],[Index]]&gt;$A$2,"",INDEX(Corp_value!$A$1:$EA$2999,MATCH(tbl_dmi_isin[[#This Row],[ISIN]],Corp_value!$B:$B,0),MATCH(I$2,Corp_value!$1:$1,0)))</f>
        <v>--</v>
      </c>
      <c r="J85" s="90" t="str">
        <f>IF(tbl_dmi_isin[[#This Row],[Index]]&gt;$A$2,"",INDEX(Corp_value!$A$1:$EA$2999,MATCH(tbl_dmi_isin[[#This Row],[ISIN]],Corp_value!$B:$B,0),MATCH(J$2,Corp_value!$1:$1,0)))</f>
        <v>--/--/--</v>
      </c>
      <c r="K85" s="90" t="str">
        <f>IF(tbl_dmi_isin[[#This Row],[Index]]&gt;$A$2,"",INDEX(Corp_value!$A$1:$EA$2999,MATCH(tbl_dmi_isin[[#This Row],[ISIN]],Corp_value!$B:$B,0),MATCH(K$2,Corp_value!$1:$1,0)))</f>
        <v>CHECK spd</v>
      </c>
      <c r="L85" s="90" t="str">
        <f>IF(tbl_dmi_isin[[#This Row],[Index]]&gt;$A$2,"",INDEX(Corp_value!$A$1:$EA$2999,MATCH(tbl_dmi_isin[[#This Row],[ISIN]],Corp_value!$B:$B,0),MATCH(L$2,Corp_value!$1:$1,0)))</f>
        <v>--</v>
      </c>
      <c r="M85" s="241" t="str">
        <f>IF(tbl_dmi_isin[[#This Row],[Index]]&gt;$A$2,"",INDEX(Corp_value!$A$1:$EA$2999,MATCH(tbl_dmi_isin[[#This Row],[ISIN]],Corp_value!$B:$B,0),MATCH(M$2,Corp_value!$1:$1,0)))</f>
        <v>江宁经开海外投资有限</v>
      </c>
      <c r="N85" s="241" t="str">
        <f>IF(tbl_dmi_isin[[#This Row],[Index]]&gt;$A$2,"",INDEX(Corp_value!$A$1:$EA$2999,MATCH(tbl_dmi_isin[[#This Row],[ISIN]],Corp_value!$B:$B,0),MATCH(N$2,Corp_value!$1:$1,0)))</f>
        <v/>
      </c>
      <c r="O85" s="241" t="str">
        <f>IF(tbl_dmi_isin[[#This Row],[Index]]&gt;$A$2,"",INDEX(Corp_value!$A$1:$EA$2999,MATCH(tbl_dmi_isin[[#This Row],[ISIN]],Corp_value!$B:$B,0),MATCH(O$2,Corp_value!$1:$1,0)))</f>
        <v>Nanjing Jiangning Economic Tec</v>
      </c>
      <c r="P85" s="260" t="str">
        <f>IF(tbl_dmi_isin[[#This Row],[Index]]&gt;$A$2,"",TEXT(INDEX(Corp_value!$A$1:$EA$2999,MATCH(tbl_dmi_isin[[#This Row],[ISIN]],Corp_value!$B:$B,0),MATCH(P$2,Corp_value!$1:$1,0)),"yyyy/mm/dd"))</f>
        <v>2022/10/12</v>
      </c>
      <c r="Q85" s="260" t="str">
        <f>IF(tbl_dmi_isin[[#This Row],[Index]]&gt;$A$2,"",TEXT(INDEX(Corp_value!$A$1:$EA$2999,MATCH(tbl_dmi_isin[[#This Row],[ISIN]],Corp_value!$B:$B,0),MATCH(Q$2,Corp_value!$1:$1,0)),"yyyy/mm/dd"))</f>
        <v>2023/10/11</v>
      </c>
      <c r="R85" s="260" t="str">
        <f>IF(tbl_dmi_isin[[#This Row],[Index]]&gt;$A$2,"",TEXT(INDEX(Corp_value!$A$1:$EA$2999,MATCH(tbl_dmi_isin[[#This Row],[ISIN]],Corp_value!$B:$B,0),MATCH(R$2,Corp_value!$1:$1,0)),"yyyy/mm/dd"))</f>
        <v>--</v>
      </c>
      <c r="S85" s="241">
        <f>IF(tbl_dmi_isin[[#This Row],[Index]]&gt;$A$2,"",INDEX(Corp_value!$A$1:$EA$2999,MATCH(tbl_dmi_isin[[#This Row],[ISIN]],Corp_value!$B:$B,0),MATCH(S$2,Corp_value!$1:$1,0)))</f>
        <v>5.35</v>
      </c>
      <c r="T85" s="241" t="str">
        <f>IF(tbl_dmi_isin[[#This Row],[Index]]&gt;$A$2,"",INDEX(Corp_value!$A$1:$EA$2999,MATCH(tbl_dmi_isin[[#This Row],[ISIN]],Corp_value!$B:$B,0),MATCH(T$2,Corp_value!$1:$1,0)))</f>
        <v>USD</v>
      </c>
      <c r="U85" s="241">
        <f>IF(tbl_dmi_isin[[#This Row],[Index]]&gt;$A$2,"",INDEX(Corp_value!$A$1:$EA$2999,MATCH(tbl_dmi_isin[[#This Row],[ISIN]],Corp_value!$B:$B,0),MATCH(U$2,Corp_value!$1:$1,0)))</f>
        <v>100</v>
      </c>
      <c r="V85" s="258">
        <f>IFERROR(IF(tbl_dmi_isin[[#This Row],[Index]]&gt;$A$2,"",INDEX(Corp_value!$A$1:$EA$2999,MATCH(tbl_dmi_isin[[#This Row],[ISIN]],Corp_value!$B:$B,0),MATCH(V$2,Corp_value!$1:$1,0)))/100000000,"")</f>
        <v>0.93500000000000005</v>
      </c>
      <c r="W85" s="267" t="str">
        <f>IF(tbl_dmi_isin[[#This Row],[Index]]&gt;$A$2,"",INDEX(Corp_value!$A$1:$EA$2999,MATCH(tbl_dmi_isin[[#This Row],[ISIN]],Corp_value!$B:$B,0),MATCH(W$2,Corp_value!$1:$1,0)))</f>
        <v>0967746D CH</v>
      </c>
      <c r="X85" s="267" t="str">
        <f>IF(tbl_dmi_isin[[#This Row],[Index]]&gt;$A$2,"",INDEX(Corp_value!$A$1:$EA$2999,MATCH(tbl_dmi_isin[[#This Row],[ISIN]],Corp_value!$B:$B,0),MATCH(X$2,Corp_value!$1:$1,0)))</f>
        <v>Baa3/--/WD</v>
      </c>
      <c r="Y85" s="273" t="str">
        <f>IF(tbl_dmi_isin[[#This Row],[Index]]&gt;$A$2,"",INDEX(Corp_value!$A$1:$EA$2999,MATCH(tbl_dmi_isin[[#This Row],[ISIN]],Corp_value!$B:$B,0),MATCH(Y$2,Corp_value!$1:$1,0)))</f>
        <v/>
      </c>
      <c r="Z85" s="273" t="str">
        <f>IF(tbl_dmi_isin[[#This Row],[Index]]&gt;$A$2,"",INDEX(Corp_value!$A$1:$EA$2999,MATCH(tbl_dmi_isin[[#This Row],[ISIN]],Corp_value!$B:$B,0),MATCH(Z$2,Corp_value!$1:$1,0)))</f>
        <v>--/--/WD</v>
      </c>
    </row>
    <row r="86" spans="1:26">
      <c r="A86" s="19">
        <v>83</v>
      </c>
      <c r="B86" s="282" t="str">
        <f>IF(tbl_dmi_isin[[#This Row],[Index]]&gt;$A$2,"",TEXT(INDEX(美元债一级!$A$2:$BO$2879,tbl_dmi_isin[[#This Row],[Index]]+1,MATCH(B$2,美元债一级!$2:$2,0)),"yyyy/mm/dd"))</f>
        <v>2022/09/26</v>
      </c>
      <c r="C86" s="19" t="str">
        <f>IF(tbl_dmi_isin[[#This Row],[Index]]&gt;$A$2,"",INDEX(美元债一级!$A$2:$BO$2880,tbl_dmi_isin[[#This Row],[Index]]+1,MATCH(C$2,美元债一级!$2:$2,0)))</f>
        <v>XS2537427473</v>
      </c>
      <c r="D86" s="19" t="str">
        <f>IF(tbl_dmi_isin[[#This Row],[Index]]&gt;$A$2,"",INDEX(美元债一级!$A$2:$BO$2880,tbl_dmi_isin[[#This Row],[Index]]+1,MATCH(D$2,美元债一级!$2:$2,0)))</f>
        <v>南京江宁经开(江苏银行)</v>
      </c>
      <c r="E86" s="19" t="str">
        <f>TEXT(tbl_dmi_isin[[#This Row],[定价日]],"YYMMDD")&amp;tbl_dmi_isin[[#This Row],[ISIN]]</f>
        <v>220926XS2537427473</v>
      </c>
      <c r="F86" s="221"/>
      <c r="G86" s="90" t="str">
        <f>IF(tbl_dmi_isin[[#This Row],[Index]]&gt;$A$2,"",INDEX(Corp_value!$A$1:$EA$2999,MATCH(tbl_dmi_isin[[#This Row],[ISIN]],Corp_value!$B:$B,0),MATCH(G$2,Corp_value!$1:$1,0)))</f>
        <v>--/--/--</v>
      </c>
      <c r="H86" s="91" t="str">
        <f>IF(tbl_dmi_isin[[#This Row],[Index]]&gt;$A$2,"",INDEX(Corp_value!$A$1:$EA$2999,MATCH(tbl_dmi_isin[[#This Row],[ISIN]],Corp_value!$B:$B,0),MATCH(H$2,Corp_value!$1:$1,0)))</f>
        <v>VG</v>
      </c>
      <c r="I86" s="91" t="str">
        <f>IF(tbl_dmi_isin[[#This Row],[Index]]&gt;$A$2,"",INDEX(Corp_value!$A$1:$EA$2999,MATCH(tbl_dmi_isin[[#This Row],[ISIN]],Corp_value!$B:$B,0),MATCH(I$2,Corp_value!$1:$1,0)))</f>
        <v>--</v>
      </c>
      <c r="J86" s="90" t="str">
        <f>IF(tbl_dmi_isin[[#This Row],[Index]]&gt;$A$2,"",INDEX(Corp_value!$A$1:$EA$2999,MATCH(tbl_dmi_isin[[#This Row],[ISIN]],Corp_value!$B:$B,0),MATCH(J$2,Corp_value!$1:$1,0)))</f>
        <v>--/--/--</v>
      </c>
      <c r="K86" s="90" t="str">
        <f>IF(tbl_dmi_isin[[#This Row],[Index]]&gt;$A$2,"",INDEX(Corp_value!$A$1:$EA$2999,MATCH(tbl_dmi_isin[[#This Row],[ISIN]],Corp_value!$B:$B,0),MATCH(K$2,Corp_value!$1:$1,0)))</f>
        <v>CHECK spd</v>
      </c>
      <c r="L86" s="90" t="str">
        <f>IF(tbl_dmi_isin[[#This Row],[Index]]&gt;$A$2,"",INDEX(Corp_value!$A$1:$EA$2999,MATCH(tbl_dmi_isin[[#This Row],[ISIN]],Corp_value!$B:$B,0),MATCH(L$2,Corp_value!$1:$1,0)))</f>
        <v>--</v>
      </c>
      <c r="M86" s="241" t="str">
        <f>IF(tbl_dmi_isin[[#This Row],[Index]]&gt;$A$2,"",INDEX(Corp_value!$A$1:$EA$2999,MATCH(tbl_dmi_isin[[#This Row],[ISIN]],Corp_value!$B:$B,0),MATCH(M$2,Corp_value!$1:$1,0)))</f>
        <v>江宁经开海外投资有限</v>
      </c>
      <c r="N86" s="241" t="str">
        <f>IF(tbl_dmi_isin[[#This Row],[Index]]&gt;$A$2,"",INDEX(Corp_value!$A$1:$EA$2999,MATCH(tbl_dmi_isin[[#This Row],[ISIN]],Corp_value!$B:$B,0),MATCH(N$2,Corp_value!$1:$1,0)))</f>
        <v/>
      </c>
      <c r="O86" s="241" t="str">
        <f>IF(tbl_dmi_isin[[#This Row],[Index]]&gt;$A$2,"",INDEX(Corp_value!$A$1:$EA$2999,MATCH(tbl_dmi_isin[[#This Row],[ISIN]],Corp_value!$B:$B,0),MATCH(O$2,Corp_value!$1:$1,0)))</f>
        <v>Nanjing Jiangning Economic Tec</v>
      </c>
      <c r="P86" s="262" t="str">
        <f>IF(tbl_dmi_isin[[#This Row],[Index]]&gt;$A$2,"",TEXT(INDEX(Corp_value!$A$1:$EA$2999,MATCH(tbl_dmi_isin[[#This Row],[ISIN]],Corp_value!$B:$B,0),MATCH(P$2,Corp_value!$1:$1,0)),"yyyy/mm/dd"))</f>
        <v>2022/10/10</v>
      </c>
      <c r="Q86" s="262" t="str">
        <f>IF(tbl_dmi_isin[[#This Row],[Index]]&gt;$A$2,"",TEXT(INDEX(Corp_value!$A$1:$EA$2999,MATCH(tbl_dmi_isin[[#This Row],[ISIN]],Corp_value!$B:$B,0),MATCH(Q$2,Corp_value!$1:$1,0)),"yyyy/mm/dd"))</f>
        <v>2023/10/09</v>
      </c>
      <c r="R86" s="262" t="str">
        <f>IF(tbl_dmi_isin[[#This Row],[Index]]&gt;$A$2,"",TEXT(INDEX(Corp_value!$A$1:$EA$2999,MATCH(tbl_dmi_isin[[#This Row],[ISIN]],Corp_value!$B:$B,0),MATCH(R$2,Corp_value!$1:$1,0)),"yyyy/mm/dd"))</f>
        <v>--</v>
      </c>
      <c r="S86" s="241">
        <f>IF(tbl_dmi_isin[[#This Row],[Index]]&gt;$A$2,"",INDEX(Corp_value!$A$1:$EA$2999,MATCH(tbl_dmi_isin[[#This Row],[ISIN]],Corp_value!$B:$B,0),MATCH(S$2,Corp_value!$1:$1,0)))</f>
        <v>5.35</v>
      </c>
      <c r="T86" s="241" t="str">
        <f>IF(tbl_dmi_isin[[#This Row],[Index]]&gt;$A$2,"",INDEX(Corp_value!$A$1:$EA$2999,MATCH(tbl_dmi_isin[[#This Row],[ISIN]],Corp_value!$B:$B,0),MATCH(T$2,Corp_value!$1:$1,0)))</f>
        <v>USD</v>
      </c>
      <c r="U86" s="241">
        <f>IF(tbl_dmi_isin[[#This Row],[Index]]&gt;$A$2,"",INDEX(Corp_value!$A$1:$EA$2999,MATCH(tbl_dmi_isin[[#This Row],[ISIN]],Corp_value!$B:$B,0),MATCH(U$2,Corp_value!$1:$1,0)))</f>
        <v>100</v>
      </c>
      <c r="V86" s="258">
        <f>IFERROR(IF(tbl_dmi_isin[[#This Row],[Index]]&gt;$A$2,"",INDEX(Corp_value!$A$1:$EA$2999,MATCH(tbl_dmi_isin[[#This Row],[ISIN]],Corp_value!$B:$B,0),MATCH(V$2,Corp_value!$1:$1,0)))/100000000,"")</f>
        <v>1.2</v>
      </c>
      <c r="W86" s="267" t="str">
        <f>IF(tbl_dmi_isin[[#This Row],[Index]]&gt;$A$2,"",INDEX(Corp_value!$A$1:$EA$2999,MATCH(tbl_dmi_isin[[#This Row],[ISIN]],Corp_value!$B:$B,0),MATCH(W$2,Corp_value!$1:$1,0)))</f>
        <v>0967746D CH</v>
      </c>
      <c r="X86" s="267" t="str">
        <f>IF(tbl_dmi_isin[[#This Row],[Index]]&gt;$A$2,"",INDEX(Corp_value!$A$1:$EA$2999,MATCH(tbl_dmi_isin[[#This Row],[ISIN]],Corp_value!$B:$B,0),MATCH(X$2,Corp_value!$1:$1,0)))</f>
        <v>Baa3/--/WD</v>
      </c>
      <c r="Y86" s="273" t="str">
        <f>IF(tbl_dmi_isin[[#This Row],[Index]]&gt;$A$2,"",INDEX(Corp_value!$A$1:$EA$2999,MATCH(tbl_dmi_isin[[#This Row],[ISIN]],Corp_value!$B:$B,0),MATCH(Y$2,Corp_value!$1:$1,0)))</f>
        <v/>
      </c>
      <c r="Z86" s="273" t="str">
        <f>IF(tbl_dmi_isin[[#This Row],[Index]]&gt;$A$2,"",INDEX(Corp_value!$A$1:$EA$2999,MATCH(tbl_dmi_isin[[#This Row],[ISIN]],Corp_value!$B:$B,0),MATCH(Z$2,Corp_value!$1:$1,0)))</f>
        <v>--/--/WD</v>
      </c>
    </row>
    <row r="87" spans="1:26">
      <c r="A87" s="19">
        <v>84</v>
      </c>
      <c r="B87" s="282" t="str">
        <f>IF(tbl_dmi_isin[[#This Row],[Index]]&gt;$A$2,"",TEXT(INDEX(美元债一级!$A$2:$BO$2879,tbl_dmi_isin[[#This Row],[Index]]+1,MATCH(B$2,美元债一级!$2:$2,0)),"yyyy/mm/dd"))</f>
        <v>2022/09/16</v>
      </c>
      <c r="C87" s="19" t="str">
        <f>IF(tbl_dmi_isin[[#This Row],[Index]]&gt;$A$2,"",INDEX(美元债一级!$A$2:$BO$2880,tbl_dmi_isin[[#This Row],[Index]]+1,MATCH(C$2,美元债一级!$2:$2,0)))</f>
        <v>XS2527143833</v>
      </c>
      <c r="D87" s="19" t="str">
        <f>IF(tbl_dmi_isin[[#This Row],[Index]]&gt;$A$2,"",INDEX(美元债一级!$A$2:$BO$2880,tbl_dmi_isin[[#This Row],[Index]]+1,MATCH(D$2,美元债一级!$2:$2,0)))</f>
        <v>绍兴上虞国资</v>
      </c>
      <c r="E87" s="19" t="str">
        <f>TEXT(tbl_dmi_isin[[#This Row],[定价日]],"YYMMDD")&amp;tbl_dmi_isin[[#This Row],[ISIN]]</f>
        <v>220916XS2527143833</v>
      </c>
      <c r="F87" s="220"/>
      <c r="G87" s="90" t="str">
        <f>IF(tbl_dmi_isin[[#This Row],[Index]]&gt;$A$2,"",INDEX(Corp_value!$A$1:$EA$2999,MATCH(tbl_dmi_isin[[#This Row],[ISIN]],Corp_value!$B:$B,0),MATCH(G$2,Corp_value!$1:$1,0)))</f>
        <v>--/--/BBB-</v>
      </c>
      <c r="H87" s="91" t="str">
        <f>IF(tbl_dmi_isin[[#This Row],[Index]]&gt;$A$2,"",INDEX(Corp_value!$A$1:$EA$2999,MATCH(tbl_dmi_isin[[#This Row],[ISIN]],Corp_value!$B:$B,0),MATCH(H$2,Corp_value!$1:$1,0)))</f>
        <v>CN</v>
      </c>
      <c r="I87" s="91" t="str">
        <f>IF(tbl_dmi_isin[[#This Row],[Index]]&gt;$A$2,"",INDEX(Corp_value!$A$1:$EA$2999,MATCH(tbl_dmi_isin[[#This Row],[ISIN]],Corp_value!$B:$B,0),MATCH(I$2,Corp_value!$1:$1,0)))</f>
        <v>--</v>
      </c>
      <c r="J87" s="90" t="str">
        <f>IF(tbl_dmi_isin[[#This Row],[Index]]&gt;$A$2,"",INDEX(Corp_value!$A$1:$EA$2999,MATCH(tbl_dmi_isin[[#This Row],[ISIN]],Corp_value!$B:$B,0),MATCH(J$2,Corp_value!$1:$1,0)))</f>
        <v>--/--/BBB-</v>
      </c>
      <c r="K87" s="90" t="str">
        <f>IF(tbl_dmi_isin[[#This Row],[Index]]&gt;$A$2,"",INDEX(Corp_value!$A$1:$EA$2999,MATCH(tbl_dmi_isin[[#This Row],[ISIN]],Corp_value!$B:$B,0),MATCH(K$2,Corp_value!$1:$1,0)))</f>
        <v>CHECK spd</v>
      </c>
      <c r="L87" s="90" t="str">
        <f>IF(tbl_dmi_isin[[#This Row],[Index]]&gt;$A$2,"",INDEX(Corp_value!$A$1:$EA$2999,MATCH(tbl_dmi_isin[[#This Row],[ISIN]],Corp_value!$B:$B,0),MATCH(L$2,Corp_value!$1:$1,0)))</f>
        <v>--</v>
      </c>
      <c r="M87" s="241" t="str">
        <f>IF(tbl_dmi_isin[[#This Row],[Index]]&gt;$A$2,"",INDEX(Corp_value!$A$1:$EA$2999,MATCH(tbl_dmi_isin[[#This Row],[ISIN]],Corp_value!$B:$B,0),MATCH(M$2,Corp_value!$1:$1,0)))</f>
        <v>绍兴市上虞区国有资本</v>
      </c>
      <c r="N87" s="241" t="str">
        <f>IF(tbl_dmi_isin[[#This Row],[Index]]&gt;$A$2,"",INDEX(Corp_value!$A$1:$EA$2999,MATCH(tbl_dmi_isin[[#This Row],[ISIN]],Corp_value!$B:$B,0),MATCH(N$2,Corp_value!$1:$1,0)))</f>
        <v/>
      </c>
      <c r="O87" s="241" t="str">
        <f>IF(tbl_dmi_isin[[#This Row],[Index]]&gt;$A$2,"",INDEX(Corp_value!$A$1:$EA$2999,MATCH(tbl_dmi_isin[[#This Row],[ISIN]],Corp_value!$B:$B,0),MATCH(O$2,Corp_value!$1:$1,0)))</f>
        <v/>
      </c>
      <c r="P87" s="260" t="str">
        <f>IF(tbl_dmi_isin[[#This Row],[Index]]&gt;$A$2,"",TEXT(INDEX(Corp_value!$A$1:$EA$2999,MATCH(tbl_dmi_isin[[#This Row],[ISIN]],Corp_value!$B:$B,0),MATCH(P$2,Corp_value!$1:$1,0)),"yyyy/mm/dd"))</f>
        <v>2022/09/21</v>
      </c>
      <c r="Q87" s="260" t="str">
        <f>IF(tbl_dmi_isin[[#This Row],[Index]]&gt;$A$2,"",TEXT(INDEX(Corp_value!$A$1:$EA$2999,MATCH(tbl_dmi_isin[[#This Row],[ISIN]],Corp_value!$B:$B,0),MATCH(Q$2,Corp_value!$1:$1,0)),"yyyy/mm/dd"))</f>
        <v>2025/09/21</v>
      </c>
      <c r="R87" s="260" t="str">
        <f>IF(tbl_dmi_isin[[#This Row],[Index]]&gt;$A$2,"",TEXT(INDEX(Corp_value!$A$1:$EA$2999,MATCH(tbl_dmi_isin[[#This Row],[ISIN]],Corp_value!$B:$B,0),MATCH(R$2,Corp_value!$1:$1,0)),"yyyy/mm/dd"))</f>
        <v>--</v>
      </c>
      <c r="S87" s="241">
        <f>IF(tbl_dmi_isin[[#This Row],[Index]]&gt;$A$2,"",INDEX(Corp_value!$A$1:$EA$2999,MATCH(tbl_dmi_isin[[#This Row],[ISIN]],Corp_value!$B:$B,0),MATCH(S$2,Corp_value!$1:$1,0)))</f>
        <v>5.2</v>
      </c>
      <c r="T87" s="241" t="str">
        <f>IF(tbl_dmi_isin[[#This Row],[Index]]&gt;$A$2,"",INDEX(Corp_value!$A$1:$EA$2999,MATCH(tbl_dmi_isin[[#This Row],[ISIN]],Corp_value!$B:$B,0),MATCH(T$2,Corp_value!$1:$1,0)))</f>
        <v>USD</v>
      </c>
      <c r="U87" s="241">
        <f>IF(tbl_dmi_isin[[#This Row],[Index]]&gt;$A$2,"",INDEX(Corp_value!$A$1:$EA$2999,MATCH(tbl_dmi_isin[[#This Row],[ISIN]],Corp_value!$B:$B,0),MATCH(U$2,Corp_value!$1:$1,0)))</f>
        <v>100</v>
      </c>
      <c r="V87" s="258">
        <f>IFERROR(IF(tbl_dmi_isin[[#This Row],[Index]]&gt;$A$2,"",INDEX(Corp_value!$A$1:$EA$2999,MATCH(tbl_dmi_isin[[#This Row],[ISIN]],Corp_value!$B:$B,0),MATCH(V$2,Corp_value!$1:$1,0)))/100000000,"")</f>
        <v>3</v>
      </c>
      <c r="W87" s="267" t="str">
        <f>IF(tbl_dmi_isin[[#This Row],[Index]]&gt;$A$2,"",INDEX(Corp_value!$A$1:$EA$2999,MATCH(tbl_dmi_isin[[#This Row],[ISIN]],Corp_value!$B:$B,0),MATCH(W$2,Corp_value!$1:$1,0)))</f>
        <v>1479341D CH</v>
      </c>
      <c r="X87" s="267" t="str">
        <f>IF(tbl_dmi_isin[[#This Row],[Index]]&gt;$A$2,"",INDEX(Corp_value!$A$1:$EA$2999,MATCH(tbl_dmi_isin[[#This Row],[ISIN]],Corp_value!$B:$B,0),MATCH(X$2,Corp_value!$1:$1,0)))</f>
        <v>--/--/BBB-</v>
      </c>
      <c r="Y87" s="273" t="str">
        <f>IF(tbl_dmi_isin[[#This Row],[Index]]&gt;$A$2,"",INDEX(Corp_value!$A$1:$EA$2999,MATCH(tbl_dmi_isin[[#This Row],[ISIN]],Corp_value!$B:$B,0),MATCH(Y$2,Corp_value!$1:$1,0)))</f>
        <v>Sustainable</v>
      </c>
      <c r="Z87" s="273" t="str">
        <f>IF(tbl_dmi_isin[[#This Row],[Index]]&gt;$A$2,"",INDEX(Corp_value!$A$1:$EA$2999,MATCH(tbl_dmi_isin[[#This Row],[ISIN]],Corp_value!$B:$B,0),MATCH(Z$2,Corp_value!$1:$1,0)))</f>
        <v>--/--/BBB-</v>
      </c>
    </row>
    <row r="88" spans="1:26">
      <c r="A88" s="19">
        <v>85</v>
      </c>
      <c r="B88" s="282" t="str">
        <f>IF(tbl_dmi_isin[[#This Row],[Index]]&gt;$A$2,"",TEXT(INDEX(美元债一级!$A$2:$BO$2879,tbl_dmi_isin[[#This Row],[Index]]+1,MATCH(B$2,美元债一级!$2:$2,0)),"yyyy/mm/dd"))</f>
        <v>2022/08/31</v>
      </c>
      <c r="C88" s="19" t="str">
        <f>IF(tbl_dmi_isin[[#This Row],[Index]]&gt;$A$2,"",INDEX(美元债一级!$A$2:$BO$2880,tbl_dmi_isin[[#This Row],[Index]]+1,MATCH(C$2,美元债一级!$2:$2,0)))</f>
        <v>XS2523255060</v>
      </c>
      <c r="D88" s="19" t="str">
        <f>IF(tbl_dmi_isin[[#This Row],[Index]]&gt;$A$2,"",INDEX(美元债一级!$A$2:$BO$2880,tbl_dmi_isin[[#This Row],[Index]]+1,MATCH(D$2,美元债一级!$2:$2,0)))</f>
        <v>中伟股份(长沙银行)</v>
      </c>
      <c r="E88" s="19" t="str">
        <f>TEXT(tbl_dmi_isin[[#This Row],[定价日]],"YYMMDD")&amp;tbl_dmi_isin[[#This Row],[ISIN]]</f>
        <v>220831XS2523255060</v>
      </c>
      <c r="F88" s="220"/>
      <c r="G88" s="90" t="str">
        <f>IF(tbl_dmi_isin[[#This Row],[Index]]&gt;$A$2,"",INDEX(Corp_value!$A$1:$EA$2999,MATCH(tbl_dmi_isin[[#This Row],[ISIN]],Corp_value!$B:$B,0),MATCH(G$2,Corp_value!$1:$1,0)))</f>
        <v>--/--/--</v>
      </c>
      <c r="H88" s="91" t="str">
        <f>IF(tbl_dmi_isin[[#This Row],[Index]]&gt;$A$2,"",INDEX(Corp_value!$A$1:$EA$2999,MATCH(tbl_dmi_isin[[#This Row],[ISIN]],Corp_value!$B:$B,0),MATCH(H$2,Corp_value!$1:$1,0)))</f>
        <v>HK</v>
      </c>
      <c r="I88" s="91" t="str">
        <f>IF(tbl_dmi_isin[[#This Row],[Index]]&gt;$A$2,"",INDEX(Corp_value!$A$1:$EA$2999,MATCH(tbl_dmi_isin[[#This Row],[ISIN]],Corp_value!$B:$B,0),MATCH(I$2,Corp_value!$1:$1,0)))</f>
        <v>--</v>
      </c>
      <c r="J88" s="90" t="str">
        <f>IF(tbl_dmi_isin[[#This Row],[Index]]&gt;$A$2,"",INDEX(Corp_value!$A$1:$EA$2999,MATCH(tbl_dmi_isin[[#This Row],[ISIN]],Corp_value!$B:$B,0),MATCH(J$2,Corp_value!$1:$1,0)))</f>
        <v>--/--/--</v>
      </c>
      <c r="K88" s="90" t="str">
        <f>IF(tbl_dmi_isin[[#This Row],[Index]]&gt;$A$2,"",INDEX(Corp_value!$A$1:$EA$2999,MATCH(tbl_dmi_isin[[#This Row],[ISIN]],Corp_value!$B:$B,0),MATCH(K$2,Corp_value!$1:$1,0)))</f>
        <v>CHECK spd</v>
      </c>
      <c r="L88" s="90" t="str">
        <f>IF(tbl_dmi_isin[[#This Row],[Index]]&gt;$A$2,"",INDEX(Corp_value!$A$1:$EA$2999,MATCH(tbl_dmi_isin[[#This Row],[ISIN]],Corp_value!$B:$B,0),MATCH(L$2,Corp_value!$1:$1,0)))</f>
        <v>--</v>
      </c>
      <c r="M88" s="241" t="str">
        <f>IF(tbl_dmi_isin[[#This Row],[Index]]&gt;$A$2,"",INDEX(Corp_value!$A$1:$EA$2999,MATCH(tbl_dmi_isin[[#This Row],[ISIN]],Corp_value!$B:$B,0),MATCH(M$2,Corp_value!$1:$1,0)))</f>
        <v>Zoomwe Hong Kong New Energy Te</v>
      </c>
      <c r="N88" s="241" t="str">
        <f>IF(tbl_dmi_isin[[#This Row],[Index]]&gt;$A$2,"",INDEX(Corp_value!$A$1:$EA$2999,MATCH(tbl_dmi_isin[[#This Row],[ISIN]],Corp_value!$B:$B,0),MATCH(N$2,Corp_value!$1:$1,0)))</f>
        <v>CNGR Advanced Material Co Ltd</v>
      </c>
      <c r="O88" s="241" t="str">
        <f>IF(tbl_dmi_isin[[#This Row],[Index]]&gt;$A$2,"",INDEX(Corp_value!$A$1:$EA$2999,MATCH(tbl_dmi_isin[[#This Row],[ISIN]],Corp_value!$B:$B,0),MATCH(O$2,Corp_value!$1:$1,0)))</f>
        <v/>
      </c>
      <c r="P88" s="260" t="str">
        <f>IF(tbl_dmi_isin[[#This Row],[Index]]&gt;$A$2,"",TEXT(INDEX(Corp_value!$A$1:$EA$2999,MATCH(tbl_dmi_isin[[#This Row],[ISIN]],Corp_value!$B:$B,0),MATCH(P$2,Corp_value!$1:$1,0)),"yyyy/mm/dd"))</f>
        <v>2022/09/05</v>
      </c>
      <c r="Q88" s="260" t="str">
        <f>IF(tbl_dmi_isin[[#This Row],[Index]]&gt;$A$2,"",TEXT(INDEX(Corp_value!$A$1:$EA$2999,MATCH(tbl_dmi_isin[[#This Row],[ISIN]],Corp_value!$B:$B,0),MATCH(Q$2,Corp_value!$1:$1,0)),"yyyy/mm/dd"))</f>
        <v>2025/09/05</v>
      </c>
      <c r="R88" s="260" t="str">
        <f>IF(tbl_dmi_isin[[#This Row],[Index]]&gt;$A$2,"",TEXT(INDEX(Corp_value!$A$1:$EA$2999,MATCH(tbl_dmi_isin[[#This Row],[ISIN]],Corp_value!$B:$B,0),MATCH(R$2,Corp_value!$1:$1,0)),"yyyy/mm/dd"))</f>
        <v>--</v>
      </c>
      <c r="S88" s="241">
        <f>IF(tbl_dmi_isin[[#This Row],[Index]]&gt;$A$2,"",INDEX(Corp_value!$A$1:$EA$2999,MATCH(tbl_dmi_isin[[#This Row],[ISIN]],Corp_value!$B:$B,0),MATCH(S$2,Corp_value!$1:$1,0)))</f>
        <v>5.7</v>
      </c>
      <c r="T88" s="241" t="str">
        <f>IF(tbl_dmi_isin[[#This Row],[Index]]&gt;$A$2,"",INDEX(Corp_value!$A$1:$EA$2999,MATCH(tbl_dmi_isin[[#This Row],[ISIN]],Corp_value!$B:$B,0),MATCH(T$2,Corp_value!$1:$1,0)))</f>
        <v>USD</v>
      </c>
      <c r="U88" s="241">
        <f>IF(tbl_dmi_isin[[#This Row],[Index]]&gt;$A$2,"",INDEX(Corp_value!$A$1:$EA$2999,MATCH(tbl_dmi_isin[[#This Row],[ISIN]],Corp_value!$B:$B,0),MATCH(U$2,Corp_value!$1:$1,0)))</f>
        <v>100</v>
      </c>
      <c r="V88" s="258">
        <f>IFERROR(IF(tbl_dmi_isin[[#This Row],[Index]]&gt;$A$2,"",INDEX(Corp_value!$A$1:$EA$2999,MATCH(tbl_dmi_isin[[#This Row],[ISIN]],Corp_value!$B:$B,0),MATCH(V$2,Corp_value!$1:$1,0)))/100000000,"")</f>
        <v>1.4</v>
      </c>
      <c r="W88" s="267" t="str">
        <f>IF(tbl_dmi_isin[[#This Row],[Index]]&gt;$A$2,"",INDEX(Corp_value!$A$1:$EA$2999,MATCH(tbl_dmi_isin[[#This Row],[ISIN]],Corp_value!$B:$B,0),MATCH(W$2,Corp_value!$1:$1,0)))</f>
        <v>300919 CH</v>
      </c>
      <c r="X88" s="267" t="str">
        <f>IF(tbl_dmi_isin[[#This Row],[Index]]&gt;$A$2,"",INDEX(Corp_value!$A$1:$EA$2999,MATCH(tbl_dmi_isin[[#This Row],[ISIN]],Corp_value!$B:$B,0),MATCH(X$2,Corp_value!$1:$1,0)))</f>
        <v>--/--/--</v>
      </c>
      <c r="Y88" s="273" t="str">
        <f>IF(tbl_dmi_isin[[#This Row],[Index]]&gt;$A$2,"",INDEX(Corp_value!$A$1:$EA$2999,MATCH(tbl_dmi_isin[[#This Row],[ISIN]],Corp_value!$B:$B,0),MATCH(Y$2,Corp_value!$1:$1,0)))</f>
        <v>Green</v>
      </c>
      <c r="Z88" s="273" t="str">
        <f>IF(tbl_dmi_isin[[#This Row],[Index]]&gt;$A$2,"",INDEX(Corp_value!$A$1:$EA$2999,MATCH(tbl_dmi_isin[[#This Row],[ISIN]],Corp_value!$B:$B,0),MATCH(Z$2,Corp_value!$1:$1,0)))</f>
        <v>--/--/--</v>
      </c>
    </row>
    <row r="89" spans="1:26">
      <c r="A89" s="19">
        <v>86</v>
      </c>
      <c r="B89" s="282" t="str">
        <f>IF(tbl_dmi_isin[[#This Row],[Index]]&gt;$A$2,"",TEXT(INDEX(美元债一级!$A$2:$BO$2879,tbl_dmi_isin[[#This Row],[Index]]+1,MATCH(B$2,美元债一级!$2:$2,0)),"yyyy/mm/dd"))</f>
        <v>2022/08/25</v>
      </c>
      <c r="C89" s="19" t="str">
        <f>IF(tbl_dmi_isin[[#This Row],[Index]]&gt;$A$2,"",INDEX(美元债一级!$A$2:$BO$2880,tbl_dmi_isin[[#This Row],[Index]]+1,MATCH(C$2,美元债一级!$2:$2,0)))</f>
        <v>XS2502807345</v>
      </c>
      <c r="D89" s="19" t="str">
        <f>IF(tbl_dmi_isin[[#This Row],[Index]]&gt;$A$2,"",INDEX(美元债一级!$A$2:$BO$2880,tbl_dmi_isin[[#This Row],[Index]]+1,MATCH(D$2,美元债一级!$2:$2,0)))</f>
        <v>如东民泰(南京银行)</v>
      </c>
      <c r="E89" s="19" t="str">
        <f>TEXT(tbl_dmi_isin[[#This Row],[定价日]],"YYMMDD")&amp;tbl_dmi_isin[[#This Row],[ISIN]]</f>
        <v>220825XS2502807345</v>
      </c>
      <c r="F89" s="263"/>
      <c r="G89" s="90" t="str">
        <f>IF(tbl_dmi_isin[[#This Row],[Index]]&gt;$A$2,"",INDEX(Corp_value!$A$1:$EA$2999,MATCH(tbl_dmi_isin[[#This Row],[ISIN]],Corp_value!$B:$B,0),MATCH(G$2,Corp_value!$1:$1,0)))</f>
        <v>--/--/--</v>
      </c>
      <c r="H89" s="91" t="str">
        <f>IF(tbl_dmi_isin[[#This Row],[Index]]&gt;$A$2,"",INDEX(Corp_value!$A$1:$EA$2999,MATCH(tbl_dmi_isin[[#This Row],[ISIN]],Corp_value!$B:$B,0),MATCH(H$2,Corp_value!$1:$1,0)))</f>
        <v>CN</v>
      </c>
      <c r="I89" s="91" t="str">
        <f>IF(tbl_dmi_isin[[#This Row],[Index]]&gt;$A$2,"",INDEX(Corp_value!$A$1:$EA$2999,MATCH(tbl_dmi_isin[[#This Row],[ISIN]],Corp_value!$B:$B,0),MATCH(I$2,Corp_value!$1:$1,0)))</f>
        <v>--</v>
      </c>
      <c r="J89" s="90" t="str">
        <f>IF(tbl_dmi_isin[[#This Row],[Index]]&gt;$A$2,"",INDEX(Corp_value!$A$1:$EA$2999,MATCH(tbl_dmi_isin[[#This Row],[ISIN]],Corp_value!$B:$B,0),MATCH(J$2,Corp_value!$1:$1,0)))</f>
        <v>--/--/--</v>
      </c>
      <c r="K89" s="90" t="str">
        <f>IF(tbl_dmi_isin[[#This Row],[Index]]&gt;$A$2,"",INDEX(Corp_value!$A$1:$EA$2999,MATCH(tbl_dmi_isin[[#This Row],[ISIN]],Corp_value!$B:$B,0),MATCH(K$2,Corp_value!$1:$1,0)))</f>
        <v>CHECK spd</v>
      </c>
      <c r="L89" s="90" t="str">
        <f>IF(tbl_dmi_isin[[#This Row],[Index]]&gt;$A$2,"",INDEX(Corp_value!$A$1:$EA$2999,MATCH(tbl_dmi_isin[[#This Row],[ISIN]],Corp_value!$B:$B,0),MATCH(L$2,Corp_value!$1:$1,0)))</f>
        <v>--</v>
      </c>
      <c r="M89" s="241" t="str">
        <f>IF(tbl_dmi_isin[[#This Row],[Index]]&gt;$A$2,"",INDEX(Corp_value!$A$1:$EA$2999,MATCH(tbl_dmi_isin[[#This Row],[ISIN]],Corp_value!$B:$B,0),MATCH(M$2,Corp_value!$1:$1,0)))</f>
        <v>如东县民泰城乡建设工</v>
      </c>
      <c r="N89" s="241" t="str">
        <f>IF(tbl_dmi_isin[[#This Row],[Index]]&gt;$A$2,"",INDEX(Corp_value!$A$1:$EA$2999,MATCH(tbl_dmi_isin[[#This Row],[ISIN]],Corp_value!$B:$B,0),MATCH(N$2,Corp_value!$1:$1,0)))</f>
        <v/>
      </c>
      <c r="O89" s="241" t="str">
        <f>IF(tbl_dmi_isin[[#This Row],[Index]]&gt;$A$2,"",INDEX(Corp_value!$A$1:$EA$2999,MATCH(tbl_dmi_isin[[#This Row],[ISIN]],Corp_value!$B:$B,0),MATCH(O$2,Corp_value!$1:$1,0)))</f>
        <v/>
      </c>
      <c r="P89" s="260" t="str">
        <f>IF(tbl_dmi_isin[[#This Row],[Index]]&gt;$A$2,"",TEXT(INDEX(Corp_value!$A$1:$EA$2999,MATCH(tbl_dmi_isin[[#This Row],[ISIN]],Corp_value!$B:$B,0),MATCH(P$2,Corp_value!$1:$1,0)),"yyyy/mm/dd"))</f>
        <v>2022/08/30</v>
      </c>
      <c r="Q89" s="260" t="str">
        <f>IF(tbl_dmi_isin[[#This Row],[Index]]&gt;$A$2,"",TEXT(INDEX(Corp_value!$A$1:$EA$2999,MATCH(tbl_dmi_isin[[#This Row],[ISIN]],Corp_value!$B:$B,0),MATCH(Q$2,Corp_value!$1:$1,0)),"yyyy/mm/dd"))</f>
        <v>2025/08/30</v>
      </c>
      <c r="R89" s="260" t="str">
        <f>IF(tbl_dmi_isin[[#This Row],[Index]]&gt;$A$2,"",TEXT(INDEX(Corp_value!$A$1:$EA$2999,MATCH(tbl_dmi_isin[[#This Row],[ISIN]],Corp_value!$B:$B,0),MATCH(R$2,Corp_value!$1:$1,0)),"yyyy/mm/dd"))</f>
        <v>--</v>
      </c>
      <c r="S89" s="241">
        <f>IF(tbl_dmi_isin[[#This Row],[Index]]&gt;$A$2,"",INDEX(Corp_value!$A$1:$EA$2999,MATCH(tbl_dmi_isin[[#This Row],[ISIN]],Corp_value!$B:$B,0),MATCH(S$2,Corp_value!$1:$1,0)))</f>
        <v>3.45</v>
      </c>
      <c r="T89" s="241" t="str">
        <f>IF(tbl_dmi_isin[[#This Row],[Index]]&gt;$A$2,"",INDEX(Corp_value!$A$1:$EA$2999,MATCH(tbl_dmi_isin[[#This Row],[ISIN]],Corp_value!$B:$B,0),MATCH(T$2,Corp_value!$1:$1,0)))</f>
        <v>EUR</v>
      </c>
      <c r="U89" s="241">
        <f>IF(tbl_dmi_isin[[#This Row],[Index]]&gt;$A$2,"",INDEX(Corp_value!$A$1:$EA$2999,MATCH(tbl_dmi_isin[[#This Row],[ISIN]],Corp_value!$B:$B,0),MATCH(U$2,Corp_value!$1:$1,0)))</f>
        <v>100</v>
      </c>
      <c r="V89" s="258">
        <f>IFERROR(IF(tbl_dmi_isin[[#This Row],[Index]]&gt;$A$2,"",INDEX(Corp_value!$A$1:$EA$2999,MATCH(tbl_dmi_isin[[#This Row],[ISIN]],Corp_value!$B:$B,0),MATCH(V$2,Corp_value!$1:$1,0)))/100000000,"")</f>
        <v>0.44500000000000001</v>
      </c>
      <c r="W89" s="267" t="str">
        <f>IF(tbl_dmi_isin[[#This Row],[Index]]&gt;$A$2,"",INDEX(Corp_value!$A$1:$EA$2999,MATCH(tbl_dmi_isin[[#This Row],[ISIN]],Corp_value!$B:$B,0),MATCH(W$2,Corp_value!$1:$1,0)))</f>
        <v/>
      </c>
      <c r="X89" s="267" t="str">
        <f>IF(tbl_dmi_isin[[#This Row],[Index]]&gt;$A$2,"",INDEX(Corp_value!$A$1:$EA$2999,MATCH(tbl_dmi_isin[[#This Row],[ISIN]],Corp_value!$B:$B,0),MATCH(X$2,Corp_value!$1:$1,0)))</f>
        <v/>
      </c>
      <c r="Y89" s="273" t="str">
        <f>IF(tbl_dmi_isin[[#This Row],[Index]]&gt;$A$2,"",INDEX(Corp_value!$A$1:$EA$2999,MATCH(tbl_dmi_isin[[#This Row],[ISIN]],Corp_value!$B:$B,0),MATCH(Y$2,Corp_value!$1:$1,0)))</f>
        <v/>
      </c>
      <c r="Z89" s="273" t="str">
        <f>IF(tbl_dmi_isin[[#This Row],[Index]]&gt;$A$2,"",INDEX(Corp_value!$A$1:$EA$2999,MATCH(tbl_dmi_isin[[#This Row],[ISIN]],Corp_value!$B:$B,0),MATCH(Z$2,Corp_value!$1:$1,0)))</f>
        <v>--/--/--</v>
      </c>
    </row>
    <row r="90" spans="1:26">
      <c r="A90" s="19">
        <v>87</v>
      </c>
      <c r="B90" s="282" t="str">
        <f>IF(tbl_dmi_isin[[#This Row],[Index]]&gt;$A$2,"",TEXT(INDEX(美元债一级!$A$2:$BO$2879,tbl_dmi_isin[[#This Row],[Index]]+1,MATCH(B$2,美元债一级!$2:$2,0)),"yyyy/mm/dd"))</f>
        <v>2022/08/23</v>
      </c>
      <c r="C90" s="19" t="str">
        <f>IF(tbl_dmi_isin[[#This Row],[Index]]&gt;$A$2,"",INDEX(美元债一级!$A$2:$BO$2880,tbl_dmi_isin[[#This Row],[Index]]+1,MATCH(C$2,美元债一级!$2:$2,0)))</f>
        <v>XS2502812857</v>
      </c>
      <c r="D90" s="19" t="str">
        <f>IF(tbl_dmi_isin[[#This Row],[Index]]&gt;$A$2,"",INDEX(美元债一级!$A$2:$BO$2880,tbl_dmi_isin[[#This Row],[Index]]+1,MATCH(D$2,美元债一级!$2:$2,0)))</f>
        <v>如东民泰(江苏银行)</v>
      </c>
      <c r="E90" s="19" t="str">
        <f>TEXT(tbl_dmi_isin[[#This Row],[定价日]],"YYMMDD")&amp;tbl_dmi_isin[[#This Row],[ISIN]]</f>
        <v>220823XS2502812857</v>
      </c>
      <c r="F90" s="221"/>
      <c r="G90" s="90" t="str">
        <f>IF(tbl_dmi_isin[[#This Row],[Index]]&gt;$A$2,"",INDEX(Corp_value!$A$1:$EA$2999,MATCH(tbl_dmi_isin[[#This Row],[ISIN]],Corp_value!$B:$B,0),MATCH(G$2,Corp_value!$1:$1,0)))</f>
        <v>--/--/--</v>
      </c>
      <c r="H90" s="91" t="str">
        <f>IF(tbl_dmi_isin[[#This Row],[Index]]&gt;$A$2,"",INDEX(Corp_value!$A$1:$EA$2999,MATCH(tbl_dmi_isin[[#This Row],[ISIN]],Corp_value!$B:$B,0),MATCH(H$2,Corp_value!$1:$1,0)))</f>
        <v>CN</v>
      </c>
      <c r="I90" s="91" t="str">
        <f>IF(tbl_dmi_isin[[#This Row],[Index]]&gt;$A$2,"",INDEX(Corp_value!$A$1:$EA$2999,MATCH(tbl_dmi_isin[[#This Row],[ISIN]],Corp_value!$B:$B,0),MATCH(I$2,Corp_value!$1:$1,0)))</f>
        <v>--</v>
      </c>
      <c r="J90" s="90" t="str">
        <f>IF(tbl_dmi_isin[[#This Row],[Index]]&gt;$A$2,"",INDEX(Corp_value!$A$1:$EA$2999,MATCH(tbl_dmi_isin[[#This Row],[ISIN]],Corp_value!$B:$B,0),MATCH(J$2,Corp_value!$1:$1,0)))</f>
        <v>--/--/--</v>
      </c>
      <c r="K90" s="90" t="str">
        <f>IF(tbl_dmi_isin[[#This Row],[Index]]&gt;$A$2,"",INDEX(Corp_value!$A$1:$EA$2999,MATCH(tbl_dmi_isin[[#This Row],[ISIN]],Corp_value!$B:$B,0),MATCH(K$2,Corp_value!$1:$1,0)))</f>
        <v>CHECK spd</v>
      </c>
      <c r="L90" s="90" t="str">
        <f>IF(tbl_dmi_isin[[#This Row],[Index]]&gt;$A$2,"",INDEX(Corp_value!$A$1:$EA$2999,MATCH(tbl_dmi_isin[[#This Row],[ISIN]],Corp_value!$B:$B,0),MATCH(L$2,Corp_value!$1:$1,0)))</f>
        <v>--</v>
      </c>
      <c r="M90" s="241" t="str">
        <f>IF(tbl_dmi_isin[[#This Row],[Index]]&gt;$A$2,"",INDEX(Corp_value!$A$1:$EA$2999,MATCH(tbl_dmi_isin[[#This Row],[ISIN]],Corp_value!$B:$B,0),MATCH(M$2,Corp_value!$1:$1,0)))</f>
        <v>如东县民泰城乡建设工</v>
      </c>
      <c r="N90" s="241" t="str">
        <f>IF(tbl_dmi_isin[[#This Row],[Index]]&gt;$A$2,"",INDEX(Corp_value!$A$1:$EA$2999,MATCH(tbl_dmi_isin[[#This Row],[ISIN]],Corp_value!$B:$B,0),MATCH(N$2,Corp_value!$1:$1,0)))</f>
        <v/>
      </c>
      <c r="O90" s="241" t="str">
        <f>IF(tbl_dmi_isin[[#This Row],[Index]]&gt;$A$2,"",INDEX(Corp_value!$A$1:$EA$2999,MATCH(tbl_dmi_isin[[#This Row],[ISIN]],Corp_value!$B:$B,0),MATCH(O$2,Corp_value!$1:$1,0)))</f>
        <v/>
      </c>
      <c r="P90" s="260" t="str">
        <f>IF(tbl_dmi_isin[[#This Row],[Index]]&gt;$A$2,"",TEXT(INDEX(Corp_value!$A$1:$EA$2999,MATCH(tbl_dmi_isin[[#This Row],[ISIN]],Corp_value!$B:$B,0),MATCH(P$2,Corp_value!$1:$1,0)),"yyyy/mm/dd"))</f>
        <v>2022/08/26</v>
      </c>
      <c r="Q90" s="260" t="str">
        <f>IF(tbl_dmi_isin[[#This Row],[Index]]&gt;$A$2,"",TEXT(INDEX(Corp_value!$A$1:$EA$2999,MATCH(tbl_dmi_isin[[#This Row],[ISIN]],Corp_value!$B:$B,0),MATCH(Q$2,Corp_value!$1:$1,0)),"yyyy/mm/dd"))</f>
        <v>2025/08/26</v>
      </c>
      <c r="R90" s="260" t="str">
        <f>IF(tbl_dmi_isin[[#This Row],[Index]]&gt;$A$2,"",TEXT(INDEX(Corp_value!$A$1:$EA$2999,MATCH(tbl_dmi_isin[[#This Row],[ISIN]],Corp_value!$B:$B,0),MATCH(R$2,Corp_value!$1:$1,0)),"yyyy/mm/dd"))</f>
        <v>--</v>
      </c>
      <c r="S90" s="241">
        <f>IF(tbl_dmi_isin[[#This Row],[Index]]&gt;$A$2,"",INDEX(Corp_value!$A$1:$EA$2999,MATCH(tbl_dmi_isin[[#This Row],[ISIN]],Corp_value!$B:$B,0),MATCH(S$2,Corp_value!$1:$1,0)))</f>
        <v>3.3</v>
      </c>
      <c r="T90" s="241" t="str">
        <f>IF(tbl_dmi_isin[[#This Row],[Index]]&gt;$A$2,"",INDEX(Corp_value!$A$1:$EA$2999,MATCH(tbl_dmi_isin[[#This Row],[ISIN]],Corp_value!$B:$B,0),MATCH(T$2,Corp_value!$1:$1,0)))</f>
        <v>EUR</v>
      </c>
      <c r="U90" s="241">
        <f>IF(tbl_dmi_isin[[#This Row],[Index]]&gt;$A$2,"",INDEX(Corp_value!$A$1:$EA$2999,MATCH(tbl_dmi_isin[[#This Row],[ISIN]],Corp_value!$B:$B,0),MATCH(U$2,Corp_value!$1:$1,0)))</f>
        <v>100</v>
      </c>
      <c r="V90" s="258">
        <f>IFERROR(IF(tbl_dmi_isin[[#This Row],[Index]]&gt;$A$2,"",INDEX(Corp_value!$A$1:$EA$2999,MATCH(tbl_dmi_isin[[#This Row],[ISIN]],Corp_value!$B:$B,0),MATCH(V$2,Corp_value!$1:$1,0)))/100000000,"")</f>
        <v>0.4</v>
      </c>
      <c r="W90" s="267" t="str">
        <f>IF(tbl_dmi_isin[[#This Row],[Index]]&gt;$A$2,"",INDEX(Corp_value!$A$1:$EA$2999,MATCH(tbl_dmi_isin[[#This Row],[ISIN]],Corp_value!$B:$B,0),MATCH(W$2,Corp_value!$1:$1,0)))</f>
        <v/>
      </c>
      <c r="X90" s="267" t="str">
        <f>IF(tbl_dmi_isin[[#This Row],[Index]]&gt;$A$2,"",INDEX(Corp_value!$A$1:$EA$2999,MATCH(tbl_dmi_isin[[#This Row],[ISIN]],Corp_value!$B:$B,0),MATCH(X$2,Corp_value!$1:$1,0)))</f>
        <v/>
      </c>
      <c r="Y90" s="273" t="str">
        <f>IF(tbl_dmi_isin[[#This Row],[Index]]&gt;$A$2,"",INDEX(Corp_value!$A$1:$EA$2999,MATCH(tbl_dmi_isin[[#This Row],[ISIN]],Corp_value!$B:$B,0),MATCH(Y$2,Corp_value!$1:$1,0)))</f>
        <v/>
      </c>
      <c r="Z90" s="273" t="str">
        <f>IF(tbl_dmi_isin[[#This Row],[Index]]&gt;$A$2,"",INDEX(Corp_value!$A$1:$EA$2999,MATCH(tbl_dmi_isin[[#This Row],[ISIN]],Corp_value!$B:$B,0),MATCH(Z$2,Corp_value!$1:$1,0)))</f>
        <v>--/--/--</v>
      </c>
    </row>
    <row r="91" spans="1:26">
      <c r="A91" s="19">
        <v>88</v>
      </c>
      <c r="B91" s="282" t="str">
        <f>IF(tbl_dmi_isin[[#This Row],[Index]]&gt;$A$2,"",TEXT(INDEX(美元债一级!$A$2:$BO$2879,tbl_dmi_isin[[#This Row],[Index]]+1,MATCH(B$2,美元债一级!$2:$2,0)),"yyyy/mm/dd"))</f>
        <v>2022/08/11</v>
      </c>
      <c r="C91" s="19" t="str">
        <f>IF(tbl_dmi_isin[[#This Row],[Index]]&gt;$A$2,"",INDEX(美元债一级!$A$2:$BO$2880,tbl_dmi_isin[[#This Row],[Index]]+1,MATCH(C$2,美元债一级!$2:$2,0)))</f>
        <v>G228014</v>
      </c>
      <c r="D91" s="19" t="str">
        <f>IF(tbl_dmi_isin[[#This Row],[Index]]&gt;$A$2,"",INDEX(美元债一级!$A$2:$BO$2880,tbl_dmi_isin[[#This Row],[Index]]+1,MATCH(D$2,美元债一级!$2:$2,0)))</f>
        <v>海宁城投</v>
      </c>
      <c r="E91" s="19" t="str">
        <f>TEXT(tbl_dmi_isin[[#This Row],[定价日]],"YYMMDD")&amp;tbl_dmi_isin[[#This Row],[ISIN]]</f>
        <v>220811G228014</v>
      </c>
      <c r="F91" s="220"/>
      <c r="G91" s="90" t="str">
        <f>IF(tbl_dmi_isin[[#This Row],[Index]]&gt;$A$2,"",INDEX(Corp_value!$A$1:$EA$2999,MATCH(tbl_dmi_isin[[#This Row],[ISIN]],Corp_value!$B:$B,0),MATCH(G$2,Corp_value!$1:$1,0)))</f>
        <v>--/--/--</v>
      </c>
      <c r="H91" s="91" t="str">
        <f>IF(tbl_dmi_isin[[#This Row],[Index]]&gt;$A$2,"",INDEX(Corp_value!$A$1:$EA$2999,MATCH(tbl_dmi_isin[[#This Row],[ISIN]],Corp_value!$B:$B,0),MATCH(H$2,Corp_value!$1:$1,0)))</f>
        <v>CN</v>
      </c>
      <c r="I91" s="91" t="str">
        <f>IF(tbl_dmi_isin[[#This Row],[Index]]&gt;$A$2,"",INDEX(Corp_value!$A$1:$EA$2999,MATCH(tbl_dmi_isin[[#This Row],[ISIN]],Corp_value!$B:$B,0),MATCH(I$2,Corp_value!$1:$1,0)))</f>
        <v>--</v>
      </c>
      <c r="J91" s="90" t="str">
        <f>IF(tbl_dmi_isin[[#This Row],[Index]]&gt;$A$2,"",INDEX(Corp_value!$A$1:$EA$2999,MATCH(tbl_dmi_isin[[#This Row],[ISIN]],Corp_value!$B:$B,0),MATCH(J$2,Corp_value!$1:$1,0)))</f>
        <v>--/--/--</v>
      </c>
      <c r="K91" s="90" t="str">
        <f>IF(tbl_dmi_isin[[#This Row],[Index]]&gt;$A$2,"",INDEX(Corp_value!$A$1:$EA$2999,MATCH(tbl_dmi_isin[[#This Row],[ISIN]],Corp_value!$B:$B,0),MATCH(K$2,Corp_value!$1:$1,0)))</f>
        <v>CHECK spd</v>
      </c>
      <c r="L91" s="90" t="str">
        <f>IF(tbl_dmi_isin[[#This Row],[Index]]&gt;$A$2,"",INDEX(Corp_value!$A$1:$EA$2999,MATCH(tbl_dmi_isin[[#This Row],[ISIN]],Corp_value!$B:$B,0),MATCH(L$2,Corp_value!$1:$1,0)))</f>
        <v>--</v>
      </c>
      <c r="M91" s="241" t="str">
        <f>IF(tbl_dmi_isin[[#This Row],[Index]]&gt;$A$2,"",INDEX(Corp_value!$A$1:$EA$2999,MATCH(tbl_dmi_isin[[#This Row],[ISIN]],Corp_value!$B:$B,0),MATCH(M$2,Corp_value!$1:$1,0)))</f>
        <v>海宁市城市发展投资集</v>
      </c>
      <c r="N91" s="241" t="str">
        <f>IF(tbl_dmi_isin[[#This Row],[Index]]&gt;$A$2,"",INDEX(Corp_value!$A$1:$EA$2999,MATCH(tbl_dmi_isin[[#This Row],[ISIN]],Corp_value!$B:$B,0),MATCH(N$2,Corp_value!$1:$1,0)))</f>
        <v/>
      </c>
      <c r="O91" s="241" t="str">
        <f>IF(tbl_dmi_isin[[#This Row],[Index]]&gt;$A$2,"",INDEX(Corp_value!$A$1:$EA$2999,MATCH(tbl_dmi_isin[[#This Row],[ISIN]],Corp_value!$B:$B,0),MATCH(O$2,Corp_value!$1:$1,0)))</f>
        <v/>
      </c>
      <c r="P91" s="260" t="str">
        <f>IF(tbl_dmi_isin[[#This Row],[Index]]&gt;$A$2,"",TEXT(INDEX(Corp_value!$A$1:$EA$2999,MATCH(tbl_dmi_isin[[#This Row],[ISIN]],Corp_value!$B:$B,0),MATCH(P$2,Corp_value!$1:$1,0)),"yyyy/mm/dd"))</f>
        <v>2022/08/18</v>
      </c>
      <c r="Q91" s="260" t="str">
        <f>IF(tbl_dmi_isin[[#This Row],[Index]]&gt;$A$2,"",TEXT(INDEX(Corp_value!$A$1:$EA$2999,MATCH(tbl_dmi_isin[[#This Row],[ISIN]],Corp_value!$B:$B,0),MATCH(Q$2,Corp_value!$1:$1,0)),"yyyy/mm/dd"))</f>
        <v>2025/08/18</v>
      </c>
      <c r="R91" s="260" t="str">
        <f>IF(tbl_dmi_isin[[#This Row],[Index]]&gt;$A$2,"",TEXT(INDEX(Corp_value!$A$1:$EA$2999,MATCH(tbl_dmi_isin[[#This Row],[ISIN]],Corp_value!$B:$B,0),MATCH(R$2,Corp_value!$1:$1,0)),"yyyy/mm/dd"))</f>
        <v>--</v>
      </c>
      <c r="S91" s="241">
        <f>IF(tbl_dmi_isin[[#This Row],[Index]]&gt;$A$2,"",INDEX(Corp_value!$A$1:$EA$2999,MATCH(tbl_dmi_isin[[#This Row],[ISIN]],Corp_value!$B:$B,0),MATCH(S$2,Corp_value!$1:$1,0)))</f>
        <v>3.8</v>
      </c>
      <c r="T91" s="241" t="str">
        <f>IF(tbl_dmi_isin[[#This Row],[Index]]&gt;$A$2,"",INDEX(Corp_value!$A$1:$EA$2999,MATCH(tbl_dmi_isin[[#This Row],[ISIN]],Corp_value!$B:$B,0),MATCH(T$2,Corp_value!$1:$1,0)))</f>
        <v>CNY</v>
      </c>
      <c r="U91" s="241">
        <f>IF(tbl_dmi_isin[[#This Row],[Index]]&gt;$A$2,"",INDEX(Corp_value!$A$1:$EA$2999,MATCH(tbl_dmi_isin[[#This Row],[ISIN]],Corp_value!$B:$B,0),MATCH(U$2,Corp_value!$1:$1,0)))</f>
        <v>100</v>
      </c>
      <c r="V91" s="256">
        <f>IFERROR(IF(tbl_dmi_isin[[#This Row],[Index]]&gt;$A$2,"",INDEX(Corp_value!$A$1:$EA$2999,MATCH(tbl_dmi_isin[[#This Row],[ISIN]],Corp_value!$B:$B,0),MATCH(V$2,Corp_value!$1:$1,0)))/100000000,"")</f>
        <v>10</v>
      </c>
      <c r="W91" s="268" t="str">
        <f>IF(tbl_dmi_isin[[#This Row],[Index]]&gt;$A$2,"",INDEX(Corp_value!$A$1:$EA$2999,MATCH(tbl_dmi_isin[[#This Row],[ISIN]],Corp_value!$B:$B,0),MATCH(W$2,Corp_value!$1:$1,0)))</f>
        <v>1084210D CH</v>
      </c>
      <c r="X91" s="268" t="str">
        <f>IF(tbl_dmi_isin[[#This Row],[Index]]&gt;$A$2,"",INDEX(Corp_value!$A$1:$EA$2999,MATCH(tbl_dmi_isin[[#This Row],[ISIN]],Corp_value!$B:$B,0),MATCH(X$2,Corp_value!$1:$1,0)))</f>
        <v>--/--/--</v>
      </c>
      <c r="Y91" s="273" t="str">
        <f>IF(tbl_dmi_isin[[#This Row],[Index]]&gt;$A$2,"",INDEX(Corp_value!$A$1:$EA$2999,MATCH(tbl_dmi_isin[[#This Row],[ISIN]],Corp_value!$B:$B,0),MATCH(Y$2,Corp_value!$1:$1,0)))</f>
        <v/>
      </c>
      <c r="Z91" s="273" t="str">
        <f>IF(tbl_dmi_isin[[#This Row],[Index]]&gt;$A$2,"",INDEX(Corp_value!$A$1:$EA$2999,MATCH(tbl_dmi_isin[[#This Row],[ISIN]],Corp_value!$B:$B,0),MATCH(Z$2,Corp_value!$1:$1,0)))</f>
        <v>--/--/--</v>
      </c>
    </row>
    <row r="92" spans="1:26">
      <c r="A92" s="19">
        <v>89</v>
      </c>
      <c r="B92" s="282" t="str">
        <f>IF(tbl_dmi_isin[[#This Row],[Index]]&gt;$A$2,"",TEXT(INDEX(美元债一级!$A$2:$BO$2879,tbl_dmi_isin[[#This Row],[Index]]+1,MATCH(B$2,美元债一级!$2:$2,0)),"yyyy/mm/dd"))</f>
        <v>2022/07/28</v>
      </c>
      <c r="C92" s="19" t="str">
        <f>IF(tbl_dmi_isin[[#This Row],[Index]]&gt;$A$2,"",INDEX(美元债一级!$A$2:$BO$2880,tbl_dmi_isin[[#This Row],[Index]]+1,MATCH(C$2,美元债一级!$2:$2,0)))</f>
        <v>G228012</v>
      </c>
      <c r="D92" s="19" t="str">
        <f>IF(tbl_dmi_isin[[#This Row],[Index]]&gt;$A$2,"",INDEX(美元债一级!$A$2:$BO$2880,tbl_dmi_isin[[#This Row],[Index]]+1,MATCH(D$2,美元债一级!$2:$2,0)))</f>
        <v>绍兴柯桥建设</v>
      </c>
      <c r="E92" s="19" t="str">
        <f>TEXT(tbl_dmi_isin[[#This Row],[定价日]],"YYMMDD")&amp;tbl_dmi_isin[[#This Row],[ISIN]]</f>
        <v>220728G228012</v>
      </c>
      <c r="F92" s="219"/>
      <c r="G92" s="90" t="str">
        <f>IF(tbl_dmi_isin[[#This Row],[Index]]&gt;$A$2,"",INDEX(Corp_value!$A$1:$EA$2999,MATCH(tbl_dmi_isin[[#This Row],[ISIN]],Corp_value!$B:$B,0),MATCH(G$2,Corp_value!$1:$1,0)))</f>
        <v>--/--/--</v>
      </c>
      <c r="H92" s="91" t="str">
        <f>IF(tbl_dmi_isin[[#This Row],[Index]]&gt;$A$2,"",INDEX(Corp_value!$A$1:$EA$2999,MATCH(tbl_dmi_isin[[#This Row],[ISIN]],Corp_value!$B:$B,0),MATCH(H$2,Corp_value!$1:$1,0)))</f>
        <v>CN</v>
      </c>
      <c r="I92" s="91" t="str">
        <f>IF(tbl_dmi_isin[[#This Row],[Index]]&gt;$A$2,"",INDEX(Corp_value!$A$1:$EA$2999,MATCH(tbl_dmi_isin[[#This Row],[ISIN]],Corp_value!$B:$B,0),MATCH(I$2,Corp_value!$1:$1,0)))</f>
        <v>--</v>
      </c>
      <c r="J92" s="90" t="str">
        <f>IF(tbl_dmi_isin[[#This Row],[Index]]&gt;$A$2,"",INDEX(Corp_value!$A$1:$EA$2999,MATCH(tbl_dmi_isin[[#This Row],[ISIN]],Corp_value!$B:$B,0),MATCH(J$2,Corp_value!$1:$1,0)))</f>
        <v>--/--/--</v>
      </c>
      <c r="K92" s="90" t="str">
        <f>IF(tbl_dmi_isin[[#This Row],[Index]]&gt;$A$2,"",INDEX(Corp_value!$A$1:$EA$2999,MATCH(tbl_dmi_isin[[#This Row],[ISIN]],Corp_value!$B:$B,0),MATCH(K$2,Corp_value!$1:$1,0)))</f>
        <v>CHECK spd</v>
      </c>
      <c r="L92" s="90" t="str">
        <f>IF(tbl_dmi_isin[[#This Row],[Index]]&gt;$A$2,"",INDEX(Corp_value!$A$1:$EA$2999,MATCH(tbl_dmi_isin[[#This Row],[ISIN]],Corp_value!$B:$B,0),MATCH(L$2,Corp_value!$1:$1,0)))</f>
        <v>--</v>
      </c>
      <c r="M92" s="241" t="str">
        <f>IF(tbl_dmi_isin[[#This Row],[Index]]&gt;$A$2,"",INDEX(Corp_value!$A$1:$EA$2999,MATCH(tbl_dmi_isin[[#This Row],[ISIN]],Corp_value!$B:$B,0),MATCH(M$2,Corp_value!$1:$1,0)))</f>
        <v>绍兴市柯桥区建设集团</v>
      </c>
      <c r="N92" s="241" t="str">
        <f>IF(tbl_dmi_isin[[#This Row],[Index]]&gt;$A$2,"",INDEX(Corp_value!$A$1:$EA$2999,MATCH(tbl_dmi_isin[[#This Row],[ISIN]],Corp_value!$B:$B,0),MATCH(N$2,Corp_value!$1:$1,0)))</f>
        <v/>
      </c>
      <c r="O92" s="241" t="str">
        <f>IF(tbl_dmi_isin[[#This Row],[Index]]&gt;$A$2,"",INDEX(Corp_value!$A$1:$EA$2999,MATCH(tbl_dmi_isin[[#This Row],[ISIN]],Corp_value!$B:$B,0),MATCH(O$2,Corp_value!$1:$1,0)))</f>
        <v/>
      </c>
      <c r="P92" s="260" t="str">
        <f>IF(tbl_dmi_isin[[#This Row],[Index]]&gt;$A$2,"",TEXT(INDEX(Corp_value!$A$1:$EA$2999,MATCH(tbl_dmi_isin[[#This Row],[ISIN]],Corp_value!$B:$B,0),MATCH(P$2,Corp_value!$1:$1,0)),"yyyy/mm/dd"))</f>
        <v>2022/08/04</v>
      </c>
      <c r="Q92" s="260" t="str">
        <f>IF(tbl_dmi_isin[[#This Row],[Index]]&gt;$A$2,"",TEXT(INDEX(Corp_value!$A$1:$EA$2999,MATCH(tbl_dmi_isin[[#This Row],[ISIN]],Corp_value!$B:$B,0),MATCH(Q$2,Corp_value!$1:$1,0)),"yyyy/mm/dd"))</f>
        <v>2025/08/04</v>
      </c>
      <c r="R92" s="260" t="str">
        <f>IF(tbl_dmi_isin[[#This Row],[Index]]&gt;$A$2,"",TEXT(INDEX(Corp_value!$A$1:$EA$2999,MATCH(tbl_dmi_isin[[#This Row],[ISIN]],Corp_value!$B:$B,0),MATCH(R$2,Corp_value!$1:$1,0)),"yyyy/mm/dd"))</f>
        <v>--</v>
      </c>
      <c r="S92" s="241">
        <f>IF(tbl_dmi_isin[[#This Row],[Index]]&gt;$A$2,"",INDEX(Corp_value!$A$1:$EA$2999,MATCH(tbl_dmi_isin[[#This Row],[ISIN]],Corp_value!$B:$B,0),MATCH(S$2,Corp_value!$1:$1,0)))</f>
        <v>4.3499999999999996</v>
      </c>
      <c r="T92" s="241" t="str">
        <f>IF(tbl_dmi_isin[[#This Row],[Index]]&gt;$A$2,"",INDEX(Corp_value!$A$1:$EA$2999,MATCH(tbl_dmi_isin[[#This Row],[ISIN]],Corp_value!$B:$B,0),MATCH(T$2,Corp_value!$1:$1,0)))</f>
        <v>CNY</v>
      </c>
      <c r="U92" s="241">
        <f>IF(tbl_dmi_isin[[#This Row],[Index]]&gt;$A$2,"",INDEX(Corp_value!$A$1:$EA$2999,MATCH(tbl_dmi_isin[[#This Row],[ISIN]],Corp_value!$B:$B,0),MATCH(U$2,Corp_value!$1:$1,0)))</f>
        <v>100</v>
      </c>
      <c r="V92" s="256">
        <f>IFERROR(IF(tbl_dmi_isin[[#This Row],[Index]]&gt;$A$2,"",INDEX(Corp_value!$A$1:$EA$2999,MATCH(tbl_dmi_isin[[#This Row],[ISIN]],Corp_value!$B:$B,0),MATCH(V$2,Corp_value!$1:$1,0)))/100000000,"")</f>
        <v>10</v>
      </c>
      <c r="W92" s="268" t="str">
        <f>IF(tbl_dmi_isin[[#This Row],[Index]]&gt;$A$2,"",INDEX(Corp_value!$A$1:$EA$2999,MATCH(tbl_dmi_isin[[#This Row],[ISIN]],Corp_value!$B:$B,0),MATCH(W$2,Corp_value!$1:$1,0)))</f>
        <v/>
      </c>
      <c r="X92" s="268" t="str">
        <f>IF(tbl_dmi_isin[[#This Row],[Index]]&gt;$A$2,"",INDEX(Corp_value!$A$1:$EA$2999,MATCH(tbl_dmi_isin[[#This Row],[ISIN]],Corp_value!$B:$B,0),MATCH(X$2,Corp_value!$1:$1,0)))</f>
        <v/>
      </c>
      <c r="Y92" s="273" t="str">
        <f>IF(tbl_dmi_isin[[#This Row],[Index]]&gt;$A$2,"",INDEX(Corp_value!$A$1:$EA$2999,MATCH(tbl_dmi_isin[[#This Row],[ISIN]],Corp_value!$B:$B,0),MATCH(Y$2,Corp_value!$1:$1,0)))</f>
        <v/>
      </c>
      <c r="Z92" s="273" t="str">
        <f>IF(tbl_dmi_isin[[#This Row],[Index]]&gt;$A$2,"",INDEX(Corp_value!$A$1:$EA$2999,MATCH(tbl_dmi_isin[[#This Row],[ISIN]],Corp_value!$B:$B,0),MATCH(Z$2,Corp_value!$1:$1,0)))</f>
        <v>--/--/--</v>
      </c>
    </row>
    <row r="93" spans="1:26">
      <c r="A93" s="19">
        <v>90</v>
      </c>
      <c r="B93" s="282" t="str">
        <f>IF(tbl_dmi_isin[[#This Row],[Index]]&gt;$A$2,"",TEXT(INDEX(美元债一级!$A$2:$BO$2879,tbl_dmi_isin[[#This Row],[Index]]+1,MATCH(B$2,美元债一级!$2:$2,0)),"yyyy/mm/dd"))</f>
        <v>2022/07/25</v>
      </c>
      <c r="C93" s="19" t="str">
        <f>IF(tbl_dmi_isin[[#This Row],[Index]]&gt;$A$2,"",INDEX(美元债一级!$A$2:$BO$2880,tbl_dmi_isin[[#This Row],[Index]]+1,MATCH(C$2,美元债一级!$2:$2,0)))</f>
        <v>XS2502241412</v>
      </c>
      <c r="D93" s="19" t="str">
        <f>IF(tbl_dmi_isin[[#This Row],[Index]]&gt;$A$2,"",INDEX(美元债一级!$A$2:$BO$2880,tbl_dmi_isin[[#This Row],[Index]]+1,MATCH(D$2,美元债一级!$2:$2,0)))</f>
        <v>杭州上城城投</v>
      </c>
      <c r="E93" s="19" t="str">
        <f>TEXT(tbl_dmi_isin[[#This Row],[定价日]],"YYMMDD")&amp;tbl_dmi_isin[[#This Row],[ISIN]]</f>
        <v>220725XS2502241412</v>
      </c>
      <c r="F93" s="219"/>
      <c r="G93" s="90" t="str">
        <f>IF(tbl_dmi_isin[[#This Row],[Index]]&gt;$A$2,"",INDEX(Corp_value!$A$1:$EA$2999,MATCH(tbl_dmi_isin[[#This Row],[ISIN]],Corp_value!$B:$B,0),MATCH(G$2,Corp_value!$1:$1,0)))</f>
        <v>--/--/NR</v>
      </c>
      <c r="H93" s="91" t="str">
        <f>IF(tbl_dmi_isin[[#This Row],[Index]]&gt;$A$2,"",INDEX(Corp_value!$A$1:$EA$2999,MATCH(tbl_dmi_isin[[#This Row],[ISIN]],Corp_value!$B:$B,0),MATCH(H$2,Corp_value!$1:$1,0)))</f>
        <v>VG</v>
      </c>
      <c r="I93" s="91" t="str">
        <f>IF(tbl_dmi_isin[[#This Row],[Index]]&gt;$A$2,"",INDEX(Corp_value!$A$1:$EA$2999,MATCH(tbl_dmi_isin[[#This Row],[ISIN]],Corp_value!$B:$B,0),MATCH(I$2,Corp_value!$1:$1,0)))</f>
        <v>--</v>
      </c>
      <c r="J93" s="90" t="str">
        <f>IF(tbl_dmi_isin[[#This Row],[Index]]&gt;$A$2,"",INDEX(Corp_value!$A$1:$EA$2999,MATCH(tbl_dmi_isin[[#This Row],[ISIN]],Corp_value!$B:$B,0),MATCH(J$2,Corp_value!$1:$1,0)))</f>
        <v>--/--/--</v>
      </c>
      <c r="K93" s="90" t="str">
        <f>IF(tbl_dmi_isin[[#This Row],[Index]]&gt;$A$2,"",INDEX(Corp_value!$A$1:$EA$2999,MATCH(tbl_dmi_isin[[#This Row],[ISIN]],Corp_value!$B:$B,0),MATCH(K$2,Corp_value!$1:$1,0)))</f>
        <v>CHECK spd</v>
      </c>
      <c r="L93" s="90" t="str">
        <f>IF(tbl_dmi_isin[[#This Row],[Index]]&gt;$A$2,"",INDEX(Corp_value!$A$1:$EA$2999,MATCH(tbl_dmi_isin[[#This Row],[ISIN]],Corp_value!$B:$B,0),MATCH(L$2,Corp_value!$1:$1,0)))</f>
        <v>--</v>
      </c>
      <c r="M93" s="241" t="str">
        <f>IF(tbl_dmi_isin[[#This Row],[Index]]&gt;$A$2,"",INDEX(Corp_value!$A$1:$EA$2999,MATCH(tbl_dmi_isin[[#This Row],[ISIN]],Corp_value!$B:$B,0),MATCH(M$2,Corp_value!$1:$1,0)))</f>
        <v>浙江柏鑫(英属维尔京)</v>
      </c>
      <c r="N93" s="241" t="str">
        <f>IF(tbl_dmi_isin[[#This Row],[Index]]&gt;$A$2,"",INDEX(Corp_value!$A$1:$EA$2999,MATCH(tbl_dmi_isin[[#This Row],[ISIN]],Corp_value!$B:$B,0),MATCH(N$2,Corp_value!$1:$1,0)))</f>
        <v/>
      </c>
      <c r="O93" s="241" t="str">
        <f>IF(tbl_dmi_isin[[#This Row],[Index]]&gt;$A$2,"",INDEX(Corp_value!$A$1:$EA$2999,MATCH(tbl_dmi_isin[[#This Row],[ISIN]],Corp_value!$B:$B,0),MATCH(O$2,Corp_value!$1:$1,0)))</f>
        <v>Hangzhou Shangcheng District U</v>
      </c>
      <c r="P93" s="260" t="str">
        <f>IF(tbl_dmi_isin[[#This Row],[Index]]&gt;$A$2,"",TEXT(INDEX(Corp_value!$A$1:$EA$2999,MATCH(tbl_dmi_isin[[#This Row],[ISIN]],Corp_value!$B:$B,0),MATCH(P$2,Corp_value!$1:$1,0)),"yyyy/mm/dd"))</f>
        <v>2022/07/28</v>
      </c>
      <c r="Q93" s="260" t="str">
        <f>IF(tbl_dmi_isin[[#This Row],[Index]]&gt;$A$2,"",TEXT(INDEX(Corp_value!$A$1:$EA$2999,MATCH(tbl_dmi_isin[[#This Row],[ISIN]],Corp_value!$B:$B,0),MATCH(Q$2,Corp_value!$1:$1,0)),"yyyy/mm/dd"))</f>
        <v>2023/07/27</v>
      </c>
      <c r="R93" s="260" t="str">
        <f>IF(tbl_dmi_isin[[#This Row],[Index]]&gt;$A$2,"",TEXT(INDEX(Corp_value!$A$1:$EA$2999,MATCH(tbl_dmi_isin[[#This Row],[ISIN]],Corp_value!$B:$B,0),MATCH(R$2,Corp_value!$1:$1,0)),"yyyy/mm/dd"))</f>
        <v>--</v>
      </c>
      <c r="S93" s="241">
        <f>IF(tbl_dmi_isin[[#This Row],[Index]]&gt;$A$2,"",INDEX(Corp_value!$A$1:$EA$2999,MATCH(tbl_dmi_isin[[#This Row],[ISIN]],Corp_value!$B:$B,0),MATCH(S$2,Corp_value!$1:$1,0)))</f>
        <v>3.99</v>
      </c>
      <c r="T93" s="241" t="str">
        <f>IF(tbl_dmi_isin[[#This Row],[Index]]&gt;$A$2,"",INDEX(Corp_value!$A$1:$EA$2999,MATCH(tbl_dmi_isin[[#This Row],[ISIN]],Corp_value!$B:$B,0),MATCH(T$2,Corp_value!$1:$1,0)))</f>
        <v>USD</v>
      </c>
      <c r="U93" s="241">
        <f>IF(tbl_dmi_isin[[#This Row],[Index]]&gt;$A$2,"",INDEX(Corp_value!$A$1:$EA$2999,MATCH(tbl_dmi_isin[[#This Row],[ISIN]],Corp_value!$B:$B,0),MATCH(U$2,Corp_value!$1:$1,0)))</f>
        <v>99.507999999999996</v>
      </c>
      <c r="V93" s="256">
        <f>IFERROR(IF(tbl_dmi_isin[[#This Row],[Index]]&gt;$A$2,"",INDEX(Corp_value!$A$1:$EA$2999,MATCH(tbl_dmi_isin[[#This Row],[ISIN]],Corp_value!$B:$B,0),MATCH(V$2,Corp_value!$1:$1,0)))/100000000,"")</f>
        <v>3</v>
      </c>
      <c r="W93" s="268" t="str">
        <f>IF(tbl_dmi_isin[[#This Row],[Index]]&gt;$A$2,"",INDEX(Corp_value!$A$1:$EA$2999,MATCH(tbl_dmi_isin[[#This Row],[ISIN]],Corp_value!$B:$B,0),MATCH(W$2,Corp_value!$1:$1,0)))</f>
        <v/>
      </c>
      <c r="X93" s="268" t="str">
        <f>IF(tbl_dmi_isin[[#This Row],[Index]]&gt;$A$2,"",INDEX(Corp_value!$A$1:$EA$2999,MATCH(tbl_dmi_isin[[#This Row],[ISIN]],Corp_value!$B:$B,0),MATCH(X$2,Corp_value!$1:$1,0)))</f>
        <v/>
      </c>
      <c r="Y93" s="273" t="str">
        <f>IF(tbl_dmi_isin[[#This Row],[Index]]&gt;$A$2,"",INDEX(Corp_value!$A$1:$EA$2999,MATCH(tbl_dmi_isin[[#This Row],[ISIN]],Corp_value!$B:$B,0),MATCH(Y$2,Corp_value!$1:$1,0)))</f>
        <v/>
      </c>
      <c r="Z93" s="273" t="str">
        <f>IF(tbl_dmi_isin[[#This Row],[Index]]&gt;$A$2,"",INDEX(Corp_value!$A$1:$EA$2999,MATCH(tbl_dmi_isin[[#This Row],[ISIN]],Corp_value!$B:$B,0),MATCH(Z$2,Corp_value!$1:$1,0)))</f>
        <v>--/--/BBB</v>
      </c>
    </row>
    <row r="94" spans="1:26">
      <c r="A94" s="19">
        <v>91</v>
      </c>
      <c r="B94" s="282" t="str">
        <f>IF(tbl_dmi_isin[[#This Row],[Index]]&gt;$A$2,"",TEXT(INDEX(美元债一级!$A$2:$BO$2879,tbl_dmi_isin[[#This Row],[Index]]+1,MATCH(B$2,美元债一级!$2:$2,0)),"yyyy/mm/dd"))</f>
        <v>2022/07/14</v>
      </c>
      <c r="C94" s="19" t="str">
        <f>IF(tbl_dmi_isin[[#This Row],[Index]]&gt;$A$2,"",INDEX(美元债一级!$A$2:$BO$2880,tbl_dmi_isin[[#This Row],[Index]]+1,MATCH(C$2,美元债一级!$2:$2,0)))</f>
        <v>XS2487328499</v>
      </c>
      <c r="D94" s="19" t="str">
        <f>IF(tbl_dmi_isin[[#This Row],[Index]]&gt;$A$2,"",INDEX(美元债一级!$A$2:$BO$2880,tbl_dmi_isin[[#This Row],[Index]]+1,MATCH(D$2,美元债一级!$2:$2,0)))</f>
        <v>大连德泰(渤海银行)</v>
      </c>
      <c r="E94" s="19" t="str">
        <f>TEXT(tbl_dmi_isin[[#This Row],[定价日]],"YYMMDD")&amp;tbl_dmi_isin[[#This Row],[ISIN]]</f>
        <v>220714XS2487328499</v>
      </c>
      <c r="F94" s="219"/>
      <c r="G94" s="90" t="str">
        <f>IF(tbl_dmi_isin[[#This Row],[Index]]&gt;$A$2,"",INDEX(Corp_value!$A$1:$EA$2999,MATCH(tbl_dmi_isin[[#This Row],[ISIN]],Corp_value!$B:$B,0),MATCH(G$2,Corp_value!$1:$1,0)))</f>
        <v>--/--/--</v>
      </c>
      <c r="H94" s="91" t="str">
        <f>IF(tbl_dmi_isin[[#This Row],[Index]]&gt;$A$2,"",INDEX(Corp_value!$A$1:$EA$2999,MATCH(tbl_dmi_isin[[#This Row],[ISIN]],Corp_value!$B:$B,0),MATCH(H$2,Corp_value!$1:$1,0)))</f>
        <v>CN</v>
      </c>
      <c r="I94" s="91" t="str">
        <f>IF(tbl_dmi_isin[[#This Row],[Index]]&gt;$A$2,"",INDEX(Corp_value!$A$1:$EA$2999,MATCH(tbl_dmi_isin[[#This Row],[ISIN]],Corp_value!$B:$B,0),MATCH(I$2,Corp_value!$1:$1,0)))</f>
        <v>--</v>
      </c>
      <c r="J94" s="90" t="str">
        <f>IF(tbl_dmi_isin[[#This Row],[Index]]&gt;$A$2,"",INDEX(Corp_value!$A$1:$EA$2999,MATCH(tbl_dmi_isin[[#This Row],[ISIN]],Corp_value!$B:$B,0),MATCH(J$2,Corp_value!$1:$1,0)))</f>
        <v>--/--/WD</v>
      </c>
      <c r="K94" s="90" t="str">
        <f>IF(tbl_dmi_isin[[#This Row],[Index]]&gt;$A$2,"",INDEX(Corp_value!$A$1:$EA$2999,MATCH(tbl_dmi_isin[[#This Row],[ISIN]],Corp_value!$B:$B,0),MATCH(K$2,Corp_value!$1:$1,0)))</f>
        <v>CHECK spd</v>
      </c>
      <c r="L94" s="90" t="str">
        <f>IF(tbl_dmi_isin[[#This Row],[Index]]&gt;$A$2,"",INDEX(Corp_value!$A$1:$EA$2999,MATCH(tbl_dmi_isin[[#This Row],[ISIN]],Corp_value!$B:$B,0),MATCH(L$2,Corp_value!$1:$1,0)))</f>
        <v>--</v>
      </c>
      <c r="M94" s="241" t="str">
        <f>IF(tbl_dmi_isin[[#This Row],[Index]]&gt;$A$2,"",INDEX(Corp_value!$A$1:$EA$2999,MATCH(tbl_dmi_isin[[#This Row],[ISIN]],Corp_value!$B:$B,0),MATCH(M$2,Corp_value!$1:$1,0)))</f>
        <v>大连德泰控股有限公司</v>
      </c>
      <c r="N94" s="241" t="str">
        <f>IF(tbl_dmi_isin[[#This Row],[Index]]&gt;$A$2,"",INDEX(Corp_value!$A$1:$EA$2999,MATCH(tbl_dmi_isin[[#This Row],[ISIN]],Corp_value!$B:$B,0),MATCH(N$2,Corp_value!$1:$1,0)))</f>
        <v/>
      </c>
      <c r="O94" s="241" t="str">
        <f>IF(tbl_dmi_isin[[#This Row],[Index]]&gt;$A$2,"",INDEX(Corp_value!$A$1:$EA$2999,MATCH(tbl_dmi_isin[[#This Row],[ISIN]],Corp_value!$B:$B,0),MATCH(O$2,Corp_value!$1:$1,0)))</f>
        <v/>
      </c>
      <c r="P94" s="260" t="str">
        <f>IF(tbl_dmi_isin[[#This Row],[Index]]&gt;$A$2,"",TEXT(INDEX(Corp_value!$A$1:$EA$2999,MATCH(tbl_dmi_isin[[#This Row],[ISIN]],Corp_value!$B:$B,0),MATCH(P$2,Corp_value!$1:$1,0)),"yyyy/mm/dd"))</f>
        <v>2022/07/21</v>
      </c>
      <c r="Q94" s="260" t="str">
        <f>IF(tbl_dmi_isin[[#This Row],[Index]]&gt;$A$2,"",TEXT(INDEX(Corp_value!$A$1:$EA$2999,MATCH(tbl_dmi_isin[[#This Row],[ISIN]],Corp_value!$B:$B,0),MATCH(Q$2,Corp_value!$1:$1,0)),"yyyy/mm/dd"))</f>
        <v>2025/07/21</v>
      </c>
      <c r="R94" s="260" t="str">
        <f>IF(tbl_dmi_isin[[#This Row],[Index]]&gt;$A$2,"",TEXT(INDEX(Corp_value!$A$1:$EA$2999,MATCH(tbl_dmi_isin[[#This Row],[ISIN]],Corp_value!$B:$B,0),MATCH(R$2,Corp_value!$1:$1,0)),"yyyy/mm/dd"))</f>
        <v>--</v>
      </c>
      <c r="S94" s="241">
        <f>IF(tbl_dmi_isin[[#This Row],[Index]]&gt;$A$2,"",INDEX(Corp_value!$A$1:$EA$2999,MATCH(tbl_dmi_isin[[#This Row],[ISIN]],Corp_value!$B:$B,0),MATCH(S$2,Corp_value!$1:$1,0)))</f>
        <v>5</v>
      </c>
      <c r="T94" s="241" t="str">
        <f>IF(tbl_dmi_isin[[#This Row],[Index]]&gt;$A$2,"",INDEX(Corp_value!$A$1:$EA$2999,MATCH(tbl_dmi_isin[[#This Row],[ISIN]],Corp_value!$B:$B,0),MATCH(T$2,Corp_value!$1:$1,0)))</f>
        <v>USD</v>
      </c>
      <c r="U94" s="241">
        <f>IF(tbl_dmi_isin[[#This Row],[Index]]&gt;$A$2,"",INDEX(Corp_value!$A$1:$EA$2999,MATCH(tbl_dmi_isin[[#This Row],[ISIN]],Corp_value!$B:$B,0),MATCH(U$2,Corp_value!$1:$1,0)))</f>
        <v>100</v>
      </c>
      <c r="V94" s="256">
        <f>IFERROR(IF(tbl_dmi_isin[[#This Row],[Index]]&gt;$A$2,"",INDEX(Corp_value!$A$1:$EA$2999,MATCH(tbl_dmi_isin[[#This Row],[ISIN]],Corp_value!$B:$B,0),MATCH(V$2,Corp_value!$1:$1,0)))/100000000,"")</f>
        <v>0.3</v>
      </c>
      <c r="W94" s="268" t="str">
        <f>IF(tbl_dmi_isin[[#This Row],[Index]]&gt;$A$2,"",INDEX(Corp_value!$A$1:$EA$2999,MATCH(tbl_dmi_isin[[#This Row],[ISIN]],Corp_value!$B:$B,0),MATCH(W$2,Corp_value!$1:$1,0)))</f>
        <v>0622892D CH</v>
      </c>
      <c r="X94" s="268" t="str">
        <f>IF(tbl_dmi_isin[[#This Row],[Index]]&gt;$A$2,"",INDEX(Corp_value!$A$1:$EA$2999,MATCH(tbl_dmi_isin[[#This Row],[ISIN]],Corp_value!$B:$B,0),MATCH(X$2,Corp_value!$1:$1,0)))</f>
        <v>--/--/WD</v>
      </c>
      <c r="Y94" s="273" t="str">
        <f>IF(tbl_dmi_isin[[#This Row],[Index]]&gt;$A$2,"",INDEX(Corp_value!$A$1:$EA$2999,MATCH(tbl_dmi_isin[[#This Row],[ISIN]],Corp_value!$B:$B,0),MATCH(Y$2,Corp_value!$1:$1,0)))</f>
        <v/>
      </c>
      <c r="Z94" s="273" t="str">
        <f>IF(tbl_dmi_isin[[#This Row],[Index]]&gt;$A$2,"",INDEX(Corp_value!$A$1:$EA$2999,MATCH(tbl_dmi_isin[[#This Row],[ISIN]],Corp_value!$B:$B,0),MATCH(Z$2,Corp_value!$1:$1,0)))</f>
        <v>--/--/WD</v>
      </c>
    </row>
    <row r="95" spans="1:26">
      <c r="A95" s="19">
        <v>92</v>
      </c>
      <c r="B95" s="282" t="str">
        <f>IF(tbl_dmi_isin[[#This Row],[Index]]&gt;$A$2,"",TEXT(INDEX(美元债一级!$A$2:$BO$2879,tbl_dmi_isin[[#This Row],[Index]]+1,MATCH(B$2,美元债一级!$2:$2,0)),"yyyy/mm/dd"))</f>
        <v>2022/07/06</v>
      </c>
      <c r="C95" s="19" t="str">
        <f>IF(tbl_dmi_isin[[#This Row],[Index]]&gt;$A$2,"",INDEX(美元债一级!$A$2:$BO$2880,tbl_dmi_isin[[#This Row],[Index]]+1,MATCH(C$2,美元债一级!$2:$2,0)))</f>
        <v>G228006</v>
      </c>
      <c r="D95" s="19" t="str">
        <f>IF(tbl_dmi_isin[[#This Row],[Index]]&gt;$A$2,"",INDEX(美元债一级!$A$2:$BO$2880,tbl_dmi_isin[[#This Row],[Index]]+1,MATCH(D$2,美元债一级!$2:$2,0)))</f>
        <v>新疆中泰(渤海银行)</v>
      </c>
      <c r="E95" s="19" t="str">
        <f>TEXT(tbl_dmi_isin[[#This Row],[定价日]],"YYMMDD")&amp;tbl_dmi_isin[[#This Row],[ISIN]]</f>
        <v>220706G228006</v>
      </c>
      <c r="F95" s="219"/>
      <c r="G95" s="90" t="str">
        <f>IF(tbl_dmi_isin[[#This Row],[Index]]&gt;$A$2,"",INDEX(Corp_value!$A$1:$EA$2999,MATCH(tbl_dmi_isin[[#This Row],[ISIN]],Corp_value!$B:$B,0),MATCH(G$2,Corp_value!$1:$1,0)))</f>
        <v>--/--/--</v>
      </c>
      <c r="H95" s="91" t="str">
        <f>IF(tbl_dmi_isin[[#This Row],[Index]]&gt;$A$2,"",INDEX(Corp_value!$A$1:$EA$2999,MATCH(tbl_dmi_isin[[#This Row],[ISIN]],Corp_value!$B:$B,0),MATCH(H$2,Corp_value!$1:$1,0)))</f>
        <v>CN</v>
      </c>
      <c r="I95" s="91" t="str">
        <f>IF(tbl_dmi_isin[[#This Row],[Index]]&gt;$A$2,"",INDEX(Corp_value!$A$1:$EA$2999,MATCH(tbl_dmi_isin[[#This Row],[ISIN]],Corp_value!$B:$B,0),MATCH(I$2,Corp_value!$1:$1,0)))</f>
        <v>--</v>
      </c>
      <c r="J95" s="90" t="str">
        <f>IF(tbl_dmi_isin[[#This Row],[Index]]&gt;$A$2,"",INDEX(Corp_value!$A$1:$EA$2999,MATCH(tbl_dmi_isin[[#This Row],[ISIN]],Corp_value!$B:$B,0),MATCH(J$2,Corp_value!$1:$1,0)))</f>
        <v>--/NR/WD</v>
      </c>
      <c r="K95" s="90" t="str">
        <f>IF(tbl_dmi_isin[[#This Row],[Index]]&gt;$A$2,"",INDEX(Corp_value!$A$1:$EA$2999,MATCH(tbl_dmi_isin[[#This Row],[ISIN]],Corp_value!$B:$B,0),MATCH(K$2,Corp_value!$1:$1,0)))</f>
        <v>CHECK spd</v>
      </c>
      <c r="L95" s="90" t="str">
        <f>IF(tbl_dmi_isin[[#This Row],[Index]]&gt;$A$2,"",INDEX(Corp_value!$A$1:$EA$2999,MATCH(tbl_dmi_isin[[#This Row],[ISIN]],Corp_value!$B:$B,0),MATCH(L$2,Corp_value!$1:$1,0)))</f>
        <v>--</v>
      </c>
      <c r="M95" s="241" t="str">
        <f>IF(tbl_dmi_isin[[#This Row],[Index]]&gt;$A$2,"",INDEX(Corp_value!$A$1:$EA$2999,MATCH(tbl_dmi_isin[[#This Row],[ISIN]],Corp_value!$B:$B,0),MATCH(M$2,Corp_value!$1:$1,0)))</f>
        <v>新疆中泰（集团）有限</v>
      </c>
      <c r="N95" s="241" t="str">
        <f>IF(tbl_dmi_isin[[#This Row],[Index]]&gt;$A$2,"",INDEX(Corp_value!$A$1:$EA$2999,MATCH(tbl_dmi_isin[[#This Row],[ISIN]],Corp_value!$B:$B,0),MATCH(N$2,Corp_value!$1:$1,0)))</f>
        <v/>
      </c>
      <c r="O95" s="241" t="str">
        <f>IF(tbl_dmi_isin[[#This Row],[Index]]&gt;$A$2,"",INDEX(Corp_value!$A$1:$EA$2999,MATCH(tbl_dmi_isin[[#This Row],[ISIN]],Corp_value!$B:$B,0),MATCH(O$2,Corp_value!$1:$1,0)))</f>
        <v/>
      </c>
      <c r="P95" s="260" t="str">
        <f>IF(tbl_dmi_isin[[#This Row],[Index]]&gt;$A$2,"",TEXT(INDEX(Corp_value!$A$1:$EA$2999,MATCH(tbl_dmi_isin[[#This Row],[ISIN]],Corp_value!$B:$B,0),MATCH(P$2,Corp_value!$1:$1,0)),"yyyy/mm/dd"))</f>
        <v>2022/07/13</v>
      </c>
      <c r="Q95" s="260" t="str">
        <f>IF(tbl_dmi_isin[[#This Row],[Index]]&gt;$A$2,"",TEXT(INDEX(Corp_value!$A$1:$EA$2999,MATCH(tbl_dmi_isin[[#This Row],[ISIN]],Corp_value!$B:$B,0),MATCH(Q$2,Corp_value!$1:$1,0)),"yyyy/mm/dd"))</f>
        <v>2025/07/13</v>
      </c>
      <c r="R95" s="260" t="str">
        <f>IF(tbl_dmi_isin[[#This Row],[Index]]&gt;$A$2,"",TEXT(INDEX(Corp_value!$A$1:$EA$2999,MATCH(tbl_dmi_isin[[#This Row],[ISIN]],Corp_value!$B:$B,0),MATCH(R$2,Corp_value!$1:$1,0)),"yyyy/mm/dd"))</f>
        <v>--</v>
      </c>
      <c r="S95" s="241">
        <f>IF(tbl_dmi_isin[[#This Row],[Index]]&gt;$A$2,"",INDEX(Corp_value!$A$1:$EA$2999,MATCH(tbl_dmi_isin[[#This Row],[ISIN]],Corp_value!$B:$B,0),MATCH(S$2,Corp_value!$1:$1,0)))</f>
        <v>4</v>
      </c>
      <c r="T95" s="241" t="str">
        <f>IF(tbl_dmi_isin[[#This Row],[Index]]&gt;$A$2,"",INDEX(Corp_value!$A$1:$EA$2999,MATCH(tbl_dmi_isin[[#This Row],[ISIN]],Corp_value!$B:$B,0),MATCH(T$2,Corp_value!$1:$1,0)))</f>
        <v>CNY</v>
      </c>
      <c r="U95" s="241">
        <f>IF(tbl_dmi_isin[[#This Row],[Index]]&gt;$A$2,"",INDEX(Corp_value!$A$1:$EA$2999,MATCH(tbl_dmi_isin[[#This Row],[ISIN]],Corp_value!$B:$B,0),MATCH(U$2,Corp_value!$1:$1,0)))</f>
        <v>100</v>
      </c>
      <c r="V95" s="256">
        <f>IFERROR(IF(tbl_dmi_isin[[#This Row],[Index]]&gt;$A$2,"",INDEX(Corp_value!$A$1:$EA$2999,MATCH(tbl_dmi_isin[[#This Row],[ISIN]],Corp_value!$B:$B,0),MATCH(V$2,Corp_value!$1:$1,0)))/100000000,"")</f>
        <v>7.6</v>
      </c>
      <c r="W95" s="268" t="str">
        <f>IF(tbl_dmi_isin[[#This Row],[Index]]&gt;$A$2,"",INDEX(Corp_value!$A$1:$EA$2999,MATCH(tbl_dmi_isin[[#This Row],[ISIN]],Corp_value!$B:$B,0),MATCH(W$2,Corp_value!$1:$1,0)))</f>
        <v>0893024D CH</v>
      </c>
      <c r="X95" s="268" t="str">
        <f>IF(tbl_dmi_isin[[#This Row],[Index]]&gt;$A$2,"",INDEX(Corp_value!$A$1:$EA$2999,MATCH(tbl_dmi_isin[[#This Row],[ISIN]],Corp_value!$B:$B,0),MATCH(X$2,Corp_value!$1:$1,0)))</f>
        <v>--/NR/WD</v>
      </c>
      <c r="Y95" s="273" t="str">
        <f>IF(tbl_dmi_isin[[#This Row],[Index]]&gt;$A$2,"",INDEX(Corp_value!$A$1:$EA$2999,MATCH(tbl_dmi_isin[[#This Row],[ISIN]],Corp_value!$B:$B,0),MATCH(Y$2,Corp_value!$1:$1,0)))</f>
        <v/>
      </c>
      <c r="Z95" s="273" t="str">
        <f>IF(tbl_dmi_isin[[#This Row],[Index]]&gt;$A$2,"",INDEX(Corp_value!$A$1:$EA$2999,MATCH(tbl_dmi_isin[[#This Row],[ISIN]],Corp_value!$B:$B,0),MATCH(Z$2,Corp_value!$1:$1,0)))</f>
        <v>--/NR/WD</v>
      </c>
    </row>
    <row r="96" spans="1:26">
      <c r="A96" s="19">
        <v>93</v>
      </c>
      <c r="B96" s="282" t="str">
        <f>IF(tbl_dmi_isin[[#This Row],[Index]]&gt;$A$2,"",TEXT(INDEX(美元债一级!$A$2:$BO$2879,tbl_dmi_isin[[#This Row],[Index]]+1,MATCH(B$2,美元债一级!$2:$2,0)),"yyyy/mm/dd"))</f>
        <v>2022/07/05</v>
      </c>
      <c r="C96" s="19" t="str">
        <f>IF(tbl_dmi_isin[[#This Row],[Index]]&gt;$A$2,"",INDEX(美元债一级!$A$2:$BO$2880,tbl_dmi_isin[[#This Row],[Index]]+1,MATCH(C$2,美元债一级!$2:$2,0)))</f>
        <v>XS2499222771</v>
      </c>
      <c r="D96" s="19" t="str">
        <f>IF(tbl_dmi_isin[[#This Row],[Index]]&gt;$A$2,"",INDEX(美元债一级!$A$2:$BO$2880,tbl_dmi_isin[[#This Row],[Index]]+1,MATCH(D$2,美元债一级!$2:$2,0)))</f>
        <v>广西交投</v>
      </c>
      <c r="E96" s="19" t="str">
        <f>TEXT(tbl_dmi_isin[[#This Row],[定价日]],"YYMMDD")&amp;tbl_dmi_isin[[#This Row],[ISIN]]</f>
        <v>220705XS2499222771</v>
      </c>
      <c r="F96" s="219"/>
      <c r="G96" s="90" t="str">
        <f>IF(tbl_dmi_isin[[#This Row],[Index]]&gt;$A$2,"",INDEX(Corp_value!$A$1:$EA$2999,MATCH(tbl_dmi_isin[[#This Row],[ISIN]],Corp_value!$B:$B,0),MATCH(G$2,Corp_value!$1:$1,0)))</f>
        <v>--/--/BBB</v>
      </c>
      <c r="H96" s="91" t="str">
        <f>IF(tbl_dmi_isin[[#This Row],[Index]]&gt;$A$2,"",INDEX(Corp_value!$A$1:$EA$2999,MATCH(tbl_dmi_isin[[#This Row],[ISIN]],Corp_value!$B:$B,0),MATCH(H$2,Corp_value!$1:$1,0)))</f>
        <v>CN</v>
      </c>
      <c r="I96" s="91" t="str">
        <f>IF(tbl_dmi_isin[[#This Row],[Index]]&gt;$A$2,"",INDEX(Corp_value!$A$1:$EA$2999,MATCH(tbl_dmi_isin[[#This Row],[ISIN]],Corp_value!$B:$B,0),MATCH(I$2,Corp_value!$1:$1,0)))</f>
        <v>--</v>
      </c>
      <c r="J96" s="90" t="str">
        <f>IF(tbl_dmi_isin[[#This Row],[Index]]&gt;$A$2,"",INDEX(Corp_value!$A$1:$EA$2999,MATCH(tbl_dmi_isin[[#This Row],[ISIN]],Corp_value!$B:$B,0),MATCH(J$2,Corp_value!$1:$1,0)))</f>
        <v>Baa2/--/BBB</v>
      </c>
      <c r="K96" s="90" t="str">
        <f>IF(tbl_dmi_isin[[#This Row],[Index]]&gt;$A$2,"",INDEX(Corp_value!$A$1:$EA$2999,MATCH(tbl_dmi_isin[[#This Row],[ISIN]],Corp_value!$B:$B,0),MATCH(K$2,Corp_value!$1:$1,0)))</f>
        <v>CHECK spd</v>
      </c>
      <c r="L96" s="90" t="str">
        <f>IF(tbl_dmi_isin[[#This Row],[Index]]&gt;$A$2,"",INDEX(Corp_value!$A$1:$EA$2999,MATCH(tbl_dmi_isin[[#This Row],[ISIN]],Corp_value!$B:$B,0),MATCH(L$2,Corp_value!$1:$1,0)))</f>
        <v>--</v>
      </c>
      <c r="M96" s="241" t="str">
        <f>IF(tbl_dmi_isin[[#This Row],[Index]]&gt;$A$2,"",INDEX(Corp_value!$A$1:$EA$2999,MATCH(tbl_dmi_isin[[#This Row],[ISIN]],Corp_value!$B:$B,0),MATCH(M$2,Corp_value!$1:$1,0)))</f>
        <v>广西交通投资集团有限</v>
      </c>
      <c r="N96" s="241" t="str">
        <f>IF(tbl_dmi_isin[[#This Row],[Index]]&gt;$A$2,"",INDEX(Corp_value!$A$1:$EA$2999,MATCH(tbl_dmi_isin[[#This Row],[ISIN]],Corp_value!$B:$B,0),MATCH(N$2,Corp_value!$1:$1,0)))</f>
        <v/>
      </c>
      <c r="O96" s="241" t="str">
        <f>IF(tbl_dmi_isin[[#This Row],[Index]]&gt;$A$2,"",INDEX(Corp_value!$A$1:$EA$2999,MATCH(tbl_dmi_isin[[#This Row],[ISIN]],Corp_value!$B:$B,0),MATCH(O$2,Corp_value!$1:$1,0)))</f>
        <v/>
      </c>
      <c r="P96" s="260" t="str">
        <f>IF(tbl_dmi_isin[[#This Row],[Index]]&gt;$A$2,"",TEXT(INDEX(Corp_value!$A$1:$EA$2999,MATCH(tbl_dmi_isin[[#This Row],[ISIN]],Corp_value!$B:$B,0),MATCH(P$2,Corp_value!$1:$1,0)),"yyyy/mm/dd"))</f>
        <v>2022/07/12</v>
      </c>
      <c r="Q96" s="260" t="str">
        <f>IF(tbl_dmi_isin[[#This Row],[Index]]&gt;$A$2,"",TEXT(INDEX(Corp_value!$A$1:$EA$2999,MATCH(tbl_dmi_isin[[#This Row],[ISIN]],Corp_value!$B:$B,0),MATCH(Q$2,Corp_value!$1:$1,0)),"yyyy/mm/dd"))</f>
        <v>2025/07/12</v>
      </c>
      <c r="R96" s="260" t="str">
        <f>IF(tbl_dmi_isin[[#This Row],[Index]]&gt;$A$2,"",TEXT(INDEX(Corp_value!$A$1:$EA$2999,MATCH(tbl_dmi_isin[[#This Row],[ISIN]],Corp_value!$B:$B,0),MATCH(R$2,Corp_value!$1:$1,0)),"yyyy/mm/dd"))</f>
        <v>--</v>
      </c>
      <c r="S96" s="241">
        <f>IF(tbl_dmi_isin[[#This Row],[Index]]&gt;$A$2,"",INDEX(Corp_value!$A$1:$EA$2999,MATCH(tbl_dmi_isin[[#This Row],[ISIN]],Corp_value!$B:$B,0),MATCH(S$2,Corp_value!$1:$1,0)))</f>
        <v>3.95</v>
      </c>
      <c r="T96" s="241" t="str">
        <f>IF(tbl_dmi_isin[[#This Row],[Index]]&gt;$A$2,"",INDEX(Corp_value!$A$1:$EA$2999,MATCH(tbl_dmi_isin[[#This Row],[ISIN]],Corp_value!$B:$B,0),MATCH(T$2,Corp_value!$1:$1,0)))</f>
        <v>USD</v>
      </c>
      <c r="U96" s="241">
        <f>IF(tbl_dmi_isin[[#This Row],[Index]]&gt;$A$2,"",INDEX(Corp_value!$A$1:$EA$2999,MATCH(tbl_dmi_isin[[#This Row],[ISIN]],Corp_value!$B:$B,0),MATCH(U$2,Corp_value!$1:$1,0)))</f>
        <v>99.581000000000003</v>
      </c>
      <c r="V96" s="256">
        <f>IFERROR(IF(tbl_dmi_isin[[#This Row],[Index]]&gt;$A$2,"",INDEX(Corp_value!$A$1:$EA$2999,MATCH(tbl_dmi_isin[[#This Row],[ISIN]],Corp_value!$B:$B,0),MATCH(V$2,Corp_value!$1:$1,0)))/100000000,"")</f>
        <v>3</v>
      </c>
      <c r="W96" s="268" t="str">
        <f>IF(tbl_dmi_isin[[#This Row],[Index]]&gt;$A$2,"",INDEX(Corp_value!$A$1:$EA$2999,MATCH(tbl_dmi_isin[[#This Row],[ISIN]],Corp_value!$B:$B,0),MATCH(W$2,Corp_value!$1:$1,0)))</f>
        <v/>
      </c>
      <c r="X96" s="268" t="str">
        <f>IF(tbl_dmi_isin[[#This Row],[Index]]&gt;$A$2,"",INDEX(Corp_value!$A$1:$EA$2999,MATCH(tbl_dmi_isin[[#This Row],[ISIN]],Corp_value!$B:$B,0),MATCH(X$2,Corp_value!$1:$1,0)))</f>
        <v/>
      </c>
      <c r="Y96" s="273" t="str">
        <f>IF(tbl_dmi_isin[[#This Row],[Index]]&gt;$A$2,"",INDEX(Corp_value!$A$1:$EA$2999,MATCH(tbl_dmi_isin[[#This Row],[ISIN]],Corp_value!$B:$B,0),MATCH(Y$2,Corp_value!$1:$1,0)))</f>
        <v/>
      </c>
      <c r="Z96" s="273" t="str">
        <f>IF(tbl_dmi_isin[[#This Row],[Index]]&gt;$A$2,"",INDEX(Corp_value!$A$1:$EA$2999,MATCH(tbl_dmi_isin[[#This Row],[ISIN]],Corp_value!$B:$B,0),MATCH(Z$2,Corp_value!$1:$1,0)))</f>
        <v>Baa2/--/BBB</v>
      </c>
    </row>
    <row r="97" spans="1:26">
      <c r="A97" s="19">
        <v>94</v>
      </c>
      <c r="B97" s="282" t="str">
        <f>IF(tbl_dmi_isin[[#This Row],[Index]]&gt;$A$2,"",TEXT(INDEX(美元债一级!$A$2:$BO$2879,tbl_dmi_isin[[#This Row],[Index]]+1,MATCH(B$2,美元债一级!$2:$2,0)),"yyyy/mm/dd"))</f>
        <v>2022/06/29</v>
      </c>
      <c r="C97" s="19" t="str">
        <f>IF(tbl_dmi_isin[[#This Row],[Index]]&gt;$A$2,"",INDEX(美元债一级!$A$2:$BO$2880,tbl_dmi_isin[[#This Row],[Index]]+1,MATCH(C$2,美元债一级!$2:$2,0)))</f>
        <v>XS2487638764</v>
      </c>
      <c r="D97" s="19" t="str">
        <f>IF(tbl_dmi_isin[[#This Row],[Index]]&gt;$A$2,"",INDEX(美元债一级!$A$2:$BO$2880,tbl_dmi_isin[[#This Row],[Index]]+1,MATCH(D$2,美元债一级!$2:$2,0)))</f>
        <v>青岛城投</v>
      </c>
      <c r="E97" s="19" t="str">
        <f>TEXT(tbl_dmi_isin[[#This Row],[定价日]],"YYMMDD")&amp;tbl_dmi_isin[[#This Row],[ISIN]]</f>
        <v>220629XS2487638764</v>
      </c>
      <c r="F97" s="219"/>
      <c r="G97" s="90" t="str">
        <f>IF(tbl_dmi_isin[[#This Row],[Index]]&gt;$A$2,"",INDEX(Corp_value!$A$1:$EA$2999,MATCH(tbl_dmi_isin[[#This Row],[ISIN]],Corp_value!$B:$B,0),MATCH(G$2,Corp_value!$1:$1,0)))</f>
        <v>--/--/BBB+</v>
      </c>
      <c r="H97" s="91" t="str">
        <f>IF(tbl_dmi_isin[[#This Row],[Index]]&gt;$A$2,"",INDEX(Corp_value!$A$1:$EA$2999,MATCH(tbl_dmi_isin[[#This Row],[ISIN]],Corp_value!$B:$B,0),MATCH(H$2,Corp_value!$1:$1,0)))</f>
        <v>HK</v>
      </c>
      <c r="I97" s="91" t="str">
        <f>IF(tbl_dmi_isin[[#This Row],[Index]]&gt;$A$2,"",INDEX(Corp_value!$A$1:$EA$2999,MATCH(tbl_dmi_isin[[#This Row],[ISIN]],Corp_value!$B:$B,0),MATCH(I$2,Corp_value!$1:$1,0)))</f>
        <v>--</v>
      </c>
      <c r="J97" s="90" t="str">
        <f>IF(tbl_dmi_isin[[#This Row],[Index]]&gt;$A$2,"",INDEX(Corp_value!$A$1:$EA$2999,MATCH(tbl_dmi_isin[[#This Row],[ISIN]],Corp_value!$B:$B,0),MATCH(J$2,Corp_value!$1:$1,0)))</f>
        <v>--/NR/--</v>
      </c>
      <c r="K97" s="90" t="str">
        <f>IF(tbl_dmi_isin[[#This Row],[Index]]&gt;$A$2,"",INDEX(Corp_value!$A$1:$EA$2999,MATCH(tbl_dmi_isin[[#This Row],[ISIN]],Corp_value!$B:$B,0),MATCH(K$2,Corp_value!$1:$1,0)))</f>
        <v>CHECK spd</v>
      </c>
      <c r="L97" s="90" t="str">
        <f>IF(tbl_dmi_isin[[#This Row],[Index]]&gt;$A$2,"",INDEX(Corp_value!$A$1:$EA$2999,MATCH(tbl_dmi_isin[[#This Row],[ISIN]],Corp_value!$B:$B,0),MATCH(L$2,Corp_value!$1:$1,0)))</f>
        <v>--</v>
      </c>
      <c r="M97" s="241" t="str">
        <f>IF(tbl_dmi_isin[[#This Row],[Index]]&gt;$A$2,"",INDEX(Corp_value!$A$1:$EA$2999,MATCH(tbl_dmi_isin[[#This Row],[ISIN]],Corp_value!$B:$B,0),MATCH(M$2,Corp_value!$1:$1,0)))</f>
        <v>香港国际（青岛）有限</v>
      </c>
      <c r="N97" s="241" t="str">
        <f>IF(tbl_dmi_isin[[#This Row],[Index]]&gt;$A$2,"",INDEX(Corp_value!$A$1:$EA$2999,MATCH(tbl_dmi_isin[[#This Row],[ISIN]],Corp_value!$B:$B,0),MATCH(N$2,Corp_value!$1:$1,0)))</f>
        <v/>
      </c>
      <c r="O97" s="241" t="str">
        <f>IF(tbl_dmi_isin[[#This Row],[Index]]&gt;$A$2,"",INDEX(Corp_value!$A$1:$EA$2999,MATCH(tbl_dmi_isin[[#This Row],[ISIN]],Corp_value!$B:$B,0),MATCH(O$2,Corp_value!$1:$1,0)))</f>
        <v/>
      </c>
      <c r="P97" s="260" t="str">
        <f>IF(tbl_dmi_isin[[#This Row],[Index]]&gt;$A$2,"",TEXT(INDEX(Corp_value!$A$1:$EA$2999,MATCH(tbl_dmi_isin[[#This Row],[ISIN]],Corp_value!$B:$B,0),MATCH(P$2,Corp_value!$1:$1,0)),"yyyy/mm/dd"))</f>
        <v>2022/07/08</v>
      </c>
      <c r="Q97" s="260" t="str">
        <f>IF(tbl_dmi_isin[[#This Row],[Index]]&gt;$A$2,"",TEXT(INDEX(Corp_value!$A$1:$EA$2999,MATCH(tbl_dmi_isin[[#This Row],[ISIN]],Corp_value!$B:$B,0),MATCH(Q$2,Corp_value!$1:$1,0)),"yyyy/mm/dd"))</f>
        <v>2025/07/08</v>
      </c>
      <c r="R97" s="260" t="str">
        <f>IF(tbl_dmi_isin[[#This Row],[Index]]&gt;$A$2,"",TEXT(INDEX(Corp_value!$A$1:$EA$2999,MATCH(tbl_dmi_isin[[#This Row],[ISIN]],Corp_value!$B:$B,0),MATCH(R$2,Corp_value!$1:$1,0)),"yyyy/mm/dd"))</f>
        <v>--</v>
      </c>
      <c r="S97" s="241">
        <f>IF(tbl_dmi_isin[[#This Row],[Index]]&gt;$A$2,"",INDEX(Corp_value!$A$1:$EA$2999,MATCH(tbl_dmi_isin[[#This Row],[ISIN]],Corp_value!$B:$B,0),MATCH(S$2,Corp_value!$1:$1,0)))</f>
        <v>4.8</v>
      </c>
      <c r="T97" s="241" t="str">
        <f>IF(tbl_dmi_isin[[#This Row],[Index]]&gt;$A$2,"",INDEX(Corp_value!$A$1:$EA$2999,MATCH(tbl_dmi_isin[[#This Row],[ISIN]],Corp_value!$B:$B,0),MATCH(T$2,Corp_value!$1:$1,0)))</f>
        <v>USD</v>
      </c>
      <c r="U97" s="241">
        <f>IF(tbl_dmi_isin[[#This Row],[Index]]&gt;$A$2,"",INDEX(Corp_value!$A$1:$EA$2999,MATCH(tbl_dmi_isin[[#This Row],[ISIN]],Corp_value!$B:$B,0),MATCH(U$2,Corp_value!$1:$1,0)))</f>
        <v>100</v>
      </c>
      <c r="V97" s="256">
        <f>IFERROR(IF(tbl_dmi_isin[[#This Row],[Index]]&gt;$A$2,"",INDEX(Corp_value!$A$1:$EA$2999,MATCH(tbl_dmi_isin[[#This Row],[ISIN]],Corp_value!$B:$B,0),MATCH(V$2,Corp_value!$1:$1,0)))/100000000,"")</f>
        <v>7.5</v>
      </c>
      <c r="W97" s="268" t="str">
        <f>IF(tbl_dmi_isin[[#This Row],[Index]]&gt;$A$2,"",INDEX(Corp_value!$A$1:$EA$2999,MATCH(tbl_dmi_isin[[#This Row],[ISIN]],Corp_value!$B:$B,0),MATCH(W$2,Corp_value!$1:$1,0)))</f>
        <v>QDCCIZ CH</v>
      </c>
      <c r="X97" s="268" t="str">
        <f>IF(tbl_dmi_isin[[#This Row],[Index]]&gt;$A$2,"",INDEX(Corp_value!$A$1:$EA$2999,MATCH(tbl_dmi_isin[[#This Row],[ISIN]],Corp_value!$B:$B,0),MATCH(X$2,Corp_value!$1:$1,0)))</f>
        <v>--/NR/BBB+</v>
      </c>
      <c r="Y97" s="273" t="str">
        <f>IF(tbl_dmi_isin[[#This Row],[Index]]&gt;$A$2,"",INDEX(Corp_value!$A$1:$EA$2999,MATCH(tbl_dmi_isin[[#This Row],[ISIN]],Corp_value!$B:$B,0),MATCH(Y$2,Corp_value!$1:$1,0)))</f>
        <v/>
      </c>
      <c r="Z97" s="273" t="str">
        <f>IF(tbl_dmi_isin[[#This Row],[Index]]&gt;$A$2,"",INDEX(Corp_value!$A$1:$EA$2999,MATCH(tbl_dmi_isin[[#This Row],[ISIN]],Corp_value!$B:$B,0),MATCH(Z$2,Corp_value!$1:$1,0)))</f>
        <v>--/NR/BBB+</v>
      </c>
    </row>
    <row r="98" spans="1:26">
      <c r="A98" s="19">
        <v>95</v>
      </c>
      <c r="B98" s="282" t="str">
        <f>IF(tbl_dmi_isin[[#This Row],[Index]]&gt;$A$2,"",TEXT(INDEX(美元债一级!$A$2:$BO$2879,tbl_dmi_isin[[#This Row],[Index]]+1,MATCH(B$2,美元债一级!$2:$2,0)),"yyyy/mm/dd"))</f>
        <v>2022/06/06</v>
      </c>
      <c r="C98" s="19" t="str">
        <f>IF(tbl_dmi_isin[[#This Row],[Index]]&gt;$A$2,"",INDEX(美元债一级!$A$2:$BO$2880,tbl_dmi_isin[[#This Row],[Index]]+1,MATCH(C$2,美元债一级!$2:$2,0)))</f>
        <v>G228007</v>
      </c>
      <c r="D98" s="19" t="str">
        <f>IF(tbl_dmi_isin[[#This Row],[Index]]&gt;$A$2,"",INDEX(美元债一级!$A$2:$BO$2880,tbl_dmi_isin[[#This Row],[Index]]+1,MATCH(D$2,美元债一级!$2:$2,0)))</f>
        <v>济南城建</v>
      </c>
      <c r="E98" s="19" t="str">
        <f>TEXT(tbl_dmi_isin[[#This Row],[定价日]],"YYMMDD")&amp;tbl_dmi_isin[[#This Row],[ISIN]]</f>
        <v>220606G228007</v>
      </c>
      <c r="F98" s="219"/>
      <c r="G98" s="90" t="str">
        <f>IF(tbl_dmi_isin[[#This Row],[Index]]&gt;$A$2,"",INDEX(Corp_value!$A$1:$EA$2999,MATCH(tbl_dmi_isin[[#This Row],[ISIN]],Corp_value!$B:$B,0),MATCH(G$2,Corp_value!$1:$1,0)))</f>
        <v>--/--/--</v>
      </c>
      <c r="H98" s="91" t="str">
        <f>IF(tbl_dmi_isin[[#This Row],[Index]]&gt;$A$2,"",INDEX(Corp_value!$A$1:$EA$2999,MATCH(tbl_dmi_isin[[#This Row],[ISIN]],Corp_value!$B:$B,0),MATCH(H$2,Corp_value!$1:$1,0)))</f>
        <v>CN</v>
      </c>
      <c r="I98" s="91" t="str">
        <f>IF(tbl_dmi_isin[[#This Row],[Index]]&gt;$A$2,"",INDEX(Corp_value!$A$1:$EA$2999,MATCH(tbl_dmi_isin[[#This Row],[ISIN]],Corp_value!$B:$B,0),MATCH(I$2,Corp_value!$1:$1,0)))</f>
        <v>--</v>
      </c>
      <c r="J98" s="90" t="str">
        <f>IF(tbl_dmi_isin[[#This Row],[Index]]&gt;$A$2,"",INDEX(Corp_value!$A$1:$EA$2999,MATCH(tbl_dmi_isin[[#This Row],[ISIN]],Corp_value!$B:$B,0),MATCH(J$2,Corp_value!$1:$1,0)))</f>
        <v>Baa1/--/BBB+</v>
      </c>
      <c r="K98" s="90" t="str">
        <f>IF(tbl_dmi_isin[[#This Row],[Index]]&gt;$A$2,"",INDEX(Corp_value!$A$1:$EA$2999,MATCH(tbl_dmi_isin[[#This Row],[ISIN]],Corp_value!$B:$B,0),MATCH(K$2,Corp_value!$1:$1,0)))</f>
        <v>CHECK spd</v>
      </c>
      <c r="L98" s="90" t="str">
        <f>IF(tbl_dmi_isin[[#This Row],[Index]]&gt;$A$2,"",INDEX(Corp_value!$A$1:$EA$2999,MATCH(tbl_dmi_isin[[#This Row],[ISIN]],Corp_value!$B:$B,0),MATCH(L$2,Corp_value!$1:$1,0)))</f>
        <v>--</v>
      </c>
      <c r="M98" s="241" t="str">
        <f>IF(tbl_dmi_isin[[#This Row],[Index]]&gt;$A$2,"",INDEX(Corp_value!$A$1:$EA$2999,MATCH(tbl_dmi_isin[[#This Row],[ISIN]],Corp_value!$B:$B,0),MATCH(M$2,Corp_value!$1:$1,0)))</f>
        <v>济南城市建设集团有限</v>
      </c>
      <c r="N98" s="241" t="str">
        <f>IF(tbl_dmi_isin[[#This Row],[Index]]&gt;$A$2,"",INDEX(Corp_value!$A$1:$EA$2999,MATCH(tbl_dmi_isin[[#This Row],[ISIN]],Corp_value!$B:$B,0),MATCH(N$2,Corp_value!$1:$1,0)))</f>
        <v/>
      </c>
      <c r="O98" s="241" t="str">
        <f>IF(tbl_dmi_isin[[#This Row],[Index]]&gt;$A$2,"",INDEX(Corp_value!$A$1:$EA$2999,MATCH(tbl_dmi_isin[[#This Row],[ISIN]],Corp_value!$B:$B,0),MATCH(O$2,Corp_value!$1:$1,0)))</f>
        <v/>
      </c>
      <c r="P98" s="260" t="str">
        <f>IF(tbl_dmi_isin[[#This Row],[Index]]&gt;$A$2,"",TEXT(INDEX(Corp_value!$A$1:$EA$2999,MATCH(tbl_dmi_isin[[#This Row],[ISIN]],Corp_value!$B:$B,0),MATCH(P$2,Corp_value!$1:$1,0)),"yyyy/mm/dd"))</f>
        <v>2022/06/09</v>
      </c>
      <c r="Q98" s="260" t="str">
        <f>IF(tbl_dmi_isin[[#This Row],[Index]]&gt;$A$2,"",TEXT(INDEX(Corp_value!$A$1:$EA$2999,MATCH(tbl_dmi_isin[[#This Row],[ISIN]],Corp_value!$B:$B,0),MATCH(Q$2,Corp_value!$1:$1,0)),"yyyy/mm/dd"))</f>
        <v>2025/06/09</v>
      </c>
      <c r="R98" s="260" t="str">
        <f>IF(tbl_dmi_isin[[#This Row],[Index]]&gt;$A$2,"",TEXT(INDEX(Corp_value!$A$1:$EA$2999,MATCH(tbl_dmi_isin[[#This Row],[ISIN]],Corp_value!$B:$B,0),MATCH(R$2,Corp_value!$1:$1,0)),"yyyy/mm/dd"))</f>
        <v>--</v>
      </c>
      <c r="S98" s="241">
        <f>IF(tbl_dmi_isin[[#This Row],[Index]]&gt;$A$2,"",INDEX(Corp_value!$A$1:$EA$2999,MATCH(tbl_dmi_isin[[#This Row],[ISIN]],Corp_value!$B:$B,0),MATCH(S$2,Corp_value!$1:$1,0)))</f>
        <v>3.8</v>
      </c>
      <c r="T98" s="241" t="str">
        <f>IF(tbl_dmi_isin[[#This Row],[Index]]&gt;$A$2,"",INDEX(Corp_value!$A$1:$EA$2999,MATCH(tbl_dmi_isin[[#This Row],[ISIN]],Corp_value!$B:$B,0),MATCH(T$2,Corp_value!$1:$1,0)))</f>
        <v>CNY</v>
      </c>
      <c r="U98" s="241">
        <f>IF(tbl_dmi_isin[[#This Row],[Index]]&gt;$A$2,"",INDEX(Corp_value!$A$1:$EA$2999,MATCH(tbl_dmi_isin[[#This Row],[ISIN]],Corp_value!$B:$B,0),MATCH(U$2,Corp_value!$1:$1,0)))</f>
        <v>100</v>
      </c>
      <c r="V98" s="256">
        <f>IFERROR(IF(tbl_dmi_isin[[#This Row],[Index]]&gt;$A$2,"",INDEX(Corp_value!$A$1:$EA$2999,MATCH(tbl_dmi_isin[[#This Row],[ISIN]],Corp_value!$B:$B,0),MATCH(V$2,Corp_value!$1:$1,0)))/100000000,"")</f>
        <v>6</v>
      </c>
      <c r="W98" s="268" t="str">
        <f>IF(tbl_dmi_isin[[#This Row],[Index]]&gt;$A$2,"",INDEX(Corp_value!$A$1:$EA$2999,MATCH(tbl_dmi_isin[[#This Row],[ISIN]],Corp_value!$B:$B,0),MATCH(W$2,Corp_value!$1:$1,0)))</f>
        <v/>
      </c>
      <c r="X98" s="268" t="str">
        <f>IF(tbl_dmi_isin[[#This Row],[Index]]&gt;$A$2,"",INDEX(Corp_value!$A$1:$EA$2999,MATCH(tbl_dmi_isin[[#This Row],[ISIN]],Corp_value!$B:$B,0),MATCH(X$2,Corp_value!$1:$1,0)))</f>
        <v/>
      </c>
      <c r="Y98" s="273" t="str">
        <f>IF(tbl_dmi_isin[[#This Row],[Index]]&gt;$A$2,"",INDEX(Corp_value!$A$1:$EA$2999,MATCH(tbl_dmi_isin[[#This Row],[ISIN]],Corp_value!$B:$B,0),MATCH(Y$2,Corp_value!$1:$1,0)))</f>
        <v/>
      </c>
      <c r="Z98" s="273" t="str">
        <f>IF(tbl_dmi_isin[[#This Row],[Index]]&gt;$A$2,"",INDEX(Corp_value!$A$1:$EA$2999,MATCH(tbl_dmi_isin[[#This Row],[ISIN]],Corp_value!$B:$B,0),MATCH(Z$2,Corp_value!$1:$1,0)))</f>
        <v>Baa1/--/BBB+</v>
      </c>
    </row>
    <row r="99" spans="1:26">
      <c r="A99" s="19">
        <v>96</v>
      </c>
      <c r="B99" s="282" t="str">
        <f>IF(tbl_dmi_isin[[#This Row],[Index]]&gt;$A$2,"",TEXT(INDEX(美元债一级!$A$2:$BO$2879,tbl_dmi_isin[[#This Row],[Index]]+1,MATCH(B$2,美元债一级!$2:$2,0)),"yyyy/mm/dd"))</f>
        <v>2022/05/31</v>
      </c>
      <c r="C99" s="19" t="str">
        <f>IF(tbl_dmi_isin[[#This Row],[Index]]&gt;$A$2,"",INDEX(美元债一级!$A$2:$BO$2880,tbl_dmi_isin[[#This Row],[Index]]+1,MATCH(C$2,美元债一级!$2:$2,0)))</f>
        <v>XS2451515279</v>
      </c>
      <c r="D99" s="19" t="str">
        <f>IF(tbl_dmi_isin[[#This Row],[Index]]&gt;$A$2,"",INDEX(美元债一级!$A$2:$BO$2880,tbl_dmi_isin[[#This Row],[Index]]+1,MATCH(D$2,美元债一级!$2:$2,0)))</f>
        <v>重庆南岸城建*</v>
      </c>
      <c r="E99" s="19" t="str">
        <f>TEXT(tbl_dmi_isin[[#This Row],[定价日]],"YYMMDD")&amp;tbl_dmi_isin[[#This Row],[ISIN]]</f>
        <v>220531XS2451515279</v>
      </c>
      <c r="F99" s="219"/>
      <c r="G99" s="90" t="str">
        <f>IF(tbl_dmi_isin[[#This Row],[Index]]&gt;$A$2,"",INDEX(Corp_value!$A$1:$EA$2999,MATCH(tbl_dmi_isin[[#This Row],[ISIN]],Corp_value!$B:$B,0),MATCH(G$2,Corp_value!$1:$1,0)))</f>
        <v>--/--/BBB</v>
      </c>
      <c r="H99" s="91" t="str">
        <f>IF(tbl_dmi_isin[[#This Row],[Index]]&gt;$A$2,"",INDEX(Corp_value!$A$1:$EA$2999,MATCH(tbl_dmi_isin[[#This Row],[ISIN]],Corp_value!$B:$B,0),MATCH(H$2,Corp_value!$1:$1,0)))</f>
        <v>CN</v>
      </c>
      <c r="I99" s="91" t="str">
        <f>IF(tbl_dmi_isin[[#This Row],[Index]]&gt;$A$2,"",INDEX(Corp_value!$A$1:$EA$2999,MATCH(tbl_dmi_isin[[#This Row],[ISIN]],Corp_value!$B:$B,0),MATCH(I$2,Corp_value!$1:$1,0)))</f>
        <v>--</v>
      </c>
      <c r="J99" s="90" t="str">
        <f>IF(tbl_dmi_isin[[#This Row],[Index]]&gt;$A$2,"",INDEX(Corp_value!$A$1:$EA$2999,MATCH(tbl_dmi_isin[[#This Row],[ISIN]],Corp_value!$B:$B,0),MATCH(J$2,Corp_value!$1:$1,0)))</f>
        <v>--/NR/BBB</v>
      </c>
      <c r="K99" s="90" t="str">
        <f>IF(tbl_dmi_isin[[#This Row],[Index]]&gt;$A$2,"",INDEX(Corp_value!$A$1:$EA$2999,MATCH(tbl_dmi_isin[[#This Row],[ISIN]],Corp_value!$B:$B,0),MATCH(K$2,Corp_value!$1:$1,0)))</f>
        <v>CHECK spd</v>
      </c>
      <c r="L99" s="90" t="str">
        <f>IF(tbl_dmi_isin[[#This Row],[Index]]&gt;$A$2,"",INDEX(Corp_value!$A$1:$EA$2999,MATCH(tbl_dmi_isin[[#This Row],[ISIN]],Corp_value!$B:$B,0),MATCH(L$2,Corp_value!$1:$1,0)))</f>
        <v>--</v>
      </c>
      <c r="M99" s="241" t="str">
        <f>IF(tbl_dmi_isin[[#This Row],[Index]]&gt;$A$2,"",INDEX(Corp_value!$A$1:$EA$2999,MATCH(tbl_dmi_isin[[#This Row],[ISIN]],Corp_value!$B:$B,0),MATCH(M$2,Corp_value!$1:$1,0)))</f>
        <v>重庆市南岸区城市建设</v>
      </c>
      <c r="N99" s="241" t="str">
        <f>IF(tbl_dmi_isin[[#This Row],[Index]]&gt;$A$2,"",INDEX(Corp_value!$A$1:$EA$2999,MATCH(tbl_dmi_isin[[#This Row],[ISIN]],Corp_value!$B:$B,0),MATCH(N$2,Corp_value!$1:$1,0)))</f>
        <v/>
      </c>
      <c r="O99" s="241" t="str">
        <f>IF(tbl_dmi_isin[[#This Row],[Index]]&gt;$A$2,"",INDEX(Corp_value!$A$1:$EA$2999,MATCH(tbl_dmi_isin[[#This Row],[ISIN]],Corp_value!$B:$B,0),MATCH(O$2,Corp_value!$1:$1,0)))</f>
        <v/>
      </c>
      <c r="P99" s="260" t="str">
        <f>IF(tbl_dmi_isin[[#This Row],[Index]]&gt;$A$2,"",TEXT(INDEX(Corp_value!$A$1:$EA$2999,MATCH(tbl_dmi_isin[[#This Row],[ISIN]],Corp_value!$B:$B,0),MATCH(P$2,Corp_value!$1:$1,0)),"yyyy/mm/dd"))</f>
        <v>2022/05/06</v>
      </c>
      <c r="Q99" s="260" t="str">
        <f>IF(tbl_dmi_isin[[#This Row],[Index]]&gt;$A$2,"",TEXT(INDEX(Corp_value!$A$1:$EA$2999,MATCH(tbl_dmi_isin[[#This Row],[ISIN]],Corp_value!$B:$B,0),MATCH(Q$2,Corp_value!$1:$1,0)),"yyyy/mm/dd"))</f>
        <v>2025/05/06</v>
      </c>
      <c r="R99" s="260" t="str">
        <f>IF(tbl_dmi_isin[[#This Row],[Index]]&gt;$A$2,"",TEXT(INDEX(Corp_value!$A$1:$EA$2999,MATCH(tbl_dmi_isin[[#This Row],[ISIN]],Corp_value!$B:$B,0),MATCH(R$2,Corp_value!$1:$1,0)),"yyyy/mm/dd"))</f>
        <v>--</v>
      </c>
      <c r="S99" s="241">
        <f>IF(tbl_dmi_isin[[#This Row],[Index]]&gt;$A$2,"",INDEX(Corp_value!$A$1:$EA$2999,MATCH(tbl_dmi_isin[[#This Row],[ISIN]],Corp_value!$B:$B,0),MATCH(S$2,Corp_value!$1:$1,0)))</f>
        <v>4.9800000000000004</v>
      </c>
      <c r="T99" s="241" t="str">
        <f>IF(tbl_dmi_isin[[#This Row],[Index]]&gt;$A$2,"",INDEX(Corp_value!$A$1:$EA$2999,MATCH(tbl_dmi_isin[[#This Row],[ISIN]],Corp_value!$B:$B,0),MATCH(T$2,Corp_value!$1:$1,0)))</f>
        <v>USD</v>
      </c>
      <c r="U99" s="241">
        <f>IF(tbl_dmi_isin[[#This Row],[Index]]&gt;$A$2,"",INDEX(Corp_value!$A$1:$EA$2999,MATCH(tbl_dmi_isin[[#This Row],[ISIN]],Corp_value!$B:$B,0),MATCH(U$2,Corp_value!$1:$1,0)))</f>
        <v>99.945000000000007</v>
      </c>
      <c r="V99" s="256">
        <f>IFERROR(IF(tbl_dmi_isin[[#This Row],[Index]]&gt;$A$2,"",INDEX(Corp_value!$A$1:$EA$2999,MATCH(tbl_dmi_isin[[#This Row],[ISIN]],Corp_value!$B:$B,0),MATCH(V$2,Corp_value!$1:$1,0)))/100000000,"")</f>
        <v>3</v>
      </c>
      <c r="W99" s="268" t="str">
        <f>IF(tbl_dmi_isin[[#This Row],[Index]]&gt;$A$2,"",INDEX(Corp_value!$A$1:$EA$2999,MATCH(tbl_dmi_isin[[#This Row],[ISIN]],Corp_value!$B:$B,0),MATCH(W$2,Corp_value!$1:$1,0)))</f>
        <v>0792878D CH</v>
      </c>
      <c r="X99" s="268" t="str">
        <f>IF(tbl_dmi_isin[[#This Row],[Index]]&gt;$A$2,"",INDEX(Corp_value!$A$1:$EA$2999,MATCH(tbl_dmi_isin[[#This Row],[ISIN]],Corp_value!$B:$B,0),MATCH(X$2,Corp_value!$1:$1,0)))</f>
        <v>--/NR/BBB</v>
      </c>
      <c r="Y99" s="273" t="str">
        <f>IF(tbl_dmi_isin[[#This Row],[Index]]&gt;$A$2,"",INDEX(Corp_value!$A$1:$EA$2999,MATCH(tbl_dmi_isin[[#This Row],[ISIN]],Corp_value!$B:$B,0),MATCH(Y$2,Corp_value!$1:$1,0)))</f>
        <v/>
      </c>
      <c r="Z99" s="273" t="str">
        <f>IF(tbl_dmi_isin[[#This Row],[Index]]&gt;$A$2,"",INDEX(Corp_value!$A$1:$EA$2999,MATCH(tbl_dmi_isin[[#This Row],[ISIN]],Corp_value!$B:$B,0),MATCH(Z$2,Corp_value!$1:$1,0)))</f>
        <v>--/NR/BBB</v>
      </c>
    </row>
    <row r="100" spans="1:26">
      <c r="A100" s="19">
        <v>97</v>
      </c>
      <c r="B100" s="282" t="str">
        <f>IF(tbl_dmi_isin[[#This Row],[Index]]&gt;$A$2,"",TEXT(INDEX(美元债一级!$A$2:$BO$2879,tbl_dmi_isin[[#This Row],[Index]]+1,MATCH(B$2,美元债一级!$2:$2,0)),"yyyy/mm/dd"))</f>
        <v>2022/05/31</v>
      </c>
      <c r="C100" s="19" t="str">
        <f>IF(tbl_dmi_isin[[#This Row],[Index]]&gt;$A$2,"",INDEX(美元债一级!$A$2:$BO$2880,tbl_dmi_isin[[#This Row],[Index]]+1,MATCH(C$2,美元债一级!$2:$2,0)))</f>
        <v>XS2463439690</v>
      </c>
      <c r="D100" s="19" t="str">
        <f>IF(tbl_dmi_isin[[#This Row],[Index]]&gt;$A$2,"",INDEX(美元债一级!$A$2:$BO$2880,tbl_dmi_isin[[#This Row],[Index]]+1,MATCH(D$2,美元债一级!$2:$2,0)))</f>
        <v>珠海华发*</v>
      </c>
      <c r="E100" s="19" t="str">
        <f>TEXT(tbl_dmi_isin[[#This Row],[定价日]],"YYMMDD")&amp;tbl_dmi_isin[[#This Row],[ISIN]]</f>
        <v>220531XS2463439690</v>
      </c>
      <c r="F100" s="219"/>
      <c r="G100" s="90" t="str">
        <f>IF(tbl_dmi_isin[[#This Row],[Index]]&gt;$A$2,"",INDEX(Corp_value!$A$1:$EA$2999,MATCH(tbl_dmi_isin[[#This Row],[ISIN]],Corp_value!$B:$B,0),MATCH(G$2,Corp_value!$1:$1,0)))</f>
        <v>--/--/--</v>
      </c>
      <c r="H100" s="91" t="str">
        <f>IF(tbl_dmi_isin[[#This Row],[Index]]&gt;$A$2,"",INDEX(Corp_value!$A$1:$EA$2999,MATCH(tbl_dmi_isin[[#This Row],[ISIN]],Corp_value!$B:$B,0),MATCH(H$2,Corp_value!$1:$1,0)))</f>
        <v>VG</v>
      </c>
      <c r="I100" s="91" t="str">
        <f>IF(tbl_dmi_isin[[#This Row],[Index]]&gt;$A$2,"",INDEX(Corp_value!$A$1:$EA$2999,MATCH(tbl_dmi_isin[[#This Row],[ISIN]],Corp_value!$B:$B,0),MATCH(I$2,Corp_value!$1:$1,0)))</f>
        <v>--</v>
      </c>
      <c r="J100" s="90" t="str">
        <f>IF(tbl_dmi_isin[[#This Row],[Index]]&gt;$A$2,"",INDEX(Corp_value!$A$1:$EA$2999,MATCH(tbl_dmi_isin[[#This Row],[ISIN]],Corp_value!$B:$B,0),MATCH(J$2,Corp_value!$1:$1,0)))</f>
        <v>--/--/BBB</v>
      </c>
      <c r="K100" s="90">
        <f>IF(tbl_dmi_isin[[#This Row],[Index]]&gt;$A$2,"",INDEX(Corp_value!$A$1:$EA$2999,MATCH(tbl_dmi_isin[[#This Row],[ISIN]],Corp_value!$B:$B,0),MATCH(K$2,Corp_value!$1:$1,0)))</f>
        <v>379.6</v>
      </c>
      <c r="L100" s="90" t="str">
        <f>IF(tbl_dmi_isin[[#This Row],[Index]]&gt;$A$2,"",INDEX(Corp_value!$A$1:$EA$2999,MATCH(tbl_dmi_isin[[#This Row],[ISIN]],Corp_value!$B:$B,0),MATCH(L$2,Corp_value!$1:$1,0)))</f>
        <v>--</v>
      </c>
      <c r="M100" s="90" t="str">
        <f>IF(tbl_dmi_isin[[#This Row],[Index]]&gt;$A$2,"",INDEX(Corp_value!$A$1:$EA$2999,MATCH(tbl_dmi_isin[[#This Row],[ISIN]],Corp_value!$B:$B,0),MATCH(M$2,Corp_value!$1:$1,0)))</f>
        <v>Huafa 2021 I Co Ltd</v>
      </c>
      <c r="N100" s="90" t="str">
        <f>IF(tbl_dmi_isin[[#This Row],[Index]]&gt;$A$2,"",INDEX(Corp_value!$A$1:$EA$2999,MATCH(tbl_dmi_isin[[#This Row],[ISIN]],Corp_value!$B:$B,0),MATCH(N$2,Corp_value!$1:$1,0)))</f>
        <v>Zhuhai Huafa Group Co Ltd</v>
      </c>
      <c r="O100" s="90" t="str">
        <f>IF(tbl_dmi_isin[[#This Row],[Index]]&gt;$A$2,"",INDEX(Corp_value!$A$1:$EA$2999,MATCH(tbl_dmi_isin[[#This Row],[ISIN]],Corp_value!$B:$B,0),MATCH(O$2,Corp_value!$1:$1,0)))</f>
        <v/>
      </c>
      <c r="P100" s="259" t="str">
        <f>IF(tbl_dmi_isin[[#This Row],[Index]]&gt;$A$2,"",TEXT(INDEX(Corp_value!$A$1:$EA$2999,MATCH(tbl_dmi_isin[[#This Row],[ISIN]],Corp_value!$B:$B,0),MATCH(P$2,Corp_value!$1:$1,0)),"yyyy/mm/dd"))</f>
        <v>2022/02/18</v>
      </c>
      <c r="Q100" s="259" t="str">
        <f>IF(tbl_dmi_isin[[#This Row],[Index]]&gt;$A$2,"",TEXT(INDEX(Corp_value!$A$1:$EA$2999,MATCH(tbl_dmi_isin[[#This Row],[ISIN]],Corp_value!$B:$B,0),MATCH(Q$2,Corp_value!$1:$1,0)),"yyyy/mm/dd"))</f>
        <v/>
      </c>
      <c r="R100" s="259" t="str">
        <f>IF(tbl_dmi_isin[[#This Row],[Index]]&gt;$A$2,"",TEXT(INDEX(Corp_value!$A$1:$EA$2999,MATCH(tbl_dmi_isin[[#This Row],[ISIN]],Corp_value!$B:$B,0),MATCH(R$2,Corp_value!$1:$1,0)),"yyyy/mm/dd"))</f>
        <v>--</v>
      </c>
      <c r="S100" s="90">
        <f>IF(tbl_dmi_isin[[#This Row],[Index]]&gt;$A$2,"",INDEX(Corp_value!$A$1:$EA$2999,MATCH(tbl_dmi_isin[[#This Row],[ISIN]],Corp_value!$B:$B,0),MATCH(S$2,Corp_value!$1:$1,0)))</f>
        <v>4.25</v>
      </c>
      <c r="T100" s="90" t="str">
        <f>IF(tbl_dmi_isin[[#This Row],[Index]]&gt;$A$2,"",INDEX(Corp_value!$A$1:$EA$2999,MATCH(tbl_dmi_isin[[#This Row],[ISIN]],Corp_value!$B:$B,0),MATCH(T$2,Corp_value!$1:$1,0)))</f>
        <v>USD</v>
      </c>
      <c r="U100" s="90">
        <f>IF(tbl_dmi_isin[[#This Row],[Index]]&gt;$A$2,"",INDEX(Corp_value!$A$1:$EA$2999,MATCH(tbl_dmi_isin[[#This Row],[ISIN]],Corp_value!$B:$B,0),MATCH(U$2,Corp_value!$1:$1,0)))</f>
        <v>97.442000000000007</v>
      </c>
      <c r="V100" s="257">
        <f>IFERROR(IF(tbl_dmi_isin[[#This Row],[Index]]&gt;$A$2,"",INDEX(Corp_value!$A$1:$EA$2999,MATCH(tbl_dmi_isin[[#This Row],[ISIN]],Corp_value!$B:$B,0),MATCH(V$2,Corp_value!$1:$1,0)))/100000000,"")</f>
        <v>1</v>
      </c>
      <c r="W100" s="267" t="str">
        <f>IF(tbl_dmi_isin[[#This Row],[Index]]&gt;$A$2,"",INDEX(Corp_value!$A$1:$EA$2999,MATCH(tbl_dmi_isin[[#This Row],[ISIN]],Corp_value!$B:$B,0),MATCH(W$2,Corp_value!$1:$1,0)))</f>
        <v/>
      </c>
      <c r="X100" s="267" t="str">
        <f>IF(tbl_dmi_isin[[#This Row],[Index]]&gt;$A$2,"",INDEX(Corp_value!$A$1:$EA$2999,MATCH(tbl_dmi_isin[[#This Row],[ISIN]],Corp_value!$B:$B,0),MATCH(X$2,Corp_value!$1:$1,0)))</f>
        <v/>
      </c>
      <c r="Y100" s="273" t="str">
        <f>IF(tbl_dmi_isin[[#This Row],[Index]]&gt;$A$2,"",INDEX(Corp_value!$A$1:$EA$2999,MATCH(tbl_dmi_isin[[#This Row],[ISIN]],Corp_value!$B:$B,0),MATCH(Y$2,Corp_value!$1:$1,0)))</f>
        <v/>
      </c>
      <c r="Z100" s="273" t="str">
        <f>IF(tbl_dmi_isin[[#This Row],[Index]]&gt;$A$2,"",INDEX(Corp_value!$A$1:$EA$2999,MATCH(tbl_dmi_isin[[#This Row],[ISIN]],Corp_value!$B:$B,0),MATCH(Z$2,Corp_value!$1:$1,0)))</f>
        <v>--/--/BBB</v>
      </c>
    </row>
    <row r="101" spans="1:26">
      <c r="A101" s="19">
        <v>98</v>
      </c>
      <c r="B101" s="282" t="str">
        <f>IF(tbl_dmi_isin[[#This Row],[Index]]&gt;$A$2,"",TEXT(INDEX(美元债一级!$A$2:$BO$2879,tbl_dmi_isin[[#This Row],[Index]]+1,MATCH(B$2,美元债一级!$2:$2,0)),"yyyy/mm/dd"))</f>
        <v>2022/05/19</v>
      </c>
      <c r="C101" s="19" t="str">
        <f>IF(tbl_dmi_isin[[#This Row],[Index]]&gt;$A$2,"",INDEX(美元债一级!$A$2:$BO$2880,tbl_dmi_isin[[#This Row],[Index]]+1,MATCH(C$2,美元债一级!$2:$2,0)))</f>
        <v>XS2471903331</v>
      </c>
      <c r="D101" s="19" t="str">
        <f>IF(tbl_dmi_isin[[#This Row],[Index]]&gt;$A$2,"",INDEX(美元债一级!$A$2:$BO$2880,tbl_dmi_isin[[#This Row],[Index]]+1,MATCH(D$2,美元债一级!$2:$2,0)))</f>
        <v>中航租赁</v>
      </c>
      <c r="E101" s="19" t="str">
        <f>TEXT(tbl_dmi_isin[[#This Row],[定价日]],"YYMMDD")&amp;tbl_dmi_isin[[#This Row],[ISIN]]</f>
        <v>220519XS2471903331</v>
      </c>
      <c r="F101" s="221"/>
      <c r="G101" s="90" t="str">
        <f>IF(tbl_dmi_isin[[#This Row],[Index]]&gt;$A$2,"",INDEX(Corp_value!$A$1:$EA$2999,MATCH(tbl_dmi_isin[[#This Row],[ISIN]],Corp_value!$B:$B,0),MATCH(G$2,Corp_value!$1:$1,0)))</f>
        <v>NR/--/A-</v>
      </c>
      <c r="H101" s="91" t="str">
        <f>IF(tbl_dmi_isin[[#This Row],[Index]]&gt;$A$2,"",INDEX(Corp_value!$A$1:$EA$2999,MATCH(tbl_dmi_isin[[#This Row],[ISIN]],Corp_value!$B:$B,0),MATCH(H$2,Corp_value!$1:$1,0)))</f>
        <v>KY</v>
      </c>
      <c r="I101" s="91" t="str">
        <f>IF(tbl_dmi_isin[[#This Row],[Index]]&gt;$A$2,"",INDEX(Corp_value!$A$1:$EA$2999,MATCH(tbl_dmi_isin[[#This Row],[ISIN]],Corp_value!$B:$B,0),MATCH(I$2,Corp_value!$1:$1,0)))</f>
        <v>--</v>
      </c>
      <c r="J101" s="90" t="str">
        <f>IF(tbl_dmi_isin[[#This Row],[Index]]&gt;$A$2,"",INDEX(Corp_value!$A$1:$EA$2999,MATCH(tbl_dmi_isin[[#This Row],[ISIN]],Corp_value!$B:$B,0),MATCH(J$2,Corp_value!$1:$1,0)))</f>
        <v>Baa1/--/A-</v>
      </c>
      <c r="K101" s="90">
        <f>IF(tbl_dmi_isin[[#This Row],[Index]]&gt;$A$2,"",INDEX(Corp_value!$A$1:$EA$2999,MATCH(tbl_dmi_isin[[#This Row],[ISIN]],Corp_value!$B:$B,0),MATCH(K$2,Corp_value!$1:$1,0)))</f>
        <v>130</v>
      </c>
      <c r="L101" s="90" t="str">
        <f>IF(tbl_dmi_isin[[#This Row],[Index]]&gt;$A$2,"",INDEX(Corp_value!$A$1:$EA$2999,MATCH(tbl_dmi_isin[[#This Row],[ISIN]],Corp_value!$B:$B,0),MATCH(L$2,Corp_value!$1:$1,0)))</f>
        <v>--</v>
      </c>
      <c r="M101" s="241" t="str">
        <f>IF(tbl_dmi_isin[[#This Row],[Index]]&gt;$A$2,"",INDEX(Corp_value!$A$1:$EA$2999,MATCH(tbl_dmi_isin[[#This Row],[ISIN]],Corp_value!$B:$B,0),MATCH(M$2,Corp_value!$1:$1,0)))</f>
        <v>Soar Wise有限公司</v>
      </c>
      <c r="N101" s="241" t="str">
        <f>IF(tbl_dmi_isin[[#This Row],[Index]]&gt;$A$2,"",INDEX(Corp_value!$A$1:$EA$2999,MATCH(tbl_dmi_isin[[#This Row],[ISIN]],Corp_value!$B:$B,0),MATCH(N$2,Corp_value!$1:$1,0)))</f>
        <v>AVIC International Leasing Co Ltd</v>
      </c>
      <c r="O101" s="241" t="str">
        <f>IF(tbl_dmi_isin[[#This Row],[Index]]&gt;$A$2,"",INDEX(Corp_value!$A$1:$EA$2999,MATCH(tbl_dmi_isin[[#This Row],[ISIN]],Corp_value!$B:$B,0),MATCH(O$2,Corp_value!$1:$1,0)))</f>
        <v/>
      </c>
      <c r="P101" s="260" t="str">
        <f>IF(tbl_dmi_isin[[#This Row],[Index]]&gt;$A$2,"",TEXT(INDEX(Corp_value!$A$1:$EA$2999,MATCH(tbl_dmi_isin[[#This Row],[ISIN]],Corp_value!$B:$B,0),MATCH(P$2,Corp_value!$1:$1,0)),"yyyy/mm/dd"))</f>
        <v>2022/05/24</v>
      </c>
      <c r="Q101" s="260" t="str">
        <f>IF(tbl_dmi_isin[[#This Row],[Index]]&gt;$A$2,"",TEXT(INDEX(Corp_value!$A$1:$EA$2999,MATCH(tbl_dmi_isin[[#This Row],[ISIN]],Corp_value!$B:$B,0),MATCH(Q$2,Corp_value!$1:$1,0)),"yyyy/mm/dd"))</f>
        <v>2025/05/24</v>
      </c>
      <c r="R101" s="260" t="str">
        <f>IF(tbl_dmi_isin[[#This Row],[Index]]&gt;$A$2,"",TEXT(INDEX(Corp_value!$A$1:$EA$2999,MATCH(tbl_dmi_isin[[#This Row],[ISIN]],Corp_value!$B:$B,0),MATCH(R$2,Corp_value!$1:$1,0)),"yyyy/mm/dd"))</f>
        <v>--</v>
      </c>
      <c r="S101" s="241">
        <f>IF(tbl_dmi_isin[[#This Row],[Index]]&gt;$A$2,"",INDEX(Corp_value!$A$1:$EA$2999,MATCH(tbl_dmi_isin[[#This Row],[ISIN]],Corp_value!$B:$B,0),MATCH(S$2,Corp_value!$1:$1,0)))</f>
        <v>4.05</v>
      </c>
      <c r="T101" s="241" t="str">
        <f>IF(tbl_dmi_isin[[#This Row],[Index]]&gt;$A$2,"",INDEX(Corp_value!$A$1:$EA$2999,MATCH(tbl_dmi_isin[[#This Row],[ISIN]],Corp_value!$B:$B,0),MATCH(T$2,Corp_value!$1:$1,0)))</f>
        <v>USD</v>
      </c>
      <c r="U101" s="241">
        <f>IF(tbl_dmi_isin[[#This Row],[Index]]&gt;$A$2,"",INDEX(Corp_value!$A$1:$EA$2999,MATCH(tbl_dmi_isin[[#This Row],[ISIN]],Corp_value!$B:$B,0),MATCH(U$2,Corp_value!$1:$1,0)))</f>
        <v>99.915999999999997</v>
      </c>
      <c r="V101" s="258">
        <f>IFERROR(IF(tbl_dmi_isin[[#This Row],[Index]]&gt;$A$2,"",INDEX(Corp_value!$A$1:$EA$2999,MATCH(tbl_dmi_isin[[#This Row],[ISIN]],Corp_value!$B:$B,0),MATCH(V$2,Corp_value!$1:$1,0)))/100000000,"")</f>
        <v>4.5</v>
      </c>
      <c r="W101" s="267" t="str">
        <f>IF(tbl_dmi_isin[[#This Row],[Index]]&gt;$A$2,"",INDEX(Corp_value!$A$1:$EA$2999,MATCH(tbl_dmi_isin[[#This Row],[ISIN]],Corp_value!$B:$B,0),MATCH(W$2,Corp_value!$1:$1,0)))</f>
        <v>600705 CH</v>
      </c>
      <c r="X101" s="267" t="str">
        <f>IF(tbl_dmi_isin[[#This Row],[Index]]&gt;$A$2,"",INDEX(Corp_value!$A$1:$EA$2999,MATCH(tbl_dmi_isin[[#This Row],[ISIN]],Corp_value!$B:$B,0),MATCH(X$2,Corp_value!$1:$1,0)))</f>
        <v>--/--/A-</v>
      </c>
      <c r="Y101" s="273" t="str">
        <f>IF(tbl_dmi_isin[[#This Row],[Index]]&gt;$A$2,"",INDEX(Corp_value!$A$1:$EA$2999,MATCH(tbl_dmi_isin[[#This Row],[ISIN]],Corp_value!$B:$B,0),MATCH(Y$2,Corp_value!$1:$1,0)))</f>
        <v/>
      </c>
      <c r="Z101" s="273" t="str">
        <f>IF(tbl_dmi_isin[[#This Row],[Index]]&gt;$A$2,"",INDEX(Corp_value!$A$1:$EA$2999,MATCH(tbl_dmi_isin[[#This Row],[ISIN]],Corp_value!$B:$B,0),MATCH(Z$2,Corp_value!$1:$1,0)))</f>
        <v>Baa1/--/A-</v>
      </c>
    </row>
    <row r="102" spans="1:26">
      <c r="A102" s="19">
        <v>99</v>
      </c>
      <c r="B102" s="282" t="str">
        <f>IF(tbl_dmi_isin[[#This Row],[Index]]&gt;$A$2,"",TEXT(INDEX(美元债一级!$A$2:$BO$2879,tbl_dmi_isin[[#This Row],[Index]]+1,MATCH(B$2,美元债一级!$2:$2,0)),"yyyy/mm/dd"))</f>
        <v>2022/05/11</v>
      </c>
      <c r="C102" s="19" t="str">
        <f>IF(tbl_dmi_isin[[#This Row],[Index]]&gt;$A$2,"",INDEX(美元债一级!$A$2:$BO$2880,tbl_dmi_isin[[#This Row],[Index]]+1,MATCH(C$2,美元债一级!$2:$2,0)))</f>
        <v>XS2447552089</v>
      </c>
      <c r="D102" s="19" t="str">
        <f>IF(tbl_dmi_isin[[#This Row],[Index]]&gt;$A$2,"",INDEX(美元债一级!$A$2:$BO$2880,tbl_dmi_isin[[#This Row],[Index]]+1,MATCH(D$2,美元债一级!$2:$2,0)))</f>
        <v>兴银港分</v>
      </c>
      <c r="E102" s="19" t="str">
        <f>TEXT(tbl_dmi_isin[[#This Row],[定价日]],"YYMMDD")&amp;tbl_dmi_isin[[#This Row],[ISIN]]</f>
        <v>220511XS2447552089</v>
      </c>
      <c r="F102" s="221"/>
      <c r="G102" s="90" t="str">
        <f>IF(tbl_dmi_isin[[#This Row],[Index]]&gt;$A$2,"",INDEX(Corp_value!$A$1:$EA$2999,MATCH(tbl_dmi_isin[[#This Row],[ISIN]],Corp_value!$B:$B,0),MATCH(G$2,Corp_value!$1:$1,0)))</f>
        <v>Baa2/--/--</v>
      </c>
      <c r="H102" s="91" t="str">
        <f>IF(tbl_dmi_isin[[#This Row],[Index]]&gt;$A$2,"",INDEX(Corp_value!$A$1:$EA$2999,MATCH(tbl_dmi_isin[[#This Row],[ISIN]],Corp_value!$B:$B,0),MATCH(H$2,Corp_value!$1:$1,0)))</f>
        <v>CN</v>
      </c>
      <c r="I102" s="91" t="str">
        <f>IF(tbl_dmi_isin[[#This Row],[Index]]&gt;$A$2,"",INDEX(Corp_value!$A$1:$EA$2999,MATCH(tbl_dmi_isin[[#This Row],[ISIN]],Corp_value!$B:$B,0),MATCH(I$2,Corp_value!$1:$1,0)))</f>
        <v>--</v>
      </c>
      <c r="J102" s="90" t="str">
        <f>IF(tbl_dmi_isin[[#This Row],[Index]]&gt;$A$2,"",INDEX(Corp_value!$A$1:$EA$2999,MATCH(tbl_dmi_isin[[#This Row],[ISIN]],Corp_value!$B:$B,0),MATCH(J$2,Corp_value!$1:$1,0)))</f>
        <v>--/--/--</v>
      </c>
      <c r="K102" s="90">
        <f>IF(tbl_dmi_isin[[#This Row],[Index]]&gt;$A$2,"",INDEX(Corp_value!$A$1:$EA$2999,MATCH(tbl_dmi_isin[[#This Row],[ISIN]],Corp_value!$B:$B,0),MATCH(K$2,Corp_value!$1:$1,0)))</f>
        <v>52</v>
      </c>
      <c r="L102" s="90" t="str">
        <f>IF(tbl_dmi_isin[[#This Row],[Index]]&gt;$A$2,"",INDEX(Corp_value!$A$1:$EA$2999,MATCH(tbl_dmi_isin[[#This Row],[ISIN]],Corp_value!$B:$B,0),MATCH(L$2,Corp_value!$1:$1,0)))</f>
        <v>--</v>
      </c>
      <c r="M102" s="241" t="str">
        <f>IF(tbl_dmi_isin[[#This Row],[Index]]&gt;$A$2,"",INDEX(Corp_value!$A$1:$EA$2999,MATCH(tbl_dmi_isin[[#This Row],[ISIN]],Corp_value!$B:$B,0),MATCH(M$2,Corp_value!$1:$1,0)))</f>
        <v>兴业银行股份有限公司</v>
      </c>
      <c r="N102" s="241" t="str">
        <f>IF(tbl_dmi_isin[[#This Row],[Index]]&gt;$A$2,"",INDEX(Corp_value!$A$1:$EA$2999,MATCH(tbl_dmi_isin[[#This Row],[ISIN]],Corp_value!$B:$B,0),MATCH(N$2,Corp_value!$1:$1,0)))</f>
        <v/>
      </c>
      <c r="O102" s="241" t="str">
        <f>IF(tbl_dmi_isin[[#This Row],[Index]]&gt;$A$2,"",INDEX(Corp_value!$A$1:$EA$2999,MATCH(tbl_dmi_isin[[#This Row],[ISIN]],Corp_value!$B:$B,0),MATCH(O$2,Corp_value!$1:$1,0)))</f>
        <v/>
      </c>
      <c r="P102" s="260" t="str">
        <f>IF(tbl_dmi_isin[[#This Row],[Index]]&gt;$A$2,"",TEXT(INDEX(Corp_value!$A$1:$EA$2999,MATCH(tbl_dmi_isin[[#This Row],[ISIN]],Corp_value!$B:$B,0),MATCH(P$2,Corp_value!$1:$1,0)),"yyyy/mm/dd"))</f>
        <v>2022/05/18</v>
      </c>
      <c r="Q102" s="260" t="str">
        <f>IF(tbl_dmi_isin[[#This Row],[Index]]&gt;$A$2,"",TEXT(INDEX(Corp_value!$A$1:$EA$2999,MATCH(tbl_dmi_isin[[#This Row],[ISIN]],Corp_value!$B:$B,0),MATCH(Q$2,Corp_value!$1:$1,0)),"yyyy/mm/dd"))</f>
        <v>2025/05/18</v>
      </c>
      <c r="R102" s="260" t="str">
        <f>IF(tbl_dmi_isin[[#This Row],[Index]]&gt;$A$2,"",TEXT(INDEX(Corp_value!$A$1:$EA$2999,MATCH(tbl_dmi_isin[[#This Row],[ISIN]],Corp_value!$B:$B,0),MATCH(R$2,Corp_value!$1:$1,0)),"yyyy/mm/dd"))</f>
        <v>--</v>
      </c>
      <c r="S102" s="241">
        <f>IF(tbl_dmi_isin[[#This Row],[Index]]&gt;$A$2,"",INDEX(Corp_value!$A$1:$EA$2999,MATCH(tbl_dmi_isin[[#This Row],[ISIN]],Corp_value!$B:$B,0),MATCH(S$2,Corp_value!$1:$1,0)))</f>
        <v>3.25</v>
      </c>
      <c r="T102" s="241" t="str">
        <f>IF(tbl_dmi_isin[[#This Row],[Index]]&gt;$A$2,"",INDEX(Corp_value!$A$1:$EA$2999,MATCH(tbl_dmi_isin[[#This Row],[ISIN]],Corp_value!$B:$B,0),MATCH(T$2,Corp_value!$1:$1,0)))</f>
        <v>USD</v>
      </c>
      <c r="U102" s="241">
        <f>IF(tbl_dmi_isin[[#This Row],[Index]]&gt;$A$2,"",INDEX(Corp_value!$A$1:$EA$2999,MATCH(tbl_dmi_isin[[#This Row],[ISIN]],Corp_value!$B:$B,0),MATCH(U$2,Corp_value!$1:$1,0)))</f>
        <v>99.816000000000003</v>
      </c>
      <c r="V102" s="258">
        <f>IFERROR(IF(tbl_dmi_isin[[#This Row],[Index]]&gt;$A$2,"",INDEX(Corp_value!$A$1:$EA$2999,MATCH(tbl_dmi_isin[[#This Row],[ISIN]],Corp_value!$B:$B,0),MATCH(V$2,Corp_value!$1:$1,0)))/100000000,"")</f>
        <v>6.5</v>
      </c>
      <c r="W102" s="267" t="str">
        <f>IF(tbl_dmi_isin[[#This Row],[Index]]&gt;$A$2,"",INDEX(Corp_value!$A$1:$EA$2999,MATCH(tbl_dmi_isin[[#This Row],[ISIN]],Corp_value!$B:$B,0),MATCH(W$2,Corp_value!$1:$1,0)))</f>
        <v>601166 CH</v>
      </c>
      <c r="X102" s="267" t="str">
        <f>IF(tbl_dmi_isin[[#This Row],[Index]]&gt;$A$2,"",INDEX(Corp_value!$A$1:$EA$2999,MATCH(tbl_dmi_isin[[#This Row],[ISIN]],Corp_value!$B:$B,0),MATCH(X$2,Corp_value!$1:$1,0)))</f>
        <v>Baa2/--/BBB</v>
      </c>
      <c r="Y102" s="273" t="str">
        <f>IF(tbl_dmi_isin[[#This Row],[Index]]&gt;$A$2,"",INDEX(Corp_value!$A$1:$EA$2999,MATCH(tbl_dmi_isin[[#This Row],[ISIN]],Corp_value!$B:$B,0),MATCH(Y$2,Corp_value!$1:$1,0)))</f>
        <v>Green</v>
      </c>
      <c r="Z102" s="273" t="str">
        <f>IF(tbl_dmi_isin[[#This Row],[Index]]&gt;$A$2,"",INDEX(Corp_value!$A$1:$EA$2999,MATCH(tbl_dmi_isin[[#This Row],[ISIN]],Corp_value!$B:$B,0),MATCH(Z$2,Corp_value!$1:$1,0)))</f>
        <v>Baa2/--/BBB</v>
      </c>
    </row>
    <row r="103" spans="1:26">
      <c r="A103" s="19">
        <v>100</v>
      </c>
      <c r="B103" s="282" t="str">
        <f>IF(tbl_dmi_isin[[#This Row],[Index]]&gt;$A$2,"",TEXT(INDEX(美元债一级!$A$2:$BO$2879,tbl_dmi_isin[[#This Row],[Index]]+1,MATCH(B$2,美元债一级!$2:$2,0)),"yyyy/mm/dd"))</f>
        <v>2022/04/25</v>
      </c>
      <c r="C103" s="19" t="str">
        <f>IF(tbl_dmi_isin[[#This Row],[Index]]&gt;$A$2,"",INDEX(美元债一级!$A$2:$BO$2880,tbl_dmi_isin[[#This Row],[Index]]+1,MATCH(C$2,美元债一级!$2:$2,0)))</f>
        <v>XS2471295969</v>
      </c>
      <c r="D103" s="19" t="str">
        <f>IF(tbl_dmi_isin[[#This Row],[Index]]&gt;$A$2,"",INDEX(美元债一级!$A$2:$BO$2880,tbl_dmi_isin[[#This Row],[Index]]+1,MATCH(D$2,美元债一级!$2:$2,0)))</f>
        <v>成都空港兴城</v>
      </c>
      <c r="E103" s="19" t="str">
        <f>TEXT(tbl_dmi_isin[[#This Row],[定价日]],"YYMMDD")&amp;tbl_dmi_isin[[#This Row],[ISIN]]</f>
        <v>220425XS2471295969</v>
      </c>
      <c r="F103" s="221"/>
      <c r="G103" s="90" t="str">
        <f>IF(tbl_dmi_isin[[#This Row],[Index]]&gt;$A$2,"",INDEX(Corp_value!$A$1:$EA$2999,MATCH(tbl_dmi_isin[[#This Row],[ISIN]],Corp_value!$B:$B,0),MATCH(G$2,Corp_value!$1:$1,0)))</f>
        <v>--/--/--</v>
      </c>
      <c r="H103" s="91" t="str">
        <f>IF(tbl_dmi_isin[[#This Row],[Index]]&gt;$A$2,"",INDEX(Corp_value!$A$1:$EA$2999,MATCH(tbl_dmi_isin[[#This Row],[ISIN]],Corp_value!$B:$B,0),MATCH(H$2,Corp_value!$1:$1,0)))</f>
        <v>CN</v>
      </c>
      <c r="I103" s="91" t="str">
        <f>IF(tbl_dmi_isin[[#This Row],[Index]]&gt;$A$2,"",INDEX(Corp_value!$A$1:$EA$2999,MATCH(tbl_dmi_isin[[#This Row],[ISIN]],Corp_value!$B:$B,0),MATCH(I$2,Corp_value!$1:$1,0)))</f>
        <v>--</v>
      </c>
      <c r="J103" s="90" t="str">
        <f>IF(tbl_dmi_isin[[#This Row],[Index]]&gt;$A$2,"",INDEX(Corp_value!$A$1:$EA$2999,MATCH(tbl_dmi_isin[[#This Row],[ISIN]],Corp_value!$B:$B,0),MATCH(J$2,Corp_value!$1:$1,0)))</f>
        <v>--/--/BB+</v>
      </c>
      <c r="K103" s="90" t="str">
        <f>IF(tbl_dmi_isin[[#This Row],[Index]]&gt;$A$2,"",INDEX(Corp_value!$A$1:$EA$2999,MATCH(tbl_dmi_isin[[#This Row],[ISIN]],Corp_value!$B:$B,0),MATCH(K$2,Corp_value!$1:$1,0)))</f>
        <v>CHECK spd</v>
      </c>
      <c r="L103" s="90" t="str">
        <f>IF(tbl_dmi_isin[[#This Row],[Index]]&gt;$A$2,"",INDEX(Corp_value!$A$1:$EA$2999,MATCH(tbl_dmi_isin[[#This Row],[ISIN]],Corp_value!$B:$B,0),MATCH(L$2,Corp_value!$1:$1,0)))</f>
        <v>--</v>
      </c>
      <c r="M103" s="241" t="str">
        <f>IF(tbl_dmi_isin[[#This Row],[Index]]&gt;$A$2,"",INDEX(Corp_value!$A$1:$EA$2999,MATCH(tbl_dmi_isin[[#This Row],[ISIN]],Corp_value!$B:$B,0),MATCH(M$2,Corp_value!$1:$1,0)))</f>
        <v>成都空港兴城投资集团</v>
      </c>
      <c r="N103" s="241" t="str">
        <f>IF(tbl_dmi_isin[[#This Row],[Index]]&gt;$A$2,"",INDEX(Corp_value!$A$1:$EA$2999,MATCH(tbl_dmi_isin[[#This Row],[ISIN]],Corp_value!$B:$B,0),MATCH(N$2,Corp_value!$1:$1,0)))</f>
        <v/>
      </c>
      <c r="O103" s="241" t="str">
        <f>IF(tbl_dmi_isin[[#This Row],[Index]]&gt;$A$2,"",INDEX(Corp_value!$A$1:$EA$2999,MATCH(tbl_dmi_isin[[#This Row],[ISIN]],Corp_value!$B:$B,0),MATCH(O$2,Corp_value!$1:$1,0)))</f>
        <v/>
      </c>
      <c r="P103" s="260" t="str">
        <f>IF(tbl_dmi_isin[[#This Row],[Index]]&gt;$A$2,"",TEXT(INDEX(Corp_value!$A$1:$EA$2999,MATCH(tbl_dmi_isin[[#This Row],[ISIN]],Corp_value!$B:$B,0),MATCH(P$2,Corp_value!$1:$1,0)),"yyyy/mm/dd"))</f>
        <v>2022/04/28</v>
      </c>
      <c r="Q103" s="260" t="str">
        <f>IF(tbl_dmi_isin[[#This Row],[Index]]&gt;$A$2,"",TEXT(INDEX(Corp_value!$A$1:$EA$2999,MATCH(tbl_dmi_isin[[#This Row],[ISIN]],Corp_value!$B:$B,0),MATCH(Q$2,Corp_value!$1:$1,0)),"yyyy/mm/dd"))</f>
        <v>2025/04/28</v>
      </c>
      <c r="R103" s="260" t="str">
        <f>IF(tbl_dmi_isin[[#This Row],[Index]]&gt;$A$2,"",TEXT(INDEX(Corp_value!$A$1:$EA$2999,MATCH(tbl_dmi_isin[[#This Row],[ISIN]],Corp_value!$B:$B,0),MATCH(R$2,Corp_value!$1:$1,0)),"yyyy/mm/dd"))</f>
        <v>--</v>
      </c>
      <c r="S103" s="241">
        <f>IF(tbl_dmi_isin[[#This Row],[Index]]&gt;$A$2,"",INDEX(Corp_value!$A$1:$EA$2999,MATCH(tbl_dmi_isin[[#This Row],[ISIN]],Corp_value!$B:$B,0),MATCH(S$2,Corp_value!$1:$1,0)))</f>
        <v>4.5</v>
      </c>
      <c r="T103" s="241" t="str">
        <f>IF(tbl_dmi_isin[[#This Row],[Index]]&gt;$A$2,"",INDEX(Corp_value!$A$1:$EA$2999,MATCH(tbl_dmi_isin[[#This Row],[ISIN]],Corp_value!$B:$B,0),MATCH(T$2,Corp_value!$1:$1,0)))</f>
        <v>USD</v>
      </c>
      <c r="U103" s="241">
        <f>IF(tbl_dmi_isin[[#This Row],[Index]]&gt;$A$2,"",INDEX(Corp_value!$A$1:$EA$2999,MATCH(tbl_dmi_isin[[#This Row],[ISIN]],Corp_value!$B:$B,0),MATCH(U$2,Corp_value!$1:$1,0)))</f>
        <v>100</v>
      </c>
      <c r="V103" s="258">
        <f>IFERROR(IF(tbl_dmi_isin[[#This Row],[Index]]&gt;$A$2,"",INDEX(Corp_value!$A$1:$EA$2999,MATCH(tbl_dmi_isin[[#This Row],[ISIN]],Corp_value!$B:$B,0),MATCH(V$2,Corp_value!$1:$1,0)))/100000000,"")</f>
        <v>5</v>
      </c>
      <c r="W103" s="267" t="str">
        <f>IF(tbl_dmi_isin[[#This Row],[Index]]&gt;$A$2,"",INDEX(Corp_value!$A$1:$EA$2999,MATCH(tbl_dmi_isin[[#This Row],[ISIN]],Corp_value!$B:$B,0),MATCH(W$2,Corp_value!$1:$1,0)))</f>
        <v/>
      </c>
      <c r="X103" s="267" t="str">
        <f>IF(tbl_dmi_isin[[#This Row],[Index]]&gt;$A$2,"",INDEX(Corp_value!$A$1:$EA$2999,MATCH(tbl_dmi_isin[[#This Row],[ISIN]],Corp_value!$B:$B,0),MATCH(X$2,Corp_value!$1:$1,0)))</f>
        <v/>
      </c>
      <c r="Y103" s="273" t="str">
        <f>IF(tbl_dmi_isin[[#This Row],[Index]]&gt;$A$2,"",INDEX(Corp_value!$A$1:$EA$2999,MATCH(tbl_dmi_isin[[#This Row],[ISIN]],Corp_value!$B:$B,0),MATCH(Y$2,Corp_value!$1:$1,0)))</f>
        <v/>
      </c>
      <c r="Z103" s="273" t="str">
        <f>IF(tbl_dmi_isin[[#This Row],[Index]]&gt;$A$2,"",INDEX(Corp_value!$A$1:$EA$2999,MATCH(tbl_dmi_isin[[#This Row],[ISIN]],Corp_value!$B:$B,0),MATCH(Z$2,Corp_value!$1:$1,0)))</f>
        <v>--/--/BB+</v>
      </c>
    </row>
    <row r="104" spans="1:26">
      <c r="A104" s="19">
        <v>101</v>
      </c>
      <c r="B104" s="282" t="str">
        <f>IF(tbl_dmi_isin[[#This Row],[Index]]&gt;$A$2,"",TEXT(INDEX(美元债一级!$A$2:$BO$2879,tbl_dmi_isin[[#This Row],[Index]]+1,MATCH(B$2,美元债一级!$2:$2,0)),"yyyy/mm/dd"))</f>
        <v>2022/04/21</v>
      </c>
      <c r="C104" s="19" t="str">
        <f>IF(tbl_dmi_isin[[#This Row],[Index]]&gt;$A$2,"",INDEX(美元债一级!$A$2:$BO$2880,tbl_dmi_isin[[#This Row],[Index]]+1,MATCH(C$2,美元债一级!$2:$2,0)))</f>
        <v>XS2467774209</v>
      </c>
      <c r="D104" s="19" t="str">
        <f>IF(tbl_dmi_isin[[#This Row],[Index]]&gt;$A$2,"",INDEX(美元债一级!$A$2:$BO$2880,tbl_dmi_isin[[#This Row],[Index]]+1,MATCH(D$2,美元债一级!$2:$2,0)))</f>
        <v>南商银行</v>
      </c>
      <c r="E104" s="19" t="str">
        <f>TEXT(tbl_dmi_isin[[#This Row],[定价日]],"YYMMDD")&amp;tbl_dmi_isin[[#This Row],[ISIN]]</f>
        <v>220421XS2467774209</v>
      </c>
      <c r="F104" s="221"/>
      <c r="G104" s="90" t="str">
        <f>IF(tbl_dmi_isin[[#This Row],[Index]]&gt;$A$2,"",INDEX(Corp_value!$A$1:$EA$2999,MATCH(tbl_dmi_isin[[#This Row],[ISIN]],Corp_value!$B:$B,0),MATCH(G$2,Corp_value!$1:$1,0)))</f>
        <v>Ba2/--/--</v>
      </c>
      <c r="H104" s="91" t="str">
        <f>IF(tbl_dmi_isin[[#This Row],[Index]]&gt;$A$2,"",INDEX(Corp_value!$A$1:$EA$2999,MATCH(tbl_dmi_isin[[#This Row],[ISIN]],Corp_value!$B:$B,0),MATCH(H$2,Corp_value!$1:$1,0)))</f>
        <v>HK</v>
      </c>
      <c r="I104" s="91" t="str">
        <f>IF(tbl_dmi_isin[[#This Row],[Index]]&gt;$A$2,"",INDEX(Corp_value!$A$1:$EA$2999,MATCH(tbl_dmi_isin[[#This Row],[ISIN]],Corp_value!$B:$B,0),MATCH(I$2,Corp_value!$1:$1,0)))</f>
        <v>--</v>
      </c>
      <c r="J104" s="90" t="str">
        <f>IF(tbl_dmi_isin[[#This Row],[Index]]&gt;$A$2,"",INDEX(Corp_value!$A$1:$EA$2999,MATCH(tbl_dmi_isin[[#This Row],[ISIN]],Corp_value!$B:$B,0),MATCH(J$2,Corp_value!$1:$1,0)))</f>
        <v>--/--/--</v>
      </c>
      <c r="K104" s="90">
        <f>IF(tbl_dmi_isin[[#This Row],[Index]]&gt;$A$2,"",INDEX(Corp_value!$A$1:$EA$2999,MATCH(tbl_dmi_isin[[#This Row],[ISIN]],Corp_value!$B:$B,0),MATCH(K$2,Corp_value!$1:$1,0)))</f>
        <v>350.9</v>
      </c>
      <c r="L104" s="90" t="str">
        <f>IF(tbl_dmi_isin[[#This Row],[Index]]&gt;$A$2,"",INDEX(Corp_value!$A$1:$EA$2999,MATCH(tbl_dmi_isin[[#This Row],[ISIN]],Corp_value!$B:$B,0),MATCH(L$2,Corp_value!$1:$1,0)))</f>
        <v>--</v>
      </c>
      <c r="M104" s="241" t="str">
        <f>IF(tbl_dmi_isin[[#This Row],[Index]]&gt;$A$2,"",INDEX(Corp_value!$A$1:$EA$2999,MATCH(tbl_dmi_isin[[#This Row],[ISIN]],Corp_value!$B:$B,0),MATCH(M$2,Corp_value!$1:$1,0)))</f>
        <v>南洋商业银行</v>
      </c>
      <c r="N104" s="241" t="str">
        <f>IF(tbl_dmi_isin[[#This Row],[Index]]&gt;$A$2,"",INDEX(Corp_value!$A$1:$EA$2999,MATCH(tbl_dmi_isin[[#This Row],[ISIN]],Corp_value!$B:$B,0),MATCH(N$2,Corp_value!$1:$1,0)))</f>
        <v/>
      </c>
      <c r="O104" s="241" t="str">
        <f>IF(tbl_dmi_isin[[#This Row],[Index]]&gt;$A$2,"",INDEX(Corp_value!$A$1:$EA$2999,MATCH(tbl_dmi_isin[[#This Row],[ISIN]],Corp_value!$B:$B,0),MATCH(O$2,Corp_value!$1:$1,0)))</f>
        <v/>
      </c>
      <c r="P104" s="260" t="str">
        <f>IF(tbl_dmi_isin[[#This Row],[Index]]&gt;$A$2,"",TEXT(INDEX(Corp_value!$A$1:$EA$2999,MATCH(tbl_dmi_isin[[#This Row],[ISIN]],Corp_value!$B:$B,0),MATCH(P$2,Corp_value!$1:$1,0)),"yyyy/mm/dd"))</f>
        <v>2022/04/28</v>
      </c>
      <c r="Q104" s="260" t="str">
        <f>IF(tbl_dmi_isin[[#This Row],[Index]]&gt;$A$2,"",TEXT(INDEX(Corp_value!$A$1:$EA$2999,MATCH(tbl_dmi_isin[[#This Row],[ISIN]],Corp_value!$B:$B,0),MATCH(Q$2,Corp_value!$1:$1,0)),"yyyy/mm/dd"))</f>
        <v/>
      </c>
      <c r="R104" s="260" t="str">
        <f>IF(tbl_dmi_isin[[#This Row],[Index]]&gt;$A$2,"",TEXT(INDEX(Corp_value!$A$1:$EA$2999,MATCH(tbl_dmi_isin[[#This Row],[ISIN]],Corp_value!$B:$B,0),MATCH(R$2,Corp_value!$1:$1,0)),"yyyy/mm/dd"))</f>
        <v>2027/04/28</v>
      </c>
      <c r="S104" s="241">
        <f>IF(tbl_dmi_isin[[#This Row],[Index]]&gt;$A$2,"",INDEX(Corp_value!$A$1:$EA$2999,MATCH(tbl_dmi_isin[[#This Row],[ISIN]],Corp_value!$B:$B,0),MATCH(S$2,Corp_value!$1:$1,0)))</f>
        <v>6.5</v>
      </c>
      <c r="T104" s="241" t="str">
        <f>IF(tbl_dmi_isin[[#This Row],[Index]]&gt;$A$2,"",INDEX(Corp_value!$A$1:$EA$2999,MATCH(tbl_dmi_isin[[#This Row],[ISIN]],Corp_value!$B:$B,0),MATCH(T$2,Corp_value!$1:$1,0)))</f>
        <v>USD</v>
      </c>
      <c r="U104" s="241">
        <f>IF(tbl_dmi_isin[[#This Row],[Index]]&gt;$A$2,"",INDEX(Corp_value!$A$1:$EA$2999,MATCH(tbl_dmi_isin[[#This Row],[ISIN]],Corp_value!$B:$B,0),MATCH(U$2,Corp_value!$1:$1,0)))</f>
        <v>100</v>
      </c>
      <c r="V104" s="258">
        <f>IFERROR(IF(tbl_dmi_isin[[#This Row],[Index]]&gt;$A$2,"",INDEX(Corp_value!$A$1:$EA$2999,MATCH(tbl_dmi_isin[[#This Row],[ISIN]],Corp_value!$B:$B,0),MATCH(V$2,Corp_value!$1:$1,0)))/100000000,"")</f>
        <v>6.5</v>
      </c>
      <c r="W104" s="267" t="str">
        <f>IF(tbl_dmi_isin[[#This Row],[Index]]&gt;$A$2,"",INDEX(Corp_value!$A$1:$EA$2999,MATCH(tbl_dmi_isin[[#This Row],[ISIN]],Corp_value!$B:$B,0),MATCH(W$2,Corp_value!$1:$1,0)))</f>
        <v>1054Z HK</v>
      </c>
      <c r="X104" s="267" t="str">
        <f>IF(tbl_dmi_isin[[#This Row],[Index]]&gt;$A$2,"",INDEX(Corp_value!$A$1:$EA$2999,MATCH(tbl_dmi_isin[[#This Row],[ISIN]],Corp_value!$B:$B,0),MATCH(X$2,Corp_value!$1:$1,0)))</f>
        <v>A3/NR/--</v>
      </c>
      <c r="Y104" s="273" t="str">
        <f>IF(tbl_dmi_isin[[#This Row],[Index]]&gt;$A$2,"",INDEX(Corp_value!$A$1:$EA$2999,MATCH(tbl_dmi_isin[[#This Row],[ISIN]],Corp_value!$B:$B,0),MATCH(Y$2,Corp_value!$1:$1,0)))</f>
        <v/>
      </c>
      <c r="Z104" s="273" t="str">
        <f>IF(tbl_dmi_isin[[#This Row],[Index]]&gt;$A$2,"",INDEX(Corp_value!$A$1:$EA$2999,MATCH(tbl_dmi_isin[[#This Row],[ISIN]],Corp_value!$B:$B,0),MATCH(Z$2,Corp_value!$1:$1,0)))</f>
        <v>A3/NR/--</v>
      </c>
    </row>
    <row r="105" spans="1:26">
      <c r="A105" s="19">
        <v>102</v>
      </c>
      <c r="B105" s="282" t="str">
        <f>IF(tbl_dmi_isin[[#This Row],[Index]]&gt;$A$2,"",TEXT(INDEX(美元债一级!$A$2:$BO$2879,tbl_dmi_isin[[#This Row],[Index]]+1,MATCH(B$2,美元债一级!$2:$2,0)),"yyyy/mm/dd"))</f>
        <v>2022/04/21</v>
      </c>
      <c r="C105" s="19" t="str">
        <f>IF(tbl_dmi_isin[[#This Row],[Index]]&gt;$A$2,"",INDEX(美元债一级!$A$2:$BO$2880,tbl_dmi_isin[[#This Row],[Index]]+1,MATCH(C$2,美元债一级!$2:$2,0)))</f>
        <v>XS2471127584</v>
      </c>
      <c r="D105" s="19" t="str">
        <f>IF(tbl_dmi_isin[[#This Row],[Index]]&gt;$A$2,"",INDEX(美元债一级!$A$2:$BO$2880,tbl_dmi_isin[[#This Row],[Index]]+1,MATCH(D$2,美元债一级!$2:$2,0)))</f>
        <v>长城国际</v>
      </c>
      <c r="E105" s="19" t="str">
        <f>TEXT(tbl_dmi_isin[[#This Row],[定价日]],"YYMMDD")&amp;tbl_dmi_isin[[#This Row],[ISIN]]</f>
        <v>220421XS2471127584</v>
      </c>
      <c r="F105" s="221"/>
      <c r="G105" s="90" t="str">
        <f>IF(tbl_dmi_isin[[#This Row],[Index]]&gt;$A$2,"",INDEX(Corp_value!$A$1:$EA$2999,MATCH(tbl_dmi_isin[[#This Row],[ISIN]],Corp_value!$B:$B,0),MATCH(G$2,Corp_value!$1:$1,0)))</f>
        <v>--/BBB/BBB+ *-</v>
      </c>
      <c r="H105" s="91" t="str">
        <f>IF(tbl_dmi_isin[[#This Row],[Index]]&gt;$A$2,"",INDEX(Corp_value!$A$1:$EA$2999,MATCH(tbl_dmi_isin[[#This Row],[ISIN]],Corp_value!$B:$B,0),MATCH(H$2,Corp_value!$1:$1,0)))</f>
        <v>VG</v>
      </c>
      <c r="I105" s="91" t="str">
        <f>IF(tbl_dmi_isin[[#This Row],[Index]]&gt;$A$2,"",INDEX(Corp_value!$A$1:$EA$2999,MATCH(tbl_dmi_isin[[#This Row],[ISIN]],Corp_value!$B:$B,0),MATCH(I$2,Corp_value!$1:$1,0)))</f>
        <v>--</v>
      </c>
      <c r="J105" s="90" t="str">
        <f>IF(tbl_dmi_isin[[#This Row],[Index]]&gt;$A$2,"",INDEX(Corp_value!$A$1:$EA$2999,MATCH(tbl_dmi_isin[[#This Row],[ISIN]],Corp_value!$B:$B,0),MATCH(J$2,Corp_value!$1:$1,0)))</f>
        <v>--/BBB/BBB+ *-</v>
      </c>
      <c r="K105" s="90">
        <f>IF(tbl_dmi_isin[[#This Row],[Index]]&gt;$A$2,"",INDEX(Corp_value!$A$1:$EA$2999,MATCH(tbl_dmi_isin[[#This Row],[ISIN]],Corp_value!$B:$B,0),MATCH(K$2,Corp_value!$1:$1,0)))</f>
        <v>145</v>
      </c>
      <c r="L105" s="90" t="str">
        <f>IF(tbl_dmi_isin[[#This Row],[Index]]&gt;$A$2,"",INDEX(Corp_value!$A$1:$EA$2999,MATCH(tbl_dmi_isin[[#This Row],[ISIN]],Corp_value!$B:$B,0),MATCH(L$2,Corp_value!$1:$1,0)))</f>
        <v>--</v>
      </c>
      <c r="M105" s="241" t="str">
        <f>IF(tbl_dmi_isin[[#This Row],[Index]]&gt;$A$2,"",INDEX(Corp_value!$A$1:$EA$2999,MATCH(tbl_dmi_isin[[#This Row],[ISIN]],Corp_value!$B:$B,0),MATCH(M$2,Corp_value!$1:$1,0)))</f>
        <v>China Great Wall International</v>
      </c>
      <c r="N105" s="241" t="str">
        <f>IF(tbl_dmi_isin[[#This Row],[Index]]&gt;$A$2,"",INDEX(Corp_value!$A$1:$EA$2999,MATCH(tbl_dmi_isin[[#This Row],[ISIN]],Corp_value!$B:$B,0),MATCH(N$2,Corp_value!$1:$1,0)))</f>
        <v>China Great Wall AMC International Holdings Co Ltd</v>
      </c>
      <c r="O105" s="241" t="str">
        <f>IF(tbl_dmi_isin[[#This Row],[Index]]&gt;$A$2,"",INDEX(Corp_value!$A$1:$EA$2999,MATCH(tbl_dmi_isin[[#This Row],[ISIN]],Corp_value!$B:$B,0),MATCH(O$2,Corp_value!$1:$1,0)))</f>
        <v/>
      </c>
      <c r="P105" s="260" t="str">
        <f>IF(tbl_dmi_isin[[#This Row],[Index]]&gt;$A$2,"",TEXT(INDEX(Corp_value!$A$1:$EA$2999,MATCH(tbl_dmi_isin[[#This Row],[ISIN]],Corp_value!$B:$B,0),MATCH(P$2,Corp_value!$1:$1,0)),"yyyy/mm/dd"))</f>
        <v>2022/04/28</v>
      </c>
      <c r="Q105" s="260" t="str">
        <f>IF(tbl_dmi_isin[[#This Row],[Index]]&gt;$A$2,"",TEXT(INDEX(Corp_value!$A$1:$EA$2999,MATCH(tbl_dmi_isin[[#This Row],[ISIN]],Corp_value!$B:$B,0),MATCH(Q$2,Corp_value!$1:$1,0)),"yyyy/mm/dd"))</f>
        <v>2025/04/28</v>
      </c>
      <c r="R105" s="260" t="str">
        <f>IF(tbl_dmi_isin[[#This Row],[Index]]&gt;$A$2,"",TEXT(INDEX(Corp_value!$A$1:$EA$2999,MATCH(tbl_dmi_isin[[#This Row],[ISIN]],Corp_value!$B:$B,0),MATCH(R$2,Corp_value!$1:$1,0)),"yyyy/mm/dd"))</f>
        <v>2025/03/28</v>
      </c>
      <c r="S105" s="241">
        <f>IF(tbl_dmi_isin[[#This Row],[Index]]&gt;$A$2,"",INDEX(Corp_value!$A$1:$EA$2999,MATCH(tbl_dmi_isin[[#This Row],[ISIN]],Corp_value!$B:$B,0),MATCH(S$2,Corp_value!$1:$1,0)))</f>
        <v>4.25</v>
      </c>
      <c r="T105" s="241" t="str">
        <f>IF(tbl_dmi_isin[[#This Row],[Index]]&gt;$A$2,"",INDEX(Corp_value!$A$1:$EA$2999,MATCH(tbl_dmi_isin[[#This Row],[ISIN]],Corp_value!$B:$B,0),MATCH(T$2,Corp_value!$1:$1,0)))</f>
        <v>USD</v>
      </c>
      <c r="U105" s="241">
        <f>IF(tbl_dmi_isin[[#This Row],[Index]]&gt;$A$2,"",INDEX(Corp_value!$A$1:$EA$2999,MATCH(tbl_dmi_isin[[#This Row],[ISIN]],Corp_value!$B:$B,0),MATCH(U$2,Corp_value!$1:$1,0)))</f>
        <v>99.866</v>
      </c>
      <c r="V105" s="258">
        <f>IFERROR(IF(tbl_dmi_isin[[#This Row],[Index]]&gt;$A$2,"",INDEX(Corp_value!$A$1:$EA$2999,MATCH(tbl_dmi_isin[[#This Row],[ISIN]],Corp_value!$B:$B,0),MATCH(V$2,Corp_value!$1:$1,0)))/100000000,"")</f>
        <v>5</v>
      </c>
      <c r="W105" s="267" t="str">
        <f>IF(tbl_dmi_isin[[#This Row],[Index]]&gt;$A$2,"",INDEX(Corp_value!$A$1:$EA$2999,MATCH(tbl_dmi_isin[[#This Row],[ISIN]],Corp_value!$B:$B,0),MATCH(W$2,Corp_value!$1:$1,0)))</f>
        <v/>
      </c>
      <c r="X105" s="267" t="str">
        <f>IF(tbl_dmi_isin[[#This Row],[Index]]&gt;$A$2,"",INDEX(Corp_value!$A$1:$EA$2999,MATCH(tbl_dmi_isin[[#This Row],[ISIN]],Corp_value!$B:$B,0),MATCH(X$2,Corp_value!$1:$1,0)))</f>
        <v/>
      </c>
      <c r="Y105" s="273" t="str">
        <f>IF(tbl_dmi_isin[[#This Row],[Index]]&gt;$A$2,"",INDEX(Corp_value!$A$1:$EA$2999,MATCH(tbl_dmi_isin[[#This Row],[ISIN]],Corp_value!$B:$B,0),MATCH(Y$2,Corp_value!$1:$1,0)))</f>
        <v/>
      </c>
      <c r="Z105" s="273" t="str">
        <f>IF(tbl_dmi_isin[[#This Row],[Index]]&gt;$A$2,"",INDEX(Corp_value!$A$1:$EA$2999,MATCH(tbl_dmi_isin[[#This Row],[ISIN]],Corp_value!$B:$B,0),MATCH(Z$2,Corp_value!$1:$1,0)))</f>
        <v>--/BBB/BBB+ *-</v>
      </c>
    </row>
    <row r="106" spans="1:26">
      <c r="A106" s="19">
        <v>103</v>
      </c>
      <c r="B106" s="282" t="str">
        <f>IF(tbl_dmi_isin[[#This Row],[Index]]&gt;$A$2,"",TEXT(INDEX(美元债一级!$A$2:$BO$2879,tbl_dmi_isin[[#This Row],[Index]]+1,MATCH(B$2,美元债一级!$2:$2,0)),"yyyy/mm/dd"))</f>
        <v>2022/04/13</v>
      </c>
      <c r="C106" s="19" t="str">
        <f>IF(tbl_dmi_isin[[#This Row],[Index]]&gt;$A$2,"",INDEX(美元债一级!$A$2:$BO$2880,tbl_dmi_isin[[#This Row],[Index]]+1,MATCH(C$2,美元债一级!$2:$2,0)))</f>
        <v>XS2461766805</v>
      </c>
      <c r="D106" s="19" t="str">
        <f>IF(tbl_dmi_isin[[#This Row],[Index]]&gt;$A$2,"",INDEX(美元债一级!$A$2:$BO$2880,tbl_dmi_isin[[#This Row],[Index]]+1,MATCH(D$2,美元债一级!$2:$2,0)))</f>
        <v>信银国际</v>
      </c>
      <c r="E106" s="19" t="str">
        <f>TEXT(tbl_dmi_isin[[#This Row],[定价日]],"YYMMDD")&amp;tbl_dmi_isin[[#This Row],[ISIN]]</f>
        <v>220413XS2461766805</v>
      </c>
      <c r="F106" s="221"/>
      <c r="G106" s="90" t="str">
        <f>IF(tbl_dmi_isin[[#This Row],[Index]]&gt;$A$2,"",INDEX(Corp_value!$A$1:$EA$2999,MATCH(tbl_dmi_isin[[#This Row],[ISIN]],Corp_value!$B:$B,0),MATCH(G$2,Corp_value!$1:$1,0)))</f>
        <v>Ba2/--/--</v>
      </c>
      <c r="H106" s="91" t="str">
        <f>IF(tbl_dmi_isin[[#This Row],[Index]]&gt;$A$2,"",INDEX(Corp_value!$A$1:$EA$2999,MATCH(tbl_dmi_isin[[#This Row],[ISIN]],Corp_value!$B:$B,0),MATCH(H$2,Corp_value!$1:$1,0)))</f>
        <v>HK</v>
      </c>
      <c r="I106" s="91" t="str">
        <f>IF(tbl_dmi_isin[[#This Row],[Index]]&gt;$A$2,"",INDEX(Corp_value!$A$1:$EA$2999,MATCH(tbl_dmi_isin[[#This Row],[ISIN]],Corp_value!$B:$B,0),MATCH(I$2,Corp_value!$1:$1,0)))</f>
        <v>--</v>
      </c>
      <c r="J106" s="90" t="str">
        <f>IF(tbl_dmi_isin[[#This Row],[Index]]&gt;$A$2,"",INDEX(Corp_value!$A$1:$EA$2999,MATCH(tbl_dmi_isin[[#This Row],[ISIN]],Corp_value!$B:$B,0),MATCH(J$2,Corp_value!$1:$1,0)))</f>
        <v>--/NR/BBB+</v>
      </c>
      <c r="K106" s="90">
        <f>IF(tbl_dmi_isin[[#This Row],[Index]]&gt;$A$2,"",INDEX(Corp_value!$A$1:$EA$2999,MATCH(tbl_dmi_isin[[#This Row],[ISIN]],Corp_value!$B:$B,0),MATCH(K$2,Corp_value!$1:$1,0)))</f>
        <v>210.4</v>
      </c>
      <c r="L106" s="90" t="str">
        <f>IF(tbl_dmi_isin[[#This Row],[Index]]&gt;$A$2,"",INDEX(Corp_value!$A$1:$EA$2999,MATCH(tbl_dmi_isin[[#This Row],[ISIN]],Corp_value!$B:$B,0),MATCH(L$2,Corp_value!$1:$1,0)))</f>
        <v>--</v>
      </c>
      <c r="M106" s="241" t="str">
        <f>IF(tbl_dmi_isin[[#This Row],[Index]]&gt;$A$2,"",INDEX(Corp_value!$A$1:$EA$2999,MATCH(tbl_dmi_isin[[#This Row],[ISIN]],Corp_value!$B:$B,0),MATCH(M$2,Corp_value!$1:$1,0)))</f>
        <v>中信银行(国际)有限公</v>
      </c>
      <c r="N106" s="241" t="str">
        <f>IF(tbl_dmi_isin[[#This Row],[Index]]&gt;$A$2,"",INDEX(Corp_value!$A$1:$EA$2999,MATCH(tbl_dmi_isin[[#This Row],[ISIN]],Corp_value!$B:$B,0),MATCH(N$2,Corp_value!$1:$1,0)))</f>
        <v/>
      </c>
      <c r="O106" s="241" t="str">
        <f>IF(tbl_dmi_isin[[#This Row],[Index]]&gt;$A$2,"",INDEX(Corp_value!$A$1:$EA$2999,MATCH(tbl_dmi_isin[[#This Row],[ISIN]],Corp_value!$B:$B,0),MATCH(O$2,Corp_value!$1:$1,0)))</f>
        <v/>
      </c>
      <c r="P106" s="260" t="str">
        <f>IF(tbl_dmi_isin[[#This Row],[Index]]&gt;$A$2,"",TEXT(INDEX(Corp_value!$A$1:$EA$2999,MATCH(tbl_dmi_isin[[#This Row],[ISIN]],Corp_value!$B:$B,0),MATCH(P$2,Corp_value!$1:$1,0)),"yyyy/mm/dd"))</f>
        <v>2022/04/22</v>
      </c>
      <c r="Q106" s="260" t="str">
        <f>IF(tbl_dmi_isin[[#This Row],[Index]]&gt;$A$2,"",TEXT(INDEX(Corp_value!$A$1:$EA$2999,MATCH(tbl_dmi_isin[[#This Row],[ISIN]],Corp_value!$B:$B,0),MATCH(Q$2,Corp_value!$1:$1,0)),"yyyy/mm/dd"))</f>
        <v/>
      </c>
      <c r="R106" s="260" t="str">
        <f>IF(tbl_dmi_isin[[#This Row],[Index]]&gt;$A$2,"",TEXT(INDEX(Corp_value!$A$1:$EA$2999,MATCH(tbl_dmi_isin[[#This Row],[ISIN]],Corp_value!$B:$B,0),MATCH(R$2,Corp_value!$1:$1,0)),"yyyy/mm/dd"))</f>
        <v>2027/04/22</v>
      </c>
      <c r="S106" s="241">
        <f>IF(tbl_dmi_isin[[#This Row],[Index]]&gt;$A$2,"",INDEX(Corp_value!$A$1:$EA$2999,MATCH(tbl_dmi_isin[[#This Row],[ISIN]],Corp_value!$B:$B,0),MATCH(S$2,Corp_value!$1:$1,0)))</f>
        <v>4.8</v>
      </c>
      <c r="T106" s="241" t="str">
        <f>IF(tbl_dmi_isin[[#This Row],[Index]]&gt;$A$2,"",INDEX(Corp_value!$A$1:$EA$2999,MATCH(tbl_dmi_isin[[#This Row],[ISIN]],Corp_value!$B:$B,0),MATCH(T$2,Corp_value!$1:$1,0)))</f>
        <v>USD</v>
      </c>
      <c r="U106" s="241">
        <f>IF(tbl_dmi_isin[[#This Row],[Index]]&gt;$A$2,"",INDEX(Corp_value!$A$1:$EA$2999,MATCH(tbl_dmi_isin[[#This Row],[ISIN]],Corp_value!$B:$B,0),MATCH(U$2,Corp_value!$1:$1,0)))</f>
        <v>100</v>
      </c>
      <c r="V106" s="258">
        <f>IFERROR(IF(tbl_dmi_isin[[#This Row],[Index]]&gt;$A$2,"",INDEX(Corp_value!$A$1:$EA$2999,MATCH(tbl_dmi_isin[[#This Row],[ISIN]],Corp_value!$B:$B,0),MATCH(V$2,Corp_value!$1:$1,0)))/100000000,"")</f>
        <v>6</v>
      </c>
      <c r="W106" s="267" t="str">
        <f>IF(tbl_dmi_isin[[#This Row],[Index]]&gt;$A$2,"",INDEX(Corp_value!$A$1:$EA$2999,MATCH(tbl_dmi_isin[[#This Row],[ISIN]],Corp_value!$B:$B,0),MATCH(W$2,Corp_value!$1:$1,0)))</f>
        <v>HKBZ HK</v>
      </c>
      <c r="X106" s="267" t="str">
        <f>IF(tbl_dmi_isin[[#This Row],[Index]]&gt;$A$2,"",INDEX(Corp_value!$A$1:$EA$2999,MATCH(tbl_dmi_isin[[#This Row],[ISIN]],Corp_value!$B:$B,0),MATCH(X$2,Corp_value!$1:$1,0)))</f>
        <v>A3/NR/BBB+</v>
      </c>
      <c r="Y106" s="273" t="str">
        <f>IF(tbl_dmi_isin[[#This Row],[Index]]&gt;$A$2,"",INDEX(Corp_value!$A$1:$EA$2999,MATCH(tbl_dmi_isin[[#This Row],[ISIN]],Corp_value!$B:$B,0),MATCH(Y$2,Corp_value!$1:$1,0)))</f>
        <v/>
      </c>
      <c r="Z106" s="273" t="str">
        <f>IF(tbl_dmi_isin[[#This Row],[Index]]&gt;$A$2,"",INDEX(Corp_value!$A$1:$EA$2999,MATCH(tbl_dmi_isin[[#This Row],[ISIN]],Corp_value!$B:$B,0),MATCH(Z$2,Corp_value!$1:$1,0)))</f>
        <v>A3/NR/BBB+</v>
      </c>
    </row>
    <row r="107" spans="1:26">
      <c r="A107" s="19">
        <v>104</v>
      </c>
      <c r="B107" s="282" t="str">
        <f>IF(tbl_dmi_isin[[#This Row],[Index]]&gt;$A$2,"",TEXT(INDEX(美元债一级!$A$2:$BO$2879,tbl_dmi_isin[[#This Row],[Index]]+1,MATCH(B$2,美元债一级!$2:$2,0)),"yyyy/mm/dd"))</f>
        <v>2022/04/13</v>
      </c>
      <c r="C107" s="19" t="str">
        <f>IF(tbl_dmi_isin[[#This Row],[Index]]&gt;$A$2,"",INDEX(美元债一级!$A$2:$BO$2880,tbl_dmi_isin[[#This Row],[Index]]+1,MATCH(C$2,美元债一级!$2:$2,0)))</f>
        <v>XS2423359459</v>
      </c>
      <c r="D107" s="19" t="str">
        <f>IF(tbl_dmi_isin[[#This Row],[Index]]&gt;$A$2,"",INDEX(美元债一级!$A$2:$BO$2880,tbl_dmi_isin[[#This Row],[Index]]+1,MATCH(D$2,美元债一级!$2:$2,0)))</f>
        <v>东亚银行</v>
      </c>
      <c r="E107" s="19" t="str">
        <f>TEXT(tbl_dmi_isin[[#This Row],[定价日]],"YYMMDD")&amp;tbl_dmi_isin[[#This Row],[ISIN]]</f>
        <v>220413XS2423359459</v>
      </c>
      <c r="F107" s="220"/>
      <c r="G107" s="90" t="str">
        <f>IF(tbl_dmi_isin[[#This Row],[Index]]&gt;$A$2,"",INDEX(Corp_value!$A$1:$EA$2999,MATCH(tbl_dmi_isin[[#This Row],[ISIN]],Corp_value!$B:$B,0),MATCH(G$2,Corp_value!$1:$1,0)))</f>
        <v>Baa2/BBB-/--</v>
      </c>
      <c r="H107" s="91" t="str">
        <f>IF(tbl_dmi_isin[[#This Row],[Index]]&gt;$A$2,"",INDEX(Corp_value!$A$1:$EA$2999,MATCH(tbl_dmi_isin[[#This Row],[ISIN]],Corp_value!$B:$B,0),MATCH(H$2,Corp_value!$1:$1,0)))</f>
        <v>HK</v>
      </c>
      <c r="I107" s="91" t="str">
        <f>IF(tbl_dmi_isin[[#This Row],[Index]]&gt;$A$2,"",INDEX(Corp_value!$A$1:$EA$2999,MATCH(tbl_dmi_isin[[#This Row],[ISIN]],Corp_value!$B:$B,0),MATCH(I$2,Corp_value!$1:$1,0)))</f>
        <v>HK</v>
      </c>
      <c r="J107" s="90" t="str">
        <f>IF(tbl_dmi_isin[[#This Row],[Index]]&gt;$A$2,"",INDEX(Corp_value!$A$1:$EA$2999,MATCH(tbl_dmi_isin[[#This Row],[ISIN]],Corp_value!$B:$B,0),MATCH(J$2,Corp_value!$1:$1,0)))</f>
        <v>--/A-/NR</v>
      </c>
      <c r="K107" s="90">
        <f>IF(tbl_dmi_isin[[#This Row],[Index]]&gt;$A$2,"",INDEX(Corp_value!$A$1:$EA$2999,MATCH(tbl_dmi_isin[[#This Row],[ISIN]],Corp_value!$B:$B,0),MATCH(K$2,Corp_value!$1:$1,0)))</f>
        <v>230</v>
      </c>
      <c r="L107" s="90" t="str">
        <f>IF(tbl_dmi_isin[[#This Row],[Index]]&gt;$A$2,"",INDEX(Corp_value!$A$1:$EA$2999,MATCH(tbl_dmi_isin[[#This Row],[ISIN]],Corp_value!$B:$B,0),MATCH(L$2,Corp_value!$1:$1,0)))</f>
        <v>--</v>
      </c>
      <c r="M107" s="241" t="str">
        <f>IF(tbl_dmi_isin[[#This Row],[Index]]&gt;$A$2,"",INDEX(Corp_value!$A$1:$EA$2999,MATCH(tbl_dmi_isin[[#This Row],[ISIN]],Corp_value!$B:$B,0),MATCH(M$2,Corp_value!$1:$1,0)))</f>
        <v>东亚银行</v>
      </c>
      <c r="N107" s="241" t="str">
        <f>IF(tbl_dmi_isin[[#This Row],[Index]]&gt;$A$2,"",INDEX(Corp_value!$A$1:$EA$2999,MATCH(tbl_dmi_isin[[#This Row],[ISIN]],Corp_value!$B:$B,0),MATCH(N$2,Corp_value!$1:$1,0)))</f>
        <v/>
      </c>
      <c r="O107" s="241" t="str">
        <f>IF(tbl_dmi_isin[[#This Row],[Index]]&gt;$A$2,"",INDEX(Corp_value!$A$1:$EA$2999,MATCH(tbl_dmi_isin[[#This Row],[ISIN]],Corp_value!$B:$B,0),MATCH(O$2,Corp_value!$1:$1,0)))</f>
        <v/>
      </c>
      <c r="P107" s="260" t="str">
        <f>IF(tbl_dmi_isin[[#This Row],[Index]]&gt;$A$2,"",TEXT(INDEX(Corp_value!$A$1:$EA$2999,MATCH(tbl_dmi_isin[[#This Row],[ISIN]],Corp_value!$B:$B,0),MATCH(P$2,Corp_value!$1:$1,0)),"yyyy/mm/dd"))</f>
        <v>2022/04/22</v>
      </c>
      <c r="Q107" s="260" t="str">
        <f>IF(tbl_dmi_isin[[#This Row],[Index]]&gt;$A$2,"",TEXT(INDEX(Corp_value!$A$1:$EA$2999,MATCH(tbl_dmi_isin[[#This Row],[ISIN]],Corp_value!$B:$B,0),MATCH(Q$2,Corp_value!$1:$1,0)),"yyyy/mm/dd"))</f>
        <v>2032/04/22</v>
      </c>
      <c r="R107" s="260" t="str">
        <f>IF(tbl_dmi_isin[[#This Row],[Index]]&gt;$A$2,"",TEXT(INDEX(Corp_value!$A$1:$EA$2999,MATCH(tbl_dmi_isin[[#This Row],[ISIN]],Corp_value!$B:$B,0),MATCH(R$2,Corp_value!$1:$1,0)),"yyyy/mm/dd"))</f>
        <v>2027/04/22</v>
      </c>
      <c r="S107" s="241">
        <f>IF(tbl_dmi_isin[[#This Row],[Index]]&gt;$A$2,"",INDEX(Corp_value!$A$1:$EA$2999,MATCH(tbl_dmi_isin[[#This Row],[ISIN]],Corp_value!$B:$B,0),MATCH(S$2,Corp_value!$1:$1,0)))</f>
        <v>4.875</v>
      </c>
      <c r="T107" s="241" t="str">
        <f>IF(tbl_dmi_isin[[#This Row],[Index]]&gt;$A$2,"",INDEX(Corp_value!$A$1:$EA$2999,MATCH(tbl_dmi_isin[[#This Row],[ISIN]],Corp_value!$B:$B,0),MATCH(T$2,Corp_value!$1:$1,0)))</f>
        <v>USD</v>
      </c>
      <c r="U107" s="241">
        <f>IF(tbl_dmi_isin[[#This Row],[Index]]&gt;$A$2,"",INDEX(Corp_value!$A$1:$EA$2999,MATCH(tbl_dmi_isin[[#This Row],[ISIN]],Corp_value!$B:$B,0),MATCH(U$2,Corp_value!$1:$1,0)))</f>
        <v>99.846000000000004</v>
      </c>
      <c r="V107" s="258">
        <f>IFERROR(IF(tbl_dmi_isin[[#This Row],[Index]]&gt;$A$2,"",INDEX(Corp_value!$A$1:$EA$2999,MATCH(tbl_dmi_isin[[#This Row],[ISIN]],Corp_value!$B:$B,0),MATCH(V$2,Corp_value!$1:$1,0)))/100000000,"")</f>
        <v>5</v>
      </c>
      <c r="W107" s="267" t="str">
        <f>IF(tbl_dmi_isin[[#This Row],[Index]]&gt;$A$2,"",INDEX(Corp_value!$A$1:$EA$2999,MATCH(tbl_dmi_isin[[#This Row],[ISIN]],Corp_value!$B:$B,0),MATCH(W$2,Corp_value!$1:$1,0)))</f>
        <v>23 HK</v>
      </c>
      <c r="X107" s="267" t="str">
        <f>IF(tbl_dmi_isin[[#This Row],[Index]]&gt;$A$2,"",INDEX(Corp_value!$A$1:$EA$2999,MATCH(tbl_dmi_isin[[#This Row],[ISIN]],Corp_value!$B:$B,0),MATCH(X$2,Corp_value!$1:$1,0)))</f>
        <v>A3/A-/NR</v>
      </c>
      <c r="Y107" s="273" t="str">
        <f>IF(tbl_dmi_isin[[#This Row],[Index]]&gt;$A$2,"",INDEX(Corp_value!$A$1:$EA$2999,MATCH(tbl_dmi_isin[[#This Row],[ISIN]],Corp_value!$B:$B,0),MATCH(Y$2,Corp_value!$1:$1,0)))</f>
        <v/>
      </c>
      <c r="Z107" s="273" t="str">
        <f>IF(tbl_dmi_isin[[#This Row],[Index]]&gt;$A$2,"",INDEX(Corp_value!$A$1:$EA$2999,MATCH(tbl_dmi_isin[[#This Row],[ISIN]],Corp_value!$B:$B,0),MATCH(Z$2,Corp_value!$1:$1,0)))</f>
        <v>A3/A-/NR</v>
      </c>
    </row>
    <row r="108" spans="1:26">
      <c r="A108" s="19">
        <v>105</v>
      </c>
      <c r="B108" s="282" t="str">
        <f>IF(tbl_dmi_isin[[#This Row],[Index]]&gt;$A$2,"",TEXT(INDEX(美元债一级!$A$2:$BO$2879,tbl_dmi_isin[[#This Row],[Index]]+1,MATCH(B$2,美元债一级!$2:$2,0)),"yyyy/mm/dd"))</f>
        <v>2022/04/12</v>
      </c>
      <c r="C108" s="19" t="str">
        <f>IF(tbl_dmi_isin[[#This Row],[Index]]&gt;$A$2,"",INDEX(美元债一级!$A$2:$BO$2880,tbl_dmi_isin[[#This Row],[Index]]+1,MATCH(C$2,美元债一级!$2:$2,0)))</f>
        <v>XS2469032630</v>
      </c>
      <c r="D108" s="19" t="str">
        <f>IF(tbl_dmi_isin[[#This Row],[Index]]&gt;$A$2,"",INDEX(美元债一级!$A$2:$BO$2880,tbl_dmi_isin[[#This Row],[Index]]+1,MATCH(D$2,美元债一级!$2:$2,0)))</f>
        <v>中信证券国际</v>
      </c>
      <c r="E108" s="19" t="str">
        <f>TEXT(tbl_dmi_isin[[#This Row],[定价日]],"YYMMDD")&amp;tbl_dmi_isin[[#This Row],[ISIN]]</f>
        <v>220412XS2469032630</v>
      </c>
      <c r="F108" s="220"/>
      <c r="G108" s="90" t="str">
        <f>IF(tbl_dmi_isin[[#This Row],[Index]]&gt;$A$2,"",INDEX(Corp_value!$A$1:$EA$2999,MATCH(tbl_dmi_isin[[#This Row],[ISIN]],Corp_value!$B:$B,0),MATCH(G$2,Corp_value!$1:$1,0)))</f>
        <v>--/BBB+/--</v>
      </c>
      <c r="H108" s="91" t="str">
        <f>IF(tbl_dmi_isin[[#This Row],[Index]]&gt;$A$2,"",INDEX(Corp_value!$A$1:$EA$2999,MATCH(tbl_dmi_isin[[#This Row],[ISIN]],Corp_value!$B:$B,0),MATCH(H$2,Corp_value!$1:$1,0)))</f>
        <v>VG</v>
      </c>
      <c r="I108" s="91" t="str">
        <f>IF(tbl_dmi_isin[[#This Row],[Index]]&gt;$A$2,"",INDEX(Corp_value!$A$1:$EA$2999,MATCH(tbl_dmi_isin[[#This Row],[ISIN]],Corp_value!$B:$B,0),MATCH(I$2,Corp_value!$1:$1,0)))</f>
        <v>--</v>
      </c>
      <c r="J108" s="90" t="str">
        <f>IF(tbl_dmi_isin[[#This Row],[Index]]&gt;$A$2,"",INDEX(Corp_value!$A$1:$EA$2999,MATCH(tbl_dmi_isin[[#This Row],[ISIN]],Corp_value!$B:$B,0),MATCH(J$2,Corp_value!$1:$1,0)))</f>
        <v>--/BBB+/--</v>
      </c>
      <c r="K108" s="90">
        <f>IF(tbl_dmi_isin[[#This Row],[Index]]&gt;$A$2,"",INDEX(Corp_value!$A$1:$EA$2999,MATCH(tbl_dmi_isin[[#This Row],[ISIN]],Corp_value!$B:$B,0),MATCH(K$2,Corp_value!$1:$1,0)))</f>
        <v>90</v>
      </c>
      <c r="L108" s="90" t="str">
        <f>IF(tbl_dmi_isin[[#This Row],[Index]]&gt;$A$2,"",INDEX(Corp_value!$A$1:$EA$2999,MATCH(tbl_dmi_isin[[#This Row],[ISIN]],Corp_value!$B:$B,0),MATCH(L$2,Corp_value!$1:$1,0)))</f>
        <v>--</v>
      </c>
      <c r="M108" s="241" t="str">
        <f>IF(tbl_dmi_isin[[#This Row],[Index]]&gt;$A$2,"",INDEX(Corp_value!$A$1:$EA$2999,MATCH(tbl_dmi_isin[[#This Row],[ISIN]],Corp_value!$B:$B,0),MATCH(M$2,Corp_value!$1:$1,0)))</f>
        <v>CSI MTN Ltd</v>
      </c>
      <c r="N108" s="241" t="str">
        <f>IF(tbl_dmi_isin[[#This Row],[Index]]&gt;$A$2,"",INDEX(Corp_value!$A$1:$EA$2999,MATCH(tbl_dmi_isin[[#This Row],[ISIN]],Corp_value!$B:$B,0),MATCH(N$2,Corp_value!$1:$1,0)))</f>
        <v>CITIC Securities International Co Ltd</v>
      </c>
      <c r="O108" s="241" t="str">
        <f>IF(tbl_dmi_isin[[#This Row],[Index]]&gt;$A$2,"",INDEX(Corp_value!$A$1:$EA$2999,MATCH(tbl_dmi_isin[[#This Row],[ISIN]],Corp_value!$B:$B,0),MATCH(O$2,Corp_value!$1:$1,0)))</f>
        <v/>
      </c>
      <c r="P108" s="260" t="str">
        <f>IF(tbl_dmi_isin[[#This Row],[Index]]&gt;$A$2,"",TEXT(INDEX(Corp_value!$A$1:$EA$2999,MATCH(tbl_dmi_isin[[#This Row],[ISIN]],Corp_value!$B:$B,0),MATCH(P$2,Corp_value!$1:$1,0)),"yyyy/mm/dd"))</f>
        <v>2022/04/21</v>
      </c>
      <c r="Q108" s="260" t="str">
        <f>IF(tbl_dmi_isin[[#This Row],[Index]]&gt;$A$2,"",TEXT(INDEX(Corp_value!$A$1:$EA$2999,MATCH(tbl_dmi_isin[[#This Row],[ISIN]],Corp_value!$B:$B,0),MATCH(Q$2,Corp_value!$1:$1,0)),"yyyy/mm/dd"))</f>
        <v>2025/04/21</v>
      </c>
      <c r="R108" s="260" t="str">
        <f>IF(tbl_dmi_isin[[#This Row],[Index]]&gt;$A$2,"",TEXT(INDEX(Corp_value!$A$1:$EA$2999,MATCH(tbl_dmi_isin[[#This Row],[ISIN]],Corp_value!$B:$B,0),MATCH(R$2,Corp_value!$1:$1,0)),"yyyy/mm/dd"))</f>
        <v>2025/03/21</v>
      </c>
      <c r="S108" s="241">
        <f>IF(tbl_dmi_isin[[#This Row],[Index]]&gt;$A$2,"",INDEX(Corp_value!$A$1:$EA$2999,MATCH(tbl_dmi_isin[[#This Row],[ISIN]],Corp_value!$B:$B,0),MATCH(S$2,Corp_value!$1:$1,0)))</f>
        <v>3.375</v>
      </c>
      <c r="T108" s="241" t="str">
        <f>IF(tbl_dmi_isin[[#This Row],[Index]]&gt;$A$2,"",INDEX(Corp_value!$A$1:$EA$2999,MATCH(tbl_dmi_isin[[#This Row],[ISIN]],Corp_value!$B:$B,0),MATCH(T$2,Corp_value!$1:$1,0)))</f>
        <v>USD</v>
      </c>
      <c r="U108" s="241">
        <f>IF(tbl_dmi_isin[[#This Row],[Index]]&gt;$A$2,"",INDEX(Corp_value!$A$1:$EA$2999,MATCH(tbl_dmi_isin[[#This Row],[ISIN]],Corp_value!$B:$B,0),MATCH(U$2,Corp_value!$1:$1,0)))</f>
        <v>99.65</v>
      </c>
      <c r="V108" s="258">
        <f>IFERROR(IF(tbl_dmi_isin[[#This Row],[Index]]&gt;$A$2,"",INDEX(Corp_value!$A$1:$EA$2999,MATCH(tbl_dmi_isin[[#This Row],[ISIN]],Corp_value!$B:$B,0),MATCH(V$2,Corp_value!$1:$1,0)))/100000000,"")</f>
        <v>3</v>
      </c>
      <c r="W108" s="267" t="str">
        <f>IF(tbl_dmi_isin[[#This Row],[Index]]&gt;$A$2,"",INDEX(Corp_value!$A$1:$EA$2999,MATCH(tbl_dmi_isin[[#This Row],[ISIN]],Corp_value!$B:$B,0),MATCH(W$2,Corp_value!$1:$1,0)))</f>
        <v>600030 CH</v>
      </c>
      <c r="X108" s="267" t="str">
        <f>IF(tbl_dmi_isin[[#This Row],[Index]]&gt;$A$2,"",INDEX(Corp_value!$A$1:$EA$2999,MATCH(tbl_dmi_isin[[#This Row],[ISIN]],Corp_value!$B:$B,0),MATCH(X$2,Corp_value!$1:$1,0)))</f>
        <v>--/BBB+/--</v>
      </c>
      <c r="Y108" s="273" t="str">
        <f>IF(tbl_dmi_isin[[#This Row],[Index]]&gt;$A$2,"",INDEX(Corp_value!$A$1:$EA$2999,MATCH(tbl_dmi_isin[[#This Row],[ISIN]],Corp_value!$B:$B,0),MATCH(Y$2,Corp_value!$1:$1,0)))</f>
        <v/>
      </c>
      <c r="Z108" s="273" t="str">
        <f>IF(tbl_dmi_isin[[#This Row],[Index]]&gt;$A$2,"",INDEX(Corp_value!$A$1:$EA$2999,MATCH(tbl_dmi_isin[[#This Row],[ISIN]],Corp_value!$B:$B,0),MATCH(Z$2,Corp_value!$1:$1,0)))</f>
        <v>--/BBB+/--</v>
      </c>
    </row>
    <row r="109" spans="1:26">
      <c r="A109" s="19">
        <v>106</v>
      </c>
      <c r="B109" s="282" t="str">
        <f>IF(tbl_dmi_isin[[#This Row],[Index]]&gt;$A$2,"",TEXT(INDEX(美元债一级!$A$2:$BO$2879,tbl_dmi_isin[[#This Row],[Index]]+1,MATCH(B$2,美元债一级!$2:$2,0)),"yyyy/mm/dd"))</f>
        <v>2022/03/29</v>
      </c>
      <c r="C109" s="19" t="str">
        <f>IF(tbl_dmi_isin[[#This Row],[Index]]&gt;$A$2,"",INDEX(美元债一级!$A$2:$BO$2880,tbl_dmi_isin[[#This Row],[Index]]+1,MATCH(C$2,美元债一级!$2:$2,0)))</f>
        <v>XS2460522555</v>
      </c>
      <c r="D109" s="19" t="str">
        <f>IF(tbl_dmi_isin[[#This Row],[Index]]&gt;$A$2,"",INDEX(美元债一级!$A$2:$BO$2880,tbl_dmi_isin[[#This Row],[Index]]+1,MATCH(D$2,美元债一级!$2:$2,0)))</f>
        <v>集友银行</v>
      </c>
      <c r="E109" s="19" t="str">
        <f>TEXT(tbl_dmi_isin[[#This Row],[定价日]],"YYMMDD")&amp;tbl_dmi_isin[[#This Row],[ISIN]]</f>
        <v>220329XS2460522555</v>
      </c>
      <c r="F109" s="220"/>
      <c r="G109" s="90" t="str">
        <f>IF(tbl_dmi_isin[[#This Row],[Index]]&gt;$A$2,"",INDEX(Corp_value!$A$1:$EA$2999,MATCH(tbl_dmi_isin[[#This Row],[ISIN]],Corp_value!$B:$B,0),MATCH(G$2,Corp_value!$1:$1,0)))</f>
        <v>--/--/--</v>
      </c>
      <c r="H109" s="91" t="str">
        <f>IF(tbl_dmi_isin[[#This Row],[Index]]&gt;$A$2,"",INDEX(Corp_value!$A$1:$EA$2999,MATCH(tbl_dmi_isin[[#This Row],[ISIN]],Corp_value!$B:$B,0),MATCH(H$2,Corp_value!$1:$1,0)))</f>
        <v>HK</v>
      </c>
      <c r="I109" s="91" t="str">
        <f>IF(tbl_dmi_isin[[#This Row],[Index]]&gt;$A$2,"",INDEX(Corp_value!$A$1:$EA$2999,MATCH(tbl_dmi_isin[[#This Row],[ISIN]],Corp_value!$B:$B,0),MATCH(I$2,Corp_value!$1:$1,0)))</f>
        <v>--</v>
      </c>
      <c r="J109" s="90" t="str">
        <f>IF(tbl_dmi_isin[[#This Row],[Index]]&gt;$A$2,"",INDEX(Corp_value!$A$1:$EA$2999,MATCH(tbl_dmi_isin[[#This Row],[ISIN]],Corp_value!$B:$B,0),MATCH(J$2,Corp_value!$1:$1,0)))</f>
        <v>--/--/--</v>
      </c>
      <c r="K109" s="90">
        <f>IF(tbl_dmi_isin[[#This Row],[Index]]&gt;$A$2,"",INDEX(Corp_value!$A$1:$EA$2999,MATCH(tbl_dmi_isin[[#This Row],[ISIN]],Corp_value!$B:$B,0),MATCH(K$2,Corp_value!$1:$1,0)))</f>
        <v>320.2</v>
      </c>
      <c r="L109" s="90" t="str">
        <f>IF(tbl_dmi_isin[[#This Row],[Index]]&gt;$A$2,"",INDEX(Corp_value!$A$1:$EA$2999,MATCH(tbl_dmi_isin[[#This Row],[ISIN]],Corp_value!$B:$B,0),MATCH(L$2,Corp_value!$1:$1,0)))</f>
        <v>--</v>
      </c>
      <c r="M109" s="241" t="str">
        <f>IF(tbl_dmi_isin[[#This Row],[Index]]&gt;$A$2,"",INDEX(Corp_value!$A$1:$EA$2999,MATCH(tbl_dmi_isin[[#This Row],[ISIN]],Corp_value!$B:$B,0),MATCH(M$2,Corp_value!$1:$1,0)))</f>
        <v>集友银行</v>
      </c>
      <c r="N109" s="241" t="str">
        <f>IF(tbl_dmi_isin[[#This Row],[Index]]&gt;$A$2,"",INDEX(Corp_value!$A$1:$EA$2999,MATCH(tbl_dmi_isin[[#This Row],[ISIN]],Corp_value!$B:$B,0),MATCH(N$2,Corp_value!$1:$1,0)))</f>
        <v/>
      </c>
      <c r="O109" s="241" t="str">
        <f>IF(tbl_dmi_isin[[#This Row],[Index]]&gt;$A$2,"",INDEX(Corp_value!$A$1:$EA$2999,MATCH(tbl_dmi_isin[[#This Row],[ISIN]],Corp_value!$B:$B,0),MATCH(O$2,Corp_value!$1:$1,0)))</f>
        <v/>
      </c>
      <c r="P109" s="260" t="str">
        <f>IF(tbl_dmi_isin[[#This Row],[Index]]&gt;$A$2,"",TEXT(INDEX(Corp_value!$A$1:$EA$2999,MATCH(tbl_dmi_isin[[#This Row],[ISIN]],Corp_value!$B:$B,0),MATCH(P$2,Corp_value!$1:$1,0)),"yyyy/mm/dd"))</f>
        <v>2022/04/07</v>
      </c>
      <c r="Q109" s="260" t="str">
        <f>IF(tbl_dmi_isin[[#This Row],[Index]]&gt;$A$2,"",TEXT(INDEX(Corp_value!$A$1:$EA$2999,MATCH(tbl_dmi_isin[[#This Row],[ISIN]],Corp_value!$B:$B,0),MATCH(Q$2,Corp_value!$1:$1,0)),"yyyy/mm/dd"))</f>
        <v>2032/04/07</v>
      </c>
      <c r="R109" s="260" t="str">
        <f>IF(tbl_dmi_isin[[#This Row],[Index]]&gt;$A$2,"",TEXT(INDEX(Corp_value!$A$1:$EA$2999,MATCH(tbl_dmi_isin[[#This Row],[ISIN]],Corp_value!$B:$B,0),MATCH(R$2,Corp_value!$1:$1,0)),"yyyy/mm/dd"))</f>
        <v>2027/04/07</v>
      </c>
      <c r="S109" s="241">
        <f>IF(tbl_dmi_isin[[#This Row],[Index]]&gt;$A$2,"",INDEX(Corp_value!$A$1:$EA$2999,MATCH(tbl_dmi_isin[[#This Row],[ISIN]],Corp_value!$B:$B,0),MATCH(S$2,Corp_value!$1:$1,0)))</f>
        <v>5.75</v>
      </c>
      <c r="T109" s="241" t="str">
        <f>IF(tbl_dmi_isin[[#This Row],[Index]]&gt;$A$2,"",INDEX(Corp_value!$A$1:$EA$2999,MATCH(tbl_dmi_isin[[#This Row],[ISIN]],Corp_value!$B:$B,0),MATCH(T$2,Corp_value!$1:$1,0)))</f>
        <v>USD</v>
      </c>
      <c r="U109" s="241">
        <f>IF(tbl_dmi_isin[[#This Row],[Index]]&gt;$A$2,"",INDEX(Corp_value!$A$1:$EA$2999,MATCH(tbl_dmi_isin[[#This Row],[ISIN]],Corp_value!$B:$B,0),MATCH(U$2,Corp_value!$1:$1,0)))</f>
        <v>100</v>
      </c>
      <c r="V109" s="258">
        <f>IFERROR(IF(tbl_dmi_isin[[#This Row],[Index]]&gt;$A$2,"",INDEX(Corp_value!$A$1:$EA$2999,MATCH(tbl_dmi_isin[[#This Row],[ISIN]],Corp_value!$B:$B,0),MATCH(V$2,Corp_value!$1:$1,0)))/100000000,"")</f>
        <v>2</v>
      </c>
      <c r="W109" s="267" t="str">
        <f>IF(tbl_dmi_isin[[#This Row],[Index]]&gt;$A$2,"",INDEX(Corp_value!$A$1:$EA$2999,MATCH(tbl_dmi_isin[[#This Row],[ISIN]],Corp_value!$B:$B,0),MATCH(W$2,Corp_value!$1:$1,0)))</f>
        <v>1063Z HK</v>
      </c>
      <c r="X109" s="267" t="str">
        <f>IF(tbl_dmi_isin[[#This Row],[Index]]&gt;$A$2,"",INDEX(Corp_value!$A$1:$EA$2999,MATCH(tbl_dmi_isin[[#This Row],[ISIN]],Corp_value!$B:$B,0),MATCH(X$2,Corp_value!$1:$1,0)))</f>
        <v>Baa1/--/--</v>
      </c>
      <c r="Y109" s="273" t="str">
        <f>IF(tbl_dmi_isin[[#This Row],[Index]]&gt;$A$2,"",INDEX(Corp_value!$A$1:$EA$2999,MATCH(tbl_dmi_isin[[#This Row],[ISIN]],Corp_value!$B:$B,0),MATCH(Y$2,Corp_value!$1:$1,0)))</f>
        <v/>
      </c>
      <c r="Z109" s="273" t="str">
        <f>IF(tbl_dmi_isin[[#This Row],[Index]]&gt;$A$2,"",INDEX(Corp_value!$A$1:$EA$2999,MATCH(tbl_dmi_isin[[#This Row],[ISIN]],Corp_value!$B:$B,0),MATCH(Z$2,Corp_value!$1:$1,0)))</f>
        <v>Baa1/--/--</v>
      </c>
    </row>
    <row r="110" spans="1:26">
      <c r="A110" s="19">
        <v>107</v>
      </c>
      <c r="B110" s="282" t="str">
        <f>IF(tbl_dmi_isin[[#This Row],[Index]]&gt;$A$2,"",TEXT(INDEX(美元债一级!$A$2:$BO$2879,tbl_dmi_isin[[#This Row],[Index]]+1,MATCH(B$2,美元债一级!$2:$2,0)),"yyyy/mm/dd"))</f>
        <v>2022/03/24</v>
      </c>
      <c r="C110" s="19" t="str">
        <f>IF(tbl_dmi_isin[[#This Row],[Index]]&gt;$A$2,"",INDEX(美元债一级!$A$2:$BO$2880,tbl_dmi_isin[[#This Row],[Index]]+1,MATCH(C$2,美元债一级!$2:$2,0)))</f>
        <v>XS2455963590</v>
      </c>
      <c r="D110" s="19" t="str">
        <f>IF(tbl_dmi_isin[[#This Row],[Index]]&gt;$A$2,"",INDEX(美元债一级!$A$2:$BO$2880,tbl_dmi_isin[[#This Row],[Index]]+1,MATCH(D$2,美元债一级!$2:$2,0)))</f>
        <v>甘肃公航旅</v>
      </c>
      <c r="E110" s="19" t="str">
        <f>TEXT(tbl_dmi_isin[[#This Row],[定价日]],"YYMMDD")&amp;tbl_dmi_isin[[#This Row],[ISIN]]</f>
        <v>220324XS2455963590</v>
      </c>
      <c r="F110" s="221"/>
      <c r="G110" s="90" t="str">
        <f>IF(tbl_dmi_isin[[#This Row],[Index]]&gt;$A$2,"",INDEX(Corp_value!$A$1:$EA$2999,MATCH(tbl_dmi_isin[[#This Row],[ISIN]],Corp_value!$B:$B,0),MATCH(G$2,Corp_value!$1:$1,0)))</f>
        <v>--/BBB+/--</v>
      </c>
      <c r="H110" s="91" t="str">
        <f>IF(tbl_dmi_isin[[#This Row],[Index]]&gt;$A$2,"",INDEX(Corp_value!$A$1:$EA$2999,MATCH(tbl_dmi_isin[[#This Row],[ISIN]],Corp_value!$B:$B,0),MATCH(H$2,Corp_value!$1:$1,0)))</f>
        <v>CN</v>
      </c>
      <c r="I110" s="91" t="str">
        <f>IF(tbl_dmi_isin[[#This Row],[Index]]&gt;$A$2,"",INDEX(Corp_value!$A$1:$EA$2999,MATCH(tbl_dmi_isin[[#This Row],[ISIN]],Corp_value!$B:$B,0),MATCH(I$2,Corp_value!$1:$1,0)))</f>
        <v>--</v>
      </c>
      <c r="J110" s="90" t="str">
        <f>IF(tbl_dmi_isin[[#This Row],[Index]]&gt;$A$2,"",INDEX(Corp_value!$A$1:$EA$2999,MATCH(tbl_dmi_isin[[#This Row],[ISIN]],Corp_value!$B:$B,0),MATCH(J$2,Corp_value!$1:$1,0)))</f>
        <v>--/BBB+/BBB+</v>
      </c>
      <c r="K110" s="90" t="str">
        <f>IF(tbl_dmi_isin[[#This Row],[Index]]&gt;$A$2,"",INDEX(Corp_value!$A$1:$EA$2999,MATCH(tbl_dmi_isin[[#This Row],[ISIN]],Corp_value!$B:$B,0),MATCH(K$2,Corp_value!$1:$1,0)))</f>
        <v>CHECK spd</v>
      </c>
      <c r="L110" s="90" t="str">
        <f>IF(tbl_dmi_isin[[#This Row],[Index]]&gt;$A$2,"",INDEX(Corp_value!$A$1:$EA$2999,MATCH(tbl_dmi_isin[[#This Row],[ISIN]],Corp_value!$B:$B,0),MATCH(L$2,Corp_value!$1:$1,0)))</f>
        <v>--</v>
      </c>
      <c r="M110" s="241" t="str">
        <f>IF(tbl_dmi_isin[[#This Row],[Index]]&gt;$A$2,"",INDEX(Corp_value!$A$1:$EA$2999,MATCH(tbl_dmi_isin[[#This Row],[ISIN]],Corp_value!$B:$B,0),MATCH(M$2,Corp_value!$1:$1,0)))</f>
        <v>甘肃省公路航空旅游投</v>
      </c>
      <c r="N110" s="241" t="str">
        <f>IF(tbl_dmi_isin[[#This Row],[Index]]&gt;$A$2,"",INDEX(Corp_value!$A$1:$EA$2999,MATCH(tbl_dmi_isin[[#This Row],[ISIN]],Corp_value!$B:$B,0),MATCH(N$2,Corp_value!$1:$1,0)))</f>
        <v/>
      </c>
      <c r="O110" s="241" t="str">
        <f>IF(tbl_dmi_isin[[#This Row],[Index]]&gt;$A$2,"",INDEX(Corp_value!$A$1:$EA$2999,MATCH(tbl_dmi_isin[[#This Row],[ISIN]],Corp_value!$B:$B,0),MATCH(O$2,Corp_value!$1:$1,0)))</f>
        <v/>
      </c>
      <c r="P110" s="262" t="str">
        <f>IF(tbl_dmi_isin[[#This Row],[Index]]&gt;$A$2,"",TEXT(INDEX(Corp_value!$A$1:$EA$2999,MATCH(tbl_dmi_isin[[#This Row],[ISIN]],Corp_value!$B:$B,0),MATCH(P$2,Corp_value!$1:$1,0)),"yyyy/mm/dd"))</f>
        <v>2022/03/30</v>
      </c>
      <c r="Q110" s="262" t="str">
        <f>IF(tbl_dmi_isin[[#This Row],[Index]]&gt;$A$2,"",TEXT(INDEX(Corp_value!$A$1:$EA$2999,MATCH(tbl_dmi_isin[[#This Row],[ISIN]],Corp_value!$B:$B,0),MATCH(Q$2,Corp_value!$1:$1,0)),"yyyy/mm/dd"))</f>
        <v>2025/03/30</v>
      </c>
      <c r="R110" s="262" t="str">
        <f>IF(tbl_dmi_isin[[#This Row],[Index]]&gt;$A$2,"",TEXT(INDEX(Corp_value!$A$1:$EA$2999,MATCH(tbl_dmi_isin[[#This Row],[ISIN]],Corp_value!$B:$B,0),MATCH(R$2,Corp_value!$1:$1,0)),"yyyy/mm/dd"))</f>
        <v>--</v>
      </c>
      <c r="S110" s="241">
        <f>IF(tbl_dmi_isin[[#This Row],[Index]]&gt;$A$2,"",INDEX(Corp_value!$A$1:$EA$2999,MATCH(tbl_dmi_isin[[#This Row],[ISIN]],Corp_value!$B:$B,0),MATCH(S$2,Corp_value!$1:$1,0)))</f>
        <v>4.9000000000000004</v>
      </c>
      <c r="T110" s="241" t="str">
        <f>IF(tbl_dmi_isin[[#This Row],[Index]]&gt;$A$2,"",INDEX(Corp_value!$A$1:$EA$2999,MATCH(tbl_dmi_isin[[#This Row],[ISIN]],Corp_value!$B:$B,0),MATCH(T$2,Corp_value!$1:$1,0)))</f>
        <v>USD</v>
      </c>
      <c r="U110" s="241">
        <f>IF(tbl_dmi_isin[[#This Row],[Index]]&gt;$A$2,"",INDEX(Corp_value!$A$1:$EA$2999,MATCH(tbl_dmi_isin[[#This Row],[ISIN]],Corp_value!$B:$B,0),MATCH(U$2,Corp_value!$1:$1,0)))</f>
        <v>100</v>
      </c>
      <c r="V110" s="258">
        <f>IFERROR(IF(tbl_dmi_isin[[#This Row],[Index]]&gt;$A$2,"",INDEX(Corp_value!$A$1:$EA$2999,MATCH(tbl_dmi_isin[[#This Row],[ISIN]],Corp_value!$B:$B,0),MATCH(V$2,Corp_value!$1:$1,0)))/100000000,"")</f>
        <v>3</v>
      </c>
      <c r="W110" s="267" t="str">
        <f>IF(tbl_dmi_isin[[#This Row],[Index]]&gt;$A$2,"",INDEX(Corp_value!$A$1:$EA$2999,MATCH(tbl_dmi_isin[[#This Row],[ISIN]],Corp_value!$B:$B,0),MATCH(W$2,Corp_value!$1:$1,0)))</f>
        <v>0793820D CH</v>
      </c>
      <c r="X110" s="267" t="str">
        <f>IF(tbl_dmi_isin[[#This Row],[Index]]&gt;$A$2,"",INDEX(Corp_value!$A$1:$EA$2999,MATCH(tbl_dmi_isin[[#This Row],[ISIN]],Corp_value!$B:$B,0),MATCH(X$2,Corp_value!$1:$1,0)))</f>
        <v>--/BBB+/BBB+</v>
      </c>
      <c r="Y110" s="273" t="str">
        <f>IF(tbl_dmi_isin[[#This Row],[Index]]&gt;$A$2,"",INDEX(Corp_value!$A$1:$EA$2999,MATCH(tbl_dmi_isin[[#This Row],[ISIN]],Corp_value!$B:$B,0),MATCH(Y$2,Corp_value!$1:$1,0)))</f>
        <v>Sustainable</v>
      </c>
      <c r="Z110" s="273" t="str">
        <f>IF(tbl_dmi_isin[[#This Row],[Index]]&gt;$A$2,"",INDEX(Corp_value!$A$1:$EA$2999,MATCH(tbl_dmi_isin[[#This Row],[ISIN]],Corp_value!$B:$B,0),MATCH(Z$2,Corp_value!$1:$1,0)))</f>
        <v>--/BBB+/BBB+</v>
      </c>
    </row>
    <row r="111" spans="1:26">
      <c r="A111" s="19">
        <v>108</v>
      </c>
      <c r="B111" s="282" t="str">
        <f>IF(tbl_dmi_isin[[#This Row],[Index]]&gt;$A$2,"",TEXT(INDEX(美元债一级!$A$2:$BO$2879,tbl_dmi_isin[[#This Row],[Index]]+1,MATCH(B$2,美元债一级!$2:$2,0)),"yyyy/mm/dd"))</f>
        <v>2022/03/18</v>
      </c>
      <c r="C111" s="19" t="str">
        <f>IF(tbl_dmi_isin[[#This Row],[Index]]&gt;$A$2,"",INDEX(美元债一级!$A$2:$BO$2880,tbl_dmi_isin[[#This Row],[Index]]+1,MATCH(C$2,美元债一级!$2:$2,0)))</f>
        <v>XS2456820690</v>
      </c>
      <c r="D111" s="19" t="str">
        <f>IF(tbl_dmi_isin[[#This Row],[Index]]&gt;$A$2,"",INDEX(美元债一级!$A$2:$BO$2880,tbl_dmi_isin[[#This Row],[Index]]+1,MATCH(D$2,美元债一级!$2:$2,0)))</f>
        <v>如东民泰(上海银行)</v>
      </c>
      <c r="E111" s="19" t="str">
        <f>TEXT(tbl_dmi_isin[[#This Row],[定价日]],"YYMMDD")&amp;tbl_dmi_isin[[#This Row],[ISIN]]</f>
        <v>220318XS2456820690</v>
      </c>
      <c r="F111" s="220"/>
      <c r="G111" s="90" t="str">
        <f>IF(tbl_dmi_isin[[#This Row],[Index]]&gt;$A$2,"",INDEX(Corp_value!$A$1:$EA$2999,MATCH(tbl_dmi_isin[[#This Row],[ISIN]],Corp_value!$B:$B,0),MATCH(G$2,Corp_value!$1:$1,0)))</f>
        <v>--/--/--</v>
      </c>
      <c r="H111" s="91" t="str">
        <f>IF(tbl_dmi_isin[[#This Row],[Index]]&gt;$A$2,"",INDEX(Corp_value!$A$1:$EA$2999,MATCH(tbl_dmi_isin[[#This Row],[ISIN]],Corp_value!$B:$B,0),MATCH(H$2,Corp_value!$1:$1,0)))</f>
        <v>CN</v>
      </c>
      <c r="I111" s="91" t="str">
        <f>IF(tbl_dmi_isin[[#This Row],[Index]]&gt;$A$2,"",INDEX(Corp_value!$A$1:$EA$2999,MATCH(tbl_dmi_isin[[#This Row],[ISIN]],Corp_value!$B:$B,0),MATCH(I$2,Corp_value!$1:$1,0)))</f>
        <v>--</v>
      </c>
      <c r="J111" s="90" t="str">
        <f>IF(tbl_dmi_isin[[#This Row],[Index]]&gt;$A$2,"",INDEX(Corp_value!$A$1:$EA$2999,MATCH(tbl_dmi_isin[[#This Row],[ISIN]],Corp_value!$B:$B,0),MATCH(J$2,Corp_value!$1:$1,0)))</f>
        <v>--/--/--</v>
      </c>
      <c r="K111" s="90" t="str">
        <f>IF(tbl_dmi_isin[[#This Row],[Index]]&gt;$A$2,"",INDEX(Corp_value!$A$1:$EA$2999,MATCH(tbl_dmi_isin[[#This Row],[ISIN]],Corp_value!$B:$B,0),MATCH(K$2,Corp_value!$1:$1,0)))</f>
        <v>CHECK spd</v>
      </c>
      <c r="L111" s="90" t="str">
        <f>IF(tbl_dmi_isin[[#This Row],[Index]]&gt;$A$2,"",INDEX(Corp_value!$A$1:$EA$2999,MATCH(tbl_dmi_isin[[#This Row],[ISIN]],Corp_value!$B:$B,0),MATCH(L$2,Corp_value!$1:$1,0)))</f>
        <v>--</v>
      </c>
      <c r="M111" s="241" t="str">
        <f>IF(tbl_dmi_isin[[#This Row],[Index]]&gt;$A$2,"",INDEX(Corp_value!$A$1:$EA$2999,MATCH(tbl_dmi_isin[[#This Row],[ISIN]],Corp_value!$B:$B,0),MATCH(M$2,Corp_value!$1:$1,0)))</f>
        <v>如东县民泰城乡建设工</v>
      </c>
      <c r="N111" s="241" t="str">
        <f>IF(tbl_dmi_isin[[#This Row],[Index]]&gt;$A$2,"",INDEX(Corp_value!$A$1:$EA$2999,MATCH(tbl_dmi_isin[[#This Row],[ISIN]],Corp_value!$B:$B,0),MATCH(N$2,Corp_value!$1:$1,0)))</f>
        <v/>
      </c>
      <c r="O111" s="241" t="str">
        <f>IF(tbl_dmi_isin[[#This Row],[Index]]&gt;$A$2,"",INDEX(Corp_value!$A$1:$EA$2999,MATCH(tbl_dmi_isin[[#This Row],[ISIN]],Corp_value!$B:$B,0),MATCH(O$2,Corp_value!$1:$1,0)))</f>
        <v/>
      </c>
      <c r="P111" s="260" t="str">
        <f>IF(tbl_dmi_isin[[#This Row],[Index]]&gt;$A$2,"",TEXT(INDEX(Corp_value!$A$1:$EA$2999,MATCH(tbl_dmi_isin[[#This Row],[ISIN]],Corp_value!$B:$B,0),MATCH(P$2,Corp_value!$1:$1,0)),"yyyy/mm/dd"))</f>
        <v>2022/03/23</v>
      </c>
      <c r="Q111" s="260" t="str">
        <f>IF(tbl_dmi_isin[[#This Row],[Index]]&gt;$A$2,"",TEXT(INDEX(Corp_value!$A$1:$EA$2999,MATCH(tbl_dmi_isin[[#This Row],[ISIN]],Corp_value!$B:$B,0),MATCH(Q$2,Corp_value!$1:$1,0)),"yyyy/mm/dd"))</f>
        <v>2025/03/23</v>
      </c>
      <c r="R111" s="260" t="str">
        <f>IF(tbl_dmi_isin[[#This Row],[Index]]&gt;$A$2,"",TEXT(INDEX(Corp_value!$A$1:$EA$2999,MATCH(tbl_dmi_isin[[#This Row],[ISIN]],Corp_value!$B:$B,0),MATCH(R$2,Corp_value!$1:$1,0)),"yyyy/mm/dd"))</f>
        <v>--</v>
      </c>
      <c r="S111" s="241">
        <f>IF(tbl_dmi_isin[[#This Row],[Index]]&gt;$A$2,"",INDEX(Corp_value!$A$1:$EA$2999,MATCH(tbl_dmi_isin[[#This Row],[ISIN]],Corp_value!$B:$B,0),MATCH(S$2,Corp_value!$1:$1,0)))</f>
        <v>2.9</v>
      </c>
      <c r="T111" s="241" t="str">
        <f>IF(tbl_dmi_isin[[#This Row],[Index]]&gt;$A$2,"",INDEX(Corp_value!$A$1:$EA$2999,MATCH(tbl_dmi_isin[[#This Row],[ISIN]],Corp_value!$B:$B,0),MATCH(T$2,Corp_value!$1:$1,0)))</f>
        <v>USD</v>
      </c>
      <c r="U111" s="241">
        <f>IF(tbl_dmi_isin[[#This Row],[Index]]&gt;$A$2,"",INDEX(Corp_value!$A$1:$EA$2999,MATCH(tbl_dmi_isin[[#This Row],[ISIN]],Corp_value!$B:$B,0),MATCH(U$2,Corp_value!$1:$1,0)))</f>
        <v>100</v>
      </c>
      <c r="V111" s="258">
        <f>IFERROR(IF(tbl_dmi_isin[[#This Row],[Index]]&gt;$A$2,"",INDEX(Corp_value!$A$1:$EA$2999,MATCH(tbl_dmi_isin[[#This Row],[ISIN]],Corp_value!$B:$B,0),MATCH(V$2,Corp_value!$1:$1,0)))/100000000,"")</f>
        <v>1</v>
      </c>
      <c r="W111" s="267" t="str">
        <f>IF(tbl_dmi_isin[[#This Row],[Index]]&gt;$A$2,"",INDEX(Corp_value!$A$1:$EA$2999,MATCH(tbl_dmi_isin[[#This Row],[ISIN]],Corp_value!$B:$B,0),MATCH(W$2,Corp_value!$1:$1,0)))</f>
        <v/>
      </c>
      <c r="X111" s="267" t="str">
        <f>IF(tbl_dmi_isin[[#This Row],[Index]]&gt;$A$2,"",INDEX(Corp_value!$A$1:$EA$2999,MATCH(tbl_dmi_isin[[#This Row],[ISIN]],Corp_value!$B:$B,0),MATCH(X$2,Corp_value!$1:$1,0)))</f>
        <v/>
      </c>
      <c r="Y111" s="273" t="str">
        <f>IF(tbl_dmi_isin[[#This Row],[Index]]&gt;$A$2,"",INDEX(Corp_value!$A$1:$EA$2999,MATCH(tbl_dmi_isin[[#This Row],[ISIN]],Corp_value!$B:$B,0),MATCH(Y$2,Corp_value!$1:$1,0)))</f>
        <v/>
      </c>
      <c r="Z111" s="273" t="str">
        <f>IF(tbl_dmi_isin[[#This Row],[Index]]&gt;$A$2,"",INDEX(Corp_value!$A$1:$EA$2999,MATCH(tbl_dmi_isin[[#This Row],[ISIN]],Corp_value!$B:$B,0),MATCH(Z$2,Corp_value!$1:$1,0)))</f>
        <v>--/--/--</v>
      </c>
    </row>
    <row r="112" spans="1:26">
      <c r="A112" s="19">
        <v>109</v>
      </c>
      <c r="B112" s="282" t="str">
        <f>IF(tbl_dmi_isin[[#This Row],[Index]]&gt;$A$2,"",TEXT(INDEX(美元债一级!$A$2:$BO$2879,tbl_dmi_isin[[#This Row],[Index]]+1,MATCH(B$2,美元债一级!$2:$2,0)),"yyyy/mm/dd"))</f>
        <v>2022/03/14</v>
      </c>
      <c r="C112" s="19" t="str">
        <f>IF(tbl_dmi_isin[[#This Row],[Index]]&gt;$A$2,"",INDEX(美元债一级!$A$2:$BO$2880,tbl_dmi_isin[[#This Row],[Index]]+1,MATCH(C$2,美元债一级!$2:$2,0)))</f>
        <v>XS2455213590</v>
      </c>
      <c r="D112" s="19" t="str">
        <f>IF(tbl_dmi_isin[[#This Row],[Index]]&gt;$A$2,"",INDEX(美元债一级!$A$2:$BO$2880,tbl_dmi_isin[[#This Row],[Index]]+1,MATCH(D$2,美元债一级!$2:$2,0)))</f>
        <v>交银港分</v>
      </c>
      <c r="E112" s="19" t="str">
        <f>TEXT(tbl_dmi_isin[[#This Row],[定价日]],"YYMMDD")&amp;tbl_dmi_isin[[#This Row],[ISIN]]</f>
        <v>220314XS2455213590</v>
      </c>
      <c r="F112" s="220"/>
      <c r="G112" s="90" t="str">
        <f>IF(tbl_dmi_isin[[#This Row],[Index]]&gt;$A$2,"",INDEX(Corp_value!$A$1:$EA$2999,MATCH(tbl_dmi_isin[[#This Row],[ISIN]],Corp_value!$B:$B,0),MATCH(G$2,Corp_value!$1:$1,0)))</f>
        <v>A2/--/A</v>
      </c>
      <c r="H112" s="91" t="str">
        <f>IF(tbl_dmi_isin[[#This Row],[Index]]&gt;$A$2,"",INDEX(Corp_value!$A$1:$EA$2999,MATCH(tbl_dmi_isin[[#This Row],[ISIN]],Corp_value!$B:$B,0),MATCH(H$2,Corp_value!$1:$1,0)))</f>
        <v>CN</v>
      </c>
      <c r="I112" s="91" t="str">
        <f>IF(tbl_dmi_isin[[#This Row],[Index]]&gt;$A$2,"",INDEX(Corp_value!$A$1:$EA$2999,MATCH(tbl_dmi_isin[[#This Row],[ISIN]],Corp_value!$B:$B,0),MATCH(I$2,Corp_value!$1:$1,0)))</f>
        <v>--</v>
      </c>
      <c r="J112" s="90" t="str">
        <f>IF(tbl_dmi_isin[[#This Row],[Index]]&gt;$A$2,"",INDEX(Corp_value!$A$1:$EA$2999,MATCH(tbl_dmi_isin[[#This Row],[ISIN]],Corp_value!$B:$B,0),MATCH(J$2,Corp_value!$1:$1,0)))</f>
        <v>--/--/A</v>
      </c>
      <c r="K112" s="90">
        <f>IF(tbl_dmi_isin[[#This Row],[Index]]&gt;$A$2,"",INDEX(Corp_value!$A$1:$EA$2999,MATCH(tbl_dmi_isin[[#This Row],[ISIN]],Corp_value!$B:$B,0),MATCH(K$2,Corp_value!$1:$1,0)))</f>
        <v>45</v>
      </c>
      <c r="L112" s="90" t="str">
        <f>IF(tbl_dmi_isin[[#This Row],[Index]]&gt;$A$2,"",INDEX(Corp_value!$A$1:$EA$2999,MATCH(tbl_dmi_isin[[#This Row],[ISIN]],Corp_value!$B:$B,0),MATCH(L$2,Corp_value!$1:$1,0)))</f>
        <v>--</v>
      </c>
      <c r="M112" s="241" t="str">
        <f>IF(tbl_dmi_isin[[#This Row],[Index]]&gt;$A$2,"",INDEX(Corp_value!$A$1:$EA$2999,MATCH(tbl_dmi_isin[[#This Row],[ISIN]],Corp_value!$B:$B,0),MATCH(M$2,Corp_value!$1:$1,0)))</f>
        <v>交通银行/香港分行</v>
      </c>
      <c r="N112" s="241" t="str">
        <f>IF(tbl_dmi_isin[[#This Row],[Index]]&gt;$A$2,"",INDEX(Corp_value!$A$1:$EA$2999,MATCH(tbl_dmi_isin[[#This Row],[ISIN]],Corp_value!$B:$B,0),MATCH(N$2,Corp_value!$1:$1,0)))</f>
        <v/>
      </c>
      <c r="O112" s="241" t="str">
        <f>IF(tbl_dmi_isin[[#This Row],[Index]]&gt;$A$2,"",INDEX(Corp_value!$A$1:$EA$2999,MATCH(tbl_dmi_isin[[#This Row],[ISIN]],Corp_value!$B:$B,0),MATCH(O$2,Corp_value!$1:$1,0)))</f>
        <v/>
      </c>
      <c r="P112" s="260" t="str">
        <f>IF(tbl_dmi_isin[[#This Row],[Index]]&gt;$A$2,"",TEXT(INDEX(Corp_value!$A$1:$EA$2999,MATCH(tbl_dmi_isin[[#This Row],[ISIN]],Corp_value!$B:$B,0),MATCH(P$2,Corp_value!$1:$1,0)),"yyyy/mm/dd"))</f>
        <v>2022/03/21</v>
      </c>
      <c r="Q112" s="260" t="str">
        <f>IF(tbl_dmi_isin[[#This Row],[Index]]&gt;$A$2,"",TEXT(INDEX(Corp_value!$A$1:$EA$2999,MATCH(tbl_dmi_isin[[#This Row],[ISIN]],Corp_value!$B:$B,0),MATCH(Q$2,Corp_value!$1:$1,0)),"yyyy/mm/dd"))</f>
        <v>2025/03/21</v>
      </c>
      <c r="R112" s="260" t="str">
        <f>IF(tbl_dmi_isin[[#This Row],[Index]]&gt;$A$2,"",TEXT(INDEX(Corp_value!$A$1:$EA$2999,MATCH(tbl_dmi_isin[[#This Row],[ISIN]],Corp_value!$B:$B,0),MATCH(R$2,Corp_value!$1:$1,0)),"yyyy/mm/dd"))</f>
        <v>--</v>
      </c>
      <c r="S112" s="241">
        <f>IF(tbl_dmi_isin[[#This Row],[Index]]&gt;$A$2,"",INDEX(Corp_value!$A$1:$EA$2999,MATCH(tbl_dmi_isin[[#This Row],[ISIN]],Corp_value!$B:$B,0),MATCH(S$2,Corp_value!$1:$1,0)))</f>
        <v>2.375</v>
      </c>
      <c r="T112" s="241" t="str">
        <f>IF(tbl_dmi_isin[[#This Row],[Index]]&gt;$A$2,"",INDEX(Corp_value!$A$1:$EA$2999,MATCH(tbl_dmi_isin[[#This Row],[ISIN]],Corp_value!$B:$B,0),MATCH(T$2,Corp_value!$1:$1,0)))</f>
        <v>USD</v>
      </c>
      <c r="U112" s="241">
        <f>IF(tbl_dmi_isin[[#This Row],[Index]]&gt;$A$2,"",INDEX(Corp_value!$A$1:$EA$2999,MATCH(tbl_dmi_isin[[#This Row],[ISIN]],Corp_value!$B:$B,0),MATCH(U$2,Corp_value!$1:$1,0)))</f>
        <v>99.766999999999996</v>
      </c>
      <c r="V112" s="258">
        <f>IFERROR(IF(tbl_dmi_isin[[#This Row],[Index]]&gt;$A$2,"",INDEX(Corp_value!$A$1:$EA$2999,MATCH(tbl_dmi_isin[[#This Row],[ISIN]],Corp_value!$B:$B,0),MATCH(V$2,Corp_value!$1:$1,0)))/100000000,"")</f>
        <v>4</v>
      </c>
      <c r="W112" s="267" t="str">
        <f>IF(tbl_dmi_isin[[#This Row],[Index]]&gt;$A$2,"",INDEX(Corp_value!$A$1:$EA$2999,MATCH(tbl_dmi_isin[[#This Row],[ISIN]],Corp_value!$B:$B,0),MATCH(W$2,Corp_value!$1:$1,0)))</f>
        <v>3328 HK</v>
      </c>
      <c r="X112" s="267" t="str">
        <f>IF(tbl_dmi_isin[[#This Row],[Index]]&gt;$A$2,"",INDEX(Corp_value!$A$1:$EA$2999,MATCH(tbl_dmi_isin[[#This Row],[ISIN]],Corp_value!$B:$B,0),MATCH(X$2,Corp_value!$1:$1,0)))</f>
        <v>A2/A-/A</v>
      </c>
      <c r="Y112" s="273" t="str">
        <f>IF(tbl_dmi_isin[[#This Row],[Index]]&gt;$A$2,"",INDEX(Corp_value!$A$1:$EA$2999,MATCH(tbl_dmi_isin[[#This Row],[ISIN]],Corp_value!$B:$B,0),MATCH(Y$2,Corp_value!$1:$1,0)))</f>
        <v/>
      </c>
      <c r="Z112" s="273" t="str">
        <f>IF(tbl_dmi_isin[[#This Row],[Index]]&gt;$A$2,"",INDEX(Corp_value!$A$1:$EA$2999,MATCH(tbl_dmi_isin[[#This Row],[ISIN]],Corp_value!$B:$B,0),MATCH(Z$2,Corp_value!$1:$1,0)))</f>
        <v>A2/A-/A</v>
      </c>
    </row>
    <row r="113" spans="1:26">
      <c r="A113" s="19">
        <v>110</v>
      </c>
      <c r="B113" s="282" t="str">
        <f>IF(tbl_dmi_isin[[#This Row],[Index]]&gt;$A$2,"",TEXT(INDEX(美元债一级!$A$2:$BO$2879,tbl_dmi_isin[[#This Row],[Index]]+1,MATCH(B$2,美元债一级!$2:$2,0)),"yyyy/mm/dd"))</f>
        <v>2022/03/08</v>
      </c>
      <c r="C113" s="19" t="str">
        <f>IF(tbl_dmi_isin[[#This Row],[Index]]&gt;$A$2,"",INDEX(美元债一级!$A$2:$BO$2880,tbl_dmi_isin[[#This Row],[Index]]+1,MATCH(C$2,美元债一级!$2:$2,0)))</f>
        <v>XS2447542874</v>
      </c>
      <c r="D113" s="19" t="str">
        <f>IF(tbl_dmi_isin[[#This Row],[Index]]&gt;$A$2,"",INDEX(美元债一级!$A$2:$BO$2880,tbl_dmi_isin[[#This Row],[Index]]+1,MATCH(D$2,美元债一级!$2:$2,0)))</f>
        <v>浙江天子湖实业(宁波银行)</v>
      </c>
      <c r="E113" s="19" t="str">
        <f>TEXT(tbl_dmi_isin[[#This Row],[定价日]],"YYMMDD")&amp;tbl_dmi_isin[[#This Row],[ISIN]]</f>
        <v>220308XS2447542874</v>
      </c>
      <c r="F113" s="263"/>
      <c r="G113" s="90" t="str">
        <f>IF(tbl_dmi_isin[[#This Row],[Index]]&gt;$A$2,"",INDEX(Corp_value!$A$1:$EA$2999,MATCH(tbl_dmi_isin[[#This Row],[ISIN]],Corp_value!$B:$B,0),MATCH(G$2,Corp_value!$1:$1,0)))</f>
        <v>--/--/--</v>
      </c>
      <c r="H113" s="91" t="str">
        <f>IF(tbl_dmi_isin[[#This Row],[Index]]&gt;$A$2,"",INDEX(Corp_value!$A$1:$EA$2999,MATCH(tbl_dmi_isin[[#This Row],[ISIN]],Corp_value!$B:$B,0),MATCH(H$2,Corp_value!$1:$1,0)))</f>
        <v>CN</v>
      </c>
      <c r="I113" s="91" t="str">
        <f>IF(tbl_dmi_isin[[#This Row],[Index]]&gt;$A$2,"",INDEX(Corp_value!$A$1:$EA$2999,MATCH(tbl_dmi_isin[[#This Row],[ISIN]],Corp_value!$B:$B,0),MATCH(I$2,Corp_value!$1:$1,0)))</f>
        <v>--</v>
      </c>
      <c r="J113" s="90" t="str">
        <f>IF(tbl_dmi_isin[[#This Row],[Index]]&gt;$A$2,"",INDEX(Corp_value!$A$1:$EA$2999,MATCH(tbl_dmi_isin[[#This Row],[ISIN]],Corp_value!$B:$B,0),MATCH(J$2,Corp_value!$1:$1,0)))</f>
        <v>--/--/--</v>
      </c>
      <c r="K113" s="90" t="str">
        <f>IF(tbl_dmi_isin[[#This Row],[Index]]&gt;$A$2,"",INDEX(Corp_value!$A$1:$EA$2999,MATCH(tbl_dmi_isin[[#This Row],[ISIN]],Corp_value!$B:$B,0),MATCH(K$2,Corp_value!$1:$1,0)))</f>
        <v>CHECK spd</v>
      </c>
      <c r="L113" s="90" t="str">
        <f>IF(tbl_dmi_isin[[#This Row],[Index]]&gt;$A$2,"",INDEX(Corp_value!$A$1:$EA$2999,MATCH(tbl_dmi_isin[[#This Row],[ISIN]],Corp_value!$B:$B,0),MATCH(L$2,Corp_value!$1:$1,0)))</f>
        <v>--</v>
      </c>
      <c r="M113" s="241" t="str">
        <f>IF(tbl_dmi_isin[[#This Row],[Index]]&gt;$A$2,"",INDEX(Corp_value!$A$1:$EA$2999,MATCH(tbl_dmi_isin[[#This Row],[ISIN]],Corp_value!$B:$B,0),MATCH(M$2,Corp_value!$1:$1,0)))</f>
        <v>浙江天子湖实业投资有</v>
      </c>
      <c r="N113" s="241" t="str">
        <f>IF(tbl_dmi_isin[[#This Row],[Index]]&gt;$A$2,"",INDEX(Corp_value!$A$1:$EA$2999,MATCH(tbl_dmi_isin[[#This Row],[ISIN]],Corp_value!$B:$B,0),MATCH(N$2,Corp_value!$1:$1,0)))</f>
        <v/>
      </c>
      <c r="O113" s="241" t="str">
        <f>IF(tbl_dmi_isin[[#This Row],[Index]]&gt;$A$2,"",INDEX(Corp_value!$A$1:$EA$2999,MATCH(tbl_dmi_isin[[#This Row],[ISIN]],Corp_value!$B:$B,0),MATCH(O$2,Corp_value!$1:$1,0)))</f>
        <v/>
      </c>
      <c r="P113" s="260" t="str">
        <f>IF(tbl_dmi_isin[[#This Row],[Index]]&gt;$A$2,"",TEXT(INDEX(Corp_value!$A$1:$EA$2999,MATCH(tbl_dmi_isin[[#This Row],[ISIN]],Corp_value!$B:$B,0),MATCH(P$2,Corp_value!$1:$1,0)),"yyyy/mm/dd"))</f>
        <v>2022/03/15</v>
      </c>
      <c r="Q113" s="260" t="str">
        <f>IF(tbl_dmi_isin[[#This Row],[Index]]&gt;$A$2,"",TEXT(INDEX(Corp_value!$A$1:$EA$2999,MATCH(tbl_dmi_isin[[#This Row],[ISIN]],Corp_value!$B:$B,0),MATCH(Q$2,Corp_value!$1:$1,0)),"yyyy/mm/dd"))</f>
        <v>2025/03/15</v>
      </c>
      <c r="R113" s="260" t="str">
        <f>IF(tbl_dmi_isin[[#This Row],[Index]]&gt;$A$2,"",TEXT(INDEX(Corp_value!$A$1:$EA$2999,MATCH(tbl_dmi_isin[[#This Row],[ISIN]],Corp_value!$B:$B,0),MATCH(R$2,Corp_value!$1:$1,0)),"yyyy/mm/dd"))</f>
        <v>--</v>
      </c>
      <c r="S113" s="241">
        <f>IF(tbl_dmi_isin[[#This Row],[Index]]&gt;$A$2,"",INDEX(Corp_value!$A$1:$EA$2999,MATCH(tbl_dmi_isin[[#This Row],[ISIN]],Corp_value!$B:$B,0),MATCH(S$2,Corp_value!$1:$1,0)))</f>
        <v>2.7</v>
      </c>
      <c r="T113" s="241" t="str">
        <f>IF(tbl_dmi_isin[[#This Row],[Index]]&gt;$A$2,"",INDEX(Corp_value!$A$1:$EA$2999,MATCH(tbl_dmi_isin[[#This Row],[ISIN]],Corp_value!$B:$B,0),MATCH(T$2,Corp_value!$1:$1,0)))</f>
        <v>USD</v>
      </c>
      <c r="U113" s="241">
        <f>IF(tbl_dmi_isin[[#This Row],[Index]]&gt;$A$2,"",INDEX(Corp_value!$A$1:$EA$2999,MATCH(tbl_dmi_isin[[#This Row],[ISIN]],Corp_value!$B:$B,0),MATCH(U$2,Corp_value!$1:$1,0)))</f>
        <v>100</v>
      </c>
      <c r="V113" s="258">
        <f>IFERROR(IF(tbl_dmi_isin[[#This Row],[Index]]&gt;$A$2,"",INDEX(Corp_value!$A$1:$EA$2999,MATCH(tbl_dmi_isin[[#This Row],[ISIN]],Corp_value!$B:$B,0),MATCH(V$2,Corp_value!$1:$1,0)))/100000000,"")</f>
        <v>0.38400000000000001</v>
      </c>
      <c r="W113" s="267" t="str">
        <f>IF(tbl_dmi_isin[[#This Row],[Index]]&gt;$A$2,"",INDEX(Corp_value!$A$1:$EA$2999,MATCH(tbl_dmi_isin[[#This Row],[ISIN]],Corp_value!$B:$B,0),MATCH(W$2,Corp_value!$1:$1,0)))</f>
        <v>1467883D CH</v>
      </c>
      <c r="X113" s="267" t="str">
        <f>IF(tbl_dmi_isin[[#This Row],[Index]]&gt;$A$2,"",INDEX(Corp_value!$A$1:$EA$2999,MATCH(tbl_dmi_isin[[#This Row],[ISIN]],Corp_value!$B:$B,0),MATCH(X$2,Corp_value!$1:$1,0)))</f>
        <v>--/--/--</v>
      </c>
      <c r="Y113" s="273" t="str">
        <f>IF(tbl_dmi_isin[[#This Row],[Index]]&gt;$A$2,"",INDEX(Corp_value!$A$1:$EA$2999,MATCH(tbl_dmi_isin[[#This Row],[ISIN]],Corp_value!$B:$B,0),MATCH(Y$2,Corp_value!$1:$1,0)))</f>
        <v/>
      </c>
      <c r="Z113" s="273" t="str">
        <f>IF(tbl_dmi_isin[[#This Row],[Index]]&gt;$A$2,"",INDEX(Corp_value!$A$1:$EA$2999,MATCH(tbl_dmi_isin[[#This Row],[ISIN]],Corp_value!$B:$B,0),MATCH(Z$2,Corp_value!$1:$1,0)))</f>
        <v>--/--/--</v>
      </c>
    </row>
    <row r="114" spans="1:26">
      <c r="A114" s="19">
        <v>111</v>
      </c>
      <c r="B114" s="282" t="str">
        <f>IF(tbl_dmi_isin[[#This Row],[Index]]&gt;$A$2,"",TEXT(INDEX(美元债一级!$A$2:$BO$2879,tbl_dmi_isin[[#This Row],[Index]]+1,MATCH(B$2,美元债一级!$2:$2,0)),"yyyy/mm/dd"))</f>
        <v>2022/02/10</v>
      </c>
      <c r="C114" s="19" t="str">
        <f>IF(tbl_dmi_isin[[#This Row],[Index]]&gt;$A$2,"",INDEX(美元债一级!$A$2:$BO$2880,tbl_dmi_isin[[#This Row],[Index]]+1,MATCH(C$2,美元债一级!$2:$2,0)))</f>
        <v>HK0000814258</v>
      </c>
      <c r="D114" s="19" t="str">
        <f>IF(tbl_dmi_isin[[#This Row],[Index]]&gt;$A$2,"",INDEX(美元债一级!$A$2:$BO$2880,tbl_dmi_isin[[#This Row],[Index]]+1,MATCH(D$2,美元债一级!$2:$2,0)))</f>
        <v>中银香港</v>
      </c>
      <c r="E114" s="19" t="str">
        <f>TEXT(tbl_dmi_isin[[#This Row],[定价日]],"YYMMDD")&amp;tbl_dmi_isin[[#This Row],[ISIN]]</f>
        <v>220210HK0000814258</v>
      </c>
      <c r="F114" s="221"/>
      <c r="G114" s="90" t="str">
        <f>IF(tbl_dmi_isin[[#This Row],[Index]]&gt;$A$2,"",INDEX(Corp_value!$A$1:$EA$2999,MATCH(tbl_dmi_isin[[#This Row],[ISIN]],Corp_value!$B:$B,0),MATCH(G$2,Corp_value!$1:$1,0)))</f>
        <v>Aa3/--/--</v>
      </c>
      <c r="H114" s="91" t="str">
        <f>IF(tbl_dmi_isin[[#This Row],[Index]]&gt;$A$2,"",INDEX(Corp_value!$A$1:$EA$2999,MATCH(tbl_dmi_isin[[#This Row],[ISIN]],Corp_value!$B:$B,0),MATCH(H$2,Corp_value!$1:$1,0)))</f>
        <v>HK</v>
      </c>
      <c r="I114" s="91" t="str">
        <f>IF(tbl_dmi_isin[[#This Row],[Index]]&gt;$A$2,"",INDEX(Corp_value!$A$1:$EA$2999,MATCH(tbl_dmi_isin[[#This Row],[ISIN]],Corp_value!$B:$B,0),MATCH(I$2,Corp_value!$1:$1,0)))</f>
        <v>--</v>
      </c>
      <c r="J114" s="90" t="str">
        <f>IF(tbl_dmi_isin[[#This Row],[Index]]&gt;$A$2,"",INDEX(Corp_value!$A$1:$EA$2999,MATCH(tbl_dmi_isin[[#This Row],[ISIN]],Corp_value!$B:$B,0),MATCH(J$2,Corp_value!$1:$1,0)))</f>
        <v>--/A+/A</v>
      </c>
      <c r="K114" s="90" t="str">
        <f>IF(tbl_dmi_isin[[#This Row],[Index]]&gt;$A$2,"",INDEX(Corp_value!$A$1:$EA$2999,MATCH(tbl_dmi_isin[[#This Row],[ISIN]],Corp_value!$B:$B,0),MATCH(K$2,Corp_value!$1:$1,0)))</f>
        <v>CHECK spd</v>
      </c>
      <c r="L114" s="90" t="str">
        <f>IF(tbl_dmi_isin[[#This Row],[Index]]&gt;$A$2,"",INDEX(Corp_value!$A$1:$EA$2999,MATCH(tbl_dmi_isin[[#This Row],[ISIN]],Corp_value!$B:$B,0),MATCH(L$2,Corp_value!$1:$1,0)))</f>
        <v>--</v>
      </c>
      <c r="M114" s="241" t="str">
        <f>IF(tbl_dmi_isin[[#This Row],[Index]]&gt;$A$2,"",INDEX(Corp_value!$A$1:$EA$2999,MATCH(tbl_dmi_isin[[#This Row],[ISIN]],Corp_value!$B:$B,0),MATCH(M$2,Corp_value!$1:$1,0)))</f>
        <v>中国银行(香港)有限公</v>
      </c>
      <c r="N114" s="241" t="str">
        <f>IF(tbl_dmi_isin[[#This Row],[Index]]&gt;$A$2,"",INDEX(Corp_value!$A$1:$EA$2999,MATCH(tbl_dmi_isin[[#This Row],[ISIN]],Corp_value!$B:$B,0),MATCH(N$2,Corp_value!$1:$1,0)))</f>
        <v/>
      </c>
      <c r="O114" s="241" t="str">
        <f>IF(tbl_dmi_isin[[#This Row],[Index]]&gt;$A$2,"",INDEX(Corp_value!$A$1:$EA$2999,MATCH(tbl_dmi_isin[[#This Row],[ISIN]],Corp_value!$B:$B,0),MATCH(O$2,Corp_value!$1:$1,0)))</f>
        <v/>
      </c>
      <c r="P114" s="260" t="str">
        <f>IF(tbl_dmi_isin[[#This Row],[Index]]&gt;$A$2,"",TEXT(INDEX(Corp_value!$A$1:$EA$2999,MATCH(tbl_dmi_isin[[#This Row],[ISIN]],Corp_value!$B:$B,0),MATCH(P$2,Corp_value!$1:$1,0)),"yyyy/mm/dd"))</f>
        <v>2022/02/17</v>
      </c>
      <c r="Q114" s="260" t="str">
        <f>IF(tbl_dmi_isin[[#This Row],[Index]]&gt;$A$2,"",TEXT(INDEX(Corp_value!$A$1:$EA$2999,MATCH(tbl_dmi_isin[[#This Row],[ISIN]],Corp_value!$B:$B,0),MATCH(Q$2,Corp_value!$1:$1,0)),"yyyy/mm/dd"))</f>
        <v>2024/02/17</v>
      </c>
      <c r="R114" s="260" t="str">
        <f>IF(tbl_dmi_isin[[#This Row],[Index]]&gt;$A$2,"",TEXT(INDEX(Corp_value!$A$1:$EA$2999,MATCH(tbl_dmi_isin[[#This Row],[ISIN]],Corp_value!$B:$B,0),MATCH(R$2,Corp_value!$1:$1,0)),"yyyy/mm/dd"))</f>
        <v>--</v>
      </c>
      <c r="S114" s="241">
        <f>IF(tbl_dmi_isin[[#This Row],[Index]]&gt;$A$2,"",INDEX(Corp_value!$A$1:$EA$2999,MATCH(tbl_dmi_isin[[#This Row],[ISIN]],Corp_value!$B:$B,0),MATCH(S$2,Corp_value!$1:$1,0)))</f>
        <v>1.33</v>
      </c>
      <c r="T114" s="241" t="str">
        <f>IF(tbl_dmi_isin[[#This Row],[Index]]&gt;$A$2,"",INDEX(Corp_value!$A$1:$EA$2999,MATCH(tbl_dmi_isin[[#This Row],[ISIN]],Corp_value!$B:$B,0),MATCH(T$2,Corp_value!$1:$1,0)))</f>
        <v>HKD</v>
      </c>
      <c r="U114" s="241">
        <f>IF(tbl_dmi_isin[[#This Row],[Index]]&gt;$A$2,"",INDEX(Corp_value!$A$1:$EA$2999,MATCH(tbl_dmi_isin[[#This Row],[ISIN]],Corp_value!$B:$B,0),MATCH(U$2,Corp_value!$1:$1,0)))</f>
        <v>100</v>
      </c>
      <c r="V114" s="258">
        <f>IFERROR(IF(tbl_dmi_isin[[#This Row],[Index]]&gt;$A$2,"",INDEX(Corp_value!$A$1:$EA$2999,MATCH(tbl_dmi_isin[[#This Row],[ISIN]],Corp_value!$B:$B,0),MATCH(V$2,Corp_value!$1:$1,0)))/100000000,"")</f>
        <v>20</v>
      </c>
      <c r="W114" s="267" t="str">
        <f>IF(tbl_dmi_isin[[#This Row],[Index]]&gt;$A$2,"",INDEX(Corp_value!$A$1:$EA$2999,MATCH(tbl_dmi_isin[[#This Row],[ISIN]],Corp_value!$B:$B,0),MATCH(W$2,Corp_value!$1:$1,0)))</f>
        <v>1055Z HK</v>
      </c>
      <c r="X114" s="267" t="str">
        <f>IF(tbl_dmi_isin[[#This Row],[Index]]&gt;$A$2,"",INDEX(Corp_value!$A$1:$EA$2999,MATCH(tbl_dmi_isin[[#This Row],[ISIN]],Corp_value!$B:$B,0),MATCH(X$2,Corp_value!$1:$1,0)))</f>
        <v>Aa3/A+/A</v>
      </c>
      <c r="Y114" s="273" t="str">
        <f>IF(tbl_dmi_isin[[#This Row],[Index]]&gt;$A$2,"",INDEX(Corp_value!$A$1:$EA$2999,MATCH(tbl_dmi_isin[[#This Row],[ISIN]],Corp_value!$B:$B,0),MATCH(Y$2,Corp_value!$1:$1,0)))</f>
        <v>Green</v>
      </c>
      <c r="Z114" s="273" t="str">
        <f>IF(tbl_dmi_isin[[#This Row],[Index]]&gt;$A$2,"",INDEX(Corp_value!$A$1:$EA$2999,MATCH(tbl_dmi_isin[[#This Row],[ISIN]],Corp_value!$B:$B,0),MATCH(Z$2,Corp_value!$1:$1,0)))</f>
        <v>Aa3/A+/A</v>
      </c>
    </row>
    <row r="115" spans="1:26">
      <c r="A115" s="19">
        <v>112</v>
      </c>
      <c r="B115" s="282" t="str">
        <f>IF(tbl_dmi_isin[[#This Row],[Index]]&gt;$A$2,"",TEXT(INDEX(美元债一级!$A$2:$BO$2879,tbl_dmi_isin[[#This Row],[Index]]+1,MATCH(B$2,美元债一级!$2:$2,0)),"yyyy/mm/dd"))</f>
        <v>2022/01/24</v>
      </c>
      <c r="C115" s="19" t="str">
        <f>IF(tbl_dmi_isin[[#This Row],[Index]]&gt;$A$2,"",INDEX(美元债一级!$A$2:$BO$2880,tbl_dmi_isin[[#This Row],[Index]]+1,MATCH(C$2,美元债一级!$2:$2,0)))</f>
        <v>XS2427980821</v>
      </c>
      <c r="D115" s="19" t="str">
        <f>IF(tbl_dmi_isin[[#This Row],[Index]]&gt;$A$2,"",INDEX(美元债一级!$A$2:$BO$2880,tbl_dmi_isin[[#This Row],[Index]]+1,MATCH(D$2,美元债一级!$2:$2,0)))</f>
        <v>华发股份</v>
      </c>
      <c r="E115" s="19" t="str">
        <f>TEXT(tbl_dmi_isin[[#This Row],[定价日]],"YYMMDD")&amp;tbl_dmi_isin[[#This Row],[ISIN]]</f>
        <v>220124XS2427980821</v>
      </c>
      <c r="F115" s="220"/>
      <c r="G115" s="90" t="str">
        <f>IF(tbl_dmi_isin[[#This Row],[Index]]&gt;$A$2,"",INDEX(Corp_value!$A$1:$EA$2999,MATCH(tbl_dmi_isin[[#This Row],[ISIN]],Corp_value!$B:$B,0),MATCH(G$2,Corp_value!$1:$1,0)))</f>
        <v>--/--/--</v>
      </c>
      <c r="H115" s="91" t="str">
        <f>IF(tbl_dmi_isin[[#This Row],[Index]]&gt;$A$2,"",INDEX(Corp_value!$A$1:$EA$2999,MATCH(tbl_dmi_isin[[#This Row],[ISIN]],Corp_value!$B:$B,0),MATCH(H$2,Corp_value!$1:$1,0)))</f>
        <v>HK</v>
      </c>
      <c r="I115" s="91" t="str">
        <f>IF(tbl_dmi_isin[[#This Row],[Index]]&gt;$A$2,"",INDEX(Corp_value!$A$1:$EA$2999,MATCH(tbl_dmi_isin[[#This Row],[ISIN]],Corp_value!$B:$B,0),MATCH(I$2,Corp_value!$1:$1,0)))</f>
        <v>--</v>
      </c>
      <c r="J115" s="90" t="str">
        <f>IF(tbl_dmi_isin[[#This Row],[Index]]&gt;$A$2,"",INDEX(Corp_value!$A$1:$EA$2999,MATCH(tbl_dmi_isin[[#This Row],[ISIN]],Corp_value!$B:$B,0),MATCH(J$2,Corp_value!$1:$1,0)))</f>
        <v>--/--/--</v>
      </c>
      <c r="K115" s="90" t="str">
        <f>IF(tbl_dmi_isin[[#This Row],[Index]]&gt;$A$2,"",INDEX(Corp_value!$A$1:$EA$2999,MATCH(tbl_dmi_isin[[#This Row],[ISIN]],Corp_value!$B:$B,0),MATCH(K$2,Corp_value!$1:$1,0)))</f>
        <v>CHECK spd</v>
      </c>
      <c r="L115" s="90" t="str">
        <f>IF(tbl_dmi_isin[[#This Row],[Index]]&gt;$A$2,"",INDEX(Corp_value!$A$1:$EA$2999,MATCH(tbl_dmi_isin[[#This Row],[ISIN]],Corp_value!$B:$B,0),MATCH(L$2,Corp_value!$1:$1,0)))</f>
        <v>--</v>
      </c>
      <c r="M115" s="241" t="str">
        <f>IF(tbl_dmi_isin[[#This Row],[Index]]&gt;$A$2,"",INDEX(Corp_value!$A$1:$EA$2999,MATCH(tbl_dmi_isin[[#This Row],[ISIN]],Corp_value!$B:$B,0),MATCH(M$2,Corp_value!$1:$1,0)))</f>
        <v>光涛投资有限公司</v>
      </c>
      <c r="N115" s="241" t="str">
        <f>IF(tbl_dmi_isin[[#This Row],[Index]]&gt;$A$2,"",INDEX(Corp_value!$A$1:$EA$2999,MATCH(tbl_dmi_isin[[#This Row],[ISIN]],Corp_value!$B:$B,0),MATCH(N$2,Corp_value!$1:$1,0)))</f>
        <v>Zhuhai Huafa Property Co Ltd</v>
      </c>
      <c r="O115" s="241" t="str">
        <f>IF(tbl_dmi_isin[[#This Row],[Index]]&gt;$A$2,"",INDEX(Corp_value!$A$1:$EA$2999,MATCH(tbl_dmi_isin[[#This Row],[ISIN]],Corp_value!$B:$B,0),MATCH(O$2,Corp_value!$1:$1,0)))</f>
        <v/>
      </c>
      <c r="P115" s="260" t="str">
        <f>IF(tbl_dmi_isin[[#This Row],[Index]]&gt;$A$2,"",TEXT(INDEX(Corp_value!$A$1:$EA$2999,MATCH(tbl_dmi_isin[[#This Row],[ISIN]],Corp_value!$B:$B,0),MATCH(P$2,Corp_value!$1:$1,0)),"yyyy/mm/dd"))</f>
        <v>2022/01/27</v>
      </c>
      <c r="Q115" s="260" t="str">
        <f>IF(tbl_dmi_isin[[#This Row],[Index]]&gt;$A$2,"",TEXT(INDEX(Corp_value!$A$1:$EA$2999,MATCH(tbl_dmi_isin[[#This Row],[ISIN]],Corp_value!$B:$B,0),MATCH(Q$2,Corp_value!$1:$1,0)),"yyyy/mm/dd"))</f>
        <v>2023/01/26</v>
      </c>
      <c r="R115" s="260" t="str">
        <f>IF(tbl_dmi_isin[[#This Row],[Index]]&gt;$A$2,"",TEXT(INDEX(Corp_value!$A$1:$EA$2999,MATCH(tbl_dmi_isin[[#This Row],[ISIN]],Corp_value!$B:$B,0),MATCH(R$2,Corp_value!$1:$1,0)),"yyyy/mm/dd"))</f>
        <v>--</v>
      </c>
      <c r="S115" s="241">
        <f>IF(tbl_dmi_isin[[#This Row],[Index]]&gt;$A$2,"",INDEX(Corp_value!$A$1:$EA$2999,MATCH(tbl_dmi_isin[[#This Row],[ISIN]],Corp_value!$B:$B,0),MATCH(S$2,Corp_value!$1:$1,0)))</f>
        <v>4.2</v>
      </c>
      <c r="T115" s="241" t="str">
        <f>IF(tbl_dmi_isin[[#This Row],[Index]]&gt;$A$2,"",INDEX(Corp_value!$A$1:$EA$2999,MATCH(tbl_dmi_isin[[#This Row],[ISIN]],Corp_value!$B:$B,0),MATCH(T$2,Corp_value!$1:$1,0)))</f>
        <v>USD</v>
      </c>
      <c r="U115" s="241">
        <f>IF(tbl_dmi_isin[[#This Row],[Index]]&gt;$A$2,"",INDEX(Corp_value!$A$1:$EA$2999,MATCH(tbl_dmi_isin[[#This Row],[ISIN]],Corp_value!$B:$B,0),MATCH(U$2,Corp_value!$1:$1,0)))</f>
        <v>100</v>
      </c>
      <c r="V115" s="256">
        <f>IFERROR(IF(tbl_dmi_isin[[#This Row],[Index]]&gt;$A$2,"",INDEX(Corp_value!$A$1:$EA$2999,MATCH(tbl_dmi_isin[[#This Row],[ISIN]],Corp_value!$B:$B,0),MATCH(V$2,Corp_value!$1:$1,0)))/100000000,"")</f>
        <v>2</v>
      </c>
      <c r="W115" s="268" t="str">
        <f>IF(tbl_dmi_isin[[#This Row],[Index]]&gt;$A$2,"",INDEX(Corp_value!$A$1:$EA$2999,MATCH(tbl_dmi_isin[[#This Row],[ISIN]],Corp_value!$B:$B,0),MATCH(W$2,Corp_value!$1:$1,0)))</f>
        <v>600325 CH</v>
      </c>
      <c r="X115" s="268" t="str">
        <f>IF(tbl_dmi_isin[[#This Row],[Index]]&gt;$A$2,"",INDEX(Corp_value!$A$1:$EA$2999,MATCH(tbl_dmi_isin[[#This Row],[ISIN]],Corp_value!$B:$B,0),MATCH(X$2,Corp_value!$1:$1,0)))</f>
        <v>--/--/--</v>
      </c>
      <c r="Y115" s="273" t="str">
        <f>IF(tbl_dmi_isin[[#This Row],[Index]]&gt;$A$2,"",INDEX(Corp_value!$A$1:$EA$2999,MATCH(tbl_dmi_isin[[#This Row],[ISIN]],Corp_value!$B:$B,0),MATCH(Y$2,Corp_value!$1:$1,0)))</f>
        <v/>
      </c>
      <c r="Z115" s="273" t="str">
        <f>IF(tbl_dmi_isin[[#This Row],[Index]]&gt;$A$2,"",INDEX(Corp_value!$A$1:$EA$2999,MATCH(tbl_dmi_isin[[#This Row],[ISIN]],Corp_value!$B:$B,0),MATCH(Z$2,Corp_value!$1:$1,0)))</f>
        <v>--/--/--</v>
      </c>
    </row>
    <row r="116" spans="1:26">
      <c r="A116" s="19">
        <v>113</v>
      </c>
      <c r="B116" s="282" t="str">
        <f>IF(tbl_dmi_isin[[#This Row],[Index]]&gt;$A$2,"",TEXT(INDEX(美元债一级!$A$2:$BO$2879,tbl_dmi_isin[[#This Row],[Index]]+1,MATCH(B$2,美元债一级!$2:$2,0)),"yyyy/mm/dd"))</f>
        <v>2022/01/24</v>
      </c>
      <c r="C116" s="19" t="str">
        <f>IF(tbl_dmi_isin[[#This Row],[Index]]&gt;$A$2,"",INDEX(美元债一级!$A$2:$BO$2880,tbl_dmi_isin[[#This Row],[Index]]+1,MATCH(C$2,美元债一级!$2:$2,0)))</f>
        <v>XS2436124205</v>
      </c>
      <c r="D116" s="19" t="str">
        <f>IF(tbl_dmi_isin[[#This Row],[Index]]&gt;$A$2,"",INDEX(美元债一级!$A$2:$BO$2880,tbl_dmi_isin[[#This Row],[Index]]+1,MATCH(D$2,美元债一级!$2:$2,0)))</f>
        <v>信达香港</v>
      </c>
      <c r="E116" s="19" t="str">
        <f>TEXT(tbl_dmi_isin[[#This Row],[定价日]],"YYMMDD")&amp;tbl_dmi_isin[[#This Row],[ISIN]]</f>
        <v>220124XS2436124205</v>
      </c>
      <c r="F116" s="219"/>
      <c r="G116" s="90" t="str">
        <f>IF(tbl_dmi_isin[[#This Row],[Index]]&gt;$A$2,"",INDEX(Corp_value!$A$1:$EA$2999,MATCH(tbl_dmi_isin[[#This Row],[ISIN]],Corp_value!$B:$B,0),MATCH(G$2,Corp_value!$1:$1,0)))</f>
        <v>--/BBB+/A</v>
      </c>
      <c r="H116" s="91" t="str">
        <f>IF(tbl_dmi_isin[[#This Row],[Index]]&gt;$A$2,"",INDEX(Corp_value!$A$1:$EA$2999,MATCH(tbl_dmi_isin[[#This Row],[ISIN]],Corp_value!$B:$B,0),MATCH(H$2,Corp_value!$1:$1,0)))</f>
        <v>VG</v>
      </c>
      <c r="I116" s="91" t="str">
        <f>IF(tbl_dmi_isin[[#This Row],[Index]]&gt;$A$2,"",INDEX(Corp_value!$A$1:$EA$2999,MATCH(tbl_dmi_isin[[#This Row],[ISIN]],Corp_value!$B:$B,0),MATCH(I$2,Corp_value!$1:$1,0)))</f>
        <v>--</v>
      </c>
      <c r="J116" s="90" t="str">
        <f>IF(tbl_dmi_isin[[#This Row],[Index]]&gt;$A$2,"",INDEX(Corp_value!$A$1:$EA$2999,MATCH(tbl_dmi_isin[[#This Row],[ISIN]],Corp_value!$B:$B,0),MATCH(J$2,Corp_value!$1:$1,0)))</f>
        <v>Baa1/BBB+/A</v>
      </c>
      <c r="K116" s="90">
        <f>IF(tbl_dmi_isin[[#This Row],[Index]]&gt;$A$2,"",INDEX(Corp_value!$A$1:$EA$2999,MATCH(tbl_dmi_isin[[#This Row],[ISIN]],Corp_value!$B:$B,0),MATCH(K$2,Corp_value!$1:$1,0)))</f>
        <v>175</v>
      </c>
      <c r="L116" s="90" t="str">
        <f>IF(tbl_dmi_isin[[#This Row],[Index]]&gt;$A$2,"",INDEX(Corp_value!$A$1:$EA$2999,MATCH(tbl_dmi_isin[[#This Row],[ISIN]],Corp_value!$B:$B,0),MATCH(L$2,Corp_value!$1:$1,0)))</f>
        <v>--</v>
      </c>
      <c r="M116" s="241" t="str">
        <f>IF(tbl_dmi_isin[[#This Row],[Index]]&gt;$A$2,"",INDEX(Corp_value!$A$1:$EA$2999,MATCH(tbl_dmi_isin[[#This Row],[ISIN]],Corp_value!$B:$B,0),MATCH(M$2,Corp_value!$1:$1,0)))</f>
        <v>China Cinda 2020 I Management</v>
      </c>
      <c r="N116" s="241" t="str">
        <f>IF(tbl_dmi_isin[[#This Row],[Index]]&gt;$A$2,"",INDEX(Corp_value!$A$1:$EA$2999,MATCH(tbl_dmi_isin[[#This Row],[ISIN]],Corp_value!$B:$B,0),MATCH(N$2,Corp_value!$1:$1,0)))</f>
        <v>China Cinda HK Holdings Co Ltd</v>
      </c>
      <c r="O116" s="241" t="str">
        <f>IF(tbl_dmi_isin[[#This Row],[Index]]&gt;$A$2,"",INDEX(Corp_value!$A$1:$EA$2999,MATCH(tbl_dmi_isin[[#This Row],[ISIN]],Corp_value!$B:$B,0),MATCH(O$2,Corp_value!$1:$1,0)))</f>
        <v/>
      </c>
      <c r="P116" s="260" t="str">
        <f>IF(tbl_dmi_isin[[#This Row],[Index]]&gt;$A$2,"",TEXT(INDEX(Corp_value!$A$1:$EA$2999,MATCH(tbl_dmi_isin[[#This Row],[ISIN]],Corp_value!$B:$B,0),MATCH(P$2,Corp_value!$1:$1,0)),"yyyy/mm/dd"))</f>
        <v>2022/01/28</v>
      </c>
      <c r="Q116" s="260" t="str">
        <f>IF(tbl_dmi_isin[[#This Row],[Index]]&gt;$A$2,"",TEXT(INDEX(Corp_value!$A$1:$EA$2999,MATCH(tbl_dmi_isin[[#This Row],[ISIN]],Corp_value!$B:$B,0),MATCH(Q$2,Corp_value!$1:$1,0)),"yyyy/mm/dd"))</f>
        <v>2027/01/28</v>
      </c>
      <c r="R116" s="260" t="str">
        <f>IF(tbl_dmi_isin[[#This Row],[Index]]&gt;$A$2,"",TEXT(INDEX(Corp_value!$A$1:$EA$2999,MATCH(tbl_dmi_isin[[#This Row],[ISIN]],Corp_value!$B:$B,0),MATCH(R$2,Corp_value!$1:$1,0)),"yyyy/mm/dd"))</f>
        <v>2026/10/28</v>
      </c>
      <c r="S116" s="241">
        <f>IF(tbl_dmi_isin[[#This Row],[Index]]&gt;$A$2,"",INDEX(Corp_value!$A$1:$EA$2999,MATCH(tbl_dmi_isin[[#This Row],[ISIN]],Corp_value!$B:$B,0),MATCH(S$2,Corp_value!$1:$1,0)))</f>
        <v>3.25</v>
      </c>
      <c r="T116" s="241" t="str">
        <f>IF(tbl_dmi_isin[[#This Row],[Index]]&gt;$A$2,"",INDEX(Corp_value!$A$1:$EA$2999,MATCH(tbl_dmi_isin[[#This Row],[ISIN]],Corp_value!$B:$B,0),MATCH(T$2,Corp_value!$1:$1,0)))</f>
        <v>USD</v>
      </c>
      <c r="U116" s="241">
        <f>IF(tbl_dmi_isin[[#This Row],[Index]]&gt;$A$2,"",INDEX(Corp_value!$A$1:$EA$2999,MATCH(tbl_dmi_isin[[#This Row],[ISIN]],Corp_value!$B:$B,0),MATCH(U$2,Corp_value!$1:$1,0)))</f>
        <v>99.944999999999993</v>
      </c>
      <c r="V116" s="256">
        <f>IFERROR(IF(tbl_dmi_isin[[#This Row],[Index]]&gt;$A$2,"",INDEX(Corp_value!$A$1:$EA$2999,MATCH(tbl_dmi_isin[[#This Row],[ISIN]],Corp_value!$B:$B,0),MATCH(V$2,Corp_value!$1:$1,0)))/100000000,"")</f>
        <v>10</v>
      </c>
      <c r="W116" s="268" t="str">
        <f>IF(tbl_dmi_isin[[#This Row],[Index]]&gt;$A$2,"",INDEX(Corp_value!$A$1:$EA$2999,MATCH(tbl_dmi_isin[[#This Row],[ISIN]],Corp_value!$B:$B,0),MATCH(W$2,Corp_value!$1:$1,0)))</f>
        <v>1359 HK</v>
      </c>
      <c r="X116" s="268" t="str">
        <f>IF(tbl_dmi_isin[[#This Row],[Index]]&gt;$A$2,"",INDEX(Corp_value!$A$1:$EA$2999,MATCH(tbl_dmi_isin[[#This Row],[ISIN]],Corp_value!$B:$B,0),MATCH(X$2,Corp_value!$1:$1,0)))</f>
        <v>--/BBB+/A</v>
      </c>
      <c r="Y116" s="273" t="str">
        <f>IF(tbl_dmi_isin[[#This Row],[Index]]&gt;$A$2,"",INDEX(Corp_value!$A$1:$EA$2999,MATCH(tbl_dmi_isin[[#This Row],[ISIN]],Corp_value!$B:$B,0),MATCH(Y$2,Corp_value!$1:$1,0)))</f>
        <v/>
      </c>
      <c r="Z116" s="273" t="str">
        <f>IF(tbl_dmi_isin[[#This Row],[Index]]&gt;$A$2,"",INDEX(Corp_value!$A$1:$EA$2999,MATCH(tbl_dmi_isin[[#This Row],[ISIN]],Corp_value!$B:$B,0),MATCH(Z$2,Corp_value!$1:$1,0)))</f>
        <v>Baa1/BBB+/A</v>
      </c>
    </row>
    <row r="117" spans="1:26">
      <c r="A117" s="19">
        <v>114</v>
      </c>
      <c r="B117" s="282" t="str">
        <f>IF(tbl_dmi_isin[[#This Row],[Index]]&gt;$A$2,"",TEXT(INDEX(美元债一级!$A$2:$BO$2879,tbl_dmi_isin[[#This Row],[Index]]+1,MATCH(B$2,美元债一级!$2:$2,0)),"yyyy/mm/dd"))</f>
        <v>2022/01/19</v>
      </c>
      <c r="C117" s="19" t="str">
        <f>IF(tbl_dmi_isin[[#This Row],[Index]]&gt;$A$2,"",INDEX(美元债一级!$A$2:$BO$2880,tbl_dmi_isin[[#This Row],[Index]]+1,MATCH(C$2,美元债一级!$2:$2,0)))</f>
        <v>XS2434390865</v>
      </c>
      <c r="D117" s="19" t="str">
        <f>IF(tbl_dmi_isin[[#This Row],[Index]]&gt;$A$2,"",INDEX(美元债一级!$A$2:$BO$2880,tbl_dmi_isin[[#This Row],[Index]]+1,MATCH(D$2,美元债一级!$2:$2,0)))</f>
        <v>衢州衢通发展</v>
      </c>
      <c r="E117" s="19" t="str">
        <f>TEXT(tbl_dmi_isin[[#This Row],[定价日]],"YYMMDD")&amp;tbl_dmi_isin[[#This Row],[ISIN]]</f>
        <v>220119XS2434390865</v>
      </c>
      <c r="F117" s="219"/>
      <c r="G117" s="90" t="str">
        <f>IF(tbl_dmi_isin[[#This Row],[Index]]&gt;$A$2,"",INDEX(Corp_value!$A$1:$EA$2999,MATCH(tbl_dmi_isin[[#This Row],[ISIN]],Corp_value!$B:$B,0),MATCH(G$2,Corp_value!$1:$1,0)))</f>
        <v>--/--/BBB-</v>
      </c>
      <c r="H117" s="91" t="str">
        <f>IF(tbl_dmi_isin[[#This Row],[Index]]&gt;$A$2,"",INDEX(Corp_value!$A$1:$EA$2999,MATCH(tbl_dmi_isin[[#This Row],[ISIN]],Corp_value!$B:$B,0),MATCH(H$2,Corp_value!$1:$1,0)))</f>
        <v>CN</v>
      </c>
      <c r="I117" s="91" t="str">
        <f>IF(tbl_dmi_isin[[#This Row],[Index]]&gt;$A$2,"",INDEX(Corp_value!$A$1:$EA$2999,MATCH(tbl_dmi_isin[[#This Row],[ISIN]],Corp_value!$B:$B,0),MATCH(I$2,Corp_value!$1:$1,0)))</f>
        <v>--</v>
      </c>
      <c r="J117" s="90" t="str">
        <f>IF(tbl_dmi_isin[[#This Row],[Index]]&gt;$A$2,"",INDEX(Corp_value!$A$1:$EA$2999,MATCH(tbl_dmi_isin[[#This Row],[ISIN]],Corp_value!$B:$B,0),MATCH(J$2,Corp_value!$1:$1,0)))</f>
        <v>--/--/--</v>
      </c>
      <c r="K117" s="90" t="str">
        <f>IF(tbl_dmi_isin[[#This Row],[Index]]&gt;$A$2,"",INDEX(Corp_value!$A$1:$EA$2999,MATCH(tbl_dmi_isin[[#This Row],[ISIN]],Corp_value!$B:$B,0),MATCH(K$2,Corp_value!$1:$1,0)))</f>
        <v>CHECK spd</v>
      </c>
      <c r="L117" s="90" t="str">
        <f>IF(tbl_dmi_isin[[#This Row],[Index]]&gt;$A$2,"",INDEX(Corp_value!$A$1:$EA$2999,MATCH(tbl_dmi_isin[[#This Row],[ISIN]],Corp_value!$B:$B,0),MATCH(L$2,Corp_value!$1:$1,0)))</f>
        <v>--</v>
      </c>
      <c r="M117" s="241" t="str">
        <f>IF(tbl_dmi_isin[[#This Row],[Index]]&gt;$A$2,"",INDEX(Corp_value!$A$1:$EA$2999,MATCH(tbl_dmi_isin[[#This Row],[ISIN]],Corp_value!$B:$B,0),MATCH(M$2,Corp_value!$1:$1,0)))</f>
        <v>衢州市衢通发展集团有</v>
      </c>
      <c r="N117" s="241" t="str">
        <f>IF(tbl_dmi_isin[[#This Row],[Index]]&gt;$A$2,"",INDEX(Corp_value!$A$1:$EA$2999,MATCH(tbl_dmi_isin[[#This Row],[ISIN]],Corp_value!$B:$B,0),MATCH(N$2,Corp_value!$1:$1,0)))</f>
        <v/>
      </c>
      <c r="O117" s="241" t="str">
        <f>IF(tbl_dmi_isin[[#This Row],[Index]]&gt;$A$2,"",INDEX(Corp_value!$A$1:$EA$2999,MATCH(tbl_dmi_isin[[#This Row],[ISIN]],Corp_value!$B:$B,0),MATCH(O$2,Corp_value!$1:$1,0)))</f>
        <v/>
      </c>
      <c r="P117" s="260" t="str">
        <f>IF(tbl_dmi_isin[[#This Row],[Index]]&gt;$A$2,"",TEXT(INDEX(Corp_value!$A$1:$EA$2999,MATCH(tbl_dmi_isin[[#This Row],[ISIN]],Corp_value!$B:$B,0),MATCH(P$2,Corp_value!$1:$1,0)),"yyyy/mm/dd"))</f>
        <v>2022/01/25</v>
      </c>
      <c r="Q117" s="260" t="str">
        <f>IF(tbl_dmi_isin[[#This Row],[Index]]&gt;$A$2,"",TEXT(INDEX(Corp_value!$A$1:$EA$2999,MATCH(tbl_dmi_isin[[#This Row],[ISIN]],Corp_value!$B:$B,0),MATCH(Q$2,Corp_value!$1:$1,0)),"yyyy/mm/dd"))</f>
        <v>2025/01/25</v>
      </c>
      <c r="R117" s="260" t="str">
        <f>IF(tbl_dmi_isin[[#This Row],[Index]]&gt;$A$2,"",TEXT(INDEX(Corp_value!$A$1:$EA$2999,MATCH(tbl_dmi_isin[[#This Row],[ISIN]],Corp_value!$B:$B,0),MATCH(R$2,Corp_value!$1:$1,0)),"yyyy/mm/dd"))</f>
        <v>--</v>
      </c>
      <c r="S117" s="241">
        <f>IF(tbl_dmi_isin[[#This Row],[Index]]&gt;$A$2,"",INDEX(Corp_value!$A$1:$EA$2999,MATCH(tbl_dmi_isin[[#This Row],[ISIN]],Corp_value!$B:$B,0),MATCH(S$2,Corp_value!$1:$1,0)))</f>
        <v>2.5</v>
      </c>
      <c r="T117" s="241" t="str">
        <f>IF(tbl_dmi_isin[[#This Row],[Index]]&gt;$A$2,"",INDEX(Corp_value!$A$1:$EA$2999,MATCH(tbl_dmi_isin[[#This Row],[ISIN]],Corp_value!$B:$B,0),MATCH(T$2,Corp_value!$1:$1,0)))</f>
        <v>USD</v>
      </c>
      <c r="U117" s="241">
        <f>IF(tbl_dmi_isin[[#This Row],[Index]]&gt;$A$2,"",INDEX(Corp_value!$A$1:$EA$2999,MATCH(tbl_dmi_isin[[#This Row],[ISIN]],Corp_value!$B:$B,0),MATCH(U$2,Corp_value!$1:$1,0)))</f>
        <v>100</v>
      </c>
      <c r="V117" s="256">
        <f>IFERROR(IF(tbl_dmi_isin[[#This Row],[Index]]&gt;$A$2,"",INDEX(Corp_value!$A$1:$EA$2999,MATCH(tbl_dmi_isin[[#This Row],[ISIN]],Corp_value!$B:$B,0),MATCH(V$2,Corp_value!$1:$1,0)))/100000000,"")</f>
        <v>2</v>
      </c>
      <c r="W117" s="268" t="str">
        <f>IF(tbl_dmi_isin[[#This Row],[Index]]&gt;$A$2,"",INDEX(Corp_value!$A$1:$EA$2999,MATCH(tbl_dmi_isin[[#This Row],[ISIN]],Corp_value!$B:$B,0),MATCH(W$2,Corp_value!$1:$1,0)))</f>
        <v/>
      </c>
      <c r="X117" s="268" t="str">
        <f>IF(tbl_dmi_isin[[#This Row],[Index]]&gt;$A$2,"",INDEX(Corp_value!$A$1:$EA$2999,MATCH(tbl_dmi_isin[[#This Row],[ISIN]],Corp_value!$B:$B,0),MATCH(X$2,Corp_value!$1:$1,0)))</f>
        <v/>
      </c>
      <c r="Y117" s="273" t="str">
        <f>IF(tbl_dmi_isin[[#This Row],[Index]]&gt;$A$2,"",INDEX(Corp_value!$A$1:$EA$2999,MATCH(tbl_dmi_isin[[#This Row],[ISIN]],Corp_value!$B:$B,0),MATCH(Y$2,Corp_value!$1:$1,0)))</f>
        <v>Green</v>
      </c>
      <c r="Z117" s="273" t="str">
        <f>IF(tbl_dmi_isin[[#This Row],[Index]]&gt;$A$2,"",INDEX(Corp_value!$A$1:$EA$2999,MATCH(tbl_dmi_isin[[#This Row],[ISIN]],Corp_value!$B:$B,0),MATCH(Z$2,Corp_value!$1:$1,0)))</f>
        <v>--/--/--</v>
      </c>
    </row>
    <row r="118" spans="1:26">
      <c r="A118" s="19">
        <v>115</v>
      </c>
      <c r="B118" s="282" t="str">
        <f>IF(tbl_dmi_isin[[#This Row],[Index]]&gt;$A$2,"",TEXT(INDEX(美元债一级!$A$2:$BO$2879,tbl_dmi_isin[[#This Row],[Index]]+1,MATCH(B$2,美元债一级!$2:$2,0)),"yyyy/mm/dd"))</f>
        <v>2022/01/19</v>
      </c>
      <c r="C118" s="19" t="str">
        <f>IF(tbl_dmi_isin[[#This Row],[Index]]&gt;$A$2,"",INDEX(美元债一级!$A$2:$BO$2880,tbl_dmi_isin[[#This Row],[Index]]+1,MATCH(C$2,美元债一级!$2:$2,0)))</f>
        <v>XS2406547765</v>
      </c>
      <c r="D118" s="19" t="str">
        <f>IF(tbl_dmi_isin[[#This Row],[Index]]&gt;$A$2,"",INDEX(美元债一级!$A$2:$BO$2880,tbl_dmi_isin[[#This Row],[Index]]+1,MATCH(D$2,美元债一级!$2:$2,0)))</f>
        <v>河南铁投</v>
      </c>
      <c r="E118" s="19" t="str">
        <f>TEXT(tbl_dmi_isin[[#This Row],[定价日]],"YYMMDD")&amp;tbl_dmi_isin[[#This Row],[ISIN]]</f>
        <v>220119XS2406547765</v>
      </c>
      <c r="F118" s="219"/>
      <c r="G118" s="90" t="str">
        <f>IF(tbl_dmi_isin[[#This Row],[Index]]&gt;$A$2,"",INDEX(Corp_value!$A$1:$EA$2999,MATCH(tbl_dmi_isin[[#This Row],[ISIN]],Corp_value!$B:$B,0),MATCH(G$2,Corp_value!$1:$1,0)))</f>
        <v>A2/--/--</v>
      </c>
      <c r="H118" s="91" t="str">
        <f>IF(tbl_dmi_isin[[#This Row],[Index]]&gt;$A$2,"",INDEX(Corp_value!$A$1:$EA$2999,MATCH(tbl_dmi_isin[[#This Row],[ISIN]],Corp_value!$B:$B,0),MATCH(H$2,Corp_value!$1:$1,0)))</f>
        <v>CN</v>
      </c>
      <c r="I118" s="91" t="str">
        <f>IF(tbl_dmi_isin[[#This Row],[Index]]&gt;$A$2,"",INDEX(Corp_value!$A$1:$EA$2999,MATCH(tbl_dmi_isin[[#This Row],[ISIN]],Corp_value!$B:$B,0),MATCH(I$2,Corp_value!$1:$1,0)))</f>
        <v>--</v>
      </c>
      <c r="J118" s="90" t="str">
        <f>IF(tbl_dmi_isin[[#This Row],[Index]]&gt;$A$2,"",INDEX(Corp_value!$A$1:$EA$2999,MATCH(tbl_dmi_isin[[#This Row],[ISIN]],Corp_value!$B:$B,0),MATCH(J$2,Corp_value!$1:$1,0)))</f>
        <v>A2/--/--</v>
      </c>
      <c r="K118" s="90" t="str">
        <f>IF(tbl_dmi_isin[[#This Row],[Index]]&gt;$A$2,"",INDEX(Corp_value!$A$1:$EA$2999,MATCH(tbl_dmi_isin[[#This Row],[ISIN]],Corp_value!$B:$B,0),MATCH(K$2,Corp_value!$1:$1,0)))</f>
        <v>CHECK spd</v>
      </c>
      <c r="L118" s="90" t="str">
        <f>IF(tbl_dmi_isin[[#This Row],[Index]]&gt;$A$2,"",INDEX(Corp_value!$A$1:$EA$2999,MATCH(tbl_dmi_isin[[#This Row],[ISIN]],Corp_value!$B:$B,0),MATCH(L$2,Corp_value!$1:$1,0)))</f>
        <v>--</v>
      </c>
      <c r="M118" s="241" t="str">
        <f>IF(tbl_dmi_isin[[#This Row],[Index]]&gt;$A$2,"",INDEX(Corp_value!$A$1:$EA$2999,MATCH(tbl_dmi_isin[[#This Row],[ISIN]],Corp_value!$B:$B,0),MATCH(M$2,Corp_value!$1:$1,0)))</f>
        <v>河南省铁路建设投资集</v>
      </c>
      <c r="N118" s="241" t="str">
        <f>IF(tbl_dmi_isin[[#This Row],[Index]]&gt;$A$2,"",INDEX(Corp_value!$A$1:$EA$2999,MATCH(tbl_dmi_isin[[#This Row],[ISIN]],Corp_value!$B:$B,0),MATCH(N$2,Corp_value!$1:$1,0)))</f>
        <v/>
      </c>
      <c r="O118" s="241" t="str">
        <f>IF(tbl_dmi_isin[[#This Row],[Index]]&gt;$A$2,"",INDEX(Corp_value!$A$1:$EA$2999,MATCH(tbl_dmi_isin[[#This Row],[ISIN]],Corp_value!$B:$B,0),MATCH(O$2,Corp_value!$1:$1,0)))</f>
        <v/>
      </c>
      <c r="P118" s="260" t="str">
        <f>IF(tbl_dmi_isin[[#This Row],[Index]]&gt;$A$2,"",TEXT(INDEX(Corp_value!$A$1:$EA$2999,MATCH(tbl_dmi_isin[[#This Row],[ISIN]],Corp_value!$B:$B,0),MATCH(P$2,Corp_value!$1:$1,0)),"yyyy/mm/dd"))</f>
        <v>2022/01/26</v>
      </c>
      <c r="Q118" s="260" t="str">
        <f>IF(tbl_dmi_isin[[#This Row],[Index]]&gt;$A$2,"",TEXT(INDEX(Corp_value!$A$1:$EA$2999,MATCH(tbl_dmi_isin[[#This Row],[ISIN]],Corp_value!$B:$B,0),MATCH(Q$2,Corp_value!$1:$1,0)),"yyyy/mm/dd"))</f>
        <v>2025/01/26</v>
      </c>
      <c r="R118" s="260" t="str">
        <f>IF(tbl_dmi_isin[[#This Row],[Index]]&gt;$A$2,"",TEXT(INDEX(Corp_value!$A$1:$EA$2999,MATCH(tbl_dmi_isin[[#This Row],[ISIN]],Corp_value!$B:$B,0),MATCH(R$2,Corp_value!$1:$1,0)),"yyyy/mm/dd"))</f>
        <v>--</v>
      </c>
      <c r="S118" s="241">
        <f>IF(tbl_dmi_isin[[#This Row],[Index]]&gt;$A$2,"",INDEX(Corp_value!$A$1:$EA$2999,MATCH(tbl_dmi_isin[[#This Row],[ISIN]],Corp_value!$B:$B,0),MATCH(S$2,Corp_value!$1:$1,0)))</f>
        <v>2.2000000000000002</v>
      </c>
      <c r="T118" s="241" t="str">
        <f>IF(tbl_dmi_isin[[#This Row],[Index]]&gt;$A$2,"",INDEX(Corp_value!$A$1:$EA$2999,MATCH(tbl_dmi_isin[[#This Row],[ISIN]],Corp_value!$B:$B,0),MATCH(T$2,Corp_value!$1:$1,0)))</f>
        <v>USD</v>
      </c>
      <c r="U118" s="241">
        <f>IF(tbl_dmi_isin[[#This Row],[Index]]&gt;$A$2,"",INDEX(Corp_value!$A$1:$EA$2999,MATCH(tbl_dmi_isin[[#This Row],[ISIN]],Corp_value!$B:$B,0),MATCH(U$2,Corp_value!$1:$1,0)))</f>
        <v>100</v>
      </c>
      <c r="V118" s="256">
        <f>IFERROR(IF(tbl_dmi_isin[[#This Row],[Index]]&gt;$A$2,"",INDEX(Corp_value!$A$1:$EA$2999,MATCH(tbl_dmi_isin[[#This Row],[ISIN]],Corp_value!$B:$B,0),MATCH(V$2,Corp_value!$1:$1,0)))/100000000,"")</f>
        <v>4</v>
      </c>
      <c r="W118" s="268" t="str">
        <f>IF(tbl_dmi_isin[[#This Row],[Index]]&gt;$A$2,"",INDEX(Corp_value!$A$1:$EA$2999,MATCH(tbl_dmi_isin[[#This Row],[ISIN]],Corp_value!$B:$B,0),MATCH(W$2,Corp_value!$1:$1,0)))</f>
        <v>0795624D CH</v>
      </c>
      <c r="X118" s="268" t="str">
        <f>IF(tbl_dmi_isin[[#This Row],[Index]]&gt;$A$2,"",INDEX(Corp_value!$A$1:$EA$2999,MATCH(tbl_dmi_isin[[#This Row],[ISIN]],Corp_value!$B:$B,0),MATCH(X$2,Corp_value!$1:$1,0)))</f>
        <v>--/--/--</v>
      </c>
      <c r="Y118" s="273" t="str">
        <f>IF(tbl_dmi_isin[[#This Row],[Index]]&gt;$A$2,"",INDEX(Corp_value!$A$1:$EA$2999,MATCH(tbl_dmi_isin[[#This Row],[ISIN]],Corp_value!$B:$B,0),MATCH(Y$2,Corp_value!$1:$1,0)))</f>
        <v>Green</v>
      </c>
      <c r="Z118" s="273" t="str">
        <f>IF(tbl_dmi_isin[[#This Row],[Index]]&gt;$A$2,"",INDEX(Corp_value!$A$1:$EA$2999,MATCH(tbl_dmi_isin[[#This Row],[ISIN]],Corp_value!$B:$B,0),MATCH(Z$2,Corp_value!$1:$1,0)))</f>
        <v>--/--/--</v>
      </c>
    </row>
    <row r="119" spans="1:26">
      <c r="A119" s="19">
        <v>116</v>
      </c>
      <c r="B119" s="282" t="str">
        <f>IF(tbl_dmi_isin[[#This Row],[Index]]&gt;$A$2,"",TEXT(INDEX(美元债一级!$A$2:$BO$2879,tbl_dmi_isin[[#This Row],[Index]]+1,MATCH(B$2,美元债一级!$2:$2,0)),"yyyy/mm/dd"))</f>
        <v>2022/01/19</v>
      </c>
      <c r="C119" s="19" t="str">
        <f>IF(tbl_dmi_isin[[#This Row],[Index]]&gt;$A$2,"",INDEX(美元债一级!$A$2:$BO$2880,tbl_dmi_isin[[#This Row],[Index]]+1,MATCH(C$2,美元债一级!$2:$2,0)))</f>
        <v>XS2320779213</v>
      </c>
      <c r="D119" s="19" t="str">
        <f>IF(tbl_dmi_isin[[#This Row],[Index]]&gt;$A$2,"",INDEX(美元债一级!$A$2:$BO$2880,tbl_dmi_isin[[#This Row],[Index]]+1,MATCH(D$2,美元债一级!$2:$2,0)))</f>
        <v>中国水务*</v>
      </c>
      <c r="E119" s="19" t="str">
        <f>TEXT(tbl_dmi_isin[[#This Row],[定价日]],"YYMMDD")&amp;tbl_dmi_isin[[#This Row],[ISIN]]</f>
        <v>220119XS2320779213</v>
      </c>
      <c r="F119" s="219"/>
      <c r="G119" s="90" t="str">
        <f>IF(tbl_dmi_isin[[#This Row],[Index]]&gt;$A$2,"",INDEX(Corp_value!$A$1:$EA$2999,MATCH(tbl_dmi_isin[[#This Row],[ISIN]],Corp_value!$B:$B,0),MATCH(G$2,Corp_value!$1:$1,0)))</f>
        <v>Ba1/BB+/--</v>
      </c>
      <c r="H119" s="91" t="str">
        <f>IF(tbl_dmi_isin[[#This Row],[Index]]&gt;$A$2,"",INDEX(Corp_value!$A$1:$EA$2999,MATCH(tbl_dmi_isin[[#This Row],[ISIN]],Corp_value!$B:$B,0),MATCH(H$2,Corp_value!$1:$1,0)))</f>
        <v>BM</v>
      </c>
      <c r="I119" s="91" t="str">
        <f>IF(tbl_dmi_isin[[#This Row],[Index]]&gt;$A$2,"",INDEX(Corp_value!$A$1:$EA$2999,MATCH(tbl_dmi_isin[[#This Row],[ISIN]],Corp_value!$B:$B,0),MATCH(I$2,Corp_value!$1:$1,0)))</f>
        <v>HK</v>
      </c>
      <c r="J119" s="90" t="str">
        <f>IF(tbl_dmi_isin[[#This Row],[Index]]&gt;$A$2,"",INDEX(Corp_value!$A$1:$EA$2999,MATCH(tbl_dmi_isin[[#This Row],[ISIN]],Corp_value!$B:$B,0),MATCH(J$2,Corp_value!$1:$1,0)))</f>
        <v>Ba1/BB+/--</v>
      </c>
      <c r="K119" s="90" t="str">
        <f>IF(tbl_dmi_isin[[#This Row],[Index]]&gt;$A$2,"",INDEX(Corp_value!$A$1:$EA$2999,MATCH(tbl_dmi_isin[[#This Row],[ISIN]],Corp_value!$B:$B,0),MATCH(K$2,Corp_value!$1:$1,0)))</f>
        <v>CHECK spd</v>
      </c>
      <c r="L119" s="90" t="str">
        <f>IF(tbl_dmi_isin[[#This Row],[Index]]&gt;$A$2,"",INDEX(Corp_value!$A$1:$EA$2999,MATCH(tbl_dmi_isin[[#This Row],[ISIN]],Corp_value!$B:$B,0),MATCH(L$2,Corp_value!$1:$1,0)))</f>
        <v>--</v>
      </c>
      <c r="M119" s="241" t="str">
        <f>IF(tbl_dmi_isin[[#This Row],[Index]]&gt;$A$2,"",INDEX(Corp_value!$A$1:$EA$2999,MATCH(tbl_dmi_isin[[#This Row],[ISIN]],Corp_value!$B:$B,0),MATCH(M$2,Corp_value!$1:$1,0)))</f>
        <v>中国水务</v>
      </c>
      <c r="N119" s="241" t="str">
        <f>IF(tbl_dmi_isin[[#This Row],[Index]]&gt;$A$2,"",INDEX(Corp_value!$A$1:$EA$2999,MATCH(tbl_dmi_isin[[#This Row],[ISIN]],Corp_value!$B:$B,0),MATCH(N$2,Corp_value!$1:$1,0)))</f>
        <v>Subsidiaries</v>
      </c>
      <c r="O119" s="241" t="str">
        <f>IF(tbl_dmi_isin[[#This Row],[Index]]&gt;$A$2,"",INDEX(Corp_value!$A$1:$EA$2999,MATCH(tbl_dmi_isin[[#This Row],[ISIN]],Corp_value!$B:$B,0),MATCH(O$2,Corp_value!$1:$1,0)))</f>
        <v/>
      </c>
      <c r="P119" s="260" t="str">
        <f>IF(tbl_dmi_isin[[#This Row],[Index]]&gt;$A$2,"",TEXT(INDEX(Corp_value!$A$1:$EA$2999,MATCH(tbl_dmi_isin[[#This Row],[ISIN]],Corp_value!$B:$B,0),MATCH(P$2,Corp_value!$1:$1,0)),"yyyy/mm/dd"))</f>
        <v>2021/05/18</v>
      </c>
      <c r="Q119" s="260" t="str">
        <f>IF(tbl_dmi_isin[[#This Row],[Index]]&gt;$A$2,"",TEXT(INDEX(Corp_value!$A$1:$EA$2999,MATCH(tbl_dmi_isin[[#This Row],[ISIN]],Corp_value!$B:$B,0),MATCH(Q$2,Corp_value!$1:$1,0)),"yyyy/mm/dd"))</f>
        <v>2026/05/18</v>
      </c>
      <c r="R119" s="260" t="str">
        <f>IF(tbl_dmi_isin[[#This Row],[Index]]&gt;$A$2,"",TEXT(INDEX(Corp_value!$A$1:$EA$2999,MATCH(tbl_dmi_isin[[#This Row],[ISIN]],Corp_value!$B:$B,0),MATCH(R$2,Corp_value!$1:$1,0)),"yyyy/mm/dd"))</f>
        <v>2024/05/18</v>
      </c>
      <c r="S119" s="241">
        <f>IF(tbl_dmi_isin[[#This Row],[Index]]&gt;$A$2,"",INDEX(Corp_value!$A$1:$EA$2999,MATCH(tbl_dmi_isin[[#This Row],[ISIN]],Corp_value!$B:$B,0),MATCH(S$2,Corp_value!$1:$1,0)))</f>
        <v>4.8499999999999996</v>
      </c>
      <c r="T119" s="241" t="str">
        <f>IF(tbl_dmi_isin[[#This Row],[Index]]&gt;$A$2,"",INDEX(Corp_value!$A$1:$EA$2999,MATCH(tbl_dmi_isin[[#This Row],[ISIN]],Corp_value!$B:$B,0),MATCH(T$2,Corp_value!$1:$1,0)))</f>
        <v>USD</v>
      </c>
      <c r="U119" s="241">
        <f>IF(tbl_dmi_isin[[#This Row],[Index]]&gt;$A$2,"",INDEX(Corp_value!$A$1:$EA$2999,MATCH(tbl_dmi_isin[[#This Row],[ISIN]],Corp_value!$B:$B,0),MATCH(U$2,Corp_value!$1:$1,0)))</f>
        <v>98.800000000000011</v>
      </c>
      <c r="V119" s="256">
        <f>IFERROR(IF(tbl_dmi_isin[[#This Row],[Index]]&gt;$A$2,"",INDEX(Corp_value!$A$1:$EA$2999,MATCH(tbl_dmi_isin[[#This Row],[ISIN]],Corp_value!$B:$B,0),MATCH(V$2,Corp_value!$1:$1,0)))/100000000,"")</f>
        <v>3.5</v>
      </c>
      <c r="W119" s="268" t="str">
        <f>IF(tbl_dmi_isin[[#This Row],[Index]]&gt;$A$2,"",INDEX(Corp_value!$A$1:$EA$2999,MATCH(tbl_dmi_isin[[#This Row],[ISIN]],Corp_value!$B:$B,0),MATCH(W$2,Corp_value!$1:$1,0)))</f>
        <v>855 HK</v>
      </c>
      <c r="X119" s="268" t="str">
        <f>IF(tbl_dmi_isin[[#This Row],[Index]]&gt;$A$2,"",INDEX(Corp_value!$A$1:$EA$2999,MATCH(tbl_dmi_isin[[#This Row],[ISIN]],Corp_value!$B:$B,0),MATCH(X$2,Corp_value!$1:$1,0)))</f>
        <v>--/BB+/--</v>
      </c>
      <c r="Y119" s="273" t="str">
        <f>IF(tbl_dmi_isin[[#This Row],[Index]]&gt;$A$2,"",INDEX(Corp_value!$A$1:$EA$2999,MATCH(tbl_dmi_isin[[#This Row],[ISIN]],Corp_value!$B:$B,0),MATCH(Y$2,Corp_value!$1:$1,0)))</f>
        <v>Green</v>
      </c>
      <c r="Z119" s="273" t="str">
        <f>IF(tbl_dmi_isin[[#This Row],[Index]]&gt;$A$2,"",INDEX(Corp_value!$A$1:$EA$2999,MATCH(tbl_dmi_isin[[#This Row],[ISIN]],Corp_value!$B:$B,0),MATCH(Z$2,Corp_value!$1:$1,0)))</f>
        <v>--/BB+/--</v>
      </c>
    </row>
    <row r="120" spans="1:26">
      <c r="A120" s="19">
        <v>117</v>
      </c>
      <c r="B120" s="282" t="str">
        <f>IF(tbl_dmi_isin[[#This Row],[Index]]&gt;$A$2,"",TEXT(INDEX(美元债一级!$A$2:$BO$2879,tbl_dmi_isin[[#This Row],[Index]]+1,MATCH(B$2,美元债一级!$2:$2,0)),"yyyy/mm/dd"))</f>
        <v>2022/01/18</v>
      </c>
      <c r="C120" s="19" t="str">
        <f>IF(tbl_dmi_isin[[#This Row],[Index]]&gt;$A$2,"",INDEX(美元债一级!$A$2:$BO$2880,tbl_dmi_isin[[#This Row],[Index]]+1,MATCH(C$2,美元债一级!$2:$2,0)))</f>
        <v>XS2429785954</v>
      </c>
      <c r="D120" s="19" t="str">
        <f>IF(tbl_dmi_isin[[#This Row],[Index]]&gt;$A$2,"",INDEX(美元债一级!$A$2:$BO$2880,tbl_dmi_isin[[#This Row],[Index]]+1,MATCH(D$2,美元债一级!$2:$2,0)))</f>
        <v>湖州城投</v>
      </c>
      <c r="E120" s="19" t="str">
        <f>TEXT(tbl_dmi_isin[[#This Row],[定价日]],"YYMMDD")&amp;tbl_dmi_isin[[#This Row],[ISIN]]</f>
        <v>220118XS2429785954</v>
      </c>
      <c r="F120" s="219"/>
      <c r="G120" s="90" t="str">
        <f>IF(tbl_dmi_isin[[#This Row],[Index]]&gt;$A$2,"",INDEX(Corp_value!$A$1:$EA$2999,MATCH(tbl_dmi_isin[[#This Row],[ISIN]],Corp_value!$B:$B,0),MATCH(G$2,Corp_value!$1:$1,0)))</f>
        <v>--/--/BBB</v>
      </c>
      <c r="H120" s="91" t="str">
        <f>IF(tbl_dmi_isin[[#This Row],[Index]]&gt;$A$2,"",INDEX(Corp_value!$A$1:$EA$2999,MATCH(tbl_dmi_isin[[#This Row],[ISIN]],Corp_value!$B:$B,0),MATCH(H$2,Corp_value!$1:$1,0)))</f>
        <v>CN</v>
      </c>
      <c r="I120" s="91" t="str">
        <f>IF(tbl_dmi_isin[[#This Row],[Index]]&gt;$A$2,"",INDEX(Corp_value!$A$1:$EA$2999,MATCH(tbl_dmi_isin[[#This Row],[ISIN]],Corp_value!$B:$B,0),MATCH(I$2,Corp_value!$1:$1,0)))</f>
        <v>--</v>
      </c>
      <c r="J120" s="90" t="str">
        <f>IF(tbl_dmi_isin[[#This Row],[Index]]&gt;$A$2,"",INDEX(Corp_value!$A$1:$EA$2999,MATCH(tbl_dmi_isin[[#This Row],[ISIN]],Corp_value!$B:$B,0),MATCH(J$2,Corp_value!$1:$1,0)))</f>
        <v>Baa3/--/BBB</v>
      </c>
      <c r="K120" s="90" t="str">
        <f>IF(tbl_dmi_isin[[#This Row],[Index]]&gt;$A$2,"",INDEX(Corp_value!$A$1:$EA$2999,MATCH(tbl_dmi_isin[[#This Row],[ISIN]],Corp_value!$B:$B,0),MATCH(K$2,Corp_value!$1:$1,0)))</f>
        <v>CHECK spd</v>
      </c>
      <c r="L120" s="90" t="str">
        <f>IF(tbl_dmi_isin[[#This Row],[Index]]&gt;$A$2,"",INDEX(Corp_value!$A$1:$EA$2999,MATCH(tbl_dmi_isin[[#This Row],[ISIN]],Corp_value!$B:$B,0),MATCH(L$2,Corp_value!$1:$1,0)))</f>
        <v>--</v>
      </c>
      <c r="M120" s="241" t="str">
        <f>IF(tbl_dmi_isin[[#This Row],[Index]]&gt;$A$2,"",INDEX(Corp_value!$A$1:$EA$2999,MATCH(tbl_dmi_isin[[#This Row],[ISIN]],Corp_value!$B:$B,0),MATCH(M$2,Corp_value!$1:$1,0)))</f>
        <v>湖州市城市投资发展集</v>
      </c>
      <c r="N120" s="241" t="str">
        <f>IF(tbl_dmi_isin[[#This Row],[Index]]&gt;$A$2,"",INDEX(Corp_value!$A$1:$EA$2999,MATCH(tbl_dmi_isin[[#This Row],[ISIN]],Corp_value!$B:$B,0),MATCH(N$2,Corp_value!$1:$1,0)))</f>
        <v/>
      </c>
      <c r="O120" s="241" t="str">
        <f>IF(tbl_dmi_isin[[#This Row],[Index]]&gt;$A$2,"",INDEX(Corp_value!$A$1:$EA$2999,MATCH(tbl_dmi_isin[[#This Row],[ISIN]],Corp_value!$B:$B,0),MATCH(O$2,Corp_value!$1:$1,0)))</f>
        <v/>
      </c>
      <c r="P120" s="260" t="str">
        <f>IF(tbl_dmi_isin[[#This Row],[Index]]&gt;$A$2,"",TEXT(INDEX(Corp_value!$A$1:$EA$2999,MATCH(tbl_dmi_isin[[#This Row],[ISIN]],Corp_value!$B:$B,0),MATCH(P$2,Corp_value!$1:$1,0)),"yyyy/mm/dd"))</f>
        <v>2022/01/25</v>
      </c>
      <c r="Q120" s="260" t="str">
        <f>IF(tbl_dmi_isin[[#This Row],[Index]]&gt;$A$2,"",TEXT(INDEX(Corp_value!$A$1:$EA$2999,MATCH(tbl_dmi_isin[[#This Row],[ISIN]],Corp_value!$B:$B,0),MATCH(Q$2,Corp_value!$1:$1,0)),"yyyy/mm/dd"))</f>
        <v>2025/01/25</v>
      </c>
      <c r="R120" s="260" t="str">
        <f>IF(tbl_dmi_isin[[#This Row],[Index]]&gt;$A$2,"",TEXT(INDEX(Corp_value!$A$1:$EA$2999,MATCH(tbl_dmi_isin[[#This Row],[ISIN]],Corp_value!$B:$B,0),MATCH(R$2,Corp_value!$1:$1,0)),"yyyy/mm/dd"))</f>
        <v>--</v>
      </c>
      <c r="S120" s="241">
        <f>IF(tbl_dmi_isin[[#This Row],[Index]]&gt;$A$2,"",INDEX(Corp_value!$A$1:$EA$2999,MATCH(tbl_dmi_isin[[#This Row],[ISIN]],Corp_value!$B:$B,0),MATCH(S$2,Corp_value!$1:$1,0)))</f>
        <v>2.85</v>
      </c>
      <c r="T120" s="241" t="str">
        <f>IF(tbl_dmi_isin[[#This Row],[Index]]&gt;$A$2,"",INDEX(Corp_value!$A$1:$EA$2999,MATCH(tbl_dmi_isin[[#This Row],[ISIN]],Corp_value!$B:$B,0),MATCH(T$2,Corp_value!$1:$1,0)))</f>
        <v>USD</v>
      </c>
      <c r="U120" s="241">
        <f>IF(tbl_dmi_isin[[#This Row],[Index]]&gt;$A$2,"",INDEX(Corp_value!$A$1:$EA$2999,MATCH(tbl_dmi_isin[[#This Row],[ISIN]],Corp_value!$B:$B,0),MATCH(U$2,Corp_value!$1:$1,0)))</f>
        <v>100</v>
      </c>
      <c r="V120" s="256">
        <f>IFERROR(IF(tbl_dmi_isin[[#This Row],[Index]]&gt;$A$2,"",INDEX(Corp_value!$A$1:$EA$2999,MATCH(tbl_dmi_isin[[#This Row],[ISIN]],Corp_value!$B:$B,0),MATCH(V$2,Corp_value!$1:$1,0)))/100000000,"")</f>
        <v>3</v>
      </c>
      <c r="W120" s="268" t="str">
        <f>IF(tbl_dmi_isin[[#This Row],[Index]]&gt;$A$2,"",INDEX(Corp_value!$A$1:$EA$2999,MATCH(tbl_dmi_isin[[#This Row],[ISIN]],Corp_value!$B:$B,0),MATCH(W$2,Corp_value!$1:$1,0)))</f>
        <v>HZCCIZ CH</v>
      </c>
      <c r="X120" s="268" t="str">
        <f>IF(tbl_dmi_isin[[#This Row],[Index]]&gt;$A$2,"",INDEX(Corp_value!$A$1:$EA$2999,MATCH(tbl_dmi_isin[[#This Row],[ISIN]],Corp_value!$B:$B,0),MATCH(X$2,Corp_value!$1:$1,0)))</f>
        <v>Baa3/--/BBB</v>
      </c>
      <c r="Y120" s="273" t="str">
        <f>IF(tbl_dmi_isin[[#This Row],[Index]]&gt;$A$2,"",INDEX(Corp_value!$A$1:$EA$2999,MATCH(tbl_dmi_isin[[#This Row],[ISIN]],Corp_value!$B:$B,0),MATCH(Y$2,Corp_value!$1:$1,0)))</f>
        <v/>
      </c>
      <c r="Z120" s="273" t="str">
        <f>IF(tbl_dmi_isin[[#This Row],[Index]]&gt;$A$2,"",INDEX(Corp_value!$A$1:$EA$2999,MATCH(tbl_dmi_isin[[#This Row],[ISIN]],Corp_value!$B:$B,0),MATCH(Z$2,Corp_value!$1:$1,0)))</f>
        <v>Baa3/--/BBB</v>
      </c>
    </row>
    <row r="121" spans="1:26">
      <c r="A121" s="19">
        <v>118</v>
      </c>
      <c r="B121" s="282" t="str">
        <f>IF(tbl_dmi_isin[[#This Row],[Index]]&gt;$A$2,"",TEXT(INDEX(美元债一级!$A$2:$BO$2879,tbl_dmi_isin[[#This Row],[Index]]+1,MATCH(B$2,美元债一级!$2:$2,0)),"yyyy/mm/dd"))</f>
        <v>2022/01/18</v>
      </c>
      <c r="C121" s="19" t="str">
        <f>IF(tbl_dmi_isin[[#This Row],[Index]]&gt;$A$2,"",INDEX(美元债一级!$A$2:$BO$2880,tbl_dmi_isin[[#This Row],[Index]]+1,MATCH(C$2,美元债一级!$2:$2,0)))</f>
        <v>XS2422522685</v>
      </c>
      <c r="D121" s="19" t="str">
        <f>IF(tbl_dmi_isin[[#This Row],[Index]]&gt;$A$2,"",INDEX(美元债一级!$A$2:$BO$2880,tbl_dmi_isin[[#This Row],[Index]]+1,MATCH(D$2,美元债一级!$2:$2,0)))</f>
        <v>广东交通</v>
      </c>
      <c r="E121" s="19" t="str">
        <f>TEXT(tbl_dmi_isin[[#This Row],[定价日]],"YYMMDD")&amp;tbl_dmi_isin[[#This Row],[ISIN]]</f>
        <v>220118XS2422522685</v>
      </c>
      <c r="F121" s="219"/>
      <c r="G121" s="90" t="str">
        <f>IF(tbl_dmi_isin[[#This Row],[Index]]&gt;$A$2,"",INDEX(Corp_value!$A$1:$EA$2999,MATCH(tbl_dmi_isin[[#This Row],[ISIN]],Corp_value!$B:$B,0),MATCH(G$2,Corp_value!$1:$1,0)))</f>
        <v>--/--/A+</v>
      </c>
      <c r="H121" s="91" t="str">
        <f>IF(tbl_dmi_isin[[#This Row],[Index]]&gt;$A$2,"",INDEX(Corp_value!$A$1:$EA$2999,MATCH(tbl_dmi_isin[[#This Row],[ISIN]],Corp_value!$B:$B,0),MATCH(H$2,Corp_value!$1:$1,0)))</f>
        <v>HK</v>
      </c>
      <c r="I121" s="91" t="str">
        <f>IF(tbl_dmi_isin[[#This Row],[Index]]&gt;$A$2,"",INDEX(Corp_value!$A$1:$EA$2999,MATCH(tbl_dmi_isin[[#This Row],[ISIN]],Corp_value!$B:$B,0),MATCH(I$2,Corp_value!$1:$1,0)))</f>
        <v>--</v>
      </c>
      <c r="J121" s="90" t="str">
        <f>IF(tbl_dmi_isin[[#This Row],[Index]]&gt;$A$2,"",INDEX(Corp_value!$A$1:$EA$2999,MATCH(tbl_dmi_isin[[#This Row],[ISIN]],Corp_value!$B:$B,0),MATCH(J$2,Corp_value!$1:$1,0)))</f>
        <v>--/A/A+</v>
      </c>
      <c r="K121" s="90">
        <f>IF(tbl_dmi_isin[[#This Row],[Index]]&gt;$A$2,"",INDEX(Corp_value!$A$1:$EA$2999,MATCH(tbl_dmi_isin[[#This Row],[ISIN]],Corp_value!$B:$B,0),MATCH(K$2,Corp_value!$1:$1,0)))</f>
        <v>75</v>
      </c>
      <c r="L121" s="90" t="str">
        <f>IF(tbl_dmi_isin[[#This Row],[Index]]&gt;$A$2,"",INDEX(Corp_value!$A$1:$EA$2999,MATCH(tbl_dmi_isin[[#This Row],[ISIN]],Corp_value!$B:$B,0),MATCH(L$2,Corp_value!$1:$1,0)))</f>
        <v>--</v>
      </c>
      <c r="M121" s="241" t="str">
        <f>IF(tbl_dmi_isin[[#This Row],[Index]]&gt;$A$2,"",INDEX(Corp_value!$A$1:$EA$2999,MATCH(tbl_dmi_isin[[#This Row],[ISIN]],Corp_value!$B:$B,0),MATCH(M$2,Corp_value!$1:$1,0)))</f>
        <v>Xin Yue Co Ltd</v>
      </c>
      <c r="N121" s="241" t="str">
        <f>IF(tbl_dmi_isin[[#This Row],[Index]]&gt;$A$2,"",INDEX(Corp_value!$A$1:$EA$2999,MATCH(tbl_dmi_isin[[#This Row],[ISIN]],Corp_value!$B:$B,0),MATCH(N$2,Corp_value!$1:$1,0)))</f>
        <v>Guangdong Provincial Communications Group Co Ltd</v>
      </c>
      <c r="O121" s="241" t="str">
        <f>IF(tbl_dmi_isin[[#This Row],[Index]]&gt;$A$2,"",INDEX(Corp_value!$A$1:$EA$2999,MATCH(tbl_dmi_isin[[#This Row],[ISIN]],Corp_value!$B:$B,0),MATCH(O$2,Corp_value!$1:$1,0)))</f>
        <v/>
      </c>
      <c r="P121" s="260" t="str">
        <f>IF(tbl_dmi_isin[[#This Row],[Index]]&gt;$A$2,"",TEXT(INDEX(Corp_value!$A$1:$EA$2999,MATCH(tbl_dmi_isin[[#This Row],[ISIN]],Corp_value!$B:$B,0),MATCH(P$2,Corp_value!$1:$1,0)),"yyyy/mm/dd"))</f>
        <v>2022/01/25</v>
      </c>
      <c r="Q121" s="260" t="str">
        <f>IF(tbl_dmi_isin[[#This Row],[Index]]&gt;$A$2,"",TEXT(INDEX(Corp_value!$A$1:$EA$2999,MATCH(tbl_dmi_isin[[#This Row],[ISIN]],Corp_value!$B:$B,0),MATCH(Q$2,Corp_value!$1:$1,0)),"yyyy/mm/dd"))</f>
        <v>2027/01/25</v>
      </c>
      <c r="R121" s="260" t="str">
        <f>IF(tbl_dmi_isin[[#This Row],[Index]]&gt;$A$2,"",TEXT(INDEX(Corp_value!$A$1:$EA$2999,MATCH(tbl_dmi_isin[[#This Row],[ISIN]],Corp_value!$B:$B,0),MATCH(R$2,Corp_value!$1:$1,0)),"yyyy/mm/dd"))</f>
        <v>--</v>
      </c>
      <c r="S121" s="241">
        <f>IF(tbl_dmi_isin[[#This Row],[Index]]&gt;$A$2,"",INDEX(Corp_value!$A$1:$EA$2999,MATCH(tbl_dmi_isin[[#This Row],[ISIN]],Corp_value!$B:$B,0),MATCH(S$2,Corp_value!$1:$1,0)))</f>
        <v>2.3580000000000001</v>
      </c>
      <c r="T121" s="241" t="str">
        <f>IF(tbl_dmi_isin[[#This Row],[Index]]&gt;$A$2,"",INDEX(Corp_value!$A$1:$EA$2999,MATCH(tbl_dmi_isin[[#This Row],[ISIN]],Corp_value!$B:$B,0),MATCH(T$2,Corp_value!$1:$1,0)))</f>
        <v>USD</v>
      </c>
      <c r="U121" s="241">
        <f>IF(tbl_dmi_isin[[#This Row],[Index]]&gt;$A$2,"",INDEX(Corp_value!$A$1:$EA$2999,MATCH(tbl_dmi_isin[[#This Row],[ISIN]],Corp_value!$B:$B,0),MATCH(U$2,Corp_value!$1:$1,0)))</f>
        <v>100</v>
      </c>
      <c r="V121" s="256">
        <f>IFERROR(IF(tbl_dmi_isin[[#This Row],[Index]]&gt;$A$2,"",INDEX(Corp_value!$A$1:$EA$2999,MATCH(tbl_dmi_isin[[#This Row],[ISIN]],Corp_value!$B:$B,0),MATCH(V$2,Corp_value!$1:$1,0)))/100000000,"")</f>
        <v>5</v>
      </c>
      <c r="W121" s="268" t="str">
        <f>IF(tbl_dmi_isin[[#This Row],[Index]]&gt;$A$2,"",INDEX(Corp_value!$A$1:$EA$2999,MATCH(tbl_dmi_isin[[#This Row],[ISIN]],Corp_value!$B:$B,0),MATCH(W$2,Corp_value!$1:$1,0)))</f>
        <v/>
      </c>
      <c r="X121" s="268" t="str">
        <f>IF(tbl_dmi_isin[[#This Row],[Index]]&gt;$A$2,"",INDEX(Corp_value!$A$1:$EA$2999,MATCH(tbl_dmi_isin[[#This Row],[ISIN]],Corp_value!$B:$B,0),MATCH(X$2,Corp_value!$1:$1,0)))</f>
        <v/>
      </c>
      <c r="Y121" s="273" t="str">
        <f>IF(tbl_dmi_isin[[#This Row],[Index]]&gt;$A$2,"",INDEX(Corp_value!$A$1:$EA$2999,MATCH(tbl_dmi_isin[[#This Row],[ISIN]],Corp_value!$B:$B,0),MATCH(Y$2,Corp_value!$1:$1,0)))</f>
        <v/>
      </c>
      <c r="Z121" s="273" t="str">
        <f>IF(tbl_dmi_isin[[#This Row],[Index]]&gt;$A$2,"",INDEX(Corp_value!$A$1:$EA$2999,MATCH(tbl_dmi_isin[[#This Row],[ISIN]],Corp_value!$B:$B,0),MATCH(Z$2,Corp_value!$1:$1,0)))</f>
        <v>--/A/A+</v>
      </c>
    </row>
    <row r="122" spans="1:26">
      <c r="A122" s="19">
        <v>119</v>
      </c>
      <c r="B122" s="282" t="str">
        <f>IF(tbl_dmi_isin[[#This Row],[Index]]&gt;$A$2,"",TEXT(INDEX(美元债一级!$A$2:$BO$2879,tbl_dmi_isin[[#This Row],[Index]]+1,MATCH(B$2,美元债一级!$2:$2,0)),"yyyy/mm/dd"))</f>
        <v>2022/01/12</v>
      </c>
      <c r="C122" s="19" t="str">
        <f>IF(tbl_dmi_isin[[#This Row],[Index]]&gt;$A$2,"",INDEX(美元债一级!$A$2:$BO$2880,tbl_dmi_isin[[#This Row],[Index]]+1,MATCH(C$2,美元债一级!$2:$2,0)))</f>
        <v>XS2422384946</v>
      </c>
      <c r="D122" s="19" t="str">
        <f>IF(tbl_dmi_isin[[#This Row],[Index]]&gt;$A$2,"",INDEX(美元债一级!$A$2:$BO$2880,tbl_dmi_isin[[#This Row],[Index]]+1,MATCH(D$2,美元债一级!$2:$2,0)))</f>
        <v>江苏瑞海(上海银行)</v>
      </c>
      <c r="E122" s="19" t="str">
        <f>TEXT(tbl_dmi_isin[[#This Row],[定价日]],"YYMMDD")&amp;tbl_dmi_isin[[#This Row],[ISIN]]</f>
        <v>220112XS2422384946</v>
      </c>
      <c r="F122" s="219"/>
      <c r="G122" s="90" t="str">
        <f>IF(tbl_dmi_isin[[#This Row],[Index]]&gt;$A$2,"",INDEX(Corp_value!$A$1:$EA$2999,MATCH(tbl_dmi_isin[[#This Row],[ISIN]],Corp_value!$B:$B,0),MATCH(G$2,Corp_value!$1:$1,0)))</f>
        <v>--/--/--</v>
      </c>
      <c r="H122" s="91" t="str">
        <f>IF(tbl_dmi_isin[[#This Row],[Index]]&gt;$A$2,"",INDEX(Corp_value!$A$1:$EA$2999,MATCH(tbl_dmi_isin[[#This Row],[ISIN]],Corp_value!$B:$B,0),MATCH(H$2,Corp_value!$1:$1,0)))</f>
        <v>CN</v>
      </c>
      <c r="I122" s="91" t="str">
        <f>IF(tbl_dmi_isin[[#This Row],[Index]]&gt;$A$2,"",INDEX(Corp_value!$A$1:$EA$2999,MATCH(tbl_dmi_isin[[#This Row],[ISIN]],Corp_value!$B:$B,0),MATCH(I$2,Corp_value!$1:$1,0)))</f>
        <v>--</v>
      </c>
      <c r="J122" s="90" t="str">
        <f>IF(tbl_dmi_isin[[#This Row],[Index]]&gt;$A$2,"",INDEX(Corp_value!$A$1:$EA$2999,MATCH(tbl_dmi_isin[[#This Row],[ISIN]],Corp_value!$B:$B,0),MATCH(J$2,Corp_value!$1:$1,0)))</f>
        <v>--/--/--</v>
      </c>
      <c r="K122" s="90" t="str">
        <f>IF(tbl_dmi_isin[[#This Row],[Index]]&gt;$A$2,"",INDEX(Corp_value!$A$1:$EA$2999,MATCH(tbl_dmi_isin[[#This Row],[ISIN]],Corp_value!$B:$B,0),MATCH(K$2,Corp_value!$1:$1,0)))</f>
        <v>CHECK spd</v>
      </c>
      <c r="L122" s="90" t="str">
        <f>IF(tbl_dmi_isin[[#This Row],[Index]]&gt;$A$2,"",INDEX(Corp_value!$A$1:$EA$2999,MATCH(tbl_dmi_isin[[#This Row],[ISIN]],Corp_value!$B:$B,0),MATCH(L$2,Corp_value!$1:$1,0)))</f>
        <v>--</v>
      </c>
      <c r="M122" s="241" t="str">
        <f>IF(tbl_dmi_isin[[#This Row],[Index]]&gt;$A$2,"",INDEX(Corp_value!$A$1:$EA$2999,MATCH(tbl_dmi_isin[[#This Row],[ISIN]],Corp_value!$B:$B,0),MATCH(M$2,Corp_value!$1:$1,0)))</f>
        <v>江苏瑞海投资控股集团</v>
      </c>
      <c r="N122" s="241" t="str">
        <f>IF(tbl_dmi_isin[[#This Row],[Index]]&gt;$A$2,"",INDEX(Corp_value!$A$1:$EA$2999,MATCH(tbl_dmi_isin[[#This Row],[ISIN]],Corp_value!$B:$B,0),MATCH(N$2,Corp_value!$1:$1,0)))</f>
        <v/>
      </c>
      <c r="O122" s="241" t="str">
        <f>IF(tbl_dmi_isin[[#This Row],[Index]]&gt;$A$2,"",INDEX(Corp_value!$A$1:$EA$2999,MATCH(tbl_dmi_isin[[#This Row],[ISIN]],Corp_value!$B:$B,0),MATCH(O$2,Corp_value!$1:$1,0)))</f>
        <v/>
      </c>
      <c r="P122" s="260" t="str">
        <f>IF(tbl_dmi_isin[[#This Row],[Index]]&gt;$A$2,"",TEXT(INDEX(Corp_value!$A$1:$EA$2999,MATCH(tbl_dmi_isin[[#This Row],[ISIN]],Corp_value!$B:$B,0),MATCH(P$2,Corp_value!$1:$1,0)),"yyyy/mm/dd"))</f>
        <v>2022/01/18</v>
      </c>
      <c r="Q122" s="260" t="str">
        <f>IF(tbl_dmi_isin[[#This Row],[Index]]&gt;$A$2,"",TEXT(INDEX(Corp_value!$A$1:$EA$2999,MATCH(tbl_dmi_isin[[#This Row],[ISIN]],Corp_value!$B:$B,0),MATCH(Q$2,Corp_value!$1:$1,0)),"yyyy/mm/dd"))</f>
        <v>2023/01/17</v>
      </c>
      <c r="R122" s="260" t="str">
        <f>IF(tbl_dmi_isin[[#This Row],[Index]]&gt;$A$2,"",TEXT(INDEX(Corp_value!$A$1:$EA$2999,MATCH(tbl_dmi_isin[[#This Row],[ISIN]],Corp_value!$B:$B,0),MATCH(R$2,Corp_value!$1:$1,0)),"yyyy/mm/dd"))</f>
        <v>--</v>
      </c>
      <c r="S122" s="241">
        <f>IF(tbl_dmi_isin[[#This Row],[Index]]&gt;$A$2,"",INDEX(Corp_value!$A$1:$EA$2999,MATCH(tbl_dmi_isin[[#This Row],[ISIN]],Corp_value!$B:$B,0),MATCH(S$2,Corp_value!$1:$1,0)))</f>
        <v>1.9</v>
      </c>
      <c r="T122" s="241" t="str">
        <f>IF(tbl_dmi_isin[[#This Row],[Index]]&gt;$A$2,"",INDEX(Corp_value!$A$1:$EA$2999,MATCH(tbl_dmi_isin[[#This Row],[ISIN]],Corp_value!$B:$B,0),MATCH(T$2,Corp_value!$1:$1,0)))</f>
        <v>USD</v>
      </c>
      <c r="U122" s="241">
        <f>IF(tbl_dmi_isin[[#This Row],[Index]]&gt;$A$2,"",INDEX(Corp_value!$A$1:$EA$2999,MATCH(tbl_dmi_isin[[#This Row],[ISIN]],Corp_value!$B:$B,0),MATCH(U$2,Corp_value!$1:$1,0)))</f>
        <v>100</v>
      </c>
      <c r="V122" s="256">
        <f>IFERROR(IF(tbl_dmi_isin[[#This Row],[Index]]&gt;$A$2,"",INDEX(Corp_value!$A$1:$EA$2999,MATCH(tbl_dmi_isin[[#This Row],[ISIN]],Corp_value!$B:$B,0),MATCH(V$2,Corp_value!$1:$1,0)))/100000000,"")</f>
        <v>1</v>
      </c>
      <c r="W122" s="268" t="str">
        <f>IF(tbl_dmi_isin[[#This Row],[Index]]&gt;$A$2,"",INDEX(Corp_value!$A$1:$EA$2999,MATCH(tbl_dmi_isin[[#This Row],[ISIN]],Corp_value!$B:$B,0),MATCH(W$2,Corp_value!$1:$1,0)))</f>
        <v>1918717D CH</v>
      </c>
      <c r="X122" s="268" t="str">
        <f>IF(tbl_dmi_isin[[#This Row],[Index]]&gt;$A$2,"",INDEX(Corp_value!$A$1:$EA$2999,MATCH(tbl_dmi_isin[[#This Row],[ISIN]],Corp_value!$B:$B,0),MATCH(X$2,Corp_value!$1:$1,0)))</f>
        <v>--/--/--</v>
      </c>
      <c r="Y122" s="273" t="str">
        <f>IF(tbl_dmi_isin[[#This Row],[Index]]&gt;$A$2,"",INDEX(Corp_value!$A$1:$EA$2999,MATCH(tbl_dmi_isin[[#This Row],[ISIN]],Corp_value!$B:$B,0),MATCH(Y$2,Corp_value!$1:$1,0)))</f>
        <v/>
      </c>
      <c r="Z122" s="273" t="str">
        <f>IF(tbl_dmi_isin[[#This Row],[Index]]&gt;$A$2,"",INDEX(Corp_value!$A$1:$EA$2999,MATCH(tbl_dmi_isin[[#This Row],[ISIN]],Corp_value!$B:$B,0),MATCH(Z$2,Corp_value!$1:$1,0)))</f>
        <v>--/--/--</v>
      </c>
    </row>
    <row r="123" spans="1:26">
      <c r="A123" s="19">
        <v>120</v>
      </c>
      <c r="B123" s="282" t="str">
        <f>IF(tbl_dmi_isin[[#This Row],[Index]]&gt;$A$2,"",TEXT(INDEX(美元债一级!$A$2:$BO$2879,tbl_dmi_isin[[#This Row],[Index]]+1,MATCH(B$2,美元债一级!$2:$2,0)),"yyyy/mm/dd"))</f>
        <v>2022/01/12</v>
      </c>
      <c r="C123" s="19" t="str">
        <f>IF(tbl_dmi_isin[[#This Row],[Index]]&gt;$A$2,"",INDEX(美元债一级!$A$2:$BO$2880,tbl_dmi_isin[[#This Row],[Index]]+1,MATCH(C$2,美元债一级!$2:$2,0)))</f>
        <v>XS2413634572</v>
      </c>
      <c r="D123" s="19" t="str">
        <f>IF(tbl_dmi_isin[[#This Row],[Index]]&gt;$A$2,"",INDEX(美元债一级!$A$2:$BO$2880,tbl_dmi_isin[[#This Row],[Index]]+1,MATCH(D$2,美元债一级!$2:$2,0)))</f>
        <v>中国诚通</v>
      </c>
      <c r="E123" s="19" t="str">
        <f>TEXT(tbl_dmi_isin[[#This Row],[定价日]],"YYMMDD")&amp;tbl_dmi_isin[[#This Row],[ISIN]]</f>
        <v>220112XS2413634572</v>
      </c>
      <c r="F123" s="219"/>
      <c r="G123" s="90" t="str">
        <f>IF(tbl_dmi_isin[[#This Row],[Index]]&gt;$A$2,"",INDEX(Corp_value!$A$1:$EA$2999,MATCH(tbl_dmi_isin[[#This Row],[ISIN]],Corp_value!$B:$B,0),MATCH(G$2,Corp_value!$1:$1,0)))</f>
        <v>Baa1/--/BBB+</v>
      </c>
      <c r="H123" s="91" t="str">
        <f>IF(tbl_dmi_isin[[#This Row],[Index]]&gt;$A$2,"",INDEX(Corp_value!$A$1:$EA$2999,MATCH(tbl_dmi_isin[[#This Row],[ISIN]],Corp_value!$B:$B,0),MATCH(H$2,Corp_value!$1:$1,0)))</f>
        <v>VG</v>
      </c>
      <c r="I123" s="91" t="str">
        <f>IF(tbl_dmi_isin[[#This Row],[Index]]&gt;$A$2,"",INDEX(Corp_value!$A$1:$EA$2999,MATCH(tbl_dmi_isin[[#This Row],[ISIN]],Corp_value!$B:$B,0),MATCH(I$2,Corp_value!$1:$1,0)))</f>
        <v>--</v>
      </c>
      <c r="J123" s="90" t="str">
        <f>IF(tbl_dmi_isin[[#This Row],[Index]]&gt;$A$2,"",INDEX(Corp_value!$A$1:$EA$2999,MATCH(tbl_dmi_isin[[#This Row],[ISIN]],Corp_value!$B:$B,0),MATCH(J$2,Corp_value!$1:$1,0)))</f>
        <v>Baa1/--/BBB+</v>
      </c>
      <c r="K123" s="90">
        <f>IF(tbl_dmi_isin[[#This Row],[Index]]&gt;$A$2,"",INDEX(Corp_value!$A$1:$EA$2999,MATCH(tbl_dmi_isin[[#This Row],[ISIN]],Corp_value!$B:$B,0),MATCH(K$2,Corp_value!$1:$1,0)))</f>
        <v>140</v>
      </c>
      <c r="L123" s="90" t="str">
        <f>IF(tbl_dmi_isin[[#This Row],[Index]]&gt;$A$2,"",INDEX(Corp_value!$A$1:$EA$2999,MATCH(tbl_dmi_isin[[#This Row],[ISIN]],Corp_value!$B:$B,0),MATCH(L$2,Corp_value!$1:$1,0)))</f>
        <v>--</v>
      </c>
      <c r="M123" s="241" t="str">
        <f>IF(tbl_dmi_isin[[#This Row],[Index]]&gt;$A$2,"",INDEX(Corp_value!$A$1:$EA$2999,MATCH(tbl_dmi_isin[[#This Row],[ISIN]],Corp_value!$B:$B,0),MATCH(M$2,Corp_value!$1:$1,0)))</f>
        <v>Ccthk 2021 Ltd</v>
      </c>
      <c r="N123" s="241" t="str">
        <f>IF(tbl_dmi_isin[[#This Row],[Index]]&gt;$A$2,"",INDEX(Corp_value!$A$1:$EA$2999,MATCH(tbl_dmi_isin[[#This Row],[ISIN]],Corp_value!$B:$B,0),MATCH(N$2,Corp_value!$1:$1,0)))</f>
        <v>China Chengtong Hong Kong Co Ltd</v>
      </c>
      <c r="O123" s="241" t="str">
        <f>IF(tbl_dmi_isin[[#This Row],[Index]]&gt;$A$2,"",INDEX(Corp_value!$A$1:$EA$2999,MATCH(tbl_dmi_isin[[#This Row],[ISIN]],Corp_value!$B:$B,0),MATCH(O$2,Corp_value!$1:$1,0)))</f>
        <v>China Chengtong Holdings Group</v>
      </c>
      <c r="P123" s="260" t="str">
        <f>IF(tbl_dmi_isin[[#This Row],[Index]]&gt;$A$2,"",TEXT(INDEX(Corp_value!$A$1:$EA$2999,MATCH(tbl_dmi_isin[[#This Row],[ISIN]],Corp_value!$B:$B,0),MATCH(P$2,Corp_value!$1:$1,0)),"yyyy/mm/dd"))</f>
        <v>2022/01/19</v>
      </c>
      <c r="Q123" s="260" t="str">
        <f>IF(tbl_dmi_isin[[#This Row],[Index]]&gt;$A$2,"",TEXT(INDEX(Corp_value!$A$1:$EA$2999,MATCH(tbl_dmi_isin[[#This Row],[ISIN]],Corp_value!$B:$B,0),MATCH(Q$2,Corp_value!$1:$1,0)),"yyyy/mm/dd"))</f>
        <v>2027/01/19</v>
      </c>
      <c r="R123" s="260" t="str">
        <f>IF(tbl_dmi_isin[[#This Row],[Index]]&gt;$A$2,"",TEXT(INDEX(Corp_value!$A$1:$EA$2999,MATCH(tbl_dmi_isin[[#This Row],[ISIN]],Corp_value!$B:$B,0),MATCH(R$2,Corp_value!$1:$1,0)),"yyyy/mm/dd"))</f>
        <v>--</v>
      </c>
      <c r="S123" s="241">
        <f>IF(tbl_dmi_isin[[#This Row],[Index]]&gt;$A$2,"",INDEX(Corp_value!$A$1:$EA$2999,MATCH(tbl_dmi_isin[[#This Row],[ISIN]],Corp_value!$B:$B,0),MATCH(S$2,Corp_value!$1:$1,0)))</f>
        <v>2.75</v>
      </c>
      <c r="T123" s="241" t="str">
        <f>IF(tbl_dmi_isin[[#This Row],[Index]]&gt;$A$2,"",INDEX(Corp_value!$A$1:$EA$2999,MATCH(tbl_dmi_isin[[#This Row],[ISIN]],Corp_value!$B:$B,0),MATCH(T$2,Corp_value!$1:$1,0)))</f>
        <v>USD</v>
      </c>
      <c r="U123" s="241">
        <f>IF(tbl_dmi_isin[[#This Row],[Index]]&gt;$A$2,"",INDEX(Corp_value!$A$1:$EA$2999,MATCH(tbl_dmi_isin[[#This Row],[ISIN]],Corp_value!$B:$B,0),MATCH(U$2,Corp_value!$1:$1,0)))</f>
        <v>99.325000000000003</v>
      </c>
      <c r="V123" s="256">
        <f>IFERROR(IF(tbl_dmi_isin[[#This Row],[Index]]&gt;$A$2,"",INDEX(Corp_value!$A$1:$EA$2999,MATCH(tbl_dmi_isin[[#This Row],[ISIN]],Corp_value!$B:$B,0),MATCH(V$2,Corp_value!$1:$1,0)))/100000000,"")</f>
        <v>4</v>
      </c>
      <c r="W123" s="268" t="str">
        <f>IF(tbl_dmi_isin[[#This Row],[Index]]&gt;$A$2,"",INDEX(Corp_value!$A$1:$EA$2999,MATCH(tbl_dmi_isin[[#This Row],[ISIN]],Corp_value!$B:$B,0),MATCH(W$2,Corp_value!$1:$1,0)))</f>
        <v>CCHGLZ CH</v>
      </c>
      <c r="X123" s="268" t="str">
        <f>IF(tbl_dmi_isin[[#This Row],[Index]]&gt;$A$2,"",INDEX(Corp_value!$A$1:$EA$2999,MATCH(tbl_dmi_isin[[#This Row],[ISIN]],Corp_value!$B:$B,0),MATCH(X$2,Corp_value!$1:$1,0)))</f>
        <v>--/--/--</v>
      </c>
      <c r="Y123" s="273" t="str">
        <f>IF(tbl_dmi_isin[[#This Row],[Index]]&gt;$A$2,"",INDEX(Corp_value!$A$1:$EA$2999,MATCH(tbl_dmi_isin[[#This Row],[ISIN]],Corp_value!$B:$B,0),MATCH(Y$2,Corp_value!$1:$1,0)))</f>
        <v/>
      </c>
      <c r="Z123" s="273" t="str">
        <f>IF(tbl_dmi_isin[[#This Row],[Index]]&gt;$A$2,"",INDEX(Corp_value!$A$1:$EA$2999,MATCH(tbl_dmi_isin[[#This Row],[ISIN]],Corp_value!$B:$B,0),MATCH(Z$2,Corp_value!$1:$1,0)))</f>
        <v>Baa1/--/BBB+</v>
      </c>
    </row>
    <row r="124" spans="1:26">
      <c r="A124" s="19">
        <v>121</v>
      </c>
      <c r="B124" s="282" t="str">
        <f>IF(tbl_dmi_isin[[#This Row],[Index]]&gt;$A$2,"",TEXT(INDEX(美元债一级!$A$2:$BO$2879,tbl_dmi_isin[[#This Row],[Index]]+1,MATCH(B$2,美元债一级!$2:$2,0)),"yyyy/mm/dd"))</f>
        <v>2022/01/12</v>
      </c>
      <c r="C124" s="19" t="str">
        <f>IF(tbl_dmi_isin[[#This Row],[Index]]&gt;$A$2,"",INDEX(美元债一级!$A$2:$BO$2880,tbl_dmi_isin[[#This Row],[Index]]+1,MATCH(C$2,美元债一级!$2:$2,0)))</f>
        <v>XS2416645203</v>
      </c>
      <c r="D124" s="19" t="str">
        <f>IF(tbl_dmi_isin[[#This Row],[Index]]&gt;$A$2,"",INDEX(美元债一级!$A$2:$BO$2880,tbl_dmi_isin[[#This Row],[Index]]+1,MATCH(D$2,美元债一级!$2:$2,0)))</f>
        <v>中国诚通</v>
      </c>
      <c r="E124" s="19" t="str">
        <f>TEXT(tbl_dmi_isin[[#This Row],[定价日]],"YYMMDD")&amp;tbl_dmi_isin[[#This Row],[ISIN]]</f>
        <v>220112XS2416645203</v>
      </c>
      <c r="F124" s="219"/>
      <c r="G124" s="90" t="str">
        <f>IF(tbl_dmi_isin[[#This Row],[Index]]&gt;$A$2,"",INDEX(Corp_value!$A$1:$EA$2999,MATCH(tbl_dmi_isin[[#This Row],[ISIN]],Corp_value!$B:$B,0),MATCH(G$2,Corp_value!$1:$1,0)))</f>
        <v>Baa1/--/BBB+</v>
      </c>
      <c r="H124" s="91" t="str">
        <f>IF(tbl_dmi_isin[[#This Row],[Index]]&gt;$A$2,"",INDEX(Corp_value!$A$1:$EA$2999,MATCH(tbl_dmi_isin[[#This Row],[ISIN]],Corp_value!$B:$B,0),MATCH(H$2,Corp_value!$1:$1,0)))</f>
        <v>VG</v>
      </c>
      <c r="I124" s="91" t="str">
        <f>IF(tbl_dmi_isin[[#This Row],[Index]]&gt;$A$2,"",INDEX(Corp_value!$A$1:$EA$2999,MATCH(tbl_dmi_isin[[#This Row],[ISIN]],Corp_value!$B:$B,0),MATCH(I$2,Corp_value!$1:$1,0)))</f>
        <v>--</v>
      </c>
      <c r="J124" s="90" t="str">
        <f>IF(tbl_dmi_isin[[#This Row],[Index]]&gt;$A$2,"",INDEX(Corp_value!$A$1:$EA$2999,MATCH(tbl_dmi_isin[[#This Row],[ISIN]],Corp_value!$B:$B,0),MATCH(J$2,Corp_value!$1:$1,0)))</f>
        <v>Baa1/--/BBB+</v>
      </c>
      <c r="K124" s="90">
        <f>IF(tbl_dmi_isin[[#This Row],[Index]]&gt;$A$2,"",INDEX(Corp_value!$A$1:$EA$2999,MATCH(tbl_dmi_isin[[#This Row],[ISIN]],Corp_value!$B:$B,0),MATCH(K$2,Corp_value!$1:$1,0)))</f>
        <v>115</v>
      </c>
      <c r="L124" s="90" t="str">
        <f>IF(tbl_dmi_isin[[#This Row],[Index]]&gt;$A$2,"",INDEX(Corp_value!$A$1:$EA$2999,MATCH(tbl_dmi_isin[[#This Row],[ISIN]],Corp_value!$B:$B,0),MATCH(L$2,Corp_value!$1:$1,0)))</f>
        <v>--</v>
      </c>
      <c r="M124" s="90" t="str">
        <f>IF(tbl_dmi_isin[[#This Row],[Index]]&gt;$A$2,"",INDEX(Corp_value!$A$1:$EA$2999,MATCH(tbl_dmi_isin[[#This Row],[ISIN]],Corp_value!$B:$B,0),MATCH(M$2,Corp_value!$1:$1,0)))</f>
        <v>Ccthk 2021 Ltd</v>
      </c>
      <c r="N124" s="90" t="str">
        <f>IF(tbl_dmi_isin[[#This Row],[Index]]&gt;$A$2,"",INDEX(Corp_value!$A$1:$EA$2999,MATCH(tbl_dmi_isin[[#This Row],[ISIN]],Corp_value!$B:$B,0),MATCH(N$2,Corp_value!$1:$1,0)))</f>
        <v>China Chengtong Hong Kong Co Ltd</v>
      </c>
      <c r="O124" s="90" t="str">
        <f>IF(tbl_dmi_isin[[#This Row],[Index]]&gt;$A$2,"",INDEX(Corp_value!$A$1:$EA$2999,MATCH(tbl_dmi_isin[[#This Row],[ISIN]],Corp_value!$B:$B,0),MATCH(O$2,Corp_value!$1:$1,0)))</f>
        <v/>
      </c>
      <c r="P124" s="259" t="str">
        <f>IF(tbl_dmi_isin[[#This Row],[Index]]&gt;$A$2,"",TEXT(INDEX(Corp_value!$A$1:$EA$2999,MATCH(tbl_dmi_isin[[#This Row],[ISIN]],Corp_value!$B:$B,0),MATCH(P$2,Corp_value!$1:$1,0)),"yyyy/mm/dd"))</f>
        <v>2022/01/19</v>
      </c>
      <c r="Q124" s="259" t="str">
        <f>IF(tbl_dmi_isin[[#This Row],[Index]]&gt;$A$2,"",TEXT(INDEX(Corp_value!$A$1:$EA$2999,MATCH(tbl_dmi_isin[[#This Row],[ISIN]],Corp_value!$B:$B,0),MATCH(Q$2,Corp_value!$1:$1,0)),"yyyy/mm/dd"))</f>
        <v>2025/01/19</v>
      </c>
      <c r="R124" s="259" t="str">
        <f>IF(tbl_dmi_isin[[#This Row],[Index]]&gt;$A$2,"",TEXT(INDEX(Corp_value!$A$1:$EA$2999,MATCH(tbl_dmi_isin[[#This Row],[ISIN]],Corp_value!$B:$B,0),MATCH(R$2,Corp_value!$1:$1,0)),"yyyy/mm/dd"))</f>
        <v>--</v>
      </c>
      <c r="S124" s="90">
        <f>IF(tbl_dmi_isin[[#This Row],[Index]]&gt;$A$2,"",INDEX(Corp_value!$A$1:$EA$2999,MATCH(tbl_dmi_isin[[#This Row],[ISIN]],Corp_value!$B:$B,0),MATCH(S$2,Corp_value!$1:$1,0)))</f>
        <v>2</v>
      </c>
      <c r="T124" s="90" t="str">
        <f>IF(tbl_dmi_isin[[#This Row],[Index]]&gt;$A$2,"",INDEX(Corp_value!$A$1:$EA$2999,MATCH(tbl_dmi_isin[[#This Row],[ISIN]],Corp_value!$B:$B,0),MATCH(T$2,Corp_value!$1:$1,0)))</f>
        <v>USD</v>
      </c>
      <c r="U124" s="90">
        <f>IF(tbl_dmi_isin[[#This Row],[Index]]&gt;$A$2,"",INDEX(Corp_value!$A$1:$EA$2999,MATCH(tbl_dmi_isin[[#This Row],[ISIN]],Corp_value!$B:$B,0),MATCH(U$2,Corp_value!$1:$1,0)))</f>
        <v>99.031999999999996</v>
      </c>
      <c r="V124" s="257">
        <f>IFERROR(IF(tbl_dmi_isin[[#This Row],[Index]]&gt;$A$2,"",INDEX(Corp_value!$A$1:$EA$2999,MATCH(tbl_dmi_isin[[#This Row],[ISIN]],Corp_value!$B:$B,0),MATCH(V$2,Corp_value!$1:$1,0)))/100000000,"")</f>
        <v>3</v>
      </c>
      <c r="W124" s="267" t="str">
        <f>IF(tbl_dmi_isin[[#This Row],[Index]]&gt;$A$2,"",INDEX(Corp_value!$A$1:$EA$2999,MATCH(tbl_dmi_isin[[#This Row],[ISIN]],Corp_value!$B:$B,0),MATCH(W$2,Corp_value!$1:$1,0)))</f>
        <v>CCHGLZ CH</v>
      </c>
      <c r="X124" s="267" t="str">
        <f>IF(tbl_dmi_isin[[#This Row],[Index]]&gt;$A$2,"",INDEX(Corp_value!$A$1:$EA$2999,MATCH(tbl_dmi_isin[[#This Row],[ISIN]],Corp_value!$B:$B,0),MATCH(X$2,Corp_value!$1:$1,0)))</f>
        <v>--/--/--</v>
      </c>
      <c r="Y124" s="273" t="str">
        <f>IF(tbl_dmi_isin[[#This Row],[Index]]&gt;$A$2,"",INDEX(Corp_value!$A$1:$EA$2999,MATCH(tbl_dmi_isin[[#This Row],[ISIN]],Corp_value!$B:$B,0),MATCH(Y$2,Corp_value!$1:$1,0)))</f>
        <v/>
      </c>
      <c r="Z124" s="273" t="str">
        <f>IF(tbl_dmi_isin[[#This Row],[Index]]&gt;$A$2,"",INDEX(Corp_value!$A$1:$EA$2999,MATCH(tbl_dmi_isin[[#This Row],[ISIN]],Corp_value!$B:$B,0),MATCH(Z$2,Corp_value!$1:$1,0)))</f>
        <v>Baa1/--/BBB+</v>
      </c>
    </row>
    <row r="125" spans="1:26">
      <c r="A125" s="19">
        <v>122</v>
      </c>
      <c r="B125" s="282" t="str">
        <f>IF(tbl_dmi_isin[[#This Row],[Index]]&gt;$A$2,"",TEXT(INDEX(美元债一级!$A$2:$BO$2879,tbl_dmi_isin[[#This Row],[Index]]+1,MATCH(B$2,美元债一级!$2:$2,0)),"yyyy/mm/dd"))</f>
        <v>2022/01/11</v>
      </c>
      <c r="C125" s="19" t="str">
        <f>IF(tbl_dmi_isin[[#This Row],[Index]]&gt;$A$2,"",INDEX(美元债一级!$A$2:$BO$2880,tbl_dmi_isin[[#This Row],[Index]]+1,MATCH(C$2,美元债一级!$2:$2,0)))</f>
        <v>XS2423517205</v>
      </c>
      <c r="D125" s="19" t="str">
        <f>IF(tbl_dmi_isin[[#This Row],[Index]]&gt;$A$2,"",INDEX(美元债一级!$A$2:$BO$2880,tbl_dmi_isin[[#This Row],[Index]]+1,MATCH(D$2,美元债一级!$2:$2,0)))</f>
        <v>江苏叠石桥家纺(渤海银行)</v>
      </c>
      <c r="E125" s="19" t="str">
        <f>TEXT(tbl_dmi_isin[[#This Row],[定价日]],"YYMMDD")&amp;tbl_dmi_isin[[#This Row],[ISIN]]</f>
        <v>220111XS2423517205</v>
      </c>
      <c r="F125" s="221"/>
      <c r="G125" s="90" t="str">
        <f>IF(tbl_dmi_isin[[#This Row],[Index]]&gt;$A$2,"",INDEX(Corp_value!$A$1:$EA$2999,MATCH(tbl_dmi_isin[[#This Row],[ISIN]],Corp_value!$B:$B,0),MATCH(G$2,Corp_value!$1:$1,0)))</f>
        <v>--/--/--</v>
      </c>
      <c r="H125" s="91" t="str">
        <f>IF(tbl_dmi_isin[[#This Row],[Index]]&gt;$A$2,"",INDEX(Corp_value!$A$1:$EA$2999,MATCH(tbl_dmi_isin[[#This Row],[ISIN]],Corp_value!$B:$B,0),MATCH(H$2,Corp_value!$1:$1,0)))</f>
        <v>CN</v>
      </c>
      <c r="I125" s="91" t="str">
        <f>IF(tbl_dmi_isin[[#This Row],[Index]]&gt;$A$2,"",INDEX(Corp_value!$A$1:$EA$2999,MATCH(tbl_dmi_isin[[#This Row],[ISIN]],Corp_value!$B:$B,0),MATCH(I$2,Corp_value!$1:$1,0)))</f>
        <v>--</v>
      </c>
      <c r="J125" s="90" t="str">
        <f>IF(tbl_dmi_isin[[#This Row],[Index]]&gt;$A$2,"",INDEX(Corp_value!$A$1:$EA$2999,MATCH(tbl_dmi_isin[[#This Row],[ISIN]],Corp_value!$B:$B,0),MATCH(J$2,Corp_value!$1:$1,0)))</f>
        <v>--/--/--</v>
      </c>
      <c r="K125" s="90" t="str">
        <f>IF(tbl_dmi_isin[[#This Row],[Index]]&gt;$A$2,"",INDEX(Corp_value!$A$1:$EA$2999,MATCH(tbl_dmi_isin[[#This Row],[ISIN]],Corp_value!$B:$B,0),MATCH(K$2,Corp_value!$1:$1,0)))</f>
        <v>CHECK spd</v>
      </c>
      <c r="L125" s="90" t="str">
        <f>IF(tbl_dmi_isin[[#This Row],[Index]]&gt;$A$2,"",INDEX(Corp_value!$A$1:$EA$2999,MATCH(tbl_dmi_isin[[#This Row],[ISIN]],Corp_value!$B:$B,0),MATCH(L$2,Corp_value!$1:$1,0)))</f>
        <v>--</v>
      </c>
      <c r="M125" s="241" t="str">
        <f>IF(tbl_dmi_isin[[#This Row],[Index]]&gt;$A$2,"",INDEX(Corp_value!$A$1:$EA$2999,MATCH(tbl_dmi_isin[[#This Row],[ISIN]],Corp_value!$B:$B,0),MATCH(M$2,Corp_value!$1:$1,0)))</f>
        <v>江苏叠石桥家纺产业集</v>
      </c>
      <c r="N125" s="241" t="str">
        <f>IF(tbl_dmi_isin[[#This Row],[Index]]&gt;$A$2,"",INDEX(Corp_value!$A$1:$EA$2999,MATCH(tbl_dmi_isin[[#This Row],[ISIN]],Corp_value!$B:$B,0),MATCH(N$2,Corp_value!$1:$1,0)))</f>
        <v/>
      </c>
      <c r="O125" s="241" t="str">
        <f>IF(tbl_dmi_isin[[#This Row],[Index]]&gt;$A$2,"",INDEX(Corp_value!$A$1:$EA$2999,MATCH(tbl_dmi_isin[[#This Row],[ISIN]],Corp_value!$B:$B,0),MATCH(O$2,Corp_value!$1:$1,0)))</f>
        <v/>
      </c>
      <c r="P125" s="260" t="str">
        <f>IF(tbl_dmi_isin[[#This Row],[Index]]&gt;$A$2,"",TEXT(INDEX(Corp_value!$A$1:$EA$2999,MATCH(tbl_dmi_isin[[#This Row],[ISIN]],Corp_value!$B:$B,0),MATCH(P$2,Corp_value!$1:$1,0)),"yyyy/mm/dd"))</f>
        <v>2022/01/14</v>
      </c>
      <c r="Q125" s="260" t="str">
        <f>IF(tbl_dmi_isin[[#This Row],[Index]]&gt;$A$2,"",TEXT(INDEX(Corp_value!$A$1:$EA$2999,MATCH(tbl_dmi_isin[[#This Row],[ISIN]],Corp_value!$B:$B,0),MATCH(Q$2,Corp_value!$1:$1,0)),"yyyy/mm/dd"))</f>
        <v>2025/01/14</v>
      </c>
      <c r="R125" s="260" t="str">
        <f>IF(tbl_dmi_isin[[#This Row],[Index]]&gt;$A$2,"",TEXT(INDEX(Corp_value!$A$1:$EA$2999,MATCH(tbl_dmi_isin[[#This Row],[ISIN]],Corp_value!$B:$B,0),MATCH(R$2,Corp_value!$1:$1,0)),"yyyy/mm/dd"))</f>
        <v>--</v>
      </c>
      <c r="S125" s="241">
        <f>IF(tbl_dmi_isin[[#This Row],[Index]]&gt;$A$2,"",INDEX(Corp_value!$A$1:$EA$2999,MATCH(tbl_dmi_isin[[#This Row],[ISIN]],Corp_value!$B:$B,0),MATCH(S$2,Corp_value!$1:$1,0)))</f>
        <v>3</v>
      </c>
      <c r="T125" s="241" t="str">
        <f>IF(tbl_dmi_isin[[#This Row],[Index]]&gt;$A$2,"",INDEX(Corp_value!$A$1:$EA$2999,MATCH(tbl_dmi_isin[[#This Row],[ISIN]],Corp_value!$B:$B,0),MATCH(T$2,Corp_value!$1:$1,0)))</f>
        <v>USD</v>
      </c>
      <c r="U125" s="241">
        <f>IF(tbl_dmi_isin[[#This Row],[Index]]&gt;$A$2,"",INDEX(Corp_value!$A$1:$EA$2999,MATCH(tbl_dmi_isin[[#This Row],[ISIN]],Corp_value!$B:$B,0),MATCH(U$2,Corp_value!$1:$1,0)))</f>
        <v>100</v>
      </c>
      <c r="V125" s="258">
        <f>IFERROR(IF(tbl_dmi_isin[[#This Row],[Index]]&gt;$A$2,"",INDEX(Corp_value!$A$1:$EA$2999,MATCH(tbl_dmi_isin[[#This Row],[ISIN]],Corp_value!$B:$B,0),MATCH(V$2,Corp_value!$1:$1,0)))/100000000,"")</f>
        <v>0.35</v>
      </c>
      <c r="W125" s="267" t="str">
        <f>IF(tbl_dmi_isin[[#This Row],[Index]]&gt;$A$2,"",INDEX(Corp_value!$A$1:$EA$2999,MATCH(tbl_dmi_isin[[#This Row],[ISIN]],Corp_value!$B:$B,0),MATCH(W$2,Corp_value!$1:$1,0)))</f>
        <v/>
      </c>
      <c r="X125" s="267" t="str">
        <f>IF(tbl_dmi_isin[[#This Row],[Index]]&gt;$A$2,"",INDEX(Corp_value!$A$1:$EA$2999,MATCH(tbl_dmi_isin[[#This Row],[ISIN]],Corp_value!$B:$B,0),MATCH(X$2,Corp_value!$1:$1,0)))</f>
        <v/>
      </c>
      <c r="Y125" s="273" t="str">
        <f>IF(tbl_dmi_isin[[#This Row],[Index]]&gt;$A$2,"",INDEX(Corp_value!$A$1:$EA$2999,MATCH(tbl_dmi_isin[[#This Row],[ISIN]],Corp_value!$B:$B,0),MATCH(Y$2,Corp_value!$1:$1,0)))</f>
        <v/>
      </c>
      <c r="Z125" s="273" t="str">
        <f>IF(tbl_dmi_isin[[#This Row],[Index]]&gt;$A$2,"",INDEX(Corp_value!$A$1:$EA$2999,MATCH(tbl_dmi_isin[[#This Row],[ISIN]],Corp_value!$B:$B,0),MATCH(Z$2,Corp_value!$1:$1,0)))</f>
        <v>--/--/--</v>
      </c>
    </row>
    <row r="126" spans="1:26">
      <c r="A126" s="19">
        <v>123</v>
      </c>
      <c r="B126" s="282" t="str">
        <f>IF(tbl_dmi_isin[[#This Row],[Index]]&gt;$A$2,"",TEXT(INDEX(美元债一级!$A$2:$BO$2879,tbl_dmi_isin[[#This Row],[Index]]+1,MATCH(B$2,美元债一级!$2:$2,0)),"yyyy/mm/dd"))</f>
        <v>2021/12/23</v>
      </c>
      <c r="C126" s="19" t="str">
        <f>IF(tbl_dmi_isin[[#This Row],[Index]]&gt;$A$2,"",INDEX(美元债一级!$A$2:$BO$2880,tbl_dmi_isin[[#This Row],[Index]]+1,MATCH(C$2,美元债一级!$2:$2,0)))</f>
        <v>XS2417332389</v>
      </c>
      <c r="D126" s="19" t="str">
        <f>IF(tbl_dmi_isin[[#This Row],[Index]]&gt;$A$2,"",INDEX(美元债一级!$A$2:$BO$2880,tbl_dmi_isin[[#This Row],[Index]]+1,MATCH(D$2,美元债一级!$2:$2,0)))</f>
        <v>湖州新投(徽商银行)</v>
      </c>
      <c r="E126" s="19" t="str">
        <f>TEXT(tbl_dmi_isin[[#This Row],[定价日]],"YYMMDD")&amp;tbl_dmi_isin[[#This Row],[ISIN]]</f>
        <v>211223XS2417332389</v>
      </c>
      <c r="F126" s="221"/>
      <c r="G126" s="90" t="str">
        <f>IF(tbl_dmi_isin[[#This Row],[Index]]&gt;$A$2,"",INDEX(Corp_value!$A$1:$EA$2999,MATCH(tbl_dmi_isin[[#This Row],[ISIN]],Corp_value!$B:$B,0),MATCH(G$2,Corp_value!$1:$1,0)))</f>
        <v>--/--/--</v>
      </c>
      <c r="H126" s="91" t="str">
        <f>IF(tbl_dmi_isin[[#This Row],[Index]]&gt;$A$2,"",INDEX(Corp_value!$A$1:$EA$2999,MATCH(tbl_dmi_isin[[#This Row],[ISIN]],Corp_value!$B:$B,0),MATCH(H$2,Corp_value!$1:$1,0)))</f>
        <v>CN</v>
      </c>
      <c r="I126" s="91" t="str">
        <f>IF(tbl_dmi_isin[[#This Row],[Index]]&gt;$A$2,"",INDEX(Corp_value!$A$1:$EA$2999,MATCH(tbl_dmi_isin[[#This Row],[ISIN]],Corp_value!$B:$B,0),MATCH(I$2,Corp_value!$1:$1,0)))</f>
        <v>--</v>
      </c>
      <c r="J126" s="90" t="str">
        <f>IF(tbl_dmi_isin[[#This Row],[Index]]&gt;$A$2,"",INDEX(Corp_value!$A$1:$EA$2999,MATCH(tbl_dmi_isin[[#This Row],[ISIN]],Corp_value!$B:$B,0),MATCH(J$2,Corp_value!$1:$1,0)))</f>
        <v>--/--/--</v>
      </c>
      <c r="K126" s="90" t="str">
        <f>IF(tbl_dmi_isin[[#This Row],[Index]]&gt;$A$2,"",INDEX(Corp_value!$A$1:$EA$2999,MATCH(tbl_dmi_isin[[#This Row],[ISIN]],Corp_value!$B:$B,0),MATCH(K$2,Corp_value!$1:$1,0)))</f>
        <v>CHECK spd</v>
      </c>
      <c r="L126" s="90" t="str">
        <f>IF(tbl_dmi_isin[[#This Row],[Index]]&gt;$A$2,"",INDEX(Corp_value!$A$1:$EA$2999,MATCH(tbl_dmi_isin[[#This Row],[ISIN]],Corp_value!$B:$B,0),MATCH(L$2,Corp_value!$1:$1,0)))</f>
        <v>--</v>
      </c>
      <c r="M126" s="241" t="str">
        <f>IF(tbl_dmi_isin[[#This Row],[Index]]&gt;$A$2,"",INDEX(Corp_value!$A$1:$EA$2999,MATCH(tbl_dmi_isin[[#This Row],[ISIN]],Corp_value!$B:$B,0),MATCH(M$2,Corp_value!$1:$1,0)))</f>
        <v>湖州新型城市投资发展</v>
      </c>
      <c r="N126" s="241" t="str">
        <f>IF(tbl_dmi_isin[[#This Row],[Index]]&gt;$A$2,"",INDEX(Corp_value!$A$1:$EA$2999,MATCH(tbl_dmi_isin[[#This Row],[ISIN]],Corp_value!$B:$B,0),MATCH(N$2,Corp_value!$1:$1,0)))</f>
        <v/>
      </c>
      <c r="O126" s="241" t="str">
        <f>IF(tbl_dmi_isin[[#This Row],[Index]]&gt;$A$2,"",INDEX(Corp_value!$A$1:$EA$2999,MATCH(tbl_dmi_isin[[#This Row],[ISIN]],Corp_value!$B:$B,0),MATCH(O$2,Corp_value!$1:$1,0)))</f>
        <v/>
      </c>
      <c r="P126" s="260" t="str">
        <f>IF(tbl_dmi_isin[[#This Row],[Index]]&gt;$A$2,"",TEXT(INDEX(Corp_value!$A$1:$EA$2999,MATCH(tbl_dmi_isin[[#This Row],[ISIN]],Corp_value!$B:$B,0),MATCH(P$2,Corp_value!$1:$1,0)),"yyyy/mm/dd"))</f>
        <v>2022/01/04</v>
      </c>
      <c r="Q126" s="260" t="str">
        <f>IF(tbl_dmi_isin[[#This Row],[Index]]&gt;$A$2,"",TEXT(INDEX(Corp_value!$A$1:$EA$2999,MATCH(tbl_dmi_isin[[#This Row],[ISIN]],Corp_value!$B:$B,0),MATCH(Q$2,Corp_value!$1:$1,0)),"yyyy/mm/dd"))</f>
        <v>2025/01/04</v>
      </c>
      <c r="R126" s="260" t="str">
        <f>IF(tbl_dmi_isin[[#This Row],[Index]]&gt;$A$2,"",TEXT(INDEX(Corp_value!$A$1:$EA$2999,MATCH(tbl_dmi_isin[[#This Row],[ISIN]],Corp_value!$B:$B,0),MATCH(R$2,Corp_value!$1:$1,0)),"yyyy/mm/dd"))</f>
        <v>--</v>
      </c>
      <c r="S126" s="241">
        <f>IF(tbl_dmi_isin[[#This Row],[Index]]&gt;$A$2,"",INDEX(Corp_value!$A$1:$EA$2999,MATCH(tbl_dmi_isin[[#This Row],[ISIN]],Corp_value!$B:$B,0),MATCH(S$2,Corp_value!$1:$1,0)))</f>
        <v>2.58</v>
      </c>
      <c r="T126" s="241" t="str">
        <f>IF(tbl_dmi_isin[[#This Row],[Index]]&gt;$A$2,"",INDEX(Corp_value!$A$1:$EA$2999,MATCH(tbl_dmi_isin[[#This Row],[ISIN]],Corp_value!$B:$B,0),MATCH(T$2,Corp_value!$1:$1,0)))</f>
        <v>USD</v>
      </c>
      <c r="U126" s="241">
        <f>IF(tbl_dmi_isin[[#This Row],[Index]]&gt;$A$2,"",INDEX(Corp_value!$A$1:$EA$2999,MATCH(tbl_dmi_isin[[#This Row],[ISIN]],Corp_value!$B:$B,0),MATCH(U$2,Corp_value!$1:$1,0)))</f>
        <v>100</v>
      </c>
      <c r="V126" s="258">
        <f>IFERROR(IF(tbl_dmi_isin[[#This Row],[Index]]&gt;$A$2,"",INDEX(Corp_value!$A$1:$EA$2999,MATCH(tbl_dmi_isin[[#This Row],[ISIN]],Corp_value!$B:$B,0),MATCH(V$2,Corp_value!$1:$1,0)))/100000000,"")</f>
        <v>2</v>
      </c>
      <c r="W126" s="267" t="str">
        <f>IF(tbl_dmi_isin[[#This Row],[Index]]&gt;$A$2,"",INDEX(Corp_value!$A$1:$EA$2999,MATCH(tbl_dmi_isin[[#This Row],[ISIN]],Corp_value!$B:$B,0),MATCH(W$2,Corp_value!$1:$1,0)))</f>
        <v/>
      </c>
      <c r="X126" s="267" t="str">
        <f>IF(tbl_dmi_isin[[#This Row],[Index]]&gt;$A$2,"",INDEX(Corp_value!$A$1:$EA$2999,MATCH(tbl_dmi_isin[[#This Row],[ISIN]],Corp_value!$B:$B,0),MATCH(X$2,Corp_value!$1:$1,0)))</f>
        <v/>
      </c>
      <c r="Y126" s="273" t="str">
        <f>IF(tbl_dmi_isin[[#This Row],[Index]]&gt;$A$2,"",INDEX(Corp_value!$A$1:$EA$2999,MATCH(tbl_dmi_isin[[#This Row],[ISIN]],Corp_value!$B:$B,0),MATCH(Y$2,Corp_value!$1:$1,0)))</f>
        <v/>
      </c>
      <c r="Z126" s="273" t="str">
        <f>IF(tbl_dmi_isin[[#This Row],[Index]]&gt;$A$2,"",INDEX(Corp_value!$A$1:$EA$2999,MATCH(tbl_dmi_isin[[#This Row],[ISIN]],Corp_value!$B:$B,0),MATCH(Z$2,Corp_value!$1:$1,0)))</f>
        <v>--/--/--</v>
      </c>
    </row>
    <row r="127" spans="1:26">
      <c r="A127" s="19">
        <v>124</v>
      </c>
      <c r="B127" s="282" t="str">
        <f>IF(tbl_dmi_isin[[#This Row],[Index]]&gt;$A$2,"",TEXT(INDEX(美元债一级!$A$2:$BO$2879,tbl_dmi_isin[[#This Row],[Index]]+1,MATCH(B$2,美元债一级!$2:$2,0)),"yyyy/mm/dd"))</f>
        <v>2021/12/08</v>
      </c>
      <c r="C127" s="19" t="str">
        <f>IF(tbl_dmi_isin[[#This Row],[Index]]&gt;$A$2,"",INDEX(美元债一级!$A$2:$BO$2880,tbl_dmi_isin[[#This Row],[Index]]+1,MATCH(C$2,美元债一级!$2:$2,0)))</f>
        <v>XS2418777285</v>
      </c>
      <c r="D127" s="19" t="str">
        <f>IF(tbl_dmi_isin[[#This Row],[Index]]&gt;$A$2,"",INDEX(美元债一级!$A$2:$BO$2880,tbl_dmi_isin[[#This Row],[Index]]+1,MATCH(D$2,美元债一级!$2:$2,0)))</f>
        <v>光银国际</v>
      </c>
      <c r="E127" s="19" t="str">
        <f>TEXT(tbl_dmi_isin[[#This Row],[定价日]],"YYMMDD")&amp;tbl_dmi_isin[[#This Row],[ISIN]]</f>
        <v>211208XS2418777285</v>
      </c>
      <c r="F127" s="221"/>
      <c r="G127" s="90" t="str">
        <f>IF(tbl_dmi_isin[[#This Row],[Index]]&gt;$A$2,"",INDEX(Corp_value!$A$1:$EA$2999,MATCH(tbl_dmi_isin[[#This Row],[ISIN]],Corp_value!$B:$B,0),MATCH(G$2,Corp_value!$1:$1,0)))</f>
        <v>--/--/BBB+</v>
      </c>
      <c r="H127" s="91" t="str">
        <f>IF(tbl_dmi_isin[[#This Row],[Index]]&gt;$A$2,"",INDEX(Corp_value!$A$1:$EA$2999,MATCH(tbl_dmi_isin[[#This Row],[ISIN]],Corp_value!$B:$B,0),MATCH(H$2,Corp_value!$1:$1,0)))</f>
        <v>VG</v>
      </c>
      <c r="I127" s="91" t="str">
        <f>IF(tbl_dmi_isin[[#This Row],[Index]]&gt;$A$2,"",INDEX(Corp_value!$A$1:$EA$2999,MATCH(tbl_dmi_isin[[#This Row],[ISIN]],Corp_value!$B:$B,0),MATCH(I$2,Corp_value!$1:$1,0)))</f>
        <v>--</v>
      </c>
      <c r="J127" s="90" t="str">
        <f>IF(tbl_dmi_isin[[#This Row],[Index]]&gt;$A$2,"",INDEX(Corp_value!$A$1:$EA$2999,MATCH(tbl_dmi_isin[[#This Row],[ISIN]],Corp_value!$B:$B,0),MATCH(J$2,Corp_value!$1:$1,0)))</f>
        <v>--/--/BBB+</v>
      </c>
      <c r="K127" s="90">
        <f>IF(tbl_dmi_isin[[#This Row],[Index]]&gt;$A$2,"",INDEX(Corp_value!$A$1:$EA$2999,MATCH(tbl_dmi_isin[[#This Row],[ISIN]],Corp_value!$B:$B,0),MATCH(K$2,Corp_value!$1:$1,0)))</f>
        <v>125</v>
      </c>
      <c r="L127" s="90" t="str">
        <f>IF(tbl_dmi_isin[[#This Row],[Index]]&gt;$A$2,"",INDEX(Corp_value!$A$1:$EA$2999,MATCH(tbl_dmi_isin[[#This Row],[ISIN]],Corp_value!$B:$B,0),MATCH(L$2,Corp_value!$1:$1,0)))</f>
        <v>--</v>
      </c>
      <c r="M127" s="241" t="str">
        <f>IF(tbl_dmi_isin[[#This Row],[Index]]&gt;$A$2,"",INDEX(Corp_value!$A$1:$EA$2999,MATCH(tbl_dmi_isin[[#This Row],[ISIN]],Corp_value!$B:$B,0),MATCH(M$2,Corp_value!$1:$1,0)))</f>
        <v>Cebi Splendid Ltd</v>
      </c>
      <c r="N127" s="241" t="str">
        <f>IF(tbl_dmi_isin[[#This Row],[Index]]&gt;$A$2,"",INDEX(Corp_value!$A$1:$EA$2999,MATCH(tbl_dmi_isin[[#This Row],[ISIN]],Corp_value!$B:$B,0),MATCH(N$2,Corp_value!$1:$1,0)))</f>
        <v>CEB International Investment Corp Ltd</v>
      </c>
      <c r="O127" s="241" t="str">
        <f>IF(tbl_dmi_isin[[#This Row],[Index]]&gt;$A$2,"",INDEX(Corp_value!$A$1:$EA$2999,MATCH(tbl_dmi_isin[[#This Row],[ISIN]],Corp_value!$B:$B,0),MATCH(O$2,Corp_value!$1:$1,0)))</f>
        <v/>
      </c>
      <c r="P127" s="260" t="str">
        <f>IF(tbl_dmi_isin[[#This Row],[Index]]&gt;$A$2,"",TEXT(INDEX(Corp_value!$A$1:$EA$2999,MATCH(tbl_dmi_isin[[#This Row],[ISIN]],Corp_value!$B:$B,0),MATCH(P$2,Corp_value!$1:$1,0)),"yyyy/mm/dd"))</f>
        <v>2021/12/15</v>
      </c>
      <c r="Q127" s="260" t="str">
        <f>IF(tbl_dmi_isin[[#This Row],[Index]]&gt;$A$2,"",TEXT(INDEX(Corp_value!$A$1:$EA$2999,MATCH(tbl_dmi_isin[[#This Row],[ISIN]],Corp_value!$B:$B,0),MATCH(Q$2,Corp_value!$1:$1,0)),"yyyy/mm/dd"))</f>
        <v>2024/12/15</v>
      </c>
      <c r="R127" s="260" t="str">
        <f>IF(tbl_dmi_isin[[#This Row],[Index]]&gt;$A$2,"",TEXT(INDEX(Corp_value!$A$1:$EA$2999,MATCH(tbl_dmi_isin[[#This Row],[ISIN]],Corp_value!$B:$B,0),MATCH(R$2,Corp_value!$1:$1,0)),"yyyy/mm/dd"))</f>
        <v>--</v>
      </c>
      <c r="S127" s="241">
        <f>IF(tbl_dmi_isin[[#This Row],[Index]]&gt;$A$2,"",INDEX(Corp_value!$A$1:$EA$2999,MATCH(tbl_dmi_isin[[#This Row],[ISIN]],Corp_value!$B:$B,0),MATCH(S$2,Corp_value!$1:$1,0)))</f>
        <v>2</v>
      </c>
      <c r="T127" s="241" t="str">
        <f>IF(tbl_dmi_isin[[#This Row],[Index]]&gt;$A$2,"",INDEX(Corp_value!$A$1:$EA$2999,MATCH(tbl_dmi_isin[[#This Row],[ISIN]],Corp_value!$B:$B,0),MATCH(T$2,Corp_value!$1:$1,0)))</f>
        <v>USD</v>
      </c>
      <c r="U127" s="241">
        <f>IF(tbl_dmi_isin[[#This Row],[Index]]&gt;$A$2,"",INDEX(Corp_value!$A$1:$EA$2999,MATCH(tbl_dmi_isin[[#This Row],[ISIN]],Corp_value!$B:$B,0),MATCH(U$2,Corp_value!$1:$1,0)))</f>
        <v>99.335999999999999</v>
      </c>
      <c r="V127" s="258">
        <f>IFERROR(IF(tbl_dmi_isin[[#This Row],[Index]]&gt;$A$2,"",INDEX(Corp_value!$A$1:$EA$2999,MATCH(tbl_dmi_isin[[#This Row],[ISIN]],Corp_value!$B:$B,0),MATCH(V$2,Corp_value!$1:$1,0)))/100000000,"")</f>
        <v>3</v>
      </c>
      <c r="W127" s="267" t="str">
        <f>IF(tbl_dmi_isin[[#This Row],[Index]]&gt;$A$2,"",INDEX(Corp_value!$A$1:$EA$2999,MATCH(tbl_dmi_isin[[#This Row],[ISIN]],Corp_value!$B:$B,0),MATCH(W$2,Corp_value!$1:$1,0)))</f>
        <v>601818 CH</v>
      </c>
      <c r="X127" s="267" t="str">
        <f>IF(tbl_dmi_isin[[#This Row],[Index]]&gt;$A$2,"",INDEX(Corp_value!$A$1:$EA$2999,MATCH(tbl_dmi_isin[[#This Row],[ISIN]],Corp_value!$B:$B,0),MATCH(X$2,Corp_value!$1:$1,0)))</f>
        <v>Baa2/BBB+/BBB+</v>
      </c>
      <c r="Y127" s="273" t="str">
        <f>IF(tbl_dmi_isin[[#This Row],[Index]]&gt;$A$2,"",INDEX(Corp_value!$A$1:$EA$2999,MATCH(tbl_dmi_isin[[#This Row],[ISIN]],Corp_value!$B:$B,0),MATCH(Y$2,Corp_value!$1:$1,0)))</f>
        <v/>
      </c>
      <c r="Z127" s="273" t="str">
        <f>IF(tbl_dmi_isin[[#This Row],[Index]]&gt;$A$2,"",INDEX(Corp_value!$A$1:$EA$2999,MATCH(tbl_dmi_isin[[#This Row],[ISIN]],Corp_value!$B:$B,0),MATCH(Z$2,Corp_value!$1:$1,0)))</f>
        <v>--/--/BBB+</v>
      </c>
    </row>
    <row r="128" spans="1:26">
      <c r="A128" s="19">
        <v>125</v>
      </c>
      <c r="B128" s="282" t="str">
        <f>IF(tbl_dmi_isin[[#This Row],[Index]]&gt;$A$2,"",TEXT(INDEX(美元债一级!$A$2:$BO$2879,tbl_dmi_isin[[#This Row],[Index]]+1,MATCH(B$2,美元债一级!$2:$2,0)),"yyyy/mm/dd"))</f>
        <v>2021/12/07</v>
      </c>
      <c r="C128" s="19" t="str">
        <f>IF(tbl_dmi_isin[[#This Row],[Index]]&gt;$A$2,"",INDEX(美元债一级!$A$2:$BO$2880,tbl_dmi_isin[[#This Row],[Index]]+1,MATCH(C$2,美元债一级!$2:$2,0)))</f>
        <v>MO000A3KX7V9</v>
      </c>
      <c r="D128" s="19" t="str">
        <f>IF(tbl_dmi_isin[[#This Row],[Index]]&gt;$A$2,"",INDEX(美元债一级!$A$2:$BO$2880,tbl_dmi_isin[[#This Row],[Index]]+1,MATCH(D$2,美元债一级!$2:$2,0)))</f>
        <v>济南轨交</v>
      </c>
      <c r="E128" s="19" t="str">
        <f>TEXT(tbl_dmi_isin[[#This Row],[定价日]],"YYMMDD")&amp;tbl_dmi_isin[[#This Row],[ISIN]]</f>
        <v>211207MO000A3KX7V9</v>
      </c>
      <c r="F128" s="221"/>
      <c r="G128" s="90" t="str">
        <f>IF(tbl_dmi_isin[[#This Row],[Index]]&gt;$A$2,"",INDEX(Corp_value!$A$1:$EA$2999,MATCH(tbl_dmi_isin[[#This Row],[ISIN]],Corp_value!$B:$B,0),MATCH(G$2,Corp_value!$1:$1,0)))</f>
        <v>--/--/NR</v>
      </c>
      <c r="H128" s="91" t="str">
        <f>IF(tbl_dmi_isin[[#This Row],[Index]]&gt;$A$2,"",INDEX(Corp_value!$A$1:$EA$2999,MATCH(tbl_dmi_isin[[#This Row],[ISIN]],Corp_value!$B:$B,0),MATCH(H$2,Corp_value!$1:$1,0)))</f>
        <v>HK</v>
      </c>
      <c r="I128" s="91" t="str">
        <f>IF(tbl_dmi_isin[[#This Row],[Index]]&gt;$A$2,"",INDEX(Corp_value!$A$1:$EA$2999,MATCH(tbl_dmi_isin[[#This Row],[ISIN]],Corp_value!$B:$B,0),MATCH(I$2,Corp_value!$1:$1,0)))</f>
        <v>--</v>
      </c>
      <c r="J128" s="90" t="str">
        <f>IF(tbl_dmi_isin[[#This Row],[Index]]&gt;$A$2,"",INDEX(Corp_value!$A$1:$EA$2999,MATCH(tbl_dmi_isin[[#This Row],[ISIN]],Corp_value!$B:$B,0),MATCH(J$2,Corp_value!$1:$1,0)))</f>
        <v>--/--/A-</v>
      </c>
      <c r="K128" s="90" t="str">
        <f>IF(tbl_dmi_isin[[#This Row],[Index]]&gt;$A$2,"",INDEX(Corp_value!$A$1:$EA$2999,MATCH(tbl_dmi_isin[[#This Row],[ISIN]],Corp_value!$B:$B,0),MATCH(K$2,Corp_value!$1:$1,0)))</f>
        <v>CHECK spd</v>
      </c>
      <c r="L128" s="90" t="str">
        <f>IF(tbl_dmi_isin[[#This Row],[Index]]&gt;$A$2,"",INDEX(Corp_value!$A$1:$EA$2999,MATCH(tbl_dmi_isin[[#This Row],[ISIN]],Corp_value!$B:$B,0),MATCH(L$2,Corp_value!$1:$1,0)))</f>
        <v>--</v>
      </c>
      <c r="M128" s="241" t="str">
        <f>IF(tbl_dmi_isin[[#This Row],[Index]]&gt;$A$2,"",INDEX(Corp_value!$A$1:$EA$2999,MATCH(tbl_dmi_isin[[#This Row],[ISIN]],Corp_value!$B:$B,0),MATCH(M$2,Corp_value!$1:$1,0)))</f>
        <v>济南舜通国际有限公司</v>
      </c>
      <c r="N128" s="241" t="str">
        <f>IF(tbl_dmi_isin[[#This Row],[Index]]&gt;$A$2,"",INDEX(Corp_value!$A$1:$EA$2999,MATCH(tbl_dmi_isin[[#This Row],[ISIN]],Corp_value!$B:$B,0),MATCH(N$2,Corp_value!$1:$1,0)))</f>
        <v>Jinan Rail Transit Group Co Ltd</v>
      </c>
      <c r="O128" s="241" t="str">
        <f>IF(tbl_dmi_isin[[#This Row],[Index]]&gt;$A$2,"",INDEX(Corp_value!$A$1:$EA$2999,MATCH(tbl_dmi_isin[[#This Row],[ISIN]],Corp_value!$B:$B,0),MATCH(O$2,Corp_value!$1:$1,0)))</f>
        <v/>
      </c>
      <c r="P128" s="260" t="str">
        <f>IF(tbl_dmi_isin[[#This Row],[Index]]&gt;$A$2,"",TEXT(INDEX(Corp_value!$A$1:$EA$2999,MATCH(tbl_dmi_isin[[#This Row],[ISIN]],Corp_value!$B:$B,0),MATCH(P$2,Corp_value!$1:$1,0)),"yyyy/mm/dd"))</f>
        <v>2021/12/13</v>
      </c>
      <c r="Q128" s="260" t="str">
        <f>IF(tbl_dmi_isin[[#This Row],[Index]]&gt;$A$2,"",TEXT(INDEX(Corp_value!$A$1:$EA$2999,MATCH(tbl_dmi_isin[[#This Row],[ISIN]],Corp_value!$B:$B,0),MATCH(Q$2,Corp_value!$1:$1,0)),"yyyy/mm/dd"))</f>
        <v>2022/12/12</v>
      </c>
      <c r="R128" s="260" t="str">
        <f>IF(tbl_dmi_isin[[#This Row],[Index]]&gt;$A$2,"",TEXT(INDEX(Corp_value!$A$1:$EA$2999,MATCH(tbl_dmi_isin[[#This Row],[ISIN]],Corp_value!$B:$B,0),MATCH(R$2,Corp_value!$1:$1,0)),"yyyy/mm/dd"))</f>
        <v>--</v>
      </c>
      <c r="S128" s="241">
        <f>IF(tbl_dmi_isin[[#This Row],[Index]]&gt;$A$2,"",INDEX(Corp_value!$A$1:$EA$2999,MATCH(tbl_dmi_isin[[#This Row],[ISIN]],Corp_value!$B:$B,0),MATCH(S$2,Corp_value!$1:$1,0)))</f>
        <v>2</v>
      </c>
      <c r="T128" s="241" t="str">
        <f>IF(tbl_dmi_isin[[#This Row],[Index]]&gt;$A$2,"",INDEX(Corp_value!$A$1:$EA$2999,MATCH(tbl_dmi_isin[[#This Row],[ISIN]],Corp_value!$B:$B,0),MATCH(T$2,Corp_value!$1:$1,0)))</f>
        <v>USD</v>
      </c>
      <c r="U128" s="241">
        <f>IF(tbl_dmi_isin[[#This Row],[Index]]&gt;$A$2,"",INDEX(Corp_value!$A$1:$EA$2999,MATCH(tbl_dmi_isin[[#This Row],[ISIN]],Corp_value!$B:$B,0),MATCH(U$2,Corp_value!$1:$1,0)))</f>
        <v>100</v>
      </c>
      <c r="V128" s="258">
        <f>IFERROR(IF(tbl_dmi_isin[[#This Row],[Index]]&gt;$A$2,"",INDEX(Corp_value!$A$1:$EA$2999,MATCH(tbl_dmi_isin[[#This Row],[ISIN]],Corp_value!$B:$B,0),MATCH(V$2,Corp_value!$1:$1,0)))/100000000,"")</f>
        <v>1</v>
      </c>
      <c r="W128" s="267" t="str">
        <f>IF(tbl_dmi_isin[[#This Row],[Index]]&gt;$A$2,"",INDEX(Corp_value!$A$1:$EA$2999,MATCH(tbl_dmi_isin[[#This Row],[ISIN]],Corp_value!$B:$B,0),MATCH(W$2,Corp_value!$1:$1,0)))</f>
        <v>1660312D CH</v>
      </c>
      <c r="X128" s="267" t="str">
        <f>IF(tbl_dmi_isin[[#This Row],[Index]]&gt;$A$2,"",INDEX(Corp_value!$A$1:$EA$2999,MATCH(tbl_dmi_isin[[#This Row],[ISIN]],Corp_value!$B:$B,0),MATCH(X$2,Corp_value!$1:$1,0)))</f>
        <v>--/--/A-</v>
      </c>
      <c r="Y128" s="273" t="str">
        <f>IF(tbl_dmi_isin[[#This Row],[Index]]&gt;$A$2,"",INDEX(Corp_value!$A$1:$EA$2999,MATCH(tbl_dmi_isin[[#This Row],[ISIN]],Corp_value!$B:$B,0),MATCH(Y$2,Corp_value!$1:$1,0)))</f>
        <v/>
      </c>
      <c r="Z128" s="273" t="str">
        <f>IF(tbl_dmi_isin[[#This Row],[Index]]&gt;$A$2,"",INDEX(Corp_value!$A$1:$EA$2999,MATCH(tbl_dmi_isin[[#This Row],[ISIN]],Corp_value!$B:$B,0),MATCH(Z$2,Corp_value!$1:$1,0)))</f>
        <v>--/--/A-</v>
      </c>
    </row>
    <row r="129" spans="1:26">
      <c r="A129" s="19">
        <v>126</v>
      </c>
      <c r="B129" s="282" t="str">
        <f>IF(tbl_dmi_isin[[#This Row],[Index]]&gt;$A$2,"",TEXT(INDEX(美元债一级!$A$2:$BO$2879,tbl_dmi_isin[[#This Row],[Index]]+1,MATCH(B$2,美元债一级!$2:$2,0)),"yyyy/mm/dd"))</f>
        <v>2021/12/02</v>
      </c>
      <c r="C129" s="19" t="str">
        <f>IF(tbl_dmi_isin[[#This Row],[Index]]&gt;$A$2,"",INDEX(美元债一级!$A$2:$BO$2880,tbl_dmi_isin[[#This Row],[Index]]+1,MATCH(C$2,美元债一级!$2:$2,0)))</f>
        <v>XS2417388175</v>
      </c>
      <c r="D129" s="19" t="str">
        <f>IF(tbl_dmi_isin[[#This Row],[Index]]&gt;$A$2,"",INDEX(美元债一级!$A$2:$BO$2880,tbl_dmi_isin[[#This Row],[Index]]+1,MATCH(D$2,美元债一级!$2:$2,0)))</f>
        <v>国家电投</v>
      </c>
      <c r="E129" s="19" t="str">
        <f>TEXT(tbl_dmi_isin[[#This Row],[定价日]],"YYMMDD")&amp;tbl_dmi_isin[[#This Row],[ISIN]]</f>
        <v>211202XS2417388175</v>
      </c>
      <c r="F129" s="221"/>
      <c r="G129" s="90" t="str">
        <f>IF(tbl_dmi_isin[[#This Row],[Index]]&gt;$A$2,"",INDEX(Corp_value!$A$1:$EA$2999,MATCH(tbl_dmi_isin[[#This Row],[ISIN]],Corp_value!$B:$B,0),MATCH(G$2,Corp_value!$1:$1,0)))</f>
        <v>Baa1/--/--</v>
      </c>
      <c r="H129" s="91" t="str">
        <f>IF(tbl_dmi_isin[[#This Row],[Index]]&gt;$A$2,"",INDEX(Corp_value!$A$1:$EA$2999,MATCH(tbl_dmi_isin[[#This Row],[ISIN]],Corp_value!$B:$B,0),MATCH(H$2,Corp_value!$1:$1,0)))</f>
        <v>KY</v>
      </c>
      <c r="I129" s="91" t="str">
        <f>IF(tbl_dmi_isin[[#This Row],[Index]]&gt;$A$2,"",INDEX(Corp_value!$A$1:$EA$2999,MATCH(tbl_dmi_isin[[#This Row],[ISIN]],Corp_value!$B:$B,0),MATCH(I$2,Corp_value!$1:$1,0)))</f>
        <v>--</v>
      </c>
      <c r="J129" s="90" t="str">
        <f>IF(tbl_dmi_isin[[#This Row],[Index]]&gt;$A$2,"",INDEX(Corp_value!$A$1:$EA$2999,MATCH(tbl_dmi_isin[[#This Row],[ISIN]],Corp_value!$B:$B,0),MATCH(J$2,Corp_value!$1:$1,0)))</f>
        <v>Baa1/--/--</v>
      </c>
      <c r="K129" s="90">
        <f>IF(tbl_dmi_isin[[#This Row],[Index]]&gt;$A$2,"",INDEX(Corp_value!$A$1:$EA$2999,MATCH(tbl_dmi_isin[[#This Row],[ISIN]],Corp_value!$B:$B,0),MATCH(K$2,Corp_value!$1:$1,0)))</f>
        <v>258.2</v>
      </c>
      <c r="L129" s="90" t="str">
        <f>IF(tbl_dmi_isin[[#This Row],[Index]]&gt;$A$2,"",INDEX(Corp_value!$A$1:$EA$2999,MATCH(tbl_dmi_isin[[#This Row],[ISIN]],Corp_value!$B:$B,0),MATCH(L$2,Corp_value!$1:$1,0)))</f>
        <v>--</v>
      </c>
      <c r="M129" s="241" t="str">
        <f>IF(tbl_dmi_isin[[#This Row],[Index]]&gt;$A$2,"",INDEX(Corp_value!$A$1:$EA$2999,MATCH(tbl_dmi_isin[[#This Row],[ISIN]],Corp_value!$B:$B,0),MATCH(M$2,Corp_value!$1:$1,0)))</f>
        <v>国家电投优先股有限公</v>
      </c>
      <c r="N129" s="241" t="str">
        <f>IF(tbl_dmi_isin[[#This Row],[Index]]&gt;$A$2,"",INDEX(Corp_value!$A$1:$EA$2999,MATCH(tbl_dmi_isin[[#This Row],[ISIN]],Corp_value!$B:$B,0),MATCH(N$2,Corp_value!$1:$1,0)))</f>
        <v/>
      </c>
      <c r="O129" s="241" t="str">
        <f>IF(tbl_dmi_isin[[#This Row],[Index]]&gt;$A$2,"",INDEX(Corp_value!$A$1:$EA$2999,MATCH(tbl_dmi_isin[[#This Row],[ISIN]],Corp_value!$B:$B,0),MATCH(O$2,Corp_value!$1:$1,0)))</f>
        <v>State Power Investment Corp Lt</v>
      </c>
      <c r="P129" s="260" t="str">
        <f>IF(tbl_dmi_isin[[#This Row],[Index]]&gt;$A$2,"",TEXT(INDEX(Corp_value!$A$1:$EA$2999,MATCH(tbl_dmi_isin[[#This Row],[ISIN]],Corp_value!$B:$B,0),MATCH(P$2,Corp_value!$1:$1,0)),"yyyy/mm/dd"))</f>
        <v>2021/12/13</v>
      </c>
      <c r="Q129" s="260" t="str">
        <f>IF(tbl_dmi_isin[[#This Row],[Index]]&gt;$A$2,"",TEXT(INDEX(Corp_value!$A$1:$EA$2999,MATCH(tbl_dmi_isin[[#This Row],[ISIN]],Corp_value!$B:$B,0),MATCH(Q$2,Corp_value!$1:$1,0)),"yyyy/mm/dd"))</f>
        <v/>
      </c>
      <c r="R129" s="260" t="str">
        <f>IF(tbl_dmi_isin[[#This Row],[Index]]&gt;$A$2,"",TEXT(INDEX(Corp_value!$A$1:$EA$2999,MATCH(tbl_dmi_isin[[#This Row],[ISIN]],Corp_value!$B:$B,0),MATCH(R$2,Corp_value!$1:$1,0)),"yyyy/mm/dd"))</f>
        <v>2025/05/13</v>
      </c>
      <c r="S129" s="241">
        <f>IF(tbl_dmi_isin[[#This Row],[Index]]&gt;$A$2,"",INDEX(Corp_value!$A$1:$EA$2999,MATCH(tbl_dmi_isin[[#This Row],[ISIN]],Corp_value!$B:$B,0),MATCH(S$2,Corp_value!$1:$1,0)))</f>
        <v>3.45</v>
      </c>
      <c r="T129" s="241" t="str">
        <f>IF(tbl_dmi_isin[[#This Row],[Index]]&gt;$A$2,"",INDEX(Corp_value!$A$1:$EA$2999,MATCH(tbl_dmi_isin[[#This Row],[ISIN]],Corp_value!$B:$B,0),MATCH(T$2,Corp_value!$1:$1,0)))</f>
        <v>USD</v>
      </c>
      <c r="U129" s="241">
        <f>IF(tbl_dmi_isin[[#This Row],[Index]]&gt;$A$2,"",INDEX(Corp_value!$A$1:$EA$2999,MATCH(tbl_dmi_isin[[#This Row],[ISIN]],Corp_value!$B:$B,0),MATCH(U$2,Corp_value!$1:$1,0)))</f>
        <v>100</v>
      </c>
      <c r="V129" s="258">
        <f>IFERROR(IF(tbl_dmi_isin[[#This Row],[Index]]&gt;$A$2,"",INDEX(Corp_value!$A$1:$EA$2999,MATCH(tbl_dmi_isin[[#This Row],[ISIN]],Corp_value!$B:$B,0),MATCH(V$2,Corp_value!$1:$1,0)))/100000000,"")</f>
        <v>12</v>
      </c>
      <c r="W129" s="267" t="str">
        <f>IF(tbl_dmi_isin[[#This Row],[Index]]&gt;$A$2,"",INDEX(Corp_value!$A$1:$EA$2999,MATCH(tbl_dmi_isin[[#This Row],[ISIN]],Corp_value!$B:$B,0),MATCH(W$2,Corp_value!$1:$1,0)))</f>
        <v>CPIZ CH</v>
      </c>
      <c r="X129" s="267" t="str">
        <f>IF(tbl_dmi_isin[[#This Row],[Index]]&gt;$A$2,"",INDEX(Corp_value!$A$1:$EA$2999,MATCH(tbl_dmi_isin[[#This Row],[ISIN]],Corp_value!$B:$B,0),MATCH(X$2,Corp_value!$1:$1,0)))</f>
        <v>A2/A-/A</v>
      </c>
      <c r="Y129" s="273" t="str">
        <f>IF(tbl_dmi_isin[[#This Row],[Index]]&gt;$A$2,"",INDEX(Corp_value!$A$1:$EA$2999,MATCH(tbl_dmi_isin[[#This Row],[ISIN]],Corp_value!$B:$B,0),MATCH(Y$2,Corp_value!$1:$1,0)))</f>
        <v/>
      </c>
      <c r="Z129" s="273" t="str">
        <f>IF(tbl_dmi_isin[[#This Row],[Index]]&gt;$A$2,"",INDEX(Corp_value!$A$1:$EA$2999,MATCH(tbl_dmi_isin[[#This Row],[ISIN]],Corp_value!$B:$B,0),MATCH(Z$2,Corp_value!$1:$1,0)))</f>
        <v>--/A-/A</v>
      </c>
    </row>
    <row r="130" spans="1:26">
      <c r="A130" s="19">
        <v>127</v>
      </c>
      <c r="B130" s="282" t="str">
        <f>IF(tbl_dmi_isin[[#This Row],[Index]]&gt;$A$2,"",TEXT(INDEX(美元债一级!$A$2:$BO$2879,tbl_dmi_isin[[#This Row],[Index]]+1,MATCH(B$2,美元债一级!$2:$2,0)),"yyyy/mm/dd"))</f>
        <v>2021/11/24</v>
      </c>
      <c r="C130" s="19" t="str">
        <f>IF(tbl_dmi_isin[[#This Row],[Index]]&gt;$A$2,"",INDEX(美元债一级!$A$2:$BO$2880,tbl_dmi_isin[[#This Row],[Index]]+1,MATCH(C$2,美元债一级!$2:$2,0)))</f>
        <v>XS2390401524</v>
      </c>
      <c r="D130" s="19" t="str">
        <f>IF(tbl_dmi_isin[[#This Row],[Index]]&gt;$A$2,"",INDEX(美元债一级!$A$2:$BO$2880,tbl_dmi_isin[[#This Row],[Index]]+1,MATCH(D$2,美元债一级!$2:$2,0)))</f>
        <v>光银港分</v>
      </c>
      <c r="E130" s="19" t="str">
        <f>TEXT(tbl_dmi_isin[[#This Row],[定价日]],"YYMMDD")&amp;tbl_dmi_isin[[#This Row],[ISIN]]</f>
        <v>211124XS2390401524</v>
      </c>
      <c r="F130" s="221"/>
      <c r="G130" s="90" t="str">
        <f>IF(tbl_dmi_isin[[#This Row],[Index]]&gt;$A$2,"",INDEX(Corp_value!$A$1:$EA$2999,MATCH(tbl_dmi_isin[[#This Row],[ISIN]],Corp_value!$B:$B,0),MATCH(G$2,Corp_value!$1:$1,0)))</f>
        <v>--/BBB+/BBB+</v>
      </c>
      <c r="H130" s="91" t="str">
        <f>IF(tbl_dmi_isin[[#This Row],[Index]]&gt;$A$2,"",INDEX(Corp_value!$A$1:$EA$2999,MATCH(tbl_dmi_isin[[#This Row],[ISIN]],Corp_value!$B:$B,0),MATCH(H$2,Corp_value!$1:$1,0)))</f>
        <v>CN</v>
      </c>
      <c r="I130" s="91" t="str">
        <f>IF(tbl_dmi_isin[[#This Row],[Index]]&gt;$A$2,"",INDEX(Corp_value!$A$1:$EA$2999,MATCH(tbl_dmi_isin[[#This Row],[ISIN]],Corp_value!$B:$B,0),MATCH(I$2,Corp_value!$1:$1,0)))</f>
        <v>--</v>
      </c>
      <c r="J130" s="90" t="str">
        <f>IF(tbl_dmi_isin[[#This Row],[Index]]&gt;$A$2,"",INDEX(Corp_value!$A$1:$EA$2999,MATCH(tbl_dmi_isin[[#This Row],[ISIN]],Corp_value!$B:$B,0),MATCH(J$2,Corp_value!$1:$1,0)))</f>
        <v>--/--/--</v>
      </c>
      <c r="K130" s="90">
        <f>IF(tbl_dmi_isin[[#This Row],[Index]]&gt;$A$2,"",INDEX(Corp_value!$A$1:$EA$2999,MATCH(tbl_dmi_isin[[#This Row],[ISIN]],Corp_value!$B:$B,0),MATCH(K$2,Corp_value!$1:$1,0)))</f>
        <v>33</v>
      </c>
      <c r="L130" s="90" t="str">
        <f>IF(tbl_dmi_isin[[#This Row],[Index]]&gt;$A$2,"",INDEX(Corp_value!$A$1:$EA$2999,MATCH(tbl_dmi_isin[[#This Row],[ISIN]],Corp_value!$B:$B,0),MATCH(L$2,Corp_value!$1:$1,0)))</f>
        <v>--</v>
      </c>
      <c r="M130" s="241" t="str">
        <f>IF(tbl_dmi_isin[[#This Row],[Index]]&gt;$A$2,"",INDEX(Corp_value!$A$1:$EA$2999,MATCH(tbl_dmi_isin[[#This Row],[ISIN]],Corp_value!$B:$B,0),MATCH(M$2,Corp_value!$1:$1,0)))</f>
        <v>中国光大银行香港分行</v>
      </c>
      <c r="N130" s="241" t="str">
        <f>IF(tbl_dmi_isin[[#This Row],[Index]]&gt;$A$2,"",INDEX(Corp_value!$A$1:$EA$2999,MATCH(tbl_dmi_isin[[#This Row],[ISIN]],Corp_value!$B:$B,0),MATCH(N$2,Corp_value!$1:$1,0)))</f>
        <v/>
      </c>
      <c r="O130" s="241" t="str">
        <f>IF(tbl_dmi_isin[[#This Row],[Index]]&gt;$A$2,"",INDEX(Corp_value!$A$1:$EA$2999,MATCH(tbl_dmi_isin[[#This Row],[ISIN]],Corp_value!$B:$B,0),MATCH(O$2,Corp_value!$1:$1,0)))</f>
        <v/>
      </c>
      <c r="P130" s="260" t="str">
        <f>IF(tbl_dmi_isin[[#This Row],[Index]]&gt;$A$2,"",TEXT(INDEX(Corp_value!$A$1:$EA$2999,MATCH(tbl_dmi_isin[[#This Row],[ISIN]],Corp_value!$B:$B,0),MATCH(P$2,Corp_value!$1:$1,0)),"yyyy/mm/dd"))</f>
        <v>2021/12/01</v>
      </c>
      <c r="Q130" s="260" t="str">
        <f>IF(tbl_dmi_isin[[#This Row],[Index]]&gt;$A$2,"",TEXT(INDEX(Corp_value!$A$1:$EA$2999,MATCH(tbl_dmi_isin[[#This Row],[ISIN]],Corp_value!$B:$B,0),MATCH(Q$2,Corp_value!$1:$1,0)),"yyyy/mm/dd"))</f>
        <v>2024/12/01</v>
      </c>
      <c r="R130" s="260" t="str">
        <f>IF(tbl_dmi_isin[[#This Row],[Index]]&gt;$A$2,"",TEXT(INDEX(Corp_value!$A$1:$EA$2999,MATCH(tbl_dmi_isin[[#This Row],[ISIN]],Corp_value!$B:$B,0),MATCH(R$2,Corp_value!$1:$1,0)),"yyyy/mm/dd"))</f>
        <v>--</v>
      </c>
      <c r="S130" s="241">
        <f>IF(tbl_dmi_isin[[#This Row],[Index]]&gt;$A$2,"",INDEX(Corp_value!$A$1:$EA$2999,MATCH(tbl_dmi_isin[[#This Row],[ISIN]],Corp_value!$B:$B,0),MATCH(S$2,Corp_value!$1:$1,0)))</f>
        <v>1.27</v>
      </c>
      <c r="T130" s="241" t="str">
        <f>IF(tbl_dmi_isin[[#This Row],[Index]]&gt;$A$2,"",INDEX(Corp_value!$A$1:$EA$2999,MATCH(tbl_dmi_isin[[#This Row],[ISIN]],Corp_value!$B:$B,0),MATCH(T$2,Corp_value!$1:$1,0)))</f>
        <v>USD</v>
      </c>
      <c r="U130" s="241">
        <f>IF(tbl_dmi_isin[[#This Row],[Index]]&gt;$A$2,"",INDEX(Corp_value!$A$1:$EA$2999,MATCH(tbl_dmi_isin[[#This Row],[ISIN]],Corp_value!$B:$B,0),MATCH(U$2,Corp_value!$1:$1,0)))</f>
        <v>100</v>
      </c>
      <c r="V130" s="258">
        <f>IFERROR(IF(tbl_dmi_isin[[#This Row],[Index]]&gt;$A$2,"",INDEX(Corp_value!$A$1:$EA$2999,MATCH(tbl_dmi_isin[[#This Row],[ISIN]],Corp_value!$B:$B,0),MATCH(V$2,Corp_value!$1:$1,0)))/100000000,"")</f>
        <v>3</v>
      </c>
      <c r="W130" s="267" t="str">
        <f>IF(tbl_dmi_isin[[#This Row],[Index]]&gt;$A$2,"",INDEX(Corp_value!$A$1:$EA$2999,MATCH(tbl_dmi_isin[[#This Row],[ISIN]],Corp_value!$B:$B,0),MATCH(W$2,Corp_value!$1:$1,0)))</f>
        <v>601818 CH</v>
      </c>
      <c r="X130" s="267" t="str">
        <f>IF(tbl_dmi_isin[[#This Row],[Index]]&gt;$A$2,"",INDEX(Corp_value!$A$1:$EA$2999,MATCH(tbl_dmi_isin[[#This Row],[ISIN]],Corp_value!$B:$B,0),MATCH(X$2,Corp_value!$1:$1,0)))</f>
        <v>Baa2/BBB+/BBB+</v>
      </c>
      <c r="Y130" s="273" t="str">
        <f>IF(tbl_dmi_isin[[#This Row],[Index]]&gt;$A$2,"",INDEX(Corp_value!$A$1:$EA$2999,MATCH(tbl_dmi_isin[[#This Row],[ISIN]],Corp_value!$B:$B,0),MATCH(Y$2,Corp_value!$1:$1,0)))</f>
        <v/>
      </c>
      <c r="Z130" s="273" t="str">
        <f>IF(tbl_dmi_isin[[#This Row],[Index]]&gt;$A$2,"",INDEX(Corp_value!$A$1:$EA$2999,MATCH(tbl_dmi_isin[[#This Row],[ISIN]],Corp_value!$B:$B,0),MATCH(Z$2,Corp_value!$1:$1,0)))</f>
        <v>Baa2/BBB+/BBB+</v>
      </c>
    </row>
    <row r="131" spans="1:26">
      <c r="A131" s="19">
        <v>128</v>
      </c>
      <c r="B131" s="282" t="str">
        <f>IF(tbl_dmi_isin[[#This Row],[Index]]&gt;$A$2,"",TEXT(INDEX(美元债一级!$A$2:$BO$2879,tbl_dmi_isin[[#This Row],[Index]]+1,MATCH(B$2,美元债一级!$2:$2,0)),"yyyy/mm/dd"))</f>
        <v>2021/11/24</v>
      </c>
      <c r="C131" s="19" t="str">
        <f>IF(tbl_dmi_isin[[#This Row],[Index]]&gt;$A$2,"",INDEX(美元债一级!$A$2:$BO$2880,tbl_dmi_isin[[#This Row],[Index]]+1,MATCH(C$2,美元债一级!$2:$2,0)))</f>
        <v>XS2400951815</v>
      </c>
      <c r="D131" s="19" t="str">
        <f>IF(tbl_dmi_isin[[#This Row],[Index]]&gt;$A$2,"",INDEX(美元债一级!$A$2:$BO$2880,tbl_dmi_isin[[#This Row],[Index]]+1,MATCH(D$2,美元债一级!$2:$2,0)))</f>
        <v>东方财富</v>
      </c>
      <c r="E131" s="19" t="str">
        <f>TEXT(tbl_dmi_isin[[#This Row],[定价日]],"YYMMDD")&amp;tbl_dmi_isin[[#This Row],[ISIN]]</f>
        <v>211124XS2400951815</v>
      </c>
      <c r="F131" s="220"/>
      <c r="G131" s="90" t="str">
        <f>IF(tbl_dmi_isin[[#This Row],[Index]]&gt;$A$2,"",INDEX(Corp_value!$A$1:$EA$2999,MATCH(tbl_dmi_isin[[#This Row],[ISIN]],Corp_value!$B:$B,0),MATCH(G$2,Corp_value!$1:$1,0)))</f>
        <v>--/BBB-/--</v>
      </c>
      <c r="H131" s="91" t="str">
        <f>IF(tbl_dmi_isin[[#This Row],[Index]]&gt;$A$2,"",INDEX(Corp_value!$A$1:$EA$2999,MATCH(tbl_dmi_isin[[#This Row],[ISIN]],Corp_value!$B:$B,0),MATCH(H$2,Corp_value!$1:$1,0)))</f>
        <v>VG</v>
      </c>
      <c r="I131" s="91" t="str">
        <f>IF(tbl_dmi_isin[[#This Row],[Index]]&gt;$A$2,"",INDEX(Corp_value!$A$1:$EA$2999,MATCH(tbl_dmi_isin[[#This Row],[ISIN]],Corp_value!$B:$B,0),MATCH(I$2,Corp_value!$1:$1,0)))</f>
        <v>--</v>
      </c>
      <c r="J131" s="90" t="str">
        <f>IF(tbl_dmi_isin[[#This Row],[Index]]&gt;$A$2,"",INDEX(Corp_value!$A$1:$EA$2999,MATCH(tbl_dmi_isin[[#This Row],[ISIN]],Corp_value!$B:$B,0),MATCH(J$2,Corp_value!$1:$1,0)))</f>
        <v>--/BBB-/--</v>
      </c>
      <c r="K131" s="90">
        <f>IF(tbl_dmi_isin[[#This Row],[Index]]&gt;$A$2,"",INDEX(Corp_value!$A$1:$EA$2999,MATCH(tbl_dmi_isin[[#This Row],[ISIN]],Corp_value!$B:$B,0),MATCH(K$2,Corp_value!$1:$1,0)))</f>
        <v>110</v>
      </c>
      <c r="L131" s="90" t="str">
        <f>IF(tbl_dmi_isin[[#This Row],[Index]]&gt;$A$2,"",INDEX(Corp_value!$A$1:$EA$2999,MATCH(tbl_dmi_isin[[#This Row],[ISIN]],Corp_value!$B:$B,0),MATCH(L$2,Corp_value!$1:$1,0)))</f>
        <v>--</v>
      </c>
      <c r="M131" s="241" t="str">
        <f>IF(tbl_dmi_isin[[#This Row],[Index]]&gt;$A$2,"",INDEX(Corp_value!$A$1:$EA$2999,MATCH(tbl_dmi_isin[[#This Row],[ISIN]],Corp_value!$B:$B,0),MATCH(M$2,Corp_value!$1:$1,0)))</f>
        <v>Hafoo Co Ltd</v>
      </c>
      <c r="N131" s="241" t="str">
        <f>IF(tbl_dmi_isin[[#This Row],[Index]]&gt;$A$2,"",INDEX(Corp_value!$A$1:$EA$2999,MATCH(tbl_dmi_isin[[#This Row],[ISIN]],Corp_value!$B:$B,0),MATCH(N$2,Corp_value!$1:$1,0)))</f>
        <v>East Money Information Co Ltd</v>
      </c>
      <c r="O131" s="241" t="str">
        <f>IF(tbl_dmi_isin[[#This Row],[Index]]&gt;$A$2,"",INDEX(Corp_value!$A$1:$EA$2999,MATCH(tbl_dmi_isin[[#This Row],[ISIN]],Corp_value!$B:$B,0),MATCH(O$2,Corp_value!$1:$1,0)))</f>
        <v/>
      </c>
      <c r="P131" s="260" t="str">
        <f>IF(tbl_dmi_isin[[#This Row],[Index]]&gt;$A$2,"",TEXT(INDEX(Corp_value!$A$1:$EA$2999,MATCH(tbl_dmi_isin[[#This Row],[ISIN]],Corp_value!$B:$B,0),MATCH(P$2,Corp_value!$1:$1,0)),"yyyy/mm/dd"))</f>
        <v>2021/12/02</v>
      </c>
      <c r="Q131" s="260" t="str">
        <f>IF(tbl_dmi_isin[[#This Row],[Index]]&gt;$A$2,"",TEXT(INDEX(Corp_value!$A$1:$EA$2999,MATCH(tbl_dmi_isin[[#This Row],[ISIN]],Corp_value!$B:$B,0),MATCH(Q$2,Corp_value!$1:$1,0)),"yyyy/mm/dd"))</f>
        <v>2024/12/02</v>
      </c>
      <c r="R131" s="260" t="str">
        <f>IF(tbl_dmi_isin[[#This Row],[Index]]&gt;$A$2,"",TEXT(INDEX(Corp_value!$A$1:$EA$2999,MATCH(tbl_dmi_isin[[#This Row],[ISIN]],Corp_value!$B:$B,0),MATCH(R$2,Corp_value!$1:$1,0)),"yyyy/mm/dd"))</f>
        <v>--</v>
      </c>
      <c r="S131" s="241">
        <f>IF(tbl_dmi_isin[[#This Row],[Index]]&gt;$A$2,"",INDEX(Corp_value!$A$1:$EA$2999,MATCH(tbl_dmi_isin[[#This Row],[ISIN]],Corp_value!$B:$B,0),MATCH(S$2,Corp_value!$1:$1,0)))</f>
        <v>2</v>
      </c>
      <c r="T131" s="241" t="str">
        <f>IF(tbl_dmi_isin[[#This Row],[Index]]&gt;$A$2,"",INDEX(Corp_value!$A$1:$EA$2999,MATCH(tbl_dmi_isin[[#This Row],[ISIN]],Corp_value!$B:$B,0),MATCH(T$2,Corp_value!$1:$1,0)))</f>
        <v>USD</v>
      </c>
      <c r="U131" s="241">
        <f>IF(tbl_dmi_isin[[#This Row],[Index]]&gt;$A$2,"",INDEX(Corp_value!$A$1:$EA$2999,MATCH(tbl_dmi_isin[[#This Row],[ISIN]],Corp_value!$B:$B,0),MATCH(U$2,Corp_value!$1:$1,0)))</f>
        <v>99.936000000000007</v>
      </c>
      <c r="V131" s="258">
        <f>IFERROR(IF(tbl_dmi_isin[[#This Row],[Index]]&gt;$A$2,"",INDEX(Corp_value!$A$1:$EA$2999,MATCH(tbl_dmi_isin[[#This Row],[ISIN]],Corp_value!$B:$B,0),MATCH(V$2,Corp_value!$1:$1,0)))/100000000,"")</f>
        <v>3</v>
      </c>
      <c r="W131" s="267" t="str">
        <f>IF(tbl_dmi_isin[[#This Row],[Index]]&gt;$A$2,"",INDEX(Corp_value!$A$1:$EA$2999,MATCH(tbl_dmi_isin[[#This Row],[ISIN]],Corp_value!$B:$B,0),MATCH(W$2,Corp_value!$1:$1,0)))</f>
        <v>300059 CH</v>
      </c>
      <c r="X131" s="267" t="str">
        <f>IF(tbl_dmi_isin[[#This Row],[Index]]&gt;$A$2,"",INDEX(Corp_value!$A$1:$EA$2999,MATCH(tbl_dmi_isin[[#This Row],[ISIN]],Corp_value!$B:$B,0),MATCH(X$2,Corp_value!$1:$1,0)))</f>
        <v>--/BBB-/--</v>
      </c>
      <c r="Y131" s="273" t="str">
        <f>IF(tbl_dmi_isin[[#This Row],[Index]]&gt;$A$2,"",INDEX(Corp_value!$A$1:$EA$2999,MATCH(tbl_dmi_isin[[#This Row],[ISIN]],Corp_value!$B:$B,0),MATCH(Y$2,Corp_value!$1:$1,0)))</f>
        <v/>
      </c>
      <c r="Z131" s="273" t="str">
        <f>IF(tbl_dmi_isin[[#This Row],[Index]]&gt;$A$2,"",INDEX(Corp_value!$A$1:$EA$2999,MATCH(tbl_dmi_isin[[#This Row],[ISIN]],Corp_value!$B:$B,0),MATCH(Z$2,Corp_value!$1:$1,0)))</f>
        <v>--/BBB-/--</v>
      </c>
    </row>
    <row r="132" spans="1:26">
      <c r="A132" s="19">
        <v>129</v>
      </c>
      <c r="B132" s="282" t="str">
        <f>IF(tbl_dmi_isin[[#This Row],[Index]]&gt;$A$2,"",TEXT(INDEX(美元债一级!$A$2:$BO$2879,tbl_dmi_isin[[#This Row],[Index]]+1,MATCH(B$2,美元债一级!$2:$2,0)),"yyyy/mm/dd"))</f>
        <v>2021/11/16</v>
      </c>
      <c r="C132" s="19" t="str">
        <f>IF(tbl_dmi_isin[[#This Row],[Index]]&gt;$A$2,"",INDEX(美元债一级!$A$2:$BO$2880,tbl_dmi_isin[[#This Row],[Index]]+1,MATCH(C$2,美元债一级!$2:$2,0)))</f>
        <v>XS2407007942</v>
      </c>
      <c r="D132" s="19" t="str">
        <f>IF(tbl_dmi_isin[[#This Row],[Index]]&gt;$A$2,"",INDEX(美元债一级!$A$2:$BO$2880,tbl_dmi_isin[[#This Row],[Index]]+1,MATCH(D$2,美元债一级!$2:$2,0)))</f>
        <v>长城国际</v>
      </c>
      <c r="E132" s="19" t="str">
        <f>TEXT(tbl_dmi_isin[[#This Row],[定价日]],"YYMMDD")&amp;tbl_dmi_isin[[#This Row],[ISIN]]</f>
        <v>211116XS2407007942</v>
      </c>
      <c r="F132" s="220"/>
      <c r="G132" s="90" t="str">
        <f>IF(tbl_dmi_isin[[#This Row],[Index]]&gt;$A$2,"",INDEX(Corp_value!$A$1:$EA$2999,MATCH(tbl_dmi_isin[[#This Row],[ISIN]],Corp_value!$B:$B,0),MATCH(G$2,Corp_value!$1:$1,0)))</f>
        <v>--/BBB/BBB+ *-</v>
      </c>
      <c r="H132" s="91" t="str">
        <f>IF(tbl_dmi_isin[[#This Row],[Index]]&gt;$A$2,"",INDEX(Corp_value!$A$1:$EA$2999,MATCH(tbl_dmi_isin[[#This Row],[ISIN]],Corp_value!$B:$B,0),MATCH(H$2,Corp_value!$1:$1,0)))</f>
        <v>VG</v>
      </c>
      <c r="I132" s="91" t="str">
        <f>IF(tbl_dmi_isin[[#This Row],[Index]]&gt;$A$2,"",INDEX(Corp_value!$A$1:$EA$2999,MATCH(tbl_dmi_isin[[#This Row],[ISIN]],Corp_value!$B:$B,0),MATCH(I$2,Corp_value!$1:$1,0)))</f>
        <v>--</v>
      </c>
      <c r="J132" s="90" t="str">
        <f>IF(tbl_dmi_isin[[#This Row],[Index]]&gt;$A$2,"",INDEX(Corp_value!$A$1:$EA$2999,MATCH(tbl_dmi_isin[[#This Row],[ISIN]],Corp_value!$B:$B,0),MATCH(J$2,Corp_value!$1:$1,0)))</f>
        <v>--/BBB/BBB+ *-</v>
      </c>
      <c r="K132" s="90">
        <f>IF(tbl_dmi_isin[[#This Row],[Index]]&gt;$A$2,"",INDEX(Corp_value!$A$1:$EA$2999,MATCH(tbl_dmi_isin[[#This Row],[ISIN]],Corp_value!$B:$B,0),MATCH(K$2,Corp_value!$1:$1,0)))</f>
        <v>175</v>
      </c>
      <c r="L132" s="90" t="str">
        <f>IF(tbl_dmi_isin[[#This Row],[Index]]&gt;$A$2,"",INDEX(Corp_value!$A$1:$EA$2999,MATCH(tbl_dmi_isin[[#This Row],[ISIN]],Corp_value!$B:$B,0),MATCH(L$2,Corp_value!$1:$1,0)))</f>
        <v>--</v>
      </c>
      <c r="M132" s="241" t="str">
        <f>IF(tbl_dmi_isin[[#This Row],[Index]]&gt;$A$2,"",INDEX(Corp_value!$A$1:$EA$2999,MATCH(tbl_dmi_isin[[#This Row],[ISIN]],Corp_value!$B:$B,0),MATCH(M$2,Corp_value!$1:$1,0)))</f>
        <v>中国长城国际控股有限</v>
      </c>
      <c r="N132" s="241" t="str">
        <f>IF(tbl_dmi_isin[[#This Row],[Index]]&gt;$A$2,"",INDEX(Corp_value!$A$1:$EA$2999,MATCH(tbl_dmi_isin[[#This Row],[ISIN]],Corp_value!$B:$B,0),MATCH(N$2,Corp_value!$1:$1,0)))</f>
        <v>China Great Wall AMC International Holdings Co Ltd</v>
      </c>
      <c r="O132" s="241" t="str">
        <f>IF(tbl_dmi_isin[[#This Row],[Index]]&gt;$A$2,"",INDEX(Corp_value!$A$1:$EA$2999,MATCH(tbl_dmi_isin[[#This Row],[ISIN]],Corp_value!$B:$B,0),MATCH(O$2,Corp_value!$1:$1,0)))</f>
        <v/>
      </c>
      <c r="P132" s="260" t="str">
        <f>IF(tbl_dmi_isin[[#This Row],[Index]]&gt;$A$2,"",TEXT(INDEX(Corp_value!$A$1:$EA$2999,MATCH(tbl_dmi_isin[[#This Row],[ISIN]],Corp_value!$B:$B,0),MATCH(P$2,Corp_value!$1:$1,0)),"yyyy/mm/dd"))</f>
        <v>2021/11/23</v>
      </c>
      <c r="Q132" s="260" t="str">
        <f>IF(tbl_dmi_isin[[#This Row],[Index]]&gt;$A$2,"",TEXT(INDEX(Corp_value!$A$1:$EA$2999,MATCH(tbl_dmi_isin[[#This Row],[ISIN]],Corp_value!$B:$B,0),MATCH(Q$2,Corp_value!$1:$1,0)),"yyyy/mm/dd"))</f>
        <v>2026/11/23</v>
      </c>
      <c r="R132" s="260" t="str">
        <f>IF(tbl_dmi_isin[[#This Row],[Index]]&gt;$A$2,"",TEXT(INDEX(Corp_value!$A$1:$EA$2999,MATCH(tbl_dmi_isin[[#This Row],[ISIN]],Corp_value!$B:$B,0),MATCH(R$2,Corp_value!$1:$1,0)),"yyyy/mm/dd"))</f>
        <v>--</v>
      </c>
      <c r="S132" s="241">
        <f>IF(tbl_dmi_isin[[#This Row],[Index]]&gt;$A$2,"",INDEX(Corp_value!$A$1:$EA$2999,MATCH(tbl_dmi_isin[[#This Row],[ISIN]],Corp_value!$B:$B,0),MATCH(S$2,Corp_value!$1:$1,0)))</f>
        <v>2.875</v>
      </c>
      <c r="T132" s="241" t="str">
        <f>IF(tbl_dmi_isin[[#This Row],[Index]]&gt;$A$2,"",INDEX(Corp_value!$A$1:$EA$2999,MATCH(tbl_dmi_isin[[#This Row],[ISIN]],Corp_value!$B:$B,0),MATCH(T$2,Corp_value!$1:$1,0)))</f>
        <v>USD</v>
      </c>
      <c r="U132" s="241">
        <f>IF(tbl_dmi_isin[[#This Row],[Index]]&gt;$A$2,"",INDEX(Corp_value!$A$1:$EA$2999,MATCH(tbl_dmi_isin[[#This Row],[ISIN]],Corp_value!$B:$B,0),MATCH(U$2,Corp_value!$1:$1,0)))</f>
        <v>99.323000000000008</v>
      </c>
      <c r="V132" s="258">
        <f>IFERROR(IF(tbl_dmi_isin[[#This Row],[Index]]&gt;$A$2,"",INDEX(Corp_value!$A$1:$EA$2999,MATCH(tbl_dmi_isin[[#This Row],[ISIN]],Corp_value!$B:$B,0),MATCH(V$2,Corp_value!$1:$1,0)))/100000000,"")</f>
        <v>3</v>
      </c>
      <c r="W132" s="267" t="str">
        <f>IF(tbl_dmi_isin[[#This Row],[Index]]&gt;$A$2,"",INDEX(Corp_value!$A$1:$EA$2999,MATCH(tbl_dmi_isin[[#This Row],[ISIN]],Corp_value!$B:$B,0),MATCH(W$2,Corp_value!$1:$1,0)))</f>
        <v/>
      </c>
      <c r="X132" s="267" t="str">
        <f>IF(tbl_dmi_isin[[#This Row],[Index]]&gt;$A$2,"",INDEX(Corp_value!$A$1:$EA$2999,MATCH(tbl_dmi_isin[[#This Row],[ISIN]],Corp_value!$B:$B,0),MATCH(X$2,Corp_value!$1:$1,0)))</f>
        <v/>
      </c>
      <c r="Y132" s="273" t="str">
        <f>IF(tbl_dmi_isin[[#This Row],[Index]]&gt;$A$2,"",INDEX(Corp_value!$A$1:$EA$2999,MATCH(tbl_dmi_isin[[#This Row],[ISIN]],Corp_value!$B:$B,0),MATCH(Y$2,Corp_value!$1:$1,0)))</f>
        <v/>
      </c>
      <c r="Z132" s="273" t="str">
        <f>IF(tbl_dmi_isin[[#This Row],[Index]]&gt;$A$2,"",INDEX(Corp_value!$A$1:$EA$2999,MATCH(tbl_dmi_isin[[#This Row],[ISIN]],Corp_value!$B:$B,0),MATCH(Z$2,Corp_value!$1:$1,0)))</f>
        <v>--/BBB/BBB+ *-</v>
      </c>
    </row>
    <row r="133" spans="1:26">
      <c r="A133" s="19">
        <v>130</v>
      </c>
      <c r="B133" s="282" t="str">
        <f>IF(tbl_dmi_isin[[#This Row],[Index]]&gt;$A$2,"",TEXT(INDEX(美元债一级!$A$2:$BO$2879,tbl_dmi_isin[[#This Row],[Index]]+1,MATCH(B$2,美元债一级!$2:$2,0)),"yyyy/mm/dd"))</f>
        <v>2021/11/09</v>
      </c>
      <c r="C133" s="19" t="str">
        <f>IF(tbl_dmi_isin[[#This Row],[Index]]&gt;$A$2,"",INDEX(美元债一级!$A$2:$BO$2880,tbl_dmi_isin[[#This Row],[Index]]+1,MATCH(C$2,美元债一级!$2:$2,0)))</f>
        <v>XS2405793089</v>
      </c>
      <c r="D133" s="19" t="str">
        <f>IF(tbl_dmi_isin[[#This Row],[Index]]&gt;$A$2,"",INDEX(美元债一级!$A$2:$BO$2880,tbl_dmi_isin[[#This Row],[Index]]+1,MATCH(D$2,美元债一级!$2:$2,0)))</f>
        <v>郑州地铁</v>
      </c>
      <c r="E133" s="19" t="str">
        <f>TEXT(tbl_dmi_isin[[#This Row],[定价日]],"YYMMDD")&amp;tbl_dmi_isin[[#This Row],[ISIN]]</f>
        <v>211109XS2405793089</v>
      </c>
      <c r="F133" s="220"/>
      <c r="G133" s="90" t="str">
        <f>IF(tbl_dmi_isin[[#This Row],[Index]]&gt;$A$2,"",INDEX(Corp_value!$A$1:$EA$2999,MATCH(tbl_dmi_isin[[#This Row],[ISIN]],Corp_value!$B:$B,0),MATCH(G$2,Corp_value!$1:$1,0)))</f>
        <v>A3/--/A</v>
      </c>
      <c r="H133" s="91" t="str">
        <f>IF(tbl_dmi_isin[[#This Row],[Index]]&gt;$A$2,"",INDEX(Corp_value!$A$1:$EA$2999,MATCH(tbl_dmi_isin[[#This Row],[ISIN]],Corp_value!$B:$B,0),MATCH(H$2,Corp_value!$1:$1,0)))</f>
        <v>CN</v>
      </c>
      <c r="I133" s="91" t="str">
        <f>IF(tbl_dmi_isin[[#This Row],[Index]]&gt;$A$2,"",INDEX(Corp_value!$A$1:$EA$2999,MATCH(tbl_dmi_isin[[#This Row],[ISIN]],Corp_value!$B:$B,0),MATCH(I$2,Corp_value!$1:$1,0)))</f>
        <v>--</v>
      </c>
      <c r="J133" s="90" t="str">
        <f>IF(tbl_dmi_isin[[#This Row],[Index]]&gt;$A$2,"",INDEX(Corp_value!$A$1:$EA$2999,MATCH(tbl_dmi_isin[[#This Row],[ISIN]],Corp_value!$B:$B,0),MATCH(J$2,Corp_value!$1:$1,0)))</f>
        <v>A3/--/A</v>
      </c>
      <c r="K133" s="90">
        <f>IF(tbl_dmi_isin[[#This Row],[Index]]&gt;$A$2,"",INDEX(Corp_value!$A$1:$EA$2999,MATCH(tbl_dmi_isin[[#This Row],[ISIN]],Corp_value!$B:$B,0),MATCH(K$2,Corp_value!$1:$1,0)))</f>
        <v>120</v>
      </c>
      <c r="L133" s="90" t="str">
        <f>IF(tbl_dmi_isin[[#This Row],[Index]]&gt;$A$2,"",INDEX(Corp_value!$A$1:$EA$2999,MATCH(tbl_dmi_isin[[#This Row],[ISIN]],Corp_value!$B:$B,0),MATCH(L$2,Corp_value!$1:$1,0)))</f>
        <v>--</v>
      </c>
      <c r="M133" s="241" t="str">
        <f>IF(tbl_dmi_isin[[#This Row],[Index]]&gt;$A$2,"",INDEX(Corp_value!$A$1:$EA$2999,MATCH(tbl_dmi_isin[[#This Row],[ISIN]],Corp_value!$B:$B,0),MATCH(M$2,Corp_value!$1:$1,0)))</f>
        <v>郑州地铁集团有限公司</v>
      </c>
      <c r="N133" s="241" t="str">
        <f>IF(tbl_dmi_isin[[#This Row],[Index]]&gt;$A$2,"",INDEX(Corp_value!$A$1:$EA$2999,MATCH(tbl_dmi_isin[[#This Row],[ISIN]],Corp_value!$B:$B,0),MATCH(N$2,Corp_value!$1:$1,0)))</f>
        <v/>
      </c>
      <c r="O133" s="241" t="str">
        <f>IF(tbl_dmi_isin[[#This Row],[Index]]&gt;$A$2,"",INDEX(Corp_value!$A$1:$EA$2999,MATCH(tbl_dmi_isin[[#This Row],[ISIN]],Corp_value!$B:$B,0),MATCH(O$2,Corp_value!$1:$1,0)))</f>
        <v/>
      </c>
      <c r="P133" s="260" t="str">
        <f>IF(tbl_dmi_isin[[#This Row],[Index]]&gt;$A$2,"",TEXT(INDEX(Corp_value!$A$1:$EA$2999,MATCH(tbl_dmi_isin[[#This Row],[ISIN]],Corp_value!$B:$B,0),MATCH(P$2,Corp_value!$1:$1,0)),"yyyy/mm/dd"))</f>
        <v>2021/11/15</v>
      </c>
      <c r="Q133" s="260" t="str">
        <f>IF(tbl_dmi_isin[[#This Row],[Index]]&gt;$A$2,"",TEXT(INDEX(Corp_value!$A$1:$EA$2999,MATCH(tbl_dmi_isin[[#This Row],[ISIN]],Corp_value!$B:$B,0),MATCH(Q$2,Corp_value!$1:$1,0)),"yyyy/mm/dd"))</f>
        <v>2024/11/15</v>
      </c>
      <c r="R133" s="260" t="str">
        <f>IF(tbl_dmi_isin[[#This Row],[Index]]&gt;$A$2,"",TEXT(INDEX(Corp_value!$A$1:$EA$2999,MATCH(tbl_dmi_isin[[#This Row],[ISIN]],Corp_value!$B:$B,0),MATCH(R$2,Corp_value!$1:$1,0)),"yyyy/mm/dd"))</f>
        <v>--</v>
      </c>
      <c r="S133" s="241">
        <f>IF(tbl_dmi_isin[[#This Row],[Index]]&gt;$A$2,"",INDEX(Corp_value!$A$1:$EA$2999,MATCH(tbl_dmi_isin[[#This Row],[ISIN]],Corp_value!$B:$B,0),MATCH(S$2,Corp_value!$1:$1,0)))</f>
        <v>1.915</v>
      </c>
      <c r="T133" s="241" t="str">
        <f>IF(tbl_dmi_isin[[#This Row],[Index]]&gt;$A$2,"",INDEX(Corp_value!$A$1:$EA$2999,MATCH(tbl_dmi_isin[[#This Row],[ISIN]],Corp_value!$B:$B,0),MATCH(T$2,Corp_value!$1:$1,0)))</f>
        <v>USD</v>
      </c>
      <c r="U133" s="241">
        <f>IF(tbl_dmi_isin[[#This Row],[Index]]&gt;$A$2,"",INDEX(Corp_value!$A$1:$EA$2999,MATCH(tbl_dmi_isin[[#This Row],[ISIN]],Corp_value!$B:$B,0),MATCH(U$2,Corp_value!$1:$1,0)))</f>
        <v>100</v>
      </c>
      <c r="V133" s="258">
        <f>IFERROR(IF(tbl_dmi_isin[[#This Row],[Index]]&gt;$A$2,"",INDEX(Corp_value!$A$1:$EA$2999,MATCH(tbl_dmi_isin[[#This Row],[ISIN]],Corp_value!$B:$B,0),MATCH(V$2,Corp_value!$1:$1,0)))/100000000,"")</f>
        <v>5</v>
      </c>
      <c r="W133" s="267" t="str">
        <f>IF(tbl_dmi_isin[[#This Row],[Index]]&gt;$A$2,"",INDEX(Corp_value!$A$1:$EA$2999,MATCH(tbl_dmi_isin[[#This Row],[ISIN]],Corp_value!$B:$B,0),MATCH(W$2,Corp_value!$1:$1,0)))</f>
        <v>1681799D CH</v>
      </c>
      <c r="X133" s="267" t="str">
        <f>IF(tbl_dmi_isin[[#This Row],[Index]]&gt;$A$2,"",INDEX(Corp_value!$A$1:$EA$2999,MATCH(tbl_dmi_isin[[#This Row],[ISIN]],Corp_value!$B:$B,0),MATCH(X$2,Corp_value!$1:$1,0)))</f>
        <v>A3/--/A</v>
      </c>
      <c r="Y133" s="273" t="str">
        <f>IF(tbl_dmi_isin[[#This Row],[Index]]&gt;$A$2,"",INDEX(Corp_value!$A$1:$EA$2999,MATCH(tbl_dmi_isin[[#This Row],[ISIN]],Corp_value!$B:$B,0),MATCH(Y$2,Corp_value!$1:$1,0)))</f>
        <v/>
      </c>
      <c r="Z133" s="273" t="str">
        <f>IF(tbl_dmi_isin[[#This Row],[Index]]&gt;$A$2,"",INDEX(Corp_value!$A$1:$EA$2999,MATCH(tbl_dmi_isin[[#This Row],[ISIN]],Corp_value!$B:$B,0),MATCH(Z$2,Corp_value!$1:$1,0)))</f>
        <v>A3/--/A</v>
      </c>
    </row>
    <row r="134" spans="1:26">
      <c r="A134" s="19">
        <v>131</v>
      </c>
      <c r="B134" s="282" t="str">
        <f>IF(tbl_dmi_isin[[#This Row],[Index]]&gt;$A$2,"",TEXT(INDEX(美元债一级!$A$2:$BO$2879,tbl_dmi_isin[[#This Row],[Index]]+1,MATCH(B$2,美元债一级!$2:$2,0)),"yyyy/mm/dd"))</f>
        <v>2021/11/09</v>
      </c>
      <c r="C134" s="19" t="str">
        <f>IF(tbl_dmi_isin[[#This Row],[Index]]&gt;$A$2,"",INDEX(美元债一级!$A$2:$BO$2880,tbl_dmi_isin[[#This Row],[Index]]+1,MATCH(C$2,美元债一级!$2:$2,0)))</f>
        <v>XS2400120650</v>
      </c>
      <c r="D134" s="19" t="str">
        <f>IF(tbl_dmi_isin[[#This Row],[Index]]&gt;$A$2,"",INDEX(美元债一级!$A$2:$BO$2880,tbl_dmi_isin[[#This Row],[Index]]+1,MATCH(D$2,美元债一级!$2:$2,0)))</f>
        <v>信银资本</v>
      </c>
      <c r="E134" s="19" t="str">
        <f>TEXT(tbl_dmi_isin[[#This Row],[定价日]],"YYMMDD")&amp;tbl_dmi_isin[[#This Row],[ISIN]]</f>
        <v>211109XS2400120650</v>
      </c>
      <c r="F134" s="221"/>
      <c r="G134" s="90" t="str">
        <f>IF(tbl_dmi_isin[[#This Row],[Index]]&gt;$A$2,"",INDEX(Corp_value!$A$1:$EA$2999,MATCH(tbl_dmi_isin[[#This Row],[ISIN]],Corp_value!$B:$B,0),MATCH(G$2,Corp_value!$1:$1,0)))</f>
        <v>--/BBB/--</v>
      </c>
      <c r="H134" s="91" t="str">
        <f>IF(tbl_dmi_isin[[#This Row],[Index]]&gt;$A$2,"",INDEX(Corp_value!$A$1:$EA$2999,MATCH(tbl_dmi_isin[[#This Row],[ISIN]],Corp_value!$B:$B,0),MATCH(H$2,Corp_value!$1:$1,0)))</f>
        <v>VG</v>
      </c>
      <c r="I134" s="91" t="str">
        <f>IF(tbl_dmi_isin[[#This Row],[Index]]&gt;$A$2,"",INDEX(Corp_value!$A$1:$EA$2999,MATCH(tbl_dmi_isin[[#This Row],[ISIN]],Corp_value!$B:$B,0),MATCH(I$2,Corp_value!$1:$1,0)))</f>
        <v>--</v>
      </c>
      <c r="J134" s="90" t="str">
        <f>IF(tbl_dmi_isin[[#This Row],[Index]]&gt;$A$2,"",INDEX(Corp_value!$A$1:$EA$2999,MATCH(tbl_dmi_isin[[#This Row],[ISIN]],Corp_value!$B:$B,0),MATCH(J$2,Corp_value!$1:$1,0)))</f>
        <v>--/BBB/BBB+</v>
      </c>
      <c r="K134" s="90">
        <f>IF(tbl_dmi_isin[[#This Row],[Index]]&gt;$A$2,"",INDEX(Corp_value!$A$1:$EA$2999,MATCH(tbl_dmi_isin[[#This Row],[ISIN]],Corp_value!$B:$B,0),MATCH(K$2,Corp_value!$1:$1,0)))</f>
        <v>110</v>
      </c>
      <c r="L134" s="90" t="str">
        <f>IF(tbl_dmi_isin[[#This Row],[Index]]&gt;$A$2,"",INDEX(Corp_value!$A$1:$EA$2999,MATCH(tbl_dmi_isin[[#This Row],[ISIN]],Corp_value!$B:$B,0),MATCH(L$2,Corp_value!$1:$1,0)))</f>
        <v>--</v>
      </c>
      <c r="M134" s="241" t="str">
        <f>IF(tbl_dmi_isin[[#This Row],[Index]]&gt;$A$2,"",INDEX(Corp_value!$A$1:$EA$2999,MATCH(tbl_dmi_isin[[#This Row],[ISIN]],Corp_value!$B:$B,0),MATCH(M$2,Corp_value!$1:$1,0)))</f>
        <v>CNCBINV 1 BVI Ltd</v>
      </c>
      <c r="N134" s="241" t="str">
        <f>IF(tbl_dmi_isin[[#This Row],[Index]]&gt;$A$2,"",INDEX(Corp_value!$A$1:$EA$2999,MATCH(tbl_dmi_isin[[#This Row],[ISIN]],Corp_value!$B:$B,0),MATCH(N$2,Corp_value!$1:$1,0)))</f>
        <v>CNCB Hong Kong Investment Ltd</v>
      </c>
      <c r="O134" s="241" t="str">
        <f>IF(tbl_dmi_isin[[#This Row],[Index]]&gt;$A$2,"",INDEX(Corp_value!$A$1:$EA$2999,MATCH(tbl_dmi_isin[[#This Row],[ISIN]],Corp_value!$B:$B,0),MATCH(O$2,Corp_value!$1:$1,0)))</f>
        <v/>
      </c>
      <c r="P134" s="262" t="str">
        <f>IF(tbl_dmi_isin[[#This Row],[Index]]&gt;$A$2,"",TEXT(INDEX(Corp_value!$A$1:$EA$2999,MATCH(tbl_dmi_isin[[#This Row],[ISIN]],Corp_value!$B:$B,0),MATCH(P$2,Corp_value!$1:$1,0)),"yyyy/mm/dd"))</f>
        <v>2021/11/17</v>
      </c>
      <c r="Q134" s="262" t="str">
        <f>IF(tbl_dmi_isin[[#This Row],[Index]]&gt;$A$2,"",TEXT(INDEX(Corp_value!$A$1:$EA$2999,MATCH(tbl_dmi_isin[[#This Row],[ISIN]],Corp_value!$B:$B,0),MATCH(Q$2,Corp_value!$1:$1,0)),"yyyy/mm/dd"))</f>
        <v>2024/11/17</v>
      </c>
      <c r="R134" s="262" t="str">
        <f>IF(tbl_dmi_isin[[#This Row],[Index]]&gt;$A$2,"",TEXT(INDEX(Corp_value!$A$1:$EA$2999,MATCH(tbl_dmi_isin[[#This Row],[ISIN]],Corp_value!$B:$B,0),MATCH(R$2,Corp_value!$1:$1,0)),"yyyy/mm/dd"))</f>
        <v>--</v>
      </c>
      <c r="S134" s="241">
        <f>IF(tbl_dmi_isin[[#This Row],[Index]]&gt;$A$2,"",INDEX(Corp_value!$A$1:$EA$2999,MATCH(tbl_dmi_isin[[#This Row],[ISIN]],Corp_value!$B:$B,0),MATCH(S$2,Corp_value!$1:$1,0)))</f>
        <v>1.75</v>
      </c>
      <c r="T134" s="241" t="str">
        <f>IF(tbl_dmi_isin[[#This Row],[Index]]&gt;$A$2,"",INDEX(Corp_value!$A$1:$EA$2999,MATCH(tbl_dmi_isin[[#This Row],[ISIN]],Corp_value!$B:$B,0),MATCH(T$2,Corp_value!$1:$1,0)))</f>
        <v>USD</v>
      </c>
      <c r="U134" s="241">
        <f>IF(tbl_dmi_isin[[#This Row],[Index]]&gt;$A$2,"",INDEX(Corp_value!$A$1:$EA$2999,MATCH(tbl_dmi_isin[[#This Row],[ISIN]],Corp_value!$B:$B,0),MATCH(U$2,Corp_value!$1:$1,0)))</f>
        <v>99.891999999999996</v>
      </c>
      <c r="V134" s="258">
        <f>IFERROR(IF(tbl_dmi_isin[[#This Row],[Index]]&gt;$A$2,"",INDEX(Corp_value!$A$1:$EA$2999,MATCH(tbl_dmi_isin[[#This Row],[ISIN]],Corp_value!$B:$B,0),MATCH(V$2,Corp_value!$1:$1,0)))/100000000,"")</f>
        <v>5</v>
      </c>
      <c r="W134" s="267" t="str">
        <f>IF(tbl_dmi_isin[[#This Row],[Index]]&gt;$A$2,"",INDEX(Corp_value!$A$1:$EA$2999,MATCH(tbl_dmi_isin[[#This Row],[ISIN]],Corp_value!$B:$B,0),MATCH(W$2,Corp_value!$1:$1,0)))</f>
        <v>998 HK</v>
      </c>
      <c r="X134" s="267" t="str">
        <f>IF(tbl_dmi_isin[[#This Row],[Index]]&gt;$A$2,"",INDEX(Corp_value!$A$1:$EA$2999,MATCH(tbl_dmi_isin[[#This Row],[ISIN]],Corp_value!$B:$B,0),MATCH(X$2,Corp_value!$1:$1,0)))</f>
        <v>--/BBB+/BBB+u</v>
      </c>
      <c r="Y134" s="273" t="str">
        <f>IF(tbl_dmi_isin[[#This Row],[Index]]&gt;$A$2,"",INDEX(Corp_value!$A$1:$EA$2999,MATCH(tbl_dmi_isin[[#This Row],[ISIN]],Corp_value!$B:$B,0),MATCH(Y$2,Corp_value!$1:$1,0)))</f>
        <v/>
      </c>
      <c r="Z134" s="273" t="str">
        <f>IF(tbl_dmi_isin[[#This Row],[Index]]&gt;$A$2,"",INDEX(Corp_value!$A$1:$EA$2999,MATCH(tbl_dmi_isin[[#This Row],[ISIN]],Corp_value!$B:$B,0),MATCH(Z$2,Corp_value!$1:$1,0)))</f>
        <v>--/BBB/BBB+</v>
      </c>
    </row>
    <row r="135" spans="1:26">
      <c r="A135" s="19">
        <v>132</v>
      </c>
      <c r="B135" s="282" t="str">
        <f>IF(tbl_dmi_isin[[#This Row],[Index]]&gt;$A$2,"",TEXT(INDEX(美元债一级!$A$2:$BO$2879,tbl_dmi_isin[[#This Row],[Index]]+1,MATCH(B$2,美元债一级!$2:$2,0)),"yyyy/mm/dd"))</f>
        <v>2021/11/03</v>
      </c>
      <c r="C135" s="19" t="str">
        <f>IF(tbl_dmi_isin[[#This Row],[Index]]&gt;$A$2,"",INDEX(美元债一级!$A$2:$BO$2880,tbl_dmi_isin[[#This Row],[Index]]+1,MATCH(C$2,美元债一级!$2:$2,0)))</f>
        <v>XS2405490850</v>
      </c>
      <c r="D135" s="19" t="str">
        <f>IF(tbl_dmi_isin[[#This Row],[Index]]&gt;$A$2,"",INDEX(美元债一级!$A$2:$BO$2880,tbl_dmi_isin[[#This Row],[Index]]+1,MATCH(D$2,美元债一级!$2:$2,0)))</f>
        <v>渤银港分</v>
      </c>
      <c r="E135" s="19" t="str">
        <f>TEXT(tbl_dmi_isin[[#This Row],[定价日]],"YYMMDD")&amp;tbl_dmi_isin[[#This Row],[ISIN]]</f>
        <v>211103XS2405490850</v>
      </c>
      <c r="F135" s="220"/>
      <c r="G135" s="90" t="str">
        <f>IF(tbl_dmi_isin[[#This Row],[Index]]&gt;$A$2,"",INDEX(Corp_value!$A$1:$EA$2999,MATCH(tbl_dmi_isin[[#This Row],[ISIN]],Corp_value!$B:$B,0),MATCH(G$2,Corp_value!$1:$1,0)))</f>
        <v>Baa3/BBB-/--</v>
      </c>
      <c r="H135" s="91" t="str">
        <f>IF(tbl_dmi_isin[[#This Row],[Index]]&gt;$A$2,"",INDEX(Corp_value!$A$1:$EA$2999,MATCH(tbl_dmi_isin[[#This Row],[ISIN]],Corp_value!$B:$B,0),MATCH(H$2,Corp_value!$1:$1,0)))</f>
        <v>CN</v>
      </c>
      <c r="I135" s="91" t="str">
        <f>IF(tbl_dmi_isin[[#This Row],[Index]]&gt;$A$2,"",INDEX(Corp_value!$A$1:$EA$2999,MATCH(tbl_dmi_isin[[#This Row],[ISIN]],Corp_value!$B:$B,0),MATCH(I$2,Corp_value!$1:$1,0)))</f>
        <v>--</v>
      </c>
      <c r="J135" s="90" t="str">
        <f>IF(tbl_dmi_isin[[#This Row],[Index]]&gt;$A$2,"",INDEX(Corp_value!$A$1:$EA$2999,MATCH(tbl_dmi_isin[[#This Row],[ISIN]],Corp_value!$B:$B,0),MATCH(J$2,Corp_value!$1:$1,0)))</f>
        <v>--/--/--</v>
      </c>
      <c r="K135" s="90">
        <f>IF(tbl_dmi_isin[[#This Row],[Index]]&gt;$A$2,"",INDEX(Corp_value!$A$1:$EA$2999,MATCH(tbl_dmi_isin[[#This Row],[ISIN]],Corp_value!$B:$B,0),MATCH(K$2,Corp_value!$1:$1,0)))</f>
        <v>85</v>
      </c>
      <c r="L135" s="90" t="str">
        <f>IF(tbl_dmi_isin[[#This Row],[Index]]&gt;$A$2,"",INDEX(Corp_value!$A$1:$EA$2999,MATCH(tbl_dmi_isin[[#This Row],[ISIN]],Corp_value!$B:$B,0),MATCH(L$2,Corp_value!$1:$1,0)))</f>
        <v>--</v>
      </c>
      <c r="M135" s="241" t="str">
        <f>IF(tbl_dmi_isin[[#This Row],[Index]]&gt;$A$2,"",INDEX(Corp_value!$A$1:$EA$2999,MATCH(tbl_dmi_isin[[#This Row],[ISIN]],Corp_value!$B:$B,0),MATCH(M$2,Corp_value!$1:$1,0)))</f>
        <v>China Bohai Bank Co Ltd/Hong K</v>
      </c>
      <c r="N135" s="241" t="str">
        <f>IF(tbl_dmi_isin[[#This Row],[Index]]&gt;$A$2,"",INDEX(Corp_value!$A$1:$EA$2999,MATCH(tbl_dmi_isin[[#This Row],[ISIN]],Corp_value!$B:$B,0),MATCH(N$2,Corp_value!$1:$1,0)))</f>
        <v/>
      </c>
      <c r="O135" s="241" t="str">
        <f>IF(tbl_dmi_isin[[#This Row],[Index]]&gt;$A$2,"",INDEX(Corp_value!$A$1:$EA$2999,MATCH(tbl_dmi_isin[[#This Row],[ISIN]],Corp_value!$B:$B,0),MATCH(O$2,Corp_value!$1:$1,0)))</f>
        <v/>
      </c>
      <c r="P135" s="260" t="str">
        <f>IF(tbl_dmi_isin[[#This Row],[Index]]&gt;$A$2,"",TEXT(INDEX(Corp_value!$A$1:$EA$2999,MATCH(tbl_dmi_isin[[#This Row],[ISIN]],Corp_value!$B:$B,0),MATCH(P$2,Corp_value!$1:$1,0)),"yyyy/mm/dd"))</f>
        <v>2021/11/10</v>
      </c>
      <c r="Q135" s="260" t="str">
        <f>IF(tbl_dmi_isin[[#This Row],[Index]]&gt;$A$2,"",TEXT(INDEX(Corp_value!$A$1:$EA$2999,MATCH(tbl_dmi_isin[[#This Row],[ISIN]],Corp_value!$B:$B,0),MATCH(Q$2,Corp_value!$1:$1,0)),"yyyy/mm/dd"))</f>
        <v>2024/11/10</v>
      </c>
      <c r="R135" s="260" t="str">
        <f>IF(tbl_dmi_isin[[#This Row],[Index]]&gt;$A$2,"",TEXT(INDEX(Corp_value!$A$1:$EA$2999,MATCH(tbl_dmi_isin[[#This Row],[ISIN]],Corp_value!$B:$B,0),MATCH(R$2,Corp_value!$1:$1,0)),"yyyy/mm/dd"))</f>
        <v>--</v>
      </c>
      <c r="S135" s="241">
        <f>IF(tbl_dmi_isin[[#This Row],[Index]]&gt;$A$2,"",INDEX(Corp_value!$A$1:$EA$2999,MATCH(tbl_dmi_isin[[#This Row],[ISIN]],Corp_value!$B:$B,0),MATCH(S$2,Corp_value!$1:$1,0)))</f>
        <v>1.5</v>
      </c>
      <c r="T135" s="241" t="str">
        <f>IF(tbl_dmi_isin[[#This Row],[Index]]&gt;$A$2,"",INDEX(Corp_value!$A$1:$EA$2999,MATCH(tbl_dmi_isin[[#This Row],[ISIN]],Corp_value!$B:$B,0),MATCH(T$2,Corp_value!$1:$1,0)))</f>
        <v>USD</v>
      </c>
      <c r="U135" s="241">
        <f>IF(tbl_dmi_isin[[#This Row],[Index]]&gt;$A$2,"",INDEX(Corp_value!$A$1:$EA$2999,MATCH(tbl_dmi_isin[[#This Row],[ISIN]],Corp_value!$B:$B,0),MATCH(U$2,Corp_value!$1:$1,0)))</f>
        <v>99.766000000000005</v>
      </c>
      <c r="V135" s="258">
        <f>IFERROR(IF(tbl_dmi_isin[[#This Row],[Index]]&gt;$A$2,"",INDEX(Corp_value!$A$1:$EA$2999,MATCH(tbl_dmi_isin[[#This Row],[ISIN]],Corp_value!$B:$B,0),MATCH(V$2,Corp_value!$1:$1,0)))/100000000,"")</f>
        <v>3</v>
      </c>
      <c r="W135" s="267" t="str">
        <f>IF(tbl_dmi_isin[[#This Row],[Index]]&gt;$A$2,"",INDEX(Corp_value!$A$1:$EA$2999,MATCH(tbl_dmi_isin[[#This Row],[ISIN]],Corp_value!$B:$B,0),MATCH(W$2,Corp_value!$1:$1,0)))</f>
        <v>9668 HK</v>
      </c>
      <c r="X135" s="267" t="str">
        <f>IF(tbl_dmi_isin[[#This Row],[Index]]&gt;$A$2,"",INDEX(Corp_value!$A$1:$EA$2999,MATCH(tbl_dmi_isin[[#This Row],[ISIN]],Corp_value!$B:$B,0),MATCH(X$2,Corp_value!$1:$1,0)))</f>
        <v>Baa3/BBB-/--</v>
      </c>
      <c r="Y135" s="273" t="str">
        <f>IF(tbl_dmi_isin[[#This Row],[Index]]&gt;$A$2,"",INDEX(Corp_value!$A$1:$EA$2999,MATCH(tbl_dmi_isin[[#This Row],[ISIN]],Corp_value!$B:$B,0),MATCH(Y$2,Corp_value!$1:$1,0)))</f>
        <v/>
      </c>
      <c r="Z135" s="273" t="str">
        <f>IF(tbl_dmi_isin[[#This Row],[Index]]&gt;$A$2,"",INDEX(Corp_value!$A$1:$EA$2999,MATCH(tbl_dmi_isin[[#This Row],[ISIN]],Corp_value!$B:$B,0),MATCH(Z$2,Corp_value!$1:$1,0)))</f>
        <v>Baa3/BBB-/--</v>
      </c>
    </row>
    <row r="136" spans="1:26">
      <c r="A136" s="19">
        <v>133</v>
      </c>
      <c r="B136" s="282" t="str">
        <f>IF(tbl_dmi_isin[[#This Row],[Index]]&gt;$A$2,"",TEXT(INDEX(美元债一级!$A$2:$BO$2879,tbl_dmi_isin[[#This Row],[Index]]+1,MATCH(B$2,美元债一级!$2:$2,0)),"yyyy/mm/dd"))</f>
        <v>2021/11/03</v>
      </c>
      <c r="C136" s="19" t="str">
        <f>IF(tbl_dmi_isin[[#This Row],[Index]]&gt;$A$2,"",INDEX(美元债一级!$A$2:$BO$2880,tbl_dmi_isin[[#This Row],[Index]]+1,MATCH(C$2,美元债一级!$2:$2,0)))</f>
        <v>XS2403477099</v>
      </c>
      <c r="D136" s="19" t="str">
        <f>IF(tbl_dmi_isin[[#This Row],[Index]]&gt;$A$2,"",INDEX(美元债一级!$A$2:$BO$2880,tbl_dmi_isin[[#This Row],[Index]]+1,MATCH(D$2,美元债一级!$2:$2,0)))</f>
        <v>济南城建</v>
      </c>
      <c r="E136" s="19" t="str">
        <f>TEXT(tbl_dmi_isin[[#This Row],[定价日]],"YYMMDD")&amp;tbl_dmi_isin[[#This Row],[ISIN]]</f>
        <v>211103XS2403477099</v>
      </c>
      <c r="F136" s="220"/>
      <c r="G136" s="90" t="str">
        <f>IF(tbl_dmi_isin[[#This Row],[Index]]&gt;$A$2,"",INDEX(Corp_value!$A$1:$EA$2999,MATCH(tbl_dmi_isin[[#This Row],[ISIN]],Corp_value!$B:$B,0),MATCH(G$2,Corp_value!$1:$1,0)))</f>
        <v>--/--/BBB+</v>
      </c>
      <c r="H136" s="91" t="str">
        <f>IF(tbl_dmi_isin[[#This Row],[Index]]&gt;$A$2,"",INDEX(Corp_value!$A$1:$EA$2999,MATCH(tbl_dmi_isin[[#This Row],[ISIN]],Corp_value!$B:$B,0),MATCH(H$2,Corp_value!$1:$1,0)))</f>
        <v>HK</v>
      </c>
      <c r="I136" s="91" t="str">
        <f>IF(tbl_dmi_isin[[#This Row],[Index]]&gt;$A$2,"",INDEX(Corp_value!$A$1:$EA$2999,MATCH(tbl_dmi_isin[[#This Row],[ISIN]],Corp_value!$B:$B,0),MATCH(I$2,Corp_value!$1:$1,0)))</f>
        <v>--</v>
      </c>
      <c r="J136" s="90" t="str">
        <f>IF(tbl_dmi_isin[[#This Row],[Index]]&gt;$A$2,"",INDEX(Corp_value!$A$1:$EA$2999,MATCH(tbl_dmi_isin[[#This Row],[ISIN]],Corp_value!$B:$B,0),MATCH(J$2,Corp_value!$1:$1,0)))</f>
        <v>Baa1/--/BBB+</v>
      </c>
      <c r="K136" s="90" t="str">
        <f>IF(tbl_dmi_isin[[#This Row],[Index]]&gt;$A$2,"",INDEX(Corp_value!$A$1:$EA$2999,MATCH(tbl_dmi_isin[[#This Row],[ISIN]],Corp_value!$B:$B,0),MATCH(K$2,Corp_value!$1:$1,0)))</f>
        <v>CHECK spd</v>
      </c>
      <c r="L136" s="90" t="str">
        <f>IF(tbl_dmi_isin[[#This Row],[Index]]&gt;$A$2,"",INDEX(Corp_value!$A$1:$EA$2999,MATCH(tbl_dmi_isin[[#This Row],[ISIN]],Corp_value!$B:$B,0),MATCH(L$2,Corp_value!$1:$1,0)))</f>
        <v>--</v>
      </c>
      <c r="M136" s="241" t="str">
        <f>IF(tbl_dmi_isin[[#This Row],[Index]]&gt;$A$2,"",INDEX(Corp_value!$A$1:$EA$2999,MATCH(tbl_dmi_isin[[#This Row],[ISIN]],Corp_value!$B:$B,0),MATCH(M$2,Corp_value!$1:$1,0)))</f>
        <v>济南建设国际投资有限</v>
      </c>
      <c r="N136" s="241" t="str">
        <f>IF(tbl_dmi_isin[[#This Row],[Index]]&gt;$A$2,"",INDEX(Corp_value!$A$1:$EA$2999,MATCH(tbl_dmi_isin[[#This Row],[ISIN]],Corp_value!$B:$B,0),MATCH(N$2,Corp_value!$1:$1,0)))</f>
        <v>Jinan City Construction Group Ltd Co</v>
      </c>
      <c r="O136" s="241" t="str">
        <f>IF(tbl_dmi_isin[[#This Row],[Index]]&gt;$A$2,"",INDEX(Corp_value!$A$1:$EA$2999,MATCH(tbl_dmi_isin[[#This Row],[ISIN]],Corp_value!$B:$B,0),MATCH(O$2,Corp_value!$1:$1,0)))</f>
        <v/>
      </c>
      <c r="P136" s="260" t="str">
        <f>IF(tbl_dmi_isin[[#This Row],[Index]]&gt;$A$2,"",TEXT(INDEX(Corp_value!$A$1:$EA$2999,MATCH(tbl_dmi_isin[[#This Row],[ISIN]],Corp_value!$B:$B,0),MATCH(P$2,Corp_value!$1:$1,0)),"yyyy/mm/dd"))</f>
        <v>2021/11/10</v>
      </c>
      <c r="Q136" s="260" t="str">
        <f>IF(tbl_dmi_isin[[#This Row],[Index]]&gt;$A$2,"",TEXT(INDEX(Corp_value!$A$1:$EA$2999,MATCH(tbl_dmi_isin[[#This Row],[ISIN]],Corp_value!$B:$B,0),MATCH(Q$2,Corp_value!$1:$1,0)),"yyyy/mm/dd"))</f>
        <v>2024/11/10</v>
      </c>
      <c r="R136" s="260" t="str">
        <f>IF(tbl_dmi_isin[[#This Row],[Index]]&gt;$A$2,"",TEXT(INDEX(Corp_value!$A$1:$EA$2999,MATCH(tbl_dmi_isin[[#This Row],[ISIN]],Corp_value!$B:$B,0),MATCH(R$2,Corp_value!$1:$1,0)),"yyyy/mm/dd"))</f>
        <v>--</v>
      </c>
      <c r="S136" s="241">
        <f>IF(tbl_dmi_isin[[#This Row],[Index]]&gt;$A$2,"",INDEX(Corp_value!$A$1:$EA$2999,MATCH(tbl_dmi_isin[[#This Row],[ISIN]],Corp_value!$B:$B,0),MATCH(S$2,Corp_value!$1:$1,0)))</f>
        <v>2.2999999999999998</v>
      </c>
      <c r="T136" s="241" t="str">
        <f>IF(tbl_dmi_isin[[#This Row],[Index]]&gt;$A$2,"",INDEX(Corp_value!$A$1:$EA$2999,MATCH(tbl_dmi_isin[[#This Row],[ISIN]],Corp_value!$B:$B,0),MATCH(T$2,Corp_value!$1:$1,0)))</f>
        <v>USD</v>
      </c>
      <c r="U136" s="241">
        <f>IF(tbl_dmi_isin[[#This Row],[Index]]&gt;$A$2,"",INDEX(Corp_value!$A$1:$EA$2999,MATCH(tbl_dmi_isin[[#This Row],[ISIN]],Corp_value!$B:$B,0),MATCH(U$2,Corp_value!$1:$1,0)))</f>
        <v>100</v>
      </c>
      <c r="V136" s="258">
        <f>IFERROR(IF(tbl_dmi_isin[[#This Row],[Index]]&gt;$A$2,"",INDEX(Corp_value!$A$1:$EA$2999,MATCH(tbl_dmi_isin[[#This Row],[ISIN]],Corp_value!$B:$B,0),MATCH(V$2,Corp_value!$1:$1,0)))/100000000,"")</f>
        <v>5</v>
      </c>
      <c r="W136" s="267" t="str">
        <f>IF(tbl_dmi_isin[[#This Row],[Index]]&gt;$A$2,"",INDEX(Corp_value!$A$1:$EA$2999,MATCH(tbl_dmi_isin[[#This Row],[ISIN]],Corp_value!$B:$B,0),MATCH(W$2,Corp_value!$1:$1,0)))</f>
        <v/>
      </c>
      <c r="X136" s="267" t="str">
        <f>IF(tbl_dmi_isin[[#This Row],[Index]]&gt;$A$2,"",INDEX(Corp_value!$A$1:$EA$2999,MATCH(tbl_dmi_isin[[#This Row],[ISIN]],Corp_value!$B:$B,0),MATCH(X$2,Corp_value!$1:$1,0)))</f>
        <v/>
      </c>
      <c r="Y136" s="273" t="str">
        <f>IF(tbl_dmi_isin[[#This Row],[Index]]&gt;$A$2,"",INDEX(Corp_value!$A$1:$EA$2999,MATCH(tbl_dmi_isin[[#This Row],[ISIN]],Corp_value!$B:$B,0),MATCH(Y$2,Corp_value!$1:$1,0)))</f>
        <v/>
      </c>
      <c r="Z136" s="273" t="str">
        <f>IF(tbl_dmi_isin[[#This Row],[Index]]&gt;$A$2,"",INDEX(Corp_value!$A$1:$EA$2999,MATCH(tbl_dmi_isin[[#This Row],[ISIN]],Corp_value!$B:$B,0),MATCH(Z$2,Corp_value!$1:$1,0)))</f>
        <v>Baa1/--/BBB+</v>
      </c>
    </row>
    <row r="137" spans="1:26">
      <c r="A137" s="19">
        <v>134</v>
      </c>
      <c r="B137" s="282" t="str">
        <f>IF(tbl_dmi_isin[[#This Row],[Index]]&gt;$A$2,"",TEXT(INDEX(美元债一级!$A$2:$BO$2879,tbl_dmi_isin[[#This Row],[Index]]+1,MATCH(B$2,美元债一级!$2:$2,0)),"yyyy/mm/dd"))</f>
        <v>2021/11/02</v>
      </c>
      <c r="C137" s="19" t="str">
        <f>IF(tbl_dmi_isin[[#This Row],[Index]]&gt;$A$2,"",INDEX(美元债一级!$A$2:$BO$2880,tbl_dmi_isin[[#This Row],[Index]]+1,MATCH(C$2,美元债一级!$2:$2,0)))</f>
        <v>XS2403671493</v>
      </c>
      <c r="D137" s="19" t="str">
        <f>IF(tbl_dmi_isin[[#This Row],[Index]]&gt;$A$2,"",INDEX(美元债一级!$A$2:$BO$2880,tbl_dmi_isin[[#This Row],[Index]]+1,MATCH(D$2,美元债一级!$2:$2,0)))</f>
        <v>国家电投</v>
      </c>
      <c r="E137" s="19" t="str">
        <f>TEXT(tbl_dmi_isin[[#This Row],[定价日]],"YYMMDD")&amp;tbl_dmi_isin[[#This Row],[ISIN]]</f>
        <v>211102XS2403671493</v>
      </c>
      <c r="F137" s="263"/>
      <c r="G137" s="90" t="str">
        <f>IF(tbl_dmi_isin[[#This Row],[Index]]&gt;$A$2,"",INDEX(Corp_value!$A$1:$EA$2999,MATCH(tbl_dmi_isin[[#This Row],[ISIN]],Corp_value!$B:$B,0),MATCH(G$2,Corp_value!$1:$1,0)))</f>
        <v>Baa1/--/--</v>
      </c>
      <c r="H137" s="91" t="str">
        <f>IF(tbl_dmi_isin[[#This Row],[Index]]&gt;$A$2,"",INDEX(Corp_value!$A$1:$EA$2999,MATCH(tbl_dmi_isin[[#This Row],[ISIN]],Corp_value!$B:$B,0),MATCH(H$2,Corp_value!$1:$1,0)))</f>
        <v>KY</v>
      </c>
      <c r="I137" s="91" t="str">
        <f>IF(tbl_dmi_isin[[#This Row],[Index]]&gt;$A$2,"",INDEX(Corp_value!$A$1:$EA$2999,MATCH(tbl_dmi_isin[[#This Row],[ISIN]],Corp_value!$B:$B,0),MATCH(I$2,Corp_value!$1:$1,0)))</f>
        <v>--</v>
      </c>
      <c r="J137" s="90" t="str">
        <f>IF(tbl_dmi_isin[[#This Row],[Index]]&gt;$A$2,"",INDEX(Corp_value!$A$1:$EA$2999,MATCH(tbl_dmi_isin[[#This Row],[ISIN]],Corp_value!$B:$B,0),MATCH(J$2,Corp_value!$1:$1,0)))</f>
        <v>Baa1/--/--</v>
      </c>
      <c r="K137" s="90">
        <f>IF(tbl_dmi_isin[[#This Row],[Index]]&gt;$A$2,"",INDEX(Corp_value!$A$1:$EA$2999,MATCH(tbl_dmi_isin[[#This Row],[ISIN]],Corp_value!$B:$B,0),MATCH(K$2,Corp_value!$1:$1,0)))</f>
        <v>263.3</v>
      </c>
      <c r="L137" s="90" t="str">
        <f>IF(tbl_dmi_isin[[#This Row],[Index]]&gt;$A$2,"",INDEX(Corp_value!$A$1:$EA$2999,MATCH(tbl_dmi_isin[[#This Row],[ISIN]],Corp_value!$B:$B,0),MATCH(L$2,Corp_value!$1:$1,0)))</f>
        <v>--</v>
      </c>
      <c r="M137" s="241" t="str">
        <f>IF(tbl_dmi_isin[[#This Row],[Index]]&gt;$A$2,"",INDEX(Corp_value!$A$1:$EA$2999,MATCH(tbl_dmi_isin[[#This Row],[ISIN]],Corp_value!$B:$B,0),MATCH(M$2,Corp_value!$1:$1,0)))</f>
        <v>SPIC Preferred Co No 1 Ltd</v>
      </c>
      <c r="N137" s="241" t="str">
        <f>IF(tbl_dmi_isin[[#This Row],[Index]]&gt;$A$2,"",INDEX(Corp_value!$A$1:$EA$2999,MATCH(tbl_dmi_isin[[#This Row],[ISIN]],Corp_value!$B:$B,0),MATCH(N$2,Corp_value!$1:$1,0)))</f>
        <v/>
      </c>
      <c r="O137" s="241" t="str">
        <f>IF(tbl_dmi_isin[[#This Row],[Index]]&gt;$A$2,"",INDEX(Corp_value!$A$1:$EA$2999,MATCH(tbl_dmi_isin[[#This Row],[ISIN]],Corp_value!$B:$B,0),MATCH(O$2,Corp_value!$1:$1,0)))</f>
        <v>State Power Investment Corp Lt</v>
      </c>
      <c r="P137" s="260" t="str">
        <f>IF(tbl_dmi_isin[[#This Row],[Index]]&gt;$A$2,"",TEXT(INDEX(Corp_value!$A$1:$EA$2999,MATCH(tbl_dmi_isin[[#This Row],[ISIN]],Corp_value!$B:$B,0),MATCH(P$2,Corp_value!$1:$1,0)),"yyyy/mm/dd"))</f>
        <v>2021/11/09</v>
      </c>
      <c r="Q137" s="260" t="str">
        <f>IF(tbl_dmi_isin[[#This Row],[Index]]&gt;$A$2,"",TEXT(INDEX(Corp_value!$A$1:$EA$2999,MATCH(tbl_dmi_isin[[#This Row],[ISIN]],Corp_value!$B:$B,0),MATCH(Q$2,Corp_value!$1:$1,0)),"yyyy/mm/dd"))</f>
        <v/>
      </c>
      <c r="R137" s="260" t="str">
        <f>IF(tbl_dmi_isin[[#This Row],[Index]]&gt;$A$2,"",TEXT(INDEX(Corp_value!$A$1:$EA$2999,MATCH(tbl_dmi_isin[[#This Row],[ISIN]],Corp_value!$B:$B,0),MATCH(R$2,Corp_value!$1:$1,0)),"yyyy/mm/dd"))</f>
        <v>2024/10/09</v>
      </c>
      <c r="S137" s="241">
        <f>IF(tbl_dmi_isin[[#This Row],[Index]]&gt;$A$2,"",INDEX(Corp_value!$A$1:$EA$2999,MATCH(tbl_dmi_isin[[#This Row],[ISIN]],Corp_value!$B:$B,0),MATCH(S$2,Corp_value!$1:$1,0)))</f>
        <v>3.38</v>
      </c>
      <c r="T137" s="241" t="str">
        <f>IF(tbl_dmi_isin[[#This Row],[Index]]&gt;$A$2,"",INDEX(Corp_value!$A$1:$EA$2999,MATCH(tbl_dmi_isin[[#This Row],[ISIN]],Corp_value!$B:$B,0),MATCH(T$2,Corp_value!$1:$1,0)))</f>
        <v>USD</v>
      </c>
      <c r="U137" s="241">
        <f>IF(tbl_dmi_isin[[#This Row],[Index]]&gt;$A$2,"",INDEX(Corp_value!$A$1:$EA$2999,MATCH(tbl_dmi_isin[[#This Row],[ISIN]],Corp_value!$B:$B,0),MATCH(U$2,Corp_value!$1:$1,0)))</f>
        <v>100</v>
      </c>
      <c r="V137" s="258">
        <f>IFERROR(IF(tbl_dmi_isin[[#This Row],[Index]]&gt;$A$2,"",INDEX(Corp_value!$A$1:$EA$2999,MATCH(tbl_dmi_isin[[#This Row],[ISIN]],Corp_value!$B:$B,0),MATCH(V$2,Corp_value!$1:$1,0)))/100000000,"")</f>
        <v>9</v>
      </c>
      <c r="W137" s="267" t="str">
        <f>IF(tbl_dmi_isin[[#This Row],[Index]]&gt;$A$2,"",INDEX(Corp_value!$A$1:$EA$2999,MATCH(tbl_dmi_isin[[#This Row],[ISIN]],Corp_value!$B:$B,0),MATCH(W$2,Corp_value!$1:$1,0)))</f>
        <v>CPIZ CH</v>
      </c>
      <c r="X137" s="267" t="str">
        <f>IF(tbl_dmi_isin[[#This Row],[Index]]&gt;$A$2,"",INDEX(Corp_value!$A$1:$EA$2999,MATCH(tbl_dmi_isin[[#This Row],[ISIN]],Corp_value!$B:$B,0),MATCH(X$2,Corp_value!$1:$1,0)))</f>
        <v>A2/A-/A</v>
      </c>
      <c r="Y137" s="273" t="str">
        <f>IF(tbl_dmi_isin[[#This Row],[Index]]&gt;$A$2,"",INDEX(Corp_value!$A$1:$EA$2999,MATCH(tbl_dmi_isin[[#This Row],[ISIN]],Corp_value!$B:$B,0),MATCH(Y$2,Corp_value!$1:$1,0)))</f>
        <v/>
      </c>
      <c r="Z137" s="273" t="str">
        <f>IF(tbl_dmi_isin[[#This Row],[Index]]&gt;$A$2,"",INDEX(Corp_value!$A$1:$EA$2999,MATCH(tbl_dmi_isin[[#This Row],[ISIN]],Corp_value!$B:$B,0),MATCH(Z$2,Corp_value!$1:$1,0)))</f>
        <v>--/A-/A</v>
      </c>
    </row>
    <row r="138" spans="1:26">
      <c r="A138" s="19">
        <v>135</v>
      </c>
      <c r="B138" s="282" t="str">
        <f>IF(tbl_dmi_isin[[#This Row],[Index]]&gt;$A$2,"",TEXT(INDEX(美元债一级!$A$2:$BO$2879,tbl_dmi_isin[[#This Row],[Index]]+1,MATCH(B$2,美元债一级!$2:$2,0)),"yyyy/mm/dd"))</f>
        <v>2021/10/27</v>
      </c>
      <c r="C138" s="19" t="str">
        <f>IF(tbl_dmi_isin[[#This Row],[Index]]&gt;$A$2,"",INDEX(美元债一级!$A$2:$BO$2880,tbl_dmi_isin[[#This Row],[Index]]+1,MATCH(C$2,美元债一级!$2:$2,0)))</f>
        <v>XS2403224129</v>
      </c>
      <c r="D138" s="19" t="str">
        <f>IF(tbl_dmi_isin[[#This Row],[Index]]&gt;$A$2,"",INDEX(美元债一级!$A$2:$BO$2880,tbl_dmi_isin[[#This Row],[Index]]+1,MATCH(D$2,美元债一级!$2:$2,0)))</f>
        <v>南京扬子国投</v>
      </c>
      <c r="E138" s="19" t="str">
        <f>TEXT(tbl_dmi_isin[[#This Row],[定价日]],"YYMMDD")&amp;tbl_dmi_isin[[#This Row],[ISIN]]</f>
        <v>211027XS2403224129</v>
      </c>
      <c r="F138" s="221"/>
      <c r="G138" s="90" t="str">
        <f>IF(tbl_dmi_isin[[#This Row],[Index]]&gt;$A$2,"",INDEX(Corp_value!$A$1:$EA$2999,MATCH(tbl_dmi_isin[[#This Row],[ISIN]],Corp_value!$B:$B,0),MATCH(G$2,Corp_value!$1:$1,0)))</f>
        <v>--/--/NR</v>
      </c>
      <c r="H138" s="91" t="str">
        <f>IF(tbl_dmi_isin[[#This Row],[Index]]&gt;$A$2,"",INDEX(Corp_value!$A$1:$EA$2999,MATCH(tbl_dmi_isin[[#This Row],[ISIN]],Corp_value!$B:$B,0),MATCH(H$2,Corp_value!$1:$1,0)))</f>
        <v>VG</v>
      </c>
      <c r="I138" s="91" t="str">
        <f>IF(tbl_dmi_isin[[#This Row],[Index]]&gt;$A$2,"",INDEX(Corp_value!$A$1:$EA$2999,MATCH(tbl_dmi_isin[[#This Row],[ISIN]],Corp_value!$B:$B,0),MATCH(I$2,Corp_value!$1:$1,0)))</f>
        <v>--</v>
      </c>
      <c r="J138" s="90" t="str">
        <f>IF(tbl_dmi_isin[[#This Row],[Index]]&gt;$A$2,"",INDEX(Corp_value!$A$1:$EA$2999,MATCH(tbl_dmi_isin[[#This Row],[ISIN]],Corp_value!$B:$B,0),MATCH(J$2,Corp_value!$1:$1,0)))</f>
        <v>--/--/--</v>
      </c>
      <c r="K138" s="90" t="str">
        <f>IF(tbl_dmi_isin[[#This Row],[Index]]&gt;$A$2,"",INDEX(Corp_value!$A$1:$EA$2999,MATCH(tbl_dmi_isin[[#This Row],[ISIN]],Corp_value!$B:$B,0),MATCH(K$2,Corp_value!$1:$1,0)))</f>
        <v>CHECK spd</v>
      </c>
      <c r="L138" s="90" t="str">
        <f>IF(tbl_dmi_isin[[#This Row],[Index]]&gt;$A$2,"",INDEX(Corp_value!$A$1:$EA$2999,MATCH(tbl_dmi_isin[[#This Row],[ISIN]],Corp_value!$B:$B,0),MATCH(L$2,Corp_value!$1:$1,0)))</f>
        <v>--</v>
      </c>
      <c r="M138" s="241" t="str">
        <f>IF(tbl_dmi_isin[[#This Row],[Index]]&gt;$A$2,"",INDEX(Corp_value!$A$1:$EA$2999,MATCH(tbl_dmi_isin[[#This Row],[ISIN]],Corp_value!$B:$B,0),MATCH(M$2,Corp_value!$1:$1,0)))</f>
        <v>Xi Yang海外有限公司</v>
      </c>
      <c r="N138" s="241" t="str">
        <f>IF(tbl_dmi_isin[[#This Row],[Index]]&gt;$A$2,"",INDEX(Corp_value!$A$1:$EA$2999,MATCH(tbl_dmi_isin[[#This Row],[ISIN]],Corp_value!$B:$B,0),MATCH(N$2,Corp_value!$1:$1,0)))</f>
        <v/>
      </c>
      <c r="O138" s="241" t="str">
        <f>IF(tbl_dmi_isin[[#This Row],[Index]]&gt;$A$2,"",INDEX(Corp_value!$A$1:$EA$2999,MATCH(tbl_dmi_isin[[#This Row],[ISIN]],Corp_value!$B:$B,0),MATCH(O$2,Corp_value!$1:$1,0)))</f>
        <v>Nanjing Yangzi State-owned Inv</v>
      </c>
      <c r="P138" s="260" t="str">
        <f>IF(tbl_dmi_isin[[#This Row],[Index]]&gt;$A$2,"",TEXT(INDEX(Corp_value!$A$1:$EA$2999,MATCH(tbl_dmi_isin[[#This Row],[ISIN]],Corp_value!$B:$B,0),MATCH(P$2,Corp_value!$1:$1,0)),"yyyy/mm/dd"))</f>
        <v>2021/11/03</v>
      </c>
      <c r="Q138" s="260" t="str">
        <f>IF(tbl_dmi_isin[[#This Row],[Index]]&gt;$A$2,"",TEXT(INDEX(Corp_value!$A$1:$EA$2999,MATCH(tbl_dmi_isin[[#This Row],[ISIN]],Corp_value!$B:$B,0),MATCH(Q$2,Corp_value!$1:$1,0)),"yyyy/mm/dd"))</f>
        <v>2022/11/02</v>
      </c>
      <c r="R138" s="260" t="str">
        <f>IF(tbl_dmi_isin[[#This Row],[Index]]&gt;$A$2,"",TEXT(INDEX(Corp_value!$A$1:$EA$2999,MATCH(tbl_dmi_isin[[#This Row],[ISIN]],Corp_value!$B:$B,0),MATCH(R$2,Corp_value!$1:$1,0)),"yyyy/mm/dd"))</f>
        <v>--</v>
      </c>
      <c r="S138" s="241">
        <f>IF(tbl_dmi_isin[[#This Row],[Index]]&gt;$A$2,"",INDEX(Corp_value!$A$1:$EA$2999,MATCH(tbl_dmi_isin[[#This Row],[ISIN]],Corp_value!$B:$B,0),MATCH(S$2,Corp_value!$1:$1,0)))</f>
        <v>1.98</v>
      </c>
      <c r="T138" s="241" t="str">
        <f>IF(tbl_dmi_isin[[#This Row],[Index]]&gt;$A$2,"",INDEX(Corp_value!$A$1:$EA$2999,MATCH(tbl_dmi_isin[[#This Row],[ISIN]],Corp_value!$B:$B,0),MATCH(T$2,Corp_value!$1:$1,0)))</f>
        <v>USD</v>
      </c>
      <c r="U138" s="241">
        <f>IF(tbl_dmi_isin[[#This Row],[Index]]&gt;$A$2,"",INDEX(Corp_value!$A$1:$EA$2999,MATCH(tbl_dmi_isin[[#This Row],[ISIN]],Corp_value!$B:$B,0),MATCH(U$2,Corp_value!$1:$1,0)))</f>
        <v>100</v>
      </c>
      <c r="V138" s="258">
        <f>IFERROR(IF(tbl_dmi_isin[[#This Row],[Index]]&gt;$A$2,"",INDEX(Corp_value!$A$1:$EA$2999,MATCH(tbl_dmi_isin[[#This Row],[ISIN]],Corp_value!$B:$B,0),MATCH(V$2,Corp_value!$1:$1,0)))/100000000,"")</f>
        <v>2.8</v>
      </c>
      <c r="W138" s="267" t="str">
        <f>IF(tbl_dmi_isin[[#This Row],[Index]]&gt;$A$2,"",INDEX(Corp_value!$A$1:$EA$2999,MATCH(tbl_dmi_isin[[#This Row],[ISIN]],Corp_value!$B:$B,0),MATCH(W$2,Corp_value!$1:$1,0)))</f>
        <v>NJHTEZ CH</v>
      </c>
      <c r="X138" s="267" t="str">
        <f>IF(tbl_dmi_isin[[#This Row],[Index]]&gt;$A$2,"",INDEX(Corp_value!$A$1:$EA$2999,MATCH(tbl_dmi_isin[[#This Row],[ISIN]],Corp_value!$B:$B,0),MATCH(X$2,Corp_value!$1:$1,0)))</f>
        <v>--/--/BBB+</v>
      </c>
      <c r="Y138" s="273" t="str">
        <f>IF(tbl_dmi_isin[[#This Row],[Index]]&gt;$A$2,"",INDEX(Corp_value!$A$1:$EA$2999,MATCH(tbl_dmi_isin[[#This Row],[ISIN]],Corp_value!$B:$B,0),MATCH(Y$2,Corp_value!$1:$1,0)))</f>
        <v/>
      </c>
      <c r="Z138" s="273" t="str">
        <f>IF(tbl_dmi_isin[[#This Row],[Index]]&gt;$A$2,"",INDEX(Corp_value!$A$1:$EA$2999,MATCH(tbl_dmi_isin[[#This Row],[ISIN]],Corp_value!$B:$B,0),MATCH(Z$2,Corp_value!$1:$1,0)))</f>
        <v>--/BBB+/A-</v>
      </c>
    </row>
    <row r="139" spans="1:26">
      <c r="A139" s="19">
        <v>136</v>
      </c>
      <c r="B139" s="282" t="str">
        <f>IF(tbl_dmi_isin[[#This Row],[Index]]&gt;$A$2,"",TEXT(INDEX(美元债一级!$A$2:$BO$2879,tbl_dmi_isin[[#This Row],[Index]]+1,MATCH(B$2,美元债一级!$2:$2,0)),"yyyy/mm/dd"))</f>
        <v>2021/10/27</v>
      </c>
      <c r="C139" s="19" t="str">
        <f>IF(tbl_dmi_isin[[#This Row],[Index]]&gt;$A$2,"",INDEX(美元债一级!$A$2:$BO$2880,tbl_dmi_isin[[#This Row],[Index]]+1,MATCH(C$2,美元债一级!$2:$2,0)))</f>
        <v>XS2397254579</v>
      </c>
      <c r="D139" s="19" t="str">
        <f>IF(tbl_dmi_isin[[#This Row],[Index]]&gt;$A$2,"",INDEX(美元债一级!$A$2:$BO$2880,tbl_dmi_isin[[#This Row],[Index]]+1,MATCH(D$2,美元债一级!$2:$2,0)))</f>
        <v>中国信达资管</v>
      </c>
      <c r="E139" s="19" t="str">
        <f>TEXT(tbl_dmi_isin[[#This Row],[定价日]],"YYMMDD")&amp;tbl_dmi_isin[[#This Row],[ISIN]]</f>
        <v>211027XS2397254579</v>
      </c>
      <c r="F139" s="220"/>
      <c r="G139" s="90" t="str">
        <f>IF(tbl_dmi_isin[[#This Row],[Index]]&gt;$A$2,"",INDEX(Corp_value!$A$1:$EA$2999,MATCH(tbl_dmi_isin[[#This Row],[ISIN]],Corp_value!$B:$B,0),MATCH(G$2,Corp_value!$1:$1,0)))</f>
        <v>B1/--/--</v>
      </c>
      <c r="H139" s="91" t="str">
        <f>IF(tbl_dmi_isin[[#This Row],[Index]]&gt;$A$2,"",INDEX(Corp_value!$A$1:$EA$2999,MATCH(tbl_dmi_isin[[#This Row],[ISIN]],Corp_value!$B:$B,0),MATCH(H$2,Corp_value!$1:$1,0)))</f>
        <v>CN</v>
      </c>
      <c r="I139" s="91" t="str">
        <f>IF(tbl_dmi_isin[[#This Row],[Index]]&gt;$A$2,"",INDEX(Corp_value!$A$1:$EA$2999,MATCH(tbl_dmi_isin[[#This Row],[ISIN]],Corp_value!$B:$B,0),MATCH(I$2,Corp_value!$1:$1,0)))</f>
        <v>HK</v>
      </c>
      <c r="J139" s="90" t="str">
        <f>IF(tbl_dmi_isin[[#This Row],[Index]]&gt;$A$2,"",INDEX(Corp_value!$A$1:$EA$2999,MATCH(tbl_dmi_isin[[#This Row],[ISIN]],Corp_value!$B:$B,0),MATCH(J$2,Corp_value!$1:$1,0)))</f>
        <v>A3/BBB+/A</v>
      </c>
      <c r="K139" s="90">
        <f>IF(tbl_dmi_isin[[#This Row],[Index]]&gt;$A$2,"",INDEX(Corp_value!$A$1:$EA$2999,MATCH(tbl_dmi_isin[[#This Row],[ISIN]],Corp_value!$B:$B,0),MATCH(K$2,Corp_value!$1:$1,0)))</f>
        <v>323.2</v>
      </c>
      <c r="L139" s="90" t="str">
        <f>IF(tbl_dmi_isin[[#This Row],[Index]]&gt;$A$2,"",INDEX(Corp_value!$A$1:$EA$2999,MATCH(tbl_dmi_isin[[#This Row],[ISIN]],Corp_value!$B:$B,0),MATCH(L$2,Corp_value!$1:$1,0)))</f>
        <v>--</v>
      </c>
      <c r="M139" s="241" t="str">
        <f>IF(tbl_dmi_isin[[#This Row],[Index]]&gt;$A$2,"",INDEX(Corp_value!$A$1:$EA$2999,MATCH(tbl_dmi_isin[[#This Row],[ISIN]],Corp_value!$B:$B,0),MATCH(M$2,Corp_value!$1:$1,0)))</f>
        <v>中国信达</v>
      </c>
      <c r="N139" s="241" t="str">
        <f>IF(tbl_dmi_isin[[#This Row],[Index]]&gt;$A$2,"",INDEX(Corp_value!$A$1:$EA$2999,MATCH(tbl_dmi_isin[[#This Row],[ISIN]],Corp_value!$B:$B,0),MATCH(N$2,Corp_value!$1:$1,0)))</f>
        <v/>
      </c>
      <c r="O139" s="241" t="str">
        <f>IF(tbl_dmi_isin[[#This Row],[Index]]&gt;$A$2,"",INDEX(Corp_value!$A$1:$EA$2999,MATCH(tbl_dmi_isin[[#This Row],[ISIN]],Corp_value!$B:$B,0),MATCH(O$2,Corp_value!$1:$1,0)))</f>
        <v/>
      </c>
      <c r="P139" s="260" t="str">
        <f>IF(tbl_dmi_isin[[#This Row],[Index]]&gt;$A$2,"",TEXT(INDEX(Corp_value!$A$1:$EA$2999,MATCH(tbl_dmi_isin[[#This Row],[ISIN]],Corp_value!$B:$B,0),MATCH(P$2,Corp_value!$1:$1,0)),"yyyy/mm/dd"))</f>
        <v>2021/11/03</v>
      </c>
      <c r="Q139" s="260" t="str">
        <f>IF(tbl_dmi_isin[[#This Row],[Index]]&gt;$A$2,"",TEXT(INDEX(Corp_value!$A$1:$EA$2999,MATCH(tbl_dmi_isin[[#This Row],[ISIN]],Corp_value!$B:$B,0),MATCH(Q$2,Corp_value!$1:$1,0)),"yyyy/mm/dd"))</f>
        <v/>
      </c>
      <c r="R139" s="260" t="str">
        <f>IF(tbl_dmi_isin[[#This Row],[Index]]&gt;$A$2,"",TEXT(INDEX(Corp_value!$A$1:$EA$2999,MATCH(tbl_dmi_isin[[#This Row],[ISIN]],Corp_value!$B:$B,0),MATCH(R$2,Corp_value!$1:$1,0)),"yyyy/mm/dd"))</f>
        <v>2026/11/03</v>
      </c>
      <c r="S139" s="241">
        <f>IF(tbl_dmi_isin[[#This Row],[Index]]&gt;$A$2,"",INDEX(Corp_value!$A$1:$EA$2999,MATCH(tbl_dmi_isin[[#This Row],[ISIN]],Corp_value!$B:$B,0),MATCH(S$2,Corp_value!$1:$1,0)))</f>
        <v>4.4000000000000004</v>
      </c>
      <c r="T139" s="241" t="str">
        <f>IF(tbl_dmi_isin[[#This Row],[Index]]&gt;$A$2,"",INDEX(Corp_value!$A$1:$EA$2999,MATCH(tbl_dmi_isin[[#This Row],[ISIN]],Corp_value!$B:$B,0),MATCH(T$2,Corp_value!$1:$1,0)))</f>
        <v>USD</v>
      </c>
      <c r="U139" s="241">
        <f>IF(tbl_dmi_isin[[#This Row],[Index]]&gt;$A$2,"",INDEX(Corp_value!$A$1:$EA$2999,MATCH(tbl_dmi_isin[[#This Row],[ISIN]],Corp_value!$B:$B,0),MATCH(U$2,Corp_value!$1:$1,0)))</f>
        <v>100</v>
      </c>
      <c r="V139" s="256">
        <f>IFERROR(IF(tbl_dmi_isin[[#This Row],[Index]]&gt;$A$2,"",INDEX(Corp_value!$A$1:$EA$2999,MATCH(tbl_dmi_isin[[#This Row],[ISIN]],Corp_value!$B:$B,0),MATCH(V$2,Corp_value!$1:$1,0)))/100000000,"")</f>
        <v>17</v>
      </c>
      <c r="W139" s="268" t="str">
        <f>IF(tbl_dmi_isin[[#This Row],[Index]]&gt;$A$2,"",INDEX(Corp_value!$A$1:$EA$2999,MATCH(tbl_dmi_isin[[#This Row],[ISIN]],Corp_value!$B:$B,0),MATCH(W$2,Corp_value!$1:$1,0)))</f>
        <v>1359 HK</v>
      </c>
      <c r="X139" s="268" t="str">
        <f>IF(tbl_dmi_isin[[#This Row],[Index]]&gt;$A$2,"",INDEX(Corp_value!$A$1:$EA$2999,MATCH(tbl_dmi_isin[[#This Row],[ISIN]],Corp_value!$B:$B,0),MATCH(X$2,Corp_value!$1:$1,0)))</f>
        <v>--/BBB+/A</v>
      </c>
      <c r="Y139" s="273" t="str">
        <f>IF(tbl_dmi_isin[[#This Row],[Index]]&gt;$A$2,"",INDEX(Corp_value!$A$1:$EA$2999,MATCH(tbl_dmi_isin[[#This Row],[ISIN]],Corp_value!$B:$B,0),MATCH(Y$2,Corp_value!$1:$1,0)))</f>
        <v/>
      </c>
      <c r="Z139" s="273" t="str">
        <f>IF(tbl_dmi_isin[[#This Row],[Index]]&gt;$A$2,"",INDEX(Corp_value!$A$1:$EA$2999,MATCH(tbl_dmi_isin[[#This Row],[ISIN]],Corp_value!$B:$B,0),MATCH(Z$2,Corp_value!$1:$1,0)))</f>
        <v>--/BBB+/A</v>
      </c>
    </row>
    <row r="140" spans="1:26">
      <c r="A140" s="19">
        <v>137</v>
      </c>
      <c r="B140" s="282" t="str">
        <f>IF(tbl_dmi_isin[[#This Row],[Index]]&gt;$A$2,"",TEXT(INDEX(美元债一级!$A$2:$BO$2879,tbl_dmi_isin[[#This Row],[Index]]+1,MATCH(B$2,美元债一级!$2:$2,0)),"yyyy/mm/dd"))</f>
        <v>2021/10/21</v>
      </c>
      <c r="C140" s="19" t="str">
        <f>IF(tbl_dmi_isin[[#This Row],[Index]]&gt;$A$2,"",INDEX(美元债一级!$A$2:$BO$2880,tbl_dmi_isin[[#This Row],[Index]]+1,MATCH(C$2,美元债一级!$2:$2,0)))</f>
        <v>XS2388293487</v>
      </c>
      <c r="D140" s="19" t="str">
        <f>IF(tbl_dmi_isin[[#This Row],[Index]]&gt;$A$2,"",INDEX(美元债一级!$A$2:$BO$2880,tbl_dmi_isin[[#This Row],[Index]]+1,MATCH(D$2,美元债一级!$2:$2,0)))</f>
        <v>湖州城投</v>
      </c>
      <c r="E140" s="19" t="str">
        <f>TEXT(tbl_dmi_isin[[#This Row],[定价日]],"YYMMDD")&amp;tbl_dmi_isin[[#This Row],[ISIN]]</f>
        <v>211021XS2388293487</v>
      </c>
      <c r="F140" s="219"/>
      <c r="G140" s="90" t="str">
        <f>IF(tbl_dmi_isin[[#This Row],[Index]]&gt;$A$2,"",INDEX(Corp_value!$A$1:$EA$2999,MATCH(tbl_dmi_isin[[#This Row],[ISIN]],Corp_value!$B:$B,0),MATCH(G$2,Corp_value!$1:$1,0)))</f>
        <v>--/--/BBB</v>
      </c>
      <c r="H140" s="91" t="str">
        <f>IF(tbl_dmi_isin[[#This Row],[Index]]&gt;$A$2,"",INDEX(Corp_value!$A$1:$EA$2999,MATCH(tbl_dmi_isin[[#This Row],[ISIN]],Corp_value!$B:$B,0),MATCH(H$2,Corp_value!$1:$1,0)))</f>
        <v>CN</v>
      </c>
      <c r="I140" s="91" t="str">
        <f>IF(tbl_dmi_isin[[#This Row],[Index]]&gt;$A$2,"",INDEX(Corp_value!$A$1:$EA$2999,MATCH(tbl_dmi_isin[[#This Row],[ISIN]],Corp_value!$B:$B,0),MATCH(I$2,Corp_value!$1:$1,0)))</f>
        <v>--</v>
      </c>
      <c r="J140" s="90" t="str">
        <f>IF(tbl_dmi_isin[[#This Row],[Index]]&gt;$A$2,"",INDEX(Corp_value!$A$1:$EA$2999,MATCH(tbl_dmi_isin[[#This Row],[ISIN]],Corp_value!$B:$B,0),MATCH(J$2,Corp_value!$1:$1,0)))</f>
        <v>Baa3/--/BBB</v>
      </c>
      <c r="K140" s="90" t="str">
        <f>IF(tbl_dmi_isin[[#This Row],[Index]]&gt;$A$2,"",INDEX(Corp_value!$A$1:$EA$2999,MATCH(tbl_dmi_isin[[#This Row],[ISIN]],Corp_value!$B:$B,0),MATCH(K$2,Corp_value!$1:$1,0)))</f>
        <v>CHECK spd</v>
      </c>
      <c r="L140" s="90" t="str">
        <f>IF(tbl_dmi_isin[[#This Row],[Index]]&gt;$A$2,"",INDEX(Corp_value!$A$1:$EA$2999,MATCH(tbl_dmi_isin[[#This Row],[ISIN]],Corp_value!$B:$B,0),MATCH(L$2,Corp_value!$1:$1,0)))</f>
        <v>--</v>
      </c>
      <c r="M140" s="241" t="str">
        <f>IF(tbl_dmi_isin[[#This Row],[Index]]&gt;$A$2,"",INDEX(Corp_value!$A$1:$EA$2999,MATCH(tbl_dmi_isin[[#This Row],[ISIN]],Corp_value!$B:$B,0),MATCH(M$2,Corp_value!$1:$1,0)))</f>
        <v>湖州市城市投资发展集</v>
      </c>
      <c r="N140" s="241" t="str">
        <f>IF(tbl_dmi_isin[[#This Row],[Index]]&gt;$A$2,"",INDEX(Corp_value!$A$1:$EA$2999,MATCH(tbl_dmi_isin[[#This Row],[ISIN]],Corp_value!$B:$B,0),MATCH(N$2,Corp_value!$1:$1,0)))</f>
        <v/>
      </c>
      <c r="O140" s="241" t="str">
        <f>IF(tbl_dmi_isin[[#This Row],[Index]]&gt;$A$2,"",INDEX(Corp_value!$A$1:$EA$2999,MATCH(tbl_dmi_isin[[#This Row],[ISIN]],Corp_value!$B:$B,0),MATCH(O$2,Corp_value!$1:$1,0)))</f>
        <v/>
      </c>
      <c r="P140" s="260" t="str">
        <f>IF(tbl_dmi_isin[[#This Row],[Index]]&gt;$A$2,"",TEXT(INDEX(Corp_value!$A$1:$EA$2999,MATCH(tbl_dmi_isin[[#This Row],[ISIN]],Corp_value!$B:$B,0),MATCH(P$2,Corp_value!$1:$1,0)),"yyyy/mm/dd"))</f>
        <v>2021/10/28</v>
      </c>
      <c r="Q140" s="260" t="str">
        <f>IF(tbl_dmi_isin[[#This Row],[Index]]&gt;$A$2,"",TEXT(INDEX(Corp_value!$A$1:$EA$2999,MATCH(tbl_dmi_isin[[#This Row],[ISIN]],Corp_value!$B:$B,0),MATCH(Q$2,Corp_value!$1:$1,0)),"yyyy/mm/dd"))</f>
        <v>2026/10/28</v>
      </c>
      <c r="R140" s="260" t="str">
        <f>IF(tbl_dmi_isin[[#This Row],[Index]]&gt;$A$2,"",TEXT(INDEX(Corp_value!$A$1:$EA$2999,MATCH(tbl_dmi_isin[[#This Row],[ISIN]],Corp_value!$B:$B,0),MATCH(R$2,Corp_value!$1:$1,0)),"yyyy/mm/dd"))</f>
        <v>--</v>
      </c>
      <c r="S140" s="241">
        <f>IF(tbl_dmi_isin[[#This Row],[Index]]&gt;$A$2,"",INDEX(Corp_value!$A$1:$EA$2999,MATCH(tbl_dmi_isin[[#This Row],[ISIN]],Corp_value!$B:$B,0),MATCH(S$2,Corp_value!$1:$1,0)))</f>
        <v>2.95</v>
      </c>
      <c r="T140" s="241" t="str">
        <f>IF(tbl_dmi_isin[[#This Row],[Index]]&gt;$A$2,"",INDEX(Corp_value!$A$1:$EA$2999,MATCH(tbl_dmi_isin[[#This Row],[ISIN]],Corp_value!$B:$B,0),MATCH(T$2,Corp_value!$1:$1,0)))</f>
        <v>USD</v>
      </c>
      <c r="U140" s="241">
        <f>IF(tbl_dmi_isin[[#This Row],[Index]]&gt;$A$2,"",INDEX(Corp_value!$A$1:$EA$2999,MATCH(tbl_dmi_isin[[#This Row],[ISIN]],Corp_value!$B:$B,0),MATCH(U$2,Corp_value!$1:$1,0)))</f>
        <v>100</v>
      </c>
      <c r="V140" s="256">
        <f>IFERROR(IF(tbl_dmi_isin[[#This Row],[Index]]&gt;$A$2,"",INDEX(Corp_value!$A$1:$EA$2999,MATCH(tbl_dmi_isin[[#This Row],[ISIN]],Corp_value!$B:$B,0),MATCH(V$2,Corp_value!$1:$1,0)))/100000000,"")</f>
        <v>2</v>
      </c>
      <c r="W140" s="268" t="str">
        <f>IF(tbl_dmi_isin[[#This Row],[Index]]&gt;$A$2,"",INDEX(Corp_value!$A$1:$EA$2999,MATCH(tbl_dmi_isin[[#This Row],[ISIN]],Corp_value!$B:$B,0),MATCH(W$2,Corp_value!$1:$1,0)))</f>
        <v>HZCCIZ CH</v>
      </c>
      <c r="X140" s="268" t="str">
        <f>IF(tbl_dmi_isin[[#This Row],[Index]]&gt;$A$2,"",INDEX(Corp_value!$A$1:$EA$2999,MATCH(tbl_dmi_isin[[#This Row],[ISIN]],Corp_value!$B:$B,0),MATCH(X$2,Corp_value!$1:$1,0)))</f>
        <v>Baa3/--/BBB</v>
      </c>
      <c r="Y140" s="273" t="str">
        <f>IF(tbl_dmi_isin[[#This Row],[Index]]&gt;$A$2,"",INDEX(Corp_value!$A$1:$EA$2999,MATCH(tbl_dmi_isin[[#This Row],[ISIN]],Corp_value!$B:$B,0),MATCH(Y$2,Corp_value!$1:$1,0)))</f>
        <v/>
      </c>
      <c r="Z140" s="273" t="str">
        <f>IF(tbl_dmi_isin[[#This Row],[Index]]&gt;$A$2,"",INDEX(Corp_value!$A$1:$EA$2999,MATCH(tbl_dmi_isin[[#This Row],[ISIN]],Corp_value!$B:$B,0),MATCH(Z$2,Corp_value!$1:$1,0)))</f>
        <v>Baa3/--/BBB</v>
      </c>
    </row>
    <row r="141" spans="1:26">
      <c r="A141" s="19">
        <v>138</v>
      </c>
      <c r="B141" s="282" t="str">
        <f>IF(tbl_dmi_isin[[#This Row],[Index]]&gt;$A$2,"",TEXT(INDEX(美元债一级!$A$2:$BO$2879,tbl_dmi_isin[[#This Row],[Index]]+1,MATCH(B$2,美元债一级!$2:$2,0)),"yyyy/mm/dd"))</f>
        <v>2021/10/20</v>
      </c>
      <c r="C141" s="19" t="str">
        <f>IF(tbl_dmi_isin[[#This Row],[Index]]&gt;$A$2,"",INDEX(美元债一级!$A$2:$BO$2880,tbl_dmi_isin[[#This Row],[Index]]+1,MATCH(C$2,美元债一级!$2:$2,0)))</f>
        <v>XS2385820597</v>
      </c>
      <c r="D141" s="19" t="str">
        <f>IF(tbl_dmi_isin[[#This Row],[Index]]&gt;$A$2,"",INDEX(美元债一级!$A$2:$BO$2880,tbl_dmi_isin[[#This Row],[Index]]+1,MATCH(D$2,美元债一级!$2:$2,0)))</f>
        <v>远洋资本</v>
      </c>
      <c r="E141" s="19" t="str">
        <f>TEXT(tbl_dmi_isin[[#This Row],[定价日]],"YYMMDD")&amp;tbl_dmi_isin[[#This Row],[ISIN]]</f>
        <v>211020XS2385820597</v>
      </c>
      <c r="F141" s="219"/>
      <c r="G141" s="90" t="str">
        <f>IF(tbl_dmi_isin[[#This Row],[Index]]&gt;$A$2,"",INDEX(Corp_value!$A$1:$EA$2999,MATCH(tbl_dmi_isin[[#This Row],[ISIN]],Corp_value!$B:$B,0),MATCH(G$2,Corp_value!$1:$1,0)))</f>
        <v>--/--/--</v>
      </c>
      <c r="H141" s="91" t="str">
        <f>IF(tbl_dmi_isin[[#This Row],[Index]]&gt;$A$2,"",INDEX(Corp_value!$A$1:$EA$2999,MATCH(tbl_dmi_isin[[#This Row],[ISIN]],Corp_value!$B:$B,0),MATCH(H$2,Corp_value!$1:$1,0)))</f>
        <v>VG</v>
      </c>
      <c r="I141" s="91" t="str">
        <f>IF(tbl_dmi_isin[[#This Row],[Index]]&gt;$A$2,"",INDEX(Corp_value!$A$1:$EA$2999,MATCH(tbl_dmi_isin[[#This Row],[ISIN]],Corp_value!$B:$B,0),MATCH(I$2,Corp_value!$1:$1,0)))</f>
        <v>--</v>
      </c>
      <c r="J141" s="90" t="str">
        <f>IF(tbl_dmi_isin[[#This Row],[Index]]&gt;$A$2,"",INDEX(Corp_value!$A$1:$EA$2999,MATCH(tbl_dmi_isin[[#This Row],[ISIN]],Corp_value!$B:$B,0),MATCH(J$2,Corp_value!$1:$1,0)))</f>
        <v>--/--/--</v>
      </c>
      <c r="K141" s="90" t="str">
        <f>IF(tbl_dmi_isin[[#This Row],[Index]]&gt;$A$2,"",INDEX(Corp_value!$A$1:$EA$2999,MATCH(tbl_dmi_isin[[#This Row],[ISIN]],Corp_value!$B:$B,0),MATCH(K$2,Corp_value!$1:$1,0)))</f>
        <v>CHECK spd</v>
      </c>
      <c r="L141" s="90" t="str">
        <f>IF(tbl_dmi_isin[[#This Row],[Index]]&gt;$A$2,"",INDEX(Corp_value!$A$1:$EA$2999,MATCH(tbl_dmi_isin[[#This Row],[ISIN]],Corp_value!$B:$B,0),MATCH(L$2,Corp_value!$1:$1,0)))</f>
        <v>--</v>
      </c>
      <c r="M141" s="241" t="str">
        <f>IF(tbl_dmi_isin[[#This Row],[Index]]&gt;$A$2,"",INDEX(Corp_value!$A$1:$EA$2999,MATCH(tbl_dmi_isin[[#This Row],[ISIN]],Corp_value!$B:$B,0),MATCH(M$2,Corp_value!$1:$1,0)))</f>
        <v>Mega Wisdom Global Ltd</v>
      </c>
      <c r="N141" s="241" t="str">
        <f>IF(tbl_dmi_isin[[#This Row],[Index]]&gt;$A$2,"",INDEX(Corp_value!$A$1:$EA$2999,MATCH(tbl_dmi_isin[[#This Row],[ISIN]],Corp_value!$B:$B,0),MATCH(N$2,Corp_value!$1:$1,0)))</f>
        <v>Multiple Guarantors</v>
      </c>
      <c r="O141" s="241" t="str">
        <f>IF(tbl_dmi_isin[[#This Row],[Index]]&gt;$A$2,"",INDEX(Corp_value!$A$1:$EA$2999,MATCH(tbl_dmi_isin[[#This Row],[ISIN]],Corp_value!$B:$B,0),MATCH(O$2,Corp_value!$1:$1,0)))</f>
        <v>Sino-Ocean Group Holding Ltd</v>
      </c>
      <c r="P141" s="260" t="str">
        <f>IF(tbl_dmi_isin[[#This Row],[Index]]&gt;$A$2,"",TEXT(INDEX(Corp_value!$A$1:$EA$2999,MATCH(tbl_dmi_isin[[#This Row],[ISIN]],Corp_value!$B:$B,0),MATCH(P$2,Corp_value!$1:$1,0)),"yyyy/mm/dd"))</f>
        <v>2021/10/26</v>
      </c>
      <c r="Q141" s="260" t="str">
        <f>IF(tbl_dmi_isin[[#This Row],[Index]]&gt;$A$2,"",TEXT(INDEX(Corp_value!$A$1:$EA$2999,MATCH(tbl_dmi_isin[[#This Row],[ISIN]],Corp_value!$B:$B,0),MATCH(Q$2,Corp_value!$1:$1,0)),"yyyy/mm/dd"))</f>
        <v>2022/10/25</v>
      </c>
      <c r="R141" s="260" t="str">
        <f>IF(tbl_dmi_isin[[#This Row],[Index]]&gt;$A$2,"",TEXT(INDEX(Corp_value!$A$1:$EA$2999,MATCH(tbl_dmi_isin[[#This Row],[ISIN]],Corp_value!$B:$B,0),MATCH(R$2,Corp_value!$1:$1,0)),"yyyy/mm/dd"))</f>
        <v>--</v>
      </c>
      <c r="S141" s="241">
        <f>IF(tbl_dmi_isin[[#This Row],[Index]]&gt;$A$2,"",INDEX(Corp_value!$A$1:$EA$2999,MATCH(tbl_dmi_isin[[#This Row],[ISIN]],Corp_value!$B:$B,0),MATCH(S$2,Corp_value!$1:$1,0)))</f>
        <v>6</v>
      </c>
      <c r="T141" s="241" t="str">
        <f>IF(tbl_dmi_isin[[#This Row],[Index]]&gt;$A$2,"",INDEX(Corp_value!$A$1:$EA$2999,MATCH(tbl_dmi_isin[[#This Row],[ISIN]],Corp_value!$B:$B,0),MATCH(T$2,Corp_value!$1:$1,0)))</f>
        <v>USD</v>
      </c>
      <c r="U141" s="241">
        <f>IF(tbl_dmi_isin[[#This Row],[Index]]&gt;$A$2,"",INDEX(Corp_value!$A$1:$EA$2999,MATCH(tbl_dmi_isin[[#This Row],[ISIN]],Corp_value!$B:$B,0),MATCH(U$2,Corp_value!$1:$1,0)))</f>
        <v>100</v>
      </c>
      <c r="V141" s="256">
        <f>IFERROR(IF(tbl_dmi_isin[[#This Row],[Index]]&gt;$A$2,"",INDEX(Corp_value!$A$1:$EA$2999,MATCH(tbl_dmi_isin[[#This Row],[ISIN]],Corp_value!$B:$B,0),MATCH(V$2,Corp_value!$1:$1,0)))/100000000,"")</f>
        <v>3.5</v>
      </c>
      <c r="W141" s="268" t="str">
        <f>IF(tbl_dmi_isin[[#This Row],[Index]]&gt;$A$2,"",INDEX(Corp_value!$A$1:$EA$2999,MATCH(tbl_dmi_isin[[#This Row],[ISIN]],Corp_value!$B:$B,0),MATCH(W$2,Corp_value!$1:$1,0)))</f>
        <v>3377 HK</v>
      </c>
      <c r="X141" s="268" t="str">
        <f>IF(tbl_dmi_isin[[#This Row],[Index]]&gt;$A$2,"",INDEX(Corp_value!$A$1:$EA$2999,MATCH(tbl_dmi_isin[[#This Row],[ISIN]],Corp_value!$B:$B,0),MATCH(X$2,Corp_value!$1:$1,0)))</f>
        <v>--/NR/WD</v>
      </c>
      <c r="Y141" s="273" t="str">
        <f>IF(tbl_dmi_isin[[#This Row],[Index]]&gt;$A$2,"",INDEX(Corp_value!$A$1:$EA$2999,MATCH(tbl_dmi_isin[[#This Row],[ISIN]],Corp_value!$B:$B,0),MATCH(Y$2,Corp_value!$1:$1,0)))</f>
        <v/>
      </c>
      <c r="Z141" s="273" t="str">
        <f>IF(tbl_dmi_isin[[#This Row],[Index]]&gt;$A$2,"",INDEX(Corp_value!$A$1:$EA$2999,MATCH(tbl_dmi_isin[[#This Row],[ISIN]],Corp_value!$B:$B,0),MATCH(Z$2,Corp_value!$1:$1,0)))</f>
        <v>WR/NR/WD</v>
      </c>
    </row>
    <row r="142" spans="1:26">
      <c r="A142" s="19">
        <v>139</v>
      </c>
      <c r="B142" s="282" t="str">
        <f>IF(tbl_dmi_isin[[#This Row],[Index]]&gt;$A$2,"",TEXT(INDEX(美元债一级!$A$2:$BO$2879,tbl_dmi_isin[[#This Row],[Index]]+1,MATCH(B$2,美元债一级!$2:$2,0)),"yyyy/mm/dd"))</f>
        <v>2021/10/19</v>
      </c>
      <c r="C142" s="19" t="str">
        <f>IF(tbl_dmi_isin[[#This Row],[Index]]&gt;$A$2,"",INDEX(美元债一级!$A$2:$BO$2880,tbl_dmi_isin[[#This Row],[Index]]+1,MATCH(C$2,美元债一级!$2:$2,0)))</f>
        <v>XS2377688093</v>
      </c>
      <c r="D142" s="19" t="str">
        <f>IF(tbl_dmi_isin[[#This Row],[Index]]&gt;$A$2,"",INDEX(美元债一级!$A$2:$BO$2880,tbl_dmi_isin[[#This Row],[Index]]+1,MATCH(D$2,美元债一级!$2:$2,0)))</f>
        <v>成都高新</v>
      </c>
      <c r="E142" s="19" t="str">
        <f>TEXT(tbl_dmi_isin[[#This Row],[定价日]],"YYMMDD")&amp;tbl_dmi_isin[[#This Row],[ISIN]]</f>
        <v>211019XS2377688093</v>
      </c>
      <c r="F142" s="219"/>
      <c r="G142" s="90" t="str">
        <f>IF(tbl_dmi_isin[[#This Row],[Index]]&gt;$A$2,"",INDEX(Corp_value!$A$1:$EA$2999,MATCH(tbl_dmi_isin[[#This Row],[ISIN]],Corp_value!$B:$B,0),MATCH(G$2,Corp_value!$1:$1,0)))</f>
        <v>Baa2/--/BBB</v>
      </c>
      <c r="H142" s="91" t="str">
        <f>IF(tbl_dmi_isin[[#This Row],[Index]]&gt;$A$2,"",INDEX(Corp_value!$A$1:$EA$2999,MATCH(tbl_dmi_isin[[#This Row],[ISIN]],Corp_value!$B:$B,0),MATCH(H$2,Corp_value!$1:$1,0)))</f>
        <v>CN</v>
      </c>
      <c r="I142" s="91" t="str">
        <f>IF(tbl_dmi_isin[[#This Row],[Index]]&gt;$A$2,"",INDEX(Corp_value!$A$1:$EA$2999,MATCH(tbl_dmi_isin[[#This Row],[ISIN]],Corp_value!$B:$B,0),MATCH(I$2,Corp_value!$1:$1,0)))</f>
        <v>--</v>
      </c>
      <c r="J142" s="90" t="str">
        <f>IF(tbl_dmi_isin[[#This Row],[Index]]&gt;$A$2,"",INDEX(Corp_value!$A$1:$EA$2999,MATCH(tbl_dmi_isin[[#This Row],[ISIN]],Corp_value!$B:$B,0),MATCH(J$2,Corp_value!$1:$1,0)))</f>
        <v>Baa2/--/BBB</v>
      </c>
      <c r="K142" s="90" t="str">
        <f>IF(tbl_dmi_isin[[#This Row],[Index]]&gt;$A$2,"",INDEX(Corp_value!$A$1:$EA$2999,MATCH(tbl_dmi_isin[[#This Row],[ISIN]],Corp_value!$B:$B,0),MATCH(K$2,Corp_value!$1:$1,0)))</f>
        <v>CHECK spd</v>
      </c>
      <c r="L142" s="90" t="str">
        <f>IF(tbl_dmi_isin[[#This Row],[Index]]&gt;$A$2,"",INDEX(Corp_value!$A$1:$EA$2999,MATCH(tbl_dmi_isin[[#This Row],[ISIN]],Corp_value!$B:$B,0),MATCH(L$2,Corp_value!$1:$1,0)))</f>
        <v>--</v>
      </c>
      <c r="M142" s="241" t="str">
        <f>IF(tbl_dmi_isin[[#This Row],[Index]]&gt;$A$2,"",INDEX(Corp_value!$A$1:$EA$2999,MATCH(tbl_dmi_isin[[#This Row],[ISIN]],Corp_value!$B:$B,0),MATCH(M$2,Corp_value!$1:$1,0)))</f>
        <v>成都高新投资集团有限</v>
      </c>
      <c r="N142" s="241" t="str">
        <f>IF(tbl_dmi_isin[[#This Row],[Index]]&gt;$A$2,"",INDEX(Corp_value!$A$1:$EA$2999,MATCH(tbl_dmi_isin[[#This Row],[ISIN]],Corp_value!$B:$B,0),MATCH(N$2,Corp_value!$1:$1,0)))</f>
        <v/>
      </c>
      <c r="O142" s="241" t="str">
        <f>IF(tbl_dmi_isin[[#This Row],[Index]]&gt;$A$2,"",INDEX(Corp_value!$A$1:$EA$2999,MATCH(tbl_dmi_isin[[#This Row],[ISIN]],Corp_value!$B:$B,0),MATCH(O$2,Corp_value!$1:$1,0)))</f>
        <v/>
      </c>
      <c r="P142" s="260" t="str">
        <f>IF(tbl_dmi_isin[[#This Row],[Index]]&gt;$A$2,"",TEXT(INDEX(Corp_value!$A$1:$EA$2999,MATCH(tbl_dmi_isin[[#This Row],[ISIN]],Corp_value!$B:$B,0),MATCH(P$2,Corp_value!$1:$1,0)),"yyyy/mm/dd"))</f>
        <v>2021/10/28</v>
      </c>
      <c r="Q142" s="260" t="str">
        <f>IF(tbl_dmi_isin[[#This Row],[Index]]&gt;$A$2,"",TEXT(INDEX(Corp_value!$A$1:$EA$2999,MATCH(tbl_dmi_isin[[#This Row],[ISIN]],Corp_value!$B:$B,0),MATCH(Q$2,Corp_value!$1:$1,0)),"yyyy/mm/dd"))</f>
        <v>2026/10/28</v>
      </c>
      <c r="R142" s="260" t="str">
        <f>IF(tbl_dmi_isin[[#This Row],[Index]]&gt;$A$2,"",TEXT(INDEX(Corp_value!$A$1:$EA$2999,MATCH(tbl_dmi_isin[[#This Row],[ISIN]],Corp_value!$B:$B,0),MATCH(R$2,Corp_value!$1:$1,0)),"yyyy/mm/dd"))</f>
        <v>--</v>
      </c>
      <c r="S142" s="241">
        <f>IF(tbl_dmi_isin[[#This Row],[Index]]&gt;$A$2,"",INDEX(Corp_value!$A$1:$EA$2999,MATCH(tbl_dmi_isin[[#This Row],[ISIN]],Corp_value!$B:$B,0),MATCH(S$2,Corp_value!$1:$1,0)))</f>
        <v>2.7</v>
      </c>
      <c r="T142" s="241" t="str">
        <f>IF(tbl_dmi_isin[[#This Row],[Index]]&gt;$A$2,"",INDEX(Corp_value!$A$1:$EA$2999,MATCH(tbl_dmi_isin[[#This Row],[ISIN]],Corp_value!$B:$B,0),MATCH(T$2,Corp_value!$1:$1,0)))</f>
        <v>USD</v>
      </c>
      <c r="U142" s="241">
        <f>IF(tbl_dmi_isin[[#This Row],[Index]]&gt;$A$2,"",INDEX(Corp_value!$A$1:$EA$2999,MATCH(tbl_dmi_isin[[#This Row],[ISIN]],Corp_value!$B:$B,0),MATCH(U$2,Corp_value!$1:$1,0)))</f>
        <v>100</v>
      </c>
      <c r="V142" s="256">
        <f>IFERROR(IF(tbl_dmi_isin[[#This Row],[Index]]&gt;$A$2,"",INDEX(Corp_value!$A$1:$EA$2999,MATCH(tbl_dmi_isin[[#This Row],[ISIN]],Corp_value!$B:$B,0),MATCH(V$2,Corp_value!$1:$1,0)))/100000000,"")</f>
        <v>3</v>
      </c>
      <c r="W142" s="268" t="str">
        <f>IF(tbl_dmi_isin[[#This Row],[Index]]&gt;$A$2,"",INDEX(Corp_value!$A$1:$EA$2999,MATCH(tbl_dmi_isin[[#This Row],[ISIN]],Corp_value!$B:$B,0),MATCH(W$2,Corp_value!$1:$1,0)))</f>
        <v>GXCDIZ CH</v>
      </c>
      <c r="X142" s="268" t="str">
        <f>IF(tbl_dmi_isin[[#This Row],[Index]]&gt;$A$2,"",INDEX(Corp_value!$A$1:$EA$2999,MATCH(tbl_dmi_isin[[#This Row],[ISIN]],Corp_value!$B:$B,0),MATCH(X$2,Corp_value!$1:$1,0)))</f>
        <v>--/--/BBB</v>
      </c>
      <c r="Y142" s="273" t="str">
        <f>IF(tbl_dmi_isin[[#This Row],[Index]]&gt;$A$2,"",INDEX(Corp_value!$A$1:$EA$2999,MATCH(tbl_dmi_isin[[#This Row],[ISIN]],Corp_value!$B:$B,0),MATCH(Y$2,Corp_value!$1:$1,0)))</f>
        <v/>
      </c>
      <c r="Z142" s="273" t="str">
        <f>IF(tbl_dmi_isin[[#This Row],[Index]]&gt;$A$2,"",INDEX(Corp_value!$A$1:$EA$2999,MATCH(tbl_dmi_isin[[#This Row],[ISIN]],Corp_value!$B:$B,0),MATCH(Z$2,Corp_value!$1:$1,0)))</f>
        <v>--/--/BBB</v>
      </c>
    </row>
    <row r="143" spans="1:26">
      <c r="A143" s="19">
        <v>140</v>
      </c>
      <c r="B143" s="282" t="str">
        <f>IF(tbl_dmi_isin[[#This Row],[Index]]&gt;$A$2,"",TEXT(INDEX(美元债一级!$A$2:$BO$2879,tbl_dmi_isin[[#This Row],[Index]]+1,MATCH(B$2,美元债一级!$2:$2,0)),"yyyy/mm/dd"))</f>
        <v>2021/10/13</v>
      </c>
      <c r="C143" s="19" t="str">
        <f>IF(tbl_dmi_isin[[#This Row],[Index]]&gt;$A$2,"",INDEX(美元债一级!$A$2:$BO$2880,tbl_dmi_isin[[#This Row],[Index]]+1,MATCH(C$2,美元债一级!$2:$2,0)))</f>
        <v>XS2381154009</v>
      </c>
      <c r="D143" s="19" t="str">
        <f>IF(tbl_dmi_isin[[#This Row],[Index]]&gt;$A$2,"",INDEX(美元债一级!$A$2:$BO$2880,tbl_dmi_isin[[#This Row],[Index]]+1,MATCH(D$2,美元债一级!$2:$2,0)))</f>
        <v>南京江宁经开</v>
      </c>
      <c r="E143" s="19" t="str">
        <f>TEXT(tbl_dmi_isin[[#This Row],[定价日]],"YYMMDD")&amp;tbl_dmi_isin[[#This Row],[ISIN]]</f>
        <v>211013XS2381154009</v>
      </c>
      <c r="F143" s="219"/>
      <c r="G143" s="90" t="str">
        <f>IF(tbl_dmi_isin[[#This Row],[Index]]&gt;$A$2,"",INDEX(Corp_value!$A$1:$EA$2999,MATCH(tbl_dmi_isin[[#This Row],[ISIN]],Corp_value!$B:$B,0),MATCH(G$2,Corp_value!$1:$1,0)))</f>
        <v>--/--/WD</v>
      </c>
      <c r="H143" s="91" t="str">
        <f>IF(tbl_dmi_isin[[#This Row],[Index]]&gt;$A$2,"",INDEX(Corp_value!$A$1:$EA$2999,MATCH(tbl_dmi_isin[[#This Row],[ISIN]],Corp_value!$B:$B,0),MATCH(H$2,Corp_value!$1:$1,0)))</f>
        <v>VG</v>
      </c>
      <c r="I143" s="91" t="str">
        <f>IF(tbl_dmi_isin[[#This Row],[Index]]&gt;$A$2,"",INDEX(Corp_value!$A$1:$EA$2999,MATCH(tbl_dmi_isin[[#This Row],[ISIN]],Corp_value!$B:$B,0),MATCH(I$2,Corp_value!$1:$1,0)))</f>
        <v>--</v>
      </c>
      <c r="J143" s="90" t="str">
        <f>IF(tbl_dmi_isin[[#This Row],[Index]]&gt;$A$2,"",INDEX(Corp_value!$A$1:$EA$2999,MATCH(tbl_dmi_isin[[#This Row],[ISIN]],Corp_value!$B:$B,0),MATCH(J$2,Corp_value!$1:$1,0)))</f>
        <v>--/--/--</v>
      </c>
      <c r="K143" s="90" t="str">
        <f>IF(tbl_dmi_isin[[#This Row],[Index]]&gt;$A$2,"",INDEX(Corp_value!$A$1:$EA$2999,MATCH(tbl_dmi_isin[[#This Row],[ISIN]],Corp_value!$B:$B,0),MATCH(K$2,Corp_value!$1:$1,0)))</f>
        <v>CHECK spd</v>
      </c>
      <c r="L143" s="90" t="str">
        <f>IF(tbl_dmi_isin[[#This Row],[Index]]&gt;$A$2,"",INDEX(Corp_value!$A$1:$EA$2999,MATCH(tbl_dmi_isin[[#This Row],[ISIN]],Corp_value!$B:$B,0),MATCH(L$2,Corp_value!$1:$1,0)))</f>
        <v>--</v>
      </c>
      <c r="M143" s="241" t="str">
        <f>IF(tbl_dmi_isin[[#This Row],[Index]]&gt;$A$2,"",INDEX(Corp_value!$A$1:$EA$2999,MATCH(tbl_dmi_isin[[#This Row],[ISIN]],Corp_value!$B:$B,0),MATCH(M$2,Corp_value!$1:$1,0)))</f>
        <v>江宁经开海外投资有限</v>
      </c>
      <c r="N143" s="241" t="str">
        <f>IF(tbl_dmi_isin[[#This Row],[Index]]&gt;$A$2,"",INDEX(Corp_value!$A$1:$EA$2999,MATCH(tbl_dmi_isin[[#This Row],[ISIN]],Corp_value!$B:$B,0),MATCH(N$2,Corp_value!$1:$1,0)))</f>
        <v/>
      </c>
      <c r="O143" s="241" t="str">
        <f>IF(tbl_dmi_isin[[#This Row],[Index]]&gt;$A$2,"",INDEX(Corp_value!$A$1:$EA$2999,MATCH(tbl_dmi_isin[[#This Row],[ISIN]],Corp_value!$B:$B,0),MATCH(O$2,Corp_value!$1:$1,0)))</f>
        <v>Nanjing Jiangning Economic Tec</v>
      </c>
      <c r="P143" s="260" t="str">
        <f>IF(tbl_dmi_isin[[#This Row],[Index]]&gt;$A$2,"",TEXT(INDEX(Corp_value!$A$1:$EA$2999,MATCH(tbl_dmi_isin[[#This Row],[ISIN]],Corp_value!$B:$B,0),MATCH(P$2,Corp_value!$1:$1,0)),"yyyy/mm/dd"))</f>
        <v>2021/10/20</v>
      </c>
      <c r="Q143" s="260" t="str">
        <f>IF(tbl_dmi_isin[[#This Row],[Index]]&gt;$A$2,"",TEXT(INDEX(Corp_value!$A$1:$EA$2999,MATCH(tbl_dmi_isin[[#This Row],[ISIN]],Corp_value!$B:$B,0),MATCH(Q$2,Corp_value!$1:$1,0)),"yyyy/mm/dd"))</f>
        <v>2022/10/19</v>
      </c>
      <c r="R143" s="260" t="str">
        <f>IF(tbl_dmi_isin[[#This Row],[Index]]&gt;$A$2,"",TEXT(INDEX(Corp_value!$A$1:$EA$2999,MATCH(tbl_dmi_isin[[#This Row],[ISIN]],Corp_value!$B:$B,0),MATCH(R$2,Corp_value!$1:$1,0)),"yyyy/mm/dd"))</f>
        <v>--</v>
      </c>
      <c r="S143" s="241">
        <f>IF(tbl_dmi_isin[[#This Row],[Index]]&gt;$A$2,"",INDEX(Corp_value!$A$1:$EA$2999,MATCH(tbl_dmi_isin[[#This Row],[ISIN]],Corp_value!$B:$B,0),MATCH(S$2,Corp_value!$1:$1,0)))</f>
        <v>2.9</v>
      </c>
      <c r="T143" s="241" t="str">
        <f>IF(tbl_dmi_isin[[#This Row],[Index]]&gt;$A$2,"",INDEX(Corp_value!$A$1:$EA$2999,MATCH(tbl_dmi_isin[[#This Row],[ISIN]],Corp_value!$B:$B,0),MATCH(T$2,Corp_value!$1:$1,0)))</f>
        <v>USD</v>
      </c>
      <c r="U143" s="241">
        <f>IF(tbl_dmi_isin[[#This Row],[Index]]&gt;$A$2,"",INDEX(Corp_value!$A$1:$EA$2999,MATCH(tbl_dmi_isin[[#This Row],[ISIN]],Corp_value!$B:$B,0),MATCH(U$2,Corp_value!$1:$1,0)))</f>
        <v>100</v>
      </c>
      <c r="V143" s="256">
        <f>IFERROR(IF(tbl_dmi_isin[[#This Row],[Index]]&gt;$A$2,"",INDEX(Corp_value!$A$1:$EA$2999,MATCH(tbl_dmi_isin[[#This Row],[ISIN]],Corp_value!$B:$B,0),MATCH(V$2,Corp_value!$1:$1,0)))/100000000,"")</f>
        <v>2.1</v>
      </c>
      <c r="W143" s="268" t="str">
        <f>IF(tbl_dmi_isin[[#This Row],[Index]]&gt;$A$2,"",INDEX(Corp_value!$A$1:$EA$2999,MATCH(tbl_dmi_isin[[#This Row],[ISIN]],Corp_value!$B:$B,0),MATCH(W$2,Corp_value!$1:$1,0)))</f>
        <v>0967746D CH</v>
      </c>
      <c r="X143" s="268" t="str">
        <f>IF(tbl_dmi_isin[[#This Row],[Index]]&gt;$A$2,"",INDEX(Corp_value!$A$1:$EA$2999,MATCH(tbl_dmi_isin[[#This Row],[ISIN]],Corp_value!$B:$B,0),MATCH(X$2,Corp_value!$1:$1,0)))</f>
        <v>Baa3/--/WD</v>
      </c>
      <c r="Y143" s="273" t="str">
        <f>IF(tbl_dmi_isin[[#This Row],[Index]]&gt;$A$2,"",INDEX(Corp_value!$A$1:$EA$2999,MATCH(tbl_dmi_isin[[#This Row],[ISIN]],Corp_value!$B:$B,0),MATCH(Y$2,Corp_value!$1:$1,0)))</f>
        <v/>
      </c>
      <c r="Z143" s="273" t="str">
        <f>IF(tbl_dmi_isin[[#This Row],[Index]]&gt;$A$2,"",INDEX(Corp_value!$A$1:$EA$2999,MATCH(tbl_dmi_isin[[#This Row],[ISIN]],Corp_value!$B:$B,0),MATCH(Z$2,Corp_value!$1:$1,0)))</f>
        <v>--/--/WD</v>
      </c>
    </row>
    <row r="144" spans="1:26">
      <c r="A144" s="19">
        <v>141</v>
      </c>
      <c r="B144" s="282" t="str">
        <f>IF(tbl_dmi_isin[[#This Row],[Index]]&gt;$A$2,"",TEXT(INDEX(美元债一级!$A$2:$BO$2879,tbl_dmi_isin[[#This Row],[Index]]+1,MATCH(B$2,美元债一级!$2:$2,0)),"yyyy/mm/dd"))</f>
        <v>2021/09/28</v>
      </c>
      <c r="C144" s="19" t="str">
        <f>IF(tbl_dmi_isin[[#This Row],[Index]]&gt;$A$2,"",INDEX(美元债一级!$A$2:$BO$2880,tbl_dmi_isin[[#This Row],[Index]]+1,MATCH(C$2,美元债一级!$2:$2,0)))</f>
        <v>XS2387065134</v>
      </c>
      <c r="D144" s="19" t="str">
        <f>IF(tbl_dmi_isin[[#This Row],[Index]]&gt;$A$2,"",INDEX(美元债一级!$A$2:$BO$2880,tbl_dmi_isin[[#This Row],[Index]]+1,MATCH(D$2,美元债一级!$2:$2,0)))</f>
        <v>中航租赁</v>
      </c>
      <c r="E144" s="19" t="str">
        <f>TEXT(tbl_dmi_isin[[#This Row],[定价日]],"YYMMDD")&amp;tbl_dmi_isin[[#This Row],[ISIN]]</f>
        <v>210928XS2387065134</v>
      </c>
      <c r="F144" s="219"/>
      <c r="G144" s="90" t="str">
        <f>IF(tbl_dmi_isin[[#This Row],[Index]]&gt;$A$2,"",INDEX(Corp_value!$A$1:$EA$2999,MATCH(tbl_dmi_isin[[#This Row],[ISIN]],Corp_value!$B:$B,0),MATCH(G$2,Corp_value!$1:$1,0)))</f>
        <v>Baa1/--/A-</v>
      </c>
      <c r="H144" s="91" t="str">
        <f>IF(tbl_dmi_isin[[#This Row],[Index]]&gt;$A$2,"",INDEX(Corp_value!$A$1:$EA$2999,MATCH(tbl_dmi_isin[[#This Row],[ISIN]],Corp_value!$B:$B,0),MATCH(H$2,Corp_value!$1:$1,0)))</f>
        <v>KY</v>
      </c>
      <c r="I144" s="91" t="str">
        <f>IF(tbl_dmi_isin[[#This Row],[Index]]&gt;$A$2,"",INDEX(Corp_value!$A$1:$EA$2999,MATCH(tbl_dmi_isin[[#This Row],[ISIN]],Corp_value!$B:$B,0),MATCH(I$2,Corp_value!$1:$1,0)))</f>
        <v>--</v>
      </c>
      <c r="J144" s="90" t="str">
        <f>IF(tbl_dmi_isin[[#This Row],[Index]]&gt;$A$2,"",INDEX(Corp_value!$A$1:$EA$2999,MATCH(tbl_dmi_isin[[#This Row],[ISIN]],Corp_value!$B:$B,0),MATCH(J$2,Corp_value!$1:$1,0)))</f>
        <v>Baa1/--/A-</v>
      </c>
      <c r="K144" s="90">
        <f>IF(tbl_dmi_isin[[#This Row],[Index]]&gt;$A$2,"",INDEX(Corp_value!$A$1:$EA$2999,MATCH(tbl_dmi_isin[[#This Row],[ISIN]],Corp_value!$B:$B,0),MATCH(K$2,Corp_value!$1:$1,0)))</f>
        <v>112.5</v>
      </c>
      <c r="L144" s="90" t="str">
        <f>IF(tbl_dmi_isin[[#This Row],[Index]]&gt;$A$2,"",INDEX(Corp_value!$A$1:$EA$2999,MATCH(tbl_dmi_isin[[#This Row],[ISIN]],Corp_value!$B:$B,0),MATCH(L$2,Corp_value!$1:$1,0)))</f>
        <v>--</v>
      </c>
      <c r="M144" s="241" t="str">
        <f>IF(tbl_dmi_isin[[#This Row],[Index]]&gt;$A$2,"",INDEX(Corp_value!$A$1:$EA$2999,MATCH(tbl_dmi_isin[[#This Row],[ISIN]],Corp_value!$B:$B,0),MATCH(M$2,Corp_value!$1:$1,0)))</f>
        <v>Soar Wise有限公司</v>
      </c>
      <c r="N144" s="241" t="str">
        <f>IF(tbl_dmi_isin[[#This Row],[Index]]&gt;$A$2,"",INDEX(Corp_value!$A$1:$EA$2999,MATCH(tbl_dmi_isin[[#This Row],[ISIN]],Corp_value!$B:$B,0),MATCH(N$2,Corp_value!$1:$1,0)))</f>
        <v>AVIC International Leasing Co Ltd</v>
      </c>
      <c r="O144" s="241" t="str">
        <f>IF(tbl_dmi_isin[[#This Row],[Index]]&gt;$A$2,"",INDEX(Corp_value!$A$1:$EA$2999,MATCH(tbl_dmi_isin[[#This Row],[ISIN]],Corp_value!$B:$B,0),MATCH(O$2,Corp_value!$1:$1,0)))</f>
        <v/>
      </c>
      <c r="P144" s="260" t="str">
        <f>IF(tbl_dmi_isin[[#This Row],[Index]]&gt;$A$2,"",TEXT(INDEX(Corp_value!$A$1:$EA$2999,MATCH(tbl_dmi_isin[[#This Row],[ISIN]],Corp_value!$B:$B,0),MATCH(P$2,Corp_value!$1:$1,0)),"yyyy/mm/dd"))</f>
        <v>2021/10/08</v>
      </c>
      <c r="Q144" s="260" t="str">
        <f>IF(tbl_dmi_isin[[#This Row],[Index]]&gt;$A$2,"",TEXT(INDEX(Corp_value!$A$1:$EA$2999,MATCH(tbl_dmi_isin[[#This Row],[ISIN]],Corp_value!$B:$B,0),MATCH(Q$2,Corp_value!$1:$1,0)),"yyyy/mm/dd"))</f>
        <v>2024/10/08</v>
      </c>
      <c r="R144" s="260" t="str">
        <f>IF(tbl_dmi_isin[[#This Row],[Index]]&gt;$A$2,"",TEXT(INDEX(Corp_value!$A$1:$EA$2999,MATCH(tbl_dmi_isin[[#This Row],[ISIN]],Corp_value!$B:$B,0),MATCH(R$2,Corp_value!$1:$1,0)),"yyyy/mm/dd"))</f>
        <v>--</v>
      </c>
      <c r="S144" s="241">
        <f>IF(tbl_dmi_isin[[#This Row],[Index]]&gt;$A$2,"",INDEX(Corp_value!$A$1:$EA$2999,MATCH(tbl_dmi_isin[[#This Row],[ISIN]],Corp_value!$B:$B,0),MATCH(S$2,Corp_value!$1:$1,0)))</f>
        <v>1.65</v>
      </c>
      <c r="T144" s="241" t="str">
        <f>IF(tbl_dmi_isin[[#This Row],[Index]]&gt;$A$2,"",INDEX(Corp_value!$A$1:$EA$2999,MATCH(tbl_dmi_isin[[#This Row],[ISIN]],Corp_value!$B:$B,0),MATCH(T$2,Corp_value!$1:$1,0)))</f>
        <v>USD</v>
      </c>
      <c r="U144" s="241">
        <f>IF(tbl_dmi_isin[[#This Row],[Index]]&gt;$A$2,"",INDEX(Corp_value!$A$1:$EA$2999,MATCH(tbl_dmi_isin[[#This Row],[ISIN]],Corp_value!$B:$B,0),MATCH(U$2,Corp_value!$1:$1,0)))</f>
        <v>99.863</v>
      </c>
      <c r="V144" s="256">
        <f>IFERROR(IF(tbl_dmi_isin[[#This Row],[Index]]&gt;$A$2,"",INDEX(Corp_value!$A$1:$EA$2999,MATCH(tbl_dmi_isin[[#This Row],[ISIN]],Corp_value!$B:$B,0),MATCH(V$2,Corp_value!$1:$1,0)))/100000000,"")</f>
        <v>3</v>
      </c>
      <c r="W144" s="268" t="str">
        <f>IF(tbl_dmi_isin[[#This Row],[Index]]&gt;$A$2,"",INDEX(Corp_value!$A$1:$EA$2999,MATCH(tbl_dmi_isin[[#This Row],[ISIN]],Corp_value!$B:$B,0),MATCH(W$2,Corp_value!$1:$1,0)))</f>
        <v>600705 CH</v>
      </c>
      <c r="X144" s="268" t="str">
        <f>IF(tbl_dmi_isin[[#This Row],[Index]]&gt;$A$2,"",INDEX(Corp_value!$A$1:$EA$2999,MATCH(tbl_dmi_isin[[#This Row],[ISIN]],Corp_value!$B:$B,0),MATCH(X$2,Corp_value!$1:$1,0)))</f>
        <v>--/--/A-</v>
      </c>
      <c r="Y144" s="273" t="str">
        <f>IF(tbl_dmi_isin[[#This Row],[Index]]&gt;$A$2,"",INDEX(Corp_value!$A$1:$EA$2999,MATCH(tbl_dmi_isin[[#This Row],[ISIN]],Corp_value!$B:$B,0),MATCH(Y$2,Corp_value!$1:$1,0)))</f>
        <v/>
      </c>
      <c r="Z144" s="273" t="str">
        <f>IF(tbl_dmi_isin[[#This Row],[Index]]&gt;$A$2,"",INDEX(Corp_value!$A$1:$EA$2999,MATCH(tbl_dmi_isin[[#This Row],[ISIN]],Corp_value!$B:$B,0),MATCH(Z$2,Corp_value!$1:$1,0)))</f>
        <v>Baa1/--/A-</v>
      </c>
    </row>
    <row r="145" spans="1:26">
      <c r="A145" s="19">
        <v>142</v>
      </c>
      <c r="B145" s="282" t="str">
        <f>IF(tbl_dmi_isin[[#This Row],[Index]]&gt;$A$2,"",TEXT(INDEX(美元债一级!$A$2:$BO$2879,tbl_dmi_isin[[#This Row],[Index]]+1,MATCH(B$2,美元债一级!$2:$2,0)),"yyyy/mm/dd"))</f>
        <v>2021/09/23</v>
      </c>
      <c r="C145" s="19" t="str">
        <f>IF(tbl_dmi_isin[[#This Row],[Index]]&gt;$A$2,"",INDEX(美元债一级!$A$2:$BO$2880,tbl_dmi_isin[[#This Row],[Index]]+1,MATCH(C$2,美元债一级!$2:$2,0)))</f>
        <v>XS2388909181</v>
      </c>
      <c r="D145" s="19" t="str">
        <f>IF(tbl_dmi_isin[[#This Row],[Index]]&gt;$A$2,"",INDEX(美元债一级!$A$2:$BO$2880,tbl_dmi_isin[[#This Row],[Index]]+1,MATCH(D$2,美元债一级!$2:$2,0)))</f>
        <v>建银国际</v>
      </c>
      <c r="E145" s="19" t="str">
        <f>TEXT(tbl_dmi_isin[[#This Row],[定价日]],"YYMMDD")&amp;tbl_dmi_isin[[#This Row],[ISIN]]</f>
        <v>210923XS2388909181</v>
      </c>
      <c r="F145" s="219"/>
      <c r="G145" s="90" t="str">
        <f>IF(tbl_dmi_isin[[#This Row],[Index]]&gt;$A$2,"",INDEX(Corp_value!$A$1:$EA$2999,MATCH(tbl_dmi_isin[[#This Row],[ISIN]],Corp_value!$B:$B,0),MATCH(G$2,Corp_value!$1:$1,0)))</f>
        <v>A1/A/--</v>
      </c>
      <c r="H145" s="91" t="str">
        <f>IF(tbl_dmi_isin[[#This Row],[Index]]&gt;$A$2,"",INDEX(Corp_value!$A$1:$EA$2999,MATCH(tbl_dmi_isin[[#This Row],[ISIN]],Corp_value!$B:$B,0),MATCH(H$2,Corp_value!$1:$1,0)))</f>
        <v>VG</v>
      </c>
      <c r="I145" s="91" t="str">
        <f>IF(tbl_dmi_isin[[#This Row],[Index]]&gt;$A$2,"",INDEX(Corp_value!$A$1:$EA$2999,MATCH(tbl_dmi_isin[[#This Row],[ISIN]],Corp_value!$B:$B,0),MATCH(I$2,Corp_value!$1:$1,0)))</f>
        <v>--</v>
      </c>
      <c r="J145" s="90" t="str">
        <f>IF(tbl_dmi_isin[[#This Row],[Index]]&gt;$A$2,"",INDEX(Corp_value!$A$1:$EA$2999,MATCH(tbl_dmi_isin[[#This Row],[ISIN]],Corp_value!$B:$B,0),MATCH(J$2,Corp_value!$1:$1,0)))</f>
        <v>--/--/--</v>
      </c>
      <c r="K145" s="90">
        <f>IF(tbl_dmi_isin[[#This Row],[Index]]&gt;$A$2,"",INDEX(Corp_value!$A$1:$EA$2999,MATCH(tbl_dmi_isin[[#This Row],[ISIN]],Corp_value!$B:$B,0),MATCH(K$2,Corp_value!$1:$1,0)))</f>
        <v>65</v>
      </c>
      <c r="L145" s="90" t="str">
        <f>IF(tbl_dmi_isin[[#This Row],[Index]]&gt;$A$2,"",INDEX(Corp_value!$A$1:$EA$2999,MATCH(tbl_dmi_isin[[#This Row],[ISIN]],Corp_value!$B:$B,0),MATCH(L$2,Corp_value!$1:$1,0)))</f>
        <v>--</v>
      </c>
      <c r="M145" s="241" t="str">
        <f>IF(tbl_dmi_isin[[#This Row],[Index]]&gt;$A$2,"",INDEX(Corp_value!$A$1:$EA$2999,MATCH(tbl_dmi_isin[[#This Row],[ISIN]],Corp_value!$B:$B,0),MATCH(M$2,Corp_value!$1:$1,0)))</f>
        <v>邦杰环球有限公司</v>
      </c>
      <c r="N145" s="241" t="str">
        <f>IF(tbl_dmi_isin[[#This Row],[Index]]&gt;$A$2,"",INDEX(Corp_value!$A$1:$EA$2999,MATCH(tbl_dmi_isin[[#This Row],[ISIN]],Corp_value!$B:$B,0),MATCH(N$2,Corp_value!$1:$1,0)))</f>
        <v>China Construction Bank Corp/Hong Kong</v>
      </c>
      <c r="O145" s="241" t="str">
        <f>IF(tbl_dmi_isin[[#This Row],[Index]]&gt;$A$2,"",INDEX(Corp_value!$A$1:$EA$2999,MATCH(tbl_dmi_isin[[#This Row],[ISIN]],Corp_value!$B:$B,0),MATCH(O$2,Corp_value!$1:$1,0)))</f>
        <v/>
      </c>
      <c r="P145" s="260" t="str">
        <f>IF(tbl_dmi_isin[[#This Row],[Index]]&gt;$A$2,"",TEXT(INDEX(Corp_value!$A$1:$EA$2999,MATCH(tbl_dmi_isin[[#This Row],[ISIN]],Corp_value!$B:$B,0),MATCH(P$2,Corp_value!$1:$1,0)),"yyyy/mm/dd"))</f>
        <v>2021/09/29</v>
      </c>
      <c r="Q145" s="260" t="str">
        <f>IF(tbl_dmi_isin[[#This Row],[Index]]&gt;$A$2,"",TEXT(INDEX(Corp_value!$A$1:$EA$2999,MATCH(tbl_dmi_isin[[#This Row],[ISIN]],Corp_value!$B:$B,0),MATCH(Q$2,Corp_value!$1:$1,0)),"yyyy/mm/dd"))</f>
        <v>2026/09/29</v>
      </c>
      <c r="R145" s="260" t="str">
        <f>IF(tbl_dmi_isin[[#This Row],[Index]]&gt;$A$2,"",TEXT(INDEX(Corp_value!$A$1:$EA$2999,MATCH(tbl_dmi_isin[[#This Row],[ISIN]],Corp_value!$B:$B,0),MATCH(R$2,Corp_value!$1:$1,0)),"yyyy/mm/dd"))</f>
        <v>--</v>
      </c>
      <c r="S145" s="241">
        <f>IF(tbl_dmi_isin[[#This Row],[Index]]&gt;$A$2,"",INDEX(Corp_value!$A$1:$EA$2999,MATCH(tbl_dmi_isin[[#This Row],[ISIN]],Corp_value!$B:$B,0),MATCH(S$2,Corp_value!$1:$1,0)))</f>
        <v>1.5</v>
      </c>
      <c r="T145" s="241" t="str">
        <f>IF(tbl_dmi_isin[[#This Row],[Index]]&gt;$A$2,"",INDEX(Corp_value!$A$1:$EA$2999,MATCH(tbl_dmi_isin[[#This Row],[ISIN]],Corp_value!$B:$B,0),MATCH(T$2,Corp_value!$1:$1,0)))</f>
        <v>USD</v>
      </c>
      <c r="U145" s="241">
        <f>IF(tbl_dmi_isin[[#This Row],[Index]]&gt;$A$2,"",INDEX(Corp_value!$A$1:$EA$2999,MATCH(tbl_dmi_isin[[#This Row],[ISIN]],Corp_value!$B:$B,0),MATCH(U$2,Corp_value!$1:$1,0)))</f>
        <v>99.813000000000002</v>
      </c>
      <c r="V145" s="256">
        <f>IFERROR(IF(tbl_dmi_isin[[#This Row],[Index]]&gt;$A$2,"",INDEX(Corp_value!$A$1:$EA$2999,MATCH(tbl_dmi_isin[[#This Row],[ISIN]],Corp_value!$B:$B,0),MATCH(V$2,Corp_value!$1:$1,0)))/100000000,"")</f>
        <v>7</v>
      </c>
      <c r="W145" s="268" t="str">
        <f>IF(tbl_dmi_isin[[#This Row],[Index]]&gt;$A$2,"",INDEX(Corp_value!$A$1:$EA$2999,MATCH(tbl_dmi_isin[[#This Row],[ISIN]],Corp_value!$B:$B,0),MATCH(W$2,Corp_value!$1:$1,0)))</f>
        <v>939 HK</v>
      </c>
      <c r="X145" s="268" t="str">
        <f>IF(tbl_dmi_isin[[#This Row],[Index]]&gt;$A$2,"",INDEX(Corp_value!$A$1:$EA$2999,MATCH(tbl_dmi_isin[[#This Row],[ISIN]],Corp_value!$B:$B,0),MATCH(X$2,Corp_value!$1:$1,0)))</f>
        <v>A1/A/A</v>
      </c>
      <c r="Y145" s="273" t="str">
        <f>IF(tbl_dmi_isin[[#This Row],[Index]]&gt;$A$2,"",INDEX(Corp_value!$A$1:$EA$2999,MATCH(tbl_dmi_isin[[#This Row],[ISIN]],Corp_value!$B:$B,0),MATCH(Y$2,Corp_value!$1:$1,0)))</f>
        <v/>
      </c>
      <c r="Z145" s="273" t="str">
        <f>IF(tbl_dmi_isin[[#This Row],[Index]]&gt;$A$2,"",INDEX(Corp_value!$A$1:$EA$2999,MATCH(tbl_dmi_isin[[#This Row],[ISIN]],Corp_value!$B:$B,0),MATCH(Z$2,Corp_value!$1:$1,0)))</f>
        <v>--/--/--</v>
      </c>
    </row>
    <row r="146" spans="1:26">
      <c r="A146" s="19">
        <v>143</v>
      </c>
      <c r="B146" s="282" t="str">
        <f>IF(tbl_dmi_isin[[#This Row],[Index]]&gt;$A$2,"",TEXT(INDEX(美元债一级!$A$2:$BO$2879,tbl_dmi_isin[[#This Row],[Index]]+1,MATCH(B$2,美元债一级!$2:$2,0)),"yyyy/mm/dd"))</f>
        <v>2021/09/17</v>
      </c>
      <c r="C146" s="19" t="str">
        <f>IF(tbl_dmi_isin[[#This Row],[Index]]&gt;$A$2,"",INDEX(美元债一级!$A$2:$BO$2880,tbl_dmi_isin[[#This Row],[Index]]+1,MATCH(C$2,美元债一级!$2:$2,0)))</f>
        <v>XS2361211191</v>
      </c>
      <c r="D146" s="19" t="str">
        <f>IF(tbl_dmi_isin[[#This Row],[Index]]&gt;$A$2,"",INDEX(美元债一级!$A$2:$BO$2880,tbl_dmi_isin[[#This Row],[Index]]+1,MATCH(D$2,美元债一级!$2:$2,0)))</f>
        <v>潍坊城建</v>
      </c>
      <c r="E146" s="19" t="str">
        <f>TEXT(tbl_dmi_isin[[#This Row],[定价日]],"YYMMDD")&amp;tbl_dmi_isin[[#This Row],[ISIN]]</f>
        <v>210917XS2361211191</v>
      </c>
      <c r="F146" s="219"/>
      <c r="G146" s="90" t="str">
        <f>IF(tbl_dmi_isin[[#This Row],[Index]]&gt;$A$2,"",INDEX(Corp_value!$A$1:$EA$2999,MATCH(tbl_dmi_isin[[#This Row],[ISIN]],Corp_value!$B:$B,0),MATCH(G$2,Corp_value!$1:$1,0)))</f>
        <v>Ba1/--/BB+</v>
      </c>
      <c r="H146" s="91" t="str">
        <f>IF(tbl_dmi_isin[[#This Row],[Index]]&gt;$A$2,"",INDEX(Corp_value!$A$1:$EA$2999,MATCH(tbl_dmi_isin[[#This Row],[ISIN]],Corp_value!$B:$B,0),MATCH(H$2,Corp_value!$1:$1,0)))</f>
        <v>CN</v>
      </c>
      <c r="I146" s="91" t="str">
        <f>IF(tbl_dmi_isin[[#This Row],[Index]]&gt;$A$2,"",INDEX(Corp_value!$A$1:$EA$2999,MATCH(tbl_dmi_isin[[#This Row],[ISIN]],Corp_value!$B:$B,0),MATCH(I$2,Corp_value!$1:$1,0)))</f>
        <v>--</v>
      </c>
      <c r="J146" s="90" t="str">
        <f>IF(tbl_dmi_isin[[#This Row],[Index]]&gt;$A$2,"",INDEX(Corp_value!$A$1:$EA$2999,MATCH(tbl_dmi_isin[[#This Row],[ISIN]],Corp_value!$B:$B,0),MATCH(J$2,Corp_value!$1:$1,0)))</f>
        <v>Ba1/--/BBB-</v>
      </c>
      <c r="K146" s="90" t="str">
        <f>IF(tbl_dmi_isin[[#This Row],[Index]]&gt;$A$2,"",INDEX(Corp_value!$A$1:$EA$2999,MATCH(tbl_dmi_isin[[#This Row],[ISIN]],Corp_value!$B:$B,0),MATCH(K$2,Corp_value!$1:$1,0)))</f>
        <v>CHECK spd</v>
      </c>
      <c r="L146" s="90" t="str">
        <f>IF(tbl_dmi_isin[[#This Row],[Index]]&gt;$A$2,"",INDEX(Corp_value!$A$1:$EA$2999,MATCH(tbl_dmi_isin[[#This Row],[ISIN]],Corp_value!$B:$B,0),MATCH(L$2,Corp_value!$1:$1,0)))</f>
        <v>--</v>
      </c>
      <c r="M146" s="241" t="str">
        <f>IF(tbl_dmi_isin[[#This Row],[Index]]&gt;$A$2,"",INDEX(Corp_value!$A$1:$EA$2999,MATCH(tbl_dmi_isin[[#This Row],[ISIN]],Corp_value!$B:$B,0),MATCH(M$2,Corp_value!$1:$1,0)))</f>
        <v>潍坊市城市建设发展投</v>
      </c>
      <c r="N146" s="241" t="str">
        <f>IF(tbl_dmi_isin[[#This Row],[Index]]&gt;$A$2,"",INDEX(Corp_value!$A$1:$EA$2999,MATCH(tbl_dmi_isin[[#This Row],[ISIN]],Corp_value!$B:$B,0),MATCH(N$2,Corp_value!$1:$1,0)))</f>
        <v/>
      </c>
      <c r="O146" s="241" t="str">
        <f>IF(tbl_dmi_isin[[#This Row],[Index]]&gt;$A$2,"",INDEX(Corp_value!$A$1:$EA$2999,MATCH(tbl_dmi_isin[[#This Row],[ISIN]],Corp_value!$B:$B,0),MATCH(O$2,Corp_value!$1:$1,0)))</f>
        <v/>
      </c>
      <c r="P146" s="260" t="str">
        <f>IF(tbl_dmi_isin[[#This Row],[Index]]&gt;$A$2,"",TEXT(INDEX(Corp_value!$A$1:$EA$2999,MATCH(tbl_dmi_isin[[#This Row],[ISIN]],Corp_value!$B:$B,0),MATCH(P$2,Corp_value!$1:$1,0)),"yyyy/mm/dd"))</f>
        <v>2021/09/27</v>
      </c>
      <c r="Q146" s="260" t="str">
        <f>IF(tbl_dmi_isin[[#This Row],[Index]]&gt;$A$2,"",TEXT(INDEX(Corp_value!$A$1:$EA$2999,MATCH(tbl_dmi_isin[[#This Row],[ISIN]],Corp_value!$B:$B,0),MATCH(Q$2,Corp_value!$1:$1,0)),"yyyy/mm/dd"))</f>
        <v>2024/09/27</v>
      </c>
      <c r="R146" s="260" t="str">
        <f>IF(tbl_dmi_isin[[#This Row],[Index]]&gt;$A$2,"",TEXT(INDEX(Corp_value!$A$1:$EA$2999,MATCH(tbl_dmi_isin[[#This Row],[ISIN]],Corp_value!$B:$B,0),MATCH(R$2,Corp_value!$1:$1,0)),"yyyy/mm/dd"))</f>
        <v>--</v>
      </c>
      <c r="S146" s="241">
        <f>IF(tbl_dmi_isin[[#This Row],[Index]]&gt;$A$2,"",INDEX(Corp_value!$A$1:$EA$2999,MATCH(tbl_dmi_isin[[#This Row],[ISIN]],Corp_value!$B:$B,0),MATCH(S$2,Corp_value!$1:$1,0)))</f>
        <v>2.6</v>
      </c>
      <c r="T146" s="241" t="str">
        <f>IF(tbl_dmi_isin[[#This Row],[Index]]&gt;$A$2,"",INDEX(Corp_value!$A$1:$EA$2999,MATCH(tbl_dmi_isin[[#This Row],[ISIN]],Corp_value!$B:$B,0),MATCH(T$2,Corp_value!$1:$1,0)))</f>
        <v>USD</v>
      </c>
      <c r="U146" s="241">
        <f>IF(tbl_dmi_isin[[#This Row],[Index]]&gt;$A$2,"",INDEX(Corp_value!$A$1:$EA$2999,MATCH(tbl_dmi_isin[[#This Row],[ISIN]],Corp_value!$B:$B,0),MATCH(U$2,Corp_value!$1:$1,0)))</f>
        <v>100</v>
      </c>
      <c r="V146" s="256">
        <f>IFERROR(IF(tbl_dmi_isin[[#This Row],[Index]]&gt;$A$2,"",INDEX(Corp_value!$A$1:$EA$2999,MATCH(tbl_dmi_isin[[#This Row],[ISIN]],Corp_value!$B:$B,0),MATCH(V$2,Corp_value!$1:$1,0)))/100000000,"")</f>
        <v>4</v>
      </c>
      <c r="W146" s="268" t="str">
        <f>IF(tbl_dmi_isin[[#This Row],[Index]]&gt;$A$2,"",INDEX(Corp_value!$A$1:$EA$2999,MATCH(tbl_dmi_isin[[#This Row],[ISIN]],Corp_value!$B:$B,0),MATCH(W$2,Corp_value!$1:$1,0)))</f>
        <v/>
      </c>
      <c r="X146" s="268" t="str">
        <f>IF(tbl_dmi_isin[[#This Row],[Index]]&gt;$A$2,"",INDEX(Corp_value!$A$1:$EA$2999,MATCH(tbl_dmi_isin[[#This Row],[ISIN]],Corp_value!$B:$B,0),MATCH(X$2,Corp_value!$1:$1,0)))</f>
        <v/>
      </c>
      <c r="Y146" s="273" t="str">
        <f>IF(tbl_dmi_isin[[#This Row],[Index]]&gt;$A$2,"",INDEX(Corp_value!$A$1:$EA$2999,MATCH(tbl_dmi_isin[[#This Row],[ISIN]],Corp_value!$B:$B,0),MATCH(Y$2,Corp_value!$1:$1,0)))</f>
        <v/>
      </c>
      <c r="Z146" s="273" t="str">
        <f>IF(tbl_dmi_isin[[#This Row],[Index]]&gt;$A$2,"",INDEX(Corp_value!$A$1:$EA$2999,MATCH(tbl_dmi_isin[[#This Row],[ISIN]],Corp_value!$B:$B,0),MATCH(Z$2,Corp_value!$1:$1,0)))</f>
        <v>Ba1/--/BBB-</v>
      </c>
    </row>
    <row r="147" spans="1:26">
      <c r="A147" s="19">
        <v>144</v>
      </c>
      <c r="B147" s="282" t="str">
        <f>IF(tbl_dmi_isin[[#This Row],[Index]]&gt;$A$2,"",TEXT(INDEX(美元债一级!$A$2:$BO$2879,tbl_dmi_isin[[#This Row],[Index]]+1,MATCH(B$2,美元债一级!$2:$2,0)),"yyyy/mm/dd"))</f>
        <v>2021/09/16</v>
      </c>
      <c r="C147" s="19" t="str">
        <f>IF(tbl_dmi_isin[[#This Row],[Index]]&gt;$A$2,"",INDEX(美元债一级!$A$2:$BO$2880,tbl_dmi_isin[[#This Row],[Index]]+1,MATCH(C$2,美元债一级!$2:$2,0)))</f>
        <v>XS2385313064</v>
      </c>
      <c r="D147" s="19" t="str">
        <f>IF(tbl_dmi_isin[[#This Row],[Index]]&gt;$A$2,"",INDEX(美元债一级!$A$2:$BO$2880,tbl_dmi_isin[[#This Row],[Index]]+1,MATCH(D$2,美元债一级!$2:$2,0)))</f>
        <v>正商集团</v>
      </c>
      <c r="E147" s="19" t="str">
        <f>TEXT(tbl_dmi_isin[[#This Row],[定价日]],"YYMMDD")&amp;tbl_dmi_isin[[#This Row],[ISIN]]</f>
        <v>210916XS2385313064</v>
      </c>
      <c r="F147" s="219"/>
      <c r="G147" s="90" t="str">
        <f>IF(tbl_dmi_isin[[#This Row],[Index]]&gt;$A$2,"",INDEX(Corp_value!$A$1:$EA$2999,MATCH(tbl_dmi_isin[[#This Row],[ISIN]],Corp_value!$B:$B,0),MATCH(G$2,Corp_value!$1:$1,0)))</f>
        <v>WR/--/--</v>
      </c>
      <c r="H147" s="91" t="str">
        <f>IF(tbl_dmi_isin[[#This Row],[Index]]&gt;$A$2,"",INDEX(Corp_value!$A$1:$EA$2999,MATCH(tbl_dmi_isin[[#This Row],[ISIN]],Corp_value!$B:$B,0),MATCH(H$2,Corp_value!$1:$1,0)))</f>
        <v>HK</v>
      </c>
      <c r="I147" s="91" t="str">
        <f>IF(tbl_dmi_isin[[#This Row],[Index]]&gt;$A$2,"",INDEX(Corp_value!$A$1:$EA$2999,MATCH(tbl_dmi_isin[[#This Row],[ISIN]],Corp_value!$B:$B,0),MATCH(I$2,Corp_value!$1:$1,0)))</f>
        <v>HK</v>
      </c>
      <c r="J147" s="90" t="str">
        <f>IF(tbl_dmi_isin[[#This Row],[Index]]&gt;$A$2,"",INDEX(Corp_value!$A$1:$EA$2999,MATCH(tbl_dmi_isin[[#This Row],[ISIN]],Corp_value!$B:$B,0),MATCH(J$2,Corp_value!$1:$1,0)))</f>
        <v>--/--/--</v>
      </c>
      <c r="K147" s="90" t="str">
        <f>IF(tbl_dmi_isin[[#This Row],[Index]]&gt;$A$2,"",INDEX(Corp_value!$A$1:$EA$2999,MATCH(tbl_dmi_isin[[#This Row],[ISIN]],Corp_value!$B:$B,0),MATCH(K$2,Corp_value!$1:$1,0)))</f>
        <v>CHECK spd</v>
      </c>
      <c r="L147" s="90" t="str">
        <f>IF(tbl_dmi_isin[[#This Row],[Index]]&gt;$A$2,"",INDEX(Corp_value!$A$1:$EA$2999,MATCH(tbl_dmi_isin[[#This Row],[ISIN]],Corp_value!$B:$B,0),MATCH(L$2,Corp_value!$1:$1,0)))</f>
        <v>--</v>
      </c>
      <c r="M147" s="241" t="str">
        <f>IF(tbl_dmi_isin[[#This Row],[Index]]&gt;$A$2,"",INDEX(Corp_value!$A$1:$EA$2999,MATCH(tbl_dmi_isin[[#This Row],[ISIN]],Corp_value!$B:$B,0),MATCH(M$2,Corp_value!$1:$1,0)))</f>
        <v>正商实业</v>
      </c>
      <c r="N147" s="241" t="str">
        <f>IF(tbl_dmi_isin[[#This Row],[Index]]&gt;$A$2,"",INDEX(Corp_value!$A$1:$EA$2999,MATCH(tbl_dmi_isin[[#This Row],[ISIN]],Corp_value!$B:$B,0),MATCH(N$2,Corp_value!$1:$1,0)))</f>
        <v>Multiple Guarantors</v>
      </c>
      <c r="O147" s="241" t="str">
        <f>IF(tbl_dmi_isin[[#This Row],[Index]]&gt;$A$2,"",INDEX(Corp_value!$A$1:$EA$2999,MATCH(tbl_dmi_isin[[#This Row],[ISIN]],Corp_value!$B:$B,0),MATCH(O$2,Corp_value!$1:$1,0)))</f>
        <v/>
      </c>
      <c r="P147" s="260" t="str">
        <f>IF(tbl_dmi_isin[[#This Row],[Index]]&gt;$A$2,"",TEXT(INDEX(Corp_value!$A$1:$EA$2999,MATCH(tbl_dmi_isin[[#This Row],[ISIN]],Corp_value!$B:$B,0),MATCH(P$2,Corp_value!$1:$1,0)),"yyyy/mm/dd"))</f>
        <v>2021/09/23</v>
      </c>
      <c r="Q147" s="260" t="str">
        <f>IF(tbl_dmi_isin[[#This Row],[Index]]&gt;$A$2,"",TEXT(INDEX(Corp_value!$A$1:$EA$2999,MATCH(tbl_dmi_isin[[#This Row],[ISIN]],Corp_value!$B:$B,0),MATCH(Q$2,Corp_value!$1:$1,0)),"yyyy/mm/dd"))</f>
        <v>2024/04/23</v>
      </c>
      <c r="R147" s="260" t="str">
        <f>IF(tbl_dmi_isin[[#This Row],[Index]]&gt;$A$2,"",TEXT(INDEX(Corp_value!$A$1:$EA$2999,MATCH(tbl_dmi_isin[[#This Row],[ISIN]],Corp_value!$B:$B,0),MATCH(R$2,Corp_value!$1:$1,0)),"yyyy/mm/dd"))</f>
        <v>--</v>
      </c>
      <c r="S147" s="241">
        <f>IF(tbl_dmi_isin[[#This Row],[Index]]&gt;$A$2,"",INDEX(Corp_value!$A$1:$EA$2999,MATCH(tbl_dmi_isin[[#This Row],[ISIN]],Corp_value!$B:$B,0),MATCH(S$2,Corp_value!$1:$1,0)))</f>
        <v>12.5</v>
      </c>
      <c r="T147" s="241" t="str">
        <f>IF(tbl_dmi_isin[[#This Row],[Index]]&gt;$A$2,"",INDEX(Corp_value!$A$1:$EA$2999,MATCH(tbl_dmi_isin[[#This Row],[ISIN]],Corp_value!$B:$B,0),MATCH(T$2,Corp_value!$1:$1,0)))</f>
        <v>USD</v>
      </c>
      <c r="U147" s="241">
        <f>IF(tbl_dmi_isin[[#This Row],[Index]]&gt;$A$2,"",INDEX(Corp_value!$A$1:$EA$2999,MATCH(tbl_dmi_isin[[#This Row],[ISIN]],Corp_value!$B:$B,0),MATCH(U$2,Corp_value!$1:$1,0)))</f>
        <v>99.965000000000003</v>
      </c>
      <c r="V147" s="256">
        <f>IFERROR(IF(tbl_dmi_isin[[#This Row],[Index]]&gt;$A$2,"",INDEX(Corp_value!$A$1:$EA$2999,MATCH(tbl_dmi_isin[[#This Row],[ISIN]],Corp_value!$B:$B,0),MATCH(V$2,Corp_value!$1:$1,0)))/100000000,"")</f>
        <v>1.6</v>
      </c>
      <c r="W147" s="268" t="str">
        <f>IF(tbl_dmi_isin[[#This Row],[Index]]&gt;$A$2,"",INDEX(Corp_value!$A$1:$EA$2999,MATCH(tbl_dmi_isin[[#This Row],[ISIN]],Corp_value!$B:$B,0),MATCH(W$2,Corp_value!$1:$1,0)))</f>
        <v>185 HK</v>
      </c>
      <c r="X147" s="268" t="str">
        <f>IF(tbl_dmi_isin[[#This Row],[Index]]&gt;$A$2,"",INDEX(Corp_value!$A$1:$EA$2999,MATCH(tbl_dmi_isin[[#This Row],[ISIN]],Corp_value!$B:$B,0),MATCH(X$2,Corp_value!$1:$1,0)))</f>
        <v>--/--/--</v>
      </c>
      <c r="Y147" s="273" t="str">
        <f>IF(tbl_dmi_isin[[#This Row],[Index]]&gt;$A$2,"",INDEX(Corp_value!$A$1:$EA$2999,MATCH(tbl_dmi_isin[[#This Row],[ISIN]],Corp_value!$B:$B,0),MATCH(Y$2,Corp_value!$1:$1,0)))</f>
        <v/>
      </c>
      <c r="Z147" s="273" t="str">
        <f>IF(tbl_dmi_isin[[#This Row],[Index]]&gt;$A$2,"",INDEX(Corp_value!$A$1:$EA$2999,MATCH(tbl_dmi_isin[[#This Row],[ISIN]],Corp_value!$B:$B,0),MATCH(Z$2,Corp_value!$1:$1,0)))</f>
        <v>--/--/--</v>
      </c>
    </row>
    <row r="148" spans="1:26">
      <c r="A148" s="19">
        <v>145</v>
      </c>
      <c r="B148" s="282" t="str">
        <f>IF(tbl_dmi_isin[[#This Row],[Index]]&gt;$A$2,"",TEXT(INDEX(美元债一级!$A$2:$BO$2879,tbl_dmi_isin[[#This Row],[Index]]+1,MATCH(B$2,美元债一级!$2:$2,0)),"yyyy/mm/dd"))</f>
        <v>2021/09/16</v>
      </c>
      <c r="C148" s="19" t="str">
        <f>IF(tbl_dmi_isin[[#This Row],[Index]]&gt;$A$2,"",INDEX(美元债一级!$A$2:$BO$2880,tbl_dmi_isin[[#This Row],[Index]]+1,MATCH(C$2,美元债一级!$2:$2,0)))</f>
        <v>XS2383434029</v>
      </c>
      <c r="D148" s="19" t="str">
        <f>IF(tbl_dmi_isin[[#This Row],[Index]]&gt;$A$2,"",INDEX(美元债一级!$A$2:$BO$2880,tbl_dmi_isin[[#This Row],[Index]]+1,MATCH(D$2,美元债一级!$2:$2,0)))</f>
        <v>北京环卫</v>
      </c>
      <c r="E148" s="19" t="str">
        <f>TEXT(tbl_dmi_isin[[#This Row],[定价日]],"YYMMDD")&amp;tbl_dmi_isin[[#This Row],[ISIN]]</f>
        <v>210916XS2383434029</v>
      </c>
      <c r="F148" s="219"/>
      <c r="G148" s="90" t="str">
        <f>IF(tbl_dmi_isin[[#This Row],[Index]]&gt;$A$2,"",INDEX(Corp_value!$A$1:$EA$2999,MATCH(tbl_dmi_isin[[#This Row],[ISIN]],Corp_value!$B:$B,0),MATCH(G$2,Corp_value!$1:$1,0)))</f>
        <v>--/BBB/BBB+</v>
      </c>
      <c r="H148" s="91" t="str">
        <f>IF(tbl_dmi_isin[[#This Row],[Index]]&gt;$A$2,"",INDEX(Corp_value!$A$1:$EA$2999,MATCH(tbl_dmi_isin[[#This Row],[ISIN]],Corp_value!$B:$B,0),MATCH(H$2,Corp_value!$1:$1,0)))</f>
        <v>VG</v>
      </c>
      <c r="I148" s="91" t="str">
        <f>IF(tbl_dmi_isin[[#This Row],[Index]]&gt;$A$2,"",INDEX(Corp_value!$A$1:$EA$2999,MATCH(tbl_dmi_isin[[#This Row],[ISIN]],Corp_value!$B:$B,0),MATCH(I$2,Corp_value!$1:$1,0)))</f>
        <v>--</v>
      </c>
      <c r="J148" s="90" t="str">
        <f>IF(tbl_dmi_isin[[#This Row],[Index]]&gt;$A$2,"",INDEX(Corp_value!$A$1:$EA$2999,MATCH(tbl_dmi_isin[[#This Row],[ISIN]],Corp_value!$B:$B,0),MATCH(J$2,Corp_value!$1:$1,0)))</f>
        <v>--/BBB/BBB+</v>
      </c>
      <c r="K148" s="90" t="str">
        <f>IF(tbl_dmi_isin[[#This Row],[Index]]&gt;$A$2,"",INDEX(Corp_value!$A$1:$EA$2999,MATCH(tbl_dmi_isin[[#This Row],[ISIN]],Corp_value!$B:$B,0),MATCH(K$2,Corp_value!$1:$1,0)))</f>
        <v>CHECK spd</v>
      </c>
      <c r="L148" s="90" t="str">
        <f>IF(tbl_dmi_isin[[#This Row],[Index]]&gt;$A$2,"",INDEX(Corp_value!$A$1:$EA$2999,MATCH(tbl_dmi_isin[[#This Row],[ISIN]],Corp_value!$B:$B,0),MATCH(L$2,Corp_value!$1:$1,0)))</f>
        <v>--</v>
      </c>
      <c r="M148" s="90" t="str">
        <f>IF(tbl_dmi_isin[[#This Row],[Index]]&gt;$A$2,"",INDEX(Corp_value!$A$1:$EA$2999,MATCH(tbl_dmi_isin[[#This Row],[ISIN]],Corp_value!$B:$B,0),MATCH(M$2,Corp_value!$1:$1,0)))</f>
        <v>北京环卫(BVI)有限公司</v>
      </c>
      <c r="N148" s="90" t="str">
        <f>IF(tbl_dmi_isin[[#This Row],[Index]]&gt;$A$2,"",INDEX(Corp_value!$A$1:$EA$2999,MATCH(tbl_dmi_isin[[#This Row],[ISIN]],Corp_value!$B:$B,0),MATCH(N$2,Corp_value!$1:$1,0)))</f>
        <v>Beijing Environment Sanitation Engineering Group Co Ltd</v>
      </c>
      <c r="O148" s="90" t="str">
        <f>IF(tbl_dmi_isin[[#This Row],[Index]]&gt;$A$2,"",INDEX(Corp_value!$A$1:$EA$2999,MATCH(tbl_dmi_isin[[#This Row],[ISIN]],Corp_value!$B:$B,0),MATCH(O$2,Corp_value!$1:$1,0)))</f>
        <v/>
      </c>
      <c r="P148" s="259" t="str">
        <f>IF(tbl_dmi_isin[[#This Row],[Index]]&gt;$A$2,"",TEXT(INDEX(Corp_value!$A$1:$EA$2999,MATCH(tbl_dmi_isin[[#This Row],[ISIN]],Corp_value!$B:$B,0),MATCH(P$2,Corp_value!$1:$1,0)),"yyyy/mm/dd"))</f>
        <v>2021/09/24</v>
      </c>
      <c r="Q148" s="259" t="str">
        <f>IF(tbl_dmi_isin[[#This Row],[Index]]&gt;$A$2,"",TEXT(INDEX(Corp_value!$A$1:$EA$2999,MATCH(tbl_dmi_isin[[#This Row],[ISIN]],Corp_value!$B:$B,0),MATCH(Q$2,Corp_value!$1:$1,0)),"yyyy/mm/dd"))</f>
        <v>2024/09/24</v>
      </c>
      <c r="R148" s="259" t="str">
        <f>IF(tbl_dmi_isin[[#This Row],[Index]]&gt;$A$2,"",TEXT(INDEX(Corp_value!$A$1:$EA$2999,MATCH(tbl_dmi_isin[[#This Row],[ISIN]],Corp_value!$B:$B,0),MATCH(R$2,Corp_value!$1:$1,0)),"yyyy/mm/dd"))</f>
        <v>--</v>
      </c>
      <c r="S148" s="90">
        <f>IF(tbl_dmi_isin[[#This Row],[Index]]&gt;$A$2,"",INDEX(Corp_value!$A$1:$EA$2999,MATCH(tbl_dmi_isin[[#This Row],[ISIN]],Corp_value!$B:$B,0),MATCH(S$2,Corp_value!$1:$1,0)))</f>
        <v>1.65</v>
      </c>
      <c r="T148" s="90" t="str">
        <f>IF(tbl_dmi_isin[[#This Row],[Index]]&gt;$A$2,"",INDEX(Corp_value!$A$1:$EA$2999,MATCH(tbl_dmi_isin[[#This Row],[ISIN]],Corp_value!$B:$B,0),MATCH(T$2,Corp_value!$1:$1,0)))</f>
        <v>USD</v>
      </c>
      <c r="U148" s="90">
        <f>IF(tbl_dmi_isin[[#This Row],[Index]]&gt;$A$2,"",INDEX(Corp_value!$A$1:$EA$2999,MATCH(tbl_dmi_isin[[#This Row],[ISIN]],Corp_value!$B:$B,0),MATCH(U$2,Corp_value!$1:$1,0)))</f>
        <v>100</v>
      </c>
      <c r="V148" s="257">
        <f>IFERROR(IF(tbl_dmi_isin[[#This Row],[Index]]&gt;$A$2,"",INDEX(Corp_value!$A$1:$EA$2999,MATCH(tbl_dmi_isin[[#This Row],[ISIN]],Corp_value!$B:$B,0),MATCH(V$2,Corp_value!$1:$1,0)))/100000000,"")</f>
        <v>2.2999999999999998</v>
      </c>
      <c r="W148" s="267" t="str">
        <f>IF(tbl_dmi_isin[[#This Row],[Index]]&gt;$A$2,"",INDEX(Corp_value!$A$1:$EA$2999,MATCH(tbl_dmi_isin[[#This Row],[ISIN]],Corp_value!$B:$B,0),MATCH(W$2,Corp_value!$1:$1,0)))</f>
        <v/>
      </c>
      <c r="X148" s="267" t="str">
        <f>IF(tbl_dmi_isin[[#This Row],[Index]]&gt;$A$2,"",INDEX(Corp_value!$A$1:$EA$2999,MATCH(tbl_dmi_isin[[#This Row],[ISIN]],Corp_value!$B:$B,0),MATCH(X$2,Corp_value!$1:$1,0)))</f>
        <v/>
      </c>
      <c r="Y148" s="273" t="str">
        <f>IF(tbl_dmi_isin[[#This Row],[Index]]&gt;$A$2,"",INDEX(Corp_value!$A$1:$EA$2999,MATCH(tbl_dmi_isin[[#This Row],[ISIN]],Corp_value!$B:$B,0),MATCH(Y$2,Corp_value!$1:$1,0)))</f>
        <v>Green</v>
      </c>
      <c r="Z148" s="273" t="str">
        <f>IF(tbl_dmi_isin[[#This Row],[Index]]&gt;$A$2,"",INDEX(Corp_value!$A$1:$EA$2999,MATCH(tbl_dmi_isin[[#This Row],[ISIN]],Corp_value!$B:$B,0),MATCH(Z$2,Corp_value!$1:$1,0)))</f>
        <v>--/BBB/BBB+</v>
      </c>
    </row>
    <row r="149" spans="1:26">
      <c r="A149" s="19">
        <v>146</v>
      </c>
      <c r="B149" s="282" t="str">
        <f>IF(tbl_dmi_isin[[#This Row],[Index]]&gt;$A$2,"",TEXT(INDEX(美元债一级!$A$2:$BO$2879,tbl_dmi_isin[[#This Row],[Index]]+1,MATCH(B$2,美元债一级!$2:$2,0)),"yyyy/mm/dd"))</f>
        <v>2021/09/15</v>
      </c>
      <c r="C149" s="19" t="str">
        <f>IF(tbl_dmi_isin[[#This Row],[Index]]&gt;$A$2,"",INDEX(美元债一级!$A$2:$BO$2880,tbl_dmi_isin[[#This Row],[Index]]+1,MATCH(C$2,美元债一级!$2:$2,0)))</f>
        <v>XS2384202292</v>
      </c>
      <c r="D149" s="19" t="str">
        <f>IF(tbl_dmi_isin[[#This Row],[Index]]&gt;$A$2,"",INDEX(美元债一级!$A$2:$BO$2880,tbl_dmi_isin[[#This Row],[Index]]+1,MATCH(D$2,美元债一级!$2:$2,0)))</f>
        <v>济南城建</v>
      </c>
      <c r="E149" s="19" t="str">
        <f>TEXT(tbl_dmi_isin[[#This Row],[定价日]],"YYMMDD")&amp;tbl_dmi_isin[[#This Row],[ISIN]]</f>
        <v>210915XS2384202292</v>
      </c>
      <c r="F149" s="221"/>
      <c r="G149" s="90" t="str">
        <f>IF(tbl_dmi_isin[[#This Row],[Index]]&gt;$A$2,"",INDEX(Corp_value!$A$1:$EA$2999,MATCH(tbl_dmi_isin[[#This Row],[ISIN]],Corp_value!$B:$B,0),MATCH(G$2,Corp_value!$1:$1,0)))</f>
        <v>Baa1/--/BBB+</v>
      </c>
      <c r="H149" s="91" t="str">
        <f>IF(tbl_dmi_isin[[#This Row],[Index]]&gt;$A$2,"",INDEX(Corp_value!$A$1:$EA$2999,MATCH(tbl_dmi_isin[[#This Row],[ISIN]],Corp_value!$B:$B,0),MATCH(H$2,Corp_value!$1:$1,0)))</f>
        <v>HK</v>
      </c>
      <c r="I149" s="91" t="str">
        <f>IF(tbl_dmi_isin[[#This Row],[Index]]&gt;$A$2,"",INDEX(Corp_value!$A$1:$EA$2999,MATCH(tbl_dmi_isin[[#This Row],[ISIN]],Corp_value!$B:$B,0),MATCH(I$2,Corp_value!$1:$1,0)))</f>
        <v>--</v>
      </c>
      <c r="J149" s="90" t="str">
        <f>IF(tbl_dmi_isin[[#This Row],[Index]]&gt;$A$2,"",INDEX(Corp_value!$A$1:$EA$2999,MATCH(tbl_dmi_isin[[#This Row],[ISIN]],Corp_value!$B:$B,0),MATCH(J$2,Corp_value!$1:$1,0)))</f>
        <v>Baa1/--/BBB+</v>
      </c>
      <c r="K149" s="90" t="str">
        <f>IF(tbl_dmi_isin[[#This Row],[Index]]&gt;$A$2,"",INDEX(Corp_value!$A$1:$EA$2999,MATCH(tbl_dmi_isin[[#This Row],[ISIN]],Corp_value!$B:$B,0),MATCH(K$2,Corp_value!$1:$1,0)))</f>
        <v>CHECK spd</v>
      </c>
      <c r="L149" s="90" t="str">
        <f>IF(tbl_dmi_isin[[#This Row],[Index]]&gt;$A$2,"",INDEX(Corp_value!$A$1:$EA$2999,MATCH(tbl_dmi_isin[[#This Row],[ISIN]],Corp_value!$B:$B,0),MATCH(L$2,Corp_value!$1:$1,0)))</f>
        <v>--</v>
      </c>
      <c r="M149" s="241" t="str">
        <f>IF(tbl_dmi_isin[[#This Row],[Index]]&gt;$A$2,"",INDEX(Corp_value!$A$1:$EA$2999,MATCH(tbl_dmi_isin[[#This Row],[ISIN]],Corp_value!$B:$B,0),MATCH(M$2,Corp_value!$1:$1,0)))</f>
        <v>济南建设国际投资有限</v>
      </c>
      <c r="N149" s="241" t="str">
        <f>IF(tbl_dmi_isin[[#This Row],[Index]]&gt;$A$2,"",INDEX(Corp_value!$A$1:$EA$2999,MATCH(tbl_dmi_isin[[#This Row],[ISIN]],Corp_value!$B:$B,0),MATCH(N$2,Corp_value!$1:$1,0)))</f>
        <v>Jinan City Construction Group Ltd Co</v>
      </c>
      <c r="O149" s="241" t="str">
        <f>IF(tbl_dmi_isin[[#This Row],[Index]]&gt;$A$2,"",INDEX(Corp_value!$A$1:$EA$2999,MATCH(tbl_dmi_isin[[#This Row],[ISIN]],Corp_value!$B:$B,0),MATCH(O$2,Corp_value!$1:$1,0)))</f>
        <v/>
      </c>
      <c r="P149" s="260" t="str">
        <f>IF(tbl_dmi_isin[[#This Row],[Index]]&gt;$A$2,"",TEXT(INDEX(Corp_value!$A$1:$EA$2999,MATCH(tbl_dmi_isin[[#This Row],[ISIN]],Corp_value!$B:$B,0),MATCH(P$2,Corp_value!$1:$1,0)),"yyyy/mm/dd"))</f>
        <v>2021/09/23</v>
      </c>
      <c r="Q149" s="260" t="str">
        <f>IF(tbl_dmi_isin[[#This Row],[Index]]&gt;$A$2,"",TEXT(INDEX(Corp_value!$A$1:$EA$2999,MATCH(tbl_dmi_isin[[#This Row],[ISIN]],Corp_value!$B:$B,0),MATCH(Q$2,Corp_value!$1:$1,0)),"yyyy/mm/dd"))</f>
        <v>2026/09/23</v>
      </c>
      <c r="R149" s="260" t="str">
        <f>IF(tbl_dmi_isin[[#This Row],[Index]]&gt;$A$2,"",TEXT(INDEX(Corp_value!$A$1:$EA$2999,MATCH(tbl_dmi_isin[[#This Row],[ISIN]],Corp_value!$B:$B,0),MATCH(R$2,Corp_value!$1:$1,0)),"yyyy/mm/dd"))</f>
        <v>--</v>
      </c>
      <c r="S149" s="241">
        <f>IF(tbl_dmi_isin[[#This Row],[Index]]&gt;$A$2,"",INDEX(Corp_value!$A$1:$EA$2999,MATCH(tbl_dmi_isin[[#This Row],[ISIN]],Corp_value!$B:$B,0),MATCH(S$2,Corp_value!$1:$1,0)))</f>
        <v>2.4</v>
      </c>
      <c r="T149" s="241" t="str">
        <f>IF(tbl_dmi_isin[[#This Row],[Index]]&gt;$A$2,"",INDEX(Corp_value!$A$1:$EA$2999,MATCH(tbl_dmi_isin[[#This Row],[ISIN]],Corp_value!$B:$B,0),MATCH(T$2,Corp_value!$1:$1,0)))</f>
        <v>USD</v>
      </c>
      <c r="U149" s="241">
        <f>IF(tbl_dmi_isin[[#This Row],[Index]]&gt;$A$2,"",INDEX(Corp_value!$A$1:$EA$2999,MATCH(tbl_dmi_isin[[#This Row],[ISIN]],Corp_value!$B:$B,0),MATCH(U$2,Corp_value!$1:$1,0)))</f>
        <v>100</v>
      </c>
      <c r="V149" s="258">
        <f>IFERROR(IF(tbl_dmi_isin[[#This Row],[Index]]&gt;$A$2,"",INDEX(Corp_value!$A$1:$EA$2999,MATCH(tbl_dmi_isin[[#This Row],[ISIN]],Corp_value!$B:$B,0),MATCH(V$2,Corp_value!$1:$1,0)))/100000000,"")</f>
        <v>3.05</v>
      </c>
      <c r="W149" s="267" t="str">
        <f>IF(tbl_dmi_isin[[#This Row],[Index]]&gt;$A$2,"",INDEX(Corp_value!$A$1:$EA$2999,MATCH(tbl_dmi_isin[[#This Row],[ISIN]],Corp_value!$B:$B,0),MATCH(W$2,Corp_value!$1:$1,0)))</f>
        <v/>
      </c>
      <c r="X149" s="267" t="str">
        <f>IF(tbl_dmi_isin[[#This Row],[Index]]&gt;$A$2,"",INDEX(Corp_value!$A$1:$EA$2999,MATCH(tbl_dmi_isin[[#This Row],[ISIN]],Corp_value!$B:$B,0),MATCH(X$2,Corp_value!$1:$1,0)))</f>
        <v/>
      </c>
      <c r="Y149" s="273" t="str">
        <f>IF(tbl_dmi_isin[[#This Row],[Index]]&gt;$A$2,"",INDEX(Corp_value!$A$1:$EA$2999,MATCH(tbl_dmi_isin[[#This Row],[ISIN]],Corp_value!$B:$B,0),MATCH(Y$2,Corp_value!$1:$1,0)))</f>
        <v/>
      </c>
      <c r="Z149" s="273" t="str">
        <f>IF(tbl_dmi_isin[[#This Row],[Index]]&gt;$A$2,"",INDEX(Corp_value!$A$1:$EA$2999,MATCH(tbl_dmi_isin[[#This Row],[ISIN]],Corp_value!$B:$B,0),MATCH(Z$2,Corp_value!$1:$1,0)))</f>
        <v>Baa1/--/BBB+</v>
      </c>
    </row>
    <row r="150" spans="1:26">
      <c r="A150" s="19">
        <v>147</v>
      </c>
      <c r="B150" s="282" t="str">
        <f>IF(tbl_dmi_isin[[#This Row],[Index]]&gt;$A$2,"",TEXT(INDEX(美元债一级!$A$2:$BO$2879,tbl_dmi_isin[[#This Row],[Index]]+1,MATCH(B$2,美元债一级!$2:$2,0)),"yyyy/mm/dd"))</f>
        <v>2021/09/13</v>
      </c>
      <c r="C150" s="19" t="str">
        <f>IF(tbl_dmi_isin[[#This Row],[Index]]&gt;$A$2,"",INDEX(美元债一级!$A$2:$BO$2880,tbl_dmi_isin[[#This Row],[Index]]+1,MATCH(C$2,美元债一级!$2:$2,0)))</f>
        <v>XS2384610577</v>
      </c>
      <c r="D150" s="19" t="str">
        <f>IF(tbl_dmi_isin[[#This Row],[Index]]&gt;$A$2,"",INDEX(美元债一级!$A$2:$BO$2880,tbl_dmi_isin[[#This Row],[Index]]+1,MATCH(D$2,美元债一级!$2:$2,0)))</f>
        <v>金辉控股</v>
      </c>
      <c r="E150" s="19" t="str">
        <f>TEXT(tbl_dmi_isin[[#This Row],[定价日]],"YYMMDD")&amp;tbl_dmi_isin[[#This Row],[ISIN]]</f>
        <v>210913XS2384610577</v>
      </c>
      <c r="F150" s="221"/>
      <c r="G150" s="90" t="str">
        <f>IF(tbl_dmi_isin[[#This Row],[Index]]&gt;$A$2,"",INDEX(Corp_value!$A$1:$EA$2999,MATCH(tbl_dmi_isin[[#This Row],[ISIN]],Corp_value!$B:$B,0),MATCH(G$2,Corp_value!$1:$1,0)))</f>
        <v>Caa2u/NR/--</v>
      </c>
      <c r="H150" s="91" t="str">
        <f>IF(tbl_dmi_isin[[#This Row],[Index]]&gt;$A$2,"",INDEX(Corp_value!$A$1:$EA$2999,MATCH(tbl_dmi_isin[[#This Row],[ISIN]],Corp_value!$B:$B,0),MATCH(H$2,Corp_value!$1:$1,0)))</f>
        <v>KY</v>
      </c>
      <c r="I150" s="91" t="str">
        <f>IF(tbl_dmi_isin[[#This Row],[Index]]&gt;$A$2,"",INDEX(Corp_value!$A$1:$EA$2999,MATCH(tbl_dmi_isin[[#This Row],[ISIN]],Corp_value!$B:$B,0),MATCH(I$2,Corp_value!$1:$1,0)))</f>
        <v>HK</v>
      </c>
      <c r="J150" s="90" t="str">
        <f>IF(tbl_dmi_isin[[#This Row],[Index]]&gt;$A$2,"",INDEX(Corp_value!$A$1:$EA$2999,MATCH(tbl_dmi_isin[[#This Row],[ISIN]],Corp_value!$B:$B,0),MATCH(J$2,Corp_value!$1:$1,0)))</f>
        <v>Caa1/NR/--</v>
      </c>
      <c r="K150" s="90" t="str">
        <f>IF(tbl_dmi_isin[[#This Row],[Index]]&gt;$A$2,"",INDEX(Corp_value!$A$1:$EA$2999,MATCH(tbl_dmi_isin[[#This Row],[ISIN]],Corp_value!$B:$B,0),MATCH(K$2,Corp_value!$1:$1,0)))</f>
        <v>CHECK spd</v>
      </c>
      <c r="L150" s="90" t="str">
        <f>IF(tbl_dmi_isin[[#This Row],[Index]]&gt;$A$2,"",INDEX(Corp_value!$A$1:$EA$2999,MATCH(tbl_dmi_isin[[#This Row],[ISIN]],Corp_value!$B:$B,0),MATCH(L$2,Corp_value!$1:$1,0)))</f>
        <v>--</v>
      </c>
      <c r="M150" s="241" t="str">
        <f>IF(tbl_dmi_isin[[#This Row],[Index]]&gt;$A$2,"",INDEX(Corp_value!$A$1:$EA$2999,MATCH(tbl_dmi_isin[[#This Row],[ISIN]],Corp_value!$B:$B,0),MATCH(M$2,Corp_value!$1:$1,0)))</f>
        <v>金辉控股</v>
      </c>
      <c r="N150" s="241" t="str">
        <f>IF(tbl_dmi_isin[[#This Row],[Index]]&gt;$A$2,"",INDEX(Corp_value!$A$1:$EA$2999,MATCH(tbl_dmi_isin[[#This Row],[ISIN]],Corp_value!$B:$B,0),MATCH(N$2,Corp_value!$1:$1,0)))</f>
        <v>Subsidiaries</v>
      </c>
      <c r="O150" s="241" t="str">
        <f>IF(tbl_dmi_isin[[#This Row],[Index]]&gt;$A$2,"",INDEX(Corp_value!$A$1:$EA$2999,MATCH(tbl_dmi_isin[[#This Row],[ISIN]],Corp_value!$B:$B,0),MATCH(O$2,Corp_value!$1:$1,0)))</f>
        <v/>
      </c>
      <c r="P150" s="260" t="str">
        <f>IF(tbl_dmi_isin[[#This Row],[Index]]&gt;$A$2,"",TEXT(INDEX(Corp_value!$A$1:$EA$2999,MATCH(tbl_dmi_isin[[#This Row],[ISIN]],Corp_value!$B:$B,0),MATCH(P$2,Corp_value!$1:$1,0)),"yyyy/mm/dd"))</f>
        <v>2021/09/20</v>
      </c>
      <c r="Q150" s="260" t="str">
        <f>IF(tbl_dmi_isin[[#This Row],[Index]]&gt;$A$2,"",TEXT(INDEX(Corp_value!$A$1:$EA$2999,MATCH(tbl_dmi_isin[[#This Row],[ISIN]],Corp_value!$B:$B,0),MATCH(Q$2,Corp_value!$1:$1,0)),"yyyy/mm/dd"))</f>
        <v>2024/03/20</v>
      </c>
      <c r="R150" s="260" t="str">
        <f>IF(tbl_dmi_isin[[#This Row],[Index]]&gt;$A$2,"",TEXT(INDEX(Corp_value!$A$1:$EA$2999,MATCH(tbl_dmi_isin[[#This Row],[ISIN]],Corp_value!$B:$B,0),MATCH(R$2,Corp_value!$1:$1,0)),"yyyy/mm/dd"))</f>
        <v>--</v>
      </c>
      <c r="S150" s="241">
        <f>IF(tbl_dmi_isin[[#This Row],[Index]]&gt;$A$2,"",INDEX(Corp_value!$A$1:$EA$2999,MATCH(tbl_dmi_isin[[#This Row],[ISIN]],Corp_value!$B:$B,0),MATCH(S$2,Corp_value!$1:$1,0)))</f>
        <v>7.8</v>
      </c>
      <c r="T150" s="241" t="str">
        <f>IF(tbl_dmi_isin[[#This Row],[Index]]&gt;$A$2,"",INDEX(Corp_value!$A$1:$EA$2999,MATCH(tbl_dmi_isin[[#This Row],[ISIN]],Corp_value!$B:$B,0),MATCH(T$2,Corp_value!$1:$1,0)))</f>
        <v>USD</v>
      </c>
      <c r="U150" s="241">
        <f>IF(tbl_dmi_isin[[#This Row],[Index]]&gt;$A$2,"",INDEX(Corp_value!$A$1:$EA$2999,MATCH(tbl_dmi_isin[[#This Row],[ISIN]],Corp_value!$B:$B,0),MATCH(U$2,Corp_value!$1:$1,0)))</f>
        <v>99.555000000000007</v>
      </c>
      <c r="V150" s="258">
        <f>IFERROR(IF(tbl_dmi_isin[[#This Row],[Index]]&gt;$A$2,"",INDEX(Corp_value!$A$1:$EA$2999,MATCH(tbl_dmi_isin[[#This Row],[ISIN]],Corp_value!$B:$B,0),MATCH(V$2,Corp_value!$1:$1,0)))/100000000,"")</f>
        <v>3</v>
      </c>
      <c r="W150" s="267" t="str">
        <f>IF(tbl_dmi_isin[[#This Row],[Index]]&gt;$A$2,"",INDEX(Corp_value!$A$1:$EA$2999,MATCH(tbl_dmi_isin[[#This Row],[ISIN]],Corp_value!$B:$B,0),MATCH(W$2,Corp_value!$1:$1,0)))</f>
        <v>9993 HK</v>
      </c>
      <c r="X150" s="267" t="str">
        <f>IF(tbl_dmi_isin[[#This Row],[Index]]&gt;$A$2,"",INDEX(Corp_value!$A$1:$EA$2999,MATCH(tbl_dmi_isin[[#This Row],[ISIN]],Corp_value!$B:$B,0),MATCH(X$2,Corp_value!$1:$1,0)))</f>
        <v>--/NR/--</v>
      </c>
      <c r="Y150" s="273" t="str">
        <f>IF(tbl_dmi_isin[[#This Row],[Index]]&gt;$A$2,"",INDEX(Corp_value!$A$1:$EA$2999,MATCH(tbl_dmi_isin[[#This Row],[ISIN]],Corp_value!$B:$B,0),MATCH(Y$2,Corp_value!$1:$1,0)))</f>
        <v>Green</v>
      </c>
      <c r="Z150" s="273" t="str">
        <f>IF(tbl_dmi_isin[[#This Row],[Index]]&gt;$A$2,"",INDEX(Corp_value!$A$1:$EA$2999,MATCH(tbl_dmi_isin[[#This Row],[ISIN]],Corp_value!$B:$B,0),MATCH(Z$2,Corp_value!$1:$1,0)))</f>
        <v>--/NR/--</v>
      </c>
    </row>
    <row r="151" spans="1:26">
      <c r="A151" s="19">
        <v>148</v>
      </c>
      <c r="B151" s="282" t="str">
        <f>IF(tbl_dmi_isin[[#This Row],[Index]]&gt;$A$2,"",TEXT(INDEX(美元债一级!$A$2:$BO$2879,tbl_dmi_isin[[#This Row],[Index]]+1,MATCH(B$2,美元债一级!$2:$2,0)),"yyyy/mm/dd"))</f>
        <v>2021/09/13</v>
      </c>
      <c r="C151" s="19" t="str">
        <f>IF(tbl_dmi_isin[[#This Row],[Index]]&gt;$A$2,"",INDEX(美元债一级!$A$2:$BO$2880,tbl_dmi_isin[[#This Row],[Index]]+1,MATCH(C$2,美元债一级!$2:$2,0)))</f>
        <v>XS2385392779</v>
      </c>
      <c r="D151" s="19" t="str">
        <f>IF(tbl_dmi_isin[[#This Row],[Index]]&gt;$A$2,"",INDEX(美元债一级!$A$2:$BO$2880,tbl_dmi_isin[[#This Row],[Index]]+1,MATCH(D$2,美元债一级!$2:$2,0)))</f>
        <v>世茂集团</v>
      </c>
      <c r="E151" s="19" t="str">
        <f>TEXT(tbl_dmi_isin[[#This Row],[定价日]],"YYMMDD")&amp;tbl_dmi_isin[[#This Row],[ISIN]]</f>
        <v>210913XS2385392779</v>
      </c>
      <c r="F151" s="221"/>
      <c r="G151" s="90" t="str">
        <f>IF(tbl_dmi_isin[[#This Row],[Index]]&gt;$A$2,"",INDEX(Corp_value!$A$1:$EA$2999,MATCH(tbl_dmi_isin[[#This Row],[ISIN]],Corp_value!$B:$B,0),MATCH(G$2,Corp_value!$1:$1,0)))</f>
        <v>--/--/WD</v>
      </c>
      <c r="H151" s="91" t="str">
        <f>IF(tbl_dmi_isin[[#This Row],[Index]]&gt;$A$2,"",INDEX(Corp_value!$A$1:$EA$2999,MATCH(tbl_dmi_isin[[#This Row],[ISIN]],Corp_value!$B:$B,0),MATCH(H$2,Corp_value!$1:$1,0)))</f>
        <v>KY</v>
      </c>
      <c r="I151" s="91" t="str">
        <f>IF(tbl_dmi_isin[[#This Row],[Index]]&gt;$A$2,"",INDEX(Corp_value!$A$1:$EA$2999,MATCH(tbl_dmi_isin[[#This Row],[ISIN]],Corp_value!$B:$B,0),MATCH(I$2,Corp_value!$1:$1,0)))</f>
        <v>HK</v>
      </c>
      <c r="J151" s="90" t="str">
        <f>IF(tbl_dmi_isin[[#This Row],[Index]]&gt;$A$2,"",INDEX(Corp_value!$A$1:$EA$2999,MATCH(tbl_dmi_isin[[#This Row],[ISIN]],Corp_value!$B:$B,0),MATCH(J$2,Corp_value!$1:$1,0)))</f>
        <v>WR/NR/WD</v>
      </c>
      <c r="K151" s="90" t="str">
        <f>IF(tbl_dmi_isin[[#This Row],[Index]]&gt;$A$2,"",INDEX(Corp_value!$A$1:$EA$2999,MATCH(tbl_dmi_isin[[#This Row],[ISIN]],Corp_value!$B:$B,0),MATCH(K$2,Corp_value!$1:$1,0)))</f>
        <v>CHECK spd</v>
      </c>
      <c r="L151" s="90" t="str">
        <f>IF(tbl_dmi_isin[[#This Row],[Index]]&gt;$A$2,"",INDEX(Corp_value!$A$1:$EA$2999,MATCH(tbl_dmi_isin[[#This Row],[ISIN]],Corp_value!$B:$B,0),MATCH(L$2,Corp_value!$1:$1,0)))</f>
        <v>--</v>
      </c>
      <c r="M151" s="241" t="str">
        <f>IF(tbl_dmi_isin[[#This Row],[Index]]&gt;$A$2,"",INDEX(Corp_value!$A$1:$EA$2999,MATCH(tbl_dmi_isin[[#This Row],[ISIN]],Corp_value!$B:$B,0),MATCH(M$2,Corp_value!$1:$1,0)))</f>
        <v>世茂集团控股有限公司</v>
      </c>
      <c r="N151" s="241" t="str">
        <f>IF(tbl_dmi_isin[[#This Row],[Index]]&gt;$A$2,"",INDEX(Corp_value!$A$1:$EA$2999,MATCH(tbl_dmi_isin[[#This Row],[ISIN]],Corp_value!$B:$B,0),MATCH(N$2,Corp_value!$1:$1,0)))</f>
        <v/>
      </c>
      <c r="O151" s="241" t="str">
        <f>IF(tbl_dmi_isin[[#This Row],[Index]]&gt;$A$2,"",INDEX(Corp_value!$A$1:$EA$2999,MATCH(tbl_dmi_isin[[#This Row],[ISIN]],Corp_value!$B:$B,0),MATCH(O$2,Corp_value!$1:$1,0)))</f>
        <v/>
      </c>
      <c r="P151" s="260" t="str">
        <f>IF(tbl_dmi_isin[[#This Row],[Index]]&gt;$A$2,"",TEXT(INDEX(Corp_value!$A$1:$EA$2999,MATCH(tbl_dmi_isin[[#This Row],[ISIN]],Corp_value!$B:$B,0),MATCH(P$2,Corp_value!$1:$1,0)),"yyyy/mm/dd"))</f>
        <v>2021/09/16</v>
      </c>
      <c r="Q151" s="260" t="str">
        <f>IF(tbl_dmi_isin[[#This Row],[Index]]&gt;$A$2,"",TEXT(INDEX(Corp_value!$A$1:$EA$2999,MATCH(tbl_dmi_isin[[#This Row],[ISIN]],Corp_value!$B:$B,0),MATCH(Q$2,Corp_value!$1:$1,0)),"yyyy/mm/dd"))</f>
        <v>2023/09/16</v>
      </c>
      <c r="R151" s="260" t="str">
        <f>IF(tbl_dmi_isin[[#This Row],[Index]]&gt;$A$2,"",TEXT(INDEX(Corp_value!$A$1:$EA$2999,MATCH(tbl_dmi_isin[[#This Row],[ISIN]],Corp_value!$B:$B,0),MATCH(R$2,Corp_value!$1:$1,0)),"yyyy/mm/dd"))</f>
        <v>--</v>
      </c>
      <c r="S151" s="241">
        <f>IF(tbl_dmi_isin[[#This Row],[Index]]&gt;$A$2,"",INDEX(Corp_value!$A$1:$EA$2999,MATCH(tbl_dmi_isin[[#This Row],[ISIN]],Corp_value!$B:$B,0),MATCH(S$2,Corp_value!$1:$1,0)))</f>
        <v>3.9750000000000001</v>
      </c>
      <c r="T151" s="241" t="str">
        <f>IF(tbl_dmi_isin[[#This Row],[Index]]&gt;$A$2,"",INDEX(Corp_value!$A$1:$EA$2999,MATCH(tbl_dmi_isin[[#This Row],[ISIN]],Corp_value!$B:$B,0),MATCH(T$2,Corp_value!$1:$1,0)))</f>
        <v>USD</v>
      </c>
      <c r="U151" s="241">
        <f>IF(tbl_dmi_isin[[#This Row],[Index]]&gt;$A$2,"",INDEX(Corp_value!$A$1:$EA$2999,MATCH(tbl_dmi_isin[[#This Row],[ISIN]],Corp_value!$B:$B,0),MATCH(U$2,Corp_value!$1:$1,0)))</f>
        <v>100</v>
      </c>
      <c r="V151" s="258">
        <f>IFERROR(IF(tbl_dmi_isin[[#This Row],[Index]]&gt;$A$2,"",INDEX(Corp_value!$A$1:$EA$2999,MATCH(tbl_dmi_isin[[#This Row],[ISIN]],Corp_value!$B:$B,0),MATCH(V$2,Corp_value!$1:$1,0)))/100000000,"")</f>
        <v>3</v>
      </c>
      <c r="W151" s="267" t="str">
        <f>IF(tbl_dmi_isin[[#This Row],[Index]]&gt;$A$2,"",INDEX(Corp_value!$A$1:$EA$2999,MATCH(tbl_dmi_isin[[#This Row],[ISIN]],Corp_value!$B:$B,0),MATCH(W$2,Corp_value!$1:$1,0)))</f>
        <v>813 HK</v>
      </c>
      <c r="X151" s="267" t="str">
        <f>IF(tbl_dmi_isin[[#This Row],[Index]]&gt;$A$2,"",INDEX(Corp_value!$A$1:$EA$2999,MATCH(tbl_dmi_isin[[#This Row],[ISIN]],Corp_value!$B:$B,0),MATCH(X$2,Corp_value!$1:$1,0)))</f>
        <v>WR/NR/WD</v>
      </c>
      <c r="Y151" s="273" t="str">
        <f>IF(tbl_dmi_isin[[#This Row],[Index]]&gt;$A$2,"",INDEX(Corp_value!$A$1:$EA$2999,MATCH(tbl_dmi_isin[[#This Row],[ISIN]],Corp_value!$B:$B,0),MATCH(Y$2,Corp_value!$1:$1,0)))</f>
        <v/>
      </c>
      <c r="Z151" s="273" t="str">
        <f>IF(tbl_dmi_isin[[#This Row],[Index]]&gt;$A$2,"",INDEX(Corp_value!$A$1:$EA$2999,MATCH(tbl_dmi_isin[[#This Row],[ISIN]],Corp_value!$B:$B,0),MATCH(Z$2,Corp_value!$1:$1,0)))</f>
        <v>WR/NR/WD</v>
      </c>
    </row>
    <row r="152" spans="1:26">
      <c r="A152" s="19">
        <v>149</v>
      </c>
      <c r="B152" s="282" t="str">
        <f>IF(tbl_dmi_isin[[#This Row],[Index]]&gt;$A$2,"",TEXT(INDEX(美元债一级!$A$2:$BO$2879,tbl_dmi_isin[[#This Row],[Index]]+1,MATCH(B$2,美元债一级!$2:$2,0)),"yyyy/mm/dd"))</f>
        <v>2021/09/13</v>
      </c>
      <c r="C152" s="19" t="str">
        <f>IF(tbl_dmi_isin[[#This Row],[Index]]&gt;$A$2,"",INDEX(美元债一级!$A$2:$BO$2880,tbl_dmi_isin[[#This Row],[Index]]+1,MATCH(C$2,美元债一级!$2:$2,0)))</f>
        <v>XS2385392936</v>
      </c>
      <c r="D152" s="19" t="str">
        <f>IF(tbl_dmi_isin[[#This Row],[Index]]&gt;$A$2,"",INDEX(美元债一级!$A$2:$BO$2880,tbl_dmi_isin[[#This Row],[Index]]+1,MATCH(D$2,美元债一级!$2:$2,0)))</f>
        <v>世茂集团</v>
      </c>
      <c r="E152" s="19" t="str">
        <f>TEXT(tbl_dmi_isin[[#This Row],[定价日]],"YYMMDD")&amp;tbl_dmi_isin[[#This Row],[ISIN]]</f>
        <v>210913XS2385392936</v>
      </c>
      <c r="F152" s="221"/>
      <c r="G152" s="90" t="str">
        <f>IF(tbl_dmi_isin[[#This Row],[Index]]&gt;$A$2,"",INDEX(Corp_value!$A$1:$EA$2999,MATCH(tbl_dmi_isin[[#This Row],[ISIN]],Corp_value!$B:$B,0),MATCH(G$2,Corp_value!$1:$1,0)))</f>
        <v>--/--/WD</v>
      </c>
      <c r="H152" s="91" t="str">
        <f>IF(tbl_dmi_isin[[#This Row],[Index]]&gt;$A$2,"",INDEX(Corp_value!$A$1:$EA$2999,MATCH(tbl_dmi_isin[[#This Row],[ISIN]],Corp_value!$B:$B,0),MATCH(H$2,Corp_value!$1:$1,0)))</f>
        <v>KY</v>
      </c>
      <c r="I152" s="91" t="str">
        <f>IF(tbl_dmi_isin[[#This Row],[Index]]&gt;$A$2,"",INDEX(Corp_value!$A$1:$EA$2999,MATCH(tbl_dmi_isin[[#This Row],[ISIN]],Corp_value!$B:$B,0),MATCH(I$2,Corp_value!$1:$1,0)))</f>
        <v>HK</v>
      </c>
      <c r="J152" s="90" t="str">
        <f>IF(tbl_dmi_isin[[#This Row],[Index]]&gt;$A$2,"",INDEX(Corp_value!$A$1:$EA$2999,MATCH(tbl_dmi_isin[[#This Row],[ISIN]],Corp_value!$B:$B,0),MATCH(J$2,Corp_value!$1:$1,0)))</f>
        <v>WR/NR/WD</v>
      </c>
      <c r="K152" s="90" t="str">
        <f>IF(tbl_dmi_isin[[#This Row],[Index]]&gt;$A$2,"",INDEX(Corp_value!$A$1:$EA$2999,MATCH(tbl_dmi_isin[[#This Row],[ISIN]],Corp_value!$B:$B,0),MATCH(K$2,Corp_value!$1:$1,0)))</f>
        <v>CHECK spd</v>
      </c>
      <c r="L152" s="90" t="str">
        <f>IF(tbl_dmi_isin[[#This Row],[Index]]&gt;$A$2,"",INDEX(Corp_value!$A$1:$EA$2999,MATCH(tbl_dmi_isin[[#This Row],[ISIN]],Corp_value!$B:$B,0),MATCH(L$2,Corp_value!$1:$1,0)))</f>
        <v>--</v>
      </c>
      <c r="M152" s="241" t="str">
        <f>IF(tbl_dmi_isin[[#This Row],[Index]]&gt;$A$2,"",INDEX(Corp_value!$A$1:$EA$2999,MATCH(tbl_dmi_isin[[#This Row],[ISIN]],Corp_value!$B:$B,0),MATCH(M$2,Corp_value!$1:$1,0)))</f>
        <v>世茂集团控股有限公司</v>
      </c>
      <c r="N152" s="241" t="str">
        <f>IF(tbl_dmi_isin[[#This Row],[Index]]&gt;$A$2,"",INDEX(Corp_value!$A$1:$EA$2999,MATCH(tbl_dmi_isin[[#This Row],[ISIN]],Corp_value!$B:$B,0),MATCH(N$2,Corp_value!$1:$1,0)))</f>
        <v/>
      </c>
      <c r="O152" s="241" t="str">
        <f>IF(tbl_dmi_isin[[#This Row],[Index]]&gt;$A$2,"",INDEX(Corp_value!$A$1:$EA$2999,MATCH(tbl_dmi_isin[[#This Row],[ISIN]],Corp_value!$B:$B,0),MATCH(O$2,Corp_value!$1:$1,0)))</f>
        <v/>
      </c>
      <c r="P152" s="260" t="str">
        <f>IF(tbl_dmi_isin[[#This Row],[Index]]&gt;$A$2,"",TEXT(INDEX(Corp_value!$A$1:$EA$2999,MATCH(tbl_dmi_isin[[#This Row],[ISIN]],Corp_value!$B:$B,0),MATCH(P$2,Corp_value!$1:$1,0)),"yyyy/mm/dd"))</f>
        <v>2021/09/16</v>
      </c>
      <c r="Q152" s="260" t="str">
        <f>IF(tbl_dmi_isin[[#This Row],[Index]]&gt;$A$2,"",TEXT(INDEX(Corp_value!$A$1:$EA$2999,MATCH(tbl_dmi_isin[[#This Row],[ISIN]],Corp_value!$B:$B,0),MATCH(Q$2,Corp_value!$1:$1,0)),"yyyy/mm/dd"))</f>
        <v>2027/01/16</v>
      </c>
      <c r="R152" s="260" t="str">
        <f>IF(tbl_dmi_isin[[#This Row],[Index]]&gt;$A$2,"",TEXT(INDEX(Corp_value!$A$1:$EA$2999,MATCH(tbl_dmi_isin[[#This Row],[ISIN]],Corp_value!$B:$B,0),MATCH(R$2,Corp_value!$1:$1,0)),"yyyy/mm/dd"))</f>
        <v>2024/09/16</v>
      </c>
      <c r="S152" s="241">
        <f>IF(tbl_dmi_isin[[#This Row],[Index]]&gt;$A$2,"",INDEX(Corp_value!$A$1:$EA$2999,MATCH(tbl_dmi_isin[[#This Row],[ISIN]],Corp_value!$B:$B,0),MATCH(S$2,Corp_value!$1:$1,0)))</f>
        <v>5.2</v>
      </c>
      <c r="T152" s="241" t="str">
        <f>IF(tbl_dmi_isin[[#This Row],[Index]]&gt;$A$2,"",INDEX(Corp_value!$A$1:$EA$2999,MATCH(tbl_dmi_isin[[#This Row],[ISIN]],Corp_value!$B:$B,0),MATCH(T$2,Corp_value!$1:$1,0)))</f>
        <v>USD</v>
      </c>
      <c r="U152" s="241">
        <f>IF(tbl_dmi_isin[[#This Row],[Index]]&gt;$A$2,"",INDEX(Corp_value!$A$1:$EA$2999,MATCH(tbl_dmi_isin[[#This Row],[ISIN]],Corp_value!$B:$B,0),MATCH(U$2,Corp_value!$1:$1,0)))</f>
        <v>99.777000000000001</v>
      </c>
      <c r="V152" s="258">
        <f>IFERROR(IF(tbl_dmi_isin[[#This Row],[Index]]&gt;$A$2,"",INDEX(Corp_value!$A$1:$EA$2999,MATCH(tbl_dmi_isin[[#This Row],[ISIN]],Corp_value!$B:$B,0),MATCH(V$2,Corp_value!$1:$1,0)))/100000000,"")</f>
        <v>7.48</v>
      </c>
      <c r="W152" s="267" t="str">
        <f>IF(tbl_dmi_isin[[#This Row],[Index]]&gt;$A$2,"",INDEX(Corp_value!$A$1:$EA$2999,MATCH(tbl_dmi_isin[[#This Row],[ISIN]],Corp_value!$B:$B,0),MATCH(W$2,Corp_value!$1:$1,0)))</f>
        <v>813 HK</v>
      </c>
      <c r="X152" s="267" t="str">
        <f>IF(tbl_dmi_isin[[#This Row],[Index]]&gt;$A$2,"",INDEX(Corp_value!$A$1:$EA$2999,MATCH(tbl_dmi_isin[[#This Row],[ISIN]],Corp_value!$B:$B,0),MATCH(X$2,Corp_value!$1:$1,0)))</f>
        <v>WR/NR/WD</v>
      </c>
      <c r="Y152" s="273" t="str">
        <f>IF(tbl_dmi_isin[[#This Row],[Index]]&gt;$A$2,"",INDEX(Corp_value!$A$1:$EA$2999,MATCH(tbl_dmi_isin[[#This Row],[ISIN]],Corp_value!$B:$B,0),MATCH(Y$2,Corp_value!$1:$1,0)))</f>
        <v>Green</v>
      </c>
      <c r="Z152" s="273" t="str">
        <f>IF(tbl_dmi_isin[[#This Row],[Index]]&gt;$A$2,"",INDEX(Corp_value!$A$1:$EA$2999,MATCH(tbl_dmi_isin[[#This Row],[ISIN]],Corp_value!$B:$B,0),MATCH(Z$2,Corp_value!$1:$1,0)))</f>
        <v>WR/NR/WD</v>
      </c>
    </row>
    <row r="153" spans="1:26">
      <c r="A153" s="19">
        <v>150</v>
      </c>
      <c r="B153" s="282" t="str">
        <f>IF(tbl_dmi_isin[[#This Row],[Index]]&gt;$A$2,"",TEXT(INDEX(美元债一级!$A$2:$BO$2879,tbl_dmi_isin[[#This Row],[Index]]+1,MATCH(B$2,美元债一级!$2:$2,0)),"yyyy/mm/dd"))</f>
        <v>2021/09/09</v>
      </c>
      <c r="C153" s="19" t="str">
        <f>IF(tbl_dmi_isin[[#This Row],[Index]]&gt;$A$2,"",INDEX(美元债一级!$A$2:$BO$2880,tbl_dmi_isin[[#This Row],[Index]]+1,MATCH(C$2,美元债一级!$2:$2,0)))</f>
        <v>XS2385065656</v>
      </c>
      <c r="D153" s="19" t="str">
        <f>IF(tbl_dmi_isin[[#This Row],[Index]]&gt;$A$2,"",INDEX(美元债一级!$A$2:$BO$2880,tbl_dmi_isin[[#This Row],[Index]]+1,MATCH(D$2,美元债一级!$2:$2,0)))</f>
        <v>招证国际</v>
      </c>
      <c r="E153" s="19" t="str">
        <f>TEXT(tbl_dmi_isin[[#This Row],[定价日]],"YYMMDD")&amp;tbl_dmi_isin[[#This Row],[ISIN]]</f>
        <v>210909XS2385065656</v>
      </c>
      <c r="F153" s="221"/>
      <c r="G153" s="90" t="str">
        <f>IF(tbl_dmi_isin[[#This Row],[Index]]&gt;$A$2,"",INDEX(Corp_value!$A$1:$EA$2999,MATCH(tbl_dmi_isin[[#This Row],[ISIN]],Corp_value!$B:$B,0),MATCH(G$2,Corp_value!$1:$1,0)))</f>
        <v>Baa2/--/--</v>
      </c>
      <c r="H153" s="91" t="str">
        <f>IF(tbl_dmi_isin[[#This Row],[Index]]&gt;$A$2,"",INDEX(Corp_value!$A$1:$EA$2999,MATCH(tbl_dmi_isin[[#This Row],[ISIN]],Corp_value!$B:$B,0),MATCH(H$2,Corp_value!$1:$1,0)))</f>
        <v>VG</v>
      </c>
      <c r="I153" s="91" t="str">
        <f>IF(tbl_dmi_isin[[#This Row],[Index]]&gt;$A$2,"",INDEX(Corp_value!$A$1:$EA$2999,MATCH(tbl_dmi_isin[[#This Row],[ISIN]],Corp_value!$B:$B,0),MATCH(I$2,Corp_value!$1:$1,0)))</f>
        <v>--</v>
      </c>
      <c r="J153" s="90" t="str">
        <f>IF(tbl_dmi_isin[[#This Row],[Index]]&gt;$A$2,"",INDEX(Corp_value!$A$1:$EA$2999,MATCH(tbl_dmi_isin[[#This Row],[ISIN]],Corp_value!$B:$B,0),MATCH(J$2,Corp_value!$1:$1,0)))</f>
        <v>Baa2/--/--</v>
      </c>
      <c r="K153" s="90">
        <f>IF(tbl_dmi_isin[[#This Row],[Index]]&gt;$A$2,"",INDEX(Corp_value!$A$1:$EA$2999,MATCH(tbl_dmi_isin[[#This Row],[ISIN]],Corp_value!$B:$B,0),MATCH(K$2,Corp_value!$1:$1,0)))</f>
        <v>86</v>
      </c>
      <c r="L153" s="90" t="str">
        <f>IF(tbl_dmi_isin[[#This Row],[Index]]&gt;$A$2,"",INDEX(Corp_value!$A$1:$EA$2999,MATCH(tbl_dmi_isin[[#This Row],[ISIN]],Corp_value!$B:$B,0),MATCH(L$2,Corp_value!$1:$1,0)))</f>
        <v>--</v>
      </c>
      <c r="M153" s="241" t="str">
        <f>IF(tbl_dmi_isin[[#This Row],[Index]]&gt;$A$2,"",INDEX(Corp_value!$A$1:$EA$2999,MATCH(tbl_dmi_isin[[#This Row],[ISIN]],Corp_value!$B:$B,0),MATCH(M$2,Corp_value!$1:$1,0)))</f>
        <v>CMS International Gemstone Ltd</v>
      </c>
      <c r="N153" s="241" t="str">
        <f>IF(tbl_dmi_isin[[#This Row],[Index]]&gt;$A$2,"",INDEX(Corp_value!$A$1:$EA$2999,MATCH(tbl_dmi_isin[[#This Row],[ISIN]],Corp_value!$B:$B,0),MATCH(N$2,Corp_value!$1:$1,0)))</f>
        <v>China Merchants Securities International Co Ltd</v>
      </c>
      <c r="O153" s="241" t="str">
        <f>IF(tbl_dmi_isin[[#This Row],[Index]]&gt;$A$2,"",INDEX(Corp_value!$A$1:$EA$2999,MATCH(tbl_dmi_isin[[#This Row],[ISIN]],Corp_value!$B:$B,0),MATCH(O$2,Corp_value!$1:$1,0)))</f>
        <v/>
      </c>
      <c r="P153" s="260" t="str">
        <f>IF(tbl_dmi_isin[[#This Row],[Index]]&gt;$A$2,"",TEXT(INDEX(Corp_value!$A$1:$EA$2999,MATCH(tbl_dmi_isin[[#This Row],[ISIN]],Corp_value!$B:$B,0),MATCH(P$2,Corp_value!$1:$1,0)),"yyyy/mm/dd"))</f>
        <v>2021/09/16</v>
      </c>
      <c r="Q153" s="260" t="str">
        <f>IF(tbl_dmi_isin[[#This Row],[Index]]&gt;$A$2,"",TEXT(INDEX(Corp_value!$A$1:$EA$2999,MATCH(tbl_dmi_isin[[#This Row],[ISIN]],Corp_value!$B:$B,0),MATCH(Q$2,Corp_value!$1:$1,0)),"yyyy/mm/dd"))</f>
        <v>2024/09/16</v>
      </c>
      <c r="R153" s="260" t="str">
        <f>IF(tbl_dmi_isin[[#This Row],[Index]]&gt;$A$2,"",TEXT(INDEX(Corp_value!$A$1:$EA$2999,MATCH(tbl_dmi_isin[[#This Row],[ISIN]],Corp_value!$B:$B,0),MATCH(R$2,Corp_value!$1:$1,0)),"yyyy/mm/dd"))</f>
        <v>--</v>
      </c>
      <c r="S153" s="241">
        <f>IF(tbl_dmi_isin[[#This Row],[Index]]&gt;$A$2,"",INDEX(Corp_value!$A$1:$EA$2999,MATCH(tbl_dmi_isin[[#This Row],[ISIN]],Corp_value!$B:$B,0),MATCH(S$2,Corp_value!$1:$1,0)))</f>
        <v>1.2949999999999999</v>
      </c>
      <c r="T153" s="241" t="str">
        <f>IF(tbl_dmi_isin[[#This Row],[Index]]&gt;$A$2,"",INDEX(Corp_value!$A$1:$EA$2999,MATCH(tbl_dmi_isin[[#This Row],[ISIN]],Corp_value!$B:$B,0),MATCH(T$2,Corp_value!$1:$1,0)))</f>
        <v>USD</v>
      </c>
      <c r="U153" s="241">
        <f>IF(tbl_dmi_isin[[#This Row],[Index]]&gt;$A$2,"",INDEX(Corp_value!$A$1:$EA$2999,MATCH(tbl_dmi_isin[[#This Row],[ISIN]],Corp_value!$B:$B,0),MATCH(U$2,Corp_value!$1:$1,0)))</f>
        <v>100</v>
      </c>
      <c r="V153" s="258">
        <f>IFERROR(IF(tbl_dmi_isin[[#This Row],[Index]]&gt;$A$2,"",INDEX(Corp_value!$A$1:$EA$2999,MATCH(tbl_dmi_isin[[#This Row],[ISIN]],Corp_value!$B:$B,0),MATCH(V$2,Corp_value!$1:$1,0)))/100000000,"")</f>
        <v>5</v>
      </c>
      <c r="W153" s="267" t="str">
        <f>IF(tbl_dmi_isin[[#This Row],[Index]]&gt;$A$2,"",INDEX(Corp_value!$A$1:$EA$2999,MATCH(tbl_dmi_isin[[#This Row],[ISIN]],Corp_value!$B:$B,0),MATCH(W$2,Corp_value!$1:$1,0)))</f>
        <v>6099 HK</v>
      </c>
      <c r="X153" s="267" t="str">
        <f>IF(tbl_dmi_isin[[#This Row],[Index]]&gt;$A$2,"",INDEX(Corp_value!$A$1:$EA$2999,MATCH(tbl_dmi_isin[[#This Row],[ISIN]],Corp_value!$B:$B,0),MATCH(X$2,Corp_value!$1:$1,0)))</f>
        <v>--/--/--</v>
      </c>
      <c r="Y153" s="273" t="str">
        <f>IF(tbl_dmi_isin[[#This Row],[Index]]&gt;$A$2,"",INDEX(Corp_value!$A$1:$EA$2999,MATCH(tbl_dmi_isin[[#This Row],[ISIN]],Corp_value!$B:$B,0),MATCH(Y$2,Corp_value!$1:$1,0)))</f>
        <v/>
      </c>
      <c r="Z153" s="273" t="str">
        <f>IF(tbl_dmi_isin[[#This Row],[Index]]&gt;$A$2,"",INDEX(Corp_value!$A$1:$EA$2999,MATCH(tbl_dmi_isin[[#This Row],[ISIN]],Corp_value!$B:$B,0),MATCH(Z$2,Corp_value!$1:$1,0)))</f>
        <v>Baa2/--/--</v>
      </c>
    </row>
    <row r="154" spans="1:26">
      <c r="A154" s="19">
        <v>151</v>
      </c>
      <c r="B154" s="282" t="str">
        <f>IF(tbl_dmi_isin[[#This Row],[Index]]&gt;$A$2,"",TEXT(INDEX(美元债一级!$A$2:$BO$2879,tbl_dmi_isin[[#This Row],[Index]]+1,MATCH(B$2,美元债一级!$2:$2,0)),"yyyy/mm/dd"))</f>
        <v>2021/09/08</v>
      </c>
      <c r="C154" s="19" t="str">
        <f>IF(tbl_dmi_isin[[#This Row],[Index]]&gt;$A$2,"",INDEX(美元债一级!$A$2:$BO$2880,tbl_dmi_isin[[#This Row],[Index]]+1,MATCH(C$2,美元债一级!$2:$2,0)))</f>
        <v>XS2382158207</v>
      </c>
      <c r="D154" s="19" t="str">
        <f>IF(tbl_dmi_isin[[#This Row],[Index]]&gt;$A$2,"",INDEX(美元债一级!$A$2:$BO$2880,tbl_dmi_isin[[#This Row],[Index]]+1,MATCH(D$2,美元债一级!$2:$2,0)))</f>
        <v>正商集团</v>
      </c>
      <c r="E154" s="19" t="str">
        <f>TEXT(tbl_dmi_isin[[#This Row],[定价日]],"YYMMDD")&amp;tbl_dmi_isin[[#This Row],[ISIN]]</f>
        <v>210908XS2382158207</v>
      </c>
      <c r="F154" s="221"/>
      <c r="G154" s="90" t="str">
        <f>IF(tbl_dmi_isin[[#This Row],[Index]]&gt;$A$2,"",INDEX(Corp_value!$A$1:$EA$2999,MATCH(tbl_dmi_isin[[#This Row],[ISIN]],Corp_value!$B:$B,0),MATCH(G$2,Corp_value!$1:$1,0)))</f>
        <v>WR/--/--</v>
      </c>
      <c r="H154" s="91" t="str">
        <f>IF(tbl_dmi_isin[[#This Row],[Index]]&gt;$A$2,"",INDEX(Corp_value!$A$1:$EA$2999,MATCH(tbl_dmi_isin[[#This Row],[ISIN]],Corp_value!$B:$B,0),MATCH(H$2,Corp_value!$1:$1,0)))</f>
        <v>HK</v>
      </c>
      <c r="I154" s="91" t="str">
        <f>IF(tbl_dmi_isin[[#This Row],[Index]]&gt;$A$2,"",INDEX(Corp_value!$A$1:$EA$2999,MATCH(tbl_dmi_isin[[#This Row],[ISIN]],Corp_value!$B:$B,0),MATCH(I$2,Corp_value!$1:$1,0)))</f>
        <v>HK</v>
      </c>
      <c r="J154" s="90" t="str">
        <f>IF(tbl_dmi_isin[[#This Row],[Index]]&gt;$A$2,"",INDEX(Corp_value!$A$1:$EA$2999,MATCH(tbl_dmi_isin[[#This Row],[ISIN]],Corp_value!$B:$B,0),MATCH(J$2,Corp_value!$1:$1,0)))</f>
        <v>--/--/--</v>
      </c>
      <c r="K154" s="90" t="str">
        <f>IF(tbl_dmi_isin[[#This Row],[Index]]&gt;$A$2,"",INDEX(Corp_value!$A$1:$EA$2999,MATCH(tbl_dmi_isin[[#This Row],[ISIN]],Corp_value!$B:$B,0),MATCH(K$2,Corp_value!$1:$1,0)))</f>
        <v>CHECK spd</v>
      </c>
      <c r="L154" s="90" t="str">
        <f>IF(tbl_dmi_isin[[#This Row],[Index]]&gt;$A$2,"",INDEX(Corp_value!$A$1:$EA$2999,MATCH(tbl_dmi_isin[[#This Row],[ISIN]],Corp_value!$B:$B,0),MATCH(L$2,Corp_value!$1:$1,0)))</f>
        <v>--</v>
      </c>
      <c r="M154" s="241" t="str">
        <f>IF(tbl_dmi_isin[[#This Row],[Index]]&gt;$A$2,"",INDEX(Corp_value!$A$1:$EA$2999,MATCH(tbl_dmi_isin[[#This Row],[ISIN]],Corp_value!$B:$B,0),MATCH(M$2,Corp_value!$1:$1,0)))</f>
        <v>正商实业</v>
      </c>
      <c r="N154" s="241" t="str">
        <f>IF(tbl_dmi_isin[[#This Row],[Index]]&gt;$A$2,"",INDEX(Corp_value!$A$1:$EA$2999,MATCH(tbl_dmi_isin[[#This Row],[ISIN]],Corp_value!$B:$B,0),MATCH(N$2,Corp_value!$1:$1,0)))</f>
        <v>Multiple Guarantors</v>
      </c>
      <c r="O154" s="241" t="str">
        <f>IF(tbl_dmi_isin[[#This Row],[Index]]&gt;$A$2,"",INDEX(Corp_value!$A$1:$EA$2999,MATCH(tbl_dmi_isin[[#This Row],[ISIN]],Corp_value!$B:$B,0),MATCH(O$2,Corp_value!$1:$1,0)))</f>
        <v/>
      </c>
      <c r="P154" s="260" t="str">
        <f>IF(tbl_dmi_isin[[#This Row],[Index]]&gt;$A$2,"",TEXT(INDEX(Corp_value!$A$1:$EA$2999,MATCH(tbl_dmi_isin[[#This Row],[ISIN]],Corp_value!$B:$B,0),MATCH(P$2,Corp_value!$1:$1,0)),"yyyy/mm/dd"))</f>
        <v>2021/09/13</v>
      </c>
      <c r="Q154" s="260" t="str">
        <f>IF(tbl_dmi_isin[[#This Row],[Index]]&gt;$A$2,"",TEXT(INDEX(Corp_value!$A$1:$EA$2999,MATCH(tbl_dmi_isin[[#This Row],[ISIN]],Corp_value!$B:$B,0),MATCH(Q$2,Corp_value!$1:$1,0)),"yyyy/mm/dd"))</f>
        <v>2023/09/13</v>
      </c>
      <c r="R154" s="260" t="str">
        <f>IF(tbl_dmi_isin[[#This Row],[Index]]&gt;$A$2,"",TEXT(INDEX(Corp_value!$A$1:$EA$2999,MATCH(tbl_dmi_isin[[#This Row],[ISIN]],Corp_value!$B:$B,0),MATCH(R$2,Corp_value!$1:$1,0)),"yyyy/mm/dd"))</f>
        <v>--</v>
      </c>
      <c r="S154" s="241">
        <f>IF(tbl_dmi_isin[[#This Row],[Index]]&gt;$A$2,"",INDEX(Corp_value!$A$1:$EA$2999,MATCH(tbl_dmi_isin[[#This Row],[ISIN]],Corp_value!$B:$B,0),MATCH(S$2,Corp_value!$1:$1,0)))</f>
        <v>12.5</v>
      </c>
      <c r="T154" s="241" t="str">
        <f>IF(tbl_dmi_isin[[#This Row],[Index]]&gt;$A$2,"",INDEX(Corp_value!$A$1:$EA$2999,MATCH(tbl_dmi_isin[[#This Row],[ISIN]],Corp_value!$B:$B,0),MATCH(T$2,Corp_value!$1:$1,0)))</f>
        <v>USD</v>
      </c>
      <c r="U154" s="241">
        <f>IF(tbl_dmi_isin[[#This Row],[Index]]&gt;$A$2,"",INDEX(Corp_value!$A$1:$EA$2999,MATCH(tbl_dmi_isin[[#This Row],[ISIN]],Corp_value!$B:$B,0),MATCH(U$2,Corp_value!$1:$1,0)))</f>
        <v>100</v>
      </c>
      <c r="V154" s="258">
        <f>IFERROR(IF(tbl_dmi_isin[[#This Row],[Index]]&gt;$A$2,"",INDEX(Corp_value!$A$1:$EA$2999,MATCH(tbl_dmi_isin[[#This Row],[ISIN]],Corp_value!$B:$B,0),MATCH(V$2,Corp_value!$1:$1,0)))/100000000,"")</f>
        <v>2</v>
      </c>
      <c r="W154" s="267" t="str">
        <f>IF(tbl_dmi_isin[[#This Row],[Index]]&gt;$A$2,"",INDEX(Corp_value!$A$1:$EA$2999,MATCH(tbl_dmi_isin[[#This Row],[ISIN]],Corp_value!$B:$B,0),MATCH(W$2,Corp_value!$1:$1,0)))</f>
        <v>185 HK</v>
      </c>
      <c r="X154" s="267" t="str">
        <f>IF(tbl_dmi_isin[[#This Row],[Index]]&gt;$A$2,"",INDEX(Corp_value!$A$1:$EA$2999,MATCH(tbl_dmi_isin[[#This Row],[ISIN]],Corp_value!$B:$B,0),MATCH(X$2,Corp_value!$1:$1,0)))</f>
        <v>--/--/--</v>
      </c>
      <c r="Y154" s="273" t="str">
        <f>IF(tbl_dmi_isin[[#This Row],[Index]]&gt;$A$2,"",INDEX(Corp_value!$A$1:$EA$2999,MATCH(tbl_dmi_isin[[#This Row],[ISIN]],Corp_value!$B:$B,0),MATCH(Y$2,Corp_value!$1:$1,0)))</f>
        <v/>
      </c>
      <c r="Z154" s="273" t="str">
        <f>IF(tbl_dmi_isin[[#This Row],[Index]]&gt;$A$2,"",INDEX(Corp_value!$A$1:$EA$2999,MATCH(tbl_dmi_isin[[#This Row],[ISIN]],Corp_value!$B:$B,0),MATCH(Z$2,Corp_value!$1:$1,0)))</f>
        <v>--/--/--</v>
      </c>
    </row>
    <row r="155" spans="1:26">
      <c r="A155" s="19">
        <v>152</v>
      </c>
      <c r="B155" s="282" t="str">
        <f>IF(tbl_dmi_isin[[#This Row],[Index]]&gt;$A$2,"",TEXT(INDEX(美元债一级!$A$2:$BO$2879,tbl_dmi_isin[[#This Row],[Index]]+1,MATCH(B$2,美元债一级!$2:$2,0)),"yyyy/mm/dd"))</f>
        <v>2021/09/08</v>
      </c>
      <c r="C155" s="19" t="str">
        <f>IF(tbl_dmi_isin[[#This Row],[Index]]&gt;$A$2,"",INDEX(美元债一级!$A$2:$BO$2880,tbl_dmi_isin[[#This Row],[Index]]+1,MATCH(C$2,美元债一级!$2:$2,0)))</f>
        <v>XS2379598175</v>
      </c>
      <c r="D155" s="19" t="str">
        <f>IF(tbl_dmi_isin[[#This Row],[Index]]&gt;$A$2,"",INDEX(美元债一级!$A$2:$BO$2880,tbl_dmi_isin[[#This Row],[Index]]+1,MATCH(D$2,美元债一级!$2:$2,0)))</f>
        <v>广发香港(南商银行)</v>
      </c>
      <c r="E155" s="19" t="str">
        <f>TEXT(tbl_dmi_isin[[#This Row],[定价日]],"YYMMDD")&amp;tbl_dmi_isin[[#This Row],[ISIN]]</f>
        <v>210908XS2379598175</v>
      </c>
      <c r="F155" s="220"/>
      <c r="G155" s="90" t="str">
        <f>IF(tbl_dmi_isin[[#This Row],[Index]]&gt;$A$2,"",INDEX(Corp_value!$A$1:$EA$2999,MATCH(tbl_dmi_isin[[#This Row],[ISIN]],Corp_value!$B:$B,0),MATCH(G$2,Corp_value!$1:$1,0)))</f>
        <v>A2/--/--</v>
      </c>
      <c r="H155" s="91" t="str">
        <f>IF(tbl_dmi_isin[[#This Row],[Index]]&gt;$A$2,"",INDEX(Corp_value!$A$1:$EA$2999,MATCH(tbl_dmi_isin[[#This Row],[ISIN]],Corp_value!$B:$B,0),MATCH(H$2,Corp_value!$1:$1,0)))</f>
        <v>VG</v>
      </c>
      <c r="I155" s="91" t="str">
        <f>IF(tbl_dmi_isin[[#This Row],[Index]]&gt;$A$2,"",INDEX(Corp_value!$A$1:$EA$2999,MATCH(tbl_dmi_isin[[#This Row],[ISIN]],Corp_value!$B:$B,0),MATCH(I$2,Corp_value!$1:$1,0)))</f>
        <v>--</v>
      </c>
      <c r="J155" s="90" t="str">
        <f>IF(tbl_dmi_isin[[#This Row],[Index]]&gt;$A$2,"",INDEX(Corp_value!$A$1:$EA$2999,MATCH(tbl_dmi_isin[[#This Row],[ISIN]],Corp_value!$B:$B,0),MATCH(J$2,Corp_value!$1:$1,0)))</f>
        <v>--/--/--</v>
      </c>
      <c r="K155" s="90">
        <f>IF(tbl_dmi_isin[[#This Row],[Index]]&gt;$A$2,"",INDEX(Corp_value!$A$1:$EA$2999,MATCH(tbl_dmi_isin[[#This Row],[ISIN]],Corp_value!$B:$B,0),MATCH(K$2,Corp_value!$1:$1,0)))</f>
        <v>73</v>
      </c>
      <c r="L155" s="90" t="str">
        <f>IF(tbl_dmi_isin[[#This Row],[Index]]&gt;$A$2,"",INDEX(Corp_value!$A$1:$EA$2999,MATCH(tbl_dmi_isin[[#This Row],[ISIN]],Corp_value!$B:$B,0),MATCH(L$2,Corp_value!$1:$1,0)))</f>
        <v>--</v>
      </c>
      <c r="M155" s="241" t="str">
        <f>IF(tbl_dmi_isin[[#This Row],[Index]]&gt;$A$2,"",INDEX(Corp_value!$A$1:$EA$2999,MATCH(tbl_dmi_isin[[#This Row],[ISIN]],Corp_value!$B:$B,0),MATCH(M$2,Corp_value!$1:$1,0)))</f>
        <v>GF Financial Holdings BVI Ltd</v>
      </c>
      <c r="N155" s="241" t="str">
        <f>IF(tbl_dmi_isin[[#This Row],[Index]]&gt;$A$2,"",INDEX(Corp_value!$A$1:$EA$2999,MATCH(tbl_dmi_isin[[#This Row],[ISIN]],Corp_value!$B:$B,0),MATCH(N$2,Corp_value!$1:$1,0)))</f>
        <v/>
      </c>
      <c r="O155" s="241" t="str">
        <f>IF(tbl_dmi_isin[[#This Row],[Index]]&gt;$A$2,"",INDEX(Corp_value!$A$1:$EA$2999,MATCH(tbl_dmi_isin[[#This Row],[ISIN]],Corp_value!$B:$B,0),MATCH(O$2,Corp_value!$1:$1,0)))</f>
        <v>GF Holdings Hong Kong Corp Ltd</v>
      </c>
      <c r="P155" s="260" t="str">
        <f>IF(tbl_dmi_isin[[#This Row],[Index]]&gt;$A$2,"",TEXT(INDEX(Corp_value!$A$1:$EA$2999,MATCH(tbl_dmi_isin[[#This Row],[ISIN]],Corp_value!$B:$B,0),MATCH(P$2,Corp_value!$1:$1,0)),"yyyy/mm/dd"))</f>
        <v>2021/09/15</v>
      </c>
      <c r="Q155" s="260" t="str">
        <f>IF(tbl_dmi_isin[[#This Row],[Index]]&gt;$A$2,"",TEXT(INDEX(Corp_value!$A$1:$EA$2999,MATCH(tbl_dmi_isin[[#This Row],[ISIN]],Corp_value!$B:$B,0),MATCH(Q$2,Corp_value!$1:$1,0)),"yyyy/mm/dd"))</f>
        <v>2024/09/15</v>
      </c>
      <c r="R155" s="260" t="str">
        <f>IF(tbl_dmi_isin[[#This Row],[Index]]&gt;$A$2,"",TEXT(INDEX(Corp_value!$A$1:$EA$2999,MATCH(tbl_dmi_isin[[#This Row],[ISIN]],Corp_value!$B:$B,0),MATCH(R$2,Corp_value!$1:$1,0)),"yyyy/mm/dd"))</f>
        <v>--</v>
      </c>
      <c r="S155" s="241">
        <f>IF(tbl_dmi_isin[[#This Row],[Index]]&gt;$A$2,"",INDEX(Corp_value!$A$1:$EA$2999,MATCH(tbl_dmi_isin[[#This Row],[ISIN]],Corp_value!$B:$B,0),MATCH(S$2,Corp_value!$1:$1,0)))</f>
        <v>1.125</v>
      </c>
      <c r="T155" s="241" t="str">
        <f>IF(tbl_dmi_isin[[#This Row],[Index]]&gt;$A$2,"",INDEX(Corp_value!$A$1:$EA$2999,MATCH(tbl_dmi_isin[[#This Row],[ISIN]],Corp_value!$B:$B,0),MATCH(T$2,Corp_value!$1:$1,0)))</f>
        <v>USD</v>
      </c>
      <c r="U155" s="241">
        <f>IF(tbl_dmi_isin[[#This Row],[Index]]&gt;$A$2,"",INDEX(Corp_value!$A$1:$EA$2999,MATCH(tbl_dmi_isin[[#This Row],[ISIN]],Corp_value!$B:$B,0),MATCH(U$2,Corp_value!$1:$1,0)))</f>
        <v>99.859000000000009</v>
      </c>
      <c r="V155" s="258">
        <f>IFERROR(IF(tbl_dmi_isin[[#This Row],[Index]]&gt;$A$2,"",INDEX(Corp_value!$A$1:$EA$2999,MATCH(tbl_dmi_isin[[#This Row],[ISIN]],Corp_value!$B:$B,0),MATCH(V$2,Corp_value!$1:$1,0)))/100000000,"")</f>
        <v>3</v>
      </c>
      <c r="W155" s="267" t="str">
        <f>IF(tbl_dmi_isin[[#This Row],[Index]]&gt;$A$2,"",INDEX(Corp_value!$A$1:$EA$2999,MATCH(tbl_dmi_isin[[#This Row],[ISIN]],Corp_value!$B:$B,0),MATCH(W$2,Corp_value!$1:$1,0)))</f>
        <v>000776 CH</v>
      </c>
      <c r="X155" s="267" t="str">
        <f>IF(tbl_dmi_isin[[#This Row],[Index]]&gt;$A$2,"",INDEX(Corp_value!$A$1:$EA$2999,MATCH(tbl_dmi_isin[[#This Row],[ISIN]],Corp_value!$B:$B,0),MATCH(X$2,Corp_value!$1:$1,0)))</f>
        <v>--/BBB/BBB</v>
      </c>
      <c r="Y155" s="273" t="str">
        <f>IF(tbl_dmi_isin[[#This Row],[Index]]&gt;$A$2,"",INDEX(Corp_value!$A$1:$EA$2999,MATCH(tbl_dmi_isin[[#This Row],[ISIN]],Corp_value!$B:$B,0),MATCH(Y$2,Corp_value!$1:$1,0)))</f>
        <v/>
      </c>
      <c r="Z155" s="273" t="str">
        <f>IF(tbl_dmi_isin[[#This Row],[Index]]&gt;$A$2,"",INDEX(Corp_value!$A$1:$EA$2999,MATCH(tbl_dmi_isin[[#This Row],[ISIN]],Corp_value!$B:$B,0),MATCH(Z$2,Corp_value!$1:$1,0)))</f>
        <v>--/--/--</v>
      </c>
    </row>
    <row r="156" spans="1:26">
      <c r="A156" s="19">
        <v>153</v>
      </c>
      <c r="B156" s="282" t="str">
        <f>IF(tbl_dmi_isin[[#This Row],[Index]]&gt;$A$2,"",TEXT(INDEX(美元债一级!$A$2:$BO$2879,tbl_dmi_isin[[#This Row],[Index]]+1,MATCH(B$2,美元债一级!$2:$2,0)),"yyyy/mm/dd"))</f>
        <v>2021/09/06</v>
      </c>
      <c r="C156" s="19" t="str">
        <f>IF(tbl_dmi_isin[[#This Row],[Index]]&gt;$A$2,"",INDEX(美元债一级!$A$2:$BO$2880,tbl_dmi_isin[[#This Row],[Index]]+1,MATCH(C$2,美元债一级!$2:$2,0)))</f>
        <v>XS2384248790</v>
      </c>
      <c r="D156" s="19" t="str">
        <f>IF(tbl_dmi_isin[[#This Row],[Index]]&gt;$A$2,"",INDEX(美元债一级!$A$2:$BO$2880,tbl_dmi_isin[[#This Row],[Index]]+1,MATCH(D$2,美元债一级!$2:$2,0)))</f>
        <v>大连万达集团*</v>
      </c>
      <c r="E156" s="19" t="str">
        <f>TEXT(tbl_dmi_isin[[#This Row],[定价日]],"YYMMDD")&amp;tbl_dmi_isin[[#This Row],[ISIN]]</f>
        <v>210906XS2384248790</v>
      </c>
      <c r="F156" s="220"/>
      <c r="G156" s="90" t="str">
        <f>IF(tbl_dmi_isin[[#This Row],[Index]]&gt;$A$2,"",INDEX(Corp_value!$A$1:$EA$2999,MATCH(tbl_dmi_isin[[#This Row],[ISIN]],Corp_value!$B:$B,0),MATCH(G$2,Corp_value!$1:$1,0)))</f>
        <v>--/--/--</v>
      </c>
      <c r="H156" s="91" t="str">
        <f>IF(tbl_dmi_isin[[#This Row],[Index]]&gt;$A$2,"",INDEX(Corp_value!$A$1:$EA$2999,MATCH(tbl_dmi_isin[[#This Row],[ISIN]],Corp_value!$B:$B,0),MATCH(H$2,Corp_value!$1:$1,0)))</f>
        <v>HK</v>
      </c>
      <c r="I156" s="91" t="str">
        <f>IF(tbl_dmi_isin[[#This Row],[Index]]&gt;$A$2,"",INDEX(Corp_value!$A$1:$EA$2999,MATCH(tbl_dmi_isin[[#This Row],[ISIN]],Corp_value!$B:$B,0),MATCH(I$2,Corp_value!$1:$1,0)))</f>
        <v>--</v>
      </c>
      <c r="J156" s="90" t="str">
        <f>IF(tbl_dmi_isin[[#This Row],[Index]]&gt;$A$2,"",INDEX(Corp_value!$A$1:$EA$2999,MATCH(tbl_dmi_isin[[#This Row],[ISIN]],Corp_value!$B:$B,0),MATCH(J$2,Corp_value!$1:$1,0)))</f>
        <v>--/--/--</v>
      </c>
      <c r="K156" s="90" t="str">
        <f>IF(tbl_dmi_isin[[#This Row],[Index]]&gt;$A$2,"",INDEX(Corp_value!$A$1:$EA$2999,MATCH(tbl_dmi_isin[[#This Row],[ISIN]],Corp_value!$B:$B,0),MATCH(K$2,Corp_value!$1:$1,0)))</f>
        <v>CHECK spd</v>
      </c>
      <c r="L156" s="90" t="str">
        <f>IF(tbl_dmi_isin[[#This Row],[Index]]&gt;$A$2,"",INDEX(Corp_value!$A$1:$EA$2999,MATCH(tbl_dmi_isin[[#This Row],[ISIN]],Corp_value!$B:$B,0),MATCH(L$2,Corp_value!$1:$1,0)))</f>
        <v>--</v>
      </c>
      <c r="M156" s="241" t="str">
        <f>IF(tbl_dmi_isin[[#This Row],[Index]]&gt;$A$2,"",INDEX(Corp_value!$A$1:$EA$2999,MATCH(tbl_dmi_isin[[#This Row],[ISIN]],Corp_value!$B:$B,0),MATCH(M$2,Corp_value!$1:$1,0)))</f>
        <v>万达集团海外有限公司</v>
      </c>
      <c r="N156" s="241" t="str">
        <f>IF(tbl_dmi_isin[[#This Row],[Index]]&gt;$A$2,"",INDEX(Corp_value!$A$1:$EA$2999,MATCH(tbl_dmi_isin[[#This Row],[ISIN]],Corp_value!$B:$B,0),MATCH(N$2,Corp_value!$1:$1,0)))</f>
        <v>Dalian Wanda Group Co Ltd</v>
      </c>
      <c r="O156" s="241" t="str">
        <f>IF(tbl_dmi_isin[[#This Row],[Index]]&gt;$A$2,"",INDEX(Corp_value!$A$1:$EA$2999,MATCH(tbl_dmi_isin[[#This Row],[ISIN]],Corp_value!$B:$B,0),MATCH(O$2,Corp_value!$1:$1,0)))</f>
        <v/>
      </c>
      <c r="P156" s="260" t="str">
        <f>IF(tbl_dmi_isin[[#This Row],[Index]]&gt;$A$2,"",TEXT(INDEX(Corp_value!$A$1:$EA$2999,MATCH(tbl_dmi_isin[[#This Row],[ISIN]],Corp_value!$B:$B,0),MATCH(P$2,Corp_value!$1:$1,0)),"yyyy/mm/dd"))</f>
        <v>2021/03/21</v>
      </c>
      <c r="Q156" s="260" t="str">
        <f>IF(tbl_dmi_isin[[#This Row],[Index]]&gt;$A$2,"",TEXT(INDEX(Corp_value!$A$1:$EA$2999,MATCH(tbl_dmi_isin[[#This Row],[ISIN]],Corp_value!$B:$B,0),MATCH(Q$2,Corp_value!$1:$1,0)),"yyyy/mm/dd"))</f>
        <v>2023/03/21</v>
      </c>
      <c r="R156" s="260" t="str">
        <f>IF(tbl_dmi_isin[[#This Row],[Index]]&gt;$A$2,"",TEXT(INDEX(Corp_value!$A$1:$EA$2999,MATCH(tbl_dmi_isin[[#This Row],[ISIN]],Corp_value!$B:$B,0),MATCH(R$2,Corp_value!$1:$1,0)),"yyyy/mm/dd"))</f>
        <v>--</v>
      </c>
      <c r="S156" s="241">
        <f>IF(tbl_dmi_isin[[#This Row],[Index]]&gt;$A$2,"",INDEX(Corp_value!$A$1:$EA$2999,MATCH(tbl_dmi_isin[[#This Row],[ISIN]],Corp_value!$B:$B,0),MATCH(S$2,Corp_value!$1:$1,0)))</f>
        <v>8.875</v>
      </c>
      <c r="T156" s="241" t="str">
        <f>IF(tbl_dmi_isin[[#This Row],[Index]]&gt;$A$2,"",INDEX(Corp_value!$A$1:$EA$2999,MATCH(tbl_dmi_isin[[#This Row],[ISIN]],Corp_value!$B:$B,0),MATCH(T$2,Corp_value!$1:$1,0)))</f>
        <v>USD</v>
      </c>
      <c r="U156" s="241">
        <f>IF(tbl_dmi_isin[[#This Row],[Index]]&gt;$A$2,"",INDEX(Corp_value!$A$1:$EA$2999,MATCH(tbl_dmi_isin[[#This Row],[ISIN]],Corp_value!$B:$B,0),MATCH(U$2,Corp_value!$1:$1,0)))</f>
        <v>100</v>
      </c>
      <c r="V156" s="258">
        <f>IFERROR(IF(tbl_dmi_isin[[#This Row],[Index]]&gt;$A$2,"",INDEX(Corp_value!$A$1:$EA$2999,MATCH(tbl_dmi_isin[[#This Row],[ISIN]],Corp_value!$B:$B,0),MATCH(V$2,Corp_value!$1:$1,0)))/100000000,"")</f>
        <v>1.8</v>
      </c>
      <c r="W156" s="267" t="str">
        <f>IF(tbl_dmi_isin[[#This Row],[Index]]&gt;$A$2,"",INDEX(Corp_value!$A$1:$EA$2999,MATCH(tbl_dmi_isin[[#This Row],[ISIN]],Corp_value!$B:$B,0),MATCH(W$2,Corp_value!$1:$1,0)))</f>
        <v/>
      </c>
      <c r="X156" s="267" t="str">
        <f>IF(tbl_dmi_isin[[#This Row],[Index]]&gt;$A$2,"",INDEX(Corp_value!$A$1:$EA$2999,MATCH(tbl_dmi_isin[[#This Row],[ISIN]],Corp_value!$B:$B,0),MATCH(X$2,Corp_value!$1:$1,0)))</f>
        <v/>
      </c>
      <c r="Y156" s="273" t="str">
        <f>IF(tbl_dmi_isin[[#This Row],[Index]]&gt;$A$2,"",INDEX(Corp_value!$A$1:$EA$2999,MATCH(tbl_dmi_isin[[#This Row],[ISIN]],Corp_value!$B:$B,0),MATCH(Y$2,Corp_value!$1:$1,0)))</f>
        <v/>
      </c>
      <c r="Z156" s="273" t="str">
        <f>IF(tbl_dmi_isin[[#This Row],[Index]]&gt;$A$2,"",INDEX(Corp_value!$A$1:$EA$2999,MATCH(tbl_dmi_isin[[#This Row],[ISIN]],Corp_value!$B:$B,0),MATCH(Z$2,Corp_value!$1:$1,0)))</f>
        <v>--/--/--</v>
      </c>
    </row>
    <row r="157" spans="1:26">
      <c r="A157" s="19">
        <v>154</v>
      </c>
      <c r="B157" s="282" t="str">
        <f>IF(tbl_dmi_isin[[#This Row],[Index]]&gt;$A$2,"",TEXT(INDEX(美元债一级!$A$2:$BO$2879,tbl_dmi_isin[[#This Row],[Index]]+1,MATCH(B$2,美元债一级!$2:$2,0)),"yyyy/mm/dd"))</f>
        <v>2021/08/31</v>
      </c>
      <c r="C157" s="19" t="str">
        <f>IF(tbl_dmi_isin[[#This Row],[Index]]&gt;$A$2,"",INDEX(美元债一级!$A$2:$BO$2880,tbl_dmi_isin[[#This Row],[Index]]+1,MATCH(C$2,美元债一级!$2:$2,0)))</f>
        <v>XS2380533740</v>
      </c>
      <c r="D157" s="19" t="str">
        <f>IF(tbl_dmi_isin[[#This Row],[Index]]&gt;$A$2,"",INDEX(美元债一级!$A$2:$BO$2880,tbl_dmi_isin[[#This Row],[Index]]+1,MATCH(D$2,美元债一级!$2:$2,0)))</f>
        <v>济南金控</v>
      </c>
      <c r="E157" s="19" t="str">
        <f>TEXT(tbl_dmi_isin[[#This Row],[定价日]],"YYMMDD")&amp;tbl_dmi_isin[[#This Row],[ISIN]]</f>
        <v>210831XS2380533740</v>
      </c>
      <c r="F157" s="220"/>
      <c r="G157" s="90" t="str">
        <f>IF(tbl_dmi_isin[[#This Row],[Index]]&gt;$A$2,"",INDEX(Corp_value!$A$1:$EA$2999,MATCH(tbl_dmi_isin[[#This Row],[ISIN]],Corp_value!$B:$B,0),MATCH(G$2,Corp_value!$1:$1,0)))</f>
        <v>--/--/--</v>
      </c>
      <c r="H157" s="91" t="str">
        <f>IF(tbl_dmi_isin[[#This Row],[Index]]&gt;$A$2,"",INDEX(Corp_value!$A$1:$EA$2999,MATCH(tbl_dmi_isin[[#This Row],[ISIN]],Corp_value!$B:$B,0),MATCH(H$2,Corp_value!$1:$1,0)))</f>
        <v>VG</v>
      </c>
      <c r="I157" s="91" t="str">
        <f>IF(tbl_dmi_isin[[#This Row],[Index]]&gt;$A$2,"",INDEX(Corp_value!$A$1:$EA$2999,MATCH(tbl_dmi_isin[[#This Row],[ISIN]],Corp_value!$B:$B,0),MATCH(I$2,Corp_value!$1:$1,0)))</f>
        <v>--</v>
      </c>
      <c r="J157" s="90" t="str">
        <f>IF(tbl_dmi_isin[[#This Row],[Index]]&gt;$A$2,"",INDEX(Corp_value!$A$1:$EA$2999,MATCH(tbl_dmi_isin[[#This Row],[ISIN]],Corp_value!$B:$B,0),MATCH(J$2,Corp_value!$1:$1,0)))</f>
        <v>--/--/--</v>
      </c>
      <c r="K157" s="90" t="str">
        <f>IF(tbl_dmi_isin[[#This Row],[Index]]&gt;$A$2,"",INDEX(Corp_value!$A$1:$EA$2999,MATCH(tbl_dmi_isin[[#This Row],[ISIN]],Corp_value!$B:$B,0),MATCH(K$2,Corp_value!$1:$1,0)))</f>
        <v>CHECK spd</v>
      </c>
      <c r="L157" s="90" t="str">
        <f>IF(tbl_dmi_isin[[#This Row],[Index]]&gt;$A$2,"",INDEX(Corp_value!$A$1:$EA$2999,MATCH(tbl_dmi_isin[[#This Row],[ISIN]],Corp_value!$B:$B,0),MATCH(L$2,Corp_value!$1:$1,0)))</f>
        <v>--</v>
      </c>
      <c r="M157" s="241" t="str">
        <f>IF(tbl_dmi_isin[[#This Row],[Index]]&gt;$A$2,"",INDEX(Corp_value!$A$1:$EA$2999,MATCH(tbl_dmi_isin[[#This Row],[ISIN]],Corp_value!$B:$B,0),MATCH(M$2,Corp_value!$1:$1,0)))</f>
        <v>Quan Cheng Financial Holdings</v>
      </c>
      <c r="N157" s="241" t="str">
        <f>IF(tbl_dmi_isin[[#This Row],[Index]]&gt;$A$2,"",INDEX(Corp_value!$A$1:$EA$2999,MATCH(tbl_dmi_isin[[#This Row],[ISIN]],Corp_value!$B:$B,0),MATCH(N$2,Corp_value!$1:$1,0)))</f>
        <v>Jinan Jintou Holding Group Co Ltd</v>
      </c>
      <c r="O157" s="241" t="str">
        <f>IF(tbl_dmi_isin[[#This Row],[Index]]&gt;$A$2,"",INDEX(Corp_value!$A$1:$EA$2999,MATCH(tbl_dmi_isin[[#This Row],[ISIN]],Corp_value!$B:$B,0),MATCH(O$2,Corp_value!$1:$1,0)))</f>
        <v/>
      </c>
      <c r="P157" s="260" t="str">
        <f>IF(tbl_dmi_isin[[#This Row],[Index]]&gt;$A$2,"",TEXT(INDEX(Corp_value!$A$1:$EA$2999,MATCH(tbl_dmi_isin[[#This Row],[ISIN]],Corp_value!$B:$B,0),MATCH(P$2,Corp_value!$1:$1,0)),"yyyy/mm/dd"))</f>
        <v>2021/09/07</v>
      </c>
      <c r="Q157" s="260" t="str">
        <f>IF(tbl_dmi_isin[[#This Row],[Index]]&gt;$A$2,"",TEXT(INDEX(Corp_value!$A$1:$EA$2999,MATCH(tbl_dmi_isin[[#This Row],[ISIN]],Corp_value!$B:$B,0),MATCH(Q$2,Corp_value!$1:$1,0)),"yyyy/mm/dd"))</f>
        <v>2024/09/07</v>
      </c>
      <c r="R157" s="260" t="str">
        <f>IF(tbl_dmi_isin[[#This Row],[Index]]&gt;$A$2,"",TEXT(INDEX(Corp_value!$A$1:$EA$2999,MATCH(tbl_dmi_isin[[#This Row],[ISIN]],Corp_value!$B:$B,0),MATCH(R$2,Corp_value!$1:$1,0)),"yyyy/mm/dd"))</f>
        <v>--</v>
      </c>
      <c r="S157" s="241">
        <f>IF(tbl_dmi_isin[[#This Row],[Index]]&gt;$A$2,"",INDEX(Corp_value!$A$1:$EA$2999,MATCH(tbl_dmi_isin[[#This Row],[ISIN]],Corp_value!$B:$B,0),MATCH(S$2,Corp_value!$1:$1,0)))</f>
        <v>3.8</v>
      </c>
      <c r="T157" s="241" t="str">
        <f>IF(tbl_dmi_isin[[#This Row],[Index]]&gt;$A$2,"",INDEX(Corp_value!$A$1:$EA$2999,MATCH(tbl_dmi_isin[[#This Row],[ISIN]],Corp_value!$B:$B,0),MATCH(T$2,Corp_value!$1:$1,0)))</f>
        <v>USD</v>
      </c>
      <c r="U157" s="241">
        <f>IF(tbl_dmi_isin[[#This Row],[Index]]&gt;$A$2,"",INDEX(Corp_value!$A$1:$EA$2999,MATCH(tbl_dmi_isin[[#This Row],[ISIN]],Corp_value!$B:$B,0),MATCH(U$2,Corp_value!$1:$1,0)))</f>
        <v>100</v>
      </c>
      <c r="V157" s="258">
        <f>IFERROR(IF(tbl_dmi_isin[[#This Row],[Index]]&gt;$A$2,"",INDEX(Corp_value!$A$1:$EA$2999,MATCH(tbl_dmi_isin[[#This Row],[ISIN]],Corp_value!$B:$B,0),MATCH(V$2,Corp_value!$1:$1,0)))/100000000,"")</f>
        <v>2.78</v>
      </c>
      <c r="W157" s="267" t="str">
        <f>IF(tbl_dmi_isin[[#This Row],[Index]]&gt;$A$2,"",INDEX(Corp_value!$A$1:$EA$2999,MATCH(tbl_dmi_isin[[#This Row],[ISIN]],Corp_value!$B:$B,0),MATCH(W$2,Corp_value!$1:$1,0)))</f>
        <v/>
      </c>
      <c r="X157" s="267" t="str">
        <f>IF(tbl_dmi_isin[[#This Row],[Index]]&gt;$A$2,"",INDEX(Corp_value!$A$1:$EA$2999,MATCH(tbl_dmi_isin[[#This Row],[ISIN]],Corp_value!$B:$B,0),MATCH(X$2,Corp_value!$1:$1,0)))</f>
        <v/>
      </c>
      <c r="Y157" s="273" t="str">
        <f>IF(tbl_dmi_isin[[#This Row],[Index]]&gt;$A$2,"",INDEX(Corp_value!$A$1:$EA$2999,MATCH(tbl_dmi_isin[[#This Row],[ISIN]],Corp_value!$B:$B,0),MATCH(Y$2,Corp_value!$1:$1,0)))</f>
        <v/>
      </c>
      <c r="Z157" s="273" t="str">
        <f>IF(tbl_dmi_isin[[#This Row],[Index]]&gt;$A$2,"",INDEX(Corp_value!$A$1:$EA$2999,MATCH(tbl_dmi_isin[[#This Row],[ISIN]],Corp_value!$B:$B,0),MATCH(Z$2,Corp_value!$1:$1,0)))</f>
        <v>--/--/--</v>
      </c>
    </row>
    <row r="158" spans="1:26">
      <c r="A158" s="19">
        <v>155</v>
      </c>
      <c r="B158" s="282" t="str">
        <f>IF(tbl_dmi_isin[[#This Row],[Index]]&gt;$A$2,"",TEXT(INDEX(美元债一级!$A$2:$BO$2879,tbl_dmi_isin[[#This Row],[Index]]+1,MATCH(B$2,美元债一级!$2:$2,0)),"yyyy/mm/dd"))</f>
        <v>2021/08/26</v>
      </c>
      <c r="C158" s="19" t="str">
        <f>IF(tbl_dmi_isin[[#This Row],[Index]]&gt;$A$2,"",INDEX(美元债一级!$A$2:$BO$2880,tbl_dmi_isin[[#This Row],[Index]]+1,MATCH(C$2,美元债一级!$2:$2,0)))</f>
        <v>XS2382274376</v>
      </c>
      <c r="D158" s="19" t="str">
        <f>IF(tbl_dmi_isin[[#This Row],[Index]]&gt;$A$2,"",INDEX(美元债一级!$A$2:$BO$2880,tbl_dmi_isin[[#This Row],[Index]]+1,MATCH(D$2,美元债一级!$2:$2,0)))</f>
        <v>雅居乐</v>
      </c>
      <c r="E158" s="19" t="str">
        <f>TEXT(tbl_dmi_isin[[#This Row],[定价日]],"YYMMDD")&amp;tbl_dmi_isin[[#This Row],[ISIN]]</f>
        <v>210826XS2382274376</v>
      </c>
      <c r="F158" s="221"/>
      <c r="G158" s="90" t="str">
        <f>IF(tbl_dmi_isin[[#This Row],[Index]]&gt;$A$2,"",INDEX(Corp_value!$A$1:$EA$2999,MATCH(tbl_dmi_isin[[#This Row],[ISIN]],Corp_value!$B:$B,0),MATCH(G$2,Corp_value!$1:$1,0)))</f>
        <v>--/--/--</v>
      </c>
      <c r="H158" s="91" t="str">
        <f>IF(tbl_dmi_isin[[#This Row],[Index]]&gt;$A$2,"",INDEX(Corp_value!$A$1:$EA$2999,MATCH(tbl_dmi_isin[[#This Row],[ISIN]],Corp_value!$B:$B,0),MATCH(H$2,Corp_value!$1:$1,0)))</f>
        <v>KY</v>
      </c>
      <c r="I158" s="91" t="str">
        <f>IF(tbl_dmi_isin[[#This Row],[Index]]&gt;$A$2,"",INDEX(Corp_value!$A$1:$EA$2999,MATCH(tbl_dmi_isin[[#This Row],[ISIN]],Corp_value!$B:$B,0),MATCH(I$2,Corp_value!$1:$1,0)))</f>
        <v>HK</v>
      </c>
      <c r="J158" s="90" t="str">
        <f>IF(tbl_dmi_isin[[#This Row],[Index]]&gt;$A$2,"",INDEX(Corp_value!$A$1:$EA$2999,MATCH(tbl_dmi_isin[[#This Row],[ISIN]],Corp_value!$B:$B,0),MATCH(J$2,Corp_value!$1:$1,0)))</f>
        <v>Caa1/NR/--</v>
      </c>
      <c r="K158" s="90" t="str">
        <f>IF(tbl_dmi_isin[[#This Row],[Index]]&gt;$A$2,"",INDEX(Corp_value!$A$1:$EA$2999,MATCH(tbl_dmi_isin[[#This Row],[ISIN]],Corp_value!$B:$B,0),MATCH(K$2,Corp_value!$1:$1,0)))</f>
        <v>CHECK spd</v>
      </c>
      <c r="L158" s="90" t="str">
        <f>IF(tbl_dmi_isin[[#This Row],[Index]]&gt;$A$2,"",INDEX(Corp_value!$A$1:$EA$2999,MATCH(tbl_dmi_isin[[#This Row],[ISIN]],Corp_value!$B:$B,0),MATCH(L$2,Corp_value!$1:$1,0)))</f>
        <v>--</v>
      </c>
      <c r="M158" s="241" t="str">
        <f>IF(tbl_dmi_isin[[#This Row],[Index]]&gt;$A$2,"",INDEX(Corp_value!$A$1:$EA$2999,MATCH(tbl_dmi_isin[[#This Row],[ISIN]],Corp_value!$B:$B,0),MATCH(M$2,Corp_value!$1:$1,0)))</f>
        <v>雅居乐集团</v>
      </c>
      <c r="N158" s="241" t="str">
        <f>IF(tbl_dmi_isin[[#This Row],[Index]]&gt;$A$2,"",INDEX(Corp_value!$A$1:$EA$2999,MATCH(tbl_dmi_isin[[#This Row],[ISIN]],Corp_value!$B:$B,0),MATCH(N$2,Corp_value!$1:$1,0)))</f>
        <v>Subsidiaries</v>
      </c>
      <c r="O158" s="241" t="str">
        <f>IF(tbl_dmi_isin[[#This Row],[Index]]&gt;$A$2,"",INDEX(Corp_value!$A$1:$EA$2999,MATCH(tbl_dmi_isin[[#This Row],[ISIN]],Corp_value!$B:$B,0),MATCH(O$2,Corp_value!$1:$1,0)))</f>
        <v/>
      </c>
      <c r="P158" s="262" t="str">
        <f>IF(tbl_dmi_isin[[#This Row],[Index]]&gt;$A$2,"",TEXT(INDEX(Corp_value!$A$1:$EA$2999,MATCH(tbl_dmi_isin[[#This Row],[ISIN]],Corp_value!$B:$B,0),MATCH(P$2,Corp_value!$1:$1,0)),"yyyy/mm/dd"))</f>
        <v>2021/09/01</v>
      </c>
      <c r="Q158" s="262" t="str">
        <f>IF(tbl_dmi_isin[[#This Row],[Index]]&gt;$A$2,"",TEXT(INDEX(Corp_value!$A$1:$EA$2999,MATCH(tbl_dmi_isin[[#This Row],[ISIN]],Corp_value!$B:$B,0),MATCH(Q$2,Corp_value!$1:$1,0)),"yyyy/mm/dd"))</f>
        <v>2022/08/31</v>
      </c>
      <c r="R158" s="262" t="str">
        <f>IF(tbl_dmi_isin[[#This Row],[Index]]&gt;$A$2,"",TEXT(INDEX(Corp_value!$A$1:$EA$2999,MATCH(tbl_dmi_isin[[#This Row],[ISIN]],Corp_value!$B:$B,0),MATCH(R$2,Corp_value!$1:$1,0)),"yyyy/mm/dd"))</f>
        <v>--</v>
      </c>
      <c r="S158" s="241">
        <f>IF(tbl_dmi_isin[[#This Row],[Index]]&gt;$A$2,"",INDEX(Corp_value!$A$1:$EA$2999,MATCH(tbl_dmi_isin[[#This Row],[ISIN]],Corp_value!$B:$B,0),MATCH(S$2,Corp_value!$1:$1,0)))</f>
        <v>4.8499999999999996</v>
      </c>
      <c r="T158" s="241" t="str">
        <f>IF(tbl_dmi_isin[[#This Row],[Index]]&gt;$A$2,"",INDEX(Corp_value!$A$1:$EA$2999,MATCH(tbl_dmi_isin[[#This Row],[ISIN]],Corp_value!$B:$B,0),MATCH(T$2,Corp_value!$1:$1,0)))</f>
        <v>USD</v>
      </c>
      <c r="U158" s="241">
        <f>IF(tbl_dmi_isin[[#This Row],[Index]]&gt;$A$2,"",INDEX(Corp_value!$A$1:$EA$2999,MATCH(tbl_dmi_isin[[#This Row],[ISIN]],Corp_value!$B:$B,0),MATCH(U$2,Corp_value!$1:$1,0)))</f>
        <v>100</v>
      </c>
      <c r="V158" s="258">
        <f>IFERROR(IF(tbl_dmi_isin[[#This Row],[Index]]&gt;$A$2,"",INDEX(Corp_value!$A$1:$EA$2999,MATCH(tbl_dmi_isin[[#This Row],[ISIN]],Corp_value!$B:$B,0),MATCH(V$2,Corp_value!$1:$1,0)))/100000000,"")</f>
        <v>4</v>
      </c>
      <c r="W158" s="267" t="str">
        <f>IF(tbl_dmi_isin[[#This Row],[Index]]&gt;$A$2,"",INDEX(Corp_value!$A$1:$EA$2999,MATCH(tbl_dmi_isin[[#This Row],[ISIN]],Corp_value!$B:$B,0),MATCH(W$2,Corp_value!$1:$1,0)))</f>
        <v>3383 HK</v>
      </c>
      <c r="X158" s="267" t="str">
        <f>IF(tbl_dmi_isin[[#This Row],[Index]]&gt;$A$2,"",INDEX(Corp_value!$A$1:$EA$2999,MATCH(tbl_dmi_isin[[#This Row],[ISIN]],Corp_value!$B:$B,0),MATCH(X$2,Corp_value!$1:$1,0)))</f>
        <v>--/NR/--</v>
      </c>
      <c r="Y158" s="273" t="str">
        <f>IF(tbl_dmi_isin[[#This Row],[Index]]&gt;$A$2,"",INDEX(Corp_value!$A$1:$EA$2999,MATCH(tbl_dmi_isin[[#This Row],[ISIN]],Corp_value!$B:$B,0),MATCH(Y$2,Corp_value!$1:$1,0)))</f>
        <v/>
      </c>
      <c r="Z158" s="273" t="str">
        <f>IF(tbl_dmi_isin[[#This Row],[Index]]&gt;$A$2,"",INDEX(Corp_value!$A$1:$EA$2999,MATCH(tbl_dmi_isin[[#This Row],[ISIN]],Corp_value!$B:$B,0),MATCH(Z$2,Corp_value!$1:$1,0)))</f>
        <v>--/NR/--</v>
      </c>
    </row>
    <row r="159" spans="1:26">
      <c r="A159" s="19">
        <v>156</v>
      </c>
      <c r="B159" s="282" t="str">
        <f>IF(tbl_dmi_isin[[#This Row],[Index]]&gt;$A$2,"",TEXT(INDEX(美元债一级!$A$2:$BO$2879,tbl_dmi_isin[[#This Row],[Index]]+1,MATCH(B$2,美元债一级!$2:$2,0)),"yyyy/mm/dd"))</f>
        <v>2021/08/26</v>
      </c>
      <c r="C159" s="19" t="str">
        <f>IF(tbl_dmi_isin[[#This Row],[Index]]&gt;$A$2,"",INDEX(美元债一级!$A$2:$BO$2880,tbl_dmi_isin[[#This Row],[Index]]+1,MATCH(C$2,美元债一级!$2:$2,0)))</f>
        <v>XS2379456895</v>
      </c>
      <c r="D159" s="19" t="str">
        <f>IF(tbl_dmi_isin[[#This Row],[Index]]&gt;$A$2,"",INDEX(美元债一级!$A$2:$BO$2880,tbl_dmi_isin[[#This Row],[Index]]+1,MATCH(D$2,美元债一级!$2:$2,0)))</f>
        <v>珠海华发</v>
      </c>
      <c r="E159" s="19" t="str">
        <f>TEXT(tbl_dmi_isin[[#This Row],[定价日]],"YYMMDD")&amp;tbl_dmi_isin[[#This Row],[ISIN]]</f>
        <v>210826XS2379456895</v>
      </c>
      <c r="F159" s="220"/>
      <c r="G159" s="90" t="str">
        <f>IF(tbl_dmi_isin[[#This Row],[Index]]&gt;$A$2,"",INDEX(Corp_value!$A$1:$EA$2999,MATCH(tbl_dmi_isin[[#This Row],[ISIN]],Corp_value!$B:$B,0),MATCH(G$2,Corp_value!$1:$1,0)))</f>
        <v>--/--/BBB</v>
      </c>
      <c r="H159" s="91" t="str">
        <f>IF(tbl_dmi_isin[[#This Row],[Index]]&gt;$A$2,"",INDEX(Corp_value!$A$1:$EA$2999,MATCH(tbl_dmi_isin[[#This Row],[ISIN]],Corp_value!$B:$B,0),MATCH(H$2,Corp_value!$1:$1,0)))</f>
        <v>VG</v>
      </c>
      <c r="I159" s="91" t="str">
        <f>IF(tbl_dmi_isin[[#This Row],[Index]]&gt;$A$2,"",INDEX(Corp_value!$A$1:$EA$2999,MATCH(tbl_dmi_isin[[#This Row],[ISIN]],Corp_value!$B:$B,0),MATCH(I$2,Corp_value!$1:$1,0)))</f>
        <v>--</v>
      </c>
      <c r="J159" s="90" t="str">
        <f>IF(tbl_dmi_isin[[#This Row],[Index]]&gt;$A$2,"",INDEX(Corp_value!$A$1:$EA$2999,MATCH(tbl_dmi_isin[[#This Row],[ISIN]],Corp_value!$B:$B,0),MATCH(J$2,Corp_value!$1:$1,0)))</f>
        <v>--/--/BBB</v>
      </c>
      <c r="K159" s="90" t="str">
        <f>IF(tbl_dmi_isin[[#This Row],[Index]]&gt;$A$2,"",INDEX(Corp_value!$A$1:$EA$2999,MATCH(tbl_dmi_isin[[#This Row],[ISIN]],Corp_value!$B:$B,0),MATCH(K$2,Corp_value!$1:$1,0)))</f>
        <v>CHECK spd</v>
      </c>
      <c r="L159" s="90" t="str">
        <f>IF(tbl_dmi_isin[[#This Row],[Index]]&gt;$A$2,"",INDEX(Corp_value!$A$1:$EA$2999,MATCH(tbl_dmi_isin[[#This Row],[ISIN]],Corp_value!$B:$B,0),MATCH(L$2,Corp_value!$1:$1,0)))</f>
        <v>--</v>
      </c>
      <c r="M159" s="241" t="str">
        <f>IF(tbl_dmi_isin[[#This Row],[Index]]&gt;$A$2,"",INDEX(Corp_value!$A$1:$EA$2999,MATCH(tbl_dmi_isin[[#This Row],[ISIN]],Corp_value!$B:$B,0),MATCH(M$2,Corp_value!$1:$1,0)))</f>
        <v>Huafa 2021 I Co Ltd</v>
      </c>
      <c r="N159" s="241" t="str">
        <f>IF(tbl_dmi_isin[[#This Row],[Index]]&gt;$A$2,"",INDEX(Corp_value!$A$1:$EA$2999,MATCH(tbl_dmi_isin[[#This Row],[ISIN]],Corp_value!$B:$B,0),MATCH(N$2,Corp_value!$1:$1,0)))</f>
        <v>Zhuhai Huafa Group Co Ltd</v>
      </c>
      <c r="O159" s="241" t="str">
        <f>IF(tbl_dmi_isin[[#This Row],[Index]]&gt;$A$2,"",INDEX(Corp_value!$A$1:$EA$2999,MATCH(tbl_dmi_isin[[#This Row],[ISIN]],Corp_value!$B:$B,0),MATCH(O$2,Corp_value!$1:$1,0)))</f>
        <v/>
      </c>
      <c r="P159" s="260" t="str">
        <f>IF(tbl_dmi_isin[[#This Row],[Index]]&gt;$A$2,"",TEXT(INDEX(Corp_value!$A$1:$EA$2999,MATCH(tbl_dmi_isin[[#This Row],[ISIN]],Corp_value!$B:$B,0),MATCH(P$2,Corp_value!$1:$1,0)),"yyyy/mm/dd"))</f>
        <v>2021/08/31</v>
      </c>
      <c r="Q159" s="260" t="str">
        <f>IF(tbl_dmi_isin[[#This Row],[Index]]&gt;$A$2,"",TEXT(INDEX(Corp_value!$A$1:$EA$2999,MATCH(tbl_dmi_isin[[#This Row],[ISIN]],Corp_value!$B:$B,0),MATCH(Q$2,Corp_value!$1:$1,0)),"yyyy/mm/dd"))</f>
        <v>2025/02/28</v>
      </c>
      <c r="R159" s="260" t="str">
        <f>IF(tbl_dmi_isin[[#This Row],[Index]]&gt;$A$2,"",TEXT(INDEX(Corp_value!$A$1:$EA$2999,MATCH(tbl_dmi_isin[[#This Row],[ISIN]],Corp_value!$B:$B,0),MATCH(R$2,Corp_value!$1:$1,0)),"yyyy/mm/dd"))</f>
        <v>--</v>
      </c>
      <c r="S159" s="241">
        <f>IF(tbl_dmi_isin[[#This Row],[Index]]&gt;$A$2,"",INDEX(Corp_value!$A$1:$EA$2999,MATCH(tbl_dmi_isin[[#This Row],[ISIN]],Corp_value!$B:$B,0),MATCH(S$2,Corp_value!$1:$1,0)))</f>
        <v>2.95</v>
      </c>
      <c r="T159" s="241" t="str">
        <f>IF(tbl_dmi_isin[[#This Row],[Index]]&gt;$A$2,"",INDEX(Corp_value!$A$1:$EA$2999,MATCH(tbl_dmi_isin[[#This Row],[ISIN]],Corp_value!$B:$B,0),MATCH(T$2,Corp_value!$1:$1,0)))</f>
        <v>USD</v>
      </c>
      <c r="U159" s="241">
        <f>IF(tbl_dmi_isin[[#This Row],[Index]]&gt;$A$2,"",INDEX(Corp_value!$A$1:$EA$2999,MATCH(tbl_dmi_isin[[#This Row],[ISIN]],Corp_value!$B:$B,0),MATCH(U$2,Corp_value!$1:$1,0)))</f>
        <v>100</v>
      </c>
      <c r="V159" s="258">
        <f>IFERROR(IF(tbl_dmi_isin[[#This Row],[Index]]&gt;$A$2,"",INDEX(Corp_value!$A$1:$EA$2999,MATCH(tbl_dmi_isin[[#This Row],[ISIN]],Corp_value!$B:$B,0),MATCH(V$2,Corp_value!$1:$1,0)))/100000000,"")</f>
        <v>2</v>
      </c>
      <c r="W159" s="267" t="str">
        <f>IF(tbl_dmi_isin[[#This Row],[Index]]&gt;$A$2,"",INDEX(Corp_value!$A$1:$EA$2999,MATCH(tbl_dmi_isin[[#This Row],[ISIN]],Corp_value!$B:$B,0),MATCH(W$2,Corp_value!$1:$1,0)))</f>
        <v/>
      </c>
      <c r="X159" s="267" t="str">
        <f>IF(tbl_dmi_isin[[#This Row],[Index]]&gt;$A$2,"",INDEX(Corp_value!$A$1:$EA$2999,MATCH(tbl_dmi_isin[[#This Row],[ISIN]],Corp_value!$B:$B,0),MATCH(X$2,Corp_value!$1:$1,0)))</f>
        <v/>
      </c>
      <c r="Y159" s="273" t="str">
        <f>IF(tbl_dmi_isin[[#This Row],[Index]]&gt;$A$2,"",INDEX(Corp_value!$A$1:$EA$2999,MATCH(tbl_dmi_isin[[#This Row],[ISIN]],Corp_value!$B:$B,0),MATCH(Y$2,Corp_value!$1:$1,0)))</f>
        <v/>
      </c>
      <c r="Z159" s="273" t="str">
        <f>IF(tbl_dmi_isin[[#This Row],[Index]]&gt;$A$2,"",INDEX(Corp_value!$A$1:$EA$2999,MATCH(tbl_dmi_isin[[#This Row],[ISIN]],Corp_value!$B:$B,0),MATCH(Z$2,Corp_value!$1:$1,0)))</f>
        <v>--/--/BBB</v>
      </c>
    </row>
    <row r="160" spans="1:26">
      <c r="A160" s="19">
        <v>157</v>
      </c>
      <c r="B160" s="282" t="str">
        <f>IF(tbl_dmi_isin[[#This Row],[Index]]&gt;$A$2,"",TEXT(INDEX(美元债一级!$A$2:$BO$2879,tbl_dmi_isin[[#This Row],[Index]]+1,MATCH(B$2,美元债一级!$2:$2,0)),"yyyy/mm/dd"))</f>
        <v>2021/08/24</v>
      </c>
      <c r="C160" s="19" t="str">
        <f>IF(tbl_dmi_isin[[#This Row],[Index]]&gt;$A$2,"",INDEX(美元债一级!$A$2:$BO$2880,tbl_dmi_isin[[#This Row],[Index]]+1,MATCH(C$2,美元债一级!$2:$2,0)))</f>
        <v>XS2379487189</v>
      </c>
      <c r="D160" s="19" t="str">
        <f>IF(tbl_dmi_isin[[#This Row],[Index]]&gt;$A$2,"",INDEX(美元债一级!$A$2:$BO$2880,tbl_dmi_isin[[#This Row],[Index]]+1,MATCH(D$2,美元债一级!$2:$2,0)))</f>
        <v>农银国际</v>
      </c>
      <c r="E160" s="19" t="str">
        <f>TEXT(tbl_dmi_isin[[#This Row],[定价日]],"YYMMDD")&amp;tbl_dmi_isin[[#This Row],[ISIN]]</f>
        <v>210824XS2379487189</v>
      </c>
      <c r="F160" s="220"/>
      <c r="G160" s="90" t="str">
        <f>IF(tbl_dmi_isin[[#This Row],[Index]]&gt;$A$2,"",INDEX(Corp_value!$A$1:$EA$2999,MATCH(tbl_dmi_isin[[#This Row],[ISIN]],Corp_value!$B:$B,0),MATCH(G$2,Corp_value!$1:$1,0)))</f>
        <v>A2/--/--</v>
      </c>
      <c r="H160" s="91" t="str">
        <f>IF(tbl_dmi_isin[[#This Row],[Index]]&gt;$A$2,"",INDEX(Corp_value!$A$1:$EA$2999,MATCH(tbl_dmi_isin[[#This Row],[ISIN]],Corp_value!$B:$B,0),MATCH(H$2,Corp_value!$1:$1,0)))</f>
        <v>VG</v>
      </c>
      <c r="I160" s="91" t="str">
        <f>IF(tbl_dmi_isin[[#This Row],[Index]]&gt;$A$2,"",INDEX(Corp_value!$A$1:$EA$2999,MATCH(tbl_dmi_isin[[#This Row],[ISIN]],Corp_value!$B:$B,0),MATCH(I$2,Corp_value!$1:$1,0)))</f>
        <v>--</v>
      </c>
      <c r="J160" s="90" t="str">
        <f>IF(tbl_dmi_isin[[#This Row],[Index]]&gt;$A$2,"",INDEX(Corp_value!$A$1:$EA$2999,MATCH(tbl_dmi_isin[[#This Row],[ISIN]],Corp_value!$B:$B,0),MATCH(J$2,Corp_value!$1:$1,0)))</f>
        <v>A2/A-/A</v>
      </c>
      <c r="K160" s="90">
        <f>IF(tbl_dmi_isin[[#This Row],[Index]]&gt;$A$2,"",INDEX(Corp_value!$A$1:$EA$2999,MATCH(tbl_dmi_isin[[#This Row],[ISIN]],Corp_value!$B:$B,0),MATCH(K$2,Corp_value!$1:$1,0)))</f>
        <v>85</v>
      </c>
      <c r="L160" s="90" t="str">
        <f>IF(tbl_dmi_isin[[#This Row],[Index]]&gt;$A$2,"",INDEX(Corp_value!$A$1:$EA$2999,MATCH(tbl_dmi_isin[[#This Row],[ISIN]],Corp_value!$B:$B,0),MATCH(L$2,Corp_value!$1:$1,0)))</f>
        <v>--</v>
      </c>
      <c r="M160" s="241" t="str">
        <f>IF(tbl_dmi_isin[[#This Row],[Index]]&gt;$A$2,"",INDEX(Corp_value!$A$1:$EA$2999,MATCH(tbl_dmi_isin[[#This Row],[ISIN]],Corp_value!$B:$B,0),MATCH(M$2,Corp_value!$1:$1,0)))</f>
        <v>Inventive环球投资有限公</v>
      </c>
      <c r="N160" s="241" t="str">
        <f>IF(tbl_dmi_isin[[#This Row],[Index]]&gt;$A$2,"",INDEX(Corp_value!$A$1:$EA$2999,MATCH(tbl_dmi_isin[[#This Row],[ISIN]],Corp_value!$B:$B,0),MATCH(N$2,Corp_value!$1:$1,0)))</f>
        <v>ABC International Holdings Ltd</v>
      </c>
      <c r="O160" s="241" t="str">
        <f>IF(tbl_dmi_isin[[#This Row],[Index]]&gt;$A$2,"",INDEX(Corp_value!$A$1:$EA$2999,MATCH(tbl_dmi_isin[[#This Row],[ISIN]],Corp_value!$B:$B,0),MATCH(O$2,Corp_value!$1:$1,0)))</f>
        <v/>
      </c>
      <c r="P160" s="260" t="str">
        <f>IF(tbl_dmi_isin[[#This Row],[Index]]&gt;$A$2,"",TEXT(INDEX(Corp_value!$A$1:$EA$2999,MATCH(tbl_dmi_isin[[#This Row],[ISIN]],Corp_value!$B:$B,0),MATCH(P$2,Corp_value!$1:$1,0)),"yyyy/mm/dd"))</f>
        <v>2021/09/01</v>
      </c>
      <c r="Q160" s="260" t="str">
        <f>IF(tbl_dmi_isin[[#This Row],[Index]]&gt;$A$2,"",TEXT(INDEX(Corp_value!$A$1:$EA$2999,MATCH(tbl_dmi_isin[[#This Row],[ISIN]],Corp_value!$B:$B,0),MATCH(Q$2,Corp_value!$1:$1,0)),"yyyy/mm/dd"))</f>
        <v>2026/09/01</v>
      </c>
      <c r="R160" s="260" t="str">
        <f>IF(tbl_dmi_isin[[#This Row],[Index]]&gt;$A$2,"",TEXT(INDEX(Corp_value!$A$1:$EA$2999,MATCH(tbl_dmi_isin[[#This Row],[ISIN]],Corp_value!$B:$B,0),MATCH(R$2,Corp_value!$1:$1,0)),"yyyy/mm/dd"))</f>
        <v>--</v>
      </c>
      <c r="S160" s="241">
        <f>IF(tbl_dmi_isin[[#This Row],[Index]]&gt;$A$2,"",INDEX(Corp_value!$A$1:$EA$2999,MATCH(tbl_dmi_isin[[#This Row],[ISIN]],Corp_value!$B:$B,0),MATCH(S$2,Corp_value!$1:$1,0)))</f>
        <v>1.6</v>
      </c>
      <c r="T160" s="241" t="str">
        <f>IF(tbl_dmi_isin[[#This Row],[Index]]&gt;$A$2,"",INDEX(Corp_value!$A$1:$EA$2999,MATCH(tbl_dmi_isin[[#This Row],[ISIN]],Corp_value!$B:$B,0),MATCH(T$2,Corp_value!$1:$1,0)))</f>
        <v>USD</v>
      </c>
      <c r="U160" s="241">
        <f>IF(tbl_dmi_isin[[#This Row],[Index]]&gt;$A$2,"",INDEX(Corp_value!$A$1:$EA$2999,MATCH(tbl_dmi_isin[[#This Row],[ISIN]],Corp_value!$B:$B,0),MATCH(U$2,Corp_value!$1:$1,0)))</f>
        <v>99.870999999999995</v>
      </c>
      <c r="V160" s="258">
        <f>IFERROR(IF(tbl_dmi_isin[[#This Row],[Index]]&gt;$A$2,"",INDEX(Corp_value!$A$1:$EA$2999,MATCH(tbl_dmi_isin[[#This Row],[ISIN]],Corp_value!$B:$B,0),MATCH(V$2,Corp_value!$1:$1,0)))/100000000,"")</f>
        <v>3</v>
      </c>
      <c r="W160" s="267" t="str">
        <f>IF(tbl_dmi_isin[[#This Row],[Index]]&gt;$A$2,"",INDEX(Corp_value!$A$1:$EA$2999,MATCH(tbl_dmi_isin[[#This Row],[ISIN]],Corp_value!$B:$B,0),MATCH(W$2,Corp_value!$1:$1,0)))</f>
        <v>1288 HK</v>
      </c>
      <c r="X160" s="267" t="str">
        <f>IF(tbl_dmi_isin[[#This Row],[Index]]&gt;$A$2,"",INDEX(Corp_value!$A$1:$EA$2999,MATCH(tbl_dmi_isin[[#This Row],[ISIN]],Corp_value!$B:$B,0),MATCH(X$2,Corp_value!$1:$1,0)))</f>
        <v>A1/A/A</v>
      </c>
      <c r="Y160" s="273" t="str">
        <f>IF(tbl_dmi_isin[[#This Row],[Index]]&gt;$A$2,"",INDEX(Corp_value!$A$1:$EA$2999,MATCH(tbl_dmi_isin[[#This Row],[ISIN]],Corp_value!$B:$B,0),MATCH(Y$2,Corp_value!$1:$1,0)))</f>
        <v/>
      </c>
      <c r="Z160" s="273" t="str">
        <f>IF(tbl_dmi_isin[[#This Row],[Index]]&gt;$A$2,"",INDEX(Corp_value!$A$1:$EA$2999,MATCH(tbl_dmi_isin[[#This Row],[ISIN]],Corp_value!$B:$B,0),MATCH(Z$2,Corp_value!$1:$1,0)))</f>
        <v>A2/A-/A</v>
      </c>
    </row>
    <row r="161" spans="1:26">
      <c r="A161" s="19">
        <v>158</v>
      </c>
      <c r="B161" s="282" t="str">
        <f>IF(tbl_dmi_isin[[#This Row],[Index]]&gt;$A$2,"",TEXT(INDEX(美元债一级!$A$2:$BO$2879,tbl_dmi_isin[[#This Row],[Index]]+1,MATCH(B$2,美元债一级!$2:$2,0)),"yyyy/mm/dd"))</f>
        <v>2021/08/24</v>
      </c>
      <c r="C161" s="19" t="str">
        <f>IF(tbl_dmi_isin[[#This Row],[Index]]&gt;$A$2,"",INDEX(美元债一级!$A$2:$BO$2880,tbl_dmi_isin[[#This Row],[Index]]+1,MATCH(C$2,美元债一级!$2:$2,0)))</f>
        <v>XS2379486884</v>
      </c>
      <c r="D161" s="19" t="str">
        <f>IF(tbl_dmi_isin[[#This Row],[Index]]&gt;$A$2,"",INDEX(美元债一级!$A$2:$BO$2880,tbl_dmi_isin[[#This Row],[Index]]+1,MATCH(D$2,美元债一级!$2:$2,0)))</f>
        <v>农银国际</v>
      </c>
      <c r="E161" s="19" t="str">
        <f>TEXT(tbl_dmi_isin[[#This Row],[定价日]],"YYMMDD")&amp;tbl_dmi_isin[[#This Row],[ISIN]]</f>
        <v>210824XS2379486884</v>
      </c>
      <c r="F161" s="263"/>
      <c r="G161" s="90" t="str">
        <f>IF(tbl_dmi_isin[[#This Row],[Index]]&gt;$A$2,"",INDEX(Corp_value!$A$1:$EA$2999,MATCH(tbl_dmi_isin[[#This Row],[ISIN]],Corp_value!$B:$B,0),MATCH(G$2,Corp_value!$1:$1,0)))</f>
        <v>A2/--/--</v>
      </c>
      <c r="H161" s="91" t="str">
        <f>IF(tbl_dmi_isin[[#This Row],[Index]]&gt;$A$2,"",INDEX(Corp_value!$A$1:$EA$2999,MATCH(tbl_dmi_isin[[#This Row],[ISIN]],Corp_value!$B:$B,0),MATCH(H$2,Corp_value!$1:$1,0)))</f>
        <v>VG</v>
      </c>
      <c r="I161" s="91" t="str">
        <f>IF(tbl_dmi_isin[[#This Row],[Index]]&gt;$A$2,"",INDEX(Corp_value!$A$1:$EA$2999,MATCH(tbl_dmi_isin[[#This Row],[ISIN]],Corp_value!$B:$B,0),MATCH(I$2,Corp_value!$1:$1,0)))</f>
        <v>--</v>
      </c>
      <c r="J161" s="90" t="str">
        <f>IF(tbl_dmi_isin[[#This Row],[Index]]&gt;$A$2,"",INDEX(Corp_value!$A$1:$EA$2999,MATCH(tbl_dmi_isin[[#This Row],[ISIN]],Corp_value!$B:$B,0),MATCH(J$2,Corp_value!$1:$1,0)))</f>
        <v>A2/A-/A</v>
      </c>
      <c r="K161" s="90">
        <f>IF(tbl_dmi_isin[[#This Row],[Index]]&gt;$A$2,"",INDEX(Corp_value!$A$1:$EA$2999,MATCH(tbl_dmi_isin[[#This Row],[ISIN]],Corp_value!$B:$B,0),MATCH(K$2,Corp_value!$1:$1,0)))</f>
        <v>70</v>
      </c>
      <c r="L161" s="90" t="str">
        <f>IF(tbl_dmi_isin[[#This Row],[Index]]&gt;$A$2,"",INDEX(Corp_value!$A$1:$EA$2999,MATCH(tbl_dmi_isin[[#This Row],[ISIN]],Corp_value!$B:$B,0),MATCH(L$2,Corp_value!$1:$1,0)))</f>
        <v>--</v>
      </c>
      <c r="M161" s="241" t="str">
        <f>IF(tbl_dmi_isin[[#This Row],[Index]]&gt;$A$2,"",INDEX(Corp_value!$A$1:$EA$2999,MATCH(tbl_dmi_isin[[#This Row],[ISIN]],Corp_value!$B:$B,0),MATCH(M$2,Corp_value!$1:$1,0)))</f>
        <v>Inventive环球投资有限公</v>
      </c>
      <c r="N161" s="241" t="str">
        <f>IF(tbl_dmi_isin[[#This Row],[Index]]&gt;$A$2,"",INDEX(Corp_value!$A$1:$EA$2999,MATCH(tbl_dmi_isin[[#This Row],[ISIN]],Corp_value!$B:$B,0),MATCH(N$2,Corp_value!$1:$1,0)))</f>
        <v>ABC International Holdings Ltd</v>
      </c>
      <c r="O161" s="241" t="str">
        <f>IF(tbl_dmi_isin[[#This Row],[Index]]&gt;$A$2,"",INDEX(Corp_value!$A$1:$EA$2999,MATCH(tbl_dmi_isin[[#This Row],[ISIN]],Corp_value!$B:$B,0),MATCH(O$2,Corp_value!$1:$1,0)))</f>
        <v/>
      </c>
      <c r="P161" s="260" t="str">
        <f>IF(tbl_dmi_isin[[#This Row],[Index]]&gt;$A$2,"",TEXT(INDEX(Corp_value!$A$1:$EA$2999,MATCH(tbl_dmi_isin[[#This Row],[ISIN]],Corp_value!$B:$B,0),MATCH(P$2,Corp_value!$1:$1,0)),"yyyy/mm/dd"))</f>
        <v>2021/09/01</v>
      </c>
      <c r="Q161" s="260" t="str">
        <f>IF(tbl_dmi_isin[[#This Row],[Index]]&gt;$A$2,"",TEXT(INDEX(Corp_value!$A$1:$EA$2999,MATCH(tbl_dmi_isin[[#This Row],[ISIN]],Corp_value!$B:$B,0),MATCH(Q$2,Corp_value!$1:$1,0)),"yyyy/mm/dd"))</f>
        <v>2024/09/01</v>
      </c>
      <c r="R161" s="260" t="str">
        <f>IF(tbl_dmi_isin[[#This Row],[Index]]&gt;$A$2,"",TEXT(INDEX(Corp_value!$A$1:$EA$2999,MATCH(tbl_dmi_isin[[#This Row],[ISIN]],Corp_value!$B:$B,0),MATCH(R$2,Corp_value!$1:$1,0)),"yyyy/mm/dd"))</f>
        <v>--</v>
      </c>
      <c r="S161" s="241">
        <f>IF(tbl_dmi_isin[[#This Row],[Index]]&gt;$A$2,"",INDEX(Corp_value!$A$1:$EA$2999,MATCH(tbl_dmi_isin[[#This Row],[ISIN]],Corp_value!$B:$B,0),MATCH(S$2,Corp_value!$1:$1,0)))</f>
        <v>1.1000000000000001</v>
      </c>
      <c r="T161" s="241" t="str">
        <f>IF(tbl_dmi_isin[[#This Row],[Index]]&gt;$A$2,"",INDEX(Corp_value!$A$1:$EA$2999,MATCH(tbl_dmi_isin[[#This Row],[ISIN]],Corp_value!$B:$B,0),MATCH(T$2,Corp_value!$1:$1,0)))</f>
        <v>USD</v>
      </c>
      <c r="U161" s="241">
        <f>IF(tbl_dmi_isin[[#This Row],[Index]]&gt;$A$2,"",INDEX(Corp_value!$A$1:$EA$2999,MATCH(tbl_dmi_isin[[#This Row],[ISIN]],Corp_value!$B:$B,0),MATCH(U$2,Corp_value!$1:$1,0)))</f>
        <v>99.870999999999995</v>
      </c>
      <c r="V161" s="258">
        <f>IFERROR(IF(tbl_dmi_isin[[#This Row],[Index]]&gt;$A$2,"",INDEX(Corp_value!$A$1:$EA$2999,MATCH(tbl_dmi_isin[[#This Row],[ISIN]],Corp_value!$B:$B,0),MATCH(V$2,Corp_value!$1:$1,0)))/100000000,"")</f>
        <v>5</v>
      </c>
      <c r="W161" s="267" t="str">
        <f>IF(tbl_dmi_isin[[#This Row],[Index]]&gt;$A$2,"",INDEX(Corp_value!$A$1:$EA$2999,MATCH(tbl_dmi_isin[[#This Row],[ISIN]],Corp_value!$B:$B,0),MATCH(W$2,Corp_value!$1:$1,0)))</f>
        <v>1288 HK</v>
      </c>
      <c r="X161" s="267" t="str">
        <f>IF(tbl_dmi_isin[[#This Row],[Index]]&gt;$A$2,"",INDEX(Corp_value!$A$1:$EA$2999,MATCH(tbl_dmi_isin[[#This Row],[ISIN]],Corp_value!$B:$B,0),MATCH(X$2,Corp_value!$1:$1,0)))</f>
        <v>A1/A/A</v>
      </c>
      <c r="Y161" s="273" t="str">
        <f>IF(tbl_dmi_isin[[#This Row],[Index]]&gt;$A$2,"",INDEX(Corp_value!$A$1:$EA$2999,MATCH(tbl_dmi_isin[[#This Row],[ISIN]],Corp_value!$B:$B,0),MATCH(Y$2,Corp_value!$1:$1,0)))</f>
        <v/>
      </c>
      <c r="Z161" s="273" t="str">
        <f>IF(tbl_dmi_isin[[#This Row],[Index]]&gt;$A$2,"",INDEX(Corp_value!$A$1:$EA$2999,MATCH(tbl_dmi_isin[[#This Row],[ISIN]],Corp_value!$B:$B,0),MATCH(Z$2,Corp_value!$1:$1,0)))</f>
        <v>A2/A-/A</v>
      </c>
    </row>
    <row r="162" spans="1:26">
      <c r="A162" s="19">
        <v>159</v>
      </c>
      <c r="B162" s="282" t="str">
        <f>IF(tbl_dmi_isin[[#This Row],[Index]]&gt;$A$2,"",TEXT(INDEX(美元债一级!$A$2:$BO$2879,tbl_dmi_isin[[#This Row],[Index]]+1,MATCH(B$2,美元债一级!$2:$2,0)),"yyyy/mm/dd"))</f>
        <v>2021/08/19</v>
      </c>
      <c r="C162" s="19" t="str">
        <f>IF(tbl_dmi_isin[[#This Row],[Index]]&gt;$A$2,"",INDEX(美元债一级!$A$2:$BO$2880,tbl_dmi_isin[[#This Row],[Index]]+1,MATCH(C$2,美元债一级!$2:$2,0)))</f>
        <v>XS2378344456</v>
      </c>
      <c r="D162" s="19" t="str">
        <f>IF(tbl_dmi_isin[[#This Row],[Index]]&gt;$A$2,"",INDEX(美元债一级!$A$2:$BO$2880,tbl_dmi_isin[[#This Row],[Index]]+1,MATCH(D$2,美元债一级!$2:$2,0)))</f>
        <v>山东黄金</v>
      </c>
      <c r="E162" s="19" t="str">
        <f>TEXT(tbl_dmi_isin[[#This Row],[定价日]],"YYMMDD")&amp;tbl_dmi_isin[[#This Row],[ISIN]]</f>
        <v>210819XS2378344456</v>
      </c>
      <c r="F162" s="221"/>
      <c r="G162" s="90" t="str">
        <f>IF(tbl_dmi_isin[[#This Row],[Index]]&gt;$A$2,"",INDEX(Corp_value!$A$1:$EA$2999,MATCH(tbl_dmi_isin[[#This Row],[ISIN]],Corp_value!$B:$B,0),MATCH(G$2,Corp_value!$1:$1,0)))</f>
        <v>--/BBB-/--</v>
      </c>
      <c r="H162" s="91" t="str">
        <f>IF(tbl_dmi_isin[[#This Row],[Index]]&gt;$A$2,"",INDEX(Corp_value!$A$1:$EA$2999,MATCH(tbl_dmi_isin[[#This Row],[ISIN]],Corp_value!$B:$B,0),MATCH(H$2,Corp_value!$1:$1,0)))</f>
        <v>VG</v>
      </c>
      <c r="I162" s="91" t="str">
        <f>IF(tbl_dmi_isin[[#This Row],[Index]]&gt;$A$2,"",INDEX(Corp_value!$A$1:$EA$2999,MATCH(tbl_dmi_isin[[#This Row],[ISIN]],Corp_value!$B:$B,0),MATCH(I$2,Corp_value!$1:$1,0)))</f>
        <v>--</v>
      </c>
      <c r="J162" s="90" t="str">
        <f>IF(tbl_dmi_isin[[#This Row],[Index]]&gt;$A$2,"",INDEX(Corp_value!$A$1:$EA$2999,MATCH(tbl_dmi_isin[[#This Row],[ISIN]],Corp_value!$B:$B,0),MATCH(J$2,Corp_value!$1:$1,0)))</f>
        <v>--/BBB-/--</v>
      </c>
      <c r="K162" s="90" t="str">
        <f>IF(tbl_dmi_isin[[#This Row],[Index]]&gt;$A$2,"",INDEX(Corp_value!$A$1:$EA$2999,MATCH(tbl_dmi_isin[[#This Row],[ISIN]],Corp_value!$B:$B,0),MATCH(K$2,Corp_value!$1:$1,0)))</f>
        <v>CHECK spd</v>
      </c>
      <c r="L162" s="90" t="str">
        <f>IF(tbl_dmi_isin[[#This Row],[Index]]&gt;$A$2,"",INDEX(Corp_value!$A$1:$EA$2999,MATCH(tbl_dmi_isin[[#This Row],[ISIN]],Corp_value!$B:$B,0),MATCH(L$2,Corp_value!$1:$1,0)))</f>
        <v>--</v>
      </c>
      <c r="M162" s="241" t="str">
        <f>IF(tbl_dmi_isin[[#This Row],[Index]]&gt;$A$2,"",INDEX(Corp_value!$A$1:$EA$2999,MATCH(tbl_dmi_isin[[#This Row],[ISIN]],Corp_value!$B:$B,0),MATCH(M$2,Corp_value!$1:$1,0)))</f>
        <v>SDG金融有限公司</v>
      </c>
      <c r="N162" s="241" t="str">
        <f>IF(tbl_dmi_isin[[#This Row],[Index]]&gt;$A$2,"",INDEX(Corp_value!$A$1:$EA$2999,MATCH(tbl_dmi_isin[[#This Row],[ISIN]],Corp_value!$B:$B,0),MATCH(N$2,Corp_value!$1:$1,0)))</f>
        <v>Shandong Gold Group Co Ltd</v>
      </c>
      <c r="O162" s="241" t="str">
        <f>IF(tbl_dmi_isin[[#This Row],[Index]]&gt;$A$2,"",INDEX(Corp_value!$A$1:$EA$2999,MATCH(tbl_dmi_isin[[#This Row],[ISIN]],Corp_value!$B:$B,0),MATCH(O$2,Corp_value!$1:$1,0)))</f>
        <v/>
      </c>
      <c r="P162" s="260" t="str">
        <f>IF(tbl_dmi_isin[[#This Row],[Index]]&gt;$A$2,"",TEXT(INDEX(Corp_value!$A$1:$EA$2999,MATCH(tbl_dmi_isin[[#This Row],[ISIN]],Corp_value!$B:$B,0),MATCH(P$2,Corp_value!$1:$1,0)),"yyyy/mm/dd"))</f>
        <v>2021/08/25</v>
      </c>
      <c r="Q162" s="260" t="str">
        <f>IF(tbl_dmi_isin[[#This Row],[Index]]&gt;$A$2,"",TEXT(INDEX(Corp_value!$A$1:$EA$2999,MATCH(tbl_dmi_isin[[#This Row],[ISIN]],Corp_value!$B:$B,0),MATCH(Q$2,Corp_value!$1:$1,0)),"yyyy/mm/dd"))</f>
        <v>2026/08/25</v>
      </c>
      <c r="R162" s="260" t="str">
        <f>IF(tbl_dmi_isin[[#This Row],[Index]]&gt;$A$2,"",TEXT(INDEX(Corp_value!$A$1:$EA$2999,MATCH(tbl_dmi_isin[[#This Row],[ISIN]],Corp_value!$B:$B,0),MATCH(R$2,Corp_value!$1:$1,0)),"yyyy/mm/dd"))</f>
        <v>2026/05/25</v>
      </c>
      <c r="S162" s="241">
        <f>IF(tbl_dmi_isin[[#This Row],[Index]]&gt;$A$2,"",INDEX(Corp_value!$A$1:$EA$2999,MATCH(tbl_dmi_isin[[#This Row],[ISIN]],Corp_value!$B:$B,0),MATCH(S$2,Corp_value!$1:$1,0)))</f>
        <v>2.8</v>
      </c>
      <c r="T162" s="241" t="str">
        <f>IF(tbl_dmi_isin[[#This Row],[Index]]&gt;$A$2,"",INDEX(Corp_value!$A$1:$EA$2999,MATCH(tbl_dmi_isin[[#This Row],[ISIN]],Corp_value!$B:$B,0),MATCH(T$2,Corp_value!$1:$1,0)))</f>
        <v>USD</v>
      </c>
      <c r="U162" s="241">
        <f>IF(tbl_dmi_isin[[#This Row],[Index]]&gt;$A$2,"",INDEX(Corp_value!$A$1:$EA$2999,MATCH(tbl_dmi_isin[[#This Row],[ISIN]],Corp_value!$B:$B,0),MATCH(U$2,Corp_value!$1:$1,0)))</f>
        <v>100</v>
      </c>
      <c r="V162" s="258">
        <f>IFERROR(IF(tbl_dmi_isin[[#This Row],[Index]]&gt;$A$2,"",INDEX(Corp_value!$A$1:$EA$2999,MATCH(tbl_dmi_isin[[#This Row],[ISIN]],Corp_value!$B:$B,0),MATCH(V$2,Corp_value!$1:$1,0)))/100000000,"")</f>
        <v>3</v>
      </c>
      <c r="W162" s="267" t="str">
        <f>IF(tbl_dmi_isin[[#This Row],[Index]]&gt;$A$2,"",INDEX(Corp_value!$A$1:$EA$2999,MATCH(tbl_dmi_isin[[#This Row],[ISIN]],Corp_value!$B:$B,0),MATCH(W$2,Corp_value!$1:$1,0)))</f>
        <v>SDGGCZ CH</v>
      </c>
      <c r="X162" s="267" t="str">
        <f>IF(tbl_dmi_isin[[#This Row],[Index]]&gt;$A$2,"",INDEX(Corp_value!$A$1:$EA$2999,MATCH(tbl_dmi_isin[[#This Row],[ISIN]],Corp_value!$B:$B,0),MATCH(X$2,Corp_value!$1:$1,0)))</f>
        <v>--/BBB-/--</v>
      </c>
      <c r="Y162" s="273" t="str">
        <f>IF(tbl_dmi_isin[[#This Row],[Index]]&gt;$A$2,"",INDEX(Corp_value!$A$1:$EA$2999,MATCH(tbl_dmi_isin[[#This Row],[ISIN]],Corp_value!$B:$B,0),MATCH(Y$2,Corp_value!$1:$1,0)))</f>
        <v/>
      </c>
      <c r="Z162" s="273" t="str">
        <f>IF(tbl_dmi_isin[[#This Row],[Index]]&gt;$A$2,"",INDEX(Corp_value!$A$1:$EA$2999,MATCH(tbl_dmi_isin[[#This Row],[ISIN]],Corp_value!$B:$B,0),MATCH(Z$2,Corp_value!$1:$1,0)))</f>
        <v>--/BBB-/--</v>
      </c>
    </row>
    <row r="163" spans="1:26">
      <c r="A163" s="19">
        <v>160</v>
      </c>
      <c r="B163" s="282" t="str">
        <f>IF(tbl_dmi_isin[[#This Row],[Index]]&gt;$A$2,"",TEXT(INDEX(美元债一级!$A$2:$BO$2879,tbl_dmi_isin[[#This Row],[Index]]+1,MATCH(B$2,美元债一级!$2:$2,0)),"yyyy/mm/dd"))</f>
        <v>2021/08/19</v>
      </c>
      <c r="C163" s="19" t="str">
        <f>IF(tbl_dmi_isin[[#This Row],[Index]]&gt;$A$2,"",INDEX(美元债一级!$A$2:$BO$2880,tbl_dmi_isin[[#This Row],[Index]]+1,MATCH(C$2,美元债一级!$2:$2,0)))</f>
        <v>XS2379669299</v>
      </c>
      <c r="D163" s="19" t="str">
        <f>IF(tbl_dmi_isin[[#This Row],[Index]]&gt;$A$2,"",INDEX(美元债一级!$A$2:$BO$2880,tbl_dmi_isin[[#This Row],[Index]]+1,MATCH(D$2,美元债一级!$2:$2,0)))</f>
        <v>山东黄金</v>
      </c>
      <c r="E163" s="19" t="str">
        <f>TEXT(tbl_dmi_isin[[#This Row],[定价日]],"YYMMDD")&amp;tbl_dmi_isin[[#This Row],[ISIN]]</f>
        <v>210819XS2379669299</v>
      </c>
      <c r="F163" s="220"/>
      <c r="G163" s="90" t="str">
        <f>IF(tbl_dmi_isin[[#This Row],[Index]]&gt;$A$2,"",INDEX(Corp_value!$A$1:$EA$2999,MATCH(tbl_dmi_isin[[#This Row],[ISIN]],Corp_value!$B:$B,0),MATCH(G$2,Corp_value!$1:$1,0)))</f>
        <v>--/BBB-/--</v>
      </c>
      <c r="H163" s="91" t="str">
        <f>IF(tbl_dmi_isin[[#This Row],[Index]]&gt;$A$2,"",INDEX(Corp_value!$A$1:$EA$2999,MATCH(tbl_dmi_isin[[#This Row],[ISIN]],Corp_value!$B:$B,0),MATCH(H$2,Corp_value!$1:$1,0)))</f>
        <v>VG</v>
      </c>
      <c r="I163" s="91" t="str">
        <f>IF(tbl_dmi_isin[[#This Row],[Index]]&gt;$A$2,"",INDEX(Corp_value!$A$1:$EA$2999,MATCH(tbl_dmi_isin[[#This Row],[ISIN]],Corp_value!$B:$B,0),MATCH(I$2,Corp_value!$1:$1,0)))</f>
        <v>--</v>
      </c>
      <c r="J163" s="90" t="str">
        <f>IF(tbl_dmi_isin[[#This Row],[Index]]&gt;$A$2,"",INDEX(Corp_value!$A$1:$EA$2999,MATCH(tbl_dmi_isin[[#This Row],[ISIN]],Corp_value!$B:$B,0),MATCH(J$2,Corp_value!$1:$1,0)))</f>
        <v>--/BBB-/--</v>
      </c>
      <c r="K163" s="90" t="str">
        <f>IF(tbl_dmi_isin[[#This Row],[Index]]&gt;$A$2,"",INDEX(Corp_value!$A$1:$EA$2999,MATCH(tbl_dmi_isin[[#This Row],[ISIN]],Corp_value!$B:$B,0),MATCH(K$2,Corp_value!$1:$1,0)))</f>
        <v>CHECK spd</v>
      </c>
      <c r="L163" s="90" t="str">
        <f>IF(tbl_dmi_isin[[#This Row],[Index]]&gt;$A$2,"",INDEX(Corp_value!$A$1:$EA$2999,MATCH(tbl_dmi_isin[[#This Row],[ISIN]],Corp_value!$B:$B,0),MATCH(L$2,Corp_value!$1:$1,0)))</f>
        <v>--</v>
      </c>
      <c r="M163" s="241" t="str">
        <f>IF(tbl_dmi_isin[[#This Row],[Index]]&gt;$A$2,"",INDEX(Corp_value!$A$1:$EA$2999,MATCH(tbl_dmi_isin[[#This Row],[ISIN]],Corp_value!$B:$B,0),MATCH(M$2,Corp_value!$1:$1,0)))</f>
        <v>SDG金融有限公司</v>
      </c>
      <c r="N163" s="241" t="str">
        <f>IF(tbl_dmi_isin[[#This Row],[Index]]&gt;$A$2,"",INDEX(Corp_value!$A$1:$EA$2999,MATCH(tbl_dmi_isin[[#This Row],[ISIN]],Corp_value!$B:$B,0),MATCH(N$2,Corp_value!$1:$1,0)))</f>
        <v>Shandong Gold Group Co Ltd</v>
      </c>
      <c r="O163" s="241" t="str">
        <f>IF(tbl_dmi_isin[[#This Row],[Index]]&gt;$A$2,"",INDEX(Corp_value!$A$1:$EA$2999,MATCH(tbl_dmi_isin[[#This Row],[ISIN]],Corp_value!$B:$B,0),MATCH(O$2,Corp_value!$1:$1,0)))</f>
        <v/>
      </c>
      <c r="P163" s="260" t="str">
        <f>IF(tbl_dmi_isin[[#This Row],[Index]]&gt;$A$2,"",TEXT(INDEX(Corp_value!$A$1:$EA$2999,MATCH(tbl_dmi_isin[[#This Row],[ISIN]],Corp_value!$B:$B,0),MATCH(P$2,Corp_value!$1:$1,0)),"yyyy/mm/dd"))</f>
        <v>2021/08/25</v>
      </c>
      <c r="Q163" s="260" t="str">
        <f>IF(tbl_dmi_isin[[#This Row],[Index]]&gt;$A$2,"",TEXT(INDEX(Corp_value!$A$1:$EA$2999,MATCH(tbl_dmi_isin[[#This Row],[ISIN]],Corp_value!$B:$B,0),MATCH(Q$2,Corp_value!$1:$1,0)),"yyyy/mm/dd"))</f>
        <v>2024/08/25</v>
      </c>
      <c r="R163" s="260" t="str">
        <f>IF(tbl_dmi_isin[[#This Row],[Index]]&gt;$A$2,"",TEXT(INDEX(Corp_value!$A$1:$EA$2999,MATCH(tbl_dmi_isin[[#This Row],[ISIN]],Corp_value!$B:$B,0),MATCH(R$2,Corp_value!$1:$1,0)),"yyyy/mm/dd"))</f>
        <v>2024/05/25</v>
      </c>
      <c r="S163" s="241">
        <f>IF(tbl_dmi_isin[[#This Row],[Index]]&gt;$A$2,"",INDEX(Corp_value!$A$1:$EA$2999,MATCH(tbl_dmi_isin[[#This Row],[ISIN]],Corp_value!$B:$B,0),MATCH(S$2,Corp_value!$1:$1,0)))</f>
        <v>2.4</v>
      </c>
      <c r="T163" s="241" t="str">
        <f>IF(tbl_dmi_isin[[#This Row],[Index]]&gt;$A$2,"",INDEX(Corp_value!$A$1:$EA$2999,MATCH(tbl_dmi_isin[[#This Row],[ISIN]],Corp_value!$B:$B,0),MATCH(T$2,Corp_value!$1:$1,0)))</f>
        <v>USD</v>
      </c>
      <c r="U163" s="241">
        <f>IF(tbl_dmi_isin[[#This Row],[Index]]&gt;$A$2,"",INDEX(Corp_value!$A$1:$EA$2999,MATCH(tbl_dmi_isin[[#This Row],[ISIN]],Corp_value!$B:$B,0),MATCH(U$2,Corp_value!$1:$1,0)))</f>
        <v>100</v>
      </c>
      <c r="V163" s="256">
        <f>IFERROR(IF(tbl_dmi_isin[[#This Row],[Index]]&gt;$A$2,"",INDEX(Corp_value!$A$1:$EA$2999,MATCH(tbl_dmi_isin[[#This Row],[ISIN]],Corp_value!$B:$B,0),MATCH(V$2,Corp_value!$1:$1,0)))/100000000,"")</f>
        <v>3</v>
      </c>
      <c r="W163" s="268" t="str">
        <f>IF(tbl_dmi_isin[[#This Row],[Index]]&gt;$A$2,"",INDEX(Corp_value!$A$1:$EA$2999,MATCH(tbl_dmi_isin[[#This Row],[ISIN]],Corp_value!$B:$B,0),MATCH(W$2,Corp_value!$1:$1,0)))</f>
        <v>SDGGCZ CH</v>
      </c>
      <c r="X163" s="268" t="str">
        <f>IF(tbl_dmi_isin[[#This Row],[Index]]&gt;$A$2,"",INDEX(Corp_value!$A$1:$EA$2999,MATCH(tbl_dmi_isin[[#This Row],[ISIN]],Corp_value!$B:$B,0),MATCH(X$2,Corp_value!$1:$1,0)))</f>
        <v>--/BBB-/--</v>
      </c>
      <c r="Y163" s="273" t="str">
        <f>IF(tbl_dmi_isin[[#This Row],[Index]]&gt;$A$2,"",INDEX(Corp_value!$A$1:$EA$2999,MATCH(tbl_dmi_isin[[#This Row],[ISIN]],Corp_value!$B:$B,0),MATCH(Y$2,Corp_value!$1:$1,0)))</f>
        <v/>
      </c>
      <c r="Z163" s="273" t="str">
        <f>IF(tbl_dmi_isin[[#This Row],[Index]]&gt;$A$2,"",INDEX(Corp_value!$A$1:$EA$2999,MATCH(tbl_dmi_isin[[#This Row],[ISIN]],Corp_value!$B:$B,0),MATCH(Z$2,Corp_value!$1:$1,0)))</f>
        <v>--/BBB-/--</v>
      </c>
    </row>
    <row r="164" spans="1:26">
      <c r="A164" s="19">
        <v>161</v>
      </c>
      <c r="B164" s="282" t="str">
        <f>IF(tbl_dmi_isin[[#This Row],[Index]]&gt;$A$2,"",TEXT(INDEX(美元债一级!$A$2:$BO$2879,tbl_dmi_isin[[#This Row],[Index]]+1,MATCH(B$2,美元债一级!$2:$2,0)),"yyyy/mm/dd"))</f>
        <v>2021/08/19</v>
      </c>
      <c r="C164" s="19" t="str">
        <f>IF(tbl_dmi_isin[[#This Row],[Index]]&gt;$A$2,"",INDEX(美元债一级!$A$2:$BO$2880,tbl_dmi_isin[[#This Row],[Index]]+1,MATCH(C$2,美元债一级!$2:$2,0)))</f>
        <v>XS2374621493</v>
      </c>
      <c r="D164" s="19" t="str">
        <f>IF(tbl_dmi_isin[[#This Row],[Index]]&gt;$A$2,"",INDEX(美元债一级!$A$2:$BO$2880,tbl_dmi_isin[[#This Row],[Index]]+1,MATCH(D$2,美元债一级!$2:$2,0)))</f>
        <v>安徽交控</v>
      </c>
      <c r="E164" s="19" t="str">
        <f>TEXT(tbl_dmi_isin[[#This Row],[定价日]],"YYMMDD")&amp;tbl_dmi_isin[[#This Row],[ISIN]]</f>
        <v>210819XS2374621493</v>
      </c>
      <c r="F164" s="219"/>
      <c r="G164" s="90" t="str">
        <f>IF(tbl_dmi_isin[[#This Row],[Index]]&gt;$A$2,"",INDEX(Corp_value!$A$1:$EA$2999,MATCH(tbl_dmi_isin[[#This Row],[ISIN]],Corp_value!$B:$B,0),MATCH(G$2,Corp_value!$1:$1,0)))</f>
        <v>A3/--/A-</v>
      </c>
      <c r="H164" s="91" t="str">
        <f>IF(tbl_dmi_isin[[#This Row],[Index]]&gt;$A$2,"",INDEX(Corp_value!$A$1:$EA$2999,MATCH(tbl_dmi_isin[[#This Row],[ISIN]],Corp_value!$B:$B,0),MATCH(H$2,Corp_value!$1:$1,0)))</f>
        <v>HK</v>
      </c>
      <c r="I164" s="91" t="str">
        <f>IF(tbl_dmi_isin[[#This Row],[Index]]&gt;$A$2,"",INDEX(Corp_value!$A$1:$EA$2999,MATCH(tbl_dmi_isin[[#This Row],[ISIN]],Corp_value!$B:$B,0),MATCH(I$2,Corp_value!$1:$1,0)))</f>
        <v>--</v>
      </c>
      <c r="J164" s="90" t="str">
        <f>IF(tbl_dmi_isin[[#This Row],[Index]]&gt;$A$2,"",INDEX(Corp_value!$A$1:$EA$2999,MATCH(tbl_dmi_isin[[#This Row],[ISIN]],Corp_value!$B:$B,0),MATCH(J$2,Corp_value!$1:$1,0)))</f>
        <v>A3/--/A-</v>
      </c>
      <c r="K164" s="90">
        <f>IF(tbl_dmi_isin[[#This Row],[Index]]&gt;$A$2,"",INDEX(Corp_value!$A$1:$EA$2999,MATCH(tbl_dmi_isin[[#This Row],[ISIN]],Corp_value!$B:$B,0),MATCH(K$2,Corp_value!$1:$1,0)))</f>
        <v>90</v>
      </c>
      <c r="L164" s="90" t="str">
        <f>IF(tbl_dmi_isin[[#This Row],[Index]]&gt;$A$2,"",INDEX(Corp_value!$A$1:$EA$2999,MATCH(tbl_dmi_isin[[#This Row],[ISIN]],Corp_value!$B:$B,0),MATCH(L$2,Corp_value!$1:$1,0)))</f>
        <v>--</v>
      </c>
      <c r="M164" s="241" t="str">
        <f>IF(tbl_dmi_isin[[#This Row],[Index]]&gt;$A$2,"",INDEX(Corp_value!$A$1:$EA$2999,MATCH(tbl_dmi_isin[[#This Row],[ISIN]],Corp_value!$B:$B,0),MATCH(M$2,Corp_value!$1:$1,0)))</f>
        <v>安徽省交通控股集团（</v>
      </c>
      <c r="N164" s="241" t="str">
        <f>IF(tbl_dmi_isin[[#This Row],[Index]]&gt;$A$2,"",INDEX(Corp_value!$A$1:$EA$2999,MATCH(tbl_dmi_isin[[#This Row],[ISIN]],Corp_value!$B:$B,0),MATCH(N$2,Corp_value!$1:$1,0)))</f>
        <v>Anhui Transportation Holding Group Co Ltd</v>
      </c>
      <c r="O164" s="241" t="str">
        <f>IF(tbl_dmi_isin[[#This Row],[Index]]&gt;$A$2,"",INDEX(Corp_value!$A$1:$EA$2999,MATCH(tbl_dmi_isin[[#This Row],[ISIN]],Corp_value!$B:$B,0),MATCH(O$2,Corp_value!$1:$1,0)))</f>
        <v/>
      </c>
      <c r="P164" s="260" t="str">
        <f>IF(tbl_dmi_isin[[#This Row],[Index]]&gt;$A$2,"",TEXT(INDEX(Corp_value!$A$1:$EA$2999,MATCH(tbl_dmi_isin[[#This Row],[ISIN]],Corp_value!$B:$B,0),MATCH(P$2,Corp_value!$1:$1,0)),"yyyy/mm/dd"))</f>
        <v>2021/08/26</v>
      </c>
      <c r="Q164" s="260" t="str">
        <f>IF(tbl_dmi_isin[[#This Row],[Index]]&gt;$A$2,"",TEXT(INDEX(Corp_value!$A$1:$EA$2999,MATCH(tbl_dmi_isin[[#This Row],[ISIN]],Corp_value!$B:$B,0),MATCH(Q$2,Corp_value!$1:$1,0)),"yyyy/mm/dd"))</f>
        <v>2026/08/26</v>
      </c>
      <c r="R164" s="260" t="str">
        <f>IF(tbl_dmi_isin[[#This Row],[Index]]&gt;$A$2,"",TEXT(INDEX(Corp_value!$A$1:$EA$2999,MATCH(tbl_dmi_isin[[#This Row],[ISIN]],Corp_value!$B:$B,0),MATCH(R$2,Corp_value!$1:$1,0)),"yyyy/mm/dd"))</f>
        <v>--</v>
      </c>
      <c r="S164" s="241">
        <f>IF(tbl_dmi_isin[[#This Row],[Index]]&gt;$A$2,"",INDEX(Corp_value!$A$1:$EA$2999,MATCH(tbl_dmi_isin[[#This Row],[ISIN]],Corp_value!$B:$B,0),MATCH(S$2,Corp_value!$1:$1,0)))</f>
        <v>1.6180000000000001</v>
      </c>
      <c r="T164" s="241" t="str">
        <f>IF(tbl_dmi_isin[[#This Row],[Index]]&gt;$A$2,"",INDEX(Corp_value!$A$1:$EA$2999,MATCH(tbl_dmi_isin[[#This Row],[ISIN]],Corp_value!$B:$B,0),MATCH(T$2,Corp_value!$1:$1,0)))</f>
        <v>USD</v>
      </c>
      <c r="U164" s="241">
        <f>IF(tbl_dmi_isin[[#This Row],[Index]]&gt;$A$2,"",INDEX(Corp_value!$A$1:$EA$2999,MATCH(tbl_dmi_isin[[#This Row],[ISIN]],Corp_value!$B:$B,0),MATCH(U$2,Corp_value!$1:$1,0)))</f>
        <v>99.78</v>
      </c>
      <c r="V164" s="256">
        <f>IFERROR(IF(tbl_dmi_isin[[#This Row],[Index]]&gt;$A$2,"",INDEX(Corp_value!$A$1:$EA$2999,MATCH(tbl_dmi_isin[[#This Row],[ISIN]],Corp_value!$B:$B,0),MATCH(V$2,Corp_value!$1:$1,0)))/100000000,"")</f>
        <v>4</v>
      </c>
      <c r="W164" s="268" t="str">
        <f>IF(tbl_dmi_isin[[#This Row],[Index]]&gt;$A$2,"",INDEX(Corp_value!$A$1:$EA$2999,MATCH(tbl_dmi_isin[[#This Row],[ISIN]],Corp_value!$B:$B,0),MATCH(W$2,Corp_value!$1:$1,0)))</f>
        <v>AEHZ CH</v>
      </c>
      <c r="X164" s="268" t="str">
        <f>IF(tbl_dmi_isin[[#This Row],[Index]]&gt;$A$2,"",INDEX(Corp_value!$A$1:$EA$2999,MATCH(tbl_dmi_isin[[#This Row],[ISIN]],Corp_value!$B:$B,0),MATCH(X$2,Corp_value!$1:$1,0)))</f>
        <v>--/--/A-</v>
      </c>
      <c r="Y164" s="273" t="str">
        <f>IF(tbl_dmi_isin[[#This Row],[Index]]&gt;$A$2,"",INDEX(Corp_value!$A$1:$EA$2999,MATCH(tbl_dmi_isin[[#This Row],[ISIN]],Corp_value!$B:$B,0),MATCH(Y$2,Corp_value!$1:$1,0)))</f>
        <v/>
      </c>
      <c r="Z164" s="273" t="str">
        <f>IF(tbl_dmi_isin[[#This Row],[Index]]&gt;$A$2,"",INDEX(Corp_value!$A$1:$EA$2999,MATCH(tbl_dmi_isin[[#This Row],[ISIN]],Corp_value!$B:$B,0),MATCH(Z$2,Corp_value!$1:$1,0)))</f>
        <v>A3/--/A-</v>
      </c>
    </row>
    <row r="165" spans="1:26">
      <c r="A165" s="19">
        <v>162</v>
      </c>
      <c r="B165" s="282" t="str">
        <f>IF(tbl_dmi_isin[[#This Row],[Index]]&gt;$A$2,"",TEXT(INDEX(美元债一级!$A$2:$BO$2879,tbl_dmi_isin[[#This Row],[Index]]+1,MATCH(B$2,美元债一级!$2:$2,0)),"yyyy/mm/dd"))</f>
        <v>2021/08/18</v>
      </c>
      <c r="C165" s="19" t="str">
        <f>IF(tbl_dmi_isin[[#This Row],[Index]]&gt;$A$2,"",INDEX(美元债一级!$A$2:$BO$2880,tbl_dmi_isin[[#This Row],[Index]]+1,MATCH(C$2,美元债一级!$2:$2,0)))</f>
        <v>US056752AV05</v>
      </c>
      <c r="D165" s="19" t="str">
        <f>IF(tbl_dmi_isin[[#This Row],[Index]]&gt;$A$2,"",INDEX(美元债一级!$A$2:$BO$2880,tbl_dmi_isin[[#This Row],[Index]]+1,MATCH(D$2,美元债一级!$2:$2,0)))</f>
        <v>百度集团</v>
      </c>
      <c r="E165" s="19" t="str">
        <f>TEXT(tbl_dmi_isin[[#This Row],[定价日]],"YYMMDD")&amp;tbl_dmi_isin[[#This Row],[ISIN]]</f>
        <v>210818US056752AV05</v>
      </c>
      <c r="F165" s="219"/>
      <c r="G165" s="90" t="str">
        <f>IF(tbl_dmi_isin[[#This Row],[Index]]&gt;$A$2,"",INDEX(Corp_value!$A$1:$EA$2999,MATCH(tbl_dmi_isin[[#This Row],[ISIN]],Corp_value!$B:$B,0),MATCH(G$2,Corp_value!$1:$1,0)))</f>
        <v>A3/--/A</v>
      </c>
      <c r="H165" s="91" t="str">
        <f>IF(tbl_dmi_isin[[#This Row],[Index]]&gt;$A$2,"",INDEX(Corp_value!$A$1:$EA$2999,MATCH(tbl_dmi_isin[[#This Row],[ISIN]],Corp_value!$B:$B,0),MATCH(H$2,Corp_value!$1:$1,0)))</f>
        <v>KY</v>
      </c>
      <c r="I165" s="91" t="str">
        <f>IF(tbl_dmi_isin[[#This Row],[Index]]&gt;$A$2,"",INDEX(Corp_value!$A$1:$EA$2999,MATCH(tbl_dmi_isin[[#This Row],[ISIN]],Corp_value!$B:$B,0),MATCH(I$2,Corp_value!$1:$1,0)))</f>
        <v>UW</v>
      </c>
      <c r="J165" s="90" t="str">
        <f>IF(tbl_dmi_isin[[#This Row],[Index]]&gt;$A$2,"",INDEX(Corp_value!$A$1:$EA$2999,MATCH(tbl_dmi_isin[[#This Row],[ISIN]],Corp_value!$B:$B,0),MATCH(J$2,Corp_value!$1:$1,0)))</f>
        <v>A3/--/A</v>
      </c>
      <c r="K165" s="90">
        <f>IF(tbl_dmi_isin[[#This Row],[Index]]&gt;$A$2,"",INDEX(Corp_value!$A$1:$EA$2999,MATCH(tbl_dmi_isin[[#This Row],[ISIN]],Corp_value!$B:$B,0),MATCH(K$2,Corp_value!$1:$1,0)))</f>
        <v>83</v>
      </c>
      <c r="L165" s="90" t="str">
        <f>IF(tbl_dmi_isin[[#This Row],[Index]]&gt;$A$2,"",INDEX(Corp_value!$A$1:$EA$2999,MATCH(tbl_dmi_isin[[#This Row],[ISIN]],Corp_value!$B:$B,0),MATCH(L$2,Corp_value!$1:$1,0)))</f>
        <v>--</v>
      </c>
      <c r="M165" s="241" t="str">
        <f>IF(tbl_dmi_isin[[#This Row],[Index]]&gt;$A$2,"",INDEX(Corp_value!$A$1:$EA$2999,MATCH(tbl_dmi_isin[[#This Row],[ISIN]],Corp_value!$B:$B,0),MATCH(M$2,Corp_value!$1:$1,0)))</f>
        <v>百度</v>
      </c>
      <c r="N165" s="241" t="str">
        <f>IF(tbl_dmi_isin[[#This Row],[Index]]&gt;$A$2,"",INDEX(Corp_value!$A$1:$EA$2999,MATCH(tbl_dmi_isin[[#This Row],[ISIN]],Corp_value!$B:$B,0),MATCH(N$2,Corp_value!$1:$1,0)))</f>
        <v/>
      </c>
      <c r="O165" s="241" t="str">
        <f>IF(tbl_dmi_isin[[#This Row],[Index]]&gt;$A$2,"",INDEX(Corp_value!$A$1:$EA$2999,MATCH(tbl_dmi_isin[[#This Row],[ISIN]],Corp_value!$B:$B,0),MATCH(O$2,Corp_value!$1:$1,0)))</f>
        <v/>
      </c>
      <c r="P165" s="260" t="str">
        <f>IF(tbl_dmi_isin[[#This Row],[Index]]&gt;$A$2,"",TEXT(INDEX(Corp_value!$A$1:$EA$2999,MATCH(tbl_dmi_isin[[#This Row],[ISIN]],Corp_value!$B:$B,0),MATCH(P$2,Corp_value!$1:$1,0)),"yyyy/mm/dd"))</f>
        <v>2021/08/23</v>
      </c>
      <c r="Q165" s="260" t="str">
        <f>IF(tbl_dmi_isin[[#This Row],[Index]]&gt;$A$2,"",TEXT(INDEX(Corp_value!$A$1:$EA$2999,MATCH(tbl_dmi_isin[[#This Row],[ISIN]],Corp_value!$B:$B,0),MATCH(Q$2,Corp_value!$1:$1,0)),"yyyy/mm/dd"))</f>
        <v>2027/02/23</v>
      </c>
      <c r="R165" s="260" t="str">
        <f>IF(tbl_dmi_isin[[#This Row],[Index]]&gt;$A$2,"",TEXT(INDEX(Corp_value!$A$1:$EA$2999,MATCH(tbl_dmi_isin[[#This Row],[ISIN]],Corp_value!$B:$B,0),MATCH(R$2,Corp_value!$1:$1,0)),"yyyy/mm/dd"))</f>
        <v>2027/01/23</v>
      </c>
      <c r="S165" s="241">
        <f>IF(tbl_dmi_isin[[#This Row],[Index]]&gt;$A$2,"",INDEX(Corp_value!$A$1:$EA$2999,MATCH(tbl_dmi_isin[[#This Row],[ISIN]],Corp_value!$B:$B,0),MATCH(S$2,Corp_value!$1:$1,0)))</f>
        <v>1.625</v>
      </c>
      <c r="T165" s="241" t="str">
        <f>IF(tbl_dmi_isin[[#This Row],[Index]]&gt;$A$2,"",INDEX(Corp_value!$A$1:$EA$2999,MATCH(tbl_dmi_isin[[#This Row],[ISIN]],Corp_value!$B:$B,0),MATCH(T$2,Corp_value!$1:$1,0)))</f>
        <v>USD</v>
      </c>
      <c r="U165" s="241">
        <f>IF(tbl_dmi_isin[[#This Row],[Index]]&gt;$A$2,"",INDEX(Corp_value!$A$1:$EA$2999,MATCH(tbl_dmi_isin[[#This Row],[ISIN]],Corp_value!$B:$B,0),MATCH(U$2,Corp_value!$1:$1,0)))</f>
        <v>99.953000000000003</v>
      </c>
      <c r="V165" s="256">
        <f>IFERROR(IF(tbl_dmi_isin[[#This Row],[Index]]&gt;$A$2,"",INDEX(Corp_value!$A$1:$EA$2999,MATCH(tbl_dmi_isin[[#This Row],[ISIN]],Corp_value!$B:$B,0),MATCH(V$2,Corp_value!$1:$1,0)))/100000000,"")</f>
        <v>3</v>
      </c>
      <c r="W165" s="268" t="str">
        <f>IF(tbl_dmi_isin[[#This Row],[Index]]&gt;$A$2,"",INDEX(Corp_value!$A$1:$EA$2999,MATCH(tbl_dmi_isin[[#This Row],[ISIN]],Corp_value!$B:$B,0),MATCH(W$2,Corp_value!$1:$1,0)))</f>
        <v>BIDU US</v>
      </c>
      <c r="X165" s="268" t="str">
        <f>IF(tbl_dmi_isin[[#This Row],[Index]]&gt;$A$2,"",INDEX(Corp_value!$A$1:$EA$2999,MATCH(tbl_dmi_isin[[#This Row],[ISIN]],Corp_value!$B:$B,0),MATCH(X$2,Corp_value!$1:$1,0)))</f>
        <v>A3/--/A</v>
      </c>
      <c r="Y165" s="273" t="str">
        <f>IF(tbl_dmi_isin[[#This Row],[Index]]&gt;$A$2,"",INDEX(Corp_value!$A$1:$EA$2999,MATCH(tbl_dmi_isin[[#This Row],[ISIN]],Corp_value!$B:$B,0),MATCH(Y$2,Corp_value!$1:$1,0)))</f>
        <v>Sustainable</v>
      </c>
      <c r="Z165" s="273" t="str">
        <f>IF(tbl_dmi_isin[[#This Row],[Index]]&gt;$A$2,"",INDEX(Corp_value!$A$1:$EA$2999,MATCH(tbl_dmi_isin[[#This Row],[ISIN]],Corp_value!$B:$B,0),MATCH(Z$2,Corp_value!$1:$1,0)))</f>
        <v>A3/--/A</v>
      </c>
    </row>
    <row r="166" spans="1:26">
      <c r="A166" s="19">
        <v>163</v>
      </c>
      <c r="B166" s="282" t="str">
        <f>IF(tbl_dmi_isin[[#This Row],[Index]]&gt;$A$2,"",TEXT(INDEX(美元债一级!$A$2:$BO$2879,tbl_dmi_isin[[#This Row],[Index]]+1,MATCH(B$2,美元债一级!$2:$2,0)),"yyyy/mm/dd"))</f>
        <v>2021/08/18</v>
      </c>
      <c r="C166" s="19" t="str">
        <f>IF(tbl_dmi_isin[[#This Row],[Index]]&gt;$A$2,"",INDEX(美元债一级!$A$2:$BO$2880,tbl_dmi_isin[[#This Row],[Index]]+1,MATCH(C$2,美元债一级!$2:$2,0)))</f>
        <v>US056752AU22</v>
      </c>
      <c r="D166" s="19" t="str">
        <f>IF(tbl_dmi_isin[[#This Row],[Index]]&gt;$A$2,"",INDEX(美元债一级!$A$2:$BO$2880,tbl_dmi_isin[[#This Row],[Index]]+1,MATCH(D$2,美元债一级!$2:$2,0)))</f>
        <v>百度集团</v>
      </c>
      <c r="E166" s="19" t="str">
        <f>TEXT(tbl_dmi_isin[[#This Row],[定价日]],"YYMMDD")&amp;tbl_dmi_isin[[#This Row],[ISIN]]</f>
        <v>210818US056752AU22</v>
      </c>
      <c r="F166" s="219"/>
      <c r="G166" s="90" t="str">
        <f>IF(tbl_dmi_isin[[#This Row],[Index]]&gt;$A$2,"",INDEX(Corp_value!$A$1:$EA$2999,MATCH(tbl_dmi_isin[[#This Row],[ISIN]],Corp_value!$B:$B,0),MATCH(G$2,Corp_value!$1:$1,0)))</f>
        <v>A3/--/A</v>
      </c>
      <c r="H166" s="91" t="str">
        <f>IF(tbl_dmi_isin[[#This Row],[Index]]&gt;$A$2,"",INDEX(Corp_value!$A$1:$EA$2999,MATCH(tbl_dmi_isin[[#This Row],[ISIN]],Corp_value!$B:$B,0),MATCH(H$2,Corp_value!$1:$1,0)))</f>
        <v>KY</v>
      </c>
      <c r="I166" s="91" t="str">
        <f>IF(tbl_dmi_isin[[#This Row],[Index]]&gt;$A$2,"",INDEX(Corp_value!$A$1:$EA$2999,MATCH(tbl_dmi_isin[[#This Row],[ISIN]],Corp_value!$B:$B,0),MATCH(I$2,Corp_value!$1:$1,0)))</f>
        <v>UW</v>
      </c>
      <c r="J166" s="90" t="str">
        <f>IF(tbl_dmi_isin[[#This Row],[Index]]&gt;$A$2,"",INDEX(Corp_value!$A$1:$EA$2999,MATCH(tbl_dmi_isin[[#This Row],[ISIN]],Corp_value!$B:$B,0),MATCH(J$2,Corp_value!$1:$1,0)))</f>
        <v>A3/--/A</v>
      </c>
      <c r="K166" s="90">
        <f>IF(tbl_dmi_isin[[#This Row],[Index]]&gt;$A$2,"",INDEX(Corp_value!$A$1:$EA$2999,MATCH(tbl_dmi_isin[[#This Row],[ISIN]],Corp_value!$B:$B,0),MATCH(K$2,Corp_value!$1:$1,0)))</f>
        <v>113</v>
      </c>
      <c r="L166" s="90" t="str">
        <f>IF(tbl_dmi_isin[[#This Row],[Index]]&gt;$A$2,"",INDEX(Corp_value!$A$1:$EA$2999,MATCH(tbl_dmi_isin[[#This Row],[ISIN]],Corp_value!$B:$B,0),MATCH(L$2,Corp_value!$1:$1,0)))</f>
        <v>--</v>
      </c>
      <c r="M166" s="241" t="str">
        <f>IF(tbl_dmi_isin[[#This Row],[Index]]&gt;$A$2,"",INDEX(Corp_value!$A$1:$EA$2999,MATCH(tbl_dmi_isin[[#This Row],[ISIN]],Corp_value!$B:$B,0),MATCH(M$2,Corp_value!$1:$1,0)))</f>
        <v>百度</v>
      </c>
      <c r="N166" s="241" t="str">
        <f>IF(tbl_dmi_isin[[#This Row],[Index]]&gt;$A$2,"",INDEX(Corp_value!$A$1:$EA$2999,MATCH(tbl_dmi_isin[[#This Row],[ISIN]],Corp_value!$B:$B,0),MATCH(N$2,Corp_value!$1:$1,0)))</f>
        <v/>
      </c>
      <c r="O166" s="241" t="str">
        <f>IF(tbl_dmi_isin[[#This Row],[Index]]&gt;$A$2,"",INDEX(Corp_value!$A$1:$EA$2999,MATCH(tbl_dmi_isin[[#This Row],[ISIN]],Corp_value!$B:$B,0),MATCH(O$2,Corp_value!$1:$1,0)))</f>
        <v/>
      </c>
      <c r="P166" s="260" t="str">
        <f>IF(tbl_dmi_isin[[#This Row],[Index]]&gt;$A$2,"",TEXT(INDEX(Corp_value!$A$1:$EA$2999,MATCH(tbl_dmi_isin[[#This Row],[ISIN]],Corp_value!$B:$B,0),MATCH(P$2,Corp_value!$1:$1,0)),"yyyy/mm/dd"))</f>
        <v>2021/08/23</v>
      </c>
      <c r="Q166" s="260" t="str">
        <f>IF(tbl_dmi_isin[[#This Row],[Index]]&gt;$A$2,"",TEXT(INDEX(Corp_value!$A$1:$EA$2999,MATCH(tbl_dmi_isin[[#This Row],[ISIN]],Corp_value!$B:$B,0),MATCH(Q$2,Corp_value!$1:$1,0)),"yyyy/mm/dd"))</f>
        <v>2031/08/23</v>
      </c>
      <c r="R166" s="260" t="str">
        <f>IF(tbl_dmi_isin[[#This Row],[Index]]&gt;$A$2,"",TEXT(INDEX(Corp_value!$A$1:$EA$2999,MATCH(tbl_dmi_isin[[#This Row],[ISIN]],Corp_value!$B:$B,0),MATCH(R$2,Corp_value!$1:$1,0)),"yyyy/mm/dd"))</f>
        <v>2031/05/23</v>
      </c>
      <c r="S166" s="241">
        <f>IF(tbl_dmi_isin[[#This Row],[Index]]&gt;$A$2,"",INDEX(Corp_value!$A$1:$EA$2999,MATCH(tbl_dmi_isin[[#This Row],[ISIN]],Corp_value!$B:$B,0),MATCH(S$2,Corp_value!$1:$1,0)))</f>
        <v>2.375</v>
      </c>
      <c r="T166" s="241" t="str">
        <f>IF(tbl_dmi_isin[[#This Row],[Index]]&gt;$A$2,"",INDEX(Corp_value!$A$1:$EA$2999,MATCH(tbl_dmi_isin[[#This Row],[ISIN]],Corp_value!$B:$B,0),MATCH(T$2,Corp_value!$1:$1,0)))</f>
        <v>USD</v>
      </c>
      <c r="U166" s="241">
        <f>IF(tbl_dmi_isin[[#This Row],[Index]]&gt;$A$2,"",INDEX(Corp_value!$A$1:$EA$2999,MATCH(tbl_dmi_isin[[#This Row],[ISIN]],Corp_value!$B:$B,0),MATCH(U$2,Corp_value!$1:$1,0)))</f>
        <v>99.522999999999996</v>
      </c>
      <c r="V166" s="256">
        <f>IFERROR(IF(tbl_dmi_isin[[#This Row],[Index]]&gt;$A$2,"",INDEX(Corp_value!$A$1:$EA$2999,MATCH(tbl_dmi_isin[[#This Row],[ISIN]],Corp_value!$B:$B,0),MATCH(V$2,Corp_value!$1:$1,0)))/100000000,"")</f>
        <v>7</v>
      </c>
      <c r="W166" s="268" t="str">
        <f>IF(tbl_dmi_isin[[#This Row],[Index]]&gt;$A$2,"",INDEX(Corp_value!$A$1:$EA$2999,MATCH(tbl_dmi_isin[[#This Row],[ISIN]],Corp_value!$B:$B,0),MATCH(W$2,Corp_value!$1:$1,0)))</f>
        <v>BIDU US</v>
      </c>
      <c r="X166" s="268" t="str">
        <f>IF(tbl_dmi_isin[[#This Row],[Index]]&gt;$A$2,"",INDEX(Corp_value!$A$1:$EA$2999,MATCH(tbl_dmi_isin[[#This Row],[ISIN]],Corp_value!$B:$B,0),MATCH(X$2,Corp_value!$1:$1,0)))</f>
        <v>A3/--/A</v>
      </c>
      <c r="Y166" s="273" t="str">
        <f>IF(tbl_dmi_isin[[#This Row],[Index]]&gt;$A$2,"",INDEX(Corp_value!$A$1:$EA$2999,MATCH(tbl_dmi_isin[[#This Row],[ISIN]],Corp_value!$B:$B,0),MATCH(Y$2,Corp_value!$1:$1,0)))</f>
        <v>Sustainable</v>
      </c>
      <c r="Z166" s="273" t="str">
        <f>IF(tbl_dmi_isin[[#This Row],[Index]]&gt;$A$2,"",INDEX(Corp_value!$A$1:$EA$2999,MATCH(tbl_dmi_isin[[#This Row],[ISIN]],Corp_value!$B:$B,0),MATCH(Z$2,Corp_value!$1:$1,0)))</f>
        <v>A3/--/A</v>
      </c>
    </row>
    <row r="167" spans="1:26">
      <c r="A167" s="19">
        <v>164</v>
      </c>
      <c r="B167" s="282" t="str">
        <f>IF(tbl_dmi_isin[[#This Row],[Index]]&gt;$A$2,"",TEXT(INDEX(美元债一级!$A$2:$BO$2879,tbl_dmi_isin[[#This Row],[Index]]+1,MATCH(B$2,美元债一级!$2:$2,0)),"yyyy/mm/dd"))</f>
        <v>2021/08/18</v>
      </c>
      <c r="C167" s="19" t="str">
        <f>IF(tbl_dmi_isin[[#This Row],[Index]]&gt;$A$2,"",INDEX(美元债一级!$A$2:$BO$2880,tbl_dmi_isin[[#This Row],[Index]]+1,MATCH(C$2,美元债一级!$2:$2,0)))</f>
        <v>XS2347623626</v>
      </c>
      <c r="D167" s="19" t="str">
        <f>IF(tbl_dmi_isin[[#This Row],[Index]]&gt;$A$2,"",INDEX(美元债一级!$A$2:$BO$2880,tbl_dmi_isin[[#This Row],[Index]]+1,MATCH(D$2,美元债一级!$2:$2,0)))</f>
        <v>河南投资</v>
      </c>
      <c r="E167" s="19" t="str">
        <f>TEXT(tbl_dmi_isin[[#This Row],[定价日]],"YYMMDD")&amp;tbl_dmi_isin[[#This Row],[ISIN]]</f>
        <v>210818XS2347623626</v>
      </c>
      <c r="F167" s="219"/>
      <c r="G167" s="90" t="str">
        <f>IF(tbl_dmi_isin[[#This Row],[Index]]&gt;$A$2,"",INDEX(Corp_value!$A$1:$EA$2999,MATCH(tbl_dmi_isin[[#This Row],[ISIN]],Corp_value!$B:$B,0),MATCH(G$2,Corp_value!$1:$1,0)))</f>
        <v>--/--/A-</v>
      </c>
      <c r="H167" s="91" t="str">
        <f>IF(tbl_dmi_isin[[#This Row],[Index]]&gt;$A$2,"",INDEX(Corp_value!$A$1:$EA$2999,MATCH(tbl_dmi_isin[[#This Row],[ISIN]],Corp_value!$B:$B,0),MATCH(H$2,Corp_value!$1:$1,0)))</f>
        <v>VG</v>
      </c>
      <c r="I167" s="91" t="str">
        <f>IF(tbl_dmi_isin[[#This Row],[Index]]&gt;$A$2,"",INDEX(Corp_value!$A$1:$EA$2999,MATCH(tbl_dmi_isin[[#This Row],[ISIN]],Corp_value!$B:$B,0),MATCH(I$2,Corp_value!$1:$1,0)))</f>
        <v>--</v>
      </c>
      <c r="J167" s="90" t="str">
        <f>IF(tbl_dmi_isin[[#This Row],[Index]]&gt;$A$2,"",INDEX(Corp_value!$A$1:$EA$2999,MATCH(tbl_dmi_isin[[#This Row],[ISIN]],Corp_value!$B:$B,0),MATCH(J$2,Corp_value!$1:$1,0)))</f>
        <v>--/--/A-</v>
      </c>
      <c r="K167" s="90" t="str">
        <f>IF(tbl_dmi_isin[[#This Row],[Index]]&gt;$A$2,"",INDEX(Corp_value!$A$1:$EA$2999,MATCH(tbl_dmi_isin[[#This Row],[ISIN]],Corp_value!$B:$B,0),MATCH(K$2,Corp_value!$1:$1,0)))</f>
        <v>CHECK spd</v>
      </c>
      <c r="L167" s="90" t="str">
        <f>IF(tbl_dmi_isin[[#This Row],[Index]]&gt;$A$2,"",INDEX(Corp_value!$A$1:$EA$2999,MATCH(tbl_dmi_isin[[#This Row],[ISIN]],Corp_value!$B:$B,0),MATCH(L$2,Corp_value!$1:$1,0)))</f>
        <v>--</v>
      </c>
      <c r="M167" s="241" t="str">
        <f>IF(tbl_dmi_isin[[#This Row],[Index]]&gt;$A$2,"",INDEX(Corp_value!$A$1:$EA$2999,MATCH(tbl_dmi_isin[[#This Row],[ISIN]],Corp_value!$B:$B,0),MATCH(M$2,Corp_value!$1:$1,0)))</f>
        <v>Central International Developm</v>
      </c>
      <c r="N167" s="241" t="str">
        <f>IF(tbl_dmi_isin[[#This Row],[Index]]&gt;$A$2,"",INDEX(Corp_value!$A$1:$EA$2999,MATCH(tbl_dmi_isin[[#This Row],[ISIN]],Corp_value!$B:$B,0),MATCH(N$2,Corp_value!$1:$1,0)))</f>
        <v>Henan Investment Group Co Ltd</v>
      </c>
      <c r="O167" s="241" t="str">
        <f>IF(tbl_dmi_isin[[#This Row],[Index]]&gt;$A$2,"",INDEX(Corp_value!$A$1:$EA$2999,MATCH(tbl_dmi_isin[[#This Row],[ISIN]],Corp_value!$B:$B,0),MATCH(O$2,Corp_value!$1:$1,0)))</f>
        <v/>
      </c>
      <c r="P167" s="260" t="str">
        <f>IF(tbl_dmi_isin[[#This Row],[Index]]&gt;$A$2,"",TEXT(INDEX(Corp_value!$A$1:$EA$2999,MATCH(tbl_dmi_isin[[#This Row],[ISIN]],Corp_value!$B:$B,0),MATCH(P$2,Corp_value!$1:$1,0)),"yyyy/mm/dd"))</f>
        <v>2021/08/25</v>
      </c>
      <c r="Q167" s="260" t="str">
        <f>IF(tbl_dmi_isin[[#This Row],[Index]]&gt;$A$2,"",TEXT(INDEX(Corp_value!$A$1:$EA$2999,MATCH(tbl_dmi_isin[[#This Row],[ISIN]],Corp_value!$B:$B,0),MATCH(Q$2,Corp_value!$1:$1,0)),"yyyy/mm/dd"))</f>
        <v>2024/08/25</v>
      </c>
      <c r="R167" s="260" t="str">
        <f>IF(tbl_dmi_isin[[#This Row],[Index]]&gt;$A$2,"",TEXT(INDEX(Corp_value!$A$1:$EA$2999,MATCH(tbl_dmi_isin[[#This Row],[ISIN]],Corp_value!$B:$B,0),MATCH(R$2,Corp_value!$1:$1,0)),"yyyy/mm/dd"))</f>
        <v>--</v>
      </c>
      <c r="S167" s="241">
        <f>IF(tbl_dmi_isin[[#This Row],[Index]]&gt;$A$2,"",INDEX(Corp_value!$A$1:$EA$2999,MATCH(tbl_dmi_isin[[#This Row],[ISIN]],Corp_value!$B:$B,0),MATCH(S$2,Corp_value!$1:$1,0)))</f>
        <v>2.2000000000000002</v>
      </c>
      <c r="T167" s="241" t="str">
        <f>IF(tbl_dmi_isin[[#This Row],[Index]]&gt;$A$2,"",INDEX(Corp_value!$A$1:$EA$2999,MATCH(tbl_dmi_isin[[#This Row],[ISIN]],Corp_value!$B:$B,0),MATCH(T$2,Corp_value!$1:$1,0)))</f>
        <v>USD</v>
      </c>
      <c r="U167" s="241">
        <f>IF(tbl_dmi_isin[[#This Row],[Index]]&gt;$A$2,"",INDEX(Corp_value!$A$1:$EA$2999,MATCH(tbl_dmi_isin[[#This Row],[ISIN]],Corp_value!$B:$B,0),MATCH(U$2,Corp_value!$1:$1,0)))</f>
        <v>100</v>
      </c>
      <c r="V167" s="256">
        <f>IFERROR(IF(tbl_dmi_isin[[#This Row],[Index]]&gt;$A$2,"",INDEX(Corp_value!$A$1:$EA$2999,MATCH(tbl_dmi_isin[[#This Row],[ISIN]],Corp_value!$B:$B,0),MATCH(V$2,Corp_value!$1:$1,0)))/100000000,"")</f>
        <v>3</v>
      </c>
      <c r="W167" s="268" t="str">
        <f>IF(tbl_dmi_isin[[#This Row],[Index]]&gt;$A$2,"",INDEX(Corp_value!$A$1:$EA$2999,MATCH(tbl_dmi_isin[[#This Row],[ISIN]],Corp_value!$B:$B,0),MATCH(W$2,Corp_value!$1:$1,0)))</f>
        <v>HNIMGZ CH</v>
      </c>
      <c r="X167" s="268" t="str">
        <f>IF(tbl_dmi_isin[[#This Row],[Index]]&gt;$A$2,"",INDEX(Corp_value!$A$1:$EA$2999,MATCH(tbl_dmi_isin[[#This Row],[ISIN]],Corp_value!$B:$B,0),MATCH(X$2,Corp_value!$1:$1,0)))</f>
        <v>--/--/A-</v>
      </c>
      <c r="Y167" s="273" t="str">
        <f>IF(tbl_dmi_isin[[#This Row],[Index]]&gt;$A$2,"",INDEX(Corp_value!$A$1:$EA$2999,MATCH(tbl_dmi_isin[[#This Row],[ISIN]],Corp_value!$B:$B,0),MATCH(Y$2,Corp_value!$1:$1,0)))</f>
        <v/>
      </c>
      <c r="Z167" s="273" t="str">
        <f>IF(tbl_dmi_isin[[#This Row],[Index]]&gt;$A$2,"",INDEX(Corp_value!$A$1:$EA$2999,MATCH(tbl_dmi_isin[[#This Row],[ISIN]],Corp_value!$B:$B,0),MATCH(Z$2,Corp_value!$1:$1,0)))</f>
        <v>--/--/A-</v>
      </c>
    </row>
    <row r="168" spans="1:26">
      <c r="A168" s="19">
        <v>165</v>
      </c>
      <c r="B168" s="282" t="str">
        <f>IF(tbl_dmi_isin[[#This Row],[Index]]&gt;$A$2,"",TEXT(INDEX(美元债一级!$A$2:$BO$2879,tbl_dmi_isin[[#This Row],[Index]]+1,MATCH(B$2,美元债一级!$2:$2,0)),"yyyy/mm/dd"))</f>
        <v>2021/08/12</v>
      </c>
      <c r="C168" s="19" t="str">
        <f>IF(tbl_dmi_isin[[#This Row],[Index]]&gt;$A$2,"",INDEX(美元债一级!$A$2:$BO$2880,tbl_dmi_isin[[#This Row],[Index]]+1,MATCH(C$2,美元债一级!$2:$2,0)))</f>
        <v>XS2364642293</v>
      </c>
      <c r="D168" s="19" t="str">
        <f>IF(tbl_dmi_isin[[#This Row],[Index]]&gt;$A$2,"",INDEX(美元债一级!$A$2:$BO$2880,tbl_dmi_isin[[#This Row],[Index]]+1,MATCH(D$2,美元债一级!$2:$2,0)))</f>
        <v>绍兴城投</v>
      </c>
      <c r="E168" s="19" t="str">
        <f>TEXT(tbl_dmi_isin[[#This Row],[定价日]],"YYMMDD")&amp;tbl_dmi_isin[[#This Row],[ISIN]]</f>
        <v>210812XS2364642293</v>
      </c>
      <c r="F168" s="219"/>
      <c r="G168" s="90" t="str">
        <f>IF(tbl_dmi_isin[[#This Row],[Index]]&gt;$A$2,"",INDEX(Corp_value!$A$1:$EA$2999,MATCH(tbl_dmi_isin[[#This Row],[ISIN]],Corp_value!$B:$B,0),MATCH(G$2,Corp_value!$1:$1,0)))</f>
        <v>--/--/BBB+</v>
      </c>
      <c r="H168" s="91" t="str">
        <f>IF(tbl_dmi_isin[[#This Row],[Index]]&gt;$A$2,"",INDEX(Corp_value!$A$1:$EA$2999,MATCH(tbl_dmi_isin[[#This Row],[ISIN]],Corp_value!$B:$B,0),MATCH(H$2,Corp_value!$1:$1,0)))</f>
        <v>CN</v>
      </c>
      <c r="I168" s="91" t="str">
        <f>IF(tbl_dmi_isin[[#This Row],[Index]]&gt;$A$2,"",INDEX(Corp_value!$A$1:$EA$2999,MATCH(tbl_dmi_isin[[#This Row],[ISIN]],Corp_value!$B:$B,0),MATCH(I$2,Corp_value!$1:$1,0)))</f>
        <v>--</v>
      </c>
      <c r="J168" s="90" t="str">
        <f>IF(tbl_dmi_isin[[#This Row],[Index]]&gt;$A$2,"",INDEX(Corp_value!$A$1:$EA$2999,MATCH(tbl_dmi_isin[[#This Row],[ISIN]],Corp_value!$B:$B,0),MATCH(J$2,Corp_value!$1:$1,0)))</f>
        <v>--/--/BBB+</v>
      </c>
      <c r="K168" s="90" t="str">
        <f>IF(tbl_dmi_isin[[#This Row],[Index]]&gt;$A$2,"",INDEX(Corp_value!$A$1:$EA$2999,MATCH(tbl_dmi_isin[[#This Row],[ISIN]],Corp_value!$B:$B,0),MATCH(K$2,Corp_value!$1:$1,0)))</f>
        <v>CHECK spd</v>
      </c>
      <c r="L168" s="90" t="str">
        <f>IF(tbl_dmi_isin[[#This Row],[Index]]&gt;$A$2,"",INDEX(Corp_value!$A$1:$EA$2999,MATCH(tbl_dmi_isin[[#This Row],[ISIN]],Corp_value!$B:$B,0),MATCH(L$2,Corp_value!$1:$1,0)))</f>
        <v>--</v>
      </c>
      <c r="M168" s="241" t="str">
        <f>IF(tbl_dmi_isin[[#This Row],[Index]]&gt;$A$2,"",INDEX(Corp_value!$A$1:$EA$2999,MATCH(tbl_dmi_isin[[#This Row],[ISIN]],Corp_value!$B:$B,0),MATCH(M$2,Corp_value!$1:$1,0)))</f>
        <v>绍兴市城市建设投资集</v>
      </c>
      <c r="N168" s="241" t="str">
        <f>IF(tbl_dmi_isin[[#This Row],[Index]]&gt;$A$2,"",INDEX(Corp_value!$A$1:$EA$2999,MATCH(tbl_dmi_isin[[#This Row],[ISIN]],Corp_value!$B:$B,0),MATCH(N$2,Corp_value!$1:$1,0)))</f>
        <v/>
      </c>
      <c r="O168" s="241" t="str">
        <f>IF(tbl_dmi_isin[[#This Row],[Index]]&gt;$A$2,"",INDEX(Corp_value!$A$1:$EA$2999,MATCH(tbl_dmi_isin[[#This Row],[ISIN]],Corp_value!$B:$B,0),MATCH(O$2,Corp_value!$1:$1,0)))</f>
        <v/>
      </c>
      <c r="P168" s="260" t="str">
        <f>IF(tbl_dmi_isin[[#This Row],[Index]]&gt;$A$2,"",TEXT(INDEX(Corp_value!$A$1:$EA$2999,MATCH(tbl_dmi_isin[[#This Row],[ISIN]],Corp_value!$B:$B,0),MATCH(P$2,Corp_value!$1:$1,0)),"yyyy/mm/dd"))</f>
        <v>2021/08/19</v>
      </c>
      <c r="Q168" s="260" t="str">
        <f>IF(tbl_dmi_isin[[#This Row],[Index]]&gt;$A$2,"",TEXT(INDEX(Corp_value!$A$1:$EA$2999,MATCH(tbl_dmi_isin[[#This Row],[ISIN]],Corp_value!$B:$B,0),MATCH(Q$2,Corp_value!$1:$1,0)),"yyyy/mm/dd"))</f>
        <v>2026/08/19</v>
      </c>
      <c r="R168" s="260" t="str">
        <f>IF(tbl_dmi_isin[[#This Row],[Index]]&gt;$A$2,"",TEXT(INDEX(Corp_value!$A$1:$EA$2999,MATCH(tbl_dmi_isin[[#This Row],[ISIN]],Corp_value!$B:$B,0),MATCH(R$2,Corp_value!$1:$1,0)),"yyyy/mm/dd"))</f>
        <v>2026/05/19</v>
      </c>
      <c r="S168" s="241">
        <f>IF(tbl_dmi_isin[[#This Row],[Index]]&gt;$A$2,"",INDEX(Corp_value!$A$1:$EA$2999,MATCH(tbl_dmi_isin[[#This Row],[ISIN]],Corp_value!$B:$B,0),MATCH(S$2,Corp_value!$1:$1,0)))</f>
        <v>2.5</v>
      </c>
      <c r="T168" s="241" t="str">
        <f>IF(tbl_dmi_isin[[#This Row],[Index]]&gt;$A$2,"",INDEX(Corp_value!$A$1:$EA$2999,MATCH(tbl_dmi_isin[[#This Row],[ISIN]],Corp_value!$B:$B,0),MATCH(T$2,Corp_value!$1:$1,0)))</f>
        <v>USD</v>
      </c>
      <c r="U168" s="241">
        <f>IF(tbl_dmi_isin[[#This Row],[Index]]&gt;$A$2,"",INDEX(Corp_value!$A$1:$EA$2999,MATCH(tbl_dmi_isin[[#This Row],[ISIN]],Corp_value!$B:$B,0),MATCH(U$2,Corp_value!$1:$1,0)))</f>
        <v>100</v>
      </c>
      <c r="V168" s="256">
        <f>IFERROR(IF(tbl_dmi_isin[[#This Row],[Index]]&gt;$A$2,"",INDEX(Corp_value!$A$1:$EA$2999,MATCH(tbl_dmi_isin[[#This Row],[ISIN]],Corp_value!$B:$B,0),MATCH(V$2,Corp_value!$1:$1,0)))/100000000,"")</f>
        <v>7</v>
      </c>
      <c r="W168" s="268" t="str">
        <f>IF(tbl_dmi_isin[[#This Row],[Index]]&gt;$A$2,"",INDEX(Corp_value!$A$1:$EA$2999,MATCH(tbl_dmi_isin[[#This Row],[ISIN]],Corp_value!$B:$B,0),MATCH(W$2,Corp_value!$1:$1,0)))</f>
        <v>0795591D CH</v>
      </c>
      <c r="X168" s="268" t="str">
        <f>IF(tbl_dmi_isin[[#This Row],[Index]]&gt;$A$2,"",INDEX(Corp_value!$A$1:$EA$2999,MATCH(tbl_dmi_isin[[#This Row],[ISIN]],Corp_value!$B:$B,0),MATCH(X$2,Corp_value!$1:$1,0)))</f>
        <v>--/--/BBB+</v>
      </c>
      <c r="Y168" s="273" t="str">
        <f>IF(tbl_dmi_isin[[#This Row],[Index]]&gt;$A$2,"",INDEX(Corp_value!$A$1:$EA$2999,MATCH(tbl_dmi_isin[[#This Row],[ISIN]],Corp_value!$B:$B,0),MATCH(Y$2,Corp_value!$1:$1,0)))</f>
        <v/>
      </c>
      <c r="Z168" s="273" t="str">
        <f>IF(tbl_dmi_isin[[#This Row],[Index]]&gt;$A$2,"",INDEX(Corp_value!$A$1:$EA$2999,MATCH(tbl_dmi_isin[[#This Row],[ISIN]],Corp_value!$B:$B,0),MATCH(Z$2,Corp_value!$1:$1,0)))</f>
        <v>--/--/BBB+</v>
      </c>
    </row>
    <row r="169" spans="1:26">
      <c r="A169" s="19">
        <v>166</v>
      </c>
      <c r="B169" s="282" t="str">
        <f>IF(tbl_dmi_isin[[#This Row],[Index]]&gt;$A$2,"",TEXT(INDEX(美元债一级!$A$2:$BO$2879,tbl_dmi_isin[[#This Row],[Index]]+1,MATCH(B$2,美元债一级!$2:$2,0)),"yyyy/mm/dd"))</f>
        <v>2021/08/11</v>
      </c>
      <c r="C169" s="19" t="str">
        <f>IF(tbl_dmi_isin[[#This Row],[Index]]&gt;$A$2,"",INDEX(美元债一级!$A$2:$BO$2880,tbl_dmi_isin[[#This Row],[Index]]+1,MATCH(C$2,美元债一级!$2:$2,0)))</f>
        <v>XS2371895074</v>
      </c>
      <c r="D169" s="19" t="str">
        <f>IF(tbl_dmi_isin[[#This Row],[Index]]&gt;$A$2,"",INDEX(美元债一级!$A$2:$BO$2880,tbl_dmi_isin[[#This Row],[Index]]+1,MATCH(D$2,美元债一级!$2:$2,0)))</f>
        <v>珠海华发</v>
      </c>
      <c r="E169" s="19" t="str">
        <f>TEXT(tbl_dmi_isin[[#This Row],[定价日]],"YYMMDD")&amp;tbl_dmi_isin[[#This Row],[ISIN]]</f>
        <v>210811XS2371895074</v>
      </c>
      <c r="F169" s="219"/>
      <c r="G169" s="90" t="str">
        <f>IF(tbl_dmi_isin[[#This Row],[Index]]&gt;$A$2,"",INDEX(Corp_value!$A$1:$EA$2999,MATCH(tbl_dmi_isin[[#This Row],[ISIN]],Corp_value!$B:$B,0),MATCH(G$2,Corp_value!$1:$1,0)))</f>
        <v>--/--/BBB-</v>
      </c>
      <c r="H169" s="91" t="str">
        <f>IF(tbl_dmi_isin[[#This Row],[Index]]&gt;$A$2,"",INDEX(Corp_value!$A$1:$EA$2999,MATCH(tbl_dmi_isin[[#This Row],[ISIN]],Corp_value!$B:$B,0),MATCH(H$2,Corp_value!$1:$1,0)))</f>
        <v>VG</v>
      </c>
      <c r="I169" s="91" t="str">
        <f>IF(tbl_dmi_isin[[#This Row],[Index]]&gt;$A$2,"",INDEX(Corp_value!$A$1:$EA$2999,MATCH(tbl_dmi_isin[[#This Row],[ISIN]],Corp_value!$B:$B,0),MATCH(I$2,Corp_value!$1:$1,0)))</f>
        <v>--</v>
      </c>
      <c r="J169" s="90" t="str">
        <f>IF(tbl_dmi_isin[[#This Row],[Index]]&gt;$A$2,"",INDEX(Corp_value!$A$1:$EA$2999,MATCH(tbl_dmi_isin[[#This Row],[ISIN]],Corp_value!$B:$B,0),MATCH(J$2,Corp_value!$1:$1,0)))</f>
        <v>--/--/BBB</v>
      </c>
      <c r="K169" s="90">
        <f>IF(tbl_dmi_isin[[#This Row],[Index]]&gt;$A$2,"",INDEX(Corp_value!$A$1:$EA$2999,MATCH(tbl_dmi_isin[[#This Row],[ISIN]],Corp_value!$B:$B,0),MATCH(K$2,Corp_value!$1:$1,0)))</f>
        <v>379.6</v>
      </c>
      <c r="L169" s="90" t="str">
        <f>IF(tbl_dmi_isin[[#This Row],[Index]]&gt;$A$2,"",INDEX(Corp_value!$A$1:$EA$2999,MATCH(tbl_dmi_isin[[#This Row],[ISIN]],Corp_value!$B:$B,0),MATCH(L$2,Corp_value!$1:$1,0)))</f>
        <v>--</v>
      </c>
      <c r="M169" s="241" t="str">
        <f>IF(tbl_dmi_isin[[#This Row],[Index]]&gt;$A$2,"",INDEX(Corp_value!$A$1:$EA$2999,MATCH(tbl_dmi_isin[[#This Row],[ISIN]],Corp_value!$B:$B,0),MATCH(M$2,Corp_value!$1:$1,0)))</f>
        <v>Huafa 2021 I Co Ltd</v>
      </c>
      <c r="N169" s="241" t="str">
        <f>IF(tbl_dmi_isin[[#This Row],[Index]]&gt;$A$2,"",INDEX(Corp_value!$A$1:$EA$2999,MATCH(tbl_dmi_isin[[#This Row],[ISIN]],Corp_value!$B:$B,0),MATCH(N$2,Corp_value!$1:$1,0)))</f>
        <v>Zhuhai Huafa Group Co Ltd</v>
      </c>
      <c r="O169" s="241" t="str">
        <f>IF(tbl_dmi_isin[[#This Row],[Index]]&gt;$A$2,"",INDEX(Corp_value!$A$1:$EA$2999,MATCH(tbl_dmi_isin[[#This Row],[ISIN]],Corp_value!$B:$B,0),MATCH(O$2,Corp_value!$1:$1,0)))</f>
        <v/>
      </c>
      <c r="P169" s="260" t="str">
        <f>IF(tbl_dmi_isin[[#This Row],[Index]]&gt;$A$2,"",TEXT(INDEX(Corp_value!$A$1:$EA$2999,MATCH(tbl_dmi_isin[[#This Row],[ISIN]],Corp_value!$B:$B,0),MATCH(P$2,Corp_value!$1:$1,0)),"yyyy/mm/dd"))</f>
        <v>2021/08/18</v>
      </c>
      <c r="Q169" s="260" t="str">
        <f>IF(tbl_dmi_isin[[#This Row],[Index]]&gt;$A$2,"",TEXT(INDEX(Corp_value!$A$1:$EA$2999,MATCH(tbl_dmi_isin[[#This Row],[ISIN]],Corp_value!$B:$B,0),MATCH(Q$2,Corp_value!$1:$1,0)),"yyyy/mm/dd"))</f>
        <v/>
      </c>
      <c r="R169" s="260" t="str">
        <f>IF(tbl_dmi_isin[[#This Row],[Index]]&gt;$A$2,"",TEXT(INDEX(Corp_value!$A$1:$EA$2999,MATCH(tbl_dmi_isin[[#This Row],[ISIN]],Corp_value!$B:$B,0),MATCH(R$2,Corp_value!$1:$1,0)),"yyyy/mm/dd"))</f>
        <v>2024/07/18</v>
      </c>
      <c r="S169" s="241">
        <f>IF(tbl_dmi_isin[[#This Row],[Index]]&gt;$A$2,"",INDEX(Corp_value!$A$1:$EA$2999,MATCH(tbl_dmi_isin[[#This Row],[ISIN]],Corp_value!$B:$B,0),MATCH(S$2,Corp_value!$1:$1,0)))</f>
        <v>4.25</v>
      </c>
      <c r="T169" s="241" t="str">
        <f>IF(tbl_dmi_isin[[#This Row],[Index]]&gt;$A$2,"",INDEX(Corp_value!$A$1:$EA$2999,MATCH(tbl_dmi_isin[[#This Row],[ISIN]],Corp_value!$B:$B,0),MATCH(T$2,Corp_value!$1:$1,0)))</f>
        <v>USD</v>
      </c>
      <c r="U169" s="241">
        <f>IF(tbl_dmi_isin[[#This Row],[Index]]&gt;$A$2,"",INDEX(Corp_value!$A$1:$EA$2999,MATCH(tbl_dmi_isin[[#This Row],[ISIN]],Corp_value!$B:$B,0),MATCH(U$2,Corp_value!$1:$1,0)))</f>
        <v>100</v>
      </c>
      <c r="V169" s="256">
        <f>IFERROR(IF(tbl_dmi_isin[[#This Row],[Index]]&gt;$A$2,"",INDEX(Corp_value!$A$1:$EA$2999,MATCH(tbl_dmi_isin[[#This Row],[ISIN]],Corp_value!$B:$B,0),MATCH(V$2,Corp_value!$1:$1,0)))/100000000,"")</f>
        <v>3.5</v>
      </c>
      <c r="W169" s="268" t="str">
        <f>IF(tbl_dmi_isin[[#This Row],[Index]]&gt;$A$2,"",INDEX(Corp_value!$A$1:$EA$2999,MATCH(tbl_dmi_isin[[#This Row],[ISIN]],Corp_value!$B:$B,0),MATCH(W$2,Corp_value!$1:$1,0)))</f>
        <v/>
      </c>
      <c r="X169" s="268" t="str">
        <f>IF(tbl_dmi_isin[[#This Row],[Index]]&gt;$A$2,"",INDEX(Corp_value!$A$1:$EA$2999,MATCH(tbl_dmi_isin[[#This Row],[ISIN]],Corp_value!$B:$B,0),MATCH(X$2,Corp_value!$1:$1,0)))</f>
        <v/>
      </c>
      <c r="Y169" s="273" t="str">
        <f>IF(tbl_dmi_isin[[#This Row],[Index]]&gt;$A$2,"",INDEX(Corp_value!$A$1:$EA$2999,MATCH(tbl_dmi_isin[[#This Row],[ISIN]],Corp_value!$B:$B,0),MATCH(Y$2,Corp_value!$1:$1,0)))</f>
        <v/>
      </c>
      <c r="Z169" s="273" t="str">
        <f>IF(tbl_dmi_isin[[#This Row],[Index]]&gt;$A$2,"",INDEX(Corp_value!$A$1:$EA$2999,MATCH(tbl_dmi_isin[[#This Row],[ISIN]],Corp_value!$B:$B,0),MATCH(Z$2,Corp_value!$1:$1,0)))</f>
        <v>--/--/BBB</v>
      </c>
    </row>
    <row r="170" spans="1:26">
      <c r="A170" s="19">
        <v>167</v>
      </c>
      <c r="B170" s="282" t="str">
        <f>IF(tbl_dmi_isin[[#This Row],[Index]]&gt;$A$2,"",TEXT(INDEX(美元债一级!$A$2:$BO$2879,tbl_dmi_isin[[#This Row],[Index]]+1,MATCH(B$2,美元债一级!$2:$2,0)),"yyyy/mm/dd"))</f>
        <v>2021/08/11</v>
      </c>
      <c r="C170" s="19" t="str">
        <f>IF(tbl_dmi_isin[[#This Row],[Index]]&gt;$A$2,"",INDEX(美元债一级!$A$2:$BO$2880,tbl_dmi_isin[[#This Row],[Index]]+1,MATCH(C$2,美元债一级!$2:$2,0)))</f>
        <v>XS2266935993</v>
      </c>
      <c r="D170" s="19" t="str">
        <f>IF(tbl_dmi_isin[[#This Row],[Index]]&gt;$A$2,"",INDEX(美元债一级!$A$2:$BO$2880,tbl_dmi_isin[[#This Row],[Index]]+1,MATCH(D$2,美元债一级!$2:$2,0)))</f>
        <v>四川发展</v>
      </c>
      <c r="E170" s="19" t="str">
        <f>TEXT(tbl_dmi_isin[[#This Row],[定价日]],"YYMMDD")&amp;tbl_dmi_isin[[#This Row],[ISIN]]</f>
        <v>210811XS2266935993</v>
      </c>
      <c r="F170" s="219"/>
      <c r="G170" s="90" t="str">
        <f>IF(tbl_dmi_isin[[#This Row],[Index]]&gt;$A$2,"",INDEX(Corp_value!$A$1:$EA$2999,MATCH(tbl_dmi_isin[[#This Row],[ISIN]],Corp_value!$B:$B,0),MATCH(G$2,Corp_value!$1:$1,0)))</f>
        <v>--/--/A-</v>
      </c>
      <c r="H170" s="91" t="str">
        <f>IF(tbl_dmi_isin[[#This Row],[Index]]&gt;$A$2,"",INDEX(Corp_value!$A$1:$EA$2999,MATCH(tbl_dmi_isin[[#This Row],[ISIN]],Corp_value!$B:$B,0),MATCH(H$2,Corp_value!$1:$1,0)))</f>
        <v>VG</v>
      </c>
      <c r="I170" s="91" t="str">
        <f>IF(tbl_dmi_isin[[#This Row],[Index]]&gt;$A$2,"",INDEX(Corp_value!$A$1:$EA$2999,MATCH(tbl_dmi_isin[[#This Row],[ISIN]],Corp_value!$B:$B,0),MATCH(I$2,Corp_value!$1:$1,0)))</f>
        <v>--</v>
      </c>
      <c r="J170" s="90" t="str">
        <f>IF(tbl_dmi_isin[[#This Row],[Index]]&gt;$A$2,"",INDEX(Corp_value!$A$1:$EA$2999,MATCH(tbl_dmi_isin[[#This Row],[ISIN]],Corp_value!$B:$B,0),MATCH(J$2,Corp_value!$1:$1,0)))</f>
        <v>--/--/--</v>
      </c>
      <c r="K170" s="90" t="str">
        <f>IF(tbl_dmi_isin[[#This Row],[Index]]&gt;$A$2,"",INDEX(Corp_value!$A$1:$EA$2999,MATCH(tbl_dmi_isin[[#This Row],[ISIN]],Corp_value!$B:$B,0),MATCH(K$2,Corp_value!$1:$1,0)))</f>
        <v>CHECK spd</v>
      </c>
      <c r="L170" s="90" t="str">
        <f>IF(tbl_dmi_isin[[#This Row],[Index]]&gt;$A$2,"",INDEX(Corp_value!$A$1:$EA$2999,MATCH(tbl_dmi_isin[[#This Row],[ISIN]],Corp_value!$B:$B,0),MATCH(L$2,Corp_value!$1:$1,0)))</f>
        <v>--</v>
      </c>
      <c r="M170" s="241" t="str">
        <f>IF(tbl_dmi_isin[[#This Row],[Index]]&gt;$A$2,"",INDEX(Corp_value!$A$1:$EA$2999,MATCH(tbl_dmi_isin[[#This Row],[ISIN]],Corp_value!$B:$B,0),MATCH(M$2,Corp_value!$1:$1,0)))</f>
        <v>怡锦投资有限公司</v>
      </c>
      <c r="N170" s="241" t="str">
        <f>IF(tbl_dmi_isin[[#This Row],[Index]]&gt;$A$2,"",INDEX(Corp_value!$A$1:$EA$2999,MATCH(tbl_dmi_isin[[#This Row],[ISIN]],Corp_value!$B:$B,0),MATCH(N$2,Corp_value!$1:$1,0)))</f>
        <v>Sichuan Development International Holding Co Ltd</v>
      </c>
      <c r="O170" s="241" t="str">
        <f>IF(tbl_dmi_isin[[#This Row],[Index]]&gt;$A$2,"",INDEX(Corp_value!$A$1:$EA$2999,MATCH(tbl_dmi_isin[[#This Row],[ISIN]],Corp_value!$B:$B,0),MATCH(O$2,Corp_value!$1:$1,0)))</f>
        <v>Sichuan Development Holding Co</v>
      </c>
      <c r="P170" s="260" t="str">
        <f>IF(tbl_dmi_isin[[#This Row],[Index]]&gt;$A$2,"",TEXT(INDEX(Corp_value!$A$1:$EA$2999,MATCH(tbl_dmi_isin[[#This Row],[ISIN]],Corp_value!$B:$B,0),MATCH(P$2,Corp_value!$1:$1,0)),"yyyy/mm/dd"))</f>
        <v>2021/08/18</v>
      </c>
      <c r="Q170" s="260" t="str">
        <f>IF(tbl_dmi_isin[[#This Row],[Index]]&gt;$A$2,"",TEXT(INDEX(Corp_value!$A$1:$EA$2999,MATCH(tbl_dmi_isin[[#This Row],[ISIN]],Corp_value!$B:$B,0),MATCH(Q$2,Corp_value!$1:$1,0)),"yyyy/mm/dd"))</f>
        <v>2026/08/18</v>
      </c>
      <c r="R170" s="260" t="str">
        <f>IF(tbl_dmi_isin[[#This Row],[Index]]&gt;$A$2,"",TEXT(INDEX(Corp_value!$A$1:$EA$2999,MATCH(tbl_dmi_isin[[#This Row],[ISIN]],Corp_value!$B:$B,0),MATCH(R$2,Corp_value!$1:$1,0)),"yyyy/mm/dd"))</f>
        <v>--</v>
      </c>
      <c r="S170" s="241">
        <f>IF(tbl_dmi_isin[[#This Row],[Index]]&gt;$A$2,"",INDEX(Corp_value!$A$1:$EA$2999,MATCH(tbl_dmi_isin[[#This Row],[ISIN]],Corp_value!$B:$B,0),MATCH(S$2,Corp_value!$1:$1,0)))</f>
        <v>2.8</v>
      </c>
      <c r="T170" s="241" t="str">
        <f>IF(tbl_dmi_isin[[#This Row],[Index]]&gt;$A$2,"",INDEX(Corp_value!$A$1:$EA$2999,MATCH(tbl_dmi_isin[[#This Row],[ISIN]],Corp_value!$B:$B,0),MATCH(T$2,Corp_value!$1:$1,0)))</f>
        <v>USD</v>
      </c>
      <c r="U170" s="241">
        <f>IF(tbl_dmi_isin[[#This Row],[Index]]&gt;$A$2,"",INDEX(Corp_value!$A$1:$EA$2999,MATCH(tbl_dmi_isin[[#This Row],[ISIN]],Corp_value!$B:$B,0),MATCH(U$2,Corp_value!$1:$1,0)))</f>
        <v>100</v>
      </c>
      <c r="V170" s="256">
        <f>IFERROR(IF(tbl_dmi_isin[[#This Row],[Index]]&gt;$A$2,"",INDEX(Corp_value!$A$1:$EA$2999,MATCH(tbl_dmi_isin[[#This Row],[ISIN]],Corp_value!$B:$B,0),MATCH(V$2,Corp_value!$1:$1,0)))/100000000,"")</f>
        <v>5</v>
      </c>
      <c r="W170" s="268" t="str">
        <f>IF(tbl_dmi_isin[[#This Row],[Index]]&gt;$A$2,"",INDEX(Corp_value!$A$1:$EA$2999,MATCH(tbl_dmi_isin[[#This Row],[ISIN]],Corp_value!$B:$B,0),MATCH(W$2,Corp_value!$1:$1,0)))</f>
        <v>SCDHCZ CH</v>
      </c>
      <c r="X170" s="268" t="str">
        <f>IF(tbl_dmi_isin[[#This Row],[Index]]&gt;$A$2,"",INDEX(Corp_value!$A$1:$EA$2999,MATCH(tbl_dmi_isin[[#This Row],[ISIN]],Corp_value!$B:$B,0),MATCH(X$2,Corp_value!$1:$1,0)))</f>
        <v>--/--/A-</v>
      </c>
      <c r="Y170" s="273" t="str">
        <f>IF(tbl_dmi_isin[[#This Row],[Index]]&gt;$A$2,"",INDEX(Corp_value!$A$1:$EA$2999,MATCH(tbl_dmi_isin[[#This Row],[ISIN]],Corp_value!$B:$B,0),MATCH(Y$2,Corp_value!$1:$1,0)))</f>
        <v/>
      </c>
      <c r="Z170" s="273" t="str">
        <f>IF(tbl_dmi_isin[[#This Row],[Index]]&gt;$A$2,"",INDEX(Corp_value!$A$1:$EA$2999,MATCH(tbl_dmi_isin[[#This Row],[ISIN]],Corp_value!$B:$B,0),MATCH(Z$2,Corp_value!$1:$1,0)))</f>
        <v>--/--/--</v>
      </c>
    </row>
    <row r="171" spans="1:26">
      <c r="A171" s="19">
        <v>168</v>
      </c>
      <c r="B171" s="282" t="str">
        <f>IF(tbl_dmi_isin[[#This Row],[Index]]&gt;$A$2,"",TEXT(INDEX(美元债一级!$A$2:$BO$2879,tbl_dmi_isin[[#This Row],[Index]]+1,MATCH(B$2,美元债一级!$2:$2,0)),"yyyy/mm/dd"))</f>
        <v>2021/08/05</v>
      </c>
      <c r="C171" s="19" t="str">
        <f>IF(tbl_dmi_isin[[#This Row],[Index]]&gt;$A$2,"",INDEX(美元债一级!$A$2:$BO$2880,tbl_dmi_isin[[#This Row],[Index]]+1,MATCH(C$2,美元债一级!$2:$2,0)))</f>
        <v>XS2357443410</v>
      </c>
      <c r="D171" s="19" t="str">
        <f>IF(tbl_dmi_isin[[#This Row],[Index]]&gt;$A$2,"",INDEX(美元债一级!$A$2:$BO$2880,tbl_dmi_isin[[#This Row],[Index]]+1,MATCH(D$2,美元债一级!$2:$2,0)))</f>
        <v>金地集团</v>
      </c>
      <c r="E171" s="19" t="str">
        <f>TEXT(tbl_dmi_isin[[#This Row],[定价日]],"YYMMDD")&amp;tbl_dmi_isin[[#This Row],[ISIN]]</f>
        <v>210805XS2357443410</v>
      </c>
      <c r="F171" s="219"/>
      <c r="G171" s="90" t="str">
        <f>IF(tbl_dmi_isin[[#This Row],[Index]]&gt;$A$2,"",INDEX(Corp_value!$A$1:$EA$2999,MATCH(tbl_dmi_isin[[#This Row],[ISIN]],Corp_value!$B:$B,0),MATCH(G$2,Corp_value!$1:$1,0)))</f>
        <v>B1 *-/--/--</v>
      </c>
      <c r="H171" s="91" t="str">
        <f>IF(tbl_dmi_isin[[#This Row],[Index]]&gt;$A$2,"",INDEX(Corp_value!$A$1:$EA$2999,MATCH(tbl_dmi_isin[[#This Row],[ISIN]],Corp_value!$B:$B,0),MATCH(H$2,Corp_value!$1:$1,0)))</f>
        <v>HK</v>
      </c>
      <c r="I171" s="91" t="str">
        <f>IF(tbl_dmi_isin[[#This Row],[Index]]&gt;$A$2,"",INDEX(Corp_value!$A$1:$EA$2999,MATCH(tbl_dmi_isin[[#This Row],[ISIN]],Corp_value!$B:$B,0),MATCH(I$2,Corp_value!$1:$1,0)))</f>
        <v>--</v>
      </c>
      <c r="J171" s="90" t="str">
        <f>IF(tbl_dmi_isin[[#This Row],[Index]]&gt;$A$2,"",INDEX(Corp_value!$A$1:$EA$2999,MATCH(tbl_dmi_isin[[#This Row],[ISIN]],Corp_value!$B:$B,0),MATCH(J$2,Corp_value!$1:$1,0)))</f>
        <v>B1 *-/NR/--</v>
      </c>
      <c r="K171" s="90" t="str">
        <f>IF(tbl_dmi_isin[[#This Row],[Index]]&gt;$A$2,"",INDEX(Corp_value!$A$1:$EA$2999,MATCH(tbl_dmi_isin[[#This Row],[ISIN]],Corp_value!$B:$B,0),MATCH(K$2,Corp_value!$1:$1,0)))</f>
        <v>CHECK spd</v>
      </c>
      <c r="L171" s="90" t="str">
        <f>IF(tbl_dmi_isin[[#This Row],[Index]]&gt;$A$2,"",INDEX(Corp_value!$A$1:$EA$2999,MATCH(tbl_dmi_isin[[#This Row],[ISIN]],Corp_value!$B:$B,0),MATCH(L$2,Corp_value!$1:$1,0)))</f>
        <v>--</v>
      </c>
      <c r="M171" s="241" t="str">
        <f>IF(tbl_dmi_isin[[#This Row],[Index]]&gt;$A$2,"",INDEX(Corp_value!$A$1:$EA$2999,MATCH(tbl_dmi_isin[[#This Row],[ISIN]],Corp_value!$B:$B,0),MATCH(M$2,Corp_value!$1:$1,0)))</f>
        <v>金地永隆投资有限公司</v>
      </c>
      <c r="N171" s="241" t="str">
        <f>IF(tbl_dmi_isin[[#This Row],[Index]]&gt;$A$2,"",INDEX(Corp_value!$A$1:$EA$2999,MATCH(tbl_dmi_isin[[#This Row],[ISIN]],Corp_value!$B:$B,0),MATCH(N$2,Corp_value!$1:$1,0)))</f>
        <v>Famous Commercial Ltd</v>
      </c>
      <c r="O171" s="241" t="str">
        <f>IF(tbl_dmi_isin[[#This Row],[Index]]&gt;$A$2,"",INDEX(Corp_value!$A$1:$EA$2999,MATCH(tbl_dmi_isin[[#This Row],[ISIN]],Corp_value!$B:$B,0),MATCH(O$2,Corp_value!$1:$1,0)))</f>
        <v>Gemdale Corp</v>
      </c>
      <c r="P171" s="260" t="str">
        <f>IF(tbl_dmi_isin[[#This Row],[Index]]&gt;$A$2,"",TEXT(INDEX(Corp_value!$A$1:$EA$2999,MATCH(tbl_dmi_isin[[#This Row],[ISIN]],Corp_value!$B:$B,0),MATCH(P$2,Corp_value!$1:$1,0)),"yyyy/mm/dd"))</f>
        <v>2021/08/12</v>
      </c>
      <c r="Q171" s="260" t="str">
        <f>IF(tbl_dmi_isin[[#This Row],[Index]]&gt;$A$2,"",TEXT(INDEX(Corp_value!$A$1:$EA$2999,MATCH(tbl_dmi_isin[[#This Row],[ISIN]],Corp_value!$B:$B,0),MATCH(Q$2,Corp_value!$1:$1,0)),"yyyy/mm/dd"))</f>
        <v>2024/08/12</v>
      </c>
      <c r="R171" s="260" t="str">
        <f>IF(tbl_dmi_isin[[#This Row],[Index]]&gt;$A$2,"",TEXT(INDEX(Corp_value!$A$1:$EA$2999,MATCH(tbl_dmi_isin[[#This Row],[ISIN]],Corp_value!$B:$B,0),MATCH(R$2,Corp_value!$1:$1,0)),"yyyy/mm/dd"))</f>
        <v>--</v>
      </c>
      <c r="S171" s="241">
        <f>IF(tbl_dmi_isin[[#This Row],[Index]]&gt;$A$2,"",INDEX(Corp_value!$A$1:$EA$2999,MATCH(tbl_dmi_isin[[#This Row],[ISIN]],Corp_value!$B:$B,0),MATCH(S$2,Corp_value!$1:$1,0)))</f>
        <v>4.95</v>
      </c>
      <c r="T171" s="241" t="str">
        <f>IF(tbl_dmi_isin[[#This Row],[Index]]&gt;$A$2,"",INDEX(Corp_value!$A$1:$EA$2999,MATCH(tbl_dmi_isin[[#This Row],[ISIN]],Corp_value!$B:$B,0),MATCH(T$2,Corp_value!$1:$1,0)))</f>
        <v>USD</v>
      </c>
      <c r="U171" s="241">
        <f>IF(tbl_dmi_isin[[#This Row],[Index]]&gt;$A$2,"",INDEX(Corp_value!$A$1:$EA$2999,MATCH(tbl_dmi_isin[[#This Row],[ISIN]],Corp_value!$B:$B,0),MATCH(U$2,Corp_value!$1:$1,0)))</f>
        <v>99.861999999999995</v>
      </c>
      <c r="V171" s="256">
        <f>IFERROR(IF(tbl_dmi_isin[[#This Row],[Index]]&gt;$A$2,"",INDEX(Corp_value!$A$1:$EA$2999,MATCH(tbl_dmi_isin[[#This Row],[ISIN]],Corp_value!$B:$B,0),MATCH(V$2,Corp_value!$1:$1,0)))/100000000,"")</f>
        <v>4.8</v>
      </c>
      <c r="W171" s="268" t="str">
        <f>IF(tbl_dmi_isin[[#This Row],[Index]]&gt;$A$2,"",INDEX(Corp_value!$A$1:$EA$2999,MATCH(tbl_dmi_isin[[#This Row],[ISIN]],Corp_value!$B:$B,0),MATCH(W$2,Corp_value!$1:$1,0)))</f>
        <v>600383 CH</v>
      </c>
      <c r="X171" s="268" t="str">
        <f>IF(tbl_dmi_isin[[#This Row],[Index]]&gt;$A$2,"",INDEX(Corp_value!$A$1:$EA$2999,MATCH(tbl_dmi_isin[[#This Row],[ISIN]],Corp_value!$B:$B,0),MATCH(X$2,Corp_value!$1:$1,0)))</f>
        <v>--/NR/--</v>
      </c>
      <c r="Y171" s="273" t="str">
        <f>IF(tbl_dmi_isin[[#This Row],[Index]]&gt;$A$2,"",INDEX(Corp_value!$A$1:$EA$2999,MATCH(tbl_dmi_isin[[#This Row],[ISIN]],Corp_value!$B:$B,0),MATCH(Y$2,Corp_value!$1:$1,0)))</f>
        <v>Green</v>
      </c>
      <c r="Z171" s="273" t="str">
        <f>IF(tbl_dmi_isin[[#This Row],[Index]]&gt;$A$2,"",INDEX(Corp_value!$A$1:$EA$2999,MATCH(tbl_dmi_isin[[#This Row],[ISIN]],Corp_value!$B:$B,0),MATCH(Z$2,Corp_value!$1:$1,0)))</f>
        <v>B1 *-/NR/--</v>
      </c>
    </row>
    <row r="172" spans="1:26">
      <c r="A172" s="19">
        <v>169</v>
      </c>
      <c r="B172" s="282" t="str">
        <f>IF(tbl_dmi_isin[[#This Row],[Index]]&gt;$A$2,"",TEXT(INDEX(美元债一级!$A$2:$BO$2879,tbl_dmi_isin[[#This Row],[Index]]+1,MATCH(B$2,美元债一级!$2:$2,0)),"yyyy/mm/dd"))</f>
        <v>2021/08/05</v>
      </c>
      <c r="C172" s="19" t="str">
        <f>IF(tbl_dmi_isin[[#This Row],[Index]]&gt;$A$2,"",INDEX(美元债一级!$A$2:$BO$2880,tbl_dmi_isin[[#This Row],[Index]]+1,MATCH(C$2,美元债一级!$2:$2,0)))</f>
        <v>XS2357111090</v>
      </c>
      <c r="D172" s="19" t="str">
        <f>IF(tbl_dmi_isin[[#This Row],[Index]]&gt;$A$2,"",INDEX(美元债一级!$A$2:$BO$2880,tbl_dmi_isin[[#This Row],[Index]]+1,MATCH(D$2,美元债一级!$2:$2,0)))</f>
        <v>杭州上城城建综合</v>
      </c>
      <c r="E172" s="19" t="str">
        <f>TEXT(tbl_dmi_isin[[#This Row],[定价日]],"YYMMDD")&amp;tbl_dmi_isin[[#This Row],[ISIN]]</f>
        <v>210805XS2357111090</v>
      </c>
      <c r="F172" s="219"/>
      <c r="G172" s="90" t="str">
        <f>IF(tbl_dmi_isin[[#This Row],[Index]]&gt;$A$2,"",INDEX(Corp_value!$A$1:$EA$2999,MATCH(tbl_dmi_isin[[#This Row],[ISIN]],Corp_value!$B:$B,0),MATCH(G$2,Corp_value!$1:$1,0)))</f>
        <v>--/--/BBB-</v>
      </c>
      <c r="H172" s="91" t="str">
        <f>IF(tbl_dmi_isin[[#This Row],[Index]]&gt;$A$2,"",INDEX(Corp_value!$A$1:$EA$2999,MATCH(tbl_dmi_isin[[#This Row],[ISIN]],Corp_value!$B:$B,0),MATCH(H$2,Corp_value!$1:$1,0)))</f>
        <v>VG</v>
      </c>
      <c r="I172" s="91" t="str">
        <f>IF(tbl_dmi_isin[[#This Row],[Index]]&gt;$A$2,"",INDEX(Corp_value!$A$1:$EA$2999,MATCH(tbl_dmi_isin[[#This Row],[ISIN]],Corp_value!$B:$B,0),MATCH(I$2,Corp_value!$1:$1,0)))</f>
        <v>--</v>
      </c>
      <c r="J172" s="90" t="str">
        <f>IF(tbl_dmi_isin[[#This Row],[Index]]&gt;$A$2,"",INDEX(Corp_value!$A$1:$EA$2999,MATCH(tbl_dmi_isin[[#This Row],[ISIN]],Corp_value!$B:$B,0),MATCH(J$2,Corp_value!$1:$1,0)))</f>
        <v>--/--/BBB-</v>
      </c>
      <c r="K172" s="90" t="str">
        <f>IF(tbl_dmi_isin[[#This Row],[Index]]&gt;$A$2,"",INDEX(Corp_value!$A$1:$EA$2999,MATCH(tbl_dmi_isin[[#This Row],[ISIN]],Corp_value!$B:$B,0),MATCH(K$2,Corp_value!$1:$1,0)))</f>
        <v>CHECK spd</v>
      </c>
      <c r="L172" s="90" t="str">
        <f>IF(tbl_dmi_isin[[#This Row],[Index]]&gt;$A$2,"",INDEX(Corp_value!$A$1:$EA$2999,MATCH(tbl_dmi_isin[[#This Row],[ISIN]],Corp_value!$B:$B,0),MATCH(L$2,Corp_value!$1:$1,0)))</f>
        <v>--</v>
      </c>
      <c r="M172" s="90" t="str">
        <f>IF(tbl_dmi_isin[[#This Row],[Index]]&gt;$A$2,"",INDEX(Corp_value!$A$1:$EA$2999,MATCH(tbl_dmi_isin[[#This Row],[ISIN]],Corp_value!$B:$B,0),MATCH(M$2,Corp_value!$1:$1,0)))</f>
        <v>Zhejiang Baron BVI Co Ltd</v>
      </c>
      <c r="N172" s="90" t="str">
        <f>IF(tbl_dmi_isin[[#This Row],[Index]]&gt;$A$2,"",INDEX(Corp_value!$A$1:$EA$2999,MATCH(tbl_dmi_isin[[#This Row],[ISIN]],Corp_value!$B:$B,0),MATCH(N$2,Corp_value!$1:$1,0)))</f>
        <v>Hangzhou Shangcheng District Urban Construction&amp;Comprehensive Development Co Ltd</v>
      </c>
      <c r="O172" s="90" t="str">
        <f>IF(tbl_dmi_isin[[#This Row],[Index]]&gt;$A$2,"",INDEX(Corp_value!$A$1:$EA$2999,MATCH(tbl_dmi_isin[[#This Row],[ISIN]],Corp_value!$B:$B,0),MATCH(O$2,Corp_value!$1:$1,0)))</f>
        <v/>
      </c>
      <c r="P172" s="259" t="str">
        <f>IF(tbl_dmi_isin[[#This Row],[Index]]&gt;$A$2,"",TEXT(INDEX(Corp_value!$A$1:$EA$2999,MATCH(tbl_dmi_isin[[#This Row],[ISIN]],Corp_value!$B:$B,0),MATCH(P$2,Corp_value!$1:$1,0)),"yyyy/mm/dd"))</f>
        <v>2021/08/12</v>
      </c>
      <c r="Q172" s="259" t="str">
        <f>IF(tbl_dmi_isin[[#This Row],[Index]]&gt;$A$2,"",TEXT(INDEX(Corp_value!$A$1:$EA$2999,MATCH(tbl_dmi_isin[[#This Row],[ISIN]],Corp_value!$B:$B,0),MATCH(Q$2,Corp_value!$1:$1,0)),"yyyy/mm/dd"))</f>
        <v>2024/08/12</v>
      </c>
      <c r="R172" s="259" t="str">
        <f>IF(tbl_dmi_isin[[#This Row],[Index]]&gt;$A$2,"",TEXT(INDEX(Corp_value!$A$1:$EA$2999,MATCH(tbl_dmi_isin[[#This Row],[ISIN]],Corp_value!$B:$B,0),MATCH(R$2,Corp_value!$1:$1,0)),"yyyy/mm/dd"))</f>
        <v>--</v>
      </c>
      <c r="S172" s="90">
        <f>IF(tbl_dmi_isin[[#This Row],[Index]]&gt;$A$2,"",INDEX(Corp_value!$A$1:$EA$2999,MATCH(tbl_dmi_isin[[#This Row],[ISIN]],Corp_value!$B:$B,0),MATCH(S$2,Corp_value!$1:$1,0)))</f>
        <v>2.25</v>
      </c>
      <c r="T172" s="90" t="str">
        <f>IF(tbl_dmi_isin[[#This Row],[Index]]&gt;$A$2,"",INDEX(Corp_value!$A$1:$EA$2999,MATCH(tbl_dmi_isin[[#This Row],[ISIN]],Corp_value!$B:$B,0),MATCH(T$2,Corp_value!$1:$1,0)))</f>
        <v>USD</v>
      </c>
      <c r="U172" s="90">
        <f>IF(tbl_dmi_isin[[#This Row],[Index]]&gt;$A$2,"",INDEX(Corp_value!$A$1:$EA$2999,MATCH(tbl_dmi_isin[[#This Row],[ISIN]],Corp_value!$B:$B,0),MATCH(U$2,Corp_value!$1:$1,0)))</f>
        <v>100</v>
      </c>
      <c r="V172" s="257">
        <f>IFERROR(IF(tbl_dmi_isin[[#This Row],[Index]]&gt;$A$2,"",INDEX(Corp_value!$A$1:$EA$2999,MATCH(tbl_dmi_isin[[#This Row],[ISIN]],Corp_value!$B:$B,0),MATCH(V$2,Corp_value!$1:$1,0)))/100000000,"")</f>
        <v>2</v>
      </c>
      <c r="W172" s="267" t="str">
        <f>IF(tbl_dmi_isin[[#This Row],[Index]]&gt;$A$2,"",INDEX(Corp_value!$A$1:$EA$2999,MATCH(tbl_dmi_isin[[#This Row],[ISIN]],Corp_value!$B:$B,0),MATCH(W$2,Corp_value!$1:$1,0)))</f>
        <v/>
      </c>
      <c r="X172" s="267" t="str">
        <f>IF(tbl_dmi_isin[[#This Row],[Index]]&gt;$A$2,"",INDEX(Corp_value!$A$1:$EA$2999,MATCH(tbl_dmi_isin[[#This Row],[ISIN]],Corp_value!$B:$B,0),MATCH(X$2,Corp_value!$1:$1,0)))</f>
        <v/>
      </c>
      <c r="Y172" s="273" t="str">
        <f>IF(tbl_dmi_isin[[#This Row],[Index]]&gt;$A$2,"",INDEX(Corp_value!$A$1:$EA$2999,MATCH(tbl_dmi_isin[[#This Row],[ISIN]],Corp_value!$B:$B,0),MATCH(Y$2,Corp_value!$1:$1,0)))</f>
        <v/>
      </c>
      <c r="Z172" s="273" t="str">
        <f>IF(tbl_dmi_isin[[#This Row],[Index]]&gt;$A$2,"",INDEX(Corp_value!$A$1:$EA$2999,MATCH(tbl_dmi_isin[[#This Row],[ISIN]],Corp_value!$B:$B,0),MATCH(Z$2,Corp_value!$1:$1,0)))</f>
        <v>--/--/BBB-</v>
      </c>
    </row>
    <row r="173" spans="1:26">
      <c r="A173" s="19">
        <v>170</v>
      </c>
      <c r="B173" s="282" t="str">
        <f>IF(tbl_dmi_isin[[#This Row],[Index]]&gt;$A$2,"",TEXT(INDEX(美元债一级!$A$2:$BO$2879,tbl_dmi_isin[[#This Row],[Index]]+1,MATCH(B$2,美元债一级!$2:$2,0)),"yyyy/mm/dd"))</f>
        <v>2021/07/30</v>
      </c>
      <c r="C173" s="19" t="str">
        <f>IF(tbl_dmi_isin[[#This Row],[Index]]&gt;$A$2,"",INDEX(美元债一级!$A$2:$BO$2880,tbl_dmi_isin[[#This Row],[Index]]+1,MATCH(C$2,美元债一级!$2:$2,0)))</f>
        <v>XS2371893533</v>
      </c>
      <c r="D173" s="19" t="str">
        <f>IF(tbl_dmi_isin[[#This Row],[Index]]&gt;$A$2,"",INDEX(美元债一级!$A$2:$BO$2880,tbl_dmi_isin[[#This Row],[Index]]+1,MATCH(D$2,美元债一级!$2:$2,0)))</f>
        <v>西安航天高技术(浦发银行)</v>
      </c>
      <c r="E173" s="19" t="str">
        <f>TEXT(tbl_dmi_isin[[#This Row],[定价日]],"YYMMDD")&amp;tbl_dmi_isin[[#This Row],[ISIN]]</f>
        <v>210730XS2371893533</v>
      </c>
      <c r="F173" s="221"/>
      <c r="G173" s="90" t="str">
        <f>IF(tbl_dmi_isin[[#This Row],[Index]]&gt;$A$2,"",INDEX(Corp_value!$A$1:$EA$2999,MATCH(tbl_dmi_isin[[#This Row],[ISIN]],Corp_value!$B:$B,0),MATCH(G$2,Corp_value!$1:$1,0)))</f>
        <v>--/--/--</v>
      </c>
      <c r="H173" s="91" t="str">
        <f>IF(tbl_dmi_isin[[#This Row],[Index]]&gt;$A$2,"",INDEX(Corp_value!$A$1:$EA$2999,MATCH(tbl_dmi_isin[[#This Row],[ISIN]],Corp_value!$B:$B,0),MATCH(H$2,Corp_value!$1:$1,0)))</f>
        <v>CN</v>
      </c>
      <c r="I173" s="91" t="str">
        <f>IF(tbl_dmi_isin[[#This Row],[Index]]&gt;$A$2,"",INDEX(Corp_value!$A$1:$EA$2999,MATCH(tbl_dmi_isin[[#This Row],[ISIN]],Corp_value!$B:$B,0),MATCH(I$2,Corp_value!$1:$1,0)))</f>
        <v>--</v>
      </c>
      <c r="J173" s="90" t="str">
        <f>IF(tbl_dmi_isin[[#This Row],[Index]]&gt;$A$2,"",INDEX(Corp_value!$A$1:$EA$2999,MATCH(tbl_dmi_isin[[#This Row],[ISIN]],Corp_value!$B:$B,0),MATCH(J$2,Corp_value!$1:$1,0)))</f>
        <v>--/--/--</v>
      </c>
      <c r="K173" s="90" t="str">
        <f>IF(tbl_dmi_isin[[#This Row],[Index]]&gt;$A$2,"",INDEX(Corp_value!$A$1:$EA$2999,MATCH(tbl_dmi_isin[[#This Row],[ISIN]],Corp_value!$B:$B,0),MATCH(K$2,Corp_value!$1:$1,0)))</f>
        <v>CHECK spd</v>
      </c>
      <c r="L173" s="90" t="str">
        <f>IF(tbl_dmi_isin[[#This Row],[Index]]&gt;$A$2,"",INDEX(Corp_value!$A$1:$EA$2999,MATCH(tbl_dmi_isin[[#This Row],[ISIN]],Corp_value!$B:$B,0),MATCH(L$2,Corp_value!$1:$1,0)))</f>
        <v>--</v>
      </c>
      <c r="M173" s="241" t="str">
        <f>IF(tbl_dmi_isin[[#This Row],[Index]]&gt;$A$2,"",INDEX(Corp_value!$A$1:$EA$2999,MATCH(tbl_dmi_isin[[#This Row],[ISIN]],Corp_value!$B:$B,0),MATCH(M$2,Corp_value!$1:$1,0)))</f>
        <v>西安航天高技术产业发</v>
      </c>
      <c r="N173" s="241" t="str">
        <f>IF(tbl_dmi_isin[[#This Row],[Index]]&gt;$A$2,"",INDEX(Corp_value!$A$1:$EA$2999,MATCH(tbl_dmi_isin[[#This Row],[ISIN]],Corp_value!$B:$B,0),MATCH(N$2,Corp_value!$1:$1,0)))</f>
        <v/>
      </c>
      <c r="O173" s="241" t="str">
        <f>IF(tbl_dmi_isin[[#This Row],[Index]]&gt;$A$2,"",INDEX(Corp_value!$A$1:$EA$2999,MATCH(tbl_dmi_isin[[#This Row],[ISIN]],Corp_value!$B:$B,0),MATCH(O$2,Corp_value!$1:$1,0)))</f>
        <v/>
      </c>
      <c r="P173" s="260" t="str">
        <f>IF(tbl_dmi_isin[[#This Row],[Index]]&gt;$A$2,"",TEXT(INDEX(Corp_value!$A$1:$EA$2999,MATCH(tbl_dmi_isin[[#This Row],[ISIN]],Corp_value!$B:$B,0),MATCH(P$2,Corp_value!$1:$1,0)),"yyyy/mm/dd"))</f>
        <v>2021/08/05</v>
      </c>
      <c r="Q173" s="260" t="str">
        <f>IF(tbl_dmi_isin[[#This Row],[Index]]&gt;$A$2,"",TEXT(INDEX(Corp_value!$A$1:$EA$2999,MATCH(tbl_dmi_isin[[#This Row],[ISIN]],Corp_value!$B:$B,0),MATCH(Q$2,Corp_value!$1:$1,0)),"yyyy/mm/dd"))</f>
        <v>2024/06/05</v>
      </c>
      <c r="R173" s="260" t="str">
        <f>IF(tbl_dmi_isin[[#This Row],[Index]]&gt;$A$2,"",TEXT(INDEX(Corp_value!$A$1:$EA$2999,MATCH(tbl_dmi_isin[[#This Row],[ISIN]],Corp_value!$B:$B,0),MATCH(R$2,Corp_value!$1:$1,0)),"yyyy/mm/dd"))</f>
        <v>--</v>
      </c>
      <c r="S173" s="241">
        <f>IF(tbl_dmi_isin[[#This Row],[Index]]&gt;$A$2,"",INDEX(Corp_value!$A$1:$EA$2999,MATCH(tbl_dmi_isin[[#This Row],[ISIN]],Corp_value!$B:$B,0),MATCH(S$2,Corp_value!$1:$1,0)))</f>
        <v>2</v>
      </c>
      <c r="T173" s="241" t="str">
        <f>IF(tbl_dmi_isin[[#This Row],[Index]]&gt;$A$2,"",INDEX(Corp_value!$A$1:$EA$2999,MATCH(tbl_dmi_isin[[#This Row],[ISIN]],Corp_value!$B:$B,0),MATCH(T$2,Corp_value!$1:$1,0)))</f>
        <v>USD</v>
      </c>
      <c r="U173" s="241">
        <f>IF(tbl_dmi_isin[[#This Row],[Index]]&gt;$A$2,"",INDEX(Corp_value!$A$1:$EA$2999,MATCH(tbl_dmi_isin[[#This Row],[ISIN]],Corp_value!$B:$B,0),MATCH(U$2,Corp_value!$1:$1,0)))</f>
        <v>100</v>
      </c>
      <c r="V173" s="258">
        <f>IFERROR(IF(tbl_dmi_isin[[#This Row],[Index]]&gt;$A$2,"",INDEX(Corp_value!$A$1:$EA$2999,MATCH(tbl_dmi_isin[[#This Row],[ISIN]],Corp_value!$B:$B,0),MATCH(V$2,Corp_value!$1:$1,0)))/100000000,"")</f>
        <v>0.48</v>
      </c>
      <c r="W173" s="267" t="str">
        <f>IF(tbl_dmi_isin[[#This Row],[Index]]&gt;$A$2,"",INDEX(Corp_value!$A$1:$EA$2999,MATCH(tbl_dmi_isin[[#This Row],[ISIN]],Corp_value!$B:$B,0),MATCH(W$2,Corp_value!$1:$1,0)))</f>
        <v/>
      </c>
      <c r="X173" s="267" t="str">
        <f>IF(tbl_dmi_isin[[#This Row],[Index]]&gt;$A$2,"",INDEX(Corp_value!$A$1:$EA$2999,MATCH(tbl_dmi_isin[[#This Row],[ISIN]],Corp_value!$B:$B,0),MATCH(X$2,Corp_value!$1:$1,0)))</f>
        <v/>
      </c>
      <c r="Y173" s="273" t="str">
        <f>IF(tbl_dmi_isin[[#This Row],[Index]]&gt;$A$2,"",INDEX(Corp_value!$A$1:$EA$2999,MATCH(tbl_dmi_isin[[#This Row],[ISIN]],Corp_value!$B:$B,0),MATCH(Y$2,Corp_value!$1:$1,0)))</f>
        <v/>
      </c>
      <c r="Z173" s="273" t="str">
        <f>IF(tbl_dmi_isin[[#This Row],[Index]]&gt;$A$2,"",INDEX(Corp_value!$A$1:$EA$2999,MATCH(tbl_dmi_isin[[#This Row],[ISIN]],Corp_value!$B:$B,0),MATCH(Z$2,Corp_value!$1:$1,0)))</f>
        <v>--/--/--</v>
      </c>
    </row>
    <row r="174" spans="1:26">
      <c r="A174" s="19">
        <v>171</v>
      </c>
      <c r="B174" s="282" t="str">
        <f>IF(tbl_dmi_isin[[#This Row],[Index]]&gt;$A$2,"",TEXT(INDEX(美元债一级!$A$2:$BO$2879,tbl_dmi_isin[[#This Row],[Index]]+1,MATCH(B$2,美元债一级!$2:$2,0)),"yyyy/mm/dd"))</f>
        <v>2021/07/27</v>
      </c>
      <c r="C174" s="19" t="str">
        <f>IF(tbl_dmi_isin[[#This Row],[Index]]&gt;$A$2,"",INDEX(美元债一级!$A$2:$BO$2880,tbl_dmi_isin[[#This Row],[Index]]+1,MATCH(C$2,美元债一级!$2:$2,0)))</f>
        <v>XS2364590716</v>
      </c>
      <c r="D174" s="19" t="str">
        <f>IF(tbl_dmi_isin[[#This Row],[Index]]&gt;$A$2,"",INDEX(美元债一级!$A$2:$BO$2880,tbl_dmi_isin[[#This Row],[Index]]+1,MATCH(D$2,美元债一级!$2:$2,0)))</f>
        <v>中航租赁</v>
      </c>
      <c r="E174" s="19" t="str">
        <f>TEXT(tbl_dmi_isin[[#This Row],[定价日]],"YYMMDD")&amp;tbl_dmi_isin[[#This Row],[ISIN]]</f>
        <v>210727XS2364590716</v>
      </c>
      <c r="F174" s="221"/>
      <c r="G174" s="90" t="str">
        <f>IF(tbl_dmi_isin[[#This Row],[Index]]&gt;$A$2,"",INDEX(Corp_value!$A$1:$EA$2999,MATCH(tbl_dmi_isin[[#This Row],[ISIN]],Corp_value!$B:$B,0),MATCH(G$2,Corp_value!$1:$1,0)))</f>
        <v>--/--/NR</v>
      </c>
      <c r="H174" s="91" t="str">
        <f>IF(tbl_dmi_isin[[#This Row],[Index]]&gt;$A$2,"",INDEX(Corp_value!$A$1:$EA$2999,MATCH(tbl_dmi_isin[[#This Row],[ISIN]],Corp_value!$B:$B,0),MATCH(H$2,Corp_value!$1:$1,0)))</f>
        <v>KY</v>
      </c>
      <c r="I174" s="91" t="str">
        <f>IF(tbl_dmi_isin[[#This Row],[Index]]&gt;$A$2,"",INDEX(Corp_value!$A$1:$EA$2999,MATCH(tbl_dmi_isin[[#This Row],[ISIN]],Corp_value!$B:$B,0),MATCH(I$2,Corp_value!$1:$1,0)))</f>
        <v>--</v>
      </c>
      <c r="J174" s="90" t="str">
        <f>IF(tbl_dmi_isin[[#This Row],[Index]]&gt;$A$2,"",INDEX(Corp_value!$A$1:$EA$2999,MATCH(tbl_dmi_isin[[#This Row],[ISIN]],Corp_value!$B:$B,0),MATCH(J$2,Corp_value!$1:$1,0)))</f>
        <v>Baa1/--/A-</v>
      </c>
      <c r="K174" s="90" t="str">
        <f>IF(tbl_dmi_isin[[#This Row],[Index]]&gt;$A$2,"",INDEX(Corp_value!$A$1:$EA$2999,MATCH(tbl_dmi_isin[[#This Row],[ISIN]],Corp_value!$B:$B,0),MATCH(K$2,Corp_value!$1:$1,0)))</f>
        <v>CHECK spd</v>
      </c>
      <c r="L174" s="90" t="str">
        <f>IF(tbl_dmi_isin[[#This Row],[Index]]&gt;$A$2,"",INDEX(Corp_value!$A$1:$EA$2999,MATCH(tbl_dmi_isin[[#This Row],[ISIN]],Corp_value!$B:$B,0),MATCH(L$2,Corp_value!$1:$1,0)))</f>
        <v>--</v>
      </c>
      <c r="M174" s="241" t="str">
        <f>IF(tbl_dmi_isin[[#This Row],[Index]]&gt;$A$2,"",INDEX(Corp_value!$A$1:$EA$2999,MATCH(tbl_dmi_isin[[#This Row],[ISIN]],Corp_value!$B:$B,0),MATCH(M$2,Corp_value!$1:$1,0)))</f>
        <v>Soar Wise有限公司</v>
      </c>
      <c r="N174" s="241" t="str">
        <f>IF(tbl_dmi_isin[[#This Row],[Index]]&gt;$A$2,"",INDEX(Corp_value!$A$1:$EA$2999,MATCH(tbl_dmi_isin[[#This Row],[ISIN]],Corp_value!$B:$B,0),MATCH(N$2,Corp_value!$1:$1,0)))</f>
        <v>AVIC International Leasing Co Ltd</v>
      </c>
      <c r="O174" s="241" t="str">
        <f>IF(tbl_dmi_isin[[#This Row],[Index]]&gt;$A$2,"",INDEX(Corp_value!$A$1:$EA$2999,MATCH(tbl_dmi_isin[[#This Row],[ISIN]],Corp_value!$B:$B,0),MATCH(O$2,Corp_value!$1:$1,0)))</f>
        <v/>
      </c>
      <c r="P174" s="260" t="str">
        <f>IF(tbl_dmi_isin[[#This Row],[Index]]&gt;$A$2,"",TEXT(INDEX(Corp_value!$A$1:$EA$2999,MATCH(tbl_dmi_isin[[#This Row],[ISIN]],Corp_value!$B:$B,0),MATCH(P$2,Corp_value!$1:$1,0)),"yyyy/mm/dd"))</f>
        <v>2021/08/03</v>
      </c>
      <c r="Q174" s="260" t="str">
        <f>IF(tbl_dmi_isin[[#This Row],[Index]]&gt;$A$2,"",TEXT(INDEX(Corp_value!$A$1:$EA$2999,MATCH(tbl_dmi_isin[[#This Row],[ISIN]],Corp_value!$B:$B,0),MATCH(Q$2,Corp_value!$1:$1,0)),"yyyy/mm/dd"))</f>
        <v>2022/08/02</v>
      </c>
      <c r="R174" s="260" t="str">
        <f>IF(tbl_dmi_isin[[#This Row],[Index]]&gt;$A$2,"",TEXT(INDEX(Corp_value!$A$1:$EA$2999,MATCH(tbl_dmi_isin[[#This Row],[ISIN]],Corp_value!$B:$B,0),MATCH(R$2,Corp_value!$1:$1,0)),"yyyy/mm/dd"))</f>
        <v>--</v>
      </c>
      <c r="S174" s="241">
        <f>IF(tbl_dmi_isin[[#This Row],[Index]]&gt;$A$2,"",INDEX(Corp_value!$A$1:$EA$2999,MATCH(tbl_dmi_isin[[#This Row],[ISIN]],Corp_value!$B:$B,0),MATCH(S$2,Corp_value!$1:$1,0)))</f>
        <v>0.95</v>
      </c>
      <c r="T174" s="241" t="str">
        <f>IF(tbl_dmi_isin[[#This Row],[Index]]&gt;$A$2,"",INDEX(Corp_value!$A$1:$EA$2999,MATCH(tbl_dmi_isin[[#This Row],[ISIN]],Corp_value!$B:$B,0),MATCH(T$2,Corp_value!$1:$1,0)))</f>
        <v>EUR</v>
      </c>
      <c r="U174" s="241">
        <f>IF(tbl_dmi_isin[[#This Row],[Index]]&gt;$A$2,"",INDEX(Corp_value!$A$1:$EA$2999,MATCH(tbl_dmi_isin[[#This Row],[ISIN]],Corp_value!$B:$B,0),MATCH(U$2,Corp_value!$1:$1,0)))</f>
        <v>100</v>
      </c>
      <c r="V174" s="258">
        <f>IFERROR(IF(tbl_dmi_isin[[#This Row],[Index]]&gt;$A$2,"",INDEX(Corp_value!$A$1:$EA$2999,MATCH(tbl_dmi_isin[[#This Row],[ISIN]],Corp_value!$B:$B,0),MATCH(V$2,Corp_value!$1:$1,0)))/100000000,"")</f>
        <v>2</v>
      </c>
      <c r="W174" s="267" t="str">
        <f>IF(tbl_dmi_isin[[#This Row],[Index]]&gt;$A$2,"",INDEX(Corp_value!$A$1:$EA$2999,MATCH(tbl_dmi_isin[[#This Row],[ISIN]],Corp_value!$B:$B,0),MATCH(W$2,Corp_value!$1:$1,0)))</f>
        <v>600705 CH</v>
      </c>
      <c r="X174" s="267" t="str">
        <f>IF(tbl_dmi_isin[[#This Row],[Index]]&gt;$A$2,"",INDEX(Corp_value!$A$1:$EA$2999,MATCH(tbl_dmi_isin[[#This Row],[ISIN]],Corp_value!$B:$B,0),MATCH(X$2,Corp_value!$1:$1,0)))</f>
        <v>--/--/A-</v>
      </c>
      <c r="Y174" s="273" t="str">
        <f>IF(tbl_dmi_isin[[#This Row],[Index]]&gt;$A$2,"",INDEX(Corp_value!$A$1:$EA$2999,MATCH(tbl_dmi_isin[[#This Row],[ISIN]],Corp_value!$B:$B,0),MATCH(Y$2,Corp_value!$1:$1,0)))</f>
        <v/>
      </c>
      <c r="Z174" s="273" t="str">
        <f>IF(tbl_dmi_isin[[#This Row],[Index]]&gt;$A$2,"",INDEX(Corp_value!$A$1:$EA$2999,MATCH(tbl_dmi_isin[[#This Row],[ISIN]],Corp_value!$B:$B,0),MATCH(Z$2,Corp_value!$1:$1,0)))</f>
        <v>Baa1/--/A-</v>
      </c>
    </row>
    <row r="175" spans="1:26">
      <c r="A175" s="19">
        <v>172</v>
      </c>
      <c r="B175" s="282" t="str">
        <f>IF(tbl_dmi_isin[[#This Row],[Index]]&gt;$A$2,"",TEXT(INDEX(美元债一级!$A$2:$BO$2879,tbl_dmi_isin[[#This Row],[Index]]+1,MATCH(B$2,美元债一级!$2:$2,0)),"yyyy/mm/dd"))</f>
        <v>2021/07/22</v>
      </c>
      <c r="C175" s="19" t="str">
        <f>IF(tbl_dmi_isin[[#This Row],[Index]]&gt;$A$2,"",INDEX(美元债一级!$A$2:$BO$2880,tbl_dmi_isin[[#This Row],[Index]]+1,MATCH(C$2,美元债一级!$2:$2,0)))</f>
        <v>XS2314627089</v>
      </c>
      <c r="D175" s="19" t="str">
        <f>IF(tbl_dmi_isin[[#This Row],[Index]]&gt;$A$2,"",INDEX(美元债一级!$A$2:$BO$2880,tbl_dmi_isin[[#This Row],[Index]]+1,MATCH(D$2,美元债一级!$2:$2,0)))</f>
        <v>山东钢铁</v>
      </c>
      <c r="E175" s="19" t="str">
        <f>TEXT(tbl_dmi_isin[[#This Row],[定价日]],"YYMMDD")&amp;tbl_dmi_isin[[#This Row],[ISIN]]</f>
        <v>210722XS2314627089</v>
      </c>
      <c r="F175" s="221"/>
      <c r="G175" s="90" t="str">
        <f>IF(tbl_dmi_isin[[#This Row],[Index]]&gt;$A$2,"",INDEX(Corp_value!$A$1:$EA$2999,MATCH(tbl_dmi_isin[[#This Row],[ISIN]],Corp_value!$B:$B,0),MATCH(G$2,Corp_value!$1:$1,0)))</f>
        <v>--/--/--</v>
      </c>
      <c r="H175" s="91" t="str">
        <f>IF(tbl_dmi_isin[[#This Row],[Index]]&gt;$A$2,"",INDEX(Corp_value!$A$1:$EA$2999,MATCH(tbl_dmi_isin[[#This Row],[ISIN]],Corp_value!$B:$B,0),MATCH(H$2,Corp_value!$1:$1,0)))</f>
        <v>VG</v>
      </c>
      <c r="I175" s="91" t="str">
        <f>IF(tbl_dmi_isin[[#This Row],[Index]]&gt;$A$2,"",INDEX(Corp_value!$A$1:$EA$2999,MATCH(tbl_dmi_isin[[#This Row],[ISIN]],Corp_value!$B:$B,0),MATCH(I$2,Corp_value!$1:$1,0)))</f>
        <v>--</v>
      </c>
      <c r="J175" s="90" t="str">
        <f>IF(tbl_dmi_isin[[#This Row],[Index]]&gt;$A$2,"",INDEX(Corp_value!$A$1:$EA$2999,MATCH(tbl_dmi_isin[[#This Row],[ISIN]],Corp_value!$B:$B,0),MATCH(J$2,Corp_value!$1:$1,0)))</f>
        <v>--/--/--</v>
      </c>
      <c r="K175" s="90" t="str">
        <f>IF(tbl_dmi_isin[[#This Row],[Index]]&gt;$A$2,"",INDEX(Corp_value!$A$1:$EA$2999,MATCH(tbl_dmi_isin[[#This Row],[ISIN]],Corp_value!$B:$B,0),MATCH(K$2,Corp_value!$1:$1,0)))</f>
        <v>CHECK spd</v>
      </c>
      <c r="L175" s="90" t="str">
        <f>IF(tbl_dmi_isin[[#This Row],[Index]]&gt;$A$2,"",INDEX(Corp_value!$A$1:$EA$2999,MATCH(tbl_dmi_isin[[#This Row],[ISIN]],Corp_value!$B:$B,0),MATCH(L$2,Corp_value!$1:$1,0)))</f>
        <v>--</v>
      </c>
      <c r="M175" s="241" t="str">
        <f>IF(tbl_dmi_isin[[#This Row],[Index]]&gt;$A$2,"",INDEX(Corp_value!$A$1:$EA$2999,MATCH(tbl_dmi_isin[[#This Row],[ISIN]],Corp_value!$B:$B,0),MATCH(M$2,Corp_value!$1:$1,0)))</f>
        <v>山钢国际信恒有限公司</v>
      </c>
      <c r="N175" s="241" t="str">
        <f>IF(tbl_dmi_isin[[#This Row],[Index]]&gt;$A$2,"",INDEX(Corp_value!$A$1:$EA$2999,MATCH(tbl_dmi_isin[[#This Row],[ISIN]],Corp_value!$B:$B,0),MATCH(N$2,Corp_value!$1:$1,0)))</f>
        <v>Shandong Iron &amp; Steel Group Co Ltd</v>
      </c>
      <c r="O175" s="241" t="str">
        <f>IF(tbl_dmi_isin[[#This Row],[Index]]&gt;$A$2,"",INDEX(Corp_value!$A$1:$EA$2999,MATCH(tbl_dmi_isin[[#This Row],[ISIN]],Corp_value!$B:$B,0),MATCH(O$2,Corp_value!$1:$1,0)))</f>
        <v/>
      </c>
      <c r="P175" s="260" t="str">
        <f>IF(tbl_dmi_isin[[#This Row],[Index]]&gt;$A$2,"",TEXT(INDEX(Corp_value!$A$1:$EA$2999,MATCH(tbl_dmi_isin[[#This Row],[ISIN]],Corp_value!$B:$B,0),MATCH(P$2,Corp_value!$1:$1,0)),"yyyy/mm/dd"))</f>
        <v>2021/07/28</v>
      </c>
      <c r="Q175" s="260" t="str">
        <f>IF(tbl_dmi_isin[[#This Row],[Index]]&gt;$A$2,"",TEXT(INDEX(Corp_value!$A$1:$EA$2999,MATCH(tbl_dmi_isin[[#This Row],[ISIN]],Corp_value!$B:$B,0),MATCH(Q$2,Corp_value!$1:$1,0)),"yyyy/mm/dd"))</f>
        <v>2024/07/28</v>
      </c>
      <c r="R175" s="260" t="str">
        <f>IF(tbl_dmi_isin[[#This Row],[Index]]&gt;$A$2,"",TEXT(INDEX(Corp_value!$A$1:$EA$2999,MATCH(tbl_dmi_isin[[#This Row],[ISIN]],Corp_value!$B:$B,0),MATCH(R$2,Corp_value!$1:$1,0)),"yyyy/mm/dd"))</f>
        <v>--</v>
      </c>
      <c r="S175" s="241">
        <f>IF(tbl_dmi_isin[[#This Row],[Index]]&gt;$A$2,"",INDEX(Corp_value!$A$1:$EA$2999,MATCH(tbl_dmi_isin[[#This Row],[ISIN]],Corp_value!$B:$B,0),MATCH(S$2,Corp_value!$1:$1,0)))</f>
        <v>4.8</v>
      </c>
      <c r="T175" s="241" t="str">
        <f>IF(tbl_dmi_isin[[#This Row],[Index]]&gt;$A$2,"",INDEX(Corp_value!$A$1:$EA$2999,MATCH(tbl_dmi_isin[[#This Row],[ISIN]],Corp_value!$B:$B,0),MATCH(T$2,Corp_value!$1:$1,0)))</f>
        <v>USD</v>
      </c>
      <c r="U175" s="241">
        <f>IF(tbl_dmi_isin[[#This Row],[Index]]&gt;$A$2,"",INDEX(Corp_value!$A$1:$EA$2999,MATCH(tbl_dmi_isin[[#This Row],[ISIN]],Corp_value!$B:$B,0),MATCH(U$2,Corp_value!$1:$1,0)))</f>
        <v>100</v>
      </c>
      <c r="V175" s="258">
        <f>IFERROR(IF(tbl_dmi_isin[[#This Row],[Index]]&gt;$A$2,"",INDEX(Corp_value!$A$1:$EA$2999,MATCH(tbl_dmi_isin[[#This Row],[ISIN]],Corp_value!$B:$B,0),MATCH(V$2,Corp_value!$1:$1,0)))/100000000,"")</f>
        <v>5</v>
      </c>
      <c r="W175" s="267" t="str">
        <f>IF(tbl_dmi_isin[[#This Row],[Index]]&gt;$A$2,"",INDEX(Corp_value!$A$1:$EA$2999,MATCH(tbl_dmi_isin[[#This Row],[ISIN]],Corp_value!$B:$B,0),MATCH(W$2,Corp_value!$1:$1,0)))</f>
        <v>SISGZ CH</v>
      </c>
      <c r="X175" s="267" t="str">
        <f>IF(tbl_dmi_isin[[#This Row],[Index]]&gt;$A$2,"",INDEX(Corp_value!$A$1:$EA$2999,MATCH(tbl_dmi_isin[[#This Row],[ISIN]],Corp_value!$B:$B,0),MATCH(X$2,Corp_value!$1:$1,0)))</f>
        <v>--/--/--</v>
      </c>
      <c r="Y175" s="273" t="str">
        <f>IF(tbl_dmi_isin[[#This Row],[Index]]&gt;$A$2,"",INDEX(Corp_value!$A$1:$EA$2999,MATCH(tbl_dmi_isin[[#This Row],[ISIN]],Corp_value!$B:$B,0),MATCH(Y$2,Corp_value!$1:$1,0)))</f>
        <v/>
      </c>
      <c r="Z175" s="273" t="str">
        <f>IF(tbl_dmi_isin[[#This Row],[Index]]&gt;$A$2,"",INDEX(Corp_value!$A$1:$EA$2999,MATCH(tbl_dmi_isin[[#This Row],[ISIN]],Corp_value!$B:$B,0),MATCH(Z$2,Corp_value!$1:$1,0)))</f>
        <v>--/--/--</v>
      </c>
    </row>
    <row r="176" spans="1:26">
      <c r="A176" s="19">
        <v>173</v>
      </c>
      <c r="B176" s="282" t="str">
        <f>IF(tbl_dmi_isin[[#This Row],[Index]]&gt;$A$2,"",TEXT(INDEX(美元债一级!$A$2:$BO$2879,tbl_dmi_isin[[#This Row],[Index]]+1,MATCH(B$2,美元债一级!$2:$2,0)),"yyyy/mm/dd"))</f>
        <v>2021/07/22</v>
      </c>
      <c r="C176" s="19" t="str">
        <f>IF(tbl_dmi_isin[[#This Row],[Index]]&gt;$A$2,"",INDEX(美元债一级!$A$2:$BO$2880,tbl_dmi_isin[[#This Row],[Index]]+1,MATCH(C$2,美元债一级!$2:$2,0)))</f>
        <v>XS2368569252</v>
      </c>
      <c r="D176" s="19" t="str">
        <f>IF(tbl_dmi_isin[[#This Row],[Index]]&gt;$A$2,"",INDEX(美元债一级!$A$2:$BO$2880,tbl_dmi_isin[[#This Row],[Index]]+1,MATCH(D$2,美元债一级!$2:$2,0)))</f>
        <v>信银国际</v>
      </c>
      <c r="E176" s="19" t="str">
        <f>TEXT(tbl_dmi_isin[[#This Row],[定价日]],"YYMMDD")&amp;tbl_dmi_isin[[#This Row],[ISIN]]</f>
        <v>210722XS2368569252</v>
      </c>
      <c r="F176" s="221"/>
      <c r="G176" s="90" t="str">
        <f>IF(tbl_dmi_isin[[#This Row],[Index]]&gt;$A$2,"",INDEX(Corp_value!$A$1:$EA$2999,MATCH(tbl_dmi_isin[[#This Row],[ISIN]],Corp_value!$B:$B,0),MATCH(G$2,Corp_value!$1:$1,0)))</f>
        <v>Ba2/--/--</v>
      </c>
      <c r="H176" s="91" t="str">
        <f>IF(tbl_dmi_isin[[#This Row],[Index]]&gt;$A$2,"",INDEX(Corp_value!$A$1:$EA$2999,MATCH(tbl_dmi_isin[[#This Row],[ISIN]],Corp_value!$B:$B,0),MATCH(H$2,Corp_value!$1:$1,0)))</f>
        <v>HK</v>
      </c>
      <c r="I176" s="91" t="str">
        <f>IF(tbl_dmi_isin[[#This Row],[Index]]&gt;$A$2,"",INDEX(Corp_value!$A$1:$EA$2999,MATCH(tbl_dmi_isin[[#This Row],[ISIN]],Corp_value!$B:$B,0),MATCH(I$2,Corp_value!$1:$1,0)))</f>
        <v>--</v>
      </c>
      <c r="J176" s="90" t="str">
        <f>IF(tbl_dmi_isin[[#This Row],[Index]]&gt;$A$2,"",INDEX(Corp_value!$A$1:$EA$2999,MATCH(tbl_dmi_isin[[#This Row],[ISIN]],Corp_value!$B:$B,0),MATCH(J$2,Corp_value!$1:$1,0)))</f>
        <v>--/NR/BBB+</v>
      </c>
      <c r="K176" s="90">
        <f>IF(tbl_dmi_isin[[#This Row],[Index]]&gt;$A$2,"",INDEX(Corp_value!$A$1:$EA$2999,MATCH(tbl_dmi_isin[[#This Row],[ISIN]],Corp_value!$B:$B,0),MATCH(K$2,Corp_value!$1:$1,0)))</f>
        <v>253</v>
      </c>
      <c r="L176" s="90" t="str">
        <f>IF(tbl_dmi_isin[[#This Row],[Index]]&gt;$A$2,"",INDEX(Corp_value!$A$1:$EA$2999,MATCH(tbl_dmi_isin[[#This Row],[ISIN]],Corp_value!$B:$B,0),MATCH(L$2,Corp_value!$1:$1,0)))</f>
        <v>--</v>
      </c>
      <c r="M176" s="241" t="str">
        <f>IF(tbl_dmi_isin[[#This Row],[Index]]&gt;$A$2,"",INDEX(Corp_value!$A$1:$EA$2999,MATCH(tbl_dmi_isin[[#This Row],[ISIN]],Corp_value!$B:$B,0),MATCH(M$2,Corp_value!$1:$1,0)))</f>
        <v>中信银行(国际)有限公</v>
      </c>
      <c r="N176" s="241" t="str">
        <f>IF(tbl_dmi_isin[[#This Row],[Index]]&gt;$A$2,"",INDEX(Corp_value!$A$1:$EA$2999,MATCH(tbl_dmi_isin[[#This Row],[ISIN]],Corp_value!$B:$B,0),MATCH(N$2,Corp_value!$1:$1,0)))</f>
        <v/>
      </c>
      <c r="O176" s="241" t="str">
        <f>IF(tbl_dmi_isin[[#This Row],[Index]]&gt;$A$2,"",INDEX(Corp_value!$A$1:$EA$2999,MATCH(tbl_dmi_isin[[#This Row],[ISIN]],Corp_value!$B:$B,0),MATCH(O$2,Corp_value!$1:$1,0)))</f>
        <v/>
      </c>
      <c r="P176" s="260" t="str">
        <f>IF(tbl_dmi_isin[[#This Row],[Index]]&gt;$A$2,"",TEXT(INDEX(Corp_value!$A$1:$EA$2999,MATCH(tbl_dmi_isin[[#This Row],[ISIN]],Corp_value!$B:$B,0),MATCH(P$2,Corp_value!$1:$1,0)),"yyyy/mm/dd"))</f>
        <v>2021/07/29</v>
      </c>
      <c r="Q176" s="260" t="str">
        <f>IF(tbl_dmi_isin[[#This Row],[Index]]&gt;$A$2,"",TEXT(INDEX(Corp_value!$A$1:$EA$2999,MATCH(tbl_dmi_isin[[#This Row],[ISIN]],Corp_value!$B:$B,0),MATCH(Q$2,Corp_value!$1:$1,0)),"yyyy/mm/dd"))</f>
        <v/>
      </c>
      <c r="R176" s="260" t="str">
        <f>IF(tbl_dmi_isin[[#This Row],[Index]]&gt;$A$2,"",TEXT(INDEX(Corp_value!$A$1:$EA$2999,MATCH(tbl_dmi_isin[[#This Row],[ISIN]],Corp_value!$B:$B,0),MATCH(R$2,Corp_value!$1:$1,0)),"yyyy/mm/dd"))</f>
        <v>2026/07/29</v>
      </c>
      <c r="S176" s="241">
        <f>IF(tbl_dmi_isin[[#This Row],[Index]]&gt;$A$2,"",INDEX(Corp_value!$A$1:$EA$2999,MATCH(tbl_dmi_isin[[#This Row],[ISIN]],Corp_value!$B:$B,0),MATCH(S$2,Corp_value!$1:$1,0)))</f>
        <v>3.25</v>
      </c>
      <c r="T176" s="241" t="str">
        <f>IF(tbl_dmi_isin[[#This Row],[Index]]&gt;$A$2,"",INDEX(Corp_value!$A$1:$EA$2999,MATCH(tbl_dmi_isin[[#This Row],[ISIN]],Corp_value!$B:$B,0),MATCH(T$2,Corp_value!$1:$1,0)))</f>
        <v>USD</v>
      </c>
      <c r="U176" s="241">
        <f>IF(tbl_dmi_isin[[#This Row],[Index]]&gt;$A$2,"",INDEX(Corp_value!$A$1:$EA$2999,MATCH(tbl_dmi_isin[[#This Row],[ISIN]],Corp_value!$B:$B,0),MATCH(U$2,Corp_value!$1:$1,0)))</f>
        <v>100</v>
      </c>
      <c r="V176" s="258">
        <f>IFERROR(IF(tbl_dmi_isin[[#This Row],[Index]]&gt;$A$2,"",INDEX(Corp_value!$A$1:$EA$2999,MATCH(tbl_dmi_isin[[#This Row],[ISIN]],Corp_value!$B:$B,0),MATCH(V$2,Corp_value!$1:$1,0)))/100000000,"")</f>
        <v>6</v>
      </c>
      <c r="W176" s="267" t="str">
        <f>IF(tbl_dmi_isin[[#This Row],[Index]]&gt;$A$2,"",INDEX(Corp_value!$A$1:$EA$2999,MATCH(tbl_dmi_isin[[#This Row],[ISIN]],Corp_value!$B:$B,0),MATCH(W$2,Corp_value!$1:$1,0)))</f>
        <v>HKBZ HK</v>
      </c>
      <c r="X176" s="267" t="str">
        <f>IF(tbl_dmi_isin[[#This Row],[Index]]&gt;$A$2,"",INDEX(Corp_value!$A$1:$EA$2999,MATCH(tbl_dmi_isin[[#This Row],[ISIN]],Corp_value!$B:$B,0),MATCH(X$2,Corp_value!$1:$1,0)))</f>
        <v>A3/NR/BBB+</v>
      </c>
      <c r="Y176" s="273" t="str">
        <f>IF(tbl_dmi_isin[[#This Row],[Index]]&gt;$A$2,"",INDEX(Corp_value!$A$1:$EA$2999,MATCH(tbl_dmi_isin[[#This Row],[ISIN]],Corp_value!$B:$B,0),MATCH(Y$2,Corp_value!$1:$1,0)))</f>
        <v/>
      </c>
      <c r="Z176" s="273" t="str">
        <f>IF(tbl_dmi_isin[[#This Row],[Index]]&gt;$A$2,"",INDEX(Corp_value!$A$1:$EA$2999,MATCH(tbl_dmi_isin[[#This Row],[ISIN]],Corp_value!$B:$B,0),MATCH(Z$2,Corp_value!$1:$1,0)))</f>
        <v>A3/NR/BBB+</v>
      </c>
    </row>
    <row r="177" spans="1:26">
      <c r="A177" s="19">
        <v>174</v>
      </c>
      <c r="B177" s="282" t="str">
        <f>IF(tbl_dmi_isin[[#This Row],[Index]]&gt;$A$2,"",TEXT(INDEX(美元债一级!$A$2:$BO$2879,tbl_dmi_isin[[#This Row],[Index]]+1,MATCH(B$2,美元债一级!$2:$2,0)),"yyyy/mm/dd"))</f>
        <v>2021/07/21</v>
      </c>
      <c r="C177" s="19" t="str">
        <f>IF(tbl_dmi_isin[[#This Row],[Index]]&gt;$A$2,"",INDEX(美元债一级!$A$2:$BO$2880,tbl_dmi_isin[[#This Row],[Index]]+1,MATCH(C$2,美元债一级!$2:$2,0)))</f>
        <v>XS2353028298</v>
      </c>
      <c r="D177" s="19" t="str">
        <f>IF(tbl_dmi_isin[[#This Row],[Index]]&gt;$A$2,"",INDEX(美元债一级!$A$2:$BO$2880,tbl_dmi_isin[[#This Row],[Index]]+1,MATCH(D$2,美元债一级!$2:$2,0)))</f>
        <v>合生创展*</v>
      </c>
      <c r="E177" s="19" t="str">
        <f>TEXT(tbl_dmi_isin[[#This Row],[定价日]],"YYMMDD")&amp;tbl_dmi_isin[[#This Row],[ISIN]]</f>
        <v>210721XS2353028298</v>
      </c>
      <c r="F177" s="221"/>
      <c r="G177" s="90" t="str">
        <f>IF(tbl_dmi_isin[[#This Row],[Index]]&gt;$A$2,"",INDEX(Corp_value!$A$1:$EA$2999,MATCH(tbl_dmi_isin[[#This Row],[ISIN]],Corp_value!$B:$B,0),MATCH(G$2,Corp_value!$1:$1,0)))</f>
        <v>--/--/B+</v>
      </c>
      <c r="H177" s="91" t="str">
        <f>IF(tbl_dmi_isin[[#This Row],[Index]]&gt;$A$2,"",INDEX(Corp_value!$A$1:$EA$2999,MATCH(tbl_dmi_isin[[#This Row],[ISIN]],Corp_value!$B:$B,0),MATCH(H$2,Corp_value!$1:$1,0)))</f>
        <v>BM</v>
      </c>
      <c r="I177" s="91" t="str">
        <f>IF(tbl_dmi_isin[[#This Row],[Index]]&gt;$A$2,"",INDEX(Corp_value!$A$1:$EA$2999,MATCH(tbl_dmi_isin[[#This Row],[ISIN]],Corp_value!$B:$B,0),MATCH(I$2,Corp_value!$1:$1,0)))</f>
        <v>HK</v>
      </c>
      <c r="J177" s="90" t="str">
        <f>IF(tbl_dmi_isin[[#This Row],[Index]]&gt;$A$2,"",INDEX(Corp_value!$A$1:$EA$2999,MATCH(tbl_dmi_isin[[#This Row],[ISIN]],Corp_value!$B:$B,0),MATCH(J$2,Corp_value!$1:$1,0)))</f>
        <v>WR/B/B+</v>
      </c>
      <c r="K177" s="90" t="str">
        <f>IF(tbl_dmi_isin[[#This Row],[Index]]&gt;$A$2,"",INDEX(Corp_value!$A$1:$EA$2999,MATCH(tbl_dmi_isin[[#This Row],[ISIN]],Corp_value!$B:$B,0),MATCH(K$2,Corp_value!$1:$1,0)))</f>
        <v>CHECK spd</v>
      </c>
      <c r="L177" s="90" t="str">
        <f>IF(tbl_dmi_isin[[#This Row],[Index]]&gt;$A$2,"",INDEX(Corp_value!$A$1:$EA$2999,MATCH(tbl_dmi_isin[[#This Row],[ISIN]],Corp_value!$B:$B,0),MATCH(L$2,Corp_value!$1:$1,0)))</f>
        <v>--</v>
      </c>
      <c r="M177" s="241" t="str">
        <f>IF(tbl_dmi_isin[[#This Row],[Index]]&gt;$A$2,"",INDEX(Corp_value!$A$1:$EA$2999,MATCH(tbl_dmi_isin[[#This Row],[ISIN]],Corp_value!$B:$B,0),MATCH(M$2,Corp_value!$1:$1,0)))</f>
        <v>合生创展集团</v>
      </c>
      <c r="N177" s="241" t="str">
        <f>IF(tbl_dmi_isin[[#This Row],[Index]]&gt;$A$2,"",INDEX(Corp_value!$A$1:$EA$2999,MATCH(tbl_dmi_isin[[#This Row],[ISIN]],Corp_value!$B:$B,0),MATCH(N$2,Corp_value!$1:$1,0)))</f>
        <v>Subsidiaries</v>
      </c>
      <c r="O177" s="241" t="str">
        <f>IF(tbl_dmi_isin[[#This Row],[Index]]&gt;$A$2,"",INDEX(Corp_value!$A$1:$EA$2999,MATCH(tbl_dmi_isin[[#This Row],[ISIN]],Corp_value!$B:$B,0),MATCH(O$2,Corp_value!$1:$1,0)))</f>
        <v/>
      </c>
      <c r="P177" s="260" t="str">
        <f>IF(tbl_dmi_isin[[#This Row],[Index]]&gt;$A$2,"",TEXT(INDEX(Corp_value!$A$1:$EA$2999,MATCH(tbl_dmi_isin[[#This Row],[ISIN]],Corp_value!$B:$B,0),MATCH(P$2,Corp_value!$1:$1,0)),"yyyy/mm/dd"))</f>
        <v>2021/06/28</v>
      </c>
      <c r="Q177" s="260" t="str">
        <f>IF(tbl_dmi_isin[[#This Row],[Index]]&gt;$A$2,"",TEXT(INDEX(Corp_value!$A$1:$EA$2999,MATCH(tbl_dmi_isin[[#This Row],[ISIN]],Corp_value!$B:$B,0),MATCH(Q$2,Corp_value!$1:$1,0)),"yyyy/mm/dd"))</f>
        <v>2023/12/28</v>
      </c>
      <c r="R177" s="260" t="str">
        <f>IF(tbl_dmi_isin[[#This Row],[Index]]&gt;$A$2,"",TEXT(INDEX(Corp_value!$A$1:$EA$2999,MATCH(tbl_dmi_isin[[#This Row],[ISIN]],Corp_value!$B:$B,0),MATCH(R$2,Corp_value!$1:$1,0)),"yyyy/mm/dd"))</f>
        <v>2023/11/28</v>
      </c>
      <c r="S177" s="241">
        <f>IF(tbl_dmi_isin[[#This Row],[Index]]&gt;$A$2,"",INDEX(Corp_value!$A$1:$EA$2999,MATCH(tbl_dmi_isin[[#This Row],[ISIN]],Corp_value!$B:$B,0),MATCH(S$2,Corp_value!$1:$1,0)))</f>
        <v>6.8</v>
      </c>
      <c r="T177" s="241" t="str">
        <f>IF(tbl_dmi_isin[[#This Row],[Index]]&gt;$A$2,"",INDEX(Corp_value!$A$1:$EA$2999,MATCH(tbl_dmi_isin[[#This Row],[ISIN]],Corp_value!$B:$B,0),MATCH(T$2,Corp_value!$1:$1,0)))</f>
        <v>USD</v>
      </c>
      <c r="U177" s="241">
        <f>IF(tbl_dmi_isin[[#This Row],[Index]]&gt;$A$2,"",INDEX(Corp_value!$A$1:$EA$2999,MATCH(tbl_dmi_isin[[#This Row],[ISIN]],Corp_value!$B:$B,0),MATCH(U$2,Corp_value!$1:$1,0)))</f>
        <v>100</v>
      </c>
      <c r="V177" s="258">
        <f>IFERROR(IF(tbl_dmi_isin[[#This Row],[Index]]&gt;$A$2,"",INDEX(Corp_value!$A$1:$EA$2999,MATCH(tbl_dmi_isin[[#This Row],[ISIN]],Corp_value!$B:$B,0),MATCH(V$2,Corp_value!$1:$1,0)))/100000000,"")</f>
        <v>2.375</v>
      </c>
      <c r="W177" s="267" t="str">
        <f>IF(tbl_dmi_isin[[#This Row],[Index]]&gt;$A$2,"",INDEX(Corp_value!$A$1:$EA$2999,MATCH(tbl_dmi_isin[[#This Row],[ISIN]],Corp_value!$B:$B,0),MATCH(W$2,Corp_value!$1:$1,0)))</f>
        <v>754 HK</v>
      </c>
      <c r="X177" s="267" t="str">
        <f>IF(tbl_dmi_isin[[#This Row],[Index]]&gt;$A$2,"",INDEX(Corp_value!$A$1:$EA$2999,MATCH(tbl_dmi_isin[[#This Row],[ISIN]],Corp_value!$B:$B,0),MATCH(X$2,Corp_value!$1:$1,0)))</f>
        <v>--/B/B+</v>
      </c>
      <c r="Y177" s="273" t="str">
        <f>IF(tbl_dmi_isin[[#This Row],[Index]]&gt;$A$2,"",INDEX(Corp_value!$A$1:$EA$2999,MATCH(tbl_dmi_isin[[#This Row],[ISIN]],Corp_value!$B:$B,0),MATCH(Y$2,Corp_value!$1:$1,0)))</f>
        <v/>
      </c>
      <c r="Z177" s="273" t="str">
        <f>IF(tbl_dmi_isin[[#This Row],[Index]]&gt;$A$2,"",INDEX(Corp_value!$A$1:$EA$2999,MATCH(tbl_dmi_isin[[#This Row],[ISIN]],Corp_value!$B:$B,0),MATCH(Z$2,Corp_value!$1:$1,0)))</f>
        <v>--/B/B+</v>
      </c>
    </row>
    <row r="178" spans="1:26">
      <c r="A178" s="19">
        <v>175</v>
      </c>
      <c r="B178" s="282" t="str">
        <f>IF(tbl_dmi_isin[[#This Row],[Index]]&gt;$A$2,"",TEXT(INDEX(美元债一级!$A$2:$BO$2879,tbl_dmi_isin[[#This Row],[Index]]+1,MATCH(B$2,美元债一级!$2:$2,0)),"yyyy/mm/dd"))</f>
        <v>2021/07/21</v>
      </c>
      <c r="C178" s="19" t="str">
        <f>IF(tbl_dmi_isin[[#This Row],[Index]]&gt;$A$2,"",INDEX(美元债一级!$A$2:$BO$2880,tbl_dmi_isin[[#This Row],[Index]]+1,MATCH(C$2,美元债一级!$2:$2,0)))</f>
        <v>XS2368463779</v>
      </c>
      <c r="D178" s="19" t="str">
        <f>IF(tbl_dmi_isin[[#This Row],[Index]]&gt;$A$2,"",INDEX(美元债一级!$A$2:$BO$2880,tbl_dmi_isin[[#This Row],[Index]]+1,MATCH(D$2,美元债一级!$2:$2,0)))</f>
        <v>佳源国际控股</v>
      </c>
      <c r="E178" s="19" t="str">
        <f>TEXT(tbl_dmi_isin[[#This Row],[定价日]],"YYMMDD")&amp;tbl_dmi_isin[[#This Row],[ISIN]]</f>
        <v>210721XS2368463779</v>
      </c>
      <c r="F178" s="221"/>
      <c r="G178" s="90" t="str">
        <f>IF(tbl_dmi_isin[[#This Row],[Index]]&gt;$A$2,"",INDEX(Corp_value!$A$1:$EA$2999,MATCH(tbl_dmi_isin[[#This Row],[ISIN]],Corp_value!$B:$B,0),MATCH(G$2,Corp_value!$1:$1,0)))</f>
        <v>--/--/WD</v>
      </c>
      <c r="H178" s="91" t="str">
        <f>IF(tbl_dmi_isin[[#This Row],[Index]]&gt;$A$2,"",INDEX(Corp_value!$A$1:$EA$2999,MATCH(tbl_dmi_isin[[#This Row],[ISIN]],Corp_value!$B:$B,0),MATCH(H$2,Corp_value!$1:$1,0)))</f>
        <v>KY</v>
      </c>
      <c r="I178" s="91" t="str">
        <f>IF(tbl_dmi_isin[[#This Row],[Index]]&gt;$A$2,"",INDEX(Corp_value!$A$1:$EA$2999,MATCH(tbl_dmi_isin[[#This Row],[ISIN]],Corp_value!$B:$B,0),MATCH(I$2,Corp_value!$1:$1,0)))</f>
        <v>HK</v>
      </c>
      <c r="J178" s="90" t="str">
        <f>IF(tbl_dmi_isin[[#This Row],[Index]]&gt;$A$2,"",INDEX(Corp_value!$A$1:$EA$2999,MATCH(tbl_dmi_isin[[#This Row],[ISIN]],Corp_value!$B:$B,0),MATCH(J$2,Corp_value!$1:$1,0)))</f>
        <v>WR/NR/WD</v>
      </c>
      <c r="K178" s="90" t="str">
        <f>IF(tbl_dmi_isin[[#This Row],[Index]]&gt;$A$2,"",INDEX(Corp_value!$A$1:$EA$2999,MATCH(tbl_dmi_isin[[#This Row],[ISIN]],Corp_value!$B:$B,0),MATCH(K$2,Corp_value!$1:$1,0)))</f>
        <v>CHECK spd</v>
      </c>
      <c r="L178" s="90" t="str">
        <f>IF(tbl_dmi_isin[[#This Row],[Index]]&gt;$A$2,"",INDEX(Corp_value!$A$1:$EA$2999,MATCH(tbl_dmi_isin[[#This Row],[ISIN]],Corp_value!$B:$B,0),MATCH(L$2,Corp_value!$1:$1,0)))</f>
        <v>--</v>
      </c>
      <c r="M178" s="241" t="str">
        <f>IF(tbl_dmi_isin[[#This Row],[Index]]&gt;$A$2,"",INDEX(Corp_value!$A$1:$EA$2999,MATCH(tbl_dmi_isin[[#This Row],[ISIN]],Corp_value!$B:$B,0),MATCH(M$2,Corp_value!$1:$1,0)))</f>
        <v>佳源国际控股</v>
      </c>
      <c r="N178" s="241" t="str">
        <f>IF(tbl_dmi_isin[[#This Row],[Index]]&gt;$A$2,"",INDEX(Corp_value!$A$1:$EA$2999,MATCH(tbl_dmi_isin[[#This Row],[ISIN]],Corp_value!$B:$B,0),MATCH(N$2,Corp_value!$1:$1,0)))</f>
        <v>Subsidiaries</v>
      </c>
      <c r="O178" s="241" t="str">
        <f>IF(tbl_dmi_isin[[#This Row],[Index]]&gt;$A$2,"",INDEX(Corp_value!$A$1:$EA$2999,MATCH(tbl_dmi_isin[[#This Row],[ISIN]],Corp_value!$B:$B,0),MATCH(O$2,Corp_value!$1:$1,0)))</f>
        <v/>
      </c>
      <c r="P178" s="260" t="str">
        <f>IF(tbl_dmi_isin[[#This Row],[Index]]&gt;$A$2,"",TEXT(INDEX(Corp_value!$A$1:$EA$2999,MATCH(tbl_dmi_isin[[#This Row],[ISIN]],Corp_value!$B:$B,0),MATCH(P$2,Corp_value!$1:$1,0)),"yyyy/mm/dd"))</f>
        <v>2021/07/27</v>
      </c>
      <c r="Q178" s="260" t="str">
        <f>IF(tbl_dmi_isin[[#This Row],[Index]]&gt;$A$2,"",TEXT(INDEX(Corp_value!$A$1:$EA$2999,MATCH(tbl_dmi_isin[[#This Row],[ISIN]],Corp_value!$B:$B,0),MATCH(Q$2,Corp_value!$1:$1,0)),"yyyy/mm/dd"))</f>
        <v>2025/01/27</v>
      </c>
      <c r="R178" s="260" t="str">
        <f>IF(tbl_dmi_isin[[#This Row],[Index]]&gt;$A$2,"",TEXT(INDEX(Corp_value!$A$1:$EA$2999,MATCH(tbl_dmi_isin[[#This Row],[ISIN]],Corp_value!$B:$B,0),MATCH(R$2,Corp_value!$1:$1,0)),"yyyy/mm/dd"))</f>
        <v>--</v>
      </c>
      <c r="S178" s="241">
        <f>IF(tbl_dmi_isin[[#This Row],[Index]]&gt;$A$2,"",INDEX(Corp_value!$A$1:$EA$2999,MATCH(tbl_dmi_isin[[#This Row],[ISIN]],Corp_value!$B:$B,0),MATCH(S$2,Corp_value!$1:$1,0)))</f>
        <v>7</v>
      </c>
      <c r="T178" s="241" t="str">
        <f>IF(tbl_dmi_isin[[#This Row],[Index]]&gt;$A$2,"",INDEX(Corp_value!$A$1:$EA$2999,MATCH(tbl_dmi_isin[[#This Row],[ISIN]],Corp_value!$B:$B,0),MATCH(T$2,Corp_value!$1:$1,0)))</f>
        <v>USD</v>
      </c>
      <c r="U178" s="241">
        <f>IF(tbl_dmi_isin[[#This Row],[Index]]&gt;$A$2,"",INDEX(Corp_value!$A$1:$EA$2999,MATCH(tbl_dmi_isin[[#This Row],[ISIN]],Corp_value!$B:$B,0),MATCH(U$2,Corp_value!$1:$1,0)))</f>
        <v>100</v>
      </c>
      <c r="V178" s="258">
        <f>IFERROR(IF(tbl_dmi_isin[[#This Row],[Index]]&gt;$A$2,"",INDEX(Corp_value!$A$1:$EA$2999,MATCH(tbl_dmi_isin[[#This Row],[ISIN]],Corp_value!$B:$B,0),MATCH(V$2,Corp_value!$1:$1,0)))/100000000,"")</f>
        <v>1</v>
      </c>
      <c r="W178" s="267" t="str">
        <f>IF(tbl_dmi_isin[[#This Row],[Index]]&gt;$A$2,"",INDEX(Corp_value!$A$1:$EA$2999,MATCH(tbl_dmi_isin[[#This Row],[ISIN]],Corp_value!$B:$B,0),MATCH(W$2,Corp_value!$1:$1,0)))</f>
        <v>2768 HK</v>
      </c>
      <c r="X178" s="267" t="str">
        <f>IF(tbl_dmi_isin[[#This Row],[Index]]&gt;$A$2,"",INDEX(Corp_value!$A$1:$EA$2999,MATCH(tbl_dmi_isin[[#This Row],[ISIN]],Corp_value!$B:$B,0),MATCH(X$2,Corp_value!$1:$1,0)))</f>
        <v>--/NR/WD</v>
      </c>
      <c r="Y178" s="273" t="str">
        <f>IF(tbl_dmi_isin[[#This Row],[Index]]&gt;$A$2,"",INDEX(Corp_value!$A$1:$EA$2999,MATCH(tbl_dmi_isin[[#This Row],[ISIN]],Corp_value!$B:$B,0),MATCH(Y$2,Corp_value!$1:$1,0)))</f>
        <v>Green</v>
      </c>
      <c r="Z178" s="273" t="str">
        <f>IF(tbl_dmi_isin[[#This Row],[Index]]&gt;$A$2,"",INDEX(Corp_value!$A$1:$EA$2999,MATCH(tbl_dmi_isin[[#This Row],[ISIN]],Corp_value!$B:$B,0),MATCH(Z$2,Corp_value!$1:$1,0)))</f>
        <v>--/NR/WD</v>
      </c>
    </row>
    <row r="179" spans="1:26">
      <c r="A179" s="19">
        <v>176</v>
      </c>
      <c r="B179" s="282" t="str">
        <f>IF(tbl_dmi_isin[[#This Row],[Index]]&gt;$A$2,"",TEXT(INDEX(美元债一级!$A$2:$BO$2879,tbl_dmi_isin[[#This Row],[Index]]+1,MATCH(B$2,美元债一级!$2:$2,0)),"yyyy/mm/dd"))</f>
        <v>2021/07/15</v>
      </c>
      <c r="C179" s="19" t="str">
        <f>IF(tbl_dmi_isin[[#This Row],[Index]]&gt;$A$2,"",INDEX(美元债一级!$A$2:$BO$2880,tbl_dmi_isin[[#This Row],[Index]]+1,MATCH(C$2,美元债一级!$2:$2,0)))</f>
        <v>XS2361426559</v>
      </c>
      <c r="D179" s="19" t="str">
        <f>IF(tbl_dmi_isin[[#This Row],[Index]]&gt;$A$2,"",INDEX(美元债一级!$A$2:$BO$2880,tbl_dmi_isin[[#This Row],[Index]]+1,MATCH(D$2,美元债一级!$2:$2,0)))</f>
        <v>雅居乐</v>
      </c>
      <c r="E179" s="19" t="str">
        <f>TEXT(tbl_dmi_isin[[#This Row],[定价日]],"YYMMDD")&amp;tbl_dmi_isin[[#This Row],[ISIN]]</f>
        <v>210715XS2361426559</v>
      </c>
      <c r="F179" s="220"/>
      <c r="G179" s="90" t="str">
        <f>IF(tbl_dmi_isin[[#This Row],[Index]]&gt;$A$2,"",INDEX(Corp_value!$A$1:$EA$2999,MATCH(tbl_dmi_isin[[#This Row],[ISIN]],Corp_value!$B:$B,0),MATCH(G$2,Corp_value!$1:$1,0)))</f>
        <v>Caa2u/--/--</v>
      </c>
      <c r="H179" s="91" t="str">
        <f>IF(tbl_dmi_isin[[#This Row],[Index]]&gt;$A$2,"",INDEX(Corp_value!$A$1:$EA$2999,MATCH(tbl_dmi_isin[[#This Row],[ISIN]],Corp_value!$B:$B,0),MATCH(H$2,Corp_value!$1:$1,0)))</f>
        <v>KY</v>
      </c>
      <c r="I179" s="91" t="str">
        <f>IF(tbl_dmi_isin[[#This Row],[Index]]&gt;$A$2,"",INDEX(Corp_value!$A$1:$EA$2999,MATCH(tbl_dmi_isin[[#This Row],[ISIN]],Corp_value!$B:$B,0),MATCH(I$2,Corp_value!$1:$1,0)))</f>
        <v>HK</v>
      </c>
      <c r="J179" s="90" t="str">
        <f>IF(tbl_dmi_isin[[#This Row],[Index]]&gt;$A$2,"",INDEX(Corp_value!$A$1:$EA$2999,MATCH(tbl_dmi_isin[[#This Row],[ISIN]],Corp_value!$B:$B,0),MATCH(J$2,Corp_value!$1:$1,0)))</f>
        <v>Caa1/NR/--</v>
      </c>
      <c r="K179" s="90" t="str">
        <f>IF(tbl_dmi_isin[[#This Row],[Index]]&gt;$A$2,"",INDEX(Corp_value!$A$1:$EA$2999,MATCH(tbl_dmi_isin[[#This Row],[ISIN]],Corp_value!$B:$B,0),MATCH(K$2,Corp_value!$1:$1,0)))</f>
        <v>CHECK spd</v>
      </c>
      <c r="L179" s="90" t="str">
        <f>IF(tbl_dmi_isin[[#This Row],[Index]]&gt;$A$2,"",INDEX(Corp_value!$A$1:$EA$2999,MATCH(tbl_dmi_isin[[#This Row],[ISIN]],Corp_value!$B:$B,0),MATCH(L$2,Corp_value!$1:$1,0)))</f>
        <v>--</v>
      </c>
      <c r="M179" s="241" t="str">
        <f>IF(tbl_dmi_isin[[#This Row],[Index]]&gt;$A$2,"",INDEX(Corp_value!$A$1:$EA$2999,MATCH(tbl_dmi_isin[[#This Row],[ISIN]],Corp_value!$B:$B,0),MATCH(M$2,Corp_value!$1:$1,0)))</f>
        <v>雅居乐集团</v>
      </c>
      <c r="N179" s="241" t="str">
        <f>IF(tbl_dmi_isin[[#This Row],[Index]]&gt;$A$2,"",INDEX(Corp_value!$A$1:$EA$2999,MATCH(tbl_dmi_isin[[#This Row],[ISIN]],Corp_value!$B:$B,0),MATCH(N$2,Corp_value!$1:$1,0)))</f>
        <v>Subsidiaries</v>
      </c>
      <c r="O179" s="241" t="str">
        <f>IF(tbl_dmi_isin[[#This Row],[Index]]&gt;$A$2,"",INDEX(Corp_value!$A$1:$EA$2999,MATCH(tbl_dmi_isin[[#This Row],[ISIN]],Corp_value!$B:$B,0),MATCH(O$2,Corp_value!$1:$1,0)))</f>
        <v/>
      </c>
      <c r="P179" s="260" t="str">
        <f>IF(tbl_dmi_isin[[#This Row],[Index]]&gt;$A$2,"",TEXT(INDEX(Corp_value!$A$1:$EA$2999,MATCH(tbl_dmi_isin[[#This Row],[ISIN]],Corp_value!$B:$B,0),MATCH(P$2,Corp_value!$1:$1,0)),"yyyy/mm/dd"))</f>
        <v>2021/07/21</v>
      </c>
      <c r="Q179" s="260" t="str">
        <f>IF(tbl_dmi_isin[[#This Row],[Index]]&gt;$A$2,"",TEXT(INDEX(Corp_value!$A$1:$EA$2999,MATCH(tbl_dmi_isin[[#This Row],[ISIN]],Corp_value!$B:$B,0),MATCH(Q$2,Corp_value!$1:$1,0)),"yyyy/mm/dd"))</f>
        <v>2025/04/21</v>
      </c>
      <c r="R179" s="260" t="str">
        <f>IF(tbl_dmi_isin[[#This Row],[Index]]&gt;$A$2,"",TEXT(INDEX(Corp_value!$A$1:$EA$2999,MATCH(tbl_dmi_isin[[#This Row],[ISIN]],Corp_value!$B:$B,0),MATCH(R$2,Corp_value!$1:$1,0)),"yyyy/mm/dd"))</f>
        <v>2024/04/21</v>
      </c>
      <c r="S179" s="241">
        <f>IF(tbl_dmi_isin[[#This Row],[Index]]&gt;$A$2,"",INDEX(Corp_value!$A$1:$EA$2999,MATCH(tbl_dmi_isin[[#This Row],[ISIN]],Corp_value!$B:$B,0),MATCH(S$2,Corp_value!$1:$1,0)))</f>
        <v>5.5</v>
      </c>
      <c r="T179" s="241" t="str">
        <f>IF(tbl_dmi_isin[[#This Row],[Index]]&gt;$A$2,"",INDEX(Corp_value!$A$1:$EA$2999,MATCH(tbl_dmi_isin[[#This Row],[ISIN]],Corp_value!$B:$B,0),MATCH(T$2,Corp_value!$1:$1,0)))</f>
        <v>USD</v>
      </c>
      <c r="U179" s="241">
        <f>IF(tbl_dmi_isin[[#This Row],[Index]]&gt;$A$2,"",INDEX(Corp_value!$A$1:$EA$2999,MATCH(tbl_dmi_isin[[#This Row],[ISIN]],Corp_value!$B:$B,0),MATCH(U$2,Corp_value!$1:$1,0)))</f>
        <v>99.674999999999997</v>
      </c>
      <c r="V179" s="258">
        <f>IFERROR(IF(tbl_dmi_isin[[#This Row],[Index]]&gt;$A$2,"",INDEX(Corp_value!$A$1:$EA$2999,MATCH(tbl_dmi_isin[[#This Row],[ISIN]],Corp_value!$B:$B,0),MATCH(V$2,Corp_value!$1:$1,0)))/100000000,"")</f>
        <v>3.14</v>
      </c>
      <c r="W179" s="267" t="str">
        <f>IF(tbl_dmi_isin[[#This Row],[Index]]&gt;$A$2,"",INDEX(Corp_value!$A$1:$EA$2999,MATCH(tbl_dmi_isin[[#This Row],[ISIN]],Corp_value!$B:$B,0),MATCH(W$2,Corp_value!$1:$1,0)))</f>
        <v>3383 HK</v>
      </c>
      <c r="X179" s="267" t="str">
        <f>IF(tbl_dmi_isin[[#This Row],[Index]]&gt;$A$2,"",INDEX(Corp_value!$A$1:$EA$2999,MATCH(tbl_dmi_isin[[#This Row],[ISIN]],Corp_value!$B:$B,0),MATCH(X$2,Corp_value!$1:$1,0)))</f>
        <v>--/NR/--</v>
      </c>
      <c r="Y179" s="273" t="str">
        <f>IF(tbl_dmi_isin[[#This Row],[Index]]&gt;$A$2,"",INDEX(Corp_value!$A$1:$EA$2999,MATCH(tbl_dmi_isin[[#This Row],[ISIN]],Corp_value!$B:$B,0),MATCH(Y$2,Corp_value!$1:$1,0)))</f>
        <v>Sustainable</v>
      </c>
      <c r="Z179" s="273" t="str">
        <f>IF(tbl_dmi_isin[[#This Row],[Index]]&gt;$A$2,"",INDEX(Corp_value!$A$1:$EA$2999,MATCH(tbl_dmi_isin[[#This Row],[ISIN]],Corp_value!$B:$B,0),MATCH(Z$2,Corp_value!$1:$1,0)))</f>
        <v>--/NR/--</v>
      </c>
    </row>
    <row r="180" spans="1:26">
      <c r="A180" s="19">
        <v>177</v>
      </c>
      <c r="B180" s="282" t="str">
        <f>IF(tbl_dmi_isin[[#This Row],[Index]]&gt;$A$2,"",TEXT(INDEX(美元债一级!$A$2:$BO$2879,tbl_dmi_isin[[#This Row],[Index]]+1,MATCH(B$2,美元债一级!$2:$2,0)),"yyyy/mm/dd"))</f>
        <v>2021/07/12</v>
      </c>
      <c r="C180" s="19" t="str">
        <f>IF(tbl_dmi_isin[[#This Row],[Index]]&gt;$A$2,"",INDEX(美元债一级!$A$2:$BO$2880,tbl_dmi_isin[[#This Row],[Index]]+1,MATCH(C$2,美元债一级!$2:$2,0)))</f>
        <v>XS2361280162</v>
      </c>
      <c r="D180" s="19" t="str">
        <f>IF(tbl_dmi_isin[[#This Row],[Index]]&gt;$A$2,"",INDEX(美元债一级!$A$2:$BO$2880,tbl_dmi_isin[[#This Row],[Index]]+1,MATCH(D$2,美元债一级!$2:$2,0)))</f>
        <v>余姚舜财投控</v>
      </c>
      <c r="E180" s="19" t="str">
        <f>TEXT(tbl_dmi_isin[[#This Row],[定价日]],"YYMMDD")&amp;tbl_dmi_isin[[#This Row],[ISIN]]</f>
        <v>210712XS2361280162</v>
      </c>
      <c r="F180" s="220"/>
      <c r="G180" s="90" t="str">
        <f>IF(tbl_dmi_isin[[#This Row],[Index]]&gt;$A$2,"",INDEX(Corp_value!$A$1:$EA$2999,MATCH(tbl_dmi_isin[[#This Row],[ISIN]],Corp_value!$B:$B,0),MATCH(G$2,Corp_value!$1:$1,0)))</f>
        <v>--/--/NR</v>
      </c>
      <c r="H180" s="91" t="str">
        <f>IF(tbl_dmi_isin[[#This Row],[Index]]&gt;$A$2,"",INDEX(Corp_value!$A$1:$EA$2999,MATCH(tbl_dmi_isin[[#This Row],[ISIN]],Corp_value!$B:$B,0),MATCH(H$2,Corp_value!$1:$1,0)))</f>
        <v>VG</v>
      </c>
      <c r="I180" s="91" t="str">
        <f>IF(tbl_dmi_isin[[#This Row],[Index]]&gt;$A$2,"",INDEX(Corp_value!$A$1:$EA$2999,MATCH(tbl_dmi_isin[[#This Row],[ISIN]],Corp_value!$B:$B,0),MATCH(I$2,Corp_value!$1:$1,0)))</f>
        <v>--</v>
      </c>
      <c r="J180" s="90" t="str">
        <f>IF(tbl_dmi_isin[[#This Row],[Index]]&gt;$A$2,"",INDEX(Corp_value!$A$1:$EA$2999,MATCH(tbl_dmi_isin[[#This Row],[ISIN]],Corp_value!$B:$B,0),MATCH(J$2,Corp_value!$1:$1,0)))</f>
        <v>Baa3/--/WD</v>
      </c>
      <c r="K180" s="90" t="str">
        <f>IF(tbl_dmi_isin[[#This Row],[Index]]&gt;$A$2,"",INDEX(Corp_value!$A$1:$EA$2999,MATCH(tbl_dmi_isin[[#This Row],[ISIN]],Corp_value!$B:$B,0),MATCH(K$2,Corp_value!$1:$1,0)))</f>
        <v>CHECK spd</v>
      </c>
      <c r="L180" s="90" t="str">
        <f>IF(tbl_dmi_isin[[#This Row],[Index]]&gt;$A$2,"",INDEX(Corp_value!$A$1:$EA$2999,MATCH(tbl_dmi_isin[[#This Row],[ISIN]],Corp_value!$B:$B,0),MATCH(L$2,Corp_value!$1:$1,0)))</f>
        <v>--</v>
      </c>
      <c r="M180" s="241" t="str">
        <f>IF(tbl_dmi_isin[[#This Row],[Index]]&gt;$A$2,"",INDEX(Corp_value!$A$1:$EA$2999,MATCH(tbl_dmi_isin[[#This Row],[ISIN]],Corp_value!$B:$B,0),MATCH(M$2,Corp_value!$1:$1,0)))</f>
        <v>舜鑫国际发展有限公司</v>
      </c>
      <c r="N180" s="241" t="str">
        <f>IF(tbl_dmi_isin[[#This Row],[Index]]&gt;$A$2,"",INDEX(Corp_value!$A$1:$EA$2999,MATCH(tbl_dmi_isin[[#This Row],[ISIN]],Corp_value!$B:$B,0),MATCH(N$2,Corp_value!$1:$1,0)))</f>
        <v>Yuyao Shuncai Investment Holding Co Ltd</v>
      </c>
      <c r="O180" s="241" t="str">
        <f>IF(tbl_dmi_isin[[#This Row],[Index]]&gt;$A$2,"",INDEX(Corp_value!$A$1:$EA$2999,MATCH(tbl_dmi_isin[[#This Row],[ISIN]],Corp_value!$B:$B,0),MATCH(O$2,Corp_value!$1:$1,0)))</f>
        <v/>
      </c>
      <c r="P180" s="260" t="str">
        <f>IF(tbl_dmi_isin[[#This Row],[Index]]&gt;$A$2,"",TEXT(INDEX(Corp_value!$A$1:$EA$2999,MATCH(tbl_dmi_isin[[#This Row],[ISIN]],Corp_value!$B:$B,0),MATCH(P$2,Corp_value!$1:$1,0)),"yyyy/mm/dd"))</f>
        <v>2021/07/15</v>
      </c>
      <c r="Q180" s="260" t="str">
        <f>IF(tbl_dmi_isin[[#This Row],[Index]]&gt;$A$2,"",TEXT(INDEX(Corp_value!$A$1:$EA$2999,MATCH(tbl_dmi_isin[[#This Row],[ISIN]],Corp_value!$B:$B,0),MATCH(Q$2,Corp_value!$1:$1,0)),"yyyy/mm/dd"))</f>
        <v>2022/07/14</v>
      </c>
      <c r="R180" s="260" t="str">
        <f>IF(tbl_dmi_isin[[#This Row],[Index]]&gt;$A$2,"",TEXT(INDEX(Corp_value!$A$1:$EA$2999,MATCH(tbl_dmi_isin[[#This Row],[ISIN]],Corp_value!$B:$B,0),MATCH(R$2,Corp_value!$1:$1,0)),"yyyy/mm/dd"))</f>
        <v>--</v>
      </c>
      <c r="S180" s="241">
        <f>IF(tbl_dmi_isin[[#This Row],[Index]]&gt;$A$2,"",INDEX(Corp_value!$A$1:$EA$2999,MATCH(tbl_dmi_isin[[#This Row],[ISIN]],Corp_value!$B:$B,0),MATCH(S$2,Corp_value!$1:$1,0)))</f>
        <v>2.5</v>
      </c>
      <c r="T180" s="241" t="str">
        <f>IF(tbl_dmi_isin[[#This Row],[Index]]&gt;$A$2,"",INDEX(Corp_value!$A$1:$EA$2999,MATCH(tbl_dmi_isin[[#This Row],[ISIN]],Corp_value!$B:$B,0),MATCH(T$2,Corp_value!$1:$1,0)))</f>
        <v>USD</v>
      </c>
      <c r="U180" s="241">
        <f>IF(tbl_dmi_isin[[#This Row],[Index]]&gt;$A$2,"",INDEX(Corp_value!$A$1:$EA$2999,MATCH(tbl_dmi_isin[[#This Row],[ISIN]],Corp_value!$B:$B,0),MATCH(U$2,Corp_value!$1:$1,0)))</f>
        <v>100</v>
      </c>
      <c r="V180" s="258">
        <f>IFERROR(IF(tbl_dmi_isin[[#This Row],[Index]]&gt;$A$2,"",INDEX(Corp_value!$A$1:$EA$2999,MATCH(tbl_dmi_isin[[#This Row],[ISIN]],Corp_value!$B:$B,0),MATCH(V$2,Corp_value!$1:$1,0)))/100000000,"")</f>
        <v>1</v>
      </c>
      <c r="W180" s="267" t="str">
        <f>IF(tbl_dmi_isin[[#This Row],[Index]]&gt;$A$2,"",INDEX(Corp_value!$A$1:$EA$2999,MATCH(tbl_dmi_isin[[#This Row],[ISIN]],Corp_value!$B:$B,0),MATCH(W$2,Corp_value!$1:$1,0)))</f>
        <v>0746462D CH</v>
      </c>
      <c r="X180" s="267" t="str">
        <f>IF(tbl_dmi_isin[[#This Row],[Index]]&gt;$A$2,"",INDEX(Corp_value!$A$1:$EA$2999,MATCH(tbl_dmi_isin[[#This Row],[ISIN]],Corp_value!$B:$B,0),MATCH(X$2,Corp_value!$1:$1,0)))</f>
        <v>--/--/--</v>
      </c>
      <c r="Y180" s="273" t="str">
        <f>IF(tbl_dmi_isin[[#This Row],[Index]]&gt;$A$2,"",INDEX(Corp_value!$A$1:$EA$2999,MATCH(tbl_dmi_isin[[#This Row],[ISIN]],Corp_value!$B:$B,0),MATCH(Y$2,Corp_value!$1:$1,0)))</f>
        <v/>
      </c>
      <c r="Z180" s="273" t="str">
        <f>IF(tbl_dmi_isin[[#This Row],[Index]]&gt;$A$2,"",INDEX(Corp_value!$A$1:$EA$2999,MATCH(tbl_dmi_isin[[#This Row],[ISIN]],Corp_value!$B:$B,0),MATCH(Z$2,Corp_value!$1:$1,0)))</f>
        <v>Baa3/--/WD</v>
      </c>
    </row>
    <row r="181" spans="1:26">
      <c r="A181" s="19">
        <v>178</v>
      </c>
      <c r="B181" s="282" t="str">
        <f>IF(tbl_dmi_isin[[#This Row],[Index]]&gt;$A$2,"",TEXT(INDEX(美元债一级!$A$2:$BO$2879,tbl_dmi_isin[[#This Row],[Index]]+1,MATCH(B$2,美元债一级!$2:$2,0)),"yyyy/mm/dd"))</f>
        <v>2021/07/08</v>
      </c>
      <c r="C181" s="19" t="str">
        <f>IF(tbl_dmi_isin[[#This Row],[Index]]&gt;$A$2,"",INDEX(美元债一级!$A$2:$BO$2880,tbl_dmi_isin[[#This Row],[Index]]+1,MATCH(C$2,美元债一级!$2:$2,0)))</f>
        <v>XS2314498333</v>
      </c>
      <c r="D181" s="19" t="str">
        <f>IF(tbl_dmi_isin[[#This Row],[Index]]&gt;$A$2,"",INDEX(美元债一级!$A$2:$BO$2880,tbl_dmi_isin[[#This Row],[Index]]+1,MATCH(D$2,美元债一级!$2:$2,0)))</f>
        <v>北京首都开发</v>
      </c>
      <c r="E181" s="19" t="str">
        <f>TEXT(tbl_dmi_isin[[#This Row],[定价日]],"YYMMDD")&amp;tbl_dmi_isin[[#This Row],[ISIN]]</f>
        <v>210708XS2314498333</v>
      </c>
      <c r="F181" s="220"/>
      <c r="G181" s="90" t="str">
        <f>IF(tbl_dmi_isin[[#This Row],[Index]]&gt;$A$2,"",INDEX(Corp_value!$A$1:$EA$2999,MATCH(tbl_dmi_isin[[#This Row],[ISIN]],Corp_value!$B:$B,0),MATCH(G$2,Corp_value!$1:$1,0)))</f>
        <v>--/--/BBB</v>
      </c>
      <c r="H181" s="91" t="str">
        <f>IF(tbl_dmi_isin[[#This Row],[Index]]&gt;$A$2,"",INDEX(Corp_value!$A$1:$EA$2999,MATCH(tbl_dmi_isin[[#This Row],[ISIN]],Corp_value!$B:$B,0),MATCH(H$2,Corp_value!$1:$1,0)))</f>
        <v>VG</v>
      </c>
      <c r="I181" s="91" t="str">
        <f>IF(tbl_dmi_isin[[#This Row],[Index]]&gt;$A$2,"",INDEX(Corp_value!$A$1:$EA$2999,MATCH(tbl_dmi_isin[[#This Row],[ISIN]],Corp_value!$B:$B,0),MATCH(I$2,Corp_value!$1:$1,0)))</f>
        <v>--</v>
      </c>
      <c r="J181" s="90" t="str">
        <f>IF(tbl_dmi_isin[[#This Row],[Index]]&gt;$A$2,"",INDEX(Corp_value!$A$1:$EA$2999,MATCH(tbl_dmi_isin[[#This Row],[ISIN]],Corp_value!$B:$B,0),MATCH(J$2,Corp_value!$1:$1,0)))</f>
        <v>--/--/BBB</v>
      </c>
      <c r="K181" s="90">
        <f>IF(tbl_dmi_isin[[#This Row],[Index]]&gt;$A$2,"",INDEX(Corp_value!$A$1:$EA$2999,MATCH(tbl_dmi_isin[[#This Row],[ISIN]],Corp_value!$B:$B,0),MATCH(K$2,Corp_value!$1:$1,0)))</f>
        <v>270</v>
      </c>
      <c r="L181" s="90" t="str">
        <f>IF(tbl_dmi_isin[[#This Row],[Index]]&gt;$A$2,"",INDEX(Corp_value!$A$1:$EA$2999,MATCH(tbl_dmi_isin[[#This Row],[ISIN]],Corp_value!$B:$B,0),MATCH(L$2,Corp_value!$1:$1,0)))</f>
        <v>--</v>
      </c>
      <c r="M181" s="241" t="str">
        <f>IF(tbl_dmi_isin[[#This Row],[Index]]&gt;$A$2,"",INDEX(Corp_value!$A$1:$EA$2999,MATCH(tbl_dmi_isin[[#This Row],[ISIN]],Corp_value!$B:$B,0),MATCH(M$2,Corp_value!$1:$1,0)))</f>
        <v>耀河国际有限公司</v>
      </c>
      <c r="N181" s="241" t="str">
        <f>IF(tbl_dmi_isin[[#This Row],[Index]]&gt;$A$2,"",INDEX(Corp_value!$A$1:$EA$2999,MATCH(tbl_dmi_isin[[#This Row],[ISIN]],Corp_value!$B:$B,0),MATCH(N$2,Corp_value!$1:$1,0)))</f>
        <v>Beijing Capital Development Holding Group Co Ltd</v>
      </c>
      <c r="O181" s="241" t="str">
        <f>IF(tbl_dmi_isin[[#This Row],[Index]]&gt;$A$2,"",INDEX(Corp_value!$A$1:$EA$2999,MATCH(tbl_dmi_isin[[#This Row],[ISIN]],Corp_value!$B:$B,0),MATCH(O$2,Corp_value!$1:$1,0)))</f>
        <v/>
      </c>
      <c r="P181" s="260" t="str">
        <f>IF(tbl_dmi_isin[[#This Row],[Index]]&gt;$A$2,"",TEXT(INDEX(Corp_value!$A$1:$EA$2999,MATCH(tbl_dmi_isin[[#This Row],[ISIN]],Corp_value!$B:$B,0),MATCH(P$2,Corp_value!$1:$1,0)),"yyyy/mm/dd"))</f>
        <v>2021/07/15</v>
      </c>
      <c r="Q181" s="260" t="str">
        <f>IF(tbl_dmi_isin[[#This Row],[Index]]&gt;$A$2,"",TEXT(INDEX(Corp_value!$A$1:$EA$2999,MATCH(tbl_dmi_isin[[#This Row],[ISIN]],Corp_value!$B:$B,0),MATCH(Q$2,Corp_value!$1:$1,0)),"yyyy/mm/dd"))</f>
        <v>2026/07/15</v>
      </c>
      <c r="R181" s="260" t="str">
        <f>IF(tbl_dmi_isin[[#This Row],[Index]]&gt;$A$2,"",TEXT(INDEX(Corp_value!$A$1:$EA$2999,MATCH(tbl_dmi_isin[[#This Row],[ISIN]],Corp_value!$B:$B,0),MATCH(R$2,Corp_value!$1:$1,0)),"yyyy/mm/dd"))</f>
        <v>--</v>
      </c>
      <c r="S181" s="241">
        <f>IF(tbl_dmi_isin[[#This Row],[Index]]&gt;$A$2,"",INDEX(Corp_value!$A$1:$EA$2999,MATCH(tbl_dmi_isin[[#This Row],[ISIN]],Corp_value!$B:$B,0),MATCH(S$2,Corp_value!$1:$1,0)))</f>
        <v>3.25</v>
      </c>
      <c r="T181" s="241" t="str">
        <f>IF(tbl_dmi_isin[[#This Row],[Index]]&gt;$A$2,"",INDEX(Corp_value!$A$1:$EA$2999,MATCH(tbl_dmi_isin[[#This Row],[ISIN]],Corp_value!$B:$B,0),MATCH(T$2,Corp_value!$1:$1,0)))</f>
        <v>USD</v>
      </c>
      <c r="U181" s="241">
        <f>IF(tbl_dmi_isin[[#This Row],[Index]]&gt;$A$2,"",INDEX(Corp_value!$A$1:$EA$2999,MATCH(tbl_dmi_isin[[#This Row],[ISIN]],Corp_value!$B:$B,0),MATCH(U$2,Corp_value!$1:$1,0)))</f>
        <v>99.111000000000004</v>
      </c>
      <c r="V181" s="258">
        <f>IFERROR(IF(tbl_dmi_isin[[#This Row],[Index]]&gt;$A$2,"",INDEX(Corp_value!$A$1:$EA$2999,MATCH(tbl_dmi_isin[[#This Row],[ISIN]],Corp_value!$B:$B,0),MATCH(V$2,Corp_value!$1:$1,0)))/100000000,"")</f>
        <v>5.17</v>
      </c>
      <c r="W181" s="267" t="str">
        <f>IF(tbl_dmi_isin[[#This Row],[Index]]&gt;$A$2,"",INDEX(Corp_value!$A$1:$EA$2999,MATCH(tbl_dmi_isin[[#This Row],[ISIN]],Corp_value!$B:$B,0),MATCH(W$2,Corp_value!$1:$1,0)))</f>
        <v>BCDHGZ CH</v>
      </c>
      <c r="X181" s="267" t="str">
        <f>IF(tbl_dmi_isin[[#This Row],[Index]]&gt;$A$2,"",INDEX(Corp_value!$A$1:$EA$2999,MATCH(tbl_dmi_isin[[#This Row],[ISIN]],Corp_value!$B:$B,0),MATCH(X$2,Corp_value!$1:$1,0)))</f>
        <v>--/--/BBB</v>
      </c>
      <c r="Y181" s="273" t="str">
        <f>IF(tbl_dmi_isin[[#This Row],[Index]]&gt;$A$2,"",INDEX(Corp_value!$A$1:$EA$2999,MATCH(tbl_dmi_isin[[#This Row],[ISIN]],Corp_value!$B:$B,0),MATCH(Y$2,Corp_value!$1:$1,0)))</f>
        <v/>
      </c>
      <c r="Z181" s="273" t="str">
        <f>IF(tbl_dmi_isin[[#This Row],[Index]]&gt;$A$2,"",INDEX(Corp_value!$A$1:$EA$2999,MATCH(tbl_dmi_isin[[#This Row],[ISIN]],Corp_value!$B:$B,0),MATCH(Z$2,Corp_value!$1:$1,0)))</f>
        <v>--/--/BBB</v>
      </c>
    </row>
    <row r="182" spans="1:26">
      <c r="A182" s="19">
        <v>179</v>
      </c>
      <c r="B182" s="282" t="str">
        <f>IF(tbl_dmi_isin[[#This Row],[Index]]&gt;$A$2,"",TEXT(INDEX(美元债一级!$A$2:$BO$2879,tbl_dmi_isin[[#This Row],[Index]]+1,MATCH(B$2,美元债一级!$2:$2,0)),"yyyy/mm/dd"))</f>
        <v>2021/07/07</v>
      </c>
      <c r="C182" s="19" t="str">
        <f>IF(tbl_dmi_isin[[#This Row],[Index]]&gt;$A$2,"",INDEX(美元债一级!$A$2:$BO$2880,tbl_dmi_isin[[#This Row],[Index]]+1,MATCH(C$2,美元债一级!$2:$2,0)))</f>
        <v>XS2334569774</v>
      </c>
      <c r="D182" s="19" t="str">
        <f>IF(tbl_dmi_isin[[#This Row],[Index]]&gt;$A$2,"",INDEX(美元债一级!$A$2:$BO$2880,tbl_dmi_isin[[#This Row],[Index]]+1,MATCH(D$2,美元债一级!$2:$2,0)))</f>
        <v>申万宏源</v>
      </c>
      <c r="E182" s="19" t="str">
        <f>TEXT(tbl_dmi_isin[[#This Row],[定价日]],"YYMMDD")&amp;tbl_dmi_isin[[#This Row],[ISIN]]</f>
        <v>210707XS2334569774</v>
      </c>
      <c r="F182" s="221"/>
      <c r="G182" s="90" t="str">
        <f>IF(tbl_dmi_isin[[#This Row],[Index]]&gt;$A$2,"",INDEX(Corp_value!$A$1:$EA$2999,MATCH(tbl_dmi_isin[[#This Row],[ISIN]],Corp_value!$B:$B,0),MATCH(G$2,Corp_value!$1:$1,0)))</f>
        <v>Baa2/BBB/--</v>
      </c>
      <c r="H182" s="91" t="str">
        <f>IF(tbl_dmi_isin[[#This Row],[Index]]&gt;$A$2,"",INDEX(Corp_value!$A$1:$EA$2999,MATCH(tbl_dmi_isin[[#This Row],[ISIN]],Corp_value!$B:$B,0),MATCH(H$2,Corp_value!$1:$1,0)))</f>
        <v>VG</v>
      </c>
      <c r="I182" s="91" t="str">
        <f>IF(tbl_dmi_isin[[#This Row],[Index]]&gt;$A$2,"",INDEX(Corp_value!$A$1:$EA$2999,MATCH(tbl_dmi_isin[[#This Row],[ISIN]],Corp_value!$B:$B,0),MATCH(I$2,Corp_value!$1:$1,0)))</f>
        <v>--</v>
      </c>
      <c r="J182" s="90" t="str">
        <f>IF(tbl_dmi_isin[[#This Row],[Index]]&gt;$A$2,"",INDEX(Corp_value!$A$1:$EA$2999,MATCH(tbl_dmi_isin[[#This Row],[ISIN]],Corp_value!$B:$B,0),MATCH(J$2,Corp_value!$1:$1,0)))</f>
        <v>Baa2/BBB/--</v>
      </c>
      <c r="K182" s="90">
        <f>IF(tbl_dmi_isin[[#This Row],[Index]]&gt;$A$2,"",INDEX(Corp_value!$A$1:$EA$2999,MATCH(tbl_dmi_isin[[#This Row],[ISIN]],Corp_value!$B:$B,0),MATCH(K$2,Corp_value!$1:$1,0)))</f>
        <v>105</v>
      </c>
      <c r="L182" s="90" t="str">
        <f>IF(tbl_dmi_isin[[#This Row],[Index]]&gt;$A$2,"",INDEX(Corp_value!$A$1:$EA$2999,MATCH(tbl_dmi_isin[[#This Row],[ISIN]],Corp_value!$B:$B,0),MATCH(L$2,Corp_value!$1:$1,0)))</f>
        <v>--</v>
      </c>
      <c r="M182" s="241" t="str">
        <f>IF(tbl_dmi_isin[[#This Row],[Index]]&gt;$A$2,"",INDEX(Corp_value!$A$1:$EA$2999,MATCH(tbl_dmi_isin[[#This Row],[ISIN]],Corp_value!$B:$B,0),MATCH(M$2,Corp_value!$1:$1,0)))</f>
        <v>Shenwan Hongyuan International</v>
      </c>
      <c r="N182" s="241" t="str">
        <f>IF(tbl_dmi_isin[[#This Row],[Index]]&gt;$A$2,"",INDEX(Corp_value!$A$1:$EA$2999,MATCH(tbl_dmi_isin[[#This Row],[ISIN]],Corp_value!$B:$B,0),MATCH(N$2,Corp_value!$1:$1,0)))</f>
        <v>Shenwan Hongyuan Securities Co Ltd</v>
      </c>
      <c r="O182" s="241" t="str">
        <f>IF(tbl_dmi_isin[[#This Row],[Index]]&gt;$A$2,"",INDEX(Corp_value!$A$1:$EA$2999,MATCH(tbl_dmi_isin[[#This Row],[ISIN]],Corp_value!$B:$B,0),MATCH(O$2,Corp_value!$1:$1,0)))</f>
        <v/>
      </c>
      <c r="P182" s="262" t="str">
        <f>IF(tbl_dmi_isin[[#This Row],[Index]]&gt;$A$2,"",TEXT(INDEX(Corp_value!$A$1:$EA$2999,MATCH(tbl_dmi_isin[[#This Row],[ISIN]],Corp_value!$B:$B,0),MATCH(P$2,Corp_value!$1:$1,0)),"yyyy/mm/dd"))</f>
        <v>2021/07/14</v>
      </c>
      <c r="Q182" s="262" t="str">
        <f>IF(tbl_dmi_isin[[#This Row],[Index]]&gt;$A$2,"",TEXT(INDEX(Corp_value!$A$1:$EA$2999,MATCH(tbl_dmi_isin[[#This Row],[ISIN]],Corp_value!$B:$B,0),MATCH(Q$2,Corp_value!$1:$1,0)),"yyyy/mm/dd"))</f>
        <v>2026/07/14</v>
      </c>
      <c r="R182" s="262" t="str">
        <f>IF(tbl_dmi_isin[[#This Row],[Index]]&gt;$A$2,"",TEXT(INDEX(Corp_value!$A$1:$EA$2999,MATCH(tbl_dmi_isin[[#This Row],[ISIN]],Corp_value!$B:$B,0),MATCH(R$2,Corp_value!$1:$1,0)),"yyyy/mm/dd"))</f>
        <v>--</v>
      </c>
      <c r="S182" s="241">
        <f>IF(tbl_dmi_isin[[#This Row],[Index]]&gt;$A$2,"",INDEX(Corp_value!$A$1:$EA$2999,MATCH(tbl_dmi_isin[[#This Row],[ISIN]],Corp_value!$B:$B,0),MATCH(S$2,Corp_value!$1:$1,0)))</f>
        <v>1.8</v>
      </c>
      <c r="T182" s="241" t="str">
        <f>IF(tbl_dmi_isin[[#This Row],[Index]]&gt;$A$2,"",INDEX(Corp_value!$A$1:$EA$2999,MATCH(tbl_dmi_isin[[#This Row],[ISIN]],Corp_value!$B:$B,0),MATCH(T$2,Corp_value!$1:$1,0)))</f>
        <v>USD</v>
      </c>
      <c r="U182" s="241">
        <f>IF(tbl_dmi_isin[[#This Row],[Index]]&gt;$A$2,"",INDEX(Corp_value!$A$1:$EA$2999,MATCH(tbl_dmi_isin[[#This Row],[ISIN]],Corp_value!$B:$B,0),MATCH(U$2,Corp_value!$1:$1,0)))</f>
        <v>99.819000000000003</v>
      </c>
      <c r="V182" s="258">
        <f>IFERROR(IF(tbl_dmi_isin[[#This Row],[Index]]&gt;$A$2,"",INDEX(Corp_value!$A$1:$EA$2999,MATCH(tbl_dmi_isin[[#This Row],[ISIN]],Corp_value!$B:$B,0),MATCH(V$2,Corp_value!$1:$1,0)))/100000000,"")</f>
        <v>5</v>
      </c>
      <c r="W182" s="267" t="str">
        <f>IF(tbl_dmi_isin[[#This Row],[Index]]&gt;$A$2,"",INDEX(Corp_value!$A$1:$EA$2999,MATCH(tbl_dmi_isin[[#This Row],[ISIN]],Corp_value!$B:$B,0),MATCH(W$2,Corp_value!$1:$1,0)))</f>
        <v>1277211D CH</v>
      </c>
      <c r="X182" s="267" t="str">
        <f>IF(tbl_dmi_isin[[#This Row],[Index]]&gt;$A$2,"",INDEX(Corp_value!$A$1:$EA$2999,MATCH(tbl_dmi_isin[[#This Row],[ISIN]],Corp_value!$B:$B,0),MATCH(X$2,Corp_value!$1:$1,0)))</f>
        <v>Baa2/BBB/--</v>
      </c>
      <c r="Y182" s="273" t="str">
        <f>IF(tbl_dmi_isin[[#This Row],[Index]]&gt;$A$2,"",INDEX(Corp_value!$A$1:$EA$2999,MATCH(tbl_dmi_isin[[#This Row],[ISIN]],Corp_value!$B:$B,0),MATCH(Y$2,Corp_value!$1:$1,0)))</f>
        <v/>
      </c>
      <c r="Z182" s="273" t="str">
        <f>IF(tbl_dmi_isin[[#This Row],[Index]]&gt;$A$2,"",INDEX(Corp_value!$A$1:$EA$2999,MATCH(tbl_dmi_isin[[#This Row],[ISIN]],Corp_value!$B:$B,0),MATCH(Z$2,Corp_value!$1:$1,0)))</f>
        <v>Baa2/BBB/--</v>
      </c>
    </row>
    <row r="183" spans="1:26">
      <c r="A183" s="19">
        <v>180</v>
      </c>
      <c r="B183" s="282" t="str">
        <f>IF(tbl_dmi_isin[[#This Row],[Index]]&gt;$A$2,"",TEXT(INDEX(美元债一级!$A$2:$BO$2879,tbl_dmi_isin[[#This Row],[Index]]+1,MATCH(B$2,美元债一级!$2:$2,0)),"yyyy/mm/dd"))</f>
        <v>2021/07/07</v>
      </c>
      <c r="C183" s="19" t="str">
        <f>IF(tbl_dmi_isin[[#This Row],[Index]]&gt;$A$2,"",INDEX(美元债一级!$A$2:$BO$2880,tbl_dmi_isin[[#This Row],[Index]]+1,MATCH(C$2,美元债一级!$2:$2,0)))</f>
        <v>USY77108AF80</v>
      </c>
      <c r="D183" s="19" t="str">
        <f>IF(tbl_dmi_isin[[#This Row],[Index]]&gt;$A$2,"",INDEX(美元债一级!$A$2:$BO$2880,tbl_dmi_isin[[#This Row],[Index]]+1,MATCH(D$2,美元债一级!$2:$2,0)))</f>
        <v>小米集团</v>
      </c>
      <c r="E183" s="19" t="str">
        <f>TEXT(tbl_dmi_isin[[#This Row],[定价日]],"YYMMDD")&amp;tbl_dmi_isin[[#This Row],[ISIN]]</f>
        <v>210707USY77108AF80</v>
      </c>
      <c r="F183" s="220"/>
      <c r="G183" s="90" t="str">
        <f>IF(tbl_dmi_isin[[#This Row],[Index]]&gt;$A$2,"",INDEX(Corp_value!$A$1:$EA$2999,MATCH(tbl_dmi_isin[[#This Row],[ISIN]],Corp_value!$B:$B,0),MATCH(G$2,Corp_value!$1:$1,0)))</f>
        <v>Baa2/BBB-/BBB</v>
      </c>
      <c r="H183" s="91" t="str">
        <f>IF(tbl_dmi_isin[[#This Row],[Index]]&gt;$A$2,"",INDEX(Corp_value!$A$1:$EA$2999,MATCH(tbl_dmi_isin[[#This Row],[ISIN]],Corp_value!$B:$B,0),MATCH(H$2,Corp_value!$1:$1,0)))</f>
        <v>HK</v>
      </c>
      <c r="I183" s="91" t="str">
        <f>IF(tbl_dmi_isin[[#This Row],[Index]]&gt;$A$2,"",INDEX(Corp_value!$A$1:$EA$2999,MATCH(tbl_dmi_isin[[#This Row],[ISIN]],Corp_value!$B:$B,0),MATCH(I$2,Corp_value!$1:$1,0)))</f>
        <v>--</v>
      </c>
      <c r="J183" s="90" t="str">
        <f>IF(tbl_dmi_isin[[#This Row],[Index]]&gt;$A$2,"",INDEX(Corp_value!$A$1:$EA$2999,MATCH(tbl_dmi_isin[[#This Row],[ISIN]],Corp_value!$B:$B,0),MATCH(J$2,Corp_value!$1:$1,0)))</f>
        <v>Baa2/BBB-/BBB</v>
      </c>
      <c r="K183" s="90">
        <f>IF(tbl_dmi_isin[[#This Row],[Index]]&gt;$A$2,"",INDEX(Corp_value!$A$1:$EA$2999,MATCH(tbl_dmi_isin[[#This Row],[ISIN]],Corp_value!$B:$B,0),MATCH(K$2,Corp_value!$1:$1,0)))</f>
        <v>220</v>
      </c>
      <c r="L183" s="90" t="str">
        <f>IF(tbl_dmi_isin[[#This Row],[Index]]&gt;$A$2,"",INDEX(Corp_value!$A$1:$EA$2999,MATCH(tbl_dmi_isin[[#This Row],[ISIN]],Corp_value!$B:$B,0),MATCH(L$2,Corp_value!$1:$1,0)))</f>
        <v>--</v>
      </c>
      <c r="M183" s="241" t="str">
        <f>IF(tbl_dmi_isin[[#This Row],[Index]]&gt;$A$2,"",INDEX(Corp_value!$A$1:$EA$2999,MATCH(tbl_dmi_isin[[#This Row],[ISIN]],Corp_value!$B:$B,0),MATCH(M$2,Corp_value!$1:$1,0)))</f>
        <v>Xiaomi Best Time International</v>
      </c>
      <c r="N183" s="241" t="str">
        <f>IF(tbl_dmi_isin[[#This Row],[Index]]&gt;$A$2,"",INDEX(Corp_value!$A$1:$EA$2999,MATCH(tbl_dmi_isin[[#This Row],[ISIN]],Corp_value!$B:$B,0),MATCH(N$2,Corp_value!$1:$1,0)))</f>
        <v>Xiaomi Corp</v>
      </c>
      <c r="O183" s="241" t="str">
        <f>IF(tbl_dmi_isin[[#This Row],[Index]]&gt;$A$2,"",INDEX(Corp_value!$A$1:$EA$2999,MATCH(tbl_dmi_isin[[#This Row],[ISIN]],Corp_value!$B:$B,0),MATCH(O$2,Corp_value!$1:$1,0)))</f>
        <v/>
      </c>
      <c r="P183" s="260" t="str">
        <f>IF(tbl_dmi_isin[[#This Row],[Index]]&gt;$A$2,"",TEXT(INDEX(Corp_value!$A$1:$EA$2999,MATCH(tbl_dmi_isin[[#This Row],[ISIN]],Corp_value!$B:$B,0),MATCH(P$2,Corp_value!$1:$1,0)),"yyyy/mm/dd"))</f>
        <v>2021/07/14</v>
      </c>
      <c r="Q183" s="260" t="str">
        <f>IF(tbl_dmi_isin[[#This Row],[Index]]&gt;$A$2,"",TEXT(INDEX(Corp_value!$A$1:$EA$2999,MATCH(tbl_dmi_isin[[#This Row],[ISIN]],Corp_value!$B:$B,0),MATCH(Q$2,Corp_value!$1:$1,0)),"yyyy/mm/dd"))</f>
        <v>2051/07/14</v>
      </c>
      <c r="R183" s="260" t="str">
        <f>IF(tbl_dmi_isin[[#This Row],[Index]]&gt;$A$2,"",TEXT(INDEX(Corp_value!$A$1:$EA$2999,MATCH(tbl_dmi_isin[[#This Row],[ISIN]],Corp_value!$B:$B,0),MATCH(R$2,Corp_value!$1:$1,0)),"yyyy/mm/dd"))</f>
        <v>2051/01/14</v>
      </c>
      <c r="S183" s="241">
        <f>IF(tbl_dmi_isin[[#This Row],[Index]]&gt;$A$2,"",INDEX(Corp_value!$A$1:$EA$2999,MATCH(tbl_dmi_isin[[#This Row],[ISIN]],Corp_value!$B:$B,0),MATCH(S$2,Corp_value!$1:$1,0)))</f>
        <v>4.0999999999999996</v>
      </c>
      <c r="T183" s="241" t="str">
        <f>IF(tbl_dmi_isin[[#This Row],[Index]]&gt;$A$2,"",INDEX(Corp_value!$A$1:$EA$2999,MATCH(tbl_dmi_isin[[#This Row],[ISIN]],Corp_value!$B:$B,0),MATCH(T$2,Corp_value!$1:$1,0)))</f>
        <v>USD</v>
      </c>
      <c r="U183" s="241">
        <f>IF(tbl_dmi_isin[[#This Row],[Index]]&gt;$A$2,"",INDEX(Corp_value!$A$1:$EA$2999,MATCH(tbl_dmi_isin[[#This Row],[ISIN]],Corp_value!$B:$B,0),MATCH(U$2,Corp_value!$1:$1,0)))</f>
        <v>98.994</v>
      </c>
      <c r="V183" s="258">
        <f>IFERROR(IF(tbl_dmi_isin[[#This Row],[Index]]&gt;$A$2,"",INDEX(Corp_value!$A$1:$EA$2999,MATCH(tbl_dmi_isin[[#This Row],[ISIN]],Corp_value!$B:$B,0),MATCH(V$2,Corp_value!$1:$1,0)))/100000000,"")</f>
        <v>4</v>
      </c>
      <c r="W183" s="267" t="str">
        <f>IF(tbl_dmi_isin[[#This Row],[Index]]&gt;$A$2,"",INDEX(Corp_value!$A$1:$EA$2999,MATCH(tbl_dmi_isin[[#This Row],[ISIN]],Corp_value!$B:$B,0),MATCH(W$2,Corp_value!$1:$1,0)))</f>
        <v>1810 HK</v>
      </c>
      <c r="X183" s="267" t="str">
        <f>IF(tbl_dmi_isin[[#This Row],[Index]]&gt;$A$2,"",INDEX(Corp_value!$A$1:$EA$2999,MATCH(tbl_dmi_isin[[#This Row],[ISIN]],Corp_value!$B:$B,0),MATCH(X$2,Corp_value!$1:$1,0)))</f>
        <v>Baa2/BBB-/BBB</v>
      </c>
      <c r="Y183" s="273" t="str">
        <f>IF(tbl_dmi_isin[[#This Row],[Index]]&gt;$A$2,"",INDEX(Corp_value!$A$1:$EA$2999,MATCH(tbl_dmi_isin[[#This Row],[ISIN]],Corp_value!$B:$B,0),MATCH(Y$2,Corp_value!$1:$1,0)))</f>
        <v>Green</v>
      </c>
      <c r="Z183" s="273" t="str">
        <f>IF(tbl_dmi_isin[[#This Row],[Index]]&gt;$A$2,"",INDEX(Corp_value!$A$1:$EA$2999,MATCH(tbl_dmi_isin[[#This Row],[ISIN]],Corp_value!$B:$B,0),MATCH(Z$2,Corp_value!$1:$1,0)))</f>
        <v>Baa2/BBB-/BBB</v>
      </c>
    </row>
    <row r="184" spans="1:26">
      <c r="A184" s="19">
        <v>181</v>
      </c>
      <c r="B184" s="282" t="str">
        <f>IF(tbl_dmi_isin[[#This Row],[Index]]&gt;$A$2,"",TEXT(INDEX(美元债一级!$A$2:$BO$2879,tbl_dmi_isin[[#This Row],[Index]]+1,MATCH(B$2,美元债一级!$2:$2,0)),"yyyy/mm/dd"))</f>
        <v>2021/07/07</v>
      </c>
      <c r="C184" s="19" t="str">
        <f>IF(tbl_dmi_isin[[#This Row],[Index]]&gt;$A$2,"",INDEX(美元债一级!$A$2:$BO$2880,tbl_dmi_isin[[#This Row],[Index]]+1,MATCH(C$2,美元债一级!$2:$2,0)))</f>
        <v>USY77108AD33</v>
      </c>
      <c r="D184" s="19" t="str">
        <f>IF(tbl_dmi_isin[[#This Row],[Index]]&gt;$A$2,"",INDEX(美元债一级!$A$2:$BO$2880,tbl_dmi_isin[[#This Row],[Index]]+1,MATCH(D$2,美元债一级!$2:$2,0)))</f>
        <v>小米集团</v>
      </c>
      <c r="E184" s="19" t="str">
        <f>TEXT(tbl_dmi_isin[[#This Row],[定价日]],"YYMMDD")&amp;tbl_dmi_isin[[#This Row],[ISIN]]</f>
        <v>210707USY77108AD33</v>
      </c>
      <c r="F184" s="220"/>
      <c r="G184" s="90" t="str">
        <f>IF(tbl_dmi_isin[[#This Row],[Index]]&gt;$A$2,"",INDEX(Corp_value!$A$1:$EA$2999,MATCH(tbl_dmi_isin[[#This Row],[ISIN]],Corp_value!$B:$B,0),MATCH(G$2,Corp_value!$1:$1,0)))</f>
        <v>Baa2/BBB-/BBB</v>
      </c>
      <c r="H184" s="91" t="str">
        <f>IF(tbl_dmi_isin[[#This Row],[Index]]&gt;$A$2,"",INDEX(Corp_value!$A$1:$EA$2999,MATCH(tbl_dmi_isin[[#This Row],[ISIN]],Corp_value!$B:$B,0),MATCH(H$2,Corp_value!$1:$1,0)))</f>
        <v>HK</v>
      </c>
      <c r="I184" s="91" t="str">
        <f>IF(tbl_dmi_isin[[#This Row],[Index]]&gt;$A$2,"",INDEX(Corp_value!$A$1:$EA$2999,MATCH(tbl_dmi_isin[[#This Row],[ISIN]],Corp_value!$B:$B,0),MATCH(I$2,Corp_value!$1:$1,0)))</f>
        <v>--</v>
      </c>
      <c r="J184" s="90" t="str">
        <f>IF(tbl_dmi_isin[[#This Row],[Index]]&gt;$A$2,"",INDEX(Corp_value!$A$1:$EA$2999,MATCH(tbl_dmi_isin[[#This Row],[ISIN]],Corp_value!$B:$B,0),MATCH(J$2,Corp_value!$1:$1,0)))</f>
        <v>Baa2/BBB-/BBB</v>
      </c>
      <c r="K184" s="90">
        <f>IF(tbl_dmi_isin[[#This Row],[Index]]&gt;$A$2,"",INDEX(Corp_value!$A$1:$EA$2999,MATCH(tbl_dmi_isin[[#This Row],[ISIN]],Corp_value!$B:$B,0),MATCH(K$2,Corp_value!$1:$1,0)))</f>
        <v>165</v>
      </c>
      <c r="L184" s="90" t="str">
        <f>IF(tbl_dmi_isin[[#This Row],[Index]]&gt;$A$2,"",INDEX(Corp_value!$A$1:$EA$2999,MATCH(tbl_dmi_isin[[#This Row],[ISIN]],Corp_value!$B:$B,0),MATCH(L$2,Corp_value!$1:$1,0)))</f>
        <v>--</v>
      </c>
      <c r="M184" s="241" t="str">
        <f>IF(tbl_dmi_isin[[#This Row],[Index]]&gt;$A$2,"",INDEX(Corp_value!$A$1:$EA$2999,MATCH(tbl_dmi_isin[[#This Row],[ISIN]],Corp_value!$B:$B,0),MATCH(M$2,Corp_value!$1:$1,0)))</f>
        <v>Xiaomi Best Time International</v>
      </c>
      <c r="N184" s="241" t="str">
        <f>IF(tbl_dmi_isin[[#This Row],[Index]]&gt;$A$2,"",INDEX(Corp_value!$A$1:$EA$2999,MATCH(tbl_dmi_isin[[#This Row],[ISIN]],Corp_value!$B:$B,0),MATCH(N$2,Corp_value!$1:$1,0)))</f>
        <v>Xiaomi Corp</v>
      </c>
      <c r="O184" s="241" t="str">
        <f>IF(tbl_dmi_isin[[#This Row],[Index]]&gt;$A$2,"",INDEX(Corp_value!$A$1:$EA$2999,MATCH(tbl_dmi_isin[[#This Row],[ISIN]],Corp_value!$B:$B,0),MATCH(O$2,Corp_value!$1:$1,0)))</f>
        <v/>
      </c>
      <c r="P184" s="260" t="str">
        <f>IF(tbl_dmi_isin[[#This Row],[Index]]&gt;$A$2,"",TEXT(INDEX(Corp_value!$A$1:$EA$2999,MATCH(tbl_dmi_isin[[#This Row],[ISIN]],Corp_value!$B:$B,0),MATCH(P$2,Corp_value!$1:$1,0)),"yyyy/mm/dd"))</f>
        <v>2021/07/14</v>
      </c>
      <c r="Q184" s="260" t="str">
        <f>IF(tbl_dmi_isin[[#This Row],[Index]]&gt;$A$2,"",TEXT(INDEX(Corp_value!$A$1:$EA$2999,MATCH(tbl_dmi_isin[[#This Row],[ISIN]],Corp_value!$B:$B,0),MATCH(Q$2,Corp_value!$1:$1,0)),"yyyy/mm/dd"))</f>
        <v>2031/07/14</v>
      </c>
      <c r="R184" s="260" t="str">
        <f>IF(tbl_dmi_isin[[#This Row],[Index]]&gt;$A$2,"",TEXT(INDEX(Corp_value!$A$1:$EA$2999,MATCH(tbl_dmi_isin[[#This Row],[ISIN]],Corp_value!$B:$B,0),MATCH(R$2,Corp_value!$1:$1,0)),"yyyy/mm/dd"))</f>
        <v>2031/04/14</v>
      </c>
      <c r="S184" s="241">
        <f>IF(tbl_dmi_isin[[#This Row],[Index]]&gt;$A$2,"",INDEX(Corp_value!$A$1:$EA$2999,MATCH(tbl_dmi_isin[[#This Row],[ISIN]],Corp_value!$B:$B,0),MATCH(S$2,Corp_value!$1:$1,0)))</f>
        <v>2.875</v>
      </c>
      <c r="T184" s="241" t="str">
        <f>IF(tbl_dmi_isin[[#This Row],[Index]]&gt;$A$2,"",INDEX(Corp_value!$A$1:$EA$2999,MATCH(tbl_dmi_isin[[#This Row],[ISIN]],Corp_value!$B:$B,0),MATCH(T$2,Corp_value!$1:$1,0)))</f>
        <v>USD</v>
      </c>
      <c r="U184" s="241">
        <f>IF(tbl_dmi_isin[[#This Row],[Index]]&gt;$A$2,"",INDEX(Corp_value!$A$1:$EA$2999,MATCH(tbl_dmi_isin[[#This Row],[ISIN]],Corp_value!$B:$B,0),MATCH(U$2,Corp_value!$1:$1,0)))</f>
        <v>99.141000000000005</v>
      </c>
      <c r="V184" s="258">
        <f>IFERROR(IF(tbl_dmi_isin[[#This Row],[Index]]&gt;$A$2,"",INDEX(Corp_value!$A$1:$EA$2999,MATCH(tbl_dmi_isin[[#This Row],[ISIN]],Corp_value!$B:$B,0),MATCH(V$2,Corp_value!$1:$1,0)))/100000000,"")</f>
        <v>8</v>
      </c>
      <c r="W184" s="267" t="str">
        <f>IF(tbl_dmi_isin[[#This Row],[Index]]&gt;$A$2,"",INDEX(Corp_value!$A$1:$EA$2999,MATCH(tbl_dmi_isin[[#This Row],[ISIN]],Corp_value!$B:$B,0),MATCH(W$2,Corp_value!$1:$1,0)))</f>
        <v>1810 HK</v>
      </c>
      <c r="X184" s="267" t="str">
        <f>IF(tbl_dmi_isin[[#This Row],[Index]]&gt;$A$2,"",INDEX(Corp_value!$A$1:$EA$2999,MATCH(tbl_dmi_isin[[#This Row],[ISIN]],Corp_value!$B:$B,0),MATCH(X$2,Corp_value!$1:$1,0)))</f>
        <v>Baa2/BBB-/BBB</v>
      </c>
      <c r="Y184" s="273" t="str">
        <f>IF(tbl_dmi_isin[[#This Row],[Index]]&gt;$A$2,"",INDEX(Corp_value!$A$1:$EA$2999,MATCH(tbl_dmi_isin[[#This Row],[ISIN]],Corp_value!$B:$B,0),MATCH(Y$2,Corp_value!$1:$1,0)))</f>
        <v/>
      </c>
      <c r="Z184" s="273" t="str">
        <f>IF(tbl_dmi_isin[[#This Row],[Index]]&gt;$A$2,"",INDEX(Corp_value!$A$1:$EA$2999,MATCH(tbl_dmi_isin[[#This Row],[ISIN]],Corp_value!$B:$B,0),MATCH(Z$2,Corp_value!$1:$1,0)))</f>
        <v>Baa2/BBB-/BBB</v>
      </c>
    </row>
    <row r="185" spans="1:26">
      <c r="A185" s="19">
        <v>182</v>
      </c>
      <c r="B185" s="282" t="str">
        <f>IF(tbl_dmi_isin[[#This Row],[Index]]&gt;$A$2,"",TEXT(INDEX(美元债一级!$A$2:$BO$2879,tbl_dmi_isin[[#This Row],[Index]]+1,MATCH(B$2,美元债一级!$2:$2,0)),"yyyy/mm/dd"))</f>
        <v>2021/07/06</v>
      </c>
      <c r="C185" s="19" t="str">
        <f>IF(tbl_dmi_isin[[#This Row],[Index]]&gt;$A$2,"",INDEX(美元债一级!$A$2:$BO$2880,tbl_dmi_isin[[#This Row],[Index]]+1,MATCH(C$2,美元债一级!$2:$2,0)))</f>
        <v>MO000A3KS070</v>
      </c>
      <c r="D185" s="19" t="str">
        <f>IF(tbl_dmi_isin[[#This Row],[Index]]&gt;$A$2,"",INDEX(美元债一级!$A$2:$BO$2880,tbl_dmi_isin[[#This Row],[Index]]+1,MATCH(D$2,美元债一级!$2:$2,0)))</f>
        <v>福建省投</v>
      </c>
      <c r="E185" s="19" t="str">
        <f>TEXT(tbl_dmi_isin[[#This Row],[定价日]],"YYMMDD")&amp;tbl_dmi_isin[[#This Row],[ISIN]]</f>
        <v>210706MO000A3KS070</v>
      </c>
      <c r="F185" s="263"/>
      <c r="G185" s="90" t="str">
        <f>IF(tbl_dmi_isin[[#This Row],[Index]]&gt;$A$2,"",INDEX(Corp_value!$A$1:$EA$2999,MATCH(tbl_dmi_isin[[#This Row],[ISIN]],Corp_value!$B:$B,0),MATCH(G$2,Corp_value!$1:$1,0)))</f>
        <v>--/--/--</v>
      </c>
      <c r="H185" s="91" t="str">
        <f>IF(tbl_dmi_isin[[#This Row],[Index]]&gt;$A$2,"",INDEX(Corp_value!$A$1:$EA$2999,MATCH(tbl_dmi_isin[[#This Row],[ISIN]],Corp_value!$B:$B,0),MATCH(H$2,Corp_value!$1:$1,0)))</f>
        <v>CN</v>
      </c>
      <c r="I185" s="91" t="str">
        <f>IF(tbl_dmi_isin[[#This Row],[Index]]&gt;$A$2,"",INDEX(Corp_value!$A$1:$EA$2999,MATCH(tbl_dmi_isin[[#This Row],[ISIN]],Corp_value!$B:$B,0),MATCH(I$2,Corp_value!$1:$1,0)))</f>
        <v>--</v>
      </c>
      <c r="J185" s="90" t="str">
        <f>IF(tbl_dmi_isin[[#This Row],[Index]]&gt;$A$2,"",INDEX(Corp_value!$A$1:$EA$2999,MATCH(tbl_dmi_isin[[#This Row],[ISIN]],Corp_value!$B:$B,0),MATCH(J$2,Corp_value!$1:$1,0)))</f>
        <v>--/--/--</v>
      </c>
      <c r="K185" s="90" t="str">
        <f>IF(tbl_dmi_isin[[#This Row],[Index]]&gt;$A$2,"",INDEX(Corp_value!$A$1:$EA$2999,MATCH(tbl_dmi_isin[[#This Row],[ISIN]],Corp_value!$B:$B,0),MATCH(K$2,Corp_value!$1:$1,0)))</f>
        <v>CHECK spd</v>
      </c>
      <c r="L185" s="90" t="str">
        <f>IF(tbl_dmi_isin[[#This Row],[Index]]&gt;$A$2,"",INDEX(Corp_value!$A$1:$EA$2999,MATCH(tbl_dmi_isin[[#This Row],[ISIN]],Corp_value!$B:$B,0),MATCH(L$2,Corp_value!$1:$1,0)))</f>
        <v>--</v>
      </c>
      <c r="M185" s="241" t="str">
        <f>IF(tbl_dmi_isin[[#This Row],[Index]]&gt;$A$2,"",INDEX(Corp_value!$A$1:$EA$2999,MATCH(tbl_dmi_isin[[#This Row],[ISIN]],Corp_value!$B:$B,0),MATCH(M$2,Corp_value!$1:$1,0)))</f>
        <v>福建省投资开发集团有</v>
      </c>
      <c r="N185" s="241" t="str">
        <f>IF(tbl_dmi_isin[[#This Row],[Index]]&gt;$A$2,"",INDEX(Corp_value!$A$1:$EA$2999,MATCH(tbl_dmi_isin[[#This Row],[ISIN]],Corp_value!$B:$B,0),MATCH(N$2,Corp_value!$1:$1,0)))</f>
        <v/>
      </c>
      <c r="O185" s="241" t="str">
        <f>IF(tbl_dmi_isin[[#This Row],[Index]]&gt;$A$2,"",INDEX(Corp_value!$A$1:$EA$2999,MATCH(tbl_dmi_isin[[#This Row],[ISIN]],Corp_value!$B:$B,0),MATCH(O$2,Corp_value!$1:$1,0)))</f>
        <v/>
      </c>
      <c r="P185" s="260" t="str">
        <f>IF(tbl_dmi_isin[[#This Row],[Index]]&gt;$A$2,"",TEXT(INDEX(Corp_value!$A$1:$EA$2999,MATCH(tbl_dmi_isin[[#This Row],[ISIN]],Corp_value!$B:$B,0),MATCH(P$2,Corp_value!$1:$1,0)),"yyyy/mm/dd"))</f>
        <v>2021/07/13</v>
      </c>
      <c r="Q185" s="260" t="str">
        <f>IF(tbl_dmi_isin[[#This Row],[Index]]&gt;$A$2,"",TEXT(INDEX(Corp_value!$A$1:$EA$2999,MATCH(tbl_dmi_isin[[#This Row],[ISIN]],Corp_value!$B:$B,0),MATCH(Q$2,Corp_value!$1:$1,0)),"yyyy/mm/dd"))</f>
        <v>2022/07/12</v>
      </c>
      <c r="R185" s="260" t="str">
        <f>IF(tbl_dmi_isin[[#This Row],[Index]]&gt;$A$2,"",TEXT(INDEX(Corp_value!$A$1:$EA$2999,MATCH(tbl_dmi_isin[[#This Row],[ISIN]],Corp_value!$B:$B,0),MATCH(R$2,Corp_value!$1:$1,0)),"yyyy/mm/dd"))</f>
        <v>--</v>
      </c>
      <c r="S185" s="241">
        <f>IF(tbl_dmi_isin[[#This Row],[Index]]&gt;$A$2,"",INDEX(Corp_value!$A$1:$EA$2999,MATCH(tbl_dmi_isin[[#This Row],[ISIN]],Corp_value!$B:$B,0),MATCH(S$2,Corp_value!$1:$1,0)))</f>
        <v>1.88</v>
      </c>
      <c r="T185" s="241" t="str">
        <f>IF(tbl_dmi_isin[[#This Row],[Index]]&gt;$A$2,"",INDEX(Corp_value!$A$1:$EA$2999,MATCH(tbl_dmi_isin[[#This Row],[ISIN]],Corp_value!$B:$B,0),MATCH(T$2,Corp_value!$1:$1,0)))</f>
        <v>USD</v>
      </c>
      <c r="U185" s="241">
        <f>IF(tbl_dmi_isin[[#This Row],[Index]]&gt;$A$2,"",INDEX(Corp_value!$A$1:$EA$2999,MATCH(tbl_dmi_isin[[#This Row],[ISIN]],Corp_value!$B:$B,0),MATCH(U$2,Corp_value!$1:$1,0)))</f>
        <v>100</v>
      </c>
      <c r="V185" s="258">
        <f>IFERROR(IF(tbl_dmi_isin[[#This Row],[Index]]&gt;$A$2,"",INDEX(Corp_value!$A$1:$EA$2999,MATCH(tbl_dmi_isin[[#This Row],[ISIN]],Corp_value!$B:$B,0),MATCH(V$2,Corp_value!$1:$1,0)))/100000000,"")</f>
        <v>1.5</v>
      </c>
      <c r="W185" s="267" t="str">
        <f>IF(tbl_dmi_isin[[#This Row],[Index]]&gt;$A$2,"",INDEX(Corp_value!$A$1:$EA$2999,MATCH(tbl_dmi_isin[[#This Row],[ISIN]],Corp_value!$B:$B,0),MATCH(W$2,Corp_value!$1:$1,0)))</f>
        <v>FJTZKZ CH</v>
      </c>
      <c r="X185" s="267" t="str">
        <f>IF(tbl_dmi_isin[[#This Row],[Index]]&gt;$A$2,"",INDEX(Corp_value!$A$1:$EA$2999,MATCH(tbl_dmi_isin[[#This Row],[ISIN]],Corp_value!$B:$B,0),MATCH(X$2,Corp_value!$1:$1,0)))</f>
        <v>--/--/--</v>
      </c>
      <c r="Y185" s="273" t="str">
        <f>IF(tbl_dmi_isin[[#This Row],[Index]]&gt;$A$2,"",INDEX(Corp_value!$A$1:$EA$2999,MATCH(tbl_dmi_isin[[#This Row],[ISIN]],Corp_value!$B:$B,0),MATCH(Y$2,Corp_value!$1:$1,0)))</f>
        <v/>
      </c>
      <c r="Z185" s="273" t="str">
        <f>IF(tbl_dmi_isin[[#This Row],[Index]]&gt;$A$2,"",INDEX(Corp_value!$A$1:$EA$2999,MATCH(tbl_dmi_isin[[#This Row],[ISIN]],Corp_value!$B:$B,0),MATCH(Z$2,Corp_value!$1:$1,0)))</f>
        <v>--/--/--</v>
      </c>
    </row>
    <row r="186" spans="1:26">
      <c r="A186" s="19">
        <v>183</v>
      </c>
      <c r="B186" s="282" t="str">
        <f>IF(tbl_dmi_isin[[#This Row],[Index]]&gt;$A$2,"",TEXT(INDEX(美元债一级!$A$2:$BO$2879,tbl_dmi_isin[[#This Row],[Index]]+1,MATCH(B$2,美元债一级!$2:$2,0)),"yyyy/mm/dd"))</f>
        <v>2021/07/06</v>
      </c>
      <c r="C186" s="19" t="str">
        <f>IF(tbl_dmi_isin[[#This Row],[Index]]&gt;$A$2,"",INDEX(美元债一级!$A$2:$BO$2880,tbl_dmi_isin[[#This Row],[Index]]+1,MATCH(C$2,美元债一级!$2:$2,0)))</f>
        <v>HK0000744802</v>
      </c>
      <c r="D186" s="19" t="str">
        <f>IF(tbl_dmi_isin[[#This Row],[Index]]&gt;$A$2,"",INDEX(美元债一级!$A$2:$BO$2880,tbl_dmi_isin[[#This Row],[Index]]+1,MATCH(D$2,美元债一级!$2:$2,0)))</f>
        <v>浦银港分</v>
      </c>
      <c r="E186" s="19" t="str">
        <f>TEXT(tbl_dmi_isin[[#This Row],[定价日]],"YYMMDD")&amp;tbl_dmi_isin[[#This Row],[ISIN]]</f>
        <v>210706HK0000744802</v>
      </c>
      <c r="F186" s="221"/>
      <c r="G186" s="90" t="str">
        <f>IF(tbl_dmi_isin[[#This Row],[Index]]&gt;$A$2,"",INDEX(Corp_value!$A$1:$EA$2999,MATCH(tbl_dmi_isin[[#This Row],[ISIN]],Corp_value!$B:$B,0),MATCH(G$2,Corp_value!$1:$1,0)))</f>
        <v>WR/--/--</v>
      </c>
      <c r="H186" s="91" t="str">
        <f>IF(tbl_dmi_isin[[#This Row],[Index]]&gt;$A$2,"",INDEX(Corp_value!$A$1:$EA$2999,MATCH(tbl_dmi_isin[[#This Row],[ISIN]],Corp_value!$B:$B,0),MATCH(H$2,Corp_value!$1:$1,0)))</f>
        <v>CN</v>
      </c>
      <c r="I186" s="91" t="str">
        <f>IF(tbl_dmi_isin[[#This Row],[Index]]&gt;$A$2,"",INDEX(Corp_value!$A$1:$EA$2999,MATCH(tbl_dmi_isin[[#This Row],[ISIN]],Corp_value!$B:$B,0),MATCH(I$2,Corp_value!$1:$1,0)))</f>
        <v>--</v>
      </c>
      <c r="J186" s="90" t="str">
        <f>IF(tbl_dmi_isin[[#This Row],[Index]]&gt;$A$2,"",INDEX(Corp_value!$A$1:$EA$2999,MATCH(tbl_dmi_isin[[#This Row],[ISIN]],Corp_value!$B:$B,0),MATCH(J$2,Corp_value!$1:$1,0)))</f>
        <v>--/--/--</v>
      </c>
      <c r="K186" s="90" t="str">
        <f>IF(tbl_dmi_isin[[#This Row],[Index]]&gt;$A$2,"",INDEX(Corp_value!$A$1:$EA$2999,MATCH(tbl_dmi_isin[[#This Row],[ISIN]],Corp_value!$B:$B,0),MATCH(K$2,Corp_value!$1:$1,0)))</f>
        <v>CHECK spd</v>
      </c>
      <c r="L186" s="90" t="str">
        <f>IF(tbl_dmi_isin[[#This Row],[Index]]&gt;$A$2,"",INDEX(Corp_value!$A$1:$EA$2999,MATCH(tbl_dmi_isin[[#This Row],[ISIN]],Corp_value!$B:$B,0),MATCH(L$2,Corp_value!$1:$1,0)))</f>
        <v>--</v>
      </c>
      <c r="M186" s="241" t="str">
        <f>IF(tbl_dmi_isin[[#This Row],[Index]]&gt;$A$2,"",INDEX(Corp_value!$A$1:$EA$2999,MATCH(tbl_dmi_isin[[#This Row],[ISIN]],Corp_value!$B:$B,0),MATCH(M$2,Corp_value!$1:$1,0)))</f>
        <v>上海浦东发展银行/香</v>
      </c>
      <c r="N186" s="241" t="str">
        <f>IF(tbl_dmi_isin[[#This Row],[Index]]&gt;$A$2,"",INDEX(Corp_value!$A$1:$EA$2999,MATCH(tbl_dmi_isin[[#This Row],[ISIN]],Corp_value!$B:$B,0),MATCH(N$2,Corp_value!$1:$1,0)))</f>
        <v/>
      </c>
      <c r="O186" s="241" t="str">
        <f>IF(tbl_dmi_isin[[#This Row],[Index]]&gt;$A$2,"",INDEX(Corp_value!$A$1:$EA$2999,MATCH(tbl_dmi_isin[[#This Row],[ISIN]],Corp_value!$B:$B,0),MATCH(O$2,Corp_value!$1:$1,0)))</f>
        <v/>
      </c>
      <c r="P186" s="260" t="str">
        <f>IF(tbl_dmi_isin[[#This Row],[Index]]&gt;$A$2,"",TEXT(INDEX(Corp_value!$A$1:$EA$2999,MATCH(tbl_dmi_isin[[#This Row],[ISIN]],Corp_value!$B:$B,0),MATCH(P$2,Corp_value!$1:$1,0)),"yyyy/mm/dd"))</f>
        <v>2021/07/13</v>
      </c>
      <c r="Q186" s="260" t="str">
        <f>IF(tbl_dmi_isin[[#This Row],[Index]]&gt;$A$2,"",TEXT(INDEX(Corp_value!$A$1:$EA$2999,MATCH(tbl_dmi_isin[[#This Row],[ISIN]],Corp_value!$B:$B,0),MATCH(Q$2,Corp_value!$1:$1,0)),"yyyy/mm/dd"))</f>
        <v>2023/07/13</v>
      </c>
      <c r="R186" s="260" t="str">
        <f>IF(tbl_dmi_isin[[#This Row],[Index]]&gt;$A$2,"",TEXT(INDEX(Corp_value!$A$1:$EA$2999,MATCH(tbl_dmi_isin[[#This Row],[ISIN]],Corp_value!$B:$B,0),MATCH(R$2,Corp_value!$1:$1,0)),"yyyy/mm/dd"))</f>
        <v>--</v>
      </c>
      <c r="S186" s="241">
        <f>IF(tbl_dmi_isin[[#This Row],[Index]]&gt;$A$2,"",INDEX(Corp_value!$A$1:$EA$2999,MATCH(tbl_dmi_isin[[#This Row],[ISIN]],Corp_value!$B:$B,0),MATCH(S$2,Corp_value!$1:$1,0)))</f>
        <v>0.6</v>
      </c>
      <c r="T186" s="241" t="str">
        <f>IF(tbl_dmi_isin[[#This Row],[Index]]&gt;$A$2,"",INDEX(Corp_value!$A$1:$EA$2999,MATCH(tbl_dmi_isin[[#This Row],[ISIN]],Corp_value!$B:$B,0),MATCH(T$2,Corp_value!$1:$1,0)))</f>
        <v>HKD</v>
      </c>
      <c r="U186" s="241">
        <f>IF(tbl_dmi_isin[[#This Row],[Index]]&gt;$A$2,"",INDEX(Corp_value!$A$1:$EA$2999,MATCH(tbl_dmi_isin[[#This Row],[ISIN]],Corp_value!$B:$B,0),MATCH(U$2,Corp_value!$1:$1,0)))</f>
        <v>100</v>
      </c>
      <c r="V186" s="258">
        <f>IFERROR(IF(tbl_dmi_isin[[#This Row],[Index]]&gt;$A$2,"",INDEX(Corp_value!$A$1:$EA$2999,MATCH(tbl_dmi_isin[[#This Row],[ISIN]],Corp_value!$B:$B,0),MATCH(V$2,Corp_value!$1:$1,0)))/100000000,"")</f>
        <v>20</v>
      </c>
      <c r="W186" s="267" t="str">
        <f>IF(tbl_dmi_isin[[#This Row],[Index]]&gt;$A$2,"",INDEX(Corp_value!$A$1:$EA$2999,MATCH(tbl_dmi_isin[[#This Row],[ISIN]],Corp_value!$B:$B,0),MATCH(W$2,Corp_value!$1:$1,0)))</f>
        <v>600000 CH</v>
      </c>
      <c r="X186" s="267" t="str">
        <f>IF(tbl_dmi_isin[[#This Row],[Index]]&gt;$A$2,"",INDEX(Corp_value!$A$1:$EA$2999,MATCH(tbl_dmi_isin[[#This Row],[ISIN]],Corp_value!$B:$B,0),MATCH(X$2,Corp_value!$1:$1,0)))</f>
        <v>Baa2/BBB/BBB</v>
      </c>
      <c r="Y186" s="273" t="str">
        <f>IF(tbl_dmi_isin[[#This Row],[Index]]&gt;$A$2,"",INDEX(Corp_value!$A$1:$EA$2999,MATCH(tbl_dmi_isin[[#This Row],[ISIN]],Corp_value!$B:$B,0),MATCH(Y$2,Corp_value!$1:$1,0)))</f>
        <v/>
      </c>
      <c r="Z186" s="273" t="str">
        <f>IF(tbl_dmi_isin[[#This Row],[Index]]&gt;$A$2,"",INDEX(Corp_value!$A$1:$EA$2999,MATCH(tbl_dmi_isin[[#This Row],[ISIN]],Corp_value!$B:$B,0),MATCH(Z$2,Corp_value!$1:$1,0)))</f>
        <v>Baa2/BBB/BBB</v>
      </c>
    </row>
    <row r="187" spans="1:26">
      <c r="A187" s="19">
        <v>184</v>
      </c>
      <c r="B187" s="282" t="str">
        <f>IF(tbl_dmi_isin[[#This Row],[Index]]&gt;$A$2,"",TEXT(INDEX(美元债一级!$A$2:$BO$2879,tbl_dmi_isin[[#This Row],[Index]]+1,MATCH(B$2,美元债一级!$2:$2,0)),"yyyy/mm/dd"))</f>
        <v>2021/07/06</v>
      </c>
      <c r="C187" s="19" t="str">
        <f>IF(tbl_dmi_isin[[#This Row],[Index]]&gt;$A$2,"",INDEX(美元债一级!$A$2:$BO$2880,tbl_dmi_isin[[#This Row],[Index]]+1,MATCH(C$2,美元债一级!$2:$2,0)))</f>
        <v>XS2359947715</v>
      </c>
      <c r="D187" s="19" t="str">
        <f>IF(tbl_dmi_isin[[#This Row],[Index]]&gt;$A$2,"",INDEX(美元债一级!$A$2:$BO$2880,tbl_dmi_isin[[#This Row],[Index]]+1,MATCH(D$2,美元债一级!$2:$2,0)))</f>
        <v>浦银港分</v>
      </c>
      <c r="E187" s="19" t="str">
        <f>TEXT(tbl_dmi_isin[[#This Row],[定价日]],"YYMMDD")&amp;tbl_dmi_isin[[#This Row],[ISIN]]</f>
        <v>210706XS2359947715</v>
      </c>
      <c r="F187" s="220"/>
      <c r="G187" s="90" t="str">
        <f>IF(tbl_dmi_isin[[#This Row],[Index]]&gt;$A$2,"",INDEX(Corp_value!$A$1:$EA$2999,MATCH(tbl_dmi_isin[[#This Row],[ISIN]],Corp_value!$B:$B,0),MATCH(G$2,Corp_value!$1:$1,0)))</f>
        <v>Baa2/--/--</v>
      </c>
      <c r="H187" s="91" t="str">
        <f>IF(tbl_dmi_isin[[#This Row],[Index]]&gt;$A$2,"",INDEX(Corp_value!$A$1:$EA$2999,MATCH(tbl_dmi_isin[[#This Row],[ISIN]],Corp_value!$B:$B,0),MATCH(H$2,Corp_value!$1:$1,0)))</f>
        <v>CN</v>
      </c>
      <c r="I187" s="91" t="str">
        <f>IF(tbl_dmi_isin[[#This Row],[Index]]&gt;$A$2,"",INDEX(Corp_value!$A$1:$EA$2999,MATCH(tbl_dmi_isin[[#This Row],[ISIN]],Corp_value!$B:$B,0),MATCH(I$2,Corp_value!$1:$1,0)))</f>
        <v>--</v>
      </c>
      <c r="J187" s="90" t="str">
        <f>IF(tbl_dmi_isin[[#This Row],[Index]]&gt;$A$2,"",INDEX(Corp_value!$A$1:$EA$2999,MATCH(tbl_dmi_isin[[#This Row],[ISIN]],Corp_value!$B:$B,0),MATCH(J$2,Corp_value!$1:$1,0)))</f>
        <v>--/--/--</v>
      </c>
      <c r="K187" s="90">
        <f>IF(tbl_dmi_isin[[#This Row],[Index]]&gt;$A$2,"",INDEX(Corp_value!$A$1:$EA$2999,MATCH(tbl_dmi_isin[[#This Row],[ISIN]],Corp_value!$B:$B,0),MATCH(K$2,Corp_value!$1:$1,0)))</f>
        <v>47</v>
      </c>
      <c r="L187" s="90" t="str">
        <f>IF(tbl_dmi_isin[[#This Row],[Index]]&gt;$A$2,"",INDEX(Corp_value!$A$1:$EA$2999,MATCH(tbl_dmi_isin[[#This Row],[ISIN]],Corp_value!$B:$B,0),MATCH(L$2,Corp_value!$1:$1,0)))</f>
        <v>--</v>
      </c>
      <c r="M187" s="241" t="str">
        <f>IF(tbl_dmi_isin[[#This Row],[Index]]&gt;$A$2,"",INDEX(Corp_value!$A$1:$EA$2999,MATCH(tbl_dmi_isin[[#This Row],[ISIN]],Corp_value!$B:$B,0),MATCH(M$2,Corp_value!$1:$1,0)))</f>
        <v>上海浦东发展银行/香</v>
      </c>
      <c r="N187" s="241" t="str">
        <f>IF(tbl_dmi_isin[[#This Row],[Index]]&gt;$A$2,"",INDEX(Corp_value!$A$1:$EA$2999,MATCH(tbl_dmi_isin[[#This Row],[ISIN]],Corp_value!$B:$B,0),MATCH(N$2,Corp_value!$1:$1,0)))</f>
        <v/>
      </c>
      <c r="O187" s="241" t="str">
        <f>IF(tbl_dmi_isin[[#This Row],[Index]]&gt;$A$2,"",INDEX(Corp_value!$A$1:$EA$2999,MATCH(tbl_dmi_isin[[#This Row],[ISIN]],Corp_value!$B:$B,0),MATCH(O$2,Corp_value!$1:$1,0)))</f>
        <v/>
      </c>
      <c r="P187" s="260" t="str">
        <f>IF(tbl_dmi_isin[[#This Row],[Index]]&gt;$A$2,"",TEXT(INDEX(Corp_value!$A$1:$EA$2999,MATCH(tbl_dmi_isin[[#This Row],[ISIN]],Corp_value!$B:$B,0),MATCH(P$2,Corp_value!$1:$1,0)),"yyyy/mm/dd"))</f>
        <v>2021/07/13</v>
      </c>
      <c r="Q187" s="260" t="str">
        <f>IF(tbl_dmi_isin[[#This Row],[Index]]&gt;$A$2,"",TEXT(INDEX(Corp_value!$A$1:$EA$2999,MATCH(tbl_dmi_isin[[#This Row],[ISIN]],Corp_value!$B:$B,0),MATCH(Q$2,Corp_value!$1:$1,0)),"yyyy/mm/dd"))</f>
        <v>2024/07/13</v>
      </c>
      <c r="R187" s="260" t="str">
        <f>IF(tbl_dmi_isin[[#This Row],[Index]]&gt;$A$2,"",TEXT(INDEX(Corp_value!$A$1:$EA$2999,MATCH(tbl_dmi_isin[[#This Row],[ISIN]],Corp_value!$B:$B,0),MATCH(R$2,Corp_value!$1:$1,0)),"yyyy/mm/dd"))</f>
        <v>--</v>
      </c>
      <c r="S187" s="241">
        <f>IF(tbl_dmi_isin[[#This Row],[Index]]&gt;$A$2,"",INDEX(Corp_value!$A$1:$EA$2999,MATCH(tbl_dmi_isin[[#This Row],[ISIN]],Corp_value!$B:$B,0),MATCH(S$2,Corp_value!$1:$1,0)))</f>
        <v>0.875</v>
      </c>
      <c r="T187" s="241" t="str">
        <f>IF(tbl_dmi_isin[[#This Row],[Index]]&gt;$A$2,"",INDEX(Corp_value!$A$1:$EA$2999,MATCH(tbl_dmi_isin[[#This Row],[ISIN]],Corp_value!$B:$B,0),MATCH(T$2,Corp_value!$1:$1,0)))</f>
        <v>USD</v>
      </c>
      <c r="U187" s="241">
        <f>IF(tbl_dmi_isin[[#This Row],[Index]]&gt;$A$2,"",INDEX(Corp_value!$A$1:$EA$2999,MATCH(tbl_dmi_isin[[#This Row],[ISIN]],Corp_value!$B:$B,0),MATCH(U$2,Corp_value!$1:$1,0)))</f>
        <v>99.906000000000006</v>
      </c>
      <c r="V187" s="256">
        <f>IFERROR(IF(tbl_dmi_isin[[#This Row],[Index]]&gt;$A$2,"",INDEX(Corp_value!$A$1:$EA$2999,MATCH(tbl_dmi_isin[[#This Row],[ISIN]],Corp_value!$B:$B,0),MATCH(V$2,Corp_value!$1:$1,0)))/100000000,"")</f>
        <v>7</v>
      </c>
      <c r="W187" s="268" t="str">
        <f>IF(tbl_dmi_isin[[#This Row],[Index]]&gt;$A$2,"",INDEX(Corp_value!$A$1:$EA$2999,MATCH(tbl_dmi_isin[[#This Row],[ISIN]],Corp_value!$B:$B,0),MATCH(W$2,Corp_value!$1:$1,0)))</f>
        <v>600000 CH</v>
      </c>
      <c r="X187" s="268" t="str">
        <f>IF(tbl_dmi_isin[[#This Row],[Index]]&gt;$A$2,"",INDEX(Corp_value!$A$1:$EA$2999,MATCH(tbl_dmi_isin[[#This Row],[ISIN]],Corp_value!$B:$B,0),MATCH(X$2,Corp_value!$1:$1,0)))</f>
        <v>Baa2/BBB/BBB</v>
      </c>
      <c r="Y187" s="273" t="str">
        <f>IF(tbl_dmi_isin[[#This Row],[Index]]&gt;$A$2,"",INDEX(Corp_value!$A$1:$EA$2999,MATCH(tbl_dmi_isin[[#This Row],[ISIN]],Corp_value!$B:$B,0),MATCH(Y$2,Corp_value!$1:$1,0)))</f>
        <v/>
      </c>
      <c r="Z187" s="273" t="str">
        <f>IF(tbl_dmi_isin[[#This Row],[Index]]&gt;$A$2,"",INDEX(Corp_value!$A$1:$EA$2999,MATCH(tbl_dmi_isin[[#This Row],[ISIN]],Corp_value!$B:$B,0),MATCH(Z$2,Corp_value!$1:$1,0)))</f>
        <v>Baa2/BBB/BBB</v>
      </c>
    </row>
    <row r="188" spans="1:26">
      <c r="A188" s="19">
        <v>185</v>
      </c>
      <c r="B188" s="282" t="str">
        <f>IF(tbl_dmi_isin[[#This Row],[Index]]&gt;$A$2,"",TEXT(INDEX(美元债一级!$A$2:$BO$2879,tbl_dmi_isin[[#This Row],[Index]]+1,MATCH(B$2,美元债一级!$2:$2,0)),"yyyy/mm/dd"))</f>
        <v>2021/07/02</v>
      </c>
      <c r="C188" s="19" t="str">
        <f>IF(tbl_dmi_isin[[#This Row],[Index]]&gt;$A$2,"",INDEX(美元债一级!$A$2:$BO$2880,tbl_dmi_isin[[#This Row],[Index]]+1,MATCH(C$2,美元债一级!$2:$2,0)))</f>
        <v>HK0000744695</v>
      </c>
      <c r="D188" s="19" t="str">
        <f>IF(tbl_dmi_isin[[#This Row],[Index]]&gt;$A$2,"",INDEX(美元债一级!$A$2:$BO$2880,tbl_dmi_isin[[#This Row],[Index]]+1,MATCH(D$2,美元债一级!$2:$2,0)))</f>
        <v>中银香港</v>
      </c>
      <c r="E188" s="19" t="str">
        <f>TEXT(tbl_dmi_isin[[#This Row],[定价日]],"YYMMDD")&amp;tbl_dmi_isin[[#This Row],[ISIN]]</f>
        <v>210702HK0000744695</v>
      </c>
      <c r="F188" s="219"/>
      <c r="G188" s="90" t="str">
        <f>IF(tbl_dmi_isin[[#This Row],[Index]]&gt;$A$2,"",INDEX(Corp_value!$A$1:$EA$2999,MATCH(tbl_dmi_isin[[#This Row],[ISIN]],Corp_value!$B:$B,0),MATCH(G$2,Corp_value!$1:$1,0)))</f>
        <v>WR/--/--</v>
      </c>
      <c r="H188" s="91" t="str">
        <f>IF(tbl_dmi_isin[[#This Row],[Index]]&gt;$A$2,"",INDEX(Corp_value!$A$1:$EA$2999,MATCH(tbl_dmi_isin[[#This Row],[ISIN]],Corp_value!$B:$B,0),MATCH(H$2,Corp_value!$1:$1,0)))</f>
        <v>HK</v>
      </c>
      <c r="I188" s="91" t="str">
        <f>IF(tbl_dmi_isin[[#This Row],[Index]]&gt;$A$2,"",INDEX(Corp_value!$A$1:$EA$2999,MATCH(tbl_dmi_isin[[#This Row],[ISIN]],Corp_value!$B:$B,0),MATCH(I$2,Corp_value!$1:$1,0)))</f>
        <v>--</v>
      </c>
      <c r="J188" s="90" t="str">
        <f>IF(tbl_dmi_isin[[#This Row],[Index]]&gt;$A$2,"",INDEX(Corp_value!$A$1:$EA$2999,MATCH(tbl_dmi_isin[[#This Row],[ISIN]],Corp_value!$B:$B,0),MATCH(J$2,Corp_value!$1:$1,0)))</f>
        <v>--/A+/A</v>
      </c>
      <c r="K188" s="90" t="str">
        <f>IF(tbl_dmi_isin[[#This Row],[Index]]&gt;$A$2,"",INDEX(Corp_value!$A$1:$EA$2999,MATCH(tbl_dmi_isin[[#This Row],[ISIN]],Corp_value!$B:$B,0),MATCH(K$2,Corp_value!$1:$1,0)))</f>
        <v>CHECK spd</v>
      </c>
      <c r="L188" s="90" t="str">
        <f>IF(tbl_dmi_isin[[#This Row],[Index]]&gt;$A$2,"",INDEX(Corp_value!$A$1:$EA$2999,MATCH(tbl_dmi_isin[[#This Row],[ISIN]],Corp_value!$B:$B,0),MATCH(L$2,Corp_value!$1:$1,0)))</f>
        <v>--</v>
      </c>
      <c r="M188" s="241" t="str">
        <f>IF(tbl_dmi_isin[[#This Row],[Index]]&gt;$A$2,"",INDEX(Corp_value!$A$1:$EA$2999,MATCH(tbl_dmi_isin[[#This Row],[ISIN]],Corp_value!$B:$B,0),MATCH(M$2,Corp_value!$1:$1,0)))</f>
        <v>中国银行(香港)有限公</v>
      </c>
      <c r="N188" s="241" t="str">
        <f>IF(tbl_dmi_isin[[#This Row],[Index]]&gt;$A$2,"",INDEX(Corp_value!$A$1:$EA$2999,MATCH(tbl_dmi_isin[[#This Row],[ISIN]],Corp_value!$B:$B,0),MATCH(N$2,Corp_value!$1:$1,0)))</f>
        <v/>
      </c>
      <c r="O188" s="241" t="str">
        <f>IF(tbl_dmi_isin[[#This Row],[Index]]&gt;$A$2,"",INDEX(Corp_value!$A$1:$EA$2999,MATCH(tbl_dmi_isin[[#This Row],[ISIN]],Corp_value!$B:$B,0),MATCH(O$2,Corp_value!$1:$1,0)))</f>
        <v/>
      </c>
      <c r="P188" s="260" t="str">
        <f>IF(tbl_dmi_isin[[#This Row],[Index]]&gt;$A$2,"",TEXT(INDEX(Corp_value!$A$1:$EA$2999,MATCH(tbl_dmi_isin[[#This Row],[ISIN]],Corp_value!$B:$B,0),MATCH(P$2,Corp_value!$1:$1,0)),"yyyy/mm/dd"))</f>
        <v>2021/07/09</v>
      </c>
      <c r="Q188" s="260" t="str">
        <f>IF(tbl_dmi_isin[[#This Row],[Index]]&gt;$A$2,"",TEXT(INDEX(Corp_value!$A$1:$EA$2999,MATCH(tbl_dmi_isin[[#This Row],[ISIN]],Corp_value!$B:$B,0),MATCH(Q$2,Corp_value!$1:$1,0)),"yyyy/mm/dd"))</f>
        <v>2023/07/09</v>
      </c>
      <c r="R188" s="260" t="str">
        <f>IF(tbl_dmi_isin[[#This Row],[Index]]&gt;$A$2,"",TEXT(INDEX(Corp_value!$A$1:$EA$2999,MATCH(tbl_dmi_isin[[#This Row],[ISIN]],Corp_value!$B:$B,0),MATCH(R$2,Corp_value!$1:$1,0)),"yyyy/mm/dd"))</f>
        <v>--</v>
      </c>
      <c r="S188" s="241">
        <f>IF(tbl_dmi_isin[[#This Row],[Index]]&gt;$A$2,"",INDEX(Corp_value!$A$1:$EA$2999,MATCH(tbl_dmi_isin[[#This Row],[ISIN]],Corp_value!$B:$B,0),MATCH(S$2,Corp_value!$1:$1,0)))</f>
        <v>2.8</v>
      </c>
      <c r="T188" s="241" t="str">
        <f>IF(tbl_dmi_isin[[#This Row],[Index]]&gt;$A$2,"",INDEX(Corp_value!$A$1:$EA$2999,MATCH(tbl_dmi_isin[[#This Row],[ISIN]],Corp_value!$B:$B,0),MATCH(T$2,Corp_value!$1:$1,0)))</f>
        <v>CNY</v>
      </c>
      <c r="U188" s="241">
        <f>IF(tbl_dmi_isin[[#This Row],[Index]]&gt;$A$2,"",INDEX(Corp_value!$A$1:$EA$2999,MATCH(tbl_dmi_isin[[#This Row],[ISIN]],Corp_value!$B:$B,0),MATCH(U$2,Corp_value!$1:$1,0)))</f>
        <v>100</v>
      </c>
      <c r="V188" s="256">
        <f>IFERROR(IF(tbl_dmi_isin[[#This Row],[Index]]&gt;$A$2,"",INDEX(Corp_value!$A$1:$EA$2999,MATCH(tbl_dmi_isin[[#This Row],[ISIN]],Corp_value!$B:$B,0),MATCH(V$2,Corp_value!$1:$1,0)))/100000000,"")</f>
        <v>15</v>
      </c>
      <c r="W188" s="268" t="str">
        <f>IF(tbl_dmi_isin[[#This Row],[Index]]&gt;$A$2,"",INDEX(Corp_value!$A$1:$EA$2999,MATCH(tbl_dmi_isin[[#This Row],[ISIN]],Corp_value!$B:$B,0),MATCH(W$2,Corp_value!$1:$1,0)))</f>
        <v>1055Z HK</v>
      </c>
      <c r="X188" s="268" t="str">
        <f>IF(tbl_dmi_isin[[#This Row],[Index]]&gt;$A$2,"",INDEX(Corp_value!$A$1:$EA$2999,MATCH(tbl_dmi_isin[[#This Row],[ISIN]],Corp_value!$B:$B,0),MATCH(X$2,Corp_value!$1:$1,0)))</f>
        <v>Aa3/A+/A</v>
      </c>
      <c r="Y188" s="273" t="str">
        <f>IF(tbl_dmi_isin[[#This Row],[Index]]&gt;$A$2,"",INDEX(Corp_value!$A$1:$EA$2999,MATCH(tbl_dmi_isin[[#This Row],[ISIN]],Corp_value!$B:$B,0),MATCH(Y$2,Corp_value!$1:$1,0)))</f>
        <v>Green</v>
      </c>
      <c r="Z188" s="273" t="str">
        <f>IF(tbl_dmi_isin[[#This Row],[Index]]&gt;$A$2,"",INDEX(Corp_value!$A$1:$EA$2999,MATCH(tbl_dmi_isin[[#This Row],[ISIN]],Corp_value!$B:$B,0),MATCH(Z$2,Corp_value!$1:$1,0)))</f>
        <v>Aa3/A+/A</v>
      </c>
    </row>
    <row r="189" spans="1:26">
      <c r="A189" s="19">
        <v>186</v>
      </c>
      <c r="B189" s="282" t="str">
        <f>IF(tbl_dmi_isin[[#This Row],[Index]]&gt;$A$2,"",TEXT(INDEX(美元债一级!$A$2:$BO$2879,tbl_dmi_isin[[#This Row],[Index]]+1,MATCH(B$2,美元债一级!$2:$2,0)),"yyyy/mm/dd"))</f>
        <v>2021/06/29</v>
      </c>
      <c r="C189" s="19" t="str">
        <f>IF(tbl_dmi_isin[[#This Row],[Index]]&gt;$A$2,"",INDEX(美元债一级!$A$2:$BO$2880,tbl_dmi_isin[[#This Row],[Index]]+1,MATCH(C$2,美元债一级!$2:$2,0)))</f>
        <v>XS2358354012</v>
      </c>
      <c r="D189" s="19" t="str">
        <f>IF(tbl_dmi_isin[[#This Row],[Index]]&gt;$A$2,"",INDEX(美元债一级!$A$2:$BO$2880,tbl_dmi_isin[[#This Row],[Index]]+1,MATCH(D$2,美元债一级!$2:$2,0)))</f>
        <v>昆明公租</v>
      </c>
      <c r="E189" s="19" t="str">
        <f>TEXT(tbl_dmi_isin[[#This Row],[定价日]],"YYMMDD")&amp;tbl_dmi_isin[[#This Row],[ISIN]]</f>
        <v>210629XS2358354012</v>
      </c>
      <c r="F189" s="219"/>
      <c r="G189" s="90" t="str">
        <f>IF(tbl_dmi_isin[[#This Row],[Index]]&gt;$A$2,"",INDEX(Corp_value!$A$1:$EA$2999,MATCH(tbl_dmi_isin[[#This Row],[ISIN]],Corp_value!$B:$B,0),MATCH(G$2,Corp_value!$1:$1,0)))</f>
        <v>--/--/--</v>
      </c>
      <c r="H189" s="91" t="str">
        <f>IF(tbl_dmi_isin[[#This Row],[Index]]&gt;$A$2,"",INDEX(Corp_value!$A$1:$EA$2999,MATCH(tbl_dmi_isin[[#This Row],[ISIN]],Corp_value!$B:$B,0),MATCH(H$2,Corp_value!$1:$1,0)))</f>
        <v>CN</v>
      </c>
      <c r="I189" s="91" t="str">
        <f>IF(tbl_dmi_isin[[#This Row],[Index]]&gt;$A$2,"",INDEX(Corp_value!$A$1:$EA$2999,MATCH(tbl_dmi_isin[[#This Row],[ISIN]],Corp_value!$B:$B,0),MATCH(I$2,Corp_value!$1:$1,0)))</f>
        <v>--</v>
      </c>
      <c r="J189" s="90" t="str">
        <f>IF(tbl_dmi_isin[[#This Row],[Index]]&gt;$A$2,"",INDEX(Corp_value!$A$1:$EA$2999,MATCH(tbl_dmi_isin[[#This Row],[ISIN]],Corp_value!$B:$B,0),MATCH(J$2,Corp_value!$1:$1,0)))</f>
        <v>--/--/WD</v>
      </c>
      <c r="K189" s="90" t="str">
        <f>IF(tbl_dmi_isin[[#This Row],[Index]]&gt;$A$2,"",INDEX(Corp_value!$A$1:$EA$2999,MATCH(tbl_dmi_isin[[#This Row],[ISIN]],Corp_value!$B:$B,0),MATCH(K$2,Corp_value!$1:$1,0)))</f>
        <v>CHECK spd</v>
      </c>
      <c r="L189" s="90" t="str">
        <f>IF(tbl_dmi_isin[[#This Row],[Index]]&gt;$A$2,"",INDEX(Corp_value!$A$1:$EA$2999,MATCH(tbl_dmi_isin[[#This Row],[ISIN]],Corp_value!$B:$B,0),MATCH(L$2,Corp_value!$1:$1,0)))</f>
        <v>--</v>
      </c>
      <c r="M189" s="241" t="str">
        <f>IF(tbl_dmi_isin[[#This Row],[Index]]&gt;$A$2,"",INDEX(Corp_value!$A$1:$EA$2999,MATCH(tbl_dmi_isin[[#This Row],[ISIN]],Corp_value!$B:$B,0),MATCH(M$2,Corp_value!$1:$1,0)))</f>
        <v>昆明市安居集团有限公</v>
      </c>
      <c r="N189" s="241" t="str">
        <f>IF(tbl_dmi_isin[[#This Row],[Index]]&gt;$A$2,"",INDEX(Corp_value!$A$1:$EA$2999,MATCH(tbl_dmi_isin[[#This Row],[ISIN]],Corp_value!$B:$B,0),MATCH(N$2,Corp_value!$1:$1,0)))</f>
        <v/>
      </c>
      <c r="O189" s="241" t="str">
        <f>IF(tbl_dmi_isin[[#This Row],[Index]]&gt;$A$2,"",INDEX(Corp_value!$A$1:$EA$2999,MATCH(tbl_dmi_isin[[#This Row],[ISIN]],Corp_value!$B:$B,0),MATCH(O$2,Corp_value!$1:$1,0)))</f>
        <v/>
      </c>
      <c r="P189" s="260" t="str">
        <f>IF(tbl_dmi_isin[[#This Row],[Index]]&gt;$A$2,"",TEXT(INDEX(Corp_value!$A$1:$EA$2999,MATCH(tbl_dmi_isin[[#This Row],[ISIN]],Corp_value!$B:$B,0),MATCH(P$2,Corp_value!$1:$1,0)),"yyyy/mm/dd"))</f>
        <v>2021/07/08</v>
      </c>
      <c r="Q189" s="260" t="str">
        <f>IF(tbl_dmi_isin[[#This Row],[Index]]&gt;$A$2,"",TEXT(INDEX(Corp_value!$A$1:$EA$2999,MATCH(tbl_dmi_isin[[#This Row],[ISIN]],Corp_value!$B:$B,0),MATCH(Q$2,Corp_value!$1:$1,0)),"yyyy/mm/dd"))</f>
        <v>2024/07/08</v>
      </c>
      <c r="R189" s="260" t="str">
        <f>IF(tbl_dmi_isin[[#This Row],[Index]]&gt;$A$2,"",TEXT(INDEX(Corp_value!$A$1:$EA$2999,MATCH(tbl_dmi_isin[[#This Row],[ISIN]],Corp_value!$B:$B,0),MATCH(R$2,Corp_value!$1:$1,0)),"yyyy/mm/dd"))</f>
        <v>--</v>
      </c>
      <c r="S189" s="241">
        <f>IF(tbl_dmi_isin[[#This Row],[Index]]&gt;$A$2,"",INDEX(Corp_value!$A$1:$EA$2999,MATCH(tbl_dmi_isin[[#This Row],[ISIN]],Corp_value!$B:$B,0),MATCH(S$2,Corp_value!$1:$1,0)))</f>
        <v>5.5</v>
      </c>
      <c r="T189" s="241" t="str">
        <f>IF(tbl_dmi_isin[[#This Row],[Index]]&gt;$A$2,"",INDEX(Corp_value!$A$1:$EA$2999,MATCH(tbl_dmi_isin[[#This Row],[ISIN]],Corp_value!$B:$B,0),MATCH(T$2,Corp_value!$1:$1,0)))</f>
        <v>USD</v>
      </c>
      <c r="U189" s="241">
        <f>IF(tbl_dmi_isin[[#This Row],[Index]]&gt;$A$2,"",INDEX(Corp_value!$A$1:$EA$2999,MATCH(tbl_dmi_isin[[#This Row],[ISIN]],Corp_value!$B:$B,0),MATCH(U$2,Corp_value!$1:$1,0)))</f>
        <v>100</v>
      </c>
      <c r="V189" s="256">
        <f>IFERROR(IF(tbl_dmi_isin[[#This Row],[Index]]&gt;$A$2,"",INDEX(Corp_value!$A$1:$EA$2999,MATCH(tbl_dmi_isin[[#This Row],[ISIN]],Corp_value!$B:$B,0),MATCH(V$2,Corp_value!$1:$1,0)))/100000000,"")</f>
        <v>1</v>
      </c>
      <c r="W189" s="268" t="str">
        <f>IF(tbl_dmi_isin[[#This Row],[Index]]&gt;$A$2,"",INDEX(Corp_value!$A$1:$EA$2999,MATCH(tbl_dmi_isin[[#This Row],[ISIN]],Corp_value!$B:$B,0),MATCH(W$2,Corp_value!$1:$1,0)))</f>
        <v>1502004D CH</v>
      </c>
      <c r="X189" s="268" t="str">
        <f>IF(tbl_dmi_isin[[#This Row],[Index]]&gt;$A$2,"",INDEX(Corp_value!$A$1:$EA$2999,MATCH(tbl_dmi_isin[[#This Row],[ISIN]],Corp_value!$B:$B,0),MATCH(X$2,Corp_value!$1:$1,0)))</f>
        <v>--/--/WD</v>
      </c>
      <c r="Y189" s="273" t="str">
        <f>IF(tbl_dmi_isin[[#This Row],[Index]]&gt;$A$2,"",INDEX(Corp_value!$A$1:$EA$2999,MATCH(tbl_dmi_isin[[#This Row],[ISIN]],Corp_value!$B:$B,0),MATCH(Y$2,Corp_value!$1:$1,0)))</f>
        <v/>
      </c>
      <c r="Z189" s="273" t="str">
        <f>IF(tbl_dmi_isin[[#This Row],[Index]]&gt;$A$2,"",INDEX(Corp_value!$A$1:$EA$2999,MATCH(tbl_dmi_isin[[#This Row],[ISIN]],Corp_value!$B:$B,0),MATCH(Z$2,Corp_value!$1:$1,0)))</f>
        <v>--/--/WD</v>
      </c>
    </row>
    <row r="190" spans="1:26">
      <c r="A190" s="19">
        <v>187</v>
      </c>
      <c r="B190" s="282" t="str">
        <f>IF(tbl_dmi_isin[[#This Row],[Index]]&gt;$A$2,"",TEXT(INDEX(美元债一级!$A$2:$BO$2879,tbl_dmi_isin[[#This Row],[Index]]+1,MATCH(B$2,美元债一级!$2:$2,0)),"yyyy/mm/dd"))</f>
        <v>2021/06/29</v>
      </c>
      <c r="C190" s="19" t="str">
        <f>IF(tbl_dmi_isin[[#This Row],[Index]]&gt;$A$2,"",INDEX(美元债一级!$A$2:$BO$2880,tbl_dmi_isin[[#This Row],[Index]]+1,MATCH(C$2,美元债一级!$2:$2,0)))</f>
        <v>XS2357352702</v>
      </c>
      <c r="D190" s="19" t="str">
        <f>IF(tbl_dmi_isin[[#This Row],[Index]]&gt;$A$2,"",INDEX(美元债一级!$A$2:$BO$2880,tbl_dmi_isin[[#This Row],[Index]]+1,MATCH(D$2,美元债一级!$2:$2,0)))</f>
        <v>交银香港</v>
      </c>
      <c r="E190" s="19" t="str">
        <f>TEXT(tbl_dmi_isin[[#This Row],[定价日]],"YYMMDD")&amp;tbl_dmi_isin[[#This Row],[ISIN]]</f>
        <v>210629XS2357352702</v>
      </c>
      <c r="F190" s="219"/>
      <c r="G190" s="90" t="str">
        <f>IF(tbl_dmi_isin[[#This Row],[Index]]&gt;$A$2,"",INDEX(Corp_value!$A$1:$EA$2999,MATCH(tbl_dmi_isin[[#This Row],[ISIN]],Corp_value!$B:$B,0),MATCH(G$2,Corp_value!$1:$1,0)))</f>
        <v>--/BBB/BBB+</v>
      </c>
      <c r="H190" s="91" t="str">
        <f>IF(tbl_dmi_isin[[#This Row],[Index]]&gt;$A$2,"",INDEX(Corp_value!$A$1:$EA$2999,MATCH(tbl_dmi_isin[[#This Row],[ISIN]],Corp_value!$B:$B,0),MATCH(H$2,Corp_value!$1:$1,0)))</f>
        <v>HK</v>
      </c>
      <c r="I190" s="91" t="str">
        <f>IF(tbl_dmi_isin[[#This Row],[Index]]&gt;$A$2,"",INDEX(Corp_value!$A$1:$EA$2999,MATCH(tbl_dmi_isin[[#This Row],[ISIN]],Corp_value!$B:$B,0),MATCH(I$2,Corp_value!$1:$1,0)))</f>
        <v>--</v>
      </c>
      <c r="J190" s="90" t="str">
        <f>IF(tbl_dmi_isin[[#This Row],[Index]]&gt;$A$2,"",INDEX(Corp_value!$A$1:$EA$2999,MATCH(tbl_dmi_isin[[#This Row],[ISIN]],Corp_value!$B:$B,0),MATCH(J$2,Corp_value!$1:$1,0)))</f>
        <v>--/A-/A</v>
      </c>
      <c r="K190" s="90">
        <f>IF(tbl_dmi_isin[[#This Row],[Index]]&gt;$A$2,"",INDEX(Corp_value!$A$1:$EA$2999,MATCH(tbl_dmi_isin[[#This Row],[ISIN]],Corp_value!$B:$B,0),MATCH(K$2,Corp_value!$1:$1,0)))</f>
        <v>140</v>
      </c>
      <c r="L190" s="90" t="str">
        <f>IF(tbl_dmi_isin[[#This Row],[Index]]&gt;$A$2,"",INDEX(Corp_value!$A$1:$EA$2999,MATCH(tbl_dmi_isin[[#This Row],[ISIN]],Corp_value!$B:$B,0),MATCH(L$2,Corp_value!$1:$1,0)))</f>
        <v>--</v>
      </c>
      <c r="M190" s="241" t="str">
        <f>IF(tbl_dmi_isin[[#This Row],[Index]]&gt;$A$2,"",INDEX(Corp_value!$A$1:$EA$2999,MATCH(tbl_dmi_isin[[#This Row],[ISIN]],Corp_value!$B:$B,0),MATCH(M$2,Corp_value!$1:$1,0)))</f>
        <v>Bank of Communications Hong Ko</v>
      </c>
      <c r="N190" s="241" t="str">
        <f>IF(tbl_dmi_isin[[#This Row],[Index]]&gt;$A$2,"",INDEX(Corp_value!$A$1:$EA$2999,MATCH(tbl_dmi_isin[[#This Row],[ISIN]],Corp_value!$B:$B,0),MATCH(N$2,Corp_value!$1:$1,0)))</f>
        <v/>
      </c>
      <c r="O190" s="241" t="str">
        <f>IF(tbl_dmi_isin[[#This Row],[Index]]&gt;$A$2,"",INDEX(Corp_value!$A$1:$EA$2999,MATCH(tbl_dmi_isin[[#This Row],[ISIN]],Corp_value!$B:$B,0),MATCH(O$2,Corp_value!$1:$1,0)))</f>
        <v/>
      </c>
      <c r="P190" s="260" t="str">
        <f>IF(tbl_dmi_isin[[#This Row],[Index]]&gt;$A$2,"",TEXT(INDEX(Corp_value!$A$1:$EA$2999,MATCH(tbl_dmi_isin[[#This Row],[ISIN]],Corp_value!$B:$B,0),MATCH(P$2,Corp_value!$1:$1,0)),"yyyy/mm/dd"))</f>
        <v>2021/07/08</v>
      </c>
      <c r="Q190" s="260" t="str">
        <f>IF(tbl_dmi_isin[[#This Row],[Index]]&gt;$A$2,"",TEXT(INDEX(Corp_value!$A$1:$EA$2999,MATCH(tbl_dmi_isin[[#This Row],[ISIN]],Corp_value!$B:$B,0),MATCH(Q$2,Corp_value!$1:$1,0)),"yyyy/mm/dd"))</f>
        <v>2031/07/08</v>
      </c>
      <c r="R190" s="260" t="str">
        <f>IF(tbl_dmi_isin[[#This Row],[Index]]&gt;$A$2,"",TEXT(INDEX(Corp_value!$A$1:$EA$2999,MATCH(tbl_dmi_isin[[#This Row],[ISIN]],Corp_value!$B:$B,0),MATCH(R$2,Corp_value!$1:$1,0)),"yyyy/mm/dd"))</f>
        <v>2026/07/08</v>
      </c>
      <c r="S190" s="241">
        <f>IF(tbl_dmi_isin[[#This Row],[Index]]&gt;$A$2,"",INDEX(Corp_value!$A$1:$EA$2999,MATCH(tbl_dmi_isin[[#This Row],[ISIN]],Corp_value!$B:$B,0),MATCH(S$2,Corp_value!$1:$1,0)))</f>
        <v>2.3039999999999998</v>
      </c>
      <c r="T190" s="241" t="str">
        <f>IF(tbl_dmi_isin[[#This Row],[Index]]&gt;$A$2,"",INDEX(Corp_value!$A$1:$EA$2999,MATCH(tbl_dmi_isin[[#This Row],[ISIN]],Corp_value!$B:$B,0),MATCH(T$2,Corp_value!$1:$1,0)))</f>
        <v>USD</v>
      </c>
      <c r="U190" s="241">
        <f>IF(tbl_dmi_isin[[#This Row],[Index]]&gt;$A$2,"",INDEX(Corp_value!$A$1:$EA$2999,MATCH(tbl_dmi_isin[[#This Row],[ISIN]],Corp_value!$B:$B,0),MATCH(U$2,Corp_value!$1:$1,0)))</f>
        <v>100</v>
      </c>
      <c r="V190" s="256">
        <f>IFERROR(IF(tbl_dmi_isin[[#This Row],[Index]]&gt;$A$2,"",INDEX(Corp_value!$A$1:$EA$2999,MATCH(tbl_dmi_isin[[#This Row],[ISIN]],Corp_value!$B:$B,0),MATCH(V$2,Corp_value!$1:$1,0)))/100000000,"")</f>
        <v>10</v>
      </c>
      <c r="W190" s="268" t="str">
        <f>IF(tbl_dmi_isin[[#This Row],[Index]]&gt;$A$2,"",INDEX(Corp_value!$A$1:$EA$2999,MATCH(tbl_dmi_isin[[#This Row],[ISIN]],Corp_value!$B:$B,0),MATCH(W$2,Corp_value!$1:$1,0)))</f>
        <v>3328 HK</v>
      </c>
      <c r="X190" s="268" t="str">
        <f>IF(tbl_dmi_isin[[#This Row],[Index]]&gt;$A$2,"",INDEX(Corp_value!$A$1:$EA$2999,MATCH(tbl_dmi_isin[[#This Row],[ISIN]],Corp_value!$B:$B,0),MATCH(X$2,Corp_value!$1:$1,0)))</f>
        <v>A2/A-/A</v>
      </c>
      <c r="Y190" s="273" t="str">
        <f>IF(tbl_dmi_isin[[#This Row],[Index]]&gt;$A$2,"",INDEX(Corp_value!$A$1:$EA$2999,MATCH(tbl_dmi_isin[[#This Row],[ISIN]],Corp_value!$B:$B,0),MATCH(Y$2,Corp_value!$1:$1,0)))</f>
        <v/>
      </c>
      <c r="Z190" s="273" t="str">
        <f>IF(tbl_dmi_isin[[#This Row],[Index]]&gt;$A$2,"",INDEX(Corp_value!$A$1:$EA$2999,MATCH(tbl_dmi_isin[[#This Row],[ISIN]],Corp_value!$B:$B,0),MATCH(Z$2,Corp_value!$1:$1,0)))</f>
        <v>A2/A-/A</v>
      </c>
    </row>
    <row r="191" spans="1:26">
      <c r="A191" s="19">
        <v>188</v>
      </c>
      <c r="B191" s="282" t="str">
        <f>IF(tbl_dmi_isin[[#This Row],[Index]]&gt;$A$2,"",TEXT(INDEX(美元债一级!$A$2:$BO$2879,tbl_dmi_isin[[#This Row],[Index]]+1,MATCH(B$2,美元债一级!$2:$2,0)),"yyyy/mm/dd"))</f>
        <v>2021/06/25</v>
      </c>
      <c r="C191" s="19" t="str">
        <f>IF(tbl_dmi_isin[[#This Row],[Index]]&gt;$A$2,"",INDEX(美元债一级!$A$2:$BO$2880,tbl_dmi_isin[[#This Row],[Index]]+1,MATCH(C$2,美元债一级!$2:$2,0)))</f>
        <v>XS2251156563</v>
      </c>
      <c r="D191" s="19" t="str">
        <f>IF(tbl_dmi_isin[[#This Row],[Index]]&gt;$A$2,"",INDEX(美元债一级!$A$2:$BO$2880,tbl_dmi_isin[[#This Row],[Index]]+1,MATCH(D$2,美元债一级!$2:$2,0)))</f>
        <v>中原豫资</v>
      </c>
      <c r="E191" s="19" t="str">
        <f>TEXT(tbl_dmi_isin[[#This Row],[定价日]],"YYMMDD")&amp;tbl_dmi_isin[[#This Row],[ISIN]]</f>
        <v>210625XS2251156563</v>
      </c>
      <c r="F191" s="219"/>
      <c r="G191" s="90" t="str">
        <f>IF(tbl_dmi_isin[[#This Row],[Index]]&gt;$A$2,"",INDEX(Corp_value!$A$1:$EA$2999,MATCH(tbl_dmi_isin[[#This Row],[ISIN]],Corp_value!$B:$B,0),MATCH(G$2,Corp_value!$1:$1,0)))</f>
        <v>A2/--/A</v>
      </c>
      <c r="H191" s="91" t="str">
        <f>IF(tbl_dmi_isin[[#This Row],[Index]]&gt;$A$2,"",INDEX(Corp_value!$A$1:$EA$2999,MATCH(tbl_dmi_isin[[#This Row],[ISIN]],Corp_value!$B:$B,0),MATCH(H$2,Corp_value!$1:$1,0)))</f>
        <v>VG</v>
      </c>
      <c r="I191" s="91" t="str">
        <f>IF(tbl_dmi_isin[[#This Row],[Index]]&gt;$A$2,"",INDEX(Corp_value!$A$1:$EA$2999,MATCH(tbl_dmi_isin[[#This Row],[ISIN]],Corp_value!$B:$B,0),MATCH(I$2,Corp_value!$1:$1,0)))</f>
        <v>--</v>
      </c>
      <c r="J191" s="90" t="str">
        <f>IF(tbl_dmi_isin[[#This Row],[Index]]&gt;$A$2,"",INDEX(Corp_value!$A$1:$EA$2999,MATCH(tbl_dmi_isin[[#This Row],[ISIN]],Corp_value!$B:$B,0),MATCH(J$2,Corp_value!$1:$1,0)))</f>
        <v>A2/--/A</v>
      </c>
      <c r="K191" s="90" t="str">
        <f>IF(tbl_dmi_isin[[#This Row],[Index]]&gt;$A$2,"",INDEX(Corp_value!$A$1:$EA$2999,MATCH(tbl_dmi_isin[[#This Row],[ISIN]],Corp_value!$B:$B,0),MATCH(K$2,Corp_value!$1:$1,0)))</f>
        <v>CHECK spd</v>
      </c>
      <c r="L191" s="90" t="str">
        <f>IF(tbl_dmi_isin[[#This Row],[Index]]&gt;$A$2,"",INDEX(Corp_value!$A$1:$EA$2999,MATCH(tbl_dmi_isin[[#This Row],[ISIN]],Corp_value!$B:$B,0),MATCH(L$2,Corp_value!$1:$1,0)))</f>
        <v>--</v>
      </c>
      <c r="M191" s="241" t="str">
        <f>IF(tbl_dmi_isin[[#This Row],[Index]]&gt;$A$2,"",INDEX(Corp_value!$A$1:$EA$2999,MATCH(tbl_dmi_isin[[#This Row],[ISIN]],Corp_value!$B:$B,0),MATCH(M$2,Corp_value!$1:$1,0)))</f>
        <v>Zhongyuan Zhicheng Co Ltd</v>
      </c>
      <c r="N191" s="241" t="str">
        <f>IF(tbl_dmi_isin[[#This Row],[Index]]&gt;$A$2,"",INDEX(Corp_value!$A$1:$EA$2999,MATCH(tbl_dmi_isin[[#This Row],[ISIN]],Corp_value!$B:$B,0),MATCH(N$2,Corp_value!$1:$1,0)))</f>
        <v>Zhongyuan Yuzi Investment Holdings Group Co Ltd</v>
      </c>
      <c r="O191" s="241" t="str">
        <f>IF(tbl_dmi_isin[[#This Row],[Index]]&gt;$A$2,"",INDEX(Corp_value!$A$1:$EA$2999,MATCH(tbl_dmi_isin[[#This Row],[ISIN]],Corp_value!$B:$B,0),MATCH(O$2,Corp_value!$1:$1,0)))</f>
        <v/>
      </c>
      <c r="P191" s="260" t="str">
        <f>IF(tbl_dmi_isin[[#This Row],[Index]]&gt;$A$2,"",TEXT(INDEX(Corp_value!$A$1:$EA$2999,MATCH(tbl_dmi_isin[[#This Row],[ISIN]],Corp_value!$B:$B,0),MATCH(P$2,Corp_value!$1:$1,0)),"yyyy/mm/dd"))</f>
        <v>2021/07/06</v>
      </c>
      <c r="Q191" s="260" t="str">
        <f>IF(tbl_dmi_isin[[#This Row],[Index]]&gt;$A$2,"",TEXT(INDEX(Corp_value!$A$1:$EA$2999,MATCH(tbl_dmi_isin[[#This Row],[ISIN]],Corp_value!$B:$B,0),MATCH(Q$2,Corp_value!$1:$1,0)),"yyyy/mm/dd"))</f>
        <v>2026/07/06</v>
      </c>
      <c r="R191" s="260" t="str">
        <f>IF(tbl_dmi_isin[[#This Row],[Index]]&gt;$A$2,"",TEXT(INDEX(Corp_value!$A$1:$EA$2999,MATCH(tbl_dmi_isin[[#This Row],[ISIN]],Corp_value!$B:$B,0),MATCH(R$2,Corp_value!$1:$1,0)),"yyyy/mm/dd"))</f>
        <v>--</v>
      </c>
      <c r="S191" s="241">
        <f>IF(tbl_dmi_isin[[#This Row],[Index]]&gt;$A$2,"",INDEX(Corp_value!$A$1:$EA$2999,MATCH(tbl_dmi_isin[[#This Row],[ISIN]],Corp_value!$B:$B,0),MATCH(S$2,Corp_value!$1:$1,0)))</f>
        <v>3.2</v>
      </c>
      <c r="T191" s="241" t="str">
        <f>IF(tbl_dmi_isin[[#This Row],[Index]]&gt;$A$2,"",INDEX(Corp_value!$A$1:$EA$2999,MATCH(tbl_dmi_isin[[#This Row],[ISIN]],Corp_value!$B:$B,0),MATCH(T$2,Corp_value!$1:$1,0)))</f>
        <v>USD</v>
      </c>
      <c r="U191" s="241">
        <f>IF(tbl_dmi_isin[[#This Row],[Index]]&gt;$A$2,"",INDEX(Corp_value!$A$1:$EA$2999,MATCH(tbl_dmi_isin[[#This Row],[ISIN]],Corp_value!$B:$B,0),MATCH(U$2,Corp_value!$1:$1,0)))</f>
        <v>100</v>
      </c>
      <c r="V191" s="256">
        <f>IFERROR(IF(tbl_dmi_isin[[#This Row],[Index]]&gt;$A$2,"",INDEX(Corp_value!$A$1:$EA$2999,MATCH(tbl_dmi_isin[[#This Row],[ISIN]],Corp_value!$B:$B,0),MATCH(V$2,Corp_value!$1:$1,0)))/100000000,"")</f>
        <v>3</v>
      </c>
      <c r="W191" s="268" t="str">
        <f>IF(tbl_dmi_isin[[#This Row],[Index]]&gt;$A$2,"",INDEX(Corp_value!$A$1:$EA$2999,MATCH(tbl_dmi_isin[[#This Row],[ISIN]],Corp_value!$B:$B,0),MATCH(W$2,Corp_value!$1:$1,0)))</f>
        <v>1433421D CH</v>
      </c>
      <c r="X191" s="268" t="str">
        <f>IF(tbl_dmi_isin[[#This Row],[Index]]&gt;$A$2,"",INDEX(Corp_value!$A$1:$EA$2999,MATCH(tbl_dmi_isin[[#This Row],[ISIN]],Corp_value!$B:$B,0),MATCH(X$2,Corp_value!$1:$1,0)))</f>
        <v>--/--/--</v>
      </c>
      <c r="Y191" s="273" t="str">
        <f>IF(tbl_dmi_isin[[#This Row],[Index]]&gt;$A$2,"",INDEX(Corp_value!$A$1:$EA$2999,MATCH(tbl_dmi_isin[[#This Row],[ISIN]],Corp_value!$B:$B,0),MATCH(Y$2,Corp_value!$1:$1,0)))</f>
        <v/>
      </c>
      <c r="Z191" s="273" t="str">
        <f>IF(tbl_dmi_isin[[#This Row],[Index]]&gt;$A$2,"",INDEX(Corp_value!$A$1:$EA$2999,MATCH(tbl_dmi_isin[[#This Row],[ISIN]],Corp_value!$B:$B,0),MATCH(Z$2,Corp_value!$1:$1,0)))</f>
        <v>A2/--/A</v>
      </c>
    </row>
    <row r="192" spans="1:26">
      <c r="A192" s="19">
        <v>189</v>
      </c>
      <c r="B192" s="282" t="str">
        <f>IF(tbl_dmi_isin[[#This Row],[Index]]&gt;$A$2,"",TEXT(INDEX(美元债一级!$A$2:$BO$2879,tbl_dmi_isin[[#This Row],[Index]]+1,MATCH(B$2,美元债一级!$2:$2,0)),"yyyy/mm/dd"))</f>
        <v>2021/06/22</v>
      </c>
      <c r="C192" s="19" t="str">
        <f>IF(tbl_dmi_isin[[#This Row],[Index]]&gt;$A$2,"",INDEX(美元债一级!$A$2:$BO$2880,tbl_dmi_isin[[#This Row],[Index]]+1,MATCH(C$2,美元债一级!$2:$2,0)))</f>
        <v>XS2344625632</v>
      </c>
      <c r="D192" s="19" t="str">
        <f>IF(tbl_dmi_isin[[#This Row],[Index]]&gt;$A$2,"",INDEX(美元债一级!$A$2:$BO$2880,tbl_dmi_isin[[#This Row],[Index]]+1,MATCH(D$2,美元债一级!$2:$2,0)))</f>
        <v>杭州富阳城投</v>
      </c>
      <c r="E192" s="19" t="str">
        <f>TEXT(tbl_dmi_isin[[#This Row],[定价日]],"YYMMDD")&amp;tbl_dmi_isin[[#This Row],[ISIN]]</f>
        <v>210622XS2344625632</v>
      </c>
      <c r="F192" s="219"/>
      <c r="G192" s="90" t="str">
        <f>IF(tbl_dmi_isin[[#This Row],[Index]]&gt;$A$2,"",INDEX(Corp_value!$A$1:$EA$2999,MATCH(tbl_dmi_isin[[#This Row],[ISIN]],Corp_value!$B:$B,0),MATCH(G$2,Corp_value!$1:$1,0)))</f>
        <v>--/--/BBB-</v>
      </c>
      <c r="H192" s="91" t="str">
        <f>IF(tbl_dmi_isin[[#This Row],[Index]]&gt;$A$2,"",INDEX(Corp_value!$A$1:$EA$2999,MATCH(tbl_dmi_isin[[#This Row],[ISIN]],Corp_value!$B:$B,0),MATCH(H$2,Corp_value!$1:$1,0)))</f>
        <v>HK</v>
      </c>
      <c r="I192" s="91" t="str">
        <f>IF(tbl_dmi_isin[[#This Row],[Index]]&gt;$A$2,"",INDEX(Corp_value!$A$1:$EA$2999,MATCH(tbl_dmi_isin[[#This Row],[ISIN]],Corp_value!$B:$B,0),MATCH(I$2,Corp_value!$1:$1,0)))</f>
        <v>--</v>
      </c>
      <c r="J192" s="90" t="str">
        <f>IF(tbl_dmi_isin[[#This Row],[Index]]&gt;$A$2,"",INDEX(Corp_value!$A$1:$EA$2999,MATCH(tbl_dmi_isin[[#This Row],[ISIN]],Corp_value!$B:$B,0),MATCH(J$2,Corp_value!$1:$1,0)))</f>
        <v>--/--/BBB-</v>
      </c>
      <c r="K192" s="90" t="str">
        <f>IF(tbl_dmi_isin[[#This Row],[Index]]&gt;$A$2,"",INDEX(Corp_value!$A$1:$EA$2999,MATCH(tbl_dmi_isin[[#This Row],[ISIN]],Corp_value!$B:$B,0),MATCH(K$2,Corp_value!$1:$1,0)))</f>
        <v>CHECK spd</v>
      </c>
      <c r="L192" s="90" t="str">
        <f>IF(tbl_dmi_isin[[#This Row],[Index]]&gt;$A$2,"",INDEX(Corp_value!$A$1:$EA$2999,MATCH(tbl_dmi_isin[[#This Row],[ISIN]],Corp_value!$B:$B,0),MATCH(L$2,Corp_value!$1:$1,0)))</f>
        <v>--</v>
      </c>
      <c r="M192" s="241" t="str">
        <f>IF(tbl_dmi_isin[[#This Row],[Index]]&gt;$A$2,"",INDEX(Corp_value!$A$1:$EA$2999,MATCH(tbl_dmi_isin[[#This Row],[ISIN]],Corp_value!$B:$B,0),MATCH(M$2,Corp_value!$1:$1,0)))</f>
        <v>杭州富阳城投集团（香</v>
      </c>
      <c r="N192" s="241" t="str">
        <f>IF(tbl_dmi_isin[[#This Row],[Index]]&gt;$A$2,"",INDEX(Corp_value!$A$1:$EA$2999,MATCH(tbl_dmi_isin[[#This Row],[ISIN]],Corp_value!$B:$B,0),MATCH(N$2,Corp_value!$1:$1,0)))</f>
        <v>Hangzhou Fuyang City Construction Investment Group Co Ltd</v>
      </c>
      <c r="O192" s="241" t="str">
        <f>IF(tbl_dmi_isin[[#This Row],[Index]]&gt;$A$2,"",INDEX(Corp_value!$A$1:$EA$2999,MATCH(tbl_dmi_isin[[#This Row],[ISIN]],Corp_value!$B:$B,0),MATCH(O$2,Corp_value!$1:$1,0)))</f>
        <v/>
      </c>
      <c r="P192" s="260" t="str">
        <f>IF(tbl_dmi_isin[[#This Row],[Index]]&gt;$A$2,"",TEXT(INDEX(Corp_value!$A$1:$EA$2999,MATCH(tbl_dmi_isin[[#This Row],[ISIN]],Corp_value!$B:$B,0),MATCH(P$2,Corp_value!$1:$1,0)),"yyyy/mm/dd"))</f>
        <v>2021/06/25</v>
      </c>
      <c r="Q192" s="260" t="str">
        <f>IF(tbl_dmi_isin[[#This Row],[Index]]&gt;$A$2,"",TEXT(INDEX(Corp_value!$A$1:$EA$2999,MATCH(tbl_dmi_isin[[#This Row],[ISIN]],Corp_value!$B:$B,0),MATCH(Q$2,Corp_value!$1:$1,0)),"yyyy/mm/dd"))</f>
        <v>2026/06/25</v>
      </c>
      <c r="R192" s="260" t="str">
        <f>IF(tbl_dmi_isin[[#This Row],[Index]]&gt;$A$2,"",TEXT(INDEX(Corp_value!$A$1:$EA$2999,MATCH(tbl_dmi_isin[[#This Row],[ISIN]],Corp_value!$B:$B,0),MATCH(R$2,Corp_value!$1:$1,0)),"yyyy/mm/dd"))</f>
        <v>--</v>
      </c>
      <c r="S192" s="241">
        <f>IF(tbl_dmi_isin[[#This Row],[Index]]&gt;$A$2,"",INDEX(Corp_value!$A$1:$EA$2999,MATCH(tbl_dmi_isin[[#This Row],[ISIN]],Corp_value!$B:$B,0),MATCH(S$2,Corp_value!$1:$1,0)))</f>
        <v>3.2</v>
      </c>
      <c r="T192" s="241" t="str">
        <f>IF(tbl_dmi_isin[[#This Row],[Index]]&gt;$A$2,"",INDEX(Corp_value!$A$1:$EA$2999,MATCH(tbl_dmi_isin[[#This Row],[ISIN]],Corp_value!$B:$B,0),MATCH(T$2,Corp_value!$1:$1,0)))</f>
        <v>USD</v>
      </c>
      <c r="U192" s="241">
        <f>IF(tbl_dmi_isin[[#This Row],[Index]]&gt;$A$2,"",INDEX(Corp_value!$A$1:$EA$2999,MATCH(tbl_dmi_isin[[#This Row],[ISIN]],Corp_value!$B:$B,0),MATCH(U$2,Corp_value!$1:$1,0)))</f>
        <v>100</v>
      </c>
      <c r="V192" s="256">
        <f>IFERROR(IF(tbl_dmi_isin[[#This Row],[Index]]&gt;$A$2,"",INDEX(Corp_value!$A$1:$EA$2999,MATCH(tbl_dmi_isin[[#This Row],[ISIN]],Corp_value!$B:$B,0),MATCH(V$2,Corp_value!$1:$1,0)))/100000000,"")</f>
        <v>3.28</v>
      </c>
      <c r="W192" s="268" t="str">
        <f>IF(tbl_dmi_isin[[#This Row],[Index]]&gt;$A$2,"",INDEX(Corp_value!$A$1:$EA$2999,MATCH(tbl_dmi_isin[[#This Row],[ISIN]],Corp_value!$B:$B,0),MATCH(W$2,Corp_value!$1:$1,0)))</f>
        <v/>
      </c>
      <c r="X192" s="268" t="str">
        <f>IF(tbl_dmi_isin[[#This Row],[Index]]&gt;$A$2,"",INDEX(Corp_value!$A$1:$EA$2999,MATCH(tbl_dmi_isin[[#This Row],[ISIN]],Corp_value!$B:$B,0),MATCH(X$2,Corp_value!$1:$1,0)))</f>
        <v/>
      </c>
      <c r="Y192" s="273" t="str">
        <f>IF(tbl_dmi_isin[[#This Row],[Index]]&gt;$A$2,"",INDEX(Corp_value!$A$1:$EA$2999,MATCH(tbl_dmi_isin[[#This Row],[ISIN]],Corp_value!$B:$B,0),MATCH(Y$2,Corp_value!$1:$1,0)))</f>
        <v/>
      </c>
      <c r="Z192" s="273" t="str">
        <f>IF(tbl_dmi_isin[[#This Row],[Index]]&gt;$A$2,"",INDEX(Corp_value!$A$1:$EA$2999,MATCH(tbl_dmi_isin[[#This Row],[ISIN]],Corp_value!$B:$B,0),MATCH(Z$2,Corp_value!$1:$1,0)))</f>
        <v>--/--/BBB-</v>
      </c>
    </row>
    <row r="193" spans="1:26">
      <c r="A193" s="19">
        <v>190</v>
      </c>
      <c r="B193" s="282" t="str">
        <f>IF(tbl_dmi_isin[[#This Row],[Index]]&gt;$A$2,"",TEXT(INDEX(美元债一级!$A$2:$BO$2879,tbl_dmi_isin[[#This Row],[Index]]+1,MATCH(B$2,美元债一级!$2:$2,0)),"yyyy/mm/dd"))</f>
        <v>2021/06/22</v>
      </c>
      <c r="C193" s="19" t="str">
        <f>IF(tbl_dmi_isin[[#This Row],[Index]]&gt;$A$2,"",INDEX(美元债一级!$A$2:$BO$2880,tbl_dmi_isin[[#This Row],[Index]]+1,MATCH(C$2,美元债一级!$2:$2,0)))</f>
        <v>XS2357034755</v>
      </c>
      <c r="D193" s="19" t="str">
        <f>IF(tbl_dmi_isin[[#This Row],[Index]]&gt;$A$2,"",INDEX(美元债一级!$A$2:$BO$2880,tbl_dmi_isin[[#This Row],[Index]]+1,MATCH(D$2,美元债一级!$2:$2,0)))</f>
        <v>交银国际</v>
      </c>
      <c r="E193" s="19" t="str">
        <f>TEXT(tbl_dmi_isin[[#This Row],[定价日]],"YYMMDD")&amp;tbl_dmi_isin[[#This Row],[ISIN]]</f>
        <v>210622XS2357034755</v>
      </c>
      <c r="F193" s="219"/>
      <c r="G193" s="90" t="str">
        <f>IF(tbl_dmi_isin[[#This Row],[Index]]&gt;$A$2,"",INDEX(Corp_value!$A$1:$EA$2999,MATCH(tbl_dmi_isin[[#This Row],[ISIN]],Corp_value!$B:$B,0),MATCH(G$2,Corp_value!$1:$1,0)))</f>
        <v>--/--/A</v>
      </c>
      <c r="H193" s="91" t="str">
        <f>IF(tbl_dmi_isin[[#This Row],[Index]]&gt;$A$2,"",INDEX(Corp_value!$A$1:$EA$2999,MATCH(tbl_dmi_isin[[#This Row],[ISIN]],Corp_value!$B:$B,0),MATCH(H$2,Corp_value!$1:$1,0)))</f>
        <v>VG</v>
      </c>
      <c r="I193" s="91" t="str">
        <f>IF(tbl_dmi_isin[[#This Row],[Index]]&gt;$A$2,"",INDEX(Corp_value!$A$1:$EA$2999,MATCH(tbl_dmi_isin[[#This Row],[ISIN]],Corp_value!$B:$B,0),MATCH(I$2,Corp_value!$1:$1,0)))</f>
        <v>--</v>
      </c>
      <c r="J193" s="90" t="str">
        <f>IF(tbl_dmi_isin[[#This Row],[Index]]&gt;$A$2,"",INDEX(Corp_value!$A$1:$EA$2999,MATCH(tbl_dmi_isin[[#This Row],[ISIN]],Corp_value!$B:$B,0),MATCH(J$2,Corp_value!$1:$1,0)))</f>
        <v>Baa1/--/A</v>
      </c>
      <c r="K193" s="90">
        <f>IF(tbl_dmi_isin[[#This Row],[Index]]&gt;$A$2,"",INDEX(Corp_value!$A$1:$EA$2999,MATCH(tbl_dmi_isin[[#This Row],[ISIN]],Corp_value!$B:$B,0),MATCH(K$2,Corp_value!$1:$1,0)))</f>
        <v>90</v>
      </c>
      <c r="L193" s="90" t="str">
        <f>IF(tbl_dmi_isin[[#This Row],[Index]]&gt;$A$2,"",INDEX(Corp_value!$A$1:$EA$2999,MATCH(tbl_dmi_isin[[#This Row],[ISIN]],Corp_value!$B:$B,0),MATCH(L$2,Corp_value!$1:$1,0)))</f>
        <v>--</v>
      </c>
      <c r="M193" s="241" t="str">
        <f>IF(tbl_dmi_isin[[#This Row],[Index]]&gt;$A$2,"",INDEX(Corp_value!$A$1:$EA$2999,MATCH(tbl_dmi_isin[[#This Row],[ISIN]],Corp_value!$B:$B,0),MATCH(M$2,Corp_value!$1:$1,0)))</f>
        <v>BOCOM International Blossom Lt</v>
      </c>
      <c r="N193" s="241" t="str">
        <f>IF(tbl_dmi_isin[[#This Row],[Index]]&gt;$A$2,"",INDEX(Corp_value!$A$1:$EA$2999,MATCH(tbl_dmi_isin[[#This Row],[ISIN]],Corp_value!$B:$B,0),MATCH(N$2,Corp_value!$1:$1,0)))</f>
        <v>BOCOM International Holdings Co Ltd</v>
      </c>
      <c r="O193" s="241" t="str">
        <f>IF(tbl_dmi_isin[[#This Row],[Index]]&gt;$A$2,"",INDEX(Corp_value!$A$1:$EA$2999,MATCH(tbl_dmi_isin[[#This Row],[ISIN]],Corp_value!$B:$B,0),MATCH(O$2,Corp_value!$1:$1,0)))</f>
        <v/>
      </c>
      <c r="P193" s="260" t="str">
        <f>IF(tbl_dmi_isin[[#This Row],[Index]]&gt;$A$2,"",TEXT(INDEX(Corp_value!$A$1:$EA$2999,MATCH(tbl_dmi_isin[[#This Row],[ISIN]],Corp_value!$B:$B,0),MATCH(P$2,Corp_value!$1:$1,0)),"yyyy/mm/dd"))</f>
        <v>2021/06/28</v>
      </c>
      <c r="Q193" s="260" t="str">
        <f>IF(tbl_dmi_isin[[#This Row],[Index]]&gt;$A$2,"",TEXT(INDEX(Corp_value!$A$1:$EA$2999,MATCH(tbl_dmi_isin[[#This Row],[ISIN]],Corp_value!$B:$B,0),MATCH(Q$2,Corp_value!$1:$1,0)),"yyyy/mm/dd"))</f>
        <v>2026/06/28</v>
      </c>
      <c r="R193" s="260" t="str">
        <f>IF(tbl_dmi_isin[[#This Row],[Index]]&gt;$A$2,"",TEXT(INDEX(Corp_value!$A$1:$EA$2999,MATCH(tbl_dmi_isin[[#This Row],[ISIN]],Corp_value!$B:$B,0),MATCH(R$2,Corp_value!$1:$1,0)),"yyyy/mm/dd"))</f>
        <v>--</v>
      </c>
      <c r="S193" s="241">
        <f>IF(tbl_dmi_isin[[#This Row],[Index]]&gt;$A$2,"",INDEX(Corp_value!$A$1:$EA$2999,MATCH(tbl_dmi_isin[[#This Row],[ISIN]],Corp_value!$B:$B,0),MATCH(S$2,Corp_value!$1:$1,0)))</f>
        <v>1.75</v>
      </c>
      <c r="T193" s="241" t="str">
        <f>IF(tbl_dmi_isin[[#This Row],[Index]]&gt;$A$2,"",INDEX(Corp_value!$A$1:$EA$2999,MATCH(tbl_dmi_isin[[#This Row],[ISIN]],Corp_value!$B:$B,0),MATCH(T$2,Corp_value!$1:$1,0)))</f>
        <v>USD</v>
      </c>
      <c r="U193" s="241">
        <f>IF(tbl_dmi_isin[[#This Row],[Index]]&gt;$A$2,"",INDEX(Corp_value!$A$1:$EA$2999,MATCH(tbl_dmi_isin[[#This Row],[ISIN]],Corp_value!$B:$B,0),MATCH(U$2,Corp_value!$1:$1,0)))</f>
        <v>99.938000000000002</v>
      </c>
      <c r="V193" s="256">
        <f>IFERROR(IF(tbl_dmi_isin[[#This Row],[Index]]&gt;$A$2,"",INDEX(Corp_value!$A$1:$EA$2999,MATCH(tbl_dmi_isin[[#This Row],[ISIN]],Corp_value!$B:$B,0),MATCH(V$2,Corp_value!$1:$1,0)))/100000000,"")</f>
        <v>5</v>
      </c>
      <c r="W193" s="268" t="str">
        <f>IF(tbl_dmi_isin[[#This Row],[Index]]&gt;$A$2,"",INDEX(Corp_value!$A$1:$EA$2999,MATCH(tbl_dmi_isin[[#This Row],[ISIN]],Corp_value!$B:$B,0),MATCH(W$2,Corp_value!$1:$1,0)))</f>
        <v>3329 HK</v>
      </c>
      <c r="X193" s="268" t="str">
        <f>IF(tbl_dmi_isin[[#This Row],[Index]]&gt;$A$2,"",INDEX(Corp_value!$A$1:$EA$2999,MATCH(tbl_dmi_isin[[#This Row],[ISIN]],Corp_value!$B:$B,0),MATCH(X$2,Corp_value!$1:$1,0)))</f>
        <v>--/--/A</v>
      </c>
      <c r="Y193" s="273" t="str">
        <f>IF(tbl_dmi_isin[[#This Row],[Index]]&gt;$A$2,"",INDEX(Corp_value!$A$1:$EA$2999,MATCH(tbl_dmi_isin[[#This Row],[ISIN]],Corp_value!$B:$B,0),MATCH(Y$2,Corp_value!$1:$1,0)))</f>
        <v/>
      </c>
      <c r="Z193" s="273" t="str">
        <f>IF(tbl_dmi_isin[[#This Row],[Index]]&gt;$A$2,"",INDEX(Corp_value!$A$1:$EA$2999,MATCH(tbl_dmi_isin[[#This Row],[ISIN]],Corp_value!$B:$B,0),MATCH(Z$2,Corp_value!$1:$1,0)))</f>
        <v>Baa1/--/A</v>
      </c>
    </row>
    <row r="194" spans="1:26">
      <c r="A194" s="19">
        <v>191</v>
      </c>
      <c r="B194" s="282" t="str">
        <f>IF(tbl_dmi_isin[[#This Row],[Index]]&gt;$A$2,"",TEXT(INDEX(美元债一级!$A$2:$BO$2879,tbl_dmi_isin[[#This Row],[Index]]+1,MATCH(B$2,美元债一级!$2:$2,0)),"yyyy/mm/dd"))</f>
        <v>2021/06/21</v>
      </c>
      <c r="C194" s="19" t="str">
        <f>IF(tbl_dmi_isin[[#This Row],[Index]]&gt;$A$2,"",INDEX(美元债一级!$A$2:$BO$2880,tbl_dmi_isin[[#This Row],[Index]]+1,MATCH(C$2,美元债一级!$2:$2,0)))</f>
        <v>XS2353028298</v>
      </c>
      <c r="D194" s="19" t="str">
        <f>IF(tbl_dmi_isin[[#This Row],[Index]]&gt;$A$2,"",INDEX(美元债一级!$A$2:$BO$2880,tbl_dmi_isin[[#This Row],[Index]]+1,MATCH(D$2,美元债一级!$2:$2,0)))</f>
        <v>合生创展</v>
      </c>
      <c r="E194" s="19" t="str">
        <f>TEXT(tbl_dmi_isin[[#This Row],[定价日]],"YYMMDD")&amp;tbl_dmi_isin[[#This Row],[ISIN]]</f>
        <v>210621XS2353028298</v>
      </c>
      <c r="F194" s="219"/>
      <c r="G194" s="90" t="str">
        <f>IF(tbl_dmi_isin[[#This Row],[Index]]&gt;$A$2,"",INDEX(Corp_value!$A$1:$EA$2999,MATCH(tbl_dmi_isin[[#This Row],[ISIN]],Corp_value!$B:$B,0),MATCH(G$2,Corp_value!$1:$1,0)))</f>
        <v>--/--/B+</v>
      </c>
      <c r="H194" s="91" t="str">
        <f>IF(tbl_dmi_isin[[#This Row],[Index]]&gt;$A$2,"",INDEX(Corp_value!$A$1:$EA$2999,MATCH(tbl_dmi_isin[[#This Row],[ISIN]],Corp_value!$B:$B,0),MATCH(H$2,Corp_value!$1:$1,0)))</f>
        <v>BM</v>
      </c>
      <c r="I194" s="91" t="str">
        <f>IF(tbl_dmi_isin[[#This Row],[Index]]&gt;$A$2,"",INDEX(Corp_value!$A$1:$EA$2999,MATCH(tbl_dmi_isin[[#This Row],[ISIN]],Corp_value!$B:$B,0),MATCH(I$2,Corp_value!$1:$1,0)))</f>
        <v>HK</v>
      </c>
      <c r="J194" s="90" t="str">
        <f>IF(tbl_dmi_isin[[#This Row],[Index]]&gt;$A$2,"",INDEX(Corp_value!$A$1:$EA$2999,MATCH(tbl_dmi_isin[[#This Row],[ISIN]],Corp_value!$B:$B,0),MATCH(J$2,Corp_value!$1:$1,0)))</f>
        <v>WR/B/B+</v>
      </c>
      <c r="K194" s="90" t="str">
        <f>IF(tbl_dmi_isin[[#This Row],[Index]]&gt;$A$2,"",INDEX(Corp_value!$A$1:$EA$2999,MATCH(tbl_dmi_isin[[#This Row],[ISIN]],Corp_value!$B:$B,0),MATCH(K$2,Corp_value!$1:$1,0)))</f>
        <v>CHECK spd</v>
      </c>
      <c r="L194" s="90" t="str">
        <f>IF(tbl_dmi_isin[[#This Row],[Index]]&gt;$A$2,"",INDEX(Corp_value!$A$1:$EA$2999,MATCH(tbl_dmi_isin[[#This Row],[ISIN]],Corp_value!$B:$B,0),MATCH(L$2,Corp_value!$1:$1,0)))</f>
        <v>--</v>
      </c>
      <c r="M194" s="241" t="str">
        <f>IF(tbl_dmi_isin[[#This Row],[Index]]&gt;$A$2,"",INDEX(Corp_value!$A$1:$EA$2999,MATCH(tbl_dmi_isin[[#This Row],[ISIN]],Corp_value!$B:$B,0),MATCH(M$2,Corp_value!$1:$1,0)))</f>
        <v>合生创展集团</v>
      </c>
      <c r="N194" s="241" t="str">
        <f>IF(tbl_dmi_isin[[#This Row],[Index]]&gt;$A$2,"",INDEX(Corp_value!$A$1:$EA$2999,MATCH(tbl_dmi_isin[[#This Row],[ISIN]],Corp_value!$B:$B,0),MATCH(N$2,Corp_value!$1:$1,0)))</f>
        <v>Subsidiaries</v>
      </c>
      <c r="O194" s="241" t="str">
        <f>IF(tbl_dmi_isin[[#This Row],[Index]]&gt;$A$2,"",INDEX(Corp_value!$A$1:$EA$2999,MATCH(tbl_dmi_isin[[#This Row],[ISIN]],Corp_value!$B:$B,0),MATCH(O$2,Corp_value!$1:$1,0)))</f>
        <v/>
      </c>
      <c r="P194" s="260" t="str">
        <f>IF(tbl_dmi_isin[[#This Row],[Index]]&gt;$A$2,"",TEXT(INDEX(Corp_value!$A$1:$EA$2999,MATCH(tbl_dmi_isin[[#This Row],[ISIN]],Corp_value!$B:$B,0),MATCH(P$2,Corp_value!$1:$1,0)),"yyyy/mm/dd"))</f>
        <v>2021/06/28</v>
      </c>
      <c r="Q194" s="260" t="str">
        <f>IF(tbl_dmi_isin[[#This Row],[Index]]&gt;$A$2,"",TEXT(INDEX(Corp_value!$A$1:$EA$2999,MATCH(tbl_dmi_isin[[#This Row],[ISIN]],Corp_value!$B:$B,0),MATCH(Q$2,Corp_value!$1:$1,0)),"yyyy/mm/dd"))</f>
        <v>2023/12/28</v>
      </c>
      <c r="R194" s="260" t="str">
        <f>IF(tbl_dmi_isin[[#This Row],[Index]]&gt;$A$2,"",TEXT(INDEX(Corp_value!$A$1:$EA$2999,MATCH(tbl_dmi_isin[[#This Row],[ISIN]],Corp_value!$B:$B,0),MATCH(R$2,Corp_value!$1:$1,0)),"yyyy/mm/dd"))</f>
        <v>2023/11/28</v>
      </c>
      <c r="S194" s="241">
        <f>IF(tbl_dmi_isin[[#This Row],[Index]]&gt;$A$2,"",INDEX(Corp_value!$A$1:$EA$2999,MATCH(tbl_dmi_isin[[#This Row],[ISIN]],Corp_value!$B:$B,0),MATCH(S$2,Corp_value!$1:$1,0)))</f>
        <v>6.8</v>
      </c>
      <c r="T194" s="241" t="str">
        <f>IF(tbl_dmi_isin[[#This Row],[Index]]&gt;$A$2,"",INDEX(Corp_value!$A$1:$EA$2999,MATCH(tbl_dmi_isin[[#This Row],[ISIN]],Corp_value!$B:$B,0),MATCH(T$2,Corp_value!$1:$1,0)))</f>
        <v>USD</v>
      </c>
      <c r="U194" s="241">
        <f>IF(tbl_dmi_isin[[#This Row],[Index]]&gt;$A$2,"",INDEX(Corp_value!$A$1:$EA$2999,MATCH(tbl_dmi_isin[[#This Row],[ISIN]],Corp_value!$B:$B,0),MATCH(U$2,Corp_value!$1:$1,0)))</f>
        <v>100</v>
      </c>
      <c r="V194" s="256">
        <f>IFERROR(IF(tbl_dmi_isin[[#This Row],[Index]]&gt;$A$2,"",INDEX(Corp_value!$A$1:$EA$2999,MATCH(tbl_dmi_isin[[#This Row],[ISIN]],Corp_value!$B:$B,0),MATCH(V$2,Corp_value!$1:$1,0)))/100000000,"")</f>
        <v>2.375</v>
      </c>
      <c r="W194" s="268" t="str">
        <f>IF(tbl_dmi_isin[[#This Row],[Index]]&gt;$A$2,"",INDEX(Corp_value!$A$1:$EA$2999,MATCH(tbl_dmi_isin[[#This Row],[ISIN]],Corp_value!$B:$B,0),MATCH(W$2,Corp_value!$1:$1,0)))</f>
        <v>754 HK</v>
      </c>
      <c r="X194" s="268" t="str">
        <f>IF(tbl_dmi_isin[[#This Row],[Index]]&gt;$A$2,"",INDEX(Corp_value!$A$1:$EA$2999,MATCH(tbl_dmi_isin[[#This Row],[ISIN]],Corp_value!$B:$B,0),MATCH(X$2,Corp_value!$1:$1,0)))</f>
        <v>--/B/B+</v>
      </c>
      <c r="Y194" s="273" t="str">
        <f>IF(tbl_dmi_isin[[#This Row],[Index]]&gt;$A$2,"",INDEX(Corp_value!$A$1:$EA$2999,MATCH(tbl_dmi_isin[[#This Row],[ISIN]],Corp_value!$B:$B,0),MATCH(Y$2,Corp_value!$1:$1,0)))</f>
        <v/>
      </c>
      <c r="Z194" s="273" t="str">
        <f>IF(tbl_dmi_isin[[#This Row],[Index]]&gt;$A$2,"",INDEX(Corp_value!$A$1:$EA$2999,MATCH(tbl_dmi_isin[[#This Row],[ISIN]],Corp_value!$B:$B,0),MATCH(Z$2,Corp_value!$1:$1,0)))</f>
        <v>--/B/B+</v>
      </c>
    </row>
    <row r="195" spans="1:26">
      <c r="A195" s="19">
        <v>192</v>
      </c>
      <c r="B195" s="282" t="str">
        <f>IF(tbl_dmi_isin[[#This Row],[Index]]&gt;$A$2,"",TEXT(INDEX(美元债一级!$A$2:$BO$2879,tbl_dmi_isin[[#This Row],[Index]]+1,MATCH(B$2,美元债一级!$2:$2,0)),"yyyy/mm/dd"))</f>
        <v>2021/06/10</v>
      </c>
      <c r="C195" s="19" t="str">
        <f>IF(tbl_dmi_isin[[#This Row],[Index]]&gt;$A$2,"",INDEX(美元债一级!$A$2:$BO$2880,tbl_dmi_isin[[#This Row],[Index]]+1,MATCH(C$2,美元债一级!$2:$2,0)))</f>
        <v>XS2351320366</v>
      </c>
      <c r="D195" s="19" t="str">
        <f>IF(tbl_dmi_isin[[#This Row],[Index]]&gt;$A$2,"",INDEX(美元债一级!$A$2:$BO$2880,tbl_dmi_isin[[#This Row],[Index]]+1,MATCH(D$2,美元债一级!$2:$2,0)))</f>
        <v>交银金租</v>
      </c>
      <c r="E195" s="19" t="str">
        <f>TEXT(tbl_dmi_isin[[#This Row],[定价日]],"YYMMDD")&amp;tbl_dmi_isin[[#This Row],[ISIN]]</f>
        <v>210610XS2351320366</v>
      </c>
      <c r="F195" s="219"/>
      <c r="G195" s="90" t="str">
        <f>IF(tbl_dmi_isin[[#This Row],[Index]]&gt;$A$2,"",INDEX(Corp_value!$A$1:$EA$2999,MATCH(tbl_dmi_isin[[#This Row],[ISIN]],Corp_value!$B:$B,0),MATCH(G$2,Corp_value!$1:$1,0)))</f>
        <v>A3/A-/--</v>
      </c>
      <c r="H195" s="91" t="str">
        <f>IF(tbl_dmi_isin[[#This Row],[Index]]&gt;$A$2,"",INDEX(Corp_value!$A$1:$EA$2999,MATCH(tbl_dmi_isin[[#This Row],[ISIN]],Corp_value!$B:$B,0),MATCH(H$2,Corp_value!$1:$1,0)))</f>
        <v>HK</v>
      </c>
      <c r="I195" s="91" t="str">
        <f>IF(tbl_dmi_isin[[#This Row],[Index]]&gt;$A$2,"",INDEX(Corp_value!$A$1:$EA$2999,MATCH(tbl_dmi_isin[[#This Row],[ISIN]],Corp_value!$B:$B,0),MATCH(I$2,Corp_value!$1:$1,0)))</f>
        <v>--</v>
      </c>
      <c r="J195" s="90" t="str">
        <f>IF(tbl_dmi_isin[[#This Row],[Index]]&gt;$A$2,"",INDEX(Corp_value!$A$1:$EA$2999,MATCH(tbl_dmi_isin[[#This Row],[ISIN]],Corp_value!$B:$B,0),MATCH(J$2,Corp_value!$1:$1,0)))</f>
        <v>A3/A-/A</v>
      </c>
      <c r="K195" s="90">
        <f>IF(tbl_dmi_isin[[#This Row],[Index]]&gt;$A$2,"",INDEX(Corp_value!$A$1:$EA$2999,MATCH(tbl_dmi_isin[[#This Row],[ISIN]],Corp_value!$B:$B,0),MATCH(K$2,Corp_value!$1:$1,0)))</f>
        <v>92</v>
      </c>
      <c r="L195" s="90" t="str">
        <f>IF(tbl_dmi_isin[[#This Row],[Index]]&gt;$A$2,"",INDEX(Corp_value!$A$1:$EA$2999,MATCH(tbl_dmi_isin[[#This Row],[ISIN]],Corp_value!$B:$B,0),MATCH(L$2,Corp_value!$1:$1,0)))</f>
        <v>--</v>
      </c>
      <c r="M195" s="241" t="str">
        <f>IF(tbl_dmi_isin[[#This Row],[Index]]&gt;$A$2,"",INDEX(Corp_value!$A$1:$EA$2999,MATCH(tbl_dmi_isin[[#This Row],[ISIN]],Corp_value!$B:$B,0),MATCH(M$2,Corp_value!$1:$1,0)))</f>
        <v>交银租赁管理香港有限</v>
      </c>
      <c r="N195" s="241" t="str">
        <f>IF(tbl_dmi_isin[[#This Row],[Index]]&gt;$A$2,"",INDEX(Corp_value!$A$1:$EA$2999,MATCH(tbl_dmi_isin[[#This Row],[ISIN]],Corp_value!$B:$B,0),MATCH(N$2,Corp_value!$1:$1,0)))</f>
        <v/>
      </c>
      <c r="O195" s="241" t="str">
        <f>IF(tbl_dmi_isin[[#This Row],[Index]]&gt;$A$2,"",INDEX(Corp_value!$A$1:$EA$2999,MATCH(tbl_dmi_isin[[#This Row],[ISIN]],Corp_value!$B:$B,0),MATCH(O$2,Corp_value!$1:$1,0)))</f>
        <v>Bank of Communications Financi</v>
      </c>
      <c r="P195" s="260" t="str">
        <f>IF(tbl_dmi_isin[[#This Row],[Index]]&gt;$A$2,"",TEXT(INDEX(Corp_value!$A$1:$EA$2999,MATCH(tbl_dmi_isin[[#This Row],[ISIN]],Corp_value!$B:$B,0),MATCH(P$2,Corp_value!$1:$1,0)),"yyyy/mm/dd"))</f>
        <v>2021/06/18</v>
      </c>
      <c r="Q195" s="260" t="str">
        <f>IF(tbl_dmi_isin[[#This Row],[Index]]&gt;$A$2,"",TEXT(INDEX(Corp_value!$A$1:$EA$2999,MATCH(tbl_dmi_isin[[#This Row],[ISIN]],Corp_value!$B:$B,0),MATCH(Q$2,Corp_value!$1:$1,0)),"yyyy/mm/dd"))</f>
        <v>2024/06/18</v>
      </c>
      <c r="R195" s="260" t="str">
        <f>IF(tbl_dmi_isin[[#This Row],[Index]]&gt;$A$2,"",TEXT(INDEX(Corp_value!$A$1:$EA$2999,MATCH(tbl_dmi_isin[[#This Row],[ISIN]],Corp_value!$B:$B,0),MATCH(R$2,Corp_value!$1:$1,0)),"yyyy/mm/dd"))</f>
        <v>--</v>
      </c>
      <c r="S195" s="241">
        <f>IF(tbl_dmi_isin[[#This Row],[Index]]&gt;$A$2,"",INDEX(Corp_value!$A$1:$EA$2999,MATCH(tbl_dmi_isin[[#This Row],[ISIN]],Corp_value!$B:$B,0),MATCH(S$2,Corp_value!$1:$1,0)))</f>
        <v>1.125</v>
      </c>
      <c r="T195" s="241" t="str">
        <f>IF(tbl_dmi_isin[[#This Row],[Index]]&gt;$A$2,"",INDEX(Corp_value!$A$1:$EA$2999,MATCH(tbl_dmi_isin[[#This Row],[ISIN]],Corp_value!$B:$B,0),MATCH(T$2,Corp_value!$1:$1,0)))</f>
        <v>USD</v>
      </c>
      <c r="U195" s="241">
        <f>IF(tbl_dmi_isin[[#This Row],[Index]]&gt;$A$2,"",INDEX(Corp_value!$A$1:$EA$2999,MATCH(tbl_dmi_isin[[#This Row],[ISIN]],Corp_value!$B:$B,0),MATCH(U$2,Corp_value!$1:$1,0)))</f>
        <v>99.709000000000003</v>
      </c>
      <c r="V195" s="256">
        <f>IFERROR(IF(tbl_dmi_isin[[#This Row],[Index]]&gt;$A$2,"",INDEX(Corp_value!$A$1:$EA$2999,MATCH(tbl_dmi_isin[[#This Row],[ISIN]],Corp_value!$B:$B,0),MATCH(V$2,Corp_value!$1:$1,0)))/100000000,"")</f>
        <v>5</v>
      </c>
      <c r="W195" s="268" t="str">
        <f>IF(tbl_dmi_isin[[#This Row],[Index]]&gt;$A$2,"",INDEX(Corp_value!$A$1:$EA$2999,MATCH(tbl_dmi_isin[[#This Row],[ISIN]],Corp_value!$B:$B,0),MATCH(W$2,Corp_value!$1:$1,0)))</f>
        <v>3328 HK</v>
      </c>
      <c r="X195" s="268" t="str">
        <f>IF(tbl_dmi_isin[[#This Row],[Index]]&gt;$A$2,"",INDEX(Corp_value!$A$1:$EA$2999,MATCH(tbl_dmi_isin[[#This Row],[ISIN]],Corp_value!$B:$B,0),MATCH(X$2,Corp_value!$1:$1,0)))</f>
        <v>A2/A-/A</v>
      </c>
      <c r="Y195" s="273" t="str">
        <f>IF(tbl_dmi_isin[[#This Row],[Index]]&gt;$A$2,"",INDEX(Corp_value!$A$1:$EA$2999,MATCH(tbl_dmi_isin[[#This Row],[ISIN]],Corp_value!$B:$B,0),MATCH(Y$2,Corp_value!$1:$1,0)))</f>
        <v>Sustainable</v>
      </c>
      <c r="Z195" s="273" t="str">
        <f>IF(tbl_dmi_isin[[#This Row],[Index]]&gt;$A$2,"",INDEX(Corp_value!$A$1:$EA$2999,MATCH(tbl_dmi_isin[[#This Row],[ISIN]],Corp_value!$B:$B,0),MATCH(Z$2,Corp_value!$1:$1,0)))</f>
        <v>A2/A-/A</v>
      </c>
    </row>
    <row r="196" spans="1:26">
      <c r="A196" s="19">
        <v>193</v>
      </c>
      <c r="B196" s="282" t="str">
        <f>IF(tbl_dmi_isin[[#This Row],[Index]]&gt;$A$2,"",TEXT(INDEX(美元债一级!$A$2:$BO$2879,tbl_dmi_isin[[#This Row],[Index]]+1,MATCH(B$2,美元债一级!$2:$2,0)),"yyyy/mm/dd"))</f>
        <v>2021/06/08</v>
      </c>
      <c r="C196" s="19" t="str">
        <f>IF(tbl_dmi_isin[[#This Row],[Index]]&gt;$A$2,"",INDEX(美元债一级!$A$2:$BO$2880,tbl_dmi_isin[[#This Row],[Index]]+1,MATCH(C$2,美元债一级!$2:$2,0)))</f>
        <v>XS2344842575</v>
      </c>
      <c r="D196" s="19" t="str">
        <f>IF(tbl_dmi_isin[[#This Row],[Index]]&gt;$A$2,"",INDEX(美元债一级!$A$2:$BO$2880,tbl_dmi_isin[[#This Row],[Index]]+1,MATCH(D$2,美元债一级!$2:$2,0)))</f>
        <v>光银港分</v>
      </c>
      <c r="E196" s="19" t="str">
        <f>TEXT(tbl_dmi_isin[[#This Row],[定价日]],"YYMMDD")&amp;tbl_dmi_isin[[#This Row],[ISIN]]</f>
        <v>210608XS2344842575</v>
      </c>
      <c r="F196" s="219"/>
      <c r="G196" s="90" t="str">
        <f>IF(tbl_dmi_isin[[#This Row],[Index]]&gt;$A$2,"",INDEX(Corp_value!$A$1:$EA$2999,MATCH(tbl_dmi_isin[[#This Row],[ISIN]],Corp_value!$B:$B,0),MATCH(G$2,Corp_value!$1:$1,0)))</f>
        <v>--/BBB+/BBB+</v>
      </c>
      <c r="H196" s="91" t="str">
        <f>IF(tbl_dmi_isin[[#This Row],[Index]]&gt;$A$2,"",INDEX(Corp_value!$A$1:$EA$2999,MATCH(tbl_dmi_isin[[#This Row],[ISIN]],Corp_value!$B:$B,0),MATCH(H$2,Corp_value!$1:$1,0)))</f>
        <v>CN</v>
      </c>
      <c r="I196" s="91" t="str">
        <f>IF(tbl_dmi_isin[[#This Row],[Index]]&gt;$A$2,"",INDEX(Corp_value!$A$1:$EA$2999,MATCH(tbl_dmi_isin[[#This Row],[ISIN]],Corp_value!$B:$B,0),MATCH(I$2,Corp_value!$1:$1,0)))</f>
        <v>--</v>
      </c>
      <c r="J196" s="90" t="str">
        <f>IF(tbl_dmi_isin[[#This Row],[Index]]&gt;$A$2,"",INDEX(Corp_value!$A$1:$EA$2999,MATCH(tbl_dmi_isin[[#This Row],[ISIN]],Corp_value!$B:$B,0),MATCH(J$2,Corp_value!$1:$1,0)))</f>
        <v>--/--/--</v>
      </c>
      <c r="K196" s="90">
        <f>IF(tbl_dmi_isin[[#This Row],[Index]]&gt;$A$2,"",INDEX(Corp_value!$A$1:$EA$2999,MATCH(tbl_dmi_isin[[#This Row],[ISIN]],Corp_value!$B:$B,0),MATCH(K$2,Corp_value!$1:$1,0)))</f>
        <v>53</v>
      </c>
      <c r="L196" s="90" t="str">
        <f>IF(tbl_dmi_isin[[#This Row],[Index]]&gt;$A$2,"",INDEX(Corp_value!$A$1:$EA$2999,MATCH(tbl_dmi_isin[[#This Row],[ISIN]],Corp_value!$B:$B,0),MATCH(L$2,Corp_value!$1:$1,0)))</f>
        <v>--</v>
      </c>
      <c r="M196" s="90" t="str">
        <f>IF(tbl_dmi_isin[[#This Row],[Index]]&gt;$A$2,"",INDEX(Corp_value!$A$1:$EA$2999,MATCH(tbl_dmi_isin[[#This Row],[ISIN]],Corp_value!$B:$B,0),MATCH(M$2,Corp_value!$1:$1,0)))</f>
        <v>中国光大银行香港分行</v>
      </c>
      <c r="N196" s="90" t="str">
        <f>IF(tbl_dmi_isin[[#This Row],[Index]]&gt;$A$2,"",INDEX(Corp_value!$A$1:$EA$2999,MATCH(tbl_dmi_isin[[#This Row],[ISIN]],Corp_value!$B:$B,0),MATCH(N$2,Corp_value!$1:$1,0)))</f>
        <v/>
      </c>
      <c r="O196" s="90" t="str">
        <f>IF(tbl_dmi_isin[[#This Row],[Index]]&gt;$A$2,"",INDEX(Corp_value!$A$1:$EA$2999,MATCH(tbl_dmi_isin[[#This Row],[ISIN]],Corp_value!$B:$B,0),MATCH(O$2,Corp_value!$1:$1,0)))</f>
        <v/>
      </c>
      <c r="P196" s="259" t="str">
        <f>IF(tbl_dmi_isin[[#This Row],[Index]]&gt;$A$2,"",TEXT(INDEX(Corp_value!$A$1:$EA$2999,MATCH(tbl_dmi_isin[[#This Row],[ISIN]],Corp_value!$B:$B,0),MATCH(P$2,Corp_value!$1:$1,0)),"yyyy/mm/dd"))</f>
        <v>2021/06/15</v>
      </c>
      <c r="Q196" s="259" t="str">
        <f>IF(tbl_dmi_isin[[#This Row],[Index]]&gt;$A$2,"",TEXT(INDEX(Corp_value!$A$1:$EA$2999,MATCH(tbl_dmi_isin[[#This Row],[ISIN]],Corp_value!$B:$B,0),MATCH(Q$2,Corp_value!$1:$1,0)),"yyyy/mm/dd"))</f>
        <v>2024/06/15</v>
      </c>
      <c r="R196" s="259" t="str">
        <f>IF(tbl_dmi_isin[[#This Row],[Index]]&gt;$A$2,"",TEXT(INDEX(Corp_value!$A$1:$EA$2999,MATCH(tbl_dmi_isin[[#This Row],[ISIN]],Corp_value!$B:$B,0),MATCH(R$2,Corp_value!$1:$1,0)),"yyyy/mm/dd"))</f>
        <v>--</v>
      </c>
      <c r="S196" s="90">
        <f>IF(tbl_dmi_isin[[#This Row],[Index]]&gt;$A$2,"",INDEX(Corp_value!$A$1:$EA$2999,MATCH(tbl_dmi_isin[[#This Row],[ISIN]],Corp_value!$B:$B,0),MATCH(S$2,Corp_value!$1:$1,0)))</f>
        <v>0.83899999999999997</v>
      </c>
      <c r="T196" s="90" t="str">
        <f>IF(tbl_dmi_isin[[#This Row],[Index]]&gt;$A$2,"",INDEX(Corp_value!$A$1:$EA$2999,MATCH(tbl_dmi_isin[[#This Row],[ISIN]],Corp_value!$B:$B,0),MATCH(T$2,Corp_value!$1:$1,0)))</f>
        <v>USD</v>
      </c>
      <c r="U196" s="90">
        <f>IF(tbl_dmi_isin[[#This Row],[Index]]&gt;$A$2,"",INDEX(Corp_value!$A$1:$EA$2999,MATCH(tbl_dmi_isin[[#This Row],[ISIN]],Corp_value!$B:$B,0),MATCH(U$2,Corp_value!$1:$1,0)))</f>
        <v>100</v>
      </c>
      <c r="V196" s="257">
        <f>IFERROR(IF(tbl_dmi_isin[[#This Row],[Index]]&gt;$A$2,"",INDEX(Corp_value!$A$1:$EA$2999,MATCH(tbl_dmi_isin[[#This Row],[ISIN]],Corp_value!$B:$B,0),MATCH(V$2,Corp_value!$1:$1,0)))/100000000,"")</f>
        <v>6</v>
      </c>
      <c r="W196" s="267" t="str">
        <f>IF(tbl_dmi_isin[[#This Row],[Index]]&gt;$A$2,"",INDEX(Corp_value!$A$1:$EA$2999,MATCH(tbl_dmi_isin[[#This Row],[ISIN]],Corp_value!$B:$B,0),MATCH(W$2,Corp_value!$1:$1,0)))</f>
        <v>601818 CH</v>
      </c>
      <c r="X196" s="267" t="str">
        <f>IF(tbl_dmi_isin[[#This Row],[Index]]&gt;$A$2,"",INDEX(Corp_value!$A$1:$EA$2999,MATCH(tbl_dmi_isin[[#This Row],[ISIN]],Corp_value!$B:$B,0),MATCH(X$2,Corp_value!$1:$1,0)))</f>
        <v>Baa2/BBB+/BBB+</v>
      </c>
      <c r="Y196" s="273" t="str">
        <f>IF(tbl_dmi_isin[[#This Row],[Index]]&gt;$A$2,"",INDEX(Corp_value!$A$1:$EA$2999,MATCH(tbl_dmi_isin[[#This Row],[ISIN]],Corp_value!$B:$B,0),MATCH(Y$2,Corp_value!$1:$1,0)))</f>
        <v/>
      </c>
      <c r="Z196" s="273" t="str">
        <f>IF(tbl_dmi_isin[[#This Row],[Index]]&gt;$A$2,"",INDEX(Corp_value!$A$1:$EA$2999,MATCH(tbl_dmi_isin[[#This Row],[ISIN]],Corp_value!$B:$B,0),MATCH(Z$2,Corp_value!$1:$1,0)))</f>
        <v>Baa2/BBB+/BBB+</v>
      </c>
    </row>
    <row r="197" spans="1:26">
      <c r="A197" s="19">
        <v>194</v>
      </c>
      <c r="B197" s="282" t="str">
        <f>IF(tbl_dmi_isin[[#This Row],[Index]]&gt;$A$2,"",TEXT(INDEX(美元债一级!$A$2:$BO$2879,tbl_dmi_isin[[#This Row],[Index]]+1,MATCH(B$2,美元债一级!$2:$2,0)),"yyyy/mm/dd"))</f>
        <v>2021/06/03</v>
      </c>
      <c r="C197" s="19" t="str">
        <f>IF(tbl_dmi_isin[[#This Row],[Index]]&gt;$A$2,"",INDEX(美元债一级!$A$2:$BO$2880,tbl_dmi_isin[[#This Row],[Index]]+1,MATCH(C$2,美元债一级!$2:$2,0)))</f>
        <v>XS2347497906</v>
      </c>
      <c r="D197" s="19" t="str">
        <f>IF(tbl_dmi_isin[[#This Row],[Index]]&gt;$A$2,"",INDEX(美元债一级!$A$2:$BO$2880,tbl_dmi_isin[[#This Row],[Index]]+1,MATCH(D$2,美元债一级!$2:$2,0)))</f>
        <v>祥生控股</v>
      </c>
      <c r="E197" s="19" t="str">
        <f>TEXT(tbl_dmi_isin[[#This Row],[定价日]],"YYMMDD")&amp;tbl_dmi_isin[[#This Row],[ISIN]]</f>
        <v>210603XS2347497906</v>
      </c>
      <c r="F197" s="221"/>
      <c r="G197" s="90" t="str">
        <f>IF(tbl_dmi_isin[[#This Row],[Index]]&gt;$A$2,"",INDEX(Corp_value!$A$1:$EA$2999,MATCH(tbl_dmi_isin[[#This Row],[ISIN]],Corp_value!$B:$B,0),MATCH(G$2,Corp_value!$1:$1,0)))</f>
        <v>--/--/--</v>
      </c>
      <c r="H197" s="91" t="str">
        <f>IF(tbl_dmi_isin[[#This Row],[Index]]&gt;$A$2,"",INDEX(Corp_value!$A$1:$EA$2999,MATCH(tbl_dmi_isin[[#This Row],[ISIN]],Corp_value!$B:$B,0),MATCH(H$2,Corp_value!$1:$1,0)))</f>
        <v>KY</v>
      </c>
      <c r="I197" s="91" t="str">
        <f>IF(tbl_dmi_isin[[#This Row],[Index]]&gt;$A$2,"",INDEX(Corp_value!$A$1:$EA$2999,MATCH(tbl_dmi_isin[[#This Row],[ISIN]],Corp_value!$B:$B,0),MATCH(I$2,Corp_value!$1:$1,0)))</f>
        <v>HK</v>
      </c>
      <c r="J197" s="90" t="str">
        <f>IF(tbl_dmi_isin[[#This Row],[Index]]&gt;$A$2,"",INDEX(Corp_value!$A$1:$EA$2999,MATCH(tbl_dmi_isin[[#This Row],[ISIN]],Corp_value!$B:$B,0),MATCH(J$2,Corp_value!$1:$1,0)))</f>
        <v>WR/NR/WD</v>
      </c>
      <c r="K197" s="90" t="str">
        <f>IF(tbl_dmi_isin[[#This Row],[Index]]&gt;$A$2,"",INDEX(Corp_value!$A$1:$EA$2999,MATCH(tbl_dmi_isin[[#This Row],[ISIN]],Corp_value!$B:$B,0),MATCH(K$2,Corp_value!$1:$1,0)))</f>
        <v>CHECK spd</v>
      </c>
      <c r="L197" s="90" t="str">
        <f>IF(tbl_dmi_isin[[#This Row],[Index]]&gt;$A$2,"",INDEX(Corp_value!$A$1:$EA$2999,MATCH(tbl_dmi_isin[[#This Row],[ISIN]],Corp_value!$B:$B,0),MATCH(L$2,Corp_value!$1:$1,0)))</f>
        <v>--</v>
      </c>
      <c r="M197" s="241" t="str">
        <f>IF(tbl_dmi_isin[[#This Row],[Index]]&gt;$A$2,"",INDEX(Corp_value!$A$1:$EA$2999,MATCH(tbl_dmi_isin[[#This Row],[ISIN]],Corp_value!$B:$B,0),MATCH(M$2,Corp_value!$1:$1,0)))</f>
        <v>祥生控股集团</v>
      </c>
      <c r="N197" s="241" t="str">
        <f>IF(tbl_dmi_isin[[#This Row],[Index]]&gt;$A$2,"",INDEX(Corp_value!$A$1:$EA$2999,MATCH(tbl_dmi_isin[[#This Row],[ISIN]],Corp_value!$B:$B,0),MATCH(N$2,Corp_value!$1:$1,0)))</f>
        <v>Multiple Guarantors</v>
      </c>
      <c r="O197" s="241" t="str">
        <f>IF(tbl_dmi_isin[[#This Row],[Index]]&gt;$A$2,"",INDEX(Corp_value!$A$1:$EA$2999,MATCH(tbl_dmi_isin[[#This Row],[ISIN]],Corp_value!$B:$B,0),MATCH(O$2,Corp_value!$1:$1,0)))</f>
        <v/>
      </c>
      <c r="P197" s="260" t="str">
        <f>IF(tbl_dmi_isin[[#This Row],[Index]]&gt;$A$2,"",TEXT(INDEX(Corp_value!$A$1:$EA$2999,MATCH(tbl_dmi_isin[[#This Row],[ISIN]],Corp_value!$B:$B,0),MATCH(P$2,Corp_value!$1:$1,0)),"yyyy/mm/dd"))</f>
        <v>2021/06/08</v>
      </c>
      <c r="Q197" s="260" t="str">
        <f>IF(tbl_dmi_isin[[#This Row],[Index]]&gt;$A$2,"",TEXT(INDEX(Corp_value!$A$1:$EA$2999,MATCH(tbl_dmi_isin[[#This Row],[ISIN]],Corp_value!$B:$B,0),MATCH(Q$2,Corp_value!$1:$1,0)),"yyyy/mm/dd"))</f>
        <v>2022/06/07</v>
      </c>
      <c r="R197" s="260" t="str">
        <f>IF(tbl_dmi_isin[[#This Row],[Index]]&gt;$A$2,"",TEXT(INDEX(Corp_value!$A$1:$EA$2999,MATCH(tbl_dmi_isin[[#This Row],[ISIN]],Corp_value!$B:$B,0),MATCH(R$2,Corp_value!$1:$1,0)),"yyyy/mm/dd"))</f>
        <v>--</v>
      </c>
      <c r="S197" s="241">
        <f>IF(tbl_dmi_isin[[#This Row],[Index]]&gt;$A$2,"",INDEX(Corp_value!$A$1:$EA$2999,MATCH(tbl_dmi_isin[[#This Row],[ISIN]],Corp_value!$B:$B,0),MATCH(S$2,Corp_value!$1:$1,0)))</f>
        <v>10.5</v>
      </c>
      <c r="T197" s="241" t="str">
        <f>IF(tbl_dmi_isin[[#This Row],[Index]]&gt;$A$2,"",INDEX(Corp_value!$A$1:$EA$2999,MATCH(tbl_dmi_isin[[#This Row],[ISIN]],Corp_value!$B:$B,0),MATCH(T$2,Corp_value!$1:$1,0)))</f>
        <v>USD</v>
      </c>
      <c r="U197" s="241">
        <f>IF(tbl_dmi_isin[[#This Row],[Index]]&gt;$A$2,"",INDEX(Corp_value!$A$1:$EA$2999,MATCH(tbl_dmi_isin[[#This Row],[ISIN]],Corp_value!$B:$B,0),MATCH(U$2,Corp_value!$1:$1,0)))</f>
        <v>99.54</v>
      </c>
      <c r="V197" s="258">
        <f>IFERROR(IF(tbl_dmi_isin[[#This Row],[Index]]&gt;$A$2,"",INDEX(Corp_value!$A$1:$EA$2999,MATCH(tbl_dmi_isin[[#This Row],[ISIN]],Corp_value!$B:$B,0),MATCH(V$2,Corp_value!$1:$1,0)))/100000000,"")</f>
        <v>2</v>
      </c>
      <c r="W197" s="267" t="str">
        <f>IF(tbl_dmi_isin[[#This Row],[Index]]&gt;$A$2,"",INDEX(Corp_value!$A$1:$EA$2999,MATCH(tbl_dmi_isin[[#This Row],[ISIN]],Corp_value!$B:$B,0),MATCH(W$2,Corp_value!$1:$1,0)))</f>
        <v>2599 HK</v>
      </c>
      <c r="X197" s="267" t="str">
        <f>IF(tbl_dmi_isin[[#This Row],[Index]]&gt;$A$2,"",INDEX(Corp_value!$A$1:$EA$2999,MATCH(tbl_dmi_isin[[#This Row],[ISIN]],Corp_value!$B:$B,0),MATCH(X$2,Corp_value!$1:$1,0)))</f>
        <v>--/NR/WD</v>
      </c>
      <c r="Y197" s="273" t="str">
        <f>IF(tbl_dmi_isin[[#This Row],[Index]]&gt;$A$2,"",INDEX(Corp_value!$A$1:$EA$2999,MATCH(tbl_dmi_isin[[#This Row],[ISIN]],Corp_value!$B:$B,0),MATCH(Y$2,Corp_value!$1:$1,0)))</f>
        <v>Sustainable</v>
      </c>
      <c r="Z197" s="273" t="str">
        <f>IF(tbl_dmi_isin[[#This Row],[Index]]&gt;$A$2,"",INDEX(Corp_value!$A$1:$EA$2999,MATCH(tbl_dmi_isin[[#This Row],[ISIN]],Corp_value!$B:$B,0),MATCH(Z$2,Corp_value!$1:$1,0)))</f>
        <v>--/NR/WD</v>
      </c>
    </row>
    <row r="198" spans="1:26">
      <c r="A198" s="19">
        <v>195</v>
      </c>
      <c r="B198" s="282" t="str">
        <f>IF(tbl_dmi_isin[[#This Row],[Index]]&gt;$A$2,"",TEXT(INDEX(美元债一级!$A$2:$BO$2879,tbl_dmi_isin[[#This Row],[Index]]+1,MATCH(B$2,美元债一级!$2:$2,0)),"yyyy/mm/dd"))</f>
        <v>2021/06/03</v>
      </c>
      <c r="C198" s="19" t="str">
        <f>IF(tbl_dmi_isin[[#This Row],[Index]]&gt;$A$2,"",INDEX(美元债一级!$A$2:$BO$2880,tbl_dmi_isin[[#This Row],[Index]]+1,MATCH(C$2,美元债一级!$2:$2,0)))</f>
        <v>XS2349205455</v>
      </c>
      <c r="D198" s="19" t="str">
        <f>IF(tbl_dmi_isin[[#This Row],[Index]]&gt;$A$2,"",INDEX(美元债一级!$A$2:$BO$2880,tbl_dmi_isin[[#This Row],[Index]]+1,MATCH(D$2,美元债一级!$2:$2,0)))</f>
        <v>甘肃公航旅</v>
      </c>
      <c r="E198" s="19" t="str">
        <f>TEXT(tbl_dmi_isin[[#This Row],[定价日]],"YYMMDD")&amp;tbl_dmi_isin[[#This Row],[ISIN]]</f>
        <v>210603XS2349205455</v>
      </c>
      <c r="F198" s="221"/>
      <c r="G198" s="90" t="str">
        <f>IF(tbl_dmi_isin[[#This Row],[Index]]&gt;$A$2,"",INDEX(Corp_value!$A$1:$EA$2999,MATCH(tbl_dmi_isin[[#This Row],[ISIN]],Corp_value!$B:$B,0),MATCH(G$2,Corp_value!$1:$1,0)))</f>
        <v>--/BBB+/--</v>
      </c>
      <c r="H198" s="91" t="str">
        <f>IF(tbl_dmi_isin[[#This Row],[Index]]&gt;$A$2,"",INDEX(Corp_value!$A$1:$EA$2999,MATCH(tbl_dmi_isin[[#This Row],[ISIN]],Corp_value!$B:$B,0),MATCH(H$2,Corp_value!$1:$1,0)))</f>
        <v>CN</v>
      </c>
      <c r="I198" s="91" t="str">
        <f>IF(tbl_dmi_isin[[#This Row],[Index]]&gt;$A$2,"",INDEX(Corp_value!$A$1:$EA$2999,MATCH(tbl_dmi_isin[[#This Row],[ISIN]],Corp_value!$B:$B,0),MATCH(I$2,Corp_value!$1:$1,0)))</f>
        <v>--</v>
      </c>
      <c r="J198" s="90" t="str">
        <f>IF(tbl_dmi_isin[[#This Row],[Index]]&gt;$A$2,"",INDEX(Corp_value!$A$1:$EA$2999,MATCH(tbl_dmi_isin[[#This Row],[ISIN]],Corp_value!$B:$B,0),MATCH(J$2,Corp_value!$1:$1,0)))</f>
        <v>--/BBB+/BBB+</v>
      </c>
      <c r="K198" s="90" t="str">
        <f>IF(tbl_dmi_isin[[#This Row],[Index]]&gt;$A$2,"",INDEX(Corp_value!$A$1:$EA$2999,MATCH(tbl_dmi_isin[[#This Row],[ISIN]],Corp_value!$B:$B,0),MATCH(K$2,Corp_value!$1:$1,0)))</f>
        <v>CHECK spd</v>
      </c>
      <c r="L198" s="90" t="str">
        <f>IF(tbl_dmi_isin[[#This Row],[Index]]&gt;$A$2,"",INDEX(Corp_value!$A$1:$EA$2999,MATCH(tbl_dmi_isin[[#This Row],[ISIN]],Corp_value!$B:$B,0),MATCH(L$2,Corp_value!$1:$1,0)))</f>
        <v>--</v>
      </c>
      <c r="M198" s="241" t="str">
        <f>IF(tbl_dmi_isin[[#This Row],[Index]]&gt;$A$2,"",INDEX(Corp_value!$A$1:$EA$2999,MATCH(tbl_dmi_isin[[#This Row],[ISIN]],Corp_value!$B:$B,0),MATCH(M$2,Corp_value!$1:$1,0)))</f>
        <v>甘肃省公路航空旅游投</v>
      </c>
      <c r="N198" s="241" t="str">
        <f>IF(tbl_dmi_isin[[#This Row],[Index]]&gt;$A$2,"",INDEX(Corp_value!$A$1:$EA$2999,MATCH(tbl_dmi_isin[[#This Row],[ISIN]],Corp_value!$B:$B,0),MATCH(N$2,Corp_value!$1:$1,0)))</f>
        <v/>
      </c>
      <c r="O198" s="241" t="str">
        <f>IF(tbl_dmi_isin[[#This Row],[Index]]&gt;$A$2,"",INDEX(Corp_value!$A$1:$EA$2999,MATCH(tbl_dmi_isin[[#This Row],[ISIN]],Corp_value!$B:$B,0),MATCH(O$2,Corp_value!$1:$1,0)))</f>
        <v/>
      </c>
      <c r="P198" s="260" t="str">
        <f>IF(tbl_dmi_isin[[#This Row],[Index]]&gt;$A$2,"",TEXT(INDEX(Corp_value!$A$1:$EA$2999,MATCH(tbl_dmi_isin[[#This Row],[ISIN]],Corp_value!$B:$B,0),MATCH(P$2,Corp_value!$1:$1,0)),"yyyy/mm/dd"))</f>
        <v>2021/06/10</v>
      </c>
      <c r="Q198" s="260" t="str">
        <f>IF(tbl_dmi_isin[[#This Row],[Index]]&gt;$A$2,"",TEXT(INDEX(Corp_value!$A$1:$EA$2999,MATCH(tbl_dmi_isin[[#This Row],[ISIN]],Corp_value!$B:$B,0),MATCH(Q$2,Corp_value!$1:$1,0)),"yyyy/mm/dd"))</f>
        <v>2024/06/10</v>
      </c>
      <c r="R198" s="260" t="str">
        <f>IF(tbl_dmi_isin[[#This Row],[Index]]&gt;$A$2,"",TEXT(INDEX(Corp_value!$A$1:$EA$2999,MATCH(tbl_dmi_isin[[#This Row],[ISIN]],Corp_value!$B:$B,0),MATCH(R$2,Corp_value!$1:$1,0)),"yyyy/mm/dd"))</f>
        <v>--</v>
      </c>
      <c r="S198" s="241">
        <f>IF(tbl_dmi_isin[[#This Row],[Index]]&gt;$A$2,"",INDEX(Corp_value!$A$1:$EA$2999,MATCH(tbl_dmi_isin[[#This Row],[ISIN]],Corp_value!$B:$B,0),MATCH(S$2,Corp_value!$1:$1,0)))</f>
        <v>3.5</v>
      </c>
      <c r="T198" s="241" t="str">
        <f>IF(tbl_dmi_isin[[#This Row],[Index]]&gt;$A$2,"",INDEX(Corp_value!$A$1:$EA$2999,MATCH(tbl_dmi_isin[[#This Row],[ISIN]],Corp_value!$B:$B,0),MATCH(T$2,Corp_value!$1:$1,0)))</f>
        <v>USD</v>
      </c>
      <c r="U198" s="241">
        <f>IF(tbl_dmi_isin[[#This Row],[Index]]&gt;$A$2,"",INDEX(Corp_value!$A$1:$EA$2999,MATCH(tbl_dmi_isin[[#This Row],[ISIN]],Corp_value!$B:$B,0),MATCH(U$2,Corp_value!$1:$1,0)))</f>
        <v>100</v>
      </c>
      <c r="V198" s="258">
        <f>IFERROR(IF(tbl_dmi_isin[[#This Row],[Index]]&gt;$A$2,"",INDEX(Corp_value!$A$1:$EA$2999,MATCH(tbl_dmi_isin[[#This Row],[ISIN]],Corp_value!$B:$B,0),MATCH(V$2,Corp_value!$1:$1,0)))/100000000,"")</f>
        <v>4</v>
      </c>
      <c r="W198" s="267" t="str">
        <f>IF(tbl_dmi_isin[[#This Row],[Index]]&gt;$A$2,"",INDEX(Corp_value!$A$1:$EA$2999,MATCH(tbl_dmi_isin[[#This Row],[ISIN]],Corp_value!$B:$B,0),MATCH(W$2,Corp_value!$1:$1,0)))</f>
        <v>0793820D CH</v>
      </c>
      <c r="X198" s="267" t="str">
        <f>IF(tbl_dmi_isin[[#This Row],[Index]]&gt;$A$2,"",INDEX(Corp_value!$A$1:$EA$2999,MATCH(tbl_dmi_isin[[#This Row],[ISIN]],Corp_value!$B:$B,0),MATCH(X$2,Corp_value!$1:$1,0)))</f>
        <v>--/BBB+/BBB+</v>
      </c>
      <c r="Y198" s="273" t="str">
        <f>IF(tbl_dmi_isin[[#This Row],[Index]]&gt;$A$2,"",INDEX(Corp_value!$A$1:$EA$2999,MATCH(tbl_dmi_isin[[#This Row],[ISIN]],Corp_value!$B:$B,0),MATCH(Y$2,Corp_value!$1:$1,0)))</f>
        <v/>
      </c>
      <c r="Z198" s="273" t="str">
        <f>IF(tbl_dmi_isin[[#This Row],[Index]]&gt;$A$2,"",INDEX(Corp_value!$A$1:$EA$2999,MATCH(tbl_dmi_isin[[#This Row],[ISIN]],Corp_value!$B:$B,0),MATCH(Z$2,Corp_value!$1:$1,0)))</f>
        <v>--/BBB+/BBB+</v>
      </c>
    </row>
    <row r="199" spans="1:26">
      <c r="A199" s="19">
        <v>196</v>
      </c>
      <c r="B199" s="282" t="str">
        <f>IF(tbl_dmi_isin[[#This Row],[Index]]&gt;$A$2,"",TEXT(INDEX(美元债一级!$A$2:$BO$2879,tbl_dmi_isin[[#This Row],[Index]]+1,MATCH(B$2,美元债一级!$2:$2,0)),"yyyy/mm/dd"))</f>
        <v>2021/06/03</v>
      </c>
      <c r="C199" s="19" t="str">
        <f>IF(tbl_dmi_isin[[#This Row],[Index]]&gt;$A$2,"",INDEX(美元债一级!$A$2:$BO$2880,tbl_dmi_isin[[#This Row],[Index]]+1,MATCH(C$2,美元债一级!$2:$2,0)))</f>
        <v>XS2349744594</v>
      </c>
      <c r="D199" s="19" t="str">
        <f>IF(tbl_dmi_isin[[#This Row],[Index]]&gt;$A$2,"",INDEX(美元债一级!$A$2:$BO$2880,tbl_dmi_isin[[#This Row],[Index]]+1,MATCH(D$2,美元债一级!$2:$2,0)))</f>
        <v>江苏中南建设</v>
      </c>
      <c r="E199" s="19" t="str">
        <f>TEXT(tbl_dmi_isin[[#This Row],[定价日]],"YYMMDD")&amp;tbl_dmi_isin[[#This Row],[ISIN]]</f>
        <v>210603XS2349744594</v>
      </c>
      <c r="F199" s="221"/>
      <c r="G199" s="90" t="str">
        <f>IF(tbl_dmi_isin[[#This Row],[Index]]&gt;$A$2,"",INDEX(Corp_value!$A$1:$EA$2999,MATCH(tbl_dmi_isin[[#This Row],[ISIN]],Corp_value!$B:$B,0),MATCH(G$2,Corp_value!$1:$1,0)))</f>
        <v>--/--/--</v>
      </c>
      <c r="H199" s="91" t="str">
        <f>IF(tbl_dmi_isin[[#This Row],[Index]]&gt;$A$2,"",INDEX(Corp_value!$A$1:$EA$2999,MATCH(tbl_dmi_isin[[#This Row],[ISIN]],Corp_value!$B:$B,0),MATCH(H$2,Corp_value!$1:$1,0)))</f>
        <v>VG</v>
      </c>
      <c r="I199" s="91" t="str">
        <f>IF(tbl_dmi_isin[[#This Row],[Index]]&gt;$A$2,"",INDEX(Corp_value!$A$1:$EA$2999,MATCH(tbl_dmi_isin[[#This Row],[ISIN]],Corp_value!$B:$B,0),MATCH(I$2,Corp_value!$1:$1,0)))</f>
        <v>--</v>
      </c>
      <c r="J199" s="90" t="str">
        <f>IF(tbl_dmi_isin[[#This Row],[Index]]&gt;$A$2,"",INDEX(Corp_value!$A$1:$EA$2999,MATCH(tbl_dmi_isin[[#This Row],[ISIN]],Corp_value!$B:$B,0),MATCH(J$2,Corp_value!$1:$1,0)))</f>
        <v>Ca/NR/--</v>
      </c>
      <c r="K199" s="90" t="str">
        <f>IF(tbl_dmi_isin[[#This Row],[Index]]&gt;$A$2,"",INDEX(Corp_value!$A$1:$EA$2999,MATCH(tbl_dmi_isin[[#This Row],[ISIN]],Corp_value!$B:$B,0),MATCH(K$2,Corp_value!$1:$1,0)))</f>
        <v>CHECK spd</v>
      </c>
      <c r="L199" s="90" t="str">
        <f>IF(tbl_dmi_isin[[#This Row],[Index]]&gt;$A$2,"",INDEX(Corp_value!$A$1:$EA$2999,MATCH(tbl_dmi_isin[[#This Row],[ISIN]],Corp_value!$B:$B,0),MATCH(L$2,Corp_value!$1:$1,0)))</f>
        <v>--</v>
      </c>
      <c r="M199" s="241" t="str">
        <f>IF(tbl_dmi_isin[[#This Row],[Index]]&gt;$A$2,"",INDEX(Corp_value!$A$1:$EA$2999,MATCH(tbl_dmi_isin[[#This Row],[ISIN]],Corp_value!$B:$B,0),MATCH(M$2,Corp_value!$1:$1,0)))</f>
        <v>海门中南投资发展（国</v>
      </c>
      <c r="N199" s="241" t="str">
        <f>IF(tbl_dmi_isin[[#This Row],[Index]]&gt;$A$2,"",INDEX(Corp_value!$A$1:$EA$2999,MATCH(tbl_dmi_isin[[#This Row],[ISIN]],Corp_value!$B:$B,0),MATCH(N$2,Corp_value!$1:$1,0)))</f>
        <v>Jiangsu Zhongnan Construction Group Co Ltd</v>
      </c>
      <c r="O199" s="241" t="str">
        <f>IF(tbl_dmi_isin[[#This Row],[Index]]&gt;$A$2,"",INDEX(Corp_value!$A$1:$EA$2999,MATCH(tbl_dmi_isin[[#This Row],[ISIN]],Corp_value!$B:$B,0),MATCH(O$2,Corp_value!$1:$1,0)))</f>
        <v/>
      </c>
      <c r="P199" s="260" t="str">
        <f>IF(tbl_dmi_isin[[#This Row],[Index]]&gt;$A$2,"",TEXT(INDEX(Corp_value!$A$1:$EA$2999,MATCH(tbl_dmi_isin[[#This Row],[ISIN]],Corp_value!$B:$B,0),MATCH(P$2,Corp_value!$1:$1,0)),"yyyy/mm/dd"))</f>
        <v>2021/06/09</v>
      </c>
      <c r="Q199" s="260" t="str">
        <f>IF(tbl_dmi_isin[[#This Row],[Index]]&gt;$A$2,"",TEXT(INDEX(Corp_value!$A$1:$EA$2999,MATCH(tbl_dmi_isin[[#This Row],[ISIN]],Corp_value!$B:$B,0),MATCH(Q$2,Corp_value!$1:$1,0)),"yyyy/mm/dd"))</f>
        <v>2022/06/08</v>
      </c>
      <c r="R199" s="260" t="str">
        <f>IF(tbl_dmi_isin[[#This Row],[Index]]&gt;$A$2,"",TEXT(INDEX(Corp_value!$A$1:$EA$2999,MATCH(tbl_dmi_isin[[#This Row],[ISIN]],Corp_value!$B:$B,0),MATCH(R$2,Corp_value!$1:$1,0)),"yyyy/mm/dd"))</f>
        <v>--</v>
      </c>
      <c r="S199" s="241">
        <f>IF(tbl_dmi_isin[[#This Row],[Index]]&gt;$A$2,"",INDEX(Corp_value!$A$1:$EA$2999,MATCH(tbl_dmi_isin[[#This Row],[ISIN]],Corp_value!$B:$B,0),MATCH(S$2,Corp_value!$1:$1,0)))</f>
        <v>12</v>
      </c>
      <c r="T199" s="241" t="str">
        <f>IF(tbl_dmi_isin[[#This Row],[Index]]&gt;$A$2,"",INDEX(Corp_value!$A$1:$EA$2999,MATCH(tbl_dmi_isin[[#This Row],[ISIN]],Corp_value!$B:$B,0),MATCH(T$2,Corp_value!$1:$1,0)))</f>
        <v>USD</v>
      </c>
      <c r="U199" s="241">
        <f>IF(tbl_dmi_isin[[#This Row],[Index]]&gt;$A$2,"",INDEX(Corp_value!$A$1:$EA$2999,MATCH(tbl_dmi_isin[[#This Row],[ISIN]],Corp_value!$B:$B,0),MATCH(U$2,Corp_value!$1:$1,0)))</f>
        <v>99.772999999999996</v>
      </c>
      <c r="V199" s="258">
        <f>IFERROR(IF(tbl_dmi_isin[[#This Row],[Index]]&gt;$A$2,"",INDEX(Corp_value!$A$1:$EA$2999,MATCH(tbl_dmi_isin[[#This Row],[ISIN]],Corp_value!$B:$B,0),MATCH(V$2,Corp_value!$1:$1,0)))/100000000,"")</f>
        <v>1.5</v>
      </c>
      <c r="W199" s="267" t="str">
        <f>IF(tbl_dmi_isin[[#This Row],[Index]]&gt;$A$2,"",INDEX(Corp_value!$A$1:$EA$2999,MATCH(tbl_dmi_isin[[#This Row],[ISIN]],Corp_value!$B:$B,0),MATCH(W$2,Corp_value!$1:$1,0)))</f>
        <v>000961 CH</v>
      </c>
      <c r="X199" s="267" t="str">
        <f>IF(tbl_dmi_isin[[#This Row],[Index]]&gt;$A$2,"",INDEX(Corp_value!$A$1:$EA$2999,MATCH(tbl_dmi_isin[[#This Row],[ISIN]],Corp_value!$B:$B,0),MATCH(X$2,Corp_value!$1:$1,0)))</f>
        <v>--/NR/--</v>
      </c>
      <c r="Y199" s="273" t="str">
        <f>IF(tbl_dmi_isin[[#This Row],[Index]]&gt;$A$2,"",INDEX(Corp_value!$A$1:$EA$2999,MATCH(tbl_dmi_isin[[#This Row],[ISIN]],Corp_value!$B:$B,0),MATCH(Y$2,Corp_value!$1:$1,0)))</f>
        <v/>
      </c>
      <c r="Z199" s="273" t="str">
        <f>IF(tbl_dmi_isin[[#This Row],[Index]]&gt;$A$2,"",INDEX(Corp_value!$A$1:$EA$2999,MATCH(tbl_dmi_isin[[#This Row],[ISIN]],Corp_value!$B:$B,0),MATCH(Z$2,Corp_value!$1:$1,0)))</f>
        <v>Ca/NR/--</v>
      </c>
    </row>
    <row r="200" spans="1:26">
      <c r="A200" s="19">
        <v>197</v>
      </c>
      <c r="B200" s="282" t="str">
        <f>IF(tbl_dmi_isin[[#This Row],[Index]]&gt;$A$2,"",TEXT(INDEX(美元债一级!$A$2:$BO$2879,tbl_dmi_isin[[#This Row],[Index]]+1,MATCH(B$2,美元债一级!$2:$2,0)),"yyyy/mm/dd"))</f>
        <v>2021/06/03</v>
      </c>
      <c r="C200" s="19" t="str">
        <f>IF(tbl_dmi_isin[[#This Row],[Index]]&gt;$A$2,"",INDEX(美元债一级!$A$2:$BO$2880,tbl_dmi_isin[[#This Row],[Index]]+1,MATCH(C$2,美元债一级!$2:$2,0)))</f>
        <v>XS2345988211</v>
      </c>
      <c r="D200" s="19" t="str">
        <f>IF(tbl_dmi_isin[[#This Row],[Index]]&gt;$A$2,"",INDEX(美元债一级!$A$2:$BO$2880,tbl_dmi_isin[[#This Row],[Index]]+1,MATCH(D$2,美元债一级!$2:$2,0)))</f>
        <v>兴银港分</v>
      </c>
      <c r="E200" s="19" t="str">
        <f>TEXT(tbl_dmi_isin[[#This Row],[定价日]],"YYMMDD")&amp;tbl_dmi_isin[[#This Row],[ISIN]]</f>
        <v>210603XS2345988211</v>
      </c>
      <c r="F200" s="221"/>
      <c r="G200" s="90" t="str">
        <f>IF(tbl_dmi_isin[[#This Row],[Index]]&gt;$A$2,"",INDEX(Corp_value!$A$1:$EA$2999,MATCH(tbl_dmi_isin[[#This Row],[ISIN]],Corp_value!$B:$B,0),MATCH(G$2,Corp_value!$1:$1,0)))</f>
        <v>Baa2/--/--</v>
      </c>
      <c r="H200" s="91" t="str">
        <f>IF(tbl_dmi_isin[[#This Row],[Index]]&gt;$A$2,"",INDEX(Corp_value!$A$1:$EA$2999,MATCH(tbl_dmi_isin[[#This Row],[ISIN]],Corp_value!$B:$B,0),MATCH(H$2,Corp_value!$1:$1,0)))</f>
        <v>CN</v>
      </c>
      <c r="I200" s="91" t="str">
        <f>IF(tbl_dmi_isin[[#This Row],[Index]]&gt;$A$2,"",INDEX(Corp_value!$A$1:$EA$2999,MATCH(tbl_dmi_isin[[#This Row],[ISIN]],Corp_value!$B:$B,0),MATCH(I$2,Corp_value!$1:$1,0)))</f>
        <v>--</v>
      </c>
      <c r="J200" s="90" t="str">
        <f>IF(tbl_dmi_isin[[#This Row],[Index]]&gt;$A$2,"",INDEX(Corp_value!$A$1:$EA$2999,MATCH(tbl_dmi_isin[[#This Row],[ISIN]],Corp_value!$B:$B,0),MATCH(J$2,Corp_value!$1:$1,0)))</f>
        <v>--/--/--</v>
      </c>
      <c r="K200" s="90">
        <f>IF(tbl_dmi_isin[[#This Row],[Index]]&gt;$A$2,"",INDEX(Corp_value!$A$1:$EA$2999,MATCH(tbl_dmi_isin[[#This Row],[ISIN]],Corp_value!$B:$B,0),MATCH(K$2,Corp_value!$1:$1,0)))</f>
        <v>58</v>
      </c>
      <c r="L200" s="90" t="str">
        <f>IF(tbl_dmi_isin[[#This Row],[Index]]&gt;$A$2,"",INDEX(Corp_value!$A$1:$EA$2999,MATCH(tbl_dmi_isin[[#This Row],[ISIN]],Corp_value!$B:$B,0),MATCH(L$2,Corp_value!$1:$1,0)))</f>
        <v>--</v>
      </c>
      <c r="M200" s="241" t="str">
        <f>IF(tbl_dmi_isin[[#This Row],[Index]]&gt;$A$2,"",INDEX(Corp_value!$A$1:$EA$2999,MATCH(tbl_dmi_isin[[#This Row],[ISIN]],Corp_value!$B:$B,0),MATCH(M$2,Corp_value!$1:$1,0)))</f>
        <v>兴业银行股份有限公司</v>
      </c>
      <c r="N200" s="241" t="str">
        <f>IF(tbl_dmi_isin[[#This Row],[Index]]&gt;$A$2,"",INDEX(Corp_value!$A$1:$EA$2999,MATCH(tbl_dmi_isin[[#This Row],[ISIN]],Corp_value!$B:$B,0),MATCH(N$2,Corp_value!$1:$1,0)))</f>
        <v/>
      </c>
      <c r="O200" s="241" t="str">
        <f>IF(tbl_dmi_isin[[#This Row],[Index]]&gt;$A$2,"",INDEX(Corp_value!$A$1:$EA$2999,MATCH(tbl_dmi_isin[[#This Row],[ISIN]],Corp_value!$B:$B,0),MATCH(O$2,Corp_value!$1:$1,0)))</f>
        <v/>
      </c>
      <c r="P200" s="260" t="str">
        <f>IF(tbl_dmi_isin[[#This Row],[Index]]&gt;$A$2,"",TEXT(INDEX(Corp_value!$A$1:$EA$2999,MATCH(tbl_dmi_isin[[#This Row],[ISIN]],Corp_value!$B:$B,0),MATCH(P$2,Corp_value!$1:$1,0)),"yyyy/mm/dd"))</f>
        <v>2021/06/10</v>
      </c>
      <c r="Q200" s="260" t="str">
        <f>IF(tbl_dmi_isin[[#This Row],[Index]]&gt;$A$2,"",TEXT(INDEX(Corp_value!$A$1:$EA$2999,MATCH(tbl_dmi_isin[[#This Row],[ISIN]],Corp_value!$B:$B,0),MATCH(Q$2,Corp_value!$1:$1,0)),"yyyy/mm/dd"))</f>
        <v>2024/06/10</v>
      </c>
      <c r="R200" s="260" t="str">
        <f>IF(tbl_dmi_isin[[#This Row],[Index]]&gt;$A$2,"",TEXT(INDEX(Corp_value!$A$1:$EA$2999,MATCH(tbl_dmi_isin[[#This Row],[ISIN]],Corp_value!$B:$B,0),MATCH(R$2,Corp_value!$1:$1,0)),"yyyy/mm/dd"))</f>
        <v>--</v>
      </c>
      <c r="S200" s="241">
        <f>IF(tbl_dmi_isin[[#This Row],[Index]]&gt;$A$2,"",INDEX(Corp_value!$A$1:$EA$2999,MATCH(tbl_dmi_isin[[#This Row],[ISIN]],Corp_value!$B:$B,0),MATCH(S$2,Corp_value!$1:$1,0)))</f>
        <v>0.875</v>
      </c>
      <c r="T200" s="241" t="str">
        <f>IF(tbl_dmi_isin[[#This Row],[Index]]&gt;$A$2,"",INDEX(Corp_value!$A$1:$EA$2999,MATCH(tbl_dmi_isin[[#This Row],[ISIN]],Corp_value!$B:$B,0),MATCH(T$2,Corp_value!$1:$1,0)))</f>
        <v>USD</v>
      </c>
      <c r="U200" s="241">
        <f>IF(tbl_dmi_isin[[#This Row],[Index]]&gt;$A$2,"",INDEX(Corp_value!$A$1:$EA$2999,MATCH(tbl_dmi_isin[[#This Row],[ISIN]],Corp_value!$B:$B,0),MATCH(U$2,Corp_value!$1:$1,0)))</f>
        <v>99.917000000000002</v>
      </c>
      <c r="V200" s="258">
        <f>IFERROR(IF(tbl_dmi_isin[[#This Row],[Index]]&gt;$A$2,"",INDEX(Corp_value!$A$1:$EA$2999,MATCH(tbl_dmi_isin[[#This Row],[ISIN]],Corp_value!$B:$B,0),MATCH(V$2,Corp_value!$1:$1,0)))/100000000,"")</f>
        <v>6</v>
      </c>
      <c r="W200" s="267" t="str">
        <f>IF(tbl_dmi_isin[[#This Row],[Index]]&gt;$A$2,"",INDEX(Corp_value!$A$1:$EA$2999,MATCH(tbl_dmi_isin[[#This Row],[ISIN]],Corp_value!$B:$B,0),MATCH(W$2,Corp_value!$1:$1,0)))</f>
        <v>601166 CH</v>
      </c>
      <c r="X200" s="267" t="str">
        <f>IF(tbl_dmi_isin[[#This Row],[Index]]&gt;$A$2,"",INDEX(Corp_value!$A$1:$EA$2999,MATCH(tbl_dmi_isin[[#This Row],[ISIN]],Corp_value!$B:$B,0),MATCH(X$2,Corp_value!$1:$1,0)))</f>
        <v>Baa2/--/BBB</v>
      </c>
      <c r="Y200" s="273" t="str">
        <f>IF(tbl_dmi_isin[[#This Row],[Index]]&gt;$A$2,"",INDEX(Corp_value!$A$1:$EA$2999,MATCH(tbl_dmi_isin[[#This Row],[ISIN]],Corp_value!$B:$B,0),MATCH(Y$2,Corp_value!$1:$1,0)))</f>
        <v>Green</v>
      </c>
      <c r="Z200" s="273" t="str">
        <f>IF(tbl_dmi_isin[[#This Row],[Index]]&gt;$A$2,"",INDEX(Corp_value!$A$1:$EA$2999,MATCH(tbl_dmi_isin[[#This Row],[ISIN]],Corp_value!$B:$B,0),MATCH(Z$2,Corp_value!$1:$1,0)))</f>
        <v>Baa2/--/BBB</v>
      </c>
    </row>
    <row r="201" spans="1:26">
      <c r="A201" s="19">
        <v>198</v>
      </c>
      <c r="B201" s="282" t="str">
        <f>IF(tbl_dmi_isin[[#This Row],[Index]]&gt;$A$2,"",TEXT(INDEX(美元债一级!$A$2:$BO$2879,tbl_dmi_isin[[#This Row],[Index]]+1,MATCH(B$2,美元债一级!$2:$2,0)),"yyyy/mm/dd"))</f>
        <v>2021/06/03</v>
      </c>
      <c r="C201" s="19" t="str">
        <f>IF(tbl_dmi_isin[[#This Row],[Index]]&gt;$A$2,"",INDEX(美元债一级!$A$2:$BO$2880,tbl_dmi_isin[[#This Row],[Index]]+1,MATCH(C$2,美元债一级!$2:$2,0)))</f>
        <v>HK0000732815</v>
      </c>
      <c r="D201" s="19" t="str">
        <f>IF(tbl_dmi_isin[[#This Row],[Index]]&gt;$A$2,"",INDEX(美元债一级!$A$2:$BO$2880,tbl_dmi_isin[[#This Row],[Index]]+1,MATCH(D$2,美元债一级!$2:$2,0)))</f>
        <v>兴银港分</v>
      </c>
      <c r="E201" s="19" t="str">
        <f>TEXT(tbl_dmi_isin[[#This Row],[定价日]],"YYMMDD")&amp;tbl_dmi_isin[[#This Row],[ISIN]]</f>
        <v>210603HK0000732815</v>
      </c>
      <c r="F201" s="221"/>
      <c r="G201" s="90" t="str">
        <f>IF(tbl_dmi_isin[[#This Row],[Index]]&gt;$A$2,"",INDEX(Corp_value!$A$1:$EA$2999,MATCH(tbl_dmi_isin[[#This Row],[ISIN]],Corp_value!$B:$B,0),MATCH(G$2,Corp_value!$1:$1,0)))</f>
        <v>Baa2/--/--</v>
      </c>
      <c r="H201" s="91" t="str">
        <f>IF(tbl_dmi_isin[[#This Row],[Index]]&gt;$A$2,"",INDEX(Corp_value!$A$1:$EA$2999,MATCH(tbl_dmi_isin[[#This Row],[ISIN]],Corp_value!$B:$B,0),MATCH(H$2,Corp_value!$1:$1,0)))</f>
        <v>CN</v>
      </c>
      <c r="I201" s="91" t="str">
        <f>IF(tbl_dmi_isin[[#This Row],[Index]]&gt;$A$2,"",INDEX(Corp_value!$A$1:$EA$2999,MATCH(tbl_dmi_isin[[#This Row],[ISIN]],Corp_value!$B:$B,0),MATCH(I$2,Corp_value!$1:$1,0)))</f>
        <v>--</v>
      </c>
      <c r="J201" s="90" t="str">
        <f>IF(tbl_dmi_isin[[#This Row],[Index]]&gt;$A$2,"",INDEX(Corp_value!$A$1:$EA$2999,MATCH(tbl_dmi_isin[[#This Row],[ISIN]],Corp_value!$B:$B,0),MATCH(J$2,Corp_value!$1:$1,0)))</f>
        <v>--/--/--</v>
      </c>
      <c r="K201" s="90" t="str">
        <f>IF(tbl_dmi_isin[[#This Row],[Index]]&gt;$A$2,"",INDEX(Corp_value!$A$1:$EA$2999,MATCH(tbl_dmi_isin[[#This Row],[ISIN]],Corp_value!$B:$B,0),MATCH(K$2,Corp_value!$1:$1,0)))</f>
        <v>CHECK spd</v>
      </c>
      <c r="L201" s="90" t="str">
        <f>IF(tbl_dmi_isin[[#This Row],[Index]]&gt;$A$2,"",INDEX(Corp_value!$A$1:$EA$2999,MATCH(tbl_dmi_isin[[#This Row],[ISIN]],Corp_value!$B:$B,0),MATCH(L$2,Corp_value!$1:$1,0)))</f>
        <v>--</v>
      </c>
      <c r="M201" s="241" t="str">
        <f>IF(tbl_dmi_isin[[#This Row],[Index]]&gt;$A$2,"",INDEX(Corp_value!$A$1:$EA$2999,MATCH(tbl_dmi_isin[[#This Row],[ISIN]],Corp_value!$B:$B,0),MATCH(M$2,Corp_value!$1:$1,0)))</f>
        <v>兴业银行股份有限公司</v>
      </c>
      <c r="N201" s="241" t="str">
        <f>IF(tbl_dmi_isin[[#This Row],[Index]]&gt;$A$2,"",INDEX(Corp_value!$A$1:$EA$2999,MATCH(tbl_dmi_isin[[#This Row],[ISIN]],Corp_value!$B:$B,0),MATCH(N$2,Corp_value!$1:$1,0)))</f>
        <v/>
      </c>
      <c r="O201" s="241" t="str">
        <f>IF(tbl_dmi_isin[[#This Row],[Index]]&gt;$A$2,"",INDEX(Corp_value!$A$1:$EA$2999,MATCH(tbl_dmi_isin[[#This Row],[ISIN]],Corp_value!$B:$B,0),MATCH(O$2,Corp_value!$1:$1,0)))</f>
        <v/>
      </c>
      <c r="P201" s="260" t="str">
        <f>IF(tbl_dmi_isin[[#This Row],[Index]]&gt;$A$2,"",TEXT(INDEX(Corp_value!$A$1:$EA$2999,MATCH(tbl_dmi_isin[[#This Row],[ISIN]],Corp_value!$B:$B,0),MATCH(P$2,Corp_value!$1:$1,0)),"yyyy/mm/dd"))</f>
        <v>2021/06/10</v>
      </c>
      <c r="Q201" s="260" t="str">
        <f>IF(tbl_dmi_isin[[#This Row],[Index]]&gt;$A$2,"",TEXT(INDEX(Corp_value!$A$1:$EA$2999,MATCH(tbl_dmi_isin[[#This Row],[ISIN]],Corp_value!$B:$B,0),MATCH(Q$2,Corp_value!$1:$1,0)),"yyyy/mm/dd"))</f>
        <v>2024/06/10</v>
      </c>
      <c r="R201" s="260" t="str">
        <f>IF(tbl_dmi_isin[[#This Row],[Index]]&gt;$A$2,"",TEXT(INDEX(Corp_value!$A$1:$EA$2999,MATCH(tbl_dmi_isin[[#This Row],[ISIN]],Corp_value!$B:$B,0),MATCH(R$2,Corp_value!$1:$1,0)),"yyyy/mm/dd"))</f>
        <v>--</v>
      </c>
      <c r="S201" s="241">
        <f>IF(tbl_dmi_isin[[#This Row],[Index]]&gt;$A$2,"",INDEX(Corp_value!$A$1:$EA$2999,MATCH(tbl_dmi_isin[[#This Row],[ISIN]],Corp_value!$B:$B,0),MATCH(S$2,Corp_value!$1:$1,0)))</f>
        <v>0.75</v>
      </c>
      <c r="T201" s="241" t="str">
        <f>IF(tbl_dmi_isin[[#This Row],[Index]]&gt;$A$2,"",INDEX(Corp_value!$A$1:$EA$2999,MATCH(tbl_dmi_isin[[#This Row],[ISIN]],Corp_value!$B:$B,0),MATCH(T$2,Corp_value!$1:$1,0)))</f>
        <v>HKD</v>
      </c>
      <c r="U201" s="241">
        <f>IF(tbl_dmi_isin[[#This Row],[Index]]&gt;$A$2,"",INDEX(Corp_value!$A$1:$EA$2999,MATCH(tbl_dmi_isin[[#This Row],[ISIN]],Corp_value!$B:$B,0),MATCH(U$2,Corp_value!$1:$1,0)))</f>
        <v>100</v>
      </c>
      <c r="V201" s="258">
        <f>IFERROR(IF(tbl_dmi_isin[[#This Row],[Index]]&gt;$A$2,"",INDEX(Corp_value!$A$1:$EA$2999,MATCH(tbl_dmi_isin[[#This Row],[ISIN]],Corp_value!$B:$B,0),MATCH(V$2,Corp_value!$1:$1,0)))/100000000,"")</f>
        <v>25</v>
      </c>
      <c r="W201" s="267" t="str">
        <f>IF(tbl_dmi_isin[[#This Row],[Index]]&gt;$A$2,"",INDEX(Corp_value!$A$1:$EA$2999,MATCH(tbl_dmi_isin[[#This Row],[ISIN]],Corp_value!$B:$B,0),MATCH(W$2,Corp_value!$1:$1,0)))</f>
        <v>601166 CH</v>
      </c>
      <c r="X201" s="267" t="str">
        <f>IF(tbl_dmi_isin[[#This Row],[Index]]&gt;$A$2,"",INDEX(Corp_value!$A$1:$EA$2999,MATCH(tbl_dmi_isin[[#This Row],[ISIN]],Corp_value!$B:$B,0),MATCH(X$2,Corp_value!$1:$1,0)))</f>
        <v>Baa2/--/BBB</v>
      </c>
      <c r="Y201" s="273" t="str">
        <f>IF(tbl_dmi_isin[[#This Row],[Index]]&gt;$A$2,"",INDEX(Corp_value!$A$1:$EA$2999,MATCH(tbl_dmi_isin[[#This Row],[ISIN]],Corp_value!$B:$B,0),MATCH(Y$2,Corp_value!$1:$1,0)))</f>
        <v>Green</v>
      </c>
      <c r="Z201" s="273" t="str">
        <f>IF(tbl_dmi_isin[[#This Row],[Index]]&gt;$A$2,"",INDEX(Corp_value!$A$1:$EA$2999,MATCH(tbl_dmi_isin[[#This Row],[ISIN]],Corp_value!$B:$B,0),MATCH(Z$2,Corp_value!$1:$1,0)))</f>
        <v>Baa2/--/BBB</v>
      </c>
    </row>
    <row r="202" spans="1:26">
      <c r="A202" s="19">
        <v>199</v>
      </c>
      <c r="B202" s="282" t="str">
        <f>IF(tbl_dmi_isin[[#This Row],[Index]]&gt;$A$2,"",TEXT(INDEX(美元债一级!$A$2:$BO$2879,tbl_dmi_isin[[#This Row],[Index]]+1,MATCH(B$2,美元债一级!$2:$2,0)),"yyyy/mm/dd"))</f>
        <v>2021/06/03</v>
      </c>
      <c r="C202" s="19" t="str">
        <f>IF(tbl_dmi_isin[[#This Row],[Index]]&gt;$A$2,"",INDEX(美元债一级!$A$2:$BO$2880,tbl_dmi_isin[[#This Row],[Index]]+1,MATCH(C$2,美元债一级!$2:$2,0)))</f>
        <v>XS2349739248</v>
      </c>
      <c r="D202" s="19" t="str">
        <f>IF(tbl_dmi_isin[[#This Row],[Index]]&gt;$A$2,"",INDEX(美元债一级!$A$2:$BO$2880,tbl_dmi_isin[[#This Row],[Index]]+1,MATCH(D$2,美元债一级!$2:$2,0)))</f>
        <v>中信建投</v>
      </c>
      <c r="E202" s="19" t="str">
        <f>TEXT(tbl_dmi_isin[[#This Row],[定价日]],"YYMMDD")&amp;tbl_dmi_isin[[#This Row],[ISIN]]</f>
        <v>210603XS2349739248</v>
      </c>
      <c r="F202" s="221"/>
      <c r="G202" s="90" t="str">
        <f>IF(tbl_dmi_isin[[#This Row],[Index]]&gt;$A$2,"",INDEX(Corp_value!$A$1:$EA$2999,MATCH(tbl_dmi_isin[[#This Row],[ISIN]],Corp_value!$B:$B,0),MATCH(G$2,Corp_value!$1:$1,0)))</f>
        <v>Baa1/--/--</v>
      </c>
      <c r="H202" s="91" t="str">
        <f>IF(tbl_dmi_isin[[#This Row],[Index]]&gt;$A$2,"",INDEX(Corp_value!$A$1:$EA$2999,MATCH(tbl_dmi_isin[[#This Row],[ISIN]],Corp_value!$B:$B,0),MATCH(H$2,Corp_value!$1:$1,0)))</f>
        <v>VG</v>
      </c>
      <c r="I202" s="91" t="str">
        <f>IF(tbl_dmi_isin[[#This Row],[Index]]&gt;$A$2,"",INDEX(Corp_value!$A$1:$EA$2999,MATCH(tbl_dmi_isin[[#This Row],[ISIN]],Corp_value!$B:$B,0),MATCH(I$2,Corp_value!$1:$1,0)))</f>
        <v>--</v>
      </c>
      <c r="J202" s="90" t="str">
        <f>IF(tbl_dmi_isin[[#This Row],[Index]]&gt;$A$2,"",INDEX(Corp_value!$A$1:$EA$2999,MATCH(tbl_dmi_isin[[#This Row],[ISIN]],Corp_value!$B:$B,0),MATCH(J$2,Corp_value!$1:$1,0)))</f>
        <v>Baa1/BBB+/BBB+</v>
      </c>
      <c r="K202" s="90">
        <f>IF(tbl_dmi_isin[[#This Row],[Index]]&gt;$A$2,"",INDEX(Corp_value!$A$1:$EA$2999,MATCH(tbl_dmi_isin[[#This Row],[ISIN]],Corp_value!$B:$B,0),MATCH(K$2,Corp_value!$1:$1,0)))</f>
        <v>92.5</v>
      </c>
      <c r="L202" s="90" t="str">
        <f>IF(tbl_dmi_isin[[#This Row],[Index]]&gt;$A$2,"",INDEX(Corp_value!$A$1:$EA$2999,MATCH(tbl_dmi_isin[[#This Row],[ISIN]],Corp_value!$B:$B,0),MATCH(L$2,Corp_value!$1:$1,0)))</f>
        <v>--</v>
      </c>
      <c r="M202" s="241" t="str">
        <f>IF(tbl_dmi_isin[[#This Row],[Index]]&gt;$A$2,"",INDEX(Corp_value!$A$1:$EA$2999,MATCH(tbl_dmi_isin[[#This Row],[ISIN]],Corp_value!$B:$B,0),MATCH(M$2,Corp_value!$1:$1,0)))</f>
        <v>CSCIF Asia Ltd</v>
      </c>
      <c r="N202" s="241" t="str">
        <f>IF(tbl_dmi_isin[[#This Row],[Index]]&gt;$A$2,"",INDEX(Corp_value!$A$1:$EA$2999,MATCH(tbl_dmi_isin[[#This Row],[ISIN]],Corp_value!$B:$B,0),MATCH(N$2,Corp_value!$1:$1,0)))</f>
        <v>CSC Financial Co Ltd</v>
      </c>
      <c r="O202" s="241" t="str">
        <f>IF(tbl_dmi_isin[[#This Row],[Index]]&gt;$A$2,"",INDEX(Corp_value!$A$1:$EA$2999,MATCH(tbl_dmi_isin[[#This Row],[ISIN]],Corp_value!$B:$B,0),MATCH(O$2,Corp_value!$1:$1,0)))</f>
        <v/>
      </c>
      <c r="P202" s="260" t="str">
        <f>IF(tbl_dmi_isin[[#This Row],[Index]]&gt;$A$2,"",TEXT(INDEX(Corp_value!$A$1:$EA$2999,MATCH(tbl_dmi_isin[[#This Row],[ISIN]],Corp_value!$B:$B,0),MATCH(P$2,Corp_value!$1:$1,0)),"yyyy/mm/dd"))</f>
        <v>2021/06/10</v>
      </c>
      <c r="Q202" s="260" t="str">
        <f>IF(tbl_dmi_isin[[#This Row],[Index]]&gt;$A$2,"",TEXT(INDEX(Corp_value!$A$1:$EA$2999,MATCH(tbl_dmi_isin[[#This Row],[ISIN]],Corp_value!$B:$B,0),MATCH(Q$2,Corp_value!$1:$1,0)),"yyyy/mm/dd"))</f>
        <v>2024/06/10</v>
      </c>
      <c r="R202" s="260" t="str">
        <f>IF(tbl_dmi_isin[[#This Row],[Index]]&gt;$A$2,"",TEXT(INDEX(Corp_value!$A$1:$EA$2999,MATCH(tbl_dmi_isin[[#This Row],[ISIN]],Corp_value!$B:$B,0),MATCH(R$2,Corp_value!$1:$1,0)),"yyyy/mm/dd"))</f>
        <v>--</v>
      </c>
      <c r="S202" s="241">
        <f>IF(tbl_dmi_isin[[#This Row],[Index]]&gt;$A$2,"",INDEX(Corp_value!$A$1:$EA$2999,MATCH(tbl_dmi_isin[[#This Row],[ISIN]],Corp_value!$B:$B,0),MATCH(S$2,Corp_value!$1:$1,0)))</f>
        <v>1.125</v>
      </c>
      <c r="T202" s="241" t="str">
        <f>IF(tbl_dmi_isin[[#This Row],[Index]]&gt;$A$2,"",INDEX(Corp_value!$A$1:$EA$2999,MATCH(tbl_dmi_isin[[#This Row],[ISIN]],Corp_value!$B:$B,0),MATCH(T$2,Corp_value!$1:$1,0)))</f>
        <v>USD</v>
      </c>
      <c r="U202" s="241">
        <f>IF(tbl_dmi_isin[[#This Row],[Index]]&gt;$A$2,"",INDEX(Corp_value!$A$1:$EA$2999,MATCH(tbl_dmi_isin[[#This Row],[ISIN]],Corp_value!$B:$B,0),MATCH(U$2,Corp_value!$1:$1,0)))</f>
        <v>99.620999999999995</v>
      </c>
      <c r="V202" s="258">
        <f>IFERROR(IF(tbl_dmi_isin[[#This Row],[Index]]&gt;$A$2,"",INDEX(Corp_value!$A$1:$EA$2999,MATCH(tbl_dmi_isin[[#This Row],[ISIN]],Corp_value!$B:$B,0),MATCH(V$2,Corp_value!$1:$1,0)))/100000000,"")</f>
        <v>5</v>
      </c>
      <c r="W202" s="267" t="str">
        <f>IF(tbl_dmi_isin[[#This Row],[Index]]&gt;$A$2,"",INDEX(Corp_value!$A$1:$EA$2999,MATCH(tbl_dmi_isin[[#This Row],[ISIN]],Corp_value!$B:$B,0),MATCH(W$2,Corp_value!$1:$1,0)))</f>
        <v>6066 HK</v>
      </c>
      <c r="X202" s="267" t="str">
        <f>IF(tbl_dmi_isin[[#This Row],[Index]]&gt;$A$2,"",INDEX(Corp_value!$A$1:$EA$2999,MATCH(tbl_dmi_isin[[#This Row],[ISIN]],Corp_value!$B:$B,0),MATCH(X$2,Corp_value!$1:$1,0)))</f>
        <v>--/BBB+/BBB+</v>
      </c>
      <c r="Y202" s="273" t="str">
        <f>IF(tbl_dmi_isin[[#This Row],[Index]]&gt;$A$2,"",INDEX(Corp_value!$A$1:$EA$2999,MATCH(tbl_dmi_isin[[#This Row],[ISIN]],Corp_value!$B:$B,0),MATCH(Y$2,Corp_value!$1:$1,0)))</f>
        <v/>
      </c>
      <c r="Z202" s="273" t="str">
        <f>IF(tbl_dmi_isin[[#This Row],[Index]]&gt;$A$2,"",INDEX(Corp_value!$A$1:$EA$2999,MATCH(tbl_dmi_isin[[#This Row],[ISIN]],Corp_value!$B:$B,0),MATCH(Z$2,Corp_value!$1:$1,0)))</f>
        <v>Baa1/BBB+/BBB+</v>
      </c>
    </row>
    <row r="203" spans="1:26">
      <c r="A203" s="19">
        <v>200</v>
      </c>
      <c r="B203" s="282" t="str">
        <f>IF(tbl_dmi_isin[[#This Row],[Index]]&gt;$A$2,"",TEXT(INDEX(美元债一级!$A$2:$BO$2879,tbl_dmi_isin[[#This Row],[Index]]+1,MATCH(B$2,美元债一级!$2:$2,0)),"yyyy/mm/dd"))</f>
        <v>2021/05/31</v>
      </c>
      <c r="C203" s="19" t="str">
        <f>IF(tbl_dmi_isin[[#This Row],[Index]]&gt;$A$2,"",INDEX(美元债一级!$A$2:$BO$2880,tbl_dmi_isin[[#This Row],[Index]]+1,MATCH(C$2,美元债一级!$2:$2,0)))</f>
        <v>XS2346845584</v>
      </c>
      <c r="D203" s="19" t="str">
        <f>IF(tbl_dmi_isin[[#This Row],[Index]]&gt;$A$2,"",INDEX(美元债一级!$A$2:$BO$2880,tbl_dmi_isin[[#This Row],[Index]]+1,MATCH(D$2,美元债一级!$2:$2,0)))</f>
        <v>青岛胶州湾</v>
      </c>
      <c r="E203" s="19" t="str">
        <f>TEXT(tbl_dmi_isin[[#This Row],[定价日]],"YYMMDD")&amp;tbl_dmi_isin[[#This Row],[ISIN]]</f>
        <v>210531XS2346845584</v>
      </c>
      <c r="F203" s="220"/>
      <c r="G203" s="90" t="str">
        <f>IF(tbl_dmi_isin[[#This Row],[Index]]&gt;$A$2,"",INDEX(Corp_value!$A$1:$EA$2999,MATCH(tbl_dmi_isin[[#This Row],[ISIN]],Corp_value!$B:$B,0),MATCH(G$2,Corp_value!$1:$1,0)))</f>
        <v>--/--/WD</v>
      </c>
      <c r="H203" s="91" t="str">
        <f>IF(tbl_dmi_isin[[#This Row],[Index]]&gt;$A$2,"",INDEX(Corp_value!$A$1:$EA$2999,MATCH(tbl_dmi_isin[[#This Row],[ISIN]],Corp_value!$B:$B,0),MATCH(H$2,Corp_value!$1:$1,0)))</f>
        <v>CN</v>
      </c>
      <c r="I203" s="91" t="str">
        <f>IF(tbl_dmi_isin[[#This Row],[Index]]&gt;$A$2,"",INDEX(Corp_value!$A$1:$EA$2999,MATCH(tbl_dmi_isin[[#This Row],[ISIN]],Corp_value!$B:$B,0),MATCH(I$2,Corp_value!$1:$1,0)))</f>
        <v>--</v>
      </c>
      <c r="J203" s="90" t="str">
        <f>IF(tbl_dmi_isin[[#This Row],[Index]]&gt;$A$2,"",INDEX(Corp_value!$A$1:$EA$2999,MATCH(tbl_dmi_isin[[#This Row],[ISIN]],Corp_value!$B:$B,0),MATCH(J$2,Corp_value!$1:$1,0)))</f>
        <v>--/--/WD</v>
      </c>
      <c r="K203" s="90" t="str">
        <f>IF(tbl_dmi_isin[[#This Row],[Index]]&gt;$A$2,"",INDEX(Corp_value!$A$1:$EA$2999,MATCH(tbl_dmi_isin[[#This Row],[ISIN]],Corp_value!$B:$B,0),MATCH(K$2,Corp_value!$1:$1,0)))</f>
        <v>CHECK spd</v>
      </c>
      <c r="L203" s="90" t="str">
        <f>IF(tbl_dmi_isin[[#This Row],[Index]]&gt;$A$2,"",INDEX(Corp_value!$A$1:$EA$2999,MATCH(tbl_dmi_isin[[#This Row],[ISIN]],Corp_value!$B:$B,0),MATCH(L$2,Corp_value!$1:$1,0)))</f>
        <v>--</v>
      </c>
      <c r="M203" s="241" t="str">
        <f>IF(tbl_dmi_isin[[#This Row],[Index]]&gt;$A$2,"",INDEX(Corp_value!$A$1:$EA$2999,MATCH(tbl_dmi_isin[[#This Row],[ISIN]],Corp_value!$B:$B,0),MATCH(M$2,Corp_value!$1:$1,0)))</f>
        <v>青岛胶州湾发展集团有</v>
      </c>
      <c r="N203" s="241" t="str">
        <f>IF(tbl_dmi_isin[[#This Row],[Index]]&gt;$A$2,"",INDEX(Corp_value!$A$1:$EA$2999,MATCH(tbl_dmi_isin[[#This Row],[ISIN]],Corp_value!$B:$B,0),MATCH(N$2,Corp_value!$1:$1,0)))</f>
        <v/>
      </c>
      <c r="O203" s="241" t="str">
        <f>IF(tbl_dmi_isin[[#This Row],[Index]]&gt;$A$2,"",INDEX(Corp_value!$A$1:$EA$2999,MATCH(tbl_dmi_isin[[#This Row],[ISIN]],Corp_value!$B:$B,0),MATCH(O$2,Corp_value!$1:$1,0)))</f>
        <v/>
      </c>
      <c r="P203" s="260" t="str">
        <f>IF(tbl_dmi_isin[[#This Row],[Index]]&gt;$A$2,"",TEXT(INDEX(Corp_value!$A$1:$EA$2999,MATCH(tbl_dmi_isin[[#This Row],[ISIN]],Corp_value!$B:$B,0),MATCH(P$2,Corp_value!$1:$1,0)),"yyyy/mm/dd"))</f>
        <v>2021/06/07</v>
      </c>
      <c r="Q203" s="260" t="str">
        <f>IF(tbl_dmi_isin[[#This Row],[Index]]&gt;$A$2,"",TEXT(INDEX(Corp_value!$A$1:$EA$2999,MATCH(tbl_dmi_isin[[#This Row],[ISIN]],Corp_value!$B:$B,0),MATCH(Q$2,Corp_value!$1:$1,0)),"yyyy/mm/dd"))</f>
        <v>2024/06/07</v>
      </c>
      <c r="R203" s="260" t="str">
        <f>IF(tbl_dmi_isin[[#This Row],[Index]]&gt;$A$2,"",TEXT(INDEX(Corp_value!$A$1:$EA$2999,MATCH(tbl_dmi_isin[[#This Row],[ISIN]],Corp_value!$B:$B,0),MATCH(R$2,Corp_value!$1:$1,0)),"yyyy/mm/dd"))</f>
        <v>--</v>
      </c>
      <c r="S203" s="241">
        <f>IF(tbl_dmi_isin[[#This Row],[Index]]&gt;$A$2,"",INDEX(Corp_value!$A$1:$EA$2999,MATCH(tbl_dmi_isin[[#This Row],[ISIN]],Corp_value!$B:$B,0),MATCH(S$2,Corp_value!$1:$1,0)))</f>
        <v>3.4</v>
      </c>
      <c r="T203" s="241" t="str">
        <f>IF(tbl_dmi_isin[[#This Row],[Index]]&gt;$A$2,"",INDEX(Corp_value!$A$1:$EA$2999,MATCH(tbl_dmi_isin[[#This Row],[ISIN]],Corp_value!$B:$B,0),MATCH(T$2,Corp_value!$1:$1,0)))</f>
        <v>USD</v>
      </c>
      <c r="U203" s="241">
        <f>IF(tbl_dmi_isin[[#This Row],[Index]]&gt;$A$2,"",INDEX(Corp_value!$A$1:$EA$2999,MATCH(tbl_dmi_isin[[#This Row],[ISIN]],Corp_value!$B:$B,0),MATCH(U$2,Corp_value!$1:$1,0)))</f>
        <v>100</v>
      </c>
      <c r="V203" s="258">
        <f>IFERROR(IF(tbl_dmi_isin[[#This Row],[Index]]&gt;$A$2,"",INDEX(Corp_value!$A$1:$EA$2999,MATCH(tbl_dmi_isin[[#This Row],[ISIN]],Corp_value!$B:$B,0),MATCH(V$2,Corp_value!$1:$1,0)))/100000000,"")</f>
        <v>2</v>
      </c>
      <c r="W203" s="267" t="str">
        <f>IF(tbl_dmi_isin[[#This Row],[Index]]&gt;$A$2,"",INDEX(Corp_value!$A$1:$EA$2999,MATCH(tbl_dmi_isin[[#This Row],[ISIN]],Corp_value!$B:$B,0),MATCH(W$2,Corp_value!$1:$1,0)))</f>
        <v>1064639D CH</v>
      </c>
      <c r="X203" s="267" t="str">
        <f>IF(tbl_dmi_isin[[#This Row],[Index]]&gt;$A$2,"",INDEX(Corp_value!$A$1:$EA$2999,MATCH(tbl_dmi_isin[[#This Row],[ISIN]],Corp_value!$B:$B,0),MATCH(X$2,Corp_value!$1:$1,0)))</f>
        <v>--/--/WD</v>
      </c>
      <c r="Y203" s="273" t="str">
        <f>IF(tbl_dmi_isin[[#This Row],[Index]]&gt;$A$2,"",INDEX(Corp_value!$A$1:$EA$2999,MATCH(tbl_dmi_isin[[#This Row],[ISIN]],Corp_value!$B:$B,0),MATCH(Y$2,Corp_value!$1:$1,0)))</f>
        <v/>
      </c>
      <c r="Z203" s="273" t="str">
        <f>IF(tbl_dmi_isin[[#This Row],[Index]]&gt;$A$2,"",INDEX(Corp_value!$A$1:$EA$2999,MATCH(tbl_dmi_isin[[#This Row],[ISIN]],Corp_value!$B:$B,0),MATCH(Z$2,Corp_value!$1:$1,0)))</f>
        <v>--/--/WD</v>
      </c>
    </row>
    <row r="204" spans="1:26">
      <c r="A204" s="19">
        <v>201</v>
      </c>
      <c r="B204" s="282" t="str">
        <f>IF(tbl_dmi_isin[[#This Row],[Index]]&gt;$A$2,"",TEXT(INDEX(美元债一级!$A$2:$BO$2879,tbl_dmi_isin[[#This Row],[Index]]+1,MATCH(B$2,美元债一级!$2:$2,0)),"yyyy/mm/dd"))</f>
        <v>2021/05/31</v>
      </c>
      <c r="C204" s="19" t="str">
        <f>IF(tbl_dmi_isin[[#This Row],[Index]]&gt;$A$2,"",INDEX(美元债一级!$A$2:$BO$2880,tbl_dmi_isin[[#This Row],[Index]]+1,MATCH(C$2,美元债一级!$2:$2,0)))</f>
        <v>XS2343627712</v>
      </c>
      <c r="D204" s="19" t="str">
        <f>IF(tbl_dmi_isin[[#This Row],[Index]]&gt;$A$2,"",INDEX(美元债一级!$A$2:$BO$2880,tbl_dmi_isin[[#This Row],[Index]]+1,MATCH(D$2,美元债一级!$2:$2,0)))</f>
        <v>雅居乐*</v>
      </c>
      <c r="E204" s="19" t="str">
        <f>TEXT(tbl_dmi_isin[[#This Row],[定价日]],"YYMMDD")&amp;tbl_dmi_isin[[#This Row],[ISIN]]</f>
        <v>210531XS2343627712</v>
      </c>
      <c r="F204" s="220"/>
      <c r="G204" s="90" t="str">
        <f>IF(tbl_dmi_isin[[#This Row],[Index]]&gt;$A$2,"",INDEX(Corp_value!$A$1:$EA$2999,MATCH(tbl_dmi_isin[[#This Row],[ISIN]],Corp_value!$B:$B,0),MATCH(G$2,Corp_value!$1:$1,0)))</f>
        <v>--/NR/--</v>
      </c>
      <c r="H204" s="91" t="str">
        <f>IF(tbl_dmi_isin[[#This Row],[Index]]&gt;$A$2,"",INDEX(Corp_value!$A$1:$EA$2999,MATCH(tbl_dmi_isin[[#This Row],[ISIN]],Corp_value!$B:$B,0),MATCH(H$2,Corp_value!$1:$1,0)))</f>
        <v>KY</v>
      </c>
      <c r="I204" s="91" t="str">
        <f>IF(tbl_dmi_isin[[#This Row],[Index]]&gt;$A$2,"",INDEX(Corp_value!$A$1:$EA$2999,MATCH(tbl_dmi_isin[[#This Row],[ISIN]],Corp_value!$B:$B,0),MATCH(I$2,Corp_value!$1:$1,0)))</f>
        <v>HK</v>
      </c>
      <c r="J204" s="90" t="str">
        <f>IF(tbl_dmi_isin[[#This Row],[Index]]&gt;$A$2,"",INDEX(Corp_value!$A$1:$EA$2999,MATCH(tbl_dmi_isin[[#This Row],[ISIN]],Corp_value!$B:$B,0),MATCH(J$2,Corp_value!$1:$1,0)))</f>
        <v>Caa1/NR/--</v>
      </c>
      <c r="K204" s="90" t="str">
        <f>IF(tbl_dmi_isin[[#This Row],[Index]]&gt;$A$2,"",INDEX(Corp_value!$A$1:$EA$2999,MATCH(tbl_dmi_isin[[#This Row],[ISIN]],Corp_value!$B:$B,0),MATCH(K$2,Corp_value!$1:$1,0)))</f>
        <v>CHECK spd</v>
      </c>
      <c r="L204" s="90" t="str">
        <f>IF(tbl_dmi_isin[[#This Row],[Index]]&gt;$A$2,"",INDEX(Corp_value!$A$1:$EA$2999,MATCH(tbl_dmi_isin[[#This Row],[ISIN]],Corp_value!$B:$B,0),MATCH(L$2,Corp_value!$1:$1,0)))</f>
        <v>--</v>
      </c>
      <c r="M204" s="241" t="str">
        <f>IF(tbl_dmi_isin[[#This Row],[Index]]&gt;$A$2,"",INDEX(Corp_value!$A$1:$EA$2999,MATCH(tbl_dmi_isin[[#This Row],[ISIN]],Corp_value!$B:$B,0),MATCH(M$2,Corp_value!$1:$1,0)))</f>
        <v>雅居乐集团</v>
      </c>
      <c r="N204" s="241" t="str">
        <f>IF(tbl_dmi_isin[[#This Row],[Index]]&gt;$A$2,"",INDEX(Corp_value!$A$1:$EA$2999,MATCH(tbl_dmi_isin[[#This Row],[ISIN]],Corp_value!$B:$B,0),MATCH(N$2,Corp_value!$1:$1,0)))</f>
        <v>Subsidiaries</v>
      </c>
      <c r="O204" s="241" t="str">
        <f>IF(tbl_dmi_isin[[#This Row],[Index]]&gt;$A$2,"",INDEX(Corp_value!$A$1:$EA$2999,MATCH(tbl_dmi_isin[[#This Row],[ISIN]],Corp_value!$B:$B,0),MATCH(O$2,Corp_value!$1:$1,0)))</f>
        <v/>
      </c>
      <c r="P204" s="260" t="str">
        <f>IF(tbl_dmi_isin[[#This Row],[Index]]&gt;$A$2,"",TEXT(INDEX(Corp_value!$A$1:$EA$2999,MATCH(tbl_dmi_isin[[#This Row],[ISIN]],Corp_value!$B:$B,0),MATCH(P$2,Corp_value!$1:$1,0)),"yyyy/mm/dd"))</f>
        <v>2021/05/17</v>
      </c>
      <c r="Q204" s="260" t="str">
        <f>IF(tbl_dmi_isin[[#This Row],[Index]]&gt;$A$2,"",TEXT(INDEX(Corp_value!$A$1:$EA$2999,MATCH(tbl_dmi_isin[[#This Row],[ISIN]],Corp_value!$B:$B,0),MATCH(Q$2,Corp_value!$1:$1,0)),"yyyy/mm/dd"))</f>
        <v>2026/05/17</v>
      </c>
      <c r="R204" s="260" t="str">
        <f>IF(tbl_dmi_isin[[#This Row],[Index]]&gt;$A$2,"",TEXT(INDEX(Corp_value!$A$1:$EA$2999,MATCH(tbl_dmi_isin[[#This Row],[ISIN]],Corp_value!$B:$B,0),MATCH(R$2,Corp_value!$1:$1,0)),"yyyy/mm/dd"))</f>
        <v>2024/05/17</v>
      </c>
      <c r="S204" s="241">
        <f>IF(tbl_dmi_isin[[#This Row],[Index]]&gt;$A$2,"",INDEX(Corp_value!$A$1:$EA$2999,MATCH(tbl_dmi_isin[[#This Row],[ISIN]],Corp_value!$B:$B,0),MATCH(S$2,Corp_value!$1:$1,0)))</f>
        <v>5.5</v>
      </c>
      <c r="T204" s="241" t="str">
        <f>IF(tbl_dmi_isin[[#This Row],[Index]]&gt;$A$2,"",INDEX(Corp_value!$A$1:$EA$2999,MATCH(tbl_dmi_isin[[#This Row],[ISIN]],Corp_value!$B:$B,0),MATCH(T$2,Corp_value!$1:$1,0)))</f>
        <v>USD</v>
      </c>
      <c r="U204" s="241">
        <f>IF(tbl_dmi_isin[[#This Row],[Index]]&gt;$A$2,"",INDEX(Corp_value!$A$1:$EA$2999,MATCH(tbl_dmi_isin[[#This Row],[ISIN]],Corp_value!$B:$B,0),MATCH(U$2,Corp_value!$1:$1,0)))</f>
        <v>99.462000000000003</v>
      </c>
      <c r="V204" s="258">
        <f>IFERROR(IF(tbl_dmi_isin[[#This Row],[Index]]&gt;$A$2,"",INDEX(Corp_value!$A$1:$EA$2999,MATCH(tbl_dmi_isin[[#This Row],[ISIN]],Corp_value!$B:$B,0),MATCH(V$2,Corp_value!$1:$1,0)))/100000000,"")</f>
        <v>4.5</v>
      </c>
      <c r="W204" s="267" t="str">
        <f>IF(tbl_dmi_isin[[#This Row],[Index]]&gt;$A$2,"",INDEX(Corp_value!$A$1:$EA$2999,MATCH(tbl_dmi_isin[[#This Row],[ISIN]],Corp_value!$B:$B,0),MATCH(W$2,Corp_value!$1:$1,0)))</f>
        <v>3383 HK</v>
      </c>
      <c r="X204" s="267" t="str">
        <f>IF(tbl_dmi_isin[[#This Row],[Index]]&gt;$A$2,"",INDEX(Corp_value!$A$1:$EA$2999,MATCH(tbl_dmi_isin[[#This Row],[ISIN]],Corp_value!$B:$B,0),MATCH(X$2,Corp_value!$1:$1,0)))</f>
        <v>--/NR/--</v>
      </c>
      <c r="Y204" s="273" t="str">
        <f>IF(tbl_dmi_isin[[#This Row],[Index]]&gt;$A$2,"",INDEX(Corp_value!$A$1:$EA$2999,MATCH(tbl_dmi_isin[[#This Row],[ISIN]],Corp_value!$B:$B,0),MATCH(Y$2,Corp_value!$1:$1,0)))</f>
        <v/>
      </c>
      <c r="Z204" s="273" t="str">
        <f>IF(tbl_dmi_isin[[#This Row],[Index]]&gt;$A$2,"",INDEX(Corp_value!$A$1:$EA$2999,MATCH(tbl_dmi_isin[[#This Row],[ISIN]],Corp_value!$B:$B,0),MATCH(Z$2,Corp_value!$1:$1,0)))</f>
        <v>--/NR/--</v>
      </c>
    </row>
    <row r="205" spans="1:26">
      <c r="A205" s="19">
        <v>202</v>
      </c>
      <c r="B205" s="282" t="str">
        <f>IF(tbl_dmi_isin[[#This Row],[Index]]&gt;$A$2,"",TEXT(INDEX(美元债一级!$A$2:$BO$2879,tbl_dmi_isin[[#This Row],[Index]]+1,MATCH(B$2,美元债一级!$2:$2,0)),"yyyy/mm/dd"))</f>
        <v>2021/05/27</v>
      </c>
      <c r="C205" s="19" t="str">
        <f>IF(tbl_dmi_isin[[#This Row],[Index]]&gt;$A$2,"",INDEX(美元债一级!$A$2:$BO$2880,tbl_dmi_isin[[#This Row],[Index]]+1,MATCH(C$2,美元债一级!$2:$2,0)))</f>
        <v>XS2347769833</v>
      </c>
      <c r="D205" s="19" t="str">
        <f>IF(tbl_dmi_isin[[#This Row],[Index]]&gt;$A$2,"",INDEX(美元债一级!$A$2:$BO$2880,tbl_dmi_isin[[#This Row],[Index]]+1,MATCH(D$2,美元债一级!$2:$2,0)))</f>
        <v>阳光城集团</v>
      </c>
      <c r="E205" s="19" t="str">
        <f>TEXT(tbl_dmi_isin[[#This Row],[定价日]],"YYMMDD")&amp;tbl_dmi_isin[[#This Row],[ISIN]]</f>
        <v>210527XS2347769833</v>
      </c>
      <c r="F205" s="220"/>
      <c r="G205" s="90" t="str">
        <f>IF(tbl_dmi_isin[[#This Row],[Index]]&gt;$A$2,"",INDEX(Corp_value!$A$1:$EA$2999,MATCH(tbl_dmi_isin[[#This Row],[ISIN]],Corp_value!$B:$B,0),MATCH(G$2,Corp_value!$1:$1,0)))</f>
        <v>--/--/WD</v>
      </c>
      <c r="H205" s="91" t="str">
        <f>IF(tbl_dmi_isin[[#This Row],[Index]]&gt;$A$2,"",INDEX(Corp_value!$A$1:$EA$2999,MATCH(tbl_dmi_isin[[#This Row],[ISIN]],Corp_value!$B:$B,0),MATCH(H$2,Corp_value!$1:$1,0)))</f>
        <v>HK</v>
      </c>
      <c r="I205" s="91" t="str">
        <f>IF(tbl_dmi_isin[[#This Row],[Index]]&gt;$A$2,"",INDEX(Corp_value!$A$1:$EA$2999,MATCH(tbl_dmi_isin[[#This Row],[ISIN]],Corp_value!$B:$B,0),MATCH(I$2,Corp_value!$1:$1,0)))</f>
        <v>--</v>
      </c>
      <c r="J205" s="90" t="str">
        <f>IF(tbl_dmi_isin[[#This Row],[Index]]&gt;$A$2,"",INDEX(Corp_value!$A$1:$EA$2999,MATCH(tbl_dmi_isin[[#This Row],[ISIN]],Corp_value!$B:$B,0),MATCH(J$2,Corp_value!$1:$1,0)))</f>
        <v>WR/NR/WD</v>
      </c>
      <c r="K205" s="90" t="str">
        <f>IF(tbl_dmi_isin[[#This Row],[Index]]&gt;$A$2,"",INDEX(Corp_value!$A$1:$EA$2999,MATCH(tbl_dmi_isin[[#This Row],[ISIN]],Corp_value!$B:$B,0),MATCH(K$2,Corp_value!$1:$1,0)))</f>
        <v>CHECK spd</v>
      </c>
      <c r="L205" s="90" t="str">
        <f>IF(tbl_dmi_isin[[#This Row],[Index]]&gt;$A$2,"",INDEX(Corp_value!$A$1:$EA$2999,MATCH(tbl_dmi_isin[[#This Row],[ISIN]],Corp_value!$B:$B,0),MATCH(L$2,Corp_value!$1:$1,0)))</f>
        <v>--</v>
      </c>
      <c r="M205" s="241" t="str">
        <f>IF(tbl_dmi_isin[[#This Row],[Index]]&gt;$A$2,"",INDEX(Corp_value!$A$1:$EA$2999,MATCH(tbl_dmi_isin[[#This Row],[ISIN]],Corp_value!$B:$B,0),MATCH(M$2,Corp_value!$1:$1,0)))</f>
        <v>阳光城嘉世国际有限公</v>
      </c>
      <c r="N205" s="241" t="str">
        <f>IF(tbl_dmi_isin[[#This Row],[Index]]&gt;$A$2,"",INDEX(Corp_value!$A$1:$EA$2999,MATCH(tbl_dmi_isin[[#This Row],[ISIN]],Corp_value!$B:$B,0),MATCH(N$2,Corp_value!$1:$1,0)))</f>
        <v>Yango Group Co Ltd</v>
      </c>
      <c r="O205" s="241" t="str">
        <f>IF(tbl_dmi_isin[[#This Row],[Index]]&gt;$A$2,"",INDEX(Corp_value!$A$1:$EA$2999,MATCH(tbl_dmi_isin[[#This Row],[ISIN]],Corp_value!$B:$B,0),MATCH(O$2,Corp_value!$1:$1,0)))</f>
        <v/>
      </c>
      <c r="P205" s="260" t="str">
        <f>IF(tbl_dmi_isin[[#This Row],[Index]]&gt;$A$2,"",TEXT(INDEX(Corp_value!$A$1:$EA$2999,MATCH(tbl_dmi_isin[[#This Row],[ISIN]],Corp_value!$B:$B,0),MATCH(P$2,Corp_value!$1:$1,0)),"yyyy/mm/dd"))</f>
        <v>2021/06/04</v>
      </c>
      <c r="Q205" s="260" t="str">
        <f>IF(tbl_dmi_isin[[#This Row],[Index]]&gt;$A$2,"",TEXT(INDEX(Corp_value!$A$1:$EA$2999,MATCH(tbl_dmi_isin[[#This Row],[ISIN]],Corp_value!$B:$B,0),MATCH(Q$2,Corp_value!$1:$1,0)),"yyyy/mm/dd"))</f>
        <v>2024/09/04</v>
      </c>
      <c r="R205" s="260" t="str">
        <f>IF(tbl_dmi_isin[[#This Row],[Index]]&gt;$A$2,"",TEXT(INDEX(Corp_value!$A$1:$EA$2999,MATCH(tbl_dmi_isin[[#This Row],[ISIN]],Corp_value!$B:$B,0),MATCH(R$2,Corp_value!$1:$1,0)),"yyyy/mm/dd"))</f>
        <v>2023/11/06</v>
      </c>
      <c r="S205" s="241">
        <f>IF(tbl_dmi_isin[[#This Row],[Index]]&gt;$A$2,"",INDEX(Corp_value!$A$1:$EA$2999,MATCH(tbl_dmi_isin[[#This Row],[ISIN]],Corp_value!$B:$B,0),MATCH(S$2,Corp_value!$1:$1,0)))</f>
        <v>7.875</v>
      </c>
      <c r="T205" s="241" t="str">
        <f>IF(tbl_dmi_isin[[#This Row],[Index]]&gt;$A$2,"",INDEX(Corp_value!$A$1:$EA$2999,MATCH(tbl_dmi_isin[[#This Row],[ISIN]],Corp_value!$B:$B,0),MATCH(T$2,Corp_value!$1:$1,0)))</f>
        <v>USD</v>
      </c>
      <c r="U205" s="241">
        <f>IF(tbl_dmi_isin[[#This Row],[Index]]&gt;$A$2,"",INDEX(Corp_value!$A$1:$EA$2999,MATCH(tbl_dmi_isin[[#This Row],[ISIN]],Corp_value!$B:$B,0),MATCH(U$2,Corp_value!$1:$1,0)))</f>
        <v>99.522999999999996</v>
      </c>
      <c r="V205" s="258">
        <f>IFERROR(IF(tbl_dmi_isin[[#This Row],[Index]]&gt;$A$2,"",INDEX(Corp_value!$A$1:$EA$2999,MATCH(tbl_dmi_isin[[#This Row],[ISIN]],Corp_value!$B:$B,0),MATCH(V$2,Corp_value!$1:$1,0)))/100000000,"")</f>
        <v>2.9</v>
      </c>
      <c r="W205" s="267" t="str">
        <f>IF(tbl_dmi_isin[[#This Row],[Index]]&gt;$A$2,"",INDEX(Corp_value!$A$1:$EA$2999,MATCH(tbl_dmi_isin[[#This Row],[ISIN]],Corp_value!$B:$B,0),MATCH(W$2,Corp_value!$1:$1,0)))</f>
        <v>000671 CH</v>
      </c>
      <c r="X205" s="267" t="str">
        <f>IF(tbl_dmi_isin[[#This Row],[Index]]&gt;$A$2,"",INDEX(Corp_value!$A$1:$EA$2999,MATCH(tbl_dmi_isin[[#This Row],[ISIN]],Corp_value!$B:$B,0),MATCH(X$2,Corp_value!$1:$1,0)))</f>
        <v>--/NR/WD</v>
      </c>
      <c r="Y205" s="273" t="str">
        <f>IF(tbl_dmi_isin[[#This Row],[Index]]&gt;$A$2,"",INDEX(Corp_value!$A$1:$EA$2999,MATCH(tbl_dmi_isin[[#This Row],[ISIN]],Corp_value!$B:$B,0),MATCH(Y$2,Corp_value!$1:$1,0)))</f>
        <v>Green</v>
      </c>
      <c r="Z205" s="273" t="str">
        <f>IF(tbl_dmi_isin[[#This Row],[Index]]&gt;$A$2,"",INDEX(Corp_value!$A$1:$EA$2999,MATCH(tbl_dmi_isin[[#This Row],[ISIN]],Corp_value!$B:$B,0),MATCH(Z$2,Corp_value!$1:$1,0)))</f>
        <v>WR/NR/WD</v>
      </c>
    </row>
    <row r="206" spans="1:26">
      <c r="A206" s="19">
        <v>203</v>
      </c>
      <c r="B206" s="282" t="str">
        <f>IF(tbl_dmi_isin[[#This Row],[Index]]&gt;$A$2,"",TEXT(INDEX(美元债一级!$A$2:$BO$2879,tbl_dmi_isin[[#This Row],[Index]]+1,MATCH(B$2,美元债一级!$2:$2,0)),"yyyy/mm/dd"))</f>
        <v>2021/05/27</v>
      </c>
      <c r="C206" s="19" t="str">
        <f>IF(tbl_dmi_isin[[#This Row],[Index]]&gt;$A$2,"",INDEX(美元债一级!$A$2:$BO$2880,tbl_dmi_isin[[#This Row],[Index]]+1,MATCH(C$2,美元债一级!$2:$2,0)))</f>
        <v>XS2346930428</v>
      </c>
      <c r="D206" s="19" t="str">
        <f>IF(tbl_dmi_isin[[#This Row],[Index]]&gt;$A$2,"",INDEX(美元债一级!$A$2:$BO$2880,tbl_dmi_isin[[#This Row],[Index]]+1,MATCH(D$2,美元债一级!$2:$2,0)))</f>
        <v>绿地香港</v>
      </c>
      <c r="E206" s="19" t="str">
        <f>TEXT(tbl_dmi_isin[[#This Row],[定价日]],"YYMMDD")&amp;tbl_dmi_isin[[#This Row],[ISIN]]</f>
        <v>210527XS2346930428</v>
      </c>
      <c r="F206" s="221"/>
      <c r="G206" s="90" t="str">
        <f>IF(tbl_dmi_isin[[#This Row],[Index]]&gt;$A$2,"",INDEX(Corp_value!$A$1:$EA$2999,MATCH(tbl_dmi_isin[[#This Row],[ISIN]],Corp_value!$B:$B,0),MATCH(G$2,Corp_value!$1:$1,0)))</f>
        <v>--/--/--</v>
      </c>
      <c r="H206" s="91" t="str">
        <f>IF(tbl_dmi_isin[[#This Row],[Index]]&gt;$A$2,"",INDEX(Corp_value!$A$1:$EA$2999,MATCH(tbl_dmi_isin[[#This Row],[ISIN]],Corp_value!$B:$B,0),MATCH(H$2,Corp_value!$1:$1,0)))</f>
        <v>KY</v>
      </c>
      <c r="I206" s="91" t="str">
        <f>IF(tbl_dmi_isin[[#This Row],[Index]]&gt;$A$2,"",INDEX(Corp_value!$A$1:$EA$2999,MATCH(tbl_dmi_isin[[#This Row],[ISIN]],Corp_value!$B:$B,0),MATCH(I$2,Corp_value!$1:$1,0)))</f>
        <v>HK</v>
      </c>
      <c r="J206" s="90" t="str">
        <f>IF(tbl_dmi_isin[[#This Row],[Index]]&gt;$A$2,"",INDEX(Corp_value!$A$1:$EA$2999,MATCH(tbl_dmi_isin[[#This Row],[ISIN]],Corp_value!$B:$B,0),MATCH(J$2,Corp_value!$1:$1,0)))</f>
        <v>Caa2/NR/--</v>
      </c>
      <c r="K206" s="90" t="str">
        <f>IF(tbl_dmi_isin[[#This Row],[Index]]&gt;$A$2,"",INDEX(Corp_value!$A$1:$EA$2999,MATCH(tbl_dmi_isin[[#This Row],[ISIN]],Corp_value!$B:$B,0),MATCH(K$2,Corp_value!$1:$1,0)))</f>
        <v>CHECK spd</v>
      </c>
      <c r="L206" s="90" t="str">
        <f>IF(tbl_dmi_isin[[#This Row],[Index]]&gt;$A$2,"",INDEX(Corp_value!$A$1:$EA$2999,MATCH(tbl_dmi_isin[[#This Row],[ISIN]],Corp_value!$B:$B,0),MATCH(L$2,Corp_value!$1:$1,0)))</f>
        <v>--</v>
      </c>
      <c r="M206" s="241" t="str">
        <f>IF(tbl_dmi_isin[[#This Row],[Index]]&gt;$A$2,"",INDEX(Corp_value!$A$1:$EA$2999,MATCH(tbl_dmi_isin[[#This Row],[ISIN]],Corp_value!$B:$B,0),MATCH(M$2,Corp_value!$1:$1,0)))</f>
        <v>绿地香港</v>
      </c>
      <c r="N206" s="241" t="str">
        <f>IF(tbl_dmi_isin[[#This Row],[Index]]&gt;$A$2,"",INDEX(Corp_value!$A$1:$EA$2999,MATCH(tbl_dmi_isin[[#This Row],[ISIN]],Corp_value!$B:$B,0),MATCH(N$2,Corp_value!$1:$1,0)))</f>
        <v/>
      </c>
      <c r="O206" s="241" t="str">
        <f>IF(tbl_dmi_isin[[#This Row],[Index]]&gt;$A$2,"",INDEX(Corp_value!$A$1:$EA$2999,MATCH(tbl_dmi_isin[[#This Row],[ISIN]],Corp_value!$B:$B,0),MATCH(O$2,Corp_value!$1:$1,0)))</f>
        <v/>
      </c>
      <c r="P206" s="262" t="str">
        <f>IF(tbl_dmi_isin[[#This Row],[Index]]&gt;$A$2,"",TEXT(INDEX(Corp_value!$A$1:$EA$2999,MATCH(tbl_dmi_isin[[#This Row],[ISIN]],Corp_value!$B:$B,0),MATCH(P$2,Corp_value!$1:$1,0)),"yyyy/mm/dd"))</f>
        <v>2021/06/04</v>
      </c>
      <c r="Q206" s="262" t="str">
        <f>IF(tbl_dmi_isin[[#This Row],[Index]]&gt;$A$2,"",TEXT(INDEX(Corp_value!$A$1:$EA$2999,MATCH(tbl_dmi_isin[[#This Row],[ISIN]],Corp_value!$B:$B,0),MATCH(Q$2,Corp_value!$1:$1,0)),"yyyy/mm/dd"))</f>
        <v>2022/06/03</v>
      </c>
      <c r="R206" s="262" t="str">
        <f>IF(tbl_dmi_isin[[#This Row],[Index]]&gt;$A$2,"",TEXT(INDEX(Corp_value!$A$1:$EA$2999,MATCH(tbl_dmi_isin[[#This Row],[ISIN]],Corp_value!$B:$B,0),MATCH(R$2,Corp_value!$1:$1,0)),"yyyy/mm/dd"))</f>
        <v>--</v>
      </c>
      <c r="S206" s="241">
        <f>IF(tbl_dmi_isin[[#This Row],[Index]]&gt;$A$2,"",INDEX(Corp_value!$A$1:$EA$2999,MATCH(tbl_dmi_isin[[#This Row],[ISIN]],Corp_value!$B:$B,0),MATCH(S$2,Corp_value!$1:$1,0)))</f>
        <v>9.625</v>
      </c>
      <c r="T206" s="241" t="str">
        <f>IF(tbl_dmi_isin[[#This Row],[Index]]&gt;$A$2,"",INDEX(Corp_value!$A$1:$EA$2999,MATCH(tbl_dmi_isin[[#This Row],[ISIN]],Corp_value!$B:$B,0),MATCH(T$2,Corp_value!$1:$1,0)))</f>
        <v>USD</v>
      </c>
      <c r="U206" s="241">
        <f>IF(tbl_dmi_isin[[#This Row],[Index]]&gt;$A$2,"",INDEX(Corp_value!$A$1:$EA$2999,MATCH(tbl_dmi_isin[[#This Row],[ISIN]],Corp_value!$B:$B,0),MATCH(U$2,Corp_value!$1:$1,0)))</f>
        <v>99.884</v>
      </c>
      <c r="V206" s="258">
        <f>IFERROR(IF(tbl_dmi_isin[[#This Row],[Index]]&gt;$A$2,"",INDEX(Corp_value!$A$1:$EA$2999,MATCH(tbl_dmi_isin[[#This Row],[ISIN]],Corp_value!$B:$B,0),MATCH(V$2,Corp_value!$1:$1,0)))/100000000,"")</f>
        <v>1.5</v>
      </c>
      <c r="W206" s="267" t="str">
        <f>IF(tbl_dmi_isin[[#This Row],[Index]]&gt;$A$2,"",INDEX(Corp_value!$A$1:$EA$2999,MATCH(tbl_dmi_isin[[#This Row],[ISIN]],Corp_value!$B:$B,0),MATCH(W$2,Corp_value!$1:$1,0)))</f>
        <v>337 HK</v>
      </c>
      <c r="X206" s="267" t="str">
        <f>IF(tbl_dmi_isin[[#This Row],[Index]]&gt;$A$2,"",INDEX(Corp_value!$A$1:$EA$2999,MATCH(tbl_dmi_isin[[#This Row],[ISIN]],Corp_value!$B:$B,0),MATCH(X$2,Corp_value!$1:$1,0)))</f>
        <v>--/NR/--</v>
      </c>
      <c r="Y206" s="273" t="str">
        <f>IF(tbl_dmi_isin[[#This Row],[Index]]&gt;$A$2,"",INDEX(Corp_value!$A$1:$EA$2999,MATCH(tbl_dmi_isin[[#This Row],[ISIN]],Corp_value!$B:$B,0),MATCH(Y$2,Corp_value!$1:$1,0)))</f>
        <v/>
      </c>
      <c r="Z206" s="273" t="str">
        <f>IF(tbl_dmi_isin[[#This Row],[Index]]&gt;$A$2,"",INDEX(Corp_value!$A$1:$EA$2999,MATCH(tbl_dmi_isin[[#This Row],[ISIN]],Corp_value!$B:$B,0),MATCH(Z$2,Corp_value!$1:$1,0)))</f>
        <v>--/NR/--</v>
      </c>
    </row>
    <row r="207" spans="1:26">
      <c r="A207" s="19">
        <v>204</v>
      </c>
      <c r="B207" s="282" t="str">
        <f>IF(tbl_dmi_isin[[#This Row],[Index]]&gt;$A$2,"",TEXT(INDEX(美元债一级!$A$2:$BO$2879,tbl_dmi_isin[[#This Row],[Index]]+1,MATCH(B$2,美元债一级!$2:$2,0)),"yyyy/mm/dd"))</f>
        <v>2021/05/27</v>
      </c>
      <c r="C207" s="19" t="str">
        <f>IF(tbl_dmi_isin[[#This Row],[Index]]&gt;$A$2,"",INDEX(美元债一级!$A$2:$BO$2880,tbl_dmi_isin[[#This Row],[Index]]+1,MATCH(C$2,美元债一级!$2:$2,0)))</f>
        <v>XS2348280962</v>
      </c>
      <c r="D207" s="19" t="str">
        <f>IF(tbl_dmi_isin[[#This Row],[Index]]&gt;$A$2,"",INDEX(美元债一级!$A$2:$BO$2880,tbl_dmi_isin[[#This Row],[Index]]+1,MATCH(D$2,美元债一级!$2:$2,0)))</f>
        <v>时代中国控股</v>
      </c>
      <c r="E207" s="19" t="str">
        <f>TEXT(tbl_dmi_isin[[#This Row],[定价日]],"YYMMDD")&amp;tbl_dmi_isin[[#This Row],[ISIN]]</f>
        <v>210527XS2348280962</v>
      </c>
      <c r="F207" s="220"/>
      <c r="G207" s="90" t="str">
        <f>IF(tbl_dmi_isin[[#This Row],[Index]]&gt;$A$2,"",INDEX(Corp_value!$A$1:$EA$2999,MATCH(tbl_dmi_isin[[#This Row],[ISIN]],Corp_value!$B:$B,0),MATCH(G$2,Corp_value!$1:$1,0)))</f>
        <v>Cu/NR/WD</v>
      </c>
      <c r="H207" s="91" t="str">
        <f>IF(tbl_dmi_isin[[#This Row],[Index]]&gt;$A$2,"",INDEX(Corp_value!$A$1:$EA$2999,MATCH(tbl_dmi_isin[[#This Row],[ISIN]],Corp_value!$B:$B,0),MATCH(H$2,Corp_value!$1:$1,0)))</f>
        <v>KY</v>
      </c>
      <c r="I207" s="91" t="str">
        <f>IF(tbl_dmi_isin[[#This Row],[Index]]&gt;$A$2,"",INDEX(Corp_value!$A$1:$EA$2999,MATCH(tbl_dmi_isin[[#This Row],[ISIN]],Corp_value!$B:$B,0),MATCH(I$2,Corp_value!$1:$1,0)))</f>
        <v>HK</v>
      </c>
      <c r="J207" s="90" t="str">
        <f>IF(tbl_dmi_isin[[#This Row],[Index]]&gt;$A$2,"",INDEX(Corp_value!$A$1:$EA$2999,MATCH(tbl_dmi_isin[[#This Row],[ISIN]],Corp_value!$B:$B,0),MATCH(J$2,Corp_value!$1:$1,0)))</f>
        <v>Ca/NR/WD</v>
      </c>
      <c r="K207" s="90" t="str">
        <f>IF(tbl_dmi_isin[[#This Row],[Index]]&gt;$A$2,"",INDEX(Corp_value!$A$1:$EA$2999,MATCH(tbl_dmi_isin[[#This Row],[ISIN]],Corp_value!$B:$B,0),MATCH(K$2,Corp_value!$1:$1,0)))</f>
        <v>CHECK spd</v>
      </c>
      <c r="L207" s="90" t="str">
        <f>IF(tbl_dmi_isin[[#This Row],[Index]]&gt;$A$2,"",INDEX(Corp_value!$A$1:$EA$2999,MATCH(tbl_dmi_isin[[#This Row],[ISIN]],Corp_value!$B:$B,0),MATCH(L$2,Corp_value!$1:$1,0)))</f>
        <v>--</v>
      </c>
      <c r="M207" s="241" t="str">
        <f>IF(tbl_dmi_isin[[#This Row],[Index]]&gt;$A$2,"",INDEX(Corp_value!$A$1:$EA$2999,MATCH(tbl_dmi_isin[[#This Row],[ISIN]],Corp_value!$B:$B,0),MATCH(M$2,Corp_value!$1:$1,0)))</f>
        <v>时代中国控股</v>
      </c>
      <c r="N207" s="241" t="str">
        <f>IF(tbl_dmi_isin[[#This Row],[Index]]&gt;$A$2,"",INDEX(Corp_value!$A$1:$EA$2999,MATCH(tbl_dmi_isin[[#This Row],[ISIN]],Corp_value!$B:$B,0),MATCH(N$2,Corp_value!$1:$1,0)))</f>
        <v>Subsidiaries</v>
      </c>
      <c r="O207" s="241" t="str">
        <f>IF(tbl_dmi_isin[[#This Row],[Index]]&gt;$A$2,"",INDEX(Corp_value!$A$1:$EA$2999,MATCH(tbl_dmi_isin[[#This Row],[ISIN]],Corp_value!$B:$B,0),MATCH(O$2,Corp_value!$1:$1,0)))</f>
        <v/>
      </c>
      <c r="P207" s="260" t="str">
        <f>IF(tbl_dmi_isin[[#This Row],[Index]]&gt;$A$2,"",TEXT(INDEX(Corp_value!$A$1:$EA$2999,MATCH(tbl_dmi_isin[[#This Row],[ISIN]],Corp_value!$B:$B,0),MATCH(P$2,Corp_value!$1:$1,0)),"yyyy/mm/dd"))</f>
        <v>2021/06/04</v>
      </c>
      <c r="Q207" s="260" t="str">
        <f>IF(tbl_dmi_isin[[#This Row],[Index]]&gt;$A$2,"",TEXT(INDEX(Corp_value!$A$1:$EA$2999,MATCH(tbl_dmi_isin[[#This Row],[ISIN]],Corp_value!$B:$B,0),MATCH(Q$2,Corp_value!$1:$1,0)),"yyyy/mm/dd"))</f>
        <v>2024/06/04</v>
      </c>
      <c r="R207" s="260" t="str">
        <f>IF(tbl_dmi_isin[[#This Row],[Index]]&gt;$A$2,"",TEXT(INDEX(Corp_value!$A$1:$EA$2999,MATCH(tbl_dmi_isin[[#This Row],[ISIN]],Corp_value!$B:$B,0),MATCH(R$2,Corp_value!$1:$1,0)),"yyyy/mm/dd"))</f>
        <v>2023/11/06</v>
      </c>
      <c r="S207" s="241">
        <f>IF(tbl_dmi_isin[[#This Row],[Index]]&gt;$A$2,"",INDEX(Corp_value!$A$1:$EA$2999,MATCH(tbl_dmi_isin[[#This Row],[ISIN]],Corp_value!$B:$B,0),MATCH(S$2,Corp_value!$1:$1,0)))</f>
        <v>5.55</v>
      </c>
      <c r="T207" s="241" t="str">
        <f>IF(tbl_dmi_isin[[#This Row],[Index]]&gt;$A$2,"",INDEX(Corp_value!$A$1:$EA$2999,MATCH(tbl_dmi_isin[[#This Row],[ISIN]],Corp_value!$B:$B,0),MATCH(T$2,Corp_value!$1:$1,0)))</f>
        <v>USD</v>
      </c>
      <c r="U207" s="241">
        <f>IF(tbl_dmi_isin[[#This Row],[Index]]&gt;$A$2,"",INDEX(Corp_value!$A$1:$EA$2999,MATCH(tbl_dmi_isin[[#This Row],[ISIN]],Corp_value!$B:$B,0),MATCH(U$2,Corp_value!$1:$1,0)))</f>
        <v>100</v>
      </c>
      <c r="V207" s="258">
        <f>IFERROR(IF(tbl_dmi_isin[[#This Row],[Index]]&gt;$A$2,"",INDEX(Corp_value!$A$1:$EA$2999,MATCH(tbl_dmi_isin[[#This Row],[ISIN]],Corp_value!$B:$B,0),MATCH(V$2,Corp_value!$1:$1,0)))/100000000,"")</f>
        <v>5</v>
      </c>
      <c r="W207" s="267" t="str">
        <f>IF(tbl_dmi_isin[[#This Row],[Index]]&gt;$A$2,"",INDEX(Corp_value!$A$1:$EA$2999,MATCH(tbl_dmi_isin[[#This Row],[ISIN]],Corp_value!$B:$B,0),MATCH(W$2,Corp_value!$1:$1,0)))</f>
        <v>1233 HK</v>
      </c>
      <c r="X207" s="267" t="str">
        <f>IF(tbl_dmi_isin[[#This Row],[Index]]&gt;$A$2,"",INDEX(Corp_value!$A$1:$EA$2999,MATCH(tbl_dmi_isin[[#This Row],[ISIN]],Corp_value!$B:$B,0),MATCH(X$2,Corp_value!$1:$1,0)))</f>
        <v>--/NR/WD</v>
      </c>
      <c r="Y207" s="273" t="str">
        <f>IF(tbl_dmi_isin[[#This Row],[Index]]&gt;$A$2,"",INDEX(Corp_value!$A$1:$EA$2999,MATCH(tbl_dmi_isin[[#This Row],[ISIN]],Corp_value!$B:$B,0),MATCH(Y$2,Corp_value!$1:$1,0)))</f>
        <v/>
      </c>
      <c r="Z207" s="273" t="str">
        <f>IF(tbl_dmi_isin[[#This Row],[Index]]&gt;$A$2,"",INDEX(Corp_value!$A$1:$EA$2999,MATCH(tbl_dmi_isin[[#This Row],[ISIN]],Corp_value!$B:$B,0),MATCH(Z$2,Corp_value!$1:$1,0)))</f>
        <v>--/NR/WD</v>
      </c>
    </row>
    <row r="208" spans="1:26">
      <c r="A208" s="19">
        <v>205</v>
      </c>
      <c r="B208" s="282" t="str">
        <f>IF(tbl_dmi_isin[[#This Row],[Index]]&gt;$A$2,"",TEXT(INDEX(美元债一级!$A$2:$BO$2879,tbl_dmi_isin[[#This Row],[Index]]+1,MATCH(B$2,美元债一级!$2:$2,0)),"yyyy/mm/dd"))</f>
        <v>2021/05/27</v>
      </c>
      <c r="C208" s="19" t="str">
        <f>IF(tbl_dmi_isin[[#This Row],[Index]]&gt;$A$2,"",INDEX(美元债一级!$A$2:$BO$2880,tbl_dmi_isin[[#This Row],[Index]]+1,MATCH(C$2,美元债一级!$2:$2,0)))</f>
        <v>XS2327841057</v>
      </c>
      <c r="D208" s="19" t="str">
        <f>IF(tbl_dmi_isin[[#This Row],[Index]]&gt;$A$2,"",INDEX(美元债一级!$A$2:$BO$2880,tbl_dmi_isin[[#This Row],[Index]]+1,MATCH(D$2,美元债一级!$2:$2,0)))</f>
        <v>山东财金</v>
      </c>
      <c r="E208" s="19" t="str">
        <f>TEXT(tbl_dmi_isin[[#This Row],[定价日]],"YYMMDD")&amp;tbl_dmi_isin[[#This Row],[ISIN]]</f>
        <v>210527XS2327841057</v>
      </c>
      <c r="F208" s="220"/>
      <c r="G208" s="90" t="str">
        <f>IF(tbl_dmi_isin[[#This Row],[Index]]&gt;$A$2,"",INDEX(Corp_value!$A$1:$EA$2999,MATCH(tbl_dmi_isin[[#This Row],[ISIN]],Corp_value!$B:$B,0),MATCH(G$2,Corp_value!$1:$1,0)))</f>
        <v>A2/--/A+</v>
      </c>
      <c r="H208" s="91" t="str">
        <f>IF(tbl_dmi_isin[[#This Row],[Index]]&gt;$A$2,"",INDEX(Corp_value!$A$1:$EA$2999,MATCH(tbl_dmi_isin[[#This Row],[ISIN]],Corp_value!$B:$B,0),MATCH(H$2,Corp_value!$1:$1,0)))</f>
        <v>VG</v>
      </c>
      <c r="I208" s="91" t="str">
        <f>IF(tbl_dmi_isin[[#This Row],[Index]]&gt;$A$2,"",INDEX(Corp_value!$A$1:$EA$2999,MATCH(tbl_dmi_isin[[#This Row],[ISIN]],Corp_value!$B:$B,0),MATCH(I$2,Corp_value!$1:$1,0)))</f>
        <v>--</v>
      </c>
      <c r="J208" s="90" t="str">
        <f>IF(tbl_dmi_isin[[#This Row],[Index]]&gt;$A$2,"",INDEX(Corp_value!$A$1:$EA$2999,MATCH(tbl_dmi_isin[[#This Row],[ISIN]],Corp_value!$B:$B,0),MATCH(J$2,Corp_value!$1:$1,0)))</f>
        <v>A2/--/A+</v>
      </c>
      <c r="K208" s="90" t="str">
        <f>IF(tbl_dmi_isin[[#This Row],[Index]]&gt;$A$2,"",INDEX(Corp_value!$A$1:$EA$2999,MATCH(tbl_dmi_isin[[#This Row],[ISIN]],Corp_value!$B:$B,0),MATCH(K$2,Corp_value!$1:$1,0)))</f>
        <v>CHECK spd</v>
      </c>
      <c r="L208" s="90" t="str">
        <f>IF(tbl_dmi_isin[[#This Row],[Index]]&gt;$A$2,"",INDEX(Corp_value!$A$1:$EA$2999,MATCH(tbl_dmi_isin[[#This Row],[ISIN]],Corp_value!$B:$B,0),MATCH(L$2,Corp_value!$1:$1,0)))</f>
        <v>--</v>
      </c>
      <c r="M208" s="241" t="str">
        <f>IF(tbl_dmi_isin[[#This Row],[Index]]&gt;$A$2,"",INDEX(Corp_value!$A$1:$EA$2999,MATCH(tbl_dmi_isin[[#This Row],[ISIN]],Corp_value!$B:$B,0),MATCH(M$2,Corp_value!$1:$1,0)))</f>
        <v>SFG International Holdings Co</v>
      </c>
      <c r="N208" s="241" t="str">
        <f>IF(tbl_dmi_isin[[#This Row],[Index]]&gt;$A$2,"",INDEX(Corp_value!$A$1:$EA$2999,MATCH(tbl_dmi_isin[[#This Row],[ISIN]],Corp_value!$B:$B,0),MATCH(N$2,Corp_value!$1:$1,0)))</f>
        <v>Shandong Finance Investment Group Co Ltd</v>
      </c>
      <c r="O208" s="241" t="str">
        <f>IF(tbl_dmi_isin[[#This Row],[Index]]&gt;$A$2,"",INDEX(Corp_value!$A$1:$EA$2999,MATCH(tbl_dmi_isin[[#This Row],[ISIN]],Corp_value!$B:$B,0),MATCH(O$2,Corp_value!$1:$1,0)))</f>
        <v/>
      </c>
      <c r="P208" s="260" t="str">
        <f>IF(tbl_dmi_isin[[#This Row],[Index]]&gt;$A$2,"",TEXT(INDEX(Corp_value!$A$1:$EA$2999,MATCH(tbl_dmi_isin[[#This Row],[ISIN]],Corp_value!$B:$B,0),MATCH(P$2,Corp_value!$1:$1,0)),"yyyy/mm/dd"))</f>
        <v>2021/06/03</v>
      </c>
      <c r="Q208" s="260" t="str">
        <f>IF(tbl_dmi_isin[[#This Row],[Index]]&gt;$A$2,"",TEXT(INDEX(Corp_value!$A$1:$EA$2999,MATCH(tbl_dmi_isin[[#This Row],[ISIN]],Corp_value!$B:$B,0),MATCH(Q$2,Corp_value!$1:$1,0)),"yyyy/mm/dd"))</f>
        <v>2026/06/03</v>
      </c>
      <c r="R208" s="260" t="str">
        <f>IF(tbl_dmi_isin[[#This Row],[Index]]&gt;$A$2,"",TEXT(INDEX(Corp_value!$A$1:$EA$2999,MATCH(tbl_dmi_isin[[#This Row],[ISIN]],Corp_value!$B:$B,0),MATCH(R$2,Corp_value!$1:$1,0)),"yyyy/mm/dd"))</f>
        <v>--</v>
      </c>
      <c r="S208" s="241">
        <f>IF(tbl_dmi_isin[[#This Row],[Index]]&gt;$A$2,"",INDEX(Corp_value!$A$1:$EA$2999,MATCH(tbl_dmi_isin[[#This Row],[ISIN]],Corp_value!$B:$B,0),MATCH(S$2,Corp_value!$1:$1,0)))</f>
        <v>2.4</v>
      </c>
      <c r="T208" s="241" t="str">
        <f>IF(tbl_dmi_isin[[#This Row],[Index]]&gt;$A$2,"",INDEX(Corp_value!$A$1:$EA$2999,MATCH(tbl_dmi_isin[[#This Row],[ISIN]],Corp_value!$B:$B,0),MATCH(T$2,Corp_value!$1:$1,0)))</f>
        <v>USD</v>
      </c>
      <c r="U208" s="241">
        <f>IF(tbl_dmi_isin[[#This Row],[Index]]&gt;$A$2,"",INDEX(Corp_value!$A$1:$EA$2999,MATCH(tbl_dmi_isin[[#This Row],[ISIN]],Corp_value!$B:$B,0),MATCH(U$2,Corp_value!$1:$1,0)))</f>
        <v>100</v>
      </c>
      <c r="V208" s="258">
        <f>IFERROR(IF(tbl_dmi_isin[[#This Row],[Index]]&gt;$A$2,"",INDEX(Corp_value!$A$1:$EA$2999,MATCH(tbl_dmi_isin[[#This Row],[ISIN]],Corp_value!$B:$B,0),MATCH(V$2,Corp_value!$1:$1,0)))/100000000,"")</f>
        <v>5</v>
      </c>
      <c r="W208" s="267" t="str">
        <f>IF(tbl_dmi_isin[[#This Row],[Index]]&gt;$A$2,"",INDEX(Corp_value!$A$1:$EA$2999,MATCH(tbl_dmi_isin[[#This Row],[ISIN]],Corp_value!$B:$B,0),MATCH(W$2,Corp_value!$1:$1,0)))</f>
        <v>1312138D CH</v>
      </c>
      <c r="X208" s="267" t="str">
        <f>IF(tbl_dmi_isin[[#This Row],[Index]]&gt;$A$2,"",INDEX(Corp_value!$A$1:$EA$2999,MATCH(tbl_dmi_isin[[#This Row],[ISIN]],Corp_value!$B:$B,0),MATCH(X$2,Corp_value!$1:$1,0)))</f>
        <v>--/--/A+</v>
      </c>
      <c r="Y208" s="273" t="str">
        <f>IF(tbl_dmi_isin[[#This Row],[Index]]&gt;$A$2,"",INDEX(Corp_value!$A$1:$EA$2999,MATCH(tbl_dmi_isin[[#This Row],[ISIN]],Corp_value!$B:$B,0),MATCH(Y$2,Corp_value!$1:$1,0)))</f>
        <v/>
      </c>
      <c r="Z208" s="273" t="str">
        <f>IF(tbl_dmi_isin[[#This Row],[Index]]&gt;$A$2,"",INDEX(Corp_value!$A$1:$EA$2999,MATCH(tbl_dmi_isin[[#This Row],[ISIN]],Corp_value!$B:$B,0),MATCH(Z$2,Corp_value!$1:$1,0)))</f>
        <v>A2/--/A+</v>
      </c>
    </row>
    <row r="209" spans="1:26">
      <c r="A209" s="19">
        <v>206</v>
      </c>
      <c r="B209" s="282" t="str">
        <f>IF(tbl_dmi_isin[[#This Row],[Index]]&gt;$A$2,"",TEXT(INDEX(美元债一级!$A$2:$BO$2879,tbl_dmi_isin[[#This Row],[Index]]+1,MATCH(B$2,美元债一级!$2:$2,0)),"yyyy/mm/dd"))</f>
        <v>2021/05/25</v>
      </c>
      <c r="C209" s="19" t="str">
        <f>IF(tbl_dmi_isin[[#This Row],[Index]]&gt;$A$2,"",INDEX(美元债一级!$A$2:$BO$2880,tbl_dmi_isin[[#This Row],[Index]]+1,MATCH(C$2,美元债一级!$2:$2,0)))</f>
        <v>XS2320304376</v>
      </c>
      <c r="D209" s="19" t="str">
        <f>IF(tbl_dmi_isin[[#This Row],[Index]]&gt;$A$2,"",INDEX(美元债一级!$A$2:$BO$2880,tbl_dmi_isin[[#This Row],[Index]]+1,MATCH(D$2,美元债一级!$2:$2,0)))</f>
        <v>九江城发</v>
      </c>
      <c r="E209" s="19" t="str">
        <f>TEXT(tbl_dmi_isin[[#This Row],[定价日]],"YYMMDD")&amp;tbl_dmi_isin[[#This Row],[ISIN]]</f>
        <v>210525XS2320304376</v>
      </c>
      <c r="F209" s="263"/>
      <c r="G209" s="90" t="str">
        <f>IF(tbl_dmi_isin[[#This Row],[Index]]&gt;$A$2,"",INDEX(Corp_value!$A$1:$EA$2999,MATCH(tbl_dmi_isin[[#This Row],[ISIN]],Corp_value!$B:$B,0),MATCH(G$2,Corp_value!$1:$1,0)))</f>
        <v>--/--/BBB-</v>
      </c>
      <c r="H209" s="91" t="str">
        <f>IF(tbl_dmi_isin[[#This Row],[Index]]&gt;$A$2,"",INDEX(Corp_value!$A$1:$EA$2999,MATCH(tbl_dmi_isin[[#This Row],[ISIN]],Corp_value!$B:$B,0),MATCH(H$2,Corp_value!$1:$1,0)))</f>
        <v>CN</v>
      </c>
      <c r="I209" s="91" t="str">
        <f>IF(tbl_dmi_isin[[#This Row],[Index]]&gt;$A$2,"",INDEX(Corp_value!$A$1:$EA$2999,MATCH(tbl_dmi_isin[[#This Row],[ISIN]],Corp_value!$B:$B,0),MATCH(I$2,Corp_value!$1:$1,0)))</f>
        <v>--</v>
      </c>
      <c r="J209" s="90" t="str">
        <f>IF(tbl_dmi_isin[[#This Row],[Index]]&gt;$A$2,"",INDEX(Corp_value!$A$1:$EA$2999,MATCH(tbl_dmi_isin[[#This Row],[ISIN]],Corp_value!$B:$B,0),MATCH(J$2,Corp_value!$1:$1,0)))</f>
        <v>--/--/BBB-</v>
      </c>
      <c r="K209" s="90" t="str">
        <f>IF(tbl_dmi_isin[[#This Row],[Index]]&gt;$A$2,"",INDEX(Corp_value!$A$1:$EA$2999,MATCH(tbl_dmi_isin[[#This Row],[ISIN]],Corp_value!$B:$B,0),MATCH(K$2,Corp_value!$1:$1,0)))</f>
        <v>CHECK spd</v>
      </c>
      <c r="L209" s="90" t="str">
        <f>IF(tbl_dmi_isin[[#This Row],[Index]]&gt;$A$2,"",INDEX(Corp_value!$A$1:$EA$2999,MATCH(tbl_dmi_isin[[#This Row],[ISIN]],Corp_value!$B:$B,0),MATCH(L$2,Corp_value!$1:$1,0)))</f>
        <v>--</v>
      </c>
      <c r="M209" s="241" t="str">
        <f>IF(tbl_dmi_isin[[#This Row],[Index]]&gt;$A$2,"",INDEX(Corp_value!$A$1:$EA$2999,MATCH(tbl_dmi_isin[[#This Row],[ISIN]],Corp_value!$B:$B,0),MATCH(M$2,Corp_value!$1:$1,0)))</f>
        <v>九江市城市发展集团有</v>
      </c>
      <c r="N209" s="241" t="str">
        <f>IF(tbl_dmi_isin[[#This Row],[Index]]&gt;$A$2,"",INDEX(Corp_value!$A$1:$EA$2999,MATCH(tbl_dmi_isin[[#This Row],[ISIN]],Corp_value!$B:$B,0),MATCH(N$2,Corp_value!$1:$1,0)))</f>
        <v/>
      </c>
      <c r="O209" s="241" t="str">
        <f>IF(tbl_dmi_isin[[#This Row],[Index]]&gt;$A$2,"",INDEX(Corp_value!$A$1:$EA$2999,MATCH(tbl_dmi_isin[[#This Row],[ISIN]],Corp_value!$B:$B,0),MATCH(O$2,Corp_value!$1:$1,0)))</f>
        <v/>
      </c>
      <c r="P209" s="260" t="str">
        <f>IF(tbl_dmi_isin[[#This Row],[Index]]&gt;$A$2,"",TEXT(INDEX(Corp_value!$A$1:$EA$2999,MATCH(tbl_dmi_isin[[#This Row],[ISIN]],Corp_value!$B:$B,0),MATCH(P$2,Corp_value!$1:$1,0)),"yyyy/mm/dd"))</f>
        <v>2021/06/01</v>
      </c>
      <c r="Q209" s="260" t="str">
        <f>IF(tbl_dmi_isin[[#This Row],[Index]]&gt;$A$2,"",TEXT(INDEX(Corp_value!$A$1:$EA$2999,MATCH(tbl_dmi_isin[[#This Row],[ISIN]],Corp_value!$B:$B,0),MATCH(Q$2,Corp_value!$1:$1,0)),"yyyy/mm/dd"))</f>
        <v>2024/06/01</v>
      </c>
      <c r="R209" s="260" t="str">
        <f>IF(tbl_dmi_isin[[#This Row],[Index]]&gt;$A$2,"",TEXT(INDEX(Corp_value!$A$1:$EA$2999,MATCH(tbl_dmi_isin[[#This Row],[ISIN]],Corp_value!$B:$B,0),MATCH(R$2,Corp_value!$1:$1,0)),"yyyy/mm/dd"))</f>
        <v>--</v>
      </c>
      <c r="S209" s="241">
        <f>IF(tbl_dmi_isin[[#This Row],[Index]]&gt;$A$2,"",INDEX(Corp_value!$A$1:$EA$2999,MATCH(tbl_dmi_isin[[#This Row],[ISIN]],Corp_value!$B:$B,0),MATCH(S$2,Corp_value!$1:$1,0)))</f>
        <v>3.45</v>
      </c>
      <c r="T209" s="241" t="str">
        <f>IF(tbl_dmi_isin[[#This Row],[Index]]&gt;$A$2,"",INDEX(Corp_value!$A$1:$EA$2999,MATCH(tbl_dmi_isin[[#This Row],[ISIN]],Corp_value!$B:$B,0),MATCH(T$2,Corp_value!$1:$1,0)))</f>
        <v>USD</v>
      </c>
      <c r="U209" s="241">
        <f>IF(tbl_dmi_isin[[#This Row],[Index]]&gt;$A$2,"",INDEX(Corp_value!$A$1:$EA$2999,MATCH(tbl_dmi_isin[[#This Row],[ISIN]],Corp_value!$B:$B,0),MATCH(U$2,Corp_value!$1:$1,0)))</f>
        <v>100</v>
      </c>
      <c r="V209" s="258">
        <f>IFERROR(IF(tbl_dmi_isin[[#This Row],[Index]]&gt;$A$2,"",INDEX(Corp_value!$A$1:$EA$2999,MATCH(tbl_dmi_isin[[#This Row],[ISIN]],Corp_value!$B:$B,0),MATCH(V$2,Corp_value!$1:$1,0)))/100000000,"")</f>
        <v>3</v>
      </c>
      <c r="W209" s="267" t="str">
        <f>IF(tbl_dmi_isin[[#This Row],[Index]]&gt;$A$2,"",INDEX(Corp_value!$A$1:$EA$2999,MATCH(tbl_dmi_isin[[#This Row],[ISIN]],Corp_value!$B:$B,0),MATCH(W$2,Corp_value!$1:$1,0)))</f>
        <v>1814858D CH</v>
      </c>
      <c r="X209" s="267" t="str">
        <f>IF(tbl_dmi_isin[[#This Row],[Index]]&gt;$A$2,"",INDEX(Corp_value!$A$1:$EA$2999,MATCH(tbl_dmi_isin[[#This Row],[ISIN]],Corp_value!$B:$B,0),MATCH(X$2,Corp_value!$1:$1,0)))</f>
        <v>--/--/BBB-</v>
      </c>
      <c r="Y209" s="273" t="str">
        <f>IF(tbl_dmi_isin[[#This Row],[Index]]&gt;$A$2,"",INDEX(Corp_value!$A$1:$EA$2999,MATCH(tbl_dmi_isin[[#This Row],[ISIN]],Corp_value!$B:$B,0),MATCH(Y$2,Corp_value!$1:$1,0)))</f>
        <v/>
      </c>
      <c r="Z209" s="273" t="str">
        <f>IF(tbl_dmi_isin[[#This Row],[Index]]&gt;$A$2,"",INDEX(Corp_value!$A$1:$EA$2999,MATCH(tbl_dmi_isin[[#This Row],[ISIN]],Corp_value!$B:$B,0),MATCH(Z$2,Corp_value!$1:$1,0)))</f>
        <v>--/--/BBB-</v>
      </c>
    </row>
    <row r="210" spans="1:26">
      <c r="A210" s="19">
        <v>207</v>
      </c>
      <c r="B210" s="282" t="str">
        <f>IF(tbl_dmi_isin[[#This Row],[Index]]&gt;$A$2,"",TEXT(INDEX(美元债一级!$A$2:$BO$2879,tbl_dmi_isin[[#This Row],[Index]]+1,MATCH(B$2,美元债一级!$2:$2,0)),"yyyy/mm/dd"))</f>
        <v>2021/05/24</v>
      </c>
      <c r="C210" s="19" t="str">
        <f>IF(tbl_dmi_isin[[#This Row],[Index]]&gt;$A$2,"",INDEX(美元债一级!$A$2:$BO$2880,tbl_dmi_isin[[#This Row],[Index]]+1,MATCH(C$2,美元债一级!$2:$2,0)))</f>
        <v>XS2332497697</v>
      </c>
      <c r="D210" s="19" t="str">
        <f>IF(tbl_dmi_isin[[#This Row],[Index]]&gt;$A$2,"",INDEX(美元债一级!$A$2:$BO$2880,tbl_dmi_isin[[#This Row],[Index]]+1,MATCH(D$2,美元债一级!$2:$2,0)))</f>
        <v>国任财险</v>
      </c>
      <c r="E210" s="19" t="str">
        <f>TEXT(tbl_dmi_isin[[#This Row],[定价日]],"YYMMDD")&amp;tbl_dmi_isin[[#This Row],[ISIN]]</f>
        <v>210524XS2332497697</v>
      </c>
      <c r="F210" s="221"/>
      <c r="G210" s="90" t="str">
        <f>IF(tbl_dmi_isin[[#This Row],[Index]]&gt;$A$2,"",INDEX(Corp_value!$A$1:$EA$2999,MATCH(tbl_dmi_isin[[#This Row],[ISIN]],Corp_value!$B:$B,0),MATCH(G$2,Corp_value!$1:$1,0)))</f>
        <v>--/--/NR</v>
      </c>
      <c r="H210" s="91" t="str">
        <f>IF(tbl_dmi_isin[[#This Row],[Index]]&gt;$A$2,"",INDEX(Corp_value!$A$1:$EA$2999,MATCH(tbl_dmi_isin[[#This Row],[ISIN]],Corp_value!$B:$B,0),MATCH(H$2,Corp_value!$1:$1,0)))</f>
        <v>CN</v>
      </c>
      <c r="I210" s="91" t="str">
        <f>IF(tbl_dmi_isin[[#This Row],[Index]]&gt;$A$2,"",INDEX(Corp_value!$A$1:$EA$2999,MATCH(tbl_dmi_isin[[#This Row],[ISIN]],Corp_value!$B:$B,0),MATCH(I$2,Corp_value!$1:$1,0)))</f>
        <v>--</v>
      </c>
      <c r="J210" s="90" t="str">
        <f>IF(tbl_dmi_isin[[#This Row],[Index]]&gt;$A$2,"",INDEX(Corp_value!$A$1:$EA$2999,MATCH(tbl_dmi_isin[[#This Row],[ISIN]],Corp_value!$B:$B,0),MATCH(J$2,Corp_value!$1:$1,0)))</f>
        <v>--/--/BBB</v>
      </c>
      <c r="K210" s="90" t="str">
        <f>IF(tbl_dmi_isin[[#This Row],[Index]]&gt;$A$2,"",INDEX(Corp_value!$A$1:$EA$2999,MATCH(tbl_dmi_isin[[#This Row],[ISIN]],Corp_value!$B:$B,0),MATCH(K$2,Corp_value!$1:$1,0)))</f>
        <v>CHECK spd</v>
      </c>
      <c r="L210" s="90" t="str">
        <f>IF(tbl_dmi_isin[[#This Row],[Index]]&gt;$A$2,"",INDEX(Corp_value!$A$1:$EA$2999,MATCH(tbl_dmi_isin[[#This Row],[ISIN]],Corp_value!$B:$B,0),MATCH(L$2,Corp_value!$1:$1,0)))</f>
        <v>--</v>
      </c>
      <c r="M210" s="241" t="str">
        <f>IF(tbl_dmi_isin[[#This Row],[Index]]&gt;$A$2,"",INDEX(Corp_value!$A$1:$EA$2999,MATCH(tbl_dmi_isin[[#This Row],[ISIN]],Corp_value!$B:$B,0),MATCH(M$2,Corp_value!$1:$1,0)))</f>
        <v>国任财产保险股份有限</v>
      </c>
      <c r="N210" s="241" t="str">
        <f>IF(tbl_dmi_isin[[#This Row],[Index]]&gt;$A$2,"",INDEX(Corp_value!$A$1:$EA$2999,MATCH(tbl_dmi_isin[[#This Row],[ISIN]],Corp_value!$B:$B,0),MATCH(N$2,Corp_value!$1:$1,0)))</f>
        <v/>
      </c>
      <c r="O210" s="241" t="str">
        <f>IF(tbl_dmi_isin[[#This Row],[Index]]&gt;$A$2,"",INDEX(Corp_value!$A$1:$EA$2999,MATCH(tbl_dmi_isin[[#This Row],[ISIN]],Corp_value!$B:$B,0),MATCH(O$2,Corp_value!$1:$1,0)))</f>
        <v/>
      </c>
      <c r="P210" s="260" t="str">
        <f>IF(tbl_dmi_isin[[#This Row],[Index]]&gt;$A$2,"",TEXT(INDEX(Corp_value!$A$1:$EA$2999,MATCH(tbl_dmi_isin[[#This Row],[ISIN]],Corp_value!$B:$B,0),MATCH(P$2,Corp_value!$1:$1,0)),"yyyy/mm/dd"))</f>
        <v>2021/06/01</v>
      </c>
      <c r="Q210" s="260" t="str">
        <f>IF(tbl_dmi_isin[[#This Row],[Index]]&gt;$A$2,"",TEXT(INDEX(Corp_value!$A$1:$EA$2999,MATCH(tbl_dmi_isin[[#This Row],[ISIN]],Corp_value!$B:$B,0),MATCH(Q$2,Corp_value!$1:$1,0)),"yyyy/mm/dd"))</f>
        <v>2023/06/01</v>
      </c>
      <c r="R210" s="260" t="str">
        <f>IF(tbl_dmi_isin[[#This Row],[Index]]&gt;$A$2,"",TEXT(INDEX(Corp_value!$A$1:$EA$2999,MATCH(tbl_dmi_isin[[#This Row],[ISIN]],Corp_value!$B:$B,0),MATCH(R$2,Corp_value!$1:$1,0)),"yyyy/mm/dd"))</f>
        <v>--</v>
      </c>
      <c r="S210" s="241">
        <f>IF(tbl_dmi_isin[[#This Row],[Index]]&gt;$A$2,"",INDEX(Corp_value!$A$1:$EA$2999,MATCH(tbl_dmi_isin[[#This Row],[ISIN]],Corp_value!$B:$B,0),MATCH(S$2,Corp_value!$1:$1,0)))</f>
        <v>4.2</v>
      </c>
      <c r="T210" s="241" t="str">
        <f>IF(tbl_dmi_isin[[#This Row],[Index]]&gt;$A$2,"",INDEX(Corp_value!$A$1:$EA$2999,MATCH(tbl_dmi_isin[[#This Row],[ISIN]],Corp_value!$B:$B,0),MATCH(T$2,Corp_value!$1:$1,0)))</f>
        <v>CNY</v>
      </c>
      <c r="U210" s="241">
        <f>IF(tbl_dmi_isin[[#This Row],[Index]]&gt;$A$2,"",INDEX(Corp_value!$A$1:$EA$2999,MATCH(tbl_dmi_isin[[#This Row],[ISIN]],Corp_value!$B:$B,0),MATCH(U$2,Corp_value!$1:$1,0)))</f>
        <v>100</v>
      </c>
      <c r="V210" s="258">
        <f>IFERROR(IF(tbl_dmi_isin[[#This Row],[Index]]&gt;$A$2,"",INDEX(Corp_value!$A$1:$EA$2999,MATCH(tbl_dmi_isin[[#This Row],[ISIN]],Corp_value!$B:$B,0),MATCH(V$2,Corp_value!$1:$1,0)))/100000000,"")</f>
        <v>2.5</v>
      </c>
      <c r="W210" s="267" t="str">
        <f>IF(tbl_dmi_isin[[#This Row],[Index]]&gt;$A$2,"",INDEX(Corp_value!$A$1:$EA$2999,MATCH(tbl_dmi_isin[[#This Row],[ISIN]],Corp_value!$B:$B,0),MATCH(W$2,Corp_value!$1:$1,0)))</f>
        <v>0620396D CH</v>
      </c>
      <c r="X210" s="267" t="str">
        <f>IF(tbl_dmi_isin[[#This Row],[Index]]&gt;$A$2,"",INDEX(Corp_value!$A$1:$EA$2999,MATCH(tbl_dmi_isin[[#This Row],[ISIN]],Corp_value!$B:$B,0),MATCH(X$2,Corp_value!$1:$1,0)))</f>
        <v>--/--/BBB</v>
      </c>
      <c r="Y210" s="273" t="str">
        <f>IF(tbl_dmi_isin[[#This Row],[Index]]&gt;$A$2,"",INDEX(Corp_value!$A$1:$EA$2999,MATCH(tbl_dmi_isin[[#This Row],[ISIN]],Corp_value!$B:$B,0),MATCH(Y$2,Corp_value!$1:$1,0)))</f>
        <v/>
      </c>
      <c r="Z210" s="273" t="str">
        <f>IF(tbl_dmi_isin[[#This Row],[Index]]&gt;$A$2,"",INDEX(Corp_value!$A$1:$EA$2999,MATCH(tbl_dmi_isin[[#This Row],[ISIN]],Corp_value!$B:$B,0),MATCH(Z$2,Corp_value!$1:$1,0)))</f>
        <v>--/--/BBB</v>
      </c>
    </row>
    <row r="211" spans="1:26">
      <c r="A211" s="19">
        <v>208</v>
      </c>
      <c r="B211" s="282" t="str">
        <f>IF(tbl_dmi_isin[[#This Row],[Index]]&gt;$A$2,"",TEXT(INDEX(美元债一级!$A$2:$BO$2879,tbl_dmi_isin[[#This Row],[Index]]+1,MATCH(B$2,美元债一级!$2:$2,0)),"yyyy/mm/dd"))</f>
        <v>2021/05/24</v>
      </c>
      <c r="C211" s="19" t="str">
        <f>IF(tbl_dmi_isin[[#This Row],[Index]]&gt;$A$2,"",INDEX(美元债一级!$A$2:$BO$2880,tbl_dmi_isin[[#This Row],[Index]]+1,MATCH(C$2,美元债一级!$2:$2,0)))</f>
        <v>XS2287540053</v>
      </c>
      <c r="D211" s="19" t="str">
        <f>IF(tbl_dmi_isin[[#This Row],[Index]]&gt;$A$2,"",INDEX(美元债一级!$A$2:$BO$2880,tbl_dmi_isin[[#This Row],[Index]]+1,MATCH(D$2,美元债一级!$2:$2,0)))</f>
        <v>国任财险</v>
      </c>
      <c r="E211" s="19" t="str">
        <f>TEXT(tbl_dmi_isin[[#This Row],[定价日]],"YYMMDD")&amp;tbl_dmi_isin[[#This Row],[ISIN]]</f>
        <v>210524XS2287540053</v>
      </c>
      <c r="F211" s="220"/>
      <c r="G211" s="90" t="str">
        <f>IF(tbl_dmi_isin[[#This Row],[Index]]&gt;$A$2,"",INDEX(Corp_value!$A$1:$EA$2999,MATCH(tbl_dmi_isin[[#This Row],[ISIN]],Corp_value!$B:$B,0),MATCH(G$2,Corp_value!$1:$1,0)))</f>
        <v>--/--/BBB</v>
      </c>
      <c r="H211" s="91" t="str">
        <f>IF(tbl_dmi_isin[[#This Row],[Index]]&gt;$A$2,"",INDEX(Corp_value!$A$1:$EA$2999,MATCH(tbl_dmi_isin[[#This Row],[ISIN]],Corp_value!$B:$B,0),MATCH(H$2,Corp_value!$1:$1,0)))</f>
        <v>CN</v>
      </c>
      <c r="I211" s="91" t="str">
        <f>IF(tbl_dmi_isin[[#This Row],[Index]]&gt;$A$2,"",INDEX(Corp_value!$A$1:$EA$2999,MATCH(tbl_dmi_isin[[#This Row],[ISIN]],Corp_value!$B:$B,0),MATCH(I$2,Corp_value!$1:$1,0)))</f>
        <v>--</v>
      </c>
      <c r="J211" s="90" t="str">
        <f>IF(tbl_dmi_isin[[#This Row],[Index]]&gt;$A$2,"",INDEX(Corp_value!$A$1:$EA$2999,MATCH(tbl_dmi_isin[[#This Row],[ISIN]],Corp_value!$B:$B,0),MATCH(J$2,Corp_value!$1:$1,0)))</f>
        <v>--/--/BBB</v>
      </c>
      <c r="K211" s="90">
        <f>IF(tbl_dmi_isin[[#This Row],[Index]]&gt;$A$2,"",INDEX(Corp_value!$A$1:$EA$2999,MATCH(tbl_dmi_isin[[#This Row],[ISIN]],Corp_value!$B:$B,0),MATCH(K$2,Corp_value!$1:$1,0)))</f>
        <v>260</v>
      </c>
      <c r="L211" s="90" t="str">
        <f>IF(tbl_dmi_isin[[#This Row],[Index]]&gt;$A$2,"",INDEX(Corp_value!$A$1:$EA$2999,MATCH(tbl_dmi_isin[[#This Row],[ISIN]],Corp_value!$B:$B,0),MATCH(L$2,Corp_value!$1:$1,0)))</f>
        <v>--</v>
      </c>
      <c r="M211" s="241" t="str">
        <f>IF(tbl_dmi_isin[[#This Row],[Index]]&gt;$A$2,"",INDEX(Corp_value!$A$1:$EA$2999,MATCH(tbl_dmi_isin[[#This Row],[ISIN]],Corp_value!$B:$B,0),MATCH(M$2,Corp_value!$1:$1,0)))</f>
        <v>国任财产保险股份有限</v>
      </c>
      <c r="N211" s="241" t="str">
        <f>IF(tbl_dmi_isin[[#This Row],[Index]]&gt;$A$2,"",INDEX(Corp_value!$A$1:$EA$2999,MATCH(tbl_dmi_isin[[#This Row],[ISIN]],Corp_value!$B:$B,0),MATCH(N$2,Corp_value!$1:$1,0)))</f>
        <v/>
      </c>
      <c r="O211" s="241" t="str">
        <f>IF(tbl_dmi_isin[[#This Row],[Index]]&gt;$A$2,"",INDEX(Corp_value!$A$1:$EA$2999,MATCH(tbl_dmi_isin[[#This Row],[ISIN]],Corp_value!$B:$B,0),MATCH(O$2,Corp_value!$1:$1,0)))</f>
        <v/>
      </c>
      <c r="P211" s="260" t="str">
        <f>IF(tbl_dmi_isin[[#This Row],[Index]]&gt;$A$2,"",TEXT(INDEX(Corp_value!$A$1:$EA$2999,MATCH(tbl_dmi_isin[[#This Row],[ISIN]],Corp_value!$B:$B,0),MATCH(P$2,Corp_value!$1:$1,0)),"yyyy/mm/dd"))</f>
        <v>2021/06/01</v>
      </c>
      <c r="Q211" s="260" t="str">
        <f>IF(tbl_dmi_isin[[#This Row],[Index]]&gt;$A$2,"",TEXT(INDEX(Corp_value!$A$1:$EA$2999,MATCH(tbl_dmi_isin[[#This Row],[ISIN]],Corp_value!$B:$B,0),MATCH(Q$2,Corp_value!$1:$1,0)),"yyyy/mm/dd"))</f>
        <v>2026/06/01</v>
      </c>
      <c r="R211" s="260" t="str">
        <f>IF(tbl_dmi_isin[[#This Row],[Index]]&gt;$A$2,"",TEXT(INDEX(Corp_value!$A$1:$EA$2999,MATCH(tbl_dmi_isin[[#This Row],[ISIN]],Corp_value!$B:$B,0),MATCH(R$2,Corp_value!$1:$1,0)),"yyyy/mm/dd"))</f>
        <v>2026/03/01</v>
      </c>
      <c r="S211" s="241">
        <f>IF(tbl_dmi_isin[[#This Row],[Index]]&gt;$A$2,"",INDEX(Corp_value!$A$1:$EA$2999,MATCH(tbl_dmi_isin[[#This Row],[ISIN]],Corp_value!$B:$B,0),MATCH(S$2,Corp_value!$1:$1,0)))</f>
        <v>3.35</v>
      </c>
      <c r="T211" s="241" t="str">
        <f>IF(tbl_dmi_isin[[#This Row],[Index]]&gt;$A$2,"",INDEX(Corp_value!$A$1:$EA$2999,MATCH(tbl_dmi_isin[[#This Row],[ISIN]],Corp_value!$B:$B,0),MATCH(T$2,Corp_value!$1:$1,0)))</f>
        <v>USD</v>
      </c>
      <c r="U211" s="241">
        <f>IF(tbl_dmi_isin[[#This Row],[Index]]&gt;$A$2,"",INDEX(Corp_value!$A$1:$EA$2999,MATCH(tbl_dmi_isin[[#This Row],[ISIN]],Corp_value!$B:$B,0),MATCH(U$2,Corp_value!$1:$1,0)))</f>
        <v>99.734999999999999</v>
      </c>
      <c r="V211" s="256">
        <f>IFERROR(IF(tbl_dmi_isin[[#This Row],[Index]]&gt;$A$2,"",INDEX(Corp_value!$A$1:$EA$2999,MATCH(tbl_dmi_isin[[#This Row],[ISIN]],Corp_value!$B:$B,0),MATCH(V$2,Corp_value!$1:$1,0)))/100000000,"")</f>
        <v>5.6</v>
      </c>
      <c r="W211" s="268" t="str">
        <f>IF(tbl_dmi_isin[[#This Row],[Index]]&gt;$A$2,"",INDEX(Corp_value!$A$1:$EA$2999,MATCH(tbl_dmi_isin[[#This Row],[ISIN]],Corp_value!$B:$B,0),MATCH(W$2,Corp_value!$1:$1,0)))</f>
        <v>0620396D CH</v>
      </c>
      <c r="X211" s="268" t="str">
        <f>IF(tbl_dmi_isin[[#This Row],[Index]]&gt;$A$2,"",INDEX(Corp_value!$A$1:$EA$2999,MATCH(tbl_dmi_isin[[#This Row],[ISIN]],Corp_value!$B:$B,0),MATCH(X$2,Corp_value!$1:$1,0)))</f>
        <v>--/--/BBB</v>
      </c>
      <c r="Y211" s="273" t="str">
        <f>IF(tbl_dmi_isin[[#This Row],[Index]]&gt;$A$2,"",INDEX(Corp_value!$A$1:$EA$2999,MATCH(tbl_dmi_isin[[#This Row],[ISIN]],Corp_value!$B:$B,0),MATCH(Y$2,Corp_value!$1:$1,0)))</f>
        <v/>
      </c>
      <c r="Z211" s="273" t="str">
        <f>IF(tbl_dmi_isin[[#This Row],[Index]]&gt;$A$2,"",INDEX(Corp_value!$A$1:$EA$2999,MATCH(tbl_dmi_isin[[#This Row],[ISIN]],Corp_value!$B:$B,0),MATCH(Z$2,Corp_value!$1:$1,0)))</f>
        <v>--/--/BBB</v>
      </c>
    </row>
    <row r="212" spans="1:26">
      <c r="A212" s="19">
        <v>209</v>
      </c>
      <c r="B212" s="282" t="str">
        <f>IF(tbl_dmi_isin[[#This Row],[Index]]&gt;$A$2,"",TEXT(INDEX(美元债一级!$A$2:$BO$2879,tbl_dmi_isin[[#This Row],[Index]]+1,MATCH(B$2,美元债一级!$2:$2,0)),"yyyy/mm/dd"))</f>
        <v>2021/05/20</v>
      </c>
      <c r="C212" s="19" t="str">
        <f>IF(tbl_dmi_isin[[#This Row],[Index]]&gt;$A$2,"",INDEX(美元债一级!$A$2:$BO$2880,tbl_dmi_isin[[#This Row],[Index]]+1,MATCH(C$2,美元债一级!$2:$2,0)))</f>
        <v>XS2344386540</v>
      </c>
      <c r="D212" s="19" t="str">
        <f>IF(tbl_dmi_isin[[#This Row],[Index]]&gt;$A$2,"",INDEX(美元债一级!$A$2:$BO$2880,tbl_dmi_isin[[#This Row],[Index]]+1,MATCH(D$2,美元债一级!$2:$2,0)))</f>
        <v>南宁交投</v>
      </c>
      <c r="E212" s="19" t="str">
        <f>TEXT(tbl_dmi_isin[[#This Row],[定价日]],"YYMMDD")&amp;tbl_dmi_isin[[#This Row],[ISIN]]</f>
        <v>210520XS2344386540</v>
      </c>
      <c r="F212" s="219"/>
      <c r="G212" s="90" t="str">
        <f>IF(tbl_dmi_isin[[#This Row],[Index]]&gt;$A$2,"",INDEX(Corp_value!$A$1:$EA$2999,MATCH(tbl_dmi_isin[[#This Row],[ISIN]],Corp_value!$B:$B,0),MATCH(G$2,Corp_value!$1:$1,0)))</f>
        <v>--/--/BBB-</v>
      </c>
      <c r="H212" s="91" t="str">
        <f>IF(tbl_dmi_isin[[#This Row],[Index]]&gt;$A$2,"",INDEX(Corp_value!$A$1:$EA$2999,MATCH(tbl_dmi_isin[[#This Row],[ISIN]],Corp_value!$B:$B,0),MATCH(H$2,Corp_value!$1:$1,0)))</f>
        <v>CN</v>
      </c>
      <c r="I212" s="91" t="str">
        <f>IF(tbl_dmi_isin[[#This Row],[Index]]&gt;$A$2,"",INDEX(Corp_value!$A$1:$EA$2999,MATCH(tbl_dmi_isin[[#This Row],[ISIN]],Corp_value!$B:$B,0),MATCH(I$2,Corp_value!$1:$1,0)))</f>
        <v>--</v>
      </c>
      <c r="J212" s="90" t="str">
        <f>IF(tbl_dmi_isin[[#This Row],[Index]]&gt;$A$2,"",INDEX(Corp_value!$A$1:$EA$2999,MATCH(tbl_dmi_isin[[#This Row],[ISIN]],Corp_value!$B:$B,0),MATCH(J$2,Corp_value!$1:$1,0)))</f>
        <v>--/--/BBB-</v>
      </c>
      <c r="K212" s="90" t="str">
        <f>IF(tbl_dmi_isin[[#This Row],[Index]]&gt;$A$2,"",INDEX(Corp_value!$A$1:$EA$2999,MATCH(tbl_dmi_isin[[#This Row],[ISIN]],Corp_value!$B:$B,0),MATCH(K$2,Corp_value!$1:$1,0)))</f>
        <v>CHECK spd</v>
      </c>
      <c r="L212" s="90" t="str">
        <f>IF(tbl_dmi_isin[[#This Row],[Index]]&gt;$A$2,"",INDEX(Corp_value!$A$1:$EA$2999,MATCH(tbl_dmi_isin[[#This Row],[ISIN]],Corp_value!$B:$B,0),MATCH(L$2,Corp_value!$1:$1,0)))</f>
        <v>--</v>
      </c>
      <c r="M212" s="241" t="str">
        <f>IF(tbl_dmi_isin[[#This Row],[Index]]&gt;$A$2,"",INDEX(Corp_value!$A$1:$EA$2999,MATCH(tbl_dmi_isin[[#This Row],[ISIN]],Corp_value!$B:$B,0),MATCH(M$2,Corp_value!$1:$1,0)))</f>
        <v>南宁交通投资集团有限</v>
      </c>
      <c r="N212" s="241" t="str">
        <f>IF(tbl_dmi_isin[[#This Row],[Index]]&gt;$A$2,"",INDEX(Corp_value!$A$1:$EA$2999,MATCH(tbl_dmi_isin[[#This Row],[ISIN]],Corp_value!$B:$B,0),MATCH(N$2,Corp_value!$1:$1,0)))</f>
        <v/>
      </c>
      <c r="O212" s="241" t="str">
        <f>IF(tbl_dmi_isin[[#This Row],[Index]]&gt;$A$2,"",INDEX(Corp_value!$A$1:$EA$2999,MATCH(tbl_dmi_isin[[#This Row],[ISIN]],Corp_value!$B:$B,0),MATCH(O$2,Corp_value!$1:$1,0)))</f>
        <v/>
      </c>
      <c r="P212" s="260" t="str">
        <f>IF(tbl_dmi_isin[[#This Row],[Index]]&gt;$A$2,"",TEXT(INDEX(Corp_value!$A$1:$EA$2999,MATCH(tbl_dmi_isin[[#This Row],[ISIN]],Corp_value!$B:$B,0),MATCH(P$2,Corp_value!$1:$1,0)),"yyyy/mm/dd"))</f>
        <v>2021/05/27</v>
      </c>
      <c r="Q212" s="260" t="str">
        <f>IF(tbl_dmi_isin[[#This Row],[Index]]&gt;$A$2,"",TEXT(INDEX(Corp_value!$A$1:$EA$2999,MATCH(tbl_dmi_isin[[#This Row],[ISIN]],Corp_value!$B:$B,0),MATCH(Q$2,Corp_value!$1:$1,0)),"yyyy/mm/dd"))</f>
        <v>2024/05/27</v>
      </c>
      <c r="R212" s="260" t="str">
        <f>IF(tbl_dmi_isin[[#This Row],[Index]]&gt;$A$2,"",TEXT(INDEX(Corp_value!$A$1:$EA$2999,MATCH(tbl_dmi_isin[[#This Row],[ISIN]],Corp_value!$B:$B,0),MATCH(R$2,Corp_value!$1:$1,0)),"yyyy/mm/dd"))</f>
        <v>--</v>
      </c>
      <c r="S212" s="241">
        <f>IF(tbl_dmi_isin[[#This Row],[Index]]&gt;$A$2,"",INDEX(Corp_value!$A$1:$EA$2999,MATCH(tbl_dmi_isin[[#This Row],[ISIN]],Corp_value!$B:$B,0),MATCH(S$2,Corp_value!$1:$1,0)))</f>
        <v>3.5</v>
      </c>
      <c r="T212" s="241" t="str">
        <f>IF(tbl_dmi_isin[[#This Row],[Index]]&gt;$A$2,"",INDEX(Corp_value!$A$1:$EA$2999,MATCH(tbl_dmi_isin[[#This Row],[ISIN]],Corp_value!$B:$B,0),MATCH(T$2,Corp_value!$1:$1,0)))</f>
        <v>USD</v>
      </c>
      <c r="U212" s="241">
        <f>IF(tbl_dmi_isin[[#This Row],[Index]]&gt;$A$2,"",INDEX(Corp_value!$A$1:$EA$2999,MATCH(tbl_dmi_isin[[#This Row],[ISIN]],Corp_value!$B:$B,0),MATCH(U$2,Corp_value!$1:$1,0)))</f>
        <v>100</v>
      </c>
      <c r="V212" s="256">
        <f>IFERROR(IF(tbl_dmi_isin[[#This Row],[Index]]&gt;$A$2,"",INDEX(Corp_value!$A$1:$EA$2999,MATCH(tbl_dmi_isin[[#This Row],[ISIN]],Corp_value!$B:$B,0),MATCH(V$2,Corp_value!$1:$1,0)))/100000000,"")</f>
        <v>3</v>
      </c>
      <c r="W212" s="268" t="str">
        <f>IF(tbl_dmi_isin[[#This Row],[Index]]&gt;$A$2,"",INDEX(Corp_value!$A$1:$EA$2999,MATCH(tbl_dmi_isin[[#This Row],[ISIN]],Corp_value!$B:$B,0),MATCH(W$2,Corp_value!$1:$1,0)))</f>
        <v/>
      </c>
      <c r="X212" s="268" t="str">
        <f>IF(tbl_dmi_isin[[#This Row],[Index]]&gt;$A$2,"",INDEX(Corp_value!$A$1:$EA$2999,MATCH(tbl_dmi_isin[[#This Row],[ISIN]],Corp_value!$B:$B,0),MATCH(X$2,Corp_value!$1:$1,0)))</f>
        <v/>
      </c>
      <c r="Y212" s="273" t="str">
        <f>IF(tbl_dmi_isin[[#This Row],[Index]]&gt;$A$2,"",INDEX(Corp_value!$A$1:$EA$2999,MATCH(tbl_dmi_isin[[#This Row],[ISIN]],Corp_value!$B:$B,0),MATCH(Y$2,Corp_value!$1:$1,0)))</f>
        <v/>
      </c>
      <c r="Z212" s="273" t="str">
        <f>IF(tbl_dmi_isin[[#This Row],[Index]]&gt;$A$2,"",INDEX(Corp_value!$A$1:$EA$2999,MATCH(tbl_dmi_isin[[#This Row],[ISIN]],Corp_value!$B:$B,0),MATCH(Z$2,Corp_value!$1:$1,0)))</f>
        <v>--/--/BBB-</v>
      </c>
    </row>
    <row r="213" spans="1:26">
      <c r="A213" s="19">
        <v>210</v>
      </c>
      <c r="B213" s="282" t="str">
        <f>IF(tbl_dmi_isin[[#This Row],[Index]]&gt;$A$2,"",TEXT(INDEX(美元债一级!$A$2:$BO$2879,tbl_dmi_isin[[#This Row],[Index]]+1,MATCH(B$2,美元债一级!$2:$2,0)),"yyyy/mm/dd"))</f>
        <v>2021/05/17</v>
      </c>
      <c r="C213" s="19" t="str">
        <f>IF(tbl_dmi_isin[[#This Row],[Index]]&gt;$A$2,"",INDEX(美元债一级!$A$2:$BO$2880,tbl_dmi_isin[[#This Row],[Index]]+1,MATCH(C$2,美元债一级!$2:$2,0)))</f>
        <v>XS2339960093</v>
      </c>
      <c r="D213" s="19" t="str">
        <f>IF(tbl_dmi_isin[[#This Row],[Index]]&gt;$A$2,"",INDEX(美元债一级!$A$2:$BO$2880,tbl_dmi_isin[[#This Row],[Index]]+1,MATCH(D$2,美元债一级!$2:$2,0)))</f>
        <v>山东高速</v>
      </c>
      <c r="E213" s="19" t="str">
        <f>TEXT(tbl_dmi_isin[[#This Row],[定价日]],"YYMMDD")&amp;tbl_dmi_isin[[#This Row],[ISIN]]</f>
        <v>210517XS2339960093</v>
      </c>
      <c r="F213" s="219"/>
      <c r="G213" s="90" t="str">
        <f>IF(tbl_dmi_isin[[#This Row],[Index]]&gt;$A$2,"",INDEX(Corp_value!$A$1:$EA$2999,MATCH(tbl_dmi_isin[[#This Row],[ISIN]],Corp_value!$B:$B,0),MATCH(G$2,Corp_value!$1:$1,0)))</f>
        <v>Baa2/--/A-</v>
      </c>
      <c r="H213" s="91" t="str">
        <f>IF(tbl_dmi_isin[[#This Row],[Index]]&gt;$A$2,"",INDEX(Corp_value!$A$1:$EA$2999,MATCH(tbl_dmi_isin[[#This Row],[ISIN]],Corp_value!$B:$B,0),MATCH(H$2,Corp_value!$1:$1,0)))</f>
        <v>VG</v>
      </c>
      <c r="I213" s="91" t="str">
        <f>IF(tbl_dmi_isin[[#This Row],[Index]]&gt;$A$2,"",INDEX(Corp_value!$A$1:$EA$2999,MATCH(tbl_dmi_isin[[#This Row],[ISIN]],Corp_value!$B:$B,0),MATCH(I$2,Corp_value!$1:$1,0)))</f>
        <v>--</v>
      </c>
      <c r="J213" s="90" t="str">
        <f>IF(tbl_dmi_isin[[#This Row],[Index]]&gt;$A$2,"",INDEX(Corp_value!$A$1:$EA$2999,MATCH(tbl_dmi_isin[[#This Row],[ISIN]],Corp_value!$B:$B,0),MATCH(J$2,Corp_value!$1:$1,0)))</f>
        <v>--/--/A- *</v>
      </c>
      <c r="K213" s="90" t="str">
        <f>IF(tbl_dmi_isin[[#This Row],[Index]]&gt;$A$2,"",INDEX(Corp_value!$A$1:$EA$2999,MATCH(tbl_dmi_isin[[#This Row],[ISIN]],Corp_value!$B:$B,0),MATCH(K$2,Corp_value!$1:$1,0)))</f>
        <v>CHECK spd</v>
      </c>
      <c r="L213" s="90" t="str">
        <f>IF(tbl_dmi_isin[[#This Row],[Index]]&gt;$A$2,"",INDEX(Corp_value!$A$1:$EA$2999,MATCH(tbl_dmi_isin[[#This Row],[ISIN]],Corp_value!$B:$B,0),MATCH(L$2,Corp_value!$1:$1,0)))</f>
        <v>--</v>
      </c>
      <c r="M213" s="241" t="str">
        <f>IF(tbl_dmi_isin[[#This Row],[Index]]&gt;$A$2,"",INDEX(Corp_value!$A$1:$EA$2999,MATCH(tbl_dmi_isin[[#This Row],[ISIN]],Corp_value!$B:$B,0),MATCH(M$2,Corp_value!$1:$1,0)))</f>
        <v>Coastal Emerald有限公司</v>
      </c>
      <c r="N213" s="241" t="str">
        <f>IF(tbl_dmi_isin[[#This Row],[Index]]&gt;$A$2,"",INDEX(Corp_value!$A$1:$EA$2999,MATCH(tbl_dmi_isin[[#This Row],[ISIN]],Corp_value!$B:$B,0),MATCH(N$2,Corp_value!$1:$1,0)))</f>
        <v>Shandong Hi-Speed Holdings Group Ltd</v>
      </c>
      <c r="O213" s="241" t="str">
        <f>IF(tbl_dmi_isin[[#This Row],[Index]]&gt;$A$2,"",INDEX(Corp_value!$A$1:$EA$2999,MATCH(tbl_dmi_isin[[#This Row],[ISIN]],Corp_value!$B:$B,0),MATCH(O$2,Corp_value!$1:$1,0)))</f>
        <v>Shandong Hi-Speed Group Co Ltd</v>
      </c>
      <c r="P213" s="260" t="str">
        <f>IF(tbl_dmi_isin[[#This Row],[Index]]&gt;$A$2,"",TEXT(INDEX(Corp_value!$A$1:$EA$2999,MATCH(tbl_dmi_isin[[#This Row],[ISIN]],Corp_value!$B:$B,0),MATCH(P$2,Corp_value!$1:$1,0)),"yyyy/mm/dd"))</f>
        <v>2021/05/24</v>
      </c>
      <c r="Q213" s="260" t="str">
        <f>IF(tbl_dmi_isin[[#This Row],[Index]]&gt;$A$2,"",TEXT(INDEX(Corp_value!$A$1:$EA$2999,MATCH(tbl_dmi_isin[[#This Row],[ISIN]],Corp_value!$B:$B,0),MATCH(Q$2,Corp_value!$1:$1,0)),"yyyy/mm/dd"))</f>
        <v>2024/05/24</v>
      </c>
      <c r="R213" s="260" t="str">
        <f>IF(tbl_dmi_isin[[#This Row],[Index]]&gt;$A$2,"",TEXT(INDEX(Corp_value!$A$1:$EA$2999,MATCH(tbl_dmi_isin[[#This Row],[ISIN]],Corp_value!$B:$B,0),MATCH(R$2,Corp_value!$1:$1,0)),"yyyy/mm/dd"))</f>
        <v>--</v>
      </c>
      <c r="S213" s="241">
        <f>IF(tbl_dmi_isin[[#This Row],[Index]]&gt;$A$2,"",INDEX(Corp_value!$A$1:$EA$2999,MATCH(tbl_dmi_isin[[#This Row],[ISIN]],Corp_value!$B:$B,0),MATCH(S$2,Corp_value!$1:$1,0)))</f>
        <v>3.95</v>
      </c>
      <c r="T213" s="241" t="str">
        <f>IF(tbl_dmi_isin[[#This Row],[Index]]&gt;$A$2,"",INDEX(Corp_value!$A$1:$EA$2999,MATCH(tbl_dmi_isin[[#This Row],[ISIN]],Corp_value!$B:$B,0),MATCH(T$2,Corp_value!$1:$1,0)))</f>
        <v>USD</v>
      </c>
      <c r="U213" s="241">
        <f>IF(tbl_dmi_isin[[#This Row],[Index]]&gt;$A$2,"",INDEX(Corp_value!$A$1:$EA$2999,MATCH(tbl_dmi_isin[[#This Row],[ISIN]],Corp_value!$B:$B,0),MATCH(U$2,Corp_value!$1:$1,0)))</f>
        <v>100</v>
      </c>
      <c r="V213" s="256">
        <f>IFERROR(IF(tbl_dmi_isin[[#This Row],[Index]]&gt;$A$2,"",INDEX(Corp_value!$A$1:$EA$2999,MATCH(tbl_dmi_isin[[#This Row],[ISIN]],Corp_value!$B:$B,0),MATCH(V$2,Corp_value!$1:$1,0)))/100000000,"")</f>
        <v>2</v>
      </c>
      <c r="W213" s="268" t="str">
        <f>IF(tbl_dmi_isin[[#This Row],[Index]]&gt;$A$2,"",INDEX(Corp_value!$A$1:$EA$2999,MATCH(tbl_dmi_isin[[#This Row],[ISIN]],Corp_value!$B:$B,0),MATCH(W$2,Corp_value!$1:$1,0)))</f>
        <v>412 HK</v>
      </c>
      <c r="X213" s="268" t="str">
        <f>IF(tbl_dmi_isin[[#This Row],[Index]]&gt;$A$2,"",INDEX(Corp_value!$A$1:$EA$2999,MATCH(tbl_dmi_isin[[#This Row],[ISIN]],Corp_value!$B:$B,0),MATCH(X$2,Corp_value!$1:$1,0)))</f>
        <v>--/--/A- *</v>
      </c>
      <c r="Y213" s="273" t="str">
        <f>IF(tbl_dmi_isin[[#This Row],[Index]]&gt;$A$2,"",INDEX(Corp_value!$A$1:$EA$2999,MATCH(tbl_dmi_isin[[#This Row],[ISIN]],Corp_value!$B:$B,0),MATCH(Y$2,Corp_value!$1:$1,0)))</f>
        <v/>
      </c>
      <c r="Z213" s="273" t="str">
        <f>IF(tbl_dmi_isin[[#This Row],[Index]]&gt;$A$2,"",INDEX(Corp_value!$A$1:$EA$2999,MATCH(tbl_dmi_isin[[#This Row],[ISIN]],Corp_value!$B:$B,0),MATCH(Z$2,Corp_value!$1:$1,0)))</f>
        <v>--/--/A- *</v>
      </c>
    </row>
    <row r="214" spans="1:26">
      <c r="A214" s="19">
        <v>211</v>
      </c>
      <c r="B214" s="282" t="str">
        <f>IF(tbl_dmi_isin[[#This Row],[Index]]&gt;$A$2,"",TEXT(INDEX(美元债一级!$A$2:$BO$2879,tbl_dmi_isin[[#This Row],[Index]]+1,MATCH(B$2,美元债一级!$2:$2,0)),"yyyy/mm/dd"))</f>
        <v>2021/05/12</v>
      </c>
      <c r="C214" s="19" t="str">
        <f>IF(tbl_dmi_isin[[#This Row],[Index]]&gt;$A$2,"",INDEX(美元债一级!$A$2:$BO$2880,tbl_dmi_isin[[#This Row],[Index]]+1,MATCH(C$2,美元债一级!$2:$2,0)))</f>
        <v>XS2340538680</v>
      </c>
      <c r="D214" s="19" t="str">
        <f>IF(tbl_dmi_isin[[#This Row],[Index]]&gt;$A$2,"",INDEX(美元债一级!$A$2:$BO$2880,tbl_dmi_isin[[#This Row],[Index]]+1,MATCH(D$2,美元债一级!$2:$2,0)))</f>
        <v>中国铁建</v>
      </c>
      <c r="E214" s="19" t="str">
        <f>TEXT(tbl_dmi_isin[[#This Row],[定价日]],"YYMMDD")&amp;tbl_dmi_isin[[#This Row],[ISIN]]</f>
        <v>210512XS2340538680</v>
      </c>
      <c r="F214" s="219"/>
      <c r="G214" s="90" t="str">
        <f>IF(tbl_dmi_isin[[#This Row],[Index]]&gt;$A$2,"",INDEX(Corp_value!$A$1:$EA$2999,MATCH(tbl_dmi_isin[[#This Row],[ISIN]],Corp_value!$B:$B,0),MATCH(G$2,Corp_value!$1:$1,0)))</f>
        <v>--/A-/--</v>
      </c>
      <c r="H214" s="91" t="str">
        <f>IF(tbl_dmi_isin[[#This Row],[Index]]&gt;$A$2,"",INDEX(Corp_value!$A$1:$EA$2999,MATCH(tbl_dmi_isin[[#This Row],[ISIN]],Corp_value!$B:$B,0),MATCH(H$2,Corp_value!$1:$1,0)))</f>
        <v>HK</v>
      </c>
      <c r="I214" s="91" t="str">
        <f>IF(tbl_dmi_isin[[#This Row],[Index]]&gt;$A$2,"",INDEX(Corp_value!$A$1:$EA$2999,MATCH(tbl_dmi_isin[[#This Row],[ISIN]],Corp_value!$B:$B,0),MATCH(I$2,Corp_value!$1:$1,0)))</f>
        <v>--</v>
      </c>
      <c r="J214" s="90" t="str">
        <f>IF(tbl_dmi_isin[[#This Row],[Index]]&gt;$A$2,"",INDEX(Corp_value!$A$1:$EA$2999,MATCH(tbl_dmi_isin[[#This Row],[ISIN]],Corp_value!$B:$B,0),MATCH(J$2,Corp_value!$1:$1,0)))</f>
        <v>A3/A-/--</v>
      </c>
      <c r="K214" s="90">
        <f>IF(tbl_dmi_isin[[#This Row],[Index]]&gt;$A$2,"",INDEX(Corp_value!$A$1:$EA$2999,MATCH(tbl_dmi_isin[[#This Row],[ISIN]],Corp_value!$B:$B,0),MATCH(K$2,Corp_value!$1:$1,0)))</f>
        <v>143.9</v>
      </c>
      <c r="L214" s="90" t="str">
        <f>IF(tbl_dmi_isin[[#This Row],[Index]]&gt;$A$2,"",INDEX(Corp_value!$A$1:$EA$2999,MATCH(tbl_dmi_isin[[#This Row],[ISIN]],Corp_value!$B:$B,0),MATCH(L$2,Corp_value!$1:$1,0)))</f>
        <v>--</v>
      </c>
      <c r="M214" s="241" t="str">
        <f>IF(tbl_dmi_isin[[#This Row],[Index]]&gt;$A$2,"",INDEX(Corp_value!$A$1:$EA$2999,MATCH(tbl_dmi_isin[[#This Row],[ISIN]],Corp_value!$B:$B,0),MATCH(M$2,Corp_value!$1:$1,0)))</f>
        <v>CRCC Hean Ltd</v>
      </c>
      <c r="N214" s="241" t="str">
        <f>IF(tbl_dmi_isin[[#This Row],[Index]]&gt;$A$2,"",INDEX(Corp_value!$A$1:$EA$2999,MATCH(tbl_dmi_isin[[#This Row],[ISIN]],Corp_value!$B:$B,0),MATCH(N$2,Corp_value!$1:$1,0)))</f>
        <v>China Railway Construction Corp Ltd</v>
      </c>
      <c r="O214" s="241" t="str">
        <f>IF(tbl_dmi_isin[[#This Row],[Index]]&gt;$A$2,"",INDEX(Corp_value!$A$1:$EA$2999,MATCH(tbl_dmi_isin[[#This Row],[ISIN]],Corp_value!$B:$B,0),MATCH(O$2,Corp_value!$1:$1,0)))</f>
        <v/>
      </c>
      <c r="P214" s="260" t="str">
        <f>IF(tbl_dmi_isin[[#This Row],[Index]]&gt;$A$2,"",TEXT(INDEX(Corp_value!$A$1:$EA$2999,MATCH(tbl_dmi_isin[[#This Row],[ISIN]],Corp_value!$B:$B,0),MATCH(P$2,Corp_value!$1:$1,0)),"yyyy/mm/dd"))</f>
        <v>2021/05/20</v>
      </c>
      <c r="Q214" s="260" t="str">
        <f>IF(tbl_dmi_isin[[#This Row],[Index]]&gt;$A$2,"",TEXT(INDEX(Corp_value!$A$1:$EA$2999,MATCH(tbl_dmi_isin[[#This Row],[ISIN]],Corp_value!$B:$B,0),MATCH(Q$2,Corp_value!$1:$1,0)),"yyyy/mm/dd"))</f>
        <v>2026/05/20</v>
      </c>
      <c r="R214" s="260" t="str">
        <f>IF(tbl_dmi_isin[[#This Row],[Index]]&gt;$A$2,"",TEXT(INDEX(Corp_value!$A$1:$EA$2999,MATCH(tbl_dmi_isin[[#This Row],[ISIN]],Corp_value!$B:$B,0),MATCH(R$2,Corp_value!$1:$1,0)),"yyyy/mm/dd"))</f>
        <v>2026/04/20</v>
      </c>
      <c r="S214" s="241">
        <f>IF(tbl_dmi_isin[[#This Row],[Index]]&gt;$A$2,"",INDEX(Corp_value!$A$1:$EA$2999,MATCH(tbl_dmi_isin[[#This Row],[ISIN]],Corp_value!$B:$B,0),MATCH(S$2,Corp_value!$1:$1,0)))</f>
        <v>0.875</v>
      </c>
      <c r="T214" s="241" t="str">
        <f>IF(tbl_dmi_isin[[#This Row],[Index]]&gt;$A$2,"",INDEX(Corp_value!$A$1:$EA$2999,MATCH(tbl_dmi_isin[[#This Row],[ISIN]],Corp_value!$B:$B,0),MATCH(T$2,Corp_value!$1:$1,0)))</f>
        <v>EUR</v>
      </c>
      <c r="U214" s="241">
        <f>IF(tbl_dmi_isin[[#This Row],[Index]]&gt;$A$2,"",INDEX(Corp_value!$A$1:$EA$2999,MATCH(tbl_dmi_isin[[#This Row],[ISIN]],Corp_value!$B:$B,0),MATCH(U$2,Corp_value!$1:$1,0)))</f>
        <v>99.786000000000001</v>
      </c>
      <c r="V214" s="256">
        <f>IFERROR(IF(tbl_dmi_isin[[#This Row],[Index]]&gt;$A$2,"",INDEX(Corp_value!$A$1:$EA$2999,MATCH(tbl_dmi_isin[[#This Row],[ISIN]],Corp_value!$B:$B,0),MATCH(V$2,Corp_value!$1:$1,0)))/100000000,"")</f>
        <v>3</v>
      </c>
      <c r="W214" s="268" t="str">
        <f>IF(tbl_dmi_isin[[#This Row],[Index]]&gt;$A$2,"",INDEX(Corp_value!$A$1:$EA$2999,MATCH(tbl_dmi_isin[[#This Row],[ISIN]],Corp_value!$B:$B,0),MATCH(W$2,Corp_value!$1:$1,0)))</f>
        <v>1186 HK</v>
      </c>
      <c r="X214" s="268" t="str">
        <f>IF(tbl_dmi_isin[[#This Row],[Index]]&gt;$A$2,"",INDEX(Corp_value!$A$1:$EA$2999,MATCH(tbl_dmi_isin[[#This Row],[ISIN]],Corp_value!$B:$B,0),MATCH(X$2,Corp_value!$1:$1,0)))</f>
        <v>--/A-/--</v>
      </c>
      <c r="Y214" s="273" t="str">
        <f>IF(tbl_dmi_isin[[#This Row],[Index]]&gt;$A$2,"",INDEX(Corp_value!$A$1:$EA$2999,MATCH(tbl_dmi_isin[[#This Row],[ISIN]],Corp_value!$B:$B,0),MATCH(Y$2,Corp_value!$1:$1,0)))</f>
        <v/>
      </c>
      <c r="Z214" s="273" t="str">
        <f>IF(tbl_dmi_isin[[#This Row],[Index]]&gt;$A$2,"",INDEX(Corp_value!$A$1:$EA$2999,MATCH(tbl_dmi_isin[[#This Row],[ISIN]],Corp_value!$B:$B,0),MATCH(Z$2,Corp_value!$1:$1,0)))</f>
        <v>A3/A-/--</v>
      </c>
    </row>
    <row r="215" spans="1:26">
      <c r="A215" s="19">
        <v>212</v>
      </c>
      <c r="B215" s="282" t="str">
        <f>IF(tbl_dmi_isin[[#This Row],[Index]]&gt;$A$2,"",TEXT(INDEX(美元债一级!$A$2:$BO$2879,tbl_dmi_isin[[#This Row],[Index]]+1,MATCH(B$2,美元债一级!$2:$2,0)),"yyyy/mm/dd"))</f>
        <v>2021/05/12</v>
      </c>
      <c r="C215" s="19" t="str">
        <f>IF(tbl_dmi_isin[[#This Row],[Index]]&gt;$A$2,"",INDEX(美元债一级!$A$2:$BO$2880,tbl_dmi_isin[[#This Row],[Index]]+1,MATCH(C$2,美元债一级!$2:$2,0)))</f>
        <v>XS2340539142</v>
      </c>
      <c r="D215" s="19" t="str">
        <f>IF(tbl_dmi_isin[[#This Row],[Index]]&gt;$A$2,"",INDEX(美元债一级!$A$2:$BO$2880,tbl_dmi_isin[[#This Row],[Index]]+1,MATCH(D$2,美元债一级!$2:$2,0)))</f>
        <v>中国铁建</v>
      </c>
      <c r="E215" s="19" t="str">
        <f>TEXT(tbl_dmi_isin[[#This Row],[定价日]],"YYMMDD")&amp;tbl_dmi_isin[[#This Row],[ISIN]]</f>
        <v>210512XS2340539142</v>
      </c>
      <c r="F215" s="219"/>
      <c r="G215" s="90" t="str">
        <f>IF(tbl_dmi_isin[[#This Row],[Index]]&gt;$A$2,"",INDEX(Corp_value!$A$1:$EA$2999,MATCH(tbl_dmi_isin[[#This Row],[ISIN]],Corp_value!$B:$B,0),MATCH(G$2,Corp_value!$1:$1,0)))</f>
        <v>--/A-/--</v>
      </c>
      <c r="H215" s="91" t="str">
        <f>IF(tbl_dmi_isin[[#This Row],[Index]]&gt;$A$2,"",INDEX(Corp_value!$A$1:$EA$2999,MATCH(tbl_dmi_isin[[#This Row],[ISIN]],Corp_value!$B:$B,0),MATCH(H$2,Corp_value!$1:$1,0)))</f>
        <v>HK</v>
      </c>
      <c r="I215" s="91" t="str">
        <f>IF(tbl_dmi_isin[[#This Row],[Index]]&gt;$A$2,"",INDEX(Corp_value!$A$1:$EA$2999,MATCH(tbl_dmi_isin[[#This Row],[ISIN]],Corp_value!$B:$B,0),MATCH(I$2,Corp_value!$1:$1,0)))</f>
        <v>--</v>
      </c>
      <c r="J215" s="90" t="str">
        <f>IF(tbl_dmi_isin[[#This Row],[Index]]&gt;$A$2,"",INDEX(Corp_value!$A$1:$EA$2999,MATCH(tbl_dmi_isin[[#This Row],[ISIN]],Corp_value!$B:$B,0),MATCH(J$2,Corp_value!$1:$1,0)))</f>
        <v>A3/A-/--</v>
      </c>
      <c r="K215" s="90">
        <f>IF(tbl_dmi_isin[[#This Row],[Index]]&gt;$A$2,"",INDEX(Corp_value!$A$1:$EA$2999,MATCH(tbl_dmi_isin[[#This Row],[ISIN]],Corp_value!$B:$B,0),MATCH(K$2,Corp_value!$1:$1,0)))</f>
        <v>105</v>
      </c>
      <c r="L215" s="90" t="str">
        <f>IF(tbl_dmi_isin[[#This Row],[Index]]&gt;$A$2,"",INDEX(Corp_value!$A$1:$EA$2999,MATCH(tbl_dmi_isin[[#This Row],[ISIN]],Corp_value!$B:$B,0),MATCH(L$2,Corp_value!$1:$1,0)))</f>
        <v>--</v>
      </c>
      <c r="M215" s="241" t="str">
        <f>IF(tbl_dmi_isin[[#This Row],[Index]]&gt;$A$2,"",INDEX(Corp_value!$A$1:$EA$2999,MATCH(tbl_dmi_isin[[#This Row],[ISIN]],Corp_value!$B:$B,0),MATCH(M$2,Corp_value!$1:$1,0)))</f>
        <v>CRCC Hean Ltd</v>
      </c>
      <c r="N215" s="241" t="str">
        <f>IF(tbl_dmi_isin[[#This Row],[Index]]&gt;$A$2,"",INDEX(Corp_value!$A$1:$EA$2999,MATCH(tbl_dmi_isin[[#This Row],[ISIN]],Corp_value!$B:$B,0),MATCH(N$2,Corp_value!$1:$1,0)))</f>
        <v>China Railway Construction Corp Ltd</v>
      </c>
      <c r="O215" s="241" t="str">
        <f>IF(tbl_dmi_isin[[#This Row],[Index]]&gt;$A$2,"",INDEX(Corp_value!$A$1:$EA$2999,MATCH(tbl_dmi_isin[[#This Row],[ISIN]],Corp_value!$B:$B,0),MATCH(O$2,Corp_value!$1:$1,0)))</f>
        <v/>
      </c>
      <c r="P215" s="260" t="str">
        <f>IF(tbl_dmi_isin[[#This Row],[Index]]&gt;$A$2,"",TEXT(INDEX(Corp_value!$A$1:$EA$2999,MATCH(tbl_dmi_isin[[#This Row],[ISIN]],Corp_value!$B:$B,0),MATCH(P$2,Corp_value!$1:$1,0)),"yyyy/mm/dd"))</f>
        <v>2021/05/20</v>
      </c>
      <c r="Q215" s="260" t="str">
        <f>IF(tbl_dmi_isin[[#This Row],[Index]]&gt;$A$2,"",TEXT(INDEX(Corp_value!$A$1:$EA$2999,MATCH(tbl_dmi_isin[[#This Row],[ISIN]],Corp_value!$B:$B,0),MATCH(Q$2,Corp_value!$1:$1,0)),"yyyy/mm/dd"))</f>
        <v>2026/05/20</v>
      </c>
      <c r="R215" s="260" t="str">
        <f>IF(tbl_dmi_isin[[#This Row],[Index]]&gt;$A$2,"",TEXT(INDEX(Corp_value!$A$1:$EA$2999,MATCH(tbl_dmi_isin[[#This Row],[ISIN]],Corp_value!$B:$B,0),MATCH(R$2,Corp_value!$1:$1,0)),"yyyy/mm/dd"))</f>
        <v>2026/04/20</v>
      </c>
      <c r="S215" s="241">
        <f>IF(tbl_dmi_isin[[#This Row],[Index]]&gt;$A$2,"",INDEX(Corp_value!$A$1:$EA$2999,MATCH(tbl_dmi_isin[[#This Row],[ISIN]],Corp_value!$B:$B,0),MATCH(S$2,Corp_value!$1:$1,0)))</f>
        <v>1.875</v>
      </c>
      <c r="T215" s="241" t="str">
        <f>IF(tbl_dmi_isin[[#This Row],[Index]]&gt;$A$2,"",INDEX(Corp_value!$A$1:$EA$2999,MATCH(tbl_dmi_isin[[#This Row],[ISIN]],Corp_value!$B:$B,0),MATCH(T$2,Corp_value!$1:$1,0)))</f>
        <v>USD</v>
      </c>
      <c r="U215" s="241">
        <f>IF(tbl_dmi_isin[[#This Row],[Index]]&gt;$A$2,"",INDEX(Corp_value!$A$1:$EA$2999,MATCH(tbl_dmi_isin[[#This Row],[ISIN]],Corp_value!$B:$B,0),MATCH(U$2,Corp_value!$1:$1,0)))</f>
        <v>99.881</v>
      </c>
      <c r="V215" s="256">
        <f>IFERROR(IF(tbl_dmi_isin[[#This Row],[Index]]&gt;$A$2,"",INDEX(Corp_value!$A$1:$EA$2999,MATCH(tbl_dmi_isin[[#This Row],[ISIN]],Corp_value!$B:$B,0),MATCH(V$2,Corp_value!$1:$1,0)))/100000000,"")</f>
        <v>3</v>
      </c>
      <c r="W215" s="268" t="str">
        <f>IF(tbl_dmi_isin[[#This Row],[Index]]&gt;$A$2,"",INDEX(Corp_value!$A$1:$EA$2999,MATCH(tbl_dmi_isin[[#This Row],[ISIN]],Corp_value!$B:$B,0),MATCH(W$2,Corp_value!$1:$1,0)))</f>
        <v>1186 HK</v>
      </c>
      <c r="X215" s="268" t="str">
        <f>IF(tbl_dmi_isin[[#This Row],[Index]]&gt;$A$2,"",INDEX(Corp_value!$A$1:$EA$2999,MATCH(tbl_dmi_isin[[#This Row],[ISIN]],Corp_value!$B:$B,0),MATCH(X$2,Corp_value!$1:$1,0)))</f>
        <v>--/A-/--</v>
      </c>
      <c r="Y215" s="273" t="str">
        <f>IF(tbl_dmi_isin[[#This Row],[Index]]&gt;$A$2,"",INDEX(Corp_value!$A$1:$EA$2999,MATCH(tbl_dmi_isin[[#This Row],[ISIN]],Corp_value!$B:$B,0),MATCH(Y$2,Corp_value!$1:$1,0)))</f>
        <v/>
      </c>
      <c r="Z215" s="273" t="str">
        <f>IF(tbl_dmi_isin[[#This Row],[Index]]&gt;$A$2,"",INDEX(Corp_value!$A$1:$EA$2999,MATCH(tbl_dmi_isin[[#This Row],[ISIN]],Corp_value!$B:$B,0),MATCH(Z$2,Corp_value!$1:$1,0)))</f>
        <v>A3/A-/--</v>
      </c>
    </row>
    <row r="216" spans="1:26">
      <c r="A216" s="19">
        <v>213</v>
      </c>
      <c r="B216" s="282" t="str">
        <f>IF(tbl_dmi_isin[[#This Row],[Index]]&gt;$A$2,"",TEXT(INDEX(美元债一级!$A$2:$BO$2879,tbl_dmi_isin[[#This Row],[Index]]+1,MATCH(B$2,美元债一级!$2:$2,0)),"yyyy/mm/dd"))</f>
        <v>2021/05/11</v>
      </c>
      <c r="C216" s="19" t="str">
        <f>IF(tbl_dmi_isin[[#This Row],[Index]]&gt;$A$2,"",INDEX(美元债一级!$A$2:$BO$2880,tbl_dmi_isin[[#This Row],[Index]]+1,MATCH(C$2,美元债一级!$2:$2,0)))</f>
        <v>XS2336271510</v>
      </c>
      <c r="D216" s="19" t="str">
        <f>IF(tbl_dmi_isin[[#This Row],[Index]]&gt;$A$2,"",INDEX(美元债一级!$A$2:$BO$2880,tbl_dmi_isin[[#This Row],[Index]]+1,MATCH(D$2,美元债一级!$2:$2,0)))</f>
        <v>合生创展</v>
      </c>
      <c r="E216" s="19" t="str">
        <f>TEXT(tbl_dmi_isin[[#This Row],[定价日]],"YYMMDD")&amp;tbl_dmi_isin[[#This Row],[ISIN]]</f>
        <v>210511XS2336271510</v>
      </c>
      <c r="F216" s="219"/>
      <c r="G216" s="90" t="str">
        <f>IF(tbl_dmi_isin[[#This Row],[Index]]&gt;$A$2,"",INDEX(Corp_value!$A$1:$EA$2999,MATCH(tbl_dmi_isin[[#This Row],[ISIN]],Corp_value!$B:$B,0),MATCH(G$2,Corp_value!$1:$1,0)))</f>
        <v>--/--/B+</v>
      </c>
      <c r="H216" s="91" t="str">
        <f>IF(tbl_dmi_isin[[#This Row],[Index]]&gt;$A$2,"",INDEX(Corp_value!$A$1:$EA$2999,MATCH(tbl_dmi_isin[[#This Row],[ISIN]],Corp_value!$B:$B,0),MATCH(H$2,Corp_value!$1:$1,0)))</f>
        <v>BM</v>
      </c>
      <c r="I216" s="91" t="str">
        <f>IF(tbl_dmi_isin[[#This Row],[Index]]&gt;$A$2,"",INDEX(Corp_value!$A$1:$EA$2999,MATCH(tbl_dmi_isin[[#This Row],[ISIN]],Corp_value!$B:$B,0),MATCH(I$2,Corp_value!$1:$1,0)))</f>
        <v>HK</v>
      </c>
      <c r="J216" s="90" t="str">
        <f>IF(tbl_dmi_isin[[#This Row],[Index]]&gt;$A$2,"",INDEX(Corp_value!$A$1:$EA$2999,MATCH(tbl_dmi_isin[[#This Row],[ISIN]],Corp_value!$B:$B,0),MATCH(J$2,Corp_value!$1:$1,0)))</f>
        <v>WR/B/B+</v>
      </c>
      <c r="K216" s="90" t="str">
        <f>IF(tbl_dmi_isin[[#This Row],[Index]]&gt;$A$2,"",INDEX(Corp_value!$A$1:$EA$2999,MATCH(tbl_dmi_isin[[#This Row],[ISIN]],Corp_value!$B:$B,0),MATCH(K$2,Corp_value!$1:$1,0)))</f>
        <v>CHECK spd</v>
      </c>
      <c r="L216" s="90" t="str">
        <f>IF(tbl_dmi_isin[[#This Row],[Index]]&gt;$A$2,"",INDEX(Corp_value!$A$1:$EA$2999,MATCH(tbl_dmi_isin[[#This Row],[ISIN]],Corp_value!$B:$B,0),MATCH(L$2,Corp_value!$1:$1,0)))</f>
        <v>--</v>
      </c>
      <c r="M216" s="241" t="str">
        <f>IF(tbl_dmi_isin[[#This Row],[Index]]&gt;$A$2,"",INDEX(Corp_value!$A$1:$EA$2999,MATCH(tbl_dmi_isin[[#This Row],[ISIN]],Corp_value!$B:$B,0),MATCH(M$2,Corp_value!$1:$1,0)))</f>
        <v>合生创展集团</v>
      </c>
      <c r="N216" s="241" t="str">
        <f>IF(tbl_dmi_isin[[#This Row],[Index]]&gt;$A$2,"",INDEX(Corp_value!$A$1:$EA$2999,MATCH(tbl_dmi_isin[[#This Row],[ISIN]],Corp_value!$B:$B,0),MATCH(N$2,Corp_value!$1:$1,0)))</f>
        <v>Subsidiaries</v>
      </c>
      <c r="O216" s="241" t="str">
        <f>IF(tbl_dmi_isin[[#This Row],[Index]]&gt;$A$2,"",INDEX(Corp_value!$A$1:$EA$2999,MATCH(tbl_dmi_isin[[#This Row],[ISIN]],Corp_value!$B:$B,0),MATCH(O$2,Corp_value!$1:$1,0)))</f>
        <v/>
      </c>
      <c r="P216" s="260" t="str">
        <f>IF(tbl_dmi_isin[[#This Row],[Index]]&gt;$A$2,"",TEXT(INDEX(Corp_value!$A$1:$EA$2999,MATCH(tbl_dmi_isin[[#This Row],[ISIN]],Corp_value!$B:$B,0),MATCH(P$2,Corp_value!$1:$1,0)),"yyyy/mm/dd"))</f>
        <v>2021/05/18</v>
      </c>
      <c r="Q216" s="260" t="str">
        <f>IF(tbl_dmi_isin[[#This Row],[Index]]&gt;$A$2,"",TEXT(INDEX(Corp_value!$A$1:$EA$2999,MATCH(tbl_dmi_isin[[#This Row],[ISIN]],Corp_value!$B:$B,0),MATCH(Q$2,Corp_value!$1:$1,0)),"yyyy/mm/dd"))</f>
        <v>2024/05/18</v>
      </c>
      <c r="R216" s="260" t="str">
        <f>IF(tbl_dmi_isin[[#This Row],[Index]]&gt;$A$2,"",TEXT(INDEX(Corp_value!$A$1:$EA$2999,MATCH(tbl_dmi_isin[[#This Row],[ISIN]],Corp_value!$B:$B,0),MATCH(R$2,Corp_value!$1:$1,0)),"yyyy/mm/dd"))</f>
        <v>2023/11/20</v>
      </c>
      <c r="S216" s="241">
        <f>IF(tbl_dmi_isin[[#This Row],[Index]]&gt;$A$2,"",INDEX(Corp_value!$A$1:$EA$2999,MATCH(tbl_dmi_isin[[#This Row],[ISIN]],Corp_value!$B:$B,0),MATCH(S$2,Corp_value!$1:$1,0)))</f>
        <v>7</v>
      </c>
      <c r="T216" s="241" t="str">
        <f>IF(tbl_dmi_isin[[#This Row],[Index]]&gt;$A$2,"",INDEX(Corp_value!$A$1:$EA$2999,MATCH(tbl_dmi_isin[[#This Row],[ISIN]],Corp_value!$B:$B,0),MATCH(T$2,Corp_value!$1:$1,0)))</f>
        <v>USD</v>
      </c>
      <c r="U216" s="241">
        <f>IF(tbl_dmi_isin[[#This Row],[Index]]&gt;$A$2,"",INDEX(Corp_value!$A$1:$EA$2999,MATCH(tbl_dmi_isin[[#This Row],[ISIN]],Corp_value!$B:$B,0),MATCH(U$2,Corp_value!$1:$1,0)))</f>
        <v>100</v>
      </c>
      <c r="V216" s="256">
        <f>IFERROR(IF(tbl_dmi_isin[[#This Row],[Index]]&gt;$A$2,"",INDEX(Corp_value!$A$1:$EA$2999,MATCH(tbl_dmi_isin[[#This Row],[ISIN]],Corp_value!$B:$B,0),MATCH(V$2,Corp_value!$1:$1,0)))/100000000,"")</f>
        <v>3</v>
      </c>
      <c r="W216" s="268" t="str">
        <f>IF(tbl_dmi_isin[[#This Row],[Index]]&gt;$A$2,"",INDEX(Corp_value!$A$1:$EA$2999,MATCH(tbl_dmi_isin[[#This Row],[ISIN]],Corp_value!$B:$B,0),MATCH(W$2,Corp_value!$1:$1,0)))</f>
        <v>754 HK</v>
      </c>
      <c r="X216" s="268" t="str">
        <f>IF(tbl_dmi_isin[[#This Row],[Index]]&gt;$A$2,"",INDEX(Corp_value!$A$1:$EA$2999,MATCH(tbl_dmi_isin[[#This Row],[ISIN]],Corp_value!$B:$B,0),MATCH(X$2,Corp_value!$1:$1,0)))</f>
        <v>--/B/B+</v>
      </c>
      <c r="Y216" s="273" t="str">
        <f>IF(tbl_dmi_isin[[#This Row],[Index]]&gt;$A$2,"",INDEX(Corp_value!$A$1:$EA$2999,MATCH(tbl_dmi_isin[[#This Row],[ISIN]],Corp_value!$B:$B,0),MATCH(Y$2,Corp_value!$1:$1,0)))</f>
        <v/>
      </c>
      <c r="Z216" s="273" t="str">
        <f>IF(tbl_dmi_isin[[#This Row],[Index]]&gt;$A$2,"",INDEX(Corp_value!$A$1:$EA$2999,MATCH(tbl_dmi_isin[[#This Row],[ISIN]],Corp_value!$B:$B,0),MATCH(Z$2,Corp_value!$1:$1,0)))</f>
        <v>--/B/B+</v>
      </c>
    </row>
    <row r="217" spans="1:26">
      <c r="A217" s="19">
        <v>214</v>
      </c>
      <c r="B217" s="282" t="str">
        <f>IF(tbl_dmi_isin[[#This Row],[Index]]&gt;$A$2,"",TEXT(INDEX(美元债一级!$A$2:$BO$2879,tbl_dmi_isin[[#This Row],[Index]]+1,MATCH(B$2,美元债一级!$2:$2,0)),"yyyy/mm/dd"))</f>
        <v>2021/05/11</v>
      </c>
      <c r="C217" s="19" t="str">
        <f>IF(tbl_dmi_isin[[#This Row],[Index]]&gt;$A$2,"",INDEX(美元债一级!$A$2:$BO$2880,tbl_dmi_isin[[#This Row],[Index]]+1,MATCH(C$2,美元债一级!$2:$2,0)))</f>
        <v>XS2333154867</v>
      </c>
      <c r="D217" s="19" t="str">
        <f>IF(tbl_dmi_isin[[#This Row],[Index]]&gt;$A$2,"",INDEX(美元债一级!$A$2:$BO$2880,tbl_dmi_isin[[#This Row],[Index]]+1,MATCH(D$2,美元债一级!$2:$2,0)))</f>
        <v>佳源国际控股</v>
      </c>
      <c r="E217" s="19" t="str">
        <f>TEXT(tbl_dmi_isin[[#This Row],[定价日]],"YYMMDD")&amp;tbl_dmi_isin[[#This Row],[ISIN]]</f>
        <v>210511XS2333154867</v>
      </c>
      <c r="F217" s="219"/>
      <c r="G217" s="90" t="str">
        <f>IF(tbl_dmi_isin[[#This Row],[Index]]&gt;$A$2,"",INDEX(Corp_value!$A$1:$EA$2999,MATCH(tbl_dmi_isin[[#This Row],[ISIN]],Corp_value!$B:$B,0),MATCH(G$2,Corp_value!$1:$1,0)))</f>
        <v>WR/--/WD</v>
      </c>
      <c r="H217" s="91" t="str">
        <f>IF(tbl_dmi_isin[[#This Row],[Index]]&gt;$A$2,"",INDEX(Corp_value!$A$1:$EA$2999,MATCH(tbl_dmi_isin[[#This Row],[ISIN]],Corp_value!$B:$B,0),MATCH(H$2,Corp_value!$1:$1,0)))</f>
        <v>KY</v>
      </c>
      <c r="I217" s="91" t="str">
        <f>IF(tbl_dmi_isin[[#This Row],[Index]]&gt;$A$2,"",INDEX(Corp_value!$A$1:$EA$2999,MATCH(tbl_dmi_isin[[#This Row],[ISIN]],Corp_value!$B:$B,0),MATCH(I$2,Corp_value!$1:$1,0)))</f>
        <v>HK</v>
      </c>
      <c r="J217" s="90" t="str">
        <f>IF(tbl_dmi_isin[[#This Row],[Index]]&gt;$A$2,"",INDEX(Corp_value!$A$1:$EA$2999,MATCH(tbl_dmi_isin[[#This Row],[ISIN]],Corp_value!$B:$B,0),MATCH(J$2,Corp_value!$1:$1,0)))</f>
        <v>WR/NR/WD</v>
      </c>
      <c r="K217" s="90" t="str">
        <f>IF(tbl_dmi_isin[[#This Row],[Index]]&gt;$A$2,"",INDEX(Corp_value!$A$1:$EA$2999,MATCH(tbl_dmi_isin[[#This Row],[ISIN]],Corp_value!$B:$B,0),MATCH(K$2,Corp_value!$1:$1,0)))</f>
        <v>CHECK spd</v>
      </c>
      <c r="L217" s="90" t="str">
        <f>IF(tbl_dmi_isin[[#This Row],[Index]]&gt;$A$2,"",INDEX(Corp_value!$A$1:$EA$2999,MATCH(tbl_dmi_isin[[#This Row],[ISIN]],Corp_value!$B:$B,0),MATCH(L$2,Corp_value!$1:$1,0)))</f>
        <v>--</v>
      </c>
      <c r="M217" s="241" t="str">
        <f>IF(tbl_dmi_isin[[#This Row],[Index]]&gt;$A$2,"",INDEX(Corp_value!$A$1:$EA$2999,MATCH(tbl_dmi_isin[[#This Row],[ISIN]],Corp_value!$B:$B,0),MATCH(M$2,Corp_value!$1:$1,0)))</f>
        <v>佳源国际控股</v>
      </c>
      <c r="N217" s="241" t="str">
        <f>IF(tbl_dmi_isin[[#This Row],[Index]]&gt;$A$2,"",INDEX(Corp_value!$A$1:$EA$2999,MATCH(tbl_dmi_isin[[#This Row],[ISIN]],Corp_value!$B:$B,0),MATCH(N$2,Corp_value!$1:$1,0)))</f>
        <v>Subsidiaries</v>
      </c>
      <c r="O217" s="241" t="str">
        <f>IF(tbl_dmi_isin[[#This Row],[Index]]&gt;$A$2,"",INDEX(Corp_value!$A$1:$EA$2999,MATCH(tbl_dmi_isin[[#This Row],[ISIN]],Corp_value!$B:$B,0),MATCH(O$2,Corp_value!$1:$1,0)))</f>
        <v/>
      </c>
      <c r="P217" s="260" t="str">
        <f>IF(tbl_dmi_isin[[#This Row],[Index]]&gt;$A$2,"",TEXT(INDEX(Corp_value!$A$1:$EA$2999,MATCH(tbl_dmi_isin[[#This Row],[ISIN]],Corp_value!$B:$B,0),MATCH(P$2,Corp_value!$1:$1,0)),"yyyy/mm/dd"))</f>
        <v>2021/05/17</v>
      </c>
      <c r="Q217" s="260" t="str">
        <f>IF(tbl_dmi_isin[[#This Row],[Index]]&gt;$A$2,"",TEXT(INDEX(Corp_value!$A$1:$EA$2999,MATCH(tbl_dmi_isin[[#This Row],[ISIN]],Corp_value!$B:$B,0),MATCH(Q$2,Corp_value!$1:$1,0)),"yyyy/mm/dd"))</f>
        <v>2024/02/17</v>
      </c>
      <c r="R217" s="260" t="str">
        <f>IF(tbl_dmi_isin[[#This Row],[Index]]&gt;$A$2,"",TEXT(INDEX(Corp_value!$A$1:$EA$2999,MATCH(tbl_dmi_isin[[#This Row],[ISIN]],Corp_value!$B:$B,0),MATCH(R$2,Corp_value!$1:$1,0)),"yyyy/mm/dd"))</f>
        <v>2023/11/06</v>
      </c>
      <c r="S217" s="241">
        <f>IF(tbl_dmi_isin[[#This Row],[Index]]&gt;$A$2,"",INDEX(Corp_value!$A$1:$EA$2999,MATCH(tbl_dmi_isin[[#This Row],[ISIN]],Corp_value!$B:$B,0),MATCH(S$2,Corp_value!$1:$1,0)))</f>
        <v>11</v>
      </c>
      <c r="T217" s="241" t="str">
        <f>IF(tbl_dmi_isin[[#This Row],[Index]]&gt;$A$2,"",INDEX(Corp_value!$A$1:$EA$2999,MATCH(tbl_dmi_isin[[#This Row],[ISIN]],Corp_value!$B:$B,0),MATCH(T$2,Corp_value!$1:$1,0)))</f>
        <v>USD</v>
      </c>
      <c r="U217" s="241">
        <f>IF(tbl_dmi_isin[[#This Row],[Index]]&gt;$A$2,"",INDEX(Corp_value!$A$1:$EA$2999,MATCH(tbl_dmi_isin[[#This Row],[ISIN]],Corp_value!$B:$B,0),MATCH(U$2,Corp_value!$1:$1,0)))</f>
        <v>96.638000000000005</v>
      </c>
      <c r="V217" s="256">
        <f>IFERROR(IF(tbl_dmi_isin[[#This Row],[Index]]&gt;$A$2,"",INDEX(Corp_value!$A$1:$EA$2999,MATCH(tbl_dmi_isin[[#This Row],[ISIN]],Corp_value!$B:$B,0),MATCH(V$2,Corp_value!$1:$1,0)))/100000000,"")</f>
        <v>2.2999999999999998</v>
      </c>
      <c r="W217" s="268" t="str">
        <f>IF(tbl_dmi_isin[[#This Row],[Index]]&gt;$A$2,"",INDEX(Corp_value!$A$1:$EA$2999,MATCH(tbl_dmi_isin[[#This Row],[ISIN]],Corp_value!$B:$B,0),MATCH(W$2,Corp_value!$1:$1,0)))</f>
        <v>2768 HK</v>
      </c>
      <c r="X217" s="268" t="str">
        <f>IF(tbl_dmi_isin[[#This Row],[Index]]&gt;$A$2,"",INDEX(Corp_value!$A$1:$EA$2999,MATCH(tbl_dmi_isin[[#This Row],[ISIN]],Corp_value!$B:$B,0),MATCH(X$2,Corp_value!$1:$1,0)))</f>
        <v>--/NR/WD</v>
      </c>
      <c r="Y217" s="273" t="str">
        <f>IF(tbl_dmi_isin[[#This Row],[Index]]&gt;$A$2,"",INDEX(Corp_value!$A$1:$EA$2999,MATCH(tbl_dmi_isin[[#This Row],[ISIN]],Corp_value!$B:$B,0),MATCH(Y$2,Corp_value!$1:$1,0)))</f>
        <v/>
      </c>
      <c r="Z217" s="273" t="str">
        <f>IF(tbl_dmi_isin[[#This Row],[Index]]&gt;$A$2,"",INDEX(Corp_value!$A$1:$EA$2999,MATCH(tbl_dmi_isin[[#This Row],[ISIN]],Corp_value!$B:$B,0),MATCH(Z$2,Corp_value!$1:$1,0)))</f>
        <v>--/NR/WD</v>
      </c>
    </row>
    <row r="218" spans="1:26">
      <c r="A218" s="19">
        <v>215</v>
      </c>
      <c r="B218" s="282" t="str">
        <f>IF(tbl_dmi_isin[[#This Row],[Index]]&gt;$A$2,"",TEXT(INDEX(美元债一级!$A$2:$BO$2879,tbl_dmi_isin[[#This Row],[Index]]+1,MATCH(B$2,美元债一级!$2:$2,0)),"yyyy/mm/dd"))</f>
        <v>2021/05/11</v>
      </c>
      <c r="C218" s="19" t="str">
        <f>IF(tbl_dmi_isin[[#This Row],[Index]]&gt;$A$2,"",INDEX(美元债一级!$A$2:$BO$2880,tbl_dmi_isin[[#This Row],[Index]]+1,MATCH(C$2,美元债一级!$2:$2,0)))</f>
        <v>XS2320779213</v>
      </c>
      <c r="D218" s="19" t="str">
        <f>IF(tbl_dmi_isin[[#This Row],[Index]]&gt;$A$2,"",INDEX(美元债一级!$A$2:$BO$2880,tbl_dmi_isin[[#This Row],[Index]]+1,MATCH(D$2,美元债一级!$2:$2,0)))</f>
        <v>中国水务</v>
      </c>
      <c r="E218" s="19" t="str">
        <f>TEXT(tbl_dmi_isin[[#This Row],[定价日]],"YYMMDD")&amp;tbl_dmi_isin[[#This Row],[ISIN]]</f>
        <v>210511XS2320779213</v>
      </c>
      <c r="F218" s="219"/>
      <c r="G218" s="90" t="str">
        <f>IF(tbl_dmi_isin[[#This Row],[Index]]&gt;$A$2,"",INDEX(Corp_value!$A$1:$EA$2999,MATCH(tbl_dmi_isin[[#This Row],[ISIN]],Corp_value!$B:$B,0),MATCH(G$2,Corp_value!$1:$1,0)))</f>
        <v>Ba1/BB+/--</v>
      </c>
      <c r="H218" s="91" t="str">
        <f>IF(tbl_dmi_isin[[#This Row],[Index]]&gt;$A$2,"",INDEX(Corp_value!$A$1:$EA$2999,MATCH(tbl_dmi_isin[[#This Row],[ISIN]],Corp_value!$B:$B,0),MATCH(H$2,Corp_value!$1:$1,0)))</f>
        <v>BM</v>
      </c>
      <c r="I218" s="91" t="str">
        <f>IF(tbl_dmi_isin[[#This Row],[Index]]&gt;$A$2,"",INDEX(Corp_value!$A$1:$EA$2999,MATCH(tbl_dmi_isin[[#This Row],[ISIN]],Corp_value!$B:$B,0),MATCH(I$2,Corp_value!$1:$1,0)))</f>
        <v>HK</v>
      </c>
      <c r="J218" s="90" t="str">
        <f>IF(tbl_dmi_isin[[#This Row],[Index]]&gt;$A$2,"",INDEX(Corp_value!$A$1:$EA$2999,MATCH(tbl_dmi_isin[[#This Row],[ISIN]],Corp_value!$B:$B,0),MATCH(J$2,Corp_value!$1:$1,0)))</f>
        <v>Ba1/BB+/--</v>
      </c>
      <c r="K218" s="90" t="str">
        <f>IF(tbl_dmi_isin[[#This Row],[Index]]&gt;$A$2,"",INDEX(Corp_value!$A$1:$EA$2999,MATCH(tbl_dmi_isin[[#This Row],[ISIN]],Corp_value!$B:$B,0),MATCH(K$2,Corp_value!$1:$1,0)))</f>
        <v>CHECK spd</v>
      </c>
      <c r="L218" s="90" t="str">
        <f>IF(tbl_dmi_isin[[#This Row],[Index]]&gt;$A$2,"",INDEX(Corp_value!$A$1:$EA$2999,MATCH(tbl_dmi_isin[[#This Row],[ISIN]],Corp_value!$B:$B,0),MATCH(L$2,Corp_value!$1:$1,0)))</f>
        <v>--</v>
      </c>
      <c r="M218" s="241" t="str">
        <f>IF(tbl_dmi_isin[[#This Row],[Index]]&gt;$A$2,"",INDEX(Corp_value!$A$1:$EA$2999,MATCH(tbl_dmi_isin[[#This Row],[ISIN]],Corp_value!$B:$B,0),MATCH(M$2,Corp_value!$1:$1,0)))</f>
        <v>中国水务</v>
      </c>
      <c r="N218" s="241" t="str">
        <f>IF(tbl_dmi_isin[[#This Row],[Index]]&gt;$A$2,"",INDEX(Corp_value!$A$1:$EA$2999,MATCH(tbl_dmi_isin[[#This Row],[ISIN]],Corp_value!$B:$B,0),MATCH(N$2,Corp_value!$1:$1,0)))</f>
        <v>Subsidiaries</v>
      </c>
      <c r="O218" s="241" t="str">
        <f>IF(tbl_dmi_isin[[#This Row],[Index]]&gt;$A$2,"",INDEX(Corp_value!$A$1:$EA$2999,MATCH(tbl_dmi_isin[[#This Row],[ISIN]],Corp_value!$B:$B,0),MATCH(O$2,Corp_value!$1:$1,0)))</f>
        <v/>
      </c>
      <c r="P218" s="260" t="str">
        <f>IF(tbl_dmi_isin[[#This Row],[Index]]&gt;$A$2,"",TEXT(INDEX(Corp_value!$A$1:$EA$2999,MATCH(tbl_dmi_isin[[#This Row],[ISIN]],Corp_value!$B:$B,0),MATCH(P$2,Corp_value!$1:$1,0)),"yyyy/mm/dd"))</f>
        <v>2021/05/18</v>
      </c>
      <c r="Q218" s="260" t="str">
        <f>IF(tbl_dmi_isin[[#This Row],[Index]]&gt;$A$2,"",TEXT(INDEX(Corp_value!$A$1:$EA$2999,MATCH(tbl_dmi_isin[[#This Row],[ISIN]],Corp_value!$B:$B,0),MATCH(Q$2,Corp_value!$1:$1,0)),"yyyy/mm/dd"))</f>
        <v>2026/05/18</v>
      </c>
      <c r="R218" s="260" t="str">
        <f>IF(tbl_dmi_isin[[#This Row],[Index]]&gt;$A$2,"",TEXT(INDEX(Corp_value!$A$1:$EA$2999,MATCH(tbl_dmi_isin[[#This Row],[ISIN]],Corp_value!$B:$B,0),MATCH(R$2,Corp_value!$1:$1,0)),"yyyy/mm/dd"))</f>
        <v>2024/05/18</v>
      </c>
      <c r="S218" s="241">
        <f>IF(tbl_dmi_isin[[#This Row],[Index]]&gt;$A$2,"",INDEX(Corp_value!$A$1:$EA$2999,MATCH(tbl_dmi_isin[[#This Row],[ISIN]],Corp_value!$B:$B,0),MATCH(S$2,Corp_value!$1:$1,0)))</f>
        <v>4.8499999999999996</v>
      </c>
      <c r="T218" s="241" t="str">
        <f>IF(tbl_dmi_isin[[#This Row],[Index]]&gt;$A$2,"",INDEX(Corp_value!$A$1:$EA$2999,MATCH(tbl_dmi_isin[[#This Row],[ISIN]],Corp_value!$B:$B,0),MATCH(T$2,Corp_value!$1:$1,0)))</f>
        <v>USD</v>
      </c>
      <c r="U218" s="241">
        <f>IF(tbl_dmi_isin[[#This Row],[Index]]&gt;$A$2,"",INDEX(Corp_value!$A$1:$EA$2999,MATCH(tbl_dmi_isin[[#This Row],[ISIN]],Corp_value!$B:$B,0),MATCH(U$2,Corp_value!$1:$1,0)))</f>
        <v>98.800000000000011</v>
      </c>
      <c r="V218" s="256">
        <f>IFERROR(IF(tbl_dmi_isin[[#This Row],[Index]]&gt;$A$2,"",INDEX(Corp_value!$A$1:$EA$2999,MATCH(tbl_dmi_isin[[#This Row],[ISIN]],Corp_value!$B:$B,0),MATCH(V$2,Corp_value!$1:$1,0)))/100000000,"")</f>
        <v>3.5</v>
      </c>
      <c r="W218" s="268" t="str">
        <f>IF(tbl_dmi_isin[[#This Row],[Index]]&gt;$A$2,"",INDEX(Corp_value!$A$1:$EA$2999,MATCH(tbl_dmi_isin[[#This Row],[ISIN]],Corp_value!$B:$B,0),MATCH(W$2,Corp_value!$1:$1,0)))</f>
        <v>855 HK</v>
      </c>
      <c r="X218" s="268" t="str">
        <f>IF(tbl_dmi_isin[[#This Row],[Index]]&gt;$A$2,"",INDEX(Corp_value!$A$1:$EA$2999,MATCH(tbl_dmi_isin[[#This Row],[ISIN]],Corp_value!$B:$B,0),MATCH(X$2,Corp_value!$1:$1,0)))</f>
        <v>--/BB+/--</v>
      </c>
      <c r="Y218" s="273" t="str">
        <f>IF(tbl_dmi_isin[[#This Row],[Index]]&gt;$A$2,"",INDEX(Corp_value!$A$1:$EA$2999,MATCH(tbl_dmi_isin[[#This Row],[ISIN]],Corp_value!$B:$B,0),MATCH(Y$2,Corp_value!$1:$1,0)))</f>
        <v>Green</v>
      </c>
      <c r="Z218" s="273" t="str">
        <f>IF(tbl_dmi_isin[[#This Row],[Index]]&gt;$A$2,"",INDEX(Corp_value!$A$1:$EA$2999,MATCH(tbl_dmi_isin[[#This Row],[ISIN]],Corp_value!$B:$B,0),MATCH(Z$2,Corp_value!$1:$1,0)))</f>
        <v>--/BB+/--</v>
      </c>
    </row>
    <row r="219" spans="1:26">
      <c r="A219" s="19">
        <v>216</v>
      </c>
      <c r="B219" s="282" t="str">
        <f>IF(tbl_dmi_isin[[#This Row],[Index]]&gt;$A$2,"",TEXT(INDEX(美元债一级!$A$2:$BO$2879,tbl_dmi_isin[[#This Row],[Index]]+1,MATCH(B$2,美元债一级!$2:$2,0)),"yyyy/mm/dd"))</f>
        <v>2021/05/10</v>
      </c>
      <c r="C219" s="19" t="str">
        <f>IF(tbl_dmi_isin[[#This Row],[Index]]&gt;$A$2,"",INDEX(美元债一级!$A$2:$BO$2880,tbl_dmi_isin[[#This Row],[Index]]+1,MATCH(C$2,美元债一级!$2:$2,0)))</f>
        <v>XS2343627712</v>
      </c>
      <c r="D219" s="19" t="str">
        <f>IF(tbl_dmi_isin[[#This Row],[Index]]&gt;$A$2,"",INDEX(美元债一级!$A$2:$BO$2880,tbl_dmi_isin[[#This Row],[Index]]+1,MATCH(D$2,美元债一级!$2:$2,0)))</f>
        <v>雅居乐</v>
      </c>
      <c r="E219" s="19" t="str">
        <f>TEXT(tbl_dmi_isin[[#This Row],[定价日]],"YYMMDD")&amp;tbl_dmi_isin[[#This Row],[ISIN]]</f>
        <v>210510XS2343627712</v>
      </c>
      <c r="F219" s="219"/>
      <c r="G219" s="90" t="str">
        <f>IF(tbl_dmi_isin[[#This Row],[Index]]&gt;$A$2,"",INDEX(Corp_value!$A$1:$EA$2999,MATCH(tbl_dmi_isin[[#This Row],[ISIN]],Corp_value!$B:$B,0),MATCH(G$2,Corp_value!$1:$1,0)))</f>
        <v>--/NR/--</v>
      </c>
      <c r="H219" s="91" t="str">
        <f>IF(tbl_dmi_isin[[#This Row],[Index]]&gt;$A$2,"",INDEX(Corp_value!$A$1:$EA$2999,MATCH(tbl_dmi_isin[[#This Row],[ISIN]],Corp_value!$B:$B,0),MATCH(H$2,Corp_value!$1:$1,0)))</f>
        <v>KY</v>
      </c>
      <c r="I219" s="91" t="str">
        <f>IF(tbl_dmi_isin[[#This Row],[Index]]&gt;$A$2,"",INDEX(Corp_value!$A$1:$EA$2999,MATCH(tbl_dmi_isin[[#This Row],[ISIN]],Corp_value!$B:$B,0),MATCH(I$2,Corp_value!$1:$1,0)))</f>
        <v>HK</v>
      </c>
      <c r="J219" s="90" t="str">
        <f>IF(tbl_dmi_isin[[#This Row],[Index]]&gt;$A$2,"",INDEX(Corp_value!$A$1:$EA$2999,MATCH(tbl_dmi_isin[[#This Row],[ISIN]],Corp_value!$B:$B,0),MATCH(J$2,Corp_value!$1:$1,0)))</f>
        <v>Caa1/NR/--</v>
      </c>
      <c r="K219" s="90" t="str">
        <f>IF(tbl_dmi_isin[[#This Row],[Index]]&gt;$A$2,"",INDEX(Corp_value!$A$1:$EA$2999,MATCH(tbl_dmi_isin[[#This Row],[ISIN]],Corp_value!$B:$B,0),MATCH(K$2,Corp_value!$1:$1,0)))</f>
        <v>CHECK spd</v>
      </c>
      <c r="L219" s="90" t="str">
        <f>IF(tbl_dmi_isin[[#This Row],[Index]]&gt;$A$2,"",INDEX(Corp_value!$A$1:$EA$2999,MATCH(tbl_dmi_isin[[#This Row],[ISIN]],Corp_value!$B:$B,0),MATCH(L$2,Corp_value!$1:$1,0)))</f>
        <v>--</v>
      </c>
      <c r="M219" s="241" t="str">
        <f>IF(tbl_dmi_isin[[#This Row],[Index]]&gt;$A$2,"",INDEX(Corp_value!$A$1:$EA$2999,MATCH(tbl_dmi_isin[[#This Row],[ISIN]],Corp_value!$B:$B,0),MATCH(M$2,Corp_value!$1:$1,0)))</f>
        <v>雅居乐集团</v>
      </c>
      <c r="N219" s="241" t="str">
        <f>IF(tbl_dmi_isin[[#This Row],[Index]]&gt;$A$2,"",INDEX(Corp_value!$A$1:$EA$2999,MATCH(tbl_dmi_isin[[#This Row],[ISIN]],Corp_value!$B:$B,0),MATCH(N$2,Corp_value!$1:$1,0)))</f>
        <v>Subsidiaries</v>
      </c>
      <c r="O219" s="241" t="str">
        <f>IF(tbl_dmi_isin[[#This Row],[Index]]&gt;$A$2,"",INDEX(Corp_value!$A$1:$EA$2999,MATCH(tbl_dmi_isin[[#This Row],[ISIN]],Corp_value!$B:$B,0),MATCH(O$2,Corp_value!$1:$1,0)))</f>
        <v/>
      </c>
      <c r="P219" s="260" t="str">
        <f>IF(tbl_dmi_isin[[#This Row],[Index]]&gt;$A$2,"",TEXT(INDEX(Corp_value!$A$1:$EA$2999,MATCH(tbl_dmi_isin[[#This Row],[ISIN]],Corp_value!$B:$B,0),MATCH(P$2,Corp_value!$1:$1,0)),"yyyy/mm/dd"))</f>
        <v>2021/05/17</v>
      </c>
      <c r="Q219" s="260" t="str">
        <f>IF(tbl_dmi_isin[[#This Row],[Index]]&gt;$A$2,"",TEXT(INDEX(Corp_value!$A$1:$EA$2999,MATCH(tbl_dmi_isin[[#This Row],[ISIN]],Corp_value!$B:$B,0),MATCH(Q$2,Corp_value!$1:$1,0)),"yyyy/mm/dd"))</f>
        <v>2026/05/17</v>
      </c>
      <c r="R219" s="260" t="str">
        <f>IF(tbl_dmi_isin[[#This Row],[Index]]&gt;$A$2,"",TEXT(INDEX(Corp_value!$A$1:$EA$2999,MATCH(tbl_dmi_isin[[#This Row],[ISIN]],Corp_value!$B:$B,0),MATCH(R$2,Corp_value!$1:$1,0)),"yyyy/mm/dd"))</f>
        <v>2024/05/17</v>
      </c>
      <c r="S219" s="241">
        <f>IF(tbl_dmi_isin[[#This Row],[Index]]&gt;$A$2,"",INDEX(Corp_value!$A$1:$EA$2999,MATCH(tbl_dmi_isin[[#This Row],[ISIN]],Corp_value!$B:$B,0),MATCH(S$2,Corp_value!$1:$1,0)))</f>
        <v>5.5</v>
      </c>
      <c r="T219" s="241" t="str">
        <f>IF(tbl_dmi_isin[[#This Row],[Index]]&gt;$A$2,"",INDEX(Corp_value!$A$1:$EA$2999,MATCH(tbl_dmi_isin[[#This Row],[ISIN]],Corp_value!$B:$B,0),MATCH(T$2,Corp_value!$1:$1,0)))</f>
        <v>USD</v>
      </c>
      <c r="U219" s="241">
        <f>IF(tbl_dmi_isin[[#This Row],[Index]]&gt;$A$2,"",INDEX(Corp_value!$A$1:$EA$2999,MATCH(tbl_dmi_isin[[#This Row],[ISIN]],Corp_value!$B:$B,0),MATCH(U$2,Corp_value!$1:$1,0)))</f>
        <v>99.462000000000003</v>
      </c>
      <c r="V219" s="256">
        <f>IFERROR(IF(tbl_dmi_isin[[#This Row],[Index]]&gt;$A$2,"",INDEX(Corp_value!$A$1:$EA$2999,MATCH(tbl_dmi_isin[[#This Row],[ISIN]],Corp_value!$B:$B,0),MATCH(V$2,Corp_value!$1:$1,0)))/100000000,"")</f>
        <v>4.5</v>
      </c>
      <c r="W219" s="268" t="str">
        <f>IF(tbl_dmi_isin[[#This Row],[Index]]&gt;$A$2,"",INDEX(Corp_value!$A$1:$EA$2999,MATCH(tbl_dmi_isin[[#This Row],[ISIN]],Corp_value!$B:$B,0),MATCH(W$2,Corp_value!$1:$1,0)))</f>
        <v>3383 HK</v>
      </c>
      <c r="X219" s="268" t="str">
        <f>IF(tbl_dmi_isin[[#This Row],[Index]]&gt;$A$2,"",INDEX(Corp_value!$A$1:$EA$2999,MATCH(tbl_dmi_isin[[#This Row],[ISIN]],Corp_value!$B:$B,0),MATCH(X$2,Corp_value!$1:$1,0)))</f>
        <v>--/NR/--</v>
      </c>
      <c r="Y219" s="273" t="str">
        <f>IF(tbl_dmi_isin[[#This Row],[Index]]&gt;$A$2,"",INDEX(Corp_value!$A$1:$EA$2999,MATCH(tbl_dmi_isin[[#This Row],[ISIN]],Corp_value!$B:$B,0),MATCH(Y$2,Corp_value!$1:$1,0)))</f>
        <v/>
      </c>
      <c r="Z219" s="273" t="str">
        <f>IF(tbl_dmi_isin[[#This Row],[Index]]&gt;$A$2,"",INDEX(Corp_value!$A$1:$EA$2999,MATCH(tbl_dmi_isin[[#This Row],[ISIN]],Corp_value!$B:$B,0),MATCH(Z$2,Corp_value!$1:$1,0)))</f>
        <v>--/NR/--</v>
      </c>
    </row>
    <row r="220" spans="1:26">
      <c r="A220" s="19">
        <v>217</v>
      </c>
      <c r="B220" s="282" t="str">
        <f>IF(tbl_dmi_isin[[#This Row],[Index]]&gt;$A$2,"",TEXT(INDEX(美元债一级!$A$2:$BO$2879,tbl_dmi_isin[[#This Row],[Index]]+1,MATCH(B$2,美元债一级!$2:$2,0)),"yyyy/mm/dd"))</f>
        <v>2021/05/10</v>
      </c>
      <c r="C220" s="19" t="str">
        <f>IF(tbl_dmi_isin[[#This Row],[Index]]&gt;$A$2,"",INDEX(美元债一级!$A$2:$BO$2880,tbl_dmi_isin[[#This Row],[Index]]+1,MATCH(C$2,美元债一级!$2:$2,0)))</f>
        <v>XS2342499592</v>
      </c>
      <c r="D220" s="19" t="str">
        <f>IF(tbl_dmi_isin[[#This Row],[Index]]&gt;$A$2,"",INDEX(美元债一级!$A$2:$BO$2880,tbl_dmi_isin[[#This Row],[Index]]+1,MATCH(D$2,美元债一级!$2:$2,0)))</f>
        <v>旭辉控股</v>
      </c>
      <c r="E220" s="19" t="str">
        <f>TEXT(tbl_dmi_isin[[#This Row],[定价日]],"YYMMDD")&amp;tbl_dmi_isin[[#This Row],[ISIN]]</f>
        <v>210510XS2342499592</v>
      </c>
      <c r="F220" s="219"/>
      <c r="G220" s="90" t="str">
        <f>IF(tbl_dmi_isin[[#This Row],[Index]]&gt;$A$2,"",INDEX(Corp_value!$A$1:$EA$2999,MATCH(tbl_dmi_isin[[#This Row],[ISIN]],Corp_value!$B:$B,0),MATCH(G$2,Corp_value!$1:$1,0)))</f>
        <v>Cu/NR/--</v>
      </c>
      <c r="H220" s="91" t="str">
        <f>IF(tbl_dmi_isin[[#This Row],[Index]]&gt;$A$2,"",INDEX(Corp_value!$A$1:$EA$2999,MATCH(tbl_dmi_isin[[#This Row],[ISIN]],Corp_value!$B:$B,0),MATCH(H$2,Corp_value!$1:$1,0)))</f>
        <v>KY</v>
      </c>
      <c r="I220" s="91" t="str">
        <f>IF(tbl_dmi_isin[[#This Row],[Index]]&gt;$A$2,"",INDEX(Corp_value!$A$1:$EA$2999,MATCH(tbl_dmi_isin[[#This Row],[ISIN]],Corp_value!$B:$B,0),MATCH(I$2,Corp_value!$1:$1,0)))</f>
        <v>HK</v>
      </c>
      <c r="J220" s="90" t="str">
        <f>IF(tbl_dmi_isin[[#This Row],[Index]]&gt;$A$2,"",INDEX(Corp_value!$A$1:$EA$2999,MATCH(tbl_dmi_isin[[#This Row],[ISIN]],Corp_value!$B:$B,0),MATCH(J$2,Corp_value!$1:$1,0)))</f>
        <v>Ca/NR/WD</v>
      </c>
      <c r="K220" s="90" t="str">
        <f>IF(tbl_dmi_isin[[#This Row],[Index]]&gt;$A$2,"",INDEX(Corp_value!$A$1:$EA$2999,MATCH(tbl_dmi_isin[[#This Row],[ISIN]],Corp_value!$B:$B,0),MATCH(K$2,Corp_value!$1:$1,0)))</f>
        <v>CHECK spd</v>
      </c>
      <c r="L220" s="90" t="str">
        <f>IF(tbl_dmi_isin[[#This Row],[Index]]&gt;$A$2,"",INDEX(Corp_value!$A$1:$EA$2999,MATCH(tbl_dmi_isin[[#This Row],[ISIN]],Corp_value!$B:$B,0),MATCH(L$2,Corp_value!$1:$1,0)))</f>
        <v>--</v>
      </c>
      <c r="M220" s="90" t="str">
        <f>IF(tbl_dmi_isin[[#This Row],[Index]]&gt;$A$2,"",INDEX(Corp_value!$A$1:$EA$2999,MATCH(tbl_dmi_isin[[#This Row],[ISIN]],Corp_value!$B:$B,0),MATCH(M$2,Corp_value!$1:$1,0)))</f>
        <v>旭辉控股集团</v>
      </c>
      <c r="N220" s="90" t="str">
        <f>IF(tbl_dmi_isin[[#This Row],[Index]]&gt;$A$2,"",INDEX(Corp_value!$A$1:$EA$2999,MATCH(tbl_dmi_isin[[#This Row],[ISIN]],Corp_value!$B:$B,0),MATCH(N$2,Corp_value!$1:$1,0)))</f>
        <v>Subsidiaries</v>
      </c>
      <c r="O220" s="90" t="str">
        <f>IF(tbl_dmi_isin[[#This Row],[Index]]&gt;$A$2,"",INDEX(Corp_value!$A$1:$EA$2999,MATCH(tbl_dmi_isin[[#This Row],[ISIN]],Corp_value!$B:$B,0),MATCH(O$2,Corp_value!$1:$1,0)))</f>
        <v/>
      </c>
      <c r="P220" s="259" t="str">
        <f>IF(tbl_dmi_isin[[#This Row],[Index]]&gt;$A$2,"",TEXT(INDEX(Corp_value!$A$1:$EA$2999,MATCH(tbl_dmi_isin[[#This Row],[ISIN]],Corp_value!$B:$B,0),MATCH(P$2,Corp_value!$1:$1,0)),"yyyy/mm/dd"))</f>
        <v>2021/05/17</v>
      </c>
      <c r="Q220" s="259" t="str">
        <f>IF(tbl_dmi_isin[[#This Row],[Index]]&gt;$A$2,"",TEXT(INDEX(Corp_value!$A$1:$EA$2999,MATCH(tbl_dmi_isin[[#This Row],[ISIN]],Corp_value!$B:$B,0),MATCH(Q$2,Corp_value!$1:$1,0)),"yyyy/mm/dd"))</f>
        <v>2028/05/17</v>
      </c>
      <c r="R220" s="259" t="str">
        <f>IF(tbl_dmi_isin[[#This Row],[Index]]&gt;$A$2,"",TEXT(INDEX(Corp_value!$A$1:$EA$2999,MATCH(tbl_dmi_isin[[#This Row],[ISIN]],Corp_value!$B:$B,0),MATCH(R$2,Corp_value!$1:$1,0)),"yyyy/mm/dd"))</f>
        <v>2025/05/17</v>
      </c>
      <c r="S220" s="90">
        <f>IF(tbl_dmi_isin[[#This Row],[Index]]&gt;$A$2,"",INDEX(Corp_value!$A$1:$EA$2999,MATCH(tbl_dmi_isin[[#This Row],[ISIN]],Corp_value!$B:$B,0),MATCH(S$2,Corp_value!$1:$1,0)))</f>
        <v>4.8</v>
      </c>
      <c r="T220" s="90" t="str">
        <f>IF(tbl_dmi_isin[[#This Row],[Index]]&gt;$A$2,"",INDEX(Corp_value!$A$1:$EA$2999,MATCH(tbl_dmi_isin[[#This Row],[ISIN]],Corp_value!$B:$B,0),MATCH(T$2,Corp_value!$1:$1,0)))</f>
        <v>USD</v>
      </c>
      <c r="U220" s="90">
        <f>IF(tbl_dmi_isin[[#This Row],[Index]]&gt;$A$2,"",INDEX(Corp_value!$A$1:$EA$2999,MATCH(tbl_dmi_isin[[#This Row],[ISIN]],Corp_value!$B:$B,0),MATCH(U$2,Corp_value!$1:$1,0)))</f>
        <v>100</v>
      </c>
      <c r="V220" s="257">
        <f>IFERROR(IF(tbl_dmi_isin[[#This Row],[Index]]&gt;$A$2,"",INDEX(Corp_value!$A$1:$EA$2999,MATCH(tbl_dmi_isin[[#This Row],[ISIN]],Corp_value!$B:$B,0),MATCH(V$2,Corp_value!$1:$1,0)))/100000000,"")</f>
        <v>1.5</v>
      </c>
      <c r="W220" s="267" t="str">
        <f>IF(tbl_dmi_isin[[#This Row],[Index]]&gt;$A$2,"",INDEX(Corp_value!$A$1:$EA$2999,MATCH(tbl_dmi_isin[[#This Row],[ISIN]],Corp_value!$B:$B,0),MATCH(W$2,Corp_value!$1:$1,0)))</f>
        <v>884 HK</v>
      </c>
      <c r="X220" s="267" t="str">
        <f>IF(tbl_dmi_isin[[#This Row],[Index]]&gt;$A$2,"",INDEX(Corp_value!$A$1:$EA$2999,MATCH(tbl_dmi_isin[[#This Row],[ISIN]],Corp_value!$B:$B,0),MATCH(X$2,Corp_value!$1:$1,0)))</f>
        <v>--/NR/WD</v>
      </c>
      <c r="Y220" s="273" t="str">
        <f>IF(tbl_dmi_isin[[#This Row],[Index]]&gt;$A$2,"",INDEX(Corp_value!$A$1:$EA$2999,MATCH(tbl_dmi_isin[[#This Row],[ISIN]],Corp_value!$B:$B,0),MATCH(Y$2,Corp_value!$1:$1,0)))</f>
        <v>Green</v>
      </c>
      <c r="Z220" s="273" t="str">
        <f>IF(tbl_dmi_isin[[#This Row],[Index]]&gt;$A$2,"",INDEX(Corp_value!$A$1:$EA$2999,MATCH(tbl_dmi_isin[[#This Row],[ISIN]],Corp_value!$B:$B,0),MATCH(Z$2,Corp_value!$1:$1,0)))</f>
        <v>--/NR/WD</v>
      </c>
    </row>
    <row r="221" spans="1:26">
      <c r="A221" s="19">
        <v>218</v>
      </c>
      <c r="B221" s="282" t="str">
        <f>IF(tbl_dmi_isin[[#This Row],[Index]]&gt;$A$2,"",TEXT(INDEX(美元债一级!$A$2:$BO$2879,tbl_dmi_isin[[#This Row],[Index]]+1,MATCH(B$2,美元债一级!$2:$2,0)),"yyyy/mm/dd"))</f>
        <v>2021/05/10</v>
      </c>
      <c r="C221" s="19" t="str">
        <f>IF(tbl_dmi_isin[[#This Row],[Index]]&gt;$A$2,"",INDEX(美元债一级!$A$2:$BO$2880,tbl_dmi_isin[[#This Row],[Index]]+1,MATCH(C$2,美元债一级!$2:$2,0)))</f>
        <v>XS2342908949</v>
      </c>
      <c r="D221" s="19" t="str">
        <f>IF(tbl_dmi_isin[[#This Row],[Index]]&gt;$A$2,"",INDEX(美元债一级!$A$2:$BO$2880,tbl_dmi_isin[[#This Row],[Index]]+1,MATCH(D$2,美元债一级!$2:$2,0)))</f>
        <v>旭辉控股</v>
      </c>
      <c r="E221" s="19" t="str">
        <f>TEXT(tbl_dmi_isin[[#This Row],[定价日]],"YYMMDD")&amp;tbl_dmi_isin[[#This Row],[ISIN]]</f>
        <v>210510XS2342908949</v>
      </c>
      <c r="F221" s="221"/>
      <c r="G221" s="90" t="str">
        <f>IF(tbl_dmi_isin[[#This Row],[Index]]&gt;$A$2,"",INDEX(Corp_value!$A$1:$EA$2999,MATCH(tbl_dmi_isin[[#This Row],[ISIN]],Corp_value!$B:$B,0),MATCH(G$2,Corp_value!$1:$1,0)))</f>
        <v>Cu/NR/--</v>
      </c>
      <c r="H221" s="91" t="str">
        <f>IF(tbl_dmi_isin[[#This Row],[Index]]&gt;$A$2,"",INDEX(Corp_value!$A$1:$EA$2999,MATCH(tbl_dmi_isin[[#This Row],[ISIN]],Corp_value!$B:$B,0),MATCH(H$2,Corp_value!$1:$1,0)))</f>
        <v>KY</v>
      </c>
      <c r="I221" s="91" t="str">
        <f>IF(tbl_dmi_isin[[#This Row],[Index]]&gt;$A$2,"",INDEX(Corp_value!$A$1:$EA$2999,MATCH(tbl_dmi_isin[[#This Row],[ISIN]],Corp_value!$B:$B,0),MATCH(I$2,Corp_value!$1:$1,0)))</f>
        <v>HK</v>
      </c>
      <c r="J221" s="90" t="str">
        <f>IF(tbl_dmi_isin[[#This Row],[Index]]&gt;$A$2,"",INDEX(Corp_value!$A$1:$EA$2999,MATCH(tbl_dmi_isin[[#This Row],[ISIN]],Corp_value!$B:$B,0),MATCH(J$2,Corp_value!$1:$1,0)))</f>
        <v>Ca/NR/WD</v>
      </c>
      <c r="K221" s="90" t="str">
        <f>IF(tbl_dmi_isin[[#This Row],[Index]]&gt;$A$2,"",INDEX(Corp_value!$A$1:$EA$2999,MATCH(tbl_dmi_isin[[#This Row],[ISIN]],Corp_value!$B:$B,0),MATCH(K$2,Corp_value!$1:$1,0)))</f>
        <v>CHECK spd</v>
      </c>
      <c r="L221" s="90" t="str">
        <f>IF(tbl_dmi_isin[[#This Row],[Index]]&gt;$A$2,"",INDEX(Corp_value!$A$1:$EA$2999,MATCH(tbl_dmi_isin[[#This Row],[ISIN]],Corp_value!$B:$B,0),MATCH(L$2,Corp_value!$1:$1,0)))</f>
        <v>--</v>
      </c>
      <c r="M221" s="241" t="str">
        <f>IF(tbl_dmi_isin[[#This Row],[Index]]&gt;$A$2,"",INDEX(Corp_value!$A$1:$EA$2999,MATCH(tbl_dmi_isin[[#This Row],[ISIN]],Corp_value!$B:$B,0),MATCH(M$2,Corp_value!$1:$1,0)))</f>
        <v>旭辉控股集团</v>
      </c>
      <c r="N221" s="241" t="str">
        <f>IF(tbl_dmi_isin[[#This Row],[Index]]&gt;$A$2,"",INDEX(Corp_value!$A$1:$EA$2999,MATCH(tbl_dmi_isin[[#This Row],[ISIN]],Corp_value!$B:$B,0),MATCH(N$2,Corp_value!$1:$1,0)))</f>
        <v>Subsidiaries</v>
      </c>
      <c r="O221" s="241" t="str">
        <f>IF(tbl_dmi_isin[[#This Row],[Index]]&gt;$A$2,"",INDEX(Corp_value!$A$1:$EA$2999,MATCH(tbl_dmi_isin[[#This Row],[ISIN]],Corp_value!$B:$B,0),MATCH(O$2,Corp_value!$1:$1,0)))</f>
        <v/>
      </c>
      <c r="P221" s="260" t="str">
        <f>IF(tbl_dmi_isin[[#This Row],[Index]]&gt;$A$2,"",TEXT(INDEX(Corp_value!$A$1:$EA$2999,MATCH(tbl_dmi_isin[[#This Row],[ISIN]],Corp_value!$B:$B,0),MATCH(P$2,Corp_value!$1:$1,0)),"yyyy/mm/dd"))</f>
        <v>2021/05/17</v>
      </c>
      <c r="Q221" s="260" t="str">
        <f>IF(tbl_dmi_isin[[#This Row],[Index]]&gt;$A$2,"",TEXT(INDEX(Corp_value!$A$1:$EA$2999,MATCH(tbl_dmi_isin[[#This Row],[ISIN]],Corp_value!$B:$B,0),MATCH(Q$2,Corp_value!$1:$1,0)),"yyyy/mm/dd"))</f>
        <v>2026/08/17</v>
      </c>
      <c r="R221" s="260" t="str">
        <f>IF(tbl_dmi_isin[[#This Row],[Index]]&gt;$A$2,"",TEXT(INDEX(Corp_value!$A$1:$EA$2999,MATCH(tbl_dmi_isin[[#This Row],[ISIN]],Corp_value!$B:$B,0),MATCH(R$2,Corp_value!$1:$1,0)),"yyyy/mm/dd"))</f>
        <v>2024/05/17</v>
      </c>
      <c r="S221" s="241">
        <f>IF(tbl_dmi_isin[[#This Row],[Index]]&gt;$A$2,"",INDEX(Corp_value!$A$1:$EA$2999,MATCH(tbl_dmi_isin[[#This Row],[ISIN]],Corp_value!$B:$B,0),MATCH(S$2,Corp_value!$1:$1,0)))</f>
        <v>4.45</v>
      </c>
      <c r="T221" s="241" t="str">
        <f>IF(tbl_dmi_isin[[#This Row],[Index]]&gt;$A$2,"",INDEX(Corp_value!$A$1:$EA$2999,MATCH(tbl_dmi_isin[[#This Row],[ISIN]],Corp_value!$B:$B,0),MATCH(T$2,Corp_value!$1:$1,0)))</f>
        <v>USD</v>
      </c>
      <c r="U221" s="241">
        <f>IF(tbl_dmi_isin[[#This Row],[Index]]&gt;$A$2,"",INDEX(Corp_value!$A$1:$EA$2999,MATCH(tbl_dmi_isin[[#This Row],[ISIN]],Corp_value!$B:$B,0),MATCH(U$2,Corp_value!$1:$1,0)))</f>
        <v>99.981999999999999</v>
      </c>
      <c r="V221" s="258">
        <f>IFERROR(IF(tbl_dmi_isin[[#This Row],[Index]]&gt;$A$2,"",INDEX(Corp_value!$A$1:$EA$2999,MATCH(tbl_dmi_isin[[#This Row],[ISIN]],Corp_value!$B:$B,0),MATCH(V$2,Corp_value!$1:$1,0)))/100000000,"")</f>
        <v>5</v>
      </c>
      <c r="W221" s="267" t="str">
        <f>IF(tbl_dmi_isin[[#This Row],[Index]]&gt;$A$2,"",INDEX(Corp_value!$A$1:$EA$2999,MATCH(tbl_dmi_isin[[#This Row],[ISIN]],Corp_value!$B:$B,0),MATCH(W$2,Corp_value!$1:$1,0)))</f>
        <v>884 HK</v>
      </c>
      <c r="X221" s="267" t="str">
        <f>IF(tbl_dmi_isin[[#This Row],[Index]]&gt;$A$2,"",INDEX(Corp_value!$A$1:$EA$2999,MATCH(tbl_dmi_isin[[#This Row],[ISIN]],Corp_value!$B:$B,0),MATCH(X$2,Corp_value!$1:$1,0)))</f>
        <v>--/NR/WD</v>
      </c>
      <c r="Y221" s="273" t="str">
        <f>IF(tbl_dmi_isin[[#This Row],[Index]]&gt;$A$2,"",INDEX(Corp_value!$A$1:$EA$2999,MATCH(tbl_dmi_isin[[#This Row],[ISIN]],Corp_value!$B:$B,0),MATCH(Y$2,Corp_value!$1:$1,0)))</f>
        <v>Green</v>
      </c>
      <c r="Z221" s="273" t="str">
        <f>IF(tbl_dmi_isin[[#This Row],[Index]]&gt;$A$2,"",INDEX(Corp_value!$A$1:$EA$2999,MATCH(tbl_dmi_isin[[#This Row],[ISIN]],Corp_value!$B:$B,0),MATCH(Z$2,Corp_value!$1:$1,0)))</f>
        <v>--/NR/WD</v>
      </c>
    </row>
    <row r="222" spans="1:26">
      <c r="A222" s="19">
        <v>219</v>
      </c>
      <c r="B222" s="282" t="str">
        <f>IF(tbl_dmi_isin[[#This Row],[Index]]&gt;$A$2,"",TEXT(INDEX(美元债一级!$A$2:$BO$2879,tbl_dmi_isin[[#This Row],[Index]]+1,MATCH(B$2,美元债一级!$2:$2,0)),"yyyy/mm/dd"))</f>
        <v>2021/05/10</v>
      </c>
      <c r="C222" s="19" t="str">
        <f>IF(tbl_dmi_isin[[#This Row],[Index]]&gt;$A$2,"",INDEX(美元债一级!$A$2:$BO$2880,tbl_dmi_isin[[#This Row],[Index]]+1,MATCH(C$2,美元债一级!$2:$2,0)))</f>
        <v>XS2341214059</v>
      </c>
      <c r="D222" s="19" t="str">
        <f>IF(tbl_dmi_isin[[#This Row],[Index]]&gt;$A$2,"",INDEX(美元债一级!$A$2:$BO$2880,tbl_dmi_isin[[#This Row],[Index]]+1,MATCH(D$2,美元债一级!$2:$2,0)))</f>
        <v>中梁控股</v>
      </c>
      <c r="E222" s="19" t="str">
        <f>TEXT(tbl_dmi_isin[[#This Row],[定价日]],"YYMMDD")&amp;tbl_dmi_isin[[#This Row],[ISIN]]</f>
        <v>210510XS2341214059</v>
      </c>
      <c r="F222" s="221"/>
      <c r="G222" s="90" t="str">
        <f>IF(tbl_dmi_isin[[#This Row],[Index]]&gt;$A$2,"",INDEX(Corp_value!$A$1:$EA$2999,MATCH(tbl_dmi_isin[[#This Row],[ISIN]],Corp_value!$B:$B,0),MATCH(G$2,Corp_value!$1:$1,0)))</f>
        <v>--/--/NR</v>
      </c>
      <c r="H222" s="91" t="str">
        <f>IF(tbl_dmi_isin[[#This Row],[Index]]&gt;$A$2,"",INDEX(Corp_value!$A$1:$EA$2999,MATCH(tbl_dmi_isin[[#This Row],[ISIN]],Corp_value!$B:$B,0),MATCH(H$2,Corp_value!$1:$1,0)))</f>
        <v>KY</v>
      </c>
      <c r="I222" s="91" t="str">
        <f>IF(tbl_dmi_isin[[#This Row],[Index]]&gt;$A$2,"",INDEX(Corp_value!$A$1:$EA$2999,MATCH(tbl_dmi_isin[[#This Row],[ISIN]],Corp_value!$B:$B,0),MATCH(I$2,Corp_value!$1:$1,0)))</f>
        <v>HK</v>
      </c>
      <c r="J222" s="90" t="str">
        <f>IF(tbl_dmi_isin[[#This Row],[Index]]&gt;$A$2,"",INDEX(Corp_value!$A$1:$EA$2999,MATCH(tbl_dmi_isin[[#This Row],[ISIN]],Corp_value!$B:$B,0),MATCH(J$2,Corp_value!$1:$1,0)))</f>
        <v>WR/NR/WD</v>
      </c>
      <c r="K222" s="90" t="str">
        <f>IF(tbl_dmi_isin[[#This Row],[Index]]&gt;$A$2,"",INDEX(Corp_value!$A$1:$EA$2999,MATCH(tbl_dmi_isin[[#This Row],[ISIN]],Corp_value!$B:$B,0),MATCH(K$2,Corp_value!$1:$1,0)))</f>
        <v>CHECK spd</v>
      </c>
      <c r="L222" s="90" t="str">
        <f>IF(tbl_dmi_isin[[#This Row],[Index]]&gt;$A$2,"",INDEX(Corp_value!$A$1:$EA$2999,MATCH(tbl_dmi_isin[[#This Row],[ISIN]],Corp_value!$B:$B,0),MATCH(L$2,Corp_value!$1:$1,0)))</f>
        <v>--</v>
      </c>
      <c r="M222" s="241" t="str">
        <f>IF(tbl_dmi_isin[[#This Row],[Index]]&gt;$A$2,"",INDEX(Corp_value!$A$1:$EA$2999,MATCH(tbl_dmi_isin[[#This Row],[ISIN]],Corp_value!$B:$B,0),MATCH(M$2,Corp_value!$1:$1,0)))</f>
        <v>中梁控股</v>
      </c>
      <c r="N222" s="241" t="str">
        <f>IF(tbl_dmi_isin[[#This Row],[Index]]&gt;$A$2,"",INDEX(Corp_value!$A$1:$EA$2999,MATCH(tbl_dmi_isin[[#This Row],[ISIN]],Corp_value!$B:$B,0),MATCH(N$2,Corp_value!$1:$1,0)))</f>
        <v>Subsidiaries</v>
      </c>
      <c r="O222" s="241" t="str">
        <f>IF(tbl_dmi_isin[[#This Row],[Index]]&gt;$A$2,"",INDEX(Corp_value!$A$1:$EA$2999,MATCH(tbl_dmi_isin[[#This Row],[ISIN]],Corp_value!$B:$B,0),MATCH(O$2,Corp_value!$1:$1,0)))</f>
        <v/>
      </c>
      <c r="P222" s="260" t="str">
        <f>IF(tbl_dmi_isin[[#This Row],[Index]]&gt;$A$2,"",TEXT(INDEX(Corp_value!$A$1:$EA$2999,MATCH(tbl_dmi_isin[[#This Row],[ISIN]],Corp_value!$B:$B,0),MATCH(P$2,Corp_value!$1:$1,0)),"yyyy/mm/dd"))</f>
        <v>2021/05/20</v>
      </c>
      <c r="Q222" s="260" t="str">
        <f>IF(tbl_dmi_isin[[#This Row],[Index]]&gt;$A$2,"",TEXT(INDEX(Corp_value!$A$1:$EA$2999,MATCH(tbl_dmi_isin[[#This Row],[ISIN]],Corp_value!$B:$B,0),MATCH(Q$2,Corp_value!$1:$1,0)),"yyyy/mm/dd"))</f>
        <v>2022/05/19</v>
      </c>
      <c r="R222" s="260" t="str">
        <f>IF(tbl_dmi_isin[[#This Row],[Index]]&gt;$A$2,"",TEXT(INDEX(Corp_value!$A$1:$EA$2999,MATCH(tbl_dmi_isin[[#This Row],[ISIN]],Corp_value!$B:$B,0),MATCH(R$2,Corp_value!$1:$1,0)),"yyyy/mm/dd"))</f>
        <v>--</v>
      </c>
      <c r="S222" s="241">
        <f>IF(tbl_dmi_isin[[#This Row],[Index]]&gt;$A$2,"",INDEX(Corp_value!$A$1:$EA$2999,MATCH(tbl_dmi_isin[[#This Row],[ISIN]],Corp_value!$B:$B,0),MATCH(S$2,Corp_value!$1:$1,0)))</f>
        <v>8.5</v>
      </c>
      <c r="T222" s="241" t="str">
        <f>IF(tbl_dmi_isin[[#This Row],[Index]]&gt;$A$2,"",INDEX(Corp_value!$A$1:$EA$2999,MATCH(tbl_dmi_isin[[#This Row],[ISIN]],Corp_value!$B:$B,0),MATCH(T$2,Corp_value!$1:$1,0)))</f>
        <v>USD</v>
      </c>
      <c r="U222" s="241">
        <f>IF(tbl_dmi_isin[[#This Row],[Index]]&gt;$A$2,"",INDEX(Corp_value!$A$1:$EA$2999,MATCH(tbl_dmi_isin[[#This Row],[ISIN]],Corp_value!$B:$B,0),MATCH(U$2,Corp_value!$1:$1,0)))</f>
        <v>99.186000000000007</v>
      </c>
      <c r="V222" s="258">
        <f>IFERROR(IF(tbl_dmi_isin[[#This Row],[Index]]&gt;$A$2,"",INDEX(Corp_value!$A$1:$EA$2999,MATCH(tbl_dmi_isin[[#This Row],[ISIN]],Corp_value!$B:$B,0),MATCH(V$2,Corp_value!$1:$1,0)))/100000000,"")</f>
        <v>3</v>
      </c>
      <c r="W222" s="267" t="str">
        <f>IF(tbl_dmi_isin[[#This Row],[Index]]&gt;$A$2,"",INDEX(Corp_value!$A$1:$EA$2999,MATCH(tbl_dmi_isin[[#This Row],[ISIN]],Corp_value!$B:$B,0),MATCH(W$2,Corp_value!$1:$1,0)))</f>
        <v>2772 HK</v>
      </c>
      <c r="X222" s="267" t="str">
        <f>IF(tbl_dmi_isin[[#This Row],[Index]]&gt;$A$2,"",INDEX(Corp_value!$A$1:$EA$2999,MATCH(tbl_dmi_isin[[#This Row],[ISIN]],Corp_value!$B:$B,0),MATCH(X$2,Corp_value!$1:$1,0)))</f>
        <v>--/NR/WD</v>
      </c>
      <c r="Y222" s="273" t="str">
        <f>IF(tbl_dmi_isin[[#This Row],[Index]]&gt;$A$2,"",INDEX(Corp_value!$A$1:$EA$2999,MATCH(tbl_dmi_isin[[#This Row],[ISIN]],Corp_value!$B:$B,0),MATCH(Y$2,Corp_value!$1:$1,0)))</f>
        <v>Green</v>
      </c>
      <c r="Z222" s="273" t="str">
        <f>IF(tbl_dmi_isin[[#This Row],[Index]]&gt;$A$2,"",INDEX(Corp_value!$A$1:$EA$2999,MATCH(tbl_dmi_isin[[#This Row],[ISIN]],Corp_value!$B:$B,0),MATCH(Z$2,Corp_value!$1:$1,0)))</f>
        <v>--/NR/WD</v>
      </c>
    </row>
    <row r="223" spans="1:26">
      <c r="A223" s="19">
        <v>220</v>
      </c>
      <c r="B223" s="282" t="str">
        <f>IF(tbl_dmi_isin[[#This Row],[Index]]&gt;$A$2,"",TEXT(INDEX(美元债一级!$A$2:$BO$2879,tbl_dmi_isin[[#This Row],[Index]]+1,MATCH(B$2,美元债一级!$2:$2,0)),"yyyy/mm/dd"))</f>
        <v>2021/05/06</v>
      </c>
      <c r="C223" s="19" t="str">
        <f>IF(tbl_dmi_isin[[#This Row],[Index]]&gt;$A$2,"",INDEX(美元债一级!$A$2:$BO$2880,tbl_dmi_isin[[#This Row],[Index]]+1,MATCH(C$2,美元债一级!$2:$2,0)))</f>
        <v>USG3065HAB71</v>
      </c>
      <c r="D223" s="19" t="str">
        <f>IF(tbl_dmi_isin[[#This Row],[Index]]&gt;$A$2,"",INDEX(美元债一级!$A$2:$BO$2880,tbl_dmi_isin[[#This Row],[Index]]+1,MATCH(D$2,美元债一级!$2:$2,0)))</f>
        <v>新奥股份</v>
      </c>
      <c r="E223" s="19" t="str">
        <f>TEXT(tbl_dmi_isin[[#This Row],[定价日]],"YYMMDD")&amp;tbl_dmi_isin[[#This Row],[ISIN]]</f>
        <v>210506USG3065HAB71</v>
      </c>
      <c r="F223" s="221"/>
      <c r="G223" s="90" t="str">
        <f>IF(tbl_dmi_isin[[#This Row],[Index]]&gt;$A$2,"",INDEX(Corp_value!$A$1:$EA$2999,MATCH(tbl_dmi_isin[[#This Row],[ISIN]],Corp_value!$B:$B,0),MATCH(G$2,Corp_value!$1:$1,0)))</f>
        <v>Ba1/--/BBB-</v>
      </c>
      <c r="H223" s="91" t="str">
        <f>IF(tbl_dmi_isin[[#This Row],[Index]]&gt;$A$2,"",INDEX(Corp_value!$A$1:$EA$2999,MATCH(tbl_dmi_isin[[#This Row],[ISIN]],Corp_value!$B:$B,0),MATCH(H$2,Corp_value!$1:$1,0)))</f>
        <v>VG</v>
      </c>
      <c r="I223" s="91" t="str">
        <f>IF(tbl_dmi_isin[[#This Row],[Index]]&gt;$A$2,"",INDEX(Corp_value!$A$1:$EA$2999,MATCH(tbl_dmi_isin[[#This Row],[ISIN]],Corp_value!$B:$B,0),MATCH(I$2,Corp_value!$1:$1,0)))</f>
        <v>--</v>
      </c>
      <c r="J223" s="90" t="str">
        <f>IF(tbl_dmi_isin[[#This Row],[Index]]&gt;$A$2,"",INDEX(Corp_value!$A$1:$EA$2999,MATCH(tbl_dmi_isin[[#This Row],[ISIN]],Corp_value!$B:$B,0),MATCH(J$2,Corp_value!$1:$1,0)))</f>
        <v>Ba1/BBB-/BBB-</v>
      </c>
      <c r="K223" s="90">
        <f>IF(tbl_dmi_isin[[#This Row],[Index]]&gt;$A$2,"",INDEX(Corp_value!$A$1:$EA$2999,MATCH(tbl_dmi_isin[[#This Row],[ISIN]],Corp_value!$B:$B,0),MATCH(K$2,Corp_value!$1:$1,0)))</f>
        <v>265</v>
      </c>
      <c r="L223" s="90" t="str">
        <f>IF(tbl_dmi_isin[[#This Row],[Index]]&gt;$A$2,"",INDEX(Corp_value!$A$1:$EA$2999,MATCH(tbl_dmi_isin[[#This Row],[ISIN]],Corp_value!$B:$B,0),MATCH(L$2,Corp_value!$1:$1,0)))</f>
        <v>--</v>
      </c>
      <c r="M223" s="241" t="str">
        <f>IF(tbl_dmi_isin[[#This Row],[Index]]&gt;$A$2,"",INDEX(Corp_value!$A$1:$EA$2999,MATCH(tbl_dmi_isin[[#This Row],[ISIN]],Corp_value!$B:$B,0),MATCH(M$2,Corp_value!$1:$1,0)))</f>
        <v>新奥清洁能源国际投资</v>
      </c>
      <c r="N223" s="241" t="str">
        <f>IF(tbl_dmi_isin[[#This Row],[Index]]&gt;$A$2,"",INDEX(Corp_value!$A$1:$EA$2999,MATCH(tbl_dmi_isin[[#This Row],[ISIN]],Corp_value!$B:$B,0),MATCH(N$2,Corp_value!$1:$1,0)))</f>
        <v>ENN Natural Gas Co Ltd</v>
      </c>
      <c r="O223" s="241" t="str">
        <f>IF(tbl_dmi_isin[[#This Row],[Index]]&gt;$A$2,"",INDEX(Corp_value!$A$1:$EA$2999,MATCH(tbl_dmi_isin[[#This Row],[ISIN]],Corp_value!$B:$B,0),MATCH(O$2,Corp_value!$1:$1,0)))</f>
        <v/>
      </c>
      <c r="P223" s="260" t="str">
        <f>IF(tbl_dmi_isin[[#This Row],[Index]]&gt;$A$2,"",TEXT(INDEX(Corp_value!$A$1:$EA$2999,MATCH(tbl_dmi_isin[[#This Row],[ISIN]],Corp_value!$B:$B,0),MATCH(P$2,Corp_value!$1:$1,0)),"yyyy/mm/dd"))</f>
        <v>2021/05/12</v>
      </c>
      <c r="Q223" s="260" t="str">
        <f>IF(tbl_dmi_isin[[#This Row],[Index]]&gt;$A$2,"",TEXT(INDEX(Corp_value!$A$1:$EA$2999,MATCH(tbl_dmi_isin[[#This Row],[ISIN]],Corp_value!$B:$B,0),MATCH(Q$2,Corp_value!$1:$1,0)),"yyyy/mm/dd"))</f>
        <v>2026/05/12</v>
      </c>
      <c r="R223" s="260" t="str">
        <f>IF(tbl_dmi_isin[[#This Row],[Index]]&gt;$A$2,"",TEXT(INDEX(Corp_value!$A$1:$EA$2999,MATCH(tbl_dmi_isin[[#This Row],[ISIN]],Corp_value!$B:$B,0),MATCH(R$2,Corp_value!$1:$1,0)),"yyyy/mm/dd"))</f>
        <v>2024/05/12</v>
      </c>
      <c r="S223" s="241">
        <f>IF(tbl_dmi_isin[[#This Row],[Index]]&gt;$A$2,"",INDEX(Corp_value!$A$1:$EA$2999,MATCH(tbl_dmi_isin[[#This Row],[ISIN]],Corp_value!$B:$B,0),MATCH(S$2,Corp_value!$1:$1,0)))</f>
        <v>3.375</v>
      </c>
      <c r="T223" s="241" t="str">
        <f>IF(tbl_dmi_isin[[#This Row],[Index]]&gt;$A$2,"",INDEX(Corp_value!$A$1:$EA$2999,MATCH(tbl_dmi_isin[[#This Row],[ISIN]],Corp_value!$B:$B,0),MATCH(T$2,Corp_value!$1:$1,0)))</f>
        <v>USD</v>
      </c>
      <c r="U223" s="241">
        <f>IF(tbl_dmi_isin[[#This Row],[Index]]&gt;$A$2,"",INDEX(Corp_value!$A$1:$EA$2999,MATCH(tbl_dmi_isin[[#This Row],[ISIN]],Corp_value!$B:$B,0),MATCH(U$2,Corp_value!$1:$1,0)))</f>
        <v>99.658000000000001</v>
      </c>
      <c r="V223" s="258">
        <f>IFERROR(IF(tbl_dmi_isin[[#This Row],[Index]]&gt;$A$2,"",INDEX(Corp_value!$A$1:$EA$2999,MATCH(tbl_dmi_isin[[#This Row],[ISIN]],Corp_value!$B:$B,0),MATCH(V$2,Corp_value!$1:$1,0)))/100000000,"")</f>
        <v>8</v>
      </c>
      <c r="W223" s="267" t="str">
        <f>IF(tbl_dmi_isin[[#This Row],[Index]]&gt;$A$2,"",INDEX(Corp_value!$A$1:$EA$2999,MATCH(tbl_dmi_isin[[#This Row],[ISIN]],Corp_value!$B:$B,0),MATCH(W$2,Corp_value!$1:$1,0)))</f>
        <v>600803 CH</v>
      </c>
      <c r="X223" s="267" t="str">
        <f>IF(tbl_dmi_isin[[#This Row],[Index]]&gt;$A$2,"",INDEX(Corp_value!$A$1:$EA$2999,MATCH(tbl_dmi_isin[[#This Row],[ISIN]],Corp_value!$B:$B,0),MATCH(X$2,Corp_value!$1:$1,0)))</f>
        <v>--/BBB-/BBB-</v>
      </c>
      <c r="Y223" s="273" t="str">
        <f>IF(tbl_dmi_isin[[#This Row],[Index]]&gt;$A$2,"",INDEX(Corp_value!$A$1:$EA$2999,MATCH(tbl_dmi_isin[[#This Row],[ISIN]],Corp_value!$B:$B,0),MATCH(Y$2,Corp_value!$1:$1,0)))</f>
        <v/>
      </c>
      <c r="Z223" s="273" t="str">
        <f>IF(tbl_dmi_isin[[#This Row],[Index]]&gt;$A$2,"",INDEX(Corp_value!$A$1:$EA$2999,MATCH(tbl_dmi_isin[[#This Row],[ISIN]],Corp_value!$B:$B,0),MATCH(Z$2,Corp_value!$1:$1,0)))</f>
        <v>Ba1/BBB-/BBB-</v>
      </c>
    </row>
    <row r="224" spans="1:26">
      <c r="A224" s="19">
        <v>221</v>
      </c>
      <c r="B224" s="282" t="str">
        <f>IF(tbl_dmi_isin[[#This Row],[Index]]&gt;$A$2,"",TEXT(INDEX(美元债一级!$A$2:$BO$2879,tbl_dmi_isin[[#This Row],[Index]]+1,MATCH(B$2,美元债一级!$2:$2,0)),"yyyy/mm/dd"))</f>
        <v>2021/04/26</v>
      </c>
      <c r="C224" s="19" t="str">
        <f>IF(tbl_dmi_isin[[#This Row],[Index]]&gt;$A$2,"",INDEX(美元债一级!$A$2:$BO$2880,tbl_dmi_isin[[#This Row],[Index]]+1,MATCH(C$2,美元债一级!$2:$2,0)))</f>
        <v>XS2203986927</v>
      </c>
      <c r="D224" s="19" t="str">
        <f>IF(tbl_dmi_isin[[#This Row],[Index]]&gt;$A$2,"",INDEX(美元债一级!$A$2:$BO$2880,tbl_dmi_isin[[#This Row],[Index]]+1,MATCH(D$2,美元债一级!$2:$2,0)))</f>
        <v>阳光城集团*</v>
      </c>
      <c r="E224" s="19" t="str">
        <f>TEXT(tbl_dmi_isin[[#This Row],[定价日]],"YYMMDD")&amp;tbl_dmi_isin[[#This Row],[ISIN]]</f>
        <v>210426XS2203986927</v>
      </c>
      <c r="F224" s="221"/>
      <c r="G224" s="90" t="str">
        <f>IF(tbl_dmi_isin[[#This Row],[Index]]&gt;$A$2,"",INDEX(Corp_value!$A$1:$EA$2999,MATCH(tbl_dmi_isin[[#This Row],[ISIN]],Corp_value!$B:$B,0),MATCH(G$2,Corp_value!$1:$1,0)))</f>
        <v>WR/--/--</v>
      </c>
      <c r="H224" s="91" t="str">
        <f>IF(tbl_dmi_isin[[#This Row],[Index]]&gt;$A$2,"",INDEX(Corp_value!$A$1:$EA$2999,MATCH(tbl_dmi_isin[[#This Row],[ISIN]],Corp_value!$B:$B,0),MATCH(H$2,Corp_value!$1:$1,0)))</f>
        <v>HK</v>
      </c>
      <c r="I224" s="91" t="str">
        <f>IF(tbl_dmi_isin[[#This Row],[Index]]&gt;$A$2,"",INDEX(Corp_value!$A$1:$EA$2999,MATCH(tbl_dmi_isin[[#This Row],[ISIN]],Corp_value!$B:$B,0),MATCH(I$2,Corp_value!$1:$1,0)))</f>
        <v>--</v>
      </c>
      <c r="J224" s="90" t="str">
        <f>IF(tbl_dmi_isin[[#This Row],[Index]]&gt;$A$2,"",INDEX(Corp_value!$A$1:$EA$2999,MATCH(tbl_dmi_isin[[#This Row],[ISIN]],Corp_value!$B:$B,0),MATCH(J$2,Corp_value!$1:$1,0)))</f>
        <v>WR/NR/WD</v>
      </c>
      <c r="K224" s="90" t="str">
        <f>IF(tbl_dmi_isin[[#This Row],[Index]]&gt;$A$2,"",INDEX(Corp_value!$A$1:$EA$2999,MATCH(tbl_dmi_isin[[#This Row],[ISIN]],Corp_value!$B:$B,0),MATCH(K$2,Corp_value!$1:$1,0)))</f>
        <v>CHECK spd</v>
      </c>
      <c r="L224" s="90" t="str">
        <f>IF(tbl_dmi_isin[[#This Row],[Index]]&gt;$A$2,"",INDEX(Corp_value!$A$1:$EA$2999,MATCH(tbl_dmi_isin[[#This Row],[ISIN]],Corp_value!$B:$B,0),MATCH(L$2,Corp_value!$1:$1,0)))</f>
        <v>--</v>
      </c>
      <c r="M224" s="241" t="str">
        <f>IF(tbl_dmi_isin[[#This Row],[Index]]&gt;$A$2,"",INDEX(Corp_value!$A$1:$EA$2999,MATCH(tbl_dmi_isin[[#This Row],[ISIN]],Corp_value!$B:$B,0),MATCH(M$2,Corp_value!$1:$1,0)))</f>
        <v>阳光城嘉世国际有限公</v>
      </c>
      <c r="N224" s="241" t="str">
        <f>IF(tbl_dmi_isin[[#This Row],[Index]]&gt;$A$2,"",INDEX(Corp_value!$A$1:$EA$2999,MATCH(tbl_dmi_isin[[#This Row],[ISIN]],Corp_value!$B:$B,0),MATCH(N$2,Corp_value!$1:$1,0)))</f>
        <v>Yango Group Co Ltd</v>
      </c>
      <c r="O224" s="241" t="str">
        <f>IF(tbl_dmi_isin[[#This Row],[Index]]&gt;$A$2,"",INDEX(Corp_value!$A$1:$EA$2999,MATCH(tbl_dmi_isin[[#This Row],[ISIN]],Corp_value!$B:$B,0),MATCH(O$2,Corp_value!$1:$1,0)))</f>
        <v/>
      </c>
      <c r="P224" s="260" t="str">
        <f>IF(tbl_dmi_isin[[#This Row],[Index]]&gt;$A$2,"",TEXT(INDEX(Corp_value!$A$1:$EA$2999,MATCH(tbl_dmi_isin[[#This Row],[ISIN]],Corp_value!$B:$B,0),MATCH(P$2,Corp_value!$1:$1,0)),"yyyy/mm/dd"))</f>
        <v>2020/07/15</v>
      </c>
      <c r="Q224" s="260" t="str">
        <f>IF(tbl_dmi_isin[[#This Row],[Index]]&gt;$A$2,"",TEXT(INDEX(Corp_value!$A$1:$EA$2999,MATCH(tbl_dmi_isin[[#This Row],[ISIN]],Corp_value!$B:$B,0),MATCH(Q$2,Corp_value!$1:$1,0)),"yyyy/mm/dd"))</f>
        <v>2024/04/15</v>
      </c>
      <c r="R224" s="260" t="str">
        <f>IF(tbl_dmi_isin[[#This Row],[Index]]&gt;$A$2,"",TEXT(INDEX(Corp_value!$A$1:$EA$2999,MATCH(tbl_dmi_isin[[#This Row],[ISIN]],Corp_value!$B:$B,0),MATCH(R$2,Corp_value!$1:$1,0)),"yyyy/mm/dd"))</f>
        <v>2023/11/06</v>
      </c>
      <c r="S224" s="241">
        <f>IF(tbl_dmi_isin[[#This Row],[Index]]&gt;$A$2,"",INDEX(Corp_value!$A$1:$EA$2999,MATCH(tbl_dmi_isin[[#This Row],[ISIN]],Corp_value!$B:$B,0),MATCH(S$2,Corp_value!$1:$1,0)))</f>
        <v>7.5</v>
      </c>
      <c r="T224" s="241" t="str">
        <f>IF(tbl_dmi_isin[[#This Row],[Index]]&gt;$A$2,"",INDEX(Corp_value!$A$1:$EA$2999,MATCH(tbl_dmi_isin[[#This Row],[ISIN]],Corp_value!$B:$B,0),MATCH(T$2,Corp_value!$1:$1,0)))</f>
        <v>USD</v>
      </c>
      <c r="U224" s="241">
        <f>IF(tbl_dmi_isin[[#This Row],[Index]]&gt;$A$2,"",INDEX(Corp_value!$A$1:$EA$2999,MATCH(tbl_dmi_isin[[#This Row],[ISIN]],Corp_value!$B:$B,0),MATCH(U$2,Corp_value!$1:$1,0)))</f>
        <v>99.305999999999997</v>
      </c>
      <c r="V224" s="258">
        <f>IFERROR(IF(tbl_dmi_isin[[#This Row],[Index]]&gt;$A$2,"",INDEX(Corp_value!$A$1:$EA$2999,MATCH(tbl_dmi_isin[[#This Row],[ISIN]],Corp_value!$B:$B,0),MATCH(V$2,Corp_value!$1:$1,0)))/100000000,"")</f>
        <v>3.82</v>
      </c>
      <c r="W224" s="267" t="str">
        <f>IF(tbl_dmi_isin[[#This Row],[Index]]&gt;$A$2,"",INDEX(Corp_value!$A$1:$EA$2999,MATCH(tbl_dmi_isin[[#This Row],[ISIN]],Corp_value!$B:$B,0),MATCH(W$2,Corp_value!$1:$1,0)))</f>
        <v>000671 CH</v>
      </c>
      <c r="X224" s="267" t="str">
        <f>IF(tbl_dmi_isin[[#This Row],[Index]]&gt;$A$2,"",INDEX(Corp_value!$A$1:$EA$2999,MATCH(tbl_dmi_isin[[#This Row],[ISIN]],Corp_value!$B:$B,0),MATCH(X$2,Corp_value!$1:$1,0)))</f>
        <v>--/NR/WD</v>
      </c>
      <c r="Y224" s="273" t="str">
        <f>IF(tbl_dmi_isin[[#This Row],[Index]]&gt;$A$2,"",INDEX(Corp_value!$A$1:$EA$2999,MATCH(tbl_dmi_isin[[#This Row],[ISIN]],Corp_value!$B:$B,0),MATCH(Y$2,Corp_value!$1:$1,0)))</f>
        <v/>
      </c>
      <c r="Z224" s="273" t="str">
        <f>IF(tbl_dmi_isin[[#This Row],[Index]]&gt;$A$2,"",INDEX(Corp_value!$A$1:$EA$2999,MATCH(tbl_dmi_isin[[#This Row],[ISIN]],Corp_value!$B:$B,0),MATCH(Z$2,Corp_value!$1:$1,0)))</f>
        <v>WR/NR/WD</v>
      </c>
    </row>
    <row r="225" spans="1:26">
      <c r="A225" s="19">
        <v>222</v>
      </c>
      <c r="B225" s="282" t="str">
        <f>IF(tbl_dmi_isin[[#This Row],[Index]]&gt;$A$2,"",TEXT(INDEX(美元债一级!$A$2:$BO$2879,tbl_dmi_isin[[#This Row],[Index]]+1,MATCH(B$2,美元债一级!$2:$2,0)),"yyyy/mm/dd"))</f>
        <v>2021/04/22</v>
      </c>
      <c r="C225" s="19" t="str">
        <f>IF(tbl_dmi_isin[[#This Row],[Index]]&gt;$A$2,"",INDEX(美元债一级!$A$2:$BO$2880,tbl_dmi_isin[[#This Row],[Index]]+1,MATCH(C$2,美元债一级!$2:$2,0)))</f>
        <v>XS2334068645</v>
      </c>
      <c r="D225" s="19" t="str">
        <f>IF(tbl_dmi_isin[[#This Row],[Index]]&gt;$A$2,"",INDEX(美元债一级!$A$2:$BO$2880,tbl_dmi_isin[[#This Row],[Index]]+1,MATCH(D$2,美元债一级!$2:$2,0)))</f>
        <v>万达商管</v>
      </c>
      <c r="E225" s="19" t="str">
        <f>TEXT(tbl_dmi_isin[[#This Row],[定价日]],"YYMMDD")&amp;tbl_dmi_isin[[#This Row],[ISIN]]</f>
        <v>210422XS2334068645</v>
      </c>
      <c r="F225" s="221"/>
      <c r="G225" s="90" t="str">
        <f>IF(tbl_dmi_isin[[#This Row],[Index]]&gt;$A$2,"",INDEX(Corp_value!$A$1:$EA$2999,MATCH(tbl_dmi_isin[[#This Row],[ISIN]],Corp_value!$B:$B,0),MATCH(G$2,Corp_value!$1:$1,0)))</f>
        <v>--/--/--</v>
      </c>
      <c r="H225" s="91" t="str">
        <f>IF(tbl_dmi_isin[[#This Row],[Index]]&gt;$A$2,"",INDEX(Corp_value!$A$1:$EA$2999,MATCH(tbl_dmi_isin[[#This Row],[ISIN]],Corp_value!$B:$B,0),MATCH(H$2,Corp_value!$1:$1,0)))</f>
        <v>VG</v>
      </c>
      <c r="I225" s="91" t="str">
        <f>IF(tbl_dmi_isin[[#This Row],[Index]]&gt;$A$2,"",INDEX(Corp_value!$A$1:$EA$2999,MATCH(tbl_dmi_isin[[#This Row],[ISIN]],Corp_value!$B:$B,0),MATCH(I$2,Corp_value!$1:$1,0)))</f>
        <v>--</v>
      </c>
      <c r="J225" s="90" t="str">
        <f>IF(tbl_dmi_isin[[#This Row],[Index]]&gt;$A$2,"",INDEX(Corp_value!$A$1:$EA$2999,MATCH(tbl_dmi_isin[[#This Row],[ISIN]],Corp_value!$B:$B,0),MATCH(J$2,Corp_value!$1:$1,0)))</f>
        <v>--/--/--</v>
      </c>
      <c r="K225" s="90" t="str">
        <f>IF(tbl_dmi_isin[[#This Row],[Index]]&gt;$A$2,"",INDEX(Corp_value!$A$1:$EA$2999,MATCH(tbl_dmi_isin[[#This Row],[ISIN]],Corp_value!$B:$B,0),MATCH(K$2,Corp_value!$1:$1,0)))</f>
        <v>CHECK spd</v>
      </c>
      <c r="L225" s="90" t="str">
        <f>IF(tbl_dmi_isin[[#This Row],[Index]]&gt;$A$2,"",INDEX(Corp_value!$A$1:$EA$2999,MATCH(tbl_dmi_isin[[#This Row],[ISIN]],Corp_value!$B:$B,0),MATCH(L$2,Corp_value!$1:$1,0)))</f>
        <v>--</v>
      </c>
      <c r="M225" s="241" t="str">
        <f>IF(tbl_dmi_isin[[#This Row],[Index]]&gt;$A$2,"",INDEX(Corp_value!$A$1:$EA$2999,MATCH(tbl_dmi_isin[[#This Row],[ISIN]],Corp_value!$B:$B,0),MATCH(M$2,Corp_value!$1:$1,0)))</f>
        <v>万达地产海外有限公司</v>
      </c>
      <c r="N225" s="241" t="str">
        <f>IF(tbl_dmi_isin[[#This Row],[Index]]&gt;$A$2,"",INDEX(Corp_value!$A$1:$EA$2999,MATCH(tbl_dmi_isin[[#This Row],[ISIN]],Corp_value!$B:$B,0),MATCH(N$2,Corp_value!$1:$1,0)))</f>
        <v>Multiple Guarantors</v>
      </c>
      <c r="O225" s="241" t="str">
        <f>IF(tbl_dmi_isin[[#This Row],[Index]]&gt;$A$2,"",INDEX(Corp_value!$A$1:$EA$2999,MATCH(tbl_dmi_isin[[#This Row],[ISIN]],Corp_value!$B:$B,0),MATCH(O$2,Corp_value!$1:$1,0)))</f>
        <v>Dalian Wanda Commercial Manage</v>
      </c>
      <c r="P225" s="260" t="str">
        <f>IF(tbl_dmi_isin[[#This Row],[Index]]&gt;$A$2,"",TEXT(INDEX(Corp_value!$A$1:$EA$2999,MATCH(tbl_dmi_isin[[#This Row],[ISIN]],Corp_value!$B:$B,0),MATCH(P$2,Corp_value!$1:$1,0)),"yyyy/mm/dd"))</f>
        <v>2021/04/29</v>
      </c>
      <c r="Q225" s="260" t="str">
        <f>IF(tbl_dmi_isin[[#This Row],[Index]]&gt;$A$2,"",TEXT(INDEX(Corp_value!$A$1:$EA$2999,MATCH(tbl_dmi_isin[[#This Row],[ISIN]],Corp_value!$B:$B,0),MATCH(Q$2,Corp_value!$1:$1,0)),"yyyy/mm/dd"))</f>
        <v>2022/04/28</v>
      </c>
      <c r="R225" s="260" t="str">
        <f>IF(tbl_dmi_isin[[#This Row],[Index]]&gt;$A$2,"",TEXT(INDEX(Corp_value!$A$1:$EA$2999,MATCH(tbl_dmi_isin[[#This Row],[ISIN]],Corp_value!$B:$B,0),MATCH(R$2,Corp_value!$1:$1,0)),"yyyy/mm/dd"))</f>
        <v>--</v>
      </c>
      <c r="S225" s="241">
        <f>IF(tbl_dmi_isin[[#This Row],[Index]]&gt;$A$2,"",INDEX(Corp_value!$A$1:$EA$2999,MATCH(tbl_dmi_isin[[#This Row],[ISIN]],Corp_value!$B:$B,0),MATCH(S$2,Corp_value!$1:$1,0)))</f>
        <v>7.25</v>
      </c>
      <c r="T225" s="241" t="str">
        <f>IF(tbl_dmi_isin[[#This Row],[Index]]&gt;$A$2,"",INDEX(Corp_value!$A$1:$EA$2999,MATCH(tbl_dmi_isin[[#This Row],[ISIN]],Corp_value!$B:$B,0),MATCH(T$2,Corp_value!$1:$1,0)))</f>
        <v>USD</v>
      </c>
      <c r="U225" s="241">
        <f>IF(tbl_dmi_isin[[#This Row],[Index]]&gt;$A$2,"",INDEX(Corp_value!$A$1:$EA$2999,MATCH(tbl_dmi_isin[[#This Row],[ISIN]],Corp_value!$B:$B,0),MATCH(U$2,Corp_value!$1:$1,0)))</f>
        <v>100</v>
      </c>
      <c r="V225" s="258">
        <f>IFERROR(IF(tbl_dmi_isin[[#This Row],[Index]]&gt;$A$2,"",INDEX(Corp_value!$A$1:$EA$2999,MATCH(tbl_dmi_isin[[#This Row],[ISIN]],Corp_value!$B:$B,0),MATCH(V$2,Corp_value!$1:$1,0)))/100000000,"")</f>
        <v>4</v>
      </c>
      <c r="W225" s="267" t="str">
        <f>IF(tbl_dmi_isin[[#This Row],[Index]]&gt;$A$2,"",INDEX(Corp_value!$A$1:$EA$2999,MATCH(tbl_dmi_isin[[#This Row],[ISIN]],Corp_value!$B:$B,0),MATCH(W$2,Corp_value!$1:$1,0)))</f>
        <v>1567411D HK</v>
      </c>
      <c r="X225" s="267" t="str">
        <f>IF(tbl_dmi_isin[[#This Row],[Index]]&gt;$A$2,"",INDEX(Corp_value!$A$1:$EA$2999,MATCH(tbl_dmi_isin[[#This Row],[ISIN]],Corp_value!$B:$B,0),MATCH(X$2,Corp_value!$1:$1,0)))</f>
        <v>--/NR/CC</v>
      </c>
      <c r="Y225" s="273" t="str">
        <f>IF(tbl_dmi_isin[[#This Row],[Index]]&gt;$A$2,"",INDEX(Corp_value!$A$1:$EA$2999,MATCH(tbl_dmi_isin[[#This Row],[ISIN]],Corp_value!$B:$B,0),MATCH(Y$2,Corp_value!$1:$1,0)))</f>
        <v/>
      </c>
      <c r="Z225" s="273" t="str">
        <f>IF(tbl_dmi_isin[[#This Row],[Index]]&gt;$A$2,"",INDEX(Corp_value!$A$1:$EA$2999,MATCH(tbl_dmi_isin[[#This Row],[ISIN]],Corp_value!$B:$B,0),MATCH(Z$2,Corp_value!$1:$1,0)))</f>
        <v>WR/NR/CC</v>
      </c>
    </row>
    <row r="226" spans="1:26">
      <c r="A226" s="19">
        <v>223</v>
      </c>
      <c r="B226" s="282" t="str">
        <f>IF(tbl_dmi_isin[[#This Row],[Index]]&gt;$A$2,"",TEXT(INDEX(美元债一级!$A$2:$BO$2879,tbl_dmi_isin[[#This Row],[Index]]+1,MATCH(B$2,美元债一级!$2:$2,0)),"yyyy/mm/dd"))</f>
        <v>2021/04/22</v>
      </c>
      <c r="C226" s="19" t="str">
        <f>IF(tbl_dmi_isin[[#This Row],[Index]]&gt;$A$2,"",INDEX(美元债一级!$A$2:$BO$2880,tbl_dmi_isin[[#This Row],[Index]]+1,MATCH(C$2,美元债一级!$2:$2,0)))</f>
        <v>XS2330495651</v>
      </c>
      <c r="D226" s="19" t="str">
        <f>IF(tbl_dmi_isin[[#This Row],[Index]]&gt;$A$2,"",INDEX(美元债一级!$A$2:$BO$2880,tbl_dmi_isin[[#This Row],[Index]]+1,MATCH(D$2,美元债一级!$2:$2,0)))</f>
        <v>中航汽车系统</v>
      </c>
      <c r="E226" s="19" t="str">
        <f>TEXT(tbl_dmi_isin[[#This Row],[定价日]],"YYMMDD")&amp;tbl_dmi_isin[[#This Row],[ISIN]]</f>
        <v>210422XS2330495651</v>
      </c>
      <c r="F226" s="221"/>
      <c r="G226" s="90" t="str">
        <f>IF(tbl_dmi_isin[[#This Row],[Index]]&gt;$A$2,"",INDEX(Corp_value!$A$1:$EA$2999,MATCH(tbl_dmi_isin[[#This Row],[ISIN]],Corp_value!$B:$B,0),MATCH(G$2,Corp_value!$1:$1,0)))</f>
        <v>A3/--/--</v>
      </c>
      <c r="H226" s="91" t="str">
        <f>IF(tbl_dmi_isin[[#This Row],[Index]]&gt;$A$2,"",INDEX(Corp_value!$A$1:$EA$2999,MATCH(tbl_dmi_isin[[#This Row],[ISIN]],Corp_value!$B:$B,0),MATCH(H$2,Corp_value!$1:$1,0)))</f>
        <v>HK</v>
      </c>
      <c r="I226" s="91" t="str">
        <f>IF(tbl_dmi_isin[[#This Row],[Index]]&gt;$A$2,"",INDEX(Corp_value!$A$1:$EA$2999,MATCH(tbl_dmi_isin[[#This Row],[ISIN]],Corp_value!$B:$B,0),MATCH(I$2,Corp_value!$1:$1,0)))</f>
        <v>--</v>
      </c>
      <c r="J226" s="90" t="str">
        <f>IF(tbl_dmi_isin[[#This Row],[Index]]&gt;$A$2,"",INDEX(Corp_value!$A$1:$EA$2999,MATCH(tbl_dmi_isin[[#This Row],[ISIN]],Corp_value!$B:$B,0),MATCH(J$2,Corp_value!$1:$1,0)))</f>
        <v>A3/--/--</v>
      </c>
      <c r="K226" s="90">
        <f>IF(tbl_dmi_isin[[#This Row],[Index]]&gt;$A$2,"",INDEX(Corp_value!$A$1:$EA$2999,MATCH(tbl_dmi_isin[[#This Row],[ISIN]],Corp_value!$B:$B,0),MATCH(K$2,Corp_value!$1:$1,0)))</f>
        <v>227.6</v>
      </c>
      <c r="L226" s="90" t="str">
        <f>IF(tbl_dmi_isin[[#This Row],[Index]]&gt;$A$2,"",INDEX(Corp_value!$A$1:$EA$2999,MATCH(tbl_dmi_isin[[#This Row],[ISIN]],Corp_value!$B:$B,0),MATCH(L$2,Corp_value!$1:$1,0)))</f>
        <v>--</v>
      </c>
      <c r="M226" s="241" t="str">
        <f>IF(tbl_dmi_isin[[#This Row],[Index]]&gt;$A$2,"",INDEX(Corp_value!$A$1:$EA$2999,MATCH(tbl_dmi_isin[[#This Row],[ISIN]],Corp_value!$B:$B,0),MATCH(M$2,Corp_value!$1:$1,0)))</f>
        <v>Hyd International Holding Ltd</v>
      </c>
      <c r="N226" s="241" t="str">
        <f>IF(tbl_dmi_isin[[#This Row],[Index]]&gt;$A$2,"",INDEX(Corp_value!$A$1:$EA$2999,MATCH(tbl_dmi_isin[[#This Row],[ISIN]],Corp_value!$B:$B,0),MATCH(N$2,Corp_value!$1:$1,0)))</f>
        <v>AVIC Automotive Systems Holding Co Ltd</v>
      </c>
      <c r="O226" s="241" t="str">
        <f>IF(tbl_dmi_isin[[#This Row],[Index]]&gt;$A$2,"",INDEX(Corp_value!$A$1:$EA$2999,MATCH(tbl_dmi_isin[[#This Row],[ISIN]],Corp_value!$B:$B,0),MATCH(O$2,Corp_value!$1:$1,0)))</f>
        <v/>
      </c>
      <c r="P226" s="260" t="str">
        <f>IF(tbl_dmi_isin[[#This Row],[Index]]&gt;$A$2,"",TEXT(INDEX(Corp_value!$A$1:$EA$2999,MATCH(tbl_dmi_isin[[#This Row],[ISIN]],Corp_value!$B:$B,0),MATCH(P$2,Corp_value!$1:$1,0)),"yyyy/mm/dd"))</f>
        <v>2021/04/28</v>
      </c>
      <c r="Q226" s="260" t="str">
        <f>IF(tbl_dmi_isin[[#This Row],[Index]]&gt;$A$2,"",TEXT(INDEX(Corp_value!$A$1:$EA$2999,MATCH(tbl_dmi_isin[[#This Row],[ISIN]],Corp_value!$B:$B,0),MATCH(Q$2,Corp_value!$1:$1,0)),"yyyy/mm/dd"))</f>
        <v>2026/04/28</v>
      </c>
      <c r="R226" s="260" t="str">
        <f>IF(tbl_dmi_isin[[#This Row],[Index]]&gt;$A$2,"",TEXT(INDEX(Corp_value!$A$1:$EA$2999,MATCH(tbl_dmi_isin[[#This Row],[ISIN]],Corp_value!$B:$B,0),MATCH(R$2,Corp_value!$1:$1,0)),"yyyy/mm/dd"))</f>
        <v>--</v>
      </c>
      <c r="S226" s="241">
        <f>IF(tbl_dmi_isin[[#This Row],[Index]]&gt;$A$2,"",INDEX(Corp_value!$A$1:$EA$2999,MATCH(tbl_dmi_isin[[#This Row],[ISIN]],Corp_value!$B:$B,0),MATCH(S$2,Corp_value!$1:$1,0)))</f>
        <v>3.1</v>
      </c>
      <c r="T226" s="241" t="str">
        <f>IF(tbl_dmi_isin[[#This Row],[Index]]&gt;$A$2,"",INDEX(Corp_value!$A$1:$EA$2999,MATCH(tbl_dmi_isin[[#This Row],[ISIN]],Corp_value!$B:$B,0),MATCH(T$2,Corp_value!$1:$1,0)))</f>
        <v>USD</v>
      </c>
      <c r="U226" s="241">
        <f>IF(tbl_dmi_isin[[#This Row],[Index]]&gt;$A$2,"",INDEX(Corp_value!$A$1:$EA$2999,MATCH(tbl_dmi_isin[[#This Row],[ISIN]],Corp_value!$B:$B,0),MATCH(U$2,Corp_value!$1:$1,0)))</f>
        <v>100</v>
      </c>
      <c r="V226" s="258">
        <f>IFERROR(IF(tbl_dmi_isin[[#This Row],[Index]]&gt;$A$2,"",INDEX(Corp_value!$A$1:$EA$2999,MATCH(tbl_dmi_isin[[#This Row],[ISIN]],Corp_value!$B:$B,0),MATCH(V$2,Corp_value!$1:$1,0)))/100000000,"")</f>
        <v>2.6</v>
      </c>
      <c r="W226" s="267" t="str">
        <f>IF(tbl_dmi_isin[[#This Row],[Index]]&gt;$A$2,"",INDEX(Corp_value!$A$1:$EA$2999,MATCH(tbl_dmi_isin[[#This Row],[ISIN]],Corp_value!$B:$B,0),MATCH(W$2,Corp_value!$1:$1,0)))</f>
        <v>CAICPZ CH</v>
      </c>
      <c r="X226" s="267" t="str">
        <f>IF(tbl_dmi_isin[[#This Row],[Index]]&gt;$A$2,"",INDEX(Corp_value!$A$1:$EA$2999,MATCH(tbl_dmi_isin[[#This Row],[ISIN]],Corp_value!$B:$B,0),MATCH(X$2,Corp_value!$1:$1,0)))</f>
        <v>--/--/--</v>
      </c>
      <c r="Y226" s="273" t="str">
        <f>IF(tbl_dmi_isin[[#This Row],[Index]]&gt;$A$2,"",INDEX(Corp_value!$A$1:$EA$2999,MATCH(tbl_dmi_isin[[#This Row],[ISIN]],Corp_value!$B:$B,0),MATCH(Y$2,Corp_value!$1:$1,0)))</f>
        <v/>
      </c>
      <c r="Z226" s="273" t="str">
        <f>IF(tbl_dmi_isin[[#This Row],[Index]]&gt;$A$2,"",INDEX(Corp_value!$A$1:$EA$2999,MATCH(tbl_dmi_isin[[#This Row],[ISIN]],Corp_value!$B:$B,0),MATCH(Z$2,Corp_value!$1:$1,0)))</f>
        <v>A3/--/--</v>
      </c>
    </row>
    <row r="227" spans="1:26">
      <c r="A227" s="19">
        <v>224</v>
      </c>
      <c r="B227" s="282" t="str">
        <f>IF(tbl_dmi_isin[[#This Row],[Index]]&gt;$A$2,"",TEXT(INDEX(美元债一级!$A$2:$BO$2879,tbl_dmi_isin[[#This Row],[Index]]+1,MATCH(B$2,美元债一级!$2:$2,0)),"yyyy/mm/dd"))</f>
        <v>2021/04/21</v>
      </c>
      <c r="C227" s="19" t="str">
        <f>IF(tbl_dmi_isin[[#This Row],[Index]]&gt;$A$2,"",INDEX(美元债一级!$A$2:$BO$2880,tbl_dmi_isin[[#This Row],[Index]]+1,MATCH(C$2,美元债一级!$2:$2,0)))</f>
        <v>XS2325858038</v>
      </c>
      <c r="D227" s="19" t="str">
        <f>IF(tbl_dmi_isin[[#This Row],[Index]]&gt;$A$2,"",INDEX(美元债一级!$A$2:$BO$2880,tbl_dmi_isin[[#This Row],[Index]]+1,MATCH(D$2,美元债一级!$2:$2,0)))</f>
        <v>长发集团</v>
      </c>
      <c r="E227" s="19" t="str">
        <f>TEXT(tbl_dmi_isin[[#This Row],[定价日]],"YYMMDD")&amp;tbl_dmi_isin[[#This Row],[ISIN]]</f>
        <v>210421XS2325858038</v>
      </c>
      <c r="F227" s="220"/>
      <c r="G227" s="90" t="str">
        <f>IF(tbl_dmi_isin[[#This Row],[Index]]&gt;$A$2,"",INDEX(Corp_value!$A$1:$EA$2999,MATCH(tbl_dmi_isin[[#This Row],[ISIN]],Corp_value!$B:$B,0),MATCH(G$2,Corp_value!$1:$1,0)))</f>
        <v>Baa2/--/BBB</v>
      </c>
      <c r="H227" s="91" t="str">
        <f>IF(tbl_dmi_isin[[#This Row],[Index]]&gt;$A$2,"",INDEX(Corp_value!$A$1:$EA$2999,MATCH(tbl_dmi_isin[[#This Row],[ISIN]],Corp_value!$B:$B,0),MATCH(H$2,Corp_value!$1:$1,0)))</f>
        <v>VG</v>
      </c>
      <c r="I227" s="91" t="str">
        <f>IF(tbl_dmi_isin[[#This Row],[Index]]&gt;$A$2,"",INDEX(Corp_value!$A$1:$EA$2999,MATCH(tbl_dmi_isin[[#This Row],[ISIN]],Corp_value!$B:$B,0),MATCH(I$2,Corp_value!$1:$1,0)))</f>
        <v>--</v>
      </c>
      <c r="J227" s="90" t="str">
        <f>IF(tbl_dmi_isin[[#This Row],[Index]]&gt;$A$2,"",INDEX(Corp_value!$A$1:$EA$2999,MATCH(tbl_dmi_isin[[#This Row],[ISIN]],Corp_value!$B:$B,0),MATCH(J$2,Corp_value!$1:$1,0)))</f>
        <v>Baa2/--/BBB</v>
      </c>
      <c r="K227" s="90" t="str">
        <f>IF(tbl_dmi_isin[[#This Row],[Index]]&gt;$A$2,"",INDEX(Corp_value!$A$1:$EA$2999,MATCH(tbl_dmi_isin[[#This Row],[ISIN]],Corp_value!$B:$B,0),MATCH(K$2,Corp_value!$1:$1,0)))</f>
        <v>CHECK spd</v>
      </c>
      <c r="L227" s="90" t="str">
        <f>IF(tbl_dmi_isin[[#This Row],[Index]]&gt;$A$2,"",INDEX(Corp_value!$A$1:$EA$2999,MATCH(tbl_dmi_isin[[#This Row],[ISIN]],Corp_value!$B:$B,0),MATCH(L$2,Corp_value!$1:$1,0)))</f>
        <v>--</v>
      </c>
      <c r="M227" s="241" t="str">
        <f>IF(tbl_dmi_isin[[#This Row],[Index]]&gt;$A$2,"",INDEX(Corp_value!$A$1:$EA$2999,MATCH(tbl_dmi_isin[[#This Row],[ISIN]],Corp_value!$B:$B,0),MATCH(M$2,Corp_value!$1:$1,0)))</f>
        <v>长发国际有限公司</v>
      </c>
      <c r="N227" s="241" t="str">
        <f>IF(tbl_dmi_isin[[#This Row],[Index]]&gt;$A$2,"",INDEX(Corp_value!$A$1:$EA$2999,MATCH(tbl_dmi_isin[[#This Row],[ISIN]],Corp_value!$B:$B,0),MATCH(N$2,Corp_value!$1:$1,0)))</f>
        <v>Changchun Urban Development &amp; Investment Holdings Group Co Ltd</v>
      </c>
      <c r="O227" s="241" t="str">
        <f>IF(tbl_dmi_isin[[#This Row],[Index]]&gt;$A$2,"",INDEX(Corp_value!$A$1:$EA$2999,MATCH(tbl_dmi_isin[[#This Row],[ISIN]],Corp_value!$B:$B,0),MATCH(O$2,Corp_value!$1:$1,0)))</f>
        <v/>
      </c>
      <c r="P227" s="260" t="str">
        <f>IF(tbl_dmi_isin[[#This Row],[Index]]&gt;$A$2,"",TEXT(INDEX(Corp_value!$A$1:$EA$2999,MATCH(tbl_dmi_isin[[#This Row],[ISIN]],Corp_value!$B:$B,0),MATCH(P$2,Corp_value!$1:$1,0)),"yyyy/mm/dd"))</f>
        <v>2021/04/27</v>
      </c>
      <c r="Q227" s="260" t="str">
        <f>IF(tbl_dmi_isin[[#This Row],[Index]]&gt;$A$2,"",TEXT(INDEX(Corp_value!$A$1:$EA$2999,MATCH(tbl_dmi_isin[[#This Row],[ISIN]],Corp_value!$B:$B,0),MATCH(Q$2,Corp_value!$1:$1,0)),"yyyy/mm/dd"))</f>
        <v>2024/04/27</v>
      </c>
      <c r="R227" s="260" t="str">
        <f>IF(tbl_dmi_isin[[#This Row],[Index]]&gt;$A$2,"",TEXT(INDEX(Corp_value!$A$1:$EA$2999,MATCH(tbl_dmi_isin[[#This Row],[ISIN]],Corp_value!$B:$B,0),MATCH(R$2,Corp_value!$1:$1,0)),"yyyy/mm/dd"))</f>
        <v>--</v>
      </c>
      <c r="S227" s="241">
        <f>IF(tbl_dmi_isin[[#This Row],[Index]]&gt;$A$2,"",INDEX(Corp_value!$A$1:$EA$2999,MATCH(tbl_dmi_isin[[#This Row],[ISIN]],Corp_value!$B:$B,0),MATCH(S$2,Corp_value!$1:$1,0)))</f>
        <v>4.3</v>
      </c>
      <c r="T227" s="241" t="str">
        <f>IF(tbl_dmi_isin[[#This Row],[Index]]&gt;$A$2,"",INDEX(Corp_value!$A$1:$EA$2999,MATCH(tbl_dmi_isin[[#This Row],[ISIN]],Corp_value!$B:$B,0),MATCH(T$2,Corp_value!$1:$1,0)))</f>
        <v>USD</v>
      </c>
      <c r="U227" s="241">
        <f>IF(tbl_dmi_isin[[#This Row],[Index]]&gt;$A$2,"",INDEX(Corp_value!$A$1:$EA$2999,MATCH(tbl_dmi_isin[[#This Row],[ISIN]],Corp_value!$B:$B,0),MATCH(U$2,Corp_value!$1:$1,0)))</f>
        <v>100</v>
      </c>
      <c r="V227" s="258">
        <f>IFERROR(IF(tbl_dmi_isin[[#This Row],[Index]]&gt;$A$2,"",INDEX(Corp_value!$A$1:$EA$2999,MATCH(tbl_dmi_isin[[#This Row],[ISIN]],Corp_value!$B:$B,0),MATCH(V$2,Corp_value!$1:$1,0)))/100000000,"")</f>
        <v>2</v>
      </c>
      <c r="W227" s="267" t="str">
        <f>IF(tbl_dmi_isin[[#This Row],[Index]]&gt;$A$2,"",INDEX(Corp_value!$A$1:$EA$2999,MATCH(tbl_dmi_isin[[#This Row],[ISIN]],Corp_value!$B:$B,0),MATCH(W$2,Corp_value!$1:$1,0)))</f>
        <v/>
      </c>
      <c r="X227" s="267" t="str">
        <f>IF(tbl_dmi_isin[[#This Row],[Index]]&gt;$A$2,"",INDEX(Corp_value!$A$1:$EA$2999,MATCH(tbl_dmi_isin[[#This Row],[ISIN]],Corp_value!$B:$B,0),MATCH(X$2,Corp_value!$1:$1,0)))</f>
        <v/>
      </c>
      <c r="Y227" s="273" t="str">
        <f>IF(tbl_dmi_isin[[#This Row],[Index]]&gt;$A$2,"",INDEX(Corp_value!$A$1:$EA$2999,MATCH(tbl_dmi_isin[[#This Row],[ISIN]],Corp_value!$B:$B,0),MATCH(Y$2,Corp_value!$1:$1,0)))</f>
        <v/>
      </c>
      <c r="Z227" s="273" t="str">
        <f>IF(tbl_dmi_isin[[#This Row],[Index]]&gt;$A$2,"",INDEX(Corp_value!$A$1:$EA$2999,MATCH(tbl_dmi_isin[[#This Row],[ISIN]],Corp_value!$B:$B,0),MATCH(Z$2,Corp_value!$1:$1,0)))</f>
        <v>Baa2/--/BBB</v>
      </c>
    </row>
    <row r="228" spans="1:26">
      <c r="A228" s="19">
        <v>225</v>
      </c>
      <c r="B228" s="282" t="str">
        <f>IF(tbl_dmi_isin[[#This Row],[Index]]&gt;$A$2,"",TEXT(INDEX(美元债一级!$A$2:$BO$2879,tbl_dmi_isin[[#This Row],[Index]]+1,MATCH(B$2,美元债一级!$2:$2,0)),"yyyy/mm/dd"))</f>
        <v>2021/04/21</v>
      </c>
      <c r="C228" s="19" t="str">
        <f>IF(tbl_dmi_isin[[#This Row],[Index]]&gt;$A$2,"",INDEX(美元债一级!$A$2:$BO$2880,tbl_dmi_isin[[#This Row],[Index]]+1,MATCH(C$2,美元债一级!$2:$2,0)))</f>
        <v>XS2336348326</v>
      </c>
      <c r="D228" s="19" t="str">
        <f>IF(tbl_dmi_isin[[#This Row],[Index]]&gt;$A$2,"",INDEX(美元债一级!$A$2:$BO$2880,tbl_dmi_isin[[#This Row],[Index]]+1,MATCH(D$2,美元债一级!$2:$2,0)))</f>
        <v>景瑞控股</v>
      </c>
      <c r="E228" s="19" t="str">
        <f>TEXT(tbl_dmi_isin[[#This Row],[定价日]],"YYMMDD")&amp;tbl_dmi_isin[[#This Row],[ISIN]]</f>
        <v>210421XS2336348326</v>
      </c>
      <c r="F228" s="220"/>
      <c r="G228" s="90" t="str">
        <f>IF(tbl_dmi_isin[[#This Row],[Index]]&gt;$A$2,"",INDEX(Corp_value!$A$1:$EA$2999,MATCH(tbl_dmi_isin[[#This Row],[ISIN]],Corp_value!$B:$B,0),MATCH(G$2,Corp_value!$1:$1,0)))</f>
        <v>--/NR/--</v>
      </c>
      <c r="H228" s="91" t="str">
        <f>IF(tbl_dmi_isin[[#This Row],[Index]]&gt;$A$2,"",INDEX(Corp_value!$A$1:$EA$2999,MATCH(tbl_dmi_isin[[#This Row],[ISIN]],Corp_value!$B:$B,0),MATCH(H$2,Corp_value!$1:$1,0)))</f>
        <v>KY</v>
      </c>
      <c r="I228" s="91" t="str">
        <f>IF(tbl_dmi_isin[[#This Row],[Index]]&gt;$A$2,"",INDEX(Corp_value!$A$1:$EA$2999,MATCH(tbl_dmi_isin[[#This Row],[ISIN]],Corp_value!$B:$B,0),MATCH(I$2,Corp_value!$1:$1,0)))</f>
        <v>HK</v>
      </c>
      <c r="J228" s="90" t="str">
        <f>IF(tbl_dmi_isin[[#This Row],[Index]]&gt;$A$2,"",INDEX(Corp_value!$A$1:$EA$2999,MATCH(tbl_dmi_isin[[#This Row],[ISIN]],Corp_value!$B:$B,0),MATCH(J$2,Corp_value!$1:$1,0)))</f>
        <v>WR/NR/WD</v>
      </c>
      <c r="K228" s="90" t="str">
        <f>IF(tbl_dmi_isin[[#This Row],[Index]]&gt;$A$2,"",INDEX(Corp_value!$A$1:$EA$2999,MATCH(tbl_dmi_isin[[#This Row],[ISIN]],Corp_value!$B:$B,0),MATCH(K$2,Corp_value!$1:$1,0)))</f>
        <v>CHECK spd</v>
      </c>
      <c r="L228" s="90" t="str">
        <f>IF(tbl_dmi_isin[[#This Row],[Index]]&gt;$A$2,"",INDEX(Corp_value!$A$1:$EA$2999,MATCH(tbl_dmi_isin[[#This Row],[ISIN]],Corp_value!$B:$B,0),MATCH(L$2,Corp_value!$1:$1,0)))</f>
        <v>--</v>
      </c>
      <c r="M228" s="241" t="str">
        <f>IF(tbl_dmi_isin[[#This Row],[Index]]&gt;$A$2,"",INDEX(Corp_value!$A$1:$EA$2999,MATCH(tbl_dmi_isin[[#This Row],[ISIN]],Corp_value!$B:$B,0),MATCH(M$2,Corp_value!$1:$1,0)))</f>
        <v>景瑞控股</v>
      </c>
      <c r="N228" s="241" t="str">
        <f>IF(tbl_dmi_isin[[#This Row],[Index]]&gt;$A$2,"",INDEX(Corp_value!$A$1:$EA$2999,MATCH(tbl_dmi_isin[[#This Row],[ISIN]],Corp_value!$B:$B,0),MATCH(N$2,Corp_value!$1:$1,0)))</f>
        <v>Subsidiaries</v>
      </c>
      <c r="O228" s="241" t="str">
        <f>IF(tbl_dmi_isin[[#This Row],[Index]]&gt;$A$2,"",INDEX(Corp_value!$A$1:$EA$2999,MATCH(tbl_dmi_isin[[#This Row],[ISIN]],Corp_value!$B:$B,0),MATCH(O$2,Corp_value!$1:$1,0)))</f>
        <v/>
      </c>
      <c r="P228" s="260" t="str">
        <f>IF(tbl_dmi_isin[[#This Row],[Index]]&gt;$A$2,"",TEXT(INDEX(Corp_value!$A$1:$EA$2999,MATCH(tbl_dmi_isin[[#This Row],[ISIN]],Corp_value!$B:$B,0),MATCH(P$2,Corp_value!$1:$1,0)),"yyyy/mm/dd"))</f>
        <v>2021/04/26</v>
      </c>
      <c r="Q228" s="260" t="str">
        <f>IF(tbl_dmi_isin[[#This Row],[Index]]&gt;$A$2,"",TEXT(INDEX(Corp_value!$A$1:$EA$2999,MATCH(tbl_dmi_isin[[#This Row],[ISIN]],Corp_value!$B:$B,0),MATCH(Q$2,Corp_value!$1:$1,0)),"yyyy/mm/dd"))</f>
        <v>2023/10/26</v>
      </c>
      <c r="R228" s="260" t="str">
        <f>IF(tbl_dmi_isin[[#This Row],[Index]]&gt;$A$2,"",TEXT(INDEX(Corp_value!$A$1:$EA$2999,MATCH(tbl_dmi_isin[[#This Row],[ISIN]],Corp_value!$B:$B,0),MATCH(R$2,Corp_value!$1:$1,0)),"yyyy/mm/dd"))</f>
        <v>--</v>
      </c>
      <c r="S228" s="241">
        <f>IF(tbl_dmi_isin[[#This Row],[Index]]&gt;$A$2,"",INDEX(Corp_value!$A$1:$EA$2999,MATCH(tbl_dmi_isin[[#This Row],[ISIN]],Corp_value!$B:$B,0),MATCH(S$2,Corp_value!$1:$1,0)))</f>
        <v>12.5</v>
      </c>
      <c r="T228" s="241" t="str">
        <f>IF(tbl_dmi_isin[[#This Row],[Index]]&gt;$A$2,"",INDEX(Corp_value!$A$1:$EA$2999,MATCH(tbl_dmi_isin[[#This Row],[ISIN]],Corp_value!$B:$B,0),MATCH(T$2,Corp_value!$1:$1,0)))</f>
        <v>USD</v>
      </c>
      <c r="U228" s="241">
        <f>IF(tbl_dmi_isin[[#This Row],[Index]]&gt;$A$2,"",INDEX(Corp_value!$A$1:$EA$2999,MATCH(tbl_dmi_isin[[#This Row],[ISIN]],Corp_value!$B:$B,0),MATCH(U$2,Corp_value!$1:$1,0)))</f>
        <v>100</v>
      </c>
      <c r="V228" s="258">
        <f>IFERROR(IF(tbl_dmi_isin[[#This Row],[Index]]&gt;$A$2,"",INDEX(Corp_value!$A$1:$EA$2999,MATCH(tbl_dmi_isin[[#This Row],[ISIN]],Corp_value!$B:$B,0),MATCH(V$2,Corp_value!$1:$1,0)))/100000000,"")</f>
        <v>2.4</v>
      </c>
      <c r="W228" s="267" t="str">
        <f>IF(tbl_dmi_isin[[#This Row],[Index]]&gt;$A$2,"",INDEX(Corp_value!$A$1:$EA$2999,MATCH(tbl_dmi_isin[[#This Row],[ISIN]],Corp_value!$B:$B,0),MATCH(W$2,Corp_value!$1:$1,0)))</f>
        <v>1862 HK</v>
      </c>
      <c r="X228" s="267" t="str">
        <f>IF(tbl_dmi_isin[[#This Row],[Index]]&gt;$A$2,"",INDEX(Corp_value!$A$1:$EA$2999,MATCH(tbl_dmi_isin[[#This Row],[ISIN]],Corp_value!$B:$B,0),MATCH(X$2,Corp_value!$1:$1,0)))</f>
        <v>--/NR/WD</v>
      </c>
      <c r="Y228" s="273" t="str">
        <f>IF(tbl_dmi_isin[[#This Row],[Index]]&gt;$A$2,"",INDEX(Corp_value!$A$1:$EA$2999,MATCH(tbl_dmi_isin[[#This Row],[ISIN]],Corp_value!$B:$B,0),MATCH(Y$2,Corp_value!$1:$1,0)))</f>
        <v/>
      </c>
      <c r="Z228" s="273" t="str">
        <f>IF(tbl_dmi_isin[[#This Row],[Index]]&gt;$A$2,"",INDEX(Corp_value!$A$1:$EA$2999,MATCH(tbl_dmi_isin[[#This Row],[ISIN]],Corp_value!$B:$B,0),MATCH(Z$2,Corp_value!$1:$1,0)))</f>
        <v>--/NR/WD</v>
      </c>
    </row>
    <row r="229" spans="1:26">
      <c r="A229" s="19">
        <v>226</v>
      </c>
      <c r="B229" s="282" t="str">
        <f>IF(tbl_dmi_isin[[#This Row],[Index]]&gt;$A$2,"",TEXT(INDEX(美元债一级!$A$2:$BO$2879,tbl_dmi_isin[[#This Row],[Index]]+1,MATCH(B$2,美元债一级!$2:$2,0)),"yyyy/mm/dd"))</f>
        <v>2021/04/15</v>
      </c>
      <c r="C229" s="19" t="str">
        <f>IF(tbl_dmi_isin[[#This Row],[Index]]&gt;$A$2,"",INDEX(美元债一级!$A$2:$BO$2880,tbl_dmi_isin[[#This Row],[Index]]+1,MATCH(C$2,美元债一级!$2:$2,0)))</f>
        <v>US88032XBD57</v>
      </c>
      <c r="D229" s="19" t="str">
        <f>IF(tbl_dmi_isin[[#This Row],[Index]]&gt;$A$2,"",INDEX(美元债一级!$A$2:$BO$2880,tbl_dmi_isin[[#This Row],[Index]]+1,MATCH(D$2,美元债一级!$2:$2,0)))</f>
        <v>腾讯控股</v>
      </c>
      <c r="E229" s="19" t="str">
        <f>TEXT(tbl_dmi_isin[[#This Row],[定价日]],"YYMMDD")&amp;tbl_dmi_isin[[#This Row],[ISIN]]</f>
        <v>210415US88032XBD57</v>
      </c>
      <c r="F229" s="220"/>
      <c r="G229" s="90" t="str">
        <f>IF(tbl_dmi_isin[[#This Row],[Index]]&gt;$A$2,"",INDEX(Corp_value!$A$1:$EA$2999,MATCH(tbl_dmi_isin[[#This Row],[ISIN]],Corp_value!$B:$B,0),MATCH(G$2,Corp_value!$1:$1,0)))</f>
        <v>A1/A+/A+</v>
      </c>
      <c r="H229" s="91" t="str">
        <f>IF(tbl_dmi_isin[[#This Row],[Index]]&gt;$A$2,"",INDEX(Corp_value!$A$1:$EA$2999,MATCH(tbl_dmi_isin[[#This Row],[ISIN]],Corp_value!$B:$B,0),MATCH(H$2,Corp_value!$1:$1,0)))</f>
        <v>KY</v>
      </c>
      <c r="I229" s="91" t="str">
        <f>IF(tbl_dmi_isin[[#This Row],[Index]]&gt;$A$2,"",INDEX(Corp_value!$A$1:$EA$2999,MATCH(tbl_dmi_isin[[#This Row],[ISIN]],Corp_value!$B:$B,0),MATCH(I$2,Corp_value!$1:$1,0)))</f>
        <v>HK</v>
      </c>
      <c r="J229" s="90" t="str">
        <f>IF(tbl_dmi_isin[[#This Row],[Index]]&gt;$A$2,"",INDEX(Corp_value!$A$1:$EA$2999,MATCH(tbl_dmi_isin[[#This Row],[ISIN]],Corp_value!$B:$B,0),MATCH(J$2,Corp_value!$1:$1,0)))</f>
        <v>A1/A+/A+</v>
      </c>
      <c r="K229" s="90">
        <f>IF(tbl_dmi_isin[[#This Row],[Index]]&gt;$A$2,"",INDEX(Corp_value!$A$1:$EA$2999,MATCH(tbl_dmi_isin[[#This Row],[ISIN]],Corp_value!$B:$B,0),MATCH(K$2,Corp_value!$1:$1,0)))</f>
        <v>165</v>
      </c>
      <c r="L229" s="90" t="str">
        <f>IF(tbl_dmi_isin[[#This Row],[Index]]&gt;$A$2,"",INDEX(Corp_value!$A$1:$EA$2999,MATCH(tbl_dmi_isin[[#This Row],[ISIN]],Corp_value!$B:$B,0),MATCH(L$2,Corp_value!$1:$1,0)))</f>
        <v>--</v>
      </c>
      <c r="M229" s="241" t="str">
        <f>IF(tbl_dmi_isin[[#This Row],[Index]]&gt;$A$2,"",INDEX(Corp_value!$A$1:$EA$2999,MATCH(tbl_dmi_isin[[#This Row],[ISIN]],Corp_value!$B:$B,0),MATCH(M$2,Corp_value!$1:$1,0)))</f>
        <v>腾讯控股</v>
      </c>
      <c r="N229" s="241" t="str">
        <f>IF(tbl_dmi_isin[[#This Row],[Index]]&gt;$A$2,"",INDEX(Corp_value!$A$1:$EA$2999,MATCH(tbl_dmi_isin[[#This Row],[ISIN]],Corp_value!$B:$B,0),MATCH(N$2,Corp_value!$1:$1,0)))</f>
        <v/>
      </c>
      <c r="O229" s="241" t="str">
        <f>IF(tbl_dmi_isin[[#This Row],[Index]]&gt;$A$2,"",INDEX(Corp_value!$A$1:$EA$2999,MATCH(tbl_dmi_isin[[#This Row],[ISIN]],Corp_value!$B:$B,0),MATCH(O$2,Corp_value!$1:$1,0)))</f>
        <v/>
      </c>
      <c r="P229" s="260" t="str">
        <f>IF(tbl_dmi_isin[[#This Row],[Index]]&gt;$A$2,"",TEXT(INDEX(Corp_value!$A$1:$EA$2999,MATCH(tbl_dmi_isin[[#This Row],[ISIN]],Corp_value!$B:$B,0),MATCH(P$2,Corp_value!$1:$1,0)),"yyyy/mm/dd"))</f>
        <v>2021/04/22</v>
      </c>
      <c r="Q229" s="260" t="str">
        <f>IF(tbl_dmi_isin[[#This Row],[Index]]&gt;$A$2,"",TEXT(INDEX(Corp_value!$A$1:$EA$2999,MATCH(tbl_dmi_isin[[#This Row],[ISIN]],Corp_value!$B:$B,0),MATCH(Q$2,Corp_value!$1:$1,0)),"yyyy/mm/dd"))</f>
        <v>2061/04/22</v>
      </c>
      <c r="R229" s="260" t="str">
        <f>IF(tbl_dmi_isin[[#This Row],[Index]]&gt;$A$2,"",TEXT(INDEX(Corp_value!$A$1:$EA$2999,MATCH(tbl_dmi_isin[[#This Row],[ISIN]],Corp_value!$B:$B,0),MATCH(R$2,Corp_value!$1:$1,0)),"yyyy/mm/dd"))</f>
        <v>2060/10/22</v>
      </c>
      <c r="S229" s="241">
        <f>IF(tbl_dmi_isin[[#This Row],[Index]]&gt;$A$2,"",INDEX(Corp_value!$A$1:$EA$2999,MATCH(tbl_dmi_isin[[#This Row],[ISIN]],Corp_value!$B:$B,0),MATCH(S$2,Corp_value!$1:$1,0)))</f>
        <v>3.94</v>
      </c>
      <c r="T229" s="241" t="str">
        <f>IF(tbl_dmi_isin[[#This Row],[Index]]&gt;$A$2,"",INDEX(Corp_value!$A$1:$EA$2999,MATCH(tbl_dmi_isin[[#This Row],[ISIN]],Corp_value!$B:$B,0),MATCH(T$2,Corp_value!$1:$1,0)))</f>
        <v>USD</v>
      </c>
      <c r="U229" s="241">
        <f>IF(tbl_dmi_isin[[#This Row],[Index]]&gt;$A$2,"",INDEX(Corp_value!$A$1:$EA$2999,MATCH(tbl_dmi_isin[[#This Row],[ISIN]],Corp_value!$B:$B,0),MATCH(U$2,Corp_value!$1:$1,0)))</f>
        <v>99.960000000000008</v>
      </c>
      <c r="V229" s="258">
        <f>IFERROR(IF(tbl_dmi_isin[[#This Row],[Index]]&gt;$A$2,"",INDEX(Corp_value!$A$1:$EA$2999,MATCH(tbl_dmi_isin[[#This Row],[ISIN]],Corp_value!$B:$B,0),MATCH(V$2,Corp_value!$1:$1,0)))/100000000,"")</f>
        <v>10</v>
      </c>
      <c r="W229" s="267" t="str">
        <f>IF(tbl_dmi_isin[[#This Row],[Index]]&gt;$A$2,"",INDEX(Corp_value!$A$1:$EA$2999,MATCH(tbl_dmi_isin[[#This Row],[ISIN]],Corp_value!$B:$B,0),MATCH(W$2,Corp_value!$1:$1,0)))</f>
        <v>700 HK</v>
      </c>
      <c r="X229" s="267" t="str">
        <f>IF(tbl_dmi_isin[[#This Row],[Index]]&gt;$A$2,"",INDEX(Corp_value!$A$1:$EA$2999,MATCH(tbl_dmi_isin[[#This Row],[ISIN]],Corp_value!$B:$B,0),MATCH(X$2,Corp_value!$1:$1,0)))</f>
        <v>A1/A+/A+</v>
      </c>
      <c r="Y229" s="273" t="str">
        <f>IF(tbl_dmi_isin[[#This Row],[Index]]&gt;$A$2,"",INDEX(Corp_value!$A$1:$EA$2999,MATCH(tbl_dmi_isin[[#This Row],[ISIN]],Corp_value!$B:$B,0),MATCH(Y$2,Corp_value!$1:$1,0)))</f>
        <v/>
      </c>
      <c r="Z229" s="273" t="str">
        <f>IF(tbl_dmi_isin[[#This Row],[Index]]&gt;$A$2,"",INDEX(Corp_value!$A$1:$EA$2999,MATCH(tbl_dmi_isin[[#This Row],[ISIN]],Corp_value!$B:$B,0),MATCH(Z$2,Corp_value!$1:$1,0)))</f>
        <v>A1/A+/A+</v>
      </c>
    </row>
    <row r="230" spans="1:26">
      <c r="A230" s="19">
        <v>227</v>
      </c>
      <c r="B230" s="282" t="str">
        <f>IF(tbl_dmi_isin[[#This Row],[Index]]&gt;$A$2,"",TEXT(INDEX(美元债一级!$A$2:$BO$2879,tbl_dmi_isin[[#This Row],[Index]]+1,MATCH(B$2,美元债一级!$2:$2,0)),"yyyy/mm/dd"))</f>
        <v>2021/04/15</v>
      </c>
      <c r="C230" s="19" t="str">
        <f>IF(tbl_dmi_isin[[#This Row],[Index]]&gt;$A$2,"",INDEX(美元债一级!$A$2:$BO$2880,tbl_dmi_isin[[#This Row],[Index]]+1,MATCH(C$2,美元债一级!$2:$2,0)))</f>
        <v>US88032XBB91</v>
      </c>
      <c r="D230" s="19" t="str">
        <f>IF(tbl_dmi_isin[[#This Row],[Index]]&gt;$A$2,"",INDEX(美元债一级!$A$2:$BO$2880,tbl_dmi_isin[[#This Row],[Index]]+1,MATCH(D$2,美元债一级!$2:$2,0)))</f>
        <v>腾讯控股</v>
      </c>
      <c r="E230" s="19" t="str">
        <f>TEXT(tbl_dmi_isin[[#This Row],[定价日]],"YYMMDD")&amp;tbl_dmi_isin[[#This Row],[ISIN]]</f>
        <v>210415US88032XBB91</v>
      </c>
      <c r="F230" s="221"/>
      <c r="G230" s="90" t="str">
        <f>IF(tbl_dmi_isin[[#This Row],[Index]]&gt;$A$2,"",INDEX(Corp_value!$A$1:$EA$2999,MATCH(tbl_dmi_isin[[#This Row],[ISIN]],Corp_value!$B:$B,0),MATCH(G$2,Corp_value!$1:$1,0)))</f>
        <v>A1/A+/A+</v>
      </c>
      <c r="H230" s="91" t="str">
        <f>IF(tbl_dmi_isin[[#This Row],[Index]]&gt;$A$2,"",INDEX(Corp_value!$A$1:$EA$2999,MATCH(tbl_dmi_isin[[#This Row],[ISIN]],Corp_value!$B:$B,0),MATCH(H$2,Corp_value!$1:$1,0)))</f>
        <v>KY</v>
      </c>
      <c r="I230" s="91" t="str">
        <f>IF(tbl_dmi_isin[[#This Row],[Index]]&gt;$A$2,"",INDEX(Corp_value!$A$1:$EA$2999,MATCH(tbl_dmi_isin[[#This Row],[ISIN]],Corp_value!$B:$B,0),MATCH(I$2,Corp_value!$1:$1,0)))</f>
        <v>HK</v>
      </c>
      <c r="J230" s="90" t="str">
        <f>IF(tbl_dmi_isin[[#This Row],[Index]]&gt;$A$2,"",INDEX(Corp_value!$A$1:$EA$2999,MATCH(tbl_dmi_isin[[#This Row],[ISIN]],Corp_value!$B:$B,0),MATCH(J$2,Corp_value!$1:$1,0)))</f>
        <v>A1/A+/A+</v>
      </c>
      <c r="K230" s="90">
        <f>IF(tbl_dmi_isin[[#This Row],[Index]]&gt;$A$2,"",INDEX(Corp_value!$A$1:$EA$2999,MATCH(tbl_dmi_isin[[#This Row],[ISIN]],Corp_value!$B:$B,0),MATCH(K$2,Corp_value!$1:$1,0)))</f>
        <v>150</v>
      </c>
      <c r="L230" s="90" t="str">
        <f>IF(tbl_dmi_isin[[#This Row],[Index]]&gt;$A$2,"",INDEX(Corp_value!$A$1:$EA$2999,MATCH(tbl_dmi_isin[[#This Row],[ISIN]],Corp_value!$B:$B,0),MATCH(L$2,Corp_value!$1:$1,0)))</f>
        <v>--</v>
      </c>
      <c r="M230" s="241" t="str">
        <f>IF(tbl_dmi_isin[[#This Row],[Index]]&gt;$A$2,"",INDEX(Corp_value!$A$1:$EA$2999,MATCH(tbl_dmi_isin[[#This Row],[ISIN]],Corp_value!$B:$B,0),MATCH(M$2,Corp_value!$1:$1,0)))</f>
        <v>腾讯控股</v>
      </c>
      <c r="N230" s="241" t="str">
        <f>IF(tbl_dmi_isin[[#This Row],[Index]]&gt;$A$2,"",INDEX(Corp_value!$A$1:$EA$2999,MATCH(tbl_dmi_isin[[#This Row],[ISIN]],Corp_value!$B:$B,0),MATCH(N$2,Corp_value!$1:$1,0)))</f>
        <v/>
      </c>
      <c r="O230" s="241" t="str">
        <f>IF(tbl_dmi_isin[[#This Row],[Index]]&gt;$A$2,"",INDEX(Corp_value!$A$1:$EA$2999,MATCH(tbl_dmi_isin[[#This Row],[ISIN]],Corp_value!$B:$B,0),MATCH(O$2,Corp_value!$1:$1,0)))</f>
        <v/>
      </c>
      <c r="P230" s="262" t="str">
        <f>IF(tbl_dmi_isin[[#This Row],[Index]]&gt;$A$2,"",TEXT(INDEX(Corp_value!$A$1:$EA$2999,MATCH(tbl_dmi_isin[[#This Row],[ISIN]],Corp_value!$B:$B,0),MATCH(P$2,Corp_value!$1:$1,0)),"yyyy/mm/dd"))</f>
        <v>2021/04/22</v>
      </c>
      <c r="Q230" s="262" t="str">
        <f>IF(tbl_dmi_isin[[#This Row],[Index]]&gt;$A$2,"",TEXT(INDEX(Corp_value!$A$1:$EA$2999,MATCH(tbl_dmi_isin[[#This Row],[ISIN]],Corp_value!$B:$B,0),MATCH(Q$2,Corp_value!$1:$1,0)),"yyyy/mm/dd"))</f>
        <v>2041/04/22</v>
      </c>
      <c r="R230" s="262" t="str">
        <f>IF(tbl_dmi_isin[[#This Row],[Index]]&gt;$A$2,"",TEXT(INDEX(Corp_value!$A$1:$EA$2999,MATCH(tbl_dmi_isin[[#This Row],[ISIN]],Corp_value!$B:$B,0),MATCH(R$2,Corp_value!$1:$1,0)),"yyyy/mm/dd"))</f>
        <v>2040/10/22</v>
      </c>
      <c r="S230" s="241">
        <f>IF(tbl_dmi_isin[[#This Row],[Index]]&gt;$A$2,"",INDEX(Corp_value!$A$1:$EA$2999,MATCH(tbl_dmi_isin[[#This Row],[ISIN]],Corp_value!$B:$B,0),MATCH(S$2,Corp_value!$1:$1,0)))</f>
        <v>3.68</v>
      </c>
      <c r="T230" s="241" t="str">
        <f>IF(tbl_dmi_isin[[#This Row],[Index]]&gt;$A$2,"",INDEX(Corp_value!$A$1:$EA$2999,MATCH(tbl_dmi_isin[[#This Row],[ISIN]],Corp_value!$B:$B,0),MATCH(T$2,Corp_value!$1:$1,0)))</f>
        <v>USD</v>
      </c>
      <c r="U230" s="241">
        <f>IF(tbl_dmi_isin[[#This Row],[Index]]&gt;$A$2,"",INDEX(Corp_value!$A$1:$EA$2999,MATCH(tbl_dmi_isin[[#This Row],[ISIN]],Corp_value!$B:$B,0),MATCH(U$2,Corp_value!$1:$1,0)))</f>
        <v>99.972000000000008</v>
      </c>
      <c r="V230" s="258">
        <f>IFERROR(IF(tbl_dmi_isin[[#This Row],[Index]]&gt;$A$2,"",INDEX(Corp_value!$A$1:$EA$2999,MATCH(tbl_dmi_isin[[#This Row],[ISIN]],Corp_value!$B:$B,0),MATCH(V$2,Corp_value!$1:$1,0)))/100000000,"")</f>
        <v>9</v>
      </c>
      <c r="W230" s="267" t="str">
        <f>IF(tbl_dmi_isin[[#This Row],[Index]]&gt;$A$2,"",INDEX(Corp_value!$A$1:$EA$2999,MATCH(tbl_dmi_isin[[#This Row],[ISIN]],Corp_value!$B:$B,0),MATCH(W$2,Corp_value!$1:$1,0)))</f>
        <v>700 HK</v>
      </c>
      <c r="X230" s="267" t="str">
        <f>IF(tbl_dmi_isin[[#This Row],[Index]]&gt;$A$2,"",INDEX(Corp_value!$A$1:$EA$2999,MATCH(tbl_dmi_isin[[#This Row],[ISIN]],Corp_value!$B:$B,0),MATCH(X$2,Corp_value!$1:$1,0)))</f>
        <v>A1/A+/A+</v>
      </c>
      <c r="Y230" s="273" t="str">
        <f>IF(tbl_dmi_isin[[#This Row],[Index]]&gt;$A$2,"",INDEX(Corp_value!$A$1:$EA$2999,MATCH(tbl_dmi_isin[[#This Row],[ISIN]],Corp_value!$B:$B,0),MATCH(Y$2,Corp_value!$1:$1,0)))</f>
        <v/>
      </c>
      <c r="Z230" s="273" t="str">
        <f>IF(tbl_dmi_isin[[#This Row],[Index]]&gt;$A$2,"",INDEX(Corp_value!$A$1:$EA$2999,MATCH(tbl_dmi_isin[[#This Row],[ISIN]],Corp_value!$B:$B,0),MATCH(Z$2,Corp_value!$1:$1,0)))</f>
        <v>A1/A+/A+</v>
      </c>
    </row>
    <row r="231" spans="1:26">
      <c r="A231" s="19">
        <v>228</v>
      </c>
      <c r="B231" s="282" t="str">
        <f>IF(tbl_dmi_isin[[#This Row],[Index]]&gt;$A$2,"",TEXT(INDEX(美元债一级!$A$2:$BO$2879,tbl_dmi_isin[[#This Row],[Index]]+1,MATCH(B$2,美元债一级!$2:$2,0)),"yyyy/mm/dd"))</f>
        <v>2021/04/15</v>
      </c>
      <c r="C231" s="19" t="str">
        <f>IF(tbl_dmi_isin[[#This Row],[Index]]&gt;$A$2,"",INDEX(美元债一级!$A$2:$BO$2880,tbl_dmi_isin[[#This Row],[Index]]+1,MATCH(C$2,美元债一级!$2:$2,0)))</f>
        <v>US88032XBA19</v>
      </c>
      <c r="D231" s="19" t="str">
        <f>IF(tbl_dmi_isin[[#This Row],[Index]]&gt;$A$2,"",INDEX(美元债一级!$A$2:$BO$2880,tbl_dmi_isin[[#This Row],[Index]]+1,MATCH(D$2,美元债一级!$2:$2,0)))</f>
        <v>腾讯控股</v>
      </c>
      <c r="E231" s="19" t="str">
        <f>TEXT(tbl_dmi_isin[[#This Row],[定价日]],"YYMMDD")&amp;tbl_dmi_isin[[#This Row],[ISIN]]</f>
        <v>210415US88032XBA19</v>
      </c>
      <c r="F231" s="220"/>
      <c r="G231" s="90" t="str">
        <f>IF(tbl_dmi_isin[[#This Row],[Index]]&gt;$A$2,"",INDEX(Corp_value!$A$1:$EA$2999,MATCH(tbl_dmi_isin[[#This Row],[ISIN]],Corp_value!$B:$B,0),MATCH(G$2,Corp_value!$1:$1,0)))</f>
        <v>A1/A+/A+</v>
      </c>
      <c r="H231" s="91" t="str">
        <f>IF(tbl_dmi_isin[[#This Row],[Index]]&gt;$A$2,"",INDEX(Corp_value!$A$1:$EA$2999,MATCH(tbl_dmi_isin[[#This Row],[ISIN]],Corp_value!$B:$B,0),MATCH(H$2,Corp_value!$1:$1,0)))</f>
        <v>KY</v>
      </c>
      <c r="I231" s="91" t="str">
        <f>IF(tbl_dmi_isin[[#This Row],[Index]]&gt;$A$2,"",INDEX(Corp_value!$A$1:$EA$2999,MATCH(tbl_dmi_isin[[#This Row],[ISIN]],Corp_value!$B:$B,0),MATCH(I$2,Corp_value!$1:$1,0)))</f>
        <v>HK</v>
      </c>
      <c r="J231" s="90" t="str">
        <f>IF(tbl_dmi_isin[[#This Row],[Index]]&gt;$A$2,"",INDEX(Corp_value!$A$1:$EA$2999,MATCH(tbl_dmi_isin[[#This Row],[ISIN]],Corp_value!$B:$B,0),MATCH(J$2,Corp_value!$1:$1,0)))</f>
        <v>A1/A+/A+</v>
      </c>
      <c r="K231" s="90">
        <f>IF(tbl_dmi_isin[[#This Row],[Index]]&gt;$A$2,"",INDEX(Corp_value!$A$1:$EA$2999,MATCH(tbl_dmi_isin[[#This Row],[ISIN]],Corp_value!$B:$B,0),MATCH(K$2,Corp_value!$1:$1,0)))</f>
        <v>130</v>
      </c>
      <c r="L231" s="90" t="str">
        <f>IF(tbl_dmi_isin[[#This Row],[Index]]&gt;$A$2,"",INDEX(Corp_value!$A$1:$EA$2999,MATCH(tbl_dmi_isin[[#This Row],[ISIN]],Corp_value!$B:$B,0),MATCH(L$2,Corp_value!$1:$1,0)))</f>
        <v>--</v>
      </c>
      <c r="M231" s="241" t="str">
        <f>IF(tbl_dmi_isin[[#This Row],[Index]]&gt;$A$2,"",INDEX(Corp_value!$A$1:$EA$2999,MATCH(tbl_dmi_isin[[#This Row],[ISIN]],Corp_value!$B:$B,0),MATCH(M$2,Corp_value!$1:$1,0)))</f>
        <v>腾讯控股</v>
      </c>
      <c r="N231" s="241" t="str">
        <f>IF(tbl_dmi_isin[[#This Row],[Index]]&gt;$A$2,"",INDEX(Corp_value!$A$1:$EA$2999,MATCH(tbl_dmi_isin[[#This Row],[ISIN]],Corp_value!$B:$B,0),MATCH(N$2,Corp_value!$1:$1,0)))</f>
        <v/>
      </c>
      <c r="O231" s="241" t="str">
        <f>IF(tbl_dmi_isin[[#This Row],[Index]]&gt;$A$2,"",INDEX(Corp_value!$A$1:$EA$2999,MATCH(tbl_dmi_isin[[#This Row],[ISIN]],Corp_value!$B:$B,0),MATCH(O$2,Corp_value!$1:$1,0)))</f>
        <v/>
      </c>
      <c r="P231" s="260" t="str">
        <f>IF(tbl_dmi_isin[[#This Row],[Index]]&gt;$A$2,"",TEXT(INDEX(Corp_value!$A$1:$EA$2999,MATCH(tbl_dmi_isin[[#This Row],[ISIN]],Corp_value!$B:$B,0),MATCH(P$2,Corp_value!$1:$1,0)),"yyyy/mm/dd"))</f>
        <v>2021/04/22</v>
      </c>
      <c r="Q231" s="260" t="str">
        <f>IF(tbl_dmi_isin[[#This Row],[Index]]&gt;$A$2,"",TEXT(INDEX(Corp_value!$A$1:$EA$2999,MATCH(tbl_dmi_isin[[#This Row],[ISIN]],Corp_value!$B:$B,0),MATCH(Q$2,Corp_value!$1:$1,0)),"yyyy/mm/dd"))</f>
        <v>2031/04/22</v>
      </c>
      <c r="R231" s="260" t="str">
        <f>IF(tbl_dmi_isin[[#This Row],[Index]]&gt;$A$2,"",TEXT(INDEX(Corp_value!$A$1:$EA$2999,MATCH(tbl_dmi_isin[[#This Row],[ISIN]],Corp_value!$B:$B,0),MATCH(R$2,Corp_value!$1:$1,0)),"yyyy/mm/dd"))</f>
        <v>2031/01/22</v>
      </c>
      <c r="S231" s="241">
        <f>IF(tbl_dmi_isin[[#This Row],[Index]]&gt;$A$2,"",INDEX(Corp_value!$A$1:$EA$2999,MATCH(tbl_dmi_isin[[#This Row],[ISIN]],Corp_value!$B:$B,0),MATCH(S$2,Corp_value!$1:$1,0)))</f>
        <v>2.88</v>
      </c>
      <c r="T231" s="241" t="str">
        <f>IF(tbl_dmi_isin[[#This Row],[Index]]&gt;$A$2,"",INDEX(Corp_value!$A$1:$EA$2999,MATCH(tbl_dmi_isin[[#This Row],[ISIN]],Corp_value!$B:$B,0),MATCH(T$2,Corp_value!$1:$1,0)))</f>
        <v>USD</v>
      </c>
      <c r="U231" s="241">
        <f>IF(tbl_dmi_isin[[#This Row],[Index]]&gt;$A$2,"",INDEX(Corp_value!$A$1:$EA$2999,MATCH(tbl_dmi_isin[[#This Row],[ISIN]],Corp_value!$B:$B,0),MATCH(U$2,Corp_value!$1:$1,0)))</f>
        <v>99.991</v>
      </c>
      <c r="V231" s="258">
        <f>IFERROR(IF(tbl_dmi_isin[[#This Row],[Index]]&gt;$A$2,"",INDEX(Corp_value!$A$1:$EA$2999,MATCH(tbl_dmi_isin[[#This Row],[ISIN]],Corp_value!$B:$B,0),MATCH(V$2,Corp_value!$1:$1,0)))/100000000,"")</f>
        <v>5</v>
      </c>
      <c r="W231" s="267" t="str">
        <f>IF(tbl_dmi_isin[[#This Row],[Index]]&gt;$A$2,"",INDEX(Corp_value!$A$1:$EA$2999,MATCH(tbl_dmi_isin[[#This Row],[ISIN]],Corp_value!$B:$B,0),MATCH(W$2,Corp_value!$1:$1,0)))</f>
        <v>700 HK</v>
      </c>
      <c r="X231" s="267" t="str">
        <f>IF(tbl_dmi_isin[[#This Row],[Index]]&gt;$A$2,"",INDEX(Corp_value!$A$1:$EA$2999,MATCH(tbl_dmi_isin[[#This Row],[ISIN]],Corp_value!$B:$B,0),MATCH(X$2,Corp_value!$1:$1,0)))</f>
        <v>A1/A+/A+</v>
      </c>
      <c r="Y231" s="273" t="str">
        <f>IF(tbl_dmi_isin[[#This Row],[Index]]&gt;$A$2,"",INDEX(Corp_value!$A$1:$EA$2999,MATCH(tbl_dmi_isin[[#This Row],[ISIN]],Corp_value!$B:$B,0),MATCH(Y$2,Corp_value!$1:$1,0)))</f>
        <v/>
      </c>
      <c r="Z231" s="273" t="str">
        <f>IF(tbl_dmi_isin[[#This Row],[Index]]&gt;$A$2,"",INDEX(Corp_value!$A$1:$EA$2999,MATCH(tbl_dmi_isin[[#This Row],[ISIN]],Corp_value!$B:$B,0),MATCH(Z$2,Corp_value!$1:$1,0)))</f>
        <v>A1/A+/A+</v>
      </c>
    </row>
    <row r="232" spans="1:26">
      <c r="A232" s="19">
        <v>229</v>
      </c>
      <c r="B232" s="282" t="str">
        <f>IF(tbl_dmi_isin[[#This Row],[Index]]&gt;$A$2,"",TEXT(INDEX(美元债一级!$A$2:$BO$2879,tbl_dmi_isin[[#This Row],[Index]]+1,MATCH(B$2,美元债一级!$2:$2,0)),"yyyy/mm/dd"))</f>
        <v>2021/04/15</v>
      </c>
      <c r="C232" s="19" t="str">
        <f>IF(tbl_dmi_isin[[#This Row],[Index]]&gt;$A$2,"",INDEX(美元债一级!$A$2:$BO$2880,tbl_dmi_isin[[#This Row],[Index]]+1,MATCH(C$2,美元债一级!$2:$2,0)))</f>
        <v>US88032XBC74</v>
      </c>
      <c r="D232" s="19" t="str">
        <f>IF(tbl_dmi_isin[[#This Row],[Index]]&gt;$A$2,"",INDEX(美元债一级!$A$2:$BO$2880,tbl_dmi_isin[[#This Row],[Index]]+1,MATCH(D$2,美元债一级!$2:$2,0)))</f>
        <v>腾讯控股</v>
      </c>
      <c r="E232" s="19" t="str">
        <f>TEXT(tbl_dmi_isin[[#This Row],[定价日]],"YYMMDD")&amp;tbl_dmi_isin[[#This Row],[ISIN]]</f>
        <v>210415US88032XBC74</v>
      </c>
      <c r="F232" s="220"/>
      <c r="G232" s="90" t="str">
        <f>IF(tbl_dmi_isin[[#This Row],[Index]]&gt;$A$2,"",INDEX(Corp_value!$A$1:$EA$2999,MATCH(tbl_dmi_isin[[#This Row],[ISIN]],Corp_value!$B:$B,0),MATCH(G$2,Corp_value!$1:$1,0)))</f>
        <v>A1/A+/A+</v>
      </c>
      <c r="H232" s="91" t="str">
        <f>IF(tbl_dmi_isin[[#This Row],[Index]]&gt;$A$2,"",INDEX(Corp_value!$A$1:$EA$2999,MATCH(tbl_dmi_isin[[#This Row],[ISIN]],Corp_value!$B:$B,0),MATCH(H$2,Corp_value!$1:$1,0)))</f>
        <v>KY</v>
      </c>
      <c r="I232" s="91" t="str">
        <f>IF(tbl_dmi_isin[[#This Row],[Index]]&gt;$A$2,"",INDEX(Corp_value!$A$1:$EA$2999,MATCH(tbl_dmi_isin[[#This Row],[ISIN]],Corp_value!$B:$B,0),MATCH(I$2,Corp_value!$1:$1,0)))</f>
        <v>HK</v>
      </c>
      <c r="J232" s="90" t="str">
        <f>IF(tbl_dmi_isin[[#This Row],[Index]]&gt;$A$2,"",INDEX(Corp_value!$A$1:$EA$2999,MATCH(tbl_dmi_isin[[#This Row],[ISIN]],Corp_value!$B:$B,0),MATCH(J$2,Corp_value!$1:$1,0)))</f>
        <v>A1/A+/A+</v>
      </c>
      <c r="K232" s="90">
        <f>IF(tbl_dmi_isin[[#This Row],[Index]]&gt;$A$2,"",INDEX(Corp_value!$A$1:$EA$2999,MATCH(tbl_dmi_isin[[#This Row],[ISIN]],Corp_value!$B:$B,0),MATCH(K$2,Corp_value!$1:$1,0)))</f>
        <v>155</v>
      </c>
      <c r="L232" s="90" t="str">
        <f>IF(tbl_dmi_isin[[#This Row],[Index]]&gt;$A$2,"",INDEX(Corp_value!$A$1:$EA$2999,MATCH(tbl_dmi_isin[[#This Row],[ISIN]],Corp_value!$B:$B,0),MATCH(L$2,Corp_value!$1:$1,0)))</f>
        <v>--</v>
      </c>
      <c r="M232" s="241" t="str">
        <f>IF(tbl_dmi_isin[[#This Row],[Index]]&gt;$A$2,"",INDEX(Corp_value!$A$1:$EA$2999,MATCH(tbl_dmi_isin[[#This Row],[ISIN]],Corp_value!$B:$B,0),MATCH(M$2,Corp_value!$1:$1,0)))</f>
        <v>腾讯控股</v>
      </c>
      <c r="N232" s="241" t="str">
        <f>IF(tbl_dmi_isin[[#This Row],[Index]]&gt;$A$2,"",INDEX(Corp_value!$A$1:$EA$2999,MATCH(tbl_dmi_isin[[#This Row],[ISIN]],Corp_value!$B:$B,0),MATCH(N$2,Corp_value!$1:$1,0)))</f>
        <v/>
      </c>
      <c r="O232" s="241" t="str">
        <f>IF(tbl_dmi_isin[[#This Row],[Index]]&gt;$A$2,"",INDEX(Corp_value!$A$1:$EA$2999,MATCH(tbl_dmi_isin[[#This Row],[ISIN]],Corp_value!$B:$B,0),MATCH(O$2,Corp_value!$1:$1,0)))</f>
        <v/>
      </c>
      <c r="P232" s="260" t="str">
        <f>IF(tbl_dmi_isin[[#This Row],[Index]]&gt;$A$2,"",TEXT(INDEX(Corp_value!$A$1:$EA$2999,MATCH(tbl_dmi_isin[[#This Row],[ISIN]],Corp_value!$B:$B,0),MATCH(P$2,Corp_value!$1:$1,0)),"yyyy/mm/dd"))</f>
        <v>2021/04/22</v>
      </c>
      <c r="Q232" s="260" t="str">
        <f>IF(tbl_dmi_isin[[#This Row],[Index]]&gt;$A$2,"",TEXT(INDEX(Corp_value!$A$1:$EA$2999,MATCH(tbl_dmi_isin[[#This Row],[ISIN]],Corp_value!$B:$B,0),MATCH(Q$2,Corp_value!$1:$1,0)),"yyyy/mm/dd"))</f>
        <v>2051/04/22</v>
      </c>
      <c r="R232" s="260" t="str">
        <f>IF(tbl_dmi_isin[[#This Row],[Index]]&gt;$A$2,"",TEXT(INDEX(Corp_value!$A$1:$EA$2999,MATCH(tbl_dmi_isin[[#This Row],[ISIN]],Corp_value!$B:$B,0),MATCH(R$2,Corp_value!$1:$1,0)),"yyyy/mm/dd"))</f>
        <v>2050/10/22</v>
      </c>
      <c r="S232" s="241">
        <f>IF(tbl_dmi_isin[[#This Row],[Index]]&gt;$A$2,"",INDEX(Corp_value!$A$1:$EA$2999,MATCH(tbl_dmi_isin[[#This Row],[ISIN]],Corp_value!$B:$B,0),MATCH(S$2,Corp_value!$1:$1,0)))</f>
        <v>3.84</v>
      </c>
      <c r="T232" s="241" t="str">
        <f>IF(tbl_dmi_isin[[#This Row],[Index]]&gt;$A$2,"",INDEX(Corp_value!$A$1:$EA$2999,MATCH(tbl_dmi_isin[[#This Row],[ISIN]],Corp_value!$B:$B,0),MATCH(T$2,Corp_value!$1:$1,0)))</f>
        <v>USD</v>
      </c>
      <c r="U232" s="241">
        <f>IF(tbl_dmi_isin[[#This Row],[Index]]&gt;$A$2,"",INDEX(Corp_value!$A$1:$EA$2999,MATCH(tbl_dmi_isin[[#This Row],[ISIN]],Corp_value!$B:$B,0),MATCH(U$2,Corp_value!$1:$1,0)))</f>
        <v>99.965000000000003</v>
      </c>
      <c r="V232" s="258">
        <f>IFERROR(IF(tbl_dmi_isin[[#This Row],[Index]]&gt;$A$2,"",INDEX(Corp_value!$A$1:$EA$2999,MATCH(tbl_dmi_isin[[#This Row],[ISIN]],Corp_value!$B:$B,0),MATCH(V$2,Corp_value!$1:$1,0)))/100000000,"")</f>
        <v>17.5</v>
      </c>
      <c r="W232" s="267" t="str">
        <f>IF(tbl_dmi_isin[[#This Row],[Index]]&gt;$A$2,"",INDEX(Corp_value!$A$1:$EA$2999,MATCH(tbl_dmi_isin[[#This Row],[ISIN]],Corp_value!$B:$B,0),MATCH(W$2,Corp_value!$1:$1,0)))</f>
        <v>700 HK</v>
      </c>
      <c r="X232" s="267" t="str">
        <f>IF(tbl_dmi_isin[[#This Row],[Index]]&gt;$A$2,"",INDEX(Corp_value!$A$1:$EA$2999,MATCH(tbl_dmi_isin[[#This Row],[ISIN]],Corp_value!$B:$B,0),MATCH(X$2,Corp_value!$1:$1,0)))</f>
        <v>A1/A+/A+</v>
      </c>
      <c r="Y232" s="273" t="str">
        <f>IF(tbl_dmi_isin[[#This Row],[Index]]&gt;$A$2,"",INDEX(Corp_value!$A$1:$EA$2999,MATCH(tbl_dmi_isin[[#This Row],[ISIN]],Corp_value!$B:$B,0),MATCH(Y$2,Corp_value!$1:$1,0)))</f>
        <v/>
      </c>
      <c r="Z232" s="273" t="str">
        <f>IF(tbl_dmi_isin[[#This Row],[Index]]&gt;$A$2,"",INDEX(Corp_value!$A$1:$EA$2999,MATCH(tbl_dmi_isin[[#This Row],[ISIN]],Corp_value!$B:$B,0),MATCH(Z$2,Corp_value!$1:$1,0)))</f>
        <v>A1/A+/A+</v>
      </c>
    </row>
    <row r="233" spans="1:26">
      <c r="A233" s="19">
        <v>230</v>
      </c>
      <c r="B233" s="282" t="str">
        <f>IF(tbl_dmi_isin[[#This Row],[Index]]&gt;$A$2,"",TEXT(INDEX(美元债一级!$A$2:$BO$2879,tbl_dmi_isin[[#This Row],[Index]]+1,MATCH(B$2,美元债一级!$2:$2,0)),"yyyy/mm/dd"))</f>
        <v>2021/04/15</v>
      </c>
      <c r="C233" s="19" t="str">
        <f>IF(tbl_dmi_isin[[#This Row],[Index]]&gt;$A$2,"",INDEX(美元债一级!$A$2:$BO$2880,tbl_dmi_isin[[#This Row],[Index]]+1,MATCH(C$2,美元债一级!$2:$2,0)))</f>
        <v>XS2333523814</v>
      </c>
      <c r="D233" s="19" t="str">
        <f>IF(tbl_dmi_isin[[#This Row],[Index]]&gt;$A$2,"",INDEX(美元债一级!$A$2:$BO$2880,tbl_dmi_isin[[#This Row],[Index]]+1,MATCH(D$2,美元债一级!$2:$2,0)))</f>
        <v>时代中国控股</v>
      </c>
      <c r="E233" s="19" t="str">
        <f>TEXT(tbl_dmi_isin[[#This Row],[定价日]],"YYMMDD")&amp;tbl_dmi_isin[[#This Row],[ISIN]]</f>
        <v>210415XS2333523814</v>
      </c>
      <c r="F233" s="263"/>
      <c r="G233" s="90" t="str">
        <f>IF(tbl_dmi_isin[[#This Row],[Index]]&gt;$A$2,"",INDEX(Corp_value!$A$1:$EA$2999,MATCH(tbl_dmi_isin[[#This Row],[ISIN]],Corp_value!$B:$B,0),MATCH(G$2,Corp_value!$1:$1,0)))</f>
        <v>--/--/NR</v>
      </c>
      <c r="H233" s="91" t="str">
        <f>IF(tbl_dmi_isin[[#This Row],[Index]]&gt;$A$2,"",INDEX(Corp_value!$A$1:$EA$2999,MATCH(tbl_dmi_isin[[#This Row],[ISIN]],Corp_value!$B:$B,0),MATCH(H$2,Corp_value!$1:$1,0)))</f>
        <v>KY</v>
      </c>
      <c r="I233" s="91" t="str">
        <f>IF(tbl_dmi_isin[[#This Row],[Index]]&gt;$A$2,"",INDEX(Corp_value!$A$1:$EA$2999,MATCH(tbl_dmi_isin[[#This Row],[ISIN]],Corp_value!$B:$B,0),MATCH(I$2,Corp_value!$1:$1,0)))</f>
        <v>HK</v>
      </c>
      <c r="J233" s="90" t="str">
        <f>IF(tbl_dmi_isin[[#This Row],[Index]]&gt;$A$2,"",INDEX(Corp_value!$A$1:$EA$2999,MATCH(tbl_dmi_isin[[#This Row],[ISIN]],Corp_value!$B:$B,0),MATCH(J$2,Corp_value!$1:$1,0)))</f>
        <v>Ca/NR/WD</v>
      </c>
      <c r="K233" s="90" t="str">
        <f>IF(tbl_dmi_isin[[#This Row],[Index]]&gt;$A$2,"",INDEX(Corp_value!$A$1:$EA$2999,MATCH(tbl_dmi_isin[[#This Row],[ISIN]],Corp_value!$B:$B,0),MATCH(K$2,Corp_value!$1:$1,0)))</f>
        <v>CHECK spd</v>
      </c>
      <c r="L233" s="90" t="str">
        <f>IF(tbl_dmi_isin[[#This Row],[Index]]&gt;$A$2,"",INDEX(Corp_value!$A$1:$EA$2999,MATCH(tbl_dmi_isin[[#This Row],[ISIN]],Corp_value!$B:$B,0),MATCH(L$2,Corp_value!$1:$1,0)))</f>
        <v>--</v>
      </c>
      <c r="M233" s="241" t="str">
        <f>IF(tbl_dmi_isin[[#This Row],[Index]]&gt;$A$2,"",INDEX(Corp_value!$A$1:$EA$2999,MATCH(tbl_dmi_isin[[#This Row],[ISIN]],Corp_value!$B:$B,0),MATCH(M$2,Corp_value!$1:$1,0)))</f>
        <v>时代中国控股</v>
      </c>
      <c r="N233" s="241" t="str">
        <f>IF(tbl_dmi_isin[[#This Row],[Index]]&gt;$A$2,"",INDEX(Corp_value!$A$1:$EA$2999,MATCH(tbl_dmi_isin[[#This Row],[ISIN]],Corp_value!$B:$B,0),MATCH(N$2,Corp_value!$1:$1,0)))</f>
        <v>Subsidiaries</v>
      </c>
      <c r="O233" s="241" t="str">
        <f>IF(tbl_dmi_isin[[#This Row],[Index]]&gt;$A$2,"",INDEX(Corp_value!$A$1:$EA$2999,MATCH(tbl_dmi_isin[[#This Row],[ISIN]],Corp_value!$B:$B,0),MATCH(O$2,Corp_value!$1:$1,0)))</f>
        <v/>
      </c>
      <c r="P233" s="260" t="str">
        <f>IF(tbl_dmi_isin[[#This Row],[Index]]&gt;$A$2,"",TEXT(INDEX(Corp_value!$A$1:$EA$2999,MATCH(tbl_dmi_isin[[#This Row],[ISIN]],Corp_value!$B:$B,0),MATCH(P$2,Corp_value!$1:$1,0)),"yyyy/mm/dd"))</f>
        <v>2021/04/22</v>
      </c>
      <c r="Q233" s="260" t="str">
        <f>IF(tbl_dmi_isin[[#This Row],[Index]]&gt;$A$2,"",TEXT(INDEX(Corp_value!$A$1:$EA$2999,MATCH(tbl_dmi_isin[[#This Row],[ISIN]],Corp_value!$B:$B,0),MATCH(Q$2,Corp_value!$1:$1,0)),"yyyy/mm/dd"))</f>
        <v>2022/04/20</v>
      </c>
      <c r="R233" s="260" t="str">
        <f>IF(tbl_dmi_isin[[#This Row],[Index]]&gt;$A$2,"",TEXT(INDEX(Corp_value!$A$1:$EA$2999,MATCH(tbl_dmi_isin[[#This Row],[ISIN]],Corp_value!$B:$B,0),MATCH(R$2,Corp_value!$1:$1,0)),"yyyy/mm/dd"))</f>
        <v>--</v>
      </c>
      <c r="S233" s="241">
        <f>IF(tbl_dmi_isin[[#This Row],[Index]]&gt;$A$2,"",INDEX(Corp_value!$A$1:$EA$2999,MATCH(tbl_dmi_isin[[#This Row],[ISIN]],Corp_value!$B:$B,0),MATCH(S$2,Corp_value!$1:$1,0)))</f>
        <v>5.3</v>
      </c>
      <c r="T233" s="241" t="str">
        <f>IF(tbl_dmi_isin[[#This Row],[Index]]&gt;$A$2,"",INDEX(Corp_value!$A$1:$EA$2999,MATCH(tbl_dmi_isin[[#This Row],[ISIN]],Corp_value!$B:$B,0),MATCH(T$2,Corp_value!$1:$1,0)))</f>
        <v>USD</v>
      </c>
      <c r="U233" s="241">
        <f>IF(tbl_dmi_isin[[#This Row],[Index]]&gt;$A$2,"",INDEX(Corp_value!$A$1:$EA$2999,MATCH(tbl_dmi_isin[[#This Row],[ISIN]],Corp_value!$B:$B,0),MATCH(U$2,Corp_value!$1:$1,0)))</f>
        <v>100</v>
      </c>
      <c r="V233" s="258">
        <f>IFERROR(IF(tbl_dmi_isin[[#This Row],[Index]]&gt;$A$2,"",INDEX(Corp_value!$A$1:$EA$2999,MATCH(tbl_dmi_isin[[#This Row],[ISIN]],Corp_value!$B:$B,0),MATCH(V$2,Corp_value!$1:$1,0)))/100000000,"")</f>
        <v>2</v>
      </c>
      <c r="W233" s="267" t="str">
        <f>IF(tbl_dmi_isin[[#This Row],[Index]]&gt;$A$2,"",INDEX(Corp_value!$A$1:$EA$2999,MATCH(tbl_dmi_isin[[#This Row],[ISIN]],Corp_value!$B:$B,0),MATCH(W$2,Corp_value!$1:$1,0)))</f>
        <v>1233 HK</v>
      </c>
      <c r="X233" s="267" t="str">
        <f>IF(tbl_dmi_isin[[#This Row],[Index]]&gt;$A$2,"",INDEX(Corp_value!$A$1:$EA$2999,MATCH(tbl_dmi_isin[[#This Row],[ISIN]],Corp_value!$B:$B,0),MATCH(X$2,Corp_value!$1:$1,0)))</f>
        <v>--/NR/WD</v>
      </c>
      <c r="Y233" s="273" t="str">
        <f>IF(tbl_dmi_isin[[#This Row],[Index]]&gt;$A$2,"",INDEX(Corp_value!$A$1:$EA$2999,MATCH(tbl_dmi_isin[[#This Row],[ISIN]],Corp_value!$B:$B,0),MATCH(Y$2,Corp_value!$1:$1,0)))</f>
        <v/>
      </c>
      <c r="Z233" s="273" t="str">
        <f>IF(tbl_dmi_isin[[#This Row],[Index]]&gt;$A$2,"",INDEX(Corp_value!$A$1:$EA$2999,MATCH(tbl_dmi_isin[[#This Row],[ISIN]],Corp_value!$B:$B,0),MATCH(Z$2,Corp_value!$1:$1,0)))</f>
        <v>--/NR/WD</v>
      </c>
    </row>
    <row r="234" spans="1:26">
      <c r="A234" s="19">
        <v>231</v>
      </c>
      <c r="B234" s="282" t="str">
        <f>IF(tbl_dmi_isin[[#This Row],[Index]]&gt;$A$2,"",TEXT(INDEX(美元债一级!$A$2:$BO$2879,tbl_dmi_isin[[#This Row],[Index]]+1,MATCH(B$2,美元债一级!$2:$2,0)),"yyyy/mm/dd"))</f>
        <v>2021/03/29</v>
      </c>
      <c r="C234" s="19" t="str">
        <f>IF(tbl_dmi_isin[[#This Row],[Index]]&gt;$A$2,"",INDEX(美元债一级!$A$2:$BO$2880,tbl_dmi_isin[[#This Row],[Index]]+1,MATCH(C$2,美元债一级!$2:$2,0)))</f>
        <v>XS2288886216</v>
      </c>
      <c r="D234" s="19" t="str">
        <f>IF(tbl_dmi_isin[[#This Row],[Index]]&gt;$A$2,"",INDEX(美元债一级!$A$2:$BO$2880,tbl_dmi_isin[[#This Row],[Index]]+1,MATCH(D$2,美元债一级!$2:$2,0)))</f>
        <v>江苏中南建设</v>
      </c>
      <c r="E234" s="19" t="str">
        <f>TEXT(tbl_dmi_isin[[#This Row],[定价日]],"YYMMDD")&amp;tbl_dmi_isin[[#This Row],[ISIN]]</f>
        <v>210329XS2288886216</v>
      </c>
      <c r="F234" s="221"/>
      <c r="G234" s="90" t="str">
        <f>IF(tbl_dmi_isin[[#This Row],[Index]]&gt;$A$2,"",INDEX(Corp_value!$A$1:$EA$2999,MATCH(tbl_dmi_isin[[#This Row],[ISIN]],Corp_value!$B:$B,0),MATCH(G$2,Corp_value!$1:$1,0)))</f>
        <v>Cu/NR/--</v>
      </c>
      <c r="H234" s="91" t="str">
        <f>IF(tbl_dmi_isin[[#This Row],[Index]]&gt;$A$2,"",INDEX(Corp_value!$A$1:$EA$2999,MATCH(tbl_dmi_isin[[#This Row],[ISIN]],Corp_value!$B:$B,0),MATCH(H$2,Corp_value!$1:$1,0)))</f>
        <v>VG</v>
      </c>
      <c r="I234" s="91" t="str">
        <f>IF(tbl_dmi_isin[[#This Row],[Index]]&gt;$A$2,"",INDEX(Corp_value!$A$1:$EA$2999,MATCH(tbl_dmi_isin[[#This Row],[ISIN]],Corp_value!$B:$B,0),MATCH(I$2,Corp_value!$1:$1,0)))</f>
        <v>--</v>
      </c>
      <c r="J234" s="90" t="str">
        <f>IF(tbl_dmi_isin[[#This Row],[Index]]&gt;$A$2,"",INDEX(Corp_value!$A$1:$EA$2999,MATCH(tbl_dmi_isin[[#This Row],[ISIN]],Corp_value!$B:$B,0),MATCH(J$2,Corp_value!$1:$1,0)))</f>
        <v>Ca/NR/--</v>
      </c>
      <c r="K234" s="90" t="str">
        <f>IF(tbl_dmi_isin[[#This Row],[Index]]&gt;$A$2,"",INDEX(Corp_value!$A$1:$EA$2999,MATCH(tbl_dmi_isin[[#This Row],[ISIN]],Corp_value!$B:$B,0),MATCH(K$2,Corp_value!$1:$1,0)))</f>
        <v>CHECK spd</v>
      </c>
      <c r="L234" s="90" t="str">
        <f>IF(tbl_dmi_isin[[#This Row],[Index]]&gt;$A$2,"",INDEX(Corp_value!$A$1:$EA$2999,MATCH(tbl_dmi_isin[[#This Row],[ISIN]],Corp_value!$B:$B,0),MATCH(L$2,Corp_value!$1:$1,0)))</f>
        <v>--</v>
      </c>
      <c r="M234" s="241" t="str">
        <f>IF(tbl_dmi_isin[[#This Row],[Index]]&gt;$A$2,"",INDEX(Corp_value!$A$1:$EA$2999,MATCH(tbl_dmi_isin[[#This Row],[ISIN]],Corp_value!$B:$B,0),MATCH(M$2,Corp_value!$1:$1,0)))</f>
        <v>海门中南投资发展（国</v>
      </c>
      <c r="N234" s="241" t="str">
        <f>IF(tbl_dmi_isin[[#This Row],[Index]]&gt;$A$2,"",INDEX(Corp_value!$A$1:$EA$2999,MATCH(tbl_dmi_isin[[#This Row],[ISIN]],Corp_value!$B:$B,0),MATCH(N$2,Corp_value!$1:$1,0)))</f>
        <v>Jiangsu Zhongnan Construction Group Co Ltd</v>
      </c>
      <c r="O234" s="241" t="str">
        <f>IF(tbl_dmi_isin[[#This Row],[Index]]&gt;$A$2,"",INDEX(Corp_value!$A$1:$EA$2999,MATCH(tbl_dmi_isin[[#This Row],[ISIN]],Corp_value!$B:$B,0),MATCH(O$2,Corp_value!$1:$1,0)))</f>
        <v/>
      </c>
      <c r="P234" s="260" t="str">
        <f>IF(tbl_dmi_isin[[#This Row],[Index]]&gt;$A$2,"",TEXT(INDEX(Corp_value!$A$1:$EA$2999,MATCH(tbl_dmi_isin[[#This Row],[ISIN]],Corp_value!$B:$B,0),MATCH(P$2,Corp_value!$1:$1,0)),"yyyy/mm/dd"))</f>
        <v>2021/04/07</v>
      </c>
      <c r="Q234" s="260" t="str">
        <f>IF(tbl_dmi_isin[[#This Row],[Index]]&gt;$A$2,"",TEXT(INDEX(Corp_value!$A$1:$EA$2999,MATCH(tbl_dmi_isin[[#This Row],[ISIN]],Corp_value!$B:$B,0),MATCH(Q$2,Corp_value!$1:$1,0)),"yyyy/mm/dd"))</f>
        <v>2024/04/07</v>
      </c>
      <c r="R234" s="260" t="str">
        <f>IF(tbl_dmi_isin[[#This Row],[Index]]&gt;$A$2,"",TEXT(INDEX(Corp_value!$A$1:$EA$2999,MATCH(tbl_dmi_isin[[#This Row],[ISIN]],Corp_value!$B:$B,0),MATCH(R$2,Corp_value!$1:$1,0)),"yyyy/mm/dd"))</f>
        <v>2023/11/06</v>
      </c>
      <c r="S234" s="241">
        <f>IF(tbl_dmi_isin[[#This Row],[Index]]&gt;$A$2,"",INDEX(Corp_value!$A$1:$EA$2999,MATCH(tbl_dmi_isin[[#This Row],[ISIN]],Corp_value!$B:$B,0),MATCH(S$2,Corp_value!$1:$1,0)))</f>
        <v>11.5</v>
      </c>
      <c r="T234" s="241" t="str">
        <f>IF(tbl_dmi_isin[[#This Row],[Index]]&gt;$A$2,"",INDEX(Corp_value!$A$1:$EA$2999,MATCH(tbl_dmi_isin[[#This Row],[ISIN]],Corp_value!$B:$B,0),MATCH(T$2,Corp_value!$1:$1,0)))</f>
        <v>USD</v>
      </c>
      <c r="U234" s="241">
        <f>IF(tbl_dmi_isin[[#This Row],[Index]]&gt;$A$2,"",INDEX(Corp_value!$A$1:$EA$2999,MATCH(tbl_dmi_isin[[#This Row],[ISIN]],Corp_value!$B:$B,0),MATCH(U$2,Corp_value!$1:$1,0)))</f>
        <v>100.124</v>
      </c>
      <c r="V234" s="258">
        <f>IFERROR(IF(tbl_dmi_isin[[#This Row],[Index]]&gt;$A$2,"",INDEX(Corp_value!$A$1:$EA$2999,MATCH(tbl_dmi_isin[[#This Row],[ISIN]],Corp_value!$B:$B,0),MATCH(V$2,Corp_value!$1:$1,0)))/100000000,"")</f>
        <v>2.5</v>
      </c>
      <c r="W234" s="267" t="str">
        <f>IF(tbl_dmi_isin[[#This Row],[Index]]&gt;$A$2,"",INDEX(Corp_value!$A$1:$EA$2999,MATCH(tbl_dmi_isin[[#This Row],[ISIN]],Corp_value!$B:$B,0),MATCH(W$2,Corp_value!$1:$1,0)))</f>
        <v>000961 CH</v>
      </c>
      <c r="X234" s="267" t="str">
        <f>IF(tbl_dmi_isin[[#This Row],[Index]]&gt;$A$2,"",INDEX(Corp_value!$A$1:$EA$2999,MATCH(tbl_dmi_isin[[#This Row],[ISIN]],Corp_value!$B:$B,0),MATCH(X$2,Corp_value!$1:$1,0)))</f>
        <v>--/NR/--</v>
      </c>
      <c r="Y234" s="273" t="str">
        <f>IF(tbl_dmi_isin[[#This Row],[Index]]&gt;$A$2,"",INDEX(Corp_value!$A$1:$EA$2999,MATCH(tbl_dmi_isin[[#This Row],[ISIN]],Corp_value!$B:$B,0),MATCH(Y$2,Corp_value!$1:$1,0)))</f>
        <v/>
      </c>
      <c r="Z234" s="273" t="str">
        <f>IF(tbl_dmi_isin[[#This Row],[Index]]&gt;$A$2,"",INDEX(Corp_value!$A$1:$EA$2999,MATCH(tbl_dmi_isin[[#This Row],[ISIN]],Corp_value!$B:$B,0),MATCH(Z$2,Corp_value!$1:$1,0)))</f>
        <v>Ca/NR/--</v>
      </c>
    </row>
    <row r="235" spans="1:26">
      <c r="A235" s="19">
        <v>232</v>
      </c>
      <c r="B235" s="282" t="str">
        <f>IF(tbl_dmi_isin[[#This Row],[Index]]&gt;$A$2,"",TEXT(INDEX(美元债一级!$A$2:$BO$2879,tbl_dmi_isin[[#This Row],[Index]]+1,MATCH(B$2,美元债一级!$2:$2,0)),"yyyy/mm/dd"))</f>
        <v>2021/03/25</v>
      </c>
      <c r="C235" s="19" t="str">
        <f>IF(tbl_dmi_isin[[#This Row],[Index]]&gt;$A$2,"",INDEX(美元债一级!$A$2:$BO$2880,tbl_dmi_isin[[#This Row],[Index]]+1,MATCH(C$2,美元债一级!$2:$2,0)))</f>
        <v>XS2269194499</v>
      </c>
      <c r="D235" s="19" t="str">
        <f>IF(tbl_dmi_isin[[#This Row],[Index]]&gt;$A$2,"",INDEX(美元债一级!$A$2:$BO$2880,tbl_dmi_isin[[#This Row],[Index]]+1,MATCH(D$2,美元债一级!$2:$2,0)))</f>
        <v>中国电建</v>
      </c>
      <c r="E235" s="19" t="str">
        <f>TEXT(tbl_dmi_isin[[#This Row],[定价日]],"YYMMDD")&amp;tbl_dmi_isin[[#This Row],[ISIN]]</f>
        <v>210325XS2269194499</v>
      </c>
      <c r="F235" s="220"/>
      <c r="G235" s="90" t="str">
        <f>IF(tbl_dmi_isin[[#This Row],[Index]]&gt;$A$2,"",INDEX(Corp_value!$A$1:$EA$2999,MATCH(tbl_dmi_isin[[#This Row],[ISIN]],Corp_value!$B:$B,0),MATCH(G$2,Corp_value!$1:$1,0)))</f>
        <v>--/--/BBB</v>
      </c>
      <c r="H235" s="91" t="str">
        <f>IF(tbl_dmi_isin[[#This Row],[Index]]&gt;$A$2,"",INDEX(Corp_value!$A$1:$EA$2999,MATCH(tbl_dmi_isin[[#This Row],[ISIN]],Corp_value!$B:$B,0),MATCH(H$2,Corp_value!$1:$1,0)))</f>
        <v>VG</v>
      </c>
      <c r="I235" s="91" t="str">
        <f>IF(tbl_dmi_isin[[#This Row],[Index]]&gt;$A$2,"",INDEX(Corp_value!$A$1:$EA$2999,MATCH(tbl_dmi_isin[[#This Row],[ISIN]],Corp_value!$B:$B,0),MATCH(I$2,Corp_value!$1:$1,0)))</f>
        <v>--</v>
      </c>
      <c r="J235" s="90" t="str">
        <f>IF(tbl_dmi_isin[[#This Row],[Index]]&gt;$A$2,"",INDEX(Corp_value!$A$1:$EA$2999,MATCH(tbl_dmi_isin[[#This Row],[ISIN]],Corp_value!$B:$B,0),MATCH(J$2,Corp_value!$1:$1,0)))</f>
        <v>Baa1/BBB+/BBB+</v>
      </c>
      <c r="K235" s="90">
        <f>IF(tbl_dmi_isin[[#This Row],[Index]]&gt;$A$2,"",INDEX(Corp_value!$A$1:$EA$2999,MATCH(tbl_dmi_isin[[#This Row],[ISIN]],Corp_value!$B:$B,0),MATCH(K$2,Corp_value!$1:$1,0)))</f>
        <v>225.6</v>
      </c>
      <c r="L235" s="90" t="str">
        <f>IF(tbl_dmi_isin[[#This Row],[Index]]&gt;$A$2,"",INDEX(Corp_value!$A$1:$EA$2999,MATCH(tbl_dmi_isin[[#This Row],[ISIN]],Corp_value!$B:$B,0),MATCH(L$2,Corp_value!$1:$1,0)))</f>
        <v>--</v>
      </c>
      <c r="M235" s="241" t="str">
        <f>IF(tbl_dmi_isin[[#This Row],[Index]]&gt;$A$2,"",INDEX(Corp_value!$A$1:$EA$2999,MATCH(tbl_dmi_isin[[#This Row],[ISIN]],Corp_value!$B:$B,0),MATCH(M$2,Corp_value!$1:$1,0)))</f>
        <v>Powerchina Roadbridge Group Br</v>
      </c>
      <c r="N235" s="241" t="str">
        <f>IF(tbl_dmi_isin[[#This Row],[Index]]&gt;$A$2,"",INDEX(Corp_value!$A$1:$EA$2999,MATCH(tbl_dmi_isin[[#This Row],[ISIN]],Corp_value!$B:$B,0),MATCH(N$2,Corp_value!$1:$1,0)))</f>
        <v>Power Construction Corp of China</v>
      </c>
      <c r="O235" s="241" t="str">
        <f>IF(tbl_dmi_isin[[#This Row],[Index]]&gt;$A$2,"",INDEX(Corp_value!$A$1:$EA$2999,MATCH(tbl_dmi_isin[[#This Row],[ISIN]],Corp_value!$B:$B,0),MATCH(O$2,Corp_value!$1:$1,0)))</f>
        <v/>
      </c>
      <c r="P235" s="260" t="str">
        <f>IF(tbl_dmi_isin[[#This Row],[Index]]&gt;$A$2,"",TEXT(INDEX(Corp_value!$A$1:$EA$2999,MATCH(tbl_dmi_isin[[#This Row],[ISIN]],Corp_value!$B:$B,0),MATCH(P$2,Corp_value!$1:$1,0)),"yyyy/mm/dd"))</f>
        <v>2021/04/01</v>
      </c>
      <c r="Q235" s="260" t="str">
        <f>IF(tbl_dmi_isin[[#This Row],[Index]]&gt;$A$2,"",TEXT(INDEX(Corp_value!$A$1:$EA$2999,MATCH(tbl_dmi_isin[[#This Row],[ISIN]],Corp_value!$B:$B,0),MATCH(Q$2,Corp_value!$1:$1,0)),"yyyy/mm/dd"))</f>
        <v/>
      </c>
      <c r="R235" s="260" t="str">
        <f>IF(tbl_dmi_isin[[#This Row],[Index]]&gt;$A$2,"",TEXT(INDEX(Corp_value!$A$1:$EA$2999,MATCH(tbl_dmi_isin[[#This Row],[ISIN]],Corp_value!$B:$B,0),MATCH(R$2,Corp_value!$1:$1,0)),"yyyy/mm/dd"))</f>
        <v>2026/04/01</v>
      </c>
      <c r="S235" s="241">
        <f>IF(tbl_dmi_isin[[#This Row],[Index]]&gt;$A$2,"",INDEX(Corp_value!$A$1:$EA$2999,MATCH(tbl_dmi_isin[[#This Row],[ISIN]],Corp_value!$B:$B,0),MATCH(S$2,Corp_value!$1:$1,0)))</f>
        <v>3.08</v>
      </c>
      <c r="T235" s="241" t="str">
        <f>IF(tbl_dmi_isin[[#This Row],[Index]]&gt;$A$2,"",INDEX(Corp_value!$A$1:$EA$2999,MATCH(tbl_dmi_isin[[#This Row],[ISIN]],Corp_value!$B:$B,0),MATCH(T$2,Corp_value!$1:$1,0)))</f>
        <v>USD</v>
      </c>
      <c r="U235" s="241">
        <f>IF(tbl_dmi_isin[[#This Row],[Index]]&gt;$A$2,"",INDEX(Corp_value!$A$1:$EA$2999,MATCH(tbl_dmi_isin[[#This Row],[ISIN]],Corp_value!$B:$B,0),MATCH(U$2,Corp_value!$1:$1,0)))</f>
        <v>100</v>
      </c>
      <c r="V235" s="256">
        <f>IFERROR(IF(tbl_dmi_isin[[#This Row],[Index]]&gt;$A$2,"",INDEX(Corp_value!$A$1:$EA$2999,MATCH(tbl_dmi_isin[[#This Row],[ISIN]],Corp_value!$B:$B,0),MATCH(V$2,Corp_value!$1:$1,0)))/100000000,"")</f>
        <v>5</v>
      </c>
      <c r="W235" s="268" t="str">
        <f>IF(tbl_dmi_isin[[#This Row],[Index]]&gt;$A$2,"",INDEX(Corp_value!$A$1:$EA$2999,MATCH(tbl_dmi_isin[[#This Row],[ISIN]],Corp_value!$B:$B,0),MATCH(W$2,Corp_value!$1:$1,0)))</f>
        <v>1369515D CH</v>
      </c>
      <c r="X235" s="268" t="str">
        <f>IF(tbl_dmi_isin[[#This Row],[Index]]&gt;$A$2,"",INDEX(Corp_value!$A$1:$EA$2999,MATCH(tbl_dmi_isin[[#This Row],[ISIN]],Corp_value!$B:$B,0),MATCH(X$2,Corp_value!$1:$1,0)))</f>
        <v>--/--/--</v>
      </c>
      <c r="Y235" s="273" t="str">
        <f>IF(tbl_dmi_isin[[#This Row],[Index]]&gt;$A$2,"",INDEX(Corp_value!$A$1:$EA$2999,MATCH(tbl_dmi_isin[[#This Row],[ISIN]],Corp_value!$B:$B,0),MATCH(Y$2,Corp_value!$1:$1,0)))</f>
        <v/>
      </c>
      <c r="Z235" s="273" t="str">
        <f>IF(tbl_dmi_isin[[#This Row],[Index]]&gt;$A$2,"",INDEX(Corp_value!$A$1:$EA$2999,MATCH(tbl_dmi_isin[[#This Row],[ISIN]],Corp_value!$B:$B,0),MATCH(Z$2,Corp_value!$1:$1,0)))</f>
        <v>Baa1/BBB+/BBB+</v>
      </c>
    </row>
    <row r="236" spans="1:26">
      <c r="A236" s="19">
        <v>233</v>
      </c>
      <c r="B236" s="282" t="str">
        <f>IF(tbl_dmi_isin[[#This Row],[Index]]&gt;$A$2,"",TEXT(INDEX(美元债一级!$A$2:$BO$2879,tbl_dmi_isin[[#This Row],[Index]]+1,MATCH(B$2,美元债一级!$2:$2,0)),"yyyy/mm/dd"))</f>
        <v>2021/03/24</v>
      </c>
      <c r="C236" s="19" t="str">
        <f>IF(tbl_dmi_isin[[#This Row],[Index]]&gt;$A$2,"",INDEX(美元债一级!$A$2:$BO$2880,tbl_dmi_isin[[#This Row],[Index]]+1,MATCH(C$2,美元债一级!$2:$2,0)))</f>
        <v>XS2320779130</v>
      </c>
      <c r="D236" s="19" t="str">
        <f>IF(tbl_dmi_isin[[#This Row],[Index]]&gt;$A$2,"",INDEX(美元债一级!$A$2:$BO$2880,tbl_dmi_isin[[#This Row],[Index]]+1,MATCH(D$2,美元债一级!$2:$2,0)))</f>
        <v>中航租赁</v>
      </c>
      <c r="E236" s="19" t="str">
        <f>TEXT(tbl_dmi_isin[[#This Row],[定价日]],"YYMMDD")&amp;tbl_dmi_isin[[#This Row],[ISIN]]</f>
        <v>210324XS2320779130</v>
      </c>
      <c r="F236" s="219"/>
      <c r="G236" s="90" t="str">
        <f>IF(tbl_dmi_isin[[#This Row],[Index]]&gt;$A$2,"",INDEX(Corp_value!$A$1:$EA$2999,MATCH(tbl_dmi_isin[[#This Row],[ISIN]],Corp_value!$B:$B,0),MATCH(G$2,Corp_value!$1:$1,0)))</f>
        <v>NR/--/A-</v>
      </c>
      <c r="H236" s="91" t="str">
        <f>IF(tbl_dmi_isin[[#This Row],[Index]]&gt;$A$2,"",INDEX(Corp_value!$A$1:$EA$2999,MATCH(tbl_dmi_isin[[#This Row],[ISIN]],Corp_value!$B:$B,0),MATCH(H$2,Corp_value!$1:$1,0)))</f>
        <v>KY</v>
      </c>
      <c r="I236" s="91" t="str">
        <f>IF(tbl_dmi_isin[[#This Row],[Index]]&gt;$A$2,"",INDEX(Corp_value!$A$1:$EA$2999,MATCH(tbl_dmi_isin[[#This Row],[ISIN]],Corp_value!$B:$B,0),MATCH(I$2,Corp_value!$1:$1,0)))</f>
        <v>--</v>
      </c>
      <c r="J236" s="90" t="str">
        <f>IF(tbl_dmi_isin[[#This Row],[Index]]&gt;$A$2,"",INDEX(Corp_value!$A$1:$EA$2999,MATCH(tbl_dmi_isin[[#This Row],[ISIN]],Corp_value!$B:$B,0),MATCH(J$2,Corp_value!$1:$1,0)))</f>
        <v>Baa1/--/A-</v>
      </c>
      <c r="K236" s="90">
        <f>IF(tbl_dmi_isin[[#This Row],[Index]]&gt;$A$2,"",INDEX(Corp_value!$A$1:$EA$2999,MATCH(tbl_dmi_isin[[#This Row],[ISIN]],Corp_value!$B:$B,0),MATCH(K$2,Corp_value!$1:$1,0)))</f>
        <v>155</v>
      </c>
      <c r="L236" s="90" t="str">
        <f>IF(tbl_dmi_isin[[#This Row],[Index]]&gt;$A$2,"",INDEX(Corp_value!$A$1:$EA$2999,MATCH(tbl_dmi_isin[[#This Row],[ISIN]],Corp_value!$B:$B,0),MATCH(L$2,Corp_value!$1:$1,0)))</f>
        <v>--</v>
      </c>
      <c r="M236" s="241" t="str">
        <f>IF(tbl_dmi_isin[[#This Row],[Index]]&gt;$A$2,"",INDEX(Corp_value!$A$1:$EA$2999,MATCH(tbl_dmi_isin[[#This Row],[ISIN]],Corp_value!$B:$B,0),MATCH(M$2,Corp_value!$1:$1,0)))</f>
        <v>Soar Wise有限公司</v>
      </c>
      <c r="N236" s="241" t="str">
        <f>IF(tbl_dmi_isin[[#This Row],[Index]]&gt;$A$2,"",INDEX(Corp_value!$A$1:$EA$2999,MATCH(tbl_dmi_isin[[#This Row],[ISIN]],Corp_value!$B:$B,0),MATCH(N$2,Corp_value!$1:$1,0)))</f>
        <v>AVIC International Leasing Co Ltd</v>
      </c>
      <c r="O236" s="241" t="str">
        <f>IF(tbl_dmi_isin[[#This Row],[Index]]&gt;$A$2,"",INDEX(Corp_value!$A$1:$EA$2999,MATCH(tbl_dmi_isin[[#This Row],[ISIN]],Corp_value!$B:$B,0),MATCH(O$2,Corp_value!$1:$1,0)))</f>
        <v/>
      </c>
      <c r="P236" s="260" t="str">
        <f>IF(tbl_dmi_isin[[#This Row],[Index]]&gt;$A$2,"",TEXT(INDEX(Corp_value!$A$1:$EA$2999,MATCH(tbl_dmi_isin[[#This Row],[ISIN]],Corp_value!$B:$B,0),MATCH(P$2,Corp_value!$1:$1,0)),"yyyy/mm/dd"))</f>
        <v>2021/03/30</v>
      </c>
      <c r="Q236" s="260" t="str">
        <f>IF(tbl_dmi_isin[[#This Row],[Index]]&gt;$A$2,"",TEXT(INDEX(Corp_value!$A$1:$EA$2999,MATCH(tbl_dmi_isin[[#This Row],[ISIN]],Corp_value!$B:$B,0),MATCH(Q$2,Corp_value!$1:$1,0)),"yyyy/mm/dd"))</f>
        <v>2024/03/30</v>
      </c>
      <c r="R236" s="260" t="str">
        <f>IF(tbl_dmi_isin[[#This Row],[Index]]&gt;$A$2,"",TEXT(INDEX(Corp_value!$A$1:$EA$2999,MATCH(tbl_dmi_isin[[#This Row],[ISIN]],Corp_value!$B:$B,0),MATCH(R$2,Corp_value!$1:$1,0)),"yyyy/mm/dd"))</f>
        <v>--</v>
      </c>
      <c r="S236" s="241">
        <f>IF(tbl_dmi_isin[[#This Row],[Index]]&gt;$A$2,"",INDEX(Corp_value!$A$1:$EA$2999,MATCH(tbl_dmi_isin[[#This Row],[ISIN]],Corp_value!$B:$B,0),MATCH(S$2,Corp_value!$1:$1,0)))</f>
        <v>1.75</v>
      </c>
      <c r="T236" s="241" t="str">
        <f>IF(tbl_dmi_isin[[#This Row],[Index]]&gt;$A$2,"",INDEX(Corp_value!$A$1:$EA$2999,MATCH(tbl_dmi_isin[[#This Row],[ISIN]],Corp_value!$B:$B,0),MATCH(T$2,Corp_value!$1:$1,0)))</f>
        <v>USD</v>
      </c>
      <c r="U236" s="241">
        <f>IF(tbl_dmi_isin[[#This Row],[Index]]&gt;$A$2,"",INDEX(Corp_value!$A$1:$EA$2999,MATCH(tbl_dmi_isin[[#This Row],[ISIN]],Corp_value!$B:$B,0),MATCH(U$2,Corp_value!$1:$1,0)))</f>
        <v>99.695000000000007</v>
      </c>
      <c r="V236" s="256">
        <f>IFERROR(IF(tbl_dmi_isin[[#This Row],[Index]]&gt;$A$2,"",INDEX(Corp_value!$A$1:$EA$2999,MATCH(tbl_dmi_isin[[#This Row],[ISIN]],Corp_value!$B:$B,0),MATCH(V$2,Corp_value!$1:$1,0)))/100000000,"")</f>
        <v>5</v>
      </c>
      <c r="W236" s="268" t="str">
        <f>IF(tbl_dmi_isin[[#This Row],[Index]]&gt;$A$2,"",INDEX(Corp_value!$A$1:$EA$2999,MATCH(tbl_dmi_isin[[#This Row],[ISIN]],Corp_value!$B:$B,0),MATCH(W$2,Corp_value!$1:$1,0)))</f>
        <v>600705 CH</v>
      </c>
      <c r="X236" s="268" t="str">
        <f>IF(tbl_dmi_isin[[#This Row],[Index]]&gt;$A$2,"",INDEX(Corp_value!$A$1:$EA$2999,MATCH(tbl_dmi_isin[[#This Row],[ISIN]],Corp_value!$B:$B,0),MATCH(X$2,Corp_value!$1:$1,0)))</f>
        <v>--/--/A-</v>
      </c>
      <c r="Y236" s="273" t="str">
        <f>IF(tbl_dmi_isin[[#This Row],[Index]]&gt;$A$2,"",INDEX(Corp_value!$A$1:$EA$2999,MATCH(tbl_dmi_isin[[#This Row],[ISIN]],Corp_value!$B:$B,0),MATCH(Y$2,Corp_value!$1:$1,0)))</f>
        <v/>
      </c>
      <c r="Z236" s="273" t="str">
        <f>IF(tbl_dmi_isin[[#This Row],[Index]]&gt;$A$2,"",INDEX(Corp_value!$A$1:$EA$2999,MATCH(tbl_dmi_isin[[#This Row],[ISIN]],Corp_value!$B:$B,0),MATCH(Z$2,Corp_value!$1:$1,0)))</f>
        <v>Baa1/--/A-</v>
      </c>
    </row>
    <row r="237" spans="1:26">
      <c r="A237" s="19">
        <v>234</v>
      </c>
      <c r="B237" s="282" t="str">
        <f>IF(tbl_dmi_isin[[#This Row],[Index]]&gt;$A$2,"",TEXT(INDEX(美元债一级!$A$2:$BO$2879,tbl_dmi_isin[[#This Row],[Index]]+1,MATCH(B$2,美元债一级!$2:$2,0)),"yyyy/mm/dd"))</f>
        <v>2021/03/23</v>
      </c>
      <c r="C237" s="19" t="str">
        <f>IF(tbl_dmi_isin[[#This Row],[Index]]&gt;$A$2,"",INDEX(美元债一级!$A$2:$BO$2880,tbl_dmi_isin[[#This Row],[Index]]+1,MATCH(C$2,美元债一级!$2:$2,0)))</f>
        <v>XS2322572459</v>
      </c>
      <c r="D237" s="19" t="str">
        <f>IF(tbl_dmi_isin[[#This Row],[Index]]&gt;$A$2,"",INDEX(美元债一级!$A$2:$BO$2880,tbl_dmi_isin[[#This Row],[Index]]+1,MATCH(D$2,美元债一级!$2:$2,0)))</f>
        <v>广州科学城</v>
      </c>
      <c r="E237" s="19" t="str">
        <f>TEXT(tbl_dmi_isin[[#This Row],[定价日]],"YYMMDD")&amp;tbl_dmi_isin[[#This Row],[ISIN]]</f>
        <v>210323XS2322572459</v>
      </c>
      <c r="F237" s="219"/>
      <c r="G237" s="90" t="str">
        <f>IF(tbl_dmi_isin[[#This Row],[Index]]&gt;$A$2,"",INDEX(Corp_value!$A$1:$EA$2999,MATCH(tbl_dmi_isin[[#This Row],[ISIN]],Corp_value!$B:$B,0),MATCH(G$2,Corp_value!$1:$1,0)))</f>
        <v>--/--/BBB</v>
      </c>
      <c r="H237" s="91" t="str">
        <f>IF(tbl_dmi_isin[[#This Row],[Index]]&gt;$A$2,"",INDEX(Corp_value!$A$1:$EA$2999,MATCH(tbl_dmi_isin[[#This Row],[ISIN]],Corp_value!$B:$B,0),MATCH(H$2,Corp_value!$1:$1,0)))</f>
        <v>HK</v>
      </c>
      <c r="I237" s="91" t="str">
        <f>IF(tbl_dmi_isin[[#This Row],[Index]]&gt;$A$2,"",INDEX(Corp_value!$A$1:$EA$2999,MATCH(tbl_dmi_isin[[#This Row],[ISIN]],Corp_value!$B:$B,0),MATCH(I$2,Corp_value!$1:$1,0)))</f>
        <v>--</v>
      </c>
      <c r="J237" s="90" t="str">
        <f>IF(tbl_dmi_isin[[#This Row],[Index]]&gt;$A$2,"",INDEX(Corp_value!$A$1:$EA$2999,MATCH(tbl_dmi_isin[[#This Row],[ISIN]],Corp_value!$B:$B,0),MATCH(J$2,Corp_value!$1:$1,0)))</f>
        <v>--/--/BBB</v>
      </c>
      <c r="K237" s="90" t="str">
        <f>IF(tbl_dmi_isin[[#This Row],[Index]]&gt;$A$2,"",INDEX(Corp_value!$A$1:$EA$2999,MATCH(tbl_dmi_isin[[#This Row],[ISIN]],Corp_value!$B:$B,0),MATCH(K$2,Corp_value!$1:$1,0)))</f>
        <v>CHECK spd</v>
      </c>
      <c r="L237" s="90" t="str">
        <f>IF(tbl_dmi_isin[[#This Row],[Index]]&gt;$A$2,"",INDEX(Corp_value!$A$1:$EA$2999,MATCH(tbl_dmi_isin[[#This Row],[ISIN]],Corp_value!$B:$B,0),MATCH(L$2,Corp_value!$1:$1,0)))</f>
        <v>--</v>
      </c>
      <c r="M237" s="241" t="str">
        <f>IF(tbl_dmi_isin[[#This Row],[Index]]&gt;$A$2,"",INDEX(Corp_value!$A$1:$EA$2999,MATCH(tbl_dmi_isin[[#This Row],[ISIN]],Corp_value!$B:$B,0),MATCH(M$2,Corp_value!$1:$1,0)))</f>
        <v>SCI HK Development Ltd</v>
      </c>
      <c r="N237" s="241" t="str">
        <f>IF(tbl_dmi_isin[[#This Row],[Index]]&gt;$A$2,"",INDEX(Corp_value!$A$1:$EA$2999,MATCH(tbl_dmi_isin[[#This Row],[ISIN]],Corp_value!$B:$B,0),MATCH(N$2,Corp_value!$1:$1,0)))</f>
        <v>Science City Guangzhou Investment Group Co Ltd</v>
      </c>
      <c r="O237" s="241" t="str">
        <f>IF(tbl_dmi_isin[[#This Row],[Index]]&gt;$A$2,"",INDEX(Corp_value!$A$1:$EA$2999,MATCH(tbl_dmi_isin[[#This Row],[ISIN]],Corp_value!$B:$B,0),MATCH(O$2,Corp_value!$1:$1,0)))</f>
        <v/>
      </c>
      <c r="P237" s="260" t="str">
        <f>IF(tbl_dmi_isin[[#This Row],[Index]]&gt;$A$2,"",TEXT(INDEX(Corp_value!$A$1:$EA$2999,MATCH(tbl_dmi_isin[[#This Row],[ISIN]],Corp_value!$B:$B,0),MATCH(P$2,Corp_value!$1:$1,0)),"yyyy/mm/dd"))</f>
        <v>2021/03/30</v>
      </c>
      <c r="Q237" s="260" t="str">
        <f>IF(tbl_dmi_isin[[#This Row],[Index]]&gt;$A$2,"",TEXT(INDEX(Corp_value!$A$1:$EA$2999,MATCH(tbl_dmi_isin[[#This Row],[ISIN]],Corp_value!$B:$B,0),MATCH(Q$2,Corp_value!$1:$1,0)),"yyyy/mm/dd"))</f>
        <v>2024/03/30</v>
      </c>
      <c r="R237" s="260" t="str">
        <f>IF(tbl_dmi_isin[[#This Row],[Index]]&gt;$A$2,"",TEXT(INDEX(Corp_value!$A$1:$EA$2999,MATCH(tbl_dmi_isin[[#This Row],[ISIN]],Corp_value!$B:$B,0),MATCH(R$2,Corp_value!$1:$1,0)),"yyyy/mm/dd"))</f>
        <v>--</v>
      </c>
      <c r="S237" s="241">
        <f>IF(tbl_dmi_isin[[#This Row],[Index]]&gt;$A$2,"",INDEX(Corp_value!$A$1:$EA$2999,MATCH(tbl_dmi_isin[[#This Row],[ISIN]],Corp_value!$B:$B,0),MATCH(S$2,Corp_value!$1:$1,0)))</f>
        <v>2.95</v>
      </c>
      <c r="T237" s="241" t="str">
        <f>IF(tbl_dmi_isin[[#This Row],[Index]]&gt;$A$2,"",INDEX(Corp_value!$A$1:$EA$2999,MATCH(tbl_dmi_isin[[#This Row],[ISIN]],Corp_value!$B:$B,0),MATCH(T$2,Corp_value!$1:$1,0)))</f>
        <v>USD</v>
      </c>
      <c r="U237" s="241">
        <f>IF(tbl_dmi_isin[[#This Row],[Index]]&gt;$A$2,"",INDEX(Corp_value!$A$1:$EA$2999,MATCH(tbl_dmi_isin[[#This Row],[ISIN]],Corp_value!$B:$B,0),MATCH(U$2,Corp_value!$1:$1,0)))</f>
        <v>99.858000000000004</v>
      </c>
      <c r="V237" s="256">
        <f>IFERROR(IF(tbl_dmi_isin[[#This Row],[Index]]&gt;$A$2,"",INDEX(Corp_value!$A$1:$EA$2999,MATCH(tbl_dmi_isin[[#This Row],[ISIN]],Corp_value!$B:$B,0),MATCH(V$2,Corp_value!$1:$1,0)))/100000000,"")</f>
        <v>4</v>
      </c>
      <c r="W237" s="268" t="str">
        <f>IF(tbl_dmi_isin[[#This Row],[Index]]&gt;$A$2,"",INDEX(Corp_value!$A$1:$EA$2999,MATCH(tbl_dmi_isin[[#This Row],[ISIN]],Corp_value!$B:$B,0),MATCH(W$2,Corp_value!$1:$1,0)))</f>
        <v>1611299D CH</v>
      </c>
      <c r="X237" s="268" t="str">
        <f>IF(tbl_dmi_isin[[#This Row],[Index]]&gt;$A$2,"",INDEX(Corp_value!$A$1:$EA$2999,MATCH(tbl_dmi_isin[[#This Row],[ISIN]],Corp_value!$B:$B,0),MATCH(X$2,Corp_value!$1:$1,0)))</f>
        <v>--/--/BBB</v>
      </c>
      <c r="Y237" s="273" t="str">
        <f>IF(tbl_dmi_isin[[#This Row],[Index]]&gt;$A$2,"",INDEX(Corp_value!$A$1:$EA$2999,MATCH(tbl_dmi_isin[[#This Row],[ISIN]],Corp_value!$B:$B,0),MATCH(Y$2,Corp_value!$1:$1,0)))</f>
        <v/>
      </c>
      <c r="Z237" s="273" t="str">
        <f>IF(tbl_dmi_isin[[#This Row],[Index]]&gt;$A$2,"",INDEX(Corp_value!$A$1:$EA$2999,MATCH(tbl_dmi_isin[[#This Row],[ISIN]],Corp_value!$B:$B,0),MATCH(Z$2,Corp_value!$1:$1,0)))</f>
        <v>--/--/BBB</v>
      </c>
    </row>
    <row r="238" spans="1:26">
      <c r="A238" s="19">
        <v>235</v>
      </c>
      <c r="B238" s="282" t="str">
        <f>IF(tbl_dmi_isin[[#This Row],[Index]]&gt;$A$2,"",TEXT(INDEX(美元债一级!$A$2:$BO$2879,tbl_dmi_isin[[#This Row],[Index]]+1,MATCH(B$2,美元债一级!$2:$2,0)),"yyyy/mm/dd"))</f>
        <v>2021/03/23</v>
      </c>
      <c r="C238" s="19" t="str">
        <f>IF(tbl_dmi_isin[[#This Row],[Index]]&gt;$A$2,"",INDEX(美元债一级!$A$2:$BO$2880,tbl_dmi_isin[[#This Row],[Index]]+1,MATCH(C$2,美元债一级!$2:$2,0)))</f>
        <v>XS2310752758</v>
      </c>
      <c r="D238" s="19" t="str">
        <f>IF(tbl_dmi_isin[[#This Row],[Index]]&gt;$A$2,"",INDEX(美元债一级!$A$2:$BO$2880,tbl_dmi_isin[[#This Row],[Index]]+1,MATCH(D$2,美元债一级!$2:$2,0)))</f>
        <v>广州科学城</v>
      </c>
      <c r="E238" s="19" t="str">
        <f>TEXT(tbl_dmi_isin[[#This Row],[定价日]],"YYMMDD")&amp;tbl_dmi_isin[[#This Row],[ISIN]]</f>
        <v>210323XS2310752758</v>
      </c>
      <c r="F238" s="219"/>
      <c r="G238" s="90" t="str">
        <f>IF(tbl_dmi_isin[[#This Row],[Index]]&gt;$A$2,"",INDEX(Corp_value!$A$1:$EA$2999,MATCH(tbl_dmi_isin[[#This Row],[ISIN]],Corp_value!$B:$B,0),MATCH(G$2,Corp_value!$1:$1,0)))</f>
        <v>--/--/BBB</v>
      </c>
      <c r="H238" s="91" t="str">
        <f>IF(tbl_dmi_isin[[#This Row],[Index]]&gt;$A$2,"",INDEX(Corp_value!$A$1:$EA$2999,MATCH(tbl_dmi_isin[[#This Row],[ISIN]],Corp_value!$B:$B,0),MATCH(H$2,Corp_value!$1:$1,0)))</f>
        <v>HK</v>
      </c>
      <c r="I238" s="91" t="str">
        <f>IF(tbl_dmi_isin[[#This Row],[Index]]&gt;$A$2,"",INDEX(Corp_value!$A$1:$EA$2999,MATCH(tbl_dmi_isin[[#This Row],[ISIN]],Corp_value!$B:$B,0),MATCH(I$2,Corp_value!$1:$1,0)))</f>
        <v>--</v>
      </c>
      <c r="J238" s="90" t="str">
        <f>IF(tbl_dmi_isin[[#This Row],[Index]]&gt;$A$2,"",INDEX(Corp_value!$A$1:$EA$2999,MATCH(tbl_dmi_isin[[#This Row],[ISIN]],Corp_value!$B:$B,0),MATCH(J$2,Corp_value!$1:$1,0)))</f>
        <v>--/--/BBB</v>
      </c>
      <c r="K238" s="90" t="str">
        <f>IF(tbl_dmi_isin[[#This Row],[Index]]&gt;$A$2,"",INDEX(Corp_value!$A$1:$EA$2999,MATCH(tbl_dmi_isin[[#This Row],[ISIN]],Corp_value!$B:$B,0),MATCH(K$2,Corp_value!$1:$1,0)))</f>
        <v>CHECK spd</v>
      </c>
      <c r="L238" s="90" t="str">
        <f>IF(tbl_dmi_isin[[#This Row],[Index]]&gt;$A$2,"",INDEX(Corp_value!$A$1:$EA$2999,MATCH(tbl_dmi_isin[[#This Row],[ISIN]],Corp_value!$B:$B,0),MATCH(L$2,Corp_value!$1:$1,0)))</f>
        <v>--</v>
      </c>
      <c r="M238" s="241" t="str">
        <f>IF(tbl_dmi_isin[[#This Row],[Index]]&gt;$A$2,"",INDEX(Corp_value!$A$1:$EA$2999,MATCH(tbl_dmi_isin[[#This Row],[ISIN]],Corp_value!$B:$B,0),MATCH(M$2,Corp_value!$1:$1,0)))</f>
        <v>SCI HK Development Ltd</v>
      </c>
      <c r="N238" s="241" t="str">
        <f>IF(tbl_dmi_isin[[#This Row],[Index]]&gt;$A$2,"",INDEX(Corp_value!$A$1:$EA$2999,MATCH(tbl_dmi_isin[[#This Row],[ISIN]],Corp_value!$B:$B,0),MATCH(N$2,Corp_value!$1:$1,0)))</f>
        <v>Science City Guangzhou Investment Group Co Ltd</v>
      </c>
      <c r="O238" s="241" t="str">
        <f>IF(tbl_dmi_isin[[#This Row],[Index]]&gt;$A$2,"",INDEX(Corp_value!$A$1:$EA$2999,MATCH(tbl_dmi_isin[[#This Row],[ISIN]],Corp_value!$B:$B,0),MATCH(O$2,Corp_value!$1:$1,0)))</f>
        <v/>
      </c>
      <c r="P238" s="260" t="str">
        <f>IF(tbl_dmi_isin[[#This Row],[Index]]&gt;$A$2,"",TEXT(INDEX(Corp_value!$A$1:$EA$2999,MATCH(tbl_dmi_isin[[#This Row],[ISIN]],Corp_value!$B:$B,0),MATCH(P$2,Corp_value!$1:$1,0)),"yyyy/mm/dd"))</f>
        <v>2021/03/30</v>
      </c>
      <c r="Q238" s="260" t="str">
        <f>IF(tbl_dmi_isin[[#This Row],[Index]]&gt;$A$2,"",TEXT(INDEX(Corp_value!$A$1:$EA$2999,MATCH(tbl_dmi_isin[[#This Row],[ISIN]],Corp_value!$B:$B,0),MATCH(Q$2,Corp_value!$1:$1,0)),"yyyy/mm/dd"))</f>
        <v>2026/03/30</v>
      </c>
      <c r="R238" s="260" t="str">
        <f>IF(tbl_dmi_isin[[#This Row],[Index]]&gt;$A$2,"",TEXT(INDEX(Corp_value!$A$1:$EA$2999,MATCH(tbl_dmi_isin[[#This Row],[ISIN]],Corp_value!$B:$B,0),MATCH(R$2,Corp_value!$1:$1,0)),"yyyy/mm/dd"))</f>
        <v>--</v>
      </c>
      <c r="S238" s="241">
        <f>IF(tbl_dmi_isin[[#This Row],[Index]]&gt;$A$2,"",INDEX(Corp_value!$A$1:$EA$2999,MATCH(tbl_dmi_isin[[#This Row],[ISIN]],Corp_value!$B:$B,0),MATCH(S$2,Corp_value!$1:$1,0)))</f>
        <v>3.75</v>
      </c>
      <c r="T238" s="241" t="str">
        <f>IF(tbl_dmi_isin[[#This Row],[Index]]&gt;$A$2,"",INDEX(Corp_value!$A$1:$EA$2999,MATCH(tbl_dmi_isin[[#This Row],[ISIN]],Corp_value!$B:$B,0),MATCH(T$2,Corp_value!$1:$1,0)))</f>
        <v>USD</v>
      </c>
      <c r="U238" s="241">
        <f>IF(tbl_dmi_isin[[#This Row],[Index]]&gt;$A$2,"",INDEX(Corp_value!$A$1:$EA$2999,MATCH(tbl_dmi_isin[[#This Row],[ISIN]],Corp_value!$B:$B,0),MATCH(U$2,Corp_value!$1:$1,0)))</f>
        <v>99.774000000000001</v>
      </c>
      <c r="V238" s="256">
        <f>IFERROR(IF(tbl_dmi_isin[[#This Row],[Index]]&gt;$A$2,"",INDEX(Corp_value!$A$1:$EA$2999,MATCH(tbl_dmi_isin[[#This Row],[ISIN]],Corp_value!$B:$B,0),MATCH(V$2,Corp_value!$1:$1,0)))/100000000,"")</f>
        <v>1.5</v>
      </c>
      <c r="W238" s="268" t="str">
        <f>IF(tbl_dmi_isin[[#This Row],[Index]]&gt;$A$2,"",INDEX(Corp_value!$A$1:$EA$2999,MATCH(tbl_dmi_isin[[#This Row],[ISIN]],Corp_value!$B:$B,0),MATCH(W$2,Corp_value!$1:$1,0)))</f>
        <v>1611299D CH</v>
      </c>
      <c r="X238" s="268" t="str">
        <f>IF(tbl_dmi_isin[[#This Row],[Index]]&gt;$A$2,"",INDEX(Corp_value!$A$1:$EA$2999,MATCH(tbl_dmi_isin[[#This Row],[ISIN]],Corp_value!$B:$B,0),MATCH(X$2,Corp_value!$1:$1,0)))</f>
        <v>--/--/BBB</v>
      </c>
      <c r="Y238" s="273" t="str">
        <f>IF(tbl_dmi_isin[[#This Row],[Index]]&gt;$A$2,"",INDEX(Corp_value!$A$1:$EA$2999,MATCH(tbl_dmi_isin[[#This Row],[ISIN]],Corp_value!$B:$B,0),MATCH(Y$2,Corp_value!$1:$1,0)))</f>
        <v/>
      </c>
      <c r="Z238" s="273" t="str">
        <f>IF(tbl_dmi_isin[[#This Row],[Index]]&gt;$A$2,"",INDEX(Corp_value!$A$1:$EA$2999,MATCH(tbl_dmi_isin[[#This Row],[ISIN]],Corp_value!$B:$B,0),MATCH(Z$2,Corp_value!$1:$1,0)))</f>
        <v>--/--/BBB</v>
      </c>
    </row>
    <row r="239" spans="1:26">
      <c r="A239" s="19">
        <v>236</v>
      </c>
      <c r="B239" s="282" t="str">
        <f>IF(tbl_dmi_isin[[#This Row],[Index]]&gt;$A$2,"",TEXT(INDEX(美元债一级!$A$2:$BO$2879,tbl_dmi_isin[[#This Row],[Index]]+1,MATCH(B$2,美元债一级!$2:$2,0)),"yyyy/mm/dd"))</f>
        <v>2021/03/11</v>
      </c>
      <c r="C239" s="19" t="str">
        <f>IF(tbl_dmi_isin[[#This Row],[Index]]&gt;$A$2,"",INDEX(美元债一级!$A$2:$BO$2880,tbl_dmi_isin[[#This Row],[Index]]+1,MATCH(C$2,美元债一级!$2:$2,0)))</f>
        <v>XS2298176988</v>
      </c>
      <c r="D239" s="19" t="str">
        <f>IF(tbl_dmi_isin[[#This Row],[Index]]&gt;$A$2,"",INDEX(美元债一级!$A$2:$BO$2880,tbl_dmi_isin[[#This Row],[Index]]+1,MATCH(D$2,美元债一级!$2:$2,0)))</f>
        <v>陕西金资</v>
      </c>
      <c r="E239" s="19" t="str">
        <f>TEXT(tbl_dmi_isin[[#This Row],[定价日]],"YYMMDD")&amp;tbl_dmi_isin[[#This Row],[ISIN]]</f>
        <v>210311XS2298176988</v>
      </c>
      <c r="F239" s="219"/>
      <c r="G239" s="90" t="str">
        <f>IF(tbl_dmi_isin[[#This Row],[Index]]&gt;$A$2,"",INDEX(Corp_value!$A$1:$EA$2999,MATCH(tbl_dmi_isin[[#This Row],[ISIN]],Corp_value!$B:$B,0),MATCH(G$2,Corp_value!$1:$1,0)))</f>
        <v>Baa3/--/BBB</v>
      </c>
      <c r="H239" s="91" t="str">
        <f>IF(tbl_dmi_isin[[#This Row],[Index]]&gt;$A$2,"",INDEX(Corp_value!$A$1:$EA$2999,MATCH(tbl_dmi_isin[[#This Row],[ISIN]],Corp_value!$B:$B,0),MATCH(H$2,Corp_value!$1:$1,0)))</f>
        <v>CN</v>
      </c>
      <c r="I239" s="91" t="str">
        <f>IF(tbl_dmi_isin[[#This Row],[Index]]&gt;$A$2,"",INDEX(Corp_value!$A$1:$EA$2999,MATCH(tbl_dmi_isin[[#This Row],[ISIN]],Corp_value!$B:$B,0),MATCH(I$2,Corp_value!$1:$1,0)))</f>
        <v>--</v>
      </c>
      <c r="J239" s="90" t="str">
        <f>IF(tbl_dmi_isin[[#This Row],[Index]]&gt;$A$2,"",INDEX(Corp_value!$A$1:$EA$2999,MATCH(tbl_dmi_isin[[#This Row],[ISIN]],Corp_value!$B:$B,0),MATCH(J$2,Corp_value!$1:$1,0)))</f>
        <v>Baa3/--/BBB</v>
      </c>
      <c r="K239" s="90" t="str">
        <f>IF(tbl_dmi_isin[[#This Row],[Index]]&gt;$A$2,"",INDEX(Corp_value!$A$1:$EA$2999,MATCH(tbl_dmi_isin[[#This Row],[ISIN]],Corp_value!$B:$B,0),MATCH(K$2,Corp_value!$1:$1,0)))</f>
        <v>CHECK spd</v>
      </c>
      <c r="L239" s="90" t="str">
        <f>IF(tbl_dmi_isin[[#This Row],[Index]]&gt;$A$2,"",INDEX(Corp_value!$A$1:$EA$2999,MATCH(tbl_dmi_isin[[#This Row],[ISIN]],Corp_value!$B:$B,0),MATCH(L$2,Corp_value!$1:$1,0)))</f>
        <v>--</v>
      </c>
      <c r="M239" s="241" t="str">
        <f>IF(tbl_dmi_isin[[#This Row],[Index]]&gt;$A$2,"",INDEX(Corp_value!$A$1:$EA$2999,MATCH(tbl_dmi_isin[[#This Row],[ISIN]],Corp_value!$B:$B,0),MATCH(M$2,Corp_value!$1:$1,0)))</f>
        <v>陕西金融资产管理股份</v>
      </c>
      <c r="N239" s="241" t="str">
        <f>IF(tbl_dmi_isin[[#This Row],[Index]]&gt;$A$2,"",INDEX(Corp_value!$A$1:$EA$2999,MATCH(tbl_dmi_isin[[#This Row],[ISIN]],Corp_value!$B:$B,0),MATCH(N$2,Corp_value!$1:$1,0)))</f>
        <v/>
      </c>
      <c r="O239" s="241" t="str">
        <f>IF(tbl_dmi_isin[[#This Row],[Index]]&gt;$A$2,"",INDEX(Corp_value!$A$1:$EA$2999,MATCH(tbl_dmi_isin[[#This Row],[ISIN]],Corp_value!$B:$B,0),MATCH(O$2,Corp_value!$1:$1,0)))</f>
        <v/>
      </c>
      <c r="P239" s="260" t="str">
        <f>IF(tbl_dmi_isin[[#This Row],[Index]]&gt;$A$2,"",TEXT(INDEX(Corp_value!$A$1:$EA$2999,MATCH(tbl_dmi_isin[[#This Row],[ISIN]],Corp_value!$B:$B,0),MATCH(P$2,Corp_value!$1:$1,0)),"yyyy/mm/dd"))</f>
        <v>2021/03/18</v>
      </c>
      <c r="Q239" s="260" t="str">
        <f>IF(tbl_dmi_isin[[#This Row],[Index]]&gt;$A$2,"",TEXT(INDEX(Corp_value!$A$1:$EA$2999,MATCH(tbl_dmi_isin[[#This Row],[ISIN]],Corp_value!$B:$B,0),MATCH(Q$2,Corp_value!$1:$1,0)),"yyyy/mm/dd"))</f>
        <v>2024/03/18</v>
      </c>
      <c r="R239" s="260" t="str">
        <f>IF(tbl_dmi_isin[[#This Row],[Index]]&gt;$A$2,"",TEXT(INDEX(Corp_value!$A$1:$EA$2999,MATCH(tbl_dmi_isin[[#This Row],[ISIN]],Corp_value!$B:$B,0),MATCH(R$2,Corp_value!$1:$1,0)),"yyyy/mm/dd"))</f>
        <v>--</v>
      </c>
      <c r="S239" s="241">
        <f>IF(tbl_dmi_isin[[#This Row],[Index]]&gt;$A$2,"",INDEX(Corp_value!$A$1:$EA$2999,MATCH(tbl_dmi_isin[[#This Row],[ISIN]],Corp_value!$B:$B,0),MATCH(S$2,Corp_value!$1:$1,0)))</f>
        <v>3.2</v>
      </c>
      <c r="T239" s="241" t="str">
        <f>IF(tbl_dmi_isin[[#This Row],[Index]]&gt;$A$2,"",INDEX(Corp_value!$A$1:$EA$2999,MATCH(tbl_dmi_isin[[#This Row],[ISIN]],Corp_value!$B:$B,0),MATCH(T$2,Corp_value!$1:$1,0)))</f>
        <v>USD</v>
      </c>
      <c r="U239" s="241">
        <f>IF(tbl_dmi_isin[[#This Row],[Index]]&gt;$A$2,"",INDEX(Corp_value!$A$1:$EA$2999,MATCH(tbl_dmi_isin[[#This Row],[ISIN]],Corp_value!$B:$B,0),MATCH(U$2,Corp_value!$1:$1,0)))</f>
        <v>99.433999999999997</v>
      </c>
      <c r="V239" s="256">
        <f>IFERROR(IF(tbl_dmi_isin[[#This Row],[Index]]&gt;$A$2,"",INDEX(Corp_value!$A$1:$EA$2999,MATCH(tbl_dmi_isin[[#This Row],[ISIN]],Corp_value!$B:$B,0),MATCH(V$2,Corp_value!$1:$1,0)))/100000000,"")</f>
        <v>2</v>
      </c>
      <c r="W239" s="268" t="str">
        <f>IF(tbl_dmi_isin[[#This Row],[Index]]&gt;$A$2,"",INDEX(Corp_value!$A$1:$EA$2999,MATCH(tbl_dmi_isin[[#This Row],[ISIN]],Corp_value!$B:$B,0),MATCH(W$2,Corp_value!$1:$1,0)))</f>
        <v>1537717D CH</v>
      </c>
      <c r="X239" s="268" t="str">
        <f>IF(tbl_dmi_isin[[#This Row],[Index]]&gt;$A$2,"",INDEX(Corp_value!$A$1:$EA$2999,MATCH(tbl_dmi_isin[[#This Row],[ISIN]],Corp_value!$B:$B,0),MATCH(X$2,Corp_value!$1:$1,0)))</f>
        <v>--/--/BBB</v>
      </c>
      <c r="Y239" s="273" t="str">
        <f>IF(tbl_dmi_isin[[#This Row],[Index]]&gt;$A$2,"",INDEX(Corp_value!$A$1:$EA$2999,MATCH(tbl_dmi_isin[[#This Row],[ISIN]],Corp_value!$B:$B,0),MATCH(Y$2,Corp_value!$1:$1,0)))</f>
        <v/>
      </c>
      <c r="Z239" s="273" t="str">
        <f>IF(tbl_dmi_isin[[#This Row],[Index]]&gt;$A$2,"",INDEX(Corp_value!$A$1:$EA$2999,MATCH(tbl_dmi_isin[[#This Row],[ISIN]],Corp_value!$B:$B,0),MATCH(Z$2,Corp_value!$1:$1,0)))</f>
        <v>--/--/BBB</v>
      </c>
    </row>
    <row r="240" spans="1:26">
      <c r="A240" s="19">
        <v>237</v>
      </c>
      <c r="B240" s="282" t="str">
        <f>IF(tbl_dmi_isin[[#This Row],[Index]]&gt;$A$2,"",TEXT(INDEX(美元债一级!$A$2:$BO$2879,tbl_dmi_isin[[#This Row],[Index]]+1,MATCH(B$2,美元债一级!$2:$2,0)),"yyyy/mm/dd"))</f>
        <v>2021/03/05</v>
      </c>
      <c r="C240" s="19" t="str">
        <f>IF(tbl_dmi_isin[[#This Row],[Index]]&gt;$A$2,"",INDEX(美元债一级!$A$2:$BO$2880,tbl_dmi_isin[[#This Row],[Index]]+1,MATCH(C$2,美元债一级!$2:$2,0)))</f>
        <v>XS2278537787</v>
      </c>
      <c r="D240" s="19" t="str">
        <f>IF(tbl_dmi_isin[[#This Row],[Index]]&gt;$A$2,"",INDEX(美元债一级!$A$2:$BO$2880,tbl_dmi_isin[[#This Row],[Index]]+1,MATCH(D$2,美元债一级!$2:$2,0)))</f>
        <v>吉安城投</v>
      </c>
      <c r="E240" s="19" t="str">
        <f>TEXT(tbl_dmi_isin[[#This Row],[定价日]],"YYMMDD")&amp;tbl_dmi_isin[[#This Row],[ISIN]]</f>
        <v>210305XS2278537787</v>
      </c>
      <c r="F240" s="219"/>
      <c r="G240" s="90" t="str">
        <f>IF(tbl_dmi_isin[[#This Row],[Index]]&gt;$A$2,"",INDEX(Corp_value!$A$1:$EA$2999,MATCH(tbl_dmi_isin[[#This Row],[ISIN]],Corp_value!$B:$B,0),MATCH(G$2,Corp_value!$1:$1,0)))</f>
        <v>--/--/--</v>
      </c>
      <c r="H240" s="91" t="str">
        <f>IF(tbl_dmi_isin[[#This Row],[Index]]&gt;$A$2,"",INDEX(Corp_value!$A$1:$EA$2999,MATCH(tbl_dmi_isin[[#This Row],[ISIN]],Corp_value!$B:$B,0),MATCH(H$2,Corp_value!$1:$1,0)))</f>
        <v>CN</v>
      </c>
      <c r="I240" s="91" t="str">
        <f>IF(tbl_dmi_isin[[#This Row],[Index]]&gt;$A$2,"",INDEX(Corp_value!$A$1:$EA$2999,MATCH(tbl_dmi_isin[[#This Row],[ISIN]],Corp_value!$B:$B,0),MATCH(I$2,Corp_value!$1:$1,0)))</f>
        <v>--</v>
      </c>
      <c r="J240" s="90" t="str">
        <f>IF(tbl_dmi_isin[[#This Row],[Index]]&gt;$A$2,"",INDEX(Corp_value!$A$1:$EA$2999,MATCH(tbl_dmi_isin[[#This Row],[ISIN]],Corp_value!$B:$B,0),MATCH(J$2,Corp_value!$1:$1,0)))</f>
        <v>--/--/--</v>
      </c>
      <c r="K240" s="90" t="str">
        <f>IF(tbl_dmi_isin[[#This Row],[Index]]&gt;$A$2,"",INDEX(Corp_value!$A$1:$EA$2999,MATCH(tbl_dmi_isin[[#This Row],[ISIN]],Corp_value!$B:$B,0),MATCH(K$2,Corp_value!$1:$1,0)))</f>
        <v>CHECK spd</v>
      </c>
      <c r="L240" s="90" t="str">
        <f>IF(tbl_dmi_isin[[#This Row],[Index]]&gt;$A$2,"",INDEX(Corp_value!$A$1:$EA$2999,MATCH(tbl_dmi_isin[[#This Row],[ISIN]],Corp_value!$B:$B,0),MATCH(L$2,Corp_value!$1:$1,0)))</f>
        <v>--</v>
      </c>
      <c r="M240" s="241" t="str">
        <f>IF(tbl_dmi_isin[[#This Row],[Index]]&gt;$A$2,"",INDEX(Corp_value!$A$1:$EA$2999,MATCH(tbl_dmi_isin[[#This Row],[ISIN]],Corp_value!$B:$B,0),MATCH(M$2,Corp_value!$1:$1,0)))</f>
        <v>吉安城投控股集团有限</v>
      </c>
      <c r="N240" s="241" t="str">
        <f>IF(tbl_dmi_isin[[#This Row],[Index]]&gt;$A$2,"",INDEX(Corp_value!$A$1:$EA$2999,MATCH(tbl_dmi_isin[[#This Row],[ISIN]],Corp_value!$B:$B,0),MATCH(N$2,Corp_value!$1:$1,0)))</f>
        <v/>
      </c>
      <c r="O240" s="241" t="str">
        <f>IF(tbl_dmi_isin[[#This Row],[Index]]&gt;$A$2,"",INDEX(Corp_value!$A$1:$EA$2999,MATCH(tbl_dmi_isin[[#This Row],[ISIN]],Corp_value!$B:$B,0),MATCH(O$2,Corp_value!$1:$1,0)))</f>
        <v/>
      </c>
      <c r="P240" s="260" t="str">
        <f>IF(tbl_dmi_isin[[#This Row],[Index]]&gt;$A$2,"",TEXT(INDEX(Corp_value!$A$1:$EA$2999,MATCH(tbl_dmi_isin[[#This Row],[ISIN]],Corp_value!$B:$B,0),MATCH(P$2,Corp_value!$1:$1,0)),"yyyy/mm/dd"))</f>
        <v>2021/03/12</v>
      </c>
      <c r="Q240" s="260" t="str">
        <f>IF(tbl_dmi_isin[[#This Row],[Index]]&gt;$A$2,"",TEXT(INDEX(Corp_value!$A$1:$EA$2999,MATCH(tbl_dmi_isin[[#This Row],[ISIN]],Corp_value!$B:$B,0),MATCH(Q$2,Corp_value!$1:$1,0)),"yyyy/mm/dd"))</f>
        <v>2024/03/12</v>
      </c>
      <c r="R240" s="260" t="str">
        <f>IF(tbl_dmi_isin[[#This Row],[Index]]&gt;$A$2,"",TEXT(INDEX(Corp_value!$A$1:$EA$2999,MATCH(tbl_dmi_isin[[#This Row],[ISIN]],Corp_value!$B:$B,0),MATCH(R$2,Corp_value!$1:$1,0)),"yyyy/mm/dd"))</f>
        <v>--</v>
      </c>
      <c r="S240" s="241">
        <f>IF(tbl_dmi_isin[[#This Row],[Index]]&gt;$A$2,"",INDEX(Corp_value!$A$1:$EA$2999,MATCH(tbl_dmi_isin[[#This Row],[ISIN]],Corp_value!$B:$B,0),MATCH(S$2,Corp_value!$1:$1,0)))</f>
        <v>4.5</v>
      </c>
      <c r="T240" s="241" t="str">
        <f>IF(tbl_dmi_isin[[#This Row],[Index]]&gt;$A$2,"",INDEX(Corp_value!$A$1:$EA$2999,MATCH(tbl_dmi_isin[[#This Row],[ISIN]],Corp_value!$B:$B,0),MATCH(T$2,Corp_value!$1:$1,0)))</f>
        <v>USD</v>
      </c>
      <c r="U240" s="241">
        <f>IF(tbl_dmi_isin[[#This Row],[Index]]&gt;$A$2,"",INDEX(Corp_value!$A$1:$EA$2999,MATCH(tbl_dmi_isin[[#This Row],[ISIN]],Corp_value!$B:$B,0),MATCH(U$2,Corp_value!$1:$1,0)))</f>
        <v>100</v>
      </c>
      <c r="V240" s="256">
        <f>IFERROR(IF(tbl_dmi_isin[[#This Row],[Index]]&gt;$A$2,"",INDEX(Corp_value!$A$1:$EA$2999,MATCH(tbl_dmi_isin[[#This Row],[ISIN]],Corp_value!$B:$B,0),MATCH(V$2,Corp_value!$1:$1,0)))/100000000,"")</f>
        <v>2.7</v>
      </c>
      <c r="W240" s="268" t="str">
        <f>IF(tbl_dmi_isin[[#This Row],[Index]]&gt;$A$2,"",INDEX(Corp_value!$A$1:$EA$2999,MATCH(tbl_dmi_isin[[#This Row],[ISIN]],Corp_value!$B:$B,0),MATCH(W$2,Corp_value!$1:$1,0)))</f>
        <v>1833421D CH</v>
      </c>
      <c r="X240" s="268" t="str">
        <f>IF(tbl_dmi_isin[[#This Row],[Index]]&gt;$A$2,"",INDEX(Corp_value!$A$1:$EA$2999,MATCH(tbl_dmi_isin[[#This Row],[ISIN]],Corp_value!$B:$B,0),MATCH(X$2,Corp_value!$1:$1,0)))</f>
        <v>--/--/--</v>
      </c>
      <c r="Y240" s="273" t="str">
        <f>IF(tbl_dmi_isin[[#This Row],[Index]]&gt;$A$2,"",INDEX(Corp_value!$A$1:$EA$2999,MATCH(tbl_dmi_isin[[#This Row],[ISIN]],Corp_value!$B:$B,0),MATCH(Y$2,Corp_value!$1:$1,0)))</f>
        <v/>
      </c>
      <c r="Z240" s="273" t="str">
        <f>IF(tbl_dmi_isin[[#This Row],[Index]]&gt;$A$2,"",INDEX(Corp_value!$A$1:$EA$2999,MATCH(tbl_dmi_isin[[#This Row],[ISIN]],Corp_value!$B:$B,0),MATCH(Z$2,Corp_value!$1:$1,0)))</f>
        <v>--/--/--</v>
      </c>
    </row>
    <row r="241" spans="1:26">
      <c r="A241" s="19">
        <v>238</v>
      </c>
      <c r="B241" s="282" t="str">
        <f>IF(tbl_dmi_isin[[#This Row],[Index]]&gt;$A$2,"",TEXT(INDEX(美元债一级!$A$2:$BO$2879,tbl_dmi_isin[[#This Row],[Index]]+1,MATCH(B$2,美元债一级!$2:$2,0)),"yyyy/mm/dd"))</f>
        <v>2021/03/04</v>
      </c>
      <c r="C241" s="19" t="str">
        <f>IF(tbl_dmi_isin[[#This Row],[Index]]&gt;$A$2,"",INDEX(美元债一级!$A$2:$BO$2880,tbl_dmi_isin[[#This Row],[Index]]+1,MATCH(C$2,美元债一级!$2:$2,0)))</f>
        <v>XS2297070190</v>
      </c>
      <c r="D241" s="19" t="str">
        <f>IF(tbl_dmi_isin[[#This Row],[Index]]&gt;$A$2,"",INDEX(美元债一级!$A$2:$BO$2880,tbl_dmi_isin[[#This Row],[Index]]+1,MATCH(D$2,美元债一级!$2:$2,0)))</f>
        <v>光银港分</v>
      </c>
      <c r="E241" s="19" t="str">
        <f>TEXT(tbl_dmi_isin[[#This Row],[定价日]],"YYMMDD")&amp;tbl_dmi_isin[[#This Row],[ISIN]]</f>
        <v>210304XS2297070190</v>
      </c>
      <c r="F241" s="219"/>
      <c r="G241" s="90" t="str">
        <f>IF(tbl_dmi_isin[[#This Row],[Index]]&gt;$A$2,"",INDEX(Corp_value!$A$1:$EA$2999,MATCH(tbl_dmi_isin[[#This Row],[ISIN]],Corp_value!$B:$B,0),MATCH(G$2,Corp_value!$1:$1,0)))</f>
        <v>--/BBB+/BBB+</v>
      </c>
      <c r="H241" s="91" t="str">
        <f>IF(tbl_dmi_isin[[#This Row],[Index]]&gt;$A$2,"",INDEX(Corp_value!$A$1:$EA$2999,MATCH(tbl_dmi_isin[[#This Row],[ISIN]],Corp_value!$B:$B,0),MATCH(H$2,Corp_value!$1:$1,0)))</f>
        <v>CN</v>
      </c>
      <c r="I241" s="91" t="str">
        <f>IF(tbl_dmi_isin[[#This Row],[Index]]&gt;$A$2,"",INDEX(Corp_value!$A$1:$EA$2999,MATCH(tbl_dmi_isin[[#This Row],[ISIN]],Corp_value!$B:$B,0),MATCH(I$2,Corp_value!$1:$1,0)))</f>
        <v>--</v>
      </c>
      <c r="J241" s="90" t="str">
        <f>IF(tbl_dmi_isin[[#This Row],[Index]]&gt;$A$2,"",INDEX(Corp_value!$A$1:$EA$2999,MATCH(tbl_dmi_isin[[#This Row],[ISIN]],Corp_value!$B:$B,0),MATCH(J$2,Corp_value!$1:$1,0)))</f>
        <v>--/--/--</v>
      </c>
      <c r="K241" s="90">
        <f>IF(tbl_dmi_isin[[#This Row],[Index]]&gt;$A$2,"",INDEX(Corp_value!$A$1:$EA$2999,MATCH(tbl_dmi_isin[[#This Row],[ISIN]],Corp_value!$B:$B,0),MATCH(K$2,Corp_value!$1:$1,0)))</f>
        <v>65</v>
      </c>
      <c r="L241" s="90" t="str">
        <f>IF(tbl_dmi_isin[[#This Row],[Index]]&gt;$A$2,"",INDEX(Corp_value!$A$1:$EA$2999,MATCH(tbl_dmi_isin[[#This Row],[ISIN]],Corp_value!$B:$B,0),MATCH(L$2,Corp_value!$1:$1,0)))</f>
        <v>--</v>
      </c>
      <c r="M241" s="241" t="str">
        <f>IF(tbl_dmi_isin[[#This Row],[Index]]&gt;$A$2,"",INDEX(Corp_value!$A$1:$EA$2999,MATCH(tbl_dmi_isin[[#This Row],[ISIN]],Corp_value!$B:$B,0),MATCH(M$2,Corp_value!$1:$1,0)))</f>
        <v>中国光大银行香港分行</v>
      </c>
      <c r="N241" s="241" t="str">
        <f>IF(tbl_dmi_isin[[#This Row],[Index]]&gt;$A$2,"",INDEX(Corp_value!$A$1:$EA$2999,MATCH(tbl_dmi_isin[[#This Row],[ISIN]],Corp_value!$B:$B,0),MATCH(N$2,Corp_value!$1:$1,0)))</f>
        <v/>
      </c>
      <c r="O241" s="241" t="str">
        <f>IF(tbl_dmi_isin[[#This Row],[Index]]&gt;$A$2,"",INDEX(Corp_value!$A$1:$EA$2999,MATCH(tbl_dmi_isin[[#This Row],[ISIN]],Corp_value!$B:$B,0),MATCH(O$2,Corp_value!$1:$1,0)))</f>
        <v/>
      </c>
      <c r="P241" s="260" t="str">
        <f>IF(tbl_dmi_isin[[#This Row],[Index]]&gt;$A$2,"",TEXT(INDEX(Corp_value!$A$1:$EA$2999,MATCH(tbl_dmi_isin[[#This Row],[ISIN]],Corp_value!$B:$B,0),MATCH(P$2,Corp_value!$1:$1,0)),"yyyy/mm/dd"))</f>
        <v>2021/03/11</v>
      </c>
      <c r="Q241" s="260" t="str">
        <f>IF(tbl_dmi_isin[[#This Row],[Index]]&gt;$A$2,"",TEXT(INDEX(Corp_value!$A$1:$EA$2999,MATCH(tbl_dmi_isin[[#This Row],[ISIN]],Corp_value!$B:$B,0),MATCH(Q$2,Corp_value!$1:$1,0)),"yyyy/mm/dd"))</f>
        <v>2024/03/11</v>
      </c>
      <c r="R241" s="260" t="str">
        <f>IF(tbl_dmi_isin[[#This Row],[Index]]&gt;$A$2,"",TEXT(INDEX(Corp_value!$A$1:$EA$2999,MATCH(tbl_dmi_isin[[#This Row],[ISIN]],Corp_value!$B:$B,0),MATCH(R$2,Corp_value!$1:$1,0)),"yyyy/mm/dd"))</f>
        <v>--</v>
      </c>
      <c r="S241" s="241">
        <f>IF(tbl_dmi_isin[[#This Row],[Index]]&gt;$A$2,"",INDEX(Corp_value!$A$1:$EA$2999,MATCH(tbl_dmi_isin[[#This Row],[ISIN]],Corp_value!$B:$B,0),MATCH(S$2,Corp_value!$1:$1,0)))</f>
        <v>0.92900000000000005</v>
      </c>
      <c r="T241" s="241" t="str">
        <f>IF(tbl_dmi_isin[[#This Row],[Index]]&gt;$A$2,"",INDEX(Corp_value!$A$1:$EA$2999,MATCH(tbl_dmi_isin[[#This Row],[ISIN]],Corp_value!$B:$B,0),MATCH(T$2,Corp_value!$1:$1,0)))</f>
        <v>USD</v>
      </c>
      <c r="U241" s="241">
        <f>IF(tbl_dmi_isin[[#This Row],[Index]]&gt;$A$2,"",INDEX(Corp_value!$A$1:$EA$2999,MATCH(tbl_dmi_isin[[#This Row],[ISIN]],Corp_value!$B:$B,0),MATCH(U$2,Corp_value!$1:$1,0)))</f>
        <v>100</v>
      </c>
      <c r="V241" s="256">
        <f>IFERROR(IF(tbl_dmi_isin[[#This Row],[Index]]&gt;$A$2,"",INDEX(Corp_value!$A$1:$EA$2999,MATCH(tbl_dmi_isin[[#This Row],[ISIN]],Corp_value!$B:$B,0),MATCH(V$2,Corp_value!$1:$1,0)))/100000000,"")</f>
        <v>5.5</v>
      </c>
      <c r="W241" s="268" t="str">
        <f>IF(tbl_dmi_isin[[#This Row],[Index]]&gt;$A$2,"",INDEX(Corp_value!$A$1:$EA$2999,MATCH(tbl_dmi_isin[[#This Row],[ISIN]],Corp_value!$B:$B,0),MATCH(W$2,Corp_value!$1:$1,0)))</f>
        <v>601818 CH</v>
      </c>
      <c r="X241" s="268" t="str">
        <f>IF(tbl_dmi_isin[[#This Row],[Index]]&gt;$A$2,"",INDEX(Corp_value!$A$1:$EA$2999,MATCH(tbl_dmi_isin[[#This Row],[ISIN]],Corp_value!$B:$B,0),MATCH(X$2,Corp_value!$1:$1,0)))</f>
        <v>Baa2/BBB+/BBB+</v>
      </c>
      <c r="Y241" s="273" t="str">
        <f>IF(tbl_dmi_isin[[#This Row],[Index]]&gt;$A$2,"",INDEX(Corp_value!$A$1:$EA$2999,MATCH(tbl_dmi_isin[[#This Row],[ISIN]],Corp_value!$B:$B,0),MATCH(Y$2,Corp_value!$1:$1,0)))</f>
        <v/>
      </c>
      <c r="Z241" s="273" t="str">
        <f>IF(tbl_dmi_isin[[#This Row],[Index]]&gt;$A$2,"",INDEX(Corp_value!$A$1:$EA$2999,MATCH(tbl_dmi_isin[[#This Row],[ISIN]],Corp_value!$B:$B,0),MATCH(Z$2,Corp_value!$1:$1,0)))</f>
        <v>Baa2/BBB+/BBB+</v>
      </c>
    </row>
    <row r="242" spans="1:26">
      <c r="A242" s="19">
        <v>239</v>
      </c>
      <c r="B242" s="282" t="str">
        <f>IF(tbl_dmi_isin[[#This Row],[Index]]&gt;$A$2,"",TEXT(INDEX(美元债一级!$A$2:$BO$2879,tbl_dmi_isin[[#This Row],[Index]]+1,MATCH(B$2,美元债一级!$2:$2,0)),"yyyy/mm/dd"))</f>
        <v>2021/03/03</v>
      </c>
      <c r="C242" s="19" t="str">
        <f>IF(tbl_dmi_isin[[#This Row],[Index]]&gt;$A$2,"",INDEX(美元债一级!$A$2:$BO$2880,tbl_dmi_isin[[#This Row],[Index]]+1,MATCH(C$2,美元债一级!$2:$2,0)))</f>
        <v>XS2249848719</v>
      </c>
      <c r="D242" s="19" t="str">
        <f>IF(tbl_dmi_isin[[#This Row],[Index]]&gt;$A$2,"",INDEX(美元债一级!$A$2:$BO$2880,tbl_dmi_isin[[#This Row],[Index]]+1,MATCH(D$2,美元债一级!$2:$2,0)))</f>
        <v>民生金租</v>
      </c>
      <c r="E242" s="19" t="str">
        <f>TEXT(tbl_dmi_isin[[#This Row],[定价日]],"YYMMDD")&amp;tbl_dmi_isin[[#This Row],[ISIN]]</f>
        <v>210303XS2249848719</v>
      </c>
      <c r="F242" s="219"/>
      <c r="G242" s="90" t="str">
        <f>IF(tbl_dmi_isin[[#This Row],[Index]]&gt;$A$2,"",INDEX(Corp_value!$A$1:$EA$2999,MATCH(tbl_dmi_isin[[#This Row],[ISIN]],Corp_value!$B:$B,0),MATCH(G$2,Corp_value!$1:$1,0)))</f>
        <v>Baa3/BBB-/--</v>
      </c>
      <c r="H242" s="91" t="str">
        <f>IF(tbl_dmi_isin[[#This Row],[Index]]&gt;$A$2,"",INDEX(Corp_value!$A$1:$EA$2999,MATCH(tbl_dmi_isin[[#This Row],[ISIN]],Corp_value!$B:$B,0),MATCH(H$2,Corp_value!$1:$1,0)))</f>
        <v>HK</v>
      </c>
      <c r="I242" s="91" t="str">
        <f>IF(tbl_dmi_isin[[#This Row],[Index]]&gt;$A$2,"",INDEX(Corp_value!$A$1:$EA$2999,MATCH(tbl_dmi_isin[[#This Row],[ISIN]],Corp_value!$B:$B,0),MATCH(I$2,Corp_value!$1:$1,0)))</f>
        <v>--</v>
      </c>
      <c r="J242" s="90" t="str">
        <f>IF(tbl_dmi_isin[[#This Row],[Index]]&gt;$A$2,"",INDEX(Corp_value!$A$1:$EA$2999,MATCH(tbl_dmi_isin[[#This Row],[ISIN]],Corp_value!$B:$B,0),MATCH(J$2,Corp_value!$1:$1,0)))</f>
        <v>--/--/--</v>
      </c>
      <c r="K242" s="90" t="str">
        <f>IF(tbl_dmi_isin[[#This Row],[Index]]&gt;$A$2,"",INDEX(Corp_value!$A$1:$EA$2999,MATCH(tbl_dmi_isin[[#This Row],[ISIN]],Corp_value!$B:$B,0),MATCH(K$2,Corp_value!$1:$1,0)))</f>
        <v>CHECK spd</v>
      </c>
      <c r="L242" s="90" t="str">
        <f>IF(tbl_dmi_isin[[#This Row],[Index]]&gt;$A$2,"",INDEX(Corp_value!$A$1:$EA$2999,MATCH(tbl_dmi_isin[[#This Row],[ISIN]],Corp_value!$B:$B,0),MATCH(L$2,Corp_value!$1:$1,0)))</f>
        <v>--</v>
      </c>
      <c r="M242" s="241" t="str">
        <f>IF(tbl_dmi_isin[[#This Row],[Index]]&gt;$A$2,"",INDEX(Corp_value!$A$1:$EA$2999,MATCH(tbl_dmi_isin[[#This Row],[ISIN]],Corp_value!$B:$B,0),MATCH(M$2,Corp_value!$1:$1,0)))</f>
        <v>Minsheng Hong Kong Internation</v>
      </c>
      <c r="N242" s="241" t="str">
        <f>IF(tbl_dmi_isin[[#This Row],[Index]]&gt;$A$2,"",INDEX(Corp_value!$A$1:$EA$2999,MATCH(tbl_dmi_isin[[#This Row],[ISIN]],Corp_value!$B:$B,0),MATCH(N$2,Corp_value!$1:$1,0)))</f>
        <v/>
      </c>
      <c r="O242" s="241" t="str">
        <f>IF(tbl_dmi_isin[[#This Row],[Index]]&gt;$A$2,"",INDEX(Corp_value!$A$1:$EA$2999,MATCH(tbl_dmi_isin[[#This Row],[ISIN]],Corp_value!$B:$B,0),MATCH(O$2,Corp_value!$1:$1,0)))</f>
        <v/>
      </c>
      <c r="P242" s="260" t="str">
        <f>IF(tbl_dmi_isin[[#This Row],[Index]]&gt;$A$2,"",TEXT(INDEX(Corp_value!$A$1:$EA$2999,MATCH(tbl_dmi_isin[[#This Row],[ISIN]],Corp_value!$B:$B,0),MATCH(P$2,Corp_value!$1:$1,0)),"yyyy/mm/dd"))</f>
        <v>2021/03/10</v>
      </c>
      <c r="Q242" s="260" t="str">
        <f>IF(tbl_dmi_isin[[#This Row],[Index]]&gt;$A$2,"",TEXT(INDEX(Corp_value!$A$1:$EA$2999,MATCH(tbl_dmi_isin[[#This Row],[ISIN]],Corp_value!$B:$B,0),MATCH(Q$2,Corp_value!$1:$1,0)),"yyyy/mm/dd"))</f>
        <v>2024/03/10</v>
      </c>
      <c r="R242" s="260" t="str">
        <f>IF(tbl_dmi_isin[[#This Row],[Index]]&gt;$A$2,"",TEXT(INDEX(Corp_value!$A$1:$EA$2999,MATCH(tbl_dmi_isin[[#This Row],[ISIN]],Corp_value!$B:$B,0),MATCH(R$2,Corp_value!$1:$1,0)),"yyyy/mm/dd"))</f>
        <v>--</v>
      </c>
      <c r="S242" s="241">
        <f>IF(tbl_dmi_isin[[#This Row],[Index]]&gt;$A$2,"",INDEX(Corp_value!$A$1:$EA$2999,MATCH(tbl_dmi_isin[[#This Row],[ISIN]],Corp_value!$B:$B,0),MATCH(S$2,Corp_value!$1:$1,0)))</f>
        <v>3.15</v>
      </c>
      <c r="T242" s="241" t="str">
        <f>IF(tbl_dmi_isin[[#This Row],[Index]]&gt;$A$2,"",INDEX(Corp_value!$A$1:$EA$2999,MATCH(tbl_dmi_isin[[#This Row],[ISIN]],Corp_value!$B:$B,0),MATCH(T$2,Corp_value!$1:$1,0)))</f>
        <v>USD</v>
      </c>
      <c r="U242" s="241">
        <f>IF(tbl_dmi_isin[[#This Row],[Index]]&gt;$A$2,"",INDEX(Corp_value!$A$1:$EA$2999,MATCH(tbl_dmi_isin[[#This Row],[ISIN]],Corp_value!$B:$B,0),MATCH(U$2,Corp_value!$1:$1,0)))</f>
        <v>99.433999999999997</v>
      </c>
      <c r="V242" s="256">
        <f>IFERROR(IF(tbl_dmi_isin[[#This Row],[Index]]&gt;$A$2,"",INDEX(Corp_value!$A$1:$EA$2999,MATCH(tbl_dmi_isin[[#This Row],[ISIN]],Corp_value!$B:$B,0),MATCH(V$2,Corp_value!$1:$1,0)))/100000000,"")</f>
        <v>3</v>
      </c>
      <c r="W242" s="268" t="str">
        <f>IF(tbl_dmi_isin[[#This Row],[Index]]&gt;$A$2,"",INDEX(Corp_value!$A$1:$EA$2999,MATCH(tbl_dmi_isin[[#This Row],[ISIN]],Corp_value!$B:$B,0),MATCH(W$2,Corp_value!$1:$1,0)))</f>
        <v>600016 CH</v>
      </c>
      <c r="X242" s="268" t="str">
        <f>IF(tbl_dmi_isin[[#This Row],[Index]]&gt;$A$2,"",INDEX(Corp_value!$A$1:$EA$2999,MATCH(tbl_dmi_isin[[#This Row],[ISIN]],Corp_value!$B:$B,0),MATCH(X$2,Corp_value!$1:$1,0)))</f>
        <v>--/BBB-/BB+u</v>
      </c>
      <c r="Y242" s="273" t="str">
        <f>IF(tbl_dmi_isin[[#This Row],[Index]]&gt;$A$2,"",INDEX(Corp_value!$A$1:$EA$2999,MATCH(tbl_dmi_isin[[#This Row],[ISIN]],Corp_value!$B:$B,0),MATCH(Y$2,Corp_value!$1:$1,0)))</f>
        <v/>
      </c>
      <c r="Z242" s="273" t="str">
        <f>IF(tbl_dmi_isin[[#This Row],[Index]]&gt;$A$2,"",INDEX(Corp_value!$A$1:$EA$2999,MATCH(tbl_dmi_isin[[#This Row],[ISIN]],Corp_value!$B:$B,0),MATCH(Z$2,Corp_value!$1:$1,0)))</f>
        <v>--/BBB-/BB+u</v>
      </c>
    </row>
    <row r="243" spans="1:26">
      <c r="A243" s="19">
        <v>240</v>
      </c>
      <c r="B243" s="282" t="str">
        <f>IF(tbl_dmi_isin[[#This Row],[Index]]&gt;$A$2,"",TEXT(INDEX(美元债一级!$A$2:$BO$2879,tbl_dmi_isin[[#This Row],[Index]]+1,MATCH(B$2,美元债一级!$2:$2,0)),"yyyy/mm/dd"))</f>
        <v>2021/02/25</v>
      </c>
      <c r="C243" s="19" t="str">
        <f>IF(tbl_dmi_isin[[#This Row],[Index]]&gt;$A$2,"",INDEX(美元债一级!$A$2:$BO$2880,tbl_dmi_isin[[#This Row],[Index]]+1,MATCH(C$2,美元债一级!$2:$2,0)))</f>
        <v>XS2280636494</v>
      </c>
      <c r="D243" s="19" t="str">
        <f>IF(tbl_dmi_isin[[#This Row],[Index]]&gt;$A$2,"",INDEX(美元债一级!$A$2:$BO$2880,tbl_dmi_isin[[#This Row],[Index]]+1,MATCH(D$2,美元债一级!$2:$2,0)))</f>
        <v>青岛华通</v>
      </c>
      <c r="E243" s="19" t="str">
        <f>TEXT(tbl_dmi_isin[[#This Row],[定价日]],"YYMMDD")&amp;tbl_dmi_isin[[#This Row],[ISIN]]</f>
        <v>210225XS2280636494</v>
      </c>
      <c r="F243" s="219"/>
      <c r="G243" s="90" t="str">
        <f>IF(tbl_dmi_isin[[#This Row],[Index]]&gt;$A$2,"",INDEX(Corp_value!$A$1:$EA$2999,MATCH(tbl_dmi_isin[[#This Row],[ISIN]],Corp_value!$B:$B,0),MATCH(G$2,Corp_value!$1:$1,0)))</f>
        <v>--/--/BBB</v>
      </c>
      <c r="H243" s="91" t="str">
        <f>IF(tbl_dmi_isin[[#This Row],[Index]]&gt;$A$2,"",INDEX(Corp_value!$A$1:$EA$2999,MATCH(tbl_dmi_isin[[#This Row],[ISIN]],Corp_value!$B:$B,0),MATCH(H$2,Corp_value!$1:$1,0)))</f>
        <v>HK</v>
      </c>
      <c r="I243" s="91" t="str">
        <f>IF(tbl_dmi_isin[[#This Row],[Index]]&gt;$A$2,"",INDEX(Corp_value!$A$1:$EA$2999,MATCH(tbl_dmi_isin[[#This Row],[ISIN]],Corp_value!$B:$B,0),MATCH(I$2,Corp_value!$1:$1,0)))</f>
        <v>--</v>
      </c>
      <c r="J243" s="90" t="str">
        <f>IF(tbl_dmi_isin[[#This Row],[Index]]&gt;$A$2,"",INDEX(Corp_value!$A$1:$EA$2999,MATCH(tbl_dmi_isin[[#This Row],[ISIN]],Corp_value!$B:$B,0),MATCH(J$2,Corp_value!$1:$1,0)))</f>
        <v>--/NR/BBB</v>
      </c>
      <c r="K243" s="90" t="str">
        <f>IF(tbl_dmi_isin[[#This Row],[Index]]&gt;$A$2,"",INDEX(Corp_value!$A$1:$EA$2999,MATCH(tbl_dmi_isin[[#This Row],[ISIN]],Corp_value!$B:$B,0),MATCH(K$2,Corp_value!$1:$1,0)))</f>
        <v>CHECK spd</v>
      </c>
      <c r="L243" s="90" t="str">
        <f>IF(tbl_dmi_isin[[#This Row],[Index]]&gt;$A$2,"",INDEX(Corp_value!$A$1:$EA$2999,MATCH(tbl_dmi_isin[[#This Row],[ISIN]],Corp_value!$B:$B,0),MATCH(L$2,Corp_value!$1:$1,0)))</f>
        <v>--</v>
      </c>
      <c r="M243" s="241" t="str">
        <f>IF(tbl_dmi_isin[[#This Row],[Index]]&gt;$A$2,"",INDEX(Corp_value!$A$1:$EA$2999,MATCH(tbl_dmi_isin[[#This Row],[ISIN]],Corp_value!$B:$B,0),MATCH(M$2,Corp_value!$1:$1,0)))</f>
        <v>华通国际投资控股有限</v>
      </c>
      <c r="N243" s="241" t="str">
        <f>IF(tbl_dmi_isin[[#This Row],[Index]]&gt;$A$2,"",INDEX(Corp_value!$A$1:$EA$2999,MATCH(tbl_dmi_isin[[#This Row],[ISIN]],Corp_value!$B:$B,0),MATCH(N$2,Corp_value!$1:$1,0)))</f>
        <v>Qingdao China Prosperity State-owned Capital Investment Operation Group Co Ltd</v>
      </c>
      <c r="O243" s="241" t="str">
        <f>IF(tbl_dmi_isin[[#This Row],[Index]]&gt;$A$2,"",INDEX(Corp_value!$A$1:$EA$2999,MATCH(tbl_dmi_isin[[#This Row],[ISIN]],Corp_value!$B:$B,0),MATCH(O$2,Corp_value!$1:$1,0)))</f>
        <v/>
      </c>
      <c r="P243" s="260" t="str">
        <f>IF(tbl_dmi_isin[[#This Row],[Index]]&gt;$A$2,"",TEXT(INDEX(Corp_value!$A$1:$EA$2999,MATCH(tbl_dmi_isin[[#This Row],[ISIN]],Corp_value!$B:$B,0),MATCH(P$2,Corp_value!$1:$1,0)),"yyyy/mm/dd"))</f>
        <v>2021/03/04</v>
      </c>
      <c r="Q243" s="260" t="str">
        <f>IF(tbl_dmi_isin[[#This Row],[Index]]&gt;$A$2,"",TEXT(INDEX(Corp_value!$A$1:$EA$2999,MATCH(tbl_dmi_isin[[#This Row],[ISIN]],Corp_value!$B:$B,0),MATCH(Q$2,Corp_value!$1:$1,0)),"yyyy/mm/dd"))</f>
        <v>2024/03/04</v>
      </c>
      <c r="R243" s="260" t="str">
        <f>IF(tbl_dmi_isin[[#This Row],[Index]]&gt;$A$2,"",TEXT(INDEX(Corp_value!$A$1:$EA$2999,MATCH(tbl_dmi_isin[[#This Row],[ISIN]],Corp_value!$B:$B,0),MATCH(R$2,Corp_value!$1:$1,0)),"yyyy/mm/dd"))</f>
        <v>--</v>
      </c>
      <c r="S243" s="241">
        <f>IF(tbl_dmi_isin[[#This Row],[Index]]&gt;$A$2,"",INDEX(Corp_value!$A$1:$EA$2999,MATCH(tbl_dmi_isin[[#This Row],[ISIN]],Corp_value!$B:$B,0),MATCH(S$2,Corp_value!$1:$1,0)))</f>
        <v>2.98</v>
      </c>
      <c r="T243" s="241" t="str">
        <f>IF(tbl_dmi_isin[[#This Row],[Index]]&gt;$A$2,"",INDEX(Corp_value!$A$1:$EA$2999,MATCH(tbl_dmi_isin[[#This Row],[ISIN]],Corp_value!$B:$B,0),MATCH(T$2,Corp_value!$1:$1,0)))</f>
        <v>USD</v>
      </c>
      <c r="U243" s="241">
        <f>IF(tbl_dmi_isin[[#This Row],[Index]]&gt;$A$2,"",INDEX(Corp_value!$A$1:$EA$2999,MATCH(tbl_dmi_isin[[#This Row],[ISIN]],Corp_value!$B:$B,0),MATCH(U$2,Corp_value!$1:$1,0)))</f>
        <v>100</v>
      </c>
      <c r="V243" s="256">
        <f>IFERROR(IF(tbl_dmi_isin[[#This Row],[Index]]&gt;$A$2,"",INDEX(Corp_value!$A$1:$EA$2999,MATCH(tbl_dmi_isin[[#This Row],[ISIN]],Corp_value!$B:$B,0),MATCH(V$2,Corp_value!$1:$1,0)))/100000000,"")</f>
        <v>6</v>
      </c>
      <c r="W243" s="268" t="str">
        <f>IF(tbl_dmi_isin[[#This Row],[Index]]&gt;$A$2,"",INDEX(Corp_value!$A$1:$EA$2999,MATCH(tbl_dmi_isin[[#This Row],[ISIN]],Corp_value!$B:$B,0),MATCH(W$2,Corp_value!$1:$1,0)))</f>
        <v>0792980D CH</v>
      </c>
      <c r="X243" s="268" t="str">
        <f>IF(tbl_dmi_isin[[#This Row],[Index]]&gt;$A$2,"",INDEX(Corp_value!$A$1:$EA$2999,MATCH(tbl_dmi_isin[[#This Row],[ISIN]],Corp_value!$B:$B,0),MATCH(X$2,Corp_value!$1:$1,0)))</f>
        <v>--/NR/BBB</v>
      </c>
      <c r="Y243" s="273" t="str">
        <f>IF(tbl_dmi_isin[[#This Row],[Index]]&gt;$A$2,"",INDEX(Corp_value!$A$1:$EA$2999,MATCH(tbl_dmi_isin[[#This Row],[ISIN]],Corp_value!$B:$B,0),MATCH(Y$2,Corp_value!$1:$1,0)))</f>
        <v/>
      </c>
      <c r="Z243" s="273" t="str">
        <f>IF(tbl_dmi_isin[[#This Row],[Index]]&gt;$A$2,"",INDEX(Corp_value!$A$1:$EA$2999,MATCH(tbl_dmi_isin[[#This Row],[ISIN]],Corp_value!$B:$B,0),MATCH(Z$2,Corp_value!$1:$1,0)))</f>
        <v>--/NR/BBB</v>
      </c>
    </row>
    <row r="244" spans="1:26">
      <c r="A244" s="19">
        <v>241</v>
      </c>
      <c r="B244" s="282" t="str">
        <f>IF(tbl_dmi_isin[[#This Row],[Index]]&gt;$A$2,"",TEXT(INDEX(美元债一级!$A$2:$BO$2879,tbl_dmi_isin[[#This Row],[Index]]+1,MATCH(B$2,美元债一级!$2:$2,0)),"yyyy/mm/dd"))</f>
        <v>2021/02/09</v>
      </c>
      <c r="C244" s="19" t="str">
        <f>IF(tbl_dmi_isin[[#This Row],[Index]]&gt;$A$2,"",INDEX(美元债一级!$A$2:$BO$2880,tbl_dmi_isin[[#This Row],[Index]]+1,MATCH(C$2,美元债一级!$2:$2,0)))</f>
        <v>XS2297020765</v>
      </c>
      <c r="D244" s="19" t="str">
        <f>IF(tbl_dmi_isin[[#This Row],[Index]]&gt;$A$2,"",INDEX(美元债一级!$A$2:$BO$2880,tbl_dmi_isin[[#This Row],[Index]]+1,MATCH(D$2,美元债一级!$2:$2,0)))</f>
        <v>华发股份</v>
      </c>
      <c r="E244" s="19" t="str">
        <f>TEXT(tbl_dmi_isin[[#This Row],[定价日]],"YYMMDD")&amp;tbl_dmi_isin[[#This Row],[ISIN]]</f>
        <v>210209XS2297020765</v>
      </c>
      <c r="F244" s="219"/>
      <c r="G244" s="90" t="str">
        <f>IF(tbl_dmi_isin[[#This Row],[Index]]&gt;$A$2,"",INDEX(Corp_value!$A$1:$EA$2999,MATCH(tbl_dmi_isin[[#This Row],[ISIN]],Corp_value!$B:$B,0),MATCH(G$2,Corp_value!$1:$1,0)))</f>
        <v>--/--/--</v>
      </c>
      <c r="H244" s="91" t="str">
        <f>IF(tbl_dmi_isin[[#This Row],[Index]]&gt;$A$2,"",INDEX(Corp_value!$A$1:$EA$2999,MATCH(tbl_dmi_isin[[#This Row],[ISIN]],Corp_value!$B:$B,0),MATCH(H$2,Corp_value!$1:$1,0)))</f>
        <v>HK</v>
      </c>
      <c r="I244" s="91" t="str">
        <f>IF(tbl_dmi_isin[[#This Row],[Index]]&gt;$A$2,"",INDEX(Corp_value!$A$1:$EA$2999,MATCH(tbl_dmi_isin[[#This Row],[ISIN]],Corp_value!$B:$B,0),MATCH(I$2,Corp_value!$1:$1,0)))</f>
        <v>--</v>
      </c>
      <c r="J244" s="90" t="str">
        <f>IF(tbl_dmi_isin[[#This Row],[Index]]&gt;$A$2,"",INDEX(Corp_value!$A$1:$EA$2999,MATCH(tbl_dmi_isin[[#This Row],[ISIN]],Corp_value!$B:$B,0),MATCH(J$2,Corp_value!$1:$1,0)))</f>
        <v>--/--/--</v>
      </c>
      <c r="K244" s="90" t="str">
        <f>IF(tbl_dmi_isin[[#This Row],[Index]]&gt;$A$2,"",INDEX(Corp_value!$A$1:$EA$2999,MATCH(tbl_dmi_isin[[#This Row],[ISIN]],Corp_value!$B:$B,0),MATCH(K$2,Corp_value!$1:$1,0)))</f>
        <v>CHECK spd</v>
      </c>
      <c r="L244" s="90" t="str">
        <f>IF(tbl_dmi_isin[[#This Row],[Index]]&gt;$A$2,"",INDEX(Corp_value!$A$1:$EA$2999,MATCH(tbl_dmi_isin[[#This Row],[ISIN]],Corp_value!$B:$B,0),MATCH(L$2,Corp_value!$1:$1,0)))</f>
        <v>--</v>
      </c>
      <c r="M244" s="90" t="str">
        <f>IF(tbl_dmi_isin[[#This Row],[Index]]&gt;$A$2,"",INDEX(Corp_value!$A$1:$EA$2999,MATCH(tbl_dmi_isin[[#This Row],[ISIN]],Corp_value!$B:$B,0),MATCH(M$2,Corp_value!$1:$1,0)))</f>
        <v>光涛投资有限公司</v>
      </c>
      <c r="N244" s="90" t="str">
        <f>IF(tbl_dmi_isin[[#This Row],[Index]]&gt;$A$2,"",INDEX(Corp_value!$A$1:$EA$2999,MATCH(tbl_dmi_isin[[#This Row],[ISIN]],Corp_value!$B:$B,0),MATCH(N$2,Corp_value!$1:$1,0)))</f>
        <v>Zhuhai Huafa Properties Co Ltd</v>
      </c>
      <c r="O244" s="90" t="str">
        <f>IF(tbl_dmi_isin[[#This Row],[Index]]&gt;$A$2,"",INDEX(Corp_value!$A$1:$EA$2999,MATCH(tbl_dmi_isin[[#This Row],[ISIN]],Corp_value!$B:$B,0),MATCH(O$2,Corp_value!$1:$1,0)))</f>
        <v/>
      </c>
      <c r="P244" s="259" t="str">
        <f>IF(tbl_dmi_isin[[#This Row],[Index]]&gt;$A$2,"",TEXT(INDEX(Corp_value!$A$1:$EA$2999,MATCH(tbl_dmi_isin[[#This Row],[ISIN]],Corp_value!$B:$B,0),MATCH(P$2,Corp_value!$1:$1,0)),"yyyy/mm/dd"))</f>
        <v>2021/02/19</v>
      </c>
      <c r="Q244" s="259" t="str">
        <f>IF(tbl_dmi_isin[[#This Row],[Index]]&gt;$A$2,"",TEXT(INDEX(Corp_value!$A$1:$EA$2999,MATCH(tbl_dmi_isin[[#This Row],[ISIN]],Corp_value!$B:$B,0),MATCH(Q$2,Corp_value!$1:$1,0)),"yyyy/mm/dd"))</f>
        <v>2022/02/18</v>
      </c>
      <c r="R244" s="259" t="str">
        <f>IF(tbl_dmi_isin[[#This Row],[Index]]&gt;$A$2,"",TEXT(INDEX(Corp_value!$A$1:$EA$2999,MATCH(tbl_dmi_isin[[#This Row],[ISIN]],Corp_value!$B:$B,0),MATCH(R$2,Corp_value!$1:$1,0)),"yyyy/mm/dd"))</f>
        <v>--</v>
      </c>
      <c r="S244" s="90">
        <f>IF(tbl_dmi_isin[[#This Row],[Index]]&gt;$A$2,"",INDEX(Corp_value!$A$1:$EA$2999,MATCH(tbl_dmi_isin[[#This Row],[ISIN]],Corp_value!$B:$B,0),MATCH(S$2,Corp_value!$1:$1,0)))</f>
        <v>3.6</v>
      </c>
      <c r="T244" s="90" t="str">
        <f>IF(tbl_dmi_isin[[#This Row],[Index]]&gt;$A$2,"",INDEX(Corp_value!$A$1:$EA$2999,MATCH(tbl_dmi_isin[[#This Row],[ISIN]],Corp_value!$B:$B,0),MATCH(T$2,Corp_value!$1:$1,0)))</f>
        <v>USD</v>
      </c>
      <c r="U244" s="90">
        <f>IF(tbl_dmi_isin[[#This Row],[Index]]&gt;$A$2,"",INDEX(Corp_value!$A$1:$EA$2999,MATCH(tbl_dmi_isin[[#This Row],[ISIN]],Corp_value!$B:$B,0),MATCH(U$2,Corp_value!$1:$1,0)))</f>
        <v>100</v>
      </c>
      <c r="V244" s="257">
        <f>IFERROR(IF(tbl_dmi_isin[[#This Row],[Index]]&gt;$A$2,"",INDEX(Corp_value!$A$1:$EA$2999,MATCH(tbl_dmi_isin[[#This Row],[ISIN]],Corp_value!$B:$B,0),MATCH(V$2,Corp_value!$1:$1,0)))/100000000,"")</f>
        <v>2</v>
      </c>
      <c r="W244" s="267" t="str">
        <f>IF(tbl_dmi_isin[[#This Row],[Index]]&gt;$A$2,"",INDEX(Corp_value!$A$1:$EA$2999,MATCH(tbl_dmi_isin[[#This Row],[ISIN]],Corp_value!$B:$B,0),MATCH(W$2,Corp_value!$1:$1,0)))</f>
        <v>600325 CH</v>
      </c>
      <c r="X244" s="267" t="str">
        <f>IF(tbl_dmi_isin[[#This Row],[Index]]&gt;$A$2,"",INDEX(Corp_value!$A$1:$EA$2999,MATCH(tbl_dmi_isin[[#This Row],[ISIN]],Corp_value!$B:$B,0),MATCH(X$2,Corp_value!$1:$1,0)))</f>
        <v>--/--/--</v>
      </c>
      <c r="Y244" s="273" t="str">
        <f>IF(tbl_dmi_isin[[#This Row],[Index]]&gt;$A$2,"",INDEX(Corp_value!$A$1:$EA$2999,MATCH(tbl_dmi_isin[[#This Row],[ISIN]],Corp_value!$B:$B,0),MATCH(Y$2,Corp_value!$1:$1,0)))</f>
        <v/>
      </c>
      <c r="Z244" s="273" t="str">
        <f>IF(tbl_dmi_isin[[#This Row],[Index]]&gt;$A$2,"",INDEX(Corp_value!$A$1:$EA$2999,MATCH(tbl_dmi_isin[[#This Row],[ISIN]],Corp_value!$B:$B,0),MATCH(Z$2,Corp_value!$1:$1,0)))</f>
        <v>--/--/--</v>
      </c>
    </row>
    <row r="245" spans="1:26">
      <c r="A245" s="19">
        <v>242</v>
      </c>
      <c r="B245" s="282" t="str">
        <f>IF(tbl_dmi_isin[[#This Row],[Index]]&gt;$A$2,"",TEXT(INDEX(美元债一级!$A$2:$BO$2879,tbl_dmi_isin[[#This Row],[Index]]+1,MATCH(B$2,美元债一级!$2:$2,0)),"yyyy/mm/dd"))</f>
        <v>2021/02/04</v>
      </c>
      <c r="C245" s="19" t="str">
        <f>IF(tbl_dmi_isin[[#This Row],[Index]]&gt;$A$2,"",INDEX(美元债一级!$A$2:$BO$2880,tbl_dmi_isin[[#This Row],[Index]]+1,MATCH(C$2,美元债一级!$2:$2,0)))</f>
        <v>XS2294198549</v>
      </c>
      <c r="D245" s="19" t="str">
        <f>IF(tbl_dmi_isin[[#This Row],[Index]]&gt;$A$2,"",INDEX(美元债一级!$A$2:$BO$2880,tbl_dmi_isin[[#This Row],[Index]]+1,MATCH(D$2,美元债一级!$2:$2,0)))</f>
        <v>金川集团</v>
      </c>
      <c r="E245" s="19" t="str">
        <f>TEXT(tbl_dmi_isin[[#This Row],[定价日]],"YYMMDD")&amp;tbl_dmi_isin[[#This Row],[ISIN]]</f>
        <v>210204XS2294198549</v>
      </c>
      <c r="F245" s="221"/>
      <c r="G245" s="90" t="str">
        <f>IF(tbl_dmi_isin[[#This Row],[Index]]&gt;$A$2,"",INDEX(Corp_value!$A$1:$EA$2999,MATCH(tbl_dmi_isin[[#This Row],[ISIN]],Corp_value!$B:$B,0),MATCH(G$2,Corp_value!$1:$1,0)))</f>
        <v>--/--/BBB+</v>
      </c>
      <c r="H245" s="91" t="str">
        <f>IF(tbl_dmi_isin[[#This Row],[Index]]&gt;$A$2,"",INDEX(Corp_value!$A$1:$EA$2999,MATCH(tbl_dmi_isin[[#This Row],[ISIN]],Corp_value!$B:$B,0),MATCH(H$2,Corp_value!$1:$1,0)))</f>
        <v>HK</v>
      </c>
      <c r="I245" s="91" t="str">
        <f>IF(tbl_dmi_isin[[#This Row],[Index]]&gt;$A$2,"",INDEX(Corp_value!$A$1:$EA$2999,MATCH(tbl_dmi_isin[[#This Row],[ISIN]],Corp_value!$B:$B,0),MATCH(I$2,Corp_value!$1:$1,0)))</f>
        <v>--</v>
      </c>
      <c r="J245" s="90" t="str">
        <f>IF(tbl_dmi_isin[[#This Row],[Index]]&gt;$A$2,"",INDEX(Corp_value!$A$1:$EA$2999,MATCH(tbl_dmi_isin[[#This Row],[ISIN]],Corp_value!$B:$B,0),MATCH(J$2,Corp_value!$1:$1,0)))</f>
        <v>--/--/BBB+</v>
      </c>
      <c r="K245" s="90" t="str">
        <f>IF(tbl_dmi_isin[[#This Row],[Index]]&gt;$A$2,"",INDEX(Corp_value!$A$1:$EA$2999,MATCH(tbl_dmi_isin[[#This Row],[ISIN]],Corp_value!$B:$B,0),MATCH(K$2,Corp_value!$1:$1,0)))</f>
        <v>CHECK spd</v>
      </c>
      <c r="L245" s="90" t="str">
        <f>IF(tbl_dmi_isin[[#This Row],[Index]]&gt;$A$2,"",INDEX(Corp_value!$A$1:$EA$2999,MATCH(tbl_dmi_isin[[#This Row],[ISIN]],Corp_value!$B:$B,0),MATCH(L$2,Corp_value!$1:$1,0)))</f>
        <v>--</v>
      </c>
      <c r="M245" s="241" t="str">
        <f>IF(tbl_dmi_isin[[#This Row],[Index]]&gt;$A$2,"",INDEX(Corp_value!$A$1:$EA$2999,MATCH(tbl_dmi_isin[[#This Row],[ISIN]],Corp_value!$B:$B,0),MATCH(M$2,Corp_value!$1:$1,0)))</f>
        <v>Jinchuan Golden Ocean Capital</v>
      </c>
      <c r="N245" s="241" t="str">
        <f>IF(tbl_dmi_isin[[#This Row],[Index]]&gt;$A$2,"",INDEX(Corp_value!$A$1:$EA$2999,MATCH(tbl_dmi_isin[[#This Row],[ISIN]],Corp_value!$B:$B,0),MATCH(N$2,Corp_value!$1:$1,0)))</f>
        <v>Jinchuan Group Co Ltd</v>
      </c>
      <c r="O245" s="241" t="str">
        <f>IF(tbl_dmi_isin[[#This Row],[Index]]&gt;$A$2,"",INDEX(Corp_value!$A$1:$EA$2999,MATCH(tbl_dmi_isin[[#This Row],[ISIN]],Corp_value!$B:$B,0),MATCH(O$2,Corp_value!$1:$1,0)))</f>
        <v/>
      </c>
      <c r="P245" s="260" t="str">
        <f>IF(tbl_dmi_isin[[#This Row],[Index]]&gt;$A$2,"",TEXT(INDEX(Corp_value!$A$1:$EA$2999,MATCH(tbl_dmi_isin[[#This Row],[ISIN]],Corp_value!$B:$B,0),MATCH(P$2,Corp_value!$1:$1,0)),"yyyy/mm/dd"))</f>
        <v>2021/02/10</v>
      </c>
      <c r="Q245" s="260" t="str">
        <f>IF(tbl_dmi_isin[[#This Row],[Index]]&gt;$A$2,"",TEXT(INDEX(Corp_value!$A$1:$EA$2999,MATCH(tbl_dmi_isin[[#This Row],[ISIN]],Corp_value!$B:$B,0),MATCH(Q$2,Corp_value!$1:$1,0)),"yyyy/mm/dd"))</f>
        <v>2024/02/10</v>
      </c>
      <c r="R245" s="260" t="str">
        <f>IF(tbl_dmi_isin[[#This Row],[Index]]&gt;$A$2,"",TEXT(INDEX(Corp_value!$A$1:$EA$2999,MATCH(tbl_dmi_isin[[#This Row],[ISIN]],Corp_value!$B:$B,0),MATCH(R$2,Corp_value!$1:$1,0)),"yyyy/mm/dd"))</f>
        <v>--</v>
      </c>
      <c r="S245" s="241">
        <f>IF(tbl_dmi_isin[[#This Row],[Index]]&gt;$A$2,"",INDEX(Corp_value!$A$1:$EA$2999,MATCH(tbl_dmi_isin[[#This Row],[ISIN]],Corp_value!$B:$B,0),MATCH(S$2,Corp_value!$1:$1,0)))</f>
        <v>4</v>
      </c>
      <c r="T245" s="241" t="str">
        <f>IF(tbl_dmi_isin[[#This Row],[Index]]&gt;$A$2,"",INDEX(Corp_value!$A$1:$EA$2999,MATCH(tbl_dmi_isin[[#This Row],[ISIN]],Corp_value!$B:$B,0),MATCH(T$2,Corp_value!$1:$1,0)))</f>
        <v>USD</v>
      </c>
      <c r="U245" s="241">
        <f>IF(tbl_dmi_isin[[#This Row],[Index]]&gt;$A$2,"",INDEX(Corp_value!$A$1:$EA$2999,MATCH(tbl_dmi_isin[[#This Row],[ISIN]],Corp_value!$B:$B,0),MATCH(U$2,Corp_value!$1:$1,0)))</f>
        <v>100</v>
      </c>
      <c r="V245" s="258">
        <f>IFERROR(IF(tbl_dmi_isin[[#This Row],[Index]]&gt;$A$2,"",INDEX(Corp_value!$A$1:$EA$2999,MATCH(tbl_dmi_isin[[#This Row],[ISIN]],Corp_value!$B:$B,0),MATCH(V$2,Corp_value!$1:$1,0)))/100000000,"")</f>
        <v>2.8</v>
      </c>
      <c r="W245" s="267" t="str">
        <f>IF(tbl_dmi_isin[[#This Row],[Index]]&gt;$A$2,"",INDEX(Corp_value!$A$1:$EA$2999,MATCH(tbl_dmi_isin[[#This Row],[ISIN]],Corp_value!$B:$B,0),MATCH(W$2,Corp_value!$1:$1,0)))</f>
        <v>JINGRZ CH</v>
      </c>
      <c r="X245" s="267" t="str">
        <f>IF(tbl_dmi_isin[[#This Row],[Index]]&gt;$A$2,"",INDEX(Corp_value!$A$1:$EA$2999,MATCH(tbl_dmi_isin[[#This Row],[ISIN]],Corp_value!$B:$B,0),MATCH(X$2,Corp_value!$1:$1,0)))</f>
        <v>--/--/BBB+</v>
      </c>
      <c r="Y245" s="273" t="str">
        <f>IF(tbl_dmi_isin[[#This Row],[Index]]&gt;$A$2,"",INDEX(Corp_value!$A$1:$EA$2999,MATCH(tbl_dmi_isin[[#This Row],[ISIN]],Corp_value!$B:$B,0),MATCH(Y$2,Corp_value!$1:$1,0)))</f>
        <v/>
      </c>
      <c r="Z245" s="273" t="str">
        <f>IF(tbl_dmi_isin[[#This Row],[Index]]&gt;$A$2,"",INDEX(Corp_value!$A$1:$EA$2999,MATCH(tbl_dmi_isin[[#This Row],[ISIN]],Corp_value!$B:$B,0),MATCH(Z$2,Corp_value!$1:$1,0)))</f>
        <v>--/--/BBB+</v>
      </c>
    </row>
    <row r="246" spans="1:26">
      <c r="A246" s="19">
        <v>243</v>
      </c>
      <c r="B246" s="282" t="str">
        <f>IF(tbl_dmi_isin[[#This Row],[Index]]&gt;$A$2,"",TEXT(INDEX(美元债一级!$A$2:$BO$2879,tbl_dmi_isin[[#This Row],[Index]]+1,MATCH(B$2,美元债一级!$2:$2,0)),"yyyy/mm/dd"))</f>
        <v>2021/02/03</v>
      </c>
      <c r="C246" s="19" t="str">
        <f>IF(tbl_dmi_isin[[#This Row],[Index]]&gt;$A$2,"",INDEX(美元债一级!$A$2:$BO$2880,tbl_dmi_isin[[#This Row],[Index]]+1,MATCH(C$2,美元债一级!$2:$2,0)))</f>
        <v>XS2289193810</v>
      </c>
      <c r="D246" s="19" t="str">
        <f>IF(tbl_dmi_isin[[#This Row],[Index]]&gt;$A$2,"",INDEX(美元债一级!$A$2:$BO$2880,tbl_dmi_isin[[#This Row],[Index]]+1,MATCH(D$2,美元债一级!$2:$2,0)))</f>
        <v>西南证券</v>
      </c>
      <c r="E246" s="19" t="str">
        <f>TEXT(tbl_dmi_isin[[#This Row],[定价日]],"YYMMDD")&amp;tbl_dmi_isin[[#This Row],[ISIN]]</f>
        <v>210203XS2289193810</v>
      </c>
      <c r="F246" s="221"/>
      <c r="G246" s="90" t="str">
        <f>IF(tbl_dmi_isin[[#This Row],[Index]]&gt;$A$2,"",INDEX(Corp_value!$A$1:$EA$2999,MATCH(tbl_dmi_isin[[#This Row],[ISIN]],Corp_value!$B:$B,0),MATCH(G$2,Corp_value!$1:$1,0)))</f>
        <v>--/--/--</v>
      </c>
      <c r="H246" s="91" t="str">
        <f>IF(tbl_dmi_isin[[#This Row],[Index]]&gt;$A$2,"",INDEX(Corp_value!$A$1:$EA$2999,MATCH(tbl_dmi_isin[[#This Row],[ISIN]],Corp_value!$B:$B,0),MATCH(H$2,Corp_value!$1:$1,0)))</f>
        <v>BM</v>
      </c>
      <c r="I246" s="91" t="str">
        <f>IF(tbl_dmi_isin[[#This Row],[Index]]&gt;$A$2,"",INDEX(Corp_value!$A$1:$EA$2999,MATCH(tbl_dmi_isin[[#This Row],[ISIN]],Corp_value!$B:$B,0),MATCH(I$2,Corp_value!$1:$1,0)))</f>
        <v>HK</v>
      </c>
      <c r="J246" s="90" t="str">
        <f>IF(tbl_dmi_isin[[#This Row],[Index]]&gt;$A$2,"",INDEX(Corp_value!$A$1:$EA$2999,MATCH(tbl_dmi_isin[[#This Row],[ISIN]],Corp_value!$B:$B,0),MATCH(J$2,Corp_value!$1:$1,0)))</f>
        <v>--/--/--</v>
      </c>
      <c r="K246" s="90" t="str">
        <f>IF(tbl_dmi_isin[[#This Row],[Index]]&gt;$A$2,"",INDEX(Corp_value!$A$1:$EA$2999,MATCH(tbl_dmi_isin[[#This Row],[ISIN]],Corp_value!$B:$B,0),MATCH(K$2,Corp_value!$1:$1,0)))</f>
        <v>CHECK spd</v>
      </c>
      <c r="L246" s="90" t="str">
        <f>IF(tbl_dmi_isin[[#This Row],[Index]]&gt;$A$2,"",INDEX(Corp_value!$A$1:$EA$2999,MATCH(tbl_dmi_isin[[#This Row],[ISIN]],Corp_value!$B:$B,0),MATCH(L$2,Corp_value!$1:$1,0)))</f>
        <v>--</v>
      </c>
      <c r="M246" s="241" t="str">
        <f>IF(tbl_dmi_isin[[#This Row],[Index]]&gt;$A$2,"",INDEX(Corp_value!$A$1:$EA$2999,MATCH(tbl_dmi_isin[[#This Row],[ISIN]],Corp_value!$B:$B,0),MATCH(M$2,Corp_value!$1:$1,0)))</f>
        <v>西证国际证券</v>
      </c>
      <c r="N246" s="241" t="str">
        <f>IF(tbl_dmi_isin[[#This Row],[Index]]&gt;$A$2,"",INDEX(Corp_value!$A$1:$EA$2999,MATCH(tbl_dmi_isin[[#This Row],[ISIN]],Corp_value!$B:$B,0),MATCH(N$2,Corp_value!$1:$1,0)))</f>
        <v>Southwest Securities Co Ltd</v>
      </c>
      <c r="O246" s="241" t="str">
        <f>IF(tbl_dmi_isin[[#This Row],[Index]]&gt;$A$2,"",INDEX(Corp_value!$A$1:$EA$2999,MATCH(tbl_dmi_isin[[#This Row],[ISIN]],Corp_value!$B:$B,0),MATCH(O$2,Corp_value!$1:$1,0)))</f>
        <v/>
      </c>
      <c r="P246" s="260" t="str">
        <f>IF(tbl_dmi_isin[[#This Row],[Index]]&gt;$A$2,"",TEXT(INDEX(Corp_value!$A$1:$EA$2999,MATCH(tbl_dmi_isin[[#This Row],[ISIN]],Corp_value!$B:$B,0),MATCH(P$2,Corp_value!$1:$1,0)),"yyyy/mm/dd"))</f>
        <v>2021/02/09</v>
      </c>
      <c r="Q246" s="260" t="str">
        <f>IF(tbl_dmi_isin[[#This Row],[Index]]&gt;$A$2,"",TEXT(INDEX(Corp_value!$A$1:$EA$2999,MATCH(tbl_dmi_isin[[#This Row],[ISIN]],Corp_value!$B:$B,0),MATCH(Q$2,Corp_value!$1:$1,0)),"yyyy/mm/dd"))</f>
        <v>2024/02/09</v>
      </c>
      <c r="R246" s="260" t="str">
        <f>IF(tbl_dmi_isin[[#This Row],[Index]]&gt;$A$2,"",TEXT(INDEX(Corp_value!$A$1:$EA$2999,MATCH(tbl_dmi_isin[[#This Row],[ISIN]],Corp_value!$B:$B,0),MATCH(R$2,Corp_value!$1:$1,0)),"yyyy/mm/dd"))</f>
        <v>--</v>
      </c>
      <c r="S246" s="241">
        <f>IF(tbl_dmi_isin[[#This Row],[Index]]&gt;$A$2,"",INDEX(Corp_value!$A$1:$EA$2999,MATCH(tbl_dmi_isin[[#This Row],[ISIN]],Corp_value!$B:$B,0),MATCH(S$2,Corp_value!$1:$1,0)))</f>
        <v>4</v>
      </c>
      <c r="T246" s="241" t="str">
        <f>IF(tbl_dmi_isin[[#This Row],[Index]]&gt;$A$2,"",INDEX(Corp_value!$A$1:$EA$2999,MATCH(tbl_dmi_isin[[#This Row],[ISIN]],Corp_value!$B:$B,0),MATCH(T$2,Corp_value!$1:$1,0)))</f>
        <v>USD</v>
      </c>
      <c r="U246" s="241">
        <f>IF(tbl_dmi_isin[[#This Row],[Index]]&gt;$A$2,"",INDEX(Corp_value!$A$1:$EA$2999,MATCH(tbl_dmi_isin[[#This Row],[ISIN]],Corp_value!$B:$B,0),MATCH(U$2,Corp_value!$1:$1,0)))</f>
        <v>100</v>
      </c>
      <c r="V246" s="258">
        <f>IFERROR(IF(tbl_dmi_isin[[#This Row],[Index]]&gt;$A$2,"",INDEX(Corp_value!$A$1:$EA$2999,MATCH(tbl_dmi_isin[[#This Row],[ISIN]],Corp_value!$B:$B,0),MATCH(V$2,Corp_value!$1:$1,0)))/100000000,"")</f>
        <v>1.78</v>
      </c>
      <c r="W246" s="267" t="str">
        <f>IF(tbl_dmi_isin[[#This Row],[Index]]&gt;$A$2,"",INDEX(Corp_value!$A$1:$EA$2999,MATCH(tbl_dmi_isin[[#This Row],[ISIN]],Corp_value!$B:$B,0),MATCH(W$2,Corp_value!$1:$1,0)))</f>
        <v>812 HK</v>
      </c>
      <c r="X246" s="267" t="str">
        <f>IF(tbl_dmi_isin[[#This Row],[Index]]&gt;$A$2,"",INDEX(Corp_value!$A$1:$EA$2999,MATCH(tbl_dmi_isin[[#This Row],[ISIN]],Corp_value!$B:$B,0),MATCH(X$2,Corp_value!$1:$1,0)))</f>
        <v>--/--/--</v>
      </c>
      <c r="Y246" s="273" t="str">
        <f>IF(tbl_dmi_isin[[#This Row],[Index]]&gt;$A$2,"",INDEX(Corp_value!$A$1:$EA$2999,MATCH(tbl_dmi_isin[[#This Row],[ISIN]],Corp_value!$B:$B,0),MATCH(Y$2,Corp_value!$1:$1,0)))</f>
        <v/>
      </c>
      <c r="Z246" s="273" t="str">
        <f>IF(tbl_dmi_isin[[#This Row],[Index]]&gt;$A$2,"",INDEX(Corp_value!$A$1:$EA$2999,MATCH(tbl_dmi_isin[[#This Row],[ISIN]],Corp_value!$B:$B,0),MATCH(Z$2,Corp_value!$1:$1,0)))</f>
        <v>--/--/--</v>
      </c>
    </row>
    <row r="247" spans="1:26">
      <c r="A247" s="19">
        <v>244</v>
      </c>
      <c r="B247" s="282" t="str">
        <f>IF(tbl_dmi_isin[[#This Row],[Index]]&gt;$A$2,"",TEXT(INDEX(美元债一级!$A$2:$BO$2879,tbl_dmi_isin[[#This Row],[Index]]+1,MATCH(B$2,美元债一级!$2:$2,0)),"yyyy/mm/dd"))</f>
        <v>2021/02/03</v>
      </c>
      <c r="C247" s="19" t="str">
        <f>IF(tbl_dmi_isin[[#This Row],[Index]]&gt;$A$2,"",INDEX(美元债一级!$A$2:$BO$2880,tbl_dmi_isin[[#This Row],[Index]]+1,MATCH(C$2,美元债一级!$2:$2,0)))</f>
        <v>XS2284243586</v>
      </c>
      <c r="D247" s="19" t="str">
        <f>IF(tbl_dmi_isin[[#This Row],[Index]]&gt;$A$2,"",INDEX(美元债一级!$A$2:$BO$2880,tbl_dmi_isin[[#This Row],[Index]]+1,MATCH(D$2,美元债一级!$2:$2,0)))</f>
        <v>中航产融</v>
      </c>
      <c r="E247" s="19" t="str">
        <f>TEXT(tbl_dmi_isin[[#This Row],[定价日]],"YYMMDD")&amp;tbl_dmi_isin[[#This Row],[ISIN]]</f>
        <v>210203XS2284243586</v>
      </c>
      <c r="F247" s="221"/>
      <c r="G247" s="90" t="str">
        <f>IF(tbl_dmi_isin[[#This Row],[Index]]&gt;$A$2,"",INDEX(Corp_value!$A$1:$EA$2999,MATCH(tbl_dmi_isin[[#This Row],[ISIN]],Corp_value!$B:$B,0),MATCH(G$2,Corp_value!$1:$1,0)))</f>
        <v>A3/--/--</v>
      </c>
      <c r="H247" s="91" t="str">
        <f>IF(tbl_dmi_isin[[#This Row],[Index]]&gt;$A$2,"",INDEX(Corp_value!$A$1:$EA$2999,MATCH(tbl_dmi_isin[[#This Row],[ISIN]],Corp_value!$B:$B,0),MATCH(H$2,Corp_value!$1:$1,0)))</f>
        <v>VG</v>
      </c>
      <c r="I247" s="91" t="str">
        <f>IF(tbl_dmi_isin[[#This Row],[Index]]&gt;$A$2,"",INDEX(Corp_value!$A$1:$EA$2999,MATCH(tbl_dmi_isin[[#This Row],[ISIN]],Corp_value!$B:$B,0),MATCH(I$2,Corp_value!$1:$1,0)))</f>
        <v>--</v>
      </c>
      <c r="J247" s="90" t="str">
        <f>IF(tbl_dmi_isin[[#This Row],[Index]]&gt;$A$2,"",INDEX(Corp_value!$A$1:$EA$2999,MATCH(tbl_dmi_isin[[#This Row],[ISIN]],Corp_value!$B:$B,0),MATCH(J$2,Corp_value!$1:$1,0)))</f>
        <v>A3/--/A-</v>
      </c>
      <c r="K247" s="90">
        <f>IF(tbl_dmi_isin[[#This Row],[Index]]&gt;$A$2,"",INDEX(Corp_value!$A$1:$EA$2999,MATCH(tbl_dmi_isin[[#This Row],[ISIN]],Corp_value!$B:$B,0),MATCH(K$2,Corp_value!$1:$1,0)))</f>
        <v>195</v>
      </c>
      <c r="L247" s="90" t="str">
        <f>IF(tbl_dmi_isin[[#This Row],[Index]]&gt;$A$2,"",INDEX(Corp_value!$A$1:$EA$2999,MATCH(tbl_dmi_isin[[#This Row],[ISIN]],Corp_value!$B:$B,0),MATCH(L$2,Corp_value!$1:$1,0)))</f>
        <v>--</v>
      </c>
      <c r="M247" s="241" t="str">
        <f>IF(tbl_dmi_isin[[#This Row],[Index]]&gt;$A$2,"",INDEX(Corp_value!$A$1:$EA$2999,MATCH(tbl_dmi_isin[[#This Row],[ISIN]],Corp_value!$B:$B,0),MATCH(M$2,Corp_value!$1:$1,0)))</f>
        <v>Blue Bright Ltd</v>
      </c>
      <c r="N247" s="241" t="str">
        <f>IF(tbl_dmi_isin[[#This Row],[Index]]&gt;$A$2,"",INDEX(Corp_value!$A$1:$EA$2999,MATCH(tbl_dmi_isin[[#This Row],[ISIN]],Corp_value!$B:$B,0),MATCH(N$2,Corp_value!$1:$1,0)))</f>
        <v>AVIC Industry-Finance Holdings Co Ltd</v>
      </c>
      <c r="O247" s="241" t="str">
        <f>IF(tbl_dmi_isin[[#This Row],[Index]]&gt;$A$2,"",INDEX(Corp_value!$A$1:$EA$2999,MATCH(tbl_dmi_isin[[#This Row],[ISIN]],Corp_value!$B:$B,0),MATCH(O$2,Corp_value!$1:$1,0)))</f>
        <v/>
      </c>
      <c r="P247" s="260" t="str">
        <f>IF(tbl_dmi_isin[[#This Row],[Index]]&gt;$A$2,"",TEXT(INDEX(Corp_value!$A$1:$EA$2999,MATCH(tbl_dmi_isin[[#This Row],[ISIN]],Corp_value!$B:$B,0),MATCH(P$2,Corp_value!$1:$1,0)),"yyyy/mm/dd"))</f>
        <v>2021/02/09</v>
      </c>
      <c r="Q247" s="260" t="str">
        <f>IF(tbl_dmi_isin[[#This Row],[Index]]&gt;$A$2,"",TEXT(INDEX(Corp_value!$A$1:$EA$2999,MATCH(tbl_dmi_isin[[#This Row],[ISIN]],Corp_value!$B:$B,0),MATCH(Q$2,Corp_value!$1:$1,0)),"yyyy/mm/dd"))</f>
        <v>2026/02/09</v>
      </c>
      <c r="R247" s="260" t="str">
        <f>IF(tbl_dmi_isin[[#This Row],[Index]]&gt;$A$2,"",TEXT(INDEX(Corp_value!$A$1:$EA$2999,MATCH(tbl_dmi_isin[[#This Row],[ISIN]],Corp_value!$B:$B,0),MATCH(R$2,Corp_value!$1:$1,0)),"yyyy/mm/dd"))</f>
        <v>--</v>
      </c>
      <c r="S247" s="241">
        <f>IF(tbl_dmi_isin[[#This Row],[Index]]&gt;$A$2,"",INDEX(Corp_value!$A$1:$EA$2999,MATCH(tbl_dmi_isin[[#This Row],[ISIN]],Corp_value!$B:$B,0),MATCH(S$2,Corp_value!$1:$1,0)))</f>
        <v>2.375</v>
      </c>
      <c r="T247" s="241" t="str">
        <f>IF(tbl_dmi_isin[[#This Row],[Index]]&gt;$A$2,"",INDEX(Corp_value!$A$1:$EA$2999,MATCH(tbl_dmi_isin[[#This Row],[ISIN]],Corp_value!$B:$B,0),MATCH(T$2,Corp_value!$1:$1,0)))</f>
        <v>USD</v>
      </c>
      <c r="U247" s="241">
        <f>IF(tbl_dmi_isin[[#This Row],[Index]]&gt;$A$2,"",INDEX(Corp_value!$A$1:$EA$2999,MATCH(tbl_dmi_isin[[#This Row],[ISIN]],Corp_value!$B:$B,0),MATCH(U$2,Corp_value!$1:$1,0)))</f>
        <v>99.841000000000008</v>
      </c>
      <c r="V247" s="258">
        <f>IFERROR(IF(tbl_dmi_isin[[#This Row],[Index]]&gt;$A$2,"",INDEX(Corp_value!$A$1:$EA$2999,MATCH(tbl_dmi_isin[[#This Row],[ISIN]],Corp_value!$B:$B,0),MATCH(V$2,Corp_value!$1:$1,0)))/100000000,"")</f>
        <v>3</v>
      </c>
      <c r="W247" s="267" t="str">
        <f>IF(tbl_dmi_isin[[#This Row],[Index]]&gt;$A$2,"",INDEX(Corp_value!$A$1:$EA$2999,MATCH(tbl_dmi_isin[[#This Row],[ISIN]],Corp_value!$B:$B,0),MATCH(W$2,Corp_value!$1:$1,0)))</f>
        <v>600705 CH</v>
      </c>
      <c r="X247" s="267" t="str">
        <f>IF(tbl_dmi_isin[[#This Row],[Index]]&gt;$A$2,"",INDEX(Corp_value!$A$1:$EA$2999,MATCH(tbl_dmi_isin[[#This Row],[ISIN]],Corp_value!$B:$B,0),MATCH(X$2,Corp_value!$1:$1,0)))</f>
        <v>--/--/A-</v>
      </c>
      <c r="Y247" s="273" t="str">
        <f>IF(tbl_dmi_isin[[#This Row],[Index]]&gt;$A$2,"",INDEX(Corp_value!$A$1:$EA$2999,MATCH(tbl_dmi_isin[[#This Row],[ISIN]],Corp_value!$B:$B,0),MATCH(Y$2,Corp_value!$1:$1,0)))</f>
        <v/>
      </c>
      <c r="Z247" s="273" t="str">
        <f>IF(tbl_dmi_isin[[#This Row],[Index]]&gt;$A$2,"",INDEX(Corp_value!$A$1:$EA$2999,MATCH(tbl_dmi_isin[[#This Row],[ISIN]],Corp_value!$B:$B,0),MATCH(Z$2,Corp_value!$1:$1,0)))</f>
        <v>A3/--/A-</v>
      </c>
    </row>
    <row r="248" spans="1:26">
      <c r="A248" s="19">
        <v>245</v>
      </c>
      <c r="B248" s="282" t="str">
        <f>IF(tbl_dmi_isin[[#This Row],[Index]]&gt;$A$2,"",TEXT(INDEX(美元债一级!$A$2:$BO$2879,tbl_dmi_isin[[#This Row],[Index]]+1,MATCH(B$2,美元债一级!$2:$2,0)),"yyyy/mm/dd"))</f>
        <v>2021/02/02</v>
      </c>
      <c r="C248" s="19" t="str">
        <f>IF(tbl_dmi_isin[[#This Row],[Index]]&gt;$A$2,"",INDEX(美元债一级!$A$2:$BO$2880,tbl_dmi_isin[[#This Row],[Index]]+1,MATCH(C$2,美元债一级!$2:$2,0)))</f>
        <v>XS2270463255</v>
      </c>
      <c r="D248" s="19" t="str">
        <f>IF(tbl_dmi_isin[[#This Row],[Index]]&gt;$A$2,"",INDEX(美元债一级!$A$2:$BO$2880,tbl_dmi_isin[[#This Row],[Index]]+1,MATCH(D$2,美元债一级!$2:$2,0)))</f>
        <v>兴业证券</v>
      </c>
      <c r="E248" s="19" t="str">
        <f>TEXT(tbl_dmi_isin[[#This Row],[定价日]],"YYMMDD")&amp;tbl_dmi_isin[[#This Row],[ISIN]]</f>
        <v>210202XS2270463255</v>
      </c>
      <c r="F248" s="221"/>
      <c r="G248" s="90" t="str">
        <f>IF(tbl_dmi_isin[[#This Row],[Index]]&gt;$A$2,"",INDEX(Corp_value!$A$1:$EA$2999,MATCH(tbl_dmi_isin[[#This Row],[ISIN]],Corp_value!$B:$B,0),MATCH(G$2,Corp_value!$1:$1,0)))</f>
        <v>--/--/--</v>
      </c>
      <c r="H248" s="91" t="str">
        <f>IF(tbl_dmi_isin[[#This Row],[Index]]&gt;$A$2,"",INDEX(Corp_value!$A$1:$EA$2999,MATCH(tbl_dmi_isin[[#This Row],[ISIN]],Corp_value!$B:$B,0),MATCH(H$2,Corp_value!$1:$1,0)))</f>
        <v>KY</v>
      </c>
      <c r="I248" s="91" t="str">
        <f>IF(tbl_dmi_isin[[#This Row],[Index]]&gt;$A$2,"",INDEX(Corp_value!$A$1:$EA$2999,MATCH(tbl_dmi_isin[[#This Row],[ISIN]],Corp_value!$B:$B,0),MATCH(I$2,Corp_value!$1:$1,0)))</f>
        <v>HK</v>
      </c>
      <c r="J248" s="90" t="str">
        <f>IF(tbl_dmi_isin[[#This Row],[Index]]&gt;$A$2,"",INDEX(Corp_value!$A$1:$EA$2999,MATCH(tbl_dmi_isin[[#This Row],[ISIN]],Corp_value!$B:$B,0),MATCH(J$2,Corp_value!$1:$1,0)))</f>
        <v>--/--/--</v>
      </c>
      <c r="K248" s="90" t="str">
        <f>IF(tbl_dmi_isin[[#This Row],[Index]]&gt;$A$2,"",INDEX(Corp_value!$A$1:$EA$2999,MATCH(tbl_dmi_isin[[#This Row],[ISIN]],Corp_value!$B:$B,0),MATCH(K$2,Corp_value!$1:$1,0)))</f>
        <v>CHECK spd</v>
      </c>
      <c r="L248" s="90" t="str">
        <f>IF(tbl_dmi_isin[[#This Row],[Index]]&gt;$A$2,"",INDEX(Corp_value!$A$1:$EA$2999,MATCH(tbl_dmi_isin[[#This Row],[ISIN]],Corp_value!$B:$B,0),MATCH(L$2,Corp_value!$1:$1,0)))</f>
        <v>--</v>
      </c>
      <c r="M248" s="241" t="str">
        <f>IF(tbl_dmi_isin[[#This Row],[Index]]&gt;$A$2,"",INDEX(Corp_value!$A$1:$EA$2999,MATCH(tbl_dmi_isin[[#This Row],[ISIN]],Corp_value!$B:$B,0),MATCH(M$2,Corp_value!$1:$1,0)))</f>
        <v>兴证国际</v>
      </c>
      <c r="N248" s="241" t="str">
        <f>IF(tbl_dmi_isin[[#This Row],[Index]]&gt;$A$2,"",INDEX(Corp_value!$A$1:$EA$2999,MATCH(tbl_dmi_isin[[#This Row],[ISIN]],Corp_value!$B:$B,0),MATCH(N$2,Corp_value!$1:$1,0)))</f>
        <v>Industrial Securities Co Ltd</v>
      </c>
      <c r="O248" s="241" t="str">
        <f>IF(tbl_dmi_isin[[#This Row],[Index]]&gt;$A$2,"",INDEX(Corp_value!$A$1:$EA$2999,MATCH(tbl_dmi_isin[[#This Row],[ISIN]],Corp_value!$B:$B,0),MATCH(O$2,Corp_value!$1:$1,0)))</f>
        <v/>
      </c>
      <c r="P248" s="260" t="str">
        <f>IF(tbl_dmi_isin[[#This Row],[Index]]&gt;$A$2,"",TEXT(INDEX(Corp_value!$A$1:$EA$2999,MATCH(tbl_dmi_isin[[#This Row],[ISIN]],Corp_value!$B:$B,0),MATCH(P$2,Corp_value!$1:$1,0)),"yyyy/mm/dd"))</f>
        <v>2021/02/09</v>
      </c>
      <c r="Q248" s="260" t="str">
        <f>IF(tbl_dmi_isin[[#This Row],[Index]]&gt;$A$2,"",TEXT(INDEX(Corp_value!$A$1:$EA$2999,MATCH(tbl_dmi_isin[[#This Row],[ISIN]],Corp_value!$B:$B,0),MATCH(Q$2,Corp_value!$1:$1,0)),"yyyy/mm/dd"))</f>
        <v>2024/02/09</v>
      </c>
      <c r="R248" s="260" t="str">
        <f>IF(tbl_dmi_isin[[#This Row],[Index]]&gt;$A$2,"",TEXT(INDEX(Corp_value!$A$1:$EA$2999,MATCH(tbl_dmi_isin[[#This Row],[ISIN]],Corp_value!$B:$B,0),MATCH(R$2,Corp_value!$1:$1,0)),"yyyy/mm/dd"))</f>
        <v>--</v>
      </c>
      <c r="S248" s="241">
        <f>IF(tbl_dmi_isin[[#This Row],[Index]]&gt;$A$2,"",INDEX(Corp_value!$A$1:$EA$2999,MATCH(tbl_dmi_isin[[#This Row],[ISIN]],Corp_value!$B:$B,0),MATCH(S$2,Corp_value!$1:$1,0)))</f>
        <v>2</v>
      </c>
      <c r="T248" s="241" t="str">
        <f>IF(tbl_dmi_isin[[#This Row],[Index]]&gt;$A$2,"",INDEX(Corp_value!$A$1:$EA$2999,MATCH(tbl_dmi_isin[[#This Row],[ISIN]],Corp_value!$B:$B,0),MATCH(T$2,Corp_value!$1:$1,0)))</f>
        <v>USD</v>
      </c>
      <c r="U248" s="241">
        <f>IF(tbl_dmi_isin[[#This Row],[Index]]&gt;$A$2,"",INDEX(Corp_value!$A$1:$EA$2999,MATCH(tbl_dmi_isin[[#This Row],[ISIN]],Corp_value!$B:$B,0),MATCH(U$2,Corp_value!$1:$1,0)))</f>
        <v>100</v>
      </c>
      <c r="V248" s="258">
        <f>IFERROR(IF(tbl_dmi_isin[[#This Row],[Index]]&gt;$A$2,"",INDEX(Corp_value!$A$1:$EA$2999,MATCH(tbl_dmi_isin[[#This Row],[ISIN]],Corp_value!$B:$B,0),MATCH(V$2,Corp_value!$1:$1,0)))/100000000,"")</f>
        <v>3</v>
      </c>
      <c r="W248" s="267" t="str">
        <f>IF(tbl_dmi_isin[[#This Row],[Index]]&gt;$A$2,"",INDEX(Corp_value!$A$1:$EA$2999,MATCH(tbl_dmi_isin[[#This Row],[ISIN]],Corp_value!$B:$B,0),MATCH(W$2,Corp_value!$1:$1,0)))</f>
        <v>6058 HK</v>
      </c>
      <c r="X248" s="267" t="str">
        <f>IF(tbl_dmi_isin[[#This Row],[Index]]&gt;$A$2,"",INDEX(Corp_value!$A$1:$EA$2999,MATCH(tbl_dmi_isin[[#This Row],[ISIN]],Corp_value!$B:$B,0),MATCH(X$2,Corp_value!$1:$1,0)))</f>
        <v>--/--/--</v>
      </c>
      <c r="Y248" s="273" t="str">
        <f>IF(tbl_dmi_isin[[#This Row],[Index]]&gt;$A$2,"",INDEX(Corp_value!$A$1:$EA$2999,MATCH(tbl_dmi_isin[[#This Row],[ISIN]],Corp_value!$B:$B,0),MATCH(Y$2,Corp_value!$1:$1,0)))</f>
        <v/>
      </c>
      <c r="Z248" s="273" t="str">
        <f>IF(tbl_dmi_isin[[#This Row],[Index]]&gt;$A$2,"",INDEX(Corp_value!$A$1:$EA$2999,MATCH(tbl_dmi_isin[[#This Row],[ISIN]],Corp_value!$B:$B,0),MATCH(Z$2,Corp_value!$1:$1,0)))</f>
        <v>--/--/--</v>
      </c>
    </row>
    <row r="249" spans="1:26">
      <c r="A249" s="19">
        <v>246</v>
      </c>
      <c r="B249" s="282" t="str">
        <f>IF(tbl_dmi_isin[[#This Row],[Index]]&gt;$A$2,"",TEXT(INDEX(美元债一级!$A$2:$BO$2879,tbl_dmi_isin[[#This Row],[Index]]+1,MATCH(B$2,美元债一级!$2:$2,0)),"yyyy/mm/dd"))</f>
        <v>2021/02/02</v>
      </c>
      <c r="C249" s="19" t="str">
        <f>IF(tbl_dmi_isin[[#This Row],[Index]]&gt;$A$2,"",INDEX(美元债一级!$A$2:$BO$2880,tbl_dmi_isin[[#This Row],[Index]]+1,MATCH(C$2,美元债一级!$2:$2,0)))</f>
        <v>XS2295983410</v>
      </c>
      <c r="D249" s="19" t="str">
        <f>IF(tbl_dmi_isin[[#This Row],[Index]]&gt;$A$2,"",INDEX(美元债一级!$A$2:$BO$2880,tbl_dmi_isin[[#This Row],[Index]]+1,MATCH(D$2,美元债一级!$2:$2,0)))</f>
        <v>中海外宏洋</v>
      </c>
      <c r="E249" s="19" t="str">
        <f>TEXT(tbl_dmi_isin[[#This Row],[定价日]],"YYMMDD")&amp;tbl_dmi_isin[[#This Row],[ISIN]]</f>
        <v>210202XS2295983410</v>
      </c>
      <c r="F249" s="221"/>
      <c r="G249" s="90" t="str">
        <f>IF(tbl_dmi_isin[[#This Row],[Index]]&gt;$A$2,"",INDEX(Corp_value!$A$1:$EA$2999,MATCH(tbl_dmi_isin[[#This Row],[ISIN]],Corp_value!$B:$B,0),MATCH(G$2,Corp_value!$1:$1,0)))</f>
        <v>Baa2/--/BBB</v>
      </c>
      <c r="H249" s="91" t="str">
        <f>IF(tbl_dmi_isin[[#This Row],[Index]]&gt;$A$2,"",INDEX(Corp_value!$A$1:$EA$2999,MATCH(tbl_dmi_isin[[#This Row],[ISIN]],Corp_value!$B:$B,0),MATCH(H$2,Corp_value!$1:$1,0)))</f>
        <v>KY</v>
      </c>
      <c r="I249" s="91" t="str">
        <f>IF(tbl_dmi_isin[[#This Row],[Index]]&gt;$A$2,"",INDEX(Corp_value!$A$1:$EA$2999,MATCH(tbl_dmi_isin[[#This Row],[ISIN]],Corp_value!$B:$B,0),MATCH(I$2,Corp_value!$1:$1,0)))</f>
        <v>--</v>
      </c>
      <c r="J249" s="90" t="str">
        <f>IF(tbl_dmi_isin[[#This Row],[Index]]&gt;$A$2,"",INDEX(Corp_value!$A$1:$EA$2999,MATCH(tbl_dmi_isin[[#This Row],[ISIN]],Corp_value!$B:$B,0),MATCH(J$2,Corp_value!$1:$1,0)))</f>
        <v>Baa2/BBB-/BBB</v>
      </c>
      <c r="K249" s="90">
        <f>IF(tbl_dmi_isin[[#This Row],[Index]]&gt;$A$2,"",INDEX(Corp_value!$A$1:$EA$2999,MATCH(tbl_dmi_isin[[#This Row],[ISIN]],Corp_value!$B:$B,0),MATCH(K$2,Corp_value!$1:$1,0)))</f>
        <v>202.5</v>
      </c>
      <c r="L249" s="90" t="str">
        <f>IF(tbl_dmi_isin[[#This Row],[Index]]&gt;$A$2,"",INDEX(Corp_value!$A$1:$EA$2999,MATCH(tbl_dmi_isin[[#This Row],[ISIN]],Corp_value!$B:$B,0),MATCH(L$2,Corp_value!$1:$1,0)))</f>
        <v>--</v>
      </c>
      <c r="M249" s="241" t="str">
        <f>IF(tbl_dmi_isin[[#This Row],[Index]]&gt;$A$2,"",INDEX(Corp_value!$A$1:$EA$2999,MATCH(tbl_dmi_isin[[#This Row],[ISIN]],Corp_value!$B:$B,0),MATCH(M$2,Corp_value!$1:$1,0)))</f>
        <v>中国海外宏洋财务IV（</v>
      </c>
      <c r="N249" s="241" t="str">
        <f>IF(tbl_dmi_isin[[#This Row],[Index]]&gt;$A$2,"",INDEX(Corp_value!$A$1:$EA$2999,MATCH(tbl_dmi_isin[[#This Row],[ISIN]],Corp_value!$B:$B,0),MATCH(N$2,Corp_value!$1:$1,0)))</f>
        <v>China Overseas Grand Oceans Group Ltd</v>
      </c>
      <c r="O249" s="241" t="str">
        <f>IF(tbl_dmi_isin[[#This Row],[Index]]&gt;$A$2,"",INDEX(Corp_value!$A$1:$EA$2999,MATCH(tbl_dmi_isin[[#This Row],[ISIN]],Corp_value!$B:$B,0),MATCH(O$2,Corp_value!$1:$1,0)))</f>
        <v/>
      </c>
      <c r="P249" s="260" t="str">
        <f>IF(tbl_dmi_isin[[#This Row],[Index]]&gt;$A$2,"",TEXT(INDEX(Corp_value!$A$1:$EA$2999,MATCH(tbl_dmi_isin[[#This Row],[ISIN]],Corp_value!$B:$B,0),MATCH(P$2,Corp_value!$1:$1,0)),"yyyy/mm/dd"))</f>
        <v>2021/02/09</v>
      </c>
      <c r="Q249" s="260" t="str">
        <f>IF(tbl_dmi_isin[[#This Row],[Index]]&gt;$A$2,"",TEXT(INDEX(Corp_value!$A$1:$EA$2999,MATCH(tbl_dmi_isin[[#This Row],[ISIN]],Corp_value!$B:$B,0),MATCH(Q$2,Corp_value!$1:$1,0)),"yyyy/mm/dd"))</f>
        <v>2026/02/09</v>
      </c>
      <c r="R249" s="260" t="str">
        <f>IF(tbl_dmi_isin[[#This Row],[Index]]&gt;$A$2,"",TEXT(INDEX(Corp_value!$A$1:$EA$2999,MATCH(tbl_dmi_isin[[#This Row],[ISIN]],Corp_value!$B:$B,0),MATCH(R$2,Corp_value!$1:$1,0)),"yyyy/mm/dd"))</f>
        <v>2025/11/09</v>
      </c>
      <c r="S249" s="241">
        <f>IF(tbl_dmi_isin[[#This Row],[Index]]&gt;$A$2,"",INDEX(Corp_value!$A$1:$EA$2999,MATCH(tbl_dmi_isin[[#This Row],[ISIN]],Corp_value!$B:$B,0),MATCH(S$2,Corp_value!$1:$1,0)))</f>
        <v>2.4500000000000002</v>
      </c>
      <c r="T249" s="241" t="str">
        <f>IF(tbl_dmi_isin[[#This Row],[Index]]&gt;$A$2,"",INDEX(Corp_value!$A$1:$EA$2999,MATCH(tbl_dmi_isin[[#This Row],[ISIN]],Corp_value!$B:$B,0),MATCH(T$2,Corp_value!$1:$1,0)))</f>
        <v>USD</v>
      </c>
      <c r="U249" s="241">
        <f>IF(tbl_dmi_isin[[#This Row],[Index]]&gt;$A$2,"",INDEX(Corp_value!$A$1:$EA$2999,MATCH(tbl_dmi_isin[[#This Row],[ISIN]],Corp_value!$B:$B,0),MATCH(U$2,Corp_value!$1:$1,0)))</f>
        <v>99.915999999999997</v>
      </c>
      <c r="V249" s="258">
        <f>IFERROR(IF(tbl_dmi_isin[[#This Row],[Index]]&gt;$A$2,"",INDEX(Corp_value!$A$1:$EA$2999,MATCH(tbl_dmi_isin[[#This Row],[ISIN]],Corp_value!$B:$B,0),MATCH(V$2,Corp_value!$1:$1,0)))/100000000,"")</f>
        <v>5.12</v>
      </c>
      <c r="W249" s="267" t="str">
        <f>IF(tbl_dmi_isin[[#This Row],[Index]]&gt;$A$2,"",INDEX(Corp_value!$A$1:$EA$2999,MATCH(tbl_dmi_isin[[#This Row],[ISIN]],Corp_value!$B:$B,0),MATCH(W$2,Corp_value!$1:$1,0)))</f>
        <v>81 HK</v>
      </c>
      <c r="X249" s="267" t="str">
        <f>IF(tbl_dmi_isin[[#This Row],[Index]]&gt;$A$2,"",INDEX(Corp_value!$A$1:$EA$2999,MATCH(tbl_dmi_isin[[#This Row],[ISIN]],Corp_value!$B:$B,0),MATCH(X$2,Corp_value!$1:$1,0)))</f>
        <v>--/BBB-/BBB</v>
      </c>
      <c r="Y249" s="273" t="str">
        <f>IF(tbl_dmi_isin[[#This Row],[Index]]&gt;$A$2,"",INDEX(Corp_value!$A$1:$EA$2999,MATCH(tbl_dmi_isin[[#This Row],[ISIN]],Corp_value!$B:$B,0),MATCH(Y$2,Corp_value!$1:$1,0)))</f>
        <v/>
      </c>
      <c r="Z249" s="273" t="str">
        <f>IF(tbl_dmi_isin[[#This Row],[Index]]&gt;$A$2,"",INDEX(Corp_value!$A$1:$EA$2999,MATCH(tbl_dmi_isin[[#This Row],[ISIN]],Corp_value!$B:$B,0),MATCH(Z$2,Corp_value!$1:$1,0)))</f>
        <v>Baa2/BBB-/BBB</v>
      </c>
    </row>
    <row r="250" spans="1:26">
      <c r="A250" s="19">
        <v>247</v>
      </c>
      <c r="B250" s="282" t="str">
        <f>IF(tbl_dmi_isin[[#This Row],[Index]]&gt;$A$2,"",TEXT(INDEX(美元债一级!$A$2:$BO$2879,tbl_dmi_isin[[#This Row],[Index]]+1,MATCH(B$2,美元债一级!$2:$2,0)),"yyyy/mm/dd"))</f>
        <v>2021/01/28</v>
      </c>
      <c r="C250" s="19" t="str">
        <f>IF(tbl_dmi_isin[[#This Row],[Index]]&gt;$A$2,"",INDEX(美元债一级!$A$2:$BO$2880,tbl_dmi_isin[[#This Row],[Index]]+1,MATCH(C$2,美元债一级!$2:$2,0)))</f>
        <v>XS2228902255</v>
      </c>
      <c r="D250" s="19" t="str">
        <f>IF(tbl_dmi_isin[[#This Row],[Index]]&gt;$A$2,"",INDEX(美元债一级!$A$2:$BO$2880,tbl_dmi_isin[[#This Row],[Index]]+1,MATCH(D$2,美元债一级!$2:$2,0)))</f>
        <v>合生创展*</v>
      </c>
      <c r="E250" s="19" t="str">
        <f>TEXT(tbl_dmi_isin[[#This Row],[定价日]],"YYMMDD")&amp;tbl_dmi_isin[[#This Row],[ISIN]]</f>
        <v>210128XS2228902255</v>
      </c>
      <c r="F250" s="221"/>
      <c r="G250" s="90" t="str">
        <f>IF(tbl_dmi_isin[[#This Row],[Index]]&gt;$A$2,"",INDEX(Corp_value!$A$1:$EA$2999,MATCH(tbl_dmi_isin[[#This Row],[ISIN]],Corp_value!$B:$B,0),MATCH(G$2,Corp_value!$1:$1,0)))</f>
        <v>--/--/--</v>
      </c>
      <c r="H250" s="91" t="str">
        <f>IF(tbl_dmi_isin[[#This Row],[Index]]&gt;$A$2,"",INDEX(Corp_value!$A$1:$EA$2999,MATCH(tbl_dmi_isin[[#This Row],[ISIN]],Corp_value!$B:$B,0),MATCH(H$2,Corp_value!$1:$1,0)))</f>
        <v>VG</v>
      </c>
      <c r="I250" s="91" t="str">
        <f>IF(tbl_dmi_isin[[#This Row],[Index]]&gt;$A$2,"",INDEX(Corp_value!$A$1:$EA$2999,MATCH(tbl_dmi_isin[[#This Row],[ISIN]],Corp_value!$B:$B,0),MATCH(I$2,Corp_value!$1:$1,0)))</f>
        <v>--</v>
      </c>
      <c r="J250" s="90" t="str">
        <f>IF(tbl_dmi_isin[[#This Row],[Index]]&gt;$A$2,"",INDEX(Corp_value!$A$1:$EA$2999,MATCH(tbl_dmi_isin[[#This Row],[ISIN]],Corp_value!$B:$B,0),MATCH(J$2,Corp_value!$1:$1,0)))</f>
        <v>--/--/--</v>
      </c>
      <c r="K250" s="90" t="str">
        <f>IF(tbl_dmi_isin[[#This Row],[Index]]&gt;$A$2,"",INDEX(Corp_value!$A$1:$EA$2999,MATCH(tbl_dmi_isin[[#This Row],[ISIN]],Corp_value!$B:$B,0),MATCH(K$2,Corp_value!$1:$1,0)))</f>
        <v>CHECK spd</v>
      </c>
      <c r="L250" s="90" t="str">
        <f>IF(tbl_dmi_isin[[#This Row],[Index]]&gt;$A$2,"",INDEX(Corp_value!$A$1:$EA$2999,MATCH(tbl_dmi_isin[[#This Row],[ISIN]],Corp_value!$B:$B,0),MATCH(L$2,Corp_value!$1:$1,0)))</f>
        <v>--</v>
      </c>
      <c r="M250" s="241" t="str">
        <f>IF(tbl_dmi_isin[[#This Row],[Index]]&gt;$A$2,"",INDEX(Corp_value!$A$1:$EA$2999,MATCH(tbl_dmi_isin[[#This Row],[ISIN]],Corp_value!$B:$B,0),MATCH(M$2,Corp_value!$1:$1,0)))</f>
        <v>Hopson Capital International G</v>
      </c>
      <c r="N250" s="241" t="str">
        <f>IF(tbl_dmi_isin[[#This Row],[Index]]&gt;$A$2,"",INDEX(Corp_value!$A$1:$EA$2999,MATCH(tbl_dmi_isin[[#This Row],[ISIN]],Corp_value!$B:$B,0),MATCH(N$2,Corp_value!$1:$1,0)))</f>
        <v>Multiple Guarantors</v>
      </c>
      <c r="O250" s="241" t="str">
        <f>IF(tbl_dmi_isin[[#This Row],[Index]]&gt;$A$2,"",INDEX(Corp_value!$A$1:$EA$2999,MATCH(tbl_dmi_isin[[#This Row],[ISIN]],Corp_value!$B:$B,0),MATCH(O$2,Corp_value!$1:$1,0)))</f>
        <v/>
      </c>
      <c r="P250" s="260" t="str">
        <f>IF(tbl_dmi_isin[[#This Row],[Index]]&gt;$A$2,"",TEXT(INDEX(Corp_value!$A$1:$EA$2999,MATCH(tbl_dmi_isin[[#This Row],[ISIN]],Corp_value!$B:$B,0),MATCH(P$2,Corp_value!$1:$1,0)),"yyyy/mm/dd"))</f>
        <v>2021/01/13</v>
      </c>
      <c r="Q250" s="260" t="str">
        <f>IF(tbl_dmi_isin[[#This Row],[Index]]&gt;$A$2,"",TEXT(INDEX(Corp_value!$A$1:$EA$2999,MATCH(tbl_dmi_isin[[#This Row],[ISIN]],Corp_value!$B:$B,0),MATCH(Q$2,Corp_value!$1:$1,0)),"yyyy/mm/dd"))</f>
        <v>2022/01/12</v>
      </c>
      <c r="R250" s="260" t="str">
        <f>IF(tbl_dmi_isin[[#This Row],[Index]]&gt;$A$2,"",TEXT(INDEX(Corp_value!$A$1:$EA$2999,MATCH(tbl_dmi_isin[[#This Row],[ISIN]],Corp_value!$B:$B,0),MATCH(R$2,Corp_value!$1:$1,0)),"yyyy/mm/dd"))</f>
        <v>--</v>
      </c>
      <c r="S250" s="241">
        <f>IF(tbl_dmi_isin[[#This Row],[Index]]&gt;$A$2,"",INDEX(Corp_value!$A$1:$EA$2999,MATCH(tbl_dmi_isin[[#This Row],[ISIN]],Corp_value!$B:$B,0),MATCH(S$2,Corp_value!$1:$1,0)))</f>
        <v>5.8</v>
      </c>
      <c r="T250" s="241" t="str">
        <f>IF(tbl_dmi_isin[[#This Row],[Index]]&gt;$A$2,"",INDEX(Corp_value!$A$1:$EA$2999,MATCH(tbl_dmi_isin[[#This Row],[ISIN]],Corp_value!$B:$B,0),MATCH(T$2,Corp_value!$1:$1,0)))</f>
        <v>USD</v>
      </c>
      <c r="U250" s="241" t="str">
        <f>IF(tbl_dmi_isin[[#This Row],[Index]]&gt;$A$2,"",INDEX(Corp_value!$A$1:$EA$2999,MATCH(tbl_dmi_isin[[#This Row],[ISIN]],Corp_value!$B:$B,0),MATCH(U$2,Corp_value!$1:$1,0)))</f>
        <v>--</v>
      </c>
      <c r="V250" s="258">
        <f>IFERROR(IF(tbl_dmi_isin[[#This Row],[Index]]&gt;$A$2,"",INDEX(Corp_value!$A$1:$EA$2999,MATCH(tbl_dmi_isin[[#This Row],[ISIN]],Corp_value!$B:$B,0),MATCH(V$2,Corp_value!$1:$1,0)))/100000000,"")</f>
        <v>5</v>
      </c>
      <c r="W250" s="267" t="str">
        <f>IF(tbl_dmi_isin[[#This Row],[Index]]&gt;$A$2,"",INDEX(Corp_value!$A$1:$EA$2999,MATCH(tbl_dmi_isin[[#This Row],[ISIN]],Corp_value!$B:$B,0),MATCH(W$2,Corp_value!$1:$1,0)))</f>
        <v>754 HK</v>
      </c>
      <c r="X250" s="267" t="str">
        <f>IF(tbl_dmi_isin[[#This Row],[Index]]&gt;$A$2,"",INDEX(Corp_value!$A$1:$EA$2999,MATCH(tbl_dmi_isin[[#This Row],[ISIN]],Corp_value!$B:$B,0),MATCH(X$2,Corp_value!$1:$1,0)))</f>
        <v>--/B/B+</v>
      </c>
      <c r="Y250" s="273" t="str">
        <f>IF(tbl_dmi_isin[[#This Row],[Index]]&gt;$A$2,"",INDEX(Corp_value!$A$1:$EA$2999,MATCH(tbl_dmi_isin[[#This Row],[ISIN]],Corp_value!$B:$B,0),MATCH(Y$2,Corp_value!$1:$1,0)))</f>
        <v/>
      </c>
      <c r="Z250" s="273" t="str">
        <f>IF(tbl_dmi_isin[[#This Row],[Index]]&gt;$A$2,"",INDEX(Corp_value!$A$1:$EA$2999,MATCH(tbl_dmi_isin[[#This Row],[ISIN]],Corp_value!$B:$B,0),MATCH(Z$2,Corp_value!$1:$1,0)))</f>
        <v>--/B/B+</v>
      </c>
    </row>
    <row r="251" spans="1:26">
      <c r="A251" s="19">
        <v>248</v>
      </c>
      <c r="B251" s="282" t="str">
        <f>IF(tbl_dmi_isin[[#This Row],[Index]]&gt;$A$2,"",TEXT(INDEX(美元债一级!$A$2:$BO$2879,tbl_dmi_isin[[#This Row],[Index]]+1,MATCH(B$2,美元债一级!$2:$2,0)),"yyyy/mm/dd"))</f>
        <v>2021/01/27</v>
      </c>
      <c r="C251" s="19" t="str">
        <f>IF(tbl_dmi_isin[[#This Row],[Index]]&gt;$A$2,"",INDEX(美元债一级!$A$2:$BO$2880,tbl_dmi_isin[[#This Row],[Index]]+1,MATCH(C$2,美元债一级!$2:$2,0)))</f>
        <v>XS2291799778</v>
      </c>
      <c r="D251" s="19" t="str">
        <f>IF(tbl_dmi_isin[[#This Row],[Index]]&gt;$A$2,"",INDEX(美元债一级!$A$2:$BO$2880,tbl_dmi_isin[[#This Row],[Index]]+1,MATCH(D$2,美元债一级!$2:$2,0)))</f>
        <v>海南农垦</v>
      </c>
      <c r="E251" s="19" t="str">
        <f>TEXT(tbl_dmi_isin[[#This Row],[定价日]],"YYMMDD")&amp;tbl_dmi_isin[[#This Row],[ISIN]]</f>
        <v>210127XS2291799778</v>
      </c>
      <c r="F251" s="220"/>
      <c r="G251" s="90" t="str">
        <f>IF(tbl_dmi_isin[[#This Row],[Index]]&gt;$A$2,"",INDEX(Corp_value!$A$1:$EA$2999,MATCH(tbl_dmi_isin[[#This Row],[ISIN]],Corp_value!$B:$B,0),MATCH(G$2,Corp_value!$1:$1,0)))</f>
        <v>Baa3/--/BBB</v>
      </c>
      <c r="H251" s="91" t="str">
        <f>IF(tbl_dmi_isin[[#This Row],[Index]]&gt;$A$2,"",INDEX(Corp_value!$A$1:$EA$2999,MATCH(tbl_dmi_isin[[#This Row],[ISIN]],Corp_value!$B:$B,0),MATCH(H$2,Corp_value!$1:$1,0)))</f>
        <v>HK</v>
      </c>
      <c r="I251" s="91" t="str">
        <f>IF(tbl_dmi_isin[[#This Row],[Index]]&gt;$A$2,"",INDEX(Corp_value!$A$1:$EA$2999,MATCH(tbl_dmi_isin[[#This Row],[ISIN]],Corp_value!$B:$B,0),MATCH(I$2,Corp_value!$1:$1,0)))</f>
        <v>--</v>
      </c>
      <c r="J251" s="90" t="str">
        <f>IF(tbl_dmi_isin[[#This Row],[Index]]&gt;$A$2,"",INDEX(Corp_value!$A$1:$EA$2999,MATCH(tbl_dmi_isin[[#This Row],[ISIN]],Corp_value!$B:$B,0),MATCH(J$2,Corp_value!$1:$1,0)))</f>
        <v>Baa3/--/BBB</v>
      </c>
      <c r="K251" s="90" t="str">
        <f>IF(tbl_dmi_isin[[#This Row],[Index]]&gt;$A$2,"",INDEX(Corp_value!$A$1:$EA$2999,MATCH(tbl_dmi_isin[[#This Row],[ISIN]],Corp_value!$B:$B,0),MATCH(K$2,Corp_value!$1:$1,0)))</f>
        <v>CHECK spd</v>
      </c>
      <c r="L251" s="90" t="str">
        <f>IF(tbl_dmi_isin[[#This Row],[Index]]&gt;$A$2,"",INDEX(Corp_value!$A$1:$EA$2999,MATCH(tbl_dmi_isin[[#This Row],[ISIN]],Corp_value!$B:$B,0),MATCH(L$2,Corp_value!$1:$1,0)))</f>
        <v>--</v>
      </c>
      <c r="M251" s="241" t="str">
        <f>IF(tbl_dmi_isin[[#This Row],[Index]]&gt;$A$2,"",INDEX(Corp_value!$A$1:$EA$2999,MATCH(tbl_dmi_isin[[#This Row],[ISIN]],Corp_value!$B:$B,0),MATCH(M$2,Corp_value!$1:$1,0)))</f>
        <v>海垦国际（香港）有限</v>
      </c>
      <c r="N251" s="241" t="str">
        <f>IF(tbl_dmi_isin[[#This Row],[Index]]&gt;$A$2,"",INDEX(Corp_value!$A$1:$EA$2999,MATCH(tbl_dmi_isin[[#This Row],[ISIN]],Corp_value!$B:$B,0),MATCH(N$2,Corp_value!$1:$1,0)))</f>
        <v>Hainan State Farms Investment Holdings Group Co Ltd</v>
      </c>
      <c r="O251" s="241" t="str">
        <f>IF(tbl_dmi_isin[[#This Row],[Index]]&gt;$A$2,"",INDEX(Corp_value!$A$1:$EA$2999,MATCH(tbl_dmi_isin[[#This Row],[ISIN]],Corp_value!$B:$B,0),MATCH(O$2,Corp_value!$1:$1,0)))</f>
        <v/>
      </c>
      <c r="P251" s="260" t="str">
        <f>IF(tbl_dmi_isin[[#This Row],[Index]]&gt;$A$2,"",TEXT(INDEX(Corp_value!$A$1:$EA$2999,MATCH(tbl_dmi_isin[[#This Row],[ISIN]],Corp_value!$B:$B,0),MATCH(P$2,Corp_value!$1:$1,0)),"yyyy/mm/dd"))</f>
        <v>2021/02/03</v>
      </c>
      <c r="Q251" s="260" t="str">
        <f>IF(tbl_dmi_isin[[#This Row],[Index]]&gt;$A$2,"",TEXT(INDEX(Corp_value!$A$1:$EA$2999,MATCH(tbl_dmi_isin[[#This Row],[ISIN]],Corp_value!$B:$B,0),MATCH(Q$2,Corp_value!$1:$1,0)),"yyyy/mm/dd"))</f>
        <v>2024/02/03</v>
      </c>
      <c r="R251" s="260" t="str">
        <f>IF(tbl_dmi_isin[[#This Row],[Index]]&gt;$A$2,"",TEXT(INDEX(Corp_value!$A$1:$EA$2999,MATCH(tbl_dmi_isin[[#This Row],[ISIN]],Corp_value!$B:$B,0),MATCH(R$2,Corp_value!$1:$1,0)),"yyyy/mm/dd"))</f>
        <v>--</v>
      </c>
      <c r="S251" s="241">
        <f>IF(tbl_dmi_isin[[#This Row],[Index]]&gt;$A$2,"",INDEX(Corp_value!$A$1:$EA$2999,MATCH(tbl_dmi_isin[[#This Row],[ISIN]],Corp_value!$B:$B,0),MATCH(S$2,Corp_value!$1:$1,0)))</f>
        <v>3</v>
      </c>
      <c r="T251" s="241" t="str">
        <f>IF(tbl_dmi_isin[[#This Row],[Index]]&gt;$A$2,"",INDEX(Corp_value!$A$1:$EA$2999,MATCH(tbl_dmi_isin[[#This Row],[ISIN]],Corp_value!$B:$B,0),MATCH(T$2,Corp_value!$1:$1,0)))</f>
        <v>USD</v>
      </c>
      <c r="U251" s="241">
        <f>IF(tbl_dmi_isin[[#This Row],[Index]]&gt;$A$2,"",INDEX(Corp_value!$A$1:$EA$2999,MATCH(tbl_dmi_isin[[#This Row],[ISIN]],Corp_value!$B:$B,0),MATCH(U$2,Corp_value!$1:$1,0)))</f>
        <v>100</v>
      </c>
      <c r="V251" s="258">
        <f>IFERROR(IF(tbl_dmi_isin[[#This Row],[Index]]&gt;$A$2,"",INDEX(Corp_value!$A$1:$EA$2999,MATCH(tbl_dmi_isin[[#This Row],[ISIN]],Corp_value!$B:$B,0),MATCH(V$2,Corp_value!$1:$1,0)))/100000000,"")</f>
        <v>3</v>
      </c>
      <c r="W251" s="267" t="str">
        <f>IF(tbl_dmi_isin[[#This Row],[Index]]&gt;$A$2,"",INDEX(Corp_value!$A$1:$EA$2999,MATCH(tbl_dmi_isin[[#This Row],[ISIN]],Corp_value!$B:$B,0),MATCH(W$2,Corp_value!$1:$1,0)))</f>
        <v>1529346D CH</v>
      </c>
      <c r="X251" s="267" t="str">
        <f>IF(tbl_dmi_isin[[#This Row],[Index]]&gt;$A$2,"",INDEX(Corp_value!$A$1:$EA$2999,MATCH(tbl_dmi_isin[[#This Row],[ISIN]],Corp_value!$B:$B,0),MATCH(X$2,Corp_value!$1:$1,0)))</f>
        <v>--/--/BBB</v>
      </c>
      <c r="Y251" s="273" t="str">
        <f>IF(tbl_dmi_isin[[#This Row],[Index]]&gt;$A$2,"",INDEX(Corp_value!$A$1:$EA$2999,MATCH(tbl_dmi_isin[[#This Row],[ISIN]],Corp_value!$B:$B,0),MATCH(Y$2,Corp_value!$1:$1,0)))</f>
        <v/>
      </c>
      <c r="Z251" s="273" t="str">
        <f>IF(tbl_dmi_isin[[#This Row],[Index]]&gt;$A$2,"",INDEX(Corp_value!$A$1:$EA$2999,MATCH(tbl_dmi_isin[[#This Row],[ISIN]],Corp_value!$B:$B,0),MATCH(Z$2,Corp_value!$1:$1,0)))</f>
        <v>Baa3/--/BBB</v>
      </c>
    </row>
    <row r="252" spans="1:26">
      <c r="A252" s="19">
        <v>249</v>
      </c>
      <c r="B252" s="282" t="str">
        <f>IF(tbl_dmi_isin[[#This Row],[Index]]&gt;$A$2,"",TEXT(INDEX(美元债一级!$A$2:$BO$2879,tbl_dmi_isin[[#This Row],[Index]]+1,MATCH(B$2,美元债一级!$2:$2,0)),"yyyy/mm/dd"))</f>
        <v>2021/01/26</v>
      </c>
      <c r="C252" s="19" t="str">
        <f>IF(tbl_dmi_isin[[#This Row],[Index]]&gt;$A$2,"",INDEX(美元债一级!$A$2:$BO$2880,tbl_dmi_isin[[#This Row],[Index]]+1,MATCH(C$2,美元债一级!$2:$2,0)))</f>
        <v>XS2290959860</v>
      </c>
      <c r="D252" s="19" t="str">
        <f>IF(tbl_dmi_isin[[#This Row],[Index]]&gt;$A$2,"",INDEX(美元债一级!$A$2:$BO$2880,tbl_dmi_isin[[#This Row],[Index]]+1,MATCH(D$2,美元债一级!$2:$2,0)))</f>
        <v>越秀房托</v>
      </c>
      <c r="E252" s="19" t="str">
        <f>TEXT(tbl_dmi_isin[[#This Row],[定价日]],"YYMMDD")&amp;tbl_dmi_isin[[#This Row],[ISIN]]</f>
        <v>210126XS2290959860</v>
      </c>
      <c r="F252" s="220"/>
      <c r="G252" s="90" t="str">
        <f>IF(tbl_dmi_isin[[#This Row],[Index]]&gt;$A$2,"",INDEX(Corp_value!$A$1:$EA$2999,MATCH(tbl_dmi_isin[[#This Row],[ISIN]],Corp_value!$B:$B,0),MATCH(G$2,Corp_value!$1:$1,0)))</f>
        <v>Ba1u/--/BBB-</v>
      </c>
      <c r="H252" s="91" t="str">
        <f>IF(tbl_dmi_isin[[#This Row],[Index]]&gt;$A$2,"",INDEX(Corp_value!$A$1:$EA$2999,MATCH(tbl_dmi_isin[[#This Row],[ISIN]],Corp_value!$B:$B,0),MATCH(H$2,Corp_value!$1:$1,0)))</f>
        <v>VG</v>
      </c>
      <c r="I252" s="91" t="str">
        <f>IF(tbl_dmi_isin[[#This Row],[Index]]&gt;$A$2,"",INDEX(Corp_value!$A$1:$EA$2999,MATCH(tbl_dmi_isin[[#This Row],[ISIN]],Corp_value!$B:$B,0),MATCH(I$2,Corp_value!$1:$1,0)))</f>
        <v>--</v>
      </c>
      <c r="J252" s="90" t="str">
        <f>IF(tbl_dmi_isin[[#This Row],[Index]]&gt;$A$2,"",INDEX(Corp_value!$A$1:$EA$2999,MATCH(tbl_dmi_isin[[#This Row],[ISIN]],Corp_value!$B:$B,0),MATCH(J$2,Corp_value!$1:$1,0)))</f>
        <v>--/--/--</v>
      </c>
      <c r="K252" s="90">
        <f>IF(tbl_dmi_isin[[#This Row],[Index]]&gt;$A$2,"",INDEX(Corp_value!$A$1:$EA$2999,MATCH(tbl_dmi_isin[[#This Row],[ISIN]],Corp_value!$B:$B,0),MATCH(K$2,Corp_value!$1:$1,0)))</f>
        <v>225</v>
      </c>
      <c r="L252" s="90" t="str">
        <f>IF(tbl_dmi_isin[[#This Row],[Index]]&gt;$A$2,"",INDEX(Corp_value!$A$1:$EA$2999,MATCH(tbl_dmi_isin[[#This Row],[ISIN]],Corp_value!$B:$B,0),MATCH(L$2,Corp_value!$1:$1,0)))</f>
        <v>--</v>
      </c>
      <c r="M252" s="241" t="str">
        <f>IF(tbl_dmi_isin[[#This Row],[Index]]&gt;$A$2,"",INDEX(Corp_value!$A$1:$EA$2999,MATCH(tbl_dmi_isin[[#This Row],[ISIN]],Corp_value!$B:$B,0),MATCH(M$2,Corp_value!$1:$1,0)))</f>
        <v>越秀REIT MTN公司</v>
      </c>
      <c r="N252" s="241" t="str">
        <f>IF(tbl_dmi_isin[[#This Row],[Index]]&gt;$A$2,"",INDEX(Corp_value!$A$1:$EA$2999,MATCH(tbl_dmi_isin[[#This Row],[ISIN]],Corp_value!$B:$B,0),MATCH(N$2,Corp_value!$1:$1,0)))</f>
        <v>HSBC Institutional Trust Services Asia Ltd</v>
      </c>
      <c r="O252" s="241" t="str">
        <f>IF(tbl_dmi_isin[[#This Row],[Index]]&gt;$A$2,"",INDEX(Corp_value!$A$1:$EA$2999,MATCH(tbl_dmi_isin[[#This Row],[ISIN]],Corp_value!$B:$B,0),MATCH(O$2,Corp_value!$1:$1,0)))</f>
        <v/>
      </c>
      <c r="P252" s="260" t="str">
        <f>IF(tbl_dmi_isin[[#This Row],[Index]]&gt;$A$2,"",TEXT(INDEX(Corp_value!$A$1:$EA$2999,MATCH(tbl_dmi_isin[[#This Row],[ISIN]],Corp_value!$B:$B,0),MATCH(P$2,Corp_value!$1:$1,0)),"yyyy/mm/dd"))</f>
        <v>2021/02/02</v>
      </c>
      <c r="Q252" s="260" t="str">
        <f>IF(tbl_dmi_isin[[#This Row],[Index]]&gt;$A$2,"",TEXT(INDEX(Corp_value!$A$1:$EA$2999,MATCH(tbl_dmi_isin[[#This Row],[ISIN]],Corp_value!$B:$B,0),MATCH(Q$2,Corp_value!$1:$1,0)),"yyyy/mm/dd"))</f>
        <v>2026/02/02</v>
      </c>
      <c r="R252" s="260" t="str">
        <f>IF(tbl_dmi_isin[[#This Row],[Index]]&gt;$A$2,"",TEXT(INDEX(Corp_value!$A$1:$EA$2999,MATCH(tbl_dmi_isin[[#This Row],[ISIN]],Corp_value!$B:$B,0),MATCH(R$2,Corp_value!$1:$1,0)),"yyyy/mm/dd"))</f>
        <v>--</v>
      </c>
      <c r="S252" s="241">
        <f>IF(tbl_dmi_isin[[#This Row],[Index]]&gt;$A$2,"",INDEX(Corp_value!$A$1:$EA$2999,MATCH(tbl_dmi_isin[[#This Row],[ISIN]],Corp_value!$B:$B,0),MATCH(S$2,Corp_value!$1:$1,0)))</f>
        <v>2.65</v>
      </c>
      <c r="T252" s="241" t="str">
        <f>IF(tbl_dmi_isin[[#This Row],[Index]]&gt;$A$2,"",INDEX(Corp_value!$A$1:$EA$2999,MATCH(tbl_dmi_isin[[#This Row],[ISIN]],Corp_value!$B:$B,0),MATCH(T$2,Corp_value!$1:$1,0)))</f>
        <v>USD</v>
      </c>
      <c r="U252" s="241">
        <f>IF(tbl_dmi_isin[[#This Row],[Index]]&gt;$A$2,"",INDEX(Corp_value!$A$1:$EA$2999,MATCH(tbl_dmi_isin[[#This Row],[ISIN]],Corp_value!$B:$B,0),MATCH(U$2,Corp_value!$1:$1,0)))</f>
        <v>99.94</v>
      </c>
      <c r="V252" s="258">
        <f>IFERROR(IF(tbl_dmi_isin[[#This Row],[Index]]&gt;$A$2,"",INDEX(Corp_value!$A$1:$EA$2999,MATCH(tbl_dmi_isin[[#This Row],[ISIN]],Corp_value!$B:$B,0),MATCH(V$2,Corp_value!$1:$1,0)))/100000000,"")</f>
        <v>4</v>
      </c>
      <c r="W252" s="267" t="str">
        <f>IF(tbl_dmi_isin[[#This Row],[Index]]&gt;$A$2,"",INDEX(Corp_value!$A$1:$EA$2999,MATCH(tbl_dmi_isin[[#This Row],[ISIN]],Corp_value!$B:$B,0),MATCH(W$2,Corp_value!$1:$1,0)))</f>
        <v>405 HK</v>
      </c>
      <c r="X252" s="267" t="str">
        <f>IF(tbl_dmi_isin[[#This Row],[Index]]&gt;$A$2,"",INDEX(Corp_value!$A$1:$EA$2999,MATCH(tbl_dmi_isin[[#This Row],[ISIN]],Corp_value!$B:$B,0),MATCH(X$2,Corp_value!$1:$1,0)))</f>
        <v>--/BBB-/BBB-</v>
      </c>
      <c r="Y252" s="273" t="str">
        <f>IF(tbl_dmi_isin[[#This Row],[Index]]&gt;$A$2,"",INDEX(Corp_value!$A$1:$EA$2999,MATCH(tbl_dmi_isin[[#This Row],[ISIN]],Corp_value!$B:$B,0),MATCH(Y$2,Corp_value!$1:$1,0)))</f>
        <v/>
      </c>
      <c r="Z252" s="273" t="str">
        <f>IF(tbl_dmi_isin[[#This Row],[Index]]&gt;$A$2,"",INDEX(Corp_value!$A$1:$EA$2999,MATCH(tbl_dmi_isin[[#This Row],[ISIN]],Corp_value!$B:$B,0),MATCH(Z$2,Corp_value!$1:$1,0)))</f>
        <v>--/--/--</v>
      </c>
    </row>
    <row r="253" spans="1:26">
      <c r="A253" s="19">
        <v>250</v>
      </c>
      <c r="B253" s="282" t="str">
        <f>IF(tbl_dmi_isin[[#This Row],[Index]]&gt;$A$2,"",TEXT(INDEX(美元债一级!$A$2:$BO$2879,tbl_dmi_isin[[#This Row],[Index]]+1,MATCH(B$2,美元债一级!$2:$2,0)),"yyyy/mm/dd"))</f>
        <v>2021/01/25</v>
      </c>
      <c r="C253" s="19" t="str">
        <f>IF(tbl_dmi_isin[[#This Row],[Index]]&gt;$A$2,"",INDEX(美元债一级!$A$2:$BO$2880,tbl_dmi_isin[[#This Row],[Index]]+1,MATCH(C$2,美元债一级!$2:$2,0)))</f>
        <v>XS2127478316</v>
      </c>
      <c r="D253" s="19" t="str">
        <f>IF(tbl_dmi_isin[[#This Row],[Index]]&gt;$A$2,"",INDEX(美元债一级!$A$2:$BO$2880,tbl_dmi_isin[[#This Row],[Index]]+1,MATCH(D$2,美元债一级!$2:$2,0)))</f>
        <v>当代置业*</v>
      </c>
      <c r="E253" s="19" t="str">
        <f>TEXT(tbl_dmi_isin[[#This Row],[定价日]],"YYMMDD")&amp;tbl_dmi_isin[[#This Row],[ISIN]]</f>
        <v>210125XS2127478316</v>
      </c>
      <c r="F253" s="220"/>
      <c r="G253" s="90" t="str">
        <f>IF(tbl_dmi_isin[[#This Row],[Index]]&gt;$A$2,"",INDEX(Corp_value!$A$1:$EA$2999,MATCH(tbl_dmi_isin[[#This Row],[ISIN]],Corp_value!$B:$B,0),MATCH(G$2,Corp_value!$1:$1,0)))</f>
        <v>WR/--/WD</v>
      </c>
      <c r="H253" s="91" t="str">
        <f>IF(tbl_dmi_isin[[#This Row],[Index]]&gt;$A$2,"",INDEX(Corp_value!$A$1:$EA$2999,MATCH(tbl_dmi_isin[[#This Row],[ISIN]],Corp_value!$B:$B,0),MATCH(H$2,Corp_value!$1:$1,0)))</f>
        <v>KY</v>
      </c>
      <c r="I253" s="91" t="str">
        <f>IF(tbl_dmi_isin[[#This Row],[Index]]&gt;$A$2,"",INDEX(Corp_value!$A$1:$EA$2999,MATCH(tbl_dmi_isin[[#This Row],[ISIN]],Corp_value!$B:$B,0),MATCH(I$2,Corp_value!$1:$1,0)))</f>
        <v>HK</v>
      </c>
      <c r="J253" s="90" t="str">
        <f>IF(tbl_dmi_isin[[#This Row],[Index]]&gt;$A$2,"",INDEX(Corp_value!$A$1:$EA$2999,MATCH(tbl_dmi_isin[[#This Row],[ISIN]],Corp_value!$B:$B,0),MATCH(J$2,Corp_value!$1:$1,0)))</f>
        <v>WR/--/WD</v>
      </c>
      <c r="K253" s="90" t="str">
        <f>IF(tbl_dmi_isin[[#This Row],[Index]]&gt;$A$2,"",INDEX(Corp_value!$A$1:$EA$2999,MATCH(tbl_dmi_isin[[#This Row],[ISIN]],Corp_value!$B:$B,0),MATCH(K$2,Corp_value!$1:$1,0)))</f>
        <v>CHECK spd</v>
      </c>
      <c r="L253" s="90" t="str">
        <f>IF(tbl_dmi_isin[[#This Row],[Index]]&gt;$A$2,"",INDEX(Corp_value!$A$1:$EA$2999,MATCH(tbl_dmi_isin[[#This Row],[ISIN]],Corp_value!$B:$B,0),MATCH(L$2,Corp_value!$1:$1,0)))</f>
        <v>--</v>
      </c>
      <c r="M253" s="241" t="str">
        <f>IF(tbl_dmi_isin[[#This Row],[Index]]&gt;$A$2,"",INDEX(Corp_value!$A$1:$EA$2999,MATCH(tbl_dmi_isin[[#This Row],[ISIN]],Corp_value!$B:$B,0),MATCH(M$2,Corp_value!$1:$1,0)))</f>
        <v>当代置业</v>
      </c>
      <c r="N253" s="241" t="str">
        <f>IF(tbl_dmi_isin[[#This Row],[Index]]&gt;$A$2,"",INDEX(Corp_value!$A$1:$EA$2999,MATCH(tbl_dmi_isin[[#This Row],[ISIN]],Corp_value!$B:$B,0),MATCH(N$2,Corp_value!$1:$1,0)))</f>
        <v>Subsidiaries</v>
      </c>
      <c r="O253" s="241" t="str">
        <f>IF(tbl_dmi_isin[[#This Row],[Index]]&gt;$A$2,"",INDEX(Corp_value!$A$1:$EA$2999,MATCH(tbl_dmi_isin[[#This Row],[ISIN]],Corp_value!$B:$B,0),MATCH(O$2,Corp_value!$1:$1,0)))</f>
        <v/>
      </c>
      <c r="P253" s="260" t="str">
        <f>IF(tbl_dmi_isin[[#This Row],[Index]]&gt;$A$2,"",TEXT(INDEX(Corp_value!$A$1:$EA$2999,MATCH(tbl_dmi_isin[[#This Row],[ISIN]],Corp_value!$B:$B,0),MATCH(P$2,Corp_value!$1:$1,0)),"yyyy/mm/dd"))</f>
        <v>2020/03/04</v>
      </c>
      <c r="Q253" s="260" t="str">
        <f>IF(tbl_dmi_isin[[#This Row],[Index]]&gt;$A$2,"",TEXT(INDEX(Corp_value!$A$1:$EA$2999,MATCH(tbl_dmi_isin[[#This Row],[ISIN]],Corp_value!$B:$B,0),MATCH(Q$2,Corp_value!$1:$1,0)),"yyyy/mm/dd"))</f>
        <v>2024/03/04</v>
      </c>
      <c r="R253" s="260" t="str">
        <f>IF(tbl_dmi_isin[[#This Row],[Index]]&gt;$A$2,"",TEXT(INDEX(Corp_value!$A$1:$EA$2999,MATCH(tbl_dmi_isin[[#This Row],[ISIN]],Corp_value!$B:$B,0),MATCH(R$2,Corp_value!$1:$1,0)),"yyyy/mm/dd"))</f>
        <v>--</v>
      </c>
      <c r="S253" s="241">
        <f>IF(tbl_dmi_isin[[#This Row],[Index]]&gt;$A$2,"",INDEX(Corp_value!$A$1:$EA$2999,MATCH(tbl_dmi_isin[[#This Row],[ISIN]],Corp_value!$B:$B,0),MATCH(S$2,Corp_value!$1:$1,0)))</f>
        <v>11.95</v>
      </c>
      <c r="T253" s="241" t="str">
        <f>IF(tbl_dmi_isin[[#This Row],[Index]]&gt;$A$2,"",INDEX(Corp_value!$A$1:$EA$2999,MATCH(tbl_dmi_isin[[#This Row],[ISIN]],Corp_value!$B:$B,0),MATCH(T$2,Corp_value!$1:$1,0)))</f>
        <v>USD</v>
      </c>
      <c r="U253" s="241">
        <f>IF(tbl_dmi_isin[[#This Row],[Index]]&gt;$A$2,"",INDEX(Corp_value!$A$1:$EA$2999,MATCH(tbl_dmi_isin[[#This Row],[ISIN]],Corp_value!$B:$B,0),MATCH(U$2,Corp_value!$1:$1,0)))</f>
        <v>97.251999999999995</v>
      </c>
      <c r="V253" s="258">
        <f>IFERROR(IF(tbl_dmi_isin[[#This Row],[Index]]&gt;$A$2,"",INDEX(Corp_value!$A$1:$EA$2999,MATCH(tbl_dmi_isin[[#This Row],[ISIN]],Corp_value!$B:$B,0),MATCH(V$2,Corp_value!$1:$1,0)))/100000000,"")</f>
        <v>2.77</v>
      </c>
      <c r="W253" s="267" t="str">
        <f>IF(tbl_dmi_isin[[#This Row],[Index]]&gt;$A$2,"",INDEX(Corp_value!$A$1:$EA$2999,MATCH(tbl_dmi_isin[[#This Row],[ISIN]],Corp_value!$B:$B,0),MATCH(W$2,Corp_value!$1:$1,0)))</f>
        <v>1107 HK</v>
      </c>
      <c r="X253" s="267" t="str">
        <f>IF(tbl_dmi_isin[[#This Row],[Index]]&gt;$A$2,"",INDEX(Corp_value!$A$1:$EA$2999,MATCH(tbl_dmi_isin[[#This Row],[ISIN]],Corp_value!$B:$B,0),MATCH(X$2,Corp_value!$1:$1,0)))</f>
        <v>--/--/WD</v>
      </c>
      <c r="Y253" s="273" t="str">
        <f>IF(tbl_dmi_isin[[#This Row],[Index]]&gt;$A$2,"",INDEX(Corp_value!$A$1:$EA$2999,MATCH(tbl_dmi_isin[[#This Row],[ISIN]],Corp_value!$B:$B,0),MATCH(Y$2,Corp_value!$1:$1,0)))</f>
        <v>Green</v>
      </c>
      <c r="Z253" s="273" t="str">
        <f>IF(tbl_dmi_isin[[#This Row],[Index]]&gt;$A$2,"",INDEX(Corp_value!$A$1:$EA$2999,MATCH(tbl_dmi_isin[[#This Row],[ISIN]],Corp_value!$B:$B,0),MATCH(Z$2,Corp_value!$1:$1,0)))</f>
        <v>--/--/WD</v>
      </c>
    </row>
    <row r="254" spans="1:26">
      <c r="A254" s="19">
        <v>251</v>
      </c>
      <c r="B254" s="282" t="str">
        <f>IF(tbl_dmi_isin[[#This Row],[Index]]&gt;$A$2,"",TEXT(INDEX(美元债一级!$A$2:$BO$2879,tbl_dmi_isin[[#This Row],[Index]]+1,MATCH(B$2,美元债一级!$2:$2,0)),"yyyy/mm/dd"))</f>
        <v>2021/01/25</v>
      </c>
      <c r="C254" s="19" t="str">
        <f>IF(tbl_dmi_isin[[#This Row],[Index]]&gt;$A$2,"",INDEX(美元债一级!$A$2:$BO$2880,tbl_dmi_isin[[#This Row],[Index]]+1,MATCH(C$2,美元债一级!$2:$2,0)))</f>
        <v>XS2277613423</v>
      </c>
      <c r="D254" s="19" t="str">
        <f>IF(tbl_dmi_isin[[#This Row],[Index]]&gt;$A$2,"",INDEX(美元债一级!$A$2:$BO$2880,tbl_dmi_isin[[#This Row],[Index]]+1,MATCH(D$2,美元债一级!$2:$2,0)))</f>
        <v>当代置业*</v>
      </c>
      <c r="E254" s="19" t="str">
        <f>TEXT(tbl_dmi_isin[[#This Row],[定价日]],"YYMMDD")&amp;tbl_dmi_isin[[#This Row],[ISIN]]</f>
        <v>210125XS2277613423</v>
      </c>
      <c r="F254" s="221"/>
      <c r="G254" s="90" t="str">
        <f>IF(tbl_dmi_isin[[#This Row],[Index]]&gt;$A$2,"",INDEX(Corp_value!$A$1:$EA$2999,MATCH(tbl_dmi_isin[[#This Row],[ISIN]],Corp_value!$B:$B,0),MATCH(G$2,Corp_value!$1:$1,0)))</f>
        <v>WR/--/WD</v>
      </c>
      <c r="H254" s="91" t="str">
        <f>IF(tbl_dmi_isin[[#This Row],[Index]]&gt;$A$2,"",INDEX(Corp_value!$A$1:$EA$2999,MATCH(tbl_dmi_isin[[#This Row],[ISIN]],Corp_value!$B:$B,0),MATCH(H$2,Corp_value!$1:$1,0)))</f>
        <v>KY</v>
      </c>
      <c r="I254" s="91" t="str">
        <f>IF(tbl_dmi_isin[[#This Row],[Index]]&gt;$A$2,"",INDEX(Corp_value!$A$1:$EA$2999,MATCH(tbl_dmi_isin[[#This Row],[ISIN]],Corp_value!$B:$B,0),MATCH(I$2,Corp_value!$1:$1,0)))</f>
        <v>HK</v>
      </c>
      <c r="J254" s="90" t="str">
        <f>IF(tbl_dmi_isin[[#This Row],[Index]]&gt;$A$2,"",INDEX(Corp_value!$A$1:$EA$2999,MATCH(tbl_dmi_isin[[#This Row],[ISIN]],Corp_value!$B:$B,0),MATCH(J$2,Corp_value!$1:$1,0)))</f>
        <v>WR/--/WD</v>
      </c>
      <c r="K254" s="90" t="str">
        <f>IF(tbl_dmi_isin[[#This Row],[Index]]&gt;$A$2,"",INDEX(Corp_value!$A$1:$EA$2999,MATCH(tbl_dmi_isin[[#This Row],[ISIN]],Corp_value!$B:$B,0),MATCH(K$2,Corp_value!$1:$1,0)))</f>
        <v>CHECK spd</v>
      </c>
      <c r="L254" s="90" t="str">
        <f>IF(tbl_dmi_isin[[#This Row],[Index]]&gt;$A$2,"",INDEX(Corp_value!$A$1:$EA$2999,MATCH(tbl_dmi_isin[[#This Row],[ISIN]],Corp_value!$B:$B,0),MATCH(L$2,Corp_value!$1:$1,0)))</f>
        <v>--</v>
      </c>
      <c r="M254" s="241" t="str">
        <f>IF(tbl_dmi_isin[[#This Row],[Index]]&gt;$A$2,"",INDEX(Corp_value!$A$1:$EA$2999,MATCH(tbl_dmi_isin[[#This Row],[ISIN]],Corp_value!$B:$B,0),MATCH(M$2,Corp_value!$1:$1,0)))</f>
        <v>当代置业</v>
      </c>
      <c r="N254" s="241" t="str">
        <f>IF(tbl_dmi_isin[[#This Row],[Index]]&gt;$A$2,"",INDEX(Corp_value!$A$1:$EA$2999,MATCH(tbl_dmi_isin[[#This Row],[ISIN]],Corp_value!$B:$B,0),MATCH(N$2,Corp_value!$1:$1,0)))</f>
        <v>Subsidiaries</v>
      </c>
      <c r="O254" s="241" t="str">
        <f>IF(tbl_dmi_isin[[#This Row],[Index]]&gt;$A$2,"",INDEX(Corp_value!$A$1:$EA$2999,MATCH(tbl_dmi_isin[[#This Row],[ISIN]],Corp_value!$B:$B,0),MATCH(O$2,Corp_value!$1:$1,0)))</f>
        <v/>
      </c>
      <c r="P254" s="262" t="str">
        <f>IF(tbl_dmi_isin[[#This Row],[Index]]&gt;$A$2,"",TEXT(INDEX(Corp_value!$A$1:$EA$2999,MATCH(tbl_dmi_isin[[#This Row],[ISIN]],Corp_value!$B:$B,0),MATCH(P$2,Corp_value!$1:$1,0)),"yyyy/mm/dd"))</f>
        <v>2021/01/11</v>
      </c>
      <c r="Q254" s="262" t="str">
        <f>IF(tbl_dmi_isin[[#This Row],[Index]]&gt;$A$2,"",TEXT(INDEX(Corp_value!$A$1:$EA$2999,MATCH(tbl_dmi_isin[[#This Row],[ISIN]],Corp_value!$B:$B,0),MATCH(Q$2,Corp_value!$1:$1,0)),"yyyy/mm/dd"))</f>
        <v>2023/04/11</v>
      </c>
      <c r="R254" s="262" t="str">
        <f>IF(tbl_dmi_isin[[#This Row],[Index]]&gt;$A$2,"",TEXT(INDEX(Corp_value!$A$1:$EA$2999,MATCH(tbl_dmi_isin[[#This Row],[ISIN]],Corp_value!$B:$B,0),MATCH(R$2,Corp_value!$1:$1,0)),"yyyy/mm/dd"))</f>
        <v>--</v>
      </c>
      <c r="S254" s="241">
        <f>IF(tbl_dmi_isin[[#This Row],[Index]]&gt;$A$2,"",INDEX(Corp_value!$A$1:$EA$2999,MATCH(tbl_dmi_isin[[#This Row],[ISIN]],Corp_value!$B:$B,0),MATCH(S$2,Corp_value!$1:$1,0)))</f>
        <v>9.8000000000000007</v>
      </c>
      <c r="T254" s="241" t="str">
        <f>IF(tbl_dmi_isin[[#This Row],[Index]]&gt;$A$2,"",INDEX(Corp_value!$A$1:$EA$2999,MATCH(tbl_dmi_isin[[#This Row],[ISIN]],Corp_value!$B:$B,0),MATCH(T$2,Corp_value!$1:$1,0)))</f>
        <v>USD</v>
      </c>
      <c r="U254" s="241">
        <f>IF(tbl_dmi_isin[[#This Row],[Index]]&gt;$A$2,"",INDEX(Corp_value!$A$1:$EA$2999,MATCH(tbl_dmi_isin[[#This Row],[ISIN]],Corp_value!$B:$B,0),MATCH(U$2,Corp_value!$1:$1,0)))</f>
        <v>98.847999999999999</v>
      </c>
      <c r="V254" s="258">
        <f>IFERROR(IF(tbl_dmi_isin[[#This Row],[Index]]&gt;$A$2,"",INDEX(Corp_value!$A$1:$EA$2999,MATCH(tbl_dmi_isin[[#This Row],[ISIN]],Corp_value!$B:$B,0),MATCH(V$2,Corp_value!$1:$1,0)))/100000000,"")</f>
        <v>3.21</v>
      </c>
      <c r="W254" s="267" t="str">
        <f>IF(tbl_dmi_isin[[#This Row],[Index]]&gt;$A$2,"",INDEX(Corp_value!$A$1:$EA$2999,MATCH(tbl_dmi_isin[[#This Row],[ISIN]],Corp_value!$B:$B,0),MATCH(W$2,Corp_value!$1:$1,0)))</f>
        <v>1107 HK</v>
      </c>
      <c r="X254" s="267" t="str">
        <f>IF(tbl_dmi_isin[[#This Row],[Index]]&gt;$A$2,"",INDEX(Corp_value!$A$1:$EA$2999,MATCH(tbl_dmi_isin[[#This Row],[ISIN]],Corp_value!$B:$B,0),MATCH(X$2,Corp_value!$1:$1,0)))</f>
        <v>--/--/WD</v>
      </c>
      <c r="Y254" s="273" t="str">
        <f>IF(tbl_dmi_isin[[#This Row],[Index]]&gt;$A$2,"",INDEX(Corp_value!$A$1:$EA$2999,MATCH(tbl_dmi_isin[[#This Row],[ISIN]],Corp_value!$B:$B,0),MATCH(Y$2,Corp_value!$1:$1,0)))</f>
        <v>Green</v>
      </c>
      <c r="Z254" s="273" t="str">
        <f>IF(tbl_dmi_isin[[#This Row],[Index]]&gt;$A$2,"",INDEX(Corp_value!$A$1:$EA$2999,MATCH(tbl_dmi_isin[[#This Row],[ISIN]],Corp_value!$B:$B,0),MATCH(Z$2,Corp_value!$1:$1,0)))</f>
        <v>--/--/WD</v>
      </c>
    </row>
    <row r="255" spans="1:26">
      <c r="A255" s="19">
        <v>252</v>
      </c>
      <c r="B255" s="282" t="str">
        <f>IF(tbl_dmi_isin[[#This Row],[Index]]&gt;$A$2,"",TEXT(INDEX(美元债一级!$A$2:$BO$2879,tbl_dmi_isin[[#This Row],[Index]]+1,MATCH(B$2,美元债一级!$2:$2,0)),"yyyy/mm/dd"))</f>
        <v>2021/01/25</v>
      </c>
      <c r="C255" s="19" t="str">
        <f>IF(tbl_dmi_isin[[#This Row],[Index]]&gt;$A$2,"",INDEX(美元债一级!$A$2:$BO$2880,tbl_dmi_isin[[#This Row],[Index]]+1,MATCH(C$2,美元债一级!$2:$2,0)))</f>
        <v>XS2293903840</v>
      </c>
      <c r="D255" s="19" t="str">
        <f>IF(tbl_dmi_isin[[#This Row],[Index]]&gt;$A$2,"",INDEX(美元债一级!$A$2:$BO$2880,tbl_dmi_isin[[#This Row],[Index]]+1,MATCH(D$2,美元债一级!$2:$2,0)))</f>
        <v>中梁控股</v>
      </c>
      <c r="E255" s="19" t="str">
        <f>TEXT(tbl_dmi_isin[[#This Row],[定价日]],"YYMMDD")&amp;tbl_dmi_isin[[#This Row],[ISIN]]</f>
        <v>210125XS2293903840</v>
      </c>
      <c r="F255" s="220"/>
      <c r="G255" s="90" t="str">
        <f>IF(tbl_dmi_isin[[#This Row],[Index]]&gt;$A$2,"",INDEX(Corp_value!$A$1:$EA$2999,MATCH(tbl_dmi_isin[[#This Row],[ISIN]],Corp_value!$B:$B,0),MATCH(G$2,Corp_value!$1:$1,0)))</f>
        <v>--/--/NR</v>
      </c>
      <c r="H255" s="91" t="str">
        <f>IF(tbl_dmi_isin[[#This Row],[Index]]&gt;$A$2,"",INDEX(Corp_value!$A$1:$EA$2999,MATCH(tbl_dmi_isin[[#This Row],[ISIN]],Corp_value!$B:$B,0),MATCH(H$2,Corp_value!$1:$1,0)))</f>
        <v>KY</v>
      </c>
      <c r="I255" s="91" t="str">
        <f>IF(tbl_dmi_isin[[#This Row],[Index]]&gt;$A$2,"",INDEX(Corp_value!$A$1:$EA$2999,MATCH(tbl_dmi_isin[[#This Row],[ISIN]],Corp_value!$B:$B,0),MATCH(I$2,Corp_value!$1:$1,0)))</f>
        <v>HK</v>
      </c>
      <c r="J255" s="90" t="str">
        <f>IF(tbl_dmi_isin[[#This Row],[Index]]&gt;$A$2,"",INDEX(Corp_value!$A$1:$EA$2999,MATCH(tbl_dmi_isin[[#This Row],[ISIN]],Corp_value!$B:$B,0),MATCH(J$2,Corp_value!$1:$1,0)))</f>
        <v>WR/NR/WD</v>
      </c>
      <c r="K255" s="90" t="str">
        <f>IF(tbl_dmi_isin[[#This Row],[Index]]&gt;$A$2,"",INDEX(Corp_value!$A$1:$EA$2999,MATCH(tbl_dmi_isin[[#This Row],[ISIN]],Corp_value!$B:$B,0),MATCH(K$2,Corp_value!$1:$1,0)))</f>
        <v>CHECK spd</v>
      </c>
      <c r="L255" s="90" t="str">
        <f>IF(tbl_dmi_isin[[#This Row],[Index]]&gt;$A$2,"",INDEX(Corp_value!$A$1:$EA$2999,MATCH(tbl_dmi_isin[[#This Row],[ISIN]],Corp_value!$B:$B,0),MATCH(L$2,Corp_value!$1:$1,0)))</f>
        <v>--</v>
      </c>
      <c r="M255" s="241" t="str">
        <f>IF(tbl_dmi_isin[[#This Row],[Index]]&gt;$A$2,"",INDEX(Corp_value!$A$1:$EA$2999,MATCH(tbl_dmi_isin[[#This Row],[ISIN]],Corp_value!$B:$B,0),MATCH(M$2,Corp_value!$1:$1,0)))</f>
        <v>中梁控股</v>
      </c>
      <c r="N255" s="241" t="str">
        <f>IF(tbl_dmi_isin[[#This Row],[Index]]&gt;$A$2,"",INDEX(Corp_value!$A$1:$EA$2999,MATCH(tbl_dmi_isin[[#This Row],[ISIN]],Corp_value!$B:$B,0),MATCH(N$2,Corp_value!$1:$1,0)))</f>
        <v>Subsidiaries</v>
      </c>
      <c r="O255" s="241" t="str">
        <f>IF(tbl_dmi_isin[[#This Row],[Index]]&gt;$A$2,"",INDEX(Corp_value!$A$1:$EA$2999,MATCH(tbl_dmi_isin[[#This Row],[ISIN]],Corp_value!$B:$B,0),MATCH(O$2,Corp_value!$1:$1,0)))</f>
        <v/>
      </c>
      <c r="P255" s="260" t="str">
        <f>IF(tbl_dmi_isin[[#This Row],[Index]]&gt;$A$2,"",TEXT(INDEX(Corp_value!$A$1:$EA$2999,MATCH(tbl_dmi_isin[[#This Row],[ISIN]],Corp_value!$B:$B,0),MATCH(P$2,Corp_value!$1:$1,0)),"yyyy/mm/dd"))</f>
        <v>2021/02/01</v>
      </c>
      <c r="Q255" s="260" t="str">
        <f>IF(tbl_dmi_isin[[#This Row],[Index]]&gt;$A$2,"",TEXT(INDEX(Corp_value!$A$1:$EA$2999,MATCH(tbl_dmi_isin[[#This Row],[ISIN]],Corp_value!$B:$B,0),MATCH(Q$2,Corp_value!$1:$1,0)),"yyyy/mm/dd"))</f>
        <v>2022/01/31</v>
      </c>
      <c r="R255" s="260" t="str">
        <f>IF(tbl_dmi_isin[[#This Row],[Index]]&gt;$A$2,"",TEXT(INDEX(Corp_value!$A$1:$EA$2999,MATCH(tbl_dmi_isin[[#This Row],[ISIN]],Corp_value!$B:$B,0),MATCH(R$2,Corp_value!$1:$1,0)),"yyyy/mm/dd"))</f>
        <v>--</v>
      </c>
      <c r="S255" s="241">
        <f>IF(tbl_dmi_isin[[#This Row],[Index]]&gt;$A$2,"",INDEX(Corp_value!$A$1:$EA$2999,MATCH(tbl_dmi_isin[[#This Row],[ISIN]],Corp_value!$B:$B,0),MATCH(S$2,Corp_value!$1:$1,0)))</f>
        <v>7.5</v>
      </c>
      <c r="T255" s="241" t="str">
        <f>IF(tbl_dmi_isin[[#This Row],[Index]]&gt;$A$2,"",INDEX(Corp_value!$A$1:$EA$2999,MATCH(tbl_dmi_isin[[#This Row],[ISIN]],Corp_value!$B:$B,0),MATCH(T$2,Corp_value!$1:$1,0)))</f>
        <v>USD</v>
      </c>
      <c r="U255" s="241" t="str">
        <f>IF(tbl_dmi_isin[[#This Row],[Index]]&gt;$A$2,"",INDEX(Corp_value!$A$1:$EA$2999,MATCH(tbl_dmi_isin[[#This Row],[ISIN]],Corp_value!$B:$B,0),MATCH(U$2,Corp_value!$1:$1,0)))</f>
        <v>--</v>
      </c>
      <c r="V255" s="258">
        <f>IFERROR(IF(tbl_dmi_isin[[#This Row],[Index]]&gt;$A$2,"",INDEX(Corp_value!$A$1:$EA$2999,MATCH(tbl_dmi_isin[[#This Row],[ISIN]],Corp_value!$B:$B,0),MATCH(V$2,Corp_value!$1:$1,0)))/100000000,"")</f>
        <v>2.5</v>
      </c>
      <c r="W255" s="267" t="str">
        <f>IF(tbl_dmi_isin[[#This Row],[Index]]&gt;$A$2,"",INDEX(Corp_value!$A$1:$EA$2999,MATCH(tbl_dmi_isin[[#This Row],[ISIN]],Corp_value!$B:$B,0),MATCH(W$2,Corp_value!$1:$1,0)))</f>
        <v>2772 HK</v>
      </c>
      <c r="X255" s="267" t="str">
        <f>IF(tbl_dmi_isin[[#This Row],[Index]]&gt;$A$2,"",INDEX(Corp_value!$A$1:$EA$2999,MATCH(tbl_dmi_isin[[#This Row],[ISIN]],Corp_value!$B:$B,0),MATCH(X$2,Corp_value!$1:$1,0)))</f>
        <v>--/NR/WD</v>
      </c>
      <c r="Y255" s="273" t="str">
        <f>IF(tbl_dmi_isin[[#This Row],[Index]]&gt;$A$2,"",INDEX(Corp_value!$A$1:$EA$2999,MATCH(tbl_dmi_isin[[#This Row],[ISIN]],Corp_value!$B:$B,0),MATCH(Y$2,Corp_value!$1:$1,0)))</f>
        <v/>
      </c>
      <c r="Z255" s="273" t="str">
        <f>IF(tbl_dmi_isin[[#This Row],[Index]]&gt;$A$2,"",INDEX(Corp_value!$A$1:$EA$2999,MATCH(tbl_dmi_isin[[#This Row],[ISIN]],Corp_value!$B:$B,0),MATCH(Z$2,Corp_value!$1:$1,0)))</f>
        <v>--/NR/WD</v>
      </c>
    </row>
    <row r="256" spans="1:26">
      <c r="A256" s="19">
        <v>253</v>
      </c>
      <c r="B256" s="282" t="str">
        <f>IF(tbl_dmi_isin[[#This Row],[Index]]&gt;$A$2,"",TEXT(INDEX(美元债一级!$A$2:$BO$2879,tbl_dmi_isin[[#This Row],[Index]]+1,MATCH(B$2,美元债一级!$2:$2,0)),"yyyy/mm/dd"))</f>
        <v>2021/01/15</v>
      </c>
      <c r="C256" s="19" t="str">
        <f>IF(tbl_dmi_isin[[#This Row],[Index]]&gt;$A$2,"",INDEX(美元债一级!$A$2:$BO$2880,tbl_dmi_isin[[#This Row],[Index]]+1,MATCH(C$2,美元债一级!$2:$2,0)))</f>
        <v>XS2274835631</v>
      </c>
      <c r="D256" s="19" t="str">
        <f>IF(tbl_dmi_isin[[#This Row],[Index]]&gt;$A$2,"",INDEX(美元债一级!$A$2:$BO$2880,tbl_dmi_isin[[#This Row],[Index]]+1,MATCH(D$2,美元债一级!$2:$2,0)))</f>
        <v>山东国惠</v>
      </c>
      <c r="E256" s="19" t="str">
        <f>TEXT(tbl_dmi_isin[[#This Row],[定价日]],"YYMMDD")&amp;tbl_dmi_isin[[#This Row],[ISIN]]</f>
        <v>210115XS2274835631</v>
      </c>
      <c r="F256" s="220"/>
      <c r="G256" s="90" t="str">
        <f>IF(tbl_dmi_isin[[#This Row],[Index]]&gt;$A$2,"",INDEX(Corp_value!$A$1:$EA$2999,MATCH(tbl_dmi_isin[[#This Row],[ISIN]],Corp_value!$B:$B,0),MATCH(G$2,Corp_value!$1:$1,0)))</f>
        <v>--/--/BBB+</v>
      </c>
      <c r="H256" s="91" t="str">
        <f>IF(tbl_dmi_isin[[#This Row],[Index]]&gt;$A$2,"",INDEX(Corp_value!$A$1:$EA$2999,MATCH(tbl_dmi_isin[[#This Row],[ISIN]],Corp_value!$B:$B,0),MATCH(H$2,Corp_value!$1:$1,0)))</f>
        <v>VG</v>
      </c>
      <c r="I256" s="91" t="str">
        <f>IF(tbl_dmi_isin[[#This Row],[Index]]&gt;$A$2,"",INDEX(Corp_value!$A$1:$EA$2999,MATCH(tbl_dmi_isin[[#This Row],[ISIN]],Corp_value!$B:$B,0),MATCH(I$2,Corp_value!$1:$1,0)))</f>
        <v>--</v>
      </c>
      <c r="J256" s="90" t="str">
        <f>IF(tbl_dmi_isin[[#This Row],[Index]]&gt;$A$2,"",INDEX(Corp_value!$A$1:$EA$2999,MATCH(tbl_dmi_isin[[#This Row],[ISIN]],Corp_value!$B:$B,0),MATCH(J$2,Corp_value!$1:$1,0)))</f>
        <v>Baa2/--/BBB+</v>
      </c>
      <c r="K256" s="90" t="str">
        <f>IF(tbl_dmi_isin[[#This Row],[Index]]&gt;$A$2,"",INDEX(Corp_value!$A$1:$EA$2999,MATCH(tbl_dmi_isin[[#This Row],[ISIN]],Corp_value!$B:$B,0),MATCH(K$2,Corp_value!$1:$1,0)))</f>
        <v>CHECK spd</v>
      </c>
      <c r="L256" s="90" t="str">
        <f>IF(tbl_dmi_isin[[#This Row],[Index]]&gt;$A$2,"",INDEX(Corp_value!$A$1:$EA$2999,MATCH(tbl_dmi_isin[[#This Row],[ISIN]],Corp_value!$B:$B,0),MATCH(L$2,Corp_value!$1:$1,0)))</f>
        <v>--</v>
      </c>
      <c r="M256" s="241" t="str">
        <f>IF(tbl_dmi_isin[[#This Row],[Index]]&gt;$A$2,"",INDEX(Corp_value!$A$1:$EA$2999,MATCH(tbl_dmi_isin[[#This Row],[ISIN]],Corp_value!$B:$B,0),MATCH(M$2,Corp_value!$1:$1,0)))</f>
        <v>瀚惠国际有限公司</v>
      </c>
      <c r="N256" s="241" t="str">
        <f>IF(tbl_dmi_isin[[#This Row],[Index]]&gt;$A$2,"",INDEX(Corp_value!$A$1:$EA$2999,MATCH(tbl_dmi_isin[[#This Row],[ISIN]],Corp_value!$B:$B,0),MATCH(N$2,Corp_value!$1:$1,0)))</f>
        <v>Shandong Guohui Investment Holding Group Co Ltd</v>
      </c>
      <c r="O256" s="241" t="str">
        <f>IF(tbl_dmi_isin[[#This Row],[Index]]&gt;$A$2,"",INDEX(Corp_value!$A$1:$EA$2999,MATCH(tbl_dmi_isin[[#This Row],[ISIN]],Corp_value!$B:$B,0),MATCH(O$2,Corp_value!$1:$1,0)))</f>
        <v/>
      </c>
      <c r="P256" s="260" t="str">
        <f>IF(tbl_dmi_isin[[#This Row],[Index]]&gt;$A$2,"",TEXT(INDEX(Corp_value!$A$1:$EA$2999,MATCH(tbl_dmi_isin[[#This Row],[ISIN]],Corp_value!$B:$B,0),MATCH(P$2,Corp_value!$1:$1,0)),"yyyy/mm/dd"))</f>
        <v>2021/01/21</v>
      </c>
      <c r="Q256" s="260" t="str">
        <f>IF(tbl_dmi_isin[[#This Row],[Index]]&gt;$A$2,"",TEXT(INDEX(Corp_value!$A$1:$EA$2999,MATCH(tbl_dmi_isin[[#This Row],[ISIN]],Corp_value!$B:$B,0),MATCH(Q$2,Corp_value!$1:$1,0)),"yyyy/mm/dd"))</f>
        <v>2026/01/21</v>
      </c>
      <c r="R256" s="260" t="str">
        <f>IF(tbl_dmi_isin[[#This Row],[Index]]&gt;$A$2,"",TEXT(INDEX(Corp_value!$A$1:$EA$2999,MATCH(tbl_dmi_isin[[#This Row],[ISIN]],Corp_value!$B:$B,0),MATCH(R$2,Corp_value!$1:$1,0)),"yyyy/mm/dd"))</f>
        <v>--</v>
      </c>
      <c r="S256" s="241">
        <f>IF(tbl_dmi_isin[[#This Row],[Index]]&gt;$A$2,"",INDEX(Corp_value!$A$1:$EA$2999,MATCH(tbl_dmi_isin[[#This Row],[ISIN]],Corp_value!$B:$B,0),MATCH(S$2,Corp_value!$1:$1,0)))</f>
        <v>3.15</v>
      </c>
      <c r="T256" s="241" t="str">
        <f>IF(tbl_dmi_isin[[#This Row],[Index]]&gt;$A$2,"",INDEX(Corp_value!$A$1:$EA$2999,MATCH(tbl_dmi_isin[[#This Row],[ISIN]],Corp_value!$B:$B,0),MATCH(T$2,Corp_value!$1:$1,0)))</f>
        <v>USD</v>
      </c>
      <c r="U256" s="241">
        <f>IF(tbl_dmi_isin[[#This Row],[Index]]&gt;$A$2,"",INDEX(Corp_value!$A$1:$EA$2999,MATCH(tbl_dmi_isin[[#This Row],[ISIN]],Corp_value!$B:$B,0),MATCH(U$2,Corp_value!$1:$1,0)))</f>
        <v>100</v>
      </c>
      <c r="V256" s="258">
        <f>IFERROR(IF(tbl_dmi_isin[[#This Row],[Index]]&gt;$A$2,"",INDEX(Corp_value!$A$1:$EA$2999,MATCH(tbl_dmi_isin[[#This Row],[ISIN]],Corp_value!$B:$B,0),MATCH(V$2,Corp_value!$1:$1,0)))/100000000,"")</f>
        <v>2.4</v>
      </c>
      <c r="W256" s="267" t="str">
        <f>IF(tbl_dmi_isin[[#This Row],[Index]]&gt;$A$2,"",INDEX(Corp_value!$A$1:$EA$2999,MATCH(tbl_dmi_isin[[#This Row],[ISIN]],Corp_value!$B:$B,0),MATCH(W$2,Corp_value!$1:$1,0)))</f>
        <v/>
      </c>
      <c r="X256" s="267" t="str">
        <f>IF(tbl_dmi_isin[[#This Row],[Index]]&gt;$A$2,"",INDEX(Corp_value!$A$1:$EA$2999,MATCH(tbl_dmi_isin[[#This Row],[ISIN]],Corp_value!$B:$B,0),MATCH(X$2,Corp_value!$1:$1,0)))</f>
        <v/>
      </c>
      <c r="Y256" s="273" t="str">
        <f>IF(tbl_dmi_isin[[#This Row],[Index]]&gt;$A$2,"",INDEX(Corp_value!$A$1:$EA$2999,MATCH(tbl_dmi_isin[[#This Row],[ISIN]],Corp_value!$B:$B,0),MATCH(Y$2,Corp_value!$1:$1,0)))</f>
        <v/>
      </c>
      <c r="Z256" s="273" t="str">
        <f>IF(tbl_dmi_isin[[#This Row],[Index]]&gt;$A$2,"",INDEX(Corp_value!$A$1:$EA$2999,MATCH(tbl_dmi_isin[[#This Row],[ISIN]],Corp_value!$B:$B,0),MATCH(Z$2,Corp_value!$1:$1,0)))</f>
        <v>Baa2/--/BBB+</v>
      </c>
    </row>
    <row r="257" spans="1:26">
      <c r="A257" s="19">
        <v>254</v>
      </c>
      <c r="B257" s="282" t="str">
        <f>IF(tbl_dmi_isin[[#This Row],[Index]]&gt;$A$2,"",TEXT(INDEX(美元债一级!$A$2:$BO$2879,tbl_dmi_isin[[#This Row],[Index]]+1,MATCH(B$2,美元债一级!$2:$2,0)),"yyyy/mm/dd"))</f>
        <v>2021/01/15</v>
      </c>
      <c r="C257" s="19" t="str">
        <f>IF(tbl_dmi_isin[[#This Row],[Index]]&gt;$A$2,"",INDEX(美元债一级!$A$2:$BO$2880,tbl_dmi_isin[[#This Row],[Index]]+1,MATCH(C$2,美元债一级!$2:$2,0)))</f>
        <v>XS2279822683</v>
      </c>
      <c r="D257" s="19" t="str">
        <f>IF(tbl_dmi_isin[[#This Row],[Index]]&gt;$A$2,"",INDEX(美元债一级!$A$2:$BO$2880,tbl_dmi_isin[[#This Row],[Index]]+1,MATCH(D$2,美元债一级!$2:$2,0)))</f>
        <v>佳源国际控股</v>
      </c>
      <c r="E257" s="19" t="str">
        <f>TEXT(tbl_dmi_isin[[#This Row],[定价日]],"YYMMDD")&amp;tbl_dmi_isin[[#This Row],[ISIN]]</f>
        <v>210115XS2279822683</v>
      </c>
      <c r="F257" s="263"/>
      <c r="G257" s="90" t="str">
        <f>IF(tbl_dmi_isin[[#This Row],[Index]]&gt;$A$2,"",INDEX(Corp_value!$A$1:$EA$2999,MATCH(tbl_dmi_isin[[#This Row],[ISIN]],Corp_value!$B:$B,0),MATCH(G$2,Corp_value!$1:$1,0)))</f>
        <v>WR/--/WD</v>
      </c>
      <c r="H257" s="91" t="str">
        <f>IF(tbl_dmi_isin[[#This Row],[Index]]&gt;$A$2,"",INDEX(Corp_value!$A$1:$EA$2999,MATCH(tbl_dmi_isin[[#This Row],[ISIN]],Corp_value!$B:$B,0),MATCH(H$2,Corp_value!$1:$1,0)))</f>
        <v>KY</v>
      </c>
      <c r="I257" s="91" t="str">
        <f>IF(tbl_dmi_isin[[#This Row],[Index]]&gt;$A$2,"",INDEX(Corp_value!$A$1:$EA$2999,MATCH(tbl_dmi_isin[[#This Row],[ISIN]],Corp_value!$B:$B,0),MATCH(I$2,Corp_value!$1:$1,0)))</f>
        <v>HK</v>
      </c>
      <c r="J257" s="90" t="str">
        <f>IF(tbl_dmi_isin[[#This Row],[Index]]&gt;$A$2,"",INDEX(Corp_value!$A$1:$EA$2999,MATCH(tbl_dmi_isin[[#This Row],[ISIN]],Corp_value!$B:$B,0),MATCH(J$2,Corp_value!$1:$1,0)))</f>
        <v>WR/NR/WD</v>
      </c>
      <c r="K257" s="90" t="str">
        <f>IF(tbl_dmi_isin[[#This Row],[Index]]&gt;$A$2,"",INDEX(Corp_value!$A$1:$EA$2999,MATCH(tbl_dmi_isin[[#This Row],[ISIN]],Corp_value!$B:$B,0),MATCH(K$2,Corp_value!$1:$1,0)))</f>
        <v>CHECK spd</v>
      </c>
      <c r="L257" s="90" t="str">
        <f>IF(tbl_dmi_isin[[#This Row],[Index]]&gt;$A$2,"",INDEX(Corp_value!$A$1:$EA$2999,MATCH(tbl_dmi_isin[[#This Row],[ISIN]],Corp_value!$B:$B,0),MATCH(L$2,Corp_value!$1:$1,0)))</f>
        <v>--</v>
      </c>
      <c r="M257" s="241" t="str">
        <f>IF(tbl_dmi_isin[[#This Row],[Index]]&gt;$A$2,"",INDEX(Corp_value!$A$1:$EA$2999,MATCH(tbl_dmi_isin[[#This Row],[ISIN]],Corp_value!$B:$B,0),MATCH(M$2,Corp_value!$1:$1,0)))</f>
        <v>佳源国际控股</v>
      </c>
      <c r="N257" s="241" t="str">
        <f>IF(tbl_dmi_isin[[#This Row],[Index]]&gt;$A$2,"",INDEX(Corp_value!$A$1:$EA$2999,MATCH(tbl_dmi_isin[[#This Row],[ISIN]],Corp_value!$B:$B,0),MATCH(N$2,Corp_value!$1:$1,0)))</f>
        <v>Subsidiaries</v>
      </c>
      <c r="O257" s="241" t="str">
        <f>IF(tbl_dmi_isin[[#This Row],[Index]]&gt;$A$2,"",INDEX(Corp_value!$A$1:$EA$2999,MATCH(tbl_dmi_isin[[#This Row],[ISIN]],Corp_value!$B:$B,0),MATCH(O$2,Corp_value!$1:$1,0)))</f>
        <v/>
      </c>
      <c r="P257" s="260" t="str">
        <f>IF(tbl_dmi_isin[[#This Row],[Index]]&gt;$A$2,"",TEXT(INDEX(Corp_value!$A$1:$EA$2999,MATCH(tbl_dmi_isin[[#This Row],[ISIN]],Corp_value!$B:$B,0),MATCH(P$2,Corp_value!$1:$1,0)),"yyyy/mm/dd"))</f>
        <v>2021/01/21</v>
      </c>
      <c r="Q257" s="260" t="str">
        <f>IF(tbl_dmi_isin[[#This Row],[Index]]&gt;$A$2,"",TEXT(INDEX(Corp_value!$A$1:$EA$2999,MATCH(tbl_dmi_isin[[#This Row],[ISIN]],Corp_value!$B:$B,0),MATCH(Q$2,Corp_value!$1:$1,0)),"yyyy/mm/dd"))</f>
        <v>2023/07/21</v>
      </c>
      <c r="R257" s="260" t="str">
        <f>IF(tbl_dmi_isin[[#This Row],[Index]]&gt;$A$2,"",TEXT(INDEX(Corp_value!$A$1:$EA$2999,MATCH(tbl_dmi_isin[[#This Row],[ISIN]],Corp_value!$B:$B,0),MATCH(R$2,Corp_value!$1:$1,0)),"yyyy/mm/dd"))</f>
        <v>--</v>
      </c>
      <c r="S257" s="241">
        <f>IF(tbl_dmi_isin[[#This Row],[Index]]&gt;$A$2,"",INDEX(Corp_value!$A$1:$EA$2999,MATCH(tbl_dmi_isin[[#This Row],[ISIN]],Corp_value!$B:$B,0),MATCH(S$2,Corp_value!$1:$1,0)))</f>
        <v>12.5</v>
      </c>
      <c r="T257" s="241" t="str">
        <f>IF(tbl_dmi_isin[[#This Row],[Index]]&gt;$A$2,"",INDEX(Corp_value!$A$1:$EA$2999,MATCH(tbl_dmi_isin[[#This Row],[ISIN]],Corp_value!$B:$B,0),MATCH(T$2,Corp_value!$1:$1,0)))</f>
        <v>USD</v>
      </c>
      <c r="U257" s="241">
        <f>IF(tbl_dmi_isin[[#This Row],[Index]]&gt;$A$2,"",INDEX(Corp_value!$A$1:$EA$2999,MATCH(tbl_dmi_isin[[#This Row],[ISIN]],Corp_value!$B:$B,0),MATCH(U$2,Corp_value!$1:$1,0)))</f>
        <v>97.936000000000007</v>
      </c>
      <c r="V257" s="258">
        <f>IFERROR(IF(tbl_dmi_isin[[#This Row],[Index]]&gt;$A$2,"",INDEX(Corp_value!$A$1:$EA$2999,MATCH(tbl_dmi_isin[[#This Row],[ISIN]],Corp_value!$B:$B,0),MATCH(V$2,Corp_value!$1:$1,0)))/100000000,"")</f>
        <v>3</v>
      </c>
      <c r="W257" s="267" t="str">
        <f>IF(tbl_dmi_isin[[#This Row],[Index]]&gt;$A$2,"",INDEX(Corp_value!$A$1:$EA$2999,MATCH(tbl_dmi_isin[[#This Row],[ISIN]],Corp_value!$B:$B,0),MATCH(W$2,Corp_value!$1:$1,0)))</f>
        <v>2768 HK</v>
      </c>
      <c r="X257" s="267" t="str">
        <f>IF(tbl_dmi_isin[[#This Row],[Index]]&gt;$A$2,"",INDEX(Corp_value!$A$1:$EA$2999,MATCH(tbl_dmi_isin[[#This Row],[ISIN]],Corp_value!$B:$B,0),MATCH(X$2,Corp_value!$1:$1,0)))</f>
        <v>--/NR/WD</v>
      </c>
      <c r="Y257" s="273" t="str">
        <f>IF(tbl_dmi_isin[[#This Row],[Index]]&gt;$A$2,"",INDEX(Corp_value!$A$1:$EA$2999,MATCH(tbl_dmi_isin[[#This Row],[ISIN]],Corp_value!$B:$B,0),MATCH(Y$2,Corp_value!$1:$1,0)))</f>
        <v/>
      </c>
      <c r="Z257" s="273" t="str">
        <f>IF(tbl_dmi_isin[[#This Row],[Index]]&gt;$A$2,"",INDEX(Corp_value!$A$1:$EA$2999,MATCH(tbl_dmi_isin[[#This Row],[ISIN]],Corp_value!$B:$B,0),MATCH(Z$2,Corp_value!$1:$1,0)))</f>
        <v>--/NR/WD</v>
      </c>
    </row>
    <row r="258" spans="1:26">
      <c r="A258" s="19">
        <v>255</v>
      </c>
      <c r="B258" s="282" t="str">
        <f>IF(tbl_dmi_isin[[#This Row],[Index]]&gt;$A$2,"",TEXT(INDEX(美元债一级!$A$2:$BO$2879,tbl_dmi_isin[[#This Row],[Index]]+1,MATCH(B$2,美元债一级!$2:$2,0)),"yyyy/mm/dd"))</f>
        <v>2021/01/12</v>
      </c>
      <c r="C258" s="19" t="str">
        <f>IF(tbl_dmi_isin[[#This Row],[Index]]&gt;$A$2,"",INDEX(美元债一级!$A$2:$BO$2880,tbl_dmi_isin[[#This Row],[Index]]+1,MATCH(C$2,美元债一级!$2:$2,0)))</f>
        <v>XS2265235965</v>
      </c>
      <c r="D258" s="19" t="str">
        <f>IF(tbl_dmi_isin[[#This Row],[Index]]&gt;$A$2,"",INDEX(美元债一级!$A$2:$BO$2880,tbl_dmi_isin[[#This Row],[Index]]+1,MATCH(D$2,美元债一级!$2:$2,0)))</f>
        <v>常州东方新城建设</v>
      </c>
      <c r="E258" s="19" t="str">
        <f>TEXT(tbl_dmi_isin[[#This Row],[定价日]],"YYMMDD")&amp;tbl_dmi_isin[[#This Row],[ISIN]]</f>
        <v>210112XS2265235965</v>
      </c>
      <c r="F258" s="221"/>
      <c r="G258" s="90" t="str">
        <f>IF(tbl_dmi_isin[[#This Row],[Index]]&gt;$A$2,"",INDEX(Corp_value!$A$1:$EA$2999,MATCH(tbl_dmi_isin[[#This Row],[ISIN]],Corp_value!$B:$B,0),MATCH(G$2,Corp_value!$1:$1,0)))</f>
        <v>--/--/BBB-</v>
      </c>
      <c r="H258" s="91" t="str">
        <f>IF(tbl_dmi_isin[[#This Row],[Index]]&gt;$A$2,"",INDEX(Corp_value!$A$1:$EA$2999,MATCH(tbl_dmi_isin[[#This Row],[ISIN]],Corp_value!$B:$B,0),MATCH(H$2,Corp_value!$1:$1,0)))</f>
        <v>HK</v>
      </c>
      <c r="I258" s="91" t="str">
        <f>IF(tbl_dmi_isin[[#This Row],[Index]]&gt;$A$2,"",INDEX(Corp_value!$A$1:$EA$2999,MATCH(tbl_dmi_isin[[#This Row],[ISIN]],Corp_value!$B:$B,0),MATCH(I$2,Corp_value!$1:$1,0)))</f>
        <v>--</v>
      </c>
      <c r="J258" s="90" t="str">
        <f>IF(tbl_dmi_isin[[#This Row],[Index]]&gt;$A$2,"",INDEX(Corp_value!$A$1:$EA$2999,MATCH(tbl_dmi_isin[[#This Row],[ISIN]],Corp_value!$B:$B,0),MATCH(J$2,Corp_value!$1:$1,0)))</f>
        <v>--/--/BBB-</v>
      </c>
      <c r="K258" s="90" t="str">
        <f>IF(tbl_dmi_isin[[#This Row],[Index]]&gt;$A$2,"",INDEX(Corp_value!$A$1:$EA$2999,MATCH(tbl_dmi_isin[[#This Row],[ISIN]],Corp_value!$B:$B,0),MATCH(K$2,Corp_value!$1:$1,0)))</f>
        <v>CHECK spd</v>
      </c>
      <c r="L258" s="90" t="str">
        <f>IF(tbl_dmi_isin[[#This Row],[Index]]&gt;$A$2,"",INDEX(Corp_value!$A$1:$EA$2999,MATCH(tbl_dmi_isin[[#This Row],[ISIN]],Corp_value!$B:$B,0),MATCH(L$2,Corp_value!$1:$1,0)))</f>
        <v>--</v>
      </c>
      <c r="M258" s="241" t="str">
        <f>IF(tbl_dmi_isin[[#This Row],[Index]]&gt;$A$2,"",INDEX(Corp_value!$A$1:$EA$2999,MATCH(tbl_dmi_isin[[#This Row],[ISIN]],Corp_value!$B:$B,0),MATCH(M$2,Corp_value!$1:$1,0)))</f>
        <v>恩荣国际(香港)有限公</v>
      </c>
      <c r="N258" s="241" t="str">
        <f>IF(tbl_dmi_isin[[#This Row],[Index]]&gt;$A$2,"",INDEX(Corp_value!$A$1:$EA$2999,MATCH(tbl_dmi_isin[[#This Row],[ISIN]],Corp_value!$B:$B,0),MATCH(N$2,Corp_value!$1:$1,0)))</f>
        <v>Changzhou Eastern New City Construction Group Co Ltd</v>
      </c>
      <c r="O258" s="241" t="str">
        <f>IF(tbl_dmi_isin[[#This Row],[Index]]&gt;$A$2,"",INDEX(Corp_value!$A$1:$EA$2999,MATCH(tbl_dmi_isin[[#This Row],[ISIN]],Corp_value!$B:$B,0),MATCH(O$2,Corp_value!$1:$1,0)))</f>
        <v/>
      </c>
      <c r="P258" s="260" t="str">
        <f>IF(tbl_dmi_isin[[#This Row],[Index]]&gt;$A$2,"",TEXT(INDEX(Corp_value!$A$1:$EA$2999,MATCH(tbl_dmi_isin[[#This Row],[ISIN]],Corp_value!$B:$B,0),MATCH(P$2,Corp_value!$1:$1,0)),"yyyy/mm/dd"))</f>
        <v>2021/01/19</v>
      </c>
      <c r="Q258" s="260" t="str">
        <f>IF(tbl_dmi_isin[[#This Row],[Index]]&gt;$A$2,"",TEXT(INDEX(Corp_value!$A$1:$EA$2999,MATCH(tbl_dmi_isin[[#This Row],[ISIN]],Corp_value!$B:$B,0),MATCH(Q$2,Corp_value!$1:$1,0)),"yyyy/mm/dd"))</f>
        <v>2024/01/19</v>
      </c>
      <c r="R258" s="260" t="str">
        <f>IF(tbl_dmi_isin[[#This Row],[Index]]&gt;$A$2,"",TEXT(INDEX(Corp_value!$A$1:$EA$2999,MATCH(tbl_dmi_isin[[#This Row],[ISIN]],Corp_value!$B:$B,0),MATCH(R$2,Corp_value!$1:$1,0)),"yyyy/mm/dd"))</f>
        <v>--</v>
      </c>
      <c r="S258" s="241">
        <f>IF(tbl_dmi_isin[[#This Row],[Index]]&gt;$A$2,"",INDEX(Corp_value!$A$1:$EA$2999,MATCH(tbl_dmi_isin[[#This Row],[ISIN]],Corp_value!$B:$B,0),MATCH(S$2,Corp_value!$1:$1,0)))</f>
        <v>3</v>
      </c>
      <c r="T258" s="241" t="str">
        <f>IF(tbl_dmi_isin[[#This Row],[Index]]&gt;$A$2,"",INDEX(Corp_value!$A$1:$EA$2999,MATCH(tbl_dmi_isin[[#This Row],[ISIN]],Corp_value!$B:$B,0),MATCH(T$2,Corp_value!$1:$1,0)))</f>
        <v>USD</v>
      </c>
      <c r="U258" s="241">
        <f>IF(tbl_dmi_isin[[#This Row],[Index]]&gt;$A$2,"",INDEX(Corp_value!$A$1:$EA$2999,MATCH(tbl_dmi_isin[[#This Row],[ISIN]],Corp_value!$B:$B,0),MATCH(U$2,Corp_value!$1:$1,0)))</f>
        <v>99.716000000000008</v>
      </c>
      <c r="V258" s="258">
        <f>IFERROR(IF(tbl_dmi_isin[[#This Row],[Index]]&gt;$A$2,"",INDEX(Corp_value!$A$1:$EA$2999,MATCH(tbl_dmi_isin[[#This Row],[ISIN]],Corp_value!$B:$B,0),MATCH(V$2,Corp_value!$1:$1,0)))/100000000,"")</f>
        <v>3</v>
      </c>
      <c r="W258" s="267" t="str">
        <f>IF(tbl_dmi_isin[[#This Row],[Index]]&gt;$A$2,"",INDEX(Corp_value!$A$1:$EA$2999,MATCH(tbl_dmi_isin[[#This Row],[ISIN]],Corp_value!$B:$B,0),MATCH(W$2,Corp_value!$1:$1,0)))</f>
        <v/>
      </c>
      <c r="X258" s="267" t="str">
        <f>IF(tbl_dmi_isin[[#This Row],[Index]]&gt;$A$2,"",INDEX(Corp_value!$A$1:$EA$2999,MATCH(tbl_dmi_isin[[#This Row],[ISIN]],Corp_value!$B:$B,0),MATCH(X$2,Corp_value!$1:$1,0)))</f>
        <v/>
      </c>
      <c r="Y258" s="273" t="str">
        <f>IF(tbl_dmi_isin[[#This Row],[Index]]&gt;$A$2,"",INDEX(Corp_value!$A$1:$EA$2999,MATCH(tbl_dmi_isin[[#This Row],[ISIN]],Corp_value!$B:$B,0),MATCH(Y$2,Corp_value!$1:$1,0)))</f>
        <v/>
      </c>
      <c r="Z258" s="273" t="str">
        <f>IF(tbl_dmi_isin[[#This Row],[Index]]&gt;$A$2,"",INDEX(Corp_value!$A$1:$EA$2999,MATCH(tbl_dmi_isin[[#This Row],[ISIN]],Corp_value!$B:$B,0),MATCH(Z$2,Corp_value!$1:$1,0)))</f>
        <v>--/--/BBB-</v>
      </c>
    </row>
    <row r="259" spans="1:26">
      <c r="A259" s="19">
        <v>256</v>
      </c>
      <c r="B259" s="282" t="str">
        <f>IF(tbl_dmi_isin[[#This Row],[Index]]&gt;$A$2,"",TEXT(INDEX(美元债一级!$A$2:$BO$2879,tbl_dmi_isin[[#This Row],[Index]]+1,MATCH(B$2,美元债一级!$2:$2,0)),"yyyy/mm/dd"))</f>
        <v>2021/01/11</v>
      </c>
      <c r="C259" s="19" t="str">
        <f>IF(tbl_dmi_isin[[#This Row],[Index]]&gt;$A$2,"",INDEX(美元债一级!$A$2:$BO$2880,tbl_dmi_isin[[#This Row],[Index]]+1,MATCH(C$2,美元债一级!$2:$2,0)))</f>
        <v>XS2275587090</v>
      </c>
      <c r="D259" s="19" t="str">
        <f>IF(tbl_dmi_isin[[#This Row],[Index]]&gt;$A$2,"",INDEX(美元债一级!$A$2:$BO$2880,tbl_dmi_isin[[#This Row],[Index]]+1,MATCH(D$2,美元债一级!$2:$2,0)))</f>
        <v>福建漳龙</v>
      </c>
      <c r="E259" s="19" t="str">
        <f>TEXT(tbl_dmi_isin[[#This Row],[定价日]],"YYMMDD")&amp;tbl_dmi_isin[[#This Row],[ISIN]]</f>
        <v>210111XS2275587090</v>
      </c>
      <c r="F259" s="220"/>
      <c r="G259" s="90" t="str">
        <f>IF(tbl_dmi_isin[[#This Row],[Index]]&gt;$A$2,"",INDEX(Corp_value!$A$1:$EA$2999,MATCH(tbl_dmi_isin[[#This Row],[ISIN]],Corp_value!$B:$B,0),MATCH(G$2,Corp_value!$1:$1,0)))</f>
        <v>--/--/BBB-</v>
      </c>
      <c r="H259" s="91" t="str">
        <f>IF(tbl_dmi_isin[[#This Row],[Index]]&gt;$A$2,"",INDEX(Corp_value!$A$1:$EA$2999,MATCH(tbl_dmi_isin[[#This Row],[ISIN]],Corp_value!$B:$B,0),MATCH(H$2,Corp_value!$1:$1,0)))</f>
        <v>CN</v>
      </c>
      <c r="I259" s="91" t="str">
        <f>IF(tbl_dmi_isin[[#This Row],[Index]]&gt;$A$2,"",INDEX(Corp_value!$A$1:$EA$2999,MATCH(tbl_dmi_isin[[#This Row],[ISIN]],Corp_value!$B:$B,0),MATCH(I$2,Corp_value!$1:$1,0)))</f>
        <v>--</v>
      </c>
      <c r="J259" s="90" t="str">
        <f>IF(tbl_dmi_isin[[#This Row],[Index]]&gt;$A$2,"",INDEX(Corp_value!$A$1:$EA$2999,MATCH(tbl_dmi_isin[[#This Row],[ISIN]],Corp_value!$B:$B,0),MATCH(J$2,Corp_value!$1:$1,0)))</f>
        <v>--/--/BBB-</v>
      </c>
      <c r="K259" s="90" t="str">
        <f>IF(tbl_dmi_isin[[#This Row],[Index]]&gt;$A$2,"",INDEX(Corp_value!$A$1:$EA$2999,MATCH(tbl_dmi_isin[[#This Row],[ISIN]],Corp_value!$B:$B,0),MATCH(K$2,Corp_value!$1:$1,0)))</f>
        <v>CHECK spd</v>
      </c>
      <c r="L259" s="90" t="str">
        <f>IF(tbl_dmi_isin[[#This Row],[Index]]&gt;$A$2,"",INDEX(Corp_value!$A$1:$EA$2999,MATCH(tbl_dmi_isin[[#This Row],[ISIN]],Corp_value!$B:$B,0),MATCH(L$2,Corp_value!$1:$1,0)))</f>
        <v>--</v>
      </c>
      <c r="M259" s="241" t="str">
        <f>IF(tbl_dmi_isin[[#This Row],[Index]]&gt;$A$2,"",INDEX(Corp_value!$A$1:$EA$2999,MATCH(tbl_dmi_isin[[#This Row],[ISIN]],Corp_value!$B:$B,0),MATCH(M$2,Corp_value!$1:$1,0)))</f>
        <v>福建漳龙集团有限公司</v>
      </c>
      <c r="N259" s="241" t="str">
        <f>IF(tbl_dmi_isin[[#This Row],[Index]]&gt;$A$2,"",INDEX(Corp_value!$A$1:$EA$2999,MATCH(tbl_dmi_isin[[#This Row],[ISIN]],Corp_value!$B:$B,0),MATCH(N$2,Corp_value!$1:$1,0)))</f>
        <v/>
      </c>
      <c r="O259" s="241" t="str">
        <f>IF(tbl_dmi_isin[[#This Row],[Index]]&gt;$A$2,"",INDEX(Corp_value!$A$1:$EA$2999,MATCH(tbl_dmi_isin[[#This Row],[ISIN]],Corp_value!$B:$B,0),MATCH(O$2,Corp_value!$1:$1,0)))</f>
        <v/>
      </c>
      <c r="P259" s="260" t="str">
        <f>IF(tbl_dmi_isin[[#This Row],[Index]]&gt;$A$2,"",TEXT(INDEX(Corp_value!$A$1:$EA$2999,MATCH(tbl_dmi_isin[[#This Row],[ISIN]],Corp_value!$B:$B,0),MATCH(P$2,Corp_value!$1:$1,0)),"yyyy/mm/dd"))</f>
        <v>2021/01/19</v>
      </c>
      <c r="Q259" s="260" t="str">
        <f>IF(tbl_dmi_isin[[#This Row],[Index]]&gt;$A$2,"",TEXT(INDEX(Corp_value!$A$1:$EA$2999,MATCH(tbl_dmi_isin[[#This Row],[ISIN]],Corp_value!$B:$B,0),MATCH(Q$2,Corp_value!$1:$1,0)),"yyyy/mm/dd"))</f>
        <v>2023/12/19</v>
      </c>
      <c r="R259" s="260" t="str">
        <f>IF(tbl_dmi_isin[[#This Row],[Index]]&gt;$A$2,"",TEXT(INDEX(Corp_value!$A$1:$EA$2999,MATCH(tbl_dmi_isin[[#This Row],[ISIN]],Corp_value!$B:$B,0),MATCH(R$2,Corp_value!$1:$1,0)),"yyyy/mm/dd"))</f>
        <v>--</v>
      </c>
      <c r="S259" s="241">
        <f>IF(tbl_dmi_isin[[#This Row],[Index]]&gt;$A$2,"",INDEX(Corp_value!$A$1:$EA$2999,MATCH(tbl_dmi_isin[[#This Row],[ISIN]],Corp_value!$B:$B,0),MATCH(S$2,Corp_value!$1:$1,0)))</f>
        <v>3.45</v>
      </c>
      <c r="T259" s="241" t="str">
        <f>IF(tbl_dmi_isin[[#This Row],[Index]]&gt;$A$2,"",INDEX(Corp_value!$A$1:$EA$2999,MATCH(tbl_dmi_isin[[#This Row],[ISIN]],Corp_value!$B:$B,0),MATCH(T$2,Corp_value!$1:$1,0)))</f>
        <v>USD</v>
      </c>
      <c r="U259" s="241">
        <f>IF(tbl_dmi_isin[[#This Row],[Index]]&gt;$A$2,"",INDEX(Corp_value!$A$1:$EA$2999,MATCH(tbl_dmi_isin[[#This Row],[ISIN]],Corp_value!$B:$B,0),MATCH(U$2,Corp_value!$1:$1,0)))</f>
        <v>100</v>
      </c>
      <c r="V259" s="256">
        <f>IFERROR(IF(tbl_dmi_isin[[#This Row],[Index]]&gt;$A$2,"",INDEX(Corp_value!$A$1:$EA$2999,MATCH(tbl_dmi_isin[[#This Row],[ISIN]],Corp_value!$B:$B,0),MATCH(V$2,Corp_value!$1:$1,0)))/100000000,"")</f>
        <v>5</v>
      </c>
      <c r="W259" s="268" t="str">
        <f>IF(tbl_dmi_isin[[#This Row],[Index]]&gt;$A$2,"",INDEX(Corp_value!$A$1:$EA$2999,MATCH(tbl_dmi_isin[[#This Row],[ISIN]],Corp_value!$B:$B,0),MATCH(W$2,Corp_value!$1:$1,0)))</f>
        <v>FUJIAZ CH</v>
      </c>
      <c r="X259" s="268" t="str">
        <f>IF(tbl_dmi_isin[[#This Row],[Index]]&gt;$A$2,"",INDEX(Corp_value!$A$1:$EA$2999,MATCH(tbl_dmi_isin[[#This Row],[ISIN]],Corp_value!$B:$B,0),MATCH(X$2,Corp_value!$1:$1,0)))</f>
        <v>--/--/BBB-</v>
      </c>
      <c r="Y259" s="273" t="str">
        <f>IF(tbl_dmi_isin[[#This Row],[Index]]&gt;$A$2,"",INDEX(Corp_value!$A$1:$EA$2999,MATCH(tbl_dmi_isin[[#This Row],[ISIN]],Corp_value!$B:$B,0),MATCH(Y$2,Corp_value!$1:$1,0)))</f>
        <v/>
      </c>
      <c r="Z259" s="273" t="str">
        <f>IF(tbl_dmi_isin[[#This Row],[Index]]&gt;$A$2,"",INDEX(Corp_value!$A$1:$EA$2999,MATCH(tbl_dmi_isin[[#This Row],[ISIN]],Corp_value!$B:$B,0),MATCH(Z$2,Corp_value!$1:$1,0)))</f>
        <v>--/--/BBB-</v>
      </c>
    </row>
    <row r="260" spans="1:26">
      <c r="A260" s="19">
        <v>257</v>
      </c>
      <c r="B260" s="282" t="str">
        <f>IF(tbl_dmi_isin[[#This Row],[Index]]&gt;$A$2,"",TEXT(INDEX(美元债一级!$A$2:$BO$2879,tbl_dmi_isin[[#This Row],[Index]]+1,MATCH(B$2,美元债一级!$2:$2,0)),"yyyy/mm/dd"))</f>
        <v>2021/01/07</v>
      </c>
      <c r="C260" s="19" t="str">
        <f>IF(tbl_dmi_isin[[#This Row],[Index]]&gt;$A$2,"",INDEX(美元债一级!$A$2:$BO$2880,tbl_dmi_isin[[#This Row],[Index]]+1,MATCH(C$2,美元债一级!$2:$2,0)))</f>
        <v>XS2280638607</v>
      </c>
      <c r="D260" s="19" t="str">
        <f>IF(tbl_dmi_isin[[#This Row],[Index]]&gt;$A$2,"",INDEX(美元债一级!$A$2:$BO$2880,tbl_dmi_isin[[#This Row],[Index]]+1,MATCH(D$2,美元债一级!$2:$2,0)))</f>
        <v>荣盛发展</v>
      </c>
      <c r="E260" s="19" t="str">
        <f>TEXT(tbl_dmi_isin[[#This Row],[定价日]],"YYMMDD")&amp;tbl_dmi_isin[[#This Row],[ISIN]]</f>
        <v>210107XS2280638607</v>
      </c>
      <c r="F260" s="219"/>
      <c r="G260" s="90" t="str">
        <f>IF(tbl_dmi_isin[[#This Row],[Index]]&gt;$A$2,"",INDEX(Corp_value!$A$1:$EA$2999,MATCH(tbl_dmi_isin[[#This Row],[ISIN]],Corp_value!$B:$B,0),MATCH(G$2,Corp_value!$1:$1,0)))</f>
        <v>--/--/NR</v>
      </c>
      <c r="H260" s="91" t="str">
        <f>IF(tbl_dmi_isin[[#This Row],[Index]]&gt;$A$2,"",INDEX(Corp_value!$A$1:$EA$2999,MATCH(tbl_dmi_isin[[#This Row],[ISIN]],Corp_value!$B:$B,0),MATCH(H$2,Corp_value!$1:$1,0)))</f>
        <v>VG</v>
      </c>
      <c r="I260" s="91" t="str">
        <f>IF(tbl_dmi_isin[[#This Row],[Index]]&gt;$A$2,"",INDEX(Corp_value!$A$1:$EA$2999,MATCH(tbl_dmi_isin[[#This Row],[ISIN]],Corp_value!$B:$B,0),MATCH(I$2,Corp_value!$1:$1,0)))</f>
        <v>--</v>
      </c>
      <c r="J260" s="90" t="str">
        <f>IF(tbl_dmi_isin[[#This Row],[Index]]&gt;$A$2,"",INDEX(Corp_value!$A$1:$EA$2999,MATCH(tbl_dmi_isin[[#This Row],[ISIN]],Corp_value!$B:$B,0),MATCH(J$2,Corp_value!$1:$1,0)))</f>
        <v>WR/NR/WD</v>
      </c>
      <c r="K260" s="90" t="str">
        <f>IF(tbl_dmi_isin[[#This Row],[Index]]&gt;$A$2,"",INDEX(Corp_value!$A$1:$EA$2999,MATCH(tbl_dmi_isin[[#This Row],[ISIN]],Corp_value!$B:$B,0),MATCH(K$2,Corp_value!$1:$1,0)))</f>
        <v>CHECK spd</v>
      </c>
      <c r="L260" s="90" t="str">
        <f>IF(tbl_dmi_isin[[#This Row],[Index]]&gt;$A$2,"",INDEX(Corp_value!$A$1:$EA$2999,MATCH(tbl_dmi_isin[[#This Row],[ISIN]],Corp_value!$B:$B,0),MATCH(L$2,Corp_value!$1:$1,0)))</f>
        <v>--</v>
      </c>
      <c r="M260" s="241" t="str">
        <f>IF(tbl_dmi_isin[[#This Row],[Index]]&gt;$A$2,"",INDEX(Corp_value!$A$1:$EA$2999,MATCH(tbl_dmi_isin[[#This Row],[ISIN]],Corp_value!$B:$B,0),MATCH(M$2,Corp_value!$1:$1,0)))</f>
        <v>荣兴达发展(BVI)有限公</v>
      </c>
      <c r="N260" s="241" t="str">
        <f>IF(tbl_dmi_isin[[#This Row],[Index]]&gt;$A$2,"",INDEX(Corp_value!$A$1:$EA$2999,MATCH(tbl_dmi_isin[[#This Row],[ISIN]],Corp_value!$B:$B,0),MATCH(N$2,Corp_value!$1:$1,0)))</f>
        <v>RiseSun Real Estate Development Co Ltd</v>
      </c>
      <c r="O260" s="241" t="str">
        <f>IF(tbl_dmi_isin[[#This Row],[Index]]&gt;$A$2,"",INDEX(Corp_value!$A$1:$EA$2999,MATCH(tbl_dmi_isin[[#This Row],[ISIN]],Corp_value!$B:$B,0),MATCH(O$2,Corp_value!$1:$1,0)))</f>
        <v/>
      </c>
      <c r="P260" s="260" t="str">
        <f>IF(tbl_dmi_isin[[#This Row],[Index]]&gt;$A$2,"",TEXT(INDEX(Corp_value!$A$1:$EA$2999,MATCH(tbl_dmi_isin[[#This Row],[ISIN]],Corp_value!$B:$B,0),MATCH(P$2,Corp_value!$1:$1,0)),"yyyy/mm/dd"))</f>
        <v>2021/01/19</v>
      </c>
      <c r="Q260" s="260" t="str">
        <f>IF(tbl_dmi_isin[[#This Row],[Index]]&gt;$A$2,"",TEXT(INDEX(Corp_value!$A$1:$EA$2999,MATCH(tbl_dmi_isin[[#This Row],[ISIN]],Corp_value!$B:$B,0),MATCH(Q$2,Corp_value!$1:$1,0)),"yyyy/mm/dd"))</f>
        <v>2022/01/18</v>
      </c>
      <c r="R260" s="260" t="str">
        <f>IF(tbl_dmi_isin[[#This Row],[Index]]&gt;$A$2,"",TEXT(INDEX(Corp_value!$A$1:$EA$2999,MATCH(tbl_dmi_isin[[#This Row],[ISIN]],Corp_value!$B:$B,0),MATCH(R$2,Corp_value!$1:$1,0)),"yyyy/mm/dd"))</f>
        <v>--</v>
      </c>
      <c r="S260" s="241">
        <f>IF(tbl_dmi_isin[[#This Row],[Index]]&gt;$A$2,"",INDEX(Corp_value!$A$1:$EA$2999,MATCH(tbl_dmi_isin[[#This Row],[ISIN]],Corp_value!$B:$B,0),MATCH(S$2,Corp_value!$1:$1,0)))</f>
        <v>8.9499999999999993</v>
      </c>
      <c r="T260" s="241" t="str">
        <f>IF(tbl_dmi_isin[[#This Row],[Index]]&gt;$A$2,"",INDEX(Corp_value!$A$1:$EA$2999,MATCH(tbl_dmi_isin[[#This Row],[ISIN]],Corp_value!$B:$B,0),MATCH(T$2,Corp_value!$1:$1,0)))</f>
        <v>USD</v>
      </c>
      <c r="U260" s="241">
        <f>IF(tbl_dmi_isin[[#This Row],[Index]]&gt;$A$2,"",INDEX(Corp_value!$A$1:$EA$2999,MATCH(tbl_dmi_isin[[#This Row],[ISIN]],Corp_value!$B:$B,0),MATCH(U$2,Corp_value!$1:$1,0)))</f>
        <v>100</v>
      </c>
      <c r="V260" s="256">
        <f>IFERROR(IF(tbl_dmi_isin[[#This Row],[Index]]&gt;$A$2,"",INDEX(Corp_value!$A$1:$EA$2999,MATCH(tbl_dmi_isin[[#This Row],[ISIN]],Corp_value!$B:$B,0),MATCH(V$2,Corp_value!$1:$1,0)))/100000000,"")</f>
        <v>3</v>
      </c>
      <c r="W260" s="268" t="str">
        <f>IF(tbl_dmi_isin[[#This Row],[Index]]&gt;$A$2,"",INDEX(Corp_value!$A$1:$EA$2999,MATCH(tbl_dmi_isin[[#This Row],[ISIN]],Corp_value!$B:$B,0),MATCH(W$2,Corp_value!$1:$1,0)))</f>
        <v>002146 CH</v>
      </c>
      <c r="X260" s="268" t="str">
        <f>IF(tbl_dmi_isin[[#This Row],[Index]]&gt;$A$2,"",INDEX(Corp_value!$A$1:$EA$2999,MATCH(tbl_dmi_isin[[#This Row],[ISIN]],Corp_value!$B:$B,0),MATCH(X$2,Corp_value!$1:$1,0)))</f>
        <v>--/NR/WD</v>
      </c>
      <c r="Y260" s="273" t="str">
        <f>IF(tbl_dmi_isin[[#This Row],[Index]]&gt;$A$2,"",INDEX(Corp_value!$A$1:$EA$2999,MATCH(tbl_dmi_isin[[#This Row],[ISIN]],Corp_value!$B:$B,0),MATCH(Y$2,Corp_value!$1:$1,0)))</f>
        <v/>
      </c>
      <c r="Z260" s="273" t="str">
        <f>IF(tbl_dmi_isin[[#This Row],[Index]]&gt;$A$2,"",INDEX(Corp_value!$A$1:$EA$2999,MATCH(tbl_dmi_isin[[#This Row],[ISIN]],Corp_value!$B:$B,0),MATCH(Z$2,Corp_value!$1:$1,0)))</f>
        <v>WR/NR/WD</v>
      </c>
    </row>
    <row r="261" spans="1:26">
      <c r="A261" s="19">
        <v>258</v>
      </c>
      <c r="B261" s="282" t="str">
        <f>IF(tbl_dmi_isin[[#This Row],[Index]]&gt;$A$2,"",TEXT(INDEX(美元债一级!$A$2:$BO$2879,tbl_dmi_isin[[#This Row],[Index]]+1,MATCH(B$2,美元债一级!$2:$2,0)),"yyyy/mm/dd"))</f>
        <v>2021/01/06</v>
      </c>
      <c r="C261" s="19" t="str">
        <f>IF(tbl_dmi_isin[[#This Row],[Index]]&gt;$A$2,"",INDEX(美元债一级!$A$2:$BO$2880,tbl_dmi_isin[[#This Row],[Index]]+1,MATCH(C$2,美元债一级!$2:$2,0)))</f>
        <v>XS2262084374</v>
      </c>
      <c r="D261" s="19" t="str">
        <f>IF(tbl_dmi_isin[[#This Row],[Index]]&gt;$A$2,"",INDEX(美元债一级!$A$2:$BO$2880,tbl_dmi_isin[[#This Row],[Index]]+1,MATCH(D$2,美元债一级!$2:$2,0)))</f>
        <v>德信中国*</v>
      </c>
      <c r="E261" s="19" t="str">
        <f>TEXT(tbl_dmi_isin[[#This Row],[定价日]],"YYMMDD")&amp;tbl_dmi_isin[[#This Row],[ISIN]]</f>
        <v>210106XS2262084374</v>
      </c>
      <c r="F261" s="219"/>
      <c r="G261" s="90" t="str">
        <f>IF(tbl_dmi_isin[[#This Row],[Index]]&gt;$A$2,"",INDEX(Corp_value!$A$1:$EA$2999,MATCH(tbl_dmi_isin[[#This Row],[ISIN]],Corp_value!$B:$B,0),MATCH(G$2,Corp_value!$1:$1,0)))</f>
        <v>WR/NR/--</v>
      </c>
      <c r="H261" s="91" t="str">
        <f>IF(tbl_dmi_isin[[#This Row],[Index]]&gt;$A$2,"",INDEX(Corp_value!$A$1:$EA$2999,MATCH(tbl_dmi_isin[[#This Row],[ISIN]],Corp_value!$B:$B,0),MATCH(H$2,Corp_value!$1:$1,0)))</f>
        <v>KY</v>
      </c>
      <c r="I261" s="91" t="str">
        <f>IF(tbl_dmi_isin[[#This Row],[Index]]&gt;$A$2,"",INDEX(Corp_value!$A$1:$EA$2999,MATCH(tbl_dmi_isin[[#This Row],[ISIN]],Corp_value!$B:$B,0),MATCH(I$2,Corp_value!$1:$1,0)))</f>
        <v>HK</v>
      </c>
      <c r="J261" s="90" t="str">
        <f>IF(tbl_dmi_isin[[#This Row],[Index]]&gt;$A$2,"",INDEX(Corp_value!$A$1:$EA$2999,MATCH(tbl_dmi_isin[[#This Row],[ISIN]],Corp_value!$B:$B,0),MATCH(J$2,Corp_value!$1:$1,0)))</f>
        <v>WR/NR/--</v>
      </c>
      <c r="K261" s="90" t="str">
        <f>IF(tbl_dmi_isin[[#This Row],[Index]]&gt;$A$2,"",INDEX(Corp_value!$A$1:$EA$2999,MATCH(tbl_dmi_isin[[#This Row],[ISIN]],Corp_value!$B:$B,0),MATCH(K$2,Corp_value!$1:$1,0)))</f>
        <v>CHECK spd</v>
      </c>
      <c r="L261" s="90" t="str">
        <f>IF(tbl_dmi_isin[[#This Row],[Index]]&gt;$A$2,"",INDEX(Corp_value!$A$1:$EA$2999,MATCH(tbl_dmi_isin[[#This Row],[ISIN]],Corp_value!$B:$B,0),MATCH(L$2,Corp_value!$1:$1,0)))</f>
        <v>--</v>
      </c>
      <c r="M261" s="241" t="str">
        <f>IF(tbl_dmi_isin[[#This Row],[Index]]&gt;$A$2,"",INDEX(Corp_value!$A$1:$EA$2999,MATCH(tbl_dmi_isin[[#This Row],[ISIN]],Corp_value!$B:$B,0),MATCH(M$2,Corp_value!$1:$1,0)))</f>
        <v>德信中国</v>
      </c>
      <c r="N261" s="241" t="str">
        <f>IF(tbl_dmi_isin[[#This Row],[Index]]&gt;$A$2,"",INDEX(Corp_value!$A$1:$EA$2999,MATCH(tbl_dmi_isin[[#This Row],[ISIN]],Corp_value!$B:$B,0),MATCH(N$2,Corp_value!$1:$1,0)))</f>
        <v>Subsidiaries</v>
      </c>
      <c r="O261" s="241" t="str">
        <f>IF(tbl_dmi_isin[[#This Row],[Index]]&gt;$A$2,"",INDEX(Corp_value!$A$1:$EA$2999,MATCH(tbl_dmi_isin[[#This Row],[ISIN]],Corp_value!$B:$B,0),MATCH(O$2,Corp_value!$1:$1,0)))</f>
        <v/>
      </c>
      <c r="P261" s="260" t="str">
        <f>IF(tbl_dmi_isin[[#This Row],[Index]]&gt;$A$2,"",TEXT(INDEX(Corp_value!$A$1:$EA$2999,MATCH(tbl_dmi_isin[[#This Row],[ISIN]],Corp_value!$B:$B,0),MATCH(P$2,Corp_value!$1:$1,0)),"yyyy/mm/dd"))</f>
        <v>2020/12/03</v>
      </c>
      <c r="Q261" s="260" t="str">
        <f>IF(tbl_dmi_isin[[#This Row],[Index]]&gt;$A$2,"",TEXT(INDEX(Corp_value!$A$1:$EA$2999,MATCH(tbl_dmi_isin[[#This Row],[ISIN]],Corp_value!$B:$B,0),MATCH(Q$2,Corp_value!$1:$1,0)),"yyyy/mm/dd"))</f>
        <v>2022/12/03</v>
      </c>
      <c r="R261" s="260" t="str">
        <f>IF(tbl_dmi_isin[[#This Row],[Index]]&gt;$A$2,"",TEXT(INDEX(Corp_value!$A$1:$EA$2999,MATCH(tbl_dmi_isin[[#This Row],[ISIN]],Corp_value!$B:$B,0),MATCH(R$2,Corp_value!$1:$1,0)),"yyyy/mm/dd"))</f>
        <v>--</v>
      </c>
      <c r="S261" s="241">
        <f>IF(tbl_dmi_isin[[#This Row],[Index]]&gt;$A$2,"",INDEX(Corp_value!$A$1:$EA$2999,MATCH(tbl_dmi_isin[[#This Row],[ISIN]],Corp_value!$B:$B,0),MATCH(S$2,Corp_value!$1:$1,0)))</f>
        <v>9.9499999999999993</v>
      </c>
      <c r="T261" s="241" t="str">
        <f>IF(tbl_dmi_isin[[#This Row],[Index]]&gt;$A$2,"",INDEX(Corp_value!$A$1:$EA$2999,MATCH(tbl_dmi_isin[[#This Row],[ISIN]],Corp_value!$B:$B,0),MATCH(T$2,Corp_value!$1:$1,0)))</f>
        <v>USD</v>
      </c>
      <c r="U261" s="241">
        <f>IF(tbl_dmi_isin[[#This Row],[Index]]&gt;$A$2,"",INDEX(Corp_value!$A$1:$EA$2999,MATCH(tbl_dmi_isin[[#This Row],[ISIN]],Corp_value!$B:$B,0),MATCH(U$2,Corp_value!$1:$1,0)))</f>
        <v>96.872</v>
      </c>
      <c r="V261" s="256">
        <f>IFERROR(IF(tbl_dmi_isin[[#This Row],[Index]]&gt;$A$2,"",INDEX(Corp_value!$A$1:$EA$2999,MATCH(tbl_dmi_isin[[#This Row],[ISIN]],Corp_value!$B:$B,0),MATCH(V$2,Corp_value!$1:$1,0)))/100000000,"")</f>
        <v>3.5</v>
      </c>
      <c r="W261" s="268" t="str">
        <f>IF(tbl_dmi_isin[[#This Row],[Index]]&gt;$A$2,"",INDEX(Corp_value!$A$1:$EA$2999,MATCH(tbl_dmi_isin[[#This Row],[ISIN]],Corp_value!$B:$B,0),MATCH(W$2,Corp_value!$1:$1,0)))</f>
        <v>2019 HK</v>
      </c>
      <c r="X261" s="268" t="str">
        <f>IF(tbl_dmi_isin[[#This Row],[Index]]&gt;$A$2,"",INDEX(Corp_value!$A$1:$EA$2999,MATCH(tbl_dmi_isin[[#This Row],[ISIN]],Corp_value!$B:$B,0),MATCH(X$2,Corp_value!$1:$1,0)))</f>
        <v>--/NR/--</v>
      </c>
      <c r="Y261" s="273" t="str">
        <f>IF(tbl_dmi_isin[[#This Row],[Index]]&gt;$A$2,"",INDEX(Corp_value!$A$1:$EA$2999,MATCH(tbl_dmi_isin[[#This Row],[ISIN]],Corp_value!$B:$B,0),MATCH(Y$2,Corp_value!$1:$1,0)))</f>
        <v/>
      </c>
      <c r="Z261" s="273" t="str">
        <f>IF(tbl_dmi_isin[[#This Row],[Index]]&gt;$A$2,"",INDEX(Corp_value!$A$1:$EA$2999,MATCH(tbl_dmi_isin[[#This Row],[ISIN]],Corp_value!$B:$B,0),MATCH(Z$2,Corp_value!$1:$1,0)))</f>
        <v>--/NR/--</v>
      </c>
    </row>
    <row r="262" spans="1:26">
      <c r="A262" s="19">
        <v>259</v>
      </c>
      <c r="B262" s="282" t="str">
        <f>IF(tbl_dmi_isin[[#This Row],[Index]]&gt;$A$2,"",TEXT(INDEX(美元债一级!$A$2:$BO$2879,tbl_dmi_isin[[#This Row],[Index]]+1,MATCH(B$2,美元债一级!$2:$2,0)),"yyyy/mm/dd"))</f>
        <v>2021/01/06</v>
      </c>
      <c r="C262" s="19" t="str">
        <f>IF(tbl_dmi_isin[[#This Row],[Index]]&gt;$A$2,"",INDEX(美元债一级!$A$2:$BO$2880,tbl_dmi_isin[[#This Row],[Index]]+1,MATCH(C$2,美元债一级!$2:$2,0)))</f>
        <v>XS2228902255</v>
      </c>
      <c r="D262" s="19" t="str">
        <f>IF(tbl_dmi_isin[[#This Row],[Index]]&gt;$A$2,"",INDEX(美元债一级!$A$2:$BO$2880,tbl_dmi_isin[[#This Row],[Index]]+1,MATCH(D$2,美元债一级!$2:$2,0)))</f>
        <v>合生创展</v>
      </c>
      <c r="E262" s="19" t="str">
        <f>TEXT(tbl_dmi_isin[[#This Row],[定价日]],"YYMMDD")&amp;tbl_dmi_isin[[#This Row],[ISIN]]</f>
        <v>210106XS2228902255</v>
      </c>
      <c r="F262" s="219"/>
      <c r="G262" s="90" t="str">
        <f>IF(tbl_dmi_isin[[#This Row],[Index]]&gt;$A$2,"",INDEX(Corp_value!$A$1:$EA$2999,MATCH(tbl_dmi_isin[[#This Row],[ISIN]],Corp_value!$B:$B,0),MATCH(G$2,Corp_value!$1:$1,0)))</f>
        <v>--/--/--</v>
      </c>
      <c r="H262" s="91" t="str">
        <f>IF(tbl_dmi_isin[[#This Row],[Index]]&gt;$A$2,"",INDEX(Corp_value!$A$1:$EA$2999,MATCH(tbl_dmi_isin[[#This Row],[ISIN]],Corp_value!$B:$B,0),MATCH(H$2,Corp_value!$1:$1,0)))</f>
        <v>VG</v>
      </c>
      <c r="I262" s="91" t="str">
        <f>IF(tbl_dmi_isin[[#This Row],[Index]]&gt;$A$2,"",INDEX(Corp_value!$A$1:$EA$2999,MATCH(tbl_dmi_isin[[#This Row],[ISIN]],Corp_value!$B:$B,0),MATCH(I$2,Corp_value!$1:$1,0)))</f>
        <v>--</v>
      </c>
      <c r="J262" s="90" t="str">
        <f>IF(tbl_dmi_isin[[#This Row],[Index]]&gt;$A$2,"",INDEX(Corp_value!$A$1:$EA$2999,MATCH(tbl_dmi_isin[[#This Row],[ISIN]],Corp_value!$B:$B,0),MATCH(J$2,Corp_value!$1:$1,0)))</f>
        <v>--/--/--</v>
      </c>
      <c r="K262" s="90" t="str">
        <f>IF(tbl_dmi_isin[[#This Row],[Index]]&gt;$A$2,"",INDEX(Corp_value!$A$1:$EA$2999,MATCH(tbl_dmi_isin[[#This Row],[ISIN]],Corp_value!$B:$B,0),MATCH(K$2,Corp_value!$1:$1,0)))</f>
        <v>CHECK spd</v>
      </c>
      <c r="L262" s="90" t="str">
        <f>IF(tbl_dmi_isin[[#This Row],[Index]]&gt;$A$2,"",INDEX(Corp_value!$A$1:$EA$2999,MATCH(tbl_dmi_isin[[#This Row],[ISIN]],Corp_value!$B:$B,0),MATCH(L$2,Corp_value!$1:$1,0)))</f>
        <v>--</v>
      </c>
      <c r="M262" s="241" t="str">
        <f>IF(tbl_dmi_isin[[#This Row],[Index]]&gt;$A$2,"",INDEX(Corp_value!$A$1:$EA$2999,MATCH(tbl_dmi_isin[[#This Row],[ISIN]],Corp_value!$B:$B,0),MATCH(M$2,Corp_value!$1:$1,0)))</f>
        <v>Hopson Capital International G</v>
      </c>
      <c r="N262" s="241" t="str">
        <f>IF(tbl_dmi_isin[[#This Row],[Index]]&gt;$A$2,"",INDEX(Corp_value!$A$1:$EA$2999,MATCH(tbl_dmi_isin[[#This Row],[ISIN]],Corp_value!$B:$B,0),MATCH(N$2,Corp_value!$1:$1,0)))</f>
        <v>Multiple Guarantors</v>
      </c>
      <c r="O262" s="241" t="str">
        <f>IF(tbl_dmi_isin[[#This Row],[Index]]&gt;$A$2,"",INDEX(Corp_value!$A$1:$EA$2999,MATCH(tbl_dmi_isin[[#This Row],[ISIN]],Corp_value!$B:$B,0),MATCH(O$2,Corp_value!$1:$1,0)))</f>
        <v/>
      </c>
      <c r="P262" s="260" t="str">
        <f>IF(tbl_dmi_isin[[#This Row],[Index]]&gt;$A$2,"",TEXT(INDEX(Corp_value!$A$1:$EA$2999,MATCH(tbl_dmi_isin[[#This Row],[ISIN]],Corp_value!$B:$B,0),MATCH(P$2,Corp_value!$1:$1,0)),"yyyy/mm/dd"))</f>
        <v>2021/01/13</v>
      </c>
      <c r="Q262" s="260" t="str">
        <f>IF(tbl_dmi_isin[[#This Row],[Index]]&gt;$A$2,"",TEXT(INDEX(Corp_value!$A$1:$EA$2999,MATCH(tbl_dmi_isin[[#This Row],[ISIN]],Corp_value!$B:$B,0),MATCH(Q$2,Corp_value!$1:$1,0)),"yyyy/mm/dd"))</f>
        <v>2022/01/12</v>
      </c>
      <c r="R262" s="260" t="str">
        <f>IF(tbl_dmi_isin[[#This Row],[Index]]&gt;$A$2,"",TEXT(INDEX(Corp_value!$A$1:$EA$2999,MATCH(tbl_dmi_isin[[#This Row],[ISIN]],Corp_value!$B:$B,0),MATCH(R$2,Corp_value!$1:$1,0)),"yyyy/mm/dd"))</f>
        <v>--</v>
      </c>
      <c r="S262" s="241">
        <f>IF(tbl_dmi_isin[[#This Row],[Index]]&gt;$A$2,"",INDEX(Corp_value!$A$1:$EA$2999,MATCH(tbl_dmi_isin[[#This Row],[ISIN]],Corp_value!$B:$B,0),MATCH(S$2,Corp_value!$1:$1,0)))</f>
        <v>5.8</v>
      </c>
      <c r="T262" s="241" t="str">
        <f>IF(tbl_dmi_isin[[#This Row],[Index]]&gt;$A$2,"",INDEX(Corp_value!$A$1:$EA$2999,MATCH(tbl_dmi_isin[[#This Row],[ISIN]],Corp_value!$B:$B,0),MATCH(T$2,Corp_value!$1:$1,0)))</f>
        <v>USD</v>
      </c>
      <c r="U262" s="241" t="str">
        <f>IF(tbl_dmi_isin[[#This Row],[Index]]&gt;$A$2,"",INDEX(Corp_value!$A$1:$EA$2999,MATCH(tbl_dmi_isin[[#This Row],[ISIN]],Corp_value!$B:$B,0),MATCH(U$2,Corp_value!$1:$1,0)))</f>
        <v>--</v>
      </c>
      <c r="V262" s="256">
        <f>IFERROR(IF(tbl_dmi_isin[[#This Row],[Index]]&gt;$A$2,"",INDEX(Corp_value!$A$1:$EA$2999,MATCH(tbl_dmi_isin[[#This Row],[ISIN]],Corp_value!$B:$B,0),MATCH(V$2,Corp_value!$1:$1,0)))/100000000,"")</f>
        <v>5</v>
      </c>
      <c r="W262" s="268" t="str">
        <f>IF(tbl_dmi_isin[[#This Row],[Index]]&gt;$A$2,"",INDEX(Corp_value!$A$1:$EA$2999,MATCH(tbl_dmi_isin[[#This Row],[ISIN]],Corp_value!$B:$B,0),MATCH(W$2,Corp_value!$1:$1,0)))</f>
        <v>754 HK</v>
      </c>
      <c r="X262" s="268" t="str">
        <f>IF(tbl_dmi_isin[[#This Row],[Index]]&gt;$A$2,"",INDEX(Corp_value!$A$1:$EA$2999,MATCH(tbl_dmi_isin[[#This Row],[ISIN]],Corp_value!$B:$B,0),MATCH(X$2,Corp_value!$1:$1,0)))</f>
        <v>--/B/B+</v>
      </c>
      <c r="Y262" s="273" t="str">
        <f>IF(tbl_dmi_isin[[#This Row],[Index]]&gt;$A$2,"",INDEX(Corp_value!$A$1:$EA$2999,MATCH(tbl_dmi_isin[[#This Row],[ISIN]],Corp_value!$B:$B,0),MATCH(Y$2,Corp_value!$1:$1,0)))</f>
        <v/>
      </c>
      <c r="Z262" s="273" t="str">
        <f>IF(tbl_dmi_isin[[#This Row],[Index]]&gt;$A$2,"",INDEX(Corp_value!$A$1:$EA$2999,MATCH(tbl_dmi_isin[[#This Row],[ISIN]],Corp_value!$B:$B,0),MATCH(Z$2,Corp_value!$1:$1,0)))</f>
        <v>--/B/B+</v>
      </c>
    </row>
    <row r="263" spans="1:26">
      <c r="A263" s="19">
        <v>260</v>
      </c>
      <c r="B263" s="282" t="str">
        <f>IF(tbl_dmi_isin[[#This Row],[Index]]&gt;$A$2,"",TEXT(INDEX(美元债一级!$A$2:$BO$2879,tbl_dmi_isin[[#This Row],[Index]]+1,MATCH(B$2,美元债一级!$2:$2,0)),"yyyy/mm/dd"))</f>
        <v>2021/01/05</v>
      </c>
      <c r="C263" s="19" t="str">
        <f>IF(tbl_dmi_isin[[#This Row],[Index]]&gt;$A$2,"",INDEX(美元债一级!$A$2:$BO$2880,tbl_dmi_isin[[#This Row],[Index]]+1,MATCH(C$2,美元债一级!$2:$2,0)))</f>
        <v>XS2281349618</v>
      </c>
      <c r="D263" s="19" t="str">
        <f>IF(tbl_dmi_isin[[#This Row],[Index]]&gt;$A$2,"",INDEX(美元债一级!$A$2:$BO$2880,tbl_dmi_isin[[#This Row],[Index]]+1,MATCH(D$2,美元债一级!$2:$2,0)))</f>
        <v>阳光城集团</v>
      </c>
      <c r="E263" s="19" t="str">
        <f>TEXT(tbl_dmi_isin[[#This Row],[定价日]],"YYMMDD")&amp;tbl_dmi_isin[[#This Row],[ISIN]]</f>
        <v>210105XS2281349618</v>
      </c>
      <c r="F263" s="219"/>
      <c r="G263" s="90" t="str">
        <f>IF(tbl_dmi_isin[[#This Row],[Index]]&gt;$A$2,"",INDEX(Corp_value!$A$1:$EA$2999,MATCH(tbl_dmi_isin[[#This Row],[ISIN]],Corp_value!$B:$B,0),MATCH(G$2,Corp_value!$1:$1,0)))</f>
        <v>--/--/--</v>
      </c>
      <c r="H263" s="91" t="str">
        <f>IF(tbl_dmi_isin[[#This Row],[Index]]&gt;$A$2,"",INDEX(Corp_value!$A$1:$EA$2999,MATCH(tbl_dmi_isin[[#This Row],[ISIN]],Corp_value!$B:$B,0),MATCH(H$2,Corp_value!$1:$1,0)))</f>
        <v>HK</v>
      </c>
      <c r="I263" s="91" t="str">
        <f>IF(tbl_dmi_isin[[#This Row],[Index]]&gt;$A$2,"",INDEX(Corp_value!$A$1:$EA$2999,MATCH(tbl_dmi_isin[[#This Row],[ISIN]],Corp_value!$B:$B,0),MATCH(I$2,Corp_value!$1:$1,0)))</f>
        <v>--</v>
      </c>
      <c r="J263" s="90" t="str">
        <f>IF(tbl_dmi_isin[[#This Row],[Index]]&gt;$A$2,"",INDEX(Corp_value!$A$1:$EA$2999,MATCH(tbl_dmi_isin[[#This Row],[ISIN]],Corp_value!$B:$B,0),MATCH(J$2,Corp_value!$1:$1,0)))</f>
        <v>WR/NR/WD</v>
      </c>
      <c r="K263" s="90" t="str">
        <f>IF(tbl_dmi_isin[[#This Row],[Index]]&gt;$A$2,"",INDEX(Corp_value!$A$1:$EA$2999,MATCH(tbl_dmi_isin[[#This Row],[ISIN]],Corp_value!$B:$B,0),MATCH(K$2,Corp_value!$1:$1,0)))</f>
        <v>CHECK spd</v>
      </c>
      <c r="L263" s="90" t="str">
        <f>IF(tbl_dmi_isin[[#This Row],[Index]]&gt;$A$2,"",INDEX(Corp_value!$A$1:$EA$2999,MATCH(tbl_dmi_isin[[#This Row],[ISIN]],Corp_value!$B:$B,0),MATCH(L$2,Corp_value!$1:$1,0)))</f>
        <v>--</v>
      </c>
      <c r="M263" s="241" t="str">
        <f>IF(tbl_dmi_isin[[#This Row],[Index]]&gt;$A$2,"",INDEX(Corp_value!$A$1:$EA$2999,MATCH(tbl_dmi_isin[[#This Row],[ISIN]],Corp_value!$B:$B,0),MATCH(M$2,Corp_value!$1:$1,0)))</f>
        <v>阳光城嘉世国际有限公</v>
      </c>
      <c r="N263" s="241" t="str">
        <f>IF(tbl_dmi_isin[[#This Row],[Index]]&gt;$A$2,"",INDEX(Corp_value!$A$1:$EA$2999,MATCH(tbl_dmi_isin[[#This Row],[ISIN]],Corp_value!$B:$B,0),MATCH(N$2,Corp_value!$1:$1,0)))</f>
        <v>Yango Group Co Ltd</v>
      </c>
      <c r="O263" s="241" t="str">
        <f>IF(tbl_dmi_isin[[#This Row],[Index]]&gt;$A$2,"",INDEX(Corp_value!$A$1:$EA$2999,MATCH(tbl_dmi_isin[[#This Row],[ISIN]],Corp_value!$B:$B,0),MATCH(O$2,Corp_value!$1:$1,0)))</f>
        <v/>
      </c>
      <c r="P263" s="260" t="str">
        <f>IF(tbl_dmi_isin[[#This Row],[Index]]&gt;$A$2,"",TEXT(INDEX(Corp_value!$A$1:$EA$2999,MATCH(tbl_dmi_isin[[#This Row],[ISIN]],Corp_value!$B:$B,0),MATCH(P$2,Corp_value!$1:$1,0)),"yyyy/mm/dd"))</f>
        <v>2021/01/12</v>
      </c>
      <c r="Q263" s="260" t="str">
        <f>IF(tbl_dmi_isin[[#This Row],[Index]]&gt;$A$2,"",TEXT(INDEX(Corp_value!$A$1:$EA$2999,MATCH(tbl_dmi_isin[[#This Row],[ISIN]],Corp_value!$B:$B,0),MATCH(Q$2,Corp_value!$1:$1,0)),"yyyy/mm/dd"))</f>
        <v>2022/01/11</v>
      </c>
      <c r="R263" s="260" t="str">
        <f>IF(tbl_dmi_isin[[#This Row],[Index]]&gt;$A$2,"",TEXT(INDEX(Corp_value!$A$1:$EA$2999,MATCH(tbl_dmi_isin[[#This Row],[ISIN]],Corp_value!$B:$B,0),MATCH(R$2,Corp_value!$1:$1,0)),"yyyy/mm/dd"))</f>
        <v>--</v>
      </c>
      <c r="S263" s="241">
        <f>IF(tbl_dmi_isin[[#This Row],[Index]]&gt;$A$2,"",INDEX(Corp_value!$A$1:$EA$2999,MATCH(tbl_dmi_isin[[#This Row],[ISIN]],Corp_value!$B:$B,0),MATCH(S$2,Corp_value!$1:$1,0)))</f>
        <v>5.3</v>
      </c>
      <c r="T263" s="241" t="str">
        <f>IF(tbl_dmi_isin[[#This Row],[Index]]&gt;$A$2,"",INDEX(Corp_value!$A$1:$EA$2999,MATCH(tbl_dmi_isin[[#This Row],[ISIN]],Corp_value!$B:$B,0),MATCH(T$2,Corp_value!$1:$1,0)))</f>
        <v>USD</v>
      </c>
      <c r="U263" s="241">
        <f>IF(tbl_dmi_isin[[#This Row],[Index]]&gt;$A$2,"",INDEX(Corp_value!$A$1:$EA$2999,MATCH(tbl_dmi_isin[[#This Row],[ISIN]],Corp_value!$B:$B,0),MATCH(U$2,Corp_value!$1:$1,0)))</f>
        <v>100</v>
      </c>
      <c r="V263" s="256">
        <f>IFERROR(IF(tbl_dmi_isin[[#This Row],[Index]]&gt;$A$2,"",INDEX(Corp_value!$A$1:$EA$2999,MATCH(tbl_dmi_isin[[#This Row],[ISIN]],Corp_value!$B:$B,0),MATCH(V$2,Corp_value!$1:$1,0)))/100000000,"")</f>
        <v>2</v>
      </c>
      <c r="W263" s="268" t="str">
        <f>IF(tbl_dmi_isin[[#This Row],[Index]]&gt;$A$2,"",INDEX(Corp_value!$A$1:$EA$2999,MATCH(tbl_dmi_isin[[#This Row],[ISIN]],Corp_value!$B:$B,0),MATCH(W$2,Corp_value!$1:$1,0)))</f>
        <v>000671 CH</v>
      </c>
      <c r="X263" s="268" t="str">
        <f>IF(tbl_dmi_isin[[#This Row],[Index]]&gt;$A$2,"",INDEX(Corp_value!$A$1:$EA$2999,MATCH(tbl_dmi_isin[[#This Row],[ISIN]],Corp_value!$B:$B,0),MATCH(X$2,Corp_value!$1:$1,0)))</f>
        <v>--/NR/WD</v>
      </c>
      <c r="Y263" s="273" t="str">
        <f>IF(tbl_dmi_isin[[#This Row],[Index]]&gt;$A$2,"",INDEX(Corp_value!$A$1:$EA$2999,MATCH(tbl_dmi_isin[[#This Row],[ISIN]],Corp_value!$B:$B,0),MATCH(Y$2,Corp_value!$1:$1,0)))</f>
        <v/>
      </c>
      <c r="Z263" s="273" t="str">
        <f>IF(tbl_dmi_isin[[#This Row],[Index]]&gt;$A$2,"",INDEX(Corp_value!$A$1:$EA$2999,MATCH(tbl_dmi_isin[[#This Row],[ISIN]],Corp_value!$B:$B,0),MATCH(Z$2,Corp_value!$1:$1,0)))</f>
        <v>WR/NR/WD</v>
      </c>
    </row>
    <row r="264" spans="1:26">
      <c r="A264" s="19">
        <v>261</v>
      </c>
      <c r="B264" s="282" t="str">
        <f>IF(tbl_dmi_isin[[#This Row],[Index]]&gt;$A$2,"",TEXT(INDEX(美元债一级!$A$2:$BO$2879,tbl_dmi_isin[[#This Row],[Index]]+1,MATCH(B$2,美元债一级!$2:$2,0)),"yyyy/mm/dd"))</f>
        <v>2021/01/05</v>
      </c>
      <c r="C264" s="19" t="str">
        <f>IF(tbl_dmi_isin[[#This Row],[Index]]&gt;$A$2,"",INDEX(美元债一级!$A$2:$BO$2880,tbl_dmi_isin[[#This Row],[Index]]+1,MATCH(C$2,美元债一级!$2:$2,0)))</f>
        <v>XS2280569364</v>
      </c>
      <c r="D264" s="19" t="str">
        <f>IF(tbl_dmi_isin[[#This Row],[Index]]&gt;$A$2,"",INDEX(美元债一级!$A$2:$BO$2880,tbl_dmi_isin[[#This Row],[Index]]+1,MATCH(D$2,美元债一级!$2:$2,0)))</f>
        <v>蓝光发展</v>
      </c>
      <c r="E264" s="19" t="str">
        <f>TEXT(tbl_dmi_isin[[#This Row],[定价日]],"YYMMDD")&amp;tbl_dmi_isin[[#This Row],[ISIN]]</f>
        <v>210105XS2280569364</v>
      </c>
      <c r="F264" s="219"/>
      <c r="G264" s="90" t="str">
        <f>IF(tbl_dmi_isin[[#This Row],[Index]]&gt;$A$2,"",INDEX(Corp_value!$A$1:$EA$2999,MATCH(tbl_dmi_isin[[#This Row],[ISIN]],Corp_value!$B:$B,0),MATCH(G$2,Corp_value!$1:$1,0)))</f>
        <v>--/--/--</v>
      </c>
      <c r="H264" s="91" t="str">
        <f>IF(tbl_dmi_isin[[#This Row],[Index]]&gt;$A$2,"",INDEX(Corp_value!$A$1:$EA$2999,MATCH(tbl_dmi_isin[[#This Row],[ISIN]],Corp_value!$B:$B,0),MATCH(H$2,Corp_value!$1:$1,0)))</f>
        <v>VG</v>
      </c>
      <c r="I264" s="91" t="str">
        <f>IF(tbl_dmi_isin[[#This Row],[Index]]&gt;$A$2,"",INDEX(Corp_value!$A$1:$EA$2999,MATCH(tbl_dmi_isin[[#This Row],[ISIN]],Corp_value!$B:$B,0),MATCH(I$2,Corp_value!$1:$1,0)))</f>
        <v>--</v>
      </c>
      <c r="J264" s="90" t="str">
        <f>IF(tbl_dmi_isin[[#This Row],[Index]]&gt;$A$2,"",INDEX(Corp_value!$A$1:$EA$2999,MATCH(tbl_dmi_isin[[#This Row],[ISIN]],Corp_value!$B:$B,0),MATCH(J$2,Corp_value!$1:$1,0)))</f>
        <v>WR/NR/--</v>
      </c>
      <c r="K264" s="90" t="str">
        <f>IF(tbl_dmi_isin[[#This Row],[Index]]&gt;$A$2,"",INDEX(Corp_value!$A$1:$EA$2999,MATCH(tbl_dmi_isin[[#This Row],[ISIN]],Corp_value!$B:$B,0),MATCH(K$2,Corp_value!$1:$1,0)))</f>
        <v>CHECK spd</v>
      </c>
      <c r="L264" s="90" t="str">
        <f>IF(tbl_dmi_isin[[#This Row],[Index]]&gt;$A$2,"",INDEX(Corp_value!$A$1:$EA$2999,MATCH(tbl_dmi_isin[[#This Row],[ISIN]],Corp_value!$B:$B,0),MATCH(L$2,Corp_value!$1:$1,0)))</f>
        <v>--</v>
      </c>
      <c r="M264" s="241" t="str">
        <f>IF(tbl_dmi_isin[[#This Row],[Index]]&gt;$A$2,"",INDEX(Corp_value!$A$1:$EA$2999,MATCH(tbl_dmi_isin[[#This Row],[ISIN]],Corp_value!$B:$B,0),MATCH(M$2,Corp_value!$1:$1,0)))</f>
        <v>和骏顺泽投资有限公司</v>
      </c>
      <c r="N264" s="241" t="str">
        <f>IF(tbl_dmi_isin[[#This Row],[Index]]&gt;$A$2,"",INDEX(Corp_value!$A$1:$EA$2999,MATCH(tbl_dmi_isin[[#This Row],[ISIN]],Corp_value!$B:$B,0),MATCH(N$2,Corp_value!$1:$1,0)))</f>
        <v>Sichuan Languang Development Co Ltd</v>
      </c>
      <c r="O264" s="241" t="str">
        <f>IF(tbl_dmi_isin[[#This Row],[Index]]&gt;$A$2,"",INDEX(Corp_value!$A$1:$EA$2999,MATCH(tbl_dmi_isin[[#This Row],[ISIN]],Corp_value!$B:$B,0),MATCH(O$2,Corp_value!$1:$1,0)))</f>
        <v/>
      </c>
      <c r="P264" s="260" t="str">
        <f>IF(tbl_dmi_isin[[#This Row],[Index]]&gt;$A$2,"",TEXT(INDEX(Corp_value!$A$1:$EA$2999,MATCH(tbl_dmi_isin[[#This Row],[ISIN]],Corp_value!$B:$B,0),MATCH(P$2,Corp_value!$1:$1,0)),"yyyy/mm/dd"))</f>
        <v>2021/01/11</v>
      </c>
      <c r="Q264" s="260" t="str">
        <f>IF(tbl_dmi_isin[[#This Row],[Index]]&gt;$A$2,"",TEXT(INDEX(Corp_value!$A$1:$EA$2999,MATCH(tbl_dmi_isin[[#This Row],[ISIN]],Corp_value!$B:$B,0),MATCH(Q$2,Corp_value!$1:$1,0)),"yyyy/mm/dd"))</f>
        <v>2022/01/10</v>
      </c>
      <c r="R264" s="260" t="str">
        <f>IF(tbl_dmi_isin[[#This Row],[Index]]&gt;$A$2,"",TEXT(INDEX(Corp_value!$A$1:$EA$2999,MATCH(tbl_dmi_isin[[#This Row],[ISIN]],Corp_value!$B:$B,0),MATCH(R$2,Corp_value!$1:$1,0)),"yyyy/mm/dd"))</f>
        <v>--</v>
      </c>
      <c r="S264" s="241">
        <f>IF(tbl_dmi_isin[[#This Row],[Index]]&gt;$A$2,"",INDEX(Corp_value!$A$1:$EA$2999,MATCH(tbl_dmi_isin[[#This Row],[ISIN]],Corp_value!$B:$B,0),MATCH(S$2,Corp_value!$1:$1,0)))</f>
        <v>8.85</v>
      </c>
      <c r="T264" s="241" t="str">
        <f>IF(tbl_dmi_isin[[#This Row],[Index]]&gt;$A$2,"",INDEX(Corp_value!$A$1:$EA$2999,MATCH(tbl_dmi_isin[[#This Row],[ISIN]],Corp_value!$B:$B,0),MATCH(T$2,Corp_value!$1:$1,0)))</f>
        <v>USD</v>
      </c>
      <c r="U264" s="241">
        <f>IF(tbl_dmi_isin[[#This Row],[Index]]&gt;$A$2,"",INDEX(Corp_value!$A$1:$EA$2999,MATCH(tbl_dmi_isin[[#This Row],[ISIN]],Corp_value!$B:$B,0),MATCH(U$2,Corp_value!$1:$1,0)))</f>
        <v>100</v>
      </c>
      <c r="V264" s="256">
        <f>IFERROR(IF(tbl_dmi_isin[[#This Row],[Index]]&gt;$A$2,"",INDEX(Corp_value!$A$1:$EA$2999,MATCH(tbl_dmi_isin[[#This Row],[ISIN]],Corp_value!$B:$B,0),MATCH(V$2,Corp_value!$1:$1,0)))/100000000,"")</f>
        <v>3</v>
      </c>
      <c r="W264" s="268" t="str">
        <f>IF(tbl_dmi_isin[[#This Row],[Index]]&gt;$A$2,"",INDEX(Corp_value!$A$1:$EA$2999,MATCH(tbl_dmi_isin[[#This Row],[ISIN]],Corp_value!$B:$B,0),MATCH(W$2,Corp_value!$1:$1,0)))</f>
        <v>600466 CH</v>
      </c>
      <c r="X264" s="268" t="str">
        <f>IF(tbl_dmi_isin[[#This Row],[Index]]&gt;$A$2,"",INDEX(Corp_value!$A$1:$EA$2999,MATCH(tbl_dmi_isin[[#This Row],[ISIN]],Corp_value!$B:$B,0),MATCH(X$2,Corp_value!$1:$1,0)))</f>
        <v>--/NR/--</v>
      </c>
      <c r="Y264" s="273" t="str">
        <f>IF(tbl_dmi_isin[[#This Row],[Index]]&gt;$A$2,"",INDEX(Corp_value!$A$1:$EA$2999,MATCH(tbl_dmi_isin[[#This Row],[ISIN]],Corp_value!$B:$B,0),MATCH(Y$2,Corp_value!$1:$1,0)))</f>
        <v/>
      </c>
      <c r="Z264" s="273" t="str">
        <f>IF(tbl_dmi_isin[[#This Row],[Index]]&gt;$A$2,"",INDEX(Corp_value!$A$1:$EA$2999,MATCH(tbl_dmi_isin[[#This Row],[ISIN]],Corp_value!$B:$B,0),MATCH(Z$2,Corp_value!$1:$1,0)))</f>
        <v>WR/NR/--</v>
      </c>
    </row>
    <row r="265" spans="1:26">
      <c r="A265" s="19">
        <v>262</v>
      </c>
      <c r="B265" s="282" t="str">
        <f>IF(tbl_dmi_isin[[#This Row],[Index]]&gt;$A$2,"",TEXT(INDEX(美元债一级!$A$2:$BO$2879,tbl_dmi_isin[[#This Row],[Index]]+1,MATCH(B$2,美元债一级!$2:$2,0)),"yyyy/mm/dd"))</f>
        <v>2020/12/09</v>
      </c>
      <c r="C265" s="19" t="str">
        <f>IF(tbl_dmi_isin[[#This Row],[Index]]&gt;$A$2,"",INDEX(美元债一级!$A$2:$BO$2880,tbl_dmi_isin[[#This Row],[Index]]+1,MATCH(C$2,美元债一级!$2:$2,0)))</f>
        <v>XS2271104817</v>
      </c>
      <c r="D265" s="19" t="str">
        <f>IF(tbl_dmi_isin[[#This Row],[Index]]&gt;$A$2,"",INDEX(美元债一级!$A$2:$BO$2880,tbl_dmi_isin[[#This Row],[Index]]+1,MATCH(D$2,美元债一级!$2:$2,0)))</f>
        <v>济南城建</v>
      </c>
      <c r="E265" s="19" t="str">
        <f>TEXT(tbl_dmi_isin[[#This Row],[定价日]],"YYMMDD")&amp;tbl_dmi_isin[[#This Row],[ISIN]]</f>
        <v>201209XS2271104817</v>
      </c>
      <c r="F265" s="219"/>
      <c r="G265" s="90" t="str">
        <f>IF(tbl_dmi_isin[[#This Row],[Index]]&gt;$A$2,"",INDEX(Corp_value!$A$1:$EA$2999,MATCH(tbl_dmi_isin[[#This Row],[ISIN]],Corp_value!$B:$B,0),MATCH(G$2,Corp_value!$1:$1,0)))</f>
        <v>--/--/--</v>
      </c>
      <c r="H265" s="91" t="str">
        <f>IF(tbl_dmi_isin[[#This Row],[Index]]&gt;$A$2,"",INDEX(Corp_value!$A$1:$EA$2999,MATCH(tbl_dmi_isin[[#This Row],[ISIN]],Corp_value!$B:$B,0),MATCH(H$2,Corp_value!$1:$1,0)))</f>
        <v>HK</v>
      </c>
      <c r="I265" s="91" t="str">
        <f>IF(tbl_dmi_isin[[#This Row],[Index]]&gt;$A$2,"",INDEX(Corp_value!$A$1:$EA$2999,MATCH(tbl_dmi_isin[[#This Row],[ISIN]],Corp_value!$B:$B,0),MATCH(I$2,Corp_value!$1:$1,0)))</f>
        <v>--</v>
      </c>
      <c r="J265" s="90" t="str">
        <f>IF(tbl_dmi_isin[[#This Row],[Index]]&gt;$A$2,"",INDEX(Corp_value!$A$1:$EA$2999,MATCH(tbl_dmi_isin[[#This Row],[ISIN]],Corp_value!$B:$B,0),MATCH(J$2,Corp_value!$1:$1,0)))</f>
        <v>Baa1/--/BBB+</v>
      </c>
      <c r="K265" s="90" t="str">
        <f>IF(tbl_dmi_isin[[#This Row],[Index]]&gt;$A$2,"",INDEX(Corp_value!$A$1:$EA$2999,MATCH(tbl_dmi_isin[[#This Row],[ISIN]],Corp_value!$B:$B,0),MATCH(K$2,Corp_value!$1:$1,0)))</f>
        <v>CHECK spd</v>
      </c>
      <c r="L265" s="90" t="str">
        <f>IF(tbl_dmi_isin[[#This Row],[Index]]&gt;$A$2,"",INDEX(Corp_value!$A$1:$EA$2999,MATCH(tbl_dmi_isin[[#This Row],[ISIN]],Corp_value!$B:$B,0),MATCH(L$2,Corp_value!$1:$1,0)))</f>
        <v>--</v>
      </c>
      <c r="M265" s="241" t="str">
        <f>IF(tbl_dmi_isin[[#This Row],[Index]]&gt;$A$2,"",INDEX(Corp_value!$A$1:$EA$2999,MATCH(tbl_dmi_isin[[#This Row],[ISIN]],Corp_value!$B:$B,0),MATCH(M$2,Corp_value!$1:$1,0)))</f>
        <v>济南建设国际投资有限</v>
      </c>
      <c r="N265" s="241" t="str">
        <f>IF(tbl_dmi_isin[[#This Row],[Index]]&gt;$A$2,"",INDEX(Corp_value!$A$1:$EA$2999,MATCH(tbl_dmi_isin[[#This Row],[ISIN]],Corp_value!$B:$B,0),MATCH(N$2,Corp_value!$1:$1,0)))</f>
        <v>Jinan City Construction Group Ltd Co</v>
      </c>
      <c r="O265" s="241" t="str">
        <f>IF(tbl_dmi_isin[[#This Row],[Index]]&gt;$A$2,"",INDEX(Corp_value!$A$1:$EA$2999,MATCH(tbl_dmi_isin[[#This Row],[ISIN]],Corp_value!$B:$B,0),MATCH(O$2,Corp_value!$1:$1,0)))</f>
        <v/>
      </c>
      <c r="P265" s="260" t="str">
        <f>IF(tbl_dmi_isin[[#This Row],[Index]]&gt;$A$2,"",TEXT(INDEX(Corp_value!$A$1:$EA$2999,MATCH(tbl_dmi_isin[[#This Row],[ISIN]],Corp_value!$B:$B,0),MATCH(P$2,Corp_value!$1:$1,0)),"yyyy/mm/dd"))</f>
        <v>2020/12/14</v>
      </c>
      <c r="Q265" s="260" t="str">
        <f>IF(tbl_dmi_isin[[#This Row],[Index]]&gt;$A$2,"",TEXT(INDEX(Corp_value!$A$1:$EA$2999,MATCH(tbl_dmi_isin[[#This Row],[ISIN]],Corp_value!$B:$B,0),MATCH(Q$2,Corp_value!$1:$1,0)),"yyyy/mm/dd"))</f>
        <v>2021/12/13</v>
      </c>
      <c r="R265" s="260" t="str">
        <f>IF(tbl_dmi_isin[[#This Row],[Index]]&gt;$A$2,"",TEXT(INDEX(Corp_value!$A$1:$EA$2999,MATCH(tbl_dmi_isin[[#This Row],[ISIN]],Corp_value!$B:$B,0),MATCH(R$2,Corp_value!$1:$1,0)),"yyyy/mm/dd"))</f>
        <v>--</v>
      </c>
      <c r="S265" s="241">
        <f>IF(tbl_dmi_isin[[#This Row],[Index]]&gt;$A$2,"",INDEX(Corp_value!$A$1:$EA$2999,MATCH(tbl_dmi_isin[[#This Row],[ISIN]],Corp_value!$B:$B,0),MATCH(S$2,Corp_value!$1:$1,0)))</f>
        <v>2.4</v>
      </c>
      <c r="T265" s="241" t="str">
        <f>IF(tbl_dmi_isin[[#This Row],[Index]]&gt;$A$2,"",INDEX(Corp_value!$A$1:$EA$2999,MATCH(tbl_dmi_isin[[#This Row],[ISIN]],Corp_value!$B:$B,0),MATCH(T$2,Corp_value!$1:$1,0)))</f>
        <v>USD</v>
      </c>
      <c r="U265" s="241" t="str">
        <f>IF(tbl_dmi_isin[[#This Row],[Index]]&gt;$A$2,"",INDEX(Corp_value!$A$1:$EA$2999,MATCH(tbl_dmi_isin[[#This Row],[ISIN]],Corp_value!$B:$B,0),MATCH(U$2,Corp_value!$1:$1,0)))</f>
        <v>--</v>
      </c>
      <c r="V265" s="256">
        <f>IFERROR(IF(tbl_dmi_isin[[#This Row],[Index]]&gt;$A$2,"",INDEX(Corp_value!$A$1:$EA$2999,MATCH(tbl_dmi_isin[[#This Row],[ISIN]],Corp_value!$B:$B,0),MATCH(V$2,Corp_value!$1:$1,0)))/100000000,"")</f>
        <v>2</v>
      </c>
      <c r="W265" s="268" t="str">
        <f>IF(tbl_dmi_isin[[#This Row],[Index]]&gt;$A$2,"",INDEX(Corp_value!$A$1:$EA$2999,MATCH(tbl_dmi_isin[[#This Row],[ISIN]],Corp_value!$B:$B,0),MATCH(W$2,Corp_value!$1:$1,0)))</f>
        <v/>
      </c>
      <c r="X265" s="268" t="str">
        <f>IF(tbl_dmi_isin[[#This Row],[Index]]&gt;$A$2,"",INDEX(Corp_value!$A$1:$EA$2999,MATCH(tbl_dmi_isin[[#This Row],[ISIN]],Corp_value!$B:$B,0),MATCH(X$2,Corp_value!$1:$1,0)))</f>
        <v/>
      </c>
      <c r="Y265" s="273" t="str">
        <f>IF(tbl_dmi_isin[[#This Row],[Index]]&gt;$A$2,"",INDEX(Corp_value!$A$1:$EA$2999,MATCH(tbl_dmi_isin[[#This Row],[ISIN]],Corp_value!$B:$B,0),MATCH(Y$2,Corp_value!$1:$1,0)))</f>
        <v/>
      </c>
      <c r="Z265" s="273" t="str">
        <f>IF(tbl_dmi_isin[[#This Row],[Index]]&gt;$A$2,"",INDEX(Corp_value!$A$1:$EA$2999,MATCH(tbl_dmi_isin[[#This Row],[ISIN]],Corp_value!$B:$B,0),MATCH(Z$2,Corp_value!$1:$1,0)))</f>
        <v>Baa1/--/BBB+</v>
      </c>
    </row>
    <row r="266" spans="1:26">
      <c r="A266" s="19">
        <v>263</v>
      </c>
      <c r="B266" s="282" t="str">
        <f>IF(tbl_dmi_isin[[#This Row],[Index]]&gt;$A$2,"",TEXT(INDEX(美元债一级!$A$2:$BO$2879,tbl_dmi_isin[[#This Row],[Index]]+1,MATCH(B$2,美元债一级!$2:$2,0)),"yyyy/mm/dd"))</f>
        <v>2020/12/07</v>
      </c>
      <c r="C266" s="19" t="str">
        <f>IF(tbl_dmi_isin[[#This Row],[Index]]&gt;$A$2,"",INDEX(美元债一级!$A$2:$BO$2880,tbl_dmi_isin[[#This Row],[Index]]+1,MATCH(C$2,美元债一级!$2:$2,0)))</f>
        <v>XS2265797535</v>
      </c>
      <c r="D266" s="19" t="str">
        <f>IF(tbl_dmi_isin[[#This Row],[Index]]&gt;$A$2,"",INDEX(美元债一级!$A$2:$BO$2880,tbl_dmi_isin[[#This Row],[Index]]+1,MATCH(D$2,美元债一级!$2:$2,0)))</f>
        <v>苏州苏高新</v>
      </c>
      <c r="E266" s="19" t="str">
        <f>TEXT(tbl_dmi_isin[[#This Row],[定价日]],"YYMMDD")&amp;tbl_dmi_isin[[#This Row],[ISIN]]</f>
        <v>201207XS2265797535</v>
      </c>
      <c r="F266" s="219"/>
      <c r="G266" s="90" t="str">
        <f>IF(tbl_dmi_isin[[#This Row],[Index]]&gt;$A$2,"",INDEX(Corp_value!$A$1:$EA$2999,MATCH(tbl_dmi_isin[[#This Row],[ISIN]],Corp_value!$B:$B,0),MATCH(G$2,Corp_value!$1:$1,0)))</f>
        <v>--/--/BBB+</v>
      </c>
      <c r="H266" s="91" t="str">
        <f>IF(tbl_dmi_isin[[#This Row],[Index]]&gt;$A$2,"",INDEX(Corp_value!$A$1:$EA$2999,MATCH(tbl_dmi_isin[[#This Row],[ISIN]],Corp_value!$B:$B,0),MATCH(H$2,Corp_value!$1:$1,0)))</f>
        <v>VG</v>
      </c>
      <c r="I266" s="91" t="str">
        <f>IF(tbl_dmi_isin[[#This Row],[Index]]&gt;$A$2,"",INDEX(Corp_value!$A$1:$EA$2999,MATCH(tbl_dmi_isin[[#This Row],[ISIN]],Corp_value!$B:$B,0),MATCH(I$2,Corp_value!$1:$1,0)))</f>
        <v>--</v>
      </c>
      <c r="J266" s="90" t="str">
        <f>IF(tbl_dmi_isin[[#This Row],[Index]]&gt;$A$2,"",INDEX(Corp_value!$A$1:$EA$2999,MATCH(tbl_dmi_isin[[#This Row],[ISIN]],Corp_value!$B:$B,0),MATCH(J$2,Corp_value!$1:$1,0)))</f>
        <v>--/--/--</v>
      </c>
      <c r="K266" s="90" t="str">
        <f>IF(tbl_dmi_isin[[#This Row],[Index]]&gt;$A$2,"",INDEX(Corp_value!$A$1:$EA$2999,MATCH(tbl_dmi_isin[[#This Row],[ISIN]],Corp_value!$B:$B,0),MATCH(K$2,Corp_value!$1:$1,0)))</f>
        <v>CHECK spd</v>
      </c>
      <c r="L266" s="90" t="str">
        <f>IF(tbl_dmi_isin[[#This Row],[Index]]&gt;$A$2,"",INDEX(Corp_value!$A$1:$EA$2999,MATCH(tbl_dmi_isin[[#This Row],[ISIN]],Corp_value!$B:$B,0),MATCH(L$2,Corp_value!$1:$1,0)))</f>
        <v>--</v>
      </c>
      <c r="M266" s="241" t="str">
        <f>IF(tbl_dmi_isin[[#This Row],[Index]]&gt;$A$2,"",INDEX(Corp_value!$A$1:$EA$2999,MATCH(tbl_dmi_isin[[#This Row],[ISIN]],Corp_value!$B:$B,0),MATCH(M$2,Corp_value!$1:$1,0)))</f>
        <v>苏高新国际(BVI)有限公</v>
      </c>
      <c r="N266" s="241" t="str">
        <f>IF(tbl_dmi_isin[[#This Row],[Index]]&gt;$A$2,"",INDEX(Corp_value!$A$1:$EA$2999,MATCH(tbl_dmi_isin[[#This Row],[ISIN]],Corp_value!$B:$B,0),MATCH(N$2,Corp_value!$1:$1,0)))</f>
        <v/>
      </c>
      <c r="O266" s="241" t="str">
        <f>IF(tbl_dmi_isin[[#This Row],[Index]]&gt;$A$2,"",INDEX(Corp_value!$A$1:$EA$2999,MATCH(tbl_dmi_isin[[#This Row],[ISIN]],Corp_value!$B:$B,0),MATCH(O$2,Corp_value!$1:$1,0)))</f>
        <v>Suzhou SND Group Co Ltd</v>
      </c>
      <c r="P266" s="260" t="str">
        <f>IF(tbl_dmi_isin[[#This Row],[Index]]&gt;$A$2,"",TEXT(INDEX(Corp_value!$A$1:$EA$2999,MATCH(tbl_dmi_isin[[#This Row],[ISIN]],Corp_value!$B:$B,0),MATCH(P$2,Corp_value!$1:$1,0)),"yyyy/mm/dd"))</f>
        <v>2020/12/14</v>
      </c>
      <c r="Q266" s="260" t="str">
        <f>IF(tbl_dmi_isin[[#This Row],[Index]]&gt;$A$2,"",TEXT(INDEX(Corp_value!$A$1:$EA$2999,MATCH(tbl_dmi_isin[[#This Row],[ISIN]],Corp_value!$B:$B,0),MATCH(Q$2,Corp_value!$1:$1,0)),"yyyy/mm/dd"))</f>
        <v>2023/12/14</v>
      </c>
      <c r="R266" s="260" t="str">
        <f>IF(tbl_dmi_isin[[#This Row],[Index]]&gt;$A$2,"",TEXT(INDEX(Corp_value!$A$1:$EA$2999,MATCH(tbl_dmi_isin[[#This Row],[ISIN]],Corp_value!$B:$B,0),MATCH(R$2,Corp_value!$1:$1,0)),"yyyy/mm/dd"))</f>
        <v>--</v>
      </c>
      <c r="S266" s="241">
        <f>IF(tbl_dmi_isin[[#This Row],[Index]]&gt;$A$2,"",INDEX(Corp_value!$A$1:$EA$2999,MATCH(tbl_dmi_isin[[#This Row],[ISIN]],Corp_value!$B:$B,0),MATCH(S$2,Corp_value!$1:$1,0)))</f>
        <v>2.7</v>
      </c>
      <c r="T266" s="241" t="str">
        <f>IF(tbl_dmi_isin[[#This Row],[Index]]&gt;$A$2,"",INDEX(Corp_value!$A$1:$EA$2999,MATCH(tbl_dmi_isin[[#This Row],[ISIN]],Corp_value!$B:$B,0),MATCH(T$2,Corp_value!$1:$1,0)))</f>
        <v>USD</v>
      </c>
      <c r="U266" s="241">
        <f>IF(tbl_dmi_isin[[#This Row],[Index]]&gt;$A$2,"",INDEX(Corp_value!$A$1:$EA$2999,MATCH(tbl_dmi_isin[[#This Row],[ISIN]],Corp_value!$B:$B,0),MATCH(U$2,Corp_value!$1:$1,0)))</f>
        <v>100</v>
      </c>
      <c r="V266" s="256">
        <f>IFERROR(IF(tbl_dmi_isin[[#This Row],[Index]]&gt;$A$2,"",INDEX(Corp_value!$A$1:$EA$2999,MATCH(tbl_dmi_isin[[#This Row],[ISIN]],Corp_value!$B:$B,0),MATCH(V$2,Corp_value!$1:$1,0)))/100000000,"")</f>
        <v>3</v>
      </c>
      <c r="W266" s="268" t="str">
        <f>IF(tbl_dmi_isin[[#This Row],[Index]]&gt;$A$2,"",INDEX(Corp_value!$A$1:$EA$2999,MATCH(tbl_dmi_isin[[#This Row],[ISIN]],Corp_value!$B:$B,0),MATCH(W$2,Corp_value!$1:$1,0)))</f>
        <v>SUZZ CH</v>
      </c>
      <c r="X266" s="268" t="str">
        <f>IF(tbl_dmi_isin[[#This Row],[Index]]&gt;$A$2,"",INDEX(Corp_value!$A$1:$EA$2999,MATCH(tbl_dmi_isin[[#This Row],[ISIN]],Corp_value!$B:$B,0),MATCH(X$2,Corp_value!$1:$1,0)))</f>
        <v>--/--/BBB+</v>
      </c>
      <c r="Y266" s="273" t="str">
        <f>IF(tbl_dmi_isin[[#This Row],[Index]]&gt;$A$2,"",INDEX(Corp_value!$A$1:$EA$2999,MATCH(tbl_dmi_isin[[#This Row],[ISIN]],Corp_value!$B:$B,0),MATCH(Y$2,Corp_value!$1:$1,0)))</f>
        <v/>
      </c>
      <c r="Z266" s="273" t="str">
        <f>IF(tbl_dmi_isin[[#This Row],[Index]]&gt;$A$2,"",INDEX(Corp_value!$A$1:$EA$2999,MATCH(tbl_dmi_isin[[#This Row],[ISIN]],Corp_value!$B:$B,0),MATCH(Z$2,Corp_value!$1:$1,0)))</f>
        <v>--/--/BBB+</v>
      </c>
    </row>
    <row r="267" spans="1:26">
      <c r="A267" s="19">
        <v>264</v>
      </c>
      <c r="B267" s="282" t="str">
        <f>IF(tbl_dmi_isin[[#This Row],[Index]]&gt;$A$2,"",TEXT(INDEX(美元债一级!$A$2:$BO$2879,tbl_dmi_isin[[#This Row],[Index]]+1,MATCH(B$2,美元债一级!$2:$2,0)),"yyyy/mm/dd"))</f>
        <v>2020/12/03</v>
      </c>
      <c r="C267" s="19" t="str">
        <f>IF(tbl_dmi_isin[[#This Row],[Index]]&gt;$A$2,"",INDEX(美元债一级!$A$2:$BO$2880,tbl_dmi_isin[[#This Row],[Index]]+1,MATCH(C$2,美元债一级!$2:$2,0)))</f>
        <v>XS2262783033</v>
      </c>
      <c r="D267" s="19" t="str">
        <f>IF(tbl_dmi_isin[[#This Row],[Index]]&gt;$A$2,"",INDEX(美元债一级!$A$2:$BO$2880,tbl_dmi_isin[[#This Row],[Index]]+1,MATCH(D$2,美元债一级!$2:$2,0)))</f>
        <v>合肥兴泰</v>
      </c>
      <c r="E267" s="19" t="str">
        <f>TEXT(tbl_dmi_isin[[#This Row],[定价日]],"YYMMDD")&amp;tbl_dmi_isin[[#This Row],[ISIN]]</f>
        <v>201203XS2262783033</v>
      </c>
      <c r="F267" s="219"/>
      <c r="G267" s="90" t="str">
        <f>IF(tbl_dmi_isin[[#This Row],[Index]]&gt;$A$2,"",INDEX(Corp_value!$A$1:$EA$2999,MATCH(tbl_dmi_isin[[#This Row],[ISIN]],Corp_value!$B:$B,0),MATCH(G$2,Corp_value!$1:$1,0)))</f>
        <v>--/--/--</v>
      </c>
      <c r="H267" s="91" t="str">
        <f>IF(tbl_dmi_isin[[#This Row],[Index]]&gt;$A$2,"",INDEX(Corp_value!$A$1:$EA$2999,MATCH(tbl_dmi_isin[[#This Row],[ISIN]],Corp_value!$B:$B,0),MATCH(H$2,Corp_value!$1:$1,0)))</f>
        <v>CN</v>
      </c>
      <c r="I267" s="91" t="str">
        <f>IF(tbl_dmi_isin[[#This Row],[Index]]&gt;$A$2,"",INDEX(Corp_value!$A$1:$EA$2999,MATCH(tbl_dmi_isin[[#This Row],[ISIN]],Corp_value!$B:$B,0),MATCH(I$2,Corp_value!$1:$1,0)))</f>
        <v>--</v>
      </c>
      <c r="J267" s="90" t="str">
        <f>IF(tbl_dmi_isin[[#This Row],[Index]]&gt;$A$2,"",INDEX(Corp_value!$A$1:$EA$2999,MATCH(tbl_dmi_isin[[#This Row],[ISIN]],Corp_value!$B:$B,0),MATCH(J$2,Corp_value!$1:$1,0)))</f>
        <v>--/--/--</v>
      </c>
      <c r="K267" s="90" t="str">
        <f>IF(tbl_dmi_isin[[#This Row],[Index]]&gt;$A$2,"",INDEX(Corp_value!$A$1:$EA$2999,MATCH(tbl_dmi_isin[[#This Row],[ISIN]],Corp_value!$B:$B,0),MATCH(K$2,Corp_value!$1:$1,0)))</f>
        <v>CHECK spd</v>
      </c>
      <c r="L267" s="90" t="str">
        <f>IF(tbl_dmi_isin[[#This Row],[Index]]&gt;$A$2,"",INDEX(Corp_value!$A$1:$EA$2999,MATCH(tbl_dmi_isin[[#This Row],[ISIN]],Corp_value!$B:$B,0),MATCH(L$2,Corp_value!$1:$1,0)))</f>
        <v>--</v>
      </c>
      <c r="M267" s="241" t="str">
        <f>IF(tbl_dmi_isin[[#This Row],[Index]]&gt;$A$2,"",INDEX(Corp_value!$A$1:$EA$2999,MATCH(tbl_dmi_isin[[#This Row],[ISIN]],Corp_value!$B:$B,0),MATCH(M$2,Corp_value!$1:$1,0)))</f>
        <v>合肥兴泰金融控股（集</v>
      </c>
      <c r="N267" s="241" t="str">
        <f>IF(tbl_dmi_isin[[#This Row],[Index]]&gt;$A$2,"",INDEX(Corp_value!$A$1:$EA$2999,MATCH(tbl_dmi_isin[[#This Row],[ISIN]],Corp_value!$B:$B,0),MATCH(N$2,Corp_value!$1:$1,0)))</f>
        <v/>
      </c>
      <c r="O267" s="241" t="str">
        <f>IF(tbl_dmi_isin[[#This Row],[Index]]&gt;$A$2,"",INDEX(Corp_value!$A$1:$EA$2999,MATCH(tbl_dmi_isin[[#This Row],[ISIN]],Corp_value!$B:$B,0),MATCH(O$2,Corp_value!$1:$1,0)))</f>
        <v/>
      </c>
      <c r="P267" s="260" t="str">
        <f>IF(tbl_dmi_isin[[#This Row],[Index]]&gt;$A$2,"",TEXT(INDEX(Corp_value!$A$1:$EA$2999,MATCH(tbl_dmi_isin[[#This Row],[ISIN]],Corp_value!$B:$B,0),MATCH(P$2,Corp_value!$1:$1,0)),"yyyy/mm/dd"))</f>
        <v>2020/12/09</v>
      </c>
      <c r="Q267" s="260" t="str">
        <f>IF(tbl_dmi_isin[[#This Row],[Index]]&gt;$A$2,"",TEXT(INDEX(Corp_value!$A$1:$EA$2999,MATCH(tbl_dmi_isin[[#This Row],[ISIN]],Corp_value!$B:$B,0),MATCH(Q$2,Corp_value!$1:$1,0)),"yyyy/mm/dd"))</f>
        <v>2023/12/09</v>
      </c>
      <c r="R267" s="260" t="str">
        <f>IF(tbl_dmi_isin[[#This Row],[Index]]&gt;$A$2,"",TEXT(INDEX(Corp_value!$A$1:$EA$2999,MATCH(tbl_dmi_isin[[#This Row],[ISIN]],Corp_value!$B:$B,0),MATCH(R$2,Corp_value!$1:$1,0)),"yyyy/mm/dd"))</f>
        <v>--</v>
      </c>
      <c r="S267" s="241">
        <f>IF(tbl_dmi_isin[[#This Row],[Index]]&gt;$A$2,"",INDEX(Corp_value!$A$1:$EA$2999,MATCH(tbl_dmi_isin[[#This Row],[ISIN]],Corp_value!$B:$B,0),MATCH(S$2,Corp_value!$1:$1,0)))</f>
        <v>3</v>
      </c>
      <c r="T267" s="241" t="str">
        <f>IF(tbl_dmi_isin[[#This Row],[Index]]&gt;$A$2,"",INDEX(Corp_value!$A$1:$EA$2999,MATCH(tbl_dmi_isin[[#This Row],[ISIN]],Corp_value!$B:$B,0),MATCH(T$2,Corp_value!$1:$1,0)))</f>
        <v>USD</v>
      </c>
      <c r="U267" s="241">
        <f>IF(tbl_dmi_isin[[#This Row],[Index]]&gt;$A$2,"",INDEX(Corp_value!$A$1:$EA$2999,MATCH(tbl_dmi_isin[[#This Row],[ISIN]],Corp_value!$B:$B,0),MATCH(U$2,Corp_value!$1:$1,0)))</f>
        <v>100</v>
      </c>
      <c r="V267" s="256">
        <f>IFERROR(IF(tbl_dmi_isin[[#This Row],[Index]]&gt;$A$2,"",INDEX(Corp_value!$A$1:$EA$2999,MATCH(tbl_dmi_isin[[#This Row],[ISIN]],Corp_value!$B:$B,0),MATCH(V$2,Corp_value!$1:$1,0)))/100000000,"")</f>
        <v>1</v>
      </c>
      <c r="W267" s="268" t="str">
        <f>IF(tbl_dmi_isin[[#This Row],[Index]]&gt;$A$2,"",INDEX(Corp_value!$A$1:$EA$2999,MATCH(tbl_dmi_isin[[#This Row],[ISIN]],Corp_value!$B:$B,0),MATCH(W$2,Corp_value!$1:$1,0)))</f>
        <v>HXINTZ CH</v>
      </c>
      <c r="X267" s="268" t="str">
        <f>IF(tbl_dmi_isin[[#This Row],[Index]]&gt;$A$2,"",INDEX(Corp_value!$A$1:$EA$2999,MATCH(tbl_dmi_isin[[#This Row],[ISIN]],Corp_value!$B:$B,0),MATCH(X$2,Corp_value!$1:$1,0)))</f>
        <v>--/--/--</v>
      </c>
      <c r="Y267" s="273" t="str">
        <f>IF(tbl_dmi_isin[[#This Row],[Index]]&gt;$A$2,"",INDEX(Corp_value!$A$1:$EA$2999,MATCH(tbl_dmi_isin[[#This Row],[ISIN]],Corp_value!$B:$B,0),MATCH(Y$2,Corp_value!$1:$1,0)))</f>
        <v/>
      </c>
      <c r="Z267" s="273" t="str">
        <f>IF(tbl_dmi_isin[[#This Row],[Index]]&gt;$A$2,"",INDEX(Corp_value!$A$1:$EA$2999,MATCH(tbl_dmi_isin[[#This Row],[ISIN]],Corp_value!$B:$B,0),MATCH(Z$2,Corp_value!$1:$1,0)))</f>
        <v>--/--/--</v>
      </c>
    </row>
    <row r="268" spans="1:26">
      <c r="A268" s="19">
        <v>265</v>
      </c>
      <c r="B268" s="282" t="str">
        <f>IF(tbl_dmi_isin[[#This Row],[Index]]&gt;$A$2,"",TEXT(INDEX(美元债一级!$A$2:$BO$2879,tbl_dmi_isin[[#This Row],[Index]]+1,MATCH(B$2,美元债一级!$2:$2,0)),"yyyy/mm/dd"))</f>
        <v>2020/12/01</v>
      </c>
      <c r="C268" s="19" t="str">
        <f>IF(tbl_dmi_isin[[#This Row],[Index]]&gt;$A$2,"",INDEX(美元债一级!$A$2:$BO$2880,tbl_dmi_isin[[#This Row],[Index]]+1,MATCH(C$2,美元债一级!$2:$2,0)))</f>
        <v>XS2314498093</v>
      </c>
      <c r="D268" s="19" t="str">
        <f>IF(tbl_dmi_isin[[#This Row],[Index]]&gt;$A$2,"",INDEX(美元债一级!$A$2:$BO$2880,tbl_dmi_isin[[#This Row],[Index]]+1,MATCH(D$2,美元债一级!$2:$2,0)))</f>
        <v>福建阳光*</v>
      </c>
      <c r="E268" s="19" t="str">
        <f>TEXT(tbl_dmi_isin[[#This Row],[定价日]],"YYMMDD")&amp;tbl_dmi_isin[[#This Row],[ISIN]]</f>
        <v>201201XS2314498093</v>
      </c>
      <c r="F268" s="219"/>
      <c r="G268" s="90" t="str">
        <f>IF(tbl_dmi_isin[[#This Row],[Index]]&gt;$A$2,"",INDEX(Corp_value!$A$1:$EA$2999,MATCH(tbl_dmi_isin[[#This Row],[ISIN]],Corp_value!$B:$B,0),MATCH(G$2,Corp_value!$1:$1,0)))</f>
        <v>--/B-/--</v>
      </c>
      <c r="H268" s="91" t="str">
        <f>IF(tbl_dmi_isin[[#This Row],[Index]]&gt;$A$2,"",INDEX(Corp_value!$A$1:$EA$2999,MATCH(tbl_dmi_isin[[#This Row],[ISIN]],Corp_value!$B:$B,0),MATCH(H$2,Corp_value!$1:$1,0)))</f>
        <v>KY</v>
      </c>
      <c r="I268" s="91" t="str">
        <f>IF(tbl_dmi_isin[[#This Row],[Index]]&gt;$A$2,"",INDEX(Corp_value!$A$1:$EA$2999,MATCH(tbl_dmi_isin[[#This Row],[ISIN]],Corp_value!$B:$B,0),MATCH(I$2,Corp_value!$1:$1,0)))</f>
        <v>--</v>
      </c>
      <c r="J268" s="90" t="str">
        <f>IF(tbl_dmi_isin[[#This Row],[Index]]&gt;$A$2,"",INDEX(Corp_value!$A$1:$EA$2999,MATCH(tbl_dmi_isin[[#This Row],[ISIN]],Corp_value!$B:$B,0),MATCH(J$2,Corp_value!$1:$1,0)))</f>
        <v>--/NR/WD</v>
      </c>
      <c r="K268" s="90" t="str">
        <f>IF(tbl_dmi_isin[[#This Row],[Index]]&gt;$A$2,"",INDEX(Corp_value!$A$1:$EA$2999,MATCH(tbl_dmi_isin[[#This Row],[ISIN]],Corp_value!$B:$B,0),MATCH(K$2,Corp_value!$1:$1,0)))</f>
        <v>CHECK spd</v>
      </c>
      <c r="L268" s="90" t="str">
        <f>IF(tbl_dmi_isin[[#This Row],[Index]]&gt;$A$2,"",INDEX(Corp_value!$A$1:$EA$2999,MATCH(tbl_dmi_isin[[#This Row],[ISIN]],Corp_value!$B:$B,0),MATCH(L$2,Corp_value!$1:$1,0)))</f>
        <v>--</v>
      </c>
      <c r="M268" s="90" t="str">
        <f>IF(tbl_dmi_isin[[#This Row],[Index]]&gt;$A$2,"",INDEX(Corp_value!$A$1:$EA$2999,MATCH(tbl_dmi_isin[[#This Row],[ISIN]],Corp_value!$B:$B,0),MATCH(M$2,Corp_value!$1:$1,0)))</f>
        <v>阳光开曼投资有限公司</v>
      </c>
      <c r="N268" s="90" t="str">
        <f>IF(tbl_dmi_isin[[#This Row],[Index]]&gt;$A$2,"",INDEX(Corp_value!$A$1:$EA$2999,MATCH(tbl_dmi_isin[[#This Row],[ISIN]],Corp_value!$B:$B,0),MATCH(N$2,Corp_value!$1:$1,0)))</f>
        <v>Fujian Yango Group Co Ltd</v>
      </c>
      <c r="O268" s="90" t="str">
        <f>IF(tbl_dmi_isin[[#This Row],[Index]]&gt;$A$2,"",INDEX(Corp_value!$A$1:$EA$2999,MATCH(tbl_dmi_isin[[#This Row],[ISIN]],Corp_value!$B:$B,0),MATCH(O$2,Corp_value!$1:$1,0)))</f>
        <v/>
      </c>
      <c r="P268" s="259" t="str">
        <f>IF(tbl_dmi_isin[[#This Row],[Index]]&gt;$A$2,"",TEXT(INDEX(Corp_value!$A$1:$EA$2999,MATCH(tbl_dmi_isin[[#This Row],[ISIN]],Corp_value!$B:$B,0),MATCH(P$2,Corp_value!$1:$1,0)),"yyyy/mm/dd"))</f>
        <v>2020/11/10</v>
      </c>
      <c r="Q268" s="259" t="str">
        <f>IF(tbl_dmi_isin[[#This Row],[Index]]&gt;$A$2,"",TEXT(INDEX(Corp_value!$A$1:$EA$2999,MATCH(tbl_dmi_isin[[#This Row],[ISIN]],Corp_value!$B:$B,0),MATCH(Q$2,Corp_value!$1:$1,0)),"yyyy/mm/dd"))</f>
        <v>2023/05/10</v>
      </c>
      <c r="R268" s="259" t="str">
        <f>IF(tbl_dmi_isin[[#This Row],[Index]]&gt;$A$2,"",TEXT(INDEX(Corp_value!$A$1:$EA$2999,MATCH(tbl_dmi_isin[[#This Row],[ISIN]],Corp_value!$B:$B,0),MATCH(R$2,Corp_value!$1:$1,0)),"yyyy/mm/dd"))</f>
        <v>--</v>
      </c>
      <c r="S268" s="90">
        <f>IF(tbl_dmi_isin[[#This Row],[Index]]&gt;$A$2,"",INDEX(Corp_value!$A$1:$EA$2999,MATCH(tbl_dmi_isin[[#This Row],[ISIN]],Corp_value!$B:$B,0),MATCH(S$2,Corp_value!$1:$1,0)))</f>
        <v>11.875</v>
      </c>
      <c r="T268" s="90" t="str">
        <f>IF(tbl_dmi_isin[[#This Row],[Index]]&gt;$A$2,"",INDEX(Corp_value!$A$1:$EA$2999,MATCH(tbl_dmi_isin[[#This Row],[ISIN]],Corp_value!$B:$B,0),MATCH(T$2,Corp_value!$1:$1,0)))</f>
        <v>USD</v>
      </c>
      <c r="U268" s="90" t="str">
        <f>IF(tbl_dmi_isin[[#This Row],[Index]]&gt;$A$2,"",INDEX(Corp_value!$A$1:$EA$2999,MATCH(tbl_dmi_isin[[#This Row],[ISIN]],Corp_value!$B:$B,0),MATCH(U$2,Corp_value!$1:$1,0)))</f>
        <v>--</v>
      </c>
      <c r="V268" s="257">
        <f>IFERROR(IF(tbl_dmi_isin[[#This Row],[Index]]&gt;$A$2,"",INDEX(Corp_value!$A$1:$EA$2999,MATCH(tbl_dmi_isin[[#This Row],[ISIN]],Corp_value!$B:$B,0),MATCH(V$2,Corp_value!$1:$1,0)))/100000000,"")</f>
        <v>0.5</v>
      </c>
      <c r="W268" s="267" t="str">
        <f>IF(tbl_dmi_isin[[#This Row],[Index]]&gt;$A$2,"",INDEX(Corp_value!$A$1:$EA$2999,MATCH(tbl_dmi_isin[[#This Row],[ISIN]],Corp_value!$B:$B,0),MATCH(W$2,Corp_value!$1:$1,0)))</f>
        <v/>
      </c>
      <c r="X268" s="267" t="str">
        <f>IF(tbl_dmi_isin[[#This Row],[Index]]&gt;$A$2,"",INDEX(Corp_value!$A$1:$EA$2999,MATCH(tbl_dmi_isin[[#This Row],[ISIN]],Corp_value!$B:$B,0),MATCH(X$2,Corp_value!$1:$1,0)))</f>
        <v/>
      </c>
      <c r="Y268" s="273" t="str">
        <f>IF(tbl_dmi_isin[[#This Row],[Index]]&gt;$A$2,"",INDEX(Corp_value!$A$1:$EA$2999,MATCH(tbl_dmi_isin[[#This Row],[ISIN]],Corp_value!$B:$B,0),MATCH(Y$2,Corp_value!$1:$1,0)))</f>
        <v/>
      </c>
      <c r="Z268" s="273" t="str">
        <f>IF(tbl_dmi_isin[[#This Row],[Index]]&gt;$A$2,"",INDEX(Corp_value!$A$1:$EA$2999,MATCH(tbl_dmi_isin[[#This Row],[ISIN]],Corp_value!$B:$B,0),MATCH(Z$2,Corp_value!$1:$1,0)))</f>
        <v>--/NR/WD</v>
      </c>
    </row>
    <row r="269" spans="1:26">
      <c r="A269" s="19">
        <v>266</v>
      </c>
      <c r="B269" s="282" t="str">
        <f>IF(tbl_dmi_isin[[#This Row],[Index]]&gt;$A$2,"",TEXT(INDEX(美元债一级!$A$2:$BO$2879,tbl_dmi_isin[[#This Row],[Index]]+1,MATCH(B$2,美元债一级!$2:$2,0)),"yyyy/mm/dd"))</f>
        <v>2020/11/12</v>
      </c>
      <c r="C269" s="19" t="str">
        <f>IF(tbl_dmi_isin[[#This Row],[Index]]&gt;$A$2,"",INDEX(美元债一级!$A$2:$BO$2880,tbl_dmi_isin[[#This Row],[Index]]+1,MATCH(C$2,美元债一级!$2:$2,0)))</f>
        <v>XS2258259808</v>
      </c>
      <c r="D269" s="19" t="str">
        <f>IF(tbl_dmi_isin[[#This Row],[Index]]&gt;$A$2,"",INDEX(美元债一级!$A$2:$BO$2880,tbl_dmi_isin[[#This Row],[Index]]+1,MATCH(D$2,美元债一级!$2:$2,0)))</f>
        <v>山东高速</v>
      </c>
      <c r="E269" s="19" t="str">
        <f>TEXT(tbl_dmi_isin[[#This Row],[定价日]],"YYMMDD")&amp;tbl_dmi_isin[[#This Row],[ISIN]]</f>
        <v>201112XS2258259808</v>
      </c>
      <c r="F269" s="221"/>
      <c r="G269" s="90" t="str">
        <f>IF(tbl_dmi_isin[[#This Row],[Index]]&gt;$A$2,"",INDEX(Corp_value!$A$1:$EA$2999,MATCH(tbl_dmi_isin[[#This Row],[ISIN]],Corp_value!$B:$B,0),MATCH(G$2,Corp_value!$1:$1,0)))</f>
        <v>Baa1/--/A</v>
      </c>
      <c r="H269" s="91" t="str">
        <f>IF(tbl_dmi_isin[[#This Row],[Index]]&gt;$A$2,"",INDEX(Corp_value!$A$1:$EA$2999,MATCH(tbl_dmi_isin[[#This Row],[ISIN]],Corp_value!$B:$B,0),MATCH(H$2,Corp_value!$1:$1,0)))</f>
        <v>HK</v>
      </c>
      <c r="I269" s="91" t="str">
        <f>IF(tbl_dmi_isin[[#This Row],[Index]]&gt;$A$2,"",INDEX(Corp_value!$A$1:$EA$2999,MATCH(tbl_dmi_isin[[#This Row],[ISIN]],Corp_value!$B:$B,0),MATCH(I$2,Corp_value!$1:$1,0)))</f>
        <v>--</v>
      </c>
      <c r="J269" s="90" t="str">
        <f>IF(tbl_dmi_isin[[#This Row],[Index]]&gt;$A$2,"",INDEX(Corp_value!$A$1:$EA$2999,MATCH(tbl_dmi_isin[[#This Row],[ISIN]],Corp_value!$B:$B,0),MATCH(J$2,Corp_value!$1:$1,0)))</f>
        <v>Baa1/--/--</v>
      </c>
      <c r="K269" s="90">
        <f>IF(tbl_dmi_isin[[#This Row],[Index]]&gt;$A$2,"",INDEX(Corp_value!$A$1:$EA$2999,MATCH(tbl_dmi_isin[[#This Row],[ISIN]],Corp_value!$B:$B,0),MATCH(K$2,Corp_value!$1:$1,0)))</f>
        <v>220</v>
      </c>
      <c r="L269" s="90" t="str">
        <f>IF(tbl_dmi_isin[[#This Row],[Index]]&gt;$A$2,"",INDEX(Corp_value!$A$1:$EA$2999,MATCH(tbl_dmi_isin[[#This Row],[ISIN]],Corp_value!$B:$B,0),MATCH(L$2,Corp_value!$1:$1,0)))</f>
        <v>--</v>
      </c>
      <c r="M269" s="241" t="str">
        <f>IF(tbl_dmi_isin[[#This Row],[Index]]&gt;$A$2,"",INDEX(Corp_value!$A$1:$EA$2999,MATCH(tbl_dmi_isin[[#This Row],[ISIN]],Corp_value!$B:$B,0),MATCH(M$2,Corp_value!$1:$1,0)))</f>
        <v>Shandong Hi-Speed Group Hong K</v>
      </c>
      <c r="N269" s="241" t="str">
        <f>IF(tbl_dmi_isin[[#This Row],[Index]]&gt;$A$2,"",INDEX(Corp_value!$A$1:$EA$2999,MATCH(tbl_dmi_isin[[#This Row],[ISIN]],Corp_value!$B:$B,0),MATCH(N$2,Corp_value!$1:$1,0)))</f>
        <v/>
      </c>
      <c r="O269" s="241" t="str">
        <f>IF(tbl_dmi_isin[[#This Row],[Index]]&gt;$A$2,"",INDEX(Corp_value!$A$1:$EA$2999,MATCH(tbl_dmi_isin[[#This Row],[ISIN]],Corp_value!$B:$B,0),MATCH(O$2,Corp_value!$1:$1,0)))</f>
        <v>Shandong Hi-Speed Group Co Ltd</v>
      </c>
      <c r="P269" s="260" t="str">
        <f>IF(tbl_dmi_isin[[#This Row],[Index]]&gt;$A$2,"",TEXT(INDEX(Corp_value!$A$1:$EA$2999,MATCH(tbl_dmi_isin[[#This Row],[ISIN]],Corp_value!$B:$B,0),MATCH(P$2,Corp_value!$1:$1,0)),"yyyy/mm/dd"))</f>
        <v>2020/11/19</v>
      </c>
      <c r="Q269" s="260" t="str">
        <f>IF(tbl_dmi_isin[[#This Row],[Index]]&gt;$A$2,"",TEXT(INDEX(Corp_value!$A$1:$EA$2999,MATCH(tbl_dmi_isin[[#This Row],[ISIN]],Corp_value!$B:$B,0),MATCH(Q$2,Corp_value!$1:$1,0)),"yyyy/mm/dd"))</f>
        <v>2023/11/19</v>
      </c>
      <c r="R269" s="260" t="str">
        <f>IF(tbl_dmi_isin[[#This Row],[Index]]&gt;$A$2,"",TEXT(INDEX(Corp_value!$A$1:$EA$2999,MATCH(tbl_dmi_isin[[#This Row],[ISIN]],Corp_value!$B:$B,0),MATCH(R$2,Corp_value!$1:$1,0)),"yyyy/mm/dd"))</f>
        <v>--</v>
      </c>
      <c r="S269" s="241">
        <f>IF(tbl_dmi_isin[[#This Row],[Index]]&gt;$A$2,"",INDEX(Corp_value!$A$1:$EA$2999,MATCH(tbl_dmi_isin[[#This Row],[ISIN]],Corp_value!$B:$B,0),MATCH(S$2,Corp_value!$1:$1,0)))</f>
        <v>2.4369999999999998</v>
      </c>
      <c r="T269" s="241" t="str">
        <f>IF(tbl_dmi_isin[[#This Row],[Index]]&gt;$A$2,"",INDEX(Corp_value!$A$1:$EA$2999,MATCH(tbl_dmi_isin[[#This Row],[ISIN]],Corp_value!$B:$B,0),MATCH(T$2,Corp_value!$1:$1,0)))</f>
        <v>USD</v>
      </c>
      <c r="U269" s="241">
        <f>IF(tbl_dmi_isin[[#This Row],[Index]]&gt;$A$2,"",INDEX(Corp_value!$A$1:$EA$2999,MATCH(tbl_dmi_isin[[#This Row],[ISIN]],Corp_value!$B:$B,0),MATCH(U$2,Corp_value!$1:$1,0)))</f>
        <v>100</v>
      </c>
      <c r="V269" s="258">
        <f>IFERROR(IF(tbl_dmi_isin[[#This Row],[Index]]&gt;$A$2,"",INDEX(Corp_value!$A$1:$EA$2999,MATCH(tbl_dmi_isin[[#This Row],[ISIN]],Corp_value!$B:$B,0),MATCH(V$2,Corp_value!$1:$1,0)))/100000000,"")</f>
        <v>4</v>
      </c>
      <c r="W269" s="267" t="str">
        <f>IF(tbl_dmi_isin[[#This Row],[Index]]&gt;$A$2,"",INDEX(Corp_value!$A$1:$EA$2999,MATCH(tbl_dmi_isin[[#This Row],[ISIN]],Corp_value!$B:$B,0),MATCH(W$2,Corp_value!$1:$1,0)))</f>
        <v>SHHISZ CH</v>
      </c>
      <c r="X269" s="267" t="str">
        <f>IF(tbl_dmi_isin[[#This Row],[Index]]&gt;$A$2,"",INDEX(Corp_value!$A$1:$EA$2999,MATCH(tbl_dmi_isin[[#This Row],[ISIN]],Corp_value!$B:$B,0),MATCH(X$2,Corp_value!$1:$1,0)))</f>
        <v>A3/--/A</v>
      </c>
      <c r="Y269" s="273" t="str">
        <f>IF(tbl_dmi_isin[[#This Row],[Index]]&gt;$A$2,"",INDEX(Corp_value!$A$1:$EA$2999,MATCH(tbl_dmi_isin[[#This Row],[ISIN]],Corp_value!$B:$B,0),MATCH(Y$2,Corp_value!$1:$1,0)))</f>
        <v/>
      </c>
      <c r="Z269" s="273" t="str">
        <f>IF(tbl_dmi_isin[[#This Row],[Index]]&gt;$A$2,"",INDEX(Corp_value!$A$1:$EA$2999,MATCH(tbl_dmi_isin[[#This Row],[ISIN]],Corp_value!$B:$B,0),MATCH(Z$2,Corp_value!$1:$1,0)))</f>
        <v>--/--/A</v>
      </c>
    </row>
    <row r="270" spans="1:26">
      <c r="A270" s="19">
        <v>267</v>
      </c>
      <c r="B270" s="282" t="str">
        <f>IF(tbl_dmi_isin[[#This Row],[Index]]&gt;$A$2,"",TEXT(INDEX(美元债一级!$A$2:$BO$2879,tbl_dmi_isin[[#This Row],[Index]]+1,MATCH(B$2,美元债一级!$2:$2,0)),"yyyy/mm/dd"))</f>
        <v>2020/11/11</v>
      </c>
      <c r="C270" s="19" t="str">
        <f>IF(tbl_dmi_isin[[#This Row],[Index]]&gt;$A$2,"",INDEX(美元债一级!$A$2:$BO$2880,tbl_dmi_isin[[#This Row],[Index]]+1,MATCH(C$2,美元债一级!$2:$2,0)))</f>
        <v>XS2238561281</v>
      </c>
      <c r="D270" s="19" t="str">
        <f>IF(tbl_dmi_isin[[#This Row],[Index]]&gt;$A$2,"",INDEX(美元债一级!$A$2:$BO$2880,tbl_dmi_isin[[#This Row],[Index]]+1,MATCH(D$2,美元债一级!$2:$2,0)))</f>
        <v>交银总行</v>
      </c>
      <c r="E270" s="19" t="str">
        <f>TEXT(tbl_dmi_isin[[#This Row],[定价日]],"YYMMDD")&amp;tbl_dmi_isin[[#This Row],[ISIN]]</f>
        <v>201111XS2238561281</v>
      </c>
      <c r="F270" s="221"/>
      <c r="G270" s="90" t="str">
        <f>IF(tbl_dmi_isin[[#This Row],[Index]]&gt;$A$2,"",INDEX(Corp_value!$A$1:$EA$2999,MATCH(tbl_dmi_isin[[#This Row],[ISIN]],Corp_value!$B:$B,0),MATCH(G$2,Corp_value!$1:$1,0)))</f>
        <v>--/--/BB+</v>
      </c>
      <c r="H270" s="91" t="str">
        <f>IF(tbl_dmi_isin[[#This Row],[Index]]&gt;$A$2,"",INDEX(Corp_value!$A$1:$EA$2999,MATCH(tbl_dmi_isin[[#This Row],[ISIN]],Corp_value!$B:$B,0),MATCH(H$2,Corp_value!$1:$1,0)))</f>
        <v>CN</v>
      </c>
      <c r="I270" s="91" t="str">
        <f>IF(tbl_dmi_isin[[#This Row],[Index]]&gt;$A$2,"",INDEX(Corp_value!$A$1:$EA$2999,MATCH(tbl_dmi_isin[[#This Row],[ISIN]],Corp_value!$B:$B,0),MATCH(I$2,Corp_value!$1:$1,0)))</f>
        <v>HK</v>
      </c>
      <c r="J270" s="90" t="str">
        <f>IF(tbl_dmi_isin[[#This Row],[Index]]&gt;$A$2,"",INDEX(Corp_value!$A$1:$EA$2999,MATCH(tbl_dmi_isin[[#This Row],[ISIN]],Corp_value!$B:$B,0),MATCH(J$2,Corp_value!$1:$1,0)))</f>
        <v>--/A-/A</v>
      </c>
      <c r="K270" s="90">
        <f>IF(tbl_dmi_isin[[#This Row],[Index]]&gt;$A$2,"",INDEX(Corp_value!$A$1:$EA$2999,MATCH(tbl_dmi_isin[[#This Row],[ISIN]],Corp_value!$B:$B,0),MATCH(K$2,Corp_value!$1:$1,0)))</f>
        <v>334.5</v>
      </c>
      <c r="L270" s="90" t="str">
        <f>IF(tbl_dmi_isin[[#This Row],[Index]]&gt;$A$2,"",INDEX(Corp_value!$A$1:$EA$2999,MATCH(tbl_dmi_isin[[#This Row],[ISIN]],Corp_value!$B:$B,0),MATCH(L$2,Corp_value!$1:$1,0)))</f>
        <v>--</v>
      </c>
      <c r="M270" s="241" t="str">
        <f>IF(tbl_dmi_isin[[#This Row],[Index]]&gt;$A$2,"",INDEX(Corp_value!$A$1:$EA$2999,MATCH(tbl_dmi_isin[[#This Row],[ISIN]],Corp_value!$B:$B,0),MATCH(M$2,Corp_value!$1:$1,0)))</f>
        <v>交通银行</v>
      </c>
      <c r="N270" s="241" t="str">
        <f>IF(tbl_dmi_isin[[#This Row],[Index]]&gt;$A$2,"",INDEX(Corp_value!$A$1:$EA$2999,MATCH(tbl_dmi_isin[[#This Row],[ISIN]],Corp_value!$B:$B,0),MATCH(N$2,Corp_value!$1:$1,0)))</f>
        <v/>
      </c>
      <c r="O270" s="241" t="str">
        <f>IF(tbl_dmi_isin[[#This Row],[Index]]&gt;$A$2,"",INDEX(Corp_value!$A$1:$EA$2999,MATCH(tbl_dmi_isin[[#This Row],[ISIN]],Corp_value!$B:$B,0),MATCH(O$2,Corp_value!$1:$1,0)))</f>
        <v/>
      </c>
      <c r="P270" s="260" t="str">
        <f>IF(tbl_dmi_isin[[#This Row],[Index]]&gt;$A$2,"",TEXT(INDEX(Corp_value!$A$1:$EA$2999,MATCH(tbl_dmi_isin[[#This Row],[ISIN]],Corp_value!$B:$B,0),MATCH(P$2,Corp_value!$1:$1,0)),"yyyy/mm/dd"))</f>
        <v>2020/11/18</v>
      </c>
      <c r="Q270" s="260" t="str">
        <f>IF(tbl_dmi_isin[[#This Row],[Index]]&gt;$A$2,"",TEXT(INDEX(Corp_value!$A$1:$EA$2999,MATCH(tbl_dmi_isin[[#This Row],[ISIN]],Corp_value!$B:$B,0),MATCH(Q$2,Corp_value!$1:$1,0)),"yyyy/mm/dd"))</f>
        <v/>
      </c>
      <c r="R270" s="260" t="str">
        <f>IF(tbl_dmi_isin[[#This Row],[Index]]&gt;$A$2,"",TEXT(INDEX(Corp_value!$A$1:$EA$2999,MATCH(tbl_dmi_isin[[#This Row],[ISIN]],Corp_value!$B:$B,0),MATCH(R$2,Corp_value!$1:$1,0)),"yyyy/mm/dd"))</f>
        <v>2025/11/18</v>
      </c>
      <c r="S270" s="241">
        <f>IF(tbl_dmi_isin[[#This Row],[Index]]&gt;$A$2,"",INDEX(Corp_value!$A$1:$EA$2999,MATCH(tbl_dmi_isin[[#This Row],[ISIN]],Corp_value!$B:$B,0),MATCH(S$2,Corp_value!$1:$1,0)))</f>
        <v>3.8</v>
      </c>
      <c r="T270" s="241" t="str">
        <f>IF(tbl_dmi_isin[[#This Row],[Index]]&gt;$A$2,"",INDEX(Corp_value!$A$1:$EA$2999,MATCH(tbl_dmi_isin[[#This Row],[ISIN]],Corp_value!$B:$B,0),MATCH(T$2,Corp_value!$1:$1,0)))</f>
        <v>USD</v>
      </c>
      <c r="U270" s="241">
        <f>IF(tbl_dmi_isin[[#This Row],[Index]]&gt;$A$2,"",INDEX(Corp_value!$A$1:$EA$2999,MATCH(tbl_dmi_isin[[#This Row],[ISIN]],Corp_value!$B:$B,0),MATCH(U$2,Corp_value!$1:$1,0)))</f>
        <v>100</v>
      </c>
      <c r="V270" s="258">
        <f>IFERROR(IF(tbl_dmi_isin[[#This Row],[Index]]&gt;$A$2,"",INDEX(Corp_value!$A$1:$EA$2999,MATCH(tbl_dmi_isin[[#This Row],[ISIN]],Corp_value!$B:$B,0),MATCH(V$2,Corp_value!$1:$1,0)))/100000000,"")</f>
        <v>28</v>
      </c>
      <c r="W270" s="267" t="str">
        <f>IF(tbl_dmi_isin[[#This Row],[Index]]&gt;$A$2,"",INDEX(Corp_value!$A$1:$EA$2999,MATCH(tbl_dmi_isin[[#This Row],[ISIN]],Corp_value!$B:$B,0),MATCH(W$2,Corp_value!$1:$1,0)))</f>
        <v>3328 HK</v>
      </c>
      <c r="X270" s="267" t="str">
        <f>IF(tbl_dmi_isin[[#This Row],[Index]]&gt;$A$2,"",INDEX(Corp_value!$A$1:$EA$2999,MATCH(tbl_dmi_isin[[#This Row],[ISIN]],Corp_value!$B:$B,0),MATCH(X$2,Corp_value!$1:$1,0)))</f>
        <v>A2/A-/A</v>
      </c>
      <c r="Y270" s="273" t="str">
        <f>IF(tbl_dmi_isin[[#This Row],[Index]]&gt;$A$2,"",INDEX(Corp_value!$A$1:$EA$2999,MATCH(tbl_dmi_isin[[#This Row],[ISIN]],Corp_value!$B:$B,0),MATCH(Y$2,Corp_value!$1:$1,0)))</f>
        <v/>
      </c>
      <c r="Z270" s="273" t="str">
        <f>IF(tbl_dmi_isin[[#This Row],[Index]]&gt;$A$2,"",INDEX(Corp_value!$A$1:$EA$2999,MATCH(tbl_dmi_isin[[#This Row],[ISIN]],Corp_value!$B:$B,0),MATCH(Z$2,Corp_value!$1:$1,0)))</f>
        <v>A2/A-/A</v>
      </c>
    </row>
    <row r="271" spans="1:26">
      <c r="A271" s="19">
        <v>268</v>
      </c>
      <c r="B271" s="282" t="str">
        <f>IF(tbl_dmi_isin[[#This Row],[Index]]&gt;$A$2,"",TEXT(INDEX(美元债一级!$A$2:$BO$2879,tbl_dmi_isin[[#This Row],[Index]]+1,MATCH(B$2,美元债一级!$2:$2,0)),"yyyy/mm/dd"))</f>
        <v>2020/10/27</v>
      </c>
      <c r="C271" s="19" t="str">
        <f>IF(tbl_dmi_isin[[#This Row],[Index]]&gt;$A$2,"",INDEX(美元债一级!$A$2:$BO$2880,tbl_dmi_isin[[#This Row],[Index]]+1,MATCH(C$2,美元债一级!$2:$2,0)))</f>
        <v>XS2249847232</v>
      </c>
      <c r="D271" s="19" t="str">
        <f>IF(tbl_dmi_isin[[#This Row],[Index]]&gt;$A$2,"",INDEX(美元债一级!$A$2:$BO$2880,tbl_dmi_isin[[#This Row],[Index]]+1,MATCH(D$2,美元债一级!$2:$2,0)))</f>
        <v>甘肃公航旅</v>
      </c>
      <c r="E271" s="19" t="str">
        <f>TEXT(tbl_dmi_isin[[#This Row],[定价日]],"YYMMDD")&amp;tbl_dmi_isin[[#This Row],[ISIN]]</f>
        <v>201027XS2249847232</v>
      </c>
      <c r="F271" s="221"/>
      <c r="G271" s="90" t="str">
        <f>IF(tbl_dmi_isin[[#This Row],[Index]]&gt;$A$2,"",INDEX(Corp_value!$A$1:$EA$2999,MATCH(tbl_dmi_isin[[#This Row],[ISIN]],Corp_value!$B:$B,0),MATCH(G$2,Corp_value!$1:$1,0)))</f>
        <v>--/BBB+/BBB+</v>
      </c>
      <c r="H271" s="91" t="str">
        <f>IF(tbl_dmi_isin[[#This Row],[Index]]&gt;$A$2,"",INDEX(Corp_value!$A$1:$EA$2999,MATCH(tbl_dmi_isin[[#This Row],[ISIN]],Corp_value!$B:$B,0),MATCH(H$2,Corp_value!$1:$1,0)))</f>
        <v>CN</v>
      </c>
      <c r="I271" s="91" t="str">
        <f>IF(tbl_dmi_isin[[#This Row],[Index]]&gt;$A$2,"",INDEX(Corp_value!$A$1:$EA$2999,MATCH(tbl_dmi_isin[[#This Row],[ISIN]],Corp_value!$B:$B,0),MATCH(I$2,Corp_value!$1:$1,0)))</f>
        <v>--</v>
      </c>
      <c r="J271" s="90" t="str">
        <f>IF(tbl_dmi_isin[[#This Row],[Index]]&gt;$A$2,"",INDEX(Corp_value!$A$1:$EA$2999,MATCH(tbl_dmi_isin[[#This Row],[ISIN]],Corp_value!$B:$B,0),MATCH(J$2,Corp_value!$1:$1,0)))</f>
        <v>--/BBB+/BBB+</v>
      </c>
      <c r="K271" s="90" t="str">
        <f>IF(tbl_dmi_isin[[#This Row],[Index]]&gt;$A$2,"",INDEX(Corp_value!$A$1:$EA$2999,MATCH(tbl_dmi_isin[[#This Row],[ISIN]],Corp_value!$B:$B,0),MATCH(K$2,Corp_value!$1:$1,0)))</f>
        <v>CHECK spd</v>
      </c>
      <c r="L271" s="90" t="str">
        <f>IF(tbl_dmi_isin[[#This Row],[Index]]&gt;$A$2,"",INDEX(Corp_value!$A$1:$EA$2999,MATCH(tbl_dmi_isin[[#This Row],[ISIN]],Corp_value!$B:$B,0),MATCH(L$2,Corp_value!$1:$1,0)))</f>
        <v>--</v>
      </c>
      <c r="M271" s="241" t="str">
        <f>IF(tbl_dmi_isin[[#This Row],[Index]]&gt;$A$2,"",INDEX(Corp_value!$A$1:$EA$2999,MATCH(tbl_dmi_isin[[#This Row],[ISIN]],Corp_value!$B:$B,0),MATCH(M$2,Corp_value!$1:$1,0)))</f>
        <v>甘肃省公路航空旅游投</v>
      </c>
      <c r="N271" s="241" t="str">
        <f>IF(tbl_dmi_isin[[#This Row],[Index]]&gt;$A$2,"",INDEX(Corp_value!$A$1:$EA$2999,MATCH(tbl_dmi_isin[[#This Row],[ISIN]],Corp_value!$B:$B,0),MATCH(N$2,Corp_value!$1:$1,0)))</f>
        <v/>
      </c>
      <c r="O271" s="241" t="str">
        <f>IF(tbl_dmi_isin[[#This Row],[Index]]&gt;$A$2,"",INDEX(Corp_value!$A$1:$EA$2999,MATCH(tbl_dmi_isin[[#This Row],[ISIN]],Corp_value!$B:$B,0),MATCH(O$2,Corp_value!$1:$1,0)))</f>
        <v/>
      </c>
      <c r="P271" s="260" t="str">
        <f>IF(tbl_dmi_isin[[#This Row],[Index]]&gt;$A$2,"",TEXT(INDEX(Corp_value!$A$1:$EA$2999,MATCH(tbl_dmi_isin[[#This Row],[ISIN]],Corp_value!$B:$B,0),MATCH(P$2,Corp_value!$1:$1,0)),"yyyy/mm/dd"))</f>
        <v>2020/11/03</v>
      </c>
      <c r="Q271" s="260" t="str">
        <f>IF(tbl_dmi_isin[[#This Row],[Index]]&gt;$A$2,"",TEXT(INDEX(Corp_value!$A$1:$EA$2999,MATCH(tbl_dmi_isin[[#This Row],[ISIN]],Corp_value!$B:$B,0),MATCH(Q$2,Corp_value!$1:$1,0)),"yyyy/mm/dd"))</f>
        <v>2023/11/03</v>
      </c>
      <c r="R271" s="260" t="str">
        <f>IF(tbl_dmi_isin[[#This Row],[Index]]&gt;$A$2,"",TEXT(INDEX(Corp_value!$A$1:$EA$2999,MATCH(tbl_dmi_isin[[#This Row],[ISIN]],Corp_value!$B:$B,0),MATCH(R$2,Corp_value!$1:$1,0)),"yyyy/mm/dd"))</f>
        <v>--</v>
      </c>
      <c r="S271" s="241">
        <f>IF(tbl_dmi_isin[[#This Row],[Index]]&gt;$A$2,"",INDEX(Corp_value!$A$1:$EA$2999,MATCH(tbl_dmi_isin[[#This Row],[ISIN]],Corp_value!$B:$B,0),MATCH(S$2,Corp_value!$1:$1,0)))</f>
        <v>3.25</v>
      </c>
      <c r="T271" s="241" t="str">
        <f>IF(tbl_dmi_isin[[#This Row],[Index]]&gt;$A$2,"",INDEX(Corp_value!$A$1:$EA$2999,MATCH(tbl_dmi_isin[[#This Row],[ISIN]],Corp_value!$B:$B,0),MATCH(T$2,Corp_value!$1:$1,0)))</f>
        <v>USD</v>
      </c>
      <c r="U271" s="241">
        <f>IF(tbl_dmi_isin[[#This Row],[Index]]&gt;$A$2,"",INDEX(Corp_value!$A$1:$EA$2999,MATCH(tbl_dmi_isin[[#This Row],[ISIN]],Corp_value!$B:$B,0),MATCH(U$2,Corp_value!$1:$1,0)))</f>
        <v>100</v>
      </c>
      <c r="V271" s="258">
        <f>IFERROR(IF(tbl_dmi_isin[[#This Row],[Index]]&gt;$A$2,"",INDEX(Corp_value!$A$1:$EA$2999,MATCH(tbl_dmi_isin[[#This Row],[ISIN]],Corp_value!$B:$B,0),MATCH(V$2,Corp_value!$1:$1,0)))/100000000,"")</f>
        <v>3</v>
      </c>
      <c r="W271" s="267" t="str">
        <f>IF(tbl_dmi_isin[[#This Row],[Index]]&gt;$A$2,"",INDEX(Corp_value!$A$1:$EA$2999,MATCH(tbl_dmi_isin[[#This Row],[ISIN]],Corp_value!$B:$B,0),MATCH(W$2,Corp_value!$1:$1,0)))</f>
        <v>0793820D CH</v>
      </c>
      <c r="X271" s="267" t="str">
        <f>IF(tbl_dmi_isin[[#This Row],[Index]]&gt;$A$2,"",INDEX(Corp_value!$A$1:$EA$2999,MATCH(tbl_dmi_isin[[#This Row],[ISIN]],Corp_value!$B:$B,0),MATCH(X$2,Corp_value!$1:$1,0)))</f>
        <v>--/BBB+/BBB+</v>
      </c>
      <c r="Y271" s="273" t="str">
        <f>IF(tbl_dmi_isin[[#This Row],[Index]]&gt;$A$2,"",INDEX(Corp_value!$A$1:$EA$2999,MATCH(tbl_dmi_isin[[#This Row],[ISIN]],Corp_value!$B:$B,0),MATCH(Y$2,Corp_value!$1:$1,0)))</f>
        <v/>
      </c>
      <c r="Z271" s="273" t="str">
        <f>IF(tbl_dmi_isin[[#This Row],[Index]]&gt;$A$2,"",INDEX(Corp_value!$A$1:$EA$2999,MATCH(tbl_dmi_isin[[#This Row],[ISIN]],Corp_value!$B:$B,0),MATCH(Z$2,Corp_value!$1:$1,0)))</f>
        <v>--/BBB+/BBB+</v>
      </c>
    </row>
    <row r="272" spans="1:26">
      <c r="A272" s="19">
        <v>269</v>
      </c>
      <c r="B272" s="282" t="str">
        <f>IF(tbl_dmi_isin[[#This Row],[Index]]&gt;$A$2,"",TEXT(INDEX(美元债一级!$A$2:$BO$2879,tbl_dmi_isin[[#This Row],[Index]]+1,MATCH(B$2,美元债一级!$2:$2,0)),"yyyy/mm/dd"))</f>
        <v>2020/10/21</v>
      </c>
      <c r="C272" s="19" t="str">
        <f>IF(tbl_dmi_isin[[#This Row],[Index]]&gt;$A$2,"",INDEX(美元债一级!$A$2:$BO$2880,tbl_dmi_isin[[#This Row],[Index]]+1,MATCH(C$2,美元债一级!$2:$2,0)))</f>
        <v>XS2247412518</v>
      </c>
      <c r="D272" s="19" t="str">
        <f>IF(tbl_dmi_isin[[#This Row],[Index]]&gt;$A$2,"",INDEX(美元债一级!$A$2:$BO$2880,tbl_dmi_isin[[#This Row],[Index]]+1,MATCH(D$2,美元债一级!$2:$2,0)))</f>
        <v>中梁控股</v>
      </c>
      <c r="E272" s="19" t="str">
        <f>TEXT(tbl_dmi_isin[[#This Row],[定价日]],"YYMMDD")&amp;tbl_dmi_isin[[#This Row],[ISIN]]</f>
        <v>201021XS2247412518</v>
      </c>
      <c r="F272" s="221"/>
      <c r="G272" s="90" t="str">
        <f>IF(tbl_dmi_isin[[#This Row],[Index]]&gt;$A$2,"",INDEX(Corp_value!$A$1:$EA$2999,MATCH(tbl_dmi_isin[[#This Row],[ISIN]],Corp_value!$B:$B,0),MATCH(G$2,Corp_value!$1:$1,0)))</f>
        <v>--/--/WD</v>
      </c>
      <c r="H272" s="91" t="str">
        <f>IF(tbl_dmi_isin[[#This Row],[Index]]&gt;$A$2,"",INDEX(Corp_value!$A$1:$EA$2999,MATCH(tbl_dmi_isin[[#This Row],[ISIN]],Corp_value!$B:$B,0),MATCH(H$2,Corp_value!$1:$1,0)))</f>
        <v>KY</v>
      </c>
      <c r="I272" s="91" t="str">
        <f>IF(tbl_dmi_isin[[#This Row],[Index]]&gt;$A$2,"",INDEX(Corp_value!$A$1:$EA$2999,MATCH(tbl_dmi_isin[[#This Row],[ISIN]],Corp_value!$B:$B,0),MATCH(I$2,Corp_value!$1:$1,0)))</f>
        <v>HK</v>
      </c>
      <c r="J272" s="90" t="str">
        <f>IF(tbl_dmi_isin[[#This Row],[Index]]&gt;$A$2,"",INDEX(Corp_value!$A$1:$EA$2999,MATCH(tbl_dmi_isin[[#This Row],[ISIN]],Corp_value!$B:$B,0),MATCH(J$2,Corp_value!$1:$1,0)))</f>
        <v>WR/NR/WD</v>
      </c>
      <c r="K272" s="90" t="str">
        <f>IF(tbl_dmi_isin[[#This Row],[Index]]&gt;$A$2,"",INDEX(Corp_value!$A$1:$EA$2999,MATCH(tbl_dmi_isin[[#This Row],[ISIN]],Corp_value!$B:$B,0),MATCH(K$2,Corp_value!$1:$1,0)))</f>
        <v>CHECK spd</v>
      </c>
      <c r="L272" s="90" t="str">
        <f>IF(tbl_dmi_isin[[#This Row],[Index]]&gt;$A$2,"",INDEX(Corp_value!$A$1:$EA$2999,MATCH(tbl_dmi_isin[[#This Row],[ISIN]],Corp_value!$B:$B,0),MATCH(L$2,Corp_value!$1:$1,0)))</f>
        <v>--</v>
      </c>
      <c r="M272" s="241" t="str">
        <f>IF(tbl_dmi_isin[[#This Row],[Index]]&gt;$A$2,"",INDEX(Corp_value!$A$1:$EA$2999,MATCH(tbl_dmi_isin[[#This Row],[ISIN]],Corp_value!$B:$B,0),MATCH(M$2,Corp_value!$1:$1,0)))</f>
        <v>中梁控股</v>
      </c>
      <c r="N272" s="241" t="str">
        <f>IF(tbl_dmi_isin[[#This Row],[Index]]&gt;$A$2,"",INDEX(Corp_value!$A$1:$EA$2999,MATCH(tbl_dmi_isin[[#This Row],[ISIN]],Corp_value!$B:$B,0),MATCH(N$2,Corp_value!$1:$1,0)))</f>
        <v>Subsidiaries</v>
      </c>
      <c r="O272" s="241" t="str">
        <f>IF(tbl_dmi_isin[[#This Row],[Index]]&gt;$A$2,"",INDEX(Corp_value!$A$1:$EA$2999,MATCH(tbl_dmi_isin[[#This Row],[ISIN]],Corp_value!$B:$B,0),MATCH(O$2,Corp_value!$1:$1,0)))</f>
        <v/>
      </c>
      <c r="P272" s="260" t="str">
        <f>IF(tbl_dmi_isin[[#This Row],[Index]]&gt;$A$2,"",TEXT(INDEX(Corp_value!$A$1:$EA$2999,MATCH(tbl_dmi_isin[[#This Row],[ISIN]],Corp_value!$B:$B,0),MATCH(P$2,Corp_value!$1:$1,0)),"yyyy/mm/dd"))</f>
        <v>2020/10/29</v>
      </c>
      <c r="Q272" s="260" t="str">
        <f>IF(tbl_dmi_isin[[#This Row],[Index]]&gt;$A$2,"",TEXT(INDEX(Corp_value!$A$1:$EA$2999,MATCH(tbl_dmi_isin[[#This Row],[ISIN]],Corp_value!$B:$B,0),MATCH(Q$2,Corp_value!$1:$1,0)),"yyyy/mm/dd"))</f>
        <v>2022/07/29</v>
      </c>
      <c r="R272" s="260" t="str">
        <f>IF(tbl_dmi_isin[[#This Row],[Index]]&gt;$A$2,"",TEXT(INDEX(Corp_value!$A$1:$EA$2999,MATCH(tbl_dmi_isin[[#This Row],[ISIN]],Corp_value!$B:$B,0),MATCH(R$2,Corp_value!$1:$1,0)),"yyyy/mm/dd"))</f>
        <v>--</v>
      </c>
      <c r="S272" s="241">
        <f>IF(tbl_dmi_isin[[#This Row],[Index]]&gt;$A$2,"",INDEX(Corp_value!$A$1:$EA$2999,MATCH(tbl_dmi_isin[[#This Row],[ISIN]],Corp_value!$B:$B,0),MATCH(S$2,Corp_value!$1:$1,0)))</f>
        <v>9.5</v>
      </c>
      <c r="T272" s="241" t="str">
        <f>IF(tbl_dmi_isin[[#This Row],[Index]]&gt;$A$2,"",INDEX(Corp_value!$A$1:$EA$2999,MATCH(tbl_dmi_isin[[#This Row],[ISIN]],Corp_value!$B:$B,0),MATCH(T$2,Corp_value!$1:$1,0)))</f>
        <v>USD</v>
      </c>
      <c r="U272" s="241">
        <f>IF(tbl_dmi_isin[[#This Row],[Index]]&gt;$A$2,"",INDEX(Corp_value!$A$1:$EA$2999,MATCH(tbl_dmi_isin[[#This Row],[ISIN]],Corp_value!$B:$B,0),MATCH(U$2,Corp_value!$1:$1,0)))</f>
        <v>98.936999999999998</v>
      </c>
      <c r="V272" s="258">
        <f>IFERROR(IF(tbl_dmi_isin[[#This Row],[Index]]&gt;$A$2,"",INDEX(Corp_value!$A$1:$EA$2999,MATCH(tbl_dmi_isin[[#This Row],[ISIN]],Corp_value!$B:$B,0),MATCH(V$2,Corp_value!$1:$1,0)))/100000000,"")</f>
        <v>4.5</v>
      </c>
      <c r="W272" s="267" t="str">
        <f>IF(tbl_dmi_isin[[#This Row],[Index]]&gt;$A$2,"",INDEX(Corp_value!$A$1:$EA$2999,MATCH(tbl_dmi_isin[[#This Row],[ISIN]],Corp_value!$B:$B,0),MATCH(W$2,Corp_value!$1:$1,0)))</f>
        <v>2772 HK</v>
      </c>
      <c r="X272" s="267" t="str">
        <f>IF(tbl_dmi_isin[[#This Row],[Index]]&gt;$A$2,"",INDEX(Corp_value!$A$1:$EA$2999,MATCH(tbl_dmi_isin[[#This Row],[ISIN]],Corp_value!$B:$B,0),MATCH(X$2,Corp_value!$1:$1,0)))</f>
        <v>--/NR/WD</v>
      </c>
      <c r="Y272" s="273" t="str">
        <f>IF(tbl_dmi_isin[[#This Row],[Index]]&gt;$A$2,"",INDEX(Corp_value!$A$1:$EA$2999,MATCH(tbl_dmi_isin[[#This Row],[ISIN]],Corp_value!$B:$B,0),MATCH(Y$2,Corp_value!$1:$1,0)))</f>
        <v/>
      </c>
      <c r="Z272" s="273" t="str">
        <f>IF(tbl_dmi_isin[[#This Row],[Index]]&gt;$A$2,"",INDEX(Corp_value!$A$1:$EA$2999,MATCH(tbl_dmi_isin[[#This Row],[ISIN]],Corp_value!$B:$B,0),MATCH(Z$2,Corp_value!$1:$1,0)))</f>
        <v>--/NR/WD</v>
      </c>
    </row>
    <row r="273" spans="1:26">
      <c r="A273" s="19">
        <v>270</v>
      </c>
      <c r="B273" s="282" t="str">
        <f>IF(tbl_dmi_isin[[#This Row],[Index]]&gt;$A$2,"",TEXT(INDEX(美元债一级!$A$2:$BO$2879,tbl_dmi_isin[[#This Row],[Index]]+1,MATCH(B$2,美元债一级!$2:$2,0)),"yyyy/mm/dd"))</f>
        <v>2020/10/20</v>
      </c>
      <c r="C273" s="19" t="str">
        <f>IF(tbl_dmi_isin[[#This Row],[Index]]&gt;$A$2,"",INDEX(美元债一级!$A$2:$BO$2880,tbl_dmi_isin[[#This Row],[Index]]+1,MATCH(C$2,美元债一级!$2:$2,0)))</f>
        <v>XS2213048965</v>
      </c>
      <c r="D273" s="19" t="str">
        <f>IF(tbl_dmi_isin[[#This Row],[Index]]&gt;$A$2,"",INDEX(美元债一级!$A$2:$BO$2880,tbl_dmi_isin[[#This Row],[Index]]+1,MATCH(D$2,美元债一级!$2:$2,0)))</f>
        <v>光大控股</v>
      </c>
      <c r="E273" s="19" t="str">
        <f>TEXT(tbl_dmi_isin[[#This Row],[定价日]],"YYMMDD")&amp;tbl_dmi_isin[[#This Row],[ISIN]]</f>
        <v>201020XS2213048965</v>
      </c>
      <c r="F273" s="221"/>
      <c r="G273" s="90" t="str">
        <f>IF(tbl_dmi_isin[[#This Row],[Index]]&gt;$A$2,"",INDEX(Corp_value!$A$1:$EA$2999,MATCH(tbl_dmi_isin[[#This Row],[ISIN]],Corp_value!$B:$B,0),MATCH(G$2,Corp_value!$1:$1,0)))</f>
        <v>Baa3/--/--</v>
      </c>
      <c r="H273" s="91" t="str">
        <f>IF(tbl_dmi_isin[[#This Row],[Index]]&gt;$A$2,"",INDEX(Corp_value!$A$1:$EA$2999,MATCH(tbl_dmi_isin[[#This Row],[ISIN]],Corp_value!$B:$B,0),MATCH(H$2,Corp_value!$1:$1,0)))</f>
        <v>HK</v>
      </c>
      <c r="I273" s="91" t="str">
        <f>IF(tbl_dmi_isin[[#This Row],[Index]]&gt;$A$2,"",INDEX(Corp_value!$A$1:$EA$2999,MATCH(tbl_dmi_isin[[#This Row],[ISIN]],Corp_value!$B:$B,0),MATCH(I$2,Corp_value!$1:$1,0)))</f>
        <v>HK</v>
      </c>
      <c r="J273" s="90" t="str">
        <f>IF(tbl_dmi_isin[[#This Row],[Index]]&gt;$A$2,"",INDEX(Corp_value!$A$1:$EA$2999,MATCH(tbl_dmi_isin[[#This Row],[ISIN]],Corp_value!$B:$B,0),MATCH(J$2,Corp_value!$1:$1,0)))</f>
        <v>Baa3/--/BBB</v>
      </c>
      <c r="K273" s="90" t="str">
        <f>IF(tbl_dmi_isin[[#This Row],[Index]]&gt;$A$2,"",INDEX(Corp_value!$A$1:$EA$2999,MATCH(tbl_dmi_isin[[#This Row],[ISIN]],Corp_value!$B:$B,0),MATCH(K$2,Corp_value!$1:$1,0)))</f>
        <v>CHECK spd</v>
      </c>
      <c r="L273" s="90" t="str">
        <f>IF(tbl_dmi_isin[[#This Row],[Index]]&gt;$A$2,"",INDEX(Corp_value!$A$1:$EA$2999,MATCH(tbl_dmi_isin[[#This Row],[ISIN]],Corp_value!$B:$B,0),MATCH(L$2,Corp_value!$1:$1,0)))</f>
        <v>--</v>
      </c>
      <c r="M273" s="241" t="str">
        <f>IF(tbl_dmi_isin[[#This Row],[Index]]&gt;$A$2,"",INDEX(Corp_value!$A$1:$EA$2999,MATCH(tbl_dmi_isin[[#This Row],[ISIN]],Corp_value!$B:$B,0),MATCH(M$2,Corp_value!$1:$1,0)))</f>
        <v>中国光大控股</v>
      </c>
      <c r="N273" s="241" t="str">
        <f>IF(tbl_dmi_isin[[#This Row],[Index]]&gt;$A$2,"",INDEX(Corp_value!$A$1:$EA$2999,MATCH(tbl_dmi_isin[[#This Row],[ISIN]],Corp_value!$B:$B,0),MATCH(N$2,Corp_value!$1:$1,0)))</f>
        <v/>
      </c>
      <c r="O273" s="241" t="str">
        <f>IF(tbl_dmi_isin[[#This Row],[Index]]&gt;$A$2,"",INDEX(Corp_value!$A$1:$EA$2999,MATCH(tbl_dmi_isin[[#This Row],[ISIN]],Corp_value!$B:$B,0),MATCH(O$2,Corp_value!$1:$1,0)))</f>
        <v/>
      </c>
      <c r="P273" s="260" t="str">
        <f>IF(tbl_dmi_isin[[#This Row],[Index]]&gt;$A$2,"",TEXT(INDEX(Corp_value!$A$1:$EA$2999,MATCH(tbl_dmi_isin[[#This Row],[ISIN]],Corp_value!$B:$B,0),MATCH(P$2,Corp_value!$1:$1,0)),"yyyy/mm/dd"))</f>
        <v>2020/10/27</v>
      </c>
      <c r="Q273" s="260" t="str">
        <f>IF(tbl_dmi_isin[[#This Row],[Index]]&gt;$A$2,"",TEXT(INDEX(Corp_value!$A$1:$EA$2999,MATCH(tbl_dmi_isin[[#This Row],[ISIN]],Corp_value!$B:$B,0),MATCH(Q$2,Corp_value!$1:$1,0)),"yyyy/mm/dd"))</f>
        <v/>
      </c>
      <c r="R273" s="260" t="str">
        <f>IF(tbl_dmi_isin[[#This Row],[Index]]&gt;$A$2,"",TEXT(INDEX(Corp_value!$A$1:$EA$2999,MATCH(tbl_dmi_isin[[#This Row],[ISIN]],Corp_value!$B:$B,0),MATCH(R$2,Corp_value!$1:$1,0)),"yyyy/mm/dd"))</f>
        <v>2023/10/27</v>
      </c>
      <c r="S273" s="241">
        <f>IF(tbl_dmi_isin[[#This Row],[Index]]&gt;$A$2,"",INDEX(Corp_value!$A$1:$EA$2999,MATCH(tbl_dmi_isin[[#This Row],[ISIN]],Corp_value!$B:$B,0),MATCH(S$2,Corp_value!$1:$1,0)))</f>
        <v>3.8</v>
      </c>
      <c r="T273" s="241" t="str">
        <f>IF(tbl_dmi_isin[[#This Row],[Index]]&gt;$A$2,"",INDEX(Corp_value!$A$1:$EA$2999,MATCH(tbl_dmi_isin[[#This Row],[ISIN]],Corp_value!$B:$B,0),MATCH(T$2,Corp_value!$1:$1,0)))</f>
        <v>USD</v>
      </c>
      <c r="U273" s="241">
        <f>IF(tbl_dmi_isin[[#This Row],[Index]]&gt;$A$2,"",INDEX(Corp_value!$A$1:$EA$2999,MATCH(tbl_dmi_isin[[#This Row],[ISIN]],Corp_value!$B:$B,0),MATCH(U$2,Corp_value!$1:$1,0)))</f>
        <v>100</v>
      </c>
      <c r="V273" s="258">
        <f>IFERROR(IF(tbl_dmi_isin[[#This Row],[Index]]&gt;$A$2,"",INDEX(Corp_value!$A$1:$EA$2999,MATCH(tbl_dmi_isin[[#This Row],[ISIN]],Corp_value!$B:$B,0),MATCH(V$2,Corp_value!$1:$1,0)))/100000000,"")</f>
        <v>3</v>
      </c>
      <c r="W273" s="267" t="str">
        <f>IF(tbl_dmi_isin[[#This Row],[Index]]&gt;$A$2,"",INDEX(Corp_value!$A$1:$EA$2999,MATCH(tbl_dmi_isin[[#This Row],[ISIN]],Corp_value!$B:$B,0),MATCH(W$2,Corp_value!$1:$1,0)))</f>
        <v>165 HK</v>
      </c>
      <c r="X273" s="267" t="str">
        <f>IF(tbl_dmi_isin[[#This Row],[Index]]&gt;$A$2,"",INDEX(Corp_value!$A$1:$EA$2999,MATCH(tbl_dmi_isin[[#This Row],[ISIN]],Corp_value!$B:$B,0),MATCH(X$2,Corp_value!$1:$1,0)))</f>
        <v>--/--/BBB</v>
      </c>
      <c r="Y273" s="273" t="str">
        <f>IF(tbl_dmi_isin[[#This Row],[Index]]&gt;$A$2,"",INDEX(Corp_value!$A$1:$EA$2999,MATCH(tbl_dmi_isin[[#This Row],[ISIN]],Corp_value!$B:$B,0),MATCH(Y$2,Corp_value!$1:$1,0)))</f>
        <v/>
      </c>
      <c r="Z273" s="273" t="str">
        <f>IF(tbl_dmi_isin[[#This Row],[Index]]&gt;$A$2,"",INDEX(Corp_value!$A$1:$EA$2999,MATCH(tbl_dmi_isin[[#This Row],[ISIN]],Corp_value!$B:$B,0),MATCH(Z$2,Corp_value!$1:$1,0)))</f>
        <v>--/--/BBB</v>
      </c>
    </row>
    <row r="274" spans="1:26">
      <c r="A274" s="19">
        <v>271</v>
      </c>
      <c r="B274" s="282" t="str">
        <f>IF(tbl_dmi_isin[[#This Row],[Index]]&gt;$A$2,"",TEXT(INDEX(美元债一级!$A$2:$BO$2879,tbl_dmi_isin[[#This Row],[Index]]+1,MATCH(B$2,美元债一级!$2:$2,0)),"yyyy/mm/dd"))</f>
        <v>2020/10/16</v>
      </c>
      <c r="C274" s="19" t="str">
        <f>IF(tbl_dmi_isin[[#This Row],[Index]]&gt;$A$2,"",INDEX(美元债一级!$A$2:$BO$2880,tbl_dmi_isin[[#This Row],[Index]]+1,MATCH(C$2,美元债一级!$2:$2,0)))</f>
        <v>XS2243890196</v>
      </c>
      <c r="D274" s="19" t="str">
        <f>IF(tbl_dmi_isin[[#This Row],[Index]]&gt;$A$2,"",INDEX(美元债一级!$A$2:$BO$2880,tbl_dmi_isin[[#This Row],[Index]]+1,MATCH(D$2,美元债一级!$2:$2,0)))</f>
        <v>民银港分</v>
      </c>
      <c r="E274" s="19" t="str">
        <f>TEXT(tbl_dmi_isin[[#This Row],[定价日]],"YYMMDD")&amp;tbl_dmi_isin[[#This Row],[ISIN]]</f>
        <v>201016XS2243890196</v>
      </c>
      <c r="F274" s="221"/>
      <c r="G274" s="90" t="str">
        <f>IF(tbl_dmi_isin[[#This Row],[Index]]&gt;$A$2,"",INDEX(Corp_value!$A$1:$EA$2999,MATCH(tbl_dmi_isin[[#This Row],[ISIN]],Corp_value!$B:$B,0),MATCH(G$2,Corp_value!$1:$1,0)))</f>
        <v>--/BBB-/--</v>
      </c>
      <c r="H274" s="91" t="str">
        <f>IF(tbl_dmi_isin[[#This Row],[Index]]&gt;$A$2,"",INDEX(Corp_value!$A$1:$EA$2999,MATCH(tbl_dmi_isin[[#This Row],[ISIN]],Corp_value!$B:$B,0),MATCH(H$2,Corp_value!$1:$1,0)))</f>
        <v>CN</v>
      </c>
      <c r="I274" s="91" t="str">
        <f>IF(tbl_dmi_isin[[#This Row],[Index]]&gt;$A$2,"",INDEX(Corp_value!$A$1:$EA$2999,MATCH(tbl_dmi_isin[[#This Row],[ISIN]],Corp_value!$B:$B,0),MATCH(I$2,Corp_value!$1:$1,0)))</f>
        <v>--</v>
      </c>
      <c r="J274" s="90" t="str">
        <f>IF(tbl_dmi_isin[[#This Row],[Index]]&gt;$A$2,"",INDEX(Corp_value!$A$1:$EA$2999,MATCH(tbl_dmi_isin[[#This Row],[ISIN]],Corp_value!$B:$B,0),MATCH(J$2,Corp_value!$1:$1,0)))</f>
        <v>--/BBB-/--</v>
      </c>
      <c r="K274" s="90" t="str">
        <f>IF(tbl_dmi_isin[[#This Row],[Index]]&gt;$A$2,"",INDEX(Corp_value!$A$1:$EA$2999,MATCH(tbl_dmi_isin[[#This Row],[ISIN]],Corp_value!$B:$B,0),MATCH(K$2,Corp_value!$1:$1,0)))</f>
        <v>CHECK spd</v>
      </c>
      <c r="L274" s="90" t="str">
        <f>IF(tbl_dmi_isin[[#This Row],[Index]]&gt;$A$2,"",INDEX(Corp_value!$A$1:$EA$2999,MATCH(tbl_dmi_isin[[#This Row],[ISIN]],Corp_value!$B:$B,0),MATCH(L$2,Corp_value!$1:$1,0)))</f>
        <v>QUARTLY US LIBOR +90.000</v>
      </c>
      <c r="M274" s="241" t="str">
        <f>IF(tbl_dmi_isin[[#This Row],[Index]]&gt;$A$2,"",INDEX(Corp_value!$A$1:$EA$2999,MATCH(tbl_dmi_isin[[#This Row],[ISIN]],Corp_value!$B:$B,0),MATCH(M$2,Corp_value!$1:$1,0)))</f>
        <v>中国民生银行香港分行</v>
      </c>
      <c r="N274" s="241" t="str">
        <f>IF(tbl_dmi_isin[[#This Row],[Index]]&gt;$A$2,"",INDEX(Corp_value!$A$1:$EA$2999,MATCH(tbl_dmi_isin[[#This Row],[ISIN]],Corp_value!$B:$B,0),MATCH(N$2,Corp_value!$1:$1,0)))</f>
        <v/>
      </c>
      <c r="O274" s="241" t="str">
        <f>IF(tbl_dmi_isin[[#This Row],[Index]]&gt;$A$2,"",INDEX(Corp_value!$A$1:$EA$2999,MATCH(tbl_dmi_isin[[#This Row],[ISIN]],Corp_value!$B:$B,0),MATCH(O$2,Corp_value!$1:$1,0)))</f>
        <v/>
      </c>
      <c r="P274" s="260" t="str">
        <f>IF(tbl_dmi_isin[[#This Row],[Index]]&gt;$A$2,"",TEXT(INDEX(Corp_value!$A$1:$EA$2999,MATCH(tbl_dmi_isin[[#This Row],[ISIN]],Corp_value!$B:$B,0),MATCH(P$2,Corp_value!$1:$1,0)),"yyyy/mm/dd"))</f>
        <v>2020/10/22</v>
      </c>
      <c r="Q274" s="260" t="str">
        <f>IF(tbl_dmi_isin[[#This Row],[Index]]&gt;$A$2,"",TEXT(INDEX(Corp_value!$A$1:$EA$2999,MATCH(tbl_dmi_isin[[#This Row],[ISIN]],Corp_value!$B:$B,0),MATCH(Q$2,Corp_value!$1:$1,0)),"yyyy/mm/dd"))</f>
        <v>2023/10/22</v>
      </c>
      <c r="R274" s="260" t="str">
        <f>IF(tbl_dmi_isin[[#This Row],[Index]]&gt;$A$2,"",TEXT(INDEX(Corp_value!$A$1:$EA$2999,MATCH(tbl_dmi_isin[[#This Row],[ISIN]],Corp_value!$B:$B,0),MATCH(R$2,Corp_value!$1:$1,0)),"yyyy/mm/dd"))</f>
        <v>--</v>
      </c>
      <c r="S274" s="241">
        <f>IF(tbl_dmi_isin[[#This Row],[Index]]&gt;$A$2,"",INDEX(Corp_value!$A$1:$EA$2999,MATCH(tbl_dmi_isin[[#This Row],[ISIN]],Corp_value!$B:$B,0),MATCH(S$2,Corp_value!$1:$1,0)))</f>
        <v>6.1727100000000004</v>
      </c>
      <c r="T274" s="241" t="str">
        <f>IF(tbl_dmi_isin[[#This Row],[Index]]&gt;$A$2,"",INDEX(Corp_value!$A$1:$EA$2999,MATCH(tbl_dmi_isin[[#This Row],[ISIN]],Corp_value!$B:$B,0),MATCH(T$2,Corp_value!$1:$1,0)))</f>
        <v>USD</v>
      </c>
      <c r="U274" s="241">
        <f>IF(tbl_dmi_isin[[#This Row],[Index]]&gt;$A$2,"",INDEX(Corp_value!$A$1:$EA$2999,MATCH(tbl_dmi_isin[[#This Row],[ISIN]],Corp_value!$B:$B,0),MATCH(U$2,Corp_value!$1:$1,0)))</f>
        <v>100</v>
      </c>
      <c r="V274" s="258">
        <f>IFERROR(IF(tbl_dmi_isin[[#This Row],[Index]]&gt;$A$2,"",INDEX(Corp_value!$A$1:$EA$2999,MATCH(tbl_dmi_isin[[#This Row],[ISIN]],Corp_value!$B:$B,0),MATCH(V$2,Corp_value!$1:$1,0)))/100000000,"")</f>
        <v>5</v>
      </c>
      <c r="W274" s="267" t="str">
        <f>IF(tbl_dmi_isin[[#This Row],[Index]]&gt;$A$2,"",INDEX(Corp_value!$A$1:$EA$2999,MATCH(tbl_dmi_isin[[#This Row],[ISIN]],Corp_value!$B:$B,0),MATCH(W$2,Corp_value!$1:$1,0)))</f>
        <v>600016 CH</v>
      </c>
      <c r="X274" s="267" t="str">
        <f>IF(tbl_dmi_isin[[#This Row],[Index]]&gt;$A$2,"",INDEX(Corp_value!$A$1:$EA$2999,MATCH(tbl_dmi_isin[[#This Row],[ISIN]],Corp_value!$B:$B,0),MATCH(X$2,Corp_value!$1:$1,0)))</f>
        <v>--/BBB-/BB+u</v>
      </c>
      <c r="Y274" s="273" t="str">
        <f>IF(tbl_dmi_isin[[#This Row],[Index]]&gt;$A$2,"",INDEX(Corp_value!$A$1:$EA$2999,MATCH(tbl_dmi_isin[[#This Row],[ISIN]],Corp_value!$B:$B,0),MATCH(Y$2,Corp_value!$1:$1,0)))</f>
        <v/>
      </c>
      <c r="Z274" s="273" t="str">
        <f>IF(tbl_dmi_isin[[#This Row],[Index]]&gt;$A$2,"",INDEX(Corp_value!$A$1:$EA$2999,MATCH(tbl_dmi_isin[[#This Row],[ISIN]],Corp_value!$B:$B,0),MATCH(Z$2,Corp_value!$1:$1,0)))</f>
        <v>--/BBB-/BB+u</v>
      </c>
    </row>
    <row r="275" spans="1:26">
      <c r="A275" s="19">
        <v>272</v>
      </c>
      <c r="B275" s="282" t="str">
        <f>IF(tbl_dmi_isin[[#This Row],[Index]]&gt;$A$2,"",TEXT(INDEX(美元债一级!$A$2:$BO$2879,tbl_dmi_isin[[#This Row],[Index]]+1,MATCH(B$2,美元债一级!$2:$2,0)),"yyyy/mm/dd"))</f>
        <v>2020/09/22</v>
      </c>
      <c r="C275" s="19" t="str">
        <f>IF(tbl_dmi_isin[[#This Row],[Index]]&gt;$A$2,"",INDEX(美元债一级!$A$2:$BO$2880,tbl_dmi_isin[[#This Row],[Index]]+1,MATCH(C$2,美元债一级!$2:$2,0)))</f>
        <v>XS2229091124</v>
      </c>
      <c r="D275" s="19" t="str">
        <f>IF(tbl_dmi_isin[[#This Row],[Index]]&gt;$A$2,"",INDEX(美元债一级!$A$2:$BO$2880,tbl_dmi_isin[[#This Row],[Index]]+1,MATCH(D$2,美元债一级!$2:$2,0)))</f>
        <v>中国电建</v>
      </c>
      <c r="E275" s="19" t="str">
        <f>TEXT(tbl_dmi_isin[[#This Row],[定价日]],"YYMMDD")&amp;tbl_dmi_isin[[#This Row],[ISIN]]</f>
        <v>200922XS2229091124</v>
      </c>
      <c r="F275" s="220"/>
      <c r="G275" s="90" t="str">
        <f>IF(tbl_dmi_isin[[#This Row],[Index]]&gt;$A$2,"",INDEX(Corp_value!$A$1:$EA$2999,MATCH(tbl_dmi_isin[[#This Row],[ISIN]],Corp_value!$B:$B,0),MATCH(G$2,Corp_value!$1:$1,0)))</f>
        <v>--/--/BBB</v>
      </c>
      <c r="H275" s="91" t="str">
        <f>IF(tbl_dmi_isin[[#This Row],[Index]]&gt;$A$2,"",INDEX(Corp_value!$A$1:$EA$2999,MATCH(tbl_dmi_isin[[#This Row],[ISIN]],Corp_value!$B:$B,0),MATCH(H$2,Corp_value!$1:$1,0)))</f>
        <v>VG</v>
      </c>
      <c r="I275" s="91" t="str">
        <f>IF(tbl_dmi_isin[[#This Row],[Index]]&gt;$A$2,"",INDEX(Corp_value!$A$1:$EA$2999,MATCH(tbl_dmi_isin[[#This Row],[ISIN]],Corp_value!$B:$B,0),MATCH(I$2,Corp_value!$1:$1,0)))</f>
        <v>--</v>
      </c>
      <c r="J275" s="90" t="str">
        <f>IF(tbl_dmi_isin[[#This Row],[Index]]&gt;$A$2,"",INDEX(Corp_value!$A$1:$EA$2999,MATCH(tbl_dmi_isin[[#This Row],[ISIN]],Corp_value!$B:$B,0),MATCH(J$2,Corp_value!$1:$1,0)))</f>
        <v>Baa1/BBB+/BBB+</v>
      </c>
      <c r="K275" s="90">
        <f>IF(tbl_dmi_isin[[#This Row],[Index]]&gt;$A$2,"",INDEX(Corp_value!$A$1:$EA$2999,MATCH(tbl_dmi_isin[[#This Row],[ISIN]],Corp_value!$B:$B,0),MATCH(K$2,Corp_value!$1:$1,0)))</f>
        <v>318.89999999999998</v>
      </c>
      <c r="L275" s="90" t="str">
        <f>IF(tbl_dmi_isin[[#This Row],[Index]]&gt;$A$2,"",INDEX(Corp_value!$A$1:$EA$2999,MATCH(tbl_dmi_isin[[#This Row],[ISIN]],Corp_value!$B:$B,0),MATCH(L$2,Corp_value!$1:$1,0)))</f>
        <v>--</v>
      </c>
      <c r="M275" s="241" t="str">
        <f>IF(tbl_dmi_isin[[#This Row],[Index]]&gt;$A$2,"",INDEX(Corp_value!$A$1:$EA$2999,MATCH(tbl_dmi_isin[[#This Row],[ISIN]],Corp_value!$B:$B,0),MATCH(M$2,Corp_value!$1:$1,0)))</f>
        <v>电建海裕有限公司</v>
      </c>
      <c r="N275" s="241" t="str">
        <f>IF(tbl_dmi_isin[[#This Row],[Index]]&gt;$A$2,"",INDEX(Corp_value!$A$1:$EA$2999,MATCH(tbl_dmi_isin[[#This Row],[ISIN]],Corp_value!$B:$B,0),MATCH(N$2,Corp_value!$1:$1,0)))</f>
        <v>Power Construction Corp of China</v>
      </c>
      <c r="O275" s="241" t="str">
        <f>IF(tbl_dmi_isin[[#This Row],[Index]]&gt;$A$2,"",INDEX(Corp_value!$A$1:$EA$2999,MATCH(tbl_dmi_isin[[#This Row],[ISIN]],Corp_value!$B:$B,0),MATCH(O$2,Corp_value!$1:$1,0)))</f>
        <v/>
      </c>
      <c r="P275" s="260" t="str">
        <f>IF(tbl_dmi_isin[[#This Row],[Index]]&gt;$A$2,"",TEXT(INDEX(Corp_value!$A$1:$EA$2999,MATCH(tbl_dmi_isin[[#This Row],[ISIN]],Corp_value!$B:$B,0),MATCH(P$2,Corp_value!$1:$1,0)),"yyyy/mm/dd"))</f>
        <v>2020/09/29</v>
      </c>
      <c r="Q275" s="260" t="str">
        <f>IF(tbl_dmi_isin[[#This Row],[Index]]&gt;$A$2,"",TEXT(INDEX(Corp_value!$A$1:$EA$2999,MATCH(tbl_dmi_isin[[#This Row],[ISIN]],Corp_value!$B:$B,0),MATCH(Q$2,Corp_value!$1:$1,0)),"yyyy/mm/dd"))</f>
        <v/>
      </c>
      <c r="R275" s="260" t="str">
        <f>IF(tbl_dmi_isin[[#This Row],[Index]]&gt;$A$2,"",TEXT(INDEX(Corp_value!$A$1:$EA$2999,MATCH(tbl_dmi_isin[[#This Row],[ISIN]],Corp_value!$B:$B,0),MATCH(R$2,Corp_value!$1:$1,0)),"yyyy/mm/dd"))</f>
        <v>2025/09/29</v>
      </c>
      <c r="S275" s="241">
        <f>IF(tbl_dmi_isin[[#This Row],[Index]]&gt;$A$2,"",INDEX(Corp_value!$A$1:$EA$2999,MATCH(tbl_dmi_isin[[#This Row],[ISIN]],Corp_value!$B:$B,0),MATCH(S$2,Corp_value!$1:$1,0)))</f>
        <v>3.45</v>
      </c>
      <c r="T275" s="241" t="str">
        <f>IF(tbl_dmi_isin[[#This Row],[Index]]&gt;$A$2,"",INDEX(Corp_value!$A$1:$EA$2999,MATCH(tbl_dmi_isin[[#This Row],[ISIN]],Corp_value!$B:$B,0),MATCH(T$2,Corp_value!$1:$1,0)))</f>
        <v>USD</v>
      </c>
      <c r="U275" s="241">
        <f>IF(tbl_dmi_isin[[#This Row],[Index]]&gt;$A$2,"",INDEX(Corp_value!$A$1:$EA$2999,MATCH(tbl_dmi_isin[[#This Row],[ISIN]],Corp_value!$B:$B,0),MATCH(U$2,Corp_value!$1:$1,0)))</f>
        <v>100</v>
      </c>
      <c r="V275" s="258">
        <f>IFERROR(IF(tbl_dmi_isin[[#This Row],[Index]]&gt;$A$2,"",INDEX(Corp_value!$A$1:$EA$2999,MATCH(tbl_dmi_isin[[#This Row],[ISIN]],Corp_value!$B:$B,0),MATCH(V$2,Corp_value!$1:$1,0)))/100000000,"")</f>
        <v>3</v>
      </c>
      <c r="W275" s="267" t="str">
        <f>IF(tbl_dmi_isin[[#This Row],[Index]]&gt;$A$2,"",INDEX(Corp_value!$A$1:$EA$2999,MATCH(tbl_dmi_isin[[#This Row],[ISIN]],Corp_value!$B:$B,0),MATCH(W$2,Corp_value!$1:$1,0)))</f>
        <v>601669 CH</v>
      </c>
      <c r="X275" s="267" t="str">
        <f>IF(tbl_dmi_isin[[#This Row],[Index]]&gt;$A$2,"",INDEX(Corp_value!$A$1:$EA$2999,MATCH(tbl_dmi_isin[[#This Row],[ISIN]],Corp_value!$B:$B,0),MATCH(X$2,Corp_value!$1:$1,0)))</f>
        <v>--/--/BBB+</v>
      </c>
      <c r="Y275" s="273" t="str">
        <f>IF(tbl_dmi_isin[[#This Row],[Index]]&gt;$A$2,"",INDEX(Corp_value!$A$1:$EA$2999,MATCH(tbl_dmi_isin[[#This Row],[ISIN]],Corp_value!$B:$B,0),MATCH(Y$2,Corp_value!$1:$1,0)))</f>
        <v/>
      </c>
      <c r="Z275" s="273" t="str">
        <f>IF(tbl_dmi_isin[[#This Row],[Index]]&gt;$A$2,"",INDEX(Corp_value!$A$1:$EA$2999,MATCH(tbl_dmi_isin[[#This Row],[ISIN]],Corp_value!$B:$B,0),MATCH(Z$2,Corp_value!$1:$1,0)))</f>
        <v>Baa1/BBB+/BBB+</v>
      </c>
    </row>
    <row r="276" spans="1:26">
      <c r="A276" s="19">
        <v>273</v>
      </c>
      <c r="B276" s="282" t="str">
        <f>IF(tbl_dmi_isin[[#This Row],[Index]]&gt;$A$2,"",TEXT(INDEX(美元债一级!$A$2:$BO$2879,tbl_dmi_isin[[#This Row],[Index]]+1,MATCH(B$2,美元债一级!$2:$2,0)),"yyyy/mm/dd"))</f>
        <v>2020/09/15</v>
      </c>
      <c r="C276" s="19" t="str">
        <f>IF(tbl_dmi_isin[[#This Row],[Index]]&gt;$A$2,"",INDEX(美元债一级!$A$2:$BO$2880,tbl_dmi_isin[[#This Row],[Index]]+1,MATCH(C$2,美元债一级!$2:$2,0)))</f>
        <v>USG8850LAF79</v>
      </c>
      <c r="D276" s="19" t="str">
        <f>IF(tbl_dmi_isin[[#This Row],[Index]]&gt;$A$2,"",INDEX(美元债一级!$A$2:$BO$2880,tbl_dmi_isin[[#This Row],[Index]]+1,MATCH(D$2,美元债一级!$2:$2,0)))</f>
        <v>中国三峡</v>
      </c>
      <c r="E276" s="19" t="str">
        <f>TEXT(tbl_dmi_isin[[#This Row],[定价日]],"YYMMDD")&amp;tbl_dmi_isin[[#This Row],[ISIN]]</f>
        <v>200915USG8850LAF79</v>
      </c>
      <c r="F276" s="220"/>
      <c r="G276" s="90" t="str">
        <f>IF(tbl_dmi_isin[[#This Row],[Index]]&gt;$A$2,"",INDEX(Corp_value!$A$1:$EA$2999,MATCH(tbl_dmi_isin[[#This Row],[ISIN]],Corp_value!$B:$B,0),MATCH(G$2,Corp_value!$1:$1,0)))</f>
        <v>A1/--/A+</v>
      </c>
      <c r="H276" s="91" t="str">
        <f>IF(tbl_dmi_isin[[#This Row],[Index]]&gt;$A$2,"",INDEX(Corp_value!$A$1:$EA$2999,MATCH(tbl_dmi_isin[[#This Row],[ISIN]],Corp_value!$B:$B,0),MATCH(H$2,Corp_value!$1:$1,0)))</f>
        <v>KY</v>
      </c>
      <c r="I276" s="91" t="str">
        <f>IF(tbl_dmi_isin[[#This Row],[Index]]&gt;$A$2,"",INDEX(Corp_value!$A$1:$EA$2999,MATCH(tbl_dmi_isin[[#This Row],[ISIN]],Corp_value!$B:$B,0),MATCH(I$2,Corp_value!$1:$1,0)))</f>
        <v>--</v>
      </c>
      <c r="J276" s="90" t="str">
        <f>IF(tbl_dmi_isin[[#This Row],[Index]]&gt;$A$2,"",INDEX(Corp_value!$A$1:$EA$2999,MATCH(tbl_dmi_isin[[#This Row],[ISIN]],Corp_value!$B:$B,0),MATCH(J$2,Corp_value!$1:$1,0)))</f>
        <v>A1/A/A+</v>
      </c>
      <c r="K276" s="90">
        <f>IF(tbl_dmi_isin[[#This Row],[Index]]&gt;$A$2,"",INDEX(Corp_value!$A$1:$EA$2999,MATCH(tbl_dmi_isin[[#This Row],[ISIN]],Corp_value!$B:$B,0),MATCH(K$2,Corp_value!$1:$1,0)))</f>
        <v>115</v>
      </c>
      <c r="L276" s="90" t="str">
        <f>IF(tbl_dmi_isin[[#This Row],[Index]]&gt;$A$2,"",INDEX(Corp_value!$A$1:$EA$2999,MATCH(tbl_dmi_isin[[#This Row],[ISIN]],Corp_value!$B:$B,0),MATCH(L$2,Corp_value!$1:$1,0)))</f>
        <v>--</v>
      </c>
      <c r="M276" s="241" t="str">
        <f>IF(tbl_dmi_isin[[#This Row],[Index]]&gt;$A$2,"",INDEX(Corp_value!$A$1:$EA$2999,MATCH(tbl_dmi_isin[[#This Row],[ISIN]],Corp_value!$B:$B,0),MATCH(M$2,Corp_value!$1:$1,0)))</f>
        <v>三峡财务I开曼群岛有</v>
      </c>
      <c r="N276" s="241" t="str">
        <f>IF(tbl_dmi_isin[[#This Row],[Index]]&gt;$A$2,"",INDEX(Corp_value!$A$1:$EA$2999,MATCH(tbl_dmi_isin[[#This Row],[ISIN]],Corp_value!$B:$B,0),MATCH(N$2,Corp_value!$1:$1,0)))</f>
        <v>China Three Gorges Corp</v>
      </c>
      <c r="O276" s="241" t="str">
        <f>IF(tbl_dmi_isin[[#This Row],[Index]]&gt;$A$2,"",INDEX(Corp_value!$A$1:$EA$2999,MATCH(tbl_dmi_isin[[#This Row],[ISIN]],Corp_value!$B:$B,0),MATCH(O$2,Corp_value!$1:$1,0)))</f>
        <v/>
      </c>
      <c r="P276" s="260" t="str">
        <f>IF(tbl_dmi_isin[[#This Row],[Index]]&gt;$A$2,"",TEXT(INDEX(Corp_value!$A$1:$EA$2999,MATCH(tbl_dmi_isin[[#This Row],[ISIN]],Corp_value!$B:$B,0),MATCH(P$2,Corp_value!$1:$1,0)),"yyyy/mm/dd"))</f>
        <v>2020/09/22</v>
      </c>
      <c r="Q276" s="260" t="str">
        <f>IF(tbl_dmi_isin[[#This Row],[Index]]&gt;$A$2,"",TEXT(INDEX(Corp_value!$A$1:$EA$2999,MATCH(tbl_dmi_isin[[#This Row],[ISIN]],Corp_value!$B:$B,0),MATCH(Q$2,Corp_value!$1:$1,0)),"yyyy/mm/dd"))</f>
        <v>2025/09/22</v>
      </c>
      <c r="R276" s="260" t="str">
        <f>IF(tbl_dmi_isin[[#This Row],[Index]]&gt;$A$2,"",TEXT(INDEX(Corp_value!$A$1:$EA$2999,MATCH(tbl_dmi_isin[[#This Row],[ISIN]],Corp_value!$B:$B,0),MATCH(R$2,Corp_value!$1:$1,0)),"yyyy/mm/dd"))</f>
        <v>2025/08/22</v>
      </c>
      <c r="S276" s="241">
        <f>IF(tbl_dmi_isin[[#This Row],[Index]]&gt;$A$2,"",INDEX(Corp_value!$A$1:$EA$2999,MATCH(tbl_dmi_isin[[#This Row],[ISIN]],Corp_value!$B:$B,0),MATCH(S$2,Corp_value!$1:$1,0)))</f>
        <v>1.3</v>
      </c>
      <c r="T276" s="241" t="str">
        <f>IF(tbl_dmi_isin[[#This Row],[Index]]&gt;$A$2,"",INDEX(Corp_value!$A$1:$EA$2999,MATCH(tbl_dmi_isin[[#This Row],[ISIN]],Corp_value!$B:$B,0),MATCH(T$2,Corp_value!$1:$1,0)))</f>
        <v>USD</v>
      </c>
      <c r="U276" s="241">
        <f>IF(tbl_dmi_isin[[#This Row],[Index]]&gt;$A$2,"",INDEX(Corp_value!$A$1:$EA$2999,MATCH(tbl_dmi_isin[[#This Row],[ISIN]],Corp_value!$B:$B,0),MATCH(U$2,Corp_value!$1:$1,0)))</f>
        <v>99.427999999999997</v>
      </c>
      <c r="V276" s="258">
        <f>IFERROR(IF(tbl_dmi_isin[[#This Row],[Index]]&gt;$A$2,"",INDEX(Corp_value!$A$1:$EA$2999,MATCH(tbl_dmi_isin[[#This Row],[ISIN]],Corp_value!$B:$B,0),MATCH(V$2,Corp_value!$1:$1,0)))/100000000,"")</f>
        <v>5</v>
      </c>
      <c r="W276" s="267" t="str">
        <f>IF(tbl_dmi_isin[[#This Row],[Index]]&gt;$A$2,"",INDEX(Corp_value!$A$1:$EA$2999,MATCH(tbl_dmi_isin[[#This Row],[ISIN]],Corp_value!$B:$B,0),MATCH(W$2,Corp_value!$1:$1,0)))</f>
        <v>CJSXGZ CH</v>
      </c>
      <c r="X276" s="267" t="str">
        <f>IF(tbl_dmi_isin[[#This Row],[Index]]&gt;$A$2,"",INDEX(Corp_value!$A$1:$EA$2999,MATCH(tbl_dmi_isin[[#This Row],[ISIN]],Corp_value!$B:$B,0),MATCH(X$2,Corp_value!$1:$1,0)))</f>
        <v>--/A/A+</v>
      </c>
      <c r="Y276" s="273" t="str">
        <f>IF(tbl_dmi_isin[[#This Row],[Index]]&gt;$A$2,"",INDEX(Corp_value!$A$1:$EA$2999,MATCH(tbl_dmi_isin[[#This Row],[ISIN]],Corp_value!$B:$B,0),MATCH(Y$2,Corp_value!$1:$1,0)))</f>
        <v/>
      </c>
      <c r="Z276" s="273" t="str">
        <f>IF(tbl_dmi_isin[[#This Row],[Index]]&gt;$A$2,"",INDEX(Corp_value!$A$1:$EA$2999,MATCH(tbl_dmi_isin[[#This Row],[ISIN]],Corp_value!$B:$B,0),MATCH(Z$2,Corp_value!$1:$1,0)))</f>
        <v>A1/A/A+</v>
      </c>
    </row>
    <row r="277" spans="1:26">
      <c r="A277" s="19">
        <v>274</v>
      </c>
      <c r="B277" s="282" t="str">
        <f>IF(tbl_dmi_isin[[#This Row],[Index]]&gt;$A$2,"",TEXT(INDEX(美元债一级!$A$2:$BO$2879,tbl_dmi_isin[[#This Row],[Index]]+1,MATCH(B$2,美元债一级!$2:$2,0)),"yyyy/mm/dd"))</f>
        <v>2020/09/15</v>
      </c>
      <c r="C277" s="19" t="str">
        <f>IF(tbl_dmi_isin[[#This Row],[Index]]&gt;$A$2,"",INDEX(美元债一级!$A$2:$BO$2880,tbl_dmi_isin[[#This Row],[Index]]+1,MATCH(C$2,美元债一级!$2:$2,0)))</f>
        <v>USG8850LAG52</v>
      </c>
      <c r="D277" s="19" t="str">
        <f>IF(tbl_dmi_isin[[#This Row],[Index]]&gt;$A$2,"",INDEX(美元债一级!$A$2:$BO$2880,tbl_dmi_isin[[#This Row],[Index]]+1,MATCH(D$2,美元债一级!$2:$2,0)))</f>
        <v>中国三峡</v>
      </c>
      <c r="E277" s="19" t="str">
        <f>TEXT(tbl_dmi_isin[[#This Row],[定价日]],"YYMMDD")&amp;tbl_dmi_isin[[#This Row],[ISIN]]</f>
        <v>200915USG8850LAG52</v>
      </c>
      <c r="F277" s="220"/>
      <c r="G277" s="90" t="str">
        <f>IF(tbl_dmi_isin[[#This Row],[Index]]&gt;$A$2,"",INDEX(Corp_value!$A$1:$EA$2999,MATCH(tbl_dmi_isin[[#This Row],[ISIN]],Corp_value!$B:$B,0),MATCH(G$2,Corp_value!$1:$1,0)))</f>
        <v>A1/--/A+</v>
      </c>
      <c r="H277" s="91" t="str">
        <f>IF(tbl_dmi_isin[[#This Row],[Index]]&gt;$A$2,"",INDEX(Corp_value!$A$1:$EA$2999,MATCH(tbl_dmi_isin[[#This Row],[ISIN]],Corp_value!$B:$B,0),MATCH(H$2,Corp_value!$1:$1,0)))</f>
        <v>KY</v>
      </c>
      <c r="I277" s="91" t="str">
        <f>IF(tbl_dmi_isin[[#This Row],[Index]]&gt;$A$2,"",INDEX(Corp_value!$A$1:$EA$2999,MATCH(tbl_dmi_isin[[#This Row],[ISIN]],Corp_value!$B:$B,0),MATCH(I$2,Corp_value!$1:$1,0)))</f>
        <v>--</v>
      </c>
      <c r="J277" s="90" t="str">
        <f>IF(tbl_dmi_isin[[#This Row],[Index]]&gt;$A$2,"",INDEX(Corp_value!$A$1:$EA$2999,MATCH(tbl_dmi_isin[[#This Row],[ISIN]],Corp_value!$B:$B,0),MATCH(J$2,Corp_value!$1:$1,0)))</f>
        <v>A1/A/A+</v>
      </c>
      <c r="K277" s="90">
        <f>IF(tbl_dmi_isin[[#This Row],[Index]]&gt;$A$2,"",INDEX(Corp_value!$A$1:$EA$2999,MATCH(tbl_dmi_isin[[#This Row],[ISIN]],Corp_value!$B:$B,0),MATCH(K$2,Corp_value!$1:$1,0)))</f>
        <v>150</v>
      </c>
      <c r="L277" s="90" t="str">
        <f>IF(tbl_dmi_isin[[#This Row],[Index]]&gt;$A$2,"",INDEX(Corp_value!$A$1:$EA$2999,MATCH(tbl_dmi_isin[[#This Row],[ISIN]],Corp_value!$B:$B,0),MATCH(L$2,Corp_value!$1:$1,0)))</f>
        <v>--</v>
      </c>
      <c r="M277" s="241" t="str">
        <f>IF(tbl_dmi_isin[[#This Row],[Index]]&gt;$A$2,"",INDEX(Corp_value!$A$1:$EA$2999,MATCH(tbl_dmi_isin[[#This Row],[ISIN]],Corp_value!$B:$B,0),MATCH(M$2,Corp_value!$1:$1,0)))</f>
        <v>三峡财务I开曼群岛有</v>
      </c>
      <c r="N277" s="241" t="str">
        <f>IF(tbl_dmi_isin[[#This Row],[Index]]&gt;$A$2,"",INDEX(Corp_value!$A$1:$EA$2999,MATCH(tbl_dmi_isin[[#This Row],[ISIN]],Corp_value!$B:$B,0),MATCH(N$2,Corp_value!$1:$1,0)))</f>
        <v>China Three Gorges Corp</v>
      </c>
      <c r="O277" s="241" t="str">
        <f>IF(tbl_dmi_isin[[#This Row],[Index]]&gt;$A$2,"",INDEX(Corp_value!$A$1:$EA$2999,MATCH(tbl_dmi_isin[[#This Row],[ISIN]],Corp_value!$B:$B,0),MATCH(O$2,Corp_value!$1:$1,0)))</f>
        <v/>
      </c>
      <c r="P277" s="260" t="str">
        <f>IF(tbl_dmi_isin[[#This Row],[Index]]&gt;$A$2,"",TEXT(INDEX(Corp_value!$A$1:$EA$2999,MATCH(tbl_dmi_isin[[#This Row],[ISIN]],Corp_value!$B:$B,0),MATCH(P$2,Corp_value!$1:$1,0)),"yyyy/mm/dd"))</f>
        <v>2020/09/22</v>
      </c>
      <c r="Q277" s="260" t="str">
        <f>IF(tbl_dmi_isin[[#This Row],[Index]]&gt;$A$2,"",TEXT(INDEX(Corp_value!$A$1:$EA$2999,MATCH(tbl_dmi_isin[[#This Row],[ISIN]],Corp_value!$B:$B,0),MATCH(Q$2,Corp_value!$1:$1,0)),"yyyy/mm/dd"))</f>
        <v>2030/09/22</v>
      </c>
      <c r="R277" s="260" t="str">
        <f>IF(tbl_dmi_isin[[#This Row],[Index]]&gt;$A$2,"",TEXT(INDEX(Corp_value!$A$1:$EA$2999,MATCH(tbl_dmi_isin[[#This Row],[ISIN]],Corp_value!$B:$B,0),MATCH(R$2,Corp_value!$1:$1,0)),"yyyy/mm/dd"))</f>
        <v>2030/06/22</v>
      </c>
      <c r="S277" s="241">
        <f>IF(tbl_dmi_isin[[#This Row],[Index]]&gt;$A$2,"",INDEX(Corp_value!$A$1:$EA$2999,MATCH(tbl_dmi_isin[[#This Row],[ISIN]],Corp_value!$B:$B,0),MATCH(S$2,Corp_value!$1:$1,0)))</f>
        <v>2.15</v>
      </c>
      <c r="T277" s="241" t="str">
        <f>IF(tbl_dmi_isin[[#This Row],[Index]]&gt;$A$2,"",INDEX(Corp_value!$A$1:$EA$2999,MATCH(tbl_dmi_isin[[#This Row],[ISIN]],Corp_value!$B:$B,0),MATCH(T$2,Corp_value!$1:$1,0)))</f>
        <v>USD</v>
      </c>
      <c r="U277" s="241">
        <f>IF(tbl_dmi_isin[[#This Row],[Index]]&gt;$A$2,"",INDEX(Corp_value!$A$1:$EA$2999,MATCH(tbl_dmi_isin[[#This Row],[ISIN]],Corp_value!$B:$B,0),MATCH(U$2,Corp_value!$1:$1,0)))</f>
        <v>99.695999999999998</v>
      </c>
      <c r="V277" s="258">
        <f>IFERROR(IF(tbl_dmi_isin[[#This Row],[Index]]&gt;$A$2,"",INDEX(Corp_value!$A$1:$EA$2999,MATCH(tbl_dmi_isin[[#This Row],[ISIN]],Corp_value!$B:$B,0),MATCH(V$2,Corp_value!$1:$1,0)))/100000000,"")</f>
        <v>5</v>
      </c>
      <c r="W277" s="267" t="str">
        <f>IF(tbl_dmi_isin[[#This Row],[Index]]&gt;$A$2,"",INDEX(Corp_value!$A$1:$EA$2999,MATCH(tbl_dmi_isin[[#This Row],[ISIN]],Corp_value!$B:$B,0),MATCH(W$2,Corp_value!$1:$1,0)))</f>
        <v>CJSXGZ CH</v>
      </c>
      <c r="X277" s="267" t="str">
        <f>IF(tbl_dmi_isin[[#This Row],[Index]]&gt;$A$2,"",INDEX(Corp_value!$A$1:$EA$2999,MATCH(tbl_dmi_isin[[#This Row],[ISIN]],Corp_value!$B:$B,0),MATCH(X$2,Corp_value!$1:$1,0)))</f>
        <v>--/A/A+</v>
      </c>
      <c r="Y277" s="273" t="str">
        <f>IF(tbl_dmi_isin[[#This Row],[Index]]&gt;$A$2,"",INDEX(Corp_value!$A$1:$EA$2999,MATCH(tbl_dmi_isin[[#This Row],[ISIN]],Corp_value!$B:$B,0),MATCH(Y$2,Corp_value!$1:$1,0)))</f>
        <v/>
      </c>
      <c r="Z277" s="273" t="str">
        <f>IF(tbl_dmi_isin[[#This Row],[Index]]&gt;$A$2,"",INDEX(Corp_value!$A$1:$EA$2999,MATCH(tbl_dmi_isin[[#This Row],[ISIN]],Corp_value!$B:$B,0),MATCH(Z$2,Corp_value!$1:$1,0)))</f>
        <v>A1/A/A+</v>
      </c>
    </row>
    <row r="278" spans="1:26">
      <c r="A278" s="19">
        <v>275</v>
      </c>
      <c r="B278" s="282" t="str">
        <f>IF(tbl_dmi_isin[[#This Row],[Index]]&gt;$A$2,"",TEXT(INDEX(美元债一级!$A$2:$BO$2879,tbl_dmi_isin[[#This Row],[Index]]+1,MATCH(B$2,美元债一级!$2:$2,0)),"yyyy/mm/dd"))</f>
        <v>2020/09/14</v>
      </c>
      <c r="C278" s="19" t="str">
        <f>IF(tbl_dmi_isin[[#This Row],[Index]]&gt;$A$2,"",INDEX(美元债一级!$A$2:$BO$2880,tbl_dmi_isin[[#This Row],[Index]]+1,MATCH(C$2,美元债一级!$2:$2,0)))</f>
        <v>XS2127824592</v>
      </c>
      <c r="D278" s="19" t="str">
        <f>IF(tbl_dmi_isin[[#This Row],[Index]]&gt;$A$2,"",INDEX(美元债一级!$A$2:$BO$2880,tbl_dmi_isin[[#This Row],[Index]]+1,MATCH(D$2,美元债一级!$2:$2,0)))</f>
        <v>大连万达集团</v>
      </c>
      <c r="E278" s="19" t="str">
        <f>TEXT(tbl_dmi_isin[[#This Row],[定价日]],"YYMMDD")&amp;tbl_dmi_isin[[#This Row],[ISIN]]</f>
        <v>200914XS2127824592</v>
      </c>
      <c r="F278" s="221"/>
      <c r="G278" s="90" t="str">
        <f>IF(tbl_dmi_isin[[#This Row],[Index]]&gt;$A$2,"",INDEX(Corp_value!$A$1:$EA$2999,MATCH(tbl_dmi_isin[[#This Row],[ISIN]],Corp_value!$B:$B,0),MATCH(G$2,Corp_value!$1:$1,0)))</f>
        <v>--/--/--</v>
      </c>
      <c r="H278" s="91" t="str">
        <f>IF(tbl_dmi_isin[[#This Row],[Index]]&gt;$A$2,"",INDEX(Corp_value!$A$1:$EA$2999,MATCH(tbl_dmi_isin[[#This Row],[ISIN]],Corp_value!$B:$B,0),MATCH(H$2,Corp_value!$1:$1,0)))</f>
        <v>HK</v>
      </c>
      <c r="I278" s="91" t="str">
        <f>IF(tbl_dmi_isin[[#This Row],[Index]]&gt;$A$2,"",INDEX(Corp_value!$A$1:$EA$2999,MATCH(tbl_dmi_isin[[#This Row],[ISIN]],Corp_value!$B:$B,0),MATCH(I$2,Corp_value!$1:$1,0)))</f>
        <v>--</v>
      </c>
      <c r="J278" s="90" t="str">
        <f>IF(tbl_dmi_isin[[#This Row],[Index]]&gt;$A$2,"",INDEX(Corp_value!$A$1:$EA$2999,MATCH(tbl_dmi_isin[[#This Row],[ISIN]],Corp_value!$B:$B,0),MATCH(J$2,Corp_value!$1:$1,0)))</f>
        <v>--/--/--</v>
      </c>
      <c r="K278" s="90" t="str">
        <f>IF(tbl_dmi_isin[[#This Row],[Index]]&gt;$A$2,"",INDEX(Corp_value!$A$1:$EA$2999,MATCH(tbl_dmi_isin[[#This Row],[ISIN]],Corp_value!$B:$B,0),MATCH(K$2,Corp_value!$1:$1,0)))</f>
        <v>CHECK spd</v>
      </c>
      <c r="L278" s="90" t="str">
        <f>IF(tbl_dmi_isin[[#This Row],[Index]]&gt;$A$2,"",INDEX(Corp_value!$A$1:$EA$2999,MATCH(tbl_dmi_isin[[#This Row],[ISIN]],Corp_value!$B:$B,0),MATCH(L$2,Corp_value!$1:$1,0)))</f>
        <v>--</v>
      </c>
      <c r="M278" s="241" t="str">
        <f>IF(tbl_dmi_isin[[#This Row],[Index]]&gt;$A$2,"",INDEX(Corp_value!$A$1:$EA$2999,MATCH(tbl_dmi_isin[[#This Row],[ISIN]],Corp_value!$B:$B,0),MATCH(M$2,Corp_value!$1:$1,0)))</f>
        <v>万达集团海外有限公司</v>
      </c>
      <c r="N278" s="241" t="str">
        <f>IF(tbl_dmi_isin[[#This Row],[Index]]&gt;$A$2,"",INDEX(Corp_value!$A$1:$EA$2999,MATCH(tbl_dmi_isin[[#This Row],[ISIN]],Corp_value!$B:$B,0),MATCH(N$2,Corp_value!$1:$1,0)))</f>
        <v>Dalian Wanda Group Co Ltd</v>
      </c>
      <c r="O278" s="241" t="str">
        <f>IF(tbl_dmi_isin[[#This Row],[Index]]&gt;$A$2,"",INDEX(Corp_value!$A$1:$EA$2999,MATCH(tbl_dmi_isin[[#This Row],[ISIN]],Corp_value!$B:$B,0),MATCH(O$2,Corp_value!$1:$1,0)))</f>
        <v/>
      </c>
      <c r="P278" s="262" t="str">
        <f>IF(tbl_dmi_isin[[#This Row],[Index]]&gt;$A$2,"",TEXT(INDEX(Corp_value!$A$1:$EA$2999,MATCH(tbl_dmi_isin[[#This Row],[ISIN]],Corp_value!$B:$B,0),MATCH(P$2,Corp_value!$1:$1,0)),"yyyy/mm/dd"))</f>
        <v>2020/09/21</v>
      </c>
      <c r="Q278" s="262" t="str">
        <f>IF(tbl_dmi_isin[[#This Row],[Index]]&gt;$A$2,"",TEXT(INDEX(Corp_value!$A$1:$EA$2999,MATCH(tbl_dmi_isin[[#This Row],[ISIN]],Corp_value!$B:$B,0),MATCH(Q$2,Corp_value!$1:$1,0)),"yyyy/mm/dd"))</f>
        <v>2023/03/21</v>
      </c>
      <c r="R278" s="262" t="str">
        <f>IF(tbl_dmi_isin[[#This Row],[Index]]&gt;$A$2,"",TEXT(INDEX(Corp_value!$A$1:$EA$2999,MATCH(tbl_dmi_isin[[#This Row],[ISIN]],Corp_value!$B:$B,0),MATCH(R$2,Corp_value!$1:$1,0)),"yyyy/mm/dd"))</f>
        <v>--</v>
      </c>
      <c r="S278" s="241">
        <f>IF(tbl_dmi_isin[[#This Row],[Index]]&gt;$A$2,"",INDEX(Corp_value!$A$1:$EA$2999,MATCH(tbl_dmi_isin[[#This Row],[ISIN]],Corp_value!$B:$B,0),MATCH(S$2,Corp_value!$1:$1,0)))</f>
        <v>8.875</v>
      </c>
      <c r="T278" s="241" t="str">
        <f>IF(tbl_dmi_isin[[#This Row],[Index]]&gt;$A$2,"",INDEX(Corp_value!$A$1:$EA$2999,MATCH(tbl_dmi_isin[[#This Row],[ISIN]],Corp_value!$B:$B,0),MATCH(T$2,Corp_value!$1:$1,0)))</f>
        <v>USD</v>
      </c>
      <c r="U278" s="241">
        <f>IF(tbl_dmi_isin[[#This Row],[Index]]&gt;$A$2,"",INDEX(Corp_value!$A$1:$EA$2999,MATCH(tbl_dmi_isin[[#This Row],[ISIN]],Corp_value!$B:$B,0),MATCH(U$2,Corp_value!$1:$1,0)))</f>
        <v>99.725999999999999</v>
      </c>
      <c r="V278" s="258">
        <f>IFERROR(IF(tbl_dmi_isin[[#This Row],[Index]]&gt;$A$2,"",INDEX(Corp_value!$A$1:$EA$2999,MATCH(tbl_dmi_isin[[#This Row],[ISIN]],Corp_value!$B:$B,0),MATCH(V$2,Corp_value!$1:$1,0)))/100000000,"")</f>
        <v>3.8</v>
      </c>
      <c r="W278" s="267" t="str">
        <f>IF(tbl_dmi_isin[[#This Row],[Index]]&gt;$A$2,"",INDEX(Corp_value!$A$1:$EA$2999,MATCH(tbl_dmi_isin[[#This Row],[ISIN]],Corp_value!$B:$B,0),MATCH(W$2,Corp_value!$1:$1,0)))</f>
        <v/>
      </c>
      <c r="X278" s="267" t="str">
        <f>IF(tbl_dmi_isin[[#This Row],[Index]]&gt;$A$2,"",INDEX(Corp_value!$A$1:$EA$2999,MATCH(tbl_dmi_isin[[#This Row],[ISIN]],Corp_value!$B:$B,0),MATCH(X$2,Corp_value!$1:$1,0)))</f>
        <v/>
      </c>
      <c r="Y278" s="273" t="str">
        <f>IF(tbl_dmi_isin[[#This Row],[Index]]&gt;$A$2,"",INDEX(Corp_value!$A$1:$EA$2999,MATCH(tbl_dmi_isin[[#This Row],[ISIN]],Corp_value!$B:$B,0),MATCH(Y$2,Corp_value!$1:$1,0)))</f>
        <v/>
      </c>
      <c r="Z278" s="273" t="str">
        <f>IF(tbl_dmi_isin[[#This Row],[Index]]&gt;$A$2,"",INDEX(Corp_value!$A$1:$EA$2999,MATCH(tbl_dmi_isin[[#This Row],[ISIN]],Corp_value!$B:$B,0),MATCH(Z$2,Corp_value!$1:$1,0)))</f>
        <v>--/--/--</v>
      </c>
    </row>
    <row r="279" spans="1:26">
      <c r="A279" s="19">
        <v>276</v>
      </c>
      <c r="B279" s="282" t="str">
        <f>IF(tbl_dmi_isin[[#This Row],[Index]]&gt;$A$2,"",TEXT(INDEX(美元债一级!$A$2:$BO$2879,tbl_dmi_isin[[#This Row],[Index]]+1,MATCH(B$2,美元债一级!$2:$2,0)),"yyyy/mm/dd"))</f>
        <v>2020/09/09</v>
      </c>
      <c r="C279" s="19" t="str">
        <f>IF(tbl_dmi_isin[[#This Row],[Index]]&gt;$A$2,"",INDEX(美元债一级!$A$2:$BO$2880,tbl_dmi_isin[[#This Row],[Index]]+1,MATCH(C$2,美元债一级!$2:$2,0)))</f>
        <v>XS2094050593</v>
      </c>
      <c r="D279" s="19" t="str">
        <f>IF(tbl_dmi_isin[[#This Row],[Index]]&gt;$A$2,"",INDEX(美元债一级!$A$2:$BO$2880,tbl_dmi_isin[[#This Row],[Index]]+1,MATCH(D$2,美元债一级!$2:$2,0)))</f>
        <v>临沂城投</v>
      </c>
      <c r="E279" s="19" t="str">
        <f>TEXT(tbl_dmi_isin[[#This Row],[定价日]],"YYMMDD")&amp;tbl_dmi_isin[[#This Row],[ISIN]]</f>
        <v>200909XS2094050593</v>
      </c>
      <c r="F279" s="220"/>
      <c r="G279" s="90" t="str">
        <f>IF(tbl_dmi_isin[[#This Row],[Index]]&gt;$A$2,"",INDEX(Corp_value!$A$1:$EA$2999,MATCH(tbl_dmi_isin[[#This Row],[ISIN]],Corp_value!$B:$B,0),MATCH(G$2,Corp_value!$1:$1,0)))</f>
        <v>--/--/NR</v>
      </c>
      <c r="H279" s="91" t="str">
        <f>IF(tbl_dmi_isin[[#This Row],[Index]]&gt;$A$2,"",INDEX(Corp_value!$A$1:$EA$2999,MATCH(tbl_dmi_isin[[#This Row],[ISIN]],Corp_value!$B:$B,0),MATCH(H$2,Corp_value!$1:$1,0)))</f>
        <v>VG</v>
      </c>
      <c r="I279" s="91" t="str">
        <f>IF(tbl_dmi_isin[[#This Row],[Index]]&gt;$A$2,"",INDEX(Corp_value!$A$1:$EA$2999,MATCH(tbl_dmi_isin[[#This Row],[ISIN]],Corp_value!$B:$B,0),MATCH(I$2,Corp_value!$1:$1,0)))</f>
        <v>--</v>
      </c>
      <c r="J279" s="90" t="str">
        <f>IF(tbl_dmi_isin[[#This Row],[Index]]&gt;$A$2,"",INDEX(Corp_value!$A$1:$EA$2999,MATCH(tbl_dmi_isin[[#This Row],[ISIN]],Corp_value!$B:$B,0),MATCH(J$2,Corp_value!$1:$1,0)))</f>
        <v>Baa3/--/BBB-</v>
      </c>
      <c r="K279" s="90" t="str">
        <f>IF(tbl_dmi_isin[[#This Row],[Index]]&gt;$A$2,"",INDEX(Corp_value!$A$1:$EA$2999,MATCH(tbl_dmi_isin[[#This Row],[ISIN]],Corp_value!$B:$B,0),MATCH(K$2,Corp_value!$1:$1,0)))</f>
        <v>CHECK spd</v>
      </c>
      <c r="L279" s="90" t="str">
        <f>IF(tbl_dmi_isin[[#This Row],[Index]]&gt;$A$2,"",INDEX(Corp_value!$A$1:$EA$2999,MATCH(tbl_dmi_isin[[#This Row],[ISIN]],Corp_value!$B:$B,0),MATCH(L$2,Corp_value!$1:$1,0)))</f>
        <v>--</v>
      </c>
      <c r="M279" s="241" t="str">
        <f>IF(tbl_dmi_isin[[#This Row],[Index]]&gt;$A$2,"",INDEX(Corp_value!$A$1:$EA$2999,MATCH(tbl_dmi_isin[[#This Row],[ISIN]],Corp_value!$B:$B,0),MATCH(M$2,Corp_value!$1:$1,0)))</f>
        <v>沂晟国际有限公司</v>
      </c>
      <c r="N279" s="241" t="str">
        <f>IF(tbl_dmi_isin[[#This Row],[Index]]&gt;$A$2,"",INDEX(Corp_value!$A$1:$EA$2999,MATCH(tbl_dmi_isin[[#This Row],[ISIN]],Corp_value!$B:$B,0),MATCH(N$2,Corp_value!$1:$1,0)))</f>
        <v>Linyi City Construction Investment Group Co Ltd</v>
      </c>
      <c r="O279" s="241" t="str">
        <f>IF(tbl_dmi_isin[[#This Row],[Index]]&gt;$A$2,"",INDEX(Corp_value!$A$1:$EA$2999,MATCH(tbl_dmi_isin[[#This Row],[ISIN]],Corp_value!$B:$B,0),MATCH(O$2,Corp_value!$1:$1,0)))</f>
        <v/>
      </c>
      <c r="P279" s="260" t="str">
        <f>IF(tbl_dmi_isin[[#This Row],[Index]]&gt;$A$2,"",TEXT(INDEX(Corp_value!$A$1:$EA$2999,MATCH(tbl_dmi_isin[[#This Row],[ISIN]],Corp_value!$B:$B,0),MATCH(P$2,Corp_value!$1:$1,0)),"yyyy/mm/dd"))</f>
        <v>2020/09/16</v>
      </c>
      <c r="Q279" s="260" t="str">
        <f>IF(tbl_dmi_isin[[#This Row],[Index]]&gt;$A$2,"",TEXT(INDEX(Corp_value!$A$1:$EA$2999,MATCH(tbl_dmi_isin[[#This Row],[ISIN]],Corp_value!$B:$B,0),MATCH(Q$2,Corp_value!$1:$1,0)),"yyyy/mm/dd"))</f>
        <v>2023/09/16</v>
      </c>
      <c r="R279" s="260" t="str">
        <f>IF(tbl_dmi_isin[[#This Row],[Index]]&gt;$A$2,"",TEXT(INDEX(Corp_value!$A$1:$EA$2999,MATCH(tbl_dmi_isin[[#This Row],[ISIN]],Corp_value!$B:$B,0),MATCH(R$2,Corp_value!$1:$1,0)),"yyyy/mm/dd"))</f>
        <v>--</v>
      </c>
      <c r="S279" s="241">
        <f>IF(tbl_dmi_isin[[#This Row],[Index]]&gt;$A$2,"",INDEX(Corp_value!$A$1:$EA$2999,MATCH(tbl_dmi_isin[[#This Row],[ISIN]],Corp_value!$B:$B,0),MATCH(S$2,Corp_value!$1:$1,0)))</f>
        <v>3</v>
      </c>
      <c r="T279" s="241" t="str">
        <f>IF(tbl_dmi_isin[[#This Row],[Index]]&gt;$A$2,"",INDEX(Corp_value!$A$1:$EA$2999,MATCH(tbl_dmi_isin[[#This Row],[ISIN]],Corp_value!$B:$B,0),MATCH(T$2,Corp_value!$1:$1,0)))</f>
        <v>USD</v>
      </c>
      <c r="U279" s="241">
        <f>IF(tbl_dmi_isin[[#This Row],[Index]]&gt;$A$2,"",INDEX(Corp_value!$A$1:$EA$2999,MATCH(tbl_dmi_isin[[#This Row],[ISIN]],Corp_value!$B:$B,0),MATCH(U$2,Corp_value!$1:$1,0)))</f>
        <v>100</v>
      </c>
      <c r="V279" s="258">
        <f>IFERROR(IF(tbl_dmi_isin[[#This Row],[Index]]&gt;$A$2,"",INDEX(Corp_value!$A$1:$EA$2999,MATCH(tbl_dmi_isin[[#This Row],[ISIN]],Corp_value!$B:$B,0),MATCH(V$2,Corp_value!$1:$1,0)))/100000000,"")</f>
        <v>3</v>
      </c>
      <c r="W279" s="267" t="str">
        <f>IF(tbl_dmi_isin[[#This Row],[Index]]&gt;$A$2,"",INDEX(Corp_value!$A$1:$EA$2999,MATCH(tbl_dmi_isin[[#This Row],[ISIN]],Corp_value!$B:$B,0),MATCH(W$2,Corp_value!$1:$1,0)))</f>
        <v>1022891D CH</v>
      </c>
      <c r="X279" s="267" t="str">
        <f>IF(tbl_dmi_isin[[#This Row],[Index]]&gt;$A$2,"",INDEX(Corp_value!$A$1:$EA$2999,MATCH(tbl_dmi_isin[[#This Row],[ISIN]],Corp_value!$B:$B,0),MATCH(X$2,Corp_value!$1:$1,0)))</f>
        <v>--/--/BBB-</v>
      </c>
      <c r="Y279" s="273" t="str">
        <f>IF(tbl_dmi_isin[[#This Row],[Index]]&gt;$A$2,"",INDEX(Corp_value!$A$1:$EA$2999,MATCH(tbl_dmi_isin[[#This Row],[ISIN]],Corp_value!$B:$B,0),MATCH(Y$2,Corp_value!$1:$1,0)))</f>
        <v/>
      </c>
      <c r="Z279" s="273" t="str">
        <f>IF(tbl_dmi_isin[[#This Row],[Index]]&gt;$A$2,"",INDEX(Corp_value!$A$1:$EA$2999,MATCH(tbl_dmi_isin[[#This Row],[ISIN]],Corp_value!$B:$B,0),MATCH(Z$2,Corp_value!$1:$1,0)))</f>
        <v>Baa3/--/BBB-</v>
      </c>
    </row>
    <row r="280" spans="1:26">
      <c r="A280" s="19">
        <v>277</v>
      </c>
      <c r="B280" s="282" t="str">
        <f>IF(tbl_dmi_isin[[#This Row],[Index]]&gt;$A$2,"",TEXT(INDEX(美元债一级!$A$2:$BO$2879,tbl_dmi_isin[[#This Row],[Index]]+1,MATCH(B$2,美元债一级!$2:$2,0)),"yyyy/mm/dd"))</f>
        <v>2020/09/03</v>
      </c>
      <c r="C280" s="19" t="str">
        <f>IF(tbl_dmi_isin[[#This Row],[Index]]&gt;$A$2,"",INDEX(美元债一级!$A$2:$BO$2880,tbl_dmi_isin[[#This Row],[Index]]+1,MATCH(C$2,美元债一级!$2:$2,0)))</f>
        <v>XS2227193211</v>
      </c>
      <c r="D280" s="19" t="str">
        <f>IF(tbl_dmi_isin[[#This Row],[Index]]&gt;$A$2,"",INDEX(美元债一级!$A$2:$BO$2880,tbl_dmi_isin[[#This Row],[Index]]+1,MATCH(D$2,美元债一级!$2:$2,0)))</f>
        <v>交银港分</v>
      </c>
      <c r="E280" s="19" t="str">
        <f>TEXT(tbl_dmi_isin[[#This Row],[定价日]],"YYMMDD")&amp;tbl_dmi_isin[[#This Row],[ISIN]]</f>
        <v>200903XS2227193211</v>
      </c>
      <c r="F280" s="220"/>
      <c r="G280" s="90" t="str">
        <f>IF(tbl_dmi_isin[[#This Row],[Index]]&gt;$A$2,"",INDEX(Corp_value!$A$1:$EA$2999,MATCH(tbl_dmi_isin[[#This Row],[ISIN]],Corp_value!$B:$B,0),MATCH(G$2,Corp_value!$1:$1,0)))</f>
        <v>A2/--/--</v>
      </c>
      <c r="H280" s="91" t="str">
        <f>IF(tbl_dmi_isin[[#This Row],[Index]]&gt;$A$2,"",INDEX(Corp_value!$A$1:$EA$2999,MATCH(tbl_dmi_isin[[#This Row],[ISIN]],Corp_value!$B:$B,0),MATCH(H$2,Corp_value!$1:$1,0)))</f>
        <v>CN</v>
      </c>
      <c r="I280" s="91" t="str">
        <f>IF(tbl_dmi_isin[[#This Row],[Index]]&gt;$A$2,"",INDEX(Corp_value!$A$1:$EA$2999,MATCH(tbl_dmi_isin[[#This Row],[ISIN]],Corp_value!$B:$B,0),MATCH(I$2,Corp_value!$1:$1,0)))</f>
        <v>--</v>
      </c>
      <c r="J280" s="90" t="str">
        <f>IF(tbl_dmi_isin[[#This Row],[Index]]&gt;$A$2,"",INDEX(Corp_value!$A$1:$EA$2999,MATCH(tbl_dmi_isin[[#This Row],[ISIN]],Corp_value!$B:$B,0),MATCH(J$2,Corp_value!$1:$1,0)))</f>
        <v>--/--/A</v>
      </c>
      <c r="K280" s="90">
        <f>IF(tbl_dmi_isin[[#This Row],[Index]]&gt;$A$2,"",INDEX(Corp_value!$A$1:$EA$2999,MATCH(tbl_dmi_isin[[#This Row],[ISIN]],Corp_value!$B:$B,0),MATCH(K$2,Corp_value!$1:$1,0)))</f>
        <v>105</v>
      </c>
      <c r="L280" s="90" t="str">
        <f>IF(tbl_dmi_isin[[#This Row],[Index]]&gt;$A$2,"",INDEX(Corp_value!$A$1:$EA$2999,MATCH(tbl_dmi_isin[[#This Row],[ISIN]],Corp_value!$B:$B,0),MATCH(L$2,Corp_value!$1:$1,0)))</f>
        <v>--</v>
      </c>
      <c r="M280" s="241" t="str">
        <f>IF(tbl_dmi_isin[[#This Row],[Index]]&gt;$A$2,"",INDEX(Corp_value!$A$1:$EA$2999,MATCH(tbl_dmi_isin[[#This Row],[ISIN]],Corp_value!$B:$B,0),MATCH(M$2,Corp_value!$1:$1,0)))</f>
        <v>交通银行/香港分行</v>
      </c>
      <c r="N280" s="241" t="str">
        <f>IF(tbl_dmi_isin[[#This Row],[Index]]&gt;$A$2,"",INDEX(Corp_value!$A$1:$EA$2999,MATCH(tbl_dmi_isin[[#This Row],[ISIN]],Corp_value!$B:$B,0),MATCH(N$2,Corp_value!$1:$1,0)))</f>
        <v/>
      </c>
      <c r="O280" s="241" t="str">
        <f>IF(tbl_dmi_isin[[#This Row],[Index]]&gt;$A$2,"",INDEX(Corp_value!$A$1:$EA$2999,MATCH(tbl_dmi_isin[[#This Row],[ISIN]],Corp_value!$B:$B,0),MATCH(O$2,Corp_value!$1:$1,0)))</f>
        <v/>
      </c>
      <c r="P280" s="260" t="str">
        <f>IF(tbl_dmi_isin[[#This Row],[Index]]&gt;$A$2,"",TEXT(INDEX(Corp_value!$A$1:$EA$2999,MATCH(tbl_dmi_isin[[#This Row],[ISIN]],Corp_value!$B:$B,0),MATCH(P$2,Corp_value!$1:$1,0)),"yyyy/mm/dd"))</f>
        <v>2020/09/10</v>
      </c>
      <c r="Q280" s="260" t="str">
        <f>IF(tbl_dmi_isin[[#This Row],[Index]]&gt;$A$2,"",TEXT(INDEX(Corp_value!$A$1:$EA$2999,MATCH(tbl_dmi_isin[[#This Row],[ISIN]],Corp_value!$B:$B,0),MATCH(Q$2,Corp_value!$1:$1,0)),"yyyy/mm/dd"))</f>
        <v>2025/09/10</v>
      </c>
      <c r="R280" s="260" t="str">
        <f>IF(tbl_dmi_isin[[#This Row],[Index]]&gt;$A$2,"",TEXT(INDEX(Corp_value!$A$1:$EA$2999,MATCH(tbl_dmi_isin[[#This Row],[ISIN]],Corp_value!$B:$B,0),MATCH(R$2,Corp_value!$1:$1,0)),"yyyy/mm/dd"))</f>
        <v>--</v>
      </c>
      <c r="S280" s="241">
        <f>IF(tbl_dmi_isin[[#This Row],[Index]]&gt;$A$2,"",INDEX(Corp_value!$A$1:$EA$2999,MATCH(tbl_dmi_isin[[#This Row],[ISIN]],Corp_value!$B:$B,0),MATCH(S$2,Corp_value!$1:$1,0)))</f>
        <v>1.2</v>
      </c>
      <c r="T280" s="241" t="str">
        <f>IF(tbl_dmi_isin[[#This Row],[Index]]&gt;$A$2,"",INDEX(Corp_value!$A$1:$EA$2999,MATCH(tbl_dmi_isin[[#This Row],[ISIN]],Corp_value!$B:$B,0),MATCH(T$2,Corp_value!$1:$1,0)))</f>
        <v>USD</v>
      </c>
      <c r="U280" s="241">
        <f>IF(tbl_dmi_isin[[#This Row],[Index]]&gt;$A$2,"",INDEX(Corp_value!$A$1:$EA$2999,MATCH(tbl_dmi_isin[[#This Row],[ISIN]],Corp_value!$B:$B,0),MATCH(U$2,Corp_value!$1:$1,0)))</f>
        <v>99.594000000000008</v>
      </c>
      <c r="V280" s="258">
        <f>IFERROR(IF(tbl_dmi_isin[[#This Row],[Index]]&gt;$A$2,"",INDEX(Corp_value!$A$1:$EA$2999,MATCH(tbl_dmi_isin[[#This Row],[ISIN]],Corp_value!$B:$B,0),MATCH(V$2,Corp_value!$1:$1,0)))/100000000,"")</f>
        <v>8</v>
      </c>
      <c r="W280" s="267" t="str">
        <f>IF(tbl_dmi_isin[[#This Row],[Index]]&gt;$A$2,"",INDEX(Corp_value!$A$1:$EA$2999,MATCH(tbl_dmi_isin[[#This Row],[ISIN]],Corp_value!$B:$B,0),MATCH(W$2,Corp_value!$1:$1,0)))</f>
        <v>3328 HK</v>
      </c>
      <c r="X280" s="267" t="str">
        <f>IF(tbl_dmi_isin[[#This Row],[Index]]&gt;$A$2,"",INDEX(Corp_value!$A$1:$EA$2999,MATCH(tbl_dmi_isin[[#This Row],[ISIN]],Corp_value!$B:$B,0),MATCH(X$2,Corp_value!$1:$1,0)))</f>
        <v>A2/A-/A</v>
      </c>
      <c r="Y280" s="273" t="str">
        <f>IF(tbl_dmi_isin[[#This Row],[Index]]&gt;$A$2,"",INDEX(Corp_value!$A$1:$EA$2999,MATCH(tbl_dmi_isin[[#This Row],[ISIN]],Corp_value!$B:$B,0),MATCH(Y$2,Corp_value!$1:$1,0)))</f>
        <v/>
      </c>
      <c r="Z280" s="273" t="str">
        <f>IF(tbl_dmi_isin[[#This Row],[Index]]&gt;$A$2,"",INDEX(Corp_value!$A$1:$EA$2999,MATCH(tbl_dmi_isin[[#This Row],[ISIN]],Corp_value!$B:$B,0),MATCH(Z$2,Corp_value!$1:$1,0)))</f>
        <v>A2/A-/A</v>
      </c>
    </row>
    <row r="281" spans="1:26">
      <c r="A281" s="19">
        <v>278</v>
      </c>
      <c r="B281" s="282" t="str">
        <f>IF(tbl_dmi_isin[[#This Row],[Index]]&gt;$A$2,"",TEXT(INDEX(美元债一级!$A$2:$BO$2879,tbl_dmi_isin[[#This Row],[Index]]+1,MATCH(B$2,美元债一级!$2:$2,0)),"yyyy/mm/dd"))</f>
        <v>2020/09/03</v>
      </c>
      <c r="C281" s="19" t="str">
        <f>IF(tbl_dmi_isin[[#This Row],[Index]]&gt;$A$2,"",INDEX(美元债一级!$A$2:$BO$2880,tbl_dmi_isin[[#This Row],[Index]]+1,MATCH(C$2,美元债一级!$2:$2,0)))</f>
        <v>XS2227193054</v>
      </c>
      <c r="D281" s="19" t="str">
        <f>IF(tbl_dmi_isin[[#This Row],[Index]]&gt;$A$2,"",INDEX(美元债一级!$A$2:$BO$2880,tbl_dmi_isin[[#This Row],[Index]]+1,MATCH(D$2,美元债一级!$2:$2,0)))</f>
        <v>交银港分</v>
      </c>
      <c r="E281" s="19" t="str">
        <f>TEXT(tbl_dmi_isin[[#This Row],[定价日]],"YYMMDD")&amp;tbl_dmi_isin[[#This Row],[ISIN]]</f>
        <v>200903XS2227193054</v>
      </c>
      <c r="F281" s="263"/>
      <c r="G281" s="90" t="str">
        <f>IF(tbl_dmi_isin[[#This Row],[Index]]&gt;$A$2,"",INDEX(Corp_value!$A$1:$EA$2999,MATCH(tbl_dmi_isin[[#This Row],[ISIN]],Corp_value!$B:$B,0),MATCH(G$2,Corp_value!$1:$1,0)))</f>
        <v>WR/--/--</v>
      </c>
      <c r="H281" s="91" t="str">
        <f>IF(tbl_dmi_isin[[#This Row],[Index]]&gt;$A$2,"",INDEX(Corp_value!$A$1:$EA$2999,MATCH(tbl_dmi_isin[[#This Row],[ISIN]],Corp_value!$B:$B,0),MATCH(H$2,Corp_value!$1:$1,0)))</f>
        <v>CN</v>
      </c>
      <c r="I281" s="91" t="str">
        <f>IF(tbl_dmi_isin[[#This Row],[Index]]&gt;$A$2,"",INDEX(Corp_value!$A$1:$EA$2999,MATCH(tbl_dmi_isin[[#This Row],[ISIN]],Corp_value!$B:$B,0),MATCH(I$2,Corp_value!$1:$1,0)))</f>
        <v>--</v>
      </c>
      <c r="J281" s="90" t="str">
        <f>IF(tbl_dmi_isin[[#This Row],[Index]]&gt;$A$2,"",INDEX(Corp_value!$A$1:$EA$2999,MATCH(tbl_dmi_isin[[#This Row],[ISIN]],Corp_value!$B:$B,0),MATCH(J$2,Corp_value!$1:$1,0)))</f>
        <v>--/--/A</v>
      </c>
      <c r="K281" s="90">
        <f>IF(tbl_dmi_isin[[#This Row],[Index]]&gt;$A$2,"",INDEX(Corp_value!$A$1:$EA$2999,MATCH(tbl_dmi_isin[[#This Row],[ISIN]],Corp_value!$B:$B,0),MATCH(K$2,Corp_value!$1:$1,0)))</f>
        <v>80</v>
      </c>
      <c r="L281" s="90" t="str">
        <f>IF(tbl_dmi_isin[[#This Row],[Index]]&gt;$A$2,"",INDEX(Corp_value!$A$1:$EA$2999,MATCH(tbl_dmi_isin[[#This Row],[ISIN]],Corp_value!$B:$B,0),MATCH(L$2,Corp_value!$1:$1,0)))</f>
        <v>QUARTLY US LIBOR +80.000</v>
      </c>
      <c r="M281" s="241" t="str">
        <f>IF(tbl_dmi_isin[[#This Row],[Index]]&gt;$A$2,"",INDEX(Corp_value!$A$1:$EA$2999,MATCH(tbl_dmi_isin[[#This Row],[ISIN]],Corp_value!$B:$B,0),MATCH(M$2,Corp_value!$1:$1,0)))</f>
        <v>交通银行/香港分行</v>
      </c>
      <c r="N281" s="241" t="str">
        <f>IF(tbl_dmi_isin[[#This Row],[Index]]&gt;$A$2,"",INDEX(Corp_value!$A$1:$EA$2999,MATCH(tbl_dmi_isin[[#This Row],[ISIN]],Corp_value!$B:$B,0),MATCH(N$2,Corp_value!$1:$1,0)))</f>
        <v/>
      </c>
      <c r="O281" s="241" t="str">
        <f>IF(tbl_dmi_isin[[#This Row],[Index]]&gt;$A$2,"",INDEX(Corp_value!$A$1:$EA$2999,MATCH(tbl_dmi_isin[[#This Row],[ISIN]],Corp_value!$B:$B,0),MATCH(O$2,Corp_value!$1:$1,0)))</f>
        <v/>
      </c>
      <c r="P281" s="260" t="str">
        <f>IF(tbl_dmi_isin[[#This Row],[Index]]&gt;$A$2,"",TEXT(INDEX(Corp_value!$A$1:$EA$2999,MATCH(tbl_dmi_isin[[#This Row],[ISIN]],Corp_value!$B:$B,0),MATCH(P$2,Corp_value!$1:$1,0)),"yyyy/mm/dd"))</f>
        <v>2020/09/10</v>
      </c>
      <c r="Q281" s="260" t="str">
        <f>IF(tbl_dmi_isin[[#This Row],[Index]]&gt;$A$2,"",TEXT(INDEX(Corp_value!$A$1:$EA$2999,MATCH(tbl_dmi_isin[[#This Row],[ISIN]],Corp_value!$B:$B,0),MATCH(Q$2,Corp_value!$1:$1,0)),"yyyy/mm/dd"))</f>
        <v>2023/09/10</v>
      </c>
      <c r="R281" s="260" t="str">
        <f>IF(tbl_dmi_isin[[#This Row],[Index]]&gt;$A$2,"",TEXT(INDEX(Corp_value!$A$1:$EA$2999,MATCH(tbl_dmi_isin[[#This Row],[ISIN]],Corp_value!$B:$B,0),MATCH(R$2,Corp_value!$1:$1,0)),"yyyy/mm/dd"))</f>
        <v>--</v>
      </c>
      <c r="S281" s="241">
        <f>IF(tbl_dmi_isin[[#This Row],[Index]]&gt;$A$2,"",INDEX(Corp_value!$A$1:$EA$2999,MATCH(tbl_dmi_isin[[#This Row],[ISIN]],Corp_value!$B:$B,0),MATCH(S$2,Corp_value!$1:$1,0)))</f>
        <v>6.3397100000000002</v>
      </c>
      <c r="T281" s="241" t="str">
        <f>IF(tbl_dmi_isin[[#This Row],[Index]]&gt;$A$2,"",INDEX(Corp_value!$A$1:$EA$2999,MATCH(tbl_dmi_isin[[#This Row],[ISIN]],Corp_value!$B:$B,0),MATCH(T$2,Corp_value!$1:$1,0)))</f>
        <v>USD</v>
      </c>
      <c r="U281" s="241">
        <f>IF(tbl_dmi_isin[[#This Row],[Index]]&gt;$A$2,"",INDEX(Corp_value!$A$1:$EA$2999,MATCH(tbl_dmi_isin[[#This Row],[ISIN]],Corp_value!$B:$B,0),MATCH(U$2,Corp_value!$1:$1,0)))</f>
        <v>100</v>
      </c>
      <c r="V281" s="258">
        <f>IFERROR(IF(tbl_dmi_isin[[#This Row],[Index]]&gt;$A$2,"",INDEX(Corp_value!$A$1:$EA$2999,MATCH(tbl_dmi_isin[[#This Row],[ISIN]],Corp_value!$B:$B,0),MATCH(V$2,Corp_value!$1:$1,0)))/100000000,"")</f>
        <v>3.5</v>
      </c>
      <c r="W281" s="267" t="str">
        <f>IF(tbl_dmi_isin[[#This Row],[Index]]&gt;$A$2,"",INDEX(Corp_value!$A$1:$EA$2999,MATCH(tbl_dmi_isin[[#This Row],[ISIN]],Corp_value!$B:$B,0),MATCH(W$2,Corp_value!$1:$1,0)))</f>
        <v>3328 HK</v>
      </c>
      <c r="X281" s="267" t="str">
        <f>IF(tbl_dmi_isin[[#This Row],[Index]]&gt;$A$2,"",INDEX(Corp_value!$A$1:$EA$2999,MATCH(tbl_dmi_isin[[#This Row],[ISIN]],Corp_value!$B:$B,0),MATCH(X$2,Corp_value!$1:$1,0)))</f>
        <v>A2/A-/A</v>
      </c>
      <c r="Y281" s="273" t="str">
        <f>IF(tbl_dmi_isin[[#This Row],[Index]]&gt;$A$2,"",INDEX(Corp_value!$A$1:$EA$2999,MATCH(tbl_dmi_isin[[#This Row],[ISIN]],Corp_value!$B:$B,0),MATCH(Y$2,Corp_value!$1:$1,0)))</f>
        <v/>
      </c>
      <c r="Z281" s="273" t="str">
        <f>IF(tbl_dmi_isin[[#This Row],[Index]]&gt;$A$2,"",INDEX(Corp_value!$A$1:$EA$2999,MATCH(tbl_dmi_isin[[#This Row],[ISIN]],Corp_value!$B:$B,0),MATCH(Z$2,Corp_value!$1:$1,0)))</f>
        <v>A2/A-/A</v>
      </c>
    </row>
    <row r="282" spans="1:26">
      <c r="A282" s="19">
        <v>279</v>
      </c>
      <c r="B282" s="282" t="str">
        <f>IF(tbl_dmi_isin[[#This Row],[Index]]&gt;$A$2,"",TEXT(INDEX(美元债一级!$A$2:$BO$2879,tbl_dmi_isin[[#This Row],[Index]]+1,MATCH(B$2,美元债一级!$2:$2,0)),"yyyy/mm/dd"))</f>
        <v>2020/09/01</v>
      </c>
      <c r="C282" s="19" t="str">
        <f>IF(tbl_dmi_isin[[#This Row],[Index]]&gt;$A$2,"",INDEX(美元债一级!$A$2:$BO$2880,tbl_dmi_isin[[#This Row],[Index]]+1,MATCH(C$2,美元债一级!$2:$2,0)))</f>
        <v>XS2223574380</v>
      </c>
      <c r="D282" s="19" t="str">
        <f>IF(tbl_dmi_isin[[#This Row],[Index]]&gt;$A$2,"",INDEX(美元债一级!$A$2:$BO$2880,tbl_dmi_isin[[#This Row],[Index]]+1,MATCH(D$2,美元债一级!$2:$2,0)))</f>
        <v>福建阳光</v>
      </c>
      <c r="E282" s="19" t="str">
        <f>TEXT(tbl_dmi_isin[[#This Row],[定价日]],"YYMMDD")&amp;tbl_dmi_isin[[#This Row],[ISIN]]</f>
        <v>200901XS2223574380</v>
      </c>
      <c r="F282" s="221"/>
      <c r="G282" s="90" t="str">
        <f>IF(tbl_dmi_isin[[#This Row],[Index]]&gt;$A$2,"",INDEX(Corp_value!$A$1:$EA$2999,MATCH(tbl_dmi_isin[[#This Row],[ISIN]],Corp_value!$B:$B,0),MATCH(G$2,Corp_value!$1:$1,0)))</f>
        <v>--/NR/--</v>
      </c>
      <c r="H282" s="91" t="str">
        <f>IF(tbl_dmi_isin[[#This Row],[Index]]&gt;$A$2,"",INDEX(Corp_value!$A$1:$EA$2999,MATCH(tbl_dmi_isin[[#This Row],[ISIN]],Corp_value!$B:$B,0),MATCH(H$2,Corp_value!$1:$1,0)))</f>
        <v>KY</v>
      </c>
      <c r="I282" s="91" t="str">
        <f>IF(tbl_dmi_isin[[#This Row],[Index]]&gt;$A$2,"",INDEX(Corp_value!$A$1:$EA$2999,MATCH(tbl_dmi_isin[[#This Row],[ISIN]],Corp_value!$B:$B,0),MATCH(I$2,Corp_value!$1:$1,0)))</f>
        <v>--</v>
      </c>
      <c r="J282" s="90" t="str">
        <f>IF(tbl_dmi_isin[[#This Row],[Index]]&gt;$A$2,"",INDEX(Corp_value!$A$1:$EA$2999,MATCH(tbl_dmi_isin[[#This Row],[ISIN]],Corp_value!$B:$B,0),MATCH(J$2,Corp_value!$1:$1,0)))</f>
        <v>--/NR/WD</v>
      </c>
      <c r="K282" s="90" t="str">
        <f>IF(tbl_dmi_isin[[#This Row],[Index]]&gt;$A$2,"",INDEX(Corp_value!$A$1:$EA$2999,MATCH(tbl_dmi_isin[[#This Row],[ISIN]],Corp_value!$B:$B,0),MATCH(K$2,Corp_value!$1:$1,0)))</f>
        <v>CHECK spd</v>
      </c>
      <c r="L282" s="90" t="str">
        <f>IF(tbl_dmi_isin[[#This Row],[Index]]&gt;$A$2,"",INDEX(Corp_value!$A$1:$EA$2999,MATCH(tbl_dmi_isin[[#This Row],[ISIN]],Corp_value!$B:$B,0),MATCH(L$2,Corp_value!$1:$1,0)))</f>
        <v>--</v>
      </c>
      <c r="M282" s="241" t="str">
        <f>IF(tbl_dmi_isin[[#This Row],[Index]]&gt;$A$2,"",INDEX(Corp_value!$A$1:$EA$2999,MATCH(tbl_dmi_isin[[#This Row],[ISIN]],Corp_value!$B:$B,0),MATCH(M$2,Corp_value!$1:$1,0)))</f>
        <v>阳光开曼投资有限公司</v>
      </c>
      <c r="N282" s="241" t="str">
        <f>IF(tbl_dmi_isin[[#This Row],[Index]]&gt;$A$2,"",INDEX(Corp_value!$A$1:$EA$2999,MATCH(tbl_dmi_isin[[#This Row],[ISIN]],Corp_value!$B:$B,0),MATCH(N$2,Corp_value!$1:$1,0)))</f>
        <v>Fujian Yango Group Co Ltd</v>
      </c>
      <c r="O282" s="241" t="str">
        <f>IF(tbl_dmi_isin[[#This Row],[Index]]&gt;$A$2,"",INDEX(Corp_value!$A$1:$EA$2999,MATCH(tbl_dmi_isin[[#This Row],[ISIN]],Corp_value!$B:$B,0),MATCH(O$2,Corp_value!$1:$1,0)))</f>
        <v/>
      </c>
      <c r="P282" s="260" t="str">
        <f>IF(tbl_dmi_isin[[#This Row],[Index]]&gt;$A$2,"",TEXT(INDEX(Corp_value!$A$1:$EA$2999,MATCH(tbl_dmi_isin[[#This Row],[ISIN]],Corp_value!$B:$B,0),MATCH(P$2,Corp_value!$1:$1,0)),"yyyy/mm/dd"))</f>
        <v>2020/09/08</v>
      </c>
      <c r="Q282" s="260" t="str">
        <f>IF(tbl_dmi_isin[[#This Row],[Index]]&gt;$A$2,"",TEXT(INDEX(Corp_value!$A$1:$EA$2999,MATCH(tbl_dmi_isin[[#This Row],[ISIN]],Corp_value!$B:$B,0),MATCH(Q$2,Corp_value!$1:$1,0)),"yyyy/mm/dd"))</f>
        <v>2022/09/08</v>
      </c>
      <c r="R282" s="260" t="str">
        <f>IF(tbl_dmi_isin[[#This Row],[Index]]&gt;$A$2,"",TEXT(INDEX(Corp_value!$A$1:$EA$2999,MATCH(tbl_dmi_isin[[#This Row],[ISIN]],Corp_value!$B:$B,0),MATCH(R$2,Corp_value!$1:$1,0)),"yyyy/mm/dd"))</f>
        <v>--</v>
      </c>
      <c r="S282" s="241">
        <f>IF(tbl_dmi_isin[[#This Row],[Index]]&gt;$A$2,"",INDEX(Corp_value!$A$1:$EA$2999,MATCH(tbl_dmi_isin[[#This Row],[ISIN]],Corp_value!$B:$B,0),MATCH(S$2,Corp_value!$1:$1,0)))</f>
        <v>11.75</v>
      </c>
      <c r="T282" s="241" t="str">
        <f>IF(tbl_dmi_isin[[#This Row],[Index]]&gt;$A$2,"",INDEX(Corp_value!$A$1:$EA$2999,MATCH(tbl_dmi_isin[[#This Row],[ISIN]],Corp_value!$B:$B,0),MATCH(T$2,Corp_value!$1:$1,0)))</f>
        <v>USD</v>
      </c>
      <c r="U282" s="241">
        <f>IF(tbl_dmi_isin[[#This Row],[Index]]&gt;$A$2,"",INDEX(Corp_value!$A$1:$EA$2999,MATCH(tbl_dmi_isin[[#This Row],[ISIN]],Corp_value!$B:$B,0),MATCH(U$2,Corp_value!$1:$1,0)))</f>
        <v>99.222000000000008</v>
      </c>
      <c r="V282" s="258">
        <f>IFERROR(IF(tbl_dmi_isin[[#This Row],[Index]]&gt;$A$2,"",INDEX(Corp_value!$A$1:$EA$2999,MATCH(tbl_dmi_isin[[#This Row],[ISIN]],Corp_value!$B:$B,0),MATCH(V$2,Corp_value!$1:$1,0)))/100000000,"")</f>
        <v>2</v>
      </c>
      <c r="W282" s="267" t="str">
        <f>IF(tbl_dmi_isin[[#This Row],[Index]]&gt;$A$2,"",INDEX(Corp_value!$A$1:$EA$2999,MATCH(tbl_dmi_isin[[#This Row],[ISIN]],Corp_value!$B:$B,0),MATCH(W$2,Corp_value!$1:$1,0)))</f>
        <v/>
      </c>
      <c r="X282" s="267" t="str">
        <f>IF(tbl_dmi_isin[[#This Row],[Index]]&gt;$A$2,"",INDEX(Corp_value!$A$1:$EA$2999,MATCH(tbl_dmi_isin[[#This Row],[ISIN]],Corp_value!$B:$B,0),MATCH(X$2,Corp_value!$1:$1,0)))</f>
        <v/>
      </c>
      <c r="Y282" s="273" t="str">
        <f>IF(tbl_dmi_isin[[#This Row],[Index]]&gt;$A$2,"",INDEX(Corp_value!$A$1:$EA$2999,MATCH(tbl_dmi_isin[[#This Row],[ISIN]],Corp_value!$B:$B,0),MATCH(Y$2,Corp_value!$1:$1,0)))</f>
        <v/>
      </c>
      <c r="Z282" s="273" t="str">
        <f>IF(tbl_dmi_isin[[#This Row],[Index]]&gt;$A$2,"",INDEX(Corp_value!$A$1:$EA$2999,MATCH(tbl_dmi_isin[[#This Row],[ISIN]],Corp_value!$B:$B,0),MATCH(Z$2,Corp_value!$1:$1,0)))</f>
        <v>--/NR/WD</v>
      </c>
    </row>
    <row r="283" spans="1:26">
      <c r="A283" s="19">
        <v>280</v>
      </c>
      <c r="B283" s="282" t="str">
        <f>IF(tbl_dmi_isin[[#This Row],[Index]]&gt;$A$2,"",TEXT(INDEX(美元债一级!$A$2:$BO$2879,tbl_dmi_isin[[#This Row],[Index]]+1,MATCH(B$2,美元债一级!$2:$2,0)),"yyyy/mm/dd"))</f>
        <v>2020/08/12</v>
      </c>
      <c r="C283" s="19" t="str">
        <f>IF(tbl_dmi_isin[[#This Row],[Index]]&gt;$A$2,"",INDEX(美元债一级!$A$2:$BO$2880,tbl_dmi_isin[[#This Row],[Index]]+1,MATCH(C$2,美元债一级!$2:$2,0)))</f>
        <v>XS2206799004</v>
      </c>
      <c r="D283" s="19" t="str">
        <f>IF(tbl_dmi_isin[[#This Row],[Index]]&gt;$A$2,"",INDEX(美元债一级!$A$2:$BO$2880,tbl_dmi_isin[[#This Row],[Index]]+1,MATCH(D$2,美元债一级!$2:$2,0)))</f>
        <v>长城国际</v>
      </c>
      <c r="E283" s="19" t="str">
        <f>TEXT(tbl_dmi_isin[[#This Row],[定价日]],"YYMMDD")&amp;tbl_dmi_isin[[#This Row],[ISIN]]</f>
        <v>200812XS2206799004</v>
      </c>
      <c r="F283" s="220"/>
      <c r="G283" s="90" t="str">
        <f>IF(tbl_dmi_isin[[#This Row],[Index]]&gt;$A$2,"",INDEX(Corp_value!$A$1:$EA$2999,MATCH(tbl_dmi_isin[[#This Row],[ISIN]],Corp_value!$B:$B,0),MATCH(G$2,Corp_value!$1:$1,0)))</f>
        <v>--/BBB/BBB+ *-</v>
      </c>
      <c r="H283" s="91" t="str">
        <f>IF(tbl_dmi_isin[[#This Row],[Index]]&gt;$A$2,"",INDEX(Corp_value!$A$1:$EA$2999,MATCH(tbl_dmi_isin[[#This Row],[ISIN]],Corp_value!$B:$B,0),MATCH(H$2,Corp_value!$1:$1,0)))</f>
        <v>VG</v>
      </c>
      <c r="I283" s="91" t="str">
        <f>IF(tbl_dmi_isin[[#This Row],[Index]]&gt;$A$2,"",INDEX(Corp_value!$A$1:$EA$2999,MATCH(tbl_dmi_isin[[#This Row],[ISIN]],Corp_value!$B:$B,0),MATCH(I$2,Corp_value!$1:$1,0)))</f>
        <v>--</v>
      </c>
      <c r="J283" s="90" t="str">
        <f>IF(tbl_dmi_isin[[#This Row],[Index]]&gt;$A$2,"",INDEX(Corp_value!$A$1:$EA$2999,MATCH(tbl_dmi_isin[[#This Row],[ISIN]],Corp_value!$B:$B,0),MATCH(J$2,Corp_value!$1:$1,0)))</f>
        <v>--/BBB/BBB+ *-</v>
      </c>
      <c r="K283" s="90">
        <f>IF(tbl_dmi_isin[[#This Row],[Index]]&gt;$A$2,"",INDEX(Corp_value!$A$1:$EA$2999,MATCH(tbl_dmi_isin[[#This Row],[ISIN]],Corp_value!$B:$B,0),MATCH(K$2,Corp_value!$1:$1,0)))</f>
        <v>172.5</v>
      </c>
      <c r="L283" s="90" t="str">
        <f>IF(tbl_dmi_isin[[#This Row],[Index]]&gt;$A$2,"",INDEX(Corp_value!$A$1:$EA$2999,MATCH(tbl_dmi_isin[[#This Row],[ISIN]],Corp_value!$B:$B,0),MATCH(L$2,Corp_value!$1:$1,0)))</f>
        <v>--</v>
      </c>
      <c r="M283" s="241" t="str">
        <f>IF(tbl_dmi_isin[[#This Row],[Index]]&gt;$A$2,"",INDEX(Corp_value!$A$1:$EA$2999,MATCH(tbl_dmi_isin[[#This Row],[ISIN]],Corp_value!$B:$B,0),MATCH(M$2,Corp_value!$1:$1,0)))</f>
        <v>中国长城国际控股有限</v>
      </c>
      <c r="N283" s="241" t="str">
        <f>IF(tbl_dmi_isin[[#This Row],[Index]]&gt;$A$2,"",INDEX(Corp_value!$A$1:$EA$2999,MATCH(tbl_dmi_isin[[#This Row],[ISIN]],Corp_value!$B:$B,0),MATCH(N$2,Corp_value!$1:$1,0)))</f>
        <v>China Great Wall AMC International Holdings Co Ltd</v>
      </c>
      <c r="O283" s="241" t="str">
        <f>IF(tbl_dmi_isin[[#This Row],[Index]]&gt;$A$2,"",INDEX(Corp_value!$A$1:$EA$2999,MATCH(tbl_dmi_isin[[#This Row],[ISIN]],Corp_value!$B:$B,0),MATCH(O$2,Corp_value!$1:$1,0)))</f>
        <v/>
      </c>
      <c r="P283" s="260" t="str">
        <f>IF(tbl_dmi_isin[[#This Row],[Index]]&gt;$A$2,"",TEXT(INDEX(Corp_value!$A$1:$EA$2999,MATCH(tbl_dmi_isin[[#This Row],[ISIN]],Corp_value!$B:$B,0),MATCH(P$2,Corp_value!$1:$1,0)),"yyyy/mm/dd"))</f>
        <v>2020/08/18</v>
      </c>
      <c r="Q283" s="260" t="str">
        <f>IF(tbl_dmi_isin[[#This Row],[Index]]&gt;$A$2,"",TEXT(INDEX(Corp_value!$A$1:$EA$2999,MATCH(tbl_dmi_isin[[#This Row],[ISIN]],Corp_value!$B:$B,0),MATCH(Q$2,Corp_value!$1:$1,0)),"yyyy/mm/dd"))</f>
        <v>2030/08/18</v>
      </c>
      <c r="R283" s="260" t="str">
        <f>IF(tbl_dmi_isin[[#This Row],[Index]]&gt;$A$2,"",TEXT(INDEX(Corp_value!$A$1:$EA$2999,MATCH(tbl_dmi_isin[[#This Row],[ISIN]],Corp_value!$B:$B,0),MATCH(R$2,Corp_value!$1:$1,0)),"yyyy/mm/dd"))</f>
        <v>--</v>
      </c>
      <c r="S283" s="241">
        <f>IF(tbl_dmi_isin[[#This Row],[Index]]&gt;$A$2,"",INDEX(Corp_value!$A$1:$EA$2999,MATCH(tbl_dmi_isin[[#This Row],[ISIN]],Corp_value!$B:$B,0),MATCH(S$2,Corp_value!$1:$1,0)))</f>
        <v>2.375</v>
      </c>
      <c r="T283" s="241" t="str">
        <f>IF(tbl_dmi_isin[[#This Row],[Index]]&gt;$A$2,"",INDEX(Corp_value!$A$1:$EA$2999,MATCH(tbl_dmi_isin[[#This Row],[ISIN]],Corp_value!$B:$B,0),MATCH(T$2,Corp_value!$1:$1,0)))</f>
        <v>USD</v>
      </c>
      <c r="U283" s="241">
        <f>IF(tbl_dmi_isin[[#This Row],[Index]]&gt;$A$2,"",INDEX(Corp_value!$A$1:$EA$2999,MATCH(tbl_dmi_isin[[#This Row],[ISIN]],Corp_value!$B:$B,0),MATCH(U$2,Corp_value!$1:$1,0)))</f>
        <v>99.796999999999997</v>
      </c>
      <c r="V283" s="256">
        <f>IFERROR(IF(tbl_dmi_isin[[#This Row],[Index]]&gt;$A$2,"",INDEX(Corp_value!$A$1:$EA$2999,MATCH(tbl_dmi_isin[[#This Row],[ISIN]],Corp_value!$B:$B,0),MATCH(V$2,Corp_value!$1:$1,0)))/100000000,"")</f>
        <v>5</v>
      </c>
      <c r="W283" s="268" t="str">
        <f>IF(tbl_dmi_isin[[#This Row],[Index]]&gt;$A$2,"",INDEX(Corp_value!$A$1:$EA$2999,MATCH(tbl_dmi_isin[[#This Row],[ISIN]],Corp_value!$B:$B,0),MATCH(W$2,Corp_value!$1:$1,0)))</f>
        <v/>
      </c>
      <c r="X283" s="268" t="str">
        <f>IF(tbl_dmi_isin[[#This Row],[Index]]&gt;$A$2,"",INDEX(Corp_value!$A$1:$EA$2999,MATCH(tbl_dmi_isin[[#This Row],[ISIN]],Corp_value!$B:$B,0),MATCH(X$2,Corp_value!$1:$1,0)))</f>
        <v/>
      </c>
      <c r="Y283" s="273" t="str">
        <f>IF(tbl_dmi_isin[[#This Row],[Index]]&gt;$A$2,"",INDEX(Corp_value!$A$1:$EA$2999,MATCH(tbl_dmi_isin[[#This Row],[ISIN]],Corp_value!$B:$B,0),MATCH(Y$2,Corp_value!$1:$1,0)))</f>
        <v/>
      </c>
      <c r="Z283" s="273" t="str">
        <f>IF(tbl_dmi_isin[[#This Row],[Index]]&gt;$A$2,"",INDEX(Corp_value!$A$1:$EA$2999,MATCH(tbl_dmi_isin[[#This Row],[ISIN]],Corp_value!$B:$B,0),MATCH(Z$2,Corp_value!$1:$1,0)))</f>
        <v>--/BBB/BBB+ *-</v>
      </c>
    </row>
    <row r="284" spans="1:26">
      <c r="A284" s="19">
        <v>281</v>
      </c>
      <c r="B284" s="282" t="str">
        <f>IF(tbl_dmi_isin[[#This Row],[Index]]&gt;$A$2,"",TEXT(INDEX(美元债一级!$A$2:$BO$2879,tbl_dmi_isin[[#This Row],[Index]]+1,MATCH(B$2,美元债一级!$2:$2,0)),"yyyy/mm/dd"))</f>
        <v>2020/08/05</v>
      </c>
      <c r="C284" s="19" t="str">
        <f>IF(tbl_dmi_isin[[#This Row],[Index]]&gt;$A$2,"",INDEX(美元债一级!$A$2:$BO$2880,tbl_dmi_isin[[#This Row],[Index]]+1,MATCH(C$2,美元债一级!$2:$2,0)))</f>
        <v>XS2203111120</v>
      </c>
      <c r="D284" s="19" t="str">
        <f>IF(tbl_dmi_isin[[#This Row],[Index]]&gt;$A$2,"",INDEX(美元债一级!$A$2:$BO$2880,tbl_dmi_isin[[#This Row],[Index]]+1,MATCH(D$2,美元债一级!$2:$2,0)))</f>
        <v>中泰证券</v>
      </c>
      <c r="E284" s="19" t="str">
        <f>TEXT(tbl_dmi_isin[[#This Row],[定价日]],"YYMMDD")&amp;tbl_dmi_isin[[#This Row],[ISIN]]</f>
        <v>200805XS2203111120</v>
      </c>
      <c r="F284" s="219"/>
      <c r="G284" s="90" t="str">
        <f>IF(tbl_dmi_isin[[#This Row],[Index]]&gt;$A$2,"",INDEX(Corp_value!$A$1:$EA$2999,MATCH(tbl_dmi_isin[[#This Row],[ISIN]],Corp_value!$B:$B,0),MATCH(G$2,Corp_value!$1:$1,0)))</f>
        <v>--/--/--</v>
      </c>
      <c r="H284" s="91" t="str">
        <f>IF(tbl_dmi_isin[[#This Row],[Index]]&gt;$A$2,"",INDEX(Corp_value!$A$1:$EA$2999,MATCH(tbl_dmi_isin[[#This Row],[ISIN]],Corp_value!$B:$B,0),MATCH(H$2,Corp_value!$1:$1,0)))</f>
        <v>VG</v>
      </c>
      <c r="I284" s="91" t="str">
        <f>IF(tbl_dmi_isin[[#This Row],[Index]]&gt;$A$2,"",INDEX(Corp_value!$A$1:$EA$2999,MATCH(tbl_dmi_isin[[#This Row],[ISIN]],Corp_value!$B:$B,0),MATCH(I$2,Corp_value!$1:$1,0)))</f>
        <v>--</v>
      </c>
      <c r="J284" s="90" t="str">
        <f>IF(tbl_dmi_isin[[#This Row],[Index]]&gt;$A$2,"",INDEX(Corp_value!$A$1:$EA$2999,MATCH(tbl_dmi_isin[[#This Row],[ISIN]],Corp_value!$B:$B,0),MATCH(J$2,Corp_value!$1:$1,0)))</f>
        <v>--/--/--</v>
      </c>
      <c r="K284" s="90" t="str">
        <f>IF(tbl_dmi_isin[[#This Row],[Index]]&gt;$A$2,"",INDEX(Corp_value!$A$1:$EA$2999,MATCH(tbl_dmi_isin[[#This Row],[ISIN]],Corp_value!$B:$B,0),MATCH(K$2,Corp_value!$1:$1,0)))</f>
        <v>CHECK spd</v>
      </c>
      <c r="L284" s="90" t="str">
        <f>IF(tbl_dmi_isin[[#This Row],[Index]]&gt;$A$2,"",INDEX(Corp_value!$A$1:$EA$2999,MATCH(tbl_dmi_isin[[#This Row],[ISIN]],Corp_value!$B:$B,0),MATCH(L$2,Corp_value!$1:$1,0)))</f>
        <v>--</v>
      </c>
      <c r="M284" s="241" t="str">
        <f>IF(tbl_dmi_isin[[#This Row],[Index]]&gt;$A$2,"",INDEX(Corp_value!$A$1:$EA$2999,MATCH(tbl_dmi_isin[[#This Row],[ISIN]],Corp_value!$B:$B,0),MATCH(M$2,Corp_value!$1:$1,0)))</f>
        <v>中泰国际财务（英属维</v>
      </c>
      <c r="N284" s="241" t="str">
        <f>IF(tbl_dmi_isin[[#This Row],[Index]]&gt;$A$2,"",INDEX(Corp_value!$A$1:$EA$2999,MATCH(tbl_dmi_isin[[#This Row],[ISIN]],Corp_value!$B:$B,0),MATCH(N$2,Corp_value!$1:$1,0)))</f>
        <v>Zhongtai Financial International Ltd</v>
      </c>
      <c r="O284" s="241" t="str">
        <f>IF(tbl_dmi_isin[[#This Row],[Index]]&gt;$A$2,"",INDEX(Corp_value!$A$1:$EA$2999,MATCH(tbl_dmi_isin[[#This Row],[ISIN]],Corp_value!$B:$B,0),MATCH(O$2,Corp_value!$1:$1,0)))</f>
        <v>Zhongtai Securities Co Ltd</v>
      </c>
      <c r="P284" s="260" t="str">
        <f>IF(tbl_dmi_isin[[#This Row],[Index]]&gt;$A$2,"",TEXT(INDEX(Corp_value!$A$1:$EA$2999,MATCH(tbl_dmi_isin[[#This Row],[ISIN]],Corp_value!$B:$B,0),MATCH(P$2,Corp_value!$1:$1,0)),"yyyy/mm/dd"))</f>
        <v>2020/08/12</v>
      </c>
      <c r="Q284" s="260" t="str">
        <f>IF(tbl_dmi_isin[[#This Row],[Index]]&gt;$A$2,"",TEXT(INDEX(Corp_value!$A$1:$EA$2999,MATCH(tbl_dmi_isin[[#This Row],[ISIN]],Corp_value!$B:$B,0),MATCH(Q$2,Corp_value!$1:$1,0)),"yyyy/mm/dd"))</f>
        <v>2023/08/12</v>
      </c>
      <c r="R284" s="260" t="str">
        <f>IF(tbl_dmi_isin[[#This Row],[Index]]&gt;$A$2,"",TEXT(INDEX(Corp_value!$A$1:$EA$2999,MATCH(tbl_dmi_isin[[#This Row],[ISIN]],Corp_value!$B:$B,0),MATCH(R$2,Corp_value!$1:$1,0)),"yyyy/mm/dd"))</f>
        <v>--</v>
      </c>
      <c r="S284" s="241">
        <f>IF(tbl_dmi_isin[[#This Row],[Index]]&gt;$A$2,"",INDEX(Corp_value!$A$1:$EA$2999,MATCH(tbl_dmi_isin[[#This Row],[ISIN]],Corp_value!$B:$B,0),MATCH(S$2,Corp_value!$1:$1,0)))</f>
        <v>3.85</v>
      </c>
      <c r="T284" s="241" t="str">
        <f>IF(tbl_dmi_isin[[#This Row],[Index]]&gt;$A$2,"",INDEX(Corp_value!$A$1:$EA$2999,MATCH(tbl_dmi_isin[[#This Row],[ISIN]],Corp_value!$B:$B,0),MATCH(T$2,Corp_value!$1:$1,0)))</f>
        <v>USD</v>
      </c>
      <c r="U284" s="241">
        <f>IF(tbl_dmi_isin[[#This Row],[Index]]&gt;$A$2,"",INDEX(Corp_value!$A$1:$EA$2999,MATCH(tbl_dmi_isin[[#This Row],[ISIN]],Corp_value!$B:$B,0),MATCH(U$2,Corp_value!$1:$1,0)))</f>
        <v>100</v>
      </c>
      <c r="V284" s="256">
        <f>IFERROR(IF(tbl_dmi_isin[[#This Row],[Index]]&gt;$A$2,"",INDEX(Corp_value!$A$1:$EA$2999,MATCH(tbl_dmi_isin[[#This Row],[ISIN]],Corp_value!$B:$B,0),MATCH(V$2,Corp_value!$1:$1,0)))/100000000,"")</f>
        <v>3</v>
      </c>
      <c r="W284" s="268" t="str">
        <f>IF(tbl_dmi_isin[[#This Row],[Index]]&gt;$A$2,"",INDEX(Corp_value!$A$1:$EA$2999,MATCH(tbl_dmi_isin[[#This Row],[ISIN]],Corp_value!$B:$B,0),MATCH(W$2,Corp_value!$1:$1,0)))</f>
        <v>600918 CH</v>
      </c>
      <c r="X284" s="268" t="str">
        <f>IF(tbl_dmi_isin[[#This Row],[Index]]&gt;$A$2,"",INDEX(Corp_value!$A$1:$EA$2999,MATCH(tbl_dmi_isin[[#This Row],[ISIN]],Corp_value!$B:$B,0),MATCH(X$2,Corp_value!$1:$1,0)))</f>
        <v>--/BBB-/--</v>
      </c>
      <c r="Y284" s="273" t="str">
        <f>IF(tbl_dmi_isin[[#This Row],[Index]]&gt;$A$2,"",INDEX(Corp_value!$A$1:$EA$2999,MATCH(tbl_dmi_isin[[#This Row],[ISIN]],Corp_value!$B:$B,0),MATCH(Y$2,Corp_value!$1:$1,0)))</f>
        <v/>
      </c>
      <c r="Z284" s="273" t="str">
        <f>IF(tbl_dmi_isin[[#This Row],[Index]]&gt;$A$2,"",INDEX(Corp_value!$A$1:$EA$2999,MATCH(tbl_dmi_isin[[#This Row],[ISIN]],Corp_value!$B:$B,0),MATCH(Z$2,Corp_value!$1:$1,0)))</f>
        <v>--/--/--</v>
      </c>
    </row>
    <row r="285" spans="1:26">
      <c r="A285" s="19">
        <v>282</v>
      </c>
      <c r="B285" s="282" t="str">
        <f>IF(tbl_dmi_isin[[#This Row],[Index]]&gt;$A$2,"",TEXT(INDEX(美元债一级!$A$2:$BO$2879,tbl_dmi_isin[[#This Row],[Index]]+1,MATCH(B$2,美元债一级!$2:$2,0)),"yyyy/mm/dd"))</f>
        <v>2020/08/04</v>
      </c>
      <c r="C285" s="19" t="str">
        <f>IF(tbl_dmi_isin[[#This Row],[Index]]&gt;$A$2,"",INDEX(美元债一级!$A$2:$BO$2880,tbl_dmi_isin[[#This Row],[Index]]+1,MATCH(C$2,美元债一级!$2:$2,0)))</f>
        <v>XS2211674143</v>
      </c>
      <c r="D285" s="19" t="str">
        <f>IF(tbl_dmi_isin[[#This Row],[Index]]&gt;$A$2,"",INDEX(美元债一级!$A$2:$BO$2880,tbl_dmi_isin[[#This Row],[Index]]+1,MATCH(D$2,美元债一级!$2:$2,0)))</f>
        <v>义乌国资</v>
      </c>
      <c r="E285" s="19" t="str">
        <f>TEXT(tbl_dmi_isin[[#This Row],[定价日]],"YYMMDD")&amp;tbl_dmi_isin[[#This Row],[ISIN]]</f>
        <v>200804XS2211674143</v>
      </c>
      <c r="F285" s="219"/>
      <c r="G285" s="90" t="str">
        <f>IF(tbl_dmi_isin[[#This Row],[Index]]&gt;$A$2,"",INDEX(Corp_value!$A$1:$EA$2999,MATCH(tbl_dmi_isin[[#This Row],[ISIN]],Corp_value!$B:$B,0),MATCH(G$2,Corp_value!$1:$1,0)))</f>
        <v>WR/--/NR</v>
      </c>
      <c r="H285" s="91" t="str">
        <f>IF(tbl_dmi_isin[[#This Row],[Index]]&gt;$A$2,"",INDEX(Corp_value!$A$1:$EA$2999,MATCH(tbl_dmi_isin[[#This Row],[ISIN]],Corp_value!$B:$B,0),MATCH(H$2,Corp_value!$1:$1,0)))</f>
        <v>VG</v>
      </c>
      <c r="I285" s="91" t="str">
        <f>IF(tbl_dmi_isin[[#This Row],[Index]]&gt;$A$2,"",INDEX(Corp_value!$A$1:$EA$2999,MATCH(tbl_dmi_isin[[#This Row],[ISIN]],Corp_value!$B:$B,0),MATCH(I$2,Corp_value!$1:$1,0)))</f>
        <v>--</v>
      </c>
      <c r="J285" s="90" t="str">
        <f>IF(tbl_dmi_isin[[#This Row],[Index]]&gt;$A$2,"",INDEX(Corp_value!$A$1:$EA$2999,MATCH(tbl_dmi_isin[[#This Row],[ISIN]],Corp_value!$B:$B,0),MATCH(J$2,Corp_value!$1:$1,0)))</f>
        <v>Baa3/--/BBB</v>
      </c>
      <c r="K285" s="90" t="str">
        <f>IF(tbl_dmi_isin[[#This Row],[Index]]&gt;$A$2,"",INDEX(Corp_value!$A$1:$EA$2999,MATCH(tbl_dmi_isin[[#This Row],[ISIN]],Corp_value!$B:$B,0),MATCH(K$2,Corp_value!$1:$1,0)))</f>
        <v>CHECK spd</v>
      </c>
      <c r="L285" s="90" t="str">
        <f>IF(tbl_dmi_isin[[#This Row],[Index]]&gt;$A$2,"",INDEX(Corp_value!$A$1:$EA$2999,MATCH(tbl_dmi_isin[[#This Row],[ISIN]],Corp_value!$B:$B,0),MATCH(L$2,Corp_value!$1:$1,0)))</f>
        <v>--</v>
      </c>
      <c r="M285" s="241" t="str">
        <f>IF(tbl_dmi_isin[[#This Row],[Index]]&gt;$A$2,"",INDEX(Corp_value!$A$1:$EA$2999,MATCH(tbl_dmi_isin[[#This Row],[ISIN]],Corp_value!$B:$B,0),MATCH(M$2,Corp_value!$1:$1,0)))</f>
        <v>稠州国际投资有限责任</v>
      </c>
      <c r="N285" s="241" t="str">
        <f>IF(tbl_dmi_isin[[#This Row],[Index]]&gt;$A$2,"",INDEX(Corp_value!$A$1:$EA$2999,MATCH(tbl_dmi_isin[[#This Row],[ISIN]],Corp_value!$B:$B,0),MATCH(N$2,Corp_value!$1:$1,0)))</f>
        <v>Yiwu State-owned Capital Operation Co Ltd</v>
      </c>
      <c r="O285" s="241" t="str">
        <f>IF(tbl_dmi_isin[[#This Row],[Index]]&gt;$A$2,"",INDEX(Corp_value!$A$1:$EA$2999,MATCH(tbl_dmi_isin[[#This Row],[ISIN]],Corp_value!$B:$B,0),MATCH(O$2,Corp_value!$1:$1,0)))</f>
        <v/>
      </c>
      <c r="P285" s="260" t="str">
        <f>IF(tbl_dmi_isin[[#This Row],[Index]]&gt;$A$2,"",TEXT(INDEX(Corp_value!$A$1:$EA$2999,MATCH(tbl_dmi_isin[[#This Row],[ISIN]],Corp_value!$B:$B,0),MATCH(P$2,Corp_value!$1:$1,0)),"yyyy/mm/dd"))</f>
        <v>2020/08/11</v>
      </c>
      <c r="Q285" s="260" t="str">
        <f>IF(tbl_dmi_isin[[#This Row],[Index]]&gt;$A$2,"",TEXT(INDEX(Corp_value!$A$1:$EA$2999,MATCH(tbl_dmi_isin[[#This Row],[ISIN]],Corp_value!$B:$B,0),MATCH(Q$2,Corp_value!$1:$1,0)),"yyyy/mm/dd"))</f>
        <v>2023/08/11</v>
      </c>
      <c r="R285" s="260" t="str">
        <f>IF(tbl_dmi_isin[[#This Row],[Index]]&gt;$A$2,"",TEXT(INDEX(Corp_value!$A$1:$EA$2999,MATCH(tbl_dmi_isin[[#This Row],[ISIN]],Corp_value!$B:$B,0),MATCH(R$2,Corp_value!$1:$1,0)),"yyyy/mm/dd"))</f>
        <v>--</v>
      </c>
      <c r="S285" s="241">
        <f>IF(tbl_dmi_isin[[#This Row],[Index]]&gt;$A$2,"",INDEX(Corp_value!$A$1:$EA$2999,MATCH(tbl_dmi_isin[[#This Row],[ISIN]],Corp_value!$B:$B,0),MATCH(S$2,Corp_value!$1:$1,0)))</f>
        <v>3.15</v>
      </c>
      <c r="T285" s="241" t="str">
        <f>IF(tbl_dmi_isin[[#This Row],[Index]]&gt;$A$2,"",INDEX(Corp_value!$A$1:$EA$2999,MATCH(tbl_dmi_isin[[#This Row],[ISIN]],Corp_value!$B:$B,0),MATCH(T$2,Corp_value!$1:$1,0)))</f>
        <v>USD</v>
      </c>
      <c r="U285" s="241">
        <f>IF(tbl_dmi_isin[[#This Row],[Index]]&gt;$A$2,"",INDEX(Corp_value!$A$1:$EA$2999,MATCH(tbl_dmi_isin[[#This Row],[ISIN]],Corp_value!$B:$B,0),MATCH(U$2,Corp_value!$1:$1,0)))</f>
        <v>100</v>
      </c>
      <c r="V285" s="256">
        <f>IFERROR(IF(tbl_dmi_isin[[#This Row],[Index]]&gt;$A$2,"",INDEX(Corp_value!$A$1:$EA$2999,MATCH(tbl_dmi_isin[[#This Row],[ISIN]],Corp_value!$B:$B,0),MATCH(V$2,Corp_value!$1:$1,0)))/100000000,"")</f>
        <v>5</v>
      </c>
      <c r="W285" s="268" t="str">
        <f>IF(tbl_dmi_isin[[#This Row],[Index]]&gt;$A$2,"",INDEX(Corp_value!$A$1:$EA$2999,MATCH(tbl_dmi_isin[[#This Row],[ISIN]],Corp_value!$B:$B,0),MATCH(W$2,Corp_value!$1:$1,0)))</f>
        <v>1274279D CH</v>
      </c>
      <c r="X285" s="268" t="str">
        <f>IF(tbl_dmi_isin[[#This Row],[Index]]&gt;$A$2,"",INDEX(Corp_value!$A$1:$EA$2999,MATCH(tbl_dmi_isin[[#This Row],[ISIN]],Corp_value!$B:$B,0),MATCH(X$2,Corp_value!$1:$1,0)))</f>
        <v>--/--/BBB</v>
      </c>
      <c r="Y285" s="273" t="str">
        <f>IF(tbl_dmi_isin[[#This Row],[Index]]&gt;$A$2,"",INDEX(Corp_value!$A$1:$EA$2999,MATCH(tbl_dmi_isin[[#This Row],[ISIN]],Corp_value!$B:$B,0),MATCH(Y$2,Corp_value!$1:$1,0)))</f>
        <v/>
      </c>
      <c r="Z285" s="273" t="str">
        <f>IF(tbl_dmi_isin[[#This Row],[Index]]&gt;$A$2,"",INDEX(Corp_value!$A$1:$EA$2999,MATCH(tbl_dmi_isin[[#This Row],[ISIN]],Corp_value!$B:$B,0),MATCH(Z$2,Corp_value!$1:$1,0)))</f>
        <v>Baa3/--/BBB</v>
      </c>
    </row>
    <row r="286" spans="1:26">
      <c r="A286" s="19">
        <v>283</v>
      </c>
      <c r="B286" s="282" t="str">
        <f>IF(tbl_dmi_isin[[#This Row],[Index]]&gt;$A$2,"",TEXT(INDEX(美元债一级!$A$2:$BO$2879,tbl_dmi_isin[[#This Row],[Index]]+1,MATCH(B$2,美元债一级!$2:$2,0)),"yyyy/mm/dd"))</f>
        <v>2020/07/28</v>
      </c>
      <c r="C286" s="19" t="str">
        <f>IF(tbl_dmi_isin[[#This Row],[Index]]&gt;$A$2,"",INDEX(美元债一级!$A$2:$BO$2880,tbl_dmi_isin[[#This Row],[Index]]+1,MATCH(C$2,美元债一级!$2:$2,0)))</f>
        <v>XS2127837909</v>
      </c>
      <c r="D286" s="19" t="str">
        <f>IF(tbl_dmi_isin[[#This Row],[Index]]&gt;$A$2,"",INDEX(美元债一级!$A$2:$BO$2880,tbl_dmi_isin[[#This Row],[Index]]+1,MATCH(D$2,美元债一级!$2:$2,0)))</f>
        <v>江苏中南建设</v>
      </c>
      <c r="E286" s="19" t="str">
        <f>TEXT(tbl_dmi_isin[[#This Row],[定价日]],"YYMMDD")&amp;tbl_dmi_isin[[#This Row],[ISIN]]</f>
        <v>200728XS2127837909</v>
      </c>
      <c r="F286" s="219"/>
      <c r="G286" s="90" t="str">
        <f>IF(tbl_dmi_isin[[#This Row],[Index]]&gt;$A$2,"",INDEX(Corp_value!$A$1:$EA$2999,MATCH(tbl_dmi_isin[[#This Row],[ISIN]],Corp_value!$B:$B,0),MATCH(G$2,Corp_value!$1:$1,0)))</f>
        <v>--/--/--</v>
      </c>
      <c r="H286" s="91" t="str">
        <f>IF(tbl_dmi_isin[[#This Row],[Index]]&gt;$A$2,"",INDEX(Corp_value!$A$1:$EA$2999,MATCH(tbl_dmi_isin[[#This Row],[ISIN]],Corp_value!$B:$B,0),MATCH(H$2,Corp_value!$1:$1,0)))</f>
        <v>VG</v>
      </c>
      <c r="I286" s="91" t="str">
        <f>IF(tbl_dmi_isin[[#This Row],[Index]]&gt;$A$2,"",INDEX(Corp_value!$A$1:$EA$2999,MATCH(tbl_dmi_isin[[#This Row],[ISIN]],Corp_value!$B:$B,0),MATCH(I$2,Corp_value!$1:$1,0)))</f>
        <v>--</v>
      </c>
      <c r="J286" s="90" t="str">
        <f>IF(tbl_dmi_isin[[#This Row],[Index]]&gt;$A$2,"",INDEX(Corp_value!$A$1:$EA$2999,MATCH(tbl_dmi_isin[[#This Row],[ISIN]],Corp_value!$B:$B,0),MATCH(J$2,Corp_value!$1:$1,0)))</f>
        <v>Ca/NR/--</v>
      </c>
      <c r="K286" s="90" t="str">
        <f>IF(tbl_dmi_isin[[#This Row],[Index]]&gt;$A$2,"",INDEX(Corp_value!$A$1:$EA$2999,MATCH(tbl_dmi_isin[[#This Row],[ISIN]],Corp_value!$B:$B,0),MATCH(K$2,Corp_value!$1:$1,0)))</f>
        <v>CHECK spd</v>
      </c>
      <c r="L286" s="90" t="str">
        <f>IF(tbl_dmi_isin[[#This Row],[Index]]&gt;$A$2,"",INDEX(Corp_value!$A$1:$EA$2999,MATCH(tbl_dmi_isin[[#This Row],[ISIN]],Corp_value!$B:$B,0),MATCH(L$2,Corp_value!$1:$1,0)))</f>
        <v>--</v>
      </c>
      <c r="M286" s="241" t="str">
        <f>IF(tbl_dmi_isin[[#This Row],[Index]]&gt;$A$2,"",INDEX(Corp_value!$A$1:$EA$2999,MATCH(tbl_dmi_isin[[#This Row],[ISIN]],Corp_value!$B:$B,0),MATCH(M$2,Corp_value!$1:$1,0)))</f>
        <v>海门中南投资发展（国</v>
      </c>
      <c r="N286" s="241" t="str">
        <f>IF(tbl_dmi_isin[[#This Row],[Index]]&gt;$A$2,"",INDEX(Corp_value!$A$1:$EA$2999,MATCH(tbl_dmi_isin[[#This Row],[ISIN]],Corp_value!$B:$B,0),MATCH(N$2,Corp_value!$1:$1,0)))</f>
        <v>Jiangsu Zhongnan Construction Group Co Ltd</v>
      </c>
      <c r="O286" s="241" t="str">
        <f>IF(tbl_dmi_isin[[#This Row],[Index]]&gt;$A$2,"",INDEX(Corp_value!$A$1:$EA$2999,MATCH(tbl_dmi_isin[[#This Row],[ISIN]],Corp_value!$B:$B,0),MATCH(O$2,Corp_value!$1:$1,0)))</f>
        <v/>
      </c>
      <c r="P286" s="260" t="str">
        <f>IF(tbl_dmi_isin[[#This Row],[Index]]&gt;$A$2,"",TEXT(INDEX(Corp_value!$A$1:$EA$2999,MATCH(tbl_dmi_isin[[#This Row],[ISIN]],Corp_value!$B:$B,0),MATCH(P$2,Corp_value!$1:$1,0)),"yyyy/mm/dd"))</f>
        <v>2020/08/04</v>
      </c>
      <c r="Q286" s="260" t="str">
        <f>IF(tbl_dmi_isin[[#This Row],[Index]]&gt;$A$2,"",TEXT(INDEX(Corp_value!$A$1:$EA$2999,MATCH(tbl_dmi_isin[[#This Row],[ISIN]],Corp_value!$B:$B,0),MATCH(Q$2,Corp_value!$1:$1,0)),"yyyy/mm/dd"))</f>
        <v>2021/08/03</v>
      </c>
      <c r="R286" s="260" t="str">
        <f>IF(tbl_dmi_isin[[#This Row],[Index]]&gt;$A$2,"",TEXT(INDEX(Corp_value!$A$1:$EA$2999,MATCH(tbl_dmi_isin[[#This Row],[ISIN]],Corp_value!$B:$B,0),MATCH(R$2,Corp_value!$1:$1,0)),"yyyy/mm/dd"))</f>
        <v>--</v>
      </c>
      <c r="S286" s="241">
        <f>IF(tbl_dmi_isin[[#This Row],[Index]]&gt;$A$2,"",INDEX(Corp_value!$A$1:$EA$2999,MATCH(tbl_dmi_isin[[#This Row],[ISIN]],Corp_value!$B:$B,0),MATCH(S$2,Corp_value!$1:$1,0)))</f>
        <v>9</v>
      </c>
      <c r="T286" s="241" t="str">
        <f>IF(tbl_dmi_isin[[#This Row],[Index]]&gt;$A$2,"",INDEX(Corp_value!$A$1:$EA$2999,MATCH(tbl_dmi_isin[[#This Row],[ISIN]],Corp_value!$B:$B,0),MATCH(T$2,Corp_value!$1:$1,0)))</f>
        <v>USD</v>
      </c>
      <c r="U286" s="241" t="str">
        <f>IF(tbl_dmi_isin[[#This Row],[Index]]&gt;$A$2,"",INDEX(Corp_value!$A$1:$EA$2999,MATCH(tbl_dmi_isin[[#This Row],[ISIN]],Corp_value!$B:$B,0),MATCH(U$2,Corp_value!$1:$1,0)))</f>
        <v>--</v>
      </c>
      <c r="V286" s="256">
        <f>IFERROR(IF(tbl_dmi_isin[[#This Row],[Index]]&gt;$A$2,"",INDEX(Corp_value!$A$1:$EA$2999,MATCH(tbl_dmi_isin[[#This Row],[ISIN]],Corp_value!$B:$B,0),MATCH(V$2,Corp_value!$1:$1,0)))/100000000,"")</f>
        <v>2</v>
      </c>
      <c r="W286" s="268" t="str">
        <f>IF(tbl_dmi_isin[[#This Row],[Index]]&gt;$A$2,"",INDEX(Corp_value!$A$1:$EA$2999,MATCH(tbl_dmi_isin[[#This Row],[ISIN]],Corp_value!$B:$B,0),MATCH(W$2,Corp_value!$1:$1,0)))</f>
        <v>000961 CH</v>
      </c>
      <c r="X286" s="268" t="str">
        <f>IF(tbl_dmi_isin[[#This Row],[Index]]&gt;$A$2,"",INDEX(Corp_value!$A$1:$EA$2999,MATCH(tbl_dmi_isin[[#This Row],[ISIN]],Corp_value!$B:$B,0),MATCH(X$2,Corp_value!$1:$1,0)))</f>
        <v>--/NR/--</v>
      </c>
      <c r="Y286" s="273" t="str">
        <f>IF(tbl_dmi_isin[[#This Row],[Index]]&gt;$A$2,"",INDEX(Corp_value!$A$1:$EA$2999,MATCH(tbl_dmi_isin[[#This Row],[ISIN]],Corp_value!$B:$B,0),MATCH(Y$2,Corp_value!$1:$1,0)))</f>
        <v/>
      </c>
      <c r="Z286" s="273" t="str">
        <f>IF(tbl_dmi_isin[[#This Row],[Index]]&gt;$A$2,"",INDEX(Corp_value!$A$1:$EA$2999,MATCH(tbl_dmi_isin[[#This Row],[ISIN]],Corp_value!$B:$B,0),MATCH(Z$2,Corp_value!$1:$1,0)))</f>
        <v>Ca/NR/--</v>
      </c>
    </row>
    <row r="287" spans="1:26">
      <c r="A287" s="19">
        <v>284</v>
      </c>
      <c r="B287" s="282" t="str">
        <f>IF(tbl_dmi_isin[[#This Row],[Index]]&gt;$A$2,"",TEXT(INDEX(美元债一级!$A$2:$BO$2879,tbl_dmi_isin[[#This Row],[Index]]+1,MATCH(B$2,美元债一级!$2:$2,0)),"yyyy/mm/dd"))</f>
        <v>2020/07/28</v>
      </c>
      <c r="C287" s="19" t="str">
        <f>IF(tbl_dmi_isin[[#This Row],[Index]]&gt;$A$2,"",INDEX(美元债一级!$A$2:$BO$2880,tbl_dmi_isin[[#This Row],[Index]]+1,MATCH(C$2,美元债一级!$2:$2,0)))</f>
        <v>XS2208843503</v>
      </c>
      <c r="D287" s="19" t="str">
        <f>IF(tbl_dmi_isin[[#This Row],[Index]]&gt;$A$2,"",INDEX(美元债一级!$A$2:$BO$2880,tbl_dmi_isin[[#This Row],[Index]]+1,MATCH(D$2,美元债一级!$2:$2,0)))</f>
        <v>建银港分</v>
      </c>
      <c r="E287" s="19" t="str">
        <f>TEXT(tbl_dmi_isin[[#This Row],[定价日]],"YYMMDD")&amp;tbl_dmi_isin[[#This Row],[ISIN]]</f>
        <v>200728XS2208843503</v>
      </c>
      <c r="F287" s="219"/>
      <c r="G287" s="90" t="str">
        <f>IF(tbl_dmi_isin[[#This Row],[Index]]&gt;$A$2,"",INDEX(Corp_value!$A$1:$EA$2999,MATCH(tbl_dmi_isin[[#This Row],[ISIN]],Corp_value!$B:$B,0),MATCH(G$2,Corp_value!$1:$1,0)))</f>
        <v>WR/--/--</v>
      </c>
      <c r="H287" s="91" t="str">
        <f>IF(tbl_dmi_isin[[#This Row],[Index]]&gt;$A$2,"",INDEX(Corp_value!$A$1:$EA$2999,MATCH(tbl_dmi_isin[[#This Row],[ISIN]],Corp_value!$B:$B,0),MATCH(H$2,Corp_value!$1:$1,0)))</f>
        <v>CN</v>
      </c>
      <c r="I287" s="91" t="str">
        <f>IF(tbl_dmi_isin[[#This Row],[Index]]&gt;$A$2,"",INDEX(Corp_value!$A$1:$EA$2999,MATCH(tbl_dmi_isin[[#This Row],[ISIN]],Corp_value!$B:$B,0),MATCH(I$2,Corp_value!$1:$1,0)))</f>
        <v>--</v>
      </c>
      <c r="J287" s="90" t="str">
        <f>IF(tbl_dmi_isin[[#This Row],[Index]]&gt;$A$2,"",INDEX(Corp_value!$A$1:$EA$2999,MATCH(tbl_dmi_isin[[#This Row],[ISIN]],Corp_value!$B:$B,0),MATCH(J$2,Corp_value!$1:$1,0)))</f>
        <v>--/--/--</v>
      </c>
      <c r="K287" s="90">
        <f>IF(tbl_dmi_isin[[#This Row],[Index]]&gt;$A$2,"",INDEX(Corp_value!$A$1:$EA$2999,MATCH(tbl_dmi_isin[[#This Row],[ISIN]],Corp_value!$B:$B,0),MATCH(K$2,Corp_value!$1:$1,0)))</f>
        <v>93</v>
      </c>
      <c r="L287" s="90" t="str">
        <f>IF(tbl_dmi_isin[[#This Row],[Index]]&gt;$A$2,"",INDEX(Corp_value!$A$1:$EA$2999,MATCH(tbl_dmi_isin[[#This Row],[ISIN]],Corp_value!$B:$B,0),MATCH(L$2,Corp_value!$1:$1,0)))</f>
        <v>--</v>
      </c>
      <c r="M287" s="241" t="str">
        <f>IF(tbl_dmi_isin[[#This Row],[Index]]&gt;$A$2,"",INDEX(Corp_value!$A$1:$EA$2999,MATCH(tbl_dmi_isin[[#This Row],[ISIN]],Corp_value!$B:$B,0),MATCH(M$2,Corp_value!$1:$1,0)))</f>
        <v>中国建设银行/香港</v>
      </c>
      <c r="N287" s="241" t="str">
        <f>IF(tbl_dmi_isin[[#This Row],[Index]]&gt;$A$2,"",INDEX(Corp_value!$A$1:$EA$2999,MATCH(tbl_dmi_isin[[#This Row],[ISIN]],Corp_value!$B:$B,0),MATCH(N$2,Corp_value!$1:$1,0)))</f>
        <v/>
      </c>
      <c r="O287" s="241" t="str">
        <f>IF(tbl_dmi_isin[[#This Row],[Index]]&gt;$A$2,"",INDEX(Corp_value!$A$1:$EA$2999,MATCH(tbl_dmi_isin[[#This Row],[ISIN]],Corp_value!$B:$B,0),MATCH(O$2,Corp_value!$1:$1,0)))</f>
        <v/>
      </c>
      <c r="P287" s="260" t="str">
        <f>IF(tbl_dmi_isin[[#This Row],[Index]]&gt;$A$2,"",TEXT(INDEX(Corp_value!$A$1:$EA$2999,MATCH(tbl_dmi_isin[[#This Row],[ISIN]],Corp_value!$B:$B,0),MATCH(P$2,Corp_value!$1:$1,0)),"yyyy/mm/dd"))</f>
        <v>2020/08/04</v>
      </c>
      <c r="Q287" s="260" t="str">
        <f>IF(tbl_dmi_isin[[#This Row],[Index]]&gt;$A$2,"",TEXT(INDEX(Corp_value!$A$1:$EA$2999,MATCH(tbl_dmi_isin[[#This Row],[ISIN]],Corp_value!$B:$B,0),MATCH(Q$2,Corp_value!$1:$1,0)),"yyyy/mm/dd"))</f>
        <v>2023/08/04</v>
      </c>
      <c r="R287" s="260" t="str">
        <f>IF(tbl_dmi_isin[[#This Row],[Index]]&gt;$A$2,"",TEXT(INDEX(Corp_value!$A$1:$EA$2999,MATCH(tbl_dmi_isin[[#This Row],[ISIN]],Corp_value!$B:$B,0),MATCH(R$2,Corp_value!$1:$1,0)),"yyyy/mm/dd"))</f>
        <v>--</v>
      </c>
      <c r="S287" s="241">
        <f>IF(tbl_dmi_isin[[#This Row],[Index]]&gt;$A$2,"",INDEX(Corp_value!$A$1:$EA$2999,MATCH(tbl_dmi_isin[[#This Row],[ISIN]],Corp_value!$B:$B,0),MATCH(S$2,Corp_value!$1:$1,0)))</f>
        <v>1</v>
      </c>
      <c r="T287" s="241" t="str">
        <f>IF(tbl_dmi_isin[[#This Row],[Index]]&gt;$A$2,"",INDEX(Corp_value!$A$1:$EA$2999,MATCH(tbl_dmi_isin[[#This Row],[ISIN]],Corp_value!$B:$B,0),MATCH(T$2,Corp_value!$1:$1,0)))</f>
        <v>USD</v>
      </c>
      <c r="U287" s="241">
        <f>IF(tbl_dmi_isin[[#This Row],[Index]]&gt;$A$2,"",INDEX(Corp_value!$A$1:$EA$2999,MATCH(tbl_dmi_isin[[#This Row],[ISIN]],Corp_value!$B:$B,0),MATCH(U$2,Corp_value!$1:$1,0)))</f>
        <v>99.728999999999999</v>
      </c>
      <c r="V287" s="256">
        <f>IFERROR(IF(tbl_dmi_isin[[#This Row],[Index]]&gt;$A$2,"",INDEX(Corp_value!$A$1:$EA$2999,MATCH(tbl_dmi_isin[[#This Row],[ISIN]],Corp_value!$B:$B,0),MATCH(V$2,Corp_value!$1:$1,0)))/100000000,"")</f>
        <v>5</v>
      </c>
      <c r="W287" s="268" t="str">
        <f>IF(tbl_dmi_isin[[#This Row],[Index]]&gt;$A$2,"",INDEX(Corp_value!$A$1:$EA$2999,MATCH(tbl_dmi_isin[[#This Row],[ISIN]],Corp_value!$B:$B,0),MATCH(W$2,Corp_value!$1:$1,0)))</f>
        <v>939 HK</v>
      </c>
      <c r="X287" s="268" t="str">
        <f>IF(tbl_dmi_isin[[#This Row],[Index]]&gt;$A$2,"",INDEX(Corp_value!$A$1:$EA$2999,MATCH(tbl_dmi_isin[[#This Row],[ISIN]],Corp_value!$B:$B,0),MATCH(X$2,Corp_value!$1:$1,0)))</f>
        <v>A1/A/A</v>
      </c>
      <c r="Y287" s="273" t="str">
        <f>IF(tbl_dmi_isin[[#This Row],[Index]]&gt;$A$2,"",INDEX(Corp_value!$A$1:$EA$2999,MATCH(tbl_dmi_isin[[#This Row],[ISIN]],Corp_value!$B:$B,0),MATCH(Y$2,Corp_value!$1:$1,0)))</f>
        <v>Green</v>
      </c>
      <c r="Z287" s="273" t="str">
        <f>IF(tbl_dmi_isin[[#This Row],[Index]]&gt;$A$2,"",INDEX(Corp_value!$A$1:$EA$2999,MATCH(tbl_dmi_isin[[#This Row],[ISIN]],Corp_value!$B:$B,0),MATCH(Z$2,Corp_value!$1:$1,0)))</f>
        <v>A1/A/A</v>
      </c>
    </row>
    <row r="288" spans="1:26">
      <c r="A288" s="19">
        <v>285</v>
      </c>
      <c r="B288" s="282" t="str">
        <f>IF(tbl_dmi_isin[[#This Row],[Index]]&gt;$A$2,"",TEXT(INDEX(美元债一级!$A$2:$BO$2879,tbl_dmi_isin[[#This Row],[Index]]+1,MATCH(B$2,美元债一级!$2:$2,0)),"yyyy/mm/dd"))</f>
        <v>2020/07/28</v>
      </c>
      <c r="C288" s="19" t="str">
        <f>IF(tbl_dmi_isin[[#This Row],[Index]]&gt;$A$2,"",INDEX(美元债一级!$A$2:$BO$2880,tbl_dmi_isin[[#This Row],[Index]]+1,MATCH(C$2,美元债一级!$2:$2,0)))</f>
        <v>XS2208844493</v>
      </c>
      <c r="D288" s="19" t="str">
        <f>IF(tbl_dmi_isin[[#This Row],[Index]]&gt;$A$2,"",INDEX(美元债一级!$A$2:$BO$2880,tbl_dmi_isin[[#This Row],[Index]]+1,MATCH(D$2,美元债一级!$2:$2,0)))</f>
        <v>建银港分</v>
      </c>
      <c r="E288" s="19" t="str">
        <f>TEXT(tbl_dmi_isin[[#This Row],[定价日]],"YYMMDD")&amp;tbl_dmi_isin[[#This Row],[ISIN]]</f>
        <v>200728XS2208844493</v>
      </c>
      <c r="F288" s="219"/>
      <c r="G288" s="90" t="str">
        <f>IF(tbl_dmi_isin[[#This Row],[Index]]&gt;$A$2,"",INDEX(Corp_value!$A$1:$EA$2999,MATCH(tbl_dmi_isin[[#This Row],[ISIN]],Corp_value!$B:$B,0),MATCH(G$2,Corp_value!$1:$1,0)))</f>
        <v>A1/--/--</v>
      </c>
      <c r="H288" s="91" t="str">
        <f>IF(tbl_dmi_isin[[#This Row],[Index]]&gt;$A$2,"",INDEX(Corp_value!$A$1:$EA$2999,MATCH(tbl_dmi_isin[[#This Row],[ISIN]],Corp_value!$B:$B,0),MATCH(H$2,Corp_value!$1:$1,0)))</f>
        <v>CN</v>
      </c>
      <c r="I288" s="91" t="str">
        <f>IF(tbl_dmi_isin[[#This Row],[Index]]&gt;$A$2,"",INDEX(Corp_value!$A$1:$EA$2999,MATCH(tbl_dmi_isin[[#This Row],[ISIN]],Corp_value!$B:$B,0),MATCH(I$2,Corp_value!$1:$1,0)))</f>
        <v>--</v>
      </c>
      <c r="J288" s="90" t="str">
        <f>IF(tbl_dmi_isin[[#This Row],[Index]]&gt;$A$2,"",INDEX(Corp_value!$A$1:$EA$2999,MATCH(tbl_dmi_isin[[#This Row],[ISIN]],Corp_value!$B:$B,0),MATCH(J$2,Corp_value!$1:$1,0)))</f>
        <v>--/--/--</v>
      </c>
      <c r="K288" s="90">
        <f>IF(tbl_dmi_isin[[#This Row],[Index]]&gt;$A$2,"",INDEX(Corp_value!$A$1:$EA$2999,MATCH(tbl_dmi_isin[[#This Row],[ISIN]],Corp_value!$B:$B,0),MATCH(K$2,Corp_value!$1:$1,0)))</f>
        <v>105</v>
      </c>
      <c r="L288" s="90" t="str">
        <f>IF(tbl_dmi_isin[[#This Row],[Index]]&gt;$A$2,"",INDEX(Corp_value!$A$1:$EA$2999,MATCH(tbl_dmi_isin[[#This Row],[ISIN]],Corp_value!$B:$B,0),MATCH(L$2,Corp_value!$1:$1,0)))</f>
        <v>--</v>
      </c>
      <c r="M288" s="241" t="str">
        <f>IF(tbl_dmi_isin[[#This Row],[Index]]&gt;$A$2,"",INDEX(Corp_value!$A$1:$EA$2999,MATCH(tbl_dmi_isin[[#This Row],[ISIN]],Corp_value!$B:$B,0),MATCH(M$2,Corp_value!$1:$1,0)))</f>
        <v>中国建设银行/香港</v>
      </c>
      <c r="N288" s="241" t="str">
        <f>IF(tbl_dmi_isin[[#This Row],[Index]]&gt;$A$2,"",INDEX(Corp_value!$A$1:$EA$2999,MATCH(tbl_dmi_isin[[#This Row],[ISIN]],Corp_value!$B:$B,0),MATCH(N$2,Corp_value!$1:$1,0)))</f>
        <v/>
      </c>
      <c r="O288" s="241" t="str">
        <f>IF(tbl_dmi_isin[[#This Row],[Index]]&gt;$A$2,"",INDEX(Corp_value!$A$1:$EA$2999,MATCH(tbl_dmi_isin[[#This Row],[ISIN]],Corp_value!$B:$B,0),MATCH(O$2,Corp_value!$1:$1,0)))</f>
        <v/>
      </c>
      <c r="P288" s="260" t="str">
        <f>IF(tbl_dmi_isin[[#This Row],[Index]]&gt;$A$2,"",TEXT(INDEX(Corp_value!$A$1:$EA$2999,MATCH(tbl_dmi_isin[[#This Row],[ISIN]],Corp_value!$B:$B,0),MATCH(P$2,Corp_value!$1:$1,0)),"yyyy/mm/dd"))</f>
        <v>2020/08/04</v>
      </c>
      <c r="Q288" s="260" t="str">
        <f>IF(tbl_dmi_isin[[#This Row],[Index]]&gt;$A$2,"",TEXT(INDEX(Corp_value!$A$1:$EA$2999,MATCH(tbl_dmi_isin[[#This Row],[ISIN]],Corp_value!$B:$B,0),MATCH(Q$2,Corp_value!$1:$1,0)),"yyyy/mm/dd"))</f>
        <v>2025/08/04</v>
      </c>
      <c r="R288" s="260" t="str">
        <f>IF(tbl_dmi_isin[[#This Row],[Index]]&gt;$A$2,"",TEXT(INDEX(Corp_value!$A$1:$EA$2999,MATCH(tbl_dmi_isin[[#This Row],[ISIN]],Corp_value!$B:$B,0),MATCH(R$2,Corp_value!$1:$1,0)),"yyyy/mm/dd"))</f>
        <v>--</v>
      </c>
      <c r="S288" s="241">
        <f>IF(tbl_dmi_isin[[#This Row],[Index]]&gt;$A$2,"",INDEX(Corp_value!$A$1:$EA$2999,MATCH(tbl_dmi_isin[[#This Row],[ISIN]],Corp_value!$B:$B,0),MATCH(S$2,Corp_value!$1:$1,0)))</f>
        <v>1.25</v>
      </c>
      <c r="T288" s="241" t="str">
        <f>IF(tbl_dmi_isin[[#This Row],[Index]]&gt;$A$2,"",INDEX(Corp_value!$A$1:$EA$2999,MATCH(tbl_dmi_isin[[#This Row],[ISIN]],Corp_value!$B:$B,0),MATCH(T$2,Corp_value!$1:$1,0)))</f>
        <v>USD</v>
      </c>
      <c r="U288" s="241">
        <f>IF(tbl_dmi_isin[[#This Row],[Index]]&gt;$A$2,"",INDEX(Corp_value!$A$1:$EA$2999,MATCH(tbl_dmi_isin[[#This Row],[ISIN]],Corp_value!$B:$B,0),MATCH(U$2,Corp_value!$1:$1,0)))</f>
        <v>99.706000000000003</v>
      </c>
      <c r="V288" s="256">
        <f>IFERROR(IF(tbl_dmi_isin[[#This Row],[Index]]&gt;$A$2,"",INDEX(Corp_value!$A$1:$EA$2999,MATCH(tbl_dmi_isin[[#This Row],[ISIN]],Corp_value!$B:$B,0),MATCH(V$2,Corp_value!$1:$1,0)))/100000000,"")</f>
        <v>7</v>
      </c>
      <c r="W288" s="268" t="str">
        <f>IF(tbl_dmi_isin[[#This Row],[Index]]&gt;$A$2,"",INDEX(Corp_value!$A$1:$EA$2999,MATCH(tbl_dmi_isin[[#This Row],[ISIN]],Corp_value!$B:$B,0),MATCH(W$2,Corp_value!$1:$1,0)))</f>
        <v>939 HK</v>
      </c>
      <c r="X288" s="268" t="str">
        <f>IF(tbl_dmi_isin[[#This Row],[Index]]&gt;$A$2,"",INDEX(Corp_value!$A$1:$EA$2999,MATCH(tbl_dmi_isin[[#This Row],[ISIN]],Corp_value!$B:$B,0),MATCH(X$2,Corp_value!$1:$1,0)))</f>
        <v>A1/A/A</v>
      </c>
      <c r="Y288" s="273" t="str">
        <f>IF(tbl_dmi_isin[[#This Row],[Index]]&gt;$A$2,"",INDEX(Corp_value!$A$1:$EA$2999,MATCH(tbl_dmi_isin[[#This Row],[ISIN]],Corp_value!$B:$B,0),MATCH(Y$2,Corp_value!$1:$1,0)))</f>
        <v>Green</v>
      </c>
      <c r="Z288" s="273" t="str">
        <f>IF(tbl_dmi_isin[[#This Row],[Index]]&gt;$A$2,"",INDEX(Corp_value!$A$1:$EA$2999,MATCH(tbl_dmi_isin[[#This Row],[ISIN]],Corp_value!$B:$B,0),MATCH(Z$2,Corp_value!$1:$1,0)))</f>
        <v>A1/A/A</v>
      </c>
    </row>
    <row r="289" spans="1:26">
      <c r="A289" s="19">
        <v>286</v>
      </c>
      <c r="B289" s="282" t="str">
        <f>IF(tbl_dmi_isin[[#This Row],[Index]]&gt;$A$2,"",TEXT(INDEX(美元债一级!$A$2:$BO$2879,tbl_dmi_isin[[#This Row],[Index]]+1,MATCH(B$2,美元债一级!$2:$2,0)),"yyyy/mm/dd"))</f>
        <v>2020/07/28</v>
      </c>
      <c r="C289" s="19" t="str">
        <f>IF(tbl_dmi_isin[[#This Row],[Index]]&gt;$A$2,"",INDEX(美元债一级!$A$2:$BO$2880,tbl_dmi_isin[[#This Row],[Index]]+1,MATCH(C$2,美元债一级!$2:$2,0)))</f>
        <v>XS2209330161</v>
      </c>
      <c r="D289" s="19" t="str">
        <f>IF(tbl_dmi_isin[[#This Row],[Index]]&gt;$A$2,"",INDEX(美元债一级!$A$2:$BO$2880,tbl_dmi_isin[[#This Row],[Index]]+1,MATCH(D$2,美元债一级!$2:$2,0)))</f>
        <v>中信建投</v>
      </c>
      <c r="E289" s="19" t="str">
        <f>TEXT(tbl_dmi_isin[[#This Row],[定价日]],"YYMMDD")&amp;tbl_dmi_isin[[#This Row],[ISIN]]</f>
        <v>200728XS2209330161</v>
      </c>
      <c r="F289" s="219"/>
      <c r="G289" s="90" t="str">
        <f>IF(tbl_dmi_isin[[#This Row],[Index]]&gt;$A$2,"",INDEX(Corp_value!$A$1:$EA$2999,MATCH(tbl_dmi_isin[[#This Row],[ISIN]],Corp_value!$B:$B,0),MATCH(G$2,Corp_value!$1:$1,0)))</f>
        <v>Baa1/--/BBB+</v>
      </c>
      <c r="H289" s="91" t="str">
        <f>IF(tbl_dmi_isin[[#This Row],[Index]]&gt;$A$2,"",INDEX(Corp_value!$A$1:$EA$2999,MATCH(tbl_dmi_isin[[#This Row],[ISIN]],Corp_value!$B:$B,0),MATCH(H$2,Corp_value!$1:$1,0)))</f>
        <v>VG</v>
      </c>
      <c r="I289" s="91" t="str">
        <f>IF(tbl_dmi_isin[[#This Row],[Index]]&gt;$A$2,"",INDEX(Corp_value!$A$1:$EA$2999,MATCH(tbl_dmi_isin[[#This Row],[ISIN]],Corp_value!$B:$B,0),MATCH(I$2,Corp_value!$1:$1,0)))</f>
        <v>--</v>
      </c>
      <c r="J289" s="90" t="str">
        <f>IF(tbl_dmi_isin[[#This Row],[Index]]&gt;$A$2,"",INDEX(Corp_value!$A$1:$EA$2999,MATCH(tbl_dmi_isin[[#This Row],[ISIN]],Corp_value!$B:$B,0),MATCH(J$2,Corp_value!$1:$1,0)))</f>
        <v>Baa1/BBB+/BBB+</v>
      </c>
      <c r="K289" s="90">
        <f>IF(tbl_dmi_isin[[#This Row],[Index]]&gt;$A$2,"",INDEX(Corp_value!$A$1:$EA$2999,MATCH(tbl_dmi_isin[[#This Row],[ISIN]],Corp_value!$B:$B,0),MATCH(K$2,Corp_value!$1:$1,0)))</f>
        <v>150</v>
      </c>
      <c r="L289" s="90" t="str">
        <f>IF(tbl_dmi_isin[[#This Row],[Index]]&gt;$A$2,"",INDEX(Corp_value!$A$1:$EA$2999,MATCH(tbl_dmi_isin[[#This Row],[ISIN]],Corp_value!$B:$B,0),MATCH(L$2,Corp_value!$1:$1,0)))</f>
        <v>--</v>
      </c>
      <c r="M289" s="241" t="str">
        <f>IF(tbl_dmi_isin[[#This Row],[Index]]&gt;$A$2,"",INDEX(Corp_value!$A$1:$EA$2999,MATCH(tbl_dmi_isin[[#This Row],[ISIN]],Corp_value!$B:$B,0),MATCH(M$2,Corp_value!$1:$1,0)))</f>
        <v>CSCIF Asia Ltd</v>
      </c>
      <c r="N289" s="241" t="str">
        <f>IF(tbl_dmi_isin[[#This Row],[Index]]&gt;$A$2,"",INDEX(Corp_value!$A$1:$EA$2999,MATCH(tbl_dmi_isin[[#This Row],[ISIN]],Corp_value!$B:$B,0),MATCH(N$2,Corp_value!$1:$1,0)))</f>
        <v>CSC Financial Co Ltd</v>
      </c>
      <c r="O289" s="241" t="str">
        <f>IF(tbl_dmi_isin[[#This Row],[Index]]&gt;$A$2,"",INDEX(Corp_value!$A$1:$EA$2999,MATCH(tbl_dmi_isin[[#This Row],[ISIN]],Corp_value!$B:$B,0),MATCH(O$2,Corp_value!$1:$1,0)))</f>
        <v/>
      </c>
      <c r="P289" s="260" t="str">
        <f>IF(tbl_dmi_isin[[#This Row],[Index]]&gt;$A$2,"",TEXT(INDEX(Corp_value!$A$1:$EA$2999,MATCH(tbl_dmi_isin[[#This Row],[ISIN]],Corp_value!$B:$B,0),MATCH(P$2,Corp_value!$1:$1,0)),"yyyy/mm/dd"))</f>
        <v>2020/08/04</v>
      </c>
      <c r="Q289" s="260" t="str">
        <f>IF(tbl_dmi_isin[[#This Row],[Index]]&gt;$A$2,"",TEXT(INDEX(Corp_value!$A$1:$EA$2999,MATCH(tbl_dmi_isin[[#This Row],[ISIN]],Corp_value!$B:$B,0),MATCH(Q$2,Corp_value!$1:$1,0)),"yyyy/mm/dd"))</f>
        <v>2025/08/04</v>
      </c>
      <c r="R289" s="260" t="str">
        <f>IF(tbl_dmi_isin[[#This Row],[Index]]&gt;$A$2,"",TEXT(INDEX(Corp_value!$A$1:$EA$2999,MATCH(tbl_dmi_isin[[#This Row],[ISIN]],Corp_value!$B:$B,0),MATCH(R$2,Corp_value!$1:$1,0)),"yyyy/mm/dd"))</f>
        <v>--</v>
      </c>
      <c r="S289" s="241">
        <f>IF(tbl_dmi_isin[[#This Row],[Index]]&gt;$A$2,"",INDEX(Corp_value!$A$1:$EA$2999,MATCH(tbl_dmi_isin[[#This Row],[ISIN]],Corp_value!$B:$B,0),MATCH(S$2,Corp_value!$1:$1,0)))</f>
        <v>1.75</v>
      </c>
      <c r="T289" s="241" t="str">
        <f>IF(tbl_dmi_isin[[#This Row],[Index]]&gt;$A$2,"",INDEX(Corp_value!$A$1:$EA$2999,MATCH(tbl_dmi_isin[[#This Row],[ISIN]],Corp_value!$B:$B,0),MATCH(T$2,Corp_value!$1:$1,0)))</f>
        <v>USD</v>
      </c>
      <c r="U289" s="241">
        <f>IF(tbl_dmi_isin[[#This Row],[Index]]&gt;$A$2,"",INDEX(Corp_value!$A$1:$EA$2999,MATCH(tbl_dmi_isin[[#This Row],[ISIN]],Corp_value!$B:$B,0),MATCH(U$2,Corp_value!$1:$1,0)))</f>
        <v>99.938000000000002</v>
      </c>
      <c r="V289" s="256">
        <f>IFERROR(IF(tbl_dmi_isin[[#This Row],[Index]]&gt;$A$2,"",INDEX(Corp_value!$A$1:$EA$2999,MATCH(tbl_dmi_isin[[#This Row],[ISIN]],Corp_value!$B:$B,0),MATCH(V$2,Corp_value!$1:$1,0)))/100000000,"")</f>
        <v>5</v>
      </c>
      <c r="W289" s="268" t="str">
        <f>IF(tbl_dmi_isin[[#This Row],[Index]]&gt;$A$2,"",INDEX(Corp_value!$A$1:$EA$2999,MATCH(tbl_dmi_isin[[#This Row],[ISIN]],Corp_value!$B:$B,0),MATCH(W$2,Corp_value!$1:$1,0)))</f>
        <v>6066 HK</v>
      </c>
      <c r="X289" s="268" t="str">
        <f>IF(tbl_dmi_isin[[#This Row],[Index]]&gt;$A$2,"",INDEX(Corp_value!$A$1:$EA$2999,MATCH(tbl_dmi_isin[[#This Row],[ISIN]],Corp_value!$B:$B,0),MATCH(X$2,Corp_value!$1:$1,0)))</f>
        <v>--/BBB+/BBB+</v>
      </c>
      <c r="Y289" s="273" t="str">
        <f>IF(tbl_dmi_isin[[#This Row],[Index]]&gt;$A$2,"",INDEX(Corp_value!$A$1:$EA$2999,MATCH(tbl_dmi_isin[[#This Row],[ISIN]],Corp_value!$B:$B,0),MATCH(Y$2,Corp_value!$1:$1,0)))</f>
        <v/>
      </c>
      <c r="Z289" s="273" t="str">
        <f>IF(tbl_dmi_isin[[#This Row],[Index]]&gt;$A$2,"",INDEX(Corp_value!$A$1:$EA$2999,MATCH(tbl_dmi_isin[[#This Row],[ISIN]],Corp_value!$B:$B,0),MATCH(Z$2,Corp_value!$1:$1,0)))</f>
        <v>Baa1/BBB+/BBB+</v>
      </c>
    </row>
    <row r="290" spans="1:26">
      <c r="A290" s="19">
        <v>287</v>
      </c>
      <c r="B290" s="282" t="str">
        <f>IF(tbl_dmi_isin[[#This Row],[Index]]&gt;$A$2,"",TEXT(INDEX(美元债一级!$A$2:$BO$2879,tbl_dmi_isin[[#This Row],[Index]]+1,MATCH(B$2,美元债一级!$2:$2,0)),"yyyy/mm/dd"))</f>
        <v>2020/07/23</v>
      </c>
      <c r="C290" s="19" t="str">
        <f>IF(tbl_dmi_isin[[#This Row],[Index]]&gt;$A$2,"",INDEX(美元债一级!$A$2:$BO$2880,tbl_dmi_isin[[#This Row],[Index]]+1,MATCH(C$2,美元债一级!$2:$2,0)))</f>
        <v>XS2206849460</v>
      </c>
      <c r="D290" s="19" t="str">
        <f>IF(tbl_dmi_isin[[#This Row],[Index]]&gt;$A$2,"",INDEX(美元债一级!$A$2:$BO$2880,tbl_dmi_isin[[#This Row],[Index]]+1,MATCH(D$2,美元债一级!$2:$2,0)))</f>
        <v>湖州城投</v>
      </c>
      <c r="E290" s="19" t="str">
        <f>TEXT(tbl_dmi_isin[[#This Row],[定价日]],"YYMMDD")&amp;tbl_dmi_isin[[#This Row],[ISIN]]</f>
        <v>200723XS2206849460</v>
      </c>
      <c r="F290" s="219"/>
      <c r="G290" s="90" t="str">
        <f>IF(tbl_dmi_isin[[#This Row],[Index]]&gt;$A$2,"",INDEX(Corp_value!$A$1:$EA$2999,MATCH(tbl_dmi_isin[[#This Row],[ISIN]],Corp_value!$B:$B,0),MATCH(G$2,Corp_value!$1:$1,0)))</f>
        <v>WR/--/NR</v>
      </c>
      <c r="H290" s="91" t="str">
        <f>IF(tbl_dmi_isin[[#This Row],[Index]]&gt;$A$2,"",INDEX(Corp_value!$A$1:$EA$2999,MATCH(tbl_dmi_isin[[#This Row],[ISIN]],Corp_value!$B:$B,0),MATCH(H$2,Corp_value!$1:$1,0)))</f>
        <v>VG</v>
      </c>
      <c r="I290" s="91" t="str">
        <f>IF(tbl_dmi_isin[[#This Row],[Index]]&gt;$A$2,"",INDEX(Corp_value!$A$1:$EA$2999,MATCH(tbl_dmi_isin[[#This Row],[ISIN]],Corp_value!$B:$B,0),MATCH(I$2,Corp_value!$1:$1,0)))</f>
        <v>--</v>
      </c>
      <c r="J290" s="90" t="str">
        <f>IF(tbl_dmi_isin[[#This Row],[Index]]&gt;$A$2,"",INDEX(Corp_value!$A$1:$EA$2999,MATCH(tbl_dmi_isin[[#This Row],[ISIN]],Corp_value!$B:$B,0),MATCH(J$2,Corp_value!$1:$1,0)))</f>
        <v>Baa3/--/BBB</v>
      </c>
      <c r="K290" s="90" t="str">
        <f>IF(tbl_dmi_isin[[#This Row],[Index]]&gt;$A$2,"",INDEX(Corp_value!$A$1:$EA$2999,MATCH(tbl_dmi_isin[[#This Row],[ISIN]],Corp_value!$B:$B,0),MATCH(K$2,Corp_value!$1:$1,0)))</f>
        <v>CHECK spd</v>
      </c>
      <c r="L290" s="90" t="str">
        <f>IF(tbl_dmi_isin[[#This Row],[Index]]&gt;$A$2,"",INDEX(Corp_value!$A$1:$EA$2999,MATCH(tbl_dmi_isin[[#This Row],[ISIN]],Corp_value!$B:$B,0),MATCH(L$2,Corp_value!$1:$1,0)))</f>
        <v>--</v>
      </c>
      <c r="M290" s="241" t="str">
        <f>IF(tbl_dmi_isin[[#This Row],[Index]]&gt;$A$2,"",INDEX(Corp_value!$A$1:$EA$2999,MATCH(tbl_dmi_isin[[#This Row],[ISIN]],Corp_value!$B:$B,0),MATCH(M$2,Corp_value!$1:$1,0)))</f>
        <v>太湖东方明珠公司</v>
      </c>
      <c r="N290" s="241" t="str">
        <f>IF(tbl_dmi_isin[[#This Row],[Index]]&gt;$A$2,"",INDEX(Corp_value!$A$1:$EA$2999,MATCH(tbl_dmi_isin[[#This Row],[ISIN]],Corp_value!$B:$B,0),MATCH(N$2,Corp_value!$1:$1,0)))</f>
        <v>Huzhou City Investment Development Group Co Ltd</v>
      </c>
      <c r="O290" s="241" t="str">
        <f>IF(tbl_dmi_isin[[#This Row],[Index]]&gt;$A$2,"",INDEX(Corp_value!$A$1:$EA$2999,MATCH(tbl_dmi_isin[[#This Row],[ISIN]],Corp_value!$B:$B,0),MATCH(O$2,Corp_value!$1:$1,0)))</f>
        <v/>
      </c>
      <c r="P290" s="260" t="str">
        <f>IF(tbl_dmi_isin[[#This Row],[Index]]&gt;$A$2,"",TEXT(INDEX(Corp_value!$A$1:$EA$2999,MATCH(tbl_dmi_isin[[#This Row],[ISIN]],Corp_value!$B:$B,0),MATCH(P$2,Corp_value!$1:$1,0)),"yyyy/mm/dd"))</f>
        <v>2020/07/30</v>
      </c>
      <c r="Q290" s="260" t="str">
        <f>IF(tbl_dmi_isin[[#This Row],[Index]]&gt;$A$2,"",TEXT(INDEX(Corp_value!$A$1:$EA$2999,MATCH(tbl_dmi_isin[[#This Row],[ISIN]],Corp_value!$B:$B,0),MATCH(Q$2,Corp_value!$1:$1,0)),"yyyy/mm/dd"))</f>
        <v>2023/07/30</v>
      </c>
      <c r="R290" s="260" t="str">
        <f>IF(tbl_dmi_isin[[#This Row],[Index]]&gt;$A$2,"",TEXT(INDEX(Corp_value!$A$1:$EA$2999,MATCH(tbl_dmi_isin[[#This Row],[ISIN]],Corp_value!$B:$B,0),MATCH(R$2,Corp_value!$1:$1,0)),"yyyy/mm/dd"))</f>
        <v>--</v>
      </c>
      <c r="S290" s="241">
        <f>IF(tbl_dmi_isin[[#This Row],[Index]]&gt;$A$2,"",INDEX(Corp_value!$A$1:$EA$2999,MATCH(tbl_dmi_isin[[#This Row],[ISIN]],Corp_value!$B:$B,0),MATCH(S$2,Corp_value!$1:$1,0)))</f>
        <v>3.15</v>
      </c>
      <c r="T290" s="241" t="str">
        <f>IF(tbl_dmi_isin[[#This Row],[Index]]&gt;$A$2,"",INDEX(Corp_value!$A$1:$EA$2999,MATCH(tbl_dmi_isin[[#This Row],[ISIN]],Corp_value!$B:$B,0),MATCH(T$2,Corp_value!$1:$1,0)))</f>
        <v>USD</v>
      </c>
      <c r="U290" s="241">
        <f>IF(tbl_dmi_isin[[#This Row],[Index]]&gt;$A$2,"",INDEX(Corp_value!$A$1:$EA$2999,MATCH(tbl_dmi_isin[[#This Row],[ISIN]],Corp_value!$B:$B,0),MATCH(U$2,Corp_value!$1:$1,0)))</f>
        <v>100</v>
      </c>
      <c r="V290" s="256">
        <f>IFERROR(IF(tbl_dmi_isin[[#This Row],[Index]]&gt;$A$2,"",INDEX(Corp_value!$A$1:$EA$2999,MATCH(tbl_dmi_isin[[#This Row],[ISIN]],Corp_value!$B:$B,0),MATCH(V$2,Corp_value!$1:$1,0)))/100000000,"")</f>
        <v>3</v>
      </c>
      <c r="W290" s="268" t="str">
        <f>IF(tbl_dmi_isin[[#This Row],[Index]]&gt;$A$2,"",INDEX(Corp_value!$A$1:$EA$2999,MATCH(tbl_dmi_isin[[#This Row],[ISIN]],Corp_value!$B:$B,0),MATCH(W$2,Corp_value!$1:$1,0)))</f>
        <v>HZCCIZ CH</v>
      </c>
      <c r="X290" s="268" t="str">
        <f>IF(tbl_dmi_isin[[#This Row],[Index]]&gt;$A$2,"",INDEX(Corp_value!$A$1:$EA$2999,MATCH(tbl_dmi_isin[[#This Row],[ISIN]],Corp_value!$B:$B,0),MATCH(X$2,Corp_value!$1:$1,0)))</f>
        <v>Baa3/--/BBB</v>
      </c>
      <c r="Y290" s="273" t="str">
        <f>IF(tbl_dmi_isin[[#This Row],[Index]]&gt;$A$2,"",INDEX(Corp_value!$A$1:$EA$2999,MATCH(tbl_dmi_isin[[#This Row],[ISIN]],Corp_value!$B:$B,0),MATCH(Y$2,Corp_value!$1:$1,0)))</f>
        <v/>
      </c>
      <c r="Z290" s="273" t="str">
        <f>IF(tbl_dmi_isin[[#This Row],[Index]]&gt;$A$2,"",INDEX(Corp_value!$A$1:$EA$2999,MATCH(tbl_dmi_isin[[#This Row],[ISIN]],Corp_value!$B:$B,0),MATCH(Z$2,Corp_value!$1:$1,0)))</f>
        <v>Baa3/--/BBB</v>
      </c>
    </row>
    <row r="291" spans="1:26">
      <c r="A291" s="19">
        <v>288</v>
      </c>
      <c r="B291" s="282" t="str">
        <f>IF(tbl_dmi_isin[[#This Row],[Index]]&gt;$A$2,"",TEXT(INDEX(美元债一级!$A$2:$BO$2879,tbl_dmi_isin[[#This Row],[Index]]+1,MATCH(B$2,美元债一级!$2:$2,0)),"yyyy/mm/dd"))</f>
        <v>2020/07/22</v>
      </c>
      <c r="C291" s="19" t="str">
        <f>IF(tbl_dmi_isin[[#This Row],[Index]]&gt;$A$2,"",INDEX(美元债一级!$A$2:$BO$2880,tbl_dmi_isin[[#This Row],[Index]]+1,MATCH(C$2,美元债一级!$2:$2,0)))</f>
        <v>XS2208275854</v>
      </c>
      <c r="D291" s="19" t="str">
        <f>IF(tbl_dmi_isin[[#This Row],[Index]]&gt;$A$2,"",INDEX(美元债一级!$A$2:$BO$2880,tbl_dmi_isin[[#This Row],[Index]]+1,MATCH(D$2,美元债一级!$2:$2,0)))</f>
        <v>国家电投</v>
      </c>
      <c r="E291" s="19" t="str">
        <f>TEXT(tbl_dmi_isin[[#This Row],[定价日]],"YYMMDD")&amp;tbl_dmi_isin[[#This Row],[ISIN]]</f>
        <v>200722XS2208275854</v>
      </c>
      <c r="F291" s="219"/>
      <c r="G291" s="90" t="str">
        <f>IF(tbl_dmi_isin[[#This Row],[Index]]&gt;$A$2,"",INDEX(Corp_value!$A$1:$EA$2999,MATCH(tbl_dmi_isin[[#This Row],[ISIN]],Corp_value!$B:$B,0),MATCH(G$2,Corp_value!$1:$1,0)))</f>
        <v>A2/--/A</v>
      </c>
      <c r="H291" s="91" t="str">
        <f>IF(tbl_dmi_isin[[#This Row],[Index]]&gt;$A$2,"",INDEX(Corp_value!$A$1:$EA$2999,MATCH(tbl_dmi_isin[[#This Row],[ISIN]],Corp_value!$B:$B,0),MATCH(H$2,Corp_value!$1:$1,0)))</f>
        <v>VG</v>
      </c>
      <c r="I291" s="91" t="str">
        <f>IF(tbl_dmi_isin[[#This Row],[Index]]&gt;$A$2,"",INDEX(Corp_value!$A$1:$EA$2999,MATCH(tbl_dmi_isin[[#This Row],[ISIN]],Corp_value!$B:$B,0),MATCH(I$2,Corp_value!$1:$1,0)))</f>
        <v>--</v>
      </c>
      <c r="J291" s="90" t="str">
        <f>IF(tbl_dmi_isin[[#This Row],[Index]]&gt;$A$2,"",INDEX(Corp_value!$A$1:$EA$2999,MATCH(tbl_dmi_isin[[#This Row],[ISIN]],Corp_value!$B:$B,0),MATCH(J$2,Corp_value!$1:$1,0)))</f>
        <v>A2/A-/A</v>
      </c>
      <c r="K291" s="90">
        <f>IF(tbl_dmi_isin[[#This Row],[Index]]&gt;$A$2,"",INDEX(Corp_value!$A$1:$EA$2999,MATCH(tbl_dmi_isin[[#This Row],[ISIN]],Corp_value!$B:$B,0),MATCH(K$2,Corp_value!$1:$1,0)))</f>
        <v>138</v>
      </c>
      <c r="L291" s="90" t="str">
        <f>IF(tbl_dmi_isin[[#This Row],[Index]]&gt;$A$2,"",INDEX(Corp_value!$A$1:$EA$2999,MATCH(tbl_dmi_isin[[#This Row],[ISIN]],Corp_value!$B:$B,0),MATCH(L$2,Corp_value!$1:$1,0)))</f>
        <v>--</v>
      </c>
      <c r="M291" s="241" t="str">
        <f>IF(tbl_dmi_isin[[#This Row],[Index]]&gt;$A$2,"",INDEX(Corp_value!$A$1:$EA$2999,MATCH(tbl_dmi_isin[[#This Row],[ISIN]],Corp_value!$B:$B,0),MATCH(M$2,Corp_value!$1:$1,0)))</f>
        <v>国家电投中期票据计划</v>
      </c>
      <c r="N291" s="241" t="str">
        <f>IF(tbl_dmi_isin[[#This Row],[Index]]&gt;$A$2,"",INDEX(Corp_value!$A$1:$EA$2999,MATCH(tbl_dmi_isin[[#This Row],[ISIN]],Corp_value!$B:$B,0),MATCH(N$2,Corp_value!$1:$1,0)))</f>
        <v>State Power Investment Corp Ltd</v>
      </c>
      <c r="O291" s="241" t="str">
        <f>IF(tbl_dmi_isin[[#This Row],[Index]]&gt;$A$2,"",INDEX(Corp_value!$A$1:$EA$2999,MATCH(tbl_dmi_isin[[#This Row],[ISIN]],Corp_value!$B:$B,0),MATCH(O$2,Corp_value!$1:$1,0)))</f>
        <v/>
      </c>
      <c r="P291" s="260" t="str">
        <f>IF(tbl_dmi_isin[[#This Row],[Index]]&gt;$A$2,"",TEXT(INDEX(Corp_value!$A$1:$EA$2999,MATCH(tbl_dmi_isin[[#This Row],[ISIN]],Corp_value!$B:$B,0),MATCH(P$2,Corp_value!$1:$1,0)),"yyyy/mm/dd"))</f>
        <v>2020/07/27</v>
      </c>
      <c r="Q291" s="260" t="str">
        <f>IF(tbl_dmi_isin[[#This Row],[Index]]&gt;$A$2,"",TEXT(INDEX(Corp_value!$A$1:$EA$2999,MATCH(tbl_dmi_isin[[#This Row],[ISIN]],Corp_value!$B:$B,0),MATCH(Q$2,Corp_value!$1:$1,0)),"yyyy/mm/dd"))</f>
        <v>2025/07/27</v>
      </c>
      <c r="R291" s="260" t="str">
        <f>IF(tbl_dmi_isin[[#This Row],[Index]]&gt;$A$2,"",TEXT(INDEX(Corp_value!$A$1:$EA$2999,MATCH(tbl_dmi_isin[[#This Row],[ISIN]],Corp_value!$B:$B,0),MATCH(R$2,Corp_value!$1:$1,0)),"yyyy/mm/dd"))</f>
        <v>--</v>
      </c>
      <c r="S291" s="241">
        <f>IF(tbl_dmi_isin[[#This Row],[Index]]&gt;$A$2,"",INDEX(Corp_value!$A$1:$EA$2999,MATCH(tbl_dmi_isin[[#This Row],[ISIN]],Corp_value!$B:$B,0),MATCH(S$2,Corp_value!$1:$1,0)))</f>
        <v>1.625</v>
      </c>
      <c r="T291" s="241" t="str">
        <f>IF(tbl_dmi_isin[[#This Row],[Index]]&gt;$A$2,"",INDEX(Corp_value!$A$1:$EA$2999,MATCH(tbl_dmi_isin[[#This Row],[ISIN]],Corp_value!$B:$B,0),MATCH(T$2,Corp_value!$1:$1,0)))</f>
        <v>USD</v>
      </c>
      <c r="U291" s="241">
        <f>IF(tbl_dmi_isin[[#This Row],[Index]]&gt;$A$2,"",INDEX(Corp_value!$A$1:$EA$2999,MATCH(tbl_dmi_isin[[#This Row],[ISIN]],Corp_value!$B:$B,0),MATCH(U$2,Corp_value!$1:$1,0)))</f>
        <v>99.914000000000001</v>
      </c>
      <c r="V291" s="256">
        <f>IFERROR(IF(tbl_dmi_isin[[#This Row],[Index]]&gt;$A$2,"",INDEX(Corp_value!$A$1:$EA$2999,MATCH(tbl_dmi_isin[[#This Row],[ISIN]],Corp_value!$B:$B,0),MATCH(V$2,Corp_value!$1:$1,0)))/100000000,"")</f>
        <v>10</v>
      </c>
      <c r="W291" s="268" t="str">
        <f>IF(tbl_dmi_isin[[#This Row],[Index]]&gt;$A$2,"",INDEX(Corp_value!$A$1:$EA$2999,MATCH(tbl_dmi_isin[[#This Row],[ISIN]],Corp_value!$B:$B,0),MATCH(W$2,Corp_value!$1:$1,0)))</f>
        <v>CPIZ CH</v>
      </c>
      <c r="X291" s="268" t="str">
        <f>IF(tbl_dmi_isin[[#This Row],[Index]]&gt;$A$2,"",INDEX(Corp_value!$A$1:$EA$2999,MATCH(tbl_dmi_isin[[#This Row],[ISIN]],Corp_value!$B:$B,0),MATCH(X$2,Corp_value!$1:$1,0)))</f>
        <v>A2/A-/A</v>
      </c>
      <c r="Y291" s="273" t="str">
        <f>IF(tbl_dmi_isin[[#This Row],[Index]]&gt;$A$2,"",INDEX(Corp_value!$A$1:$EA$2999,MATCH(tbl_dmi_isin[[#This Row],[ISIN]],Corp_value!$B:$B,0),MATCH(Y$2,Corp_value!$1:$1,0)))</f>
        <v/>
      </c>
      <c r="Z291" s="273" t="str">
        <f>IF(tbl_dmi_isin[[#This Row],[Index]]&gt;$A$2,"",INDEX(Corp_value!$A$1:$EA$2999,MATCH(tbl_dmi_isin[[#This Row],[ISIN]],Corp_value!$B:$B,0),MATCH(Z$2,Corp_value!$1:$1,0)))</f>
        <v>A2/A-/A</v>
      </c>
    </row>
    <row r="292" spans="1:26">
      <c r="A292" s="19">
        <v>289</v>
      </c>
      <c r="B292" s="282" t="str">
        <f>IF(tbl_dmi_isin[[#This Row],[Index]]&gt;$A$2,"",TEXT(INDEX(美元债一级!$A$2:$BO$2879,tbl_dmi_isin[[#This Row],[Index]]+1,MATCH(B$2,美元债一级!$2:$2,0)),"yyyy/mm/dd"))</f>
        <v>2020/07/20</v>
      </c>
      <c r="C292" s="19" t="str">
        <f>IF(tbl_dmi_isin[[#This Row],[Index]]&gt;$A$2,"",INDEX(美元债一级!$A$2:$BO$2880,tbl_dmi_isin[[#This Row],[Index]]+1,MATCH(C$2,美元债一级!$2:$2,0)))</f>
        <v>XS2194192360</v>
      </c>
      <c r="D292" s="19" t="str">
        <f>IF(tbl_dmi_isin[[#This Row],[Index]]&gt;$A$2,"",INDEX(美元债一级!$A$2:$BO$2880,tbl_dmi_isin[[#This Row],[Index]]+1,MATCH(D$2,美元债一级!$2:$2,0)))</f>
        <v>华融金租</v>
      </c>
      <c r="E292" s="19" t="str">
        <f>TEXT(tbl_dmi_isin[[#This Row],[定价日]],"YYMMDD")&amp;tbl_dmi_isin[[#This Row],[ISIN]]</f>
        <v>200720XS2194192360</v>
      </c>
      <c r="F292" s="219"/>
      <c r="G292" s="90" t="str">
        <f>IF(tbl_dmi_isin[[#This Row],[Index]]&gt;$A$2,"",INDEX(Corp_value!$A$1:$EA$2999,MATCH(tbl_dmi_isin[[#This Row],[ISIN]],Corp_value!$B:$B,0),MATCH(G$2,Corp_value!$1:$1,0)))</f>
        <v>WR/--/NR</v>
      </c>
      <c r="H292" s="91" t="str">
        <f>IF(tbl_dmi_isin[[#This Row],[Index]]&gt;$A$2,"",INDEX(Corp_value!$A$1:$EA$2999,MATCH(tbl_dmi_isin[[#This Row],[ISIN]],Corp_value!$B:$B,0),MATCH(H$2,Corp_value!$1:$1,0)))</f>
        <v>HK</v>
      </c>
      <c r="I292" s="91" t="str">
        <f>IF(tbl_dmi_isin[[#This Row],[Index]]&gt;$A$2,"",INDEX(Corp_value!$A$1:$EA$2999,MATCH(tbl_dmi_isin[[#This Row],[ISIN]],Corp_value!$B:$B,0),MATCH(I$2,Corp_value!$1:$1,0)))</f>
        <v>--</v>
      </c>
      <c r="J292" s="90" t="str">
        <f>IF(tbl_dmi_isin[[#This Row],[Index]]&gt;$A$2,"",INDEX(Corp_value!$A$1:$EA$2999,MATCH(tbl_dmi_isin[[#This Row],[ISIN]],Corp_value!$B:$B,0),MATCH(J$2,Corp_value!$1:$1,0)))</f>
        <v>--/--/BBB- *</v>
      </c>
      <c r="K292" s="90" t="str">
        <f>IF(tbl_dmi_isin[[#This Row],[Index]]&gt;$A$2,"",INDEX(Corp_value!$A$1:$EA$2999,MATCH(tbl_dmi_isin[[#This Row],[ISIN]],Corp_value!$B:$B,0),MATCH(K$2,Corp_value!$1:$1,0)))</f>
        <v>CHECK spd</v>
      </c>
      <c r="L292" s="90" t="str">
        <f>IF(tbl_dmi_isin[[#This Row],[Index]]&gt;$A$2,"",INDEX(Corp_value!$A$1:$EA$2999,MATCH(tbl_dmi_isin[[#This Row],[ISIN]],Corp_value!$B:$B,0),MATCH(L$2,Corp_value!$1:$1,0)))</f>
        <v>--</v>
      </c>
      <c r="M292" s="90" t="str">
        <f>IF(tbl_dmi_isin[[#This Row],[Index]]&gt;$A$2,"",INDEX(Corp_value!$A$1:$EA$2999,MATCH(tbl_dmi_isin[[#This Row],[ISIN]],Corp_value!$B:$B,0),MATCH(M$2,Corp_value!$1:$1,0)))</f>
        <v>华融租赁管理香港有限</v>
      </c>
      <c r="N292" s="90" t="str">
        <f>IF(tbl_dmi_isin[[#This Row],[Index]]&gt;$A$2,"",INDEX(Corp_value!$A$1:$EA$2999,MATCH(tbl_dmi_isin[[#This Row],[ISIN]],Corp_value!$B:$B,0),MATCH(N$2,Corp_value!$1:$1,0)))</f>
        <v/>
      </c>
      <c r="O292" s="90" t="str">
        <f>IF(tbl_dmi_isin[[#This Row],[Index]]&gt;$A$2,"",INDEX(Corp_value!$A$1:$EA$2999,MATCH(tbl_dmi_isin[[#This Row],[ISIN]],Corp_value!$B:$B,0),MATCH(O$2,Corp_value!$1:$1,0)))</f>
        <v>China Huarong Financial Leasin</v>
      </c>
      <c r="P292" s="259" t="str">
        <f>IF(tbl_dmi_isin[[#This Row],[Index]]&gt;$A$2,"",TEXT(INDEX(Corp_value!$A$1:$EA$2999,MATCH(tbl_dmi_isin[[#This Row],[ISIN]],Corp_value!$B:$B,0),MATCH(P$2,Corp_value!$1:$1,0)),"yyyy/mm/dd"))</f>
        <v>2020/07/23</v>
      </c>
      <c r="Q292" s="259" t="str">
        <f>IF(tbl_dmi_isin[[#This Row],[Index]]&gt;$A$2,"",TEXT(INDEX(Corp_value!$A$1:$EA$2999,MATCH(tbl_dmi_isin[[#This Row],[ISIN]],Corp_value!$B:$B,0),MATCH(Q$2,Corp_value!$1:$1,0)),"yyyy/mm/dd"))</f>
        <v>2021/07/21</v>
      </c>
      <c r="R292" s="259" t="str">
        <f>IF(tbl_dmi_isin[[#This Row],[Index]]&gt;$A$2,"",TEXT(INDEX(Corp_value!$A$1:$EA$2999,MATCH(tbl_dmi_isin[[#This Row],[ISIN]],Corp_value!$B:$B,0),MATCH(R$2,Corp_value!$1:$1,0)),"yyyy/mm/dd"))</f>
        <v>--</v>
      </c>
      <c r="S292" s="90">
        <f>IF(tbl_dmi_isin[[#This Row],[Index]]&gt;$A$2,"",INDEX(Corp_value!$A$1:$EA$2999,MATCH(tbl_dmi_isin[[#This Row],[ISIN]],Corp_value!$B:$B,0),MATCH(S$2,Corp_value!$1:$1,0)))</f>
        <v>2.5</v>
      </c>
      <c r="T292" s="90" t="str">
        <f>IF(tbl_dmi_isin[[#This Row],[Index]]&gt;$A$2,"",INDEX(Corp_value!$A$1:$EA$2999,MATCH(tbl_dmi_isin[[#This Row],[ISIN]],Corp_value!$B:$B,0),MATCH(T$2,Corp_value!$1:$1,0)))</f>
        <v>USD</v>
      </c>
      <c r="U292" s="90" t="str">
        <f>IF(tbl_dmi_isin[[#This Row],[Index]]&gt;$A$2,"",INDEX(Corp_value!$A$1:$EA$2999,MATCH(tbl_dmi_isin[[#This Row],[ISIN]],Corp_value!$B:$B,0),MATCH(U$2,Corp_value!$1:$1,0)))</f>
        <v>--</v>
      </c>
      <c r="V292" s="257">
        <f>IFERROR(IF(tbl_dmi_isin[[#This Row],[Index]]&gt;$A$2,"",INDEX(Corp_value!$A$1:$EA$2999,MATCH(tbl_dmi_isin[[#This Row],[ISIN]],Corp_value!$B:$B,0),MATCH(V$2,Corp_value!$1:$1,0)))/100000000,"")</f>
        <v>3</v>
      </c>
      <c r="W292" s="267" t="str">
        <f>IF(tbl_dmi_isin[[#This Row],[Index]]&gt;$A$2,"",INDEX(Corp_value!$A$1:$EA$2999,MATCH(tbl_dmi_isin[[#This Row],[ISIN]],Corp_value!$B:$B,0),MATCH(W$2,Corp_value!$1:$1,0)))</f>
        <v>2799 HK</v>
      </c>
      <c r="X292" s="267" t="str">
        <f>IF(tbl_dmi_isin[[#This Row],[Index]]&gt;$A$2,"",INDEX(Corp_value!$A$1:$EA$2999,MATCH(tbl_dmi_isin[[#This Row],[ISIN]],Corp_value!$B:$B,0),MATCH(X$2,Corp_value!$1:$1,0)))</f>
        <v>--/BBB-/BBB+</v>
      </c>
      <c r="Y292" s="273" t="str">
        <f>IF(tbl_dmi_isin[[#This Row],[Index]]&gt;$A$2,"",INDEX(Corp_value!$A$1:$EA$2999,MATCH(tbl_dmi_isin[[#This Row],[ISIN]],Corp_value!$B:$B,0),MATCH(Y$2,Corp_value!$1:$1,0)))</f>
        <v/>
      </c>
      <c r="Z292" s="273" t="str">
        <f>IF(tbl_dmi_isin[[#This Row],[Index]]&gt;$A$2,"",INDEX(Corp_value!$A$1:$EA$2999,MATCH(tbl_dmi_isin[[#This Row],[ISIN]],Corp_value!$B:$B,0),MATCH(Z$2,Corp_value!$1:$1,0)))</f>
        <v>WR/NR/BBB- *</v>
      </c>
    </row>
    <row r="293" spans="1:26">
      <c r="A293" s="19">
        <v>290</v>
      </c>
      <c r="B293" s="282" t="str">
        <f>IF(tbl_dmi_isin[[#This Row],[Index]]&gt;$A$2,"",TEXT(INDEX(美元债一级!$A$2:$BO$2879,tbl_dmi_isin[[#This Row],[Index]]+1,MATCH(B$2,美元债一级!$2:$2,0)),"yyyy/mm/dd"))</f>
        <v>2020/07/20</v>
      </c>
      <c r="C293" s="19" t="str">
        <f>IF(tbl_dmi_isin[[#This Row],[Index]]&gt;$A$2,"",INDEX(美元债一级!$A$2:$BO$2880,tbl_dmi_isin[[#This Row],[Index]]+1,MATCH(C$2,美元债一级!$2:$2,0)))</f>
        <v>XS2208864418</v>
      </c>
      <c r="D293" s="19" t="str">
        <f>IF(tbl_dmi_isin[[#This Row],[Index]]&gt;$A$2,"",INDEX(美元债一级!$A$2:$BO$2880,tbl_dmi_isin[[#This Row],[Index]]+1,MATCH(D$2,美元债一级!$2:$2,0)))</f>
        <v>浦银港分</v>
      </c>
      <c r="E293" s="19" t="str">
        <f>TEXT(tbl_dmi_isin[[#This Row],[定价日]],"YYMMDD")&amp;tbl_dmi_isin[[#This Row],[ISIN]]</f>
        <v>200720XS2208864418</v>
      </c>
      <c r="F293" s="221"/>
      <c r="G293" s="90" t="str">
        <f>IF(tbl_dmi_isin[[#This Row],[Index]]&gt;$A$2,"",INDEX(Corp_value!$A$1:$EA$2999,MATCH(tbl_dmi_isin[[#This Row],[ISIN]],Corp_value!$B:$B,0),MATCH(G$2,Corp_value!$1:$1,0)))</f>
        <v>WR/--/--</v>
      </c>
      <c r="H293" s="91" t="str">
        <f>IF(tbl_dmi_isin[[#This Row],[Index]]&gt;$A$2,"",INDEX(Corp_value!$A$1:$EA$2999,MATCH(tbl_dmi_isin[[#This Row],[ISIN]],Corp_value!$B:$B,0),MATCH(H$2,Corp_value!$1:$1,0)))</f>
        <v>CN</v>
      </c>
      <c r="I293" s="91" t="str">
        <f>IF(tbl_dmi_isin[[#This Row],[Index]]&gt;$A$2,"",INDEX(Corp_value!$A$1:$EA$2999,MATCH(tbl_dmi_isin[[#This Row],[ISIN]],Corp_value!$B:$B,0),MATCH(I$2,Corp_value!$1:$1,0)))</f>
        <v>--</v>
      </c>
      <c r="J293" s="90" t="str">
        <f>IF(tbl_dmi_isin[[#This Row],[Index]]&gt;$A$2,"",INDEX(Corp_value!$A$1:$EA$2999,MATCH(tbl_dmi_isin[[#This Row],[ISIN]],Corp_value!$B:$B,0),MATCH(J$2,Corp_value!$1:$1,0)))</f>
        <v>--/--/--</v>
      </c>
      <c r="K293" s="90">
        <f>IF(tbl_dmi_isin[[#This Row],[Index]]&gt;$A$2,"",INDEX(Corp_value!$A$1:$EA$2999,MATCH(tbl_dmi_isin[[#This Row],[ISIN]],Corp_value!$B:$B,0),MATCH(K$2,Corp_value!$1:$1,0)))</f>
        <v>85</v>
      </c>
      <c r="L293" s="90" t="str">
        <f>IF(tbl_dmi_isin[[#This Row],[Index]]&gt;$A$2,"",INDEX(Corp_value!$A$1:$EA$2999,MATCH(tbl_dmi_isin[[#This Row],[ISIN]],Corp_value!$B:$B,0),MATCH(L$2,Corp_value!$1:$1,0)))</f>
        <v>QUARTLY US LIBOR +85.000</v>
      </c>
      <c r="M293" s="241" t="str">
        <f>IF(tbl_dmi_isin[[#This Row],[Index]]&gt;$A$2,"",INDEX(Corp_value!$A$1:$EA$2999,MATCH(tbl_dmi_isin[[#This Row],[ISIN]],Corp_value!$B:$B,0),MATCH(M$2,Corp_value!$1:$1,0)))</f>
        <v>上海浦东发展银行/香</v>
      </c>
      <c r="N293" s="241" t="str">
        <f>IF(tbl_dmi_isin[[#This Row],[Index]]&gt;$A$2,"",INDEX(Corp_value!$A$1:$EA$2999,MATCH(tbl_dmi_isin[[#This Row],[ISIN]],Corp_value!$B:$B,0),MATCH(N$2,Corp_value!$1:$1,0)))</f>
        <v/>
      </c>
      <c r="O293" s="241" t="str">
        <f>IF(tbl_dmi_isin[[#This Row],[Index]]&gt;$A$2,"",INDEX(Corp_value!$A$1:$EA$2999,MATCH(tbl_dmi_isin[[#This Row],[ISIN]],Corp_value!$B:$B,0),MATCH(O$2,Corp_value!$1:$1,0)))</f>
        <v/>
      </c>
      <c r="P293" s="260" t="str">
        <f>IF(tbl_dmi_isin[[#This Row],[Index]]&gt;$A$2,"",TEXT(INDEX(Corp_value!$A$1:$EA$2999,MATCH(tbl_dmi_isin[[#This Row],[ISIN]],Corp_value!$B:$B,0),MATCH(P$2,Corp_value!$1:$1,0)),"yyyy/mm/dd"))</f>
        <v>2020/07/27</v>
      </c>
      <c r="Q293" s="260" t="str">
        <f>IF(tbl_dmi_isin[[#This Row],[Index]]&gt;$A$2,"",TEXT(INDEX(Corp_value!$A$1:$EA$2999,MATCH(tbl_dmi_isin[[#This Row],[ISIN]],Corp_value!$B:$B,0),MATCH(Q$2,Corp_value!$1:$1,0)),"yyyy/mm/dd"))</f>
        <v>2023/07/27</v>
      </c>
      <c r="R293" s="260" t="str">
        <f>IF(tbl_dmi_isin[[#This Row],[Index]]&gt;$A$2,"",TEXT(INDEX(Corp_value!$A$1:$EA$2999,MATCH(tbl_dmi_isin[[#This Row],[ISIN]],Corp_value!$B:$B,0),MATCH(R$2,Corp_value!$1:$1,0)),"yyyy/mm/dd"))</f>
        <v>--</v>
      </c>
      <c r="S293" s="241">
        <f>IF(tbl_dmi_isin[[#This Row],[Index]]&gt;$A$2,"",INDEX(Corp_value!$A$1:$EA$2999,MATCH(tbl_dmi_isin[[#This Row],[ISIN]],Corp_value!$B:$B,0),MATCH(S$2,Corp_value!$1:$1,0)))</f>
        <v>6.1415700000000015</v>
      </c>
      <c r="T293" s="241" t="str">
        <f>IF(tbl_dmi_isin[[#This Row],[Index]]&gt;$A$2,"",INDEX(Corp_value!$A$1:$EA$2999,MATCH(tbl_dmi_isin[[#This Row],[ISIN]],Corp_value!$B:$B,0),MATCH(T$2,Corp_value!$1:$1,0)))</f>
        <v>USD</v>
      </c>
      <c r="U293" s="241">
        <f>IF(tbl_dmi_isin[[#This Row],[Index]]&gt;$A$2,"",INDEX(Corp_value!$A$1:$EA$2999,MATCH(tbl_dmi_isin[[#This Row],[ISIN]],Corp_value!$B:$B,0),MATCH(U$2,Corp_value!$1:$1,0)))</f>
        <v>100</v>
      </c>
      <c r="V293" s="258">
        <f>IFERROR(IF(tbl_dmi_isin[[#This Row],[Index]]&gt;$A$2,"",INDEX(Corp_value!$A$1:$EA$2999,MATCH(tbl_dmi_isin[[#This Row],[ISIN]],Corp_value!$B:$B,0),MATCH(V$2,Corp_value!$1:$1,0)))/100000000,"")</f>
        <v>5</v>
      </c>
      <c r="W293" s="267" t="str">
        <f>IF(tbl_dmi_isin[[#This Row],[Index]]&gt;$A$2,"",INDEX(Corp_value!$A$1:$EA$2999,MATCH(tbl_dmi_isin[[#This Row],[ISIN]],Corp_value!$B:$B,0),MATCH(W$2,Corp_value!$1:$1,0)))</f>
        <v>600000 CH</v>
      </c>
      <c r="X293" s="267" t="str">
        <f>IF(tbl_dmi_isin[[#This Row],[Index]]&gt;$A$2,"",INDEX(Corp_value!$A$1:$EA$2999,MATCH(tbl_dmi_isin[[#This Row],[ISIN]],Corp_value!$B:$B,0),MATCH(X$2,Corp_value!$1:$1,0)))</f>
        <v>Baa2/BBB/BBB</v>
      </c>
      <c r="Y293" s="273" t="str">
        <f>IF(tbl_dmi_isin[[#This Row],[Index]]&gt;$A$2,"",INDEX(Corp_value!$A$1:$EA$2999,MATCH(tbl_dmi_isin[[#This Row],[ISIN]],Corp_value!$B:$B,0),MATCH(Y$2,Corp_value!$1:$1,0)))</f>
        <v/>
      </c>
      <c r="Z293" s="273" t="str">
        <f>IF(tbl_dmi_isin[[#This Row],[Index]]&gt;$A$2,"",INDEX(Corp_value!$A$1:$EA$2999,MATCH(tbl_dmi_isin[[#This Row],[ISIN]],Corp_value!$B:$B,0),MATCH(Z$2,Corp_value!$1:$1,0)))</f>
        <v>Baa2/BBB/BBB</v>
      </c>
    </row>
    <row r="294" spans="1:26">
      <c r="A294" s="19">
        <v>291</v>
      </c>
      <c r="B294" s="282" t="str">
        <f>IF(tbl_dmi_isin[[#This Row],[Index]]&gt;$A$2,"",TEXT(INDEX(美元债一级!$A$2:$BO$2879,tbl_dmi_isin[[#This Row],[Index]]+1,MATCH(B$2,美元债一级!$2:$2,0)),"yyyy/mm/dd"))</f>
        <v>2020/07/13</v>
      </c>
      <c r="C294" s="19" t="str">
        <f>IF(tbl_dmi_isin[[#This Row],[Index]]&gt;$A$2,"",INDEX(美元债一级!$A$2:$BO$2880,tbl_dmi_isin[[#This Row],[Index]]+1,MATCH(C$2,美元债一级!$2:$2,0)))</f>
        <v>XS2206237260</v>
      </c>
      <c r="D294" s="19" t="str">
        <f>IF(tbl_dmi_isin[[#This Row],[Index]]&gt;$A$2,"",INDEX(美元债一级!$A$2:$BO$2880,tbl_dmi_isin[[#This Row],[Index]]+1,MATCH(D$2,美元债一级!$2:$2,0)))</f>
        <v>荣盛发展</v>
      </c>
      <c r="E294" s="19" t="str">
        <f>TEXT(tbl_dmi_isin[[#This Row],[定价日]],"YYMMDD")&amp;tbl_dmi_isin[[#This Row],[ISIN]]</f>
        <v>200713XS2206237260</v>
      </c>
      <c r="F294" s="221"/>
      <c r="G294" s="90" t="str">
        <f>IF(tbl_dmi_isin[[#This Row],[Index]]&gt;$A$2,"",INDEX(Corp_value!$A$1:$EA$2999,MATCH(tbl_dmi_isin[[#This Row],[ISIN]],Corp_value!$B:$B,0),MATCH(G$2,Corp_value!$1:$1,0)))</f>
        <v>--/--/--</v>
      </c>
      <c r="H294" s="91" t="str">
        <f>IF(tbl_dmi_isin[[#This Row],[Index]]&gt;$A$2,"",INDEX(Corp_value!$A$1:$EA$2999,MATCH(tbl_dmi_isin[[#This Row],[ISIN]],Corp_value!$B:$B,0),MATCH(H$2,Corp_value!$1:$1,0)))</f>
        <v>VG</v>
      </c>
      <c r="I294" s="91" t="str">
        <f>IF(tbl_dmi_isin[[#This Row],[Index]]&gt;$A$2,"",INDEX(Corp_value!$A$1:$EA$2999,MATCH(tbl_dmi_isin[[#This Row],[ISIN]],Corp_value!$B:$B,0),MATCH(I$2,Corp_value!$1:$1,0)))</f>
        <v>--</v>
      </c>
      <c r="J294" s="90" t="str">
        <f>IF(tbl_dmi_isin[[#This Row],[Index]]&gt;$A$2,"",INDEX(Corp_value!$A$1:$EA$2999,MATCH(tbl_dmi_isin[[#This Row],[ISIN]],Corp_value!$B:$B,0),MATCH(J$2,Corp_value!$1:$1,0)))</f>
        <v>WR/NR/WD</v>
      </c>
      <c r="K294" s="90" t="str">
        <f>IF(tbl_dmi_isin[[#This Row],[Index]]&gt;$A$2,"",INDEX(Corp_value!$A$1:$EA$2999,MATCH(tbl_dmi_isin[[#This Row],[ISIN]],Corp_value!$B:$B,0),MATCH(K$2,Corp_value!$1:$1,0)))</f>
        <v>CHECK spd</v>
      </c>
      <c r="L294" s="90" t="str">
        <f>IF(tbl_dmi_isin[[#This Row],[Index]]&gt;$A$2,"",INDEX(Corp_value!$A$1:$EA$2999,MATCH(tbl_dmi_isin[[#This Row],[ISIN]],Corp_value!$B:$B,0),MATCH(L$2,Corp_value!$1:$1,0)))</f>
        <v>--</v>
      </c>
      <c r="M294" s="241" t="str">
        <f>IF(tbl_dmi_isin[[#This Row],[Index]]&gt;$A$2,"",INDEX(Corp_value!$A$1:$EA$2999,MATCH(tbl_dmi_isin[[#This Row],[ISIN]],Corp_value!$B:$B,0),MATCH(M$2,Corp_value!$1:$1,0)))</f>
        <v>荣兴达发展(BVI)有限公</v>
      </c>
      <c r="N294" s="241" t="str">
        <f>IF(tbl_dmi_isin[[#This Row],[Index]]&gt;$A$2,"",INDEX(Corp_value!$A$1:$EA$2999,MATCH(tbl_dmi_isin[[#This Row],[ISIN]],Corp_value!$B:$B,0),MATCH(N$2,Corp_value!$1:$1,0)))</f>
        <v>RiseSun Real Estate Development Co Ltd</v>
      </c>
      <c r="O294" s="241" t="str">
        <f>IF(tbl_dmi_isin[[#This Row],[Index]]&gt;$A$2,"",INDEX(Corp_value!$A$1:$EA$2999,MATCH(tbl_dmi_isin[[#This Row],[ISIN]],Corp_value!$B:$B,0),MATCH(O$2,Corp_value!$1:$1,0)))</f>
        <v/>
      </c>
      <c r="P294" s="260" t="str">
        <f>IF(tbl_dmi_isin[[#This Row],[Index]]&gt;$A$2,"",TEXT(INDEX(Corp_value!$A$1:$EA$2999,MATCH(tbl_dmi_isin[[#This Row],[ISIN]],Corp_value!$B:$B,0),MATCH(P$2,Corp_value!$1:$1,0)),"yyyy/mm/dd"))</f>
        <v>2020/07/16</v>
      </c>
      <c r="Q294" s="260" t="str">
        <f>IF(tbl_dmi_isin[[#This Row],[Index]]&gt;$A$2,"",TEXT(INDEX(Corp_value!$A$1:$EA$2999,MATCH(tbl_dmi_isin[[#This Row],[ISIN]],Corp_value!$B:$B,0),MATCH(Q$2,Corp_value!$1:$1,0)),"yyyy/mm/dd"))</f>
        <v>2021/07/15</v>
      </c>
      <c r="R294" s="260" t="str">
        <f>IF(tbl_dmi_isin[[#This Row],[Index]]&gt;$A$2,"",TEXT(INDEX(Corp_value!$A$1:$EA$2999,MATCH(tbl_dmi_isin[[#This Row],[ISIN]],Corp_value!$B:$B,0),MATCH(R$2,Corp_value!$1:$1,0)),"yyyy/mm/dd"))</f>
        <v>--</v>
      </c>
      <c r="S294" s="241">
        <f>IF(tbl_dmi_isin[[#This Row],[Index]]&gt;$A$2,"",INDEX(Corp_value!$A$1:$EA$2999,MATCH(tbl_dmi_isin[[#This Row],[ISIN]],Corp_value!$B:$B,0),MATCH(S$2,Corp_value!$1:$1,0)))</f>
        <v>9</v>
      </c>
      <c r="T294" s="241" t="str">
        <f>IF(tbl_dmi_isin[[#This Row],[Index]]&gt;$A$2,"",INDEX(Corp_value!$A$1:$EA$2999,MATCH(tbl_dmi_isin[[#This Row],[ISIN]],Corp_value!$B:$B,0),MATCH(T$2,Corp_value!$1:$1,0)))</f>
        <v>USD</v>
      </c>
      <c r="U294" s="241" t="str">
        <f>IF(tbl_dmi_isin[[#This Row],[Index]]&gt;$A$2,"",INDEX(Corp_value!$A$1:$EA$2999,MATCH(tbl_dmi_isin[[#This Row],[ISIN]],Corp_value!$B:$B,0),MATCH(U$2,Corp_value!$1:$1,0)))</f>
        <v>--</v>
      </c>
      <c r="V294" s="258">
        <f>IFERROR(IF(tbl_dmi_isin[[#This Row],[Index]]&gt;$A$2,"",INDEX(Corp_value!$A$1:$EA$2999,MATCH(tbl_dmi_isin[[#This Row],[ISIN]],Corp_value!$B:$B,0),MATCH(V$2,Corp_value!$1:$1,0)))/100000000,"")</f>
        <v>2.5</v>
      </c>
      <c r="W294" s="267" t="str">
        <f>IF(tbl_dmi_isin[[#This Row],[Index]]&gt;$A$2,"",INDEX(Corp_value!$A$1:$EA$2999,MATCH(tbl_dmi_isin[[#This Row],[ISIN]],Corp_value!$B:$B,0),MATCH(W$2,Corp_value!$1:$1,0)))</f>
        <v>002146 CH</v>
      </c>
      <c r="X294" s="267" t="str">
        <f>IF(tbl_dmi_isin[[#This Row],[Index]]&gt;$A$2,"",INDEX(Corp_value!$A$1:$EA$2999,MATCH(tbl_dmi_isin[[#This Row],[ISIN]],Corp_value!$B:$B,0),MATCH(X$2,Corp_value!$1:$1,0)))</f>
        <v>--/NR/WD</v>
      </c>
      <c r="Y294" s="273" t="str">
        <f>IF(tbl_dmi_isin[[#This Row],[Index]]&gt;$A$2,"",INDEX(Corp_value!$A$1:$EA$2999,MATCH(tbl_dmi_isin[[#This Row],[ISIN]],Corp_value!$B:$B,0),MATCH(Y$2,Corp_value!$1:$1,0)))</f>
        <v/>
      </c>
      <c r="Z294" s="273" t="str">
        <f>IF(tbl_dmi_isin[[#This Row],[Index]]&gt;$A$2,"",INDEX(Corp_value!$A$1:$EA$2999,MATCH(tbl_dmi_isin[[#This Row],[ISIN]],Corp_value!$B:$B,0),MATCH(Z$2,Corp_value!$1:$1,0)))</f>
        <v>WR/NR/WD</v>
      </c>
    </row>
    <row r="295" spans="1:26">
      <c r="A295" s="19">
        <v>292</v>
      </c>
      <c r="B295" s="282" t="str">
        <f>IF(tbl_dmi_isin[[#This Row],[Index]]&gt;$A$2,"",TEXT(INDEX(美元债一级!$A$2:$BO$2879,tbl_dmi_isin[[#This Row],[Index]]+1,MATCH(B$2,美元债一级!$2:$2,0)),"yyyy/mm/dd"))</f>
        <v>2020/07/13</v>
      </c>
      <c r="C295" s="19" t="str">
        <f>IF(tbl_dmi_isin[[#This Row],[Index]]&gt;$A$2,"",INDEX(美元债一级!$A$2:$BO$2880,tbl_dmi_isin[[#This Row],[Index]]+1,MATCH(C$2,美元债一级!$2:$2,0)))</f>
        <v>XS2201821183</v>
      </c>
      <c r="D295" s="19" t="str">
        <f>IF(tbl_dmi_isin[[#This Row],[Index]]&gt;$A$2,"",INDEX(美元债一级!$A$2:$BO$2880,tbl_dmi_isin[[#This Row],[Index]]+1,MATCH(D$2,美元债一级!$2:$2,0)))</f>
        <v>交银港分</v>
      </c>
      <c r="E295" s="19" t="str">
        <f>TEXT(tbl_dmi_isin[[#This Row],[定价日]],"YYMMDD")&amp;tbl_dmi_isin[[#This Row],[ISIN]]</f>
        <v>200713XS2201821183</v>
      </c>
      <c r="F295" s="221"/>
      <c r="G295" s="90" t="str">
        <f>IF(tbl_dmi_isin[[#This Row],[Index]]&gt;$A$2,"",INDEX(Corp_value!$A$1:$EA$2999,MATCH(tbl_dmi_isin[[#This Row],[ISIN]],Corp_value!$B:$B,0),MATCH(G$2,Corp_value!$1:$1,0)))</f>
        <v>WR/A-/--</v>
      </c>
      <c r="H295" s="91" t="str">
        <f>IF(tbl_dmi_isin[[#This Row],[Index]]&gt;$A$2,"",INDEX(Corp_value!$A$1:$EA$2999,MATCH(tbl_dmi_isin[[#This Row],[ISIN]],Corp_value!$B:$B,0),MATCH(H$2,Corp_value!$1:$1,0)))</f>
        <v>CN</v>
      </c>
      <c r="I295" s="91" t="str">
        <f>IF(tbl_dmi_isin[[#This Row],[Index]]&gt;$A$2,"",INDEX(Corp_value!$A$1:$EA$2999,MATCH(tbl_dmi_isin[[#This Row],[ISIN]],Corp_value!$B:$B,0),MATCH(I$2,Corp_value!$1:$1,0)))</f>
        <v>--</v>
      </c>
      <c r="J295" s="90" t="str">
        <f>IF(tbl_dmi_isin[[#This Row],[Index]]&gt;$A$2,"",INDEX(Corp_value!$A$1:$EA$2999,MATCH(tbl_dmi_isin[[#This Row],[ISIN]],Corp_value!$B:$B,0),MATCH(J$2,Corp_value!$1:$1,0)))</f>
        <v>--/--/A</v>
      </c>
      <c r="K295" s="90" t="str">
        <f>IF(tbl_dmi_isin[[#This Row],[Index]]&gt;$A$2,"",INDEX(Corp_value!$A$1:$EA$2999,MATCH(tbl_dmi_isin[[#This Row],[ISIN]],Corp_value!$B:$B,0),MATCH(K$2,Corp_value!$1:$1,0)))</f>
        <v>CHECK spd</v>
      </c>
      <c r="L295" s="90" t="str">
        <f>IF(tbl_dmi_isin[[#This Row],[Index]]&gt;$A$2,"",INDEX(Corp_value!$A$1:$EA$2999,MATCH(tbl_dmi_isin[[#This Row],[ISIN]],Corp_value!$B:$B,0),MATCH(L$2,Corp_value!$1:$1,0)))</f>
        <v>QUARTLY US LIBOR +80.000</v>
      </c>
      <c r="M295" s="241" t="str">
        <f>IF(tbl_dmi_isin[[#This Row],[Index]]&gt;$A$2,"",INDEX(Corp_value!$A$1:$EA$2999,MATCH(tbl_dmi_isin[[#This Row],[ISIN]],Corp_value!$B:$B,0),MATCH(M$2,Corp_value!$1:$1,0)))</f>
        <v>交通银行/香港分行</v>
      </c>
      <c r="N295" s="241" t="str">
        <f>IF(tbl_dmi_isin[[#This Row],[Index]]&gt;$A$2,"",INDEX(Corp_value!$A$1:$EA$2999,MATCH(tbl_dmi_isin[[#This Row],[ISIN]],Corp_value!$B:$B,0),MATCH(N$2,Corp_value!$1:$1,0)))</f>
        <v/>
      </c>
      <c r="O295" s="241" t="str">
        <f>IF(tbl_dmi_isin[[#This Row],[Index]]&gt;$A$2,"",INDEX(Corp_value!$A$1:$EA$2999,MATCH(tbl_dmi_isin[[#This Row],[ISIN]],Corp_value!$B:$B,0),MATCH(O$2,Corp_value!$1:$1,0)))</f>
        <v/>
      </c>
      <c r="P295" s="260" t="str">
        <f>IF(tbl_dmi_isin[[#This Row],[Index]]&gt;$A$2,"",TEXT(INDEX(Corp_value!$A$1:$EA$2999,MATCH(tbl_dmi_isin[[#This Row],[ISIN]],Corp_value!$B:$B,0),MATCH(P$2,Corp_value!$1:$1,0)),"yyyy/mm/dd"))</f>
        <v>2020/07/20</v>
      </c>
      <c r="Q295" s="260" t="str">
        <f>IF(tbl_dmi_isin[[#This Row],[Index]]&gt;$A$2,"",TEXT(INDEX(Corp_value!$A$1:$EA$2999,MATCH(tbl_dmi_isin[[#This Row],[ISIN]],Corp_value!$B:$B,0),MATCH(Q$2,Corp_value!$1:$1,0)),"yyyy/mm/dd"))</f>
        <v>2023/07/20</v>
      </c>
      <c r="R295" s="260" t="str">
        <f>IF(tbl_dmi_isin[[#This Row],[Index]]&gt;$A$2,"",TEXT(INDEX(Corp_value!$A$1:$EA$2999,MATCH(tbl_dmi_isin[[#This Row],[ISIN]],Corp_value!$B:$B,0),MATCH(R$2,Corp_value!$1:$1,0)),"yyyy/mm/dd"))</f>
        <v>--</v>
      </c>
      <c r="S295" s="241">
        <f>IF(tbl_dmi_isin[[#This Row],[Index]]&gt;$A$2,"",INDEX(Corp_value!$A$1:$EA$2999,MATCH(tbl_dmi_isin[[#This Row],[ISIN]],Corp_value!$B:$B,0),MATCH(S$2,Corp_value!$1:$1,0)))</f>
        <v>6.0504300000000004</v>
      </c>
      <c r="T295" s="241" t="str">
        <f>IF(tbl_dmi_isin[[#This Row],[Index]]&gt;$A$2,"",INDEX(Corp_value!$A$1:$EA$2999,MATCH(tbl_dmi_isin[[#This Row],[ISIN]],Corp_value!$B:$B,0),MATCH(T$2,Corp_value!$1:$1,0)))</f>
        <v>USD</v>
      </c>
      <c r="U295" s="241">
        <f>IF(tbl_dmi_isin[[#This Row],[Index]]&gt;$A$2,"",INDEX(Corp_value!$A$1:$EA$2999,MATCH(tbl_dmi_isin[[#This Row],[ISIN]],Corp_value!$B:$B,0),MATCH(U$2,Corp_value!$1:$1,0)))</f>
        <v>100</v>
      </c>
      <c r="V295" s="258">
        <f>IFERROR(IF(tbl_dmi_isin[[#This Row],[Index]]&gt;$A$2,"",INDEX(Corp_value!$A$1:$EA$2999,MATCH(tbl_dmi_isin[[#This Row],[ISIN]],Corp_value!$B:$B,0),MATCH(V$2,Corp_value!$1:$1,0)))/100000000,"")</f>
        <v>6.5</v>
      </c>
      <c r="W295" s="267" t="str">
        <f>IF(tbl_dmi_isin[[#This Row],[Index]]&gt;$A$2,"",INDEX(Corp_value!$A$1:$EA$2999,MATCH(tbl_dmi_isin[[#This Row],[ISIN]],Corp_value!$B:$B,0),MATCH(W$2,Corp_value!$1:$1,0)))</f>
        <v>3328 HK</v>
      </c>
      <c r="X295" s="267" t="str">
        <f>IF(tbl_dmi_isin[[#This Row],[Index]]&gt;$A$2,"",INDEX(Corp_value!$A$1:$EA$2999,MATCH(tbl_dmi_isin[[#This Row],[ISIN]],Corp_value!$B:$B,0),MATCH(X$2,Corp_value!$1:$1,0)))</f>
        <v>A2/A-/A</v>
      </c>
      <c r="Y295" s="273" t="str">
        <f>IF(tbl_dmi_isin[[#This Row],[Index]]&gt;$A$2,"",INDEX(Corp_value!$A$1:$EA$2999,MATCH(tbl_dmi_isin[[#This Row],[ISIN]],Corp_value!$B:$B,0),MATCH(Y$2,Corp_value!$1:$1,0)))</f>
        <v/>
      </c>
      <c r="Z295" s="273" t="str">
        <f>IF(tbl_dmi_isin[[#This Row],[Index]]&gt;$A$2,"",INDEX(Corp_value!$A$1:$EA$2999,MATCH(tbl_dmi_isin[[#This Row],[ISIN]],Corp_value!$B:$B,0),MATCH(Z$2,Corp_value!$1:$1,0)))</f>
        <v>A2/A-/A</v>
      </c>
    </row>
    <row r="296" spans="1:26">
      <c r="A296" s="19">
        <v>293</v>
      </c>
      <c r="B296" s="282" t="str">
        <f>IF(tbl_dmi_isin[[#This Row],[Index]]&gt;$A$2,"",TEXT(INDEX(美元债一级!$A$2:$BO$2879,tbl_dmi_isin[[#This Row],[Index]]+1,MATCH(B$2,美元债一级!$2:$2,0)),"yyyy/mm/dd"))</f>
        <v>2020/07/13</v>
      </c>
      <c r="C296" s="19" t="str">
        <f>IF(tbl_dmi_isin[[#This Row],[Index]]&gt;$A$2,"",INDEX(美元债一级!$A$2:$BO$2880,tbl_dmi_isin[[#This Row],[Index]]+1,MATCH(C$2,美元债一级!$2:$2,0)))</f>
        <v>XS2201821340</v>
      </c>
      <c r="D296" s="19" t="str">
        <f>IF(tbl_dmi_isin[[#This Row],[Index]]&gt;$A$2,"",INDEX(美元债一级!$A$2:$BO$2880,tbl_dmi_isin[[#This Row],[Index]]+1,MATCH(D$2,美元债一级!$2:$2,0)))</f>
        <v>交银港分</v>
      </c>
      <c r="E296" s="19" t="str">
        <f>TEXT(tbl_dmi_isin[[#This Row],[定价日]],"YYMMDD")&amp;tbl_dmi_isin[[#This Row],[ISIN]]</f>
        <v>200713XS2201821340</v>
      </c>
      <c r="F296" s="221"/>
      <c r="G296" s="90" t="str">
        <f>IF(tbl_dmi_isin[[#This Row],[Index]]&gt;$A$2,"",INDEX(Corp_value!$A$1:$EA$2999,MATCH(tbl_dmi_isin[[#This Row],[ISIN]],Corp_value!$B:$B,0),MATCH(G$2,Corp_value!$1:$1,0)))</f>
        <v>A2/A-/--</v>
      </c>
      <c r="H296" s="91" t="str">
        <f>IF(tbl_dmi_isin[[#This Row],[Index]]&gt;$A$2,"",INDEX(Corp_value!$A$1:$EA$2999,MATCH(tbl_dmi_isin[[#This Row],[ISIN]],Corp_value!$B:$B,0),MATCH(H$2,Corp_value!$1:$1,0)))</f>
        <v>CN</v>
      </c>
      <c r="I296" s="91" t="str">
        <f>IF(tbl_dmi_isin[[#This Row],[Index]]&gt;$A$2,"",INDEX(Corp_value!$A$1:$EA$2999,MATCH(tbl_dmi_isin[[#This Row],[ISIN]],Corp_value!$B:$B,0),MATCH(I$2,Corp_value!$1:$1,0)))</f>
        <v>--</v>
      </c>
      <c r="J296" s="90" t="str">
        <f>IF(tbl_dmi_isin[[#This Row],[Index]]&gt;$A$2,"",INDEX(Corp_value!$A$1:$EA$2999,MATCH(tbl_dmi_isin[[#This Row],[ISIN]],Corp_value!$B:$B,0),MATCH(J$2,Corp_value!$1:$1,0)))</f>
        <v>--/--/A</v>
      </c>
      <c r="K296" s="90" t="str">
        <f>IF(tbl_dmi_isin[[#This Row],[Index]]&gt;$A$2,"",INDEX(Corp_value!$A$1:$EA$2999,MATCH(tbl_dmi_isin[[#This Row],[ISIN]],Corp_value!$B:$B,0),MATCH(K$2,Corp_value!$1:$1,0)))</f>
        <v>CHECK spd</v>
      </c>
      <c r="L296" s="90" t="str">
        <f>IF(tbl_dmi_isin[[#This Row],[Index]]&gt;$A$2,"",INDEX(Corp_value!$A$1:$EA$2999,MATCH(tbl_dmi_isin[[#This Row],[ISIN]],Corp_value!$B:$B,0),MATCH(L$2,Corp_value!$1:$1,0)))</f>
        <v>SOFRIX +116.161</v>
      </c>
      <c r="M296" s="241" t="str">
        <f>IF(tbl_dmi_isin[[#This Row],[Index]]&gt;$A$2,"",INDEX(Corp_value!$A$1:$EA$2999,MATCH(tbl_dmi_isin[[#This Row],[ISIN]],Corp_value!$B:$B,0),MATCH(M$2,Corp_value!$1:$1,0)))</f>
        <v>交通银行/香港分行</v>
      </c>
      <c r="N296" s="241" t="str">
        <f>IF(tbl_dmi_isin[[#This Row],[Index]]&gt;$A$2,"",INDEX(Corp_value!$A$1:$EA$2999,MATCH(tbl_dmi_isin[[#This Row],[ISIN]],Corp_value!$B:$B,0),MATCH(N$2,Corp_value!$1:$1,0)))</f>
        <v/>
      </c>
      <c r="O296" s="241" t="str">
        <f>IF(tbl_dmi_isin[[#This Row],[Index]]&gt;$A$2,"",INDEX(Corp_value!$A$1:$EA$2999,MATCH(tbl_dmi_isin[[#This Row],[ISIN]],Corp_value!$B:$B,0),MATCH(O$2,Corp_value!$1:$1,0)))</f>
        <v/>
      </c>
      <c r="P296" s="260" t="str">
        <f>IF(tbl_dmi_isin[[#This Row],[Index]]&gt;$A$2,"",TEXT(INDEX(Corp_value!$A$1:$EA$2999,MATCH(tbl_dmi_isin[[#This Row],[ISIN]],Corp_value!$B:$B,0),MATCH(P$2,Corp_value!$1:$1,0)),"yyyy/mm/dd"))</f>
        <v>2020/07/20</v>
      </c>
      <c r="Q296" s="260" t="str">
        <f>IF(tbl_dmi_isin[[#This Row],[Index]]&gt;$A$2,"",TEXT(INDEX(Corp_value!$A$1:$EA$2999,MATCH(tbl_dmi_isin[[#This Row],[ISIN]],Corp_value!$B:$B,0),MATCH(Q$2,Corp_value!$1:$1,0)),"yyyy/mm/dd"))</f>
        <v>2025/07/20</v>
      </c>
      <c r="R296" s="260" t="str">
        <f>IF(tbl_dmi_isin[[#This Row],[Index]]&gt;$A$2,"",TEXT(INDEX(Corp_value!$A$1:$EA$2999,MATCH(tbl_dmi_isin[[#This Row],[ISIN]],Corp_value!$B:$B,0),MATCH(R$2,Corp_value!$1:$1,0)),"yyyy/mm/dd"))</f>
        <v>--</v>
      </c>
      <c r="S296" s="241">
        <f>IF(tbl_dmi_isin[[#This Row],[Index]]&gt;$A$2,"",INDEX(Corp_value!$A$1:$EA$2999,MATCH(tbl_dmi_isin[[#This Row],[ISIN]],Corp_value!$B:$B,0),MATCH(S$2,Corp_value!$1:$1,0)))</f>
        <v>6.4640602495530182</v>
      </c>
      <c r="T296" s="241" t="str">
        <f>IF(tbl_dmi_isin[[#This Row],[Index]]&gt;$A$2,"",INDEX(Corp_value!$A$1:$EA$2999,MATCH(tbl_dmi_isin[[#This Row],[ISIN]],Corp_value!$B:$B,0),MATCH(T$2,Corp_value!$1:$1,0)))</f>
        <v>USD</v>
      </c>
      <c r="U296" s="241">
        <f>IF(tbl_dmi_isin[[#This Row],[Index]]&gt;$A$2,"",INDEX(Corp_value!$A$1:$EA$2999,MATCH(tbl_dmi_isin[[#This Row],[ISIN]],Corp_value!$B:$B,0),MATCH(U$2,Corp_value!$1:$1,0)))</f>
        <v>100</v>
      </c>
      <c r="V296" s="258">
        <f>IFERROR(IF(tbl_dmi_isin[[#This Row],[Index]]&gt;$A$2,"",INDEX(Corp_value!$A$1:$EA$2999,MATCH(tbl_dmi_isin[[#This Row],[ISIN]],Corp_value!$B:$B,0),MATCH(V$2,Corp_value!$1:$1,0)))/100000000,"")</f>
        <v>4</v>
      </c>
      <c r="W296" s="267" t="str">
        <f>IF(tbl_dmi_isin[[#This Row],[Index]]&gt;$A$2,"",INDEX(Corp_value!$A$1:$EA$2999,MATCH(tbl_dmi_isin[[#This Row],[ISIN]],Corp_value!$B:$B,0),MATCH(W$2,Corp_value!$1:$1,0)))</f>
        <v>3328 HK</v>
      </c>
      <c r="X296" s="267" t="str">
        <f>IF(tbl_dmi_isin[[#This Row],[Index]]&gt;$A$2,"",INDEX(Corp_value!$A$1:$EA$2999,MATCH(tbl_dmi_isin[[#This Row],[ISIN]],Corp_value!$B:$B,0),MATCH(X$2,Corp_value!$1:$1,0)))</f>
        <v>A2/A-/A</v>
      </c>
      <c r="Y296" s="273" t="str">
        <f>IF(tbl_dmi_isin[[#This Row],[Index]]&gt;$A$2,"",INDEX(Corp_value!$A$1:$EA$2999,MATCH(tbl_dmi_isin[[#This Row],[ISIN]],Corp_value!$B:$B,0),MATCH(Y$2,Corp_value!$1:$1,0)))</f>
        <v/>
      </c>
      <c r="Z296" s="273" t="str">
        <f>IF(tbl_dmi_isin[[#This Row],[Index]]&gt;$A$2,"",INDEX(Corp_value!$A$1:$EA$2999,MATCH(tbl_dmi_isin[[#This Row],[ISIN]],Corp_value!$B:$B,0),MATCH(Z$2,Corp_value!$1:$1,0)))</f>
        <v>A2/A-/A</v>
      </c>
    </row>
    <row r="297" spans="1:26">
      <c r="A297" s="19">
        <v>294</v>
      </c>
      <c r="B297" s="282" t="str">
        <f>IF(tbl_dmi_isin[[#This Row],[Index]]&gt;$A$2,"",TEXT(INDEX(美元债一级!$A$2:$BO$2879,tbl_dmi_isin[[#This Row],[Index]]+1,MATCH(B$2,美元债一级!$2:$2,0)),"yyyy/mm/dd"))</f>
        <v>2020/07/09</v>
      </c>
      <c r="C297" s="19" t="str">
        <f>IF(tbl_dmi_isin[[#This Row],[Index]]&gt;$A$2,"",INDEX(美元债一级!$A$2:$BO$2880,tbl_dmi_isin[[#This Row],[Index]]+1,MATCH(C$2,美元债一级!$2:$2,0)))</f>
        <v>XS2189769057</v>
      </c>
      <c r="D297" s="19" t="str">
        <f>IF(tbl_dmi_isin[[#This Row],[Index]]&gt;$A$2,"",INDEX(美元债一级!$A$2:$BO$2880,tbl_dmi_isin[[#This Row],[Index]]+1,MATCH(D$2,美元债一级!$2:$2,0)))</f>
        <v>杭州金投</v>
      </c>
      <c r="E297" s="19" t="str">
        <f>TEXT(tbl_dmi_isin[[#This Row],[定价日]],"YYMMDD")&amp;tbl_dmi_isin[[#This Row],[ISIN]]</f>
        <v>200709XS2189769057</v>
      </c>
      <c r="F297" s="221"/>
      <c r="G297" s="90" t="str">
        <f>IF(tbl_dmi_isin[[#This Row],[Index]]&gt;$A$2,"",INDEX(Corp_value!$A$1:$EA$2999,MATCH(tbl_dmi_isin[[#This Row],[ISIN]],Corp_value!$B:$B,0),MATCH(G$2,Corp_value!$1:$1,0)))</f>
        <v>--/--/BBB+</v>
      </c>
      <c r="H297" s="91" t="str">
        <f>IF(tbl_dmi_isin[[#This Row],[Index]]&gt;$A$2,"",INDEX(Corp_value!$A$1:$EA$2999,MATCH(tbl_dmi_isin[[#This Row],[ISIN]],Corp_value!$B:$B,0),MATCH(H$2,Corp_value!$1:$1,0)))</f>
        <v>HK</v>
      </c>
      <c r="I297" s="91" t="str">
        <f>IF(tbl_dmi_isin[[#This Row],[Index]]&gt;$A$2,"",INDEX(Corp_value!$A$1:$EA$2999,MATCH(tbl_dmi_isin[[#This Row],[ISIN]],Corp_value!$B:$B,0),MATCH(I$2,Corp_value!$1:$1,0)))</f>
        <v>--</v>
      </c>
      <c r="J297" s="90" t="str">
        <f>IF(tbl_dmi_isin[[#This Row],[Index]]&gt;$A$2,"",INDEX(Corp_value!$A$1:$EA$2999,MATCH(tbl_dmi_isin[[#This Row],[ISIN]],Corp_value!$B:$B,0),MATCH(J$2,Corp_value!$1:$1,0)))</f>
        <v>--/BBB/BBB+</v>
      </c>
      <c r="K297" s="90" t="str">
        <f>IF(tbl_dmi_isin[[#This Row],[Index]]&gt;$A$2,"",INDEX(Corp_value!$A$1:$EA$2999,MATCH(tbl_dmi_isin[[#This Row],[ISIN]],Corp_value!$B:$B,0),MATCH(K$2,Corp_value!$1:$1,0)))</f>
        <v>CHECK spd</v>
      </c>
      <c r="L297" s="90" t="str">
        <f>IF(tbl_dmi_isin[[#This Row],[Index]]&gt;$A$2,"",INDEX(Corp_value!$A$1:$EA$2999,MATCH(tbl_dmi_isin[[#This Row],[ISIN]],Corp_value!$B:$B,0),MATCH(L$2,Corp_value!$1:$1,0)))</f>
        <v>--</v>
      </c>
      <c r="M297" s="241" t="str">
        <f>IF(tbl_dmi_isin[[#This Row],[Index]]&gt;$A$2,"",INDEX(Corp_value!$A$1:$EA$2999,MATCH(tbl_dmi_isin[[#This Row],[ISIN]],Corp_value!$B:$B,0),MATCH(M$2,Corp_value!$1:$1,0)))</f>
        <v>金投国际(香港)有限公</v>
      </c>
      <c r="N297" s="241" t="str">
        <f>IF(tbl_dmi_isin[[#This Row],[Index]]&gt;$A$2,"",INDEX(Corp_value!$A$1:$EA$2999,MATCH(tbl_dmi_isin[[#This Row],[ISIN]],Corp_value!$B:$B,0),MATCH(N$2,Corp_value!$1:$1,0)))</f>
        <v>Hangzhou Finance &amp; Investment Group Co Ltd</v>
      </c>
      <c r="O297" s="241" t="str">
        <f>IF(tbl_dmi_isin[[#This Row],[Index]]&gt;$A$2,"",INDEX(Corp_value!$A$1:$EA$2999,MATCH(tbl_dmi_isin[[#This Row],[ISIN]],Corp_value!$B:$B,0),MATCH(O$2,Corp_value!$1:$1,0)))</f>
        <v/>
      </c>
      <c r="P297" s="260" t="str">
        <f>IF(tbl_dmi_isin[[#This Row],[Index]]&gt;$A$2,"",TEXT(INDEX(Corp_value!$A$1:$EA$2999,MATCH(tbl_dmi_isin[[#This Row],[ISIN]],Corp_value!$B:$B,0),MATCH(P$2,Corp_value!$1:$1,0)),"yyyy/mm/dd"))</f>
        <v>2020/07/16</v>
      </c>
      <c r="Q297" s="260" t="str">
        <f>IF(tbl_dmi_isin[[#This Row],[Index]]&gt;$A$2,"",TEXT(INDEX(Corp_value!$A$1:$EA$2999,MATCH(tbl_dmi_isin[[#This Row],[ISIN]],Corp_value!$B:$B,0),MATCH(Q$2,Corp_value!$1:$1,0)),"yyyy/mm/dd"))</f>
        <v>2025/07/16</v>
      </c>
      <c r="R297" s="260" t="str">
        <f>IF(tbl_dmi_isin[[#This Row],[Index]]&gt;$A$2,"",TEXT(INDEX(Corp_value!$A$1:$EA$2999,MATCH(tbl_dmi_isin[[#This Row],[ISIN]],Corp_value!$B:$B,0),MATCH(R$2,Corp_value!$1:$1,0)),"yyyy/mm/dd"))</f>
        <v>--</v>
      </c>
      <c r="S297" s="241">
        <f>IF(tbl_dmi_isin[[#This Row],[Index]]&gt;$A$2,"",INDEX(Corp_value!$A$1:$EA$2999,MATCH(tbl_dmi_isin[[#This Row],[ISIN]],Corp_value!$B:$B,0),MATCH(S$2,Corp_value!$1:$1,0)))</f>
        <v>3.2</v>
      </c>
      <c r="T297" s="241" t="str">
        <f>IF(tbl_dmi_isin[[#This Row],[Index]]&gt;$A$2,"",INDEX(Corp_value!$A$1:$EA$2999,MATCH(tbl_dmi_isin[[#This Row],[ISIN]],Corp_value!$B:$B,0),MATCH(T$2,Corp_value!$1:$1,0)))</f>
        <v>USD</v>
      </c>
      <c r="U297" s="241">
        <f>IF(tbl_dmi_isin[[#This Row],[Index]]&gt;$A$2,"",INDEX(Corp_value!$A$1:$EA$2999,MATCH(tbl_dmi_isin[[#This Row],[ISIN]],Corp_value!$B:$B,0),MATCH(U$2,Corp_value!$1:$1,0)))</f>
        <v>100</v>
      </c>
      <c r="V297" s="258">
        <f>IFERROR(IF(tbl_dmi_isin[[#This Row],[Index]]&gt;$A$2,"",INDEX(Corp_value!$A$1:$EA$2999,MATCH(tbl_dmi_isin[[#This Row],[ISIN]],Corp_value!$B:$B,0),MATCH(V$2,Corp_value!$1:$1,0)))/100000000,"")</f>
        <v>2.6</v>
      </c>
      <c r="W297" s="267" t="str">
        <f>IF(tbl_dmi_isin[[#This Row],[Index]]&gt;$A$2,"",INDEX(Corp_value!$A$1:$EA$2999,MATCH(tbl_dmi_isin[[#This Row],[ISIN]],Corp_value!$B:$B,0),MATCH(W$2,Corp_value!$1:$1,0)))</f>
        <v>HFIGCZ CH</v>
      </c>
      <c r="X297" s="267" t="str">
        <f>IF(tbl_dmi_isin[[#This Row],[Index]]&gt;$A$2,"",INDEX(Corp_value!$A$1:$EA$2999,MATCH(tbl_dmi_isin[[#This Row],[ISIN]],Corp_value!$B:$B,0),MATCH(X$2,Corp_value!$1:$1,0)))</f>
        <v>--/BBB/BBB+</v>
      </c>
      <c r="Y297" s="273" t="str">
        <f>IF(tbl_dmi_isin[[#This Row],[Index]]&gt;$A$2,"",INDEX(Corp_value!$A$1:$EA$2999,MATCH(tbl_dmi_isin[[#This Row],[ISIN]],Corp_value!$B:$B,0),MATCH(Y$2,Corp_value!$1:$1,0)))</f>
        <v/>
      </c>
      <c r="Z297" s="273" t="str">
        <f>IF(tbl_dmi_isin[[#This Row],[Index]]&gt;$A$2,"",INDEX(Corp_value!$A$1:$EA$2999,MATCH(tbl_dmi_isin[[#This Row],[ISIN]],Corp_value!$B:$B,0),MATCH(Z$2,Corp_value!$1:$1,0)))</f>
        <v>--/BBB/BBB+</v>
      </c>
    </row>
    <row r="298" spans="1:26">
      <c r="A298" s="19">
        <v>295</v>
      </c>
      <c r="B298" s="282" t="str">
        <f>IF(tbl_dmi_isin[[#This Row],[Index]]&gt;$A$2,"",TEXT(INDEX(美元债一级!$A$2:$BO$2879,tbl_dmi_isin[[#This Row],[Index]]+1,MATCH(B$2,美元债一级!$2:$2,0)),"yyyy/mm/dd"))</f>
        <v>2020/07/09</v>
      </c>
      <c r="C298" s="19" t="str">
        <f>IF(tbl_dmi_isin[[#This Row],[Index]]&gt;$A$2,"",INDEX(美元债一级!$A$2:$BO$2880,tbl_dmi_isin[[#This Row],[Index]]+1,MATCH(C$2,美元债一级!$2:$2,0)))</f>
        <v>XS2199572111</v>
      </c>
      <c r="D298" s="19" t="str">
        <f>IF(tbl_dmi_isin[[#This Row],[Index]]&gt;$A$2,"",INDEX(美元债一级!$A$2:$BO$2880,tbl_dmi_isin[[#This Row],[Index]]+1,MATCH(D$2,美元债一级!$2:$2,0)))</f>
        <v>山能集团</v>
      </c>
      <c r="E298" s="19" t="str">
        <f>TEXT(tbl_dmi_isin[[#This Row],[定价日]],"YYMMDD")&amp;tbl_dmi_isin[[#This Row],[ISIN]]</f>
        <v>200709XS2199572111</v>
      </c>
      <c r="F298" s="221"/>
      <c r="G298" s="90" t="str">
        <f>IF(tbl_dmi_isin[[#This Row],[Index]]&gt;$A$2,"",INDEX(Corp_value!$A$1:$EA$2999,MATCH(tbl_dmi_isin[[#This Row],[ISIN]],Corp_value!$B:$B,0),MATCH(G$2,Corp_value!$1:$1,0)))</f>
        <v>--/--/--</v>
      </c>
      <c r="H298" s="91" t="str">
        <f>IF(tbl_dmi_isin[[#This Row],[Index]]&gt;$A$2,"",INDEX(Corp_value!$A$1:$EA$2999,MATCH(tbl_dmi_isin[[#This Row],[ISIN]],Corp_value!$B:$B,0),MATCH(H$2,Corp_value!$1:$1,0)))</f>
        <v>AU</v>
      </c>
      <c r="I298" s="91" t="str">
        <f>IF(tbl_dmi_isin[[#This Row],[Index]]&gt;$A$2,"",INDEX(Corp_value!$A$1:$EA$2999,MATCH(tbl_dmi_isin[[#This Row],[ISIN]],Corp_value!$B:$B,0),MATCH(I$2,Corp_value!$1:$1,0)))</f>
        <v>--</v>
      </c>
      <c r="J298" s="90" t="str">
        <f>IF(tbl_dmi_isin[[#This Row],[Index]]&gt;$A$2,"",INDEX(Corp_value!$A$1:$EA$2999,MATCH(tbl_dmi_isin[[#This Row],[ISIN]],Corp_value!$B:$B,0),MATCH(J$2,Corp_value!$1:$1,0)))</f>
        <v>Ba1/NR/--</v>
      </c>
      <c r="K298" s="90" t="str">
        <f>IF(tbl_dmi_isin[[#This Row],[Index]]&gt;$A$2,"",INDEX(Corp_value!$A$1:$EA$2999,MATCH(tbl_dmi_isin[[#This Row],[ISIN]],Corp_value!$B:$B,0),MATCH(K$2,Corp_value!$1:$1,0)))</f>
        <v>CHECK spd</v>
      </c>
      <c r="L298" s="90" t="str">
        <f>IF(tbl_dmi_isin[[#This Row],[Index]]&gt;$A$2,"",INDEX(Corp_value!$A$1:$EA$2999,MATCH(tbl_dmi_isin[[#This Row],[ISIN]],Corp_value!$B:$B,0),MATCH(L$2,Corp_value!$1:$1,0)))</f>
        <v>--</v>
      </c>
      <c r="M298" s="241" t="str">
        <f>IF(tbl_dmi_isin[[#This Row],[Index]]&gt;$A$2,"",INDEX(Corp_value!$A$1:$EA$2999,MATCH(tbl_dmi_isin[[#This Row],[ISIN]],Corp_value!$B:$B,0),MATCH(M$2,Corp_value!$1:$1,0)))</f>
        <v>山东能源澳大利亚有限</v>
      </c>
      <c r="N298" s="241" t="str">
        <f>IF(tbl_dmi_isin[[#This Row],[Index]]&gt;$A$2,"",INDEX(Corp_value!$A$1:$EA$2999,MATCH(tbl_dmi_isin[[#This Row],[ISIN]],Corp_value!$B:$B,0),MATCH(N$2,Corp_value!$1:$1,0)))</f>
        <v>Shandong Energy Group Co Ltd</v>
      </c>
      <c r="O298" s="241" t="str">
        <f>IF(tbl_dmi_isin[[#This Row],[Index]]&gt;$A$2,"",INDEX(Corp_value!$A$1:$EA$2999,MATCH(tbl_dmi_isin[[#This Row],[ISIN]],Corp_value!$B:$B,0),MATCH(O$2,Corp_value!$1:$1,0)))</f>
        <v/>
      </c>
      <c r="P298" s="260" t="str">
        <f>IF(tbl_dmi_isin[[#This Row],[Index]]&gt;$A$2,"",TEXT(INDEX(Corp_value!$A$1:$EA$2999,MATCH(tbl_dmi_isin[[#This Row],[ISIN]],Corp_value!$B:$B,0),MATCH(P$2,Corp_value!$1:$1,0)),"yyyy/mm/dd"))</f>
        <v>2020/07/15</v>
      </c>
      <c r="Q298" s="260" t="str">
        <f>IF(tbl_dmi_isin[[#This Row],[Index]]&gt;$A$2,"",TEXT(INDEX(Corp_value!$A$1:$EA$2999,MATCH(tbl_dmi_isin[[#This Row],[ISIN]],Corp_value!$B:$B,0),MATCH(Q$2,Corp_value!$1:$1,0)),"yyyy/mm/dd"))</f>
        <v>2023/07/15</v>
      </c>
      <c r="R298" s="260" t="str">
        <f>IF(tbl_dmi_isin[[#This Row],[Index]]&gt;$A$2,"",TEXT(INDEX(Corp_value!$A$1:$EA$2999,MATCH(tbl_dmi_isin[[#This Row],[ISIN]],Corp_value!$B:$B,0),MATCH(R$2,Corp_value!$1:$1,0)),"yyyy/mm/dd"))</f>
        <v>--</v>
      </c>
      <c r="S298" s="241">
        <f>IF(tbl_dmi_isin[[#This Row],[Index]]&gt;$A$2,"",INDEX(Corp_value!$A$1:$EA$2999,MATCH(tbl_dmi_isin[[#This Row],[ISIN]],Corp_value!$B:$B,0),MATCH(S$2,Corp_value!$1:$1,0)))</f>
        <v>4.2</v>
      </c>
      <c r="T298" s="241" t="str">
        <f>IF(tbl_dmi_isin[[#This Row],[Index]]&gt;$A$2,"",INDEX(Corp_value!$A$1:$EA$2999,MATCH(tbl_dmi_isin[[#This Row],[ISIN]],Corp_value!$B:$B,0),MATCH(T$2,Corp_value!$1:$1,0)))</f>
        <v>USD</v>
      </c>
      <c r="U298" s="241">
        <f>IF(tbl_dmi_isin[[#This Row],[Index]]&gt;$A$2,"",INDEX(Corp_value!$A$1:$EA$2999,MATCH(tbl_dmi_isin[[#This Row],[ISIN]],Corp_value!$B:$B,0),MATCH(U$2,Corp_value!$1:$1,0)))</f>
        <v>100</v>
      </c>
      <c r="V298" s="258">
        <f>IFERROR(IF(tbl_dmi_isin[[#This Row],[Index]]&gt;$A$2,"",INDEX(Corp_value!$A$1:$EA$2999,MATCH(tbl_dmi_isin[[#This Row],[ISIN]],Corp_value!$B:$B,0),MATCH(V$2,Corp_value!$1:$1,0)))/100000000,"")</f>
        <v>1</v>
      </c>
      <c r="W298" s="267" t="str">
        <f>IF(tbl_dmi_isin[[#This Row],[Index]]&gt;$A$2,"",INDEX(Corp_value!$A$1:$EA$2999,MATCH(tbl_dmi_isin[[#This Row],[ISIN]],Corp_value!$B:$B,0),MATCH(W$2,Corp_value!$1:$1,0)))</f>
        <v>YGCZ CH</v>
      </c>
      <c r="X298" s="267" t="str">
        <f>IF(tbl_dmi_isin[[#This Row],[Index]]&gt;$A$2,"",INDEX(Corp_value!$A$1:$EA$2999,MATCH(tbl_dmi_isin[[#This Row],[ISIN]],Corp_value!$B:$B,0),MATCH(X$2,Corp_value!$1:$1,0)))</f>
        <v>--/NR/--</v>
      </c>
      <c r="Y298" s="273" t="str">
        <f>IF(tbl_dmi_isin[[#This Row],[Index]]&gt;$A$2,"",INDEX(Corp_value!$A$1:$EA$2999,MATCH(tbl_dmi_isin[[#This Row],[ISIN]],Corp_value!$B:$B,0),MATCH(Y$2,Corp_value!$1:$1,0)))</f>
        <v/>
      </c>
      <c r="Z298" s="273" t="str">
        <f>IF(tbl_dmi_isin[[#This Row],[Index]]&gt;$A$2,"",INDEX(Corp_value!$A$1:$EA$2999,MATCH(tbl_dmi_isin[[#This Row],[ISIN]],Corp_value!$B:$B,0),MATCH(Z$2,Corp_value!$1:$1,0)))</f>
        <v>Ba1/NR/--</v>
      </c>
    </row>
    <row r="299" spans="1:26">
      <c r="A299" s="19">
        <v>296</v>
      </c>
      <c r="B299" s="282" t="str">
        <f>IF(tbl_dmi_isin[[#This Row],[Index]]&gt;$A$2,"",TEXT(INDEX(美元债一级!$A$2:$BO$2879,tbl_dmi_isin[[#This Row],[Index]]+1,MATCH(B$2,美元债一级!$2:$2,0)),"yyyy/mm/dd"))</f>
        <v>2020/07/07</v>
      </c>
      <c r="C299" s="19" t="str">
        <f>IF(tbl_dmi_isin[[#This Row],[Index]]&gt;$A$2,"",INDEX(美元债一级!$A$2:$BO$2880,tbl_dmi_isin[[#This Row],[Index]]+1,MATCH(C$2,美元债一级!$2:$2,0)))</f>
        <v>XS2176772205</v>
      </c>
      <c r="D299" s="19" t="str">
        <f>IF(tbl_dmi_isin[[#This Row],[Index]]&gt;$A$2,"",INDEX(美元债一级!$A$2:$BO$2880,tbl_dmi_isin[[#This Row],[Index]]+1,MATCH(D$2,美元债一级!$2:$2,0)))</f>
        <v>交银金租</v>
      </c>
      <c r="E299" s="19" t="str">
        <f>TEXT(tbl_dmi_isin[[#This Row],[定价日]],"YYMMDD")&amp;tbl_dmi_isin[[#This Row],[ISIN]]</f>
        <v>200707XS2176772205</v>
      </c>
      <c r="F299" s="220"/>
      <c r="G299" s="90" t="str">
        <f>IF(tbl_dmi_isin[[#This Row],[Index]]&gt;$A$2,"",INDEX(Corp_value!$A$1:$EA$2999,MATCH(tbl_dmi_isin[[#This Row],[ISIN]],Corp_value!$B:$B,0),MATCH(G$2,Corp_value!$1:$1,0)))</f>
        <v>A3/--/A</v>
      </c>
      <c r="H299" s="91" t="str">
        <f>IF(tbl_dmi_isin[[#This Row],[Index]]&gt;$A$2,"",INDEX(Corp_value!$A$1:$EA$2999,MATCH(tbl_dmi_isin[[#This Row],[ISIN]],Corp_value!$B:$B,0),MATCH(H$2,Corp_value!$1:$1,0)))</f>
        <v>HK</v>
      </c>
      <c r="I299" s="91" t="str">
        <f>IF(tbl_dmi_isin[[#This Row],[Index]]&gt;$A$2,"",INDEX(Corp_value!$A$1:$EA$2999,MATCH(tbl_dmi_isin[[#This Row],[ISIN]],Corp_value!$B:$B,0),MATCH(I$2,Corp_value!$1:$1,0)))</f>
        <v>--</v>
      </c>
      <c r="J299" s="90" t="str">
        <f>IF(tbl_dmi_isin[[#This Row],[Index]]&gt;$A$2,"",INDEX(Corp_value!$A$1:$EA$2999,MATCH(tbl_dmi_isin[[#This Row],[ISIN]],Corp_value!$B:$B,0),MATCH(J$2,Corp_value!$1:$1,0)))</f>
        <v>A3/A-/A</v>
      </c>
      <c r="K299" s="90" t="str">
        <f>IF(tbl_dmi_isin[[#This Row],[Index]]&gt;$A$2,"",INDEX(Corp_value!$A$1:$EA$2999,MATCH(tbl_dmi_isin[[#This Row],[ISIN]],Corp_value!$B:$B,0),MATCH(K$2,Corp_value!$1:$1,0)))</f>
        <v>CHECK spd</v>
      </c>
      <c r="L299" s="90" t="str">
        <f>IF(tbl_dmi_isin[[#This Row],[Index]]&gt;$A$2,"",INDEX(Corp_value!$A$1:$EA$2999,MATCH(tbl_dmi_isin[[#This Row],[ISIN]],Corp_value!$B:$B,0),MATCH(L$2,Corp_value!$1:$1,0)))</f>
        <v>QUARTLY US LIBOR +170.000</v>
      </c>
      <c r="M299" s="241" t="str">
        <f>IF(tbl_dmi_isin[[#This Row],[Index]]&gt;$A$2,"",INDEX(Corp_value!$A$1:$EA$2999,MATCH(tbl_dmi_isin[[#This Row],[ISIN]],Corp_value!$B:$B,0),MATCH(M$2,Corp_value!$1:$1,0)))</f>
        <v>交银租赁管理香港有限</v>
      </c>
      <c r="N299" s="241" t="str">
        <f>IF(tbl_dmi_isin[[#This Row],[Index]]&gt;$A$2,"",INDEX(Corp_value!$A$1:$EA$2999,MATCH(tbl_dmi_isin[[#This Row],[ISIN]],Corp_value!$B:$B,0),MATCH(N$2,Corp_value!$1:$1,0)))</f>
        <v/>
      </c>
      <c r="O299" s="241" t="str">
        <f>IF(tbl_dmi_isin[[#This Row],[Index]]&gt;$A$2,"",INDEX(Corp_value!$A$1:$EA$2999,MATCH(tbl_dmi_isin[[#This Row],[ISIN]],Corp_value!$B:$B,0),MATCH(O$2,Corp_value!$1:$1,0)))</f>
        <v>Bank of Communications Financi</v>
      </c>
      <c r="P299" s="260" t="str">
        <f>IF(tbl_dmi_isin[[#This Row],[Index]]&gt;$A$2,"",TEXT(INDEX(Corp_value!$A$1:$EA$2999,MATCH(tbl_dmi_isin[[#This Row],[ISIN]],Corp_value!$B:$B,0),MATCH(P$2,Corp_value!$1:$1,0)),"yyyy/mm/dd"))</f>
        <v>2020/07/14</v>
      </c>
      <c r="Q299" s="260" t="str">
        <f>IF(tbl_dmi_isin[[#This Row],[Index]]&gt;$A$2,"",TEXT(INDEX(Corp_value!$A$1:$EA$2999,MATCH(tbl_dmi_isin[[#This Row],[ISIN]],Corp_value!$B:$B,0),MATCH(Q$2,Corp_value!$1:$1,0)),"yyyy/mm/dd"))</f>
        <v>2025/07/14</v>
      </c>
      <c r="R299" s="260" t="str">
        <f>IF(tbl_dmi_isin[[#This Row],[Index]]&gt;$A$2,"",TEXT(INDEX(Corp_value!$A$1:$EA$2999,MATCH(tbl_dmi_isin[[#This Row],[ISIN]],Corp_value!$B:$B,0),MATCH(R$2,Corp_value!$1:$1,0)),"yyyy/mm/dd"))</f>
        <v>2025/06/14</v>
      </c>
      <c r="S299" s="241">
        <f>IF(tbl_dmi_isin[[#This Row],[Index]]&gt;$A$2,"",INDEX(Corp_value!$A$1:$EA$2999,MATCH(tbl_dmi_isin[[#This Row],[ISIN]],Corp_value!$B:$B,0),MATCH(S$2,Corp_value!$1:$1,0)))</f>
        <v>7.2726600000000019</v>
      </c>
      <c r="T299" s="241" t="str">
        <f>IF(tbl_dmi_isin[[#This Row],[Index]]&gt;$A$2,"",INDEX(Corp_value!$A$1:$EA$2999,MATCH(tbl_dmi_isin[[#This Row],[ISIN]],Corp_value!$B:$B,0),MATCH(T$2,Corp_value!$1:$1,0)))</f>
        <v>USD</v>
      </c>
      <c r="U299" s="241">
        <f>IF(tbl_dmi_isin[[#This Row],[Index]]&gt;$A$2,"",INDEX(Corp_value!$A$1:$EA$2999,MATCH(tbl_dmi_isin[[#This Row],[ISIN]],Corp_value!$B:$B,0),MATCH(U$2,Corp_value!$1:$1,0)))</f>
        <v>100</v>
      </c>
      <c r="V299" s="258">
        <f>IFERROR(IF(tbl_dmi_isin[[#This Row],[Index]]&gt;$A$2,"",INDEX(Corp_value!$A$1:$EA$2999,MATCH(tbl_dmi_isin[[#This Row],[ISIN]],Corp_value!$B:$B,0),MATCH(V$2,Corp_value!$1:$1,0)))/100000000,"")</f>
        <v>4.5</v>
      </c>
      <c r="W299" s="267" t="str">
        <f>IF(tbl_dmi_isin[[#This Row],[Index]]&gt;$A$2,"",INDEX(Corp_value!$A$1:$EA$2999,MATCH(tbl_dmi_isin[[#This Row],[ISIN]],Corp_value!$B:$B,0),MATCH(W$2,Corp_value!$1:$1,0)))</f>
        <v>3328 HK</v>
      </c>
      <c r="X299" s="267" t="str">
        <f>IF(tbl_dmi_isin[[#This Row],[Index]]&gt;$A$2,"",INDEX(Corp_value!$A$1:$EA$2999,MATCH(tbl_dmi_isin[[#This Row],[ISIN]],Corp_value!$B:$B,0),MATCH(X$2,Corp_value!$1:$1,0)))</f>
        <v>A2/A-/A</v>
      </c>
      <c r="Y299" s="273" t="str">
        <f>IF(tbl_dmi_isin[[#This Row],[Index]]&gt;$A$2,"",INDEX(Corp_value!$A$1:$EA$2999,MATCH(tbl_dmi_isin[[#This Row],[ISIN]],Corp_value!$B:$B,0),MATCH(Y$2,Corp_value!$1:$1,0)))</f>
        <v/>
      </c>
      <c r="Z299" s="273" t="str">
        <f>IF(tbl_dmi_isin[[#This Row],[Index]]&gt;$A$2,"",INDEX(Corp_value!$A$1:$EA$2999,MATCH(tbl_dmi_isin[[#This Row],[ISIN]],Corp_value!$B:$B,0),MATCH(Z$2,Corp_value!$1:$1,0)))</f>
        <v>A2/A-/A</v>
      </c>
    </row>
    <row r="300" spans="1:26">
      <c r="A300" s="19">
        <v>297</v>
      </c>
      <c r="B300" s="282" t="str">
        <f>IF(tbl_dmi_isin[[#This Row],[Index]]&gt;$A$2,"",TEXT(INDEX(美元债一级!$A$2:$BO$2879,tbl_dmi_isin[[#This Row],[Index]]+1,MATCH(B$2,美元债一级!$2:$2,0)),"yyyy/mm/dd"))</f>
        <v>2020/07/07</v>
      </c>
      <c r="C300" s="19" t="str">
        <f>IF(tbl_dmi_isin[[#This Row],[Index]]&gt;$A$2,"",INDEX(美元债一级!$A$2:$BO$2880,tbl_dmi_isin[[#This Row],[Index]]+1,MATCH(C$2,美元债一级!$2:$2,0)))</f>
        <v>XS2176772031</v>
      </c>
      <c r="D300" s="19" t="str">
        <f>IF(tbl_dmi_isin[[#This Row],[Index]]&gt;$A$2,"",INDEX(美元债一级!$A$2:$BO$2880,tbl_dmi_isin[[#This Row],[Index]]+1,MATCH(D$2,美元债一级!$2:$2,0)))</f>
        <v>交银金租</v>
      </c>
      <c r="E300" s="19" t="str">
        <f>TEXT(tbl_dmi_isin[[#This Row],[定价日]],"YYMMDD")&amp;tbl_dmi_isin[[#This Row],[ISIN]]</f>
        <v>200707XS2176772031</v>
      </c>
      <c r="F300" s="220"/>
      <c r="G300" s="90" t="str">
        <f>IF(tbl_dmi_isin[[#This Row],[Index]]&gt;$A$2,"",INDEX(Corp_value!$A$1:$EA$2999,MATCH(tbl_dmi_isin[[#This Row],[ISIN]],Corp_value!$B:$B,0),MATCH(G$2,Corp_value!$1:$1,0)))</f>
        <v>WR/--/NR</v>
      </c>
      <c r="H300" s="91" t="str">
        <f>IF(tbl_dmi_isin[[#This Row],[Index]]&gt;$A$2,"",INDEX(Corp_value!$A$1:$EA$2999,MATCH(tbl_dmi_isin[[#This Row],[ISIN]],Corp_value!$B:$B,0),MATCH(H$2,Corp_value!$1:$1,0)))</f>
        <v>HK</v>
      </c>
      <c r="I300" s="91" t="str">
        <f>IF(tbl_dmi_isin[[#This Row],[Index]]&gt;$A$2,"",INDEX(Corp_value!$A$1:$EA$2999,MATCH(tbl_dmi_isin[[#This Row],[ISIN]],Corp_value!$B:$B,0),MATCH(I$2,Corp_value!$1:$1,0)))</f>
        <v>--</v>
      </c>
      <c r="J300" s="90" t="str">
        <f>IF(tbl_dmi_isin[[#This Row],[Index]]&gt;$A$2,"",INDEX(Corp_value!$A$1:$EA$2999,MATCH(tbl_dmi_isin[[#This Row],[ISIN]],Corp_value!$B:$B,0),MATCH(J$2,Corp_value!$1:$1,0)))</f>
        <v>A3/A-/A</v>
      </c>
      <c r="K300" s="90">
        <f>IF(tbl_dmi_isin[[#This Row],[Index]]&gt;$A$2,"",INDEX(Corp_value!$A$1:$EA$2999,MATCH(tbl_dmi_isin[[#This Row],[ISIN]],Corp_value!$B:$B,0),MATCH(K$2,Corp_value!$1:$1,0)))</f>
        <v>165</v>
      </c>
      <c r="L300" s="90" t="str">
        <f>IF(tbl_dmi_isin[[#This Row],[Index]]&gt;$A$2,"",INDEX(Corp_value!$A$1:$EA$2999,MATCH(tbl_dmi_isin[[#This Row],[ISIN]],Corp_value!$B:$B,0),MATCH(L$2,Corp_value!$1:$1,0)))</f>
        <v>--</v>
      </c>
      <c r="M300" s="241" t="str">
        <f>IF(tbl_dmi_isin[[#This Row],[Index]]&gt;$A$2,"",INDEX(Corp_value!$A$1:$EA$2999,MATCH(tbl_dmi_isin[[#This Row],[ISIN]],Corp_value!$B:$B,0),MATCH(M$2,Corp_value!$1:$1,0)))</f>
        <v>交银租赁管理香港有限</v>
      </c>
      <c r="N300" s="241" t="str">
        <f>IF(tbl_dmi_isin[[#This Row],[Index]]&gt;$A$2,"",INDEX(Corp_value!$A$1:$EA$2999,MATCH(tbl_dmi_isin[[#This Row],[ISIN]],Corp_value!$B:$B,0),MATCH(N$2,Corp_value!$1:$1,0)))</f>
        <v/>
      </c>
      <c r="O300" s="241" t="str">
        <f>IF(tbl_dmi_isin[[#This Row],[Index]]&gt;$A$2,"",INDEX(Corp_value!$A$1:$EA$2999,MATCH(tbl_dmi_isin[[#This Row],[ISIN]],Corp_value!$B:$B,0),MATCH(O$2,Corp_value!$1:$1,0)))</f>
        <v>Bank of Communications Financi</v>
      </c>
      <c r="P300" s="260" t="str">
        <f>IF(tbl_dmi_isin[[#This Row],[Index]]&gt;$A$2,"",TEXT(INDEX(Corp_value!$A$1:$EA$2999,MATCH(tbl_dmi_isin[[#This Row],[ISIN]],Corp_value!$B:$B,0),MATCH(P$2,Corp_value!$1:$1,0)),"yyyy/mm/dd"))</f>
        <v>2020/07/14</v>
      </c>
      <c r="Q300" s="260" t="str">
        <f>IF(tbl_dmi_isin[[#This Row],[Index]]&gt;$A$2,"",TEXT(INDEX(Corp_value!$A$1:$EA$2999,MATCH(tbl_dmi_isin[[#This Row],[ISIN]],Corp_value!$B:$B,0),MATCH(Q$2,Corp_value!$1:$1,0)),"yyyy/mm/dd"))</f>
        <v>2023/07/14</v>
      </c>
      <c r="R300" s="260" t="str">
        <f>IF(tbl_dmi_isin[[#This Row],[Index]]&gt;$A$2,"",TEXT(INDEX(Corp_value!$A$1:$EA$2999,MATCH(tbl_dmi_isin[[#This Row],[ISIN]],Corp_value!$B:$B,0),MATCH(R$2,Corp_value!$1:$1,0)),"yyyy/mm/dd"))</f>
        <v>--</v>
      </c>
      <c r="S300" s="241">
        <f>IF(tbl_dmi_isin[[#This Row],[Index]]&gt;$A$2,"",INDEX(Corp_value!$A$1:$EA$2999,MATCH(tbl_dmi_isin[[#This Row],[ISIN]],Corp_value!$B:$B,0),MATCH(S$2,Corp_value!$1:$1,0)))</f>
        <v>1.75</v>
      </c>
      <c r="T300" s="241" t="str">
        <f>IF(tbl_dmi_isin[[#This Row],[Index]]&gt;$A$2,"",INDEX(Corp_value!$A$1:$EA$2999,MATCH(tbl_dmi_isin[[#This Row],[ISIN]],Corp_value!$B:$B,0),MATCH(T$2,Corp_value!$1:$1,0)))</f>
        <v>USD</v>
      </c>
      <c r="U300" s="241">
        <f>IF(tbl_dmi_isin[[#This Row],[Index]]&gt;$A$2,"",INDEX(Corp_value!$A$1:$EA$2999,MATCH(tbl_dmi_isin[[#This Row],[ISIN]],Corp_value!$B:$B,0),MATCH(U$2,Corp_value!$1:$1,0)))</f>
        <v>99.736000000000004</v>
      </c>
      <c r="V300" s="258">
        <f>IFERROR(IF(tbl_dmi_isin[[#This Row],[Index]]&gt;$A$2,"",INDEX(Corp_value!$A$1:$EA$2999,MATCH(tbl_dmi_isin[[#This Row],[ISIN]],Corp_value!$B:$B,0),MATCH(V$2,Corp_value!$1:$1,0)))/100000000,"")</f>
        <v>3.5</v>
      </c>
      <c r="W300" s="267" t="str">
        <f>IF(tbl_dmi_isin[[#This Row],[Index]]&gt;$A$2,"",INDEX(Corp_value!$A$1:$EA$2999,MATCH(tbl_dmi_isin[[#This Row],[ISIN]],Corp_value!$B:$B,0),MATCH(W$2,Corp_value!$1:$1,0)))</f>
        <v>3328 HK</v>
      </c>
      <c r="X300" s="267" t="str">
        <f>IF(tbl_dmi_isin[[#This Row],[Index]]&gt;$A$2,"",INDEX(Corp_value!$A$1:$EA$2999,MATCH(tbl_dmi_isin[[#This Row],[ISIN]],Corp_value!$B:$B,0),MATCH(X$2,Corp_value!$1:$1,0)))</f>
        <v>A2/A-/A</v>
      </c>
      <c r="Y300" s="273" t="str">
        <f>IF(tbl_dmi_isin[[#This Row],[Index]]&gt;$A$2,"",INDEX(Corp_value!$A$1:$EA$2999,MATCH(tbl_dmi_isin[[#This Row],[ISIN]],Corp_value!$B:$B,0),MATCH(Y$2,Corp_value!$1:$1,0)))</f>
        <v/>
      </c>
      <c r="Z300" s="273" t="str">
        <f>IF(tbl_dmi_isin[[#This Row],[Index]]&gt;$A$2,"",INDEX(Corp_value!$A$1:$EA$2999,MATCH(tbl_dmi_isin[[#This Row],[ISIN]],Corp_value!$B:$B,0),MATCH(Z$2,Corp_value!$1:$1,0)))</f>
        <v>A2/A-/A</v>
      </c>
    </row>
    <row r="301" spans="1:26">
      <c r="A301" s="19">
        <v>298</v>
      </c>
      <c r="B301" s="282" t="str">
        <f>IF(tbl_dmi_isin[[#This Row],[Index]]&gt;$A$2,"",TEXT(INDEX(美元债一级!$A$2:$BO$2879,tbl_dmi_isin[[#This Row],[Index]]+1,MATCH(B$2,美元债一级!$2:$2,0)),"yyyy/mm/dd"))</f>
        <v>2020/06/29</v>
      </c>
      <c r="C301" s="19" t="str">
        <f>IF(tbl_dmi_isin[[#This Row],[Index]]&gt;$A$2,"",INDEX(美元债一级!$A$2:$BO$2880,tbl_dmi_isin[[#This Row],[Index]]+1,MATCH(C$2,美元债一级!$2:$2,0)))</f>
        <v>XS2144033078</v>
      </c>
      <c r="D301" s="19" t="str">
        <f>IF(tbl_dmi_isin[[#This Row],[Index]]&gt;$A$2,"",INDEX(美元债一级!$A$2:$BO$2880,tbl_dmi_isin[[#This Row],[Index]]+1,MATCH(D$2,美元债一级!$2:$2,0)))</f>
        <v>浙江长兴金控</v>
      </c>
      <c r="E301" s="19" t="str">
        <f>TEXT(tbl_dmi_isin[[#This Row],[定价日]],"YYMMDD")&amp;tbl_dmi_isin[[#This Row],[ISIN]]</f>
        <v>200629XS2144033078</v>
      </c>
      <c r="F301" s="220"/>
      <c r="G301" s="90" t="str">
        <f>IF(tbl_dmi_isin[[#This Row],[Index]]&gt;$A$2,"",INDEX(Corp_value!$A$1:$EA$2999,MATCH(tbl_dmi_isin[[#This Row],[ISIN]],Corp_value!$B:$B,0),MATCH(G$2,Corp_value!$1:$1,0)))</f>
        <v>--/--/--</v>
      </c>
      <c r="H301" s="91" t="str">
        <f>IF(tbl_dmi_isin[[#This Row],[Index]]&gt;$A$2,"",INDEX(Corp_value!$A$1:$EA$2999,MATCH(tbl_dmi_isin[[#This Row],[ISIN]],Corp_value!$B:$B,0),MATCH(H$2,Corp_value!$1:$1,0)))</f>
        <v>HK</v>
      </c>
      <c r="I301" s="91" t="str">
        <f>IF(tbl_dmi_isin[[#This Row],[Index]]&gt;$A$2,"",INDEX(Corp_value!$A$1:$EA$2999,MATCH(tbl_dmi_isin[[#This Row],[ISIN]],Corp_value!$B:$B,0),MATCH(I$2,Corp_value!$1:$1,0)))</f>
        <v>--</v>
      </c>
      <c r="J301" s="90" t="str">
        <f>IF(tbl_dmi_isin[[#This Row],[Index]]&gt;$A$2,"",INDEX(Corp_value!$A$1:$EA$2999,MATCH(tbl_dmi_isin[[#This Row],[ISIN]],Corp_value!$B:$B,0),MATCH(J$2,Corp_value!$1:$1,0)))</f>
        <v>--/--/--</v>
      </c>
      <c r="K301" s="90" t="str">
        <f>IF(tbl_dmi_isin[[#This Row],[Index]]&gt;$A$2,"",INDEX(Corp_value!$A$1:$EA$2999,MATCH(tbl_dmi_isin[[#This Row],[ISIN]],Corp_value!$B:$B,0),MATCH(K$2,Corp_value!$1:$1,0)))</f>
        <v>CHECK spd</v>
      </c>
      <c r="L301" s="90" t="str">
        <f>IF(tbl_dmi_isin[[#This Row],[Index]]&gt;$A$2,"",INDEX(Corp_value!$A$1:$EA$2999,MATCH(tbl_dmi_isin[[#This Row],[ISIN]],Corp_value!$B:$B,0),MATCH(L$2,Corp_value!$1:$1,0)))</f>
        <v>--</v>
      </c>
      <c r="M301" s="241" t="str">
        <f>IF(tbl_dmi_isin[[#This Row],[Index]]&gt;$A$2,"",INDEX(Corp_value!$A$1:$EA$2999,MATCH(tbl_dmi_isin[[#This Row],[ISIN]],Corp_value!$B:$B,0),MATCH(M$2,Corp_value!$1:$1,0)))</f>
        <v>兴长国际有限公司</v>
      </c>
      <c r="N301" s="241" t="str">
        <f>IF(tbl_dmi_isin[[#This Row],[Index]]&gt;$A$2,"",INDEX(Corp_value!$A$1:$EA$2999,MATCH(tbl_dmi_isin[[#This Row],[ISIN]],Corp_value!$B:$B,0),MATCH(N$2,Corp_value!$1:$1,0)))</f>
        <v>Zhejiang Changxing Financial Holdings Group Co Ltd</v>
      </c>
      <c r="O301" s="241" t="str">
        <f>IF(tbl_dmi_isin[[#This Row],[Index]]&gt;$A$2,"",INDEX(Corp_value!$A$1:$EA$2999,MATCH(tbl_dmi_isin[[#This Row],[ISIN]],Corp_value!$B:$B,0),MATCH(O$2,Corp_value!$1:$1,0)))</f>
        <v/>
      </c>
      <c r="P301" s="260" t="str">
        <f>IF(tbl_dmi_isin[[#This Row],[Index]]&gt;$A$2,"",TEXT(INDEX(Corp_value!$A$1:$EA$2999,MATCH(tbl_dmi_isin[[#This Row],[ISIN]],Corp_value!$B:$B,0),MATCH(P$2,Corp_value!$1:$1,0)),"yyyy/mm/dd"))</f>
        <v>2020/07/03</v>
      </c>
      <c r="Q301" s="260" t="str">
        <f>IF(tbl_dmi_isin[[#This Row],[Index]]&gt;$A$2,"",TEXT(INDEX(Corp_value!$A$1:$EA$2999,MATCH(tbl_dmi_isin[[#This Row],[ISIN]],Corp_value!$B:$B,0),MATCH(Q$2,Corp_value!$1:$1,0)),"yyyy/mm/dd"))</f>
        <v>2023/07/03</v>
      </c>
      <c r="R301" s="260" t="str">
        <f>IF(tbl_dmi_isin[[#This Row],[Index]]&gt;$A$2,"",TEXT(INDEX(Corp_value!$A$1:$EA$2999,MATCH(tbl_dmi_isin[[#This Row],[ISIN]],Corp_value!$B:$B,0),MATCH(R$2,Corp_value!$1:$1,0)),"yyyy/mm/dd"))</f>
        <v>--</v>
      </c>
      <c r="S301" s="241">
        <f>IF(tbl_dmi_isin[[#This Row],[Index]]&gt;$A$2,"",INDEX(Corp_value!$A$1:$EA$2999,MATCH(tbl_dmi_isin[[#This Row],[ISIN]],Corp_value!$B:$B,0),MATCH(S$2,Corp_value!$1:$1,0)))</f>
        <v>5.5</v>
      </c>
      <c r="T301" s="241" t="str">
        <f>IF(tbl_dmi_isin[[#This Row],[Index]]&gt;$A$2,"",INDEX(Corp_value!$A$1:$EA$2999,MATCH(tbl_dmi_isin[[#This Row],[ISIN]],Corp_value!$B:$B,0),MATCH(T$2,Corp_value!$1:$1,0)))</f>
        <v>USD</v>
      </c>
      <c r="U301" s="241">
        <f>IF(tbl_dmi_isin[[#This Row],[Index]]&gt;$A$2,"",INDEX(Corp_value!$A$1:$EA$2999,MATCH(tbl_dmi_isin[[#This Row],[ISIN]],Corp_value!$B:$B,0),MATCH(U$2,Corp_value!$1:$1,0)))</f>
        <v>100</v>
      </c>
      <c r="V301" s="258">
        <f>IFERROR(IF(tbl_dmi_isin[[#This Row],[Index]]&gt;$A$2,"",INDEX(Corp_value!$A$1:$EA$2999,MATCH(tbl_dmi_isin[[#This Row],[ISIN]],Corp_value!$B:$B,0),MATCH(V$2,Corp_value!$1:$1,0)))/100000000,"")</f>
        <v>1.6</v>
      </c>
      <c r="W301" s="267" t="str">
        <f>IF(tbl_dmi_isin[[#This Row],[Index]]&gt;$A$2,"",INDEX(Corp_value!$A$1:$EA$2999,MATCH(tbl_dmi_isin[[#This Row],[ISIN]],Corp_value!$B:$B,0),MATCH(W$2,Corp_value!$1:$1,0)))</f>
        <v>1397212D CH</v>
      </c>
      <c r="X301" s="267" t="str">
        <f>IF(tbl_dmi_isin[[#This Row],[Index]]&gt;$A$2,"",INDEX(Corp_value!$A$1:$EA$2999,MATCH(tbl_dmi_isin[[#This Row],[ISIN]],Corp_value!$B:$B,0),MATCH(X$2,Corp_value!$1:$1,0)))</f>
        <v>--/--/--</v>
      </c>
      <c r="Y301" s="273" t="str">
        <f>IF(tbl_dmi_isin[[#This Row],[Index]]&gt;$A$2,"",INDEX(Corp_value!$A$1:$EA$2999,MATCH(tbl_dmi_isin[[#This Row],[ISIN]],Corp_value!$B:$B,0),MATCH(Y$2,Corp_value!$1:$1,0)))</f>
        <v/>
      </c>
      <c r="Z301" s="273" t="str">
        <f>IF(tbl_dmi_isin[[#This Row],[Index]]&gt;$A$2,"",INDEX(Corp_value!$A$1:$EA$2999,MATCH(tbl_dmi_isin[[#This Row],[ISIN]],Corp_value!$B:$B,0),MATCH(Z$2,Corp_value!$1:$1,0)))</f>
        <v>--/--/--</v>
      </c>
    </row>
    <row r="302" spans="1:26">
      <c r="A302" s="19">
        <v>299</v>
      </c>
      <c r="B302" s="282" t="str">
        <f>IF(tbl_dmi_isin[[#This Row],[Index]]&gt;$A$2,"",TEXT(INDEX(美元债一级!$A$2:$BO$2879,tbl_dmi_isin[[#This Row],[Index]]+1,MATCH(B$2,美元债一级!$2:$2,0)),"yyyy/mm/dd"))</f>
        <v>2020/06/18</v>
      </c>
      <c r="C302" s="19" t="str">
        <f>IF(tbl_dmi_isin[[#This Row],[Index]]&gt;$A$2,"",INDEX(美元债一级!$A$2:$BO$2880,tbl_dmi_isin[[#This Row],[Index]]+1,MATCH(C$2,美元债一级!$2:$2,0)))</f>
        <v>XS2180875234</v>
      </c>
      <c r="D302" s="19" t="str">
        <f>IF(tbl_dmi_isin[[#This Row],[Index]]&gt;$A$2,"",INDEX(美元债一级!$A$2:$BO$2880,tbl_dmi_isin[[#This Row],[Index]]+1,MATCH(D$2,美元债一级!$2:$2,0)))</f>
        <v>中海油服</v>
      </c>
      <c r="E302" s="19" t="str">
        <f>TEXT(tbl_dmi_isin[[#This Row],[定价日]],"YYMMDD")&amp;tbl_dmi_isin[[#This Row],[ISIN]]</f>
        <v>200618XS2180875234</v>
      </c>
      <c r="F302" s="221"/>
      <c r="G302" s="90" t="str">
        <f>IF(tbl_dmi_isin[[#This Row],[Index]]&gt;$A$2,"",INDEX(Corp_value!$A$1:$EA$2999,MATCH(tbl_dmi_isin[[#This Row],[ISIN]],Corp_value!$B:$B,0),MATCH(G$2,Corp_value!$1:$1,0)))</f>
        <v>A3/--/A</v>
      </c>
      <c r="H302" s="91" t="str">
        <f>IF(tbl_dmi_isin[[#This Row],[Index]]&gt;$A$2,"",INDEX(Corp_value!$A$1:$EA$2999,MATCH(tbl_dmi_isin[[#This Row],[ISIN]],Corp_value!$B:$B,0),MATCH(H$2,Corp_value!$1:$1,0)))</f>
        <v>SG</v>
      </c>
      <c r="I302" s="91" t="str">
        <f>IF(tbl_dmi_isin[[#This Row],[Index]]&gt;$A$2,"",INDEX(Corp_value!$A$1:$EA$2999,MATCH(tbl_dmi_isin[[#This Row],[ISIN]],Corp_value!$B:$B,0),MATCH(I$2,Corp_value!$1:$1,0)))</f>
        <v>--</v>
      </c>
      <c r="J302" s="90" t="str">
        <f>IF(tbl_dmi_isin[[#This Row],[Index]]&gt;$A$2,"",INDEX(Corp_value!$A$1:$EA$2999,MATCH(tbl_dmi_isin[[#This Row],[ISIN]],Corp_value!$B:$B,0),MATCH(J$2,Corp_value!$1:$1,0)))</f>
        <v>A3/NR/A</v>
      </c>
      <c r="K302" s="90">
        <f>IF(tbl_dmi_isin[[#This Row],[Index]]&gt;$A$2,"",INDEX(Corp_value!$A$1:$EA$2999,MATCH(tbl_dmi_isin[[#This Row],[ISIN]],Corp_value!$B:$B,0),MATCH(K$2,Corp_value!$1:$1,0)))</f>
        <v>190</v>
      </c>
      <c r="L302" s="90" t="str">
        <f>IF(tbl_dmi_isin[[#This Row],[Index]]&gt;$A$2,"",INDEX(Corp_value!$A$1:$EA$2999,MATCH(tbl_dmi_isin[[#This Row],[ISIN]],Corp_value!$B:$B,0),MATCH(L$2,Corp_value!$1:$1,0)))</f>
        <v>--</v>
      </c>
      <c r="M302" s="241" t="str">
        <f>IF(tbl_dmi_isin[[#This Row],[Index]]&gt;$A$2,"",INDEX(Corp_value!$A$1:$EA$2999,MATCH(tbl_dmi_isin[[#This Row],[ISIN]],Corp_value!$B:$B,0),MATCH(M$2,Corp_value!$1:$1,0)))</f>
        <v>中海油服新加坡资本有</v>
      </c>
      <c r="N302" s="241" t="str">
        <f>IF(tbl_dmi_isin[[#This Row],[Index]]&gt;$A$2,"",INDEX(Corp_value!$A$1:$EA$2999,MATCH(tbl_dmi_isin[[#This Row],[ISIN]],Corp_value!$B:$B,0),MATCH(N$2,Corp_value!$1:$1,0)))</f>
        <v>China Oilfield Services Ltd</v>
      </c>
      <c r="O302" s="241" t="str">
        <f>IF(tbl_dmi_isin[[#This Row],[Index]]&gt;$A$2,"",INDEX(Corp_value!$A$1:$EA$2999,MATCH(tbl_dmi_isin[[#This Row],[ISIN]],Corp_value!$B:$B,0),MATCH(O$2,Corp_value!$1:$1,0)))</f>
        <v/>
      </c>
      <c r="P302" s="262" t="str">
        <f>IF(tbl_dmi_isin[[#This Row],[Index]]&gt;$A$2,"",TEXT(INDEX(Corp_value!$A$1:$EA$2999,MATCH(tbl_dmi_isin[[#This Row],[ISIN]],Corp_value!$B:$B,0),MATCH(P$2,Corp_value!$1:$1,0)),"yyyy/mm/dd"))</f>
        <v>2020/06/24</v>
      </c>
      <c r="Q302" s="262" t="str">
        <f>IF(tbl_dmi_isin[[#This Row],[Index]]&gt;$A$2,"",TEXT(INDEX(Corp_value!$A$1:$EA$2999,MATCH(tbl_dmi_isin[[#This Row],[ISIN]],Corp_value!$B:$B,0),MATCH(Q$2,Corp_value!$1:$1,0)),"yyyy/mm/dd"))</f>
        <v>2030/06/24</v>
      </c>
      <c r="R302" s="262" t="str">
        <f>IF(tbl_dmi_isin[[#This Row],[Index]]&gt;$A$2,"",TEXT(INDEX(Corp_value!$A$1:$EA$2999,MATCH(tbl_dmi_isin[[#This Row],[ISIN]],Corp_value!$B:$B,0),MATCH(R$2,Corp_value!$1:$1,0)),"yyyy/mm/dd"))</f>
        <v>2030/03/24</v>
      </c>
      <c r="S302" s="241">
        <f>IF(tbl_dmi_isin[[#This Row],[Index]]&gt;$A$2,"",INDEX(Corp_value!$A$1:$EA$2999,MATCH(tbl_dmi_isin[[#This Row],[ISIN]],Corp_value!$B:$B,0),MATCH(S$2,Corp_value!$1:$1,0)))</f>
        <v>2.5</v>
      </c>
      <c r="T302" s="241" t="str">
        <f>IF(tbl_dmi_isin[[#This Row],[Index]]&gt;$A$2,"",INDEX(Corp_value!$A$1:$EA$2999,MATCH(tbl_dmi_isin[[#This Row],[ISIN]],Corp_value!$B:$B,0),MATCH(T$2,Corp_value!$1:$1,0)))</f>
        <v>USD</v>
      </c>
      <c r="U302" s="241">
        <f>IF(tbl_dmi_isin[[#This Row],[Index]]&gt;$A$2,"",INDEX(Corp_value!$A$1:$EA$2999,MATCH(tbl_dmi_isin[[#This Row],[ISIN]],Corp_value!$B:$B,0),MATCH(U$2,Corp_value!$1:$1,0)))</f>
        <v>99.09</v>
      </c>
      <c r="V302" s="258">
        <f>IFERROR(IF(tbl_dmi_isin[[#This Row],[Index]]&gt;$A$2,"",INDEX(Corp_value!$A$1:$EA$2999,MATCH(tbl_dmi_isin[[#This Row],[ISIN]],Corp_value!$B:$B,0),MATCH(V$2,Corp_value!$1:$1,0)))/100000000,"")</f>
        <v>3</v>
      </c>
      <c r="W302" s="267" t="str">
        <f>IF(tbl_dmi_isin[[#This Row],[Index]]&gt;$A$2,"",INDEX(Corp_value!$A$1:$EA$2999,MATCH(tbl_dmi_isin[[#This Row],[ISIN]],Corp_value!$B:$B,0),MATCH(W$2,Corp_value!$1:$1,0)))</f>
        <v>2883 HK</v>
      </c>
      <c r="X302" s="267" t="str">
        <f>IF(tbl_dmi_isin[[#This Row],[Index]]&gt;$A$2,"",INDEX(Corp_value!$A$1:$EA$2999,MATCH(tbl_dmi_isin[[#This Row],[ISIN]],Corp_value!$B:$B,0),MATCH(X$2,Corp_value!$1:$1,0)))</f>
        <v>--/NR/A</v>
      </c>
      <c r="Y302" s="273" t="str">
        <f>IF(tbl_dmi_isin[[#This Row],[Index]]&gt;$A$2,"",INDEX(Corp_value!$A$1:$EA$2999,MATCH(tbl_dmi_isin[[#This Row],[ISIN]],Corp_value!$B:$B,0),MATCH(Y$2,Corp_value!$1:$1,0)))</f>
        <v/>
      </c>
      <c r="Z302" s="273" t="str">
        <f>IF(tbl_dmi_isin[[#This Row],[Index]]&gt;$A$2,"",INDEX(Corp_value!$A$1:$EA$2999,MATCH(tbl_dmi_isin[[#This Row],[ISIN]],Corp_value!$B:$B,0),MATCH(Z$2,Corp_value!$1:$1,0)))</f>
        <v>A3/NR/A</v>
      </c>
    </row>
    <row r="303" spans="1:26">
      <c r="A303" s="19">
        <v>300</v>
      </c>
      <c r="B303" s="282" t="str">
        <f>IF(tbl_dmi_isin[[#This Row],[Index]]&gt;$A$2,"",TEXT(INDEX(美元债一级!$A$2:$BO$2879,tbl_dmi_isin[[#This Row],[Index]]+1,MATCH(B$2,美元债一级!$2:$2,0)),"yyyy/mm/dd"))</f>
        <v>2020/06/18</v>
      </c>
      <c r="C303" s="19" t="str">
        <f>IF(tbl_dmi_isin[[#This Row],[Index]]&gt;$A$2,"",INDEX(美元债一级!$A$2:$BO$2880,tbl_dmi_isin[[#This Row],[Index]]+1,MATCH(C$2,美元债一级!$2:$2,0)))</f>
        <v>XS2180875077</v>
      </c>
      <c r="D303" s="19" t="str">
        <f>IF(tbl_dmi_isin[[#This Row],[Index]]&gt;$A$2,"",INDEX(美元债一级!$A$2:$BO$2880,tbl_dmi_isin[[#This Row],[Index]]+1,MATCH(D$2,美元债一级!$2:$2,0)))</f>
        <v>中海油服</v>
      </c>
      <c r="E303" s="19" t="str">
        <f>TEXT(tbl_dmi_isin[[#This Row],[定价日]],"YYMMDD")&amp;tbl_dmi_isin[[#This Row],[ISIN]]</f>
        <v>200618XS2180875077</v>
      </c>
      <c r="F303" s="220"/>
      <c r="G303" s="90" t="str">
        <f>IF(tbl_dmi_isin[[#This Row],[Index]]&gt;$A$2,"",INDEX(Corp_value!$A$1:$EA$2999,MATCH(tbl_dmi_isin[[#This Row],[ISIN]],Corp_value!$B:$B,0),MATCH(G$2,Corp_value!$1:$1,0)))</f>
        <v>A3/--/A</v>
      </c>
      <c r="H303" s="91" t="str">
        <f>IF(tbl_dmi_isin[[#This Row],[Index]]&gt;$A$2,"",INDEX(Corp_value!$A$1:$EA$2999,MATCH(tbl_dmi_isin[[#This Row],[ISIN]],Corp_value!$B:$B,0),MATCH(H$2,Corp_value!$1:$1,0)))</f>
        <v>SG</v>
      </c>
      <c r="I303" s="91" t="str">
        <f>IF(tbl_dmi_isin[[#This Row],[Index]]&gt;$A$2,"",INDEX(Corp_value!$A$1:$EA$2999,MATCH(tbl_dmi_isin[[#This Row],[ISIN]],Corp_value!$B:$B,0),MATCH(I$2,Corp_value!$1:$1,0)))</f>
        <v>--</v>
      </c>
      <c r="J303" s="90" t="str">
        <f>IF(tbl_dmi_isin[[#This Row],[Index]]&gt;$A$2,"",INDEX(Corp_value!$A$1:$EA$2999,MATCH(tbl_dmi_isin[[#This Row],[ISIN]],Corp_value!$B:$B,0),MATCH(J$2,Corp_value!$1:$1,0)))</f>
        <v>A3/NR/A</v>
      </c>
      <c r="K303" s="90">
        <f>IF(tbl_dmi_isin[[#This Row],[Index]]&gt;$A$2,"",INDEX(Corp_value!$A$1:$EA$2999,MATCH(tbl_dmi_isin[[#This Row],[ISIN]],Corp_value!$B:$B,0),MATCH(K$2,Corp_value!$1:$1,0)))</f>
        <v>158</v>
      </c>
      <c r="L303" s="90" t="str">
        <f>IF(tbl_dmi_isin[[#This Row],[Index]]&gt;$A$2,"",INDEX(Corp_value!$A$1:$EA$2999,MATCH(tbl_dmi_isin[[#This Row],[ISIN]],Corp_value!$B:$B,0),MATCH(L$2,Corp_value!$1:$1,0)))</f>
        <v>--</v>
      </c>
      <c r="M303" s="241" t="str">
        <f>IF(tbl_dmi_isin[[#This Row],[Index]]&gt;$A$2,"",INDEX(Corp_value!$A$1:$EA$2999,MATCH(tbl_dmi_isin[[#This Row],[ISIN]],Corp_value!$B:$B,0),MATCH(M$2,Corp_value!$1:$1,0)))</f>
        <v>中海油服新加坡资本有</v>
      </c>
      <c r="N303" s="241" t="str">
        <f>IF(tbl_dmi_isin[[#This Row],[Index]]&gt;$A$2,"",INDEX(Corp_value!$A$1:$EA$2999,MATCH(tbl_dmi_isin[[#This Row],[ISIN]],Corp_value!$B:$B,0),MATCH(N$2,Corp_value!$1:$1,0)))</f>
        <v>China Oilfield Services Ltd</v>
      </c>
      <c r="O303" s="241" t="str">
        <f>IF(tbl_dmi_isin[[#This Row],[Index]]&gt;$A$2,"",INDEX(Corp_value!$A$1:$EA$2999,MATCH(tbl_dmi_isin[[#This Row],[ISIN]],Corp_value!$B:$B,0),MATCH(O$2,Corp_value!$1:$1,0)))</f>
        <v/>
      </c>
      <c r="P303" s="260" t="str">
        <f>IF(tbl_dmi_isin[[#This Row],[Index]]&gt;$A$2,"",TEXT(INDEX(Corp_value!$A$1:$EA$2999,MATCH(tbl_dmi_isin[[#This Row],[ISIN]],Corp_value!$B:$B,0),MATCH(P$2,Corp_value!$1:$1,0)),"yyyy/mm/dd"))</f>
        <v>2020/06/24</v>
      </c>
      <c r="Q303" s="260" t="str">
        <f>IF(tbl_dmi_isin[[#This Row],[Index]]&gt;$A$2,"",TEXT(INDEX(Corp_value!$A$1:$EA$2999,MATCH(tbl_dmi_isin[[#This Row],[ISIN]],Corp_value!$B:$B,0),MATCH(Q$2,Corp_value!$1:$1,0)),"yyyy/mm/dd"))</f>
        <v>2025/06/24</v>
      </c>
      <c r="R303" s="260" t="str">
        <f>IF(tbl_dmi_isin[[#This Row],[Index]]&gt;$A$2,"",TEXT(INDEX(Corp_value!$A$1:$EA$2999,MATCH(tbl_dmi_isin[[#This Row],[ISIN]],Corp_value!$B:$B,0),MATCH(R$2,Corp_value!$1:$1,0)),"yyyy/mm/dd"))</f>
        <v>2025/05/24</v>
      </c>
      <c r="S303" s="241">
        <f>IF(tbl_dmi_isin[[#This Row],[Index]]&gt;$A$2,"",INDEX(Corp_value!$A$1:$EA$2999,MATCH(tbl_dmi_isin[[#This Row],[ISIN]],Corp_value!$B:$B,0),MATCH(S$2,Corp_value!$1:$1,0)))</f>
        <v>1.875</v>
      </c>
      <c r="T303" s="241" t="str">
        <f>IF(tbl_dmi_isin[[#This Row],[Index]]&gt;$A$2,"",INDEX(Corp_value!$A$1:$EA$2999,MATCH(tbl_dmi_isin[[#This Row],[ISIN]],Corp_value!$B:$B,0),MATCH(T$2,Corp_value!$1:$1,0)))</f>
        <v>USD</v>
      </c>
      <c r="U303" s="241">
        <f>IF(tbl_dmi_isin[[#This Row],[Index]]&gt;$A$2,"",INDEX(Corp_value!$A$1:$EA$2999,MATCH(tbl_dmi_isin[[#This Row],[ISIN]],Corp_value!$B:$B,0),MATCH(U$2,Corp_value!$1:$1,0)))</f>
        <v>99.867000000000004</v>
      </c>
      <c r="V303" s="258">
        <f>IFERROR(IF(tbl_dmi_isin[[#This Row],[Index]]&gt;$A$2,"",INDEX(Corp_value!$A$1:$EA$2999,MATCH(tbl_dmi_isin[[#This Row],[ISIN]],Corp_value!$B:$B,0),MATCH(V$2,Corp_value!$1:$1,0)))/100000000,"")</f>
        <v>5</v>
      </c>
      <c r="W303" s="267" t="str">
        <f>IF(tbl_dmi_isin[[#This Row],[Index]]&gt;$A$2,"",INDEX(Corp_value!$A$1:$EA$2999,MATCH(tbl_dmi_isin[[#This Row],[ISIN]],Corp_value!$B:$B,0),MATCH(W$2,Corp_value!$1:$1,0)))</f>
        <v>2883 HK</v>
      </c>
      <c r="X303" s="267" t="str">
        <f>IF(tbl_dmi_isin[[#This Row],[Index]]&gt;$A$2,"",INDEX(Corp_value!$A$1:$EA$2999,MATCH(tbl_dmi_isin[[#This Row],[ISIN]],Corp_value!$B:$B,0),MATCH(X$2,Corp_value!$1:$1,0)))</f>
        <v>--/NR/A</v>
      </c>
      <c r="Y303" s="273" t="str">
        <f>IF(tbl_dmi_isin[[#This Row],[Index]]&gt;$A$2,"",INDEX(Corp_value!$A$1:$EA$2999,MATCH(tbl_dmi_isin[[#This Row],[ISIN]],Corp_value!$B:$B,0),MATCH(Y$2,Corp_value!$1:$1,0)))</f>
        <v/>
      </c>
      <c r="Z303" s="273" t="str">
        <f>IF(tbl_dmi_isin[[#This Row],[Index]]&gt;$A$2,"",INDEX(Corp_value!$A$1:$EA$2999,MATCH(tbl_dmi_isin[[#This Row],[ISIN]],Corp_value!$B:$B,0),MATCH(Z$2,Corp_value!$1:$1,0)))</f>
        <v>A3/NR/A</v>
      </c>
    </row>
    <row r="304" spans="1:26">
      <c r="A304" s="19">
        <v>301</v>
      </c>
      <c r="B304" s="282" t="str">
        <f>IF(tbl_dmi_isin[[#This Row],[Index]]&gt;$A$2,"",TEXT(INDEX(美元债一级!$A$2:$BO$2879,tbl_dmi_isin[[#This Row],[Index]]+1,MATCH(B$2,美元债一级!$2:$2,0)),"yyyy/mm/dd"))</f>
        <v>2020/06/03</v>
      </c>
      <c r="C304" s="19" t="str">
        <f>IF(tbl_dmi_isin[[#This Row],[Index]]&gt;$A$2,"",INDEX(美元债一级!$A$2:$BO$2880,tbl_dmi_isin[[#This Row],[Index]]+1,MATCH(C$2,美元债一级!$2:$2,0)))</f>
        <v>XS2179326371</v>
      </c>
      <c r="D304" s="19" t="str">
        <f>IF(tbl_dmi_isin[[#This Row],[Index]]&gt;$A$2,"",INDEX(美元债一级!$A$2:$BO$2880,tbl_dmi_isin[[#This Row],[Index]]+1,MATCH(D$2,美元债一级!$2:$2,0)))</f>
        <v>银川通联</v>
      </c>
      <c r="E304" s="19" t="str">
        <f>TEXT(tbl_dmi_isin[[#This Row],[定价日]],"YYMMDD")&amp;tbl_dmi_isin[[#This Row],[ISIN]]</f>
        <v>200603XS2179326371</v>
      </c>
      <c r="F304" s="220"/>
      <c r="G304" s="90" t="str">
        <f>IF(tbl_dmi_isin[[#This Row],[Index]]&gt;$A$2,"",INDEX(Corp_value!$A$1:$EA$2999,MATCH(tbl_dmi_isin[[#This Row],[ISIN]],Corp_value!$B:$B,0),MATCH(G$2,Corp_value!$1:$1,0)))</f>
        <v>--/--/NR</v>
      </c>
      <c r="H304" s="91" t="str">
        <f>IF(tbl_dmi_isin[[#This Row],[Index]]&gt;$A$2,"",INDEX(Corp_value!$A$1:$EA$2999,MATCH(tbl_dmi_isin[[#This Row],[ISIN]],Corp_value!$B:$B,0),MATCH(H$2,Corp_value!$1:$1,0)))</f>
        <v>CN</v>
      </c>
      <c r="I304" s="91" t="str">
        <f>IF(tbl_dmi_isin[[#This Row],[Index]]&gt;$A$2,"",INDEX(Corp_value!$A$1:$EA$2999,MATCH(tbl_dmi_isin[[#This Row],[ISIN]],Corp_value!$B:$B,0),MATCH(I$2,Corp_value!$1:$1,0)))</f>
        <v>--</v>
      </c>
      <c r="J304" s="90" t="str">
        <f>IF(tbl_dmi_isin[[#This Row],[Index]]&gt;$A$2,"",INDEX(Corp_value!$A$1:$EA$2999,MATCH(tbl_dmi_isin[[#This Row],[ISIN]],Corp_value!$B:$B,0),MATCH(J$2,Corp_value!$1:$1,0)))</f>
        <v>WR/--/B+ *-</v>
      </c>
      <c r="K304" s="90" t="str">
        <f>IF(tbl_dmi_isin[[#This Row],[Index]]&gt;$A$2,"",INDEX(Corp_value!$A$1:$EA$2999,MATCH(tbl_dmi_isin[[#This Row],[ISIN]],Corp_value!$B:$B,0),MATCH(K$2,Corp_value!$1:$1,0)))</f>
        <v>CHECK spd</v>
      </c>
      <c r="L304" s="90" t="str">
        <f>IF(tbl_dmi_isin[[#This Row],[Index]]&gt;$A$2,"",INDEX(Corp_value!$A$1:$EA$2999,MATCH(tbl_dmi_isin[[#This Row],[ISIN]],Corp_value!$B:$B,0),MATCH(L$2,Corp_value!$1:$1,0)))</f>
        <v>--</v>
      </c>
      <c r="M304" s="241" t="str">
        <f>IF(tbl_dmi_isin[[#This Row],[Index]]&gt;$A$2,"",INDEX(Corp_value!$A$1:$EA$2999,MATCH(tbl_dmi_isin[[#This Row],[ISIN]],Corp_value!$B:$B,0),MATCH(M$2,Corp_value!$1:$1,0)))</f>
        <v>银川通联资本投资运营</v>
      </c>
      <c r="N304" s="241" t="str">
        <f>IF(tbl_dmi_isin[[#This Row],[Index]]&gt;$A$2,"",INDEX(Corp_value!$A$1:$EA$2999,MATCH(tbl_dmi_isin[[#This Row],[ISIN]],Corp_value!$B:$B,0),MATCH(N$2,Corp_value!$1:$1,0)))</f>
        <v/>
      </c>
      <c r="O304" s="241" t="str">
        <f>IF(tbl_dmi_isin[[#This Row],[Index]]&gt;$A$2,"",INDEX(Corp_value!$A$1:$EA$2999,MATCH(tbl_dmi_isin[[#This Row],[ISIN]],Corp_value!$B:$B,0),MATCH(O$2,Corp_value!$1:$1,0)))</f>
        <v/>
      </c>
      <c r="P304" s="260" t="str">
        <f>IF(tbl_dmi_isin[[#This Row],[Index]]&gt;$A$2,"",TEXT(INDEX(Corp_value!$A$1:$EA$2999,MATCH(tbl_dmi_isin[[#This Row],[ISIN]],Corp_value!$B:$B,0),MATCH(P$2,Corp_value!$1:$1,0)),"yyyy/mm/dd"))</f>
        <v>2020/06/10</v>
      </c>
      <c r="Q304" s="260" t="str">
        <f>IF(tbl_dmi_isin[[#This Row],[Index]]&gt;$A$2,"",TEXT(INDEX(Corp_value!$A$1:$EA$2999,MATCH(tbl_dmi_isin[[#This Row],[ISIN]],Corp_value!$B:$B,0),MATCH(Q$2,Corp_value!$1:$1,0)),"yyyy/mm/dd"))</f>
        <v>2023/06/10</v>
      </c>
      <c r="R304" s="260" t="str">
        <f>IF(tbl_dmi_isin[[#This Row],[Index]]&gt;$A$2,"",TEXT(INDEX(Corp_value!$A$1:$EA$2999,MATCH(tbl_dmi_isin[[#This Row],[ISIN]],Corp_value!$B:$B,0),MATCH(R$2,Corp_value!$1:$1,0)),"yyyy/mm/dd"))</f>
        <v>--</v>
      </c>
      <c r="S304" s="241">
        <f>IF(tbl_dmi_isin[[#This Row],[Index]]&gt;$A$2,"",INDEX(Corp_value!$A$1:$EA$2999,MATCH(tbl_dmi_isin[[#This Row],[ISIN]],Corp_value!$B:$B,0),MATCH(S$2,Corp_value!$1:$1,0)))</f>
        <v>4.45</v>
      </c>
      <c r="T304" s="241" t="str">
        <f>IF(tbl_dmi_isin[[#This Row],[Index]]&gt;$A$2,"",INDEX(Corp_value!$A$1:$EA$2999,MATCH(tbl_dmi_isin[[#This Row],[ISIN]],Corp_value!$B:$B,0),MATCH(T$2,Corp_value!$1:$1,0)))</f>
        <v>USD</v>
      </c>
      <c r="U304" s="241">
        <f>IF(tbl_dmi_isin[[#This Row],[Index]]&gt;$A$2,"",INDEX(Corp_value!$A$1:$EA$2999,MATCH(tbl_dmi_isin[[#This Row],[ISIN]],Corp_value!$B:$B,0),MATCH(U$2,Corp_value!$1:$1,0)))</f>
        <v>99.995999999999995</v>
      </c>
      <c r="V304" s="258">
        <f>IFERROR(IF(tbl_dmi_isin[[#This Row],[Index]]&gt;$A$2,"",INDEX(Corp_value!$A$1:$EA$2999,MATCH(tbl_dmi_isin[[#This Row],[ISIN]],Corp_value!$B:$B,0),MATCH(V$2,Corp_value!$1:$1,0)))/100000000,"")</f>
        <v>3</v>
      </c>
      <c r="W304" s="267" t="str">
        <f>IF(tbl_dmi_isin[[#This Row],[Index]]&gt;$A$2,"",INDEX(Corp_value!$A$1:$EA$2999,MATCH(tbl_dmi_isin[[#This Row],[ISIN]],Corp_value!$B:$B,0),MATCH(W$2,Corp_value!$1:$1,0)))</f>
        <v/>
      </c>
      <c r="X304" s="267" t="str">
        <f>IF(tbl_dmi_isin[[#This Row],[Index]]&gt;$A$2,"",INDEX(Corp_value!$A$1:$EA$2999,MATCH(tbl_dmi_isin[[#This Row],[ISIN]],Corp_value!$B:$B,0),MATCH(X$2,Corp_value!$1:$1,0)))</f>
        <v/>
      </c>
      <c r="Y304" s="273" t="str">
        <f>IF(tbl_dmi_isin[[#This Row],[Index]]&gt;$A$2,"",INDEX(Corp_value!$A$1:$EA$2999,MATCH(tbl_dmi_isin[[#This Row],[ISIN]],Corp_value!$B:$B,0),MATCH(Y$2,Corp_value!$1:$1,0)))</f>
        <v/>
      </c>
      <c r="Z304" s="273" t="str">
        <f>IF(tbl_dmi_isin[[#This Row],[Index]]&gt;$A$2,"",INDEX(Corp_value!$A$1:$EA$2999,MATCH(tbl_dmi_isin[[#This Row],[ISIN]],Corp_value!$B:$B,0),MATCH(Z$2,Corp_value!$1:$1,0)))</f>
        <v>WR/--/B+ *-</v>
      </c>
    </row>
    <row r="305" spans="1:26">
      <c r="A305" s="19">
        <v>302</v>
      </c>
      <c r="B305" s="282" t="str">
        <f>IF(tbl_dmi_isin[[#This Row],[Index]]&gt;$A$2,"",TEXT(INDEX(美元债一级!$A$2:$BO$2879,tbl_dmi_isin[[#This Row],[Index]]+1,MATCH(B$2,美元债一级!$2:$2,0)),"yyyy/mm/dd"))</f>
        <v>2020/04/14</v>
      </c>
      <c r="C305" s="19" t="str">
        <f>IF(tbl_dmi_isin[[#This Row],[Index]]&gt;$A$2,"",INDEX(美元债一级!$A$2:$BO$2880,tbl_dmi_isin[[#This Row],[Index]]+1,MATCH(C$2,美元债一级!$2:$2,0)))</f>
        <v>HK0000555539</v>
      </c>
      <c r="D305" s="19" t="str">
        <f>IF(tbl_dmi_isin[[#This Row],[Index]]&gt;$A$2,"",INDEX(美元债一级!$A$2:$BO$2880,tbl_dmi_isin[[#This Row],[Index]]+1,MATCH(D$2,美元债一级!$2:$2,0)))</f>
        <v>中国兵工</v>
      </c>
      <c r="E305" s="19" t="str">
        <f>TEXT(tbl_dmi_isin[[#This Row],[定价日]],"YYMMDD")&amp;tbl_dmi_isin[[#This Row],[ISIN]]</f>
        <v>200414HK0000555539</v>
      </c>
      <c r="F305" s="263"/>
      <c r="G305" s="90" t="str">
        <f>IF(tbl_dmi_isin[[#This Row],[Index]]&gt;$A$2,"",INDEX(Corp_value!$A$1:$EA$2999,MATCH(tbl_dmi_isin[[#This Row],[ISIN]],Corp_value!$B:$B,0),MATCH(G$2,Corp_value!$1:$1,0)))</f>
        <v>--/--/--</v>
      </c>
      <c r="H305" s="91" t="str">
        <f>IF(tbl_dmi_isin[[#This Row],[Index]]&gt;$A$2,"",INDEX(Corp_value!$A$1:$EA$2999,MATCH(tbl_dmi_isin[[#This Row],[ISIN]],Corp_value!$B:$B,0),MATCH(H$2,Corp_value!$1:$1,0)))</f>
        <v>HK</v>
      </c>
      <c r="I305" s="91" t="str">
        <f>IF(tbl_dmi_isin[[#This Row],[Index]]&gt;$A$2,"",INDEX(Corp_value!$A$1:$EA$2999,MATCH(tbl_dmi_isin[[#This Row],[ISIN]],Corp_value!$B:$B,0),MATCH(I$2,Corp_value!$1:$1,0)))</f>
        <v>--</v>
      </c>
      <c r="J305" s="90" t="str">
        <f>IF(tbl_dmi_isin[[#This Row],[Index]]&gt;$A$2,"",INDEX(Corp_value!$A$1:$EA$2999,MATCH(tbl_dmi_isin[[#This Row],[ISIN]],Corp_value!$B:$B,0),MATCH(J$2,Corp_value!$1:$1,0)))</f>
        <v>--/--/--</v>
      </c>
      <c r="K305" s="90" t="str">
        <f>IF(tbl_dmi_isin[[#This Row],[Index]]&gt;$A$2,"",INDEX(Corp_value!$A$1:$EA$2999,MATCH(tbl_dmi_isin[[#This Row],[ISIN]],Corp_value!$B:$B,0),MATCH(K$2,Corp_value!$1:$1,0)))</f>
        <v>CHECK spd</v>
      </c>
      <c r="L305" s="90" t="str">
        <f>IF(tbl_dmi_isin[[#This Row],[Index]]&gt;$A$2,"",INDEX(Corp_value!$A$1:$EA$2999,MATCH(tbl_dmi_isin[[#This Row],[ISIN]],Corp_value!$B:$B,0),MATCH(L$2,Corp_value!$1:$1,0)))</f>
        <v>--</v>
      </c>
      <c r="M305" s="241" t="str">
        <f>IF(tbl_dmi_isin[[#This Row],[Index]]&gt;$A$2,"",INDEX(Corp_value!$A$1:$EA$2999,MATCH(tbl_dmi_isin[[#This Row],[ISIN]],Corp_value!$B:$B,0),MATCH(M$2,Corp_value!$1:$1,0)))</f>
        <v>香港鑫汇有限公司</v>
      </c>
      <c r="N305" s="241" t="str">
        <f>IF(tbl_dmi_isin[[#This Row],[Index]]&gt;$A$2,"",INDEX(Corp_value!$A$1:$EA$2999,MATCH(tbl_dmi_isin[[#This Row],[ISIN]],Corp_value!$B:$B,0),MATCH(N$2,Corp_value!$1:$1,0)))</f>
        <v/>
      </c>
      <c r="O305" s="241" t="str">
        <f>IF(tbl_dmi_isin[[#This Row],[Index]]&gt;$A$2,"",INDEX(Corp_value!$A$1:$EA$2999,MATCH(tbl_dmi_isin[[#This Row],[ISIN]],Corp_value!$B:$B,0),MATCH(O$2,Corp_value!$1:$1,0)))</f>
        <v>China North Industries Group C</v>
      </c>
      <c r="P305" s="260" t="str">
        <f>IF(tbl_dmi_isin[[#This Row],[Index]]&gt;$A$2,"",TEXT(INDEX(Corp_value!$A$1:$EA$2999,MATCH(tbl_dmi_isin[[#This Row],[ISIN]],Corp_value!$B:$B,0),MATCH(P$2,Corp_value!$1:$1,0)),"yyyy/mm/dd"))</f>
        <v>2020/04/21</v>
      </c>
      <c r="Q305" s="260" t="str">
        <f>IF(tbl_dmi_isin[[#This Row],[Index]]&gt;$A$2,"",TEXT(INDEX(Corp_value!$A$1:$EA$2999,MATCH(tbl_dmi_isin[[#This Row],[ISIN]],Corp_value!$B:$B,0),MATCH(Q$2,Corp_value!$1:$1,0)),"yyyy/mm/dd"))</f>
        <v>2023/04/21</v>
      </c>
      <c r="R305" s="260" t="str">
        <f>IF(tbl_dmi_isin[[#This Row],[Index]]&gt;$A$2,"",TEXT(INDEX(Corp_value!$A$1:$EA$2999,MATCH(tbl_dmi_isin[[#This Row],[ISIN]],Corp_value!$B:$B,0),MATCH(R$2,Corp_value!$1:$1,0)),"yyyy/mm/dd"))</f>
        <v>--</v>
      </c>
      <c r="S305" s="241">
        <f>IF(tbl_dmi_isin[[#This Row],[Index]]&gt;$A$2,"",INDEX(Corp_value!$A$1:$EA$2999,MATCH(tbl_dmi_isin[[#This Row],[ISIN]],Corp_value!$B:$B,0),MATCH(S$2,Corp_value!$1:$1,0)))</f>
        <v>2.69</v>
      </c>
      <c r="T305" s="241" t="str">
        <f>IF(tbl_dmi_isin[[#This Row],[Index]]&gt;$A$2,"",INDEX(Corp_value!$A$1:$EA$2999,MATCH(tbl_dmi_isin[[#This Row],[ISIN]],Corp_value!$B:$B,0),MATCH(T$2,Corp_value!$1:$1,0)))</f>
        <v>USD</v>
      </c>
      <c r="U305" s="241">
        <f>IF(tbl_dmi_isin[[#This Row],[Index]]&gt;$A$2,"",INDEX(Corp_value!$A$1:$EA$2999,MATCH(tbl_dmi_isin[[#This Row],[ISIN]],Corp_value!$B:$B,0),MATCH(U$2,Corp_value!$1:$1,0)))</f>
        <v>100</v>
      </c>
      <c r="V305" s="258">
        <f>IFERROR(IF(tbl_dmi_isin[[#This Row],[Index]]&gt;$A$2,"",INDEX(Corp_value!$A$1:$EA$2999,MATCH(tbl_dmi_isin[[#This Row],[ISIN]],Corp_value!$B:$B,0),MATCH(V$2,Corp_value!$1:$1,0)))/100000000,"")</f>
        <v>2</v>
      </c>
      <c r="W305" s="267" t="str">
        <f>IF(tbl_dmi_isin[[#This Row],[Index]]&gt;$A$2,"",INDEX(Corp_value!$A$1:$EA$2999,MATCH(tbl_dmi_isin[[#This Row],[ISIN]],Corp_value!$B:$B,0),MATCH(W$2,Corp_value!$1:$1,0)))</f>
        <v/>
      </c>
      <c r="X305" s="267" t="str">
        <f>IF(tbl_dmi_isin[[#This Row],[Index]]&gt;$A$2,"",INDEX(Corp_value!$A$1:$EA$2999,MATCH(tbl_dmi_isin[[#This Row],[ISIN]],Corp_value!$B:$B,0),MATCH(X$2,Corp_value!$1:$1,0)))</f>
        <v/>
      </c>
      <c r="Y305" s="273" t="str">
        <f>IF(tbl_dmi_isin[[#This Row],[Index]]&gt;$A$2,"",INDEX(Corp_value!$A$1:$EA$2999,MATCH(tbl_dmi_isin[[#This Row],[ISIN]],Corp_value!$B:$B,0),MATCH(Y$2,Corp_value!$1:$1,0)))</f>
        <v/>
      </c>
      <c r="Z305" s="273" t="str">
        <f>IF(tbl_dmi_isin[[#This Row],[Index]]&gt;$A$2,"",INDEX(Corp_value!$A$1:$EA$2999,MATCH(tbl_dmi_isin[[#This Row],[ISIN]],Corp_value!$B:$B,0),MATCH(Z$2,Corp_value!$1:$1,0)))</f>
        <v>--/--/--</v>
      </c>
    </row>
    <row r="306" spans="1:26">
      <c r="A306" s="19">
        <v>303</v>
      </c>
      <c r="B306" s="282" t="str">
        <f>IF(tbl_dmi_isin[[#This Row],[Index]]&gt;$A$2,"",TEXT(INDEX(美元债一级!$A$2:$BO$2879,tbl_dmi_isin[[#This Row],[Index]]+1,MATCH(B$2,美元债一级!$2:$2,0)),"yyyy/mm/dd"))</f>
        <v>2020/03/20</v>
      </c>
      <c r="C306" s="19" t="str">
        <f>IF(tbl_dmi_isin[[#This Row],[Index]]&gt;$A$2,"",INDEX(美元债一级!$A$2:$BO$2880,tbl_dmi_isin[[#This Row],[Index]]+1,MATCH(C$2,美元债一级!$2:$2,0)))</f>
        <v>XS2143038334</v>
      </c>
      <c r="D306" s="19" t="str">
        <f>IF(tbl_dmi_isin[[#This Row],[Index]]&gt;$A$2,"",INDEX(美元债一级!$A$2:$BO$2880,tbl_dmi_isin[[#This Row],[Index]]+1,MATCH(D$2,美元债一级!$2:$2,0)))</f>
        <v>泰州新滨江开发</v>
      </c>
      <c r="E306" s="19" t="str">
        <f>TEXT(tbl_dmi_isin[[#This Row],[定价日]],"YYMMDD")&amp;tbl_dmi_isin[[#This Row],[ISIN]]</f>
        <v>200320XS2143038334</v>
      </c>
      <c r="F306" s="221"/>
      <c r="G306" s="90" t="str">
        <f>IF(tbl_dmi_isin[[#This Row],[Index]]&gt;$A$2,"",INDEX(Corp_value!$A$1:$EA$2999,MATCH(tbl_dmi_isin[[#This Row],[ISIN]],Corp_value!$B:$B,0),MATCH(G$2,Corp_value!$1:$1,0)))</f>
        <v>--/--/--</v>
      </c>
      <c r="H306" s="91" t="str">
        <f>IF(tbl_dmi_isin[[#This Row],[Index]]&gt;$A$2,"",INDEX(Corp_value!$A$1:$EA$2999,MATCH(tbl_dmi_isin[[#This Row],[ISIN]],Corp_value!$B:$B,0),MATCH(H$2,Corp_value!$1:$1,0)))</f>
        <v>HK</v>
      </c>
      <c r="I306" s="91" t="str">
        <f>IF(tbl_dmi_isin[[#This Row],[Index]]&gt;$A$2,"",INDEX(Corp_value!$A$1:$EA$2999,MATCH(tbl_dmi_isin[[#This Row],[ISIN]],Corp_value!$B:$B,0),MATCH(I$2,Corp_value!$1:$1,0)))</f>
        <v>--</v>
      </c>
      <c r="J306" s="90" t="str">
        <f>IF(tbl_dmi_isin[[#This Row],[Index]]&gt;$A$2,"",INDEX(Corp_value!$A$1:$EA$2999,MATCH(tbl_dmi_isin[[#This Row],[ISIN]],Corp_value!$B:$B,0),MATCH(J$2,Corp_value!$1:$1,0)))</f>
        <v>--/--/--</v>
      </c>
      <c r="K306" s="90" t="str">
        <f>IF(tbl_dmi_isin[[#This Row],[Index]]&gt;$A$2,"",INDEX(Corp_value!$A$1:$EA$2999,MATCH(tbl_dmi_isin[[#This Row],[ISIN]],Corp_value!$B:$B,0),MATCH(K$2,Corp_value!$1:$1,0)))</f>
        <v>CHECK spd</v>
      </c>
      <c r="L306" s="90" t="str">
        <f>IF(tbl_dmi_isin[[#This Row],[Index]]&gt;$A$2,"",INDEX(Corp_value!$A$1:$EA$2999,MATCH(tbl_dmi_isin[[#This Row],[ISIN]],Corp_value!$B:$B,0),MATCH(L$2,Corp_value!$1:$1,0)))</f>
        <v>--</v>
      </c>
      <c r="M306" s="241" t="str">
        <f>IF(tbl_dmi_isin[[#This Row],[Index]]&gt;$A$2,"",INDEX(Corp_value!$A$1:$EA$2999,MATCH(tbl_dmi_isin[[#This Row],[ISIN]],Corp_value!$B:$B,0),MATCH(M$2,Corp_value!$1:$1,0)))</f>
        <v>滨江国投有限公司</v>
      </c>
      <c r="N306" s="241" t="str">
        <f>IF(tbl_dmi_isin[[#This Row],[Index]]&gt;$A$2,"",INDEX(Corp_value!$A$1:$EA$2999,MATCH(tbl_dmi_isin[[#This Row],[ISIN]],Corp_value!$B:$B,0),MATCH(N$2,Corp_value!$1:$1,0)))</f>
        <v>Taizhou Xinbinjiang Development Co Ltd</v>
      </c>
      <c r="O306" s="241" t="str">
        <f>IF(tbl_dmi_isin[[#This Row],[Index]]&gt;$A$2,"",INDEX(Corp_value!$A$1:$EA$2999,MATCH(tbl_dmi_isin[[#This Row],[ISIN]],Corp_value!$B:$B,0),MATCH(O$2,Corp_value!$1:$1,0)))</f>
        <v/>
      </c>
      <c r="P306" s="260" t="str">
        <f>IF(tbl_dmi_isin[[#This Row],[Index]]&gt;$A$2,"",TEXT(INDEX(Corp_value!$A$1:$EA$2999,MATCH(tbl_dmi_isin[[#This Row],[ISIN]],Corp_value!$B:$B,0),MATCH(P$2,Corp_value!$1:$1,0)),"yyyy/mm/dd"))</f>
        <v>2020/03/25</v>
      </c>
      <c r="Q306" s="260" t="str">
        <f>IF(tbl_dmi_isin[[#This Row],[Index]]&gt;$A$2,"",TEXT(INDEX(Corp_value!$A$1:$EA$2999,MATCH(tbl_dmi_isin[[#This Row],[ISIN]],Corp_value!$B:$B,0),MATCH(Q$2,Corp_value!$1:$1,0)),"yyyy/mm/dd"))</f>
        <v>2022/03/25</v>
      </c>
      <c r="R306" s="260" t="str">
        <f>IF(tbl_dmi_isin[[#This Row],[Index]]&gt;$A$2,"",TEXT(INDEX(Corp_value!$A$1:$EA$2999,MATCH(tbl_dmi_isin[[#This Row],[ISIN]],Corp_value!$B:$B,0),MATCH(R$2,Corp_value!$1:$1,0)),"yyyy/mm/dd"))</f>
        <v>--</v>
      </c>
      <c r="S306" s="241">
        <f>IF(tbl_dmi_isin[[#This Row],[Index]]&gt;$A$2,"",INDEX(Corp_value!$A$1:$EA$2999,MATCH(tbl_dmi_isin[[#This Row],[ISIN]],Corp_value!$B:$B,0),MATCH(S$2,Corp_value!$1:$1,0)))</f>
        <v>6.32</v>
      </c>
      <c r="T306" s="241" t="str">
        <f>IF(tbl_dmi_isin[[#This Row],[Index]]&gt;$A$2,"",INDEX(Corp_value!$A$1:$EA$2999,MATCH(tbl_dmi_isin[[#This Row],[ISIN]],Corp_value!$B:$B,0),MATCH(T$2,Corp_value!$1:$1,0)))</f>
        <v>USD</v>
      </c>
      <c r="U306" s="241">
        <f>IF(tbl_dmi_isin[[#This Row],[Index]]&gt;$A$2,"",INDEX(Corp_value!$A$1:$EA$2999,MATCH(tbl_dmi_isin[[#This Row],[ISIN]],Corp_value!$B:$B,0),MATCH(U$2,Corp_value!$1:$1,0)))</f>
        <v>98.751000000000005</v>
      </c>
      <c r="V306" s="258">
        <f>IFERROR(IF(tbl_dmi_isin[[#This Row],[Index]]&gt;$A$2,"",INDEX(Corp_value!$A$1:$EA$2999,MATCH(tbl_dmi_isin[[#This Row],[ISIN]],Corp_value!$B:$B,0),MATCH(V$2,Corp_value!$1:$1,0)))/100000000,"")</f>
        <v>0.81</v>
      </c>
      <c r="W306" s="267" t="str">
        <f>IF(tbl_dmi_isin[[#This Row],[Index]]&gt;$A$2,"",INDEX(Corp_value!$A$1:$EA$2999,MATCH(tbl_dmi_isin[[#This Row],[ISIN]],Corp_value!$B:$B,0),MATCH(W$2,Corp_value!$1:$1,0)))</f>
        <v>0958842D CH</v>
      </c>
      <c r="X306" s="267" t="str">
        <f>IF(tbl_dmi_isin[[#This Row],[Index]]&gt;$A$2,"",INDEX(Corp_value!$A$1:$EA$2999,MATCH(tbl_dmi_isin[[#This Row],[ISIN]],Corp_value!$B:$B,0),MATCH(X$2,Corp_value!$1:$1,0)))</f>
        <v>--/--/--</v>
      </c>
      <c r="Y306" s="273" t="str">
        <f>IF(tbl_dmi_isin[[#This Row],[Index]]&gt;$A$2,"",INDEX(Corp_value!$A$1:$EA$2999,MATCH(tbl_dmi_isin[[#This Row],[ISIN]],Corp_value!$B:$B,0),MATCH(Y$2,Corp_value!$1:$1,0)))</f>
        <v/>
      </c>
      <c r="Z306" s="273" t="str">
        <f>IF(tbl_dmi_isin[[#This Row],[Index]]&gt;$A$2,"",INDEX(Corp_value!$A$1:$EA$2999,MATCH(tbl_dmi_isin[[#This Row],[ISIN]],Corp_value!$B:$B,0),MATCH(Z$2,Corp_value!$1:$1,0)))</f>
        <v>--/--/--</v>
      </c>
    </row>
    <row r="307" spans="1:26">
      <c r="A307" s="19">
        <v>304</v>
      </c>
      <c r="B307" s="282" t="str">
        <f>IF(tbl_dmi_isin[[#This Row],[Index]]&gt;$A$2,"",TEXT(INDEX(美元债一级!$A$2:$BO$2879,tbl_dmi_isin[[#This Row],[Index]]+1,MATCH(B$2,美元债一级!$2:$2,0)),"yyyy/mm/dd"))</f>
        <v>2020/03/04</v>
      </c>
      <c r="C307" s="19" t="str">
        <f>IF(tbl_dmi_isin[[#This Row],[Index]]&gt;$A$2,"",INDEX(美元债一级!$A$2:$BO$2880,tbl_dmi_isin[[#This Row],[Index]]+1,MATCH(C$2,美元债一级!$2:$2,0)))</f>
        <v>XS2126415293</v>
      </c>
      <c r="D307" s="19" t="str">
        <f>IF(tbl_dmi_isin[[#This Row],[Index]]&gt;$A$2,"",INDEX(美元债一级!$A$2:$BO$2880,tbl_dmi_isin[[#This Row],[Index]]+1,MATCH(D$2,美元债一级!$2:$2,0)))</f>
        <v>景瑞控股</v>
      </c>
      <c r="E307" s="19" t="str">
        <f>TEXT(tbl_dmi_isin[[#This Row],[定价日]],"YYMMDD")&amp;tbl_dmi_isin[[#This Row],[ISIN]]</f>
        <v>200304XS2126415293</v>
      </c>
      <c r="F307" s="220"/>
      <c r="G307" s="90" t="str">
        <f>IF(tbl_dmi_isin[[#This Row],[Index]]&gt;$A$2,"",INDEX(Corp_value!$A$1:$EA$2999,MATCH(tbl_dmi_isin[[#This Row],[ISIN]],Corp_value!$B:$B,0),MATCH(G$2,Corp_value!$1:$1,0)))</f>
        <v>WR/--/--</v>
      </c>
      <c r="H307" s="91" t="str">
        <f>IF(tbl_dmi_isin[[#This Row],[Index]]&gt;$A$2,"",INDEX(Corp_value!$A$1:$EA$2999,MATCH(tbl_dmi_isin[[#This Row],[ISIN]],Corp_value!$B:$B,0),MATCH(H$2,Corp_value!$1:$1,0)))</f>
        <v>KY</v>
      </c>
      <c r="I307" s="91" t="str">
        <f>IF(tbl_dmi_isin[[#This Row],[Index]]&gt;$A$2,"",INDEX(Corp_value!$A$1:$EA$2999,MATCH(tbl_dmi_isin[[#This Row],[ISIN]],Corp_value!$B:$B,0),MATCH(I$2,Corp_value!$1:$1,0)))</f>
        <v>HK</v>
      </c>
      <c r="J307" s="90" t="str">
        <f>IF(tbl_dmi_isin[[#This Row],[Index]]&gt;$A$2,"",INDEX(Corp_value!$A$1:$EA$2999,MATCH(tbl_dmi_isin[[#This Row],[ISIN]],Corp_value!$B:$B,0),MATCH(J$2,Corp_value!$1:$1,0)))</f>
        <v>WR/NR/WD</v>
      </c>
      <c r="K307" s="90" t="str">
        <f>IF(tbl_dmi_isin[[#This Row],[Index]]&gt;$A$2,"",INDEX(Corp_value!$A$1:$EA$2999,MATCH(tbl_dmi_isin[[#This Row],[ISIN]],Corp_value!$B:$B,0),MATCH(K$2,Corp_value!$1:$1,0)))</f>
        <v>CHECK spd</v>
      </c>
      <c r="L307" s="90" t="str">
        <f>IF(tbl_dmi_isin[[#This Row],[Index]]&gt;$A$2,"",INDEX(Corp_value!$A$1:$EA$2999,MATCH(tbl_dmi_isin[[#This Row],[ISIN]],Corp_value!$B:$B,0),MATCH(L$2,Corp_value!$1:$1,0)))</f>
        <v>--</v>
      </c>
      <c r="M307" s="241" t="str">
        <f>IF(tbl_dmi_isin[[#This Row],[Index]]&gt;$A$2,"",INDEX(Corp_value!$A$1:$EA$2999,MATCH(tbl_dmi_isin[[#This Row],[ISIN]],Corp_value!$B:$B,0),MATCH(M$2,Corp_value!$1:$1,0)))</f>
        <v>景瑞控股</v>
      </c>
      <c r="N307" s="241" t="str">
        <f>IF(tbl_dmi_isin[[#This Row],[Index]]&gt;$A$2,"",INDEX(Corp_value!$A$1:$EA$2999,MATCH(tbl_dmi_isin[[#This Row],[ISIN]],Corp_value!$B:$B,0),MATCH(N$2,Corp_value!$1:$1,0)))</f>
        <v>Subsidiaries</v>
      </c>
      <c r="O307" s="241" t="str">
        <f>IF(tbl_dmi_isin[[#This Row],[Index]]&gt;$A$2,"",INDEX(Corp_value!$A$1:$EA$2999,MATCH(tbl_dmi_isin[[#This Row],[ISIN]],Corp_value!$B:$B,0),MATCH(O$2,Corp_value!$1:$1,0)))</f>
        <v/>
      </c>
      <c r="P307" s="260" t="str">
        <f>IF(tbl_dmi_isin[[#This Row],[Index]]&gt;$A$2,"",TEXT(INDEX(Corp_value!$A$1:$EA$2999,MATCH(tbl_dmi_isin[[#This Row],[ISIN]],Corp_value!$B:$B,0),MATCH(P$2,Corp_value!$1:$1,0)),"yyyy/mm/dd"))</f>
        <v>2020/03/11</v>
      </c>
      <c r="Q307" s="260" t="str">
        <f>IF(tbl_dmi_isin[[#This Row],[Index]]&gt;$A$2,"",TEXT(INDEX(Corp_value!$A$1:$EA$2999,MATCH(tbl_dmi_isin[[#This Row],[ISIN]],Corp_value!$B:$B,0),MATCH(Q$2,Corp_value!$1:$1,0)),"yyyy/mm/dd"))</f>
        <v>2022/03/11</v>
      </c>
      <c r="R307" s="260" t="str">
        <f>IF(tbl_dmi_isin[[#This Row],[Index]]&gt;$A$2,"",TEXT(INDEX(Corp_value!$A$1:$EA$2999,MATCH(tbl_dmi_isin[[#This Row],[ISIN]],Corp_value!$B:$B,0),MATCH(R$2,Corp_value!$1:$1,0)),"yyyy/mm/dd"))</f>
        <v>--</v>
      </c>
      <c r="S307" s="241">
        <f>IF(tbl_dmi_isin[[#This Row],[Index]]&gt;$A$2,"",INDEX(Corp_value!$A$1:$EA$2999,MATCH(tbl_dmi_isin[[#This Row],[ISIN]],Corp_value!$B:$B,0),MATCH(S$2,Corp_value!$1:$1,0)))</f>
        <v>12.75</v>
      </c>
      <c r="T307" s="241" t="str">
        <f>IF(tbl_dmi_isin[[#This Row],[Index]]&gt;$A$2,"",INDEX(Corp_value!$A$1:$EA$2999,MATCH(tbl_dmi_isin[[#This Row],[ISIN]],Corp_value!$B:$B,0),MATCH(T$2,Corp_value!$1:$1,0)))</f>
        <v>USD</v>
      </c>
      <c r="U307" s="241">
        <f>IF(tbl_dmi_isin[[#This Row],[Index]]&gt;$A$2,"",INDEX(Corp_value!$A$1:$EA$2999,MATCH(tbl_dmi_isin[[#This Row],[ISIN]],Corp_value!$B:$B,0),MATCH(U$2,Corp_value!$1:$1,0)))</f>
        <v>100</v>
      </c>
      <c r="V307" s="256">
        <f>IFERROR(IF(tbl_dmi_isin[[#This Row],[Index]]&gt;$A$2,"",INDEX(Corp_value!$A$1:$EA$2999,MATCH(tbl_dmi_isin[[#This Row],[ISIN]],Corp_value!$B:$B,0),MATCH(V$2,Corp_value!$1:$1,0)))/100000000,"")</f>
        <v>1.9</v>
      </c>
      <c r="W307" s="268" t="str">
        <f>IF(tbl_dmi_isin[[#This Row],[Index]]&gt;$A$2,"",INDEX(Corp_value!$A$1:$EA$2999,MATCH(tbl_dmi_isin[[#This Row],[ISIN]],Corp_value!$B:$B,0),MATCH(W$2,Corp_value!$1:$1,0)))</f>
        <v>1862 HK</v>
      </c>
      <c r="X307" s="268" t="str">
        <f>IF(tbl_dmi_isin[[#This Row],[Index]]&gt;$A$2,"",INDEX(Corp_value!$A$1:$EA$2999,MATCH(tbl_dmi_isin[[#This Row],[ISIN]],Corp_value!$B:$B,0),MATCH(X$2,Corp_value!$1:$1,0)))</f>
        <v>--/NR/WD</v>
      </c>
      <c r="Y307" s="273" t="str">
        <f>IF(tbl_dmi_isin[[#This Row],[Index]]&gt;$A$2,"",INDEX(Corp_value!$A$1:$EA$2999,MATCH(tbl_dmi_isin[[#This Row],[ISIN]],Corp_value!$B:$B,0),MATCH(Y$2,Corp_value!$1:$1,0)))</f>
        <v/>
      </c>
      <c r="Z307" s="273" t="str">
        <f>IF(tbl_dmi_isin[[#This Row],[Index]]&gt;$A$2,"",INDEX(Corp_value!$A$1:$EA$2999,MATCH(tbl_dmi_isin[[#This Row],[ISIN]],Corp_value!$B:$B,0),MATCH(Z$2,Corp_value!$1:$1,0)))</f>
        <v>--/NR/WD</v>
      </c>
    </row>
    <row r="308" spans="1:26">
      <c r="A308" s="19">
        <v>305</v>
      </c>
      <c r="B308" s="282" t="str">
        <f>IF(tbl_dmi_isin[[#This Row],[Index]]&gt;$A$2,"",TEXT(INDEX(美元债一级!$A$2:$BO$2879,tbl_dmi_isin[[#This Row],[Index]]+1,MATCH(B$2,美元债一级!$2:$2,0)),"yyyy/mm/dd"))</f>
        <v>2020/03/03</v>
      </c>
      <c r="C308" s="19" t="str">
        <f>IF(tbl_dmi_isin[[#This Row],[Index]]&gt;$A$2,"",INDEX(美元债一级!$A$2:$BO$2880,tbl_dmi_isin[[#This Row],[Index]]+1,MATCH(C$2,美元债一级!$2:$2,0)))</f>
        <v>XS2098347821</v>
      </c>
      <c r="D308" s="19" t="str">
        <f>IF(tbl_dmi_isin[[#This Row],[Index]]&gt;$A$2,"",INDEX(美元债一级!$A$2:$BO$2880,tbl_dmi_isin[[#This Row],[Index]]+1,MATCH(D$2,美元债一级!$2:$2,0)))</f>
        <v>绿景中国地产</v>
      </c>
      <c r="E308" s="19" t="str">
        <f>TEXT(tbl_dmi_isin[[#This Row],[定价日]],"YYMMDD")&amp;tbl_dmi_isin[[#This Row],[ISIN]]</f>
        <v>200303XS2098347821</v>
      </c>
      <c r="F308" s="219"/>
      <c r="G308" s="90" t="str">
        <f>IF(tbl_dmi_isin[[#This Row],[Index]]&gt;$A$2,"",INDEX(Corp_value!$A$1:$EA$2999,MATCH(tbl_dmi_isin[[#This Row],[ISIN]],Corp_value!$B:$B,0),MATCH(G$2,Corp_value!$1:$1,0)))</f>
        <v>--/--/WD</v>
      </c>
      <c r="H308" s="91" t="str">
        <f>IF(tbl_dmi_isin[[#This Row],[Index]]&gt;$A$2,"",INDEX(Corp_value!$A$1:$EA$2999,MATCH(tbl_dmi_isin[[#This Row],[ISIN]],Corp_value!$B:$B,0),MATCH(H$2,Corp_value!$1:$1,0)))</f>
        <v>VG</v>
      </c>
      <c r="I308" s="91" t="str">
        <f>IF(tbl_dmi_isin[[#This Row],[Index]]&gt;$A$2,"",INDEX(Corp_value!$A$1:$EA$2999,MATCH(tbl_dmi_isin[[#This Row],[ISIN]],Corp_value!$B:$B,0),MATCH(I$2,Corp_value!$1:$1,0)))</f>
        <v>--</v>
      </c>
      <c r="J308" s="90" t="str">
        <f>IF(tbl_dmi_isin[[#This Row],[Index]]&gt;$A$2,"",INDEX(Corp_value!$A$1:$EA$2999,MATCH(tbl_dmi_isin[[#This Row],[ISIN]],Corp_value!$B:$B,0),MATCH(J$2,Corp_value!$1:$1,0)))</f>
        <v>WR/--/--</v>
      </c>
      <c r="K308" s="90" t="str">
        <f>IF(tbl_dmi_isin[[#This Row],[Index]]&gt;$A$2,"",INDEX(Corp_value!$A$1:$EA$2999,MATCH(tbl_dmi_isin[[#This Row],[ISIN]],Corp_value!$B:$B,0),MATCH(K$2,Corp_value!$1:$1,0)))</f>
        <v>CHECK spd</v>
      </c>
      <c r="L308" s="90" t="str">
        <f>IF(tbl_dmi_isin[[#This Row],[Index]]&gt;$A$2,"",INDEX(Corp_value!$A$1:$EA$2999,MATCH(tbl_dmi_isin[[#This Row],[ISIN]],Corp_value!$B:$B,0),MATCH(L$2,Corp_value!$1:$1,0)))</f>
        <v>--</v>
      </c>
      <c r="M308" s="241" t="str">
        <f>IF(tbl_dmi_isin[[#This Row],[Index]]&gt;$A$2,"",INDEX(Corp_value!$A$1:$EA$2999,MATCH(tbl_dmi_isin[[#This Row],[ISIN]],Corp_value!$B:$B,0),MATCH(M$2,Corp_value!$1:$1,0)))</f>
        <v>碧玺国际有限公司</v>
      </c>
      <c r="N308" s="241" t="str">
        <f>IF(tbl_dmi_isin[[#This Row],[Index]]&gt;$A$2,"",INDEX(Corp_value!$A$1:$EA$2999,MATCH(tbl_dmi_isin[[#This Row],[ISIN]],Corp_value!$B:$B,0),MATCH(N$2,Corp_value!$1:$1,0)))</f>
        <v>Multiple Guarantors</v>
      </c>
      <c r="O308" s="241" t="str">
        <f>IF(tbl_dmi_isin[[#This Row],[Index]]&gt;$A$2,"",INDEX(Corp_value!$A$1:$EA$2999,MATCH(tbl_dmi_isin[[#This Row],[ISIN]],Corp_value!$B:$B,0),MATCH(O$2,Corp_value!$1:$1,0)))</f>
        <v/>
      </c>
      <c r="P308" s="260" t="str">
        <f>IF(tbl_dmi_isin[[#This Row],[Index]]&gt;$A$2,"",TEXT(INDEX(Corp_value!$A$1:$EA$2999,MATCH(tbl_dmi_isin[[#This Row],[ISIN]],Corp_value!$B:$B,0),MATCH(P$2,Corp_value!$1:$1,0)),"yyyy/mm/dd"))</f>
        <v>2020/03/10</v>
      </c>
      <c r="Q308" s="260" t="str">
        <f>IF(tbl_dmi_isin[[#This Row],[Index]]&gt;$A$2,"",TEXT(INDEX(Corp_value!$A$1:$EA$2999,MATCH(tbl_dmi_isin[[#This Row],[ISIN]],Corp_value!$B:$B,0),MATCH(Q$2,Corp_value!$1:$1,0)),"yyyy/mm/dd"))</f>
        <v>2023/03/10</v>
      </c>
      <c r="R308" s="260" t="str">
        <f>IF(tbl_dmi_isin[[#This Row],[Index]]&gt;$A$2,"",TEXT(INDEX(Corp_value!$A$1:$EA$2999,MATCH(tbl_dmi_isin[[#This Row],[ISIN]],Corp_value!$B:$B,0),MATCH(R$2,Corp_value!$1:$1,0)),"yyyy/mm/dd"))</f>
        <v>--</v>
      </c>
      <c r="S308" s="241">
        <f>IF(tbl_dmi_isin[[#This Row],[Index]]&gt;$A$2,"",INDEX(Corp_value!$A$1:$EA$2999,MATCH(tbl_dmi_isin[[#This Row],[ISIN]],Corp_value!$B:$B,0),MATCH(S$2,Corp_value!$1:$1,0)))</f>
        <v>12</v>
      </c>
      <c r="T308" s="241" t="str">
        <f>IF(tbl_dmi_isin[[#This Row],[Index]]&gt;$A$2,"",INDEX(Corp_value!$A$1:$EA$2999,MATCH(tbl_dmi_isin[[#This Row],[ISIN]],Corp_value!$B:$B,0),MATCH(T$2,Corp_value!$1:$1,0)))</f>
        <v>USD</v>
      </c>
      <c r="U308" s="241">
        <f>IF(tbl_dmi_isin[[#This Row],[Index]]&gt;$A$2,"",INDEX(Corp_value!$A$1:$EA$2999,MATCH(tbl_dmi_isin[[#This Row],[ISIN]],Corp_value!$B:$B,0),MATCH(U$2,Corp_value!$1:$1,0)))</f>
        <v>100</v>
      </c>
      <c r="V308" s="256">
        <f>IFERROR(IF(tbl_dmi_isin[[#This Row],[Index]]&gt;$A$2,"",INDEX(Corp_value!$A$1:$EA$2999,MATCH(tbl_dmi_isin[[#This Row],[ISIN]],Corp_value!$B:$B,0),MATCH(V$2,Corp_value!$1:$1,0)))/100000000,"")</f>
        <v>4.7</v>
      </c>
      <c r="W308" s="268" t="str">
        <f>IF(tbl_dmi_isin[[#This Row],[Index]]&gt;$A$2,"",INDEX(Corp_value!$A$1:$EA$2999,MATCH(tbl_dmi_isin[[#This Row],[ISIN]],Corp_value!$B:$B,0),MATCH(W$2,Corp_value!$1:$1,0)))</f>
        <v>95 HK</v>
      </c>
      <c r="X308" s="268" t="str">
        <f>IF(tbl_dmi_isin[[#This Row],[Index]]&gt;$A$2,"",INDEX(Corp_value!$A$1:$EA$2999,MATCH(tbl_dmi_isin[[#This Row],[ISIN]],Corp_value!$B:$B,0),MATCH(X$2,Corp_value!$1:$1,0)))</f>
        <v>--/--/WD</v>
      </c>
      <c r="Y308" s="273" t="str">
        <f>IF(tbl_dmi_isin[[#This Row],[Index]]&gt;$A$2,"",INDEX(Corp_value!$A$1:$EA$2999,MATCH(tbl_dmi_isin[[#This Row],[ISIN]],Corp_value!$B:$B,0),MATCH(Y$2,Corp_value!$1:$1,0)))</f>
        <v/>
      </c>
      <c r="Z308" s="273" t="str">
        <f>IF(tbl_dmi_isin[[#This Row],[Index]]&gt;$A$2,"",INDEX(Corp_value!$A$1:$EA$2999,MATCH(tbl_dmi_isin[[#This Row],[ISIN]],Corp_value!$B:$B,0),MATCH(Z$2,Corp_value!$1:$1,0)))</f>
        <v>--/--/WD</v>
      </c>
    </row>
    <row r="309" spans="1:26">
      <c r="A309" s="19">
        <v>306</v>
      </c>
      <c r="B309" s="282" t="str">
        <f>IF(tbl_dmi_isin[[#This Row],[Index]]&gt;$A$2,"",TEXT(INDEX(美元债一级!$A$2:$BO$2879,tbl_dmi_isin[[#This Row],[Index]]+1,MATCH(B$2,美元债一级!$2:$2,0)),"yyyy/mm/dd"))</f>
        <v>2020/02/25</v>
      </c>
      <c r="C309" s="19" t="str">
        <f>IF(tbl_dmi_isin[[#This Row],[Index]]&gt;$A$2,"",INDEX(美元债一级!$A$2:$BO$2880,tbl_dmi_isin[[#This Row],[Index]]+1,MATCH(C$2,美元债一级!$2:$2,0)))</f>
        <v>XS2085545494</v>
      </c>
      <c r="D309" s="19" t="str">
        <f>IF(tbl_dmi_isin[[#This Row],[Index]]&gt;$A$2,"",INDEX(美元债一级!$A$2:$BO$2880,tbl_dmi_isin[[#This Row],[Index]]+1,MATCH(D$2,美元债一级!$2:$2,0)))</f>
        <v>交银香港</v>
      </c>
      <c r="E309" s="19" t="str">
        <f>TEXT(tbl_dmi_isin[[#This Row],[定价日]],"YYMMDD")&amp;tbl_dmi_isin[[#This Row],[ISIN]]</f>
        <v>200225XS2085545494</v>
      </c>
      <c r="F309" s="219"/>
      <c r="G309" s="90" t="str">
        <f>IF(tbl_dmi_isin[[#This Row],[Index]]&gt;$A$2,"",INDEX(Corp_value!$A$1:$EA$2999,MATCH(tbl_dmi_isin[[#This Row],[ISIN]],Corp_value!$B:$B,0),MATCH(G$2,Corp_value!$1:$1,0)))</f>
        <v>Ba1/--/BB+</v>
      </c>
      <c r="H309" s="91" t="str">
        <f>IF(tbl_dmi_isin[[#This Row],[Index]]&gt;$A$2,"",INDEX(Corp_value!$A$1:$EA$2999,MATCH(tbl_dmi_isin[[#This Row],[ISIN]],Corp_value!$B:$B,0),MATCH(H$2,Corp_value!$1:$1,0)))</f>
        <v>HK</v>
      </c>
      <c r="I309" s="91" t="str">
        <f>IF(tbl_dmi_isin[[#This Row],[Index]]&gt;$A$2,"",INDEX(Corp_value!$A$1:$EA$2999,MATCH(tbl_dmi_isin[[#This Row],[ISIN]],Corp_value!$B:$B,0),MATCH(I$2,Corp_value!$1:$1,0)))</f>
        <v>--</v>
      </c>
      <c r="J309" s="90" t="str">
        <f>IF(tbl_dmi_isin[[#This Row],[Index]]&gt;$A$2,"",INDEX(Corp_value!$A$1:$EA$2999,MATCH(tbl_dmi_isin[[#This Row],[ISIN]],Corp_value!$B:$B,0),MATCH(J$2,Corp_value!$1:$1,0)))</f>
        <v>--/A-/A</v>
      </c>
      <c r="K309" s="90">
        <f>IF(tbl_dmi_isin[[#This Row],[Index]]&gt;$A$2,"",INDEX(Corp_value!$A$1:$EA$2999,MATCH(tbl_dmi_isin[[#This Row],[ISIN]],Corp_value!$B:$B,0),MATCH(K$2,Corp_value!$1:$1,0)))</f>
        <v>252.5</v>
      </c>
      <c r="L309" s="90" t="str">
        <f>IF(tbl_dmi_isin[[#This Row],[Index]]&gt;$A$2,"",INDEX(Corp_value!$A$1:$EA$2999,MATCH(tbl_dmi_isin[[#This Row],[ISIN]],Corp_value!$B:$B,0),MATCH(L$2,Corp_value!$1:$1,0)))</f>
        <v>--</v>
      </c>
      <c r="M309" s="241" t="str">
        <f>IF(tbl_dmi_isin[[#This Row],[Index]]&gt;$A$2,"",INDEX(Corp_value!$A$1:$EA$2999,MATCH(tbl_dmi_isin[[#This Row],[ISIN]],Corp_value!$B:$B,0),MATCH(M$2,Corp_value!$1:$1,0)))</f>
        <v>Bank of Communications Hong Ko</v>
      </c>
      <c r="N309" s="241" t="str">
        <f>IF(tbl_dmi_isin[[#This Row],[Index]]&gt;$A$2,"",INDEX(Corp_value!$A$1:$EA$2999,MATCH(tbl_dmi_isin[[#This Row],[ISIN]],Corp_value!$B:$B,0),MATCH(N$2,Corp_value!$1:$1,0)))</f>
        <v/>
      </c>
      <c r="O309" s="241" t="str">
        <f>IF(tbl_dmi_isin[[#This Row],[Index]]&gt;$A$2,"",INDEX(Corp_value!$A$1:$EA$2999,MATCH(tbl_dmi_isin[[#This Row],[ISIN]],Corp_value!$B:$B,0),MATCH(O$2,Corp_value!$1:$1,0)))</f>
        <v/>
      </c>
      <c r="P309" s="260" t="str">
        <f>IF(tbl_dmi_isin[[#This Row],[Index]]&gt;$A$2,"",TEXT(INDEX(Corp_value!$A$1:$EA$2999,MATCH(tbl_dmi_isin[[#This Row],[ISIN]],Corp_value!$B:$B,0),MATCH(P$2,Corp_value!$1:$1,0)),"yyyy/mm/dd"))</f>
        <v>2020/03/03</v>
      </c>
      <c r="Q309" s="260" t="str">
        <f>IF(tbl_dmi_isin[[#This Row],[Index]]&gt;$A$2,"",TEXT(INDEX(Corp_value!$A$1:$EA$2999,MATCH(tbl_dmi_isin[[#This Row],[ISIN]],Corp_value!$B:$B,0),MATCH(Q$2,Corp_value!$1:$1,0)),"yyyy/mm/dd"))</f>
        <v/>
      </c>
      <c r="R309" s="260" t="str">
        <f>IF(tbl_dmi_isin[[#This Row],[Index]]&gt;$A$2,"",TEXT(INDEX(Corp_value!$A$1:$EA$2999,MATCH(tbl_dmi_isin[[#This Row],[ISIN]],Corp_value!$B:$B,0),MATCH(R$2,Corp_value!$1:$1,0)),"yyyy/mm/dd"))</f>
        <v>2025/03/03</v>
      </c>
      <c r="S309" s="241">
        <f>IF(tbl_dmi_isin[[#This Row],[Index]]&gt;$A$2,"",INDEX(Corp_value!$A$1:$EA$2999,MATCH(tbl_dmi_isin[[#This Row],[ISIN]],Corp_value!$B:$B,0),MATCH(S$2,Corp_value!$1:$1,0)))</f>
        <v>3.7250000000000001</v>
      </c>
      <c r="T309" s="241" t="str">
        <f>IF(tbl_dmi_isin[[#This Row],[Index]]&gt;$A$2,"",INDEX(Corp_value!$A$1:$EA$2999,MATCH(tbl_dmi_isin[[#This Row],[ISIN]],Corp_value!$B:$B,0),MATCH(T$2,Corp_value!$1:$1,0)))</f>
        <v>USD</v>
      </c>
      <c r="U309" s="241">
        <f>IF(tbl_dmi_isin[[#This Row],[Index]]&gt;$A$2,"",INDEX(Corp_value!$A$1:$EA$2999,MATCH(tbl_dmi_isin[[#This Row],[ISIN]],Corp_value!$B:$B,0),MATCH(U$2,Corp_value!$1:$1,0)))</f>
        <v>100</v>
      </c>
      <c r="V309" s="256">
        <f>IFERROR(IF(tbl_dmi_isin[[#This Row],[Index]]&gt;$A$2,"",INDEX(Corp_value!$A$1:$EA$2999,MATCH(tbl_dmi_isin[[#This Row],[ISIN]],Corp_value!$B:$B,0),MATCH(V$2,Corp_value!$1:$1,0)))/100000000,"")</f>
        <v>5</v>
      </c>
      <c r="W309" s="268" t="str">
        <f>IF(tbl_dmi_isin[[#This Row],[Index]]&gt;$A$2,"",INDEX(Corp_value!$A$1:$EA$2999,MATCH(tbl_dmi_isin[[#This Row],[ISIN]],Corp_value!$B:$B,0),MATCH(W$2,Corp_value!$1:$1,0)))</f>
        <v>3328 HK</v>
      </c>
      <c r="X309" s="268" t="str">
        <f>IF(tbl_dmi_isin[[#This Row],[Index]]&gt;$A$2,"",INDEX(Corp_value!$A$1:$EA$2999,MATCH(tbl_dmi_isin[[#This Row],[ISIN]],Corp_value!$B:$B,0),MATCH(X$2,Corp_value!$1:$1,0)))</f>
        <v>A2/A-/A</v>
      </c>
      <c r="Y309" s="273" t="str">
        <f>IF(tbl_dmi_isin[[#This Row],[Index]]&gt;$A$2,"",INDEX(Corp_value!$A$1:$EA$2999,MATCH(tbl_dmi_isin[[#This Row],[ISIN]],Corp_value!$B:$B,0),MATCH(Y$2,Corp_value!$1:$1,0)))</f>
        <v/>
      </c>
      <c r="Z309" s="273" t="str">
        <f>IF(tbl_dmi_isin[[#This Row],[Index]]&gt;$A$2,"",INDEX(Corp_value!$A$1:$EA$2999,MATCH(tbl_dmi_isin[[#This Row],[ISIN]],Corp_value!$B:$B,0),MATCH(Z$2,Corp_value!$1:$1,0)))</f>
        <v>A2/A-/A</v>
      </c>
    </row>
    <row r="310" spans="1:26">
      <c r="A310" s="19">
        <v>307</v>
      </c>
      <c r="B310" s="282" t="str">
        <f>IF(tbl_dmi_isin[[#This Row],[Index]]&gt;$A$2,"",TEXT(INDEX(美元债一级!$A$2:$BO$2879,tbl_dmi_isin[[#This Row],[Index]]+1,MATCH(B$2,美元债一级!$2:$2,0)),"yyyy/mm/dd"))</f>
        <v>2020/02/24</v>
      </c>
      <c r="C310" s="19" t="str">
        <f>IF(tbl_dmi_isin[[#This Row],[Index]]&gt;$A$2,"",INDEX(美元债一级!$A$2:$BO$2880,tbl_dmi_isin[[#This Row],[Index]]+1,MATCH(C$2,美元债一级!$2:$2,0)))</f>
        <v>XS2123956091</v>
      </c>
      <c r="D310" s="19" t="str">
        <f>IF(tbl_dmi_isin[[#This Row],[Index]]&gt;$A$2,"",INDEX(美元债一级!$A$2:$BO$2880,tbl_dmi_isin[[#This Row],[Index]]+1,MATCH(D$2,美元债一级!$2:$2,0)))</f>
        <v>交银金租</v>
      </c>
      <c r="E310" s="19" t="str">
        <f>TEXT(tbl_dmi_isin[[#This Row],[定价日]],"YYMMDD")&amp;tbl_dmi_isin[[#This Row],[ISIN]]</f>
        <v>200224XS2123956091</v>
      </c>
      <c r="F310" s="219"/>
      <c r="G310" s="90" t="str">
        <f>IF(tbl_dmi_isin[[#This Row],[Index]]&gt;$A$2,"",INDEX(Corp_value!$A$1:$EA$2999,MATCH(tbl_dmi_isin[[#This Row],[ISIN]],Corp_value!$B:$B,0),MATCH(G$2,Corp_value!$1:$1,0)))</f>
        <v>WR/--/NR</v>
      </c>
      <c r="H310" s="91" t="str">
        <f>IF(tbl_dmi_isin[[#This Row],[Index]]&gt;$A$2,"",INDEX(Corp_value!$A$1:$EA$2999,MATCH(tbl_dmi_isin[[#This Row],[ISIN]],Corp_value!$B:$B,0),MATCH(H$2,Corp_value!$1:$1,0)))</f>
        <v>HK</v>
      </c>
      <c r="I310" s="91" t="str">
        <f>IF(tbl_dmi_isin[[#This Row],[Index]]&gt;$A$2,"",INDEX(Corp_value!$A$1:$EA$2999,MATCH(tbl_dmi_isin[[#This Row],[ISIN]],Corp_value!$B:$B,0),MATCH(I$2,Corp_value!$1:$1,0)))</f>
        <v>--</v>
      </c>
      <c r="J310" s="90" t="str">
        <f>IF(tbl_dmi_isin[[#This Row],[Index]]&gt;$A$2,"",INDEX(Corp_value!$A$1:$EA$2999,MATCH(tbl_dmi_isin[[#This Row],[ISIN]],Corp_value!$B:$B,0),MATCH(J$2,Corp_value!$1:$1,0)))</f>
        <v>A3/A-/A</v>
      </c>
      <c r="K310" s="90">
        <f>IF(tbl_dmi_isin[[#This Row],[Index]]&gt;$A$2,"",INDEX(Corp_value!$A$1:$EA$2999,MATCH(tbl_dmi_isin[[#This Row],[ISIN]],Corp_value!$B:$B,0),MATCH(K$2,Corp_value!$1:$1,0)))</f>
        <v>83</v>
      </c>
      <c r="L310" s="90" t="str">
        <f>IF(tbl_dmi_isin[[#This Row],[Index]]&gt;$A$2,"",INDEX(Corp_value!$A$1:$EA$2999,MATCH(tbl_dmi_isin[[#This Row],[ISIN]],Corp_value!$B:$B,0),MATCH(L$2,Corp_value!$1:$1,0)))</f>
        <v>QUARTLY US LIBOR +83.000</v>
      </c>
      <c r="M310" s="241" t="str">
        <f>IF(tbl_dmi_isin[[#This Row],[Index]]&gt;$A$2,"",INDEX(Corp_value!$A$1:$EA$2999,MATCH(tbl_dmi_isin[[#This Row],[ISIN]],Corp_value!$B:$B,0),MATCH(M$2,Corp_value!$1:$1,0)))</f>
        <v>交银租赁管理香港有限</v>
      </c>
      <c r="N310" s="241" t="str">
        <f>IF(tbl_dmi_isin[[#This Row],[Index]]&gt;$A$2,"",INDEX(Corp_value!$A$1:$EA$2999,MATCH(tbl_dmi_isin[[#This Row],[ISIN]],Corp_value!$B:$B,0),MATCH(N$2,Corp_value!$1:$1,0)))</f>
        <v/>
      </c>
      <c r="O310" s="241" t="str">
        <f>IF(tbl_dmi_isin[[#This Row],[Index]]&gt;$A$2,"",INDEX(Corp_value!$A$1:$EA$2999,MATCH(tbl_dmi_isin[[#This Row],[ISIN]],Corp_value!$B:$B,0),MATCH(O$2,Corp_value!$1:$1,0)))</f>
        <v>Bank of Communications Financi</v>
      </c>
      <c r="P310" s="260" t="str">
        <f>IF(tbl_dmi_isin[[#This Row],[Index]]&gt;$A$2,"",TEXT(INDEX(Corp_value!$A$1:$EA$2999,MATCH(tbl_dmi_isin[[#This Row],[ISIN]],Corp_value!$B:$B,0),MATCH(P$2,Corp_value!$1:$1,0)),"yyyy/mm/dd"))</f>
        <v>2020/03/02</v>
      </c>
      <c r="Q310" s="260" t="str">
        <f>IF(tbl_dmi_isin[[#This Row],[Index]]&gt;$A$2,"",TEXT(INDEX(Corp_value!$A$1:$EA$2999,MATCH(tbl_dmi_isin[[#This Row],[ISIN]],Corp_value!$B:$B,0),MATCH(Q$2,Corp_value!$1:$1,0)),"yyyy/mm/dd"))</f>
        <v>2023/03/02</v>
      </c>
      <c r="R310" s="260" t="str">
        <f>IF(tbl_dmi_isin[[#This Row],[Index]]&gt;$A$2,"",TEXT(INDEX(Corp_value!$A$1:$EA$2999,MATCH(tbl_dmi_isin[[#This Row],[ISIN]],Corp_value!$B:$B,0),MATCH(R$2,Corp_value!$1:$1,0)),"yyyy/mm/dd"))</f>
        <v>--</v>
      </c>
      <c r="S310" s="241">
        <f>IF(tbl_dmi_isin[[#This Row],[Index]]&gt;$A$2,"",INDEX(Corp_value!$A$1:$EA$2999,MATCH(tbl_dmi_isin[[#This Row],[ISIN]],Corp_value!$B:$B,0),MATCH(S$2,Corp_value!$1:$1,0)))</f>
        <v>5.6085700000000003</v>
      </c>
      <c r="T310" s="241" t="str">
        <f>IF(tbl_dmi_isin[[#This Row],[Index]]&gt;$A$2,"",INDEX(Corp_value!$A$1:$EA$2999,MATCH(tbl_dmi_isin[[#This Row],[ISIN]],Corp_value!$B:$B,0),MATCH(T$2,Corp_value!$1:$1,0)))</f>
        <v>USD</v>
      </c>
      <c r="U310" s="241">
        <f>IF(tbl_dmi_isin[[#This Row],[Index]]&gt;$A$2,"",INDEX(Corp_value!$A$1:$EA$2999,MATCH(tbl_dmi_isin[[#This Row],[ISIN]],Corp_value!$B:$B,0),MATCH(U$2,Corp_value!$1:$1,0)))</f>
        <v>100</v>
      </c>
      <c r="V310" s="256">
        <f>IFERROR(IF(tbl_dmi_isin[[#This Row],[Index]]&gt;$A$2,"",INDEX(Corp_value!$A$1:$EA$2999,MATCH(tbl_dmi_isin[[#This Row],[ISIN]],Corp_value!$B:$B,0),MATCH(V$2,Corp_value!$1:$1,0)))/100000000,"")</f>
        <v>3</v>
      </c>
      <c r="W310" s="268" t="str">
        <f>IF(tbl_dmi_isin[[#This Row],[Index]]&gt;$A$2,"",INDEX(Corp_value!$A$1:$EA$2999,MATCH(tbl_dmi_isin[[#This Row],[ISIN]],Corp_value!$B:$B,0),MATCH(W$2,Corp_value!$1:$1,0)))</f>
        <v>3328 HK</v>
      </c>
      <c r="X310" s="268" t="str">
        <f>IF(tbl_dmi_isin[[#This Row],[Index]]&gt;$A$2,"",INDEX(Corp_value!$A$1:$EA$2999,MATCH(tbl_dmi_isin[[#This Row],[ISIN]],Corp_value!$B:$B,0),MATCH(X$2,Corp_value!$1:$1,0)))</f>
        <v>A2/A-/A</v>
      </c>
      <c r="Y310" s="273" t="str">
        <f>IF(tbl_dmi_isin[[#This Row],[Index]]&gt;$A$2,"",INDEX(Corp_value!$A$1:$EA$2999,MATCH(tbl_dmi_isin[[#This Row],[ISIN]],Corp_value!$B:$B,0),MATCH(Y$2,Corp_value!$1:$1,0)))</f>
        <v/>
      </c>
      <c r="Z310" s="273" t="str">
        <f>IF(tbl_dmi_isin[[#This Row],[Index]]&gt;$A$2,"",INDEX(Corp_value!$A$1:$EA$2999,MATCH(tbl_dmi_isin[[#This Row],[ISIN]],Corp_value!$B:$B,0),MATCH(Z$2,Corp_value!$1:$1,0)))</f>
        <v>A2/A-/A</v>
      </c>
    </row>
    <row r="311" spans="1:26">
      <c r="A311" s="19">
        <v>308</v>
      </c>
      <c r="B311" s="282" t="str">
        <f>IF(tbl_dmi_isin[[#This Row],[Index]]&gt;$A$2,"",TEXT(INDEX(美元债一级!$A$2:$BO$2879,tbl_dmi_isin[[#This Row],[Index]]+1,MATCH(B$2,美元债一级!$2:$2,0)),"yyyy/mm/dd"))</f>
        <v>2020/02/24</v>
      </c>
      <c r="C311" s="19" t="str">
        <f>IF(tbl_dmi_isin[[#This Row],[Index]]&gt;$A$2,"",INDEX(美元债一级!$A$2:$BO$2880,tbl_dmi_isin[[#This Row],[Index]]+1,MATCH(C$2,美元债一级!$2:$2,0)))</f>
        <v>XS2123955952</v>
      </c>
      <c r="D311" s="19" t="str">
        <f>IF(tbl_dmi_isin[[#This Row],[Index]]&gt;$A$2,"",INDEX(美元债一级!$A$2:$BO$2880,tbl_dmi_isin[[#This Row],[Index]]+1,MATCH(D$2,美元债一级!$2:$2,0)))</f>
        <v>交银金租</v>
      </c>
      <c r="E311" s="19" t="str">
        <f>TEXT(tbl_dmi_isin[[#This Row],[定价日]],"YYMMDD")&amp;tbl_dmi_isin[[#This Row],[ISIN]]</f>
        <v>200224XS2123955952</v>
      </c>
      <c r="F311" s="219"/>
      <c r="G311" s="90" t="str">
        <f>IF(tbl_dmi_isin[[#This Row],[Index]]&gt;$A$2,"",INDEX(Corp_value!$A$1:$EA$2999,MATCH(tbl_dmi_isin[[#This Row],[ISIN]],Corp_value!$B:$B,0),MATCH(G$2,Corp_value!$1:$1,0)))</f>
        <v>A3/--/A</v>
      </c>
      <c r="H311" s="91" t="str">
        <f>IF(tbl_dmi_isin[[#This Row],[Index]]&gt;$A$2,"",INDEX(Corp_value!$A$1:$EA$2999,MATCH(tbl_dmi_isin[[#This Row],[ISIN]],Corp_value!$B:$B,0),MATCH(H$2,Corp_value!$1:$1,0)))</f>
        <v>HK</v>
      </c>
      <c r="I311" s="91" t="str">
        <f>IF(tbl_dmi_isin[[#This Row],[Index]]&gt;$A$2,"",INDEX(Corp_value!$A$1:$EA$2999,MATCH(tbl_dmi_isin[[#This Row],[ISIN]],Corp_value!$B:$B,0),MATCH(I$2,Corp_value!$1:$1,0)))</f>
        <v>--</v>
      </c>
      <c r="J311" s="90" t="str">
        <f>IF(tbl_dmi_isin[[#This Row],[Index]]&gt;$A$2,"",INDEX(Corp_value!$A$1:$EA$2999,MATCH(tbl_dmi_isin[[#This Row],[ISIN]],Corp_value!$B:$B,0),MATCH(J$2,Corp_value!$1:$1,0)))</f>
        <v>A3/A-/A</v>
      </c>
      <c r="K311" s="90">
        <f>IF(tbl_dmi_isin[[#This Row],[Index]]&gt;$A$2,"",INDEX(Corp_value!$A$1:$EA$2999,MATCH(tbl_dmi_isin[[#This Row],[ISIN]],Corp_value!$B:$B,0),MATCH(K$2,Corp_value!$1:$1,0)))</f>
        <v>95</v>
      </c>
      <c r="L311" s="90" t="str">
        <f>IF(tbl_dmi_isin[[#This Row],[Index]]&gt;$A$2,"",INDEX(Corp_value!$A$1:$EA$2999,MATCH(tbl_dmi_isin[[#This Row],[ISIN]],Corp_value!$B:$B,0),MATCH(L$2,Corp_value!$1:$1,0)))</f>
        <v>QUARTLY US LIBOR +95.000</v>
      </c>
      <c r="M311" s="241" t="str">
        <f>IF(tbl_dmi_isin[[#This Row],[Index]]&gt;$A$2,"",INDEX(Corp_value!$A$1:$EA$2999,MATCH(tbl_dmi_isin[[#This Row],[ISIN]],Corp_value!$B:$B,0),MATCH(M$2,Corp_value!$1:$1,0)))</f>
        <v>交银租赁管理香港有限</v>
      </c>
      <c r="N311" s="241" t="str">
        <f>IF(tbl_dmi_isin[[#This Row],[Index]]&gt;$A$2,"",INDEX(Corp_value!$A$1:$EA$2999,MATCH(tbl_dmi_isin[[#This Row],[ISIN]],Corp_value!$B:$B,0),MATCH(N$2,Corp_value!$1:$1,0)))</f>
        <v/>
      </c>
      <c r="O311" s="241" t="str">
        <f>IF(tbl_dmi_isin[[#This Row],[Index]]&gt;$A$2,"",INDEX(Corp_value!$A$1:$EA$2999,MATCH(tbl_dmi_isin[[#This Row],[ISIN]],Corp_value!$B:$B,0),MATCH(O$2,Corp_value!$1:$1,0)))</f>
        <v>Bank of Communications Financi</v>
      </c>
      <c r="P311" s="260" t="str">
        <f>IF(tbl_dmi_isin[[#This Row],[Index]]&gt;$A$2,"",TEXT(INDEX(Corp_value!$A$1:$EA$2999,MATCH(tbl_dmi_isin[[#This Row],[ISIN]],Corp_value!$B:$B,0),MATCH(P$2,Corp_value!$1:$1,0)),"yyyy/mm/dd"))</f>
        <v>2020/03/02</v>
      </c>
      <c r="Q311" s="260" t="str">
        <f>IF(tbl_dmi_isin[[#This Row],[Index]]&gt;$A$2,"",TEXT(INDEX(Corp_value!$A$1:$EA$2999,MATCH(tbl_dmi_isin[[#This Row],[ISIN]],Corp_value!$B:$B,0),MATCH(Q$2,Corp_value!$1:$1,0)),"yyyy/mm/dd"))</f>
        <v>2025/03/02</v>
      </c>
      <c r="R311" s="260" t="str">
        <f>IF(tbl_dmi_isin[[#This Row],[Index]]&gt;$A$2,"",TEXT(INDEX(Corp_value!$A$1:$EA$2999,MATCH(tbl_dmi_isin[[#This Row],[ISIN]],Corp_value!$B:$B,0),MATCH(R$2,Corp_value!$1:$1,0)),"yyyy/mm/dd"))</f>
        <v>--</v>
      </c>
      <c r="S311" s="241">
        <f>IF(tbl_dmi_isin[[#This Row],[Index]]&gt;$A$2,"",INDEX(Corp_value!$A$1:$EA$2999,MATCH(tbl_dmi_isin[[#This Row],[ISIN]],Corp_value!$B:$B,0),MATCH(S$2,Corp_value!$1:$1,0)))</f>
        <v>6.6139100000000015</v>
      </c>
      <c r="T311" s="241" t="str">
        <f>IF(tbl_dmi_isin[[#This Row],[Index]]&gt;$A$2,"",INDEX(Corp_value!$A$1:$EA$2999,MATCH(tbl_dmi_isin[[#This Row],[ISIN]],Corp_value!$B:$B,0),MATCH(T$2,Corp_value!$1:$1,0)))</f>
        <v>USD</v>
      </c>
      <c r="U311" s="241">
        <f>IF(tbl_dmi_isin[[#This Row],[Index]]&gt;$A$2,"",INDEX(Corp_value!$A$1:$EA$2999,MATCH(tbl_dmi_isin[[#This Row],[ISIN]],Corp_value!$B:$B,0),MATCH(U$2,Corp_value!$1:$1,0)))</f>
        <v>100</v>
      </c>
      <c r="V311" s="256">
        <f>IFERROR(IF(tbl_dmi_isin[[#This Row],[Index]]&gt;$A$2,"",INDEX(Corp_value!$A$1:$EA$2999,MATCH(tbl_dmi_isin[[#This Row],[ISIN]],Corp_value!$B:$B,0),MATCH(V$2,Corp_value!$1:$1,0)))/100000000,"")</f>
        <v>5</v>
      </c>
      <c r="W311" s="268" t="str">
        <f>IF(tbl_dmi_isin[[#This Row],[Index]]&gt;$A$2,"",INDEX(Corp_value!$A$1:$EA$2999,MATCH(tbl_dmi_isin[[#This Row],[ISIN]],Corp_value!$B:$B,0),MATCH(W$2,Corp_value!$1:$1,0)))</f>
        <v>3328 HK</v>
      </c>
      <c r="X311" s="268" t="str">
        <f>IF(tbl_dmi_isin[[#This Row],[Index]]&gt;$A$2,"",INDEX(Corp_value!$A$1:$EA$2999,MATCH(tbl_dmi_isin[[#This Row],[ISIN]],Corp_value!$B:$B,0),MATCH(X$2,Corp_value!$1:$1,0)))</f>
        <v>A2/A-/A</v>
      </c>
      <c r="Y311" s="273" t="str">
        <f>IF(tbl_dmi_isin[[#This Row],[Index]]&gt;$A$2,"",INDEX(Corp_value!$A$1:$EA$2999,MATCH(tbl_dmi_isin[[#This Row],[ISIN]],Corp_value!$B:$B,0),MATCH(Y$2,Corp_value!$1:$1,0)))</f>
        <v/>
      </c>
      <c r="Z311" s="273" t="str">
        <f>IF(tbl_dmi_isin[[#This Row],[Index]]&gt;$A$2,"",INDEX(Corp_value!$A$1:$EA$2999,MATCH(tbl_dmi_isin[[#This Row],[ISIN]],Corp_value!$B:$B,0),MATCH(Z$2,Corp_value!$1:$1,0)))</f>
        <v>A2/A-/A</v>
      </c>
    </row>
    <row r="312" spans="1:26">
      <c r="A312" s="19">
        <v>309</v>
      </c>
      <c r="B312" s="282" t="str">
        <f>IF(tbl_dmi_isin[[#This Row],[Index]]&gt;$A$2,"",TEXT(INDEX(美元债一级!$A$2:$BO$2879,tbl_dmi_isin[[#This Row],[Index]]+1,MATCH(B$2,美元债一级!$2:$2,0)),"yyyy/mm/dd"))</f>
        <v>2020/02/20</v>
      </c>
      <c r="C312" s="19" t="str">
        <f>IF(tbl_dmi_isin[[#This Row],[Index]]&gt;$A$2,"",INDEX(美元债一级!$A$2:$BO$2880,tbl_dmi_isin[[#This Row],[Index]]+1,MATCH(C$2,美元债一级!$2:$2,0)))</f>
        <v>XS2125422290</v>
      </c>
      <c r="D312" s="19" t="str">
        <f>IF(tbl_dmi_isin[[#This Row],[Index]]&gt;$A$2,"",INDEX(美元债一级!$A$2:$BO$2880,tbl_dmi_isin[[#This Row],[Index]]+1,MATCH(D$2,美元债一级!$2:$2,0)))</f>
        <v>昆明城投*</v>
      </c>
      <c r="E312" s="19" t="str">
        <f>TEXT(tbl_dmi_isin[[#This Row],[定价日]],"YYMMDD")&amp;tbl_dmi_isin[[#This Row],[ISIN]]</f>
        <v>200220XS2125422290</v>
      </c>
      <c r="F312" s="219"/>
      <c r="G312" s="90" t="str">
        <f>IF(tbl_dmi_isin[[#This Row],[Index]]&gt;$A$2,"",INDEX(Corp_value!$A$1:$EA$2999,MATCH(tbl_dmi_isin[[#This Row],[ISIN]],Corp_value!$B:$B,0),MATCH(G$2,Corp_value!$1:$1,0)))</f>
        <v>--/--/--</v>
      </c>
      <c r="H312" s="91" t="str">
        <f>IF(tbl_dmi_isin[[#This Row],[Index]]&gt;$A$2,"",INDEX(Corp_value!$A$1:$EA$2999,MATCH(tbl_dmi_isin[[#This Row],[ISIN]],Corp_value!$B:$B,0),MATCH(H$2,Corp_value!$1:$1,0)))</f>
        <v>CN</v>
      </c>
      <c r="I312" s="91" t="str">
        <f>IF(tbl_dmi_isin[[#This Row],[Index]]&gt;$A$2,"",INDEX(Corp_value!$A$1:$EA$2999,MATCH(tbl_dmi_isin[[#This Row],[ISIN]],Corp_value!$B:$B,0),MATCH(I$2,Corp_value!$1:$1,0)))</f>
        <v>--</v>
      </c>
      <c r="J312" s="90" t="str">
        <f>IF(tbl_dmi_isin[[#This Row],[Index]]&gt;$A$2,"",INDEX(Corp_value!$A$1:$EA$2999,MATCH(tbl_dmi_isin[[#This Row],[ISIN]],Corp_value!$B:$B,0),MATCH(J$2,Corp_value!$1:$1,0)))</f>
        <v>WR/--/WD</v>
      </c>
      <c r="K312" s="90" t="str">
        <f>IF(tbl_dmi_isin[[#This Row],[Index]]&gt;$A$2,"",INDEX(Corp_value!$A$1:$EA$2999,MATCH(tbl_dmi_isin[[#This Row],[ISIN]],Corp_value!$B:$B,0),MATCH(K$2,Corp_value!$1:$1,0)))</f>
        <v>CHECK spd</v>
      </c>
      <c r="L312" s="90" t="str">
        <f>IF(tbl_dmi_isin[[#This Row],[Index]]&gt;$A$2,"",INDEX(Corp_value!$A$1:$EA$2999,MATCH(tbl_dmi_isin[[#This Row],[ISIN]],Corp_value!$B:$B,0),MATCH(L$2,Corp_value!$1:$1,0)))</f>
        <v>--</v>
      </c>
      <c r="M312" s="241" t="str">
        <f>IF(tbl_dmi_isin[[#This Row],[Index]]&gt;$A$2,"",INDEX(Corp_value!$A$1:$EA$2999,MATCH(tbl_dmi_isin[[#This Row],[ISIN]],Corp_value!$B:$B,0),MATCH(M$2,Corp_value!$1:$1,0)))</f>
        <v>昆明市城建投资开发有</v>
      </c>
      <c r="N312" s="241" t="str">
        <f>IF(tbl_dmi_isin[[#This Row],[Index]]&gt;$A$2,"",INDEX(Corp_value!$A$1:$EA$2999,MATCH(tbl_dmi_isin[[#This Row],[ISIN]],Corp_value!$B:$B,0),MATCH(N$2,Corp_value!$1:$1,0)))</f>
        <v/>
      </c>
      <c r="O312" s="241" t="str">
        <f>IF(tbl_dmi_isin[[#This Row],[Index]]&gt;$A$2,"",INDEX(Corp_value!$A$1:$EA$2999,MATCH(tbl_dmi_isin[[#This Row],[ISIN]],Corp_value!$B:$B,0),MATCH(O$2,Corp_value!$1:$1,0)))</f>
        <v/>
      </c>
      <c r="P312" s="260" t="str">
        <f>IF(tbl_dmi_isin[[#This Row],[Index]]&gt;$A$2,"",TEXT(INDEX(Corp_value!$A$1:$EA$2999,MATCH(tbl_dmi_isin[[#This Row],[ISIN]],Corp_value!$B:$B,0),MATCH(P$2,Corp_value!$1:$1,0)),"yyyy/mm/dd"))</f>
        <v>2019/10/17</v>
      </c>
      <c r="Q312" s="260" t="str">
        <f>IF(tbl_dmi_isin[[#This Row],[Index]]&gt;$A$2,"",TEXT(INDEX(Corp_value!$A$1:$EA$2999,MATCH(tbl_dmi_isin[[#This Row],[ISIN]],Corp_value!$B:$B,0),MATCH(Q$2,Corp_value!$1:$1,0)),"yyyy/mm/dd"))</f>
        <v>2022/10/17</v>
      </c>
      <c r="R312" s="260" t="str">
        <f>IF(tbl_dmi_isin[[#This Row],[Index]]&gt;$A$2,"",TEXT(INDEX(Corp_value!$A$1:$EA$2999,MATCH(tbl_dmi_isin[[#This Row],[ISIN]],Corp_value!$B:$B,0),MATCH(R$2,Corp_value!$1:$1,0)),"yyyy/mm/dd"))</f>
        <v>--</v>
      </c>
      <c r="S312" s="241">
        <f>IF(tbl_dmi_isin[[#This Row],[Index]]&gt;$A$2,"",INDEX(Corp_value!$A$1:$EA$2999,MATCH(tbl_dmi_isin[[#This Row],[ISIN]],Corp_value!$B:$B,0),MATCH(S$2,Corp_value!$1:$1,0)))</f>
        <v>5.8</v>
      </c>
      <c r="T312" s="241" t="str">
        <f>IF(tbl_dmi_isin[[#This Row],[Index]]&gt;$A$2,"",INDEX(Corp_value!$A$1:$EA$2999,MATCH(tbl_dmi_isin[[#This Row],[ISIN]],Corp_value!$B:$B,0),MATCH(T$2,Corp_value!$1:$1,0)))</f>
        <v>USD</v>
      </c>
      <c r="U312" s="241" t="str">
        <f>IF(tbl_dmi_isin[[#This Row],[Index]]&gt;$A$2,"",INDEX(Corp_value!$A$1:$EA$2999,MATCH(tbl_dmi_isin[[#This Row],[ISIN]],Corp_value!$B:$B,0),MATCH(U$2,Corp_value!$1:$1,0)))</f>
        <v>--</v>
      </c>
      <c r="V312" s="256">
        <f>IFERROR(IF(tbl_dmi_isin[[#This Row],[Index]]&gt;$A$2,"",INDEX(Corp_value!$A$1:$EA$2999,MATCH(tbl_dmi_isin[[#This Row],[ISIN]],Corp_value!$B:$B,0),MATCH(V$2,Corp_value!$1:$1,0)))/100000000,"")</f>
        <v>2</v>
      </c>
      <c r="W312" s="268" t="str">
        <f>IF(tbl_dmi_isin[[#This Row],[Index]]&gt;$A$2,"",INDEX(Corp_value!$A$1:$EA$2999,MATCH(tbl_dmi_isin[[#This Row],[ISIN]],Corp_value!$B:$B,0),MATCH(W$2,Corp_value!$1:$1,0)))</f>
        <v/>
      </c>
      <c r="X312" s="268" t="str">
        <f>IF(tbl_dmi_isin[[#This Row],[Index]]&gt;$A$2,"",INDEX(Corp_value!$A$1:$EA$2999,MATCH(tbl_dmi_isin[[#This Row],[ISIN]],Corp_value!$B:$B,0),MATCH(X$2,Corp_value!$1:$1,0)))</f>
        <v/>
      </c>
      <c r="Y312" s="273" t="str">
        <f>IF(tbl_dmi_isin[[#This Row],[Index]]&gt;$A$2,"",INDEX(Corp_value!$A$1:$EA$2999,MATCH(tbl_dmi_isin[[#This Row],[ISIN]],Corp_value!$B:$B,0),MATCH(Y$2,Corp_value!$1:$1,0)))</f>
        <v/>
      </c>
      <c r="Z312" s="273" t="str">
        <f>IF(tbl_dmi_isin[[#This Row],[Index]]&gt;$A$2,"",INDEX(Corp_value!$A$1:$EA$2999,MATCH(tbl_dmi_isin[[#This Row],[ISIN]],Corp_value!$B:$B,0),MATCH(Z$2,Corp_value!$1:$1,0)))</f>
        <v>WR/--/WD</v>
      </c>
    </row>
    <row r="313" spans="1:26">
      <c r="A313" s="19">
        <v>310</v>
      </c>
      <c r="B313" s="282" t="str">
        <f>IF(tbl_dmi_isin[[#This Row],[Index]]&gt;$A$2,"",TEXT(INDEX(美元债一级!$A$2:$BO$2879,tbl_dmi_isin[[#This Row],[Index]]+1,MATCH(B$2,美元债一级!$2:$2,0)),"yyyy/mm/dd"))</f>
        <v>2020/02/19</v>
      </c>
      <c r="C313" s="19" t="str">
        <f>IF(tbl_dmi_isin[[#This Row],[Index]]&gt;$A$2,"",INDEX(美元债一级!$A$2:$BO$2880,tbl_dmi_isin[[#This Row],[Index]]+1,MATCH(C$2,美元债一级!$2:$2,0)))</f>
        <v>XS2110675860</v>
      </c>
      <c r="D313" s="19" t="str">
        <f>IF(tbl_dmi_isin[[#This Row],[Index]]&gt;$A$2,"",INDEX(美元债一级!$A$2:$BO$2880,tbl_dmi_isin[[#This Row],[Index]]+1,MATCH(D$2,美元债一级!$2:$2,0)))</f>
        <v>当代置业</v>
      </c>
      <c r="E313" s="19" t="str">
        <f>TEXT(tbl_dmi_isin[[#This Row],[定价日]],"YYMMDD")&amp;tbl_dmi_isin[[#This Row],[ISIN]]</f>
        <v>200219XS2110675860</v>
      </c>
      <c r="F313" s="219"/>
      <c r="G313" s="90" t="str">
        <f>IF(tbl_dmi_isin[[#This Row],[Index]]&gt;$A$2,"",INDEX(Corp_value!$A$1:$EA$2999,MATCH(tbl_dmi_isin[[#This Row],[ISIN]],Corp_value!$B:$B,0),MATCH(G$2,Corp_value!$1:$1,0)))</f>
        <v>WR/--/WD</v>
      </c>
      <c r="H313" s="91" t="str">
        <f>IF(tbl_dmi_isin[[#This Row],[Index]]&gt;$A$2,"",INDEX(Corp_value!$A$1:$EA$2999,MATCH(tbl_dmi_isin[[#This Row],[ISIN]],Corp_value!$B:$B,0),MATCH(H$2,Corp_value!$1:$1,0)))</f>
        <v>KY</v>
      </c>
      <c r="I313" s="91" t="str">
        <f>IF(tbl_dmi_isin[[#This Row],[Index]]&gt;$A$2,"",INDEX(Corp_value!$A$1:$EA$2999,MATCH(tbl_dmi_isin[[#This Row],[ISIN]],Corp_value!$B:$B,0),MATCH(I$2,Corp_value!$1:$1,0)))</f>
        <v>HK</v>
      </c>
      <c r="J313" s="90" t="str">
        <f>IF(tbl_dmi_isin[[#This Row],[Index]]&gt;$A$2,"",INDEX(Corp_value!$A$1:$EA$2999,MATCH(tbl_dmi_isin[[#This Row],[ISIN]],Corp_value!$B:$B,0),MATCH(J$2,Corp_value!$1:$1,0)))</f>
        <v>WR/--/WD</v>
      </c>
      <c r="K313" s="90" t="str">
        <f>IF(tbl_dmi_isin[[#This Row],[Index]]&gt;$A$2,"",INDEX(Corp_value!$A$1:$EA$2999,MATCH(tbl_dmi_isin[[#This Row],[ISIN]],Corp_value!$B:$B,0),MATCH(K$2,Corp_value!$1:$1,0)))</f>
        <v>CHECK spd</v>
      </c>
      <c r="L313" s="90" t="str">
        <f>IF(tbl_dmi_isin[[#This Row],[Index]]&gt;$A$2,"",INDEX(Corp_value!$A$1:$EA$2999,MATCH(tbl_dmi_isin[[#This Row],[ISIN]],Corp_value!$B:$B,0),MATCH(L$2,Corp_value!$1:$1,0)))</f>
        <v>--</v>
      </c>
      <c r="M313" s="241" t="str">
        <f>IF(tbl_dmi_isin[[#This Row],[Index]]&gt;$A$2,"",INDEX(Corp_value!$A$1:$EA$2999,MATCH(tbl_dmi_isin[[#This Row],[ISIN]],Corp_value!$B:$B,0),MATCH(M$2,Corp_value!$1:$1,0)))</f>
        <v>当代置业</v>
      </c>
      <c r="N313" s="241" t="str">
        <f>IF(tbl_dmi_isin[[#This Row],[Index]]&gt;$A$2,"",INDEX(Corp_value!$A$1:$EA$2999,MATCH(tbl_dmi_isin[[#This Row],[ISIN]],Corp_value!$B:$B,0),MATCH(N$2,Corp_value!$1:$1,0)))</f>
        <v>Subsidiaries</v>
      </c>
      <c r="O313" s="241" t="str">
        <f>IF(tbl_dmi_isin[[#This Row],[Index]]&gt;$A$2,"",INDEX(Corp_value!$A$1:$EA$2999,MATCH(tbl_dmi_isin[[#This Row],[ISIN]],Corp_value!$B:$B,0),MATCH(O$2,Corp_value!$1:$1,0)))</f>
        <v/>
      </c>
      <c r="P313" s="260" t="str">
        <f>IF(tbl_dmi_isin[[#This Row],[Index]]&gt;$A$2,"",TEXT(INDEX(Corp_value!$A$1:$EA$2999,MATCH(tbl_dmi_isin[[#This Row],[ISIN]],Corp_value!$B:$B,0),MATCH(P$2,Corp_value!$1:$1,0)),"yyyy/mm/dd"))</f>
        <v>2020/02/26</v>
      </c>
      <c r="Q313" s="260" t="str">
        <f>IF(tbl_dmi_isin[[#This Row],[Index]]&gt;$A$2,"",TEXT(INDEX(Corp_value!$A$1:$EA$2999,MATCH(tbl_dmi_isin[[#This Row],[ISIN]],Corp_value!$B:$B,0),MATCH(Q$2,Corp_value!$1:$1,0)),"yyyy/mm/dd"))</f>
        <v>2022/02/26</v>
      </c>
      <c r="R313" s="260" t="str">
        <f>IF(tbl_dmi_isin[[#This Row],[Index]]&gt;$A$2,"",TEXT(INDEX(Corp_value!$A$1:$EA$2999,MATCH(tbl_dmi_isin[[#This Row],[ISIN]],Corp_value!$B:$B,0),MATCH(R$2,Corp_value!$1:$1,0)),"yyyy/mm/dd"))</f>
        <v>--</v>
      </c>
      <c r="S313" s="241">
        <f>IF(tbl_dmi_isin[[#This Row],[Index]]&gt;$A$2,"",INDEX(Corp_value!$A$1:$EA$2999,MATCH(tbl_dmi_isin[[#This Row],[ISIN]],Corp_value!$B:$B,0),MATCH(S$2,Corp_value!$1:$1,0)))</f>
        <v>11.8</v>
      </c>
      <c r="T313" s="241" t="str">
        <f>IF(tbl_dmi_isin[[#This Row],[Index]]&gt;$A$2,"",INDEX(Corp_value!$A$1:$EA$2999,MATCH(tbl_dmi_isin[[#This Row],[ISIN]],Corp_value!$B:$B,0),MATCH(T$2,Corp_value!$1:$1,0)))</f>
        <v>USD</v>
      </c>
      <c r="U313" s="241">
        <f>IF(tbl_dmi_isin[[#This Row],[Index]]&gt;$A$2,"",INDEX(Corp_value!$A$1:$EA$2999,MATCH(tbl_dmi_isin[[#This Row],[ISIN]],Corp_value!$B:$B,0),MATCH(U$2,Corp_value!$1:$1,0)))</f>
        <v>98.156000000000006</v>
      </c>
      <c r="V313" s="256">
        <f>IFERROR(IF(tbl_dmi_isin[[#This Row],[Index]]&gt;$A$2,"",INDEX(Corp_value!$A$1:$EA$2999,MATCH(tbl_dmi_isin[[#This Row],[ISIN]],Corp_value!$B:$B,0),MATCH(V$2,Corp_value!$1:$1,0)))/100000000,"")</f>
        <v>2</v>
      </c>
      <c r="W313" s="268" t="str">
        <f>IF(tbl_dmi_isin[[#This Row],[Index]]&gt;$A$2,"",INDEX(Corp_value!$A$1:$EA$2999,MATCH(tbl_dmi_isin[[#This Row],[ISIN]],Corp_value!$B:$B,0),MATCH(W$2,Corp_value!$1:$1,0)))</f>
        <v>1107 HK</v>
      </c>
      <c r="X313" s="268" t="str">
        <f>IF(tbl_dmi_isin[[#This Row],[Index]]&gt;$A$2,"",INDEX(Corp_value!$A$1:$EA$2999,MATCH(tbl_dmi_isin[[#This Row],[ISIN]],Corp_value!$B:$B,0),MATCH(X$2,Corp_value!$1:$1,0)))</f>
        <v>--/--/WD</v>
      </c>
      <c r="Y313" s="273" t="str">
        <f>IF(tbl_dmi_isin[[#This Row],[Index]]&gt;$A$2,"",INDEX(Corp_value!$A$1:$EA$2999,MATCH(tbl_dmi_isin[[#This Row],[ISIN]],Corp_value!$B:$B,0),MATCH(Y$2,Corp_value!$1:$1,0)))</f>
        <v>Green</v>
      </c>
      <c r="Z313" s="273" t="str">
        <f>IF(tbl_dmi_isin[[#This Row],[Index]]&gt;$A$2,"",INDEX(Corp_value!$A$1:$EA$2999,MATCH(tbl_dmi_isin[[#This Row],[ISIN]],Corp_value!$B:$B,0),MATCH(Z$2,Corp_value!$1:$1,0)))</f>
        <v>--/--/WD</v>
      </c>
    </row>
  </sheetData>
  <phoneticPr fontId="10" type="noConversion"/>
  <pageMargins left="0.7" right="0.7" top="0.75" bottom="0.75" header="0.3" footer="0.3"/>
  <pageSetup orientation="portrait" r:id="rId1"/>
  <ignoredErrors>
    <ignoredError sqref="J4:L7 H5:H27 J9:L27 J8:K8" calculatedColumn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BT318"/>
  <sheetViews>
    <sheetView topLeftCell="A28" zoomScale="115" zoomScaleNormal="115" workbookViewId="0">
      <pane xSplit="1" topLeftCell="AC1" activePane="topRight" state="frozen"/>
      <selection activeCell="D7" sqref="D7"/>
      <selection pane="topRight" activeCell="AK27" sqref="AK27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8.6640625" style="157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44140625" style="157" customWidth="1"/>
    <col min="13" max="13" width="16.6640625" style="157" bestFit="1" customWidth="1"/>
    <col min="14" max="14" width="17.6640625" style="157" bestFit="1" customWidth="1"/>
    <col min="15" max="15" width="18.44140625" style="157" bestFit="1" customWidth="1"/>
    <col min="16" max="16" width="19.5546875" style="157" bestFit="1" customWidth="1"/>
    <col min="17" max="17" width="19.5546875" style="157" customWidth="1"/>
    <col min="18" max="18" width="16.21875" style="157" bestFit="1" customWidth="1"/>
    <col min="19" max="20" width="15.21875" style="157" customWidth="1"/>
    <col min="21" max="21" width="16.6640625" style="157" bestFit="1" customWidth="1"/>
    <col min="22" max="22" width="17.6640625" style="157" bestFit="1" customWidth="1"/>
    <col min="23" max="23" width="18.44140625" style="157" bestFit="1" customWidth="1"/>
    <col min="24" max="24" width="19.5546875" style="157" bestFit="1" customWidth="1"/>
    <col min="25" max="25" width="19.5546875" style="157" customWidth="1"/>
    <col min="26" max="26" width="14.21875" style="157" bestFit="1" customWidth="1"/>
    <col min="27" max="27" width="24.6640625" style="157" bestFit="1" customWidth="1"/>
    <col min="28" max="28" width="8.6640625" style="157" bestFit="1" customWidth="1"/>
    <col min="29" max="29" width="9.44140625" style="157" bestFit="1" customWidth="1"/>
    <col min="30" max="30" width="12.88671875" style="157" bestFit="1" customWidth="1"/>
    <col min="31" max="33" width="7.44140625" style="157" bestFit="1" customWidth="1"/>
    <col min="34" max="34" width="11.88671875" style="157" bestFit="1" customWidth="1"/>
    <col min="35" max="35" width="11.88671875" style="157" customWidth="1"/>
    <col min="36" max="36" width="9.21875" style="157" bestFit="1" customWidth="1"/>
    <col min="37" max="37" width="23.21875" style="157" customWidth="1"/>
    <col min="38" max="38" width="14.33203125" style="157" customWidth="1"/>
    <col min="39" max="39" width="15.6640625" style="157" customWidth="1"/>
    <col min="40" max="40" width="20.44140625" style="157" customWidth="1"/>
    <col min="41" max="41" width="19.77734375" style="157" customWidth="1"/>
    <col min="42" max="42" width="22.6640625" style="157" customWidth="1"/>
    <col min="43" max="43" width="15.6640625" style="157" customWidth="1"/>
    <col min="44" max="44" width="21.33203125" style="157" customWidth="1"/>
    <col min="45" max="45" width="15.88671875" style="157" customWidth="1"/>
    <col min="46" max="46" width="20.88671875" style="157" customWidth="1"/>
    <col min="47" max="48" width="9.21875" style="157" customWidth="1"/>
    <col min="49" max="49" width="14.77734375" style="157" customWidth="1"/>
    <col min="50" max="50" width="13" style="157" customWidth="1"/>
    <col min="51" max="54" width="9.21875" style="157" customWidth="1"/>
    <col min="55" max="58" width="11" style="157" customWidth="1"/>
    <col min="59" max="60" width="15.44140625" style="157" customWidth="1"/>
    <col min="61" max="61" width="16" style="157" customWidth="1"/>
    <col min="62" max="65" width="11" style="157" customWidth="1"/>
    <col min="66" max="66" width="9.21875" style="157" customWidth="1"/>
    <col min="67" max="69" width="8.88671875" style="157"/>
    <col min="70" max="70" width="9.5546875" style="157" customWidth="1"/>
    <col min="71" max="16384" width="8.88671875" style="157"/>
  </cols>
  <sheetData>
    <row r="1" spans="1:72" ht="57" customHeight="1" thickBot="1">
      <c r="A1" s="224">
        <f>COUNTA(美元债一级!$A:$A)-2</f>
        <v>457</v>
      </c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242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3275</v>
      </c>
      <c r="M1" s="157" t="s">
        <v>27</v>
      </c>
      <c r="N1" s="157" t="s">
        <v>157</v>
      </c>
      <c r="O1" s="157" t="s">
        <v>52</v>
      </c>
      <c r="P1" s="157" t="s">
        <v>53</v>
      </c>
      <c r="Q1" s="285"/>
      <c r="R1" s="285" t="s">
        <v>416</v>
      </c>
      <c r="S1" s="157" t="s">
        <v>238</v>
      </c>
      <c r="T1" s="157" t="s">
        <v>3275</v>
      </c>
      <c r="U1" s="157" t="s">
        <v>3277</v>
      </c>
      <c r="V1" s="157" t="s">
        <v>239</v>
      </c>
      <c r="W1" s="157" t="s">
        <v>240</v>
      </c>
      <c r="X1" s="157" t="s">
        <v>241</v>
      </c>
      <c r="Y1" s="285"/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F1" s="157" t="s">
        <v>120</v>
      </c>
      <c r="AG1" s="157" t="s">
        <v>44</v>
      </c>
      <c r="AH1" s="157" t="s">
        <v>357</v>
      </c>
      <c r="AI1" s="157" t="s">
        <v>439</v>
      </c>
      <c r="AJ1" s="155" t="s">
        <v>46</v>
      </c>
      <c r="AK1" s="246" t="s">
        <v>518</v>
      </c>
      <c r="AL1" s="247" t="s">
        <v>153</v>
      </c>
      <c r="AM1" s="247" t="s">
        <v>528</v>
      </c>
      <c r="AN1" s="247" t="s">
        <v>587</v>
      </c>
      <c r="AO1" s="247" t="s">
        <v>559</v>
      </c>
      <c r="AP1" s="247" t="s">
        <v>53</v>
      </c>
      <c r="AQ1" s="286"/>
      <c r="AR1" s="247" t="s">
        <v>510</v>
      </c>
      <c r="AS1" s="247" t="s">
        <v>511</v>
      </c>
      <c r="AT1" s="247"/>
      <c r="AU1" s="247" t="s">
        <v>512</v>
      </c>
      <c r="AV1" s="247" t="s">
        <v>513</v>
      </c>
      <c r="AW1" s="247" t="s">
        <v>150</v>
      </c>
      <c r="AX1" s="247" t="s">
        <v>514</v>
      </c>
      <c r="AY1" s="247" t="s">
        <v>515</v>
      </c>
      <c r="AZ1" s="247" t="s">
        <v>516</v>
      </c>
      <c r="BA1" s="247" t="s">
        <v>517</v>
      </c>
      <c r="BB1" s="247" t="s">
        <v>529</v>
      </c>
      <c r="BC1" s="247" t="s">
        <v>542</v>
      </c>
      <c r="BD1" s="247" t="s">
        <v>547</v>
      </c>
      <c r="BE1" s="247" t="s">
        <v>548</v>
      </c>
      <c r="BF1" s="247" t="s">
        <v>555</v>
      </c>
      <c r="BG1" s="157" t="s">
        <v>26</v>
      </c>
      <c r="BH1" t="s">
        <v>595</v>
      </c>
      <c r="BI1" s="157" t="s">
        <v>559</v>
      </c>
      <c r="BJ1" s="157" t="s">
        <v>558</v>
      </c>
      <c r="BK1" s="285" t="s">
        <v>3272</v>
      </c>
      <c r="BL1" s="287" t="s">
        <v>3280</v>
      </c>
      <c r="BM1" s="287" t="s">
        <v>3545</v>
      </c>
      <c r="BN1" s="243"/>
      <c r="BQ1" s="160" t="s">
        <v>104</v>
      </c>
      <c r="BR1" s="160" t="s">
        <v>105</v>
      </c>
      <c r="BS1" s="160" t="s">
        <v>106</v>
      </c>
      <c r="BT1" s="160" t="s">
        <v>107</v>
      </c>
    </row>
    <row r="2" spans="1:72" ht="15" customHeight="1">
      <c r="A2" s="158" t="s">
        <v>42</v>
      </c>
      <c r="B2" s="158" t="s">
        <v>0</v>
      </c>
      <c r="C2" s="158" t="s">
        <v>14</v>
      </c>
      <c r="D2" s="158" t="s">
        <v>159</v>
      </c>
      <c r="E2" s="158" t="s">
        <v>160</v>
      </c>
      <c r="F2" s="158" t="s">
        <v>161</v>
      </c>
      <c r="G2" s="158" t="s">
        <v>162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3274</v>
      </c>
      <c r="M2" s="158" t="s">
        <v>58</v>
      </c>
      <c r="N2" s="158" t="s">
        <v>59</v>
      </c>
      <c r="O2" s="158" t="s">
        <v>60</v>
      </c>
      <c r="P2" s="158" t="s">
        <v>61</v>
      </c>
      <c r="Q2" s="158" t="s">
        <v>3283</v>
      </c>
      <c r="R2" s="158" t="s">
        <v>62</v>
      </c>
      <c r="S2" s="158" t="s">
        <v>588</v>
      </c>
      <c r="T2" s="158" t="s">
        <v>3276</v>
      </c>
      <c r="U2" s="158" t="s">
        <v>69</v>
      </c>
      <c r="V2" s="158" t="s">
        <v>67</v>
      </c>
      <c r="W2" s="158" t="s">
        <v>68</v>
      </c>
      <c r="X2" s="158" t="s">
        <v>66</v>
      </c>
      <c r="Y2" s="158" t="s">
        <v>3279</v>
      </c>
      <c r="Z2" s="158" t="s">
        <v>63</v>
      </c>
      <c r="AA2" s="158" t="s">
        <v>64</v>
      </c>
      <c r="AB2" s="158" t="s">
        <v>65</v>
      </c>
      <c r="AC2" s="158" t="s">
        <v>163</v>
      </c>
      <c r="AD2" s="159" t="s">
        <v>121</v>
      </c>
      <c r="AE2" s="158" t="s">
        <v>45</v>
      </c>
      <c r="AF2" s="158" t="s">
        <v>120</v>
      </c>
      <c r="AG2" s="158" t="s">
        <v>44</v>
      </c>
      <c r="AH2" s="158" t="s">
        <v>358</v>
      </c>
      <c r="AI2" s="158" t="s">
        <v>417</v>
      </c>
      <c r="AJ2" s="159" t="s">
        <v>46</v>
      </c>
      <c r="AK2" s="245" t="s">
        <v>506</v>
      </c>
      <c r="AL2" s="245" t="s">
        <v>519</v>
      </c>
      <c r="AM2" s="245" t="s">
        <v>520</v>
      </c>
      <c r="AN2" s="245" t="s">
        <v>583</v>
      </c>
      <c r="AO2" s="245" t="s">
        <v>584</v>
      </c>
      <c r="AP2" s="245" t="s">
        <v>585</v>
      </c>
      <c r="AQ2" s="245" t="s">
        <v>586</v>
      </c>
      <c r="AR2" s="245" t="s">
        <v>507</v>
      </c>
      <c r="AS2" s="245" t="s">
        <v>522</v>
      </c>
      <c r="AT2" s="245" t="s">
        <v>523</v>
      </c>
      <c r="AU2" s="245" t="s">
        <v>484</v>
      </c>
      <c r="AV2" s="245" t="s">
        <v>126</v>
      </c>
      <c r="AW2" s="245" t="s">
        <v>43</v>
      </c>
      <c r="AX2" s="245" t="s">
        <v>508</v>
      </c>
      <c r="AY2" s="245" t="s">
        <v>429</v>
      </c>
      <c r="AZ2" s="245" t="s">
        <v>122</v>
      </c>
      <c r="BA2" s="245" t="s">
        <v>509</v>
      </c>
      <c r="BB2" s="245" t="s">
        <v>530</v>
      </c>
      <c r="BC2" s="245" t="s">
        <v>540</v>
      </c>
      <c r="BD2" s="245" t="s">
        <v>544</v>
      </c>
      <c r="BE2" s="245" t="s">
        <v>546</v>
      </c>
      <c r="BF2" s="245" t="s">
        <v>557</v>
      </c>
      <c r="BG2" s="245" t="s">
        <v>549</v>
      </c>
      <c r="BH2" s="245" t="s">
        <v>599</v>
      </c>
      <c r="BI2" s="245" t="s">
        <v>552</v>
      </c>
      <c r="BJ2" s="245" t="s">
        <v>554</v>
      </c>
      <c r="BK2" s="245" t="s">
        <v>3273</v>
      </c>
      <c r="BL2" s="245" t="s">
        <v>3281</v>
      </c>
      <c r="BM2" s="245" t="s">
        <v>3546</v>
      </c>
      <c r="BN2" s="243" t="s">
        <v>582</v>
      </c>
      <c r="BQ2" s="160">
        <v>1</v>
      </c>
      <c r="BR2" s="160" t="s">
        <v>108</v>
      </c>
      <c r="BS2" s="160" t="s">
        <v>109</v>
      </c>
      <c r="BT2" s="160" t="s">
        <v>109</v>
      </c>
    </row>
    <row r="3" spans="1:72" s="176" customFormat="1" ht="15" customHeight="1">
      <c r="A3" s="225">
        <v>1</v>
      </c>
      <c r="B3" s="226" t="str">
        <f>IF(美元债一级!$C$3:$C$1048576&lt;&gt;"",美元债一级!C3,"")</f>
        <v>XS2681919762</v>
      </c>
      <c r="C3" s="227" t="str">
        <f>IF(tbl_coded[[#This Row],[ISIN]]="","",IF(tbl_coded[[#This Row],[Index]]&gt;$A$1,"",IF(_xll.BDP($B3&amp;" Corp",C$1)="#N/A N/A","",_xll.BDP($B3&amp;" Corp",C$1))))</f>
        <v>28/9/2023</v>
      </c>
      <c r="D3" s="227" t="str">
        <f>IF(tbl_coded[[#This Row],[ISIN]]="","",IF(_xll.BDP($B3&amp;" Corp",D$1)="#N/A N/A","",_xll.BDP($B3&amp;" Corp",D$1)))</f>
        <v>CHANGDE URBAN CONSTRUCT</v>
      </c>
      <c r="E3" s="227" t="str">
        <f>IF(tbl_coded[[#This Row],[ISIN]]="","",IF(_xll.BDP($B3&amp;" Corp",E$1)="#N/A N/A","--",_xll.BDP($B3&amp;" Corp",E$1)))</f>
        <v>--</v>
      </c>
      <c r="F3" s="227" t="str">
        <f>IF(tbl_coded[[#This Row],[ISIN]]="","",IF(_xll.BDS($B3&amp;" Corp",F$1)="#N/A Field Not Applicable","",_xll.BDS($B3&amp;" Corp",F$1)))</f>
        <v/>
      </c>
      <c r="G3" s="227" t="str">
        <f>IF(tbl_coded[[#This Row],[ISIN]]="","",IF(_xll.BDP($F3&amp;" CompanyID",G$1)="#N/A Invalid Security","",_xll.BDP($F3&amp;" CompanyID",G$1)))</f>
        <v/>
      </c>
      <c r="H3" s="227" t="str">
        <f>IF(tbl_coded[[#This Row],[ISIN]]="","",IF(_xll.BDP($B3&amp;" Corp",H$1)="#N/A N/A","--",_xll.BDP($B3&amp;" Corp",H$1)))</f>
        <v>--</v>
      </c>
      <c r="I3" s="227" t="str">
        <f>IF(tbl_coded[[#This Row],[ISIN]]="","",IF(_xll.BDP($B3&amp;" Corp",I$1)="#N/A N/A","--",_xll.BDP($B3&amp;" Corp",I$1)))</f>
        <v>--</v>
      </c>
      <c r="J3" s="227" t="str">
        <f>IF(tbl_coded[[#This Row],[ISIN]]="","",IF(_xll.BDP($B3&amp;" Corp",J$1)="#N/A N/A","--",_xll.BDP($B3&amp;" Corp",J$1)))</f>
        <v>A+</v>
      </c>
      <c r="K3" s="227" t="str">
        <f>IF(tbl_coded[[#This Row],[ISIN]]="","",IF(_xll.BDP($B3&amp;" Corp",K$1)="#N/A N/A","--",_xll.BDP($B3&amp;" Corp",K$1)))</f>
        <v>--</v>
      </c>
      <c r="L3" s="227" t="str">
        <f>IF(tbl_coded[[#This Row],[ISIN]]="","",IF(_xll.BDP($B3&amp;" Corp",L$1)="#N/A N/A","--",_xll.BDP($B3&amp;" Corp",L$1)))</f>
        <v>--</v>
      </c>
      <c r="M3" s="227" t="str">
        <f>IF(tbl_coded[[#This Row],[ISIN]]="","",IF(_xll.BDP($B3&amp;" Corp",M$1)="#N/A N/A","--",_xll.BDP($B3&amp;" Corp",M$1)))</f>
        <v>--</v>
      </c>
      <c r="N3" s="227" t="str">
        <f>IF(tbl_coded[[#This Row],[ISIN]]="","",IF(_xll.BDP($B3&amp;" Corp",N$1)="#N/A N/A","--",_xll.BDP($B3&amp;" Corp",N$1)))</f>
        <v>--</v>
      </c>
      <c r="O3" s="227" t="str">
        <f>IF(tbl_coded[[#This Row],[ISIN]]="","",IF(_xll.BDP($B3&amp;" Corp",O$1)="#N/A N/A","--",_xll.BDP($B3&amp;" Corp",O$1)))</f>
        <v>--</v>
      </c>
      <c r="P3" s="228" t="str">
        <f>IF(tbl_coded[[#This Row],[ISIN]]="","",IF(_xll.BDP($B3&amp;" Corp",P$1)="#N/A N/A","--",_xll.BDP($B3&amp;" Corp",P$1)))</f>
        <v>BBB-</v>
      </c>
      <c r="Q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3" s="228" t="str">
        <f>IF(tbl_coded[[#This Row],[ISIN]]="","",IF(OR(_xll.BDP($B3&amp;" Corp",R$1)="#N/A N/A",_xll.BDP($B3&amp;" Corp",R$1)="#N/A Invalid Security",_xll.BDP($B3&amp;" Corp",R$1)="#N/A Field Not Applicable"),"--",_xll.BDP($B3&amp;" Corp",R$1)))</f>
        <v>--</v>
      </c>
      <c r="S3" s="228" t="str">
        <f>IF(tbl_coded[[#This Row],[ISIN]]="","",IF(OR(_xll.BDP($R3&amp;" Equity",S$1)="#N/A N/A",_xll.BDP($R3&amp;" Equity",S$1)="#N/A Invalid Security"),"--",_xll.BDP($R3&amp;" Equity",S$1)))</f>
        <v>--</v>
      </c>
      <c r="T3" s="228" t="str">
        <f>IF(tbl_coded[[#This Row],[ISIN]]="","",IF(OR(_xll.BDP($R3&amp;" Equity",T$1)="#N/A N/A",_xll.BDP($R3&amp;" Equity",T$1)="#N/A Invalid Security"),"--",_xll.BDP($R3&amp;" Equity",T$1)))</f>
        <v>--</v>
      </c>
      <c r="U3" s="228" t="str">
        <f>IF(tbl_coded[[#This Row],[ISIN]]="","",IF(OR(_xll.BDP($R3&amp;" Equity",U$1)="#N/A N/A",_xll.BDP($R3&amp;" Equity",U$1)="#N/A Invalid Security"),"--",_xll.BDP($R3&amp;" Equity",U$1)))</f>
        <v>--</v>
      </c>
      <c r="V3" s="228" t="str">
        <f>IF(tbl_coded[[#This Row],[ISIN]]="","",IF(OR(_xll.BDP($R3&amp;" Equity",V$1)="#N/A N/A",_xll.BDP($R3&amp;" Equity",V$1)="#N/A Invalid Security"),"--",_xll.BDP($R3&amp;" Equity",V$1)))</f>
        <v>--</v>
      </c>
      <c r="W3" s="228" t="str">
        <f>IF(tbl_coded[[#This Row],[ISIN]]="","",IF(OR(_xll.BDP($R3&amp;" Equity",W$1)="#N/A N/A",_xll.BDP($R3&amp;" Equity",W$1)="#N/A Invalid Security"),"--",_xll.BDP($R3&amp;" Equity",W$1)))</f>
        <v>--</v>
      </c>
      <c r="X3" s="228" t="str">
        <f>IF(tbl_coded[[#This Row],[ISIN]]="","",IF(OR(_xll.BDP($R3&amp;" Equity",X$1)="#N/A N/A",_xll.BDP($R3&amp;" Equity",X$1)="#N/A Invalid Security"),"--",_xll.BDP($R3&amp;" Equity",X$1)))</f>
        <v>--</v>
      </c>
      <c r="Y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" s="228" t="str">
        <f>IF(tbl_coded[[#This Row],[ISIN]]="","",IF(ISNUMBER(_xll.BDP(B3&amp;" Corp",Z$1)),_xll.BDP(B3&amp;" Corp",Z$1),""))</f>
        <v/>
      </c>
      <c r="AA3" s="228" t="str">
        <f>IF(tbl_coded[[#This Row],[ISIN]]="","",IF(ISNUMBER(_xll.BDP(B3&amp;" Corp",AA$1)),_xll.BDP(B3&amp;" Corp",AA$1),""))</f>
        <v/>
      </c>
      <c r="AB3" s="228" t="str">
        <f>IF(tbl_coded[[#This Row],[ISIN]]="","",IF(ISNUMBER(_xll.BDP(B3&amp;" Corp",AB$1)),_xll.BDP(B3&amp;" Corp",AB$1),""))</f>
        <v/>
      </c>
      <c r="AC3" s="228" t="str">
        <f>IF(tbl_coded[[#This Row],[ISIN]]="","",IF((_xll.BDP(B3&amp;" Corp",AC$1))="#N/A Field Not Applicable","",_xll.BDP(B3&amp;" Corp",AC$1)))</f>
        <v>N</v>
      </c>
      <c r="AD3" s="228" t="str">
        <f>IF(tbl_coded[[#This Row],[ISIN]]="","",IF((_xll.BDP(B3&amp;" Corp",AD$1))="#N/A N/A","--",_xll.BDP(B3&amp;" Corp",AD$1)))</f>
        <v>--</v>
      </c>
      <c r="AE3" s="228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IG</v>
      </c>
      <c r="AF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--/--/A+</v>
      </c>
      <c r="AH3" s="228" t="str">
        <f>IF(tbl_coded[[#This Row],[ISIN]]="","",IF(_xll.BDP($B3&amp;" Corp",AH$1)="#N/A N/A","--",_xll.BDP($B3&amp;" Corp",AH$1)))</f>
        <v>CN</v>
      </c>
      <c r="AI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常德市城市建设投资集</v>
      </c>
      <c r="AL3" s="244" t="str">
        <f>IF(tbl_coded[[#This Row],[ISIN]]="","",IF(_xll.BDS($B3&amp;" Corp",AL$1)="#N/A Field Not Applicable","",_xll.BDS($B3&amp;" Corp",AL$1)))</f>
        <v/>
      </c>
      <c r="AM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" s="244" t="str">
        <f>IF(tbl_coded[[#This Row],[ISIN]]="","",IF(OR(_xll.BDP($B3&amp;" Corp",AR$1)="#N/A N/A"),"",_xll.BDP($B3&amp;" Corp",AR$1)))</f>
        <v/>
      </c>
      <c r="AS3" s="244" t="str">
        <f>IF(tbl_coded[[#This Row],[ISIN]]="","",IF(_xll.BDS($B3&amp;" Corp",AS$1)="#N/A Field Not Applicable","",_xll.BDS($B3&amp;" Corp",AS$1)))</f>
        <v/>
      </c>
      <c r="AT3" s="244" t="str">
        <f>IF(tbl_coded[[#This Row],[SBLC Provider BBID]]="","",_xll.BDP(tbl_coded[[#This Row],[SBLC Provider BBID]]&amp;" CompanyID","NAME"))</f>
        <v/>
      </c>
      <c r="AU3" s="244" t="str">
        <f>IF(tbl_coded[[#This Row],[ISIN]]="","",IF(OR(_xll.BDP($B3&amp;" Corp",AU$1)="#N/A N/A"),"--",IF(_xll.BDP($B3&amp;" Corp",AU$1)="#N/A Field Not Applicable","",TEXT(_xll.BDP($B3&amp;" Corp",AU$1),"yyyy/mm/dd"))))</f>
        <v>2023/10/11</v>
      </c>
      <c r="AV3" s="244" t="str">
        <f>IF(tbl_coded[[#This Row],[ISIN]]="","",IF(OR(_xll.BDP($B3&amp;" Corp",AV$1)="#N/A N/A"),"--",IF(_xll.BDP($B3&amp;" Corp",AV$1)="#N/A Field Not Applicable","",TEXT(_xll.BDP($B3&amp;" Corp",AV$1),"yyyy/mm/dd"))))</f>
        <v>2026/10/11</v>
      </c>
      <c r="AW3" s="244" t="str">
        <f>IF(tbl_coded[[#This Row],[ISIN]]="","",IF(OR(_xll.BDP($B3&amp;" Corp",AW$1)="#N/A N/A"),"--",IF(_xll.BDP($B3&amp;" Corp",AW$1)="#N/A Field Not Applicable","",TEXT(_xll.BDP($B3&amp;" Corp",AW$1),"yyyy/mm/dd"))))</f>
        <v>2023/09/28</v>
      </c>
      <c r="AX3" s="244" t="str">
        <f>IF(tbl_coded[[#This Row],[ISIN]]="","",IF(OR(_xll.BDP($B3&amp;" Corp",AX$1)="#N/A Field Not Applicable"),"--",IF(_xll.BDP($B3&amp;" Corp",AX$1)="#N/A Field Not Applicable","",TEXT(_xll.BDP($B3&amp;" Corp",AX$1),"yyyy/mm/dd"))))</f>
        <v>--</v>
      </c>
      <c r="AY3" s="244">
        <f>IF(tbl_coded[[#This Row],[ISIN]]="","",IF(OR(_xll.BDP($B3&amp;" Corp",AY$1)="#N/A N/A"),"--",_xll.BDP($B3&amp;" Corp",AY$1)))</f>
        <v>5.9</v>
      </c>
      <c r="AZ3" s="244" t="str">
        <f>IF(tbl_coded[[#This Row],[ISIN]]="","",IF(OR(_xll.BDP($B3&amp;" Corp",AZ$1)="#N/A N/A"),"--",_xll.BDP($B3&amp;" Corp",AZ$1)))</f>
        <v>USD</v>
      </c>
      <c r="BA3" s="244">
        <f>IF(tbl_coded[[#This Row],[ISIN]]="","",IF(OR(_xll.BDP($B3&amp;" Corp",BA$1)="#N/A N/A"),"--",_xll.BDP($B3&amp;" Corp",BA$1)))</f>
        <v>100000000</v>
      </c>
      <c r="BB3" s="244">
        <f>IF(tbl_coded[[#This Row],[ISIN]]="","",IF(OR(_xll.BDP($B3&amp;" Corp",BB$1)="#N/A Field Not Applicable"),"--",_xll.BDP($B3&amp;" Corp",BB$1)))</f>
        <v>100</v>
      </c>
      <c r="BC3" s="244" t="str">
        <f>IF(tbl_coded[[#This Row],[ISIN]]="","",IF(OR(_xll.BDP($B3&amp;" Corp",BC$1)="#N/A Field Not Applicable"),"--",_xll.BDP($B3&amp;" Corp",BC$1)))</f>
        <v>N</v>
      </c>
      <c r="BD3" s="244" t="str">
        <f>IF(tbl_coded[[#This Row],[ISIN]]="","",IF(OR(_xll.BDP($B3&amp;" Corp",BD$1)="#N/A Field Not Applicable"),"--",_xll.BDP($B3&amp;" Corp",BD$1)))</f>
        <v>N</v>
      </c>
      <c r="BE3" s="244" t="str">
        <f>IF(tbl_coded[[#This Row],[ISIN]]="","",IF(OR(_xll.BDP($B3&amp;" Corp",BE$1)="#N/A Field Not Applicable"),"--",_xll.BDP($B3&amp;" Corp",BE$1)))</f>
        <v>N</v>
      </c>
      <c r="BF3" s="244" t="str">
        <f>IF(tbl_coded[[#This Row],[ISIN]]="","",IF(OR(_xll.BDP($B3&amp;" Corp",BF$1)="#N/A N/A"),"",_xll.BDP($B3&amp;" Corp",BF$1)))</f>
        <v/>
      </c>
      <c r="BG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" s="229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3" s="244" t="str">
        <f>IF(tbl_coded[[#This Row],[GREEN]]="Y","Green",IF(tbl_coded[[#This Row],[SUSTAINABLE]]="Y","Sustainable",IF(tbl_coded[[#This Row],[SOCIAL]]="Y","Social","")))</f>
        <v/>
      </c>
      <c r="BN3" s="243"/>
      <c r="BP3" s="157"/>
      <c r="BQ3" s="160">
        <v>2</v>
      </c>
      <c r="BR3" s="160" t="s">
        <v>110</v>
      </c>
      <c r="BS3" s="160" t="s">
        <v>111</v>
      </c>
      <c r="BT3" s="160" t="s">
        <v>111</v>
      </c>
    </row>
    <row r="4" spans="1:72" ht="15" customHeight="1">
      <c r="A4" s="225">
        <v>2</v>
      </c>
      <c r="B4" s="226" t="str">
        <f>IF(美元债一级!$C$3:$C$1048576&lt;&gt;"",美元债一级!C4,"")</f>
        <v>XS2671498447</v>
      </c>
      <c r="C4" s="227" t="str">
        <f>IF(tbl_coded[[#This Row],[ISIN]]="","",IF(tbl_coded[[#This Row],[Index]]&gt;$A$1,"",IF(_xll.BDP($B4&amp;" Corp",C$1)="#N/A N/A","",_xll.BDP($B4&amp;" Corp",C$1))))</f>
        <v>28/9/2023</v>
      </c>
      <c r="D4" s="227" t="str">
        <f>IF(tbl_coded[[#This Row],[ISIN]]="","",IF(_xll.BDP($B4&amp;" Corp",D$1)="#N/A N/A","",_xll.BDP($B4&amp;" Corp",D$1)))</f>
        <v>SHANGRAO CONSTR INV</v>
      </c>
      <c r="E4" s="227" t="str">
        <f>IF(tbl_coded[[#This Row],[ISIN]]="","",IF(_xll.BDP($B4&amp;" Corp",E$1)="#N/A N/A","--",_xll.BDP($B4&amp;" Corp",E$1)))</f>
        <v>--</v>
      </c>
      <c r="F4" s="227" t="str">
        <f>IF(tbl_coded[[#This Row],[ISIN]]="","",IF(_xll.BDS($B4&amp;" Corp",F$1)="#N/A Field Not Applicable","",_xll.BDS($B4&amp;" Corp",F$1)))</f>
        <v/>
      </c>
      <c r="G4" s="227" t="str">
        <f>IF(tbl_coded[[#This Row],[ISIN]]="","",IF(_xll.BDP($F4&amp;" CompanyID",G$1)="#N/A Invalid Security","",_xll.BDP($F4&amp;" CompanyID",G$1)))</f>
        <v/>
      </c>
      <c r="H4" s="227" t="str">
        <f>IF(tbl_coded[[#This Row],[ISIN]]="","",IF(_xll.BDP($B4&amp;" Corp",H$1)="#N/A N/A","--",_xll.BDP($B4&amp;" Corp",H$1)))</f>
        <v>--</v>
      </c>
      <c r="I4" s="227" t="str">
        <f>IF(tbl_coded[[#This Row],[ISIN]]="","",IF(_xll.BDP($B4&amp;" Corp",I$1)="#N/A N/A","--",_xll.BDP($B4&amp;" Corp",I$1)))</f>
        <v>--</v>
      </c>
      <c r="J4" s="227" t="str">
        <f>IF(tbl_coded[[#This Row],[ISIN]]="","",IF(_xll.BDP($B4&amp;" Corp",J$1)="#N/A N/A","--",_xll.BDP($B4&amp;" Corp",J$1)))</f>
        <v>--</v>
      </c>
      <c r="K4" s="227" t="str">
        <f>IF(tbl_coded[[#This Row],[ISIN]]="","",IF(_xll.BDP($B4&amp;" Corp",K$1)="#N/A N/A","--",_xll.BDP($B4&amp;" Corp",K$1)))</f>
        <v>--</v>
      </c>
      <c r="L4" s="227" t="str">
        <f>IF(tbl_coded[[#This Row],[ISIN]]="","",IF(_xll.BDP($B4&amp;" Corp",L$1)="#N/A N/A","--",_xll.BDP($B4&amp;" Corp",L$1)))</f>
        <v>--</v>
      </c>
      <c r="M4" s="227" t="str">
        <f>IF(tbl_coded[[#This Row],[ISIN]]="","",IF(_xll.BDP($B4&amp;" Corp",M$1)="#N/A N/A","--",_xll.BDP($B4&amp;" Corp",M$1)))</f>
        <v>--</v>
      </c>
      <c r="N4" s="227" t="str">
        <f>IF(tbl_coded[[#This Row],[ISIN]]="","",IF(_xll.BDP($B4&amp;" Corp",N$1)="#N/A N/A","--",_xll.BDP($B4&amp;" Corp",N$1)))</f>
        <v>--</v>
      </c>
      <c r="O4" s="227" t="str">
        <f>IF(tbl_coded[[#This Row],[ISIN]]="","",IF(_xll.BDP($B4&amp;" Corp",O$1)="#N/A N/A","--",_xll.BDP($B4&amp;" Corp",O$1)))</f>
        <v>--</v>
      </c>
      <c r="P4" s="228" t="str">
        <f>IF(tbl_coded[[#This Row],[ISIN]]="","",IF(_xll.BDP($B4&amp;" Corp",P$1)="#N/A N/A","--",_xll.BDP($B4&amp;" Corp",P$1)))</f>
        <v>BB+</v>
      </c>
      <c r="Q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--/--/BB+</v>
      </c>
      <c r="R4" s="228" t="str">
        <f>IF(tbl_coded[[#This Row],[ISIN]]="","",IF(OR(_xll.BDP($B4&amp;" Corp",R$1)="#N/A N/A",_xll.BDP($B4&amp;" Corp",R$1)="#N/A Invalid Security",_xll.BDP($B4&amp;" Corp",R$1)="#N/A Field Not Applicable"),"--",_xll.BDP($B4&amp;" Corp",R$1)))</f>
        <v>--</v>
      </c>
      <c r="S4" s="228" t="str">
        <f>IF(tbl_coded[[#This Row],[ISIN]]="","",IF(OR(_xll.BDP($R4&amp;" Equity",S$1)="#N/A N/A",_xll.BDP($R4&amp;" Equity",S$1)="#N/A Invalid Security"),"--",_xll.BDP($R4&amp;" Equity",S$1)))</f>
        <v>--</v>
      </c>
      <c r="T4" s="228" t="str">
        <f>IF(tbl_coded[[#This Row],[ISIN]]="","",IF(OR(_xll.BDP($R4&amp;" Equity",T$1)="#N/A N/A",_xll.BDP($R4&amp;" Equity",T$1)="#N/A Invalid Security"),"--",_xll.BDP($R4&amp;" Equity",T$1)))</f>
        <v>--</v>
      </c>
      <c r="U4" s="228" t="str">
        <f>IF(tbl_coded[[#This Row],[ISIN]]="","",IF(OR(_xll.BDP($R4&amp;" Equity",U$1)="#N/A N/A",_xll.BDP($R4&amp;" Equity",U$1)="#N/A Invalid Security"),"--",_xll.BDP($R4&amp;" Equity",U$1)))</f>
        <v>--</v>
      </c>
      <c r="V4" s="228" t="str">
        <f>IF(tbl_coded[[#This Row],[ISIN]]="","",IF(OR(_xll.BDP($R4&amp;" Equity",V$1)="#N/A N/A",_xll.BDP($R4&amp;" Equity",V$1)="#N/A Invalid Security"),"--",_xll.BDP($R4&amp;" Equity",V$1)))</f>
        <v>--</v>
      </c>
      <c r="W4" s="228" t="str">
        <f>IF(tbl_coded[[#This Row],[ISIN]]="","",IF(OR(_xll.BDP($R4&amp;" Equity",W$1)="#N/A N/A",_xll.BDP($R4&amp;" Equity",W$1)="#N/A Invalid Security"),"--",_xll.BDP($R4&amp;" Equity",W$1)))</f>
        <v>--</v>
      </c>
      <c r="X4" s="228" t="str">
        <f>IF(tbl_coded[[#This Row],[ISIN]]="","",IF(OR(_xll.BDP($R4&amp;" Equity",X$1)="#N/A N/A",_xll.BDP($R4&amp;" Equity",X$1)="#N/A Invalid Security"),"--",_xll.BDP($R4&amp;" Equity",X$1)))</f>
        <v>--</v>
      </c>
      <c r="Y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4" s="228" t="str">
        <f>IF(tbl_coded[[#This Row],[ISIN]]="","",IF(ISNUMBER(_xll.BDP(B4&amp;" Corp",Z$1)),_xll.BDP(B4&amp;" Corp",Z$1),""))</f>
        <v/>
      </c>
      <c r="AA4" s="228" t="str">
        <f>IF(tbl_coded[[#This Row],[ISIN]]="","",IF(ISNUMBER(_xll.BDP(B4&amp;" Corp",AA$1)),_xll.BDP(B4&amp;" Corp",AA$1),""))</f>
        <v/>
      </c>
      <c r="AB4" s="228" t="str">
        <f>IF(tbl_coded[[#This Row],[ISIN]]="","",IF(ISNUMBER(_xll.BDP(B4&amp;" Corp",AB$1)),_xll.BDP(B4&amp;" Corp",AB$1),""))</f>
        <v/>
      </c>
      <c r="AC4" s="228" t="str">
        <f>IF(tbl_coded[[#This Row],[ISIN]]="","",IF((_xll.BDP(B4&amp;" Corp",AC$1))="#N/A Field Not Applicable","",_xll.BDP(B4&amp;" Corp",AC$1)))</f>
        <v>N</v>
      </c>
      <c r="AD4" s="228" t="str">
        <f>IF(tbl_coded[[#This Row],[ISIN]]="","",IF((_xll.BDP(B4&amp;" Corp",AD$1))="#N/A N/A","--",_xll.BDP(B4&amp;" Corp",AD$1)))</f>
        <v>--</v>
      </c>
      <c r="AE4" s="228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NR</v>
      </c>
      <c r="AF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--/--/BB+</v>
      </c>
      <c r="AG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4" s="229" t="str">
        <f>IF(tbl_coded[[#This Row],[ISIN]]="","",IF(_xll.BDP($B4&amp;" Corp",AH$1)="#N/A N/A","--",_xll.BDP($B4&amp;" Corp",AH$1)))</f>
        <v>CN</v>
      </c>
      <c r="AI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上饶市城市建设投资开</v>
      </c>
      <c r="AL4" s="244" t="str">
        <f>IF(tbl_coded[[#This Row],[ISIN]]="","",IF(_xll.BDS($B4&amp;" Corp",AL$1)="#N/A Field Not Applicable","",_xll.BDS($B4&amp;" Corp",AL$1)))</f>
        <v/>
      </c>
      <c r="AM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" s="244" t="str">
        <f>IF(tbl_coded[[#This Row],[ISIN]]="","",IF(OR(_xll.BDP($B4&amp;" Corp",AR$1)="#N/A N/A"),"",_xll.BDP($B4&amp;" Corp",AR$1)))</f>
        <v/>
      </c>
      <c r="AS4" s="244" t="str">
        <f>IF(tbl_coded[[#This Row],[ISIN]]="","",IF(_xll.BDS($B4&amp;" Corp",AS$1)="#N/A Field Not Applicable","",_xll.BDS($B4&amp;" Corp",AS$1)))</f>
        <v/>
      </c>
      <c r="AT4" s="244" t="str">
        <f>IF(tbl_coded[[#This Row],[SBLC Provider BBID]]="","",_xll.BDP(tbl_coded[[#This Row],[SBLC Provider BBID]]&amp;" CompanyID","NAME"))</f>
        <v/>
      </c>
      <c r="AU4" s="244" t="str">
        <f>IF(tbl_coded[[#This Row],[ISIN]]="","",IF(OR(_xll.BDP($B4&amp;" Corp",AU$1)="#N/A N/A"),"--",IF(_xll.BDP($B4&amp;" Corp",AU$1)="#N/A Field Not Applicable","",TEXT(_xll.BDP($B4&amp;" Corp",AU$1),"yyyy/mm/dd"))))</f>
        <v>2023/10/11</v>
      </c>
      <c r="AV4" s="244" t="str">
        <f>IF(tbl_coded[[#This Row],[ISIN]]="","",IF(OR(_xll.BDP($B4&amp;" Corp",AV$1)="#N/A N/A"),"--",IF(_xll.BDP($B4&amp;" Corp",AV$1)="#N/A Field Not Applicable","",TEXT(_xll.BDP($B4&amp;" Corp",AV$1),"yyyy/mm/dd"))))</f>
        <v>2026/10/11</v>
      </c>
      <c r="AW4" s="244" t="str">
        <f>IF(tbl_coded[[#This Row],[ISIN]]="","",IF(OR(_xll.BDP($B4&amp;" Corp",AW$1)="#N/A N/A"),"--",IF(_xll.BDP($B4&amp;" Corp",AW$1)="#N/A Field Not Applicable","",TEXT(_xll.BDP($B4&amp;" Corp",AW$1),"yyyy/mm/dd"))))</f>
        <v>2023/09/28</v>
      </c>
      <c r="AX4" s="244" t="str">
        <f>IF(tbl_coded[[#This Row],[ISIN]]="","",IF(OR(_xll.BDP($B4&amp;" Corp",AX$1)="#N/A Field Not Applicable"),"--",IF(_xll.BDP($B4&amp;" Corp",AX$1)="#N/A Field Not Applicable","",TEXT(_xll.BDP($B4&amp;" Corp",AX$1),"yyyy/mm/dd"))))</f>
        <v>--</v>
      </c>
      <c r="AY4" s="244">
        <f>IF(tbl_coded[[#This Row],[ISIN]]="","",IF(OR(_xll.BDP($B4&amp;" Corp",AY$1)="#N/A N/A"),"--",_xll.BDP($B4&amp;" Corp",AY$1)))</f>
        <v>8.5</v>
      </c>
      <c r="AZ4" s="244" t="str">
        <f>IF(tbl_coded[[#This Row],[ISIN]]="","",IF(OR(_xll.BDP($B4&amp;" Corp",AZ$1)="#N/A N/A"),"--",_xll.BDP($B4&amp;" Corp",AZ$1)))</f>
        <v>USD</v>
      </c>
      <c r="BA4" s="244">
        <f>IF(tbl_coded[[#This Row],[ISIN]]="","",IF(OR(_xll.BDP($B4&amp;" Corp",BA$1)="#N/A N/A"),"--",_xll.BDP($B4&amp;" Corp",BA$1)))</f>
        <v>67000000</v>
      </c>
      <c r="BB4" s="244">
        <f>IF(tbl_coded[[#This Row],[ISIN]]="","",IF(OR(_xll.BDP($B4&amp;" Corp",BB$1)="#N/A Field Not Applicable"),"--",_xll.BDP($B4&amp;" Corp",BB$1)))</f>
        <v>100</v>
      </c>
      <c r="BC4" s="244" t="str">
        <f>IF(tbl_coded[[#This Row],[ISIN]]="","",IF(OR(_xll.BDP($B4&amp;" Corp",BC$1)="#N/A Field Not Applicable"),"--",_xll.BDP($B4&amp;" Corp",BC$1)))</f>
        <v>N</v>
      </c>
      <c r="BD4" s="244" t="str">
        <f>IF(tbl_coded[[#This Row],[ISIN]]="","",IF(OR(_xll.BDP($B4&amp;" Corp",BD$1)="#N/A Field Not Applicable"),"--",_xll.BDP($B4&amp;" Corp",BD$1)))</f>
        <v>N</v>
      </c>
      <c r="BE4" s="244" t="str">
        <f>IF(tbl_coded[[#This Row],[ISIN]]="","",IF(OR(_xll.BDP($B4&amp;" Corp",BE$1)="#N/A Field Not Applicable"),"--",_xll.BDP($B4&amp;" Corp",BE$1)))</f>
        <v>N</v>
      </c>
      <c r="BF4" s="244" t="str">
        <f>IF(tbl_coded[[#This Row],[ISIN]]="","",IF(OR(_xll.BDP($B4&amp;" Corp",BF$1)="#N/A N/A"),"",_xll.BDP($B4&amp;" Corp",BF$1)))</f>
        <v>0791831D CH</v>
      </c>
      <c r="BG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BB+</v>
      </c>
      <c r="BK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--/--/BB+</v>
      </c>
      <c r="BL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--/--/BB+</v>
      </c>
      <c r="BM4" s="244" t="str">
        <f>IF(tbl_coded[[#This Row],[GREEN]]="Y","Green",IF(tbl_coded[[#This Row],[SUSTAINABLE]]="Y","Sustainable",IF(tbl_coded[[#This Row],[SOCIAL]]="Y","Social","")))</f>
        <v/>
      </c>
      <c r="BN4" s="243"/>
      <c r="BQ4" s="160">
        <v>3</v>
      </c>
      <c r="BR4" s="160" t="s">
        <v>112</v>
      </c>
      <c r="BS4" s="160" t="s">
        <v>96</v>
      </c>
      <c r="BT4" s="160" t="s">
        <v>96</v>
      </c>
    </row>
    <row r="5" spans="1:72" ht="15" customHeight="1">
      <c r="A5" s="225">
        <v>3</v>
      </c>
      <c r="B5" s="226" t="str">
        <f>IF(美元债一级!$C$3:$C$1048576&lt;&gt;"",美元债一级!C5,"")</f>
        <v>HK0000954286</v>
      </c>
      <c r="C5" s="227" t="str">
        <f>IF(tbl_coded[[#This Row],[ISIN]]="","",IF(tbl_coded[[#This Row],[Index]]&gt;$A$1,"",IF(_xll.BDP($B5&amp;" Corp",C$1)="#N/A N/A","",_xll.BDP($B5&amp;" Corp",C$1))))</f>
        <v>20/9/2023</v>
      </c>
      <c r="D5" s="227" t="str">
        <f>IF(tbl_coded[[#This Row],[ISIN]]="","",IF(_xll.BDP($B5&amp;" Corp",D$1)="#N/A N/A","",_xll.BDP($B5&amp;" Corp",D$1)))</f>
        <v>PINGLING GP OVERSEAS</v>
      </c>
      <c r="E5" s="227" t="str">
        <f>IF(tbl_coded[[#This Row],[ISIN]]="","",IF(_xll.BDP($B5&amp;" Corp",E$1)="#N/A N/A","--",_xll.BDP($B5&amp;" Corp",E$1)))</f>
        <v>--</v>
      </c>
      <c r="F5" s="227" t="str">
        <f>IF(tbl_coded[[#This Row],[ISIN]]="","",IF(_xll.BDS($B5&amp;" Corp",F$1)="#N/A Field Not Applicable","",_xll.BDS($B5&amp;" Corp",F$1)))</f>
        <v/>
      </c>
      <c r="G5" s="227" t="str">
        <f>IF(tbl_coded[[#This Row],[ISIN]]="","",IF(_xll.BDP($F5&amp;" CompanyID",G$1)="#N/A Invalid Security","",_xll.BDP($F5&amp;" CompanyID",G$1)))</f>
        <v/>
      </c>
      <c r="H5" s="227" t="str">
        <f>IF(tbl_coded[[#This Row],[ISIN]]="","",IF(_xll.BDP($B5&amp;" Corp",H$1)="#N/A N/A","--",_xll.BDP($B5&amp;" Corp",H$1)))</f>
        <v>--</v>
      </c>
      <c r="I5" s="227" t="str">
        <f>IF(tbl_coded[[#This Row],[ISIN]]="","",IF(_xll.BDP($B5&amp;" Corp",I$1)="#N/A N/A","--",_xll.BDP($B5&amp;" Corp",I$1)))</f>
        <v>--</v>
      </c>
      <c r="J5" s="227" t="str">
        <f>IF(tbl_coded[[#This Row],[ISIN]]="","",IF(_xll.BDP($B5&amp;" Corp",J$1)="#N/A N/A","--",_xll.BDP($B5&amp;" Corp",J$1)))</f>
        <v>--</v>
      </c>
      <c r="K5" s="227" t="str">
        <f>IF(tbl_coded[[#This Row],[ISIN]]="","",IF(_xll.BDP($B5&amp;" Corp",K$1)="#N/A N/A","--",_xll.BDP($B5&amp;" Corp",K$1)))</f>
        <v>--</v>
      </c>
      <c r="L5" s="227" t="str">
        <f>IF(tbl_coded[[#This Row],[ISIN]]="","",IF(_xll.BDP($B5&amp;" Corp",L$1)="#N/A N/A","--",_xll.BDP($B5&amp;" Corp",L$1)))</f>
        <v>--</v>
      </c>
      <c r="M5" s="227" t="str">
        <f>IF(tbl_coded[[#This Row],[ISIN]]="","",IF(_xll.BDP($B5&amp;" Corp",M$1)="#N/A N/A","--",_xll.BDP($B5&amp;" Corp",M$1)))</f>
        <v>--</v>
      </c>
      <c r="N5" s="227" t="str">
        <f>IF(tbl_coded[[#This Row],[ISIN]]="","",IF(_xll.BDP($B5&amp;" Corp",N$1)="#N/A N/A","--",_xll.BDP($B5&amp;" Corp",N$1)))</f>
        <v>--</v>
      </c>
      <c r="O5" s="227" t="str">
        <f>IF(tbl_coded[[#This Row],[ISIN]]="","",IF(_xll.BDP($B5&amp;" Corp",O$1)="#N/A N/A","--",_xll.BDP($B5&amp;" Corp",O$1)))</f>
        <v>--</v>
      </c>
      <c r="P5" s="228" t="str">
        <f>IF(tbl_coded[[#This Row],[ISIN]]="","",IF(_xll.BDP($B5&amp;" Corp",P$1)="#N/A N/A","--",_xll.BDP($B5&amp;" Corp",P$1)))</f>
        <v>--</v>
      </c>
      <c r="Q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" s="228" t="str">
        <f>IF(tbl_coded[[#This Row],[ISIN]]="","",IF(OR(_xll.BDP($B5&amp;" Corp",R$1)="#N/A N/A",_xll.BDP($B5&amp;" Corp",R$1)="#N/A Invalid Security",_xll.BDP($B5&amp;" Corp",R$1)="#N/A Field Not Applicable"),"--",_xll.BDP($B5&amp;" Corp",R$1)))</f>
        <v>2207656D CH</v>
      </c>
      <c r="S5" s="228" t="str">
        <f>IF(tbl_coded[[#This Row],[ISIN]]="","",IF(OR(_xll.BDP($R5&amp;" Equity",S$1)="#N/A N/A",_xll.BDP($R5&amp;" Equity",S$1)="#N/A Invalid Security"),"--",_xll.BDP($R5&amp;" Equity",S$1)))</f>
        <v>--</v>
      </c>
      <c r="T5" s="228" t="str">
        <f>IF(tbl_coded[[#This Row],[ISIN]]="","",IF(OR(_xll.BDP($R5&amp;" Equity",T$1)="#N/A N/A",_xll.BDP($R5&amp;" Equity",T$1)="#N/A Invalid Security"),"--",_xll.BDP($R5&amp;" Equity",T$1)))</f>
        <v>--</v>
      </c>
      <c r="U5" s="228" t="str">
        <f>IF(tbl_coded[[#This Row],[ISIN]]="","",IF(OR(_xll.BDP($R5&amp;" Equity",U$1)="#N/A N/A",_xll.BDP($R5&amp;" Equity",U$1)="#N/A Invalid Security"),"--",_xll.BDP($R5&amp;" Equity",U$1)))</f>
        <v>--</v>
      </c>
      <c r="V5" s="228" t="str">
        <f>IF(tbl_coded[[#This Row],[ISIN]]="","",IF(OR(_xll.BDP($R5&amp;" Equity",V$1)="#N/A N/A",_xll.BDP($R5&amp;" Equity",V$1)="#N/A Invalid Security"),"--",_xll.BDP($R5&amp;" Equity",V$1)))</f>
        <v>--</v>
      </c>
      <c r="W5" s="228" t="str">
        <f>IF(tbl_coded[[#This Row],[ISIN]]="","",IF(OR(_xll.BDP($R5&amp;" Equity",W$1)="#N/A N/A",_xll.BDP($R5&amp;" Equity",W$1)="#N/A Invalid Security"),"--",_xll.BDP($R5&amp;" Equity",W$1)))</f>
        <v>--</v>
      </c>
      <c r="X5" s="228" t="str">
        <f>IF(tbl_coded[[#This Row],[ISIN]]="","",IF(OR(_xll.BDP($R5&amp;" Equity",X$1)="#N/A N/A",_xll.BDP($R5&amp;" Equity",X$1)="#N/A Invalid Security"),"--",_xll.BDP($R5&amp;" Equity",X$1)))</f>
        <v>--</v>
      </c>
      <c r="Y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5" s="228" t="str">
        <f>IF(tbl_coded[[#This Row],[ISIN]]="","",IF(ISNUMBER(_xll.BDP(B5&amp;" Corp",Z$1)),_xll.BDP(B5&amp;" Corp",Z$1),""))</f>
        <v/>
      </c>
      <c r="AA5" s="228" t="str">
        <f>IF(tbl_coded[[#This Row],[ISIN]]="","",IF(ISNUMBER(_xll.BDP(B5&amp;" Corp",AA$1)),_xll.BDP(B5&amp;" Corp",AA$1),""))</f>
        <v/>
      </c>
      <c r="AB5" s="228" t="str">
        <f>IF(tbl_coded[[#This Row],[ISIN]]="","",IF(ISNUMBER(_xll.BDP(B5&amp;" Corp",AB$1)),_xll.BDP(B5&amp;" Corp",AB$1),""))</f>
        <v/>
      </c>
      <c r="AC5" s="228" t="str">
        <f>IF(tbl_coded[[#This Row],[ISIN]]="","",IF((_xll.BDP(B5&amp;" Corp",AC$1))="#N/A Field Not Applicable","",_xll.BDP(B5&amp;" Corp",AC$1)))</f>
        <v>N</v>
      </c>
      <c r="AD5" s="228" t="str">
        <f>IF(tbl_coded[[#This Row],[ISIN]]="","",IF((_xll.BDP(B5&amp;" Corp",AD$1))="#N/A N/A","--",_xll.BDP(B5&amp;" Corp",AD$1)))</f>
        <v>--</v>
      </c>
      <c r="AE5" s="228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NR</v>
      </c>
      <c r="AF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" s="229" t="str">
        <f>IF(tbl_coded[[#This Row],[ISIN]]="","",IF(_xll.BDP($B5&amp;" Corp",AH$1)="#N/A N/A","--",_xll.BDP($B5&amp;" Corp",AH$1)))</f>
        <v>VG</v>
      </c>
      <c r="AI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平陵集团海外有限公司</v>
      </c>
      <c r="AL5" s="244" t="str">
        <f>IF(tbl_coded[[#This Row],[ISIN]]="","",IF(_xll.BDS($B5&amp;" Corp",AL$1)="#N/A Field Not Applicable","",_xll.BDS($B5&amp;" Corp",AL$1)))</f>
        <v/>
      </c>
      <c r="AM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" s="244" t="str">
        <f>IF(tbl_coded[[#This Row],[ISIN]]="","",IF(OR(_xll.BDP($B5&amp;" Corp",AR$1)="#N/A N/A"),"",_xll.BDP($B5&amp;" Corp",AR$1)))</f>
        <v>Jiangsu Pingling Construction Investment Group Co Ltd</v>
      </c>
      <c r="AS5" s="244">
        <f>IF(tbl_coded[[#This Row],[ISIN]]="","",IF(_xll.BDS($B5&amp;" Corp",AS$1)="#N/A Field Not Applicable","",_xll.BDS($B5&amp;" Corp",AS$1)))</f>
        <v>71263325</v>
      </c>
      <c r="AT5" s="244" t="str">
        <f>IF(tbl_coded[[#This Row],[SBLC Provider BBID]]="","",_xll.BDP(tbl_coded[[#This Row],[SBLC Provider BBID]]&amp;" CompanyID","NAME"))</f>
        <v>Postal Savings Bank of China C</v>
      </c>
      <c r="AU5" s="244" t="str">
        <f>IF(tbl_coded[[#This Row],[ISIN]]="","",IF(OR(_xll.BDP($B5&amp;" Corp",AU$1)="#N/A N/A"),"--",IF(_xll.BDP($B5&amp;" Corp",AU$1)="#N/A Field Not Applicable","",TEXT(_xll.BDP($B5&amp;" Corp",AU$1),"yyyy/mm/dd"))))</f>
        <v>2023/09/27</v>
      </c>
      <c r="AV5" s="244" t="str">
        <f>IF(tbl_coded[[#This Row],[ISIN]]="","",IF(OR(_xll.BDP($B5&amp;" Corp",AV$1)="#N/A N/A"),"--",IF(_xll.BDP($B5&amp;" Corp",AV$1)="#N/A Field Not Applicable","",TEXT(_xll.BDP($B5&amp;" Corp",AV$1),"yyyy/mm/dd"))))</f>
        <v>2026/09/27</v>
      </c>
      <c r="AW5" s="244" t="str">
        <f>IF(tbl_coded[[#This Row],[ISIN]]="","",IF(OR(_xll.BDP($B5&amp;" Corp",AW$1)="#N/A N/A"),"--",IF(_xll.BDP($B5&amp;" Corp",AW$1)="#N/A Field Not Applicable","",TEXT(_xll.BDP($B5&amp;" Corp",AW$1),"yyyy/mm/dd"))))</f>
        <v>2023/09/20</v>
      </c>
      <c r="AX5" s="244" t="str">
        <f>IF(tbl_coded[[#This Row],[ISIN]]="","",IF(OR(_xll.BDP($B5&amp;" Corp",AX$1)="#N/A Field Not Applicable"),"--",IF(_xll.BDP($B5&amp;" Corp",AX$1)="#N/A Field Not Applicable","",TEXT(_xll.BDP($B5&amp;" Corp",AX$1),"yyyy/mm/dd"))))</f>
        <v>--</v>
      </c>
      <c r="AY5" s="244">
        <f>IF(tbl_coded[[#This Row],[ISIN]]="","",IF(OR(_xll.BDP($B5&amp;" Corp",AY$1)="#N/A N/A"),"--",_xll.BDP($B5&amp;" Corp",AY$1)))</f>
        <v>3.88</v>
      </c>
      <c r="AZ5" s="244" t="str">
        <f>IF(tbl_coded[[#This Row],[ISIN]]="","",IF(OR(_xll.BDP($B5&amp;" Corp",AZ$1)="#N/A N/A"),"--",_xll.BDP($B5&amp;" Corp",AZ$1)))</f>
        <v>CNY</v>
      </c>
      <c r="BA5" s="244">
        <f>IF(tbl_coded[[#This Row],[ISIN]]="","",IF(OR(_xll.BDP($B5&amp;" Corp",BA$1)="#N/A N/A"),"--",_xll.BDP($B5&amp;" Corp",BA$1)))</f>
        <v>730000000</v>
      </c>
      <c r="BB5" s="244" t="str">
        <f>IF(tbl_coded[[#This Row],[ISIN]]="","",IF(OR(_xll.BDP($B5&amp;" Corp",BB$1)="#N/A Field Not Applicable"),"--",_xll.BDP($B5&amp;" Corp",BB$1)))</f>
        <v>--</v>
      </c>
      <c r="BC5" s="244" t="str">
        <f>IF(tbl_coded[[#This Row],[ISIN]]="","",IF(OR(_xll.BDP($B5&amp;" Corp",BC$1)="#N/A Field Not Applicable"),"--",_xll.BDP($B5&amp;" Corp",BC$1)))</f>
        <v>Y</v>
      </c>
      <c r="BD5" s="244" t="str">
        <f>IF(tbl_coded[[#This Row],[ISIN]]="","",IF(OR(_xll.BDP($B5&amp;" Corp",BD$1)="#N/A Field Not Applicable"),"--",_xll.BDP($B5&amp;" Corp",BD$1)))</f>
        <v>N</v>
      </c>
      <c r="BE5" s="244" t="str">
        <f>IF(tbl_coded[[#This Row],[ISIN]]="","",IF(OR(_xll.BDP($B5&amp;" Corp",BE$1)="#N/A Field Not Applicable"),"--",_xll.BDP($B5&amp;" Corp",BE$1)))</f>
        <v>N</v>
      </c>
      <c r="BF5" s="244" t="str">
        <f>IF(tbl_coded[[#This Row],[ISIN]]="","",IF(OR(_xll.BDP($B5&amp;" Corp",BF$1)="#N/A N/A"),"",_xll.BDP($B5&amp;" Corp",BF$1)))</f>
        <v/>
      </c>
      <c r="BG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" s="244" t="str">
        <f>IF(tbl_coded[[#This Row],[GREEN]]="Y","Green",IF(tbl_coded[[#This Row],[SUSTAINABLE]]="Y","Sustainable",IF(tbl_coded[[#This Row],[SOCIAL]]="Y","Social","")))</f>
        <v>Green</v>
      </c>
      <c r="BN5" s="243"/>
      <c r="BQ5" s="160">
        <v>4</v>
      </c>
      <c r="BR5" s="160" t="s">
        <v>97</v>
      </c>
      <c r="BS5" s="160" t="s">
        <v>113</v>
      </c>
      <c r="BT5" s="160" t="s">
        <v>113</v>
      </c>
    </row>
    <row r="6" spans="1:72" ht="15" customHeight="1">
      <c r="A6" s="225">
        <v>4</v>
      </c>
      <c r="B6" s="226" t="str">
        <f>IF(美元债一级!$C$3:$C$1048576&lt;&gt;"",美元债一级!C6,"")</f>
        <v>XS2664783565</v>
      </c>
      <c r="C6" s="227" t="str">
        <f>IF(tbl_coded[[#This Row],[ISIN]]="","",IF(tbl_coded[[#This Row],[Index]]&gt;$A$1,"",IF(_xll.BDP($B6&amp;" Corp",C$1)="#N/A N/A","",_xll.BDP($B6&amp;" Corp",C$1))))</f>
        <v>20/9/2023</v>
      </c>
      <c r="D6" s="227" t="str">
        <f>IF(tbl_coded[[#This Row],[ISIN]]="","",IF(_xll.BDP($B6&amp;" Corp",D$1)="#N/A N/A","",_xll.BDP($B6&amp;" Corp",D$1)))</f>
        <v>JINSHINE INTERNATIONAL</v>
      </c>
      <c r="E6" s="227" t="str">
        <f>IF(tbl_coded[[#This Row],[ISIN]]="","",IF(_xll.BDP($B6&amp;" Corp",E$1)="#N/A N/A","--",_xll.BDP($B6&amp;" Corp",E$1)))</f>
        <v>XZ ECO TECH DEV</v>
      </c>
      <c r="F6" s="227" t="str">
        <f>IF(tbl_coded[[#This Row],[ISIN]]="","",IF(_xll.BDS($B6&amp;" Corp",F$1)="#N/A Field Not Applicable","",_xll.BDS($B6&amp;" Corp",F$1)))</f>
        <v/>
      </c>
      <c r="G6" s="227" t="str">
        <f>IF(tbl_coded[[#This Row],[ISIN]]="","",IF(_xll.BDP($F6&amp;" CompanyID",G$1)="#N/A Invalid Security","",_xll.BDP($F6&amp;" CompanyID",G$1)))</f>
        <v/>
      </c>
      <c r="H6" s="227" t="str">
        <f>IF(tbl_coded[[#This Row],[ISIN]]="","",IF(_xll.BDP($B6&amp;" Corp",H$1)="#N/A N/A","--",_xll.BDP($B6&amp;" Corp",H$1)))</f>
        <v>--</v>
      </c>
      <c r="I6" s="227" t="str">
        <f>IF(tbl_coded[[#This Row],[ISIN]]="","",IF(_xll.BDP($B6&amp;" Corp",I$1)="#N/A N/A","--",_xll.BDP($B6&amp;" Corp",I$1)))</f>
        <v>--</v>
      </c>
      <c r="J6" s="227" t="str">
        <f>IF(tbl_coded[[#This Row],[ISIN]]="","",IF(_xll.BDP($B6&amp;" Corp",J$1)="#N/A N/A","--",_xll.BDP($B6&amp;" Corp",J$1)))</f>
        <v>--</v>
      </c>
      <c r="K6" s="227" t="str">
        <f>IF(tbl_coded[[#This Row],[ISIN]]="","",IF(_xll.BDP($B6&amp;" Corp",K$1)="#N/A N/A","--",_xll.BDP($B6&amp;" Corp",K$1)))</f>
        <v>--</v>
      </c>
      <c r="L6" s="227" t="str">
        <f>IF(tbl_coded[[#This Row],[ISIN]]="","",IF(_xll.BDP($B6&amp;" Corp",L$1)="#N/A N/A","--",_xll.BDP($B6&amp;" Corp",L$1)))</f>
        <v>--</v>
      </c>
      <c r="M6" s="227" t="str">
        <f>IF(tbl_coded[[#This Row],[ISIN]]="","",IF(_xll.BDP($B6&amp;" Corp",M$1)="#N/A N/A","--",_xll.BDP($B6&amp;" Corp",M$1)))</f>
        <v>--</v>
      </c>
      <c r="N6" s="227" t="str">
        <f>IF(tbl_coded[[#This Row],[ISIN]]="","",IF(_xll.BDP($B6&amp;" Corp",N$1)="#N/A N/A","--",_xll.BDP($B6&amp;" Corp",N$1)))</f>
        <v>--</v>
      </c>
      <c r="O6" s="227" t="str">
        <f>IF(tbl_coded[[#This Row],[ISIN]]="","",IF(_xll.BDP($B6&amp;" Corp",O$1)="#N/A N/A","--",_xll.BDP($B6&amp;" Corp",O$1)))</f>
        <v>--</v>
      </c>
      <c r="P6" s="228" t="str">
        <f>IF(tbl_coded[[#This Row],[ISIN]]="","",IF(_xll.BDP($B6&amp;" Corp",P$1)="#N/A N/A","--",_xll.BDP($B6&amp;" Corp",P$1)))</f>
        <v>--</v>
      </c>
      <c r="Q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6" s="228" t="str">
        <f>IF(tbl_coded[[#This Row],[ISIN]]="","",IF(OR(_xll.BDP($B6&amp;" Corp",R$1)="#N/A N/A",_xll.BDP($B6&amp;" Corp",R$1)="#N/A Invalid Security",_xll.BDP($B6&amp;" Corp",R$1)="#N/A Field Not Applicable"),"--",_xll.BDP($B6&amp;" Corp",R$1)))</f>
        <v>0794572D CH</v>
      </c>
      <c r="S6" s="228" t="str">
        <f>IF(tbl_coded[[#This Row],[ISIN]]="","",IF(OR(_xll.BDP($R6&amp;" Equity",S$1)="#N/A N/A",_xll.BDP($R6&amp;" Equity",S$1)="#N/A Invalid Security"),"--",_xll.BDP($R6&amp;" Equity",S$1)))</f>
        <v>--</v>
      </c>
      <c r="T6" s="228" t="str">
        <f>IF(tbl_coded[[#This Row],[ISIN]]="","",IF(OR(_xll.BDP($R6&amp;" Equity",T$1)="#N/A N/A",_xll.BDP($R6&amp;" Equity",T$1)="#N/A Invalid Security"),"--",_xll.BDP($R6&amp;" Equity",T$1)))</f>
        <v>--</v>
      </c>
      <c r="U6" s="228" t="str">
        <f>IF(tbl_coded[[#This Row],[ISIN]]="","",IF(OR(_xll.BDP($R6&amp;" Equity",U$1)="#N/A N/A",_xll.BDP($R6&amp;" Equity",U$1)="#N/A Invalid Security"),"--",_xll.BDP($R6&amp;" Equity",U$1)))</f>
        <v>--</v>
      </c>
      <c r="V6" s="228" t="str">
        <f>IF(tbl_coded[[#This Row],[ISIN]]="","",IF(OR(_xll.BDP($R6&amp;" Equity",V$1)="#N/A N/A",_xll.BDP($R6&amp;" Equity",V$1)="#N/A Invalid Security"),"--",_xll.BDP($R6&amp;" Equity",V$1)))</f>
        <v>--</v>
      </c>
      <c r="W6" s="228" t="str">
        <f>IF(tbl_coded[[#This Row],[ISIN]]="","",IF(OR(_xll.BDP($R6&amp;" Equity",W$1)="#N/A N/A",_xll.BDP($R6&amp;" Equity",W$1)="#N/A Invalid Security"),"--",_xll.BDP($R6&amp;" Equity",W$1)))</f>
        <v>--</v>
      </c>
      <c r="X6" s="228" t="str">
        <f>IF(tbl_coded[[#This Row],[ISIN]]="","",IF(OR(_xll.BDP($R6&amp;" Equity",X$1)="#N/A N/A",_xll.BDP($R6&amp;" Equity",X$1)="#N/A Invalid Security"),"--",_xll.BDP($R6&amp;" Equity",X$1)))</f>
        <v>WD</v>
      </c>
      <c r="Y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--/--/WD</v>
      </c>
      <c r="Z6" s="228" t="str">
        <f>IF(tbl_coded[[#This Row],[ISIN]]="","",IF(ISNUMBER(_xll.BDP(B6&amp;" Corp",Z$1)),_xll.BDP(B6&amp;" Corp",Z$1),""))</f>
        <v/>
      </c>
      <c r="AA6" s="228" t="str">
        <f>IF(tbl_coded[[#This Row],[ISIN]]="","",IF(ISNUMBER(_xll.BDP(B6&amp;" Corp",AA$1)),_xll.BDP(B6&amp;" Corp",AA$1),""))</f>
        <v/>
      </c>
      <c r="AB6" s="228" t="str">
        <f>IF(tbl_coded[[#This Row],[ISIN]]="","",IF(ISNUMBER(_xll.BDP(B6&amp;" Corp",AB$1)),_xll.BDP(B6&amp;" Corp",AB$1),""))</f>
        <v/>
      </c>
      <c r="AC6" s="228" t="str">
        <f>IF(tbl_coded[[#This Row],[ISIN]]="","",IF((_xll.BDP(B6&amp;" Corp",AC$1))="#N/A Field Not Applicable","",_xll.BDP(B6&amp;" Corp",AC$1)))</f>
        <v>N</v>
      </c>
      <c r="AD6" s="228" t="str">
        <f>IF(tbl_coded[[#This Row],[ISIN]]="","",IF((_xll.BDP(B6&amp;" Corp",AD$1))="#N/A N/A","--",_xll.BDP(B6&amp;" Corp",AD$1)))</f>
        <v>--</v>
      </c>
      <c r="AE6" s="228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NR</v>
      </c>
      <c r="AF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--/--/WD</v>
      </c>
      <c r="AG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6" s="229" t="str">
        <f>IF(tbl_coded[[#This Row],[ISIN]]="","",IF(_xll.BDP($B6&amp;" Corp",AH$1)="#N/A N/A","--",_xll.BDP($B6&amp;" Corp",AH$1)))</f>
        <v>VG</v>
      </c>
      <c r="AI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金胜国际有限公司</v>
      </c>
      <c r="AL6" s="244" t="str">
        <f>IF(tbl_coded[[#This Row],[ISIN]]="","",IF(_xll.BDS($B6&amp;" Corp",AL$1)="#N/A Field Not Applicable","",_xll.BDS($B6&amp;" Corp",AL$1)))</f>
        <v/>
      </c>
      <c r="AM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" s="244" t="str">
        <f>IF(tbl_coded[[#This Row],[ISIN]]="","",IF(OR(_xll.BDP($B6&amp;" Corp",AR$1)="#N/A N/A"),"",_xll.BDP($B6&amp;" Corp",AR$1)))</f>
        <v>Xuzhou Economic Technology Development Zone State Owned Asset Management Co Ltd</v>
      </c>
      <c r="AS6" s="244" t="str">
        <f>IF(tbl_coded[[#This Row],[ISIN]]="","",IF(_xll.BDS($B6&amp;" Corp",AS$1)="#N/A Field Not Applicable","",_xll.BDS($B6&amp;" Corp",AS$1)))</f>
        <v/>
      </c>
      <c r="AT6" s="244" t="str">
        <f>IF(tbl_coded[[#This Row],[SBLC Provider BBID]]="","",_xll.BDP(tbl_coded[[#This Row],[SBLC Provider BBID]]&amp;" CompanyID","NAME"))</f>
        <v/>
      </c>
      <c r="AU6" s="244" t="str">
        <f>IF(tbl_coded[[#This Row],[ISIN]]="","",IF(OR(_xll.BDP($B6&amp;" Corp",AU$1)="#N/A N/A"),"--",IF(_xll.BDP($B6&amp;" Corp",AU$1)="#N/A Field Not Applicable","",TEXT(_xll.BDP($B6&amp;" Corp",AU$1),"yyyy/mm/dd"))))</f>
        <v>2023/09/27</v>
      </c>
      <c r="AV6" s="244" t="str">
        <f>IF(tbl_coded[[#This Row],[ISIN]]="","",IF(OR(_xll.BDP($B6&amp;" Corp",AV$1)="#N/A N/A"),"--",IF(_xll.BDP($B6&amp;" Corp",AV$1)="#N/A Field Not Applicable","",TEXT(_xll.BDP($B6&amp;" Corp",AV$1),"yyyy/mm/dd"))))</f>
        <v>2026/09/27</v>
      </c>
      <c r="AW6" s="244" t="str">
        <f>IF(tbl_coded[[#This Row],[ISIN]]="","",IF(OR(_xll.BDP($B6&amp;" Corp",AW$1)="#N/A N/A"),"--",IF(_xll.BDP($B6&amp;" Corp",AW$1)="#N/A Field Not Applicable","",TEXT(_xll.BDP($B6&amp;" Corp",AW$1),"yyyy/mm/dd"))))</f>
        <v>2023/09/20</v>
      </c>
      <c r="AX6" s="244" t="str">
        <f>IF(tbl_coded[[#This Row],[ISIN]]="","",IF(OR(_xll.BDP($B6&amp;" Corp",AX$1)="#N/A Field Not Applicable"),"--",IF(_xll.BDP($B6&amp;" Corp",AX$1)="#N/A Field Not Applicable","",TEXT(_xll.BDP($B6&amp;" Corp",AX$1),"yyyy/mm/dd"))))</f>
        <v>--</v>
      </c>
      <c r="AY6" s="244">
        <f>IF(tbl_coded[[#This Row],[ISIN]]="","",IF(OR(_xll.BDP($B6&amp;" Corp",AY$1)="#N/A N/A"),"--",_xll.BDP($B6&amp;" Corp",AY$1)))</f>
        <v>6.5</v>
      </c>
      <c r="AZ6" s="244" t="str">
        <f>IF(tbl_coded[[#This Row],[ISIN]]="","",IF(OR(_xll.BDP($B6&amp;" Corp",AZ$1)="#N/A N/A"),"--",_xll.BDP($B6&amp;" Corp",AZ$1)))</f>
        <v>USD</v>
      </c>
      <c r="BA6" s="244">
        <f>IF(tbl_coded[[#This Row],[ISIN]]="","",IF(OR(_xll.BDP($B6&amp;" Corp",BA$1)="#N/A N/A"),"--",_xll.BDP($B6&amp;" Corp",BA$1)))</f>
        <v>390000000</v>
      </c>
      <c r="BB6" s="244">
        <f>IF(tbl_coded[[#This Row],[ISIN]]="","",IF(OR(_xll.BDP($B6&amp;" Corp",BB$1)="#N/A Field Not Applicable"),"--",_xll.BDP($B6&amp;" Corp",BB$1)))</f>
        <v>100</v>
      </c>
      <c r="BC6" s="244" t="str">
        <f>IF(tbl_coded[[#This Row],[ISIN]]="","",IF(OR(_xll.BDP($B6&amp;" Corp",BC$1)="#N/A Field Not Applicable"),"--",_xll.BDP($B6&amp;" Corp",BC$1)))</f>
        <v>N</v>
      </c>
      <c r="BD6" s="244" t="str">
        <f>IF(tbl_coded[[#This Row],[ISIN]]="","",IF(OR(_xll.BDP($B6&amp;" Corp",BD$1)="#N/A Field Not Applicable"),"--",_xll.BDP($B6&amp;" Corp",BD$1)))</f>
        <v>N</v>
      </c>
      <c r="BE6" s="244" t="str">
        <f>IF(tbl_coded[[#This Row],[ISIN]]="","",IF(OR(_xll.BDP($B6&amp;" Corp",BE$1)="#N/A Field Not Applicable"),"--",_xll.BDP($B6&amp;" Corp",BE$1)))</f>
        <v>N</v>
      </c>
      <c r="BF6" s="244" t="str">
        <f>IF(tbl_coded[[#This Row],[ISIN]]="","",IF(OR(_xll.BDP($B6&amp;" Corp",BF$1)="#N/A N/A"),"",_xll.BDP($B6&amp;" Corp",BF$1)))</f>
        <v>0794572D CH</v>
      </c>
      <c r="BG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6" s="244" t="str">
        <f>IF(tbl_coded[[#This Row],[GREEN]]="Y","Green",IF(tbl_coded[[#This Row],[SUSTAINABLE]]="Y","Sustainable",IF(tbl_coded[[#This Row],[SOCIAL]]="Y","Social","")))</f>
        <v/>
      </c>
      <c r="BN6" s="243"/>
      <c r="BQ6" s="160">
        <v>5</v>
      </c>
      <c r="BR6" s="160" t="s">
        <v>79</v>
      </c>
      <c r="BS6" s="160" t="s">
        <v>87</v>
      </c>
      <c r="BT6" s="160" t="s">
        <v>87</v>
      </c>
    </row>
    <row r="7" spans="1:72" ht="15" customHeight="1">
      <c r="A7" s="225">
        <v>5</v>
      </c>
      <c r="B7" s="226" t="str">
        <f>IF(美元债一级!$C$3:$C$1048576&lt;&gt;"",美元债一级!C7,"")</f>
        <v>HK0000954104</v>
      </c>
      <c r="C7" s="227" t="str">
        <f>IF(tbl_coded[[#This Row],[ISIN]]="","",IF(tbl_coded[[#This Row],[Index]]&gt;$A$1,"",IF(_xll.BDP($B7&amp;" Corp",C$1)="#N/A N/A","",_xll.BDP($B7&amp;" Corp",C$1))))</f>
        <v>13/9/2023</v>
      </c>
      <c r="D7" s="227" t="str">
        <f>IF(tbl_coded[[#This Row],[ISIN]]="","",IF(_xll.BDP($B7&amp;" Corp",D$1)="#N/A N/A","",_xll.BDP($B7&amp;" Corp",D$1)))</f>
        <v>ZIBO CAIJIN HLD CO</v>
      </c>
      <c r="E7" s="227" t="str">
        <f>IF(tbl_coded[[#This Row],[ISIN]]="","",IF(_xll.BDP($B7&amp;" Corp",E$1)="#N/A N/A","--",_xll.BDP($B7&amp;" Corp",E$1)))</f>
        <v>--</v>
      </c>
      <c r="F7" s="227" t="str">
        <f>IF(tbl_coded[[#This Row],[ISIN]]="","",IF(_xll.BDS($B7&amp;" Corp",F$1)="#N/A Field Not Applicable","",_xll.BDS($B7&amp;" Corp",F$1)))</f>
        <v/>
      </c>
      <c r="G7" s="227" t="str">
        <f>IF(tbl_coded[[#This Row],[ISIN]]="","",IF(_xll.BDP($F7&amp;" CompanyID",G$1)="#N/A Invalid Security","",_xll.BDP($F7&amp;" CompanyID",G$1)))</f>
        <v/>
      </c>
      <c r="H7" s="227" t="str">
        <f>IF(tbl_coded[[#This Row],[ISIN]]="","",IF(_xll.BDP($B7&amp;" Corp",H$1)="#N/A N/A","--",_xll.BDP($B7&amp;" Corp",H$1)))</f>
        <v>--</v>
      </c>
      <c r="I7" s="227" t="str">
        <f>IF(tbl_coded[[#This Row],[ISIN]]="","",IF(_xll.BDP($B7&amp;" Corp",I$1)="#N/A N/A","--",_xll.BDP($B7&amp;" Corp",I$1)))</f>
        <v>--</v>
      </c>
      <c r="J7" s="227" t="str">
        <f>IF(tbl_coded[[#This Row],[ISIN]]="","",IF(_xll.BDP($B7&amp;" Corp",J$1)="#N/A N/A","--",_xll.BDP($B7&amp;" Corp",J$1)))</f>
        <v>--</v>
      </c>
      <c r="K7" s="227" t="str">
        <f>IF(tbl_coded[[#This Row],[ISIN]]="","",IF(_xll.BDP($B7&amp;" Corp",K$1)="#N/A N/A","--",_xll.BDP($B7&amp;" Corp",K$1)))</f>
        <v>--</v>
      </c>
      <c r="L7" s="227" t="str">
        <f>IF(tbl_coded[[#This Row],[ISIN]]="","",IF(_xll.BDP($B7&amp;" Corp",L$1)="#N/A N/A","--",_xll.BDP($B7&amp;" Corp",L$1)))</f>
        <v>--</v>
      </c>
      <c r="M7" s="227" t="str">
        <f>IF(tbl_coded[[#This Row],[ISIN]]="","",IF(_xll.BDP($B7&amp;" Corp",M$1)="#N/A N/A","--",_xll.BDP($B7&amp;" Corp",M$1)))</f>
        <v>--</v>
      </c>
      <c r="N7" s="227" t="str">
        <f>IF(tbl_coded[[#This Row],[ISIN]]="","",IF(_xll.BDP($B7&amp;" Corp",N$1)="#N/A N/A","--",_xll.BDP($B7&amp;" Corp",N$1)))</f>
        <v>--</v>
      </c>
      <c r="O7" s="227" t="str">
        <f>IF(tbl_coded[[#This Row],[ISIN]]="","",IF(_xll.BDP($B7&amp;" Corp",O$1)="#N/A N/A","--",_xll.BDP($B7&amp;" Corp",O$1)))</f>
        <v>--</v>
      </c>
      <c r="P7" s="228" t="str">
        <f>IF(tbl_coded[[#This Row],[ISIN]]="","",IF(_xll.BDP($B7&amp;" Corp",P$1)="#N/A N/A","--",_xll.BDP($B7&amp;" Corp",P$1)))</f>
        <v>--</v>
      </c>
      <c r="Q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" s="228" t="str">
        <f>IF(tbl_coded[[#This Row],[ISIN]]="","",IF(OR(_xll.BDP($B7&amp;" Corp",R$1)="#N/A N/A",_xll.BDP($B7&amp;" Corp",R$1)="#N/A Invalid Security",_xll.BDP($B7&amp;" Corp",R$1)="#N/A Field Not Applicable"),"--",_xll.BDP($B7&amp;" Corp",R$1)))</f>
        <v>--</v>
      </c>
      <c r="S7" s="228" t="str">
        <f>IF(tbl_coded[[#This Row],[ISIN]]="","",IF(OR(_xll.BDP($R7&amp;" Equity",S$1)="#N/A N/A",_xll.BDP($R7&amp;" Equity",S$1)="#N/A Invalid Security"),"--",_xll.BDP($R7&amp;" Equity",S$1)))</f>
        <v>--</v>
      </c>
      <c r="T7" s="228" t="str">
        <f>IF(tbl_coded[[#This Row],[ISIN]]="","",IF(OR(_xll.BDP($R7&amp;" Equity",T$1)="#N/A N/A",_xll.BDP($R7&amp;" Equity",T$1)="#N/A Invalid Security"),"--",_xll.BDP($R7&amp;" Equity",T$1)))</f>
        <v>--</v>
      </c>
      <c r="U7" s="228" t="str">
        <f>IF(tbl_coded[[#This Row],[ISIN]]="","",IF(OR(_xll.BDP($R7&amp;" Equity",U$1)="#N/A N/A",_xll.BDP($R7&amp;" Equity",U$1)="#N/A Invalid Security"),"--",_xll.BDP($R7&amp;" Equity",U$1)))</f>
        <v>--</v>
      </c>
      <c r="V7" s="228" t="str">
        <f>IF(tbl_coded[[#This Row],[ISIN]]="","",IF(OR(_xll.BDP($R7&amp;" Equity",V$1)="#N/A N/A",_xll.BDP($R7&amp;" Equity",V$1)="#N/A Invalid Security"),"--",_xll.BDP($R7&amp;" Equity",V$1)))</f>
        <v>--</v>
      </c>
      <c r="W7" s="228" t="str">
        <f>IF(tbl_coded[[#This Row],[ISIN]]="","",IF(OR(_xll.BDP($R7&amp;" Equity",W$1)="#N/A N/A",_xll.BDP($R7&amp;" Equity",W$1)="#N/A Invalid Security"),"--",_xll.BDP($R7&amp;" Equity",W$1)))</f>
        <v>--</v>
      </c>
      <c r="X7" s="228" t="str">
        <f>IF(tbl_coded[[#This Row],[ISIN]]="","",IF(OR(_xll.BDP($R7&amp;" Equity",X$1)="#N/A N/A",_xll.BDP($R7&amp;" Equity",X$1)="#N/A Invalid Security"),"--",_xll.BDP($R7&amp;" Equity",X$1)))</f>
        <v>--</v>
      </c>
      <c r="Y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" s="228" t="str">
        <f>IF(tbl_coded[[#This Row],[ISIN]]="","",IF(ISNUMBER(_xll.BDP(B7&amp;" Corp",Z$1)),_xll.BDP(B7&amp;" Corp",Z$1),""))</f>
        <v/>
      </c>
      <c r="AA7" s="228" t="str">
        <f>IF(tbl_coded[[#This Row],[ISIN]]="","",IF(ISNUMBER(_xll.BDP(B7&amp;" Corp",AA$1)),_xll.BDP(B7&amp;" Corp",AA$1),""))</f>
        <v/>
      </c>
      <c r="AB7" s="228" t="str">
        <f>IF(tbl_coded[[#This Row],[ISIN]]="","",IF(ISNUMBER(_xll.BDP(B7&amp;" Corp",AB$1)),_xll.BDP(B7&amp;" Corp",AB$1),""))</f>
        <v/>
      </c>
      <c r="AC7" s="228" t="str">
        <f>IF(tbl_coded[[#This Row],[ISIN]]="","",IF((_xll.BDP(B7&amp;" Corp",AC$1))="#N/A Field Not Applicable","",_xll.BDP(B7&amp;" Corp",AC$1)))</f>
        <v>N</v>
      </c>
      <c r="AD7" s="228" t="str">
        <f>IF(tbl_coded[[#This Row],[ISIN]]="","",IF((_xll.BDP(B7&amp;" Corp",AD$1))="#N/A N/A","--",_xll.BDP(B7&amp;" Corp",AD$1)))</f>
        <v>--</v>
      </c>
      <c r="AE7" s="228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NR</v>
      </c>
      <c r="AF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" s="229" t="str">
        <f>IF(tbl_coded[[#This Row],[ISIN]]="","",IF(_xll.BDP($B7&amp;" Corp",AH$1)="#N/A N/A","--",_xll.BDP($B7&amp;" Corp",AH$1)))</f>
        <v>CN</v>
      </c>
      <c r="AI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淄博市财金控股集团有</v>
      </c>
      <c r="AL7" s="244" t="str">
        <f>IF(tbl_coded[[#This Row],[ISIN]]="","",IF(_xll.BDS($B7&amp;" Corp",AL$1)="#N/A Field Not Applicable","",_xll.BDS($B7&amp;" Corp",AL$1)))</f>
        <v/>
      </c>
      <c r="AM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" s="244" t="str">
        <f>IF(tbl_coded[[#This Row],[ISIN]]="","",IF(OR(_xll.BDP($B7&amp;" Corp",AR$1)="#N/A N/A"),"",_xll.BDP($B7&amp;" Corp",AR$1)))</f>
        <v/>
      </c>
      <c r="AS7" s="244">
        <f>IF(tbl_coded[[#This Row],[ISIN]]="","",IF(_xll.BDS($B7&amp;" Corp",AS$1)="#N/A Field Not Applicable","",_xll.BDS($B7&amp;" Corp",AS$1)))</f>
        <v>71254449</v>
      </c>
      <c r="AT7" s="244" t="str">
        <f>IF(tbl_coded[[#This Row],[SBLC Provider BBID]]="","",_xll.BDP(tbl_coded[[#This Row],[SBLC Provider BBID]]&amp;" CompanyID","NAME"))</f>
        <v>Postal Savings Bank of China C</v>
      </c>
      <c r="AU7" s="244" t="str">
        <f>IF(tbl_coded[[#This Row],[ISIN]]="","",IF(OR(_xll.BDP($B7&amp;" Corp",AU$1)="#N/A N/A"),"--",IF(_xll.BDP($B7&amp;" Corp",AU$1)="#N/A Field Not Applicable","",TEXT(_xll.BDP($B7&amp;" Corp",AU$1),"yyyy/mm/dd"))))</f>
        <v>2023/09/20</v>
      </c>
      <c r="AV7" s="244" t="str">
        <f>IF(tbl_coded[[#This Row],[ISIN]]="","",IF(OR(_xll.BDP($B7&amp;" Corp",AV$1)="#N/A N/A"),"--",IF(_xll.BDP($B7&amp;" Corp",AV$1)="#N/A Field Not Applicable","",TEXT(_xll.BDP($B7&amp;" Corp",AV$1),"yyyy/mm/dd"))))</f>
        <v>2026/09/20</v>
      </c>
      <c r="AW7" s="244" t="str">
        <f>IF(tbl_coded[[#This Row],[ISIN]]="","",IF(OR(_xll.BDP($B7&amp;" Corp",AW$1)="#N/A N/A"),"--",IF(_xll.BDP($B7&amp;" Corp",AW$1)="#N/A Field Not Applicable","",TEXT(_xll.BDP($B7&amp;" Corp",AW$1),"yyyy/mm/dd"))))</f>
        <v>2023/09/13</v>
      </c>
      <c r="AX7" s="244" t="str">
        <f>IF(tbl_coded[[#This Row],[ISIN]]="","",IF(OR(_xll.BDP($B7&amp;" Corp",AX$1)="#N/A Field Not Applicable"),"--",IF(_xll.BDP($B7&amp;" Corp",AX$1)="#N/A Field Not Applicable","",TEXT(_xll.BDP($B7&amp;" Corp",AX$1),"yyyy/mm/dd"))))</f>
        <v>--</v>
      </c>
      <c r="AY7" s="244">
        <f>IF(tbl_coded[[#This Row],[ISIN]]="","",IF(OR(_xll.BDP($B7&amp;" Corp",AY$1)="#N/A N/A"),"--",_xll.BDP($B7&amp;" Corp",AY$1)))</f>
        <v>3.7</v>
      </c>
      <c r="AZ7" s="244" t="str">
        <f>IF(tbl_coded[[#This Row],[ISIN]]="","",IF(OR(_xll.BDP($B7&amp;" Corp",AZ$1)="#N/A N/A"),"--",_xll.BDP($B7&amp;" Corp",AZ$1)))</f>
        <v>CNY</v>
      </c>
      <c r="BA7" s="244">
        <f>IF(tbl_coded[[#This Row],[ISIN]]="","",IF(OR(_xll.BDP($B7&amp;" Corp",BA$1)="#N/A N/A"),"--",_xll.BDP($B7&amp;" Corp",BA$1)))</f>
        <v>580000000</v>
      </c>
      <c r="BB7" s="244">
        <f>IF(tbl_coded[[#This Row],[ISIN]]="","",IF(OR(_xll.BDP($B7&amp;" Corp",BB$1)="#N/A Field Not Applicable"),"--",_xll.BDP($B7&amp;" Corp",BB$1)))</f>
        <v>100</v>
      </c>
      <c r="BC7" s="244" t="str">
        <f>IF(tbl_coded[[#This Row],[ISIN]]="","",IF(OR(_xll.BDP($B7&amp;" Corp",BC$1)="#N/A Field Not Applicable"),"--",_xll.BDP($B7&amp;" Corp",BC$1)))</f>
        <v>N</v>
      </c>
      <c r="BD7" s="244" t="str">
        <f>IF(tbl_coded[[#This Row],[ISIN]]="","",IF(OR(_xll.BDP($B7&amp;" Corp",BD$1)="#N/A Field Not Applicable"),"--",_xll.BDP($B7&amp;" Corp",BD$1)))</f>
        <v>N</v>
      </c>
      <c r="BE7" s="244" t="str">
        <f>IF(tbl_coded[[#This Row],[ISIN]]="","",IF(OR(_xll.BDP($B7&amp;" Corp",BE$1)="#N/A Field Not Applicable"),"--",_xll.BDP($B7&amp;" Corp",BE$1)))</f>
        <v>N</v>
      </c>
      <c r="BF7" s="244" t="str">
        <f>IF(tbl_coded[[#This Row],[ISIN]]="","",IF(OR(_xll.BDP($B7&amp;" Corp",BF$1)="#N/A N/A"),"",_xll.BDP($B7&amp;" Corp",BF$1)))</f>
        <v/>
      </c>
      <c r="BG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7" s="244" t="str">
        <f>IF(tbl_coded[[#This Row],[GREEN]]="Y","Green",IF(tbl_coded[[#This Row],[SUSTAINABLE]]="Y","Sustainable",IF(tbl_coded[[#This Row],[SOCIAL]]="Y","Social","")))</f>
        <v/>
      </c>
      <c r="BN7" s="243"/>
      <c r="BQ7" s="160">
        <v>6</v>
      </c>
      <c r="BR7" s="160" t="s">
        <v>75</v>
      </c>
      <c r="BS7" s="160" t="s">
        <v>71</v>
      </c>
      <c r="BT7" s="160" t="s">
        <v>71</v>
      </c>
    </row>
    <row r="8" spans="1:72" ht="15" customHeight="1">
      <c r="A8" s="225">
        <v>6</v>
      </c>
      <c r="B8" s="226" t="str">
        <f>IF(美元债一级!$C$3:$C$1048576&lt;&gt;"",美元债一级!C8,"")</f>
        <v>XS2690707497</v>
      </c>
      <c r="C8" s="227" t="str">
        <f>IF(tbl_coded[[#This Row],[ISIN]]="","",IF(tbl_coded[[#This Row],[Index]]&gt;$A$1,"",IF(_xll.BDP($B8&amp;" Corp",C$1)="#N/A N/A","",_xll.BDP($B8&amp;" Corp",C$1))))</f>
        <v>13/9/2023</v>
      </c>
      <c r="D8" s="227" t="str">
        <f>IF(tbl_coded[[#This Row],[ISIN]]="","",IF(_xll.BDP($B8&amp;" Corp",D$1)="#N/A N/A","",_xll.BDP($B8&amp;" Corp",D$1)))</f>
        <v>AGRICULTURAL BK CHINA/HK</v>
      </c>
      <c r="E8" s="227" t="str">
        <f>IF(tbl_coded[[#This Row],[ISIN]]="","",IF(_xll.BDP($B8&amp;" Corp",E$1)="#N/A N/A","--",_xll.BDP($B8&amp;" Corp",E$1)))</f>
        <v>--</v>
      </c>
      <c r="F8" s="227" t="str">
        <f>IF(tbl_coded[[#This Row],[ISIN]]="","",IF(_xll.BDS($B8&amp;" Corp",F$1)="#N/A Field Not Applicable","",_xll.BDS($B8&amp;" Corp",F$1)))</f>
        <v/>
      </c>
      <c r="G8" s="227" t="str">
        <f>IF(tbl_coded[[#This Row],[ISIN]]="","",IF(_xll.BDP($F8&amp;" CompanyID",G$1)="#N/A Invalid Security","",_xll.BDP($F8&amp;" CompanyID",G$1)))</f>
        <v/>
      </c>
      <c r="H8" s="227" t="str">
        <f>IF(tbl_coded[[#This Row],[ISIN]]="","",IF(_xll.BDP($B8&amp;" Corp",H$1)="#N/A N/A","--",_xll.BDP($B8&amp;" Corp",H$1)))</f>
        <v>--</v>
      </c>
      <c r="I8" s="227" t="str">
        <f>IF(tbl_coded[[#This Row],[ISIN]]="","",IF(_xll.BDP($B8&amp;" Corp",I$1)="#N/A N/A","--",_xll.BDP($B8&amp;" Corp",I$1)))</f>
        <v>--</v>
      </c>
      <c r="J8" s="227" t="str">
        <f>IF(tbl_coded[[#This Row],[ISIN]]="","",IF(_xll.BDP($B8&amp;" Corp",J$1)="#N/A N/A","--",_xll.BDP($B8&amp;" Corp",J$1)))</f>
        <v>--</v>
      </c>
      <c r="K8" s="227" t="str">
        <f>IF(tbl_coded[[#This Row],[ISIN]]="","",IF(_xll.BDP($B8&amp;" Corp",K$1)="#N/A N/A","--",_xll.BDP($B8&amp;" Corp",K$1)))</f>
        <v>--</v>
      </c>
      <c r="L8" s="227" t="str">
        <f>IF(tbl_coded[[#This Row],[ISIN]]="","",IF(_xll.BDP($B8&amp;" Corp",L$1)="#N/A N/A","--",_xll.BDP($B8&amp;" Corp",L$1)))</f>
        <v>--</v>
      </c>
      <c r="M8" s="227" t="str">
        <f>IF(tbl_coded[[#This Row],[ISIN]]="","",IF(_xll.BDP($B8&amp;" Corp",M$1)="#N/A N/A","--",_xll.BDP($B8&amp;" Corp",M$1)))</f>
        <v>--</v>
      </c>
      <c r="N8" s="227" t="str">
        <f>IF(tbl_coded[[#This Row],[ISIN]]="","",IF(_xll.BDP($B8&amp;" Corp",N$1)="#N/A N/A","--",_xll.BDP($B8&amp;" Corp",N$1)))</f>
        <v>--</v>
      </c>
      <c r="O8" s="227" t="str">
        <f>IF(tbl_coded[[#This Row],[ISIN]]="","",IF(_xll.BDP($B8&amp;" Corp",O$1)="#N/A N/A","--",_xll.BDP($B8&amp;" Corp",O$1)))</f>
        <v>--</v>
      </c>
      <c r="P8" s="228" t="str">
        <f>IF(tbl_coded[[#This Row],[ISIN]]="","",IF(_xll.BDP($B8&amp;" Corp",P$1)="#N/A N/A","--",_xll.BDP($B8&amp;" Corp",P$1)))</f>
        <v>--</v>
      </c>
      <c r="Q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" s="228" t="str">
        <f>IF(tbl_coded[[#This Row],[ISIN]]="","",IF(OR(_xll.BDP($B8&amp;" Corp",R$1)="#N/A N/A",_xll.BDP($B8&amp;" Corp",R$1)="#N/A Invalid Security",_xll.BDP($B8&amp;" Corp",R$1)="#N/A Field Not Applicable"),"--",_xll.BDP($B8&amp;" Corp",R$1)))</f>
        <v>--</v>
      </c>
      <c r="S8" s="228" t="str">
        <f>IF(tbl_coded[[#This Row],[ISIN]]="","",IF(OR(_xll.BDP($R8&amp;" Equity",S$1)="#N/A N/A",_xll.BDP($R8&amp;" Equity",S$1)="#N/A Invalid Security"),"--",_xll.BDP($R8&amp;" Equity",S$1)))</f>
        <v>--</v>
      </c>
      <c r="T8" s="228" t="str">
        <f>IF(tbl_coded[[#This Row],[ISIN]]="","",IF(OR(_xll.BDP($R8&amp;" Equity",T$1)="#N/A N/A",_xll.BDP($R8&amp;" Equity",T$1)="#N/A Invalid Security"),"--",_xll.BDP($R8&amp;" Equity",T$1)))</f>
        <v>--</v>
      </c>
      <c r="U8" s="228" t="str">
        <f>IF(tbl_coded[[#This Row],[ISIN]]="","",IF(OR(_xll.BDP($R8&amp;" Equity",U$1)="#N/A N/A",_xll.BDP($R8&amp;" Equity",U$1)="#N/A Invalid Security"),"--",_xll.BDP($R8&amp;" Equity",U$1)))</f>
        <v>--</v>
      </c>
      <c r="V8" s="228" t="str">
        <f>IF(tbl_coded[[#This Row],[ISIN]]="","",IF(OR(_xll.BDP($R8&amp;" Equity",V$1)="#N/A N/A",_xll.BDP($R8&amp;" Equity",V$1)="#N/A Invalid Security"),"--",_xll.BDP($R8&amp;" Equity",V$1)))</f>
        <v>--</v>
      </c>
      <c r="W8" s="228" t="str">
        <f>IF(tbl_coded[[#This Row],[ISIN]]="","",IF(OR(_xll.BDP($R8&amp;" Equity",W$1)="#N/A N/A",_xll.BDP($R8&amp;" Equity",W$1)="#N/A Invalid Security"),"--",_xll.BDP($R8&amp;" Equity",W$1)))</f>
        <v>--</v>
      </c>
      <c r="X8" s="228" t="str">
        <f>IF(tbl_coded[[#This Row],[ISIN]]="","",IF(OR(_xll.BDP($R8&amp;" Equity",X$1)="#N/A N/A",_xll.BDP($R8&amp;" Equity",X$1)="#N/A Invalid Security"),"--",_xll.BDP($R8&amp;" Equity",X$1)))</f>
        <v>--</v>
      </c>
      <c r="Y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" s="228" t="str">
        <f>IF(tbl_coded[[#This Row],[ISIN]]="","",IF(ISNUMBER(_xll.BDP(B8&amp;" Corp",Z$1)),_xll.BDP(B8&amp;" Corp",Z$1),""))</f>
        <v/>
      </c>
      <c r="AA8" s="228" t="str">
        <f>IF(tbl_coded[[#This Row],[ISIN]]="","",IF(ISNUMBER(_xll.BDP(B8&amp;" Corp",AA$1)),_xll.BDP(B8&amp;" Corp",AA$1),""))</f>
        <v/>
      </c>
      <c r="AB8" s="228" t="str">
        <f>IF(tbl_coded[[#This Row],[ISIN]]="","",IF(ISNUMBER(_xll.BDP(B8&amp;" Corp",AB$1)),_xll.BDP(B8&amp;" Corp",AB$1),""))</f>
        <v/>
      </c>
      <c r="AC8" s="228" t="str">
        <f>IF(tbl_coded[[#This Row],[ISIN]]="","",IF((_xll.BDP(B8&amp;" Corp",AC$1))="#N/A Field Not Applicable","",_xll.BDP(B8&amp;" Corp",AC$1)))</f>
        <v>N</v>
      </c>
      <c r="AD8" s="228" t="str">
        <f>IF(tbl_coded[[#This Row],[ISIN]]="","",IF((_xll.BDP(B8&amp;" Corp",AD$1))="#N/A N/A","--",_xll.BDP(B8&amp;" Corp",AD$1)))</f>
        <v>--</v>
      </c>
      <c r="AE8" s="228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NR</v>
      </c>
      <c r="AF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" s="229" t="str">
        <f>IF(tbl_coded[[#This Row],[ISIN]]="","",IF(_xll.BDP($B8&amp;" Corp",AH$1)="#N/A N/A","--",_xll.BDP($B8&amp;" Corp",AH$1)))</f>
        <v>CN</v>
      </c>
      <c r="AI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中国农业银行/香港</v>
      </c>
      <c r="AL8" s="244" t="str">
        <f>IF(tbl_coded[[#This Row],[ISIN]]="","",IF(_xll.BDS($B8&amp;" Corp",AL$1)="#N/A Field Not Applicable","",_xll.BDS($B8&amp;" Corp",AL$1)))</f>
        <v/>
      </c>
      <c r="AM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" s="244" t="str">
        <f>IF(tbl_coded[[#This Row],[ISIN]]="","",IF(OR(_xll.BDP($B8&amp;" Corp",AR$1)="#N/A N/A"),"",_xll.BDP($B8&amp;" Corp",AR$1)))</f>
        <v/>
      </c>
      <c r="AS8" s="244" t="str">
        <f>IF(tbl_coded[[#This Row],[ISIN]]="","",IF(_xll.BDS($B8&amp;" Corp",AS$1)="#N/A Field Not Applicable","",_xll.BDS($B8&amp;" Corp",AS$1)))</f>
        <v/>
      </c>
      <c r="AT8" s="244" t="str">
        <f>IF(tbl_coded[[#This Row],[SBLC Provider BBID]]="","",_xll.BDP(tbl_coded[[#This Row],[SBLC Provider BBID]]&amp;" CompanyID","NAME"))</f>
        <v/>
      </c>
      <c r="AU8" s="244" t="str">
        <f>IF(tbl_coded[[#This Row],[ISIN]]="","",IF(OR(_xll.BDP($B8&amp;" Corp",AU$1)="#N/A N/A"),"--",IF(_xll.BDP($B8&amp;" Corp",AU$1)="#N/A Field Not Applicable","",TEXT(_xll.BDP($B8&amp;" Corp",AU$1),"yyyy/mm/dd"))))</f>
        <v>2023/09/20</v>
      </c>
      <c r="AV8" s="244" t="str">
        <f>IF(tbl_coded[[#This Row],[ISIN]]="","",IF(OR(_xll.BDP($B8&amp;" Corp",AV$1)="#N/A N/A"),"--",IF(_xll.BDP($B8&amp;" Corp",AV$1)="#N/A Field Not Applicable","",TEXT(_xll.BDP($B8&amp;" Corp",AV$1),"yyyy/mm/dd"))))</f>
        <v>2023/12/20</v>
      </c>
      <c r="AW8" s="244" t="str">
        <f>IF(tbl_coded[[#This Row],[ISIN]]="","",IF(OR(_xll.BDP($B8&amp;" Corp",AW$1)="#N/A N/A"),"--",IF(_xll.BDP($B8&amp;" Corp",AW$1)="#N/A Field Not Applicable","",TEXT(_xll.BDP($B8&amp;" Corp",AW$1),"yyyy/mm/dd"))))</f>
        <v>2023/09/13</v>
      </c>
      <c r="AX8" s="244" t="str">
        <f>IF(tbl_coded[[#This Row],[ISIN]]="","",IF(OR(_xll.BDP($B8&amp;" Corp",AX$1)="#N/A Field Not Applicable"),"--",IF(_xll.BDP($B8&amp;" Corp",AX$1)="#N/A Field Not Applicable","",TEXT(_xll.BDP($B8&amp;" Corp",AX$1),"yyyy/mm/dd"))))</f>
        <v>--</v>
      </c>
      <c r="AY8" s="244">
        <f>IF(tbl_coded[[#This Row],[ISIN]]="","",IF(OR(_xll.BDP($B8&amp;" Corp",AY$1)="#N/A N/A"),"--",_xll.BDP($B8&amp;" Corp",AY$1)))</f>
        <v>3</v>
      </c>
      <c r="AZ8" s="244" t="str">
        <f>IF(tbl_coded[[#This Row],[ISIN]]="","",IF(OR(_xll.BDP($B8&amp;" Corp",AZ$1)="#N/A N/A"),"--",_xll.BDP($B8&amp;" Corp",AZ$1)))</f>
        <v>CNY</v>
      </c>
      <c r="BA8" s="244">
        <f>IF(tbl_coded[[#This Row],[ISIN]]="","",IF(OR(_xll.BDP($B8&amp;" Corp",BA$1)="#N/A N/A"),"--",_xll.BDP($B8&amp;" Corp",BA$1)))</f>
        <v>165000000</v>
      </c>
      <c r="BB8" s="244">
        <f>IF(tbl_coded[[#This Row],[ISIN]]="","",IF(OR(_xll.BDP($B8&amp;" Corp",BB$1)="#N/A Field Not Applicable"),"--",_xll.BDP($B8&amp;" Corp",BB$1)))</f>
        <v>100</v>
      </c>
      <c r="BC8" s="244" t="str">
        <f>IF(tbl_coded[[#This Row],[ISIN]]="","",IF(OR(_xll.BDP($B8&amp;" Corp",BC$1)="#N/A Field Not Applicable"),"--",_xll.BDP($B8&amp;" Corp",BC$1)))</f>
        <v>N</v>
      </c>
      <c r="BD8" s="244" t="str">
        <f>IF(tbl_coded[[#This Row],[ISIN]]="","",IF(OR(_xll.BDP($B8&amp;" Corp",BD$1)="#N/A Field Not Applicable"),"--",_xll.BDP($B8&amp;" Corp",BD$1)))</f>
        <v>N</v>
      </c>
      <c r="BE8" s="244" t="str">
        <f>IF(tbl_coded[[#This Row],[ISIN]]="","",IF(OR(_xll.BDP($B8&amp;" Corp",BE$1)="#N/A Field Not Applicable"),"--",_xll.BDP($B8&amp;" Corp",BE$1)))</f>
        <v>N</v>
      </c>
      <c r="BF8" s="244" t="str">
        <f>IF(tbl_coded[[#This Row],[ISIN]]="","",IF(OR(_xll.BDP($B8&amp;" Corp",BF$1)="#N/A N/A"),"",_xll.BDP($B8&amp;" Corp",BF$1)))</f>
        <v>1288 HK</v>
      </c>
      <c r="BG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M8" s="244" t="str">
        <f>IF(tbl_coded[[#This Row],[GREEN]]="Y","Green",IF(tbl_coded[[#This Row],[SUSTAINABLE]]="Y","Sustainable",IF(tbl_coded[[#This Row],[SOCIAL]]="Y","Social","")))</f>
        <v/>
      </c>
      <c r="BN8" s="243"/>
      <c r="BQ8" s="160">
        <v>7</v>
      </c>
      <c r="BR8" s="160" t="s">
        <v>82</v>
      </c>
      <c r="BS8" s="160" t="s">
        <v>83</v>
      </c>
      <c r="BT8" s="160" t="s">
        <v>83</v>
      </c>
    </row>
    <row r="9" spans="1:72" ht="15" customHeight="1">
      <c r="A9" s="225">
        <v>7</v>
      </c>
      <c r="B9" s="226" t="str">
        <f>IF(美元债一级!$C$3:$C$1048576&lt;&gt;"",美元债一级!C9,"")</f>
        <v>XS2679063862</v>
      </c>
      <c r="C9" s="227" t="str">
        <f>IF(tbl_coded[[#This Row],[ISIN]]="","",IF(tbl_coded[[#This Row],[Index]]&gt;$A$1,"",IF(_xll.BDP($B9&amp;" Corp",C$1)="#N/A N/A","",_xll.BDP($B9&amp;" Corp",C$1))))</f>
        <v>13/9/2023</v>
      </c>
      <c r="D9" s="227" t="str">
        <f>IF(tbl_coded[[#This Row],[ISIN]]="","",IF(_xll.BDP($B9&amp;" Corp",D$1)="#N/A N/A","",_xll.BDP($B9&amp;" Corp",D$1)))</f>
        <v>CHINA EVB SYDNEY</v>
      </c>
      <c r="E9" s="227" t="str">
        <f>IF(tbl_coded[[#This Row],[ISIN]]="","",IF(_xll.BDP($B9&amp;" Corp",E$1)="#N/A N/A","--",_xll.BDP($B9&amp;" Corp",E$1)))</f>
        <v>--</v>
      </c>
      <c r="F9" s="227" t="str">
        <f>IF(tbl_coded[[#This Row],[ISIN]]="","",IF(_xll.BDS($B9&amp;" Corp",F$1)="#N/A Field Not Applicable","",_xll.BDS($B9&amp;" Corp",F$1)))</f>
        <v/>
      </c>
      <c r="G9" s="227" t="str">
        <f>IF(tbl_coded[[#This Row],[ISIN]]="","",IF(_xll.BDP($F9&amp;" CompanyID",G$1)="#N/A Invalid Security","",_xll.BDP($F9&amp;" CompanyID",G$1)))</f>
        <v/>
      </c>
      <c r="H9" s="227" t="str">
        <f>IF(tbl_coded[[#This Row],[ISIN]]="","",IF(_xll.BDP($B9&amp;" Corp",H$1)="#N/A N/A","--",_xll.BDP($B9&amp;" Corp",H$1)))</f>
        <v>--</v>
      </c>
      <c r="I9" s="227" t="str">
        <f>IF(tbl_coded[[#This Row],[ISIN]]="","",IF(_xll.BDP($B9&amp;" Corp",I$1)="#N/A N/A","--",_xll.BDP($B9&amp;" Corp",I$1)))</f>
        <v>BBB+</v>
      </c>
      <c r="J9" s="227" t="str">
        <f>IF(tbl_coded[[#This Row],[ISIN]]="","",IF(_xll.BDP($B9&amp;" Corp",J$1)="#N/A N/A","--",_xll.BDP($B9&amp;" Corp",J$1)))</f>
        <v>--</v>
      </c>
      <c r="K9" s="227" t="str">
        <f>IF(tbl_coded[[#This Row],[ISIN]]="","",IF(_xll.BDP($B9&amp;" Corp",K$1)="#N/A N/A","--",_xll.BDP($B9&amp;" Corp",K$1)))</f>
        <v>--</v>
      </c>
      <c r="L9" s="227" t="str">
        <f>IF(tbl_coded[[#This Row],[ISIN]]="","",IF(_xll.BDP($B9&amp;" Corp",L$1)="#N/A N/A","--",_xll.BDP($B9&amp;" Corp",L$1)))</f>
        <v>--</v>
      </c>
      <c r="M9" s="227" t="str">
        <f>IF(tbl_coded[[#This Row],[ISIN]]="","",IF(_xll.BDP($B9&amp;" Corp",M$1)="#N/A N/A","--",_xll.BDP($B9&amp;" Corp",M$1)))</f>
        <v>--</v>
      </c>
      <c r="N9" s="227" t="str">
        <f>IF(tbl_coded[[#This Row],[ISIN]]="","",IF(_xll.BDP($B9&amp;" Corp",N$1)="#N/A N/A","--",_xll.BDP($B9&amp;" Corp",N$1)))</f>
        <v>--</v>
      </c>
      <c r="O9" s="227" t="str">
        <f>IF(tbl_coded[[#This Row],[ISIN]]="","",IF(_xll.BDP($B9&amp;" Corp",O$1)="#N/A N/A","--",_xll.BDP($B9&amp;" Corp",O$1)))</f>
        <v>--</v>
      </c>
      <c r="P9" s="228" t="str">
        <f>IF(tbl_coded[[#This Row],[ISIN]]="","",IF(_xll.BDP($B9&amp;" Corp",P$1)="#N/A N/A","--",_xll.BDP($B9&amp;" Corp",P$1)))</f>
        <v>--</v>
      </c>
      <c r="Q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9" s="228" t="str">
        <f>IF(tbl_coded[[#This Row],[ISIN]]="","",IF(OR(_xll.BDP($B9&amp;" Corp",R$1)="#N/A N/A",_xll.BDP($B9&amp;" Corp",R$1)="#N/A Invalid Security",_xll.BDP($B9&amp;" Corp",R$1)="#N/A Field Not Applicable"),"--",_xll.BDP($B9&amp;" Corp",R$1)))</f>
        <v>--</v>
      </c>
      <c r="S9" s="228" t="str">
        <f>IF(tbl_coded[[#This Row],[ISIN]]="","",IF(OR(_xll.BDP($R9&amp;" Equity",S$1)="#N/A N/A",_xll.BDP($R9&amp;" Equity",S$1)="#N/A Invalid Security"),"--",_xll.BDP($R9&amp;" Equity",S$1)))</f>
        <v>--</v>
      </c>
      <c r="T9" s="228" t="str">
        <f>IF(tbl_coded[[#This Row],[ISIN]]="","",IF(OR(_xll.BDP($R9&amp;" Equity",T$1)="#N/A N/A",_xll.BDP($R9&amp;" Equity",T$1)="#N/A Invalid Security"),"--",_xll.BDP($R9&amp;" Equity",T$1)))</f>
        <v>--</v>
      </c>
      <c r="U9" s="228" t="str">
        <f>IF(tbl_coded[[#This Row],[ISIN]]="","",IF(OR(_xll.BDP($R9&amp;" Equity",U$1)="#N/A N/A",_xll.BDP($R9&amp;" Equity",U$1)="#N/A Invalid Security"),"--",_xll.BDP($R9&amp;" Equity",U$1)))</f>
        <v>--</v>
      </c>
      <c r="V9" s="228" t="str">
        <f>IF(tbl_coded[[#This Row],[ISIN]]="","",IF(OR(_xll.BDP($R9&amp;" Equity",V$1)="#N/A N/A",_xll.BDP($R9&amp;" Equity",V$1)="#N/A Invalid Security"),"--",_xll.BDP($R9&amp;" Equity",V$1)))</f>
        <v>--</v>
      </c>
      <c r="W9" s="228" t="str">
        <f>IF(tbl_coded[[#This Row],[ISIN]]="","",IF(OR(_xll.BDP($R9&amp;" Equity",W$1)="#N/A N/A",_xll.BDP($R9&amp;" Equity",W$1)="#N/A Invalid Security"),"--",_xll.BDP($R9&amp;" Equity",W$1)))</f>
        <v>--</v>
      </c>
      <c r="X9" s="228" t="str">
        <f>IF(tbl_coded[[#This Row],[ISIN]]="","",IF(OR(_xll.BDP($R9&amp;" Equity",X$1)="#N/A N/A",_xll.BDP($R9&amp;" Equity",X$1)="#N/A Invalid Security"),"--",_xll.BDP($R9&amp;" Equity",X$1)))</f>
        <v>--</v>
      </c>
      <c r="Y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" s="228">
        <f>IF(tbl_coded[[#This Row],[ISIN]]="","",IF(ISNUMBER(_xll.BDP(B9&amp;" Corp",Z$1)),_xll.BDP(B9&amp;" Corp",Z$1),""))</f>
        <v>63</v>
      </c>
      <c r="AA9" s="228">
        <f>IF(tbl_coded[[#This Row],[ISIN]]="","",IF(ISNUMBER(_xll.BDP(B9&amp;" Corp",AA$1)),_xll.BDP(B9&amp;" Corp",AA$1),""))</f>
        <v>63</v>
      </c>
      <c r="AB9" s="228">
        <f>IF(tbl_coded[[#This Row],[ISIN]]="","",IF(ISNUMBER(_xll.BDP(B9&amp;" Corp",AB$1)),_xll.BDP(B9&amp;" Corp",AB$1),""))</f>
        <v>63</v>
      </c>
      <c r="AC9" s="228" t="str">
        <f>IF(tbl_coded[[#This Row],[ISIN]]="","",IF((_xll.BDP(B9&amp;" Corp",AC$1))="#N/A Field Not Applicable","",_xll.BDP(B9&amp;" Corp",AC$1)))</f>
        <v>Y</v>
      </c>
      <c r="AD9" s="228" t="str">
        <f>IF(tbl_coded[[#This Row],[ISIN]]="","",IF((_xll.BDP(B9&amp;" Corp",AD$1))="#N/A N/A","--",_xll.BDP(B9&amp;" Corp",AD$1)))</f>
        <v>SOFRIX +63.000</v>
      </c>
      <c r="AE9" s="228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IG</v>
      </c>
      <c r="AF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9" s="229" t="str">
        <f>IF(tbl_coded[[#This Row],[ISIN]]="","",IF(_xll.BDP($B9&amp;" Corp",AH$1)="#N/A N/A","--",_xll.BDP($B9&amp;" Corp",AH$1)))</f>
        <v>AU</v>
      </c>
      <c r="AI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63</v>
      </c>
      <c r="AK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China Everbright Bank Co Ltd/S</v>
      </c>
      <c r="AL9" s="244" t="str">
        <f>IF(tbl_coded[[#This Row],[ISIN]]="","",IF(_xll.BDS($B9&amp;" Corp",AL$1)="#N/A Field Not Applicable","",_xll.BDS($B9&amp;" Corp",AL$1)))</f>
        <v/>
      </c>
      <c r="AM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" s="244" t="str">
        <f>IF(tbl_coded[[#This Row],[ISIN]]="","",IF(OR(_xll.BDP($B9&amp;" Corp",AR$1)="#N/A N/A"),"",_xll.BDP($B9&amp;" Corp",AR$1)))</f>
        <v/>
      </c>
      <c r="AS9" s="244" t="str">
        <f>IF(tbl_coded[[#This Row],[ISIN]]="","",IF(_xll.BDS($B9&amp;" Corp",AS$1)="#N/A Field Not Applicable","",_xll.BDS($B9&amp;" Corp",AS$1)))</f>
        <v/>
      </c>
      <c r="AT9" s="244" t="str">
        <f>IF(tbl_coded[[#This Row],[SBLC Provider BBID]]="","",_xll.BDP(tbl_coded[[#This Row],[SBLC Provider BBID]]&amp;" CompanyID","NAME"))</f>
        <v/>
      </c>
      <c r="AU9" s="244" t="str">
        <f>IF(tbl_coded[[#This Row],[ISIN]]="","",IF(OR(_xll.BDP($B9&amp;" Corp",AU$1)="#N/A N/A"),"--",IF(_xll.BDP($B9&amp;" Corp",AU$1)="#N/A Field Not Applicable","",TEXT(_xll.BDP($B9&amp;" Corp",AU$1),"yyyy/mm/dd"))))</f>
        <v>2023/09/20</v>
      </c>
      <c r="AV9" s="244" t="str">
        <f>IF(tbl_coded[[#This Row],[ISIN]]="","",IF(OR(_xll.BDP($B9&amp;" Corp",AV$1)="#N/A N/A"),"--",IF(_xll.BDP($B9&amp;" Corp",AV$1)="#N/A Field Not Applicable","",TEXT(_xll.BDP($B9&amp;" Corp",AV$1),"yyyy/mm/dd"))))</f>
        <v>2026/09/20</v>
      </c>
      <c r="AW9" s="244" t="str">
        <f>IF(tbl_coded[[#This Row],[ISIN]]="","",IF(OR(_xll.BDP($B9&amp;" Corp",AW$1)="#N/A N/A"),"--",IF(_xll.BDP($B9&amp;" Corp",AW$1)="#N/A Field Not Applicable","",TEXT(_xll.BDP($B9&amp;" Corp",AW$1),"yyyy/mm/dd"))))</f>
        <v>2023/09/13</v>
      </c>
      <c r="AX9" s="244" t="str">
        <f>IF(tbl_coded[[#This Row],[ISIN]]="","",IF(OR(_xll.BDP($B9&amp;" Corp",AX$1)="#N/A Field Not Applicable"),"--",IF(_xll.BDP($B9&amp;" Corp",AX$1)="#N/A Field Not Applicable","",TEXT(_xll.BDP($B9&amp;" Corp",AX$1),"yyyy/mm/dd"))))</f>
        <v>--</v>
      </c>
      <c r="AY9" s="244">
        <f>IF(tbl_coded[[#This Row],[ISIN]]="","",IF(OR(_xll.BDP($B9&amp;" Corp",AY$1)="#N/A N/A"),"--",_xll.BDP($B9&amp;" Corp",AY$1)))</f>
        <v>5.9824845673186964</v>
      </c>
      <c r="AZ9" s="244" t="str">
        <f>IF(tbl_coded[[#This Row],[ISIN]]="","",IF(OR(_xll.BDP($B9&amp;" Corp",AZ$1)="#N/A N/A"),"--",_xll.BDP($B9&amp;" Corp",AZ$1)))</f>
        <v>USD</v>
      </c>
      <c r="BA9" s="244">
        <f>IF(tbl_coded[[#This Row],[ISIN]]="","",IF(OR(_xll.BDP($B9&amp;" Corp",BA$1)="#N/A N/A"),"--",_xll.BDP($B9&amp;" Corp",BA$1)))</f>
        <v>550000000</v>
      </c>
      <c r="BB9" s="244">
        <f>IF(tbl_coded[[#This Row],[ISIN]]="","",IF(OR(_xll.BDP($B9&amp;" Corp",BB$1)="#N/A Field Not Applicable"),"--",_xll.BDP($B9&amp;" Corp",BB$1)))</f>
        <v>100</v>
      </c>
      <c r="BC9" s="244" t="str">
        <f>IF(tbl_coded[[#This Row],[ISIN]]="","",IF(OR(_xll.BDP($B9&amp;" Corp",BC$1)="#N/A Field Not Applicable"),"--",_xll.BDP($B9&amp;" Corp",BC$1)))</f>
        <v>N</v>
      </c>
      <c r="BD9" s="244" t="str">
        <f>IF(tbl_coded[[#This Row],[ISIN]]="","",IF(OR(_xll.BDP($B9&amp;" Corp",BD$1)="#N/A Field Not Applicable"),"--",_xll.BDP($B9&amp;" Corp",BD$1)))</f>
        <v>N</v>
      </c>
      <c r="BE9" s="244" t="str">
        <f>IF(tbl_coded[[#This Row],[ISIN]]="","",IF(OR(_xll.BDP($B9&amp;" Corp",BE$1)="#N/A Field Not Applicable"),"--",_xll.BDP($B9&amp;" Corp",BE$1)))</f>
        <v>N</v>
      </c>
      <c r="BF9" s="244" t="str">
        <f>IF(tbl_coded[[#This Row],[ISIN]]="","",IF(OR(_xll.BDP($B9&amp;" Corp",BF$1)="#N/A N/A"),"",_xll.BDP($B9&amp;" Corp",BF$1)))</f>
        <v>601818 CH</v>
      </c>
      <c r="BG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Baa2/BBB+/BBB+</v>
      </c>
      <c r="BL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Baa2/BBB+/BBB+</v>
      </c>
      <c r="BM9" s="244" t="str">
        <f>IF(tbl_coded[[#This Row],[GREEN]]="Y","Green",IF(tbl_coded[[#This Row],[SUSTAINABLE]]="Y","Sustainable",IF(tbl_coded[[#This Row],[SOCIAL]]="Y","Social","")))</f>
        <v/>
      </c>
      <c r="BN9" s="243"/>
      <c r="BQ9" s="160">
        <v>8</v>
      </c>
      <c r="BR9" s="160" t="s">
        <v>74</v>
      </c>
      <c r="BS9" s="160" t="s">
        <v>70</v>
      </c>
      <c r="BT9" s="160" t="s">
        <v>70</v>
      </c>
    </row>
    <row r="10" spans="1:72" ht="15" customHeight="1">
      <c r="A10" s="225">
        <v>8</v>
      </c>
      <c r="B10" s="226" t="str">
        <f>IF(美元债一级!$C$3:$C$1048576&lt;&gt;"",美元债一级!C10,"")</f>
        <v>HK0000947231</v>
      </c>
      <c r="C10" s="227" t="str">
        <f>IF(tbl_coded[[#This Row],[ISIN]]="","",IF(tbl_coded[[#This Row],[Index]]&gt;$A$1,"",IF(_xll.BDP($B10&amp;" Corp",C$1)="#N/A N/A","",_xll.BDP($B10&amp;" Corp",C$1))))</f>
        <v>12/9/2023</v>
      </c>
      <c r="D10" s="227" t="str">
        <f>IF(tbl_coded[[#This Row],[ISIN]]="","",IF(_xll.BDP($B10&amp;" Corp",D$1)="#N/A N/A","",_xll.BDP($B10&amp;" Corp",D$1)))</f>
        <v>HFI INTERNATIONAL HK</v>
      </c>
      <c r="E10" s="227" t="str">
        <f>IF(tbl_coded[[#This Row],[ISIN]]="","",IF(_xll.BDP($B10&amp;" Corp",E$1)="#N/A N/A","--",_xll.BDP($B10&amp;" Corp",E$1)))</f>
        <v>--</v>
      </c>
      <c r="F10" s="227">
        <f>IF(tbl_coded[[#This Row],[ISIN]]="","",IF(_xll.BDS($B10&amp;" Corp",F$1)="#N/A Field Not Applicable","",_xll.BDS($B10&amp;" Corp",F$1)))</f>
        <v>10570651</v>
      </c>
      <c r="G10" s="227" t="str">
        <f>IF(tbl_coded[[#This Row],[ISIN]]="","",IF(_xll.BDP($F10&amp;" CompanyID",G$1)="#N/A Invalid Security","",_xll.BDP($F10&amp;" CompanyID",G$1)))</f>
        <v>Hangzhou Finance &amp; Investment</v>
      </c>
      <c r="H10" s="227" t="str">
        <f>IF(tbl_coded[[#This Row],[ISIN]]="","",IF(_xll.BDP($B10&amp;" Corp",H$1)="#N/A N/A","--",_xll.BDP($B10&amp;" Corp",H$1)))</f>
        <v>--</v>
      </c>
      <c r="I10" s="227" t="str">
        <f>IF(tbl_coded[[#This Row],[ISIN]]="","",IF(_xll.BDP($B10&amp;" Corp",I$1)="#N/A N/A","--",_xll.BDP($B10&amp;" Corp",I$1)))</f>
        <v>--</v>
      </c>
      <c r="J10" s="227" t="str">
        <f>IF(tbl_coded[[#This Row],[ISIN]]="","",IF(_xll.BDP($B10&amp;" Corp",J$1)="#N/A N/A","--",_xll.BDP($B10&amp;" Corp",J$1)))</f>
        <v>--</v>
      </c>
      <c r="K10" s="227" t="str">
        <f>IF(tbl_coded[[#This Row],[ISIN]]="","",IF(_xll.BDP($B10&amp;" Corp",K$1)="#N/A N/A","--",_xll.BDP($B10&amp;" Corp",K$1)))</f>
        <v>--</v>
      </c>
      <c r="L10" s="227" t="str">
        <f>IF(tbl_coded[[#This Row],[ISIN]]="","",IF(_xll.BDP($B10&amp;" Corp",L$1)="#N/A N/A","--",_xll.BDP($B10&amp;" Corp",L$1)))</f>
        <v>--</v>
      </c>
      <c r="M10" s="227" t="str">
        <f>IF(tbl_coded[[#This Row],[ISIN]]="","",IF(_xll.BDP($B10&amp;" Corp",M$1)="#N/A N/A","--",_xll.BDP($B10&amp;" Corp",M$1)))</f>
        <v>--</v>
      </c>
      <c r="N10" s="227" t="str">
        <f>IF(tbl_coded[[#This Row],[ISIN]]="","",IF(_xll.BDP($B10&amp;" Corp",N$1)="#N/A N/A","--",_xll.BDP($B10&amp;" Corp",N$1)))</f>
        <v>--</v>
      </c>
      <c r="O10" s="227" t="str">
        <f>IF(tbl_coded[[#This Row],[ISIN]]="","",IF(_xll.BDP($B10&amp;" Corp",O$1)="#N/A N/A","--",_xll.BDP($B10&amp;" Corp",O$1)))</f>
        <v>--</v>
      </c>
      <c r="P10" s="228" t="str">
        <f>IF(tbl_coded[[#This Row],[ISIN]]="","",IF(_xll.BDP($B10&amp;" Corp",P$1)="#N/A N/A","--",_xll.BDP($B10&amp;" Corp",P$1)))</f>
        <v>--</v>
      </c>
      <c r="Q1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0" s="228" t="str">
        <f>IF(tbl_coded[[#This Row],[ISIN]]="","",IF(OR(_xll.BDP($B10&amp;" Corp",R$1)="#N/A N/A",_xll.BDP($B10&amp;" Corp",R$1)="#N/A Invalid Security",_xll.BDP($B10&amp;" Corp",R$1)="#N/A Field Not Applicable"),"--",_xll.BDP($B10&amp;" Corp",R$1)))</f>
        <v>--</v>
      </c>
      <c r="S10" s="228" t="str">
        <f>IF(tbl_coded[[#This Row],[ISIN]]="","",IF(OR(_xll.BDP($R10&amp;" Equity",S$1)="#N/A N/A",_xll.BDP($R10&amp;" Equity",S$1)="#N/A Invalid Security"),"--",_xll.BDP($R10&amp;" Equity",S$1)))</f>
        <v>--</v>
      </c>
      <c r="T10" s="228" t="str">
        <f>IF(tbl_coded[[#This Row],[ISIN]]="","",IF(OR(_xll.BDP($R10&amp;" Equity",T$1)="#N/A N/A",_xll.BDP($R10&amp;" Equity",T$1)="#N/A Invalid Security"),"--",_xll.BDP($R10&amp;" Equity",T$1)))</f>
        <v>--</v>
      </c>
      <c r="U10" s="228" t="str">
        <f>IF(tbl_coded[[#This Row],[ISIN]]="","",IF(OR(_xll.BDP($R10&amp;" Equity",U$1)="#N/A N/A",_xll.BDP($R10&amp;" Equity",U$1)="#N/A Invalid Security"),"--",_xll.BDP($R10&amp;" Equity",U$1)))</f>
        <v>--</v>
      </c>
      <c r="V10" s="228" t="str">
        <f>IF(tbl_coded[[#This Row],[ISIN]]="","",IF(OR(_xll.BDP($R10&amp;" Equity",V$1)="#N/A N/A",_xll.BDP($R10&amp;" Equity",V$1)="#N/A Invalid Security"),"--",_xll.BDP($R10&amp;" Equity",V$1)))</f>
        <v>--</v>
      </c>
      <c r="W10" s="228" t="str">
        <f>IF(tbl_coded[[#This Row],[ISIN]]="","",IF(OR(_xll.BDP($R10&amp;" Equity",W$1)="#N/A N/A",_xll.BDP($R10&amp;" Equity",W$1)="#N/A Invalid Security"),"--",_xll.BDP($R10&amp;" Equity",W$1)))</f>
        <v>--</v>
      </c>
      <c r="X10" s="228" t="str">
        <f>IF(tbl_coded[[#This Row],[ISIN]]="","",IF(OR(_xll.BDP($R10&amp;" Equity",X$1)="#N/A N/A",_xll.BDP($R10&amp;" Equity",X$1)="#N/A Invalid Security"),"--",_xll.BDP($R10&amp;" Equity",X$1)))</f>
        <v>--</v>
      </c>
      <c r="Y1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" s="228" t="str">
        <f>IF(tbl_coded[[#This Row],[ISIN]]="","",IF(ISNUMBER(_xll.BDP(B10&amp;" Corp",Z$1)),_xll.BDP(B10&amp;" Corp",Z$1),""))</f>
        <v/>
      </c>
      <c r="AA10" s="228" t="str">
        <f>IF(tbl_coded[[#This Row],[ISIN]]="","",IF(ISNUMBER(_xll.BDP(B10&amp;" Corp",AA$1)),_xll.BDP(B10&amp;" Corp",AA$1),""))</f>
        <v/>
      </c>
      <c r="AB10" s="228" t="str">
        <f>IF(tbl_coded[[#This Row],[ISIN]]="","",IF(ISNUMBER(_xll.BDP(B10&amp;" Corp",AB$1)),_xll.BDP(B10&amp;" Corp",AB$1),""))</f>
        <v/>
      </c>
      <c r="AC10" s="228" t="str">
        <f>IF(tbl_coded[[#This Row],[ISIN]]="","",IF((_xll.BDP(B10&amp;" Corp",AC$1))="#N/A Field Not Applicable","",_xll.BDP(B10&amp;" Corp",AC$1)))</f>
        <v>N</v>
      </c>
      <c r="AD10" s="228" t="str">
        <f>IF(tbl_coded[[#This Row],[ISIN]]="","",IF((_xll.BDP(B10&amp;" Corp",AD$1))="#N/A N/A","--",_xll.BDP(B10&amp;" Corp",AD$1)))</f>
        <v>--</v>
      </c>
      <c r="AE10" s="228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NR</v>
      </c>
      <c r="AF1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0" s="229" t="str">
        <f>IF(tbl_coded[[#This Row],[ISIN]]="","",IF(_xll.BDP($B10&amp;" Corp",AH$1)="#N/A N/A","--",_xll.BDP($B10&amp;" Corp",AH$1)))</f>
        <v>HK</v>
      </c>
      <c r="AI1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金投国际(香港)有限公</v>
      </c>
      <c r="AL10" s="244">
        <f>IF(tbl_coded[[#This Row],[ISIN]]="","",IF(_xll.BDS($B10&amp;" Corp",AL$1)="#N/A Field Not Applicable","",_xll.BDS($B10&amp;" Corp",AL$1)))</f>
        <v>10570651</v>
      </c>
      <c r="AM10" s="244" t="str">
        <f>IF(tbl_coded[[#This Row],[ISIN]]="","",IF(_xll.BDP(tbl_coded[[#This Row],[KPW Provider BBID]]&amp;" CompanyID","NAME")="#N/A Invalid Security","",_xll.BDP(tbl_coded[[#This Row],[KPW Provider BBID]]&amp;" CompanyID","NAME")))</f>
        <v>Hangzhou Finance &amp; Investment</v>
      </c>
      <c r="AN1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BBB</v>
      </c>
      <c r="AP1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BBB+</v>
      </c>
      <c r="AQ10" s="244" t="str">
        <f>IF(tbl_coded[[#This Row],[ISIN]]="","",IF(tbl_coded[[#This Row],[KPW Name]]="","",tbl_coded[[#This Row],[穆迪KPW评级]]&amp;"/"&amp;tbl_coded[[#This Row],[SPKPW评级]]&amp;"/"&amp;tbl_coded[[#This Row],[FITCHKPW评级]]))</f>
        <v>--/BBB/BBB+</v>
      </c>
      <c r="AR10" s="244" t="str">
        <f>IF(tbl_coded[[#This Row],[ISIN]]="","",IF(OR(_xll.BDP($B10&amp;" Corp",AR$1)="#N/A N/A"),"",_xll.BDP($B10&amp;" Corp",AR$1)))</f>
        <v/>
      </c>
      <c r="AS10" s="244" t="str">
        <f>IF(tbl_coded[[#This Row],[ISIN]]="","",IF(_xll.BDS($B10&amp;" Corp",AS$1)="#N/A Field Not Applicable","",_xll.BDS($B10&amp;" Corp",AS$1)))</f>
        <v/>
      </c>
      <c r="AT10" s="244" t="str">
        <f>IF(tbl_coded[[#This Row],[SBLC Provider BBID]]="","",_xll.BDP(tbl_coded[[#This Row],[SBLC Provider BBID]]&amp;" CompanyID","NAME"))</f>
        <v/>
      </c>
      <c r="AU10" s="244" t="str">
        <f>IF(tbl_coded[[#This Row],[ISIN]]="","",IF(OR(_xll.BDP($B10&amp;" Corp",AU$1)="#N/A N/A"),"--",IF(_xll.BDP($B10&amp;" Corp",AU$1)="#N/A Field Not Applicable","",TEXT(_xll.BDP($B10&amp;" Corp",AU$1),"yyyy/mm/dd"))))</f>
        <v>2023/09/19</v>
      </c>
      <c r="AV10" s="244" t="str">
        <f>IF(tbl_coded[[#This Row],[ISIN]]="","",IF(OR(_xll.BDP($B10&amp;" Corp",AV$1)="#N/A N/A"),"--",IF(_xll.BDP($B10&amp;" Corp",AV$1)="#N/A Field Not Applicable","",TEXT(_xll.BDP($B10&amp;" Corp",AV$1),"yyyy/mm/dd"))))</f>
        <v>2024/09/13</v>
      </c>
      <c r="AW10" s="244" t="str">
        <f>IF(tbl_coded[[#This Row],[ISIN]]="","",IF(OR(_xll.BDP($B10&amp;" Corp",AW$1)="#N/A N/A"),"--",IF(_xll.BDP($B10&amp;" Corp",AW$1)="#N/A Field Not Applicable","",TEXT(_xll.BDP($B10&amp;" Corp",AW$1),"yyyy/mm/dd"))))</f>
        <v>2023/09/12</v>
      </c>
      <c r="AX10" s="244" t="str">
        <f>IF(tbl_coded[[#This Row],[ISIN]]="","",IF(OR(_xll.BDP($B10&amp;" Corp",AX$1)="#N/A Field Not Applicable"),"--",IF(_xll.BDP($B10&amp;" Corp",AX$1)="#N/A Field Not Applicable","",TEXT(_xll.BDP($B10&amp;" Corp",AX$1),"yyyy/mm/dd"))))</f>
        <v>--</v>
      </c>
      <c r="AY10" s="244">
        <f>IF(tbl_coded[[#This Row],[ISIN]]="","",IF(OR(_xll.BDP($B10&amp;" Corp",AY$1)="#N/A N/A"),"--",_xll.BDP($B10&amp;" Corp",AY$1)))</f>
        <v>4.2</v>
      </c>
      <c r="AZ10" s="244" t="str">
        <f>IF(tbl_coded[[#This Row],[ISIN]]="","",IF(OR(_xll.BDP($B10&amp;" Corp",AZ$1)="#N/A N/A"),"--",_xll.BDP($B10&amp;" Corp",AZ$1)))</f>
        <v>CNY</v>
      </c>
      <c r="BA10" s="244">
        <f>IF(tbl_coded[[#This Row],[ISIN]]="","",IF(OR(_xll.BDP($B10&amp;" Corp",BA$1)="#N/A N/A"),"--",_xll.BDP($B10&amp;" Corp",BA$1)))</f>
        <v>200000000</v>
      </c>
      <c r="BB10" s="244">
        <f>IF(tbl_coded[[#This Row],[ISIN]]="","",IF(OR(_xll.BDP($B10&amp;" Corp",BB$1)="#N/A Field Not Applicable"),"--",_xll.BDP($B10&amp;" Corp",BB$1)))</f>
        <v>100</v>
      </c>
      <c r="BC10" s="244" t="str">
        <f>IF(tbl_coded[[#This Row],[ISIN]]="","",IF(OR(_xll.BDP($B10&amp;" Corp",BC$1)="#N/A Field Not Applicable"),"--",_xll.BDP($B10&amp;" Corp",BC$1)))</f>
        <v>N</v>
      </c>
      <c r="BD10" s="244" t="str">
        <f>IF(tbl_coded[[#This Row],[ISIN]]="","",IF(OR(_xll.BDP($B10&amp;" Corp",BD$1)="#N/A Field Not Applicable"),"--",_xll.BDP($B10&amp;" Corp",BD$1)))</f>
        <v>N</v>
      </c>
      <c r="BE10" s="244" t="str">
        <f>IF(tbl_coded[[#This Row],[ISIN]]="","",IF(OR(_xll.BDP($B10&amp;" Corp",BE$1)="#N/A Field Not Applicable"),"--",_xll.BDP($B10&amp;" Corp",BE$1)))</f>
        <v>N</v>
      </c>
      <c r="BF10" s="244" t="str">
        <f>IF(tbl_coded[[#This Row],[ISIN]]="","",IF(OR(_xll.BDP($B10&amp;" Corp",BF$1)="#N/A N/A"),"",_xll.BDP($B10&amp;" Corp",BF$1)))</f>
        <v>HFIGCZ CH</v>
      </c>
      <c r="BG1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1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--/BBB/BBB+</v>
      </c>
      <c r="BL1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</v>
      </c>
      <c r="BM10" s="244" t="str">
        <f>IF(tbl_coded[[#This Row],[GREEN]]="Y","Green",IF(tbl_coded[[#This Row],[SUSTAINABLE]]="Y","Sustainable",IF(tbl_coded[[#This Row],[SOCIAL]]="Y","Social","")))</f>
        <v/>
      </c>
      <c r="BN10" s="243"/>
      <c r="BQ10" s="160">
        <v>9</v>
      </c>
      <c r="BR10" s="160" t="s">
        <v>86</v>
      </c>
      <c r="BS10" s="160" t="s">
        <v>73</v>
      </c>
      <c r="BT10" s="160" t="s">
        <v>73</v>
      </c>
    </row>
    <row r="11" spans="1:72" ht="15" customHeight="1">
      <c r="A11" s="225">
        <v>9</v>
      </c>
      <c r="B11" s="226" t="str">
        <f>IF(美元债一级!$C$3:$C$1048576&lt;&gt;"",美元债一级!C11,"")</f>
        <v>XS2677539541</v>
      </c>
      <c r="C11" s="227" t="str">
        <f>IF(tbl_coded[[#This Row],[ISIN]]="","",IF(tbl_coded[[#This Row],[Index]]&gt;$A$1,"",IF(_xll.BDP($B11&amp;" Corp",C$1)="#N/A N/A","",_xll.BDP($B11&amp;" Corp",C$1))))</f>
        <v>11/9/2023</v>
      </c>
      <c r="D11" s="227" t="str">
        <f>IF(tbl_coded[[#This Row],[ISIN]]="","",IF(_xll.BDP($B11&amp;" Corp",D$1)="#N/A N/A","",_xll.BDP($B11&amp;" Corp",D$1)))</f>
        <v>BANK OF CHINA LTD/DUBAI</v>
      </c>
      <c r="E11" s="227" t="str">
        <f>IF(tbl_coded[[#This Row],[ISIN]]="","",IF(_xll.BDP($B11&amp;" Corp",E$1)="#N/A N/A","--",_xll.BDP($B11&amp;" Corp",E$1)))</f>
        <v>--</v>
      </c>
      <c r="F11" s="227" t="str">
        <f>IF(tbl_coded[[#This Row],[ISIN]]="","",IF(_xll.BDS($B11&amp;" Corp",F$1)="#N/A Field Not Applicable","",_xll.BDS($B11&amp;" Corp",F$1)))</f>
        <v/>
      </c>
      <c r="G11" s="227" t="str">
        <f>IF(tbl_coded[[#This Row],[ISIN]]="","",IF(_xll.BDP($F11&amp;" CompanyID",G$1)="#N/A Invalid Security","",_xll.BDP($F11&amp;" CompanyID",G$1)))</f>
        <v/>
      </c>
      <c r="H11" s="227" t="str">
        <f>IF(tbl_coded[[#This Row],[ISIN]]="","",IF(_xll.BDP($B11&amp;" Corp",H$1)="#N/A N/A","--",_xll.BDP($B11&amp;" Corp",H$1)))</f>
        <v>A1</v>
      </c>
      <c r="I11" s="227" t="str">
        <f>IF(tbl_coded[[#This Row],[ISIN]]="","",IF(_xll.BDP($B11&amp;" Corp",I$1)="#N/A N/A","--",_xll.BDP($B11&amp;" Corp",I$1)))</f>
        <v>A</v>
      </c>
      <c r="J11" s="227" t="str">
        <f>IF(tbl_coded[[#This Row],[ISIN]]="","",IF(_xll.BDP($B11&amp;" Corp",J$1)="#N/A N/A","--",_xll.BDP($B11&amp;" Corp",J$1)))</f>
        <v>A</v>
      </c>
      <c r="K11" s="227" t="str">
        <f>IF(tbl_coded[[#This Row],[ISIN]]="","",IF(_xll.BDP($B11&amp;" Corp",K$1)="#N/A N/A","--",_xll.BDP($B11&amp;" Corp",K$1)))</f>
        <v>--</v>
      </c>
      <c r="L11" s="227" t="str">
        <f>IF(tbl_coded[[#This Row],[ISIN]]="","",IF(_xll.BDP($B11&amp;" Corp",L$1)="#N/A N/A","--",_xll.BDP($B11&amp;" Corp",L$1)))</f>
        <v>--</v>
      </c>
      <c r="M11" s="227" t="str">
        <f>IF(tbl_coded[[#This Row],[ISIN]]="","",IF(_xll.BDP($B11&amp;" Corp",M$1)="#N/A N/A","--",_xll.BDP($B11&amp;" Corp",M$1)))</f>
        <v>--</v>
      </c>
      <c r="N11" s="227" t="str">
        <f>IF(tbl_coded[[#This Row],[ISIN]]="","",IF(_xll.BDP($B11&amp;" Corp",N$1)="#N/A N/A","--",_xll.BDP($B11&amp;" Corp",N$1)))</f>
        <v>--</v>
      </c>
      <c r="O11" s="227" t="str">
        <f>IF(tbl_coded[[#This Row],[ISIN]]="","",IF(_xll.BDP($B11&amp;" Corp",O$1)="#N/A N/A","--",_xll.BDP($B11&amp;" Corp",O$1)))</f>
        <v>--</v>
      </c>
      <c r="P11" s="228" t="str">
        <f>IF(tbl_coded[[#This Row],[ISIN]]="","",IF(_xll.BDP($B11&amp;" Corp",P$1)="#N/A N/A","--",_xll.BDP($B11&amp;" Corp",P$1)))</f>
        <v>--</v>
      </c>
      <c r="Q1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1" s="228" t="str">
        <f>IF(tbl_coded[[#This Row],[ISIN]]="","",IF(OR(_xll.BDP($B11&amp;" Corp",R$1)="#N/A N/A",_xll.BDP($B11&amp;" Corp",R$1)="#N/A Invalid Security",_xll.BDP($B11&amp;" Corp",R$1)="#N/A Field Not Applicable"),"--",_xll.BDP($B11&amp;" Corp",R$1)))</f>
        <v>--</v>
      </c>
      <c r="S11" s="228" t="str">
        <f>IF(tbl_coded[[#This Row],[ISIN]]="","",IF(OR(_xll.BDP($R11&amp;" Equity",S$1)="#N/A N/A",_xll.BDP($R11&amp;" Equity",S$1)="#N/A Invalid Security"),"--",_xll.BDP($R11&amp;" Equity",S$1)))</f>
        <v>--</v>
      </c>
      <c r="T11" s="228" t="str">
        <f>IF(tbl_coded[[#This Row],[ISIN]]="","",IF(OR(_xll.BDP($R11&amp;" Equity",T$1)="#N/A N/A",_xll.BDP($R11&amp;" Equity",T$1)="#N/A Invalid Security"),"--",_xll.BDP($R11&amp;" Equity",T$1)))</f>
        <v>--</v>
      </c>
      <c r="U11" s="228" t="str">
        <f>IF(tbl_coded[[#This Row],[ISIN]]="","",IF(OR(_xll.BDP($R11&amp;" Equity",U$1)="#N/A N/A",_xll.BDP($R11&amp;" Equity",U$1)="#N/A Invalid Security"),"--",_xll.BDP($R11&amp;" Equity",U$1)))</f>
        <v>--</v>
      </c>
      <c r="V11" s="228" t="str">
        <f>IF(tbl_coded[[#This Row],[ISIN]]="","",IF(OR(_xll.BDP($R11&amp;" Equity",V$1)="#N/A N/A",_xll.BDP($R11&amp;" Equity",V$1)="#N/A Invalid Security"),"--",_xll.BDP($R11&amp;" Equity",V$1)))</f>
        <v>--</v>
      </c>
      <c r="W11" s="228" t="str">
        <f>IF(tbl_coded[[#This Row],[ISIN]]="","",IF(OR(_xll.BDP($R11&amp;" Equity",W$1)="#N/A N/A",_xll.BDP($R11&amp;" Equity",W$1)="#N/A Invalid Security"),"--",_xll.BDP($R11&amp;" Equity",W$1)))</f>
        <v>--</v>
      </c>
      <c r="X11" s="228" t="str">
        <f>IF(tbl_coded[[#This Row],[ISIN]]="","",IF(OR(_xll.BDP($R11&amp;" Equity",X$1)="#N/A N/A",_xll.BDP($R11&amp;" Equity",X$1)="#N/A Invalid Security"),"--",_xll.BDP($R11&amp;" Equity",X$1)))</f>
        <v>--</v>
      </c>
      <c r="Y1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" s="228">
        <f>IF(tbl_coded[[#This Row],[ISIN]]="","",IF(ISNUMBER(_xll.BDP(B11&amp;" Corp",Z$1)),_xll.BDP(B11&amp;" Corp",Z$1),""))</f>
        <v>60</v>
      </c>
      <c r="AA11" s="228">
        <f>IF(tbl_coded[[#This Row],[ISIN]]="","",IF(ISNUMBER(_xll.BDP(B11&amp;" Corp",AA$1)),_xll.BDP(B11&amp;" Corp",AA$1),""))</f>
        <v>60</v>
      </c>
      <c r="AB11" s="228">
        <f>IF(tbl_coded[[#This Row],[ISIN]]="","",IF(ISNUMBER(_xll.BDP(B11&amp;" Corp",AB$1)),_xll.BDP(B11&amp;" Corp",AB$1),""))</f>
        <v>60</v>
      </c>
      <c r="AC11" s="228" t="str">
        <f>IF(tbl_coded[[#This Row],[ISIN]]="","",IF((_xll.BDP(B11&amp;" Corp",AC$1))="#N/A Field Not Applicable","",_xll.BDP(B11&amp;" Corp",AC$1)))</f>
        <v>Y</v>
      </c>
      <c r="AD11" s="228" t="str">
        <f>IF(tbl_coded[[#This Row],[ISIN]]="","",IF((_xll.BDP(B11&amp;" Corp",AD$1))="#N/A N/A","--",_xll.BDP(B11&amp;" Corp",AD$1)))</f>
        <v>SOFRIX +60.000</v>
      </c>
      <c r="AE11" s="228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IG</v>
      </c>
      <c r="AF1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A1/A/A</v>
      </c>
      <c r="AH11" s="229" t="str">
        <f>IF(tbl_coded[[#This Row],[ISIN]]="","",IF(_xll.BDP($B11&amp;" Corp",AH$1)="#N/A N/A","--",_xll.BDP($B11&amp;" Corp",AH$1)))</f>
        <v>CN</v>
      </c>
      <c r="AI1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60</v>
      </c>
      <c r="AK1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中国银行迪拜分行</v>
      </c>
      <c r="AL11" s="244" t="str">
        <f>IF(tbl_coded[[#This Row],[ISIN]]="","",IF(_xll.BDS($B11&amp;" Corp",AL$1)="#N/A Field Not Applicable","",_xll.BDS($B11&amp;" Corp",AL$1)))</f>
        <v/>
      </c>
      <c r="AM1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" s="244" t="str">
        <f>IF(tbl_coded[[#This Row],[ISIN]]="","",IF(OR(_xll.BDP($B11&amp;" Corp",AR$1)="#N/A N/A"),"",_xll.BDP($B11&amp;" Corp",AR$1)))</f>
        <v/>
      </c>
      <c r="AS11" s="244" t="str">
        <f>IF(tbl_coded[[#This Row],[ISIN]]="","",IF(_xll.BDS($B11&amp;" Corp",AS$1)="#N/A Field Not Applicable","",_xll.BDS($B11&amp;" Corp",AS$1)))</f>
        <v/>
      </c>
      <c r="AT11" s="244" t="str">
        <f>IF(tbl_coded[[#This Row],[SBLC Provider BBID]]="","",_xll.BDP(tbl_coded[[#This Row],[SBLC Provider BBID]]&amp;" CompanyID","NAME"))</f>
        <v/>
      </c>
      <c r="AU11" s="244" t="str">
        <f>IF(tbl_coded[[#This Row],[ISIN]]="","",IF(OR(_xll.BDP($B11&amp;" Corp",AU$1)="#N/A N/A"),"--",IF(_xll.BDP($B11&amp;" Corp",AU$1)="#N/A Field Not Applicable","",TEXT(_xll.BDP($B11&amp;" Corp",AU$1),"yyyy/mm/dd"))))</f>
        <v>2023/09/18</v>
      </c>
      <c r="AV11" s="244" t="str">
        <f>IF(tbl_coded[[#This Row],[ISIN]]="","",IF(OR(_xll.BDP($B11&amp;" Corp",AV$1)="#N/A N/A"),"--",IF(_xll.BDP($B11&amp;" Corp",AV$1)="#N/A Field Not Applicable","",TEXT(_xll.BDP($B11&amp;" Corp",AV$1),"yyyy/mm/dd"))))</f>
        <v>2026/09/18</v>
      </c>
      <c r="AW11" s="244" t="str">
        <f>IF(tbl_coded[[#This Row],[ISIN]]="","",IF(OR(_xll.BDP($B11&amp;" Corp",AW$1)="#N/A N/A"),"--",IF(_xll.BDP($B11&amp;" Corp",AW$1)="#N/A Field Not Applicable","",TEXT(_xll.BDP($B11&amp;" Corp",AW$1),"yyyy/mm/dd"))))</f>
        <v>2023/09/11</v>
      </c>
      <c r="AX11" s="244" t="str">
        <f>IF(tbl_coded[[#This Row],[ISIN]]="","",IF(OR(_xll.BDP($B11&amp;" Corp",AX$1)="#N/A Field Not Applicable"),"--",IF(_xll.BDP($B11&amp;" Corp",AX$1)="#N/A Field Not Applicable","",TEXT(_xll.BDP($B11&amp;" Corp",AX$1),"yyyy/mm/dd"))))</f>
        <v>--</v>
      </c>
      <c r="AY11" s="244">
        <f>IF(tbl_coded[[#This Row],[ISIN]]="","",IF(OR(_xll.BDP($B11&amp;" Corp",AY$1)="#N/A N/A"),"--",_xll.BDP($B11&amp;" Corp",AY$1)))</f>
        <v>5.9520414424130479</v>
      </c>
      <c r="AZ11" s="244" t="str">
        <f>IF(tbl_coded[[#This Row],[ISIN]]="","",IF(OR(_xll.BDP($B11&amp;" Corp",AZ$1)="#N/A N/A"),"--",_xll.BDP($B11&amp;" Corp",AZ$1)))</f>
        <v>USD</v>
      </c>
      <c r="BA11" s="244">
        <f>IF(tbl_coded[[#This Row],[ISIN]]="","",IF(OR(_xll.BDP($B11&amp;" Corp",BA$1)="#N/A N/A"),"--",_xll.BDP($B11&amp;" Corp",BA$1)))</f>
        <v>500000000</v>
      </c>
      <c r="BB11" s="244">
        <f>IF(tbl_coded[[#This Row],[ISIN]]="","",IF(OR(_xll.BDP($B11&amp;" Corp",BB$1)="#N/A Field Not Applicable"),"--",_xll.BDP($B11&amp;" Corp",BB$1)))</f>
        <v>100</v>
      </c>
      <c r="BC11" s="244" t="str">
        <f>IF(tbl_coded[[#This Row],[ISIN]]="","",IF(OR(_xll.BDP($B11&amp;" Corp",BC$1)="#N/A Field Not Applicable"),"--",_xll.BDP($B11&amp;" Corp",BC$1)))</f>
        <v>Y</v>
      </c>
      <c r="BD11" s="244" t="str">
        <f>IF(tbl_coded[[#This Row],[ISIN]]="","",IF(OR(_xll.BDP($B11&amp;" Corp",BD$1)="#N/A Field Not Applicable"),"--",_xll.BDP($B11&amp;" Corp",BD$1)))</f>
        <v>N</v>
      </c>
      <c r="BE11" s="244" t="str">
        <f>IF(tbl_coded[[#This Row],[ISIN]]="","",IF(OR(_xll.BDP($B11&amp;" Corp",BE$1)="#N/A Field Not Applicable"),"--",_xll.BDP($B11&amp;" Corp",BE$1)))</f>
        <v>N</v>
      </c>
      <c r="BF11" s="244" t="str">
        <f>IF(tbl_coded[[#This Row],[ISIN]]="","",IF(OR(_xll.BDP($B11&amp;" Corp",BF$1)="#N/A N/A"),"",_xll.BDP($B11&amp;" Corp",BF$1)))</f>
        <v>3988 HK</v>
      </c>
      <c r="BG1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1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1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1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M11" s="244" t="str">
        <f>IF(tbl_coded[[#This Row],[GREEN]]="Y","Green",IF(tbl_coded[[#This Row],[SUSTAINABLE]]="Y","Sustainable",IF(tbl_coded[[#This Row],[SOCIAL]]="Y","Social","")))</f>
        <v>Green</v>
      </c>
      <c r="BN11" s="243"/>
      <c r="BQ11" s="160">
        <v>10</v>
      </c>
      <c r="BR11" s="160" t="s">
        <v>85</v>
      </c>
      <c r="BS11" s="160" t="s">
        <v>77</v>
      </c>
      <c r="BT11" s="160" t="s">
        <v>77</v>
      </c>
    </row>
    <row r="12" spans="1:72" ht="15" customHeight="1">
      <c r="A12" s="225">
        <v>10</v>
      </c>
      <c r="B12" s="226" t="str">
        <f>IF(美元债一级!$C$3:$C$1048576&lt;&gt;"",美元债一级!C12,"")</f>
        <v>XS2671493562</v>
      </c>
      <c r="C12" s="227" t="str">
        <f>IF(tbl_coded[[#This Row],[ISIN]]="","",IF(tbl_coded[[#This Row],[Index]]&gt;$A$1,"",IF(_xll.BDP($B12&amp;" Corp",C$1)="#N/A N/A","",_xll.BDP($B12&amp;" Corp",C$1))))</f>
        <v>29/8/2023</v>
      </c>
      <c r="D12" s="227" t="str">
        <f>IF(tbl_coded[[#This Row],[ISIN]]="","",IF(_xll.BDP($B12&amp;" Corp",D$1)="#N/A N/A","",_xll.BDP($B12&amp;" Corp",D$1)))</f>
        <v>HAIYAN COASTLINE CO LTD</v>
      </c>
      <c r="E12" s="227" t="str">
        <f>IF(tbl_coded[[#This Row],[ISIN]]="","",IF(_xll.BDP($B12&amp;" Corp",E$1)="#N/A N/A","--",_xll.BDP($B12&amp;" Corp",E$1)))</f>
        <v>HAIYAN ASSETS MANAGEMENT</v>
      </c>
      <c r="F12" s="227" t="str">
        <f>IF(tbl_coded[[#This Row],[ISIN]]="","",IF(_xll.BDS($B12&amp;" Corp",F$1)="#N/A Field Not Applicable","",_xll.BDS($B12&amp;" Corp",F$1)))</f>
        <v/>
      </c>
      <c r="G12" s="227" t="str">
        <f>IF(tbl_coded[[#This Row],[ISIN]]="","",IF(_xll.BDP($F12&amp;" CompanyID",G$1)="#N/A Invalid Security","",_xll.BDP($F12&amp;" CompanyID",G$1)))</f>
        <v/>
      </c>
      <c r="H12" s="227" t="str">
        <f>IF(tbl_coded[[#This Row],[ISIN]]="","",IF(_xll.BDP($B12&amp;" Corp",H$1)="#N/A N/A","--",_xll.BDP($B12&amp;" Corp",H$1)))</f>
        <v>--</v>
      </c>
      <c r="I12" s="227" t="str">
        <f>IF(tbl_coded[[#This Row],[ISIN]]="","",IF(_xll.BDP($B12&amp;" Corp",I$1)="#N/A N/A","--",_xll.BDP($B12&amp;" Corp",I$1)))</f>
        <v>--</v>
      </c>
      <c r="J12" s="227" t="str">
        <f>IF(tbl_coded[[#This Row],[ISIN]]="","",IF(_xll.BDP($B12&amp;" Corp",J$1)="#N/A N/A","--",_xll.BDP($B12&amp;" Corp",J$1)))</f>
        <v>BBB-</v>
      </c>
      <c r="K12" s="227" t="str">
        <f>IF(tbl_coded[[#This Row],[ISIN]]="","",IF(_xll.BDP($B12&amp;" Corp",K$1)="#N/A N/A","--",_xll.BDP($B12&amp;" Corp",K$1)))</f>
        <v>--</v>
      </c>
      <c r="L12" s="227" t="str">
        <f>IF(tbl_coded[[#This Row],[ISIN]]="","",IF(_xll.BDP($B12&amp;" Corp",L$1)="#N/A N/A","--",_xll.BDP($B12&amp;" Corp",L$1)))</f>
        <v>--</v>
      </c>
      <c r="M12" s="227" t="str">
        <f>IF(tbl_coded[[#This Row],[ISIN]]="","",IF(_xll.BDP($B12&amp;" Corp",M$1)="#N/A N/A","--",_xll.BDP($B12&amp;" Corp",M$1)))</f>
        <v>--</v>
      </c>
      <c r="N12" s="227" t="str">
        <f>IF(tbl_coded[[#This Row],[ISIN]]="","",IF(_xll.BDP($B12&amp;" Corp",N$1)="#N/A N/A","--",_xll.BDP($B12&amp;" Corp",N$1)))</f>
        <v>--</v>
      </c>
      <c r="O12" s="227" t="str">
        <f>IF(tbl_coded[[#This Row],[ISIN]]="","",IF(_xll.BDP($B12&amp;" Corp",O$1)="#N/A N/A","--",_xll.BDP($B12&amp;" Corp",O$1)))</f>
        <v>--</v>
      </c>
      <c r="P12" s="228" t="str">
        <f>IF(tbl_coded[[#This Row],[ISIN]]="","",IF(_xll.BDP($B12&amp;" Corp",P$1)="#N/A N/A","--",_xll.BDP($B12&amp;" Corp",P$1)))</f>
        <v>--</v>
      </c>
      <c r="Q1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" s="228" t="str">
        <f>IF(tbl_coded[[#This Row],[ISIN]]="","",IF(OR(_xll.BDP($B12&amp;" Corp",R$1)="#N/A N/A",_xll.BDP($B12&amp;" Corp",R$1)="#N/A Invalid Security",_xll.BDP($B12&amp;" Corp",R$1)="#N/A Field Not Applicable"),"--",_xll.BDP($B12&amp;" Corp",R$1)))</f>
        <v>HCSAMZ CH</v>
      </c>
      <c r="S12" s="228" t="str">
        <f>IF(tbl_coded[[#This Row],[ISIN]]="","",IF(OR(_xll.BDP($R12&amp;" Equity",S$1)="#N/A N/A",_xll.BDP($R12&amp;" Equity",S$1)="#N/A Invalid Security"),"--",_xll.BDP($R12&amp;" Equity",S$1)))</f>
        <v>--</v>
      </c>
      <c r="T12" s="228" t="str">
        <f>IF(tbl_coded[[#This Row],[ISIN]]="","",IF(OR(_xll.BDP($R12&amp;" Equity",T$1)="#N/A N/A",_xll.BDP($R12&amp;" Equity",T$1)="#N/A Invalid Security"),"--",_xll.BDP($R12&amp;" Equity",T$1)))</f>
        <v>--</v>
      </c>
      <c r="U12" s="228" t="str">
        <f>IF(tbl_coded[[#This Row],[ISIN]]="","",IF(OR(_xll.BDP($R12&amp;" Equity",U$1)="#N/A N/A",_xll.BDP($R12&amp;" Equity",U$1)="#N/A Invalid Security"),"--",_xll.BDP($R12&amp;" Equity",U$1)))</f>
        <v>--</v>
      </c>
      <c r="V12" s="228" t="str">
        <f>IF(tbl_coded[[#This Row],[ISIN]]="","",IF(OR(_xll.BDP($R12&amp;" Equity",V$1)="#N/A N/A",_xll.BDP($R12&amp;" Equity",V$1)="#N/A Invalid Security"),"--",_xll.BDP($R12&amp;" Equity",V$1)))</f>
        <v>--</v>
      </c>
      <c r="W12" s="228" t="str">
        <f>IF(tbl_coded[[#This Row],[ISIN]]="","",IF(OR(_xll.BDP($R12&amp;" Equity",W$1)="#N/A N/A",_xll.BDP($R12&amp;" Equity",W$1)="#N/A Invalid Security"),"--",_xll.BDP($R12&amp;" Equity",W$1)))</f>
        <v>--</v>
      </c>
      <c r="X12" s="228" t="str">
        <f>IF(tbl_coded[[#This Row],[ISIN]]="","",IF(OR(_xll.BDP($R12&amp;" Equity",X$1)="#N/A N/A",_xll.BDP($R12&amp;" Equity",X$1)="#N/A Invalid Security"),"--",_xll.BDP($R12&amp;" Equity",X$1)))</f>
        <v>BBB-</v>
      </c>
      <c r="Y1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--/--/BBB-</v>
      </c>
      <c r="Z12" s="228" t="str">
        <f>IF(tbl_coded[[#This Row],[ISIN]]="","",IF(ISNUMBER(_xll.BDP(B12&amp;" Corp",Z$1)),_xll.BDP(B12&amp;" Corp",Z$1),""))</f>
        <v/>
      </c>
      <c r="AA12" s="228" t="str">
        <f>IF(tbl_coded[[#This Row],[ISIN]]="","",IF(ISNUMBER(_xll.BDP(B12&amp;" Corp",AA$1)),_xll.BDP(B12&amp;" Corp",AA$1),""))</f>
        <v/>
      </c>
      <c r="AB12" s="228" t="str">
        <f>IF(tbl_coded[[#This Row],[ISIN]]="","",IF(ISNUMBER(_xll.BDP(B12&amp;" Corp",AB$1)),_xll.BDP(B12&amp;" Corp",AB$1),""))</f>
        <v/>
      </c>
      <c r="AC12" s="228" t="str">
        <f>IF(tbl_coded[[#This Row],[ISIN]]="","",IF((_xll.BDP(B12&amp;" Corp",AC$1))="#N/A Field Not Applicable","",_xll.BDP(B12&amp;" Corp",AC$1)))</f>
        <v>N</v>
      </c>
      <c r="AD12" s="228" t="str">
        <f>IF(tbl_coded[[#This Row],[ISIN]]="","",IF((_xll.BDP(B12&amp;" Corp",AD$1))="#N/A N/A","--",_xll.BDP(B12&amp;" Corp",AD$1)))</f>
        <v>--</v>
      </c>
      <c r="AE12" s="228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IG</v>
      </c>
      <c r="AF1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1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12" s="229" t="str">
        <f>IF(tbl_coded[[#This Row],[ISIN]]="","",IF(_xll.BDP($B12&amp;" Corp",AH$1)="#N/A N/A","--",_xll.BDP($B12&amp;" Corp",AH$1)))</f>
        <v>HK</v>
      </c>
      <c r="AI1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Haiyan Coastline Co Ltd</v>
      </c>
      <c r="AL12" s="244" t="str">
        <f>IF(tbl_coded[[#This Row],[ISIN]]="","",IF(_xll.BDS($B12&amp;" Corp",AL$1)="#N/A Field Not Applicable","",_xll.BDS($B12&amp;" Corp",AL$1)))</f>
        <v/>
      </c>
      <c r="AM1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" s="244" t="str">
        <f>IF(tbl_coded[[#This Row],[ISIN]]="","",IF(OR(_xll.BDP($B12&amp;" Corp",AR$1)="#N/A N/A"),"",_xll.BDP($B12&amp;" Corp",AR$1)))</f>
        <v>Haiyan County State-owned Assets Management Co Ltd</v>
      </c>
      <c r="AS12" s="244" t="str">
        <f>IF(tbl_coded[[#This Row],[ISIN]]="","",IF(_xll.BDS($B12&amp;" Corp",AS$1)="#N/A Field Not Applicable","",_xll.BDS($B12&amp;" Corp",AS$1)))</f>
        <v/>
      </c>
      <c r="AT12" s="244" t="str">
        <f>IF(tbl_coded[[#This Row],[SBLC Provider BBID]]="","",_xll.BDP(tbl_coded[[#This Row],[SBLC Provider BBID]]&amp;" CompanyID","NAME"))</f>
        <v/>
      </c>
      <c r="AU12" s="244" t="str">
        <f>IF(tbl_coded[[#This Row],[ISIN]]="","",IF(OR(_xll.BDP($B12&amp;" Corp",AU$1)="#N/A N/A"),"--",IF(_xll.BDP($B12&amp;" Corp",AU$1)="#N/A Field Not Applicable","",TEXT(_xll.BDP($B12&amp;" Corp",AU$1),"yyyy/mm/dd"))))</f>
        <v>2023/09/01</v>
      </c>
      <c r="AV12" s="244" t="str">
        <f>IF(tbl_coded[[#This Row],[ISIN]]="","",IF(OR(_xll.BDP($B12&amp;" Corp",AV$1)="#N/A N/A"),"--",IF(_xll.BDP($B12&amp;" Corp",AV$1)="#N/A Field Not Applicable","",TEXT(_xll.BDP($B12&amp;" Corp",AV$1),"yyyy/mm/dd"))))</f>
        <v>2026/09/01</v>
      </c>
      <c r="AW12" s="244" t="str">
        <f>IF(tbl_coded[[#This Row],[ISIN]]="","",IF(OR(_xll.BDP($B12&amp;" Corp",AW$1)="#N/A N/A"),"--",IF(_xll.BDP($B12&amp;" Corp",AW$1)="#N/A Field Not Applicable","",TEXT(_xll.BDP($B12&amp;" Corp",AW$1),"yyyy/mm/dd"))))</f>
        <v>2023/08/29</v>
      </c>
      <c r="AX12" s="244" t="str">
        <f>IF(tbl_coded[[#This Row],[ISIN]]="","",IF(OR(_xll.BDP($B12&amp;" Corp",AX$1)="#N/A Field Not Applicable"),"--",IF(_xll.BDP($B12&amp;" Corp",AX$1)="#N/A Field Not Applicable","",TEXT(_xll.BDP($B12&amp;" Corp",AX$1),"yyyy/mm/dd"))))</f>
        <v>--</v>
      </c>
      <c r="AY12" s="244">
        <f>IF(tbl_coded[[#This Row],[ISIN]]="","",IF(OR(_xll.BDP($B12&amp;" Corp",AY$1)="#N/A N/A"),"--",_xll.BDP($B12&amp;" Corp",AY$1)))</f>
        <v>5.9</v>
      </c>
      <c r="AZ12" s="244" t="str">
        <f>IF(tbl_coded[[#This Row],[ISIN]]="","",IF(OR(_xll.BDP($B12&amp;" Corp",AZ$1)="#N/A N/A"),"--",_xll.BDP($B12&amp;" Corp",AZ$1)))</f>
        <v>USD</v>
      </c>
      <c r="BA12" s="244">
        <f>IF(tbl_coded[[#This Row],[ISIN]]="","",IF(OR(_xll.BDP($B12&amp;" Corp",BA$1)="#N/A N/A"),"--",_xll.BDP($B12&amp;" Corp",BA$1)))</f>
        <v>122000000</v>
      </c>
      <c r="BB12" s="244">
        <f>IF(tbl_coded[[#This Row],[ISIN]]="","",IF(OR(_xll.BDP($B12&amp;" Corp",BB$1)="#N/A Field Not Applicable"),"--",_xll.BDP($B12&amp;" Corp",BB$1)))</f>
        <v>100</v>
      </c>
      <c r="BC12" s="244" t="str">
        <f>IF(tbl_coded[[#This Row],[ISIN]]="","",IF(OR(_xll.BDP($B12&amp;" Corp",BC$1)="#N/A Field Not Applicable"),"--",_xll.BDP($B12&amp;" Corp",BC$1)))</f>
        <v>N</v>
      </c>
      <c r="BD12" s="244" t="str">
        <f>IF(tbl_coded[[#This Row],[ISIN]]="","",IF(OR(_xll.BDP($B12&amp;" Corp",BD$1)="#N/A Field Not Applicable"),"--",_xll.BDP($B12&amp;" Corp",BD$1)))</f>
        <v>N</v>
      </c>
      <c r="BE12" s="244" t="str">
        <f>IF(tbl_coded[[#This Row],[ISIN]]="","",IF(OR(_xll.BDP($B12&amp;" Corp",BE$1)="#N/A Field Not Applicable"),"--",_xll.BDP($B12&amp;" Corp",BE$1)))</f>
        <v>N</v>
      </c>
      <c r="BF12" s="244" t="str">
        <f>IF(tbl_coded[[#This Row],[ISIN]]="","",IF(OR(_xll.BDP($B12&amp;" Corp",BF$1)="#N/A N/A"),"",_xll.BDP($B12&amp;" Corp",BF$1)))</f>
        <v>HCSAMZ CH</v>
      </c>
      <c r="BG1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1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1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12" s="244" t="str">
        <f>IF(tbl_coded[[#This Row],[GREEN]]="Y","Green",IF(tbl_coded[[#This Row],[SUSTAINABLE]]="Y","Sustainable",IF(tbl_coded[[#This Row],[SOCIAL]]="Y","Social","")))</f>
        <v/>
      </c>
      <c r="BN12" s="243"/>
      <c r="BQ12" s="160">
        <v>11</v>
      </c>
      <c r="BR12" s="160" t="s">
        <v>91</v>
      </c>
      <c r="BS12" s="160" t="s">
        <v>84</v>
      </c>
      <c r="BT12" s="160" t="s">
        <v>84</v>
      </c>
    </row>
    <row r="13" spans="1:72" ht="15" customHeight="1">
      <c r="A13" s="225">
        <v>11</v>
      </c>
      <c r="B13" s="226" t="str">
        <f>IF(美元债一级!$C$3:$C$1048576&lt;&gt;"",美元债一级!C13,"")</f>
        <v>HK0000946829</v>
      </c>
      <c r="C13" s="227" t="str">
        <f>IF(tbl_coded[[#This Row],[ISIN]]="","",IF(tbl_coded[[#This Row],[Index]]&gt;$A$1,"",IF(_xll.BDP($B13&amp;" Corp",C$1)="#N/A N/A","",_xll.BDP($B13&amp;" Corp",C$1))))</f>
        <v>29/8/2023</v>
      </c>
      <c r="D13" s="227" t="str">
        <f>IF(tbl_coded[[#This Row],[ISIN]]="","",IF(_xll.BDP($B13&amp;" Corp",D$1)="#N/A N/A","",_xll.BDP($B13&amp;" Corp",D$1)))</f>
        <v>URUMQI GAOXIN INV</v>
      </c>
      <c r="E13" s="227" t="str">
        <f>IF(tbl_coded[[#This Row],[ISIN]]="","",IF(_xll.BDP($B13&amp;" Corp",E$1)="#N/A N/A","--",_xll.BDP($B13&amp;" Corp",E$1)))</f>
        <v>--</v>
      </c>
      <c r="F13" s="227" t="str">
        <f>IF(tbl_coded[[#This Row],[ISIN]]="","",IF(_xll.BDS($B13&amp;" Corp",F$1)="#N/A Field Not Applicable","",_xll.BDS($B13&amp;" Corp",F$1)))</f>
        <v/>
      </c>
      <c r="G13" s="227" t="str">
        <f>IF(tbl_coded[[#This Row],[ISIN]]="","",IF(_xll.BDP($F13&amp;" CompanyID",G$1)="#N/A Invalid Security","",_xll.BDP($F13&amp;" CompanyID",G$1)))</f>
        <v/>
      </c>
      <c r="H13" s="227" t="str">
        <f>IF(tbl_coded[[#This Row],[ISIN]]="","",IF(_xll.BDP($B13&amp;" Corp",H$1)="#N/A N/A","--",_xll.BDP($B13&amp;" Corp",H$1)))</f>
        <v>--</v>
      </c>
      <c r="I13" s="227" t="str">
        <f>IF(tbl_coded[[#This Row],[ISIN]]="","",IF(_xll.BDP($B13&amp;" Corp",I$1)="#N/A N/A","--",_xll.BDP($B13&amp;" Corp",I$1)))</f>
        <v>--</v>
      </c>
      <c r="J13" s="227" t="str">
        <f>IF(tbl_coded[[#This Row],[ISIN]]="","",IF(_xll.BDP($B13&amp;" Corp",J$1)="#N/A N/A","--",_xll.BDP($B13&amp;" Corp",J$1)))</f>
        <v>--</v>
      </c>
      <c r="K13" s="227" t="str">
        <f>IF(tbl_coded[[#This Row],[ISIN]]="","",IF(_xll.BDP($B13&amp;" Corp",K$1)="#N/A N/A","--",_xll.BDP($B13&amp;" Corp",K$1)))</f>
        <v>--</v>
      </c>
      <c r="L13" s="227" t="str">
        <f>IF(tbl_coded[[#This Row],[ISIN]]="","",IF(_xll.BDP($B13&amp;" Corp",L$1)="#N/A N/A","--",_xll.BDP($B13&amp;" Corp",L$1)))</f>
        <v>--</v>
      </c>
      <c r="M13" s="227" t="str">
        <f>IF(tbl_coded[[#This Row],[ISIN]]="","",IF(_xll.BDP($B13&amp;" Corp",M$1)="#N/A N/A","--",_xll.BDP($B13&amp;" Corp",M$1)))</f>
        <v>--</v>
      </c>
      <c r="N13" s="227" t="str">
        <f>IF(tbl_coded[[#This Row],[ISIN]]="","",IF(_xll.BDP($B13&amp;" Corp",N$1)="#N/A N/A","--",_xll.BDP($B13&amp;" Corp",N$1)))</f>
        <v>--</v>
      </c>
      <c r="O13" s="227" t="str">
        <f>IF(tbl_coded[[#This Row],[ISIN]]="","",IF(_xll.BDP($B13&amp;" Corp",O$1)="#N/A N/A","--",_xll.BDP($B13&amp;" Corp",O$1)))</f>
        <v>--</v>
      </c>
      <c r="P13" s="228" t="str">
        <f>IF(tbl_coded[[#This Row],[ISIN]]="","",IF(_xll.BDP($B13&amp;" Corp",P$1)="#N/A N/A","--",_xll.BDP($B13&amp;" Corp",P$1)))</f>
        <v>BB+</v>
      </c>
      <c r="Q1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--/--/BB+</v>
      </c>
      <c r="R13" s="228" t="str">
        <f>IF(tbl_coded[[#This Row],[ISIN]]="","",IF(OR(_xll.BDP($B13&amp;" Corp",R$1)="#N/A N/A",_xll.BDP($B13&amp;" Corp",R$1)="#N/A Invalid Security",_xll.BDP($B13&amp;" Corp",R$1)="#N/A Field Not Applicable"),"--",_xll.BDP($B13&amp;" Corp",R$1)))</f>
        <v>--</v>
      </c>
      <c r="S13" s="228" t="str">
        <f>IF(tbl_coded[[#This Row],[ISIN]]="","",IF(OR(_xll.BDP($R13&amp;" Equity",S$1)="#N/A N/A",_xll.BDP($R13&amp;" Equity",S$1)="#N/A Invalid Security"),"--",_xll.BDP($R13&amp;" Equity",S$1)))</f>
        <v>--</v>
      </c>
      <c r="T13" s="228" t="str">
        <f>IF(tbl_coded[[#This Row],[ISIN]]="","",IF(OR(_xll.BDP($R13&amp;" Equity",T$1)="#N/A N/A",_xll.BDP($R13&amp;" Equity",T$1)="#N/A Invalid Security"),"--",_xll.BDP($R13&amp;" Equity",T$1)))</f>
        <v>--</v>
      </c>
      <c r="U13" s="228" t="str">
        <f>IF(tbl_coded[[#This Row],[ISIN]]="","",IF(OR(_xll.BDP($R13&amp;" Equity",U$1)="#N/A N/A",_xll.BDP($R13&amp;" Equity",U$1)="#N/A Invalid Security"),"--",_xll.BDP($R13&amp;" Equity",U$1)))</f>
        <v>--</v>
      </c>
      <c r="V13" s="228" t="str">
        <f>IF(tbl_coded[[#This Row],[ISIN]]="","",IF(OR(_xll.BDP($R13&amp;" Equity",V$1)="#N/A N/A",_xll.BDP($R13&amp;" Equity",V$1)="#N/A Invalid Security"),"--",_xll.BDP($R13&amp;" Equity",V$1)))</f>
        <v>--</v>
      </c>
      <c r="W13" s="228" t="str">
        <f>IF(tbl_coded[[#This Row],[ISIN]]="","",IF(OR(_xll.BDP($R13&amp;" Equity",W$1)="#N/A N/A",_xll.BDP($R13&amp;" Equity",W$1)="#N/A Invalid Security"),"--",_xll.BDP($R13&amp;" Equity",W$1)))</f>
        <v>--</v>
      </c>
      <c r="X13" s="228" t="str">
        <f>IF(tbl_coded[[#This Row],[ISIN]]="","",IF(OR(_xll.BDP($R13&amp;" Equity",X$1)="#N/A N/A",_xll.BDP($R13&amp;" Equity",X$1)="#N/A Invalid Security"),"--",_xll.BDP($R13&amp;" Equity",X$1)))</f>
        <v>--</v>
      </c>
      <c r="Y1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" s="228" t="str">
        <f>IF(tbl_coded[[#This Row],[ISIN]]="","",IF(ISNUMBER(_xll.BDP(B13&amp;" Corp",Z$1)),_xll.BDP(B13&amp;" Corp",Z$1),""))</f>
        <v/>
      </c>
      <c r="AA13" s="228" t="str">
        <f>IF(tbl_coded[[#This Row],[ISIN]]="","",IF(ISNUMBER(_xll.BDP(B13&amp;" Corp",AA$1)),_xll.BDP(B13&amp;" Corp",AA$1),""))</f>
        <v/>
      </c>
      <c r="AB13" s="228" t="str">
        <f>IF(tbl_coded[[#This Row],[ISIN]]="","",IF(ISNUMBER(_xll.BDP(B13&amp;" Corp",AB$1)),_xll.BDP(B13&amp;" Corp",AB$1),""))</f>
        <v/>
      </c>
      <c r="AC13" s="228" t="str">
        <f>IF(tbl_coded[[#This Row],[ISIN]]="","",IF((_xll.BDP(B13&amp;" Corp",AC$1))="#N/A Field Not Applicable","",_xll.BDP(B13&amp;" Corp",AC$1)))</f>
        <v>N</v>
      </c>
      <c r="AD13" s="228" t="str">
        <f>IF(tbl_coded[[#This Row],[ISIN]]="","",IF((_xll.BDP(B13&amp;" Corp",AD$1))="#N/A N/A","--",_xll.BDP(B13&amp;" Corp",AD$1)))</f>
        <v>--</v>
      </c>
      <c r="AE13" s="228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NR</v>
      </c>
      <c r="AF1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--/--/BB+</v>
      </c>
      <c r="AG1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3" s="229" t="str">
        <f>IF(tbl_coded[[#This Row],[ISIN]]="","",IF(_xll.BDP($B13&amp;" Corp",AH$1)="#N/A N/A","--",_xll.BDP($B13&amp;" Corp",AH$1)))</f>
        <v>CN</v>
      </c>
      <c r="AI1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乌鲁木齐高新投资发展</v>
      </c>
      <c r="AL13" s="244" t="str">
        <f>IF(tbl_coded[[#This Row],[ISIN]]="","",IF(_xll.BDS($B13&amp;" Corp",AL$1)="#N/A Field Not Applicable","",_xll.BDS($B13&amp;" Corp",AL$1)))</f>
        <v/>
      </c>
      <c r="AM1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" s="244" t="str">
        <f>IF(tbl_coded[[#This Row],[ISIN]]="","",IF(OR(_xll.BDP($B13&amp;" Corp",AR$1)="#N/A N/A"),"",_xll.BDP($B13&amp;" Corp",AR$1)))</f>
        <v/>
      </c>
      <c r="AS13" s="244" t="str">
        <f>IF(tbl_coded[[#This Row],[ISIN]]="","",IF(_xll.BDS($B13&amp;" Corp",AS$1)="#N/A Field Not Applicable","",_xll.BDS($B13&amp;" Corp",AS$1)))</f>
        <v/>
      </c>
      <c r="AT13" s="244" t="str">
        <f>IF(tbl_coded[[#This Row],[SBLC Provider BBID]]="","",_xll.BDP(tbl_coded[[#This Row],[SBLC Provider BBID]]&amp;" CompanyID","NAME"))</f>
        <v/>
      </c>
      <c r="AU13" s="244" t="str">
        <f>IF(tbl_coded[[#This Row],[ISIN]]="","",IF(OR(_xll.BDP($B13&amp;" Corp",AU$1)="#N/A N/A"),"--",IF(_xll.BDP($B13&amp;" Corp",AU$1)="#N/A Field Not Applicable","",TEXT(_xll.BDP($B13&amp;" Corp",AU$1),"yyyy/mm/dd"))))</f>
        <v>2023/09/07</v>
      </c>
      <c r="AV13" s="244" t="str">
        <f>IF(tbl_coded[[#This Row],[ISIN]]="","",IF(OR(_xll.BDP($B13&amp;" Corp",AV$1)="#N/A N/A"),"--",IF(_xll.BDP($B13&amp;" Corp",AV$1)="#N/A Field Not Applicable","",TEXT(_xll.BDP($B13&amp;" Corp",AV$1),"yyyy/mm/dd"))))</f>
        <v>2026/09/07</v>
      </c>
      <c r="AW13" s="244" t="str">
        <f>IF(tbl_coded[[#This Row],[ISIN]]="","",IF(OR(_xll.BDP($B13&amp;" Corp",AW$1)="#N/A N/A"),"--",IF(_xll.BDP($B13&amp;" Corp",AW$1)="#N/A Field Not Applicable","",TEXT(_xll.BDP($B13&amp;" Corp",AW$1),"yyyy/mm/dd"))))</f>
        <v>2023/08/29</v>
      </c>
      <c r="AX13" s="244" t="str">
        <f>IF(tbl_coded[[#This Row],[ISIN]]="","",IF(OR(_xll.BDP($B13&amp;" Corp",AX$1)="#N/A Field Not Applicable"),"--",IF(_xll.BDP($B13&amp;" Corp",AX$1)="#N/A Field Not Applicable","",TEXT(_xll.BDP($B13&amp;" Corp",AX$1),"yyyy/mm/dd"))))</f>
        <v>--</v>
      </c>
      <c r="AY13" s="244">
        <f>IF(tbl_coded[[#This Row],[ISIN]]="","",IF(OR(_xll.BDP($B13&amp;" Corp",AY$1)="#N/A N/A"),"--",_xll.BDP($B13&amp;" Corp",AY$1)))</f>
        <v>5.5</v>
      </c>
      <c r="AZ13" s="244" t="str">
        <f>IF(tbl_coded[[#This Row],[ISIN]]="","",IF(OR(_xll.BDP($B13&amp;" Corp",AZ$1)="#N/A N/A"),"--",_xll.BDP($B13&amp;" Corp",AZ$1)))</f>
        <v>CNY</v>
      </c>
      <c r="BA13" s="244">
        <f>IF(tbl_coded[[#This Row],[ISIN]]="","",IF(OR(_xll.BDP($B13&amp;" Corp",BA$1)="#N/A N/A"),"--",_xll.BDP($B13&amp;" Corp",BA$1)))</f>
        <v>806200000</v>
      </c>
      <c r="BB13" s="244" t="str">
        <f>IF(tbl_coded[[#This Row],[ISIN]]="","",IF(OR(_xll.BDP($B13&amp;" Corp",BB$1)="#N/A Field Not Applicable"),"--",_xll.BDP($B13&amp;" Corp",BB$1)))</f>
        <v>--</v>
      </c>
      <c r="BC13" s="244" t="str">
        <f>IF(tbl_coded[[#This Row],[ISIN]]="","",IF(OR(_xll.BDP($B13&amp;" Corp",BC$1)="#N/A Field Not Applicable"),"--",_xll.BDP($B13&amp;" Corp",BC$1)))</f>
        <v>N</v>
      </c>
      <c r="BD13" s="244" t="str">
        <f>IF(tbl_coded[[#This Row],[ISIN]]="","",IF(OR(_xll.BDP($B13&amp;" Corp",BD$1)="#N/A Field Not Applicable"),"--",_xll.BDP($B13&amp;" Corp",BD$1)))</f>
        <v>N</v>
      </c>
      <c r="BE13" s="244" t="str">
        <f>IF(tbl_coded[[#This Row],[ISIN]]="","",IF(OR(_xll.BDP($B13&amp;" Corp",BE$1)="#N/A Field Not Applicable"),"--",_xll.BDP($B13&amp;" Corp",BE$1)))</f>
        <v>N</v>
      </c>
      <c r="BF13" s="244" t="str">
        <f>IF(tbl_coded[[#This Row],[ISIN]]="","",IF(OR(_xll.BDP($B13&amp;" Corp",BF$1)="#N/A N/A"),"",_xll.BDP($B13&amp;" Corp",BF$1)))</f>
        <v/>
      </c>
      <c r="BG1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--/--/BB+</v>
      </c>
      <c r="BM13" s="244" t="str">
        <f>IF(tbl_coded[[#This Row],[GREEN]]="Y","Green",IF(tbl_coded[[#This Row],[SUSTAINABLE]]="Y","Sustainable",IF(tbl_coded[[#This Row],[SOCIAL]]="Y","Social","")))</f>
        <v/>
      </c>
      <c r="BN13" s="243"/>
      <c r="BQ13" s="160">
        <v>12</v>
      </c>
      <c r="BR13" s="160" t="s">
        <v>72</v>
      </c>
      <c r="BS13" s="160" t="s">
        <v>76</v>
      </c>
      <c r="BT13" s="160" t="s">
        <v>76</v>
      </c>
    </row>
    <row r="14" spans="1:72" ht="15" customHeight="1">
      <c r="A14" s="225">
        <v>12</v>
      </c>
      <c r="B14" s="226" t="str">
        <f>IF(美元债一级!$C$3:$C$1048576&lt;&gt;"",美元债一级!C14,"")</f>
        <v>XS2673392796</v>
      </c>
      <c r="C14" s="227" t="str">
        <f>IF(tbl_coded[[#This Row],[ISIN]]="","",IF(tbl_coded[[#This Row],[Index]]&gt;$A$1,"",IF(_xll.BDP($B14&amp;" Corp",C$1)="#N/A N/A","",_xll.BDP($B14&amp;" Corp",C$1))))</f>
        <v>23/8/2023</v>
      </c>
      <c r="D14" s="227" t="str">
        <f>IF(tbl_coded[[#This Row],[ISIN]]="","",IF(_xll.BDP($B14&amp;" Corp",D$1)="#N/A N/A","",_xll.BDP($B14&amp;" Corp",D$1)))</f>
        <v>BK OF COMMUNICATIONS/HK</v>
      </c>
      <c r="E14" s="227" t="str">
        <f>IF(tbl_coded[[#This Row],[ISIN]]="","",IF(_xll.BDP($B14&amp;" Corp",E$1)="#N/A N/A","--",_xll.BDP($B14&amp;" Corp",E$1)))</f>
        <v>--</v>
      </c>
      <c r="F14" s="227" t="str">
        <f>IF(tbl_coded[[#This Row],[ISIN]]="","",IF(_xll.BDS($B14&amp;" Corp",F$1)="#N/A Field Not Applicable","",_xll.BDS($B14&amp;" Corp",F$1)))</f>
        <v/>
      </c>
      <c r="G14" s="227" t="str">
        <f>IF(tbl_coded[[#This Row],[ISIN]]="","",IF(_xll.BDP($F14&amp;" CompanyID",G$1)="#N/A Invalid Security","",_xll.BDP($F14&amp;" CompanyID",G$1)))</f>
        <v/>
      </c>
      <c r="H14" s="227" t="str">
        <f>IF(tbl_coded[[#This Row],[ISIN]]="","",IF(_xll.BDP($B14&amp;" Corp",H$1)="#N/A N/A","--",_xll.BDP($B14&amp;" Corp",H$1)))</f>
        <v>A2</v>
      </c>
      <c r="I14" s="227" t="str">
        <f>IF(tbl_coded[[#This Row],[ISIN]]="","",IF(_xll.BDP($B14&amp;" Corp",I$1)="#N/A N/A","--",_xll.BDP($B14&amp;" Corp",I$1)))</f>
        <v>--</v>
      </c>
      <c r="J14" s="227" t="str">
        <f>IF(tbl_coded[[#This Row],[ISIN]]="","",IF(_xll.BDP($B14&amp;" Corp",J$1)="#N/A N/A","--",_xll.BDP($B14&amp;" Corp",J$1)))</f>
        <v>--</v>
      </c>
      <c r="K14" s="227" t="str">
        <f>IF(tbl_coded[[#This Row],[ISIN]]="","",IF(_xll.BDP($B14&amp;" Corp",K$1)="#N/A N/A","--",_xll.BDP($B14&amp;" Corp",K$1)))</f>
        <v>--</v>
      </c>
      <c r="L14" s="227" t="str">
        <f>IF(tbl_coded[[#This Row],[ISIN]]="","",IF(_xll.BDP($B14&amp;" Corp",L$1)="#N/A N/A","--",_xll.BDP($B14&amp;" Corp",L$1)))</f>
        <v>--</v>
      </c>
      <c r="M14" s="227" t="str">
        <f>IF(tbl_coded[[#This Row],[ISIN]]="","",IF(_xll.BDP($B14&amp;" Corp",M$1)="#N/A N/A","--",_xll.BDP($B14&amp;" Corp",M$1)))</f>
        <v>--</v>
      </c>
      <c r="N14" s="227" t="str">
        <f>IF(tbl_coded[[#This Row],[ISIN]]="","",IF(_xll.BDP($B14&amp;" Corp",N$1)="#N/A N/A","--",_xll.BDP($B14&amp;" Corp",N$1)))</f>
        <v>--</v>
      </c>
      <c r="O14" s="227" t="str">
        <f>IF(tbl_coded[[#This Row],[ISIN]]="","",IF(_xll.BDP($B14&amp;" Corp",O$1)="#N/A N/A","--",_xll.BDP($B14&amp;" Corp",O$1)))</f>
        <v>--</v>
      </c>
      <c r="P14" s="228" t="str">
        <f>IF(tbl_coded[[#This Row],[ISIN]]="","",IF(_xll.BDP($B14&amp;" Corp",P$1)="#N/A N/A","--",_xll.BDP($B14&amp;" Corp",P$1)))</f>
        <v>A</v>
      </c>
      <c r="Q1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14" s="228" t="str">
        <f>IF(tbl_coded[[#This Row],[ISIN]]="","",IF(OR(_xll.BDP($B14&amp;" Corp",R$1)="#N/A N/A",_xll.BDP($B14&amp;" Corp",R$1)="#N/A Invalid Security",_xll.BDP($B14&amp;" Corp",R$1)="#N/A Field Not Applicable"),"--",_xll.BDP($B14&amp;" Corp",R$1)))</f>
        <v>--</v>
      </c>
      <c r="S14" s="228" t="str">
        <f>IF(tbl_coded[[#This Row],[ISIN]]="","",IF(OR(_xll.BDP($R14&amp;" Equity",S$1)="#N/A N/A",_xll.BDP($R14&amp;" Equity",S$1)="#N/A Invalid Security"),"--",_xll.BDP($R14&amp;" Equity",S$1)))</f>
        <v>--</v>
      </c>
      <c r="T14" s="228" t="str">
        <f>IF(tbl_coded[[#This Row],[ISIN]]="","",IF(OR(_xll.BDP($R14&amp;" Equity",T$1)="#N/A N/A",_xll.BDP($R14&amp;" Equity",T$1)="#N/A Invalid Security"),"--",_xll.BDP($R14&amp;" Equity",T$1)))</f>
        <v>--</v>
      </c>
      <c r="U14" s="228" t="str">
        <f>IF(tbl_coded[[#This Row],[ISIN]]="","",IF(OR(_xll.BDP($R14&amp;" Equity",U$1)="#N/A N/A",_xll.BDP($R14&amp;" Equity",U$1)="#N/A Invalid Security"),"--",_xll.BDP($R14&amp;" Equity",U$1)))</f>
        <v>--</v>
      </c>
      <c r="V14" s="228" t="str">
        <f>IF(tbl_coded[[#This Row],[ISIN]]="","",IF(OR(_xll.BDP($R14&amp;" Equity",V$1)="#N/A N/A",_xll.BDP($R14&amp;" Equity",V$1)="#N/A Invalid Security"),"--",_xll.BDP($R14&amp;" Equity",V$1)))</f>
        <v>--</v>
      </c>
      <c r="W14" s="228" t="str">
        <f>IF(tbl_coded[[#This Row],[ISIN]]="","",IF(OR(_xll.BDP($R14&amp;" Equity",W$1)="#N/A N/A",_xll.BDP($R14&amp;" Equity",W$1)="#N/A Invalid Security"),"--",_xll.BDP($R14&amp;" Equity",W$1)))</f>
        <v>--</v>
      </c>
      <c r="X14" s="228" t="str">
        <f>IF(tbl_coded[[#This Row],[ISIN]]="","",IF(OR(_xll.BDP($R14&amp;" Equity",X$1)="#N/A N/A",_xll.BDP($R14&amp;" Equity",X$1)="#N/A Invalid Security"),"--",_xll.BDP($R14&amp;" Equity",X$1)))</f>
        <v>--</v>
      </c>
      <c r="Y1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" s="228" t="str">
        <f>IF(tbl_coded[[#This Row],[ISIN]]="","",IF(ISNUMBER(_xll.BDP(B14&amp;" Corp",Z$1)),_xll.BDP(B14&amp;" Corp",Z$1),""))</f>
        <v/>
      </c>
      <c r="AA14" s="228">
        <f>IF(tbl_coded[[#This Row],[ISIN]]="","",IF(ISNUMBER(_xll.BDP(B14&amp;" Corp",AA$1)),_xll.BDP(B14&amp;" Corp",AA$1),""))</f>
        <v>60</v>
      </c>
      <c r="AB14" s="228">
        <f>IF(tbl_coded[[#This Row],[ISIN]]="","",IF(ISNUMBER(_xll.BDP(B14&amp;" Corp",AB$1)),_xll.BDP(B14&amp;" Corp",AB$1),""))</f>
        <v>60</v>
      </c>
      <c r="AC14" s="228" t="str">
        <f>IF(tbl_coded[[#This Row],[ISIN]]="","",IF((_xll.BDP(B14&amp;" Corp",AC$1))="#N/A Field Not Applicable","",_xll.BDP(B14&amp;" Corp",AC$1)))</f>
        <v>Y</v>
      </c>
      <c r="AD14" s="228" t="str">
        <f>IF(tbl_coded[[#This Row],[ISIN]]="","",IF((_xll.BDP(B14&amp;" Corp",AD$1))="#N/A N/A","--",_xll.BDP(B14&amp;" Corp",AD$1)))</f>
        <v>SOFRIX +60.000</v>
      </c>
      <c r="AE14" s="228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IG</v>
      </c>
      <c r="AF1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1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A2/--/--</v>
      </c>
      <c r="AH14" s="229" t="str">
        <f>IF(tbl_coded[[#This Row],[ISIN]]="","",IF(_xll.BDP($B14&amp;" Corp",AH$1)="#N/A N/A","--",_xll.BDP($B14&amp;" Corp",AH$1)))</f>
        <v>CN</v>
      </c>
      <c r="AI1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14" s="244" t="str">
        <f>IF(tbl_coded[[#This Row],[ISIN]]="","",IF(_xll.BDS($B14&amp;" Corp",AL$1)="#N/A Field Not Applicable","",_xll.BDS($B14&amp;" Corp",AL$1)))</f>
        <v/>
      </c>
      <c r="AM1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" s="244" t="str">
        <f>IF(tbl_coded[[#This Row],[ISIN]]="","",IF(OR(_xll.BDP($B14&amp;" Corp",AR$1)="#N/A N/A"),"",_xll.BDP($B14&amp;" Corp",AR$1)))</f>
        <v/>
      </c>
      <c r="AS14" s="244" t="str">
        <f>IF(tbl_coded[[#This Row],[ISIN]]="","",IF(_xll.BDS($B14&amp;" Corp",AS$1)="#N/A Field Not Applicable","",_xll.BDS($B14&amp;" Corp",AS$1)))</f>
        <v/>
      </c>
      <c r="AT14" s="244" t="str">
        <f>IF(tbl_coded[[#This Row],[SBLC Provider BBID]]="","",_xll.BDP(tbl_coded[[#This Row],[SBLC Provider BBID]]&amp;" CompanyID","NAME"))</f>
        <v/>
      </c>
      <c r="AU14" s="244" t="str">
        <f>IF(tbl_coded[[#This Row],[ISIN]]="","",IF(OR(_xll.BDP($B14&amp;" Corp",AU$1)="#N/A N/A"),"--",IF(_xll.BDP($B14&amp;" Corp",AU$1)="#N/A Field Not Applicable","",TEXT(_xll.BDP($B14&amp;" Corp",AU$1),"yyyy/mm/dd"))))</f>
        <v>2023/08/30</v>
      </c>
      <c r="AV14" s="244" t="str">
        <f>IF(tbl_coded[[#This Row],[ISIN]]="","",IF(OR(_xll.BDP($B14&amp;" Corp",AV$1)="#N/A N/A"),"--",IF(_xll.BDP($B14&amp;" Corp",AV$1)="#N/A Field Not Applicable","",TEXT(_xll.BDP($B14&amp;" Corp",AV$1),"yyyy/mm/dd"))))</f>
        <v>2026/08/30</v>
      </c>
      <c r="AW14" s="244" t="str">
        <f>IF(tbl_coded[[#This Row],[ISIN]]="","",IF(OR(_xll.BDP($B14&amp;" Corp",AW$1)="#N/A N/A"),"--",IF(_xll.BDP($B14&amp;" Corp",AW$1)="#N/A Field Not Applicable","",TEXT(_xll.BDP($B14&amp;" Corp",AW$1),"yyyy/mm/dd"))))</f>
        <v>2023/08/23</v>
      </c>
      <c r="AX14" s="244" t="str">
        <f>IF(tbl_coded[[#This Row],[ISIN]]="","",IF(OR(_xll.BDP($B14&amp;" Corp",AX$1)="#N/A Field Not Applicable"),"--",IF(_xll.BDP($B14&amp;" Corp",AX$1)="#N/A Field Not Applicable","",TEXT(_xll.BDP($B14&amp;" Corp",AX$1),"yyyy/mm/dd"))))</f>
        <v>--</v>
      </c>
      <c r="AY14" s="244">
        <f>IF(tbl_coded[[#This Row],[ISIN]]="","",IF(OR(_xll.BDP($B14&amp;" Corp",AY$1)="#N/A N/A"),"--",_xll.BDP($B14&amp;" Corp",AY$1)))</f>
        <v>5.9485711674620427</v>
      </c>
      <c r="AZ14" s="244" t="str">
        <f>IF(tbl_coded[[#This Row],[ISIN]]="","",IF(OR(_xll.BDP($B14&amp;" Corp",AZ$1)="#N/A N/A"),"--",_xll.BDP($B14&amp;" Corp",AZ$1)))</f>
        <v>USD</v>
      </c>
      <c r="BA14" s="244">
        <f>IF(tbl_coded[[#This Row],[ISIN]]="","",IF(OR(_xll.BDP($B14&amp;" Corp",BA$1)="#N/A N/A"),"--",_xll.BDP($B14&amp;" Corp",BA$1)))</f>
        <v>500000000</v>
      </c>
      <c r="BB14" s="244">
        <f>IF(tbl_coded[[#This Row],[ISIN]]="","",IF(OR(_xll.BDP($B14&amp;" Corp",BB$1)="#N/A Field Not Applicable"),"--",_xll.BDP($B14&amp;" Corp",BB$1)))</f>
        <v>100</v>
      </c>
      <c r="BC14" s="244" t="str">
        <f>IF(tbl_coded[[#This Row],[ISIN]]="","",IF(OR(_xll.BDP($B14&amp;" Corp",BC$1)="#N/A Field Not Applicable"),"--",_xll.BDP($B14&amp;" Corp",BC$1)))</f>
        <v>Y</v>
      </c>
      <c r="BD14" s="244" t="str">
        <f>IF(tbl_coded[[#This Row],[ISIN]]="","",IF(OR(_xll.BDP($B14&amp;" Corp",BD$1)="#N/A Field Not Applicable"),"--",_xll.BDP($B14&amp;" Corp",BD$1)))</f>
        <v>N</v>
      </c>
      <c r="BE14" s="244" t="str">
        <f>IF(tbl_coded[[#This Row],[ISIN]]="","",IF(OR(_xll.BDP($B14&amp;" Corp",BE$1)="#N/A Field Not Applicable"),"--",_xll.BDP($B14&amp;" Corp",BE$1)))</f>
        <v>N</v>
      </c>
      <c r="BF14" s="244" t="str">
        <f>IF(tbl_coded[[#This Row],[ISIN]]="","",IF(OR(_xll.BDP($B14&amp;" Corp",BF$1)="#N/A N/A"),"",_xll.BDP($B14&amp;" Corp",BF$1)))</f>
        <v>3328 HK</v>
      </c>
      <c r="BG1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1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1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1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14" s="244" t="str">
        <f>IF(tbl_coded[[#This Row],[GREEN]]="Y","Green",IF(tbl_coded[[#This Row],[SUSTAINABLE]]="Y","Sustainable",IF(tbl_coded[[#This Row],[SOCIAL]]="Y","Social","")))</f>
        <v>Green</v>
      </c>
      <c r="BN14" s="243"/>
      <c r="BQ14" s="160">
        <v>13</v>
      </c>
      <c r="BR14" s="160" t="s">
        <v>78</v>
      </c>
      <c r="BS14" s="160" t="s">
        <v>92</v>
      </c>
      <c r="BT14" s="160" t="s">
        <v>92</v>
      </c>
    </row>
    <row r="15" spans="1:72" ht="15" customHeight="1">
      <c r="A15" s="225">
        <v>13</v>
      </c>
      <c r="B15" s="226" t="str">
        <f>IF(美元债一级!$C$3:$C$1048576&lt;&gt;"",美元债一级!C15,"")</f>
        <v>XS2661086483</v>
      </c>
      <c r="C15" s="227" t="str">
        <f>IF(tbl_coded[[#This Row],[ISIN]]="","",IF(tbl_coded[[#This Row],[Index]]&gt;$A$1,"",IF(_xll.BDP($B15&amp;" Corp",C$1)="#N/A N/A","",_xll.BDP($B15&amp;" Corp",C$1))))</f>
        <v>22/8/2023</v>
      </c>
      <c r="D15" s="227" t="str">
        <f>IF(tbl_coded[[#This Row],[ISIN]]="","",IF(_xll.BDP($B15&amp;" Corp",D$1)="#N/A N/A","",_xll.BDP($B15&amp;" Corp",D$1)))</f>
        <v>ZHEJIANG BARON BVI CO</v>
      </c>
      <c r="E15" s="227" t="str">
        <f>IF(tbl_coded[[#This Row],[ISIN]]="","",IF(_xll.BDP($B15&amp;" Corp",E$1)="#N/A N/A","--",_xll.BDP($B15&amp;" Corp",E$1)))</f>
        <v>HZ SHANGCHENG CON</v>
      </c>
      <c r="F15" s="227" t="str">
        <f>IF(tbl_coded[[#This Row],[ISIN]]="","",IF(_xll.BDS($B15&amp;" Corp",F$1)="#N/A Field Not Applicable","",_xll.BDS($B15&amp;" Corp",F$1)))</f>
        <v/>
      </c>
      <c r="G15" s="227" t="str">
        <f>IF(tbl_coded[[#This Row],[ISIN]]="","",IF(_xll.BDP($F15&amp;" CompanyID",G$1)="#N/A Invalid Security","",_xll.BDP($F15&amp;" CompanyID",G$1)))</f>
        <v/>
      </c>
      <c r="H15" s="227" t="str">
        <f>IF(tbl_coded[[#This Row],[ISIN]]="","",IF(_xll.BDP($B15&amp;" Corp",H$1)="#N/A N/A","--",_xll.BDP($B15&amp;" Corp",H$1)))</f>
        <v>--</v>
      </c>
      <c r="I15" s="227" t="str">
        <f>IF(tbl_coded[[#This Row],[ISIN]]="","",IF(_xll.BDP($B15&amp;" Corp",I$1)="#N/A N/A","--",_xll.BDP($B15&amp;" Corp",I$1)))</f>
        <v>--</v>
      </c>
      <c r="J15" s="227" t="str">
        <f>IF(tbl_coded[[#This Row],[ISIN]]="","",IF(_xll.BDP($B15&amp;" Corp",J$1)="#N/A N/A","--",_xll.BDP($B15&amp;" Corp",J$1)))</f>
        <v>BBB-</v>
      </c>
      <c r="K15" s="227" t="str">
        <f>IF(tbl_coded[[#This Row],[ISIN]]="","",IF(_xll.BDP($B15&amp;" Corp",K$1)="#N/A N/A","--",_xll.BDP($B15&amp;" Corp",K$1)))</f>
        <v>--</v>
      </c>
      <c r="L15" s="227" t="str">
        <f>IF(tbl_coded[[#This Row],[ISIN]]="","",IF(_xll.BDP($B15&amp;" Corp",L$1)="#N/A N/A","--",_xll.BDP($B15&amp;" Corp",L$1)))</f>
        <v>--</v>
      </c>
      <c r="M15" s="227" t="str">
        <f>IF(tbl_coded[[#This Row],[ISIN]]="","",IF(_xll.BDP($B15&amp;" Corp",M$1)="#N/A N/A","--",_xll.BDP($B15&amp;" Corp",M$1)))</f>
        <v>--</v>
      </c>
      <c r="N15" s="227" t="str">
        <f>IF(tbl_coded[[#This Row],[ISIN]]="","",IF(_xll.BDP($B15&amp;" Corp",N$1)="#N/A N/A","--",_xll.BDP($B15&amp;" Corp",N$1)))</f>
        <v>--</v>
      </c>
      <c r="O15" s="227" t="str">
        <f>IF(tbl_coded[[#This Row],[ISIN]]="","",IF(_xll.BDP($B15&amp;" Corp",O$1)="#N/A N/A","--",_xll.BDP($B15&amp;" Corp",O$1)))</f>
        <v>--</v>
      </c>
      <c r="P15" s="228" t="str">
        <f>IF(tbl_coded[[#This Row],[ISIN]]="","",IF(_xll.BDP($B15&amp;" Corp",P$1)="#N/A N/A","--",_xll.BDP($B15&amp;" Corp",P$1)))</f>
        <v>--</v>
      </c>
      <c r="Q1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5" s="228" t="str">
        <f>IF(tbl_coded[[#This Row],[ISIN]]="","",IF(OR(_xll.BDP($B15&amp;" Corp",R$1)="#N/A N/A",_xll.BDP($B15&amp;" Corp",R$1)="#N/A Invalid Security",_xll.BDP($B15&amp;" Corp",R$1)="#N/A Field Not Applicable"),"--",_xll.BDP($B15&amp;" Corp",R$1)))</f>
        <v>1776488D CH</v>
      </c>
      <c r="S15" s="228" t="str">
        <f>IF(tbl_coded[[#This Row],[ISIN]]="","",IF(OR(_xll.BDP($R15&amp;" Equity",S$1)="#N/A N/A",_xll.BDP($R15&amp;" Equity",S$1)="#N/A Invalid Security"),"--",_xll.BDP($R15&amp;" Equity",S$1)))</f>
        <v>--</v>
      </c>
      <c r="T15" s="228" t="str">
        <f>IF(tbl_coded[[#This Row],[ISIN]]="","",IF(OR(_xll.BDP($R15&amp;" Equity",T$1)="#N/A N/A",_xll.BDP($R15&amp;" Equity",T$1)="#N/A Invalid Security"),"--",_xll.BDP($R15&amp;" Equity",T$1)))</f>
        <v>--</v>
      </c>
      <c r="U15" s="228" t="str">
        <f>IF(tbl_coded[[#This Row],[ISIN]]="","",IF(OR(_xll.BDP($R15&amp;" Equity",U$1)="#N/A N/A",_xll.BDP($R15&amp;" Equity",U$1)="#N/A Invalid Security"),"--",_xll.BDP($R15&amp;" Equity",U$1)))</f>
        <v>--</v>
      </c>
      <c r="V15" s="228" t="str">
        <f>IF(tbl_coded[[#This Row],[ISIN]]="","",IF(OR(_xll.BDP($R15&amp;" Equity",V$1)="#N/A N/A",_xll.BDP($R15&amp;" Equity",V$1)="#N/A Invalid Security"),"--",_xll.BDP($R15&amp;" Equity",V$1)))</f>
        <v>--</v>
      </c>
      <c r="W15" s="228" t="str">
        <f>IF(tbl_coded[[#This Row],[ISIN]]="","",IF(OR(_xll.BDP($R15&amp;" Equity",W$1)="#N/A N/A",_xll.BDP($R15&amp;" Equity",W$1)="#N/A Invalid Security"),"--",_xll.BDP($R15&amp;" Equity",W$1)))</f>
        <v>--</v>
      </c>
      <c r="X15" s="228" t="str">
        <f>IF(tbl_coded[[#This Row],[ISIN]]="","",IF(OR(_xll.BDP($R15&amp;" Equity",X$1)="#N/A N/A",_xll.BDP($R15&amp;" Equity",X$1)="#N/A Invalid Security"),"--",_xll.BDP($R15&amp;" Equity",X$1)))</f>
        <v>BBB-</v>
      </c>
      <c r="Y1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--/--/BBB-</v>
      </c>
      <c r="Z15" s="228" t="str">
        <f>IF(tbl_coded[[#This Row],[ISIN]]="","",IF(ISNUMBER(_xll.BDP(B15&amp;" Corp",Z$1)),_xll.BDP(B15&amp;" Corp",Z$1),""))</f>
        <v/>
      </c>
      <c r="AA15" s="228" t="str">
        <f>IF(tbl_coded[[#This Row],[ISIN]]="","",IF(ISNUMBER(_xll.BDP(B15&amp;" Corp",AA$1)),_xll.BDP(B15&amp;" Corp",AA$1),""))</f>
        <v/>
      </c>
      <c r="AB15" s="228" t="str">
        <f>IF(tbl_coded[[#This Row],[ISIN]]="","",IF(ISNUMBER(_xll.BDP(B15&amp;" Corp",AB$1)),_xll.BDP(B15&amp;" Corp",AB$1),""))</f>
        <v/>
      </c>
      <c r="AC15" s="228" t="str">
        <f>IF(tbl_coded[[#This Row],[ISIN]]="","",IF((_xll.BDP(B15&amp;" Corp",AC$1))="#N/A Field Not Applicable","",_xll.BDP(B15&amp;" Corp",AC$1)))</f>
        <v>N</v>
      </c>
      <c r="AD15" s="228" t="str">
        <f>IF(tbl_coded[[#This Row],[ISIN]]="","",IF((_xll.BDP(B15&amp;" Corp",AD$1))="#N/A N/A","--",_xll.BDP(B15&amp;" Corp",AD$1)))</f>
        <v>--</v>
      </c>
      <c r="AE15" s="228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IG</v>
      </c>
      <c r="AF1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1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15" s="229" t="str">
        <f>IF(tbl_coded[[#This Row],[ISIN]]="","",IF(_xll.BDP($B15&amp;" Corp",AH$1)="#N/A N/A","--",_xll.BDP($B15&amp;" Corp",AH$1)))</f>
        <v>VG</v>
      </c>
      <c r="AI1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Zhejiang Baron BVI Co Ltd</v>
      </c>
      <c r="AL15" s="244" t="str">
        <f>IF(tbl_coded[[#This Row],[ISIN]]="","",IF(_xll.BDS($B15&amp;" Corp",AL$1)="#N/A Field Not Applicable","",_xll.BDS($B15&amp;" Corp",AL$1)))</f>
        <v/>
      </c>
      <c r="AM1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" s="244" t="str">
        <f>IF(tbl_coded[[#This Row],[ISIN]]="","",IF(OR(_xll.BDP($B15&amp;" Corp",AR$1)="#N/A N/A"),"",_xll.BDP($B15&amp;" Corp",AR$1)))</f>
        <v>Hangzhou Shangcheng District Urban Construction&amp;Comprehensive Development Co Ltd</v>
      </c>
      <c r="AS15" s="244" t="str">
        <f>IF(tbl_coded[[#This Row],[ISIN]]="","",IF(_xll.BDS($B15&amp;" Corp",AS$1)="#N/A Field Not Applicable","",_xll.BDS($B15&amp;" Corp",AS$1)))</f>
        <v/>
      </c>
      <c r="AT15" s="244" t="str">
        <f>IF(tbl_coded[[#This Row],[SBLC Provider BBID]]="","",_xll.BDP(tbl_coded[[#This Row],[SBLC Provider BBID]]&amp;" CompanyID","NAME"))</f>
        <v/>
      </c>
      <c r="AU15" s="244" t="str">
        <f>IF(tbl_coded[[#This Row],[ISIN]]="","",IF(OR(_xll.BDP($B15&amp;" Corp",AU$1)="#N/A N/A"),"--",IF(_xll.BDP($B15&amp;" Corp",AU$1)="#N/A Field Not Applicable","",TEXT(_xll.BDP($B15&amp;" Corp",AU$1),"yyyy/mm/dd"))))</f>
        <v>2023/08/25</v>
      </c>
      <c r="AV15" s="244" t="str">
        <f>IF(tbl_coded[[#This Row],[ISIN]]="","",IF(OR(_xll.BDP($B15&amp;" Corp",AV$1)="#N/A N/A"),"--",IF(_xll.BDP($B15&amp;" Corp",AV$1)="#N/A Field Not Applicable","",TEXT(_xll.BDP($B15&amp;" Corp",AV$1),"yyyy/mm/dd"))))</f>
        <v>2026/08/25</v>
      </c>
      <c r="AW15" s="244" t="str">
        <f>IF(tbl_coded[[#This Row],[ISIN]]="","",IF(OR(_xll.BDP($B15&amp;" Corp",AW$1)="#N/A N/A"),"--",IF(_xll.BDP($B15&amp;" Corp",AW$1)="#N/A Field Not Applicable","",TEXT(_xll.BDP($B15&amp;" Corp",AW$1),"yyyy/mm/dd"))))</f>
        <v>2023/08/22</v>
      </c>
      <c r="AX15" s="244" t="str">
        <f>IF(tbl_coded[[#This Row],[ISIN]]="","",IF(OR(_xll.BDP($B15&amp;" Corp",AX$1)="#N/A Field Not Applicable"),"--",IF(_xll.BDP($B15&amp;" Corp",AX$1)="#N/A Field Not Applicable","",TEXT(_xll.BDP($B15&amp;" Corp",AX$1),"yyyy/mm/dd"))))</f>
        <v>--</v>
      </c>
      <c r="AY15" s="244">
        <f>IF(tbl_coded[[#This Row],[ISIN]]="","",IF(OR(_xll.BDP($B15&amp;" Corp",AY$1)="#N/A N/A"),"--",_xll.BDP($B15&amp;" Corp",AY$1)))</f>
        <v>5.85</v>
      </c>
      <c r="AZ15" s="244" t="str">
        <f>IF(tbl_coded[[#This Row],[ISIN]]="","",IF(OR(_xll.BDP($B15&amp;" Corp",AZ$1)="#N/A N/A"),"--",_xll.BDP($B15&amp;" Corp",AZ$1)))</f>
        <v>USD</v>
      </c>
      <c r="BA15" s="244">
        <f>IF(tbl_coded[[#This Row],[ISIN]]="","",IF(OR(_xll.BDP($B15&amp;" Corp",BA$1)="#N/A N/A"),"--",_xll.BDP($B15&amp;" Corp",BA$1)))</f>
        <v>200000000</v>
      </c>
      <c r="BB15" s="244">
        <f>IF(tbl_coded[[#This Row],[ISIN]]="","",IF(OR(_xll.BDP($B15&amp;" Corp",BB$1)="#N/A Field Not Applicable"),"--",_xll.BDP($B15&amp;" Corp",BB$1)))</f>
        <v>100</v>
      </c>
      <c r="BC15" s="244" t="str">
        <f>IF(tbl_coded[[#This Row],[ISIN]]="","",IF(OR(_xll.BDP($B15&amp;" Corp",BC$1)="#N/A Field Not Applicable"),"--",_xll.BDP($B15&amp;" Corp",BC$1)))</f>
        <v>Y</v>
      </c>
      <c r="BD15" s="244" t="str">
        <f>IF(tbl_coded[[#This Row],[ISIN]]="","",IF(OR(_xll.BDP($B15&amp;" Corp",BD$1)="#N/A Field Not Applicable"),"--",_xll.BDP($B15&amp;" Corp",BD$1)))</f>
        <v>N</v>
      </c>
      <c r="BE15" s="244" t="str">
        <f>IF(tbl_coded[[#This Row],[ISIN]]="","",IF(OR(_xll.BDP($B15&amp;" Corp",BE$1)="#N/A Field Not Applicable"),"--",_xll.BDP($B15&amp;" Corp",BE$1)))</f>
        <v>N</v>
      </c>
      <c r="BF15" s="244" t="str">
        <f>IF(tbl_coded[[#This Row],[ISIN]]="","",IF(OR(_xll.BDP($B15&amp;" Corp",BF$1)="#N/A N/A"),"",_xll.BDP($B15&amp;" Corp",BF$1)))</f>
        <v/>
      </c>
      <c r="BG1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15" s="244" t="str">
        <f>IF(tbl_coded[[#This Row],[GREEN]]="Y","Green",IF(tbl_coded[[#This Row],[SUSTAINABLE]]="Y","Sustainable",IF(tbl_coded[[#This Row],[SOCIAL]]="Y","Social","")))</f>
        <v>Green</v>
      </c>
      <c r="BN15" s="243"/>
      <c r="BQ15" s="160">
        <v>14</v>
      </c>
      <c r="BR15" s="160" t="s">
        <v>95</v>
      </c>
      <c r="BS15" s="160" t="s">
        <v>102</v>
      </c>
      <c r="BT15" s="160" t="s">
        <v>102</v>
      </c>
    </row>
    <row r="16" spans="1:72" ht="15" customHeight="1">
      <c r="A16" s="225">
        <v>14</v>
      </c>
      <c r="B16" s="226" t="str">
        <f>IF(美元债一级!$C$3:$C$1048576&lt;&gt;"",美元债一级!C16,"")</f>
        <v>XS2668376747</v>
      </c>
      <c r="C16" s="227" t="str">
        <f>IF(tbl_coded[[#This Row],[ISIN]]="","",IF(tbl_coded[[#This Row],[Index]]&gt;$A$1,"",IF(_xll.BDP($B16&amp;" Corp",C$1)="#N/A N/A","",_xll.BDP($B16&amp;" Corp",C$1))))</f>
        <v>22/8/2023</v>
      </c>
      <c r="D16" s="227" t="str">
        <f>IF(tbl_coded[[#This Row],[ISIN]]="","",IF(_xll.BDP($B16&amp;" Corp",D$1)="#N/A N/A","",_xll.BDP($B16&amp;" Corp",D$1)))</f>
        <v>HONGKONG YUNLIN INT</v>
      </c>
      <c r="E16" s="227" t="str">
        <f>IF(tbl_coded[[#This Row],[ISIN]]="","",IF(_xll.BDP($B16&amp;" Corp",E$1)="#N/A N/A","--",_xll.BDP($B16&amp;" Corp",E$1)))</f>
        <v>--</v>
      </c>
      <c r="F16" s="227" t="str">
        <f>IF(tbl_coded[[#This Row],[ISIN]]="","",IF(_xll.BDS($B16&amp;" Corp",F$1)="#N/A Field Not Applicable","",_xll.BDS($B16&amp;" Corp",F$1)))</f>
        <v/>
      </c>
      <c r="G16" s="227" t="str">
        <f>IF(tbl_coded[[#This Row],[ISIN]]="","",IF(_xll.BDP($F16&amp;" CompanyID",G$1)="#N/A Invalid Security","",_xll.BDP($F16&amp;" CompanyID",G$1)))</f>
        <v/>
      </c>
      <c r="H16" s="227" t="str">
        <f>IF(tbl_coded[[#This Row],[ISIN]]="","",IF(_xll.BDP($B16&amp;" Corp",H$1)="#N/A N/A","--",_xll.BDP($B16&amp;" Corp",H$1)))</f>
        <v>--</v>
      </c>
      <c r="I16" s="227" t="str">
        <f>IF(tbl_coded[[#This Row],[ISIN]]="","",IF(_xll.BDP($B16&amp;" Corp",I$1)="#N/A N/A","--",_xll.BDP($B16&amp;" Corp",I$1)))</f>
        <v>--</v>
      </c>
      <c r="J16" s="227" t="str">
        <f>IF(tbl_coded[[#This Row],[ISIN]]="","",IF(_xll.BDP($B16&amp;" Corp",J$1)="#N/A N/A","--",_xll.BDP($B16&amp;" Corp",J$1)))</f>
        <v>--</v>
      </c>
      <c r="K16" s="227" t="str">
        <f>IF(tbl_coded[[#This Row],[ISIN]]="","",IF(_xll.BDP($B16&amp;" Corp",K$1)="#N/A N/A","--",_xll.BDP($B16&amp;" Corp",K$1)))</f>
        <v>--</v>
      </c>
      <c r="L16" s="227" t="str">
        <f>IF(tbl_coded[[#This Row],[ISIN]]="","",IF(_xll.BDP($B16&amp;" Corp",L$1)="#N/A N/A","--",_xll.BDP($B16&amp;" Corp",L$1)))</f>
        <v>--</v>
      </c>
      <c r="M16" s="227" t="str">
        <f>IF(tbl_coded[[#This Row],[ISIN]]="","",IF(_xll.BDP($B16&amp;" Corp",M$1)="#N/A N/A","--",_xll.BDP($B16&amp;" Corp",M$1)))</f>
        <v>--</v>
      </c>
      <c r="N16" s="227" t="str">
        <f>IF(tbl_coded[[#This Row],[ISIN]]="","",IF(_xll.BDP($B16&amp;" Corp",N$1)="#N/A N/A","--",_xll.BDP($B16&amp;" Corp",N$1)))</f>
        <v>--</v>
      </c>
      <c r="O16" s="227" t="str">
        <f>IF(tbl_coded[[#This Row],[ISIN]]="","",IF(_xll.BDP($B16&amp;" Corp",O$1)="#N/A N/A","--",_xll.BDP($B16&amp;" Corp",O$1)))</f>
        <v>--</v>
      </c>
      <c r="P16" s="228" t="str">
        <f>IF(tbl_coded[[#This Row],[ISIN]]="","",IF(_xll.BDP($B16&amp;" Corp",P$1)="#N/A N/A","--",_xll.BDP($B16&amp;" Corp",P$1)))</f>
        <v>--</v>
      </c>
      <c r="Q1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6" s="228" t="str">
        <f>IF(tbl_coded[[#This Row],[ISIN]]="","",IF(OR(_xll.BDP($B16&amp;" Corp",R$1)="#N/A N/A",_xll.BDP($B16&amp;" Corp",R$1)="#N/A Invalid Security",_xll.BDP($B16&amp;" Corp",R$1)="#N/A Field Not Applicable"),"--",_xll.BDP($B16&amp;" Corp",R$1)))</f>
        <v>DFBMNZ CH</v>
      </c>
      <c r="S16" s="228" t="str">
        <f>IF(tbl_coded[[#This Row],[ISIN]]="","",IF(OR(_xll.BDP($R16&amp;" Equity",S$1)="#N/A N/A",_xll.BDP($R16&amp;" Equity",S$1)="#N/A Invalid Security"),"--",_xll.BDP($R16&amp;" Equity",S$1)))</f>
        <v>--</v>
      </c>
      <c r="T16" s="228" t="str">
        <f>IF(tbl_coded[[#This Row],[ISIN]]="","",IF(OR(_xll.BDP($R16&amp;" Equity",T$1)="#N/A N/A",_xll.BDP($R16&amp;" Equity",T$1)="#N/A Invalid Security"),"--",_xll.BDP($R16&amp;" Equity",T$1)))</f>
        <v>--</v>
      </c>
      <c r="U16" s="228" t="str">
        <f>IF(tbl_coded[[#This Row],[ISIN]]="","",IF(OR(_xll.BDP($R16&amp;" Equity",U$1)="#N/A N/A",_xll.BDP($R16&amp;" Equity",U$1)="#N/A Invalid Security"),"--",_xll.BDP($R16&amp;" Equity",U$1)))</f>
        <v>--</v>
      </c>
      <c r="V16" s="228" t="str">
        <f>IF(tbl_coded[[#This Row],[ISIN]]="","",IF(OR(_xll.BDP($R16&amp;" Equity",V$1)="#N/A N/A",_xll.BDP($R16&amp;" Equity",V$1)="#N/A Invalid Security"),"--",_xll.BDP($R16&amp;" Equity",V$1)))</f>
        <v>--</v>
      </c>
      <c r="W16" s="228" t="str">
        <f>IF(tbl_coded[[#This Row],[ISIN]]="","",IF(OR(_xll.BDP($R16&amp;" Equity",W$1)="#N/A N/A",_xll.BDP($R16&amp;" Equity",W$1)="#N/A Invalid Security"),"--",_xll.BDP($R16&amp;" Equity",W$1)))</f>
        <v>--</v>
      </c>
      <c r="X16" s="228" t="str">
        <f>IF(tbl_coded[[#This Row],[ISIN]]="","",IF(OR(_xll.BDP($R16&amp;" Equity",X$1)="#N/A N/A",_xll.BDP($R16&amp;" Equity",X$1)="#N/A Invalid Security"),"--",_xll.BDP($R16&amp;" Equity",X$1)))</f>
        <v>--</v>
      </c>
      <c r="Y1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6" s="228" t="str">
        <f>IF(tbl_coded[[#This Row],[ISIN]]="","",IF(ISNUMBER(_xll.BDP(B16&amp;" Corp",Z$1)),_xll.BDP(B16&amp;" Corp",Z$1),""))</f>
        <v/>
      </c>
      <c r="AA16" s="228" t="str">
        <f>IF(tbl_coded[[#This Row],[ISIN]]="","",IF(ISNUMBER(_xll.BDP(B16&amp;" Corp",AA$1)),_xll.BDP(B16&amp;" Corp",AA$1),""))</f>
        <v/>
      </c>
      <c r="AB16" s="228" t="str">
        <f>IF(tbl_coded[[#This Row],[ISIN]]="","",IF(ISNUMBER(_xll.BDP(B16&amp;" Corp",AB$1)),_xll.BDP(B16&amp;" Corp",AB$1),""))</f>
        <v/>
      </c>
      <c r="AC16" s="228" t="str">
        <f>IF(tbl_coded[[#This Row],[ISIN]]="","",IF((_xll.BDP(B16&amp;" Corp",AC$1))="#N/A Field Not Applicable","",_xll.BDP(B16&amp;" Corp",AC$1)))</f>
        <v>N</v>
      </c>
      <c r="AD16" s="228" t="str">
        <f>IF(tbl_coded[[#This Row],[ISIN]]="","",IF((_xll.BDP(B16&amp;" Corp",AD$1))="#N/A N/A","--",_xll.BDP(B16&amp;" Corp",AD$1)))</f>
        <v>--</v>
      </c>
      <c r="AE16" s="228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NR</v>
      </c>
      <c r="AF1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6" s="229" t="str">
        <f>IF(tbl_coded[[#This Row],[ISIN]]="","",IF(_xll.BDP($B16&amp;" Corp",AH$1)="#N/A N/A","--",_xll.BDP($B16&amp;" Corp",AH$1)))</f>
        <v>HK</v>
      </c>
      <c r="AI1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Hongkong Yunlin International</v>
      </c>
      <c r="AL16" s="244" t="str">
        <f>IF(tbl_coded[[#This Row],[ISIN]]="","",IF(_xll.BDS($B16&amp;" Corp",AL$1)="#N/A Field Not Applicable","",_xll.BDS($B16&amp;" Corp",AL$1)))</f>
        <v/>
      </c>
      <c r="AM1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" s="244" t="str">
        <f>IF(tbl_coded[[#This Row],[ISIN]]="","",IF(OR(_xll.BDP($B16&amp;" Corp",AR$1)="#N/A N/A"),"",_xll.BDP($B16&amp;" Corp",AR$1)))</f>
        <v>Wuxi Nengda Thermoelectricity Co Ltd</v>
      </c>
      <c r="AS16" s="244">
        <f>IF(tbl_coded[[#This Row],[ISIN]]="","",IF(_xll.BDS($B16&amp;" Corp",AS$1)="#N/A Field Not Applicable","",_xll.BDS($B16&amp;" Corp",AS$1)))</f>
        <v>69641301</v>
      </c>
      <c r="AT16" s="244" t="str">
        <f>IF(tbl_coded[[#This Row],[SBLC Provider BBID]]="","",_xll.BDP(tbl_coded[[#This Row],[SBLC Provider BBID]]&amp;" CompanyID","NAME"))</f>
        <v>Bank of Shanghai Co Ltd/Nanjin</v>
      </c>
      <c r="AU16" s="244" t="str">
        <f>IF(tbl_coded[[#This Row],[ISIN]]="","",IF(OR(_xll.BDP($B16&amp;" Corp",AU$1)="#N/A N/A"),"--",IF(_xll.BDP($B16&amp;" Corp",AU$1)="#N/A Field Not Applicable","",TEXT(_xll.BDP($B16&amp;" Corp",AU$1),"yyyy/mm/dd"))))</f>
        <v>2023/08/25</v>
      </c>
      <c r="AV16" s="244" t="str">
        <f>IF(tbl_coded[[#This Row],[ISIN]]="","",IF(OR(_xll.BDP($B16&amp;" Corp",AV$1)="#N/A N/A"),"--",IF(_xll.BDP($B16&amp;" Corp",AV$1)="#N/A Field Not Applicable","",TEXT(_xll.BDP($B16&amp;" Corp",AV$1),"yyyy/mm/dd"))))</f>
        <v>2026/08/25</v>
      </c>
      <c r="AW16" s="244" t="str">
        <f>IF(tbl_coded[[#This Row],[ISIN]]="","",IF(OR(_xll.BDP($B16&amp;" Corp",AW$1)="#N/A N/A"),"--",IF(_xll.BDP($B16&amp;" Corp",AW$1)="#N/A Field Not Applicable","",TEXT(_xll.BDP($B16&amp;" Corp",AW$1),"yyyy/mm/dd"))))</f>
        <v>2023/08/22</v>
      </c>
      <c r="AX16" s="244" t="str">
        <f>IF(tbl_coded[[#This Row],[ISIN]]="","",IF(OR(_xll.BDP($B16&amp;" Corp",AX$1)="#N/A Field Not Applicable"),"--",IF(_xll.BDP($B16&amp;" Corp",AX$1)="#N/A Field Not Applicable","",TEXT(_xll.BDP($B16&amp;" Corp",AX$1),"yyyy/mm/dd"))))</f>
        <v>--</v>
      </c>
      <c r="AY16" s="244">
        <f>IF(tbl_coded[[#This Row],[ISIN]]="","",IF(OR(_xll.BDP($B16&amp;" Corp",AY$1)="#N/A N/A"),"--",_xll.BDP($B16&amp;" Corp",AY$1)))</f>
        <v>1.6</v>
      </c>
      <c r="AZ16" s="244" t="str">
        <f>IF(tbl_coded[[#This Row],[ISIN]]="","",IF(OR(_xll.BDP($B16&amp;" Corp",AZ$1)="#N/A N/A"),"--",_xll.BDP($B16&amp;" Corp",AZ$1)))</f>
        <v>JPY</v>
      </c>
      <c r="BA16" s="244">
        <f>IF(tbl_coded[[#This Row],[ISIN]]="","",IF(OR(_xll.BDP($B16&amp;" Corp",BA$1)="#N/A N/A"),"--",_xll.BDP($B16&amp;" Corp",BA$1)))</f>
        <v>13000000000</v>
      </c>
      <c r="BB16" s="244">
        <f>IF(tbl_coded[[#This Row],[ISIN]]="","",IF(OR(_xll.BDP($B16&amp;" Corp",BB$1)="#N/A Field Not Applicable"),"--",_xll.BDP($B16&amp;" Corp",BB$1)))</f>
        <v>100</v>
      </c>
      <c r="BC16" s="244" t="str">
        <f>IF(tbl_coded[[#This Row],[ISIN]]="","",IF(OR(_xll.BDP($B16&amp;" Corp",BC$1)="#N/A Field Not Applicable"),"--",_xll.BDP($B16&amp;" Corp",BC$1)))</f>
        <v>N</v>
      </c>
      <c r="BD16" s="244" t="str">
        <f>IF(tbl_coded[[#This Row],[ISIN]]="","",IF(OR(_xll.BDP($B16&amp;" Corp",BD$1)="#N/A Field Not Applicable"),"--",_xll.BDP($B16&amp;" Corp",BD$1)))</f>
        <v>N</v>
      </c>
      <c r="BE16" s="244" t="str">
        <f>IF(tbl_coded[[#This Row],[ISIN]]="","",IF(OR(_xll.BDP($B16&amp;" Corp",BE$1)="#N/A Field Not Applicable"),"--",_xll.BDP($B16&amp;" Corp",BE$1)))</f>
        <v>N</v>
      </c>
      <c r="BF16" s="244" t="str">
        <f>IF(tbl_coded[[#This Row],[ISIN]]="","",IF(OR(_xll.BDP($B16&amp;" Corp",BF$1)="#N/A N/A"),"",_xll.BDP($B16&amp;" Corp",BF$1)))</f>
        <v/>
      </c>
      <c r="BG1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6" s="244" t="str">
        <f>IF(tbl_coded[[#This Row],[GREEN]]="Y","Green",IF(tbl_coded[[#This Row],[SUSTAINABLE]]="Y","Sustainable",IF(tbl_coded[[#This Row],[SOCIAL]]="Y","Social","")))</f>
        <v/>
      </c>
      <c r="BN16" s="243"/>
      <c r="BQ16" s="160">
        <v>15</v>
      </c>
      <c r="BR16" s="160" t="s">
        <v>103</v>
      </c>
      <c r="BS16" s="160" t="s">
        <v>93</v>
      </c>
      <c r="BT16" s="160" t="s">
        <v>93</v>
      </c>
    </row>
    <row r="17" spans="1:72" ht="15" customHeight="1">
      <c r="A17" s="225">
        <v>15</v>
      </c>
      <c r="B17" s="226" t="str">
        <f>IF(美元债一级!$C$3:$C$1048576&lt;&gt;"",美元债一级!C17,"")</f>
        <v>XS2658712752</v>
      </c>
      <c r="C17" s="227" t="str">
        <f>IF(tbl_coded[[#This Row],[ISIN]]="","",IF(tbl_coded[[#This Row],[Index]]&gt;$A$1,"",IF(_xll.BDP($B17&amp;" Corp",C$1)="#N/A N/A","",_xll.BDP($B17&amp;" Corp",C$1))))</f>
        <v>10/8/2023</v>
      </c>
      <c r="D17" s="227" t="str">
        <f>IF(tbl_coded[[#This Row],[ISIN]]="","",IF(_xll.BDP($B17&amp;" Corp",D$1)="#N/A N/A","",_xll.BDP($B17&amp;" Corp",D$1)))</f>
        <v>YI BRIGHT INTL</v>
      </c>
      <c r="E17" s="227" t="str">
        <f>IF(tbl_coded[[#This Row],[ISIN]]="","",IF(_xll.BDP($B17&amp;" Corp",E$1)="#N/A N/A","--",_xll.BDP($B17&amp;" Corp",E$1)))</f>
        <v>LINYI CITY CONS INVT</v>
      </c>
      <c r="F17" s="227" t="str">
        <f>IF(tbl_coded[[#This Row],[ISIN]]="","",IF(_xll.BDS($B17&amp;" Corp",F$1)="#N/A Field Not Applicable","",_xll.BDS($B17&amp;" Corp",F$1)))</f>
        <v/>
      </c>
      <c r="G17" s="227" t="str">
        <f>IF(tbl_coded[[#This Row],[ISIN]]="","",IF(_xll.BDP($F17&amp;" CompanyID",G$1)="#N/A Invalid Security","",_xll.BDP($F17&amp;" CompanyID",G$1)))</f>
        <v/>
      </c>
      <c r="H17" s="227" t="str">
        <f>IF(tbl_coded[[#This Row],[ISIN]]="","",IF(_xll.BDP($B17&amp;" Corp",H$1)="#N/A N/A","--",_xll.BDP($B17&amp;" Corp",H$1)))</f>
        <v>Baa3</v>
      </c>
      <c r="I17" s="227" t="str">
        <f>IF(tbl_coded[[#This Row],[ISIN]]="","",IF(_xll.BDP($B17&amp;" Corp",I$1)="#N/A N/A","--",_xll.BDP($B17&amp;" Corp",I$1)))</f>
        <v>--</v>
      </c>
      <c r="J17" s="227" t="str">
        <f>IF(tbl_coded[[#This Row],[ISIN]]="","",IF(_xll.BDP($B17&amp;" Corp",J$1)="#N/A N/A","--",_xll.BDP($B17&amp;" Corp",J$1)))</f>
        <v>--</v>
      </c>
      <c r="K17" s="227" t="str">
        <f>IF(tbl_coded[[#This Row],[ISIN]]="","",IF(_xll.BDP($B17&amp;" Corp",K$1)="#N/A N/A","--",_xll.BDP($B17&amp;" Corp",K$1)))</f>
        <v>--</v>
      </c>
      <c r="L17" s="227" t="str">
        <f>IF(tbl_coded[[#This Row],[ISIN]]="","",IF(_xll.BDP($B17&amp;" Corp",L$1)="#N/A N/A","--",_xll.BDP($B17&amp;" Corp",L$1)))</f>
        <v>--</v>
      </c>
      <c r="M17" s="227" t="str">
        <f>IF(tbl_coded[[#This Row],[ISIN]]="","",IF(_xll.BDP($B17&amp;" Corp",M$1)="#N/A N/A","--",_xll.BDP($B17&amp;" Corp",M$1)))</f>
        <v>--</v>
      </c>
      <c r="N17" s="227" t="str">
        <f>IF(tbl_coded[[#This Row],[ISIN]]="","",IF(_xll.BDP($B17&amp;" Corp",N$1)="#N/A N/A","--",_xll.BDP($B17&amp;" Corp",N$1)))</f>
        <v>--</v>
      </c>
      <c r="O17" s="227" t="str">
        <f>IF(tbl_coded[[#This Row],[ISIN]]="","",IF(_xll.BDP($B17&amp;" Corp",O$1)="#N/A N/A","--",_xll.BDP($B17&amp;" Corp",O$1)))</f>
        <v>--</v>
      </c>
      <c r="P17" s="228" t="str">
        <f>IF(tbl_coded[[#This Row],[ISIN]]="","",IF(_xll.BDP($B17&amp;" Corp",P$1)="#N/A N/A","--",_xll.BDP($B17&amp;" Corp",P$1)))</f>
        <v>--</v>
      </c>
      <c r="Q1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7" s="228" t="str">
        <f>IF(tbl_coded[[#This Row],[ISIN]]="","",IF(OR(_xll.BDP($B17&amp;" Corp",R$1)="#N/A N/A",_xll.BDP($B17&amp;" Corp",R$1)="#N/A Invalid Security",_xll.BDP($B17&amp;" Corp",R$1)="#N/A Field Not Applicable"),"--",_xll.BDP($B17&amp;" Corp",R$1)))</f>
        <v>1022891D CH</v>
      </c>
      <c r="S17" s="228" t="str">
        <f>IF(tbl_coded[[#This Row],[ISIN]]="","",IF(OR(_xll.BDP($R17&amp;" Equity",S$1)="#N/A N/A",_xll.BDP($R17&amp;" Equity",S$1)="#N/A Invalid Security"),"--",_xll.BDP($R17&amp;" Equity",S$1)))</f>
        <v>--</v>
      </c>
      <c r="T17" s="228" t="str">
        <f>IF(tbl_coded[[#This Row],[ISIN]]="","",IF(OR(_xll.BDP($R17&amp;" Equity",T$1)="#N/A N/A",_xll.BDP($R17&amp;" Equity",T$1)="#N/A Invalid Security"),"--",_xll.BDP($R17&amp;" Equity",T$1)))</f>
        <v>--</v>
      </c>
      <c r="U17" s="228" t="str">
        <f>IF(tbl_coded[[#This Row],[ISIN]]="","",IF(OR(_xll.BDP($R17&amp;" Equity",U$1)="#N/A N/A",_xll.BDP($R17&amp;" Equity",U$1)="#N/A Invalid Security"),"--",_xll.BDP($R17&amp;" Equity",U$1)))</f>
        <v>Baa3</v>
      </c>
      <c r="V17" s="228" t="str">
        <f>IF(tbl_coded[[#This Row],[ISIN]]="","",IF(OR(_xll.BDP($R17&amp;" Equity",V$1)="#N/A N/A",_xll.BDP($R17&amp;" Equity",V$1)="#N/A Invalid Security"),"--",_xll.BDP($R17&amp;" Equity",V$1)))</f>
        <v>--</v>
      </c>
      <c r="W17" s="228" t="str">
        <f>IF(tbl_coded[[#This Row],[ISIN]]="","",IF(OR(_xll.BDP($R17&amp;" Equity",W$1)="#N/A N/A",_xll.BDP($R17&amp;" Equity",W$1)="#N/A Invalid Security"),"--",_xll.BDP($R17&amp;" Equity",W$1)))</f>
        <v>--</v>
      </c>
      <c r="X17" s="228" t="str">
        <f>IF(tbl_coded[[#This Row],[ISIN]]="","",IF(OR(_xll.BDP($R17&amp;" Equity",X$1)="#N/A N/A",_xll.BDP($R17&amp;" Equity",X$1)="#N/A Invalid Security"),"--",_xll.BDP($R17&amp;" Equity",X$1)))</f>
        <v>BBB-</v>
      </c>
      <c r="Y1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Baa3/--/BBB-</v>
      </c>
      <c r="Z17" s="228" t="str">
        <f>IF(tbl_coded[[#This Row],[ISIN]]="","",IF(ISNUMBER(_xll.BDP(B17&amp;" Corp",Z$1)),_xll.BDP(B17&amp;" Corp",Z$1),""))</f>
        <v/>
      </c>
      <c r="AA17" s="228" t="str">
        <f>IF(tbl_coded[[#This Row],[ISIN]]="","",IF(ISNUMBER(_xll.BDP(B17&amp;" Corp",AA$1)),_xll.BDP(B17&amp;" Corp",AA$1),""))</f>
        <v/>
      </c>
      <c r="AB17" s="228" t="str">
        <f>IF(tbl_coded[[#This Row],[ISIN]]="","",IF(ISNUMBER(_xll.BDP(B17&amp;" Corp",AB$1)),_xll.BDP(B17&amp;" Corp",AB$1),""))</f>
        <v/>
      </c>
      <c r="AC17" s="228" t="str">
        <f>IF(tbl_coded[[#This Row],[ISIN]]="","",IF((_xll.BDP(B17&amp;" Corp",AC$1))="#N/A Field Not Applicable","",_xll.BDP(B17&amp;" Corp",AC$1)))</f>
        <v>N</v>
      </c>
      <c r="AD17" s="228" t="str">
        <f>IF(tbl_coded[[#This Row],[ISIN]]="","",IF((_xll.BDP(B17&amp;" Corp",AD$1))="#N/A N/A","--",_xll.BDP(B17&amp;" Corp",AD$1)))</f>
        <v>--</v>
      </c>
      <c r="AE17" s="228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IG</v>
      </c>
      <c r="AF1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Baa3/--/BBB-</v>
      </c>
      <c r="AG1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Baa3/--/--</v>
      </c>
      <c r="AH17" s="229" t="str">
        <f>IF(tbl_coded[[#This Row],[ISIN]]="","",IF(_xll.BDP($B17&amp;" Corp",AH$1)="#N/A N/A","--",_xll.BDP($B17&amp;" Corp",AH$1)))</f>
        <v>VG</v>
      </c>
      <c r="AI1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沂晟国际有限公司</v>
      </c>
      <c r="AL17" s="244" t="str">
        <f>IF(tbl_coded[[#This Row],[ISIN]]="","",IF(_xll.BDS($B17&amp;" Corp",AL$1)="#N/A Field Not Applicable","",_xll.BDS($B17&amp;" Corp",AL$1)))</f>
        <v/>
      </c>
      <c r="AM1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" s="244" t="str">
        <f>IF(tbl_coded[[#This Row],[ISIN]]="","",IF(OR(_xll.BDP($B17&amp;" Corp",AR$1)="#N/A N/A"),"",_xll.BDP($B17&amp;" Corp",AR$1)))</f>
        <v>Linyi City Construction Investment Group Co Ltd</v>
      </c>
      <c r="AS17" s="244" t="str">
        <f>IF(tbl_coded[[#This Row],[ISIN]]="","",IF(_xll.BDS($B17&amp;" Corp",AS$1)="#N/A Field Not Applicable","",_xll.BDS($B17&amp;" Corp",AS$1)))</f>
        <v/>
      </c>
      <c r="AT17" s="244" t="str">
        <f>IF(tbl_coded[[#This Row],[SBLC Provider BBID]]="","",_xll.BDP(tbl_coded[[#This Row],[SBLC Provider BBID]]&amp;" CompanyID","NAME"))</f>
        <v/>
      </c>
      <c r="AU17" s="244" t="str">
        <f>IF(tbl_coded[[#This Row],[ISIN]]="","",IF(OR(_xll.BDP($B17&amp;" Corp",AU$1)="#N/A N/A"),"--",IF(_xll.BDP($B17&amp;" Corp",AU$1)="#N/A Field Not Applicable","",TEXT(_xll.BDP($B17&amp;" Corp",AU$1),"yyyy/mm/dd"))))</f>
        <v>2023/08/17</v>
      </c>
      <c r="AV17" s="244" t="str">
        <f>IF(tbl_coded[[#This Row],[ISIN]]="","",IF(OR(_xll.BDP($B17&amp;" Corp",AV$1)="#N/A N/A"),"--",IF(_xll.BDP($B17&amp;" Corp",AV$1)="#N/A Field Not Applicable","",TEXT(_xll.BDP($B17&amp;" Corp",AV$1),"yyyy/mm/dd"))))</f>
        <v>2026/08/17</v>
      </c>
      <c r="AW17" s="244" t="str">
        <f>IF(tbl_coded[[#This Row],[ISIN]]="","",IF(OR(_xll.BDP($B17&amp;" Corp",AW$1)="#N/A N/A"),"--",IF(_xll.BDP($B17&amp;" Corp",AW$1)="#N/A Field Not Applicable","",TEXT(_xll.BDP($B17&amp;" Corp",AW$1),"yyyy/mm/dd"))))</f>
        <v>2023/08/10</v>
      </c>
      <c r="AX17" s="244" t="str">
        <f>IF(tbl_coded[[#This Row],[ISIN]]="","",IF(OR(_xll.BDP($B17&amp;" Corp",AX$1)="#N/A Field Not Applicable"),"--",IF(_xll.BDP($B17&amp;" Corp",AX$1)="#N/A Field Not Applicable","",TEXT(_xll.BDP($B17&amp;" Corp",AX$1),"yyyy/mm/dd"))))</f>
        <v>--</v>
      </c>
      <c r="AY17" s="244">
        <f>IF(tbl_coded[[#This Row],[ISIN]]="","",IF(OR(_xll.BDP($B17&amp;" Corp",AY$1)="#N/A N/A"),"--",_xll.BDP($B17&amp;" Corp",AY$1)))</f>
        <v>7.4</v>
      </c>
      <c r="AZ17" s="244" t="str">
        <f>IF(tbl_coded[[#This Row],[ISIN]]="","",IF(OR(_xll.BDP($B17&amp;" Corp",AZ$1)="#N/A N/A"),"--",_xll.BDP($B17&amp;" Corp",AZ$1)))</f>
        <v>USD</v>
      </c>
      <c r="BA17" s="244">
        <f>IF(tbl_coded[[#This Row],[ISIN]]="","",IF(OR(_xll.BDP($B17&amp;" Corp",BA$1)="#N/A N/A"),"--",_xll.BDP($B17&amp;" Corp",BA$1)))</f>
        <v>310000000</v>
      </c>
      <c r="BB17" s="244">
        <f>IF(tbl_coded[[#This Row],[ISIN]]="","",IF(OR(_xll.BDP($B17&amp;" Corp",BB$1)="#N/A Field Not Applicable"),"--",_xll.BDP($B17&amp;" Corp",BB$1)))</f>
        <v>100</v>
      </c>
      <c r="BC17" s="244" t="str">
        <f>IF(tbl_coded[[#This Row],[ISIN]]="","",IF(OR(_xll.BDP($B17&amp;" Corp",BC$1)="#N/A Field Not Applicable"),"--",_xll.BDP($B17&amp;" Corp",BC$1)))</f>
        <v>N</v>
      </c>
      <c r="BD17" s="244" t="str">
        <f>IF(tbl_coded[[#This Row],[ISIN]]="","",IF(OR(_xll.BDP($B17&amp;" Corp",BD$1)="#N/A Field Not Applicable"),"--",_xll.BDP($B17&amp;" Corp",BD$1)))</f>
        <v>N</v>
      </c>
      <c r="BE17" s="244" t="str">
        <f>IF(tbl_coded[[#This Row],[ISIN]]="","",IF(OR(_xll.BDP($B17&amp;" Corp",BE$1)="#N/A Field Not Applicable"),"--",_xll.BDP($B17&amp;" Corp",BE$1)))</f>
        <v>N</v>
      </c>
      <c r="BF17" s="244" t="str">
        <f>IF(tbl_coded[[#This Row],[ISIN]]="","",IF(OR(_xll.BDP($B17&amp;" Corp",BF$1)="#N/A N/A"),"",_xll.BDP($B17&amp;" Corp",BF$1)))</f>
        <v>1022891D CH</v>
      </c>
      <c r="BG1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1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1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Baa3/--/BBB-</v>
      </c>
      <c r="BM17" s="244" t="str">
        <f>IF(tbl_coded[[#This Row],[GREEN]]="Y","Green",IF(tbl_coded[[#This Row],[SUSTAINABLE]]="Y","Sustainable",IF(tbl_coded[[#This Row],[SOCIAL]]="Y","Social","")))</f>
        <v/>
      </c>
      <c r="BN17" s="243"/>
      <c r="BQ17" s="160">
        <v>16</v>
      </c>
      <c r="BR17" s="160" t="s">
        <v>99</v>
      </c>
      <c r="BS17" s="160" t="s">
        <v>94</v>
      </c>
      <c r="BT17" s="160" t="s">
        <v>94</v>
      </c>
    </row>
    <row r="18" spans="1:72" ht="15" customHeight="1">
      <c r="A18" s="225">
        <v>16</v>
      </c>
      <c r="B18" s="226" t="str">
        <f>IF(美元债一级!$C$3:$C$1048576&lt;&gt;"",美元债一级!C18,"")</f>
        <v>XS2665495391</v>
      </c>
      <c r="C18" s="227" t="str">
        <f>IF(tbl_coded[[#This Row],[ISIN]]="","",IF(tbl_coded[[#This Row],[Index]]&gt;$A$1,"",IF(_xll.BDP($B18&amp;" Corp",C$1)="#N/A N/A","",_xll.BDP($B18&amp;" Corp",C$1))))</f>
        <v>9/8/2023</v>
      </c>
      <c r="D18" s="227" t="str">
        <f>IF(tbl_coded[[#This Row],[ISIN]]="","",IF(_xll.BDP($B18&amp;" Corp",D$1)="#N/A N/A","",_xll.BDP($B18&amp;" Corp",D$1)))</f>
        <v>PANZHIHUA URBAN CNSTRUC</v>
      </c>
      <c r="E18" s="227" t="str">
        <f>IF(tbl_coded[[#This Row],[ISIN]]="","",IF(_xll.BDP($B18&amp;" Corp",E$1)="#N/A N/A","--",_xll.BDP($B18&amp;" Corp",E$1)))</f>
        <v>--</v>
      </c>
      <c r="F18" s="227" t="str">
        <f>IF(tbl_coded[[#This Row],[ISIN]]="","",IF(_xll.BDS($B18&amp;" Corp",F$1)="#N/A Field Not Applicable","",_xll.BDS($B18&amp;" Corp",F$1)))</f>
        <v/>
      </c>
      <c r="G18" s="227" t="str">
        <f>IF(tbl_coded[[#This Row],[ISIN]]="","",IF(_xll.BDP($F18&amp;" CompanyID",G$1)="#N/A Invalid Security","",_xll.BDP($F18&amp;" CompanyID",G$1)))</f>
        <v/>
      </c>
      <c r="H18" s="227" t="str">
        <f>IF(tbl_coded[[#This Row],[ISIN]]="","",IF(_xll.BDP($B18&amp;" Corp",H$1)="#N/A N/A","--",_xll.BDP($B18&amp;" Corp",H$1)))</f>
        <v>--</v>
      </c>
      <c r="I18" s="227" t="str">
        <f>IF(tbl_coded[[#This Row],[ISIN]]="","",IF(_xll.BDP($B18&amp;" Corp",I$1)="#N/A N/A","--",_xll.BDP($B18&amp;" Corp",I$1)))</f>
        <v>--</v>
      </c>
      <c r="J18" s="227" t="str">
        <f>IF(tbl_coded[[#This Row],[ISIN]]="","",IF(_xll.BDP($B18&amp;" Corp",J$1)="#N/A N/A","--",_xll.BDP($B18&amp;" Corp",J$1)))</f>
        <v>--</v>
      </c>
      <c r="K18" s="227" t="str">
        <f>IF(tbl_coded[[#This Row],[ISIN]]="","",IF(_xll.BDP($B18&amp;" Corp",K$1)="#N/A N/A","--",_xll.BDP($B18&amp;" Corp",K$1)))</f>
        <v>--</v>
      </c>
      <c r="L18" s="227" t="str">
        <f>IF(tbl_coded[[#This Row],[ISIN]]="","",IF(_xll.BDP($B18&amp;" Corp",L$1)="#N/A N/A","--",_xll.BDP($B18&amp;" Corp",L$1)))</f>
        <v>--</v>
      </c>
      <c r="M18" s="227" t="str">
        <f>IF(tbl_coded[[#This Row],[ISIN]]="","",IF(_xll.BDP($B18&amp;" Corp",M$1)="#N/A N/A","--",_xll.BDP($B18&amp;" Corp",M$1)))</f>
        <v>--</v>
      </c>
      <c r="N18" s="227" t="str">
        <f>IF(tbl_coded[[#This Row],[ISIN]]="","",IF(_xll.BDP($B18&amp;" Corp",N$1)="#N/A N/A","--",_xll.BDP($B18&amp;" Corp",N$1)))</f>
        <v>--</v>
      </c>
      <c r="O18" s="227" t="str">
        <f>IF(tbl_coded[[#This Row],[ISIN]]="","",IF(_xll.BDP($B18&amp;" Corp",O$1)="#N/A N/A","--",_xll.BDP($B18&amp;" Corp",O$1)))</f>
        <v>--</v>
      </c>
      <c r="P18" s="228" t="str">
        <f>IF(tbl_coded[[#This Row],[ISIN]]="","",IF(_xll.BDP($B18&amp;" Corp",P$1)="#N/A N/A","--",_xll.BDP($B18&amp;" Corp",P$1)))</f>
        <v>--</v>
      </c>
      <c r="Q1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8" s="228" t="str">
        <f>IF(tbl_coded[[#This Row],[ISIN]]="","",IF(OR(_xll.BDP($B18&amp;" Corp",R$1)="#N/A N/A",_xll.BDP($B18&amp;" Corp",R$1)="#N/A Invalid Security",_xll.BDP($B18&amp;" Corp",R$1)="#N/A Field Not Applicable"),"--",_xll.BDP($B18&amp;" Corp",R$1)))</f>
        <v>--</v>
      </c>
      <c r="S18" s="228" t="str">
        <f>IF(tbl_coded[[#This Row],[ISIN]]="","",IF(OR(_xll.BDP($R18&amp;" Equity",S$1)="#N/A N/A",_xll.BDP($R18&amp;" Equity",S$1)="#N/A Invalid Security"),"--",_xll.BDP($R18&amp;" Equity",S$1)))</f>
        <v>--</v>
      </c>
      <c r="T18" s="228" t="str">
        <f>IF(tbl_coded[[#This Row],[ISIN]]="","",IF(OR(_xll.BDP($R18&amp;" Equity",T$1)="#N/A N/A",_xll.BDP($R18&amp;" Equity",T$1)="#N/A Invalid Security"),"--",_xll.BDP($R18&amp;" Equity",T$1)))</f>
        <v>--</v>
      </c>
      <c r="U18" s="228" t="str">
        <f>IF(tbl_coded[[#This Row],[ISIN]]="","",IF(OR(_xll.BDP($R18&amp;" Equity",U$1)="#N/A N/A",_xll.BDP($R18&amp;" Equity",U$1)="#N/A Invalid Security"),"--",_xll.BDP($R18&amp;" Equity",U$1)))</f>
        <v>--</v>
      </c>
      <c r="V18" s="228" t="str">
        <f>IF(tbl_coded[[#This Row],[ISIN]]="","",IF(OR(_xll.BDP($R18&amp;" Equity",V$1)="#N/A N/A",_xll.BDP($R18&amp;" Equity",V$1)="#N/A Invalid Security"),"--",_xll.BDP($R18&amp;" Equity",V$1)))</f>
        <v>--</v>
      </c>
      <c r="W18" s="228" t="str">
        <f>IF(tbl_coded[[#This Row],[ISIN]]="","",IF(OR(_xll.BDP($R18&amp;" Equity",W$1)="#N/A N/A",_xll.BDP($R18&amp;" Equity",W$1)="#N/A Invalid Security"),"--",_xll.BDP($R18&amp;" Equity",W$1)))</f>
        <v>--</v>
      </c>
      <c r="X18" s="228" t="str">
        <f>IF(tbl_coded[[#This Row],[ISIN]]="","",IF(OR(_xll.BDP($R18&amp;" Equity",X$1)="#N/A N/A",_xll.BDP($R18&amp;" Equity",X$1)="#N/A Invalid Security"),"--",_xll.BDP($R18&amp;" Equity",X$1)))</f>
        <v>--</v>
      </c>
      <c r="Y1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" s="228" t="str">
        <f>IF(tbl_coded[[#This Row],[ISIN]]="","",IF(ISNUMBER(_xll.BDP(B18&amp;" Corp",Z$1)),_xll.BDP(B18&amp;" Corp",Z$1),""))</f>
        <v/>
      </c>
      <c r="AA18" s="228" t="str">
        <f>IF(tbl_coded[[#This Row],[ISIN]]="","",IF(ISNUMBER(_xll.BDP(B18&amp;" Corp",AA$1)),_xll.BDP(B18&amp;" Corp",AA$1),""))</f>
        <v/>
      </c>
      <c r="AB18" s="228" t="str">
        <f>IF(tbl_coded[[#This Row],[ISIN]]="","",IF(ISNUMBER(_xll.BDP(B18&amp;" Corp",AB$1)),_xll.BDP(B18&amp;" Corp",AB$1),""))</f>
        <v/>
      </c>
      <c r="AC18" s="228" t="str">
        <f>IF(tbl_coded[[#This Row],[ISIN]]="","",IF((_xll.BDP(B18&amp;" Corp",AC$1))="#N/A Field Not Applicable","",_xll.BDP(B18&amp;" Corp",AC$1)))</f>
        <v>N</v>
      </c>
      <c r="AD18" s="228" t="str">
        <f>IF(tbl_coded[[#This Row],[ISIN]]="","",IF((_xll.BDP(B18&amp;" Corp",AD$1))="#N/A N/A","--",_xll.BDP(B18&amp;" Corp",AD$1)))</f>
        <v>--</v>
      </c>
      <c r="AE18" s="228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NR</v>
      </c>
      <c r="AF1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8" s="229" t="str">
        <f>IF(tbl_coded[[#This Row],[ISIN]]="","",IF(_xll.BDP($B18&amp;" Corp",AH$1)="#N/A N/A","--",_xll.BDP($B18&amp;" Corp",AH$1)))</f>
        <v>CN</v>
      </c>
      <c r="AI1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攀枝花城建交通（集团</v>
      </c>
      <c r="AL18" s="244" t="str">
        <f>IF(tbl_coded[[#This Row],[ISIN]]="","",IF(_xll.BDS($B18&amp;" Corp",AL$1)="#N/A Field Not Applicable","",_xll.BDS($B18&amp;" Corp",AL$1)))</f>
        <v/>
      </c>
      <c r="AM1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" s="244" t="str">
        <f>IF(tbl_coded[[#This Row],[ISIN]]="","",IF(OR(_xll.BDP($B18&amp;" Corp",AR$1)="#N/A N/A"),"",_xll.BDP($B18&amp;" Corp",AR$1)))</f>
        <v/>
      </c>
      <c r="AS18" s="244">
        <f>IF(tbl_coded[[#This Row],[ISIN]]="","",IF(_xll.BDS($B18&amp;" Corp",AS$1)="#N/A Field Not Applicable","",_xll.BDS($B18&amp;" Corp",AS$1)))</f>
        <v>16333923</v>
      </c>
      <c r="AT18" s="244" t="str">
        <f>IF(tbl_coded[[#This Row],[SBLC Provider BBID]]="","",_xll.BDP(tbl_coded[[#This Row],[SBLC Provider BBID]]&amp;" CompanyID","NAME"))</f>
        <v>Bank of Tianjin Co Ltd</v>
      </c>
      <c r="AU18" s="244" t="str">
        <f>IF(tbl_coded[[#This Row],[ISIN]]="","",IF(OR(_xll.BDP($B18&amp;" Corp",AU$1)="#N/A N/A"),"--",IF(_xll.BDP($B18&amp;" Corp",AU$1)="#N/A Field Not Applicable","",TEXT(_xll.BDP($B18&amp;" Corp",AU$1),"yyyy/mm/dd"))))</f>
        <v>2023/08/11</v>
      </c>
      <c r="AV18" s="244" t="str">
        <f>IF(tbl_coded[[#This Row],[ISIN]]="","",IF(OR(_xll.BDP($B18&amp;" Corp",AV$1)="#N/A N/A"),"--",IF(_xll.BDP($B18&amp;" Corp",AV$1)="#N/A Field Not Applicable","",TEXT(_xll.BDP($B18&amp;" Corp",AV$1),"yyyy/mm/dd"))))</f>
        <v>2026/08/11</v>
      </c>
      <c r="AW18" s="244" t="str">
        <f>IF(tbl_coded[[#This Row],[ISIN]]="","",IF(OR(_xll.BDP($B18&amp;" Corp",AW$1)="#N/A N/A"),"--",IF(_xll.BDP($B18&amp;" Corp",AW$1)="#N/A Field Not Applicable","",TEXT(_xll.BDP($B18&amp;" Corp",AW$1),"yyyy/mm/dd"))))</f>
        <v>2023/08/09</v>
      </c>
      <c r="AX18" s="244" t="str">
        <f>IF(tbl_coded[[#This Row],[ISIN]]="","",IF(OR(_xll.BDP($B18&amp;" Corp",AX$1)="#N/A Field Not Applicable"),"--",IF(_xll.BDP($B18&amp;" Corp",AX$1)="#N/A Field Not Applicable","",TEXT(_xll.BDP($B18&amp;" Corp",AX$1),"yyyy/mm/dd"))))</f>
        <v>--</v>
      </c>
      <c r="AY18" s="244">
        <f>IF(tbl_coded[[#This Row],[ISIN]]="","",IF(OR(_xll.BDP($B18&amp;" Corp",AY$1)="#N/A N/A"),"--",_xll.BDP($B18&amp;" Corp",AY$1)))</f>
        <v>4.6500000000000004</v>
      </c>
      <c r="AZ18" s="244" t="str">
        <f>IF(tbl_coded[[#This Row],[ISIN]]="","",IF(OR(_xll.BDP($B18&amp;" Corp",AZ$1)="#N/A N/A"),"--",_xll.BDP($B18&amp;" Corp",AZ$1)))</f>
        <v>CNY</v>
      </c>
      <c r="BA18" s="244">
        <f>IF(tbl_coded[[#This Row],[ISIN]]="","",IF(OR(_xll.BDP($B18&amp;" Corp",BA$1)="#N/A N/A"),"--",_xll.BDP($B18&amp;" Corp",BA$1)))</f>
        <v>256880000</v>
      </c>
      <c r="BB18" s="244">
        <f>IF(tbl_coded[[#This Row],[ISIN]]="","",IF(OR(_xll.BDP($B18&amp;" Corp",BB$1)="#N/A Field Not Applicable"),"--",_xll.BDP($B18&amp;" Corp",BB$1)))</f>
        <v>100</v>
      </c>
      <c r="BC18" s="244" t="str">
        <f>IF(tbl_coded[[#This Row],[ISIN]]="","",IF(OR(_xll.BDP($B18&amp;" Corp",BC$1)="#N/A Field Not Applicable"),"--",_xll.BDP($B18&amp;" Corp",BC$1)))</f>
        <v>N</v>
      </c>
      <c r="BD18" s="244" t="str">
        <f>IF(tbl_coded[[#This Row],[ISIN]]="","",IF(OR(_xll.BDP($B18&amp;" Corp",BD$1)="#N/A Field Not Applicable"),"--",_xll.BDP($B18&amp;" Corp",BD$1)))</f>
        <v>N</v>
      </c>
      <c r="BE18" s="244" t="str">
        <f>IF(tbl_coded[[#This Row],[ISIN]]="","",IF(OR(_xll.BDP($B18&amp;" Corp",BE$1)="#N/A Field Not Applicable"),"--",_xll.BDP($B18&amp;" Corp",BE$1)))</f>
        <v>N</v>
      </c>
      <c r="BF18" s="244" t="str">
        <f>IF(tbl_coded[[#This Row],[ISIN]]="","",IF(OR(_xll.BDP($B18&amp;" Corp",BF$1)="#N/A N/A"),"",_xll.BDP($B18&amp;" Corp",BF$1)))</f>
        <v/>
      </c>
      <c r="BG1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8" s="244" t="str">
        <f>IF(tbl_coded[[#This Row],[GREEN]]="Y","Green",IF(tbl_coded[[#This Row],[SUSTAINABLE]]="Y","Sustainable",IF(tbl_coded[[#This Row],[SOCIAL]]="Y","Social","")))</f>
        <v/>
      </c>
      <c r="BN18" s="243"/>
      <c r="BQ18" s="160">
        <v>17</v>
      </c>
      <c r="BR18" s="160" t="s">
        <v>100</v>
      </c>
      <c r="BS18" s="160" t="s">
        <v>101</v>
      </c>
      <c r="BT18" s="160" t="s">
        <v>101</v>
      </c>
    </row>
    <row r="19" spans="1:72" ht="15" customHeight="1">
      <c r="A19" s="225">
        <v>17</v>
      </c>
      <c r="B19" s="226" t="str">
        <f>IF(美元债一级!$C$3:$C$1048576&lt;&gt;"",美元债一级!C19,"")</f>
        <v>XS2656498313</v>
      </c>
      <c r="C19" s="227" t="str">
        <f>IF(tbl_coded[[#This Row],[ISIN]]="","",IF(tbl_coded[[#This Row],[Index]]&gt;$A$1,"",IF(_xll.BDP($B19&amp;" Corp",C$1)="#N/A N/A","",_xll.BDP($B19&amp;" Corp",C$1))))</f>
        <v>3/8/2023</v>
      </c>
      <c r="D19" s="227" t="str">
        <f>IF(tbl_coded[[#This Row],[ISIN]]="","",IF(_xll.BDP($B19&amp;" Corp",D$1)="#N/A N/A","",_xll.BDP($B19&amp;" Corp",D$1)))</f>
        <v>YIBIN GRACE GROUP CO LTD</v>
      </c>
      <c r="E19" s="227" t="str">
        <f>IF(tbl_coded[[#This Row],[ISIN]]="","",IF(_xll.BDP($B19&amp;" Corp",E$1)="#N/A N/A","--",_xll.BDP($B19&amp;" Corp",E$1)))</f>
        <v>--</v>
      </c>
      <c r="F19" s="227" t="str">
        <f>IF(tbl_coded[[#This Row],[ISIN]]="","",IF(_xll.BDS($B19&amp;" Corp",F$1)="#N/A Field Not Applicable","",_xll.BDS($B19&amp;" Corp",F$1)))</f>
        <v/>
      </c>
      <c r="G19" s="227" t="str">
        <f>IF(tbl_coded[[#This Row],[ISIN]]="","",IF(_xll.BDP($F19&amp;" CompanyID",G$1)="#N/A Invalid Security","",_xll.BDP($F19&amp;" CompanyID",G$1)))</f>
        <v/>
      </c>
      <c r="H19" s="227" t="str">
        <f>IF(tbl_coded[[#This Row],[ISIN]]="","",IF(_xll.BDP($B19&amp;" Corp",H$1)="#N/A N/A","--",_xll.BDP($B19&amp;" Corp",H$1)))</f>
        <v>--</v>
      </c>
      <c r="I19" s="227" t="str">
        <f>IF(tbl_coded[[#This Row],[ISIN]]="","",IF(_xll.BDP($B19&amp;" Corp",I$1)="#N/A N/A","--",_xll.BDP($B19&amp;" Corp",I$1)))</f>
        <v>--</v>
      </c>
      <c r="J19" s="227" t="str">
        <f>IF(tbl_coded[[#This Row],[ISIN]]="","",IF(_xll.BDP($B19&amp;" Corp",J$1)="#N/A N/A","--",_xll.BDP($B19&amp;" Corp",J$1)))</f>
        <v>--</v>
      </c>
      <c r="K19" s="227" t="str">
        <f>IF(tbl_coded[[#This Row],[ISIN]]="","",IF(_xll.BDP($B19&amp;" Corp",K$1)="#N/A N/A","--",_xll.BDP($B19&amp;" Corp",K$1)))</f>
        <v>--</v>
      </c>
      <c r="L19" s="227" t="str">
        <f>IF(tbl_coded[[#This Row],[ISIN]]="","",IF(_xll.BDP($B19&amp;" Corp",L$1)="#N/A N/A","--",_xll.BDP($B19&amp;" Corp",L$1)))</f>
        <v>--</v>
      </c>
      <c r="M19" s="227" t="str">
        <f>IF(tbl_coded[[#This Row],[ISIN]]="","",IF(_xll.BDP($B19&amp;" Corp",M$1)="#N/A N/A","--",_xll.BDP($B19&amp;" Corp",M$1)))</f>
        <v>--</v>
      </c>
      <c r="N19" s="227" t="str">
        <f>IF(tbl_coded[[#This Row],[ISIN]]="","",IF(_xll.BDP($B19&amp;" Corp",N$1)="#N/A N/A","--",_xll.BDP($B19&amp;" Corp",N$1)))</f>
        <v>--</v>
      </c>
      <c r="O19" s="227" t="str">
        <f>IF(tbl_coded[[#This Row],[ISIN]]="","",IF(_xll.BDP($B19&amp;" Corp",O$1)="#N/A N/A","--",_xll.BDP($B19&amp;" Corp",O$1)))</f>
        <v>--</v>
      </c>
      <c r="P19" s="228" t="str">
        <f>IF(tbl_coded[[#This Row],[ISIN]]="","",IF(_xll.BDP($B19&amp;" Corp",P$1)="#N/A N/A","--",_xll.BDP($B19&amp;" Corp",P$1)))</f>
        <v>--</v>
      </c>
      <c r="Q1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9" s="228" t="str">
        <f>IF(tbl_coded[[#This Row],[ISIN]]="","",IF(OR(_xll.BDP($B19&amp;" Corp",R$1)="#N/A N/A",_xll.BDP($B19&amp;" Corp",R$1)="#N/A Invalid Security",_xll.BDP($B19&amp;" Corp",R$1)="#N/A Field Not Applicable"),"--",_xll.BDP($B19&amp;" Corp",R$1)))</f>
        <v>--</v>
      </c>
      <c r="S19" s="228" t="str">
        <f>IF(tbl_coded[[#This Row],[ISIN]]="","",IF(OR(_xll.BDP($R19&amp;" Equity",S$1)="#N/A N/A",_xll.BDP($R19&amp;" Equity",S$1)="#N/A Invalid Security"),"--",_xll.BDP($R19&amp;" Equity",S$1)))</f>
        <v>--</v>
      </c>
      <c r="T19" s="228" t="str">
        <f>IF(tbl_coded[[#This Row],[ISIN]]="","",IF(OR(_xll.BDP($R19&amp;" Equity",T$1)="#N/A N/A",_xll.BDP($R19&amp;" Equity",T$1)="#N/A Invalid Security"),"--",_xll.BDP($R19&amp;" Equity",T$1)))</f>
        <v>--</v>
      </c>
      <c r="U19" s="228" t="str">
        <f>IF(tbl_coded[[#This Row],[ISIN]]="","",IF(OR(_xll.BDP($R19&amp;" Equity",U$1)="#N/A N/A",_xll.BDP($R19&amp;" Equity",U$1)="#N/A Invalid Security"),"--",_xll.BDP($R19&amp;" Equity",U$1)))</f>
        <v>--</v>
      </c>
      <c r="V19" s="228" t="str">
        <f>IF(tbl_coded[[#This Row],[ISIN]]="","",IF(OR(_xll.BDP($R19&amp;" Equity",V$1)="#N/A N/A",_xll.BDP($R19&amp;" Equity",V$1)="#N/A Invalid Security"),"--",_xll.BDP($R19&amp;" Equity",V$1)))</f>
        <v>--</v>
      </c>
      <c r="W19" s="228" t="str">
        <f>IF(tbl_coded[[#This Row],[ISIN]]="","",IF(OR(_xll.BDP($R19&amp;" Equity",W$1)="#N/A N/A",_xll.BDP($R19&amp;" Equity",W$1)="#N/A Invalid Security"),"--",_xll.BDP($R19&amp;" Equity",W$1)))</f>
        <v>--</v>
      </c>
      <c r="X19" s="228" t="str">
        <f>IF(tbl_coded[[#This Row],[ISIN]]="","",IF(OR(_xll.BDP($R19&amp;" Equity",X$1)="#N/A N/A",_xll.BDP($R19&amp;" Equity",X$1)="#N/A Invalid Security"),"--",_xll.BDP($R19&amp;" Equity",X$1)))</f>
        <v>--</v>
      </c>
      <c r="Y1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" s="228" t="str">
        <f>IF(tbl_coded[[#This Row],[ISIN]]="","",IF(ISNUMBER(_xll.BDP(B19&amp;" Corp",Z$1)),_xll.BDP(B19&amp;" Corp",Z$1),""))</f>
        <v/>
      </c>
      <c r="AA19" s="228" t="str">
        <f>IF(tbl_coded[[#This Row],[ISIN]]="","",IF(ISNUMBER(_xll.BDP(B19&amp;" Corp",AA$1)),_xll.BDP(B19&amp;" Corp",AA$1),""))</f>
        <v/>
      </c>
      <c r="AB19" s="228" t="str">
        <f>IF(tbl_coded[[#This Row],[ISIN]]="","",IF(ISNUMBER(_xll.BDP(B19&amp;" Corp",AB$1)),_xll.BDP(B19&amp;" Corp",AB$1),""))</f>
        <v/>
      </c>
      <c r="AC19" s="228" t="str">
        <f>IF(tbl_coded[[#This Row],[ISIN]]="","",IF((_xll.BDP(B19&amp;" Corp",AC$1))="#N/A Field Not Applicable","",_xll.BDP(B19&amp;" Corp",AC$1)))</f>
        <v>N</v>
      </c>
      <c r="AD19" s="228" t="str">
        <f>IF(tbl_coded[[#This Row],[ISIN]]="","",IF((_xll.BDP(B19&amp;" Corp",AD$1))="#N/A N/A","--",_xll.BDP(B19&amp;" Corp",AD$1)))</f>
        <v>--</v>
      </c>
      <c r="AE19" s="228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NR</v>
      </c>
      <c r="AF1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9" s="229" t="str">
        <f>IF(tbl_coded[[#This Row],[ISIN]]="","",IF(_xll.BDP($B19&amp;" Corp",AH$1)="#N/A N/A","--",_xll.BDP($B19&amp;" Corp",AH$1)))</f>
        <v>CN</v>
      </c>
      <c r="AI1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宜宾丝丽雅集团有限公</v>
      </c>
      <c r="AL19" s="244" t="str">
        <f>IF(tbl_coded[[#This Row],[ISIN]]="","",IF(_xll.BDS($B19&amp;" Corp",AL$1)="#N/A Field Not Applicable","",_xll.BDS($B19&amp;" Corp",AL$1)))</f>
        <v/>
      </c>
      <c r="AM1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" s="244" t="str">
        <f>IF(tbl_coded[[#This Row],[ISIN]]="","",IF(OR(_xll.BDP($B19&amp;" Corp",AR$1)="#N/A N/A"),"",_xll.BDP($B19&amp;" Corp",AR$1)))</f>
        <v/>
      </c>
      <c r="AS19" s="244">
        <f>IF(tbl_coded[[#This Row],[ISIN]]="","",IF(_xll.BDS($B19&amp;" Corp",AS$1)="#N/A Field Not Applicable","",_xll.BDS($B19&amp;" Corp",AS$1)))</f>
        <v>70165581</v>
      </c>
      <c r="AT19" s="244" t="str">
        <f>IF(tbl_coded[[#This Row],[SBLC Provider BBID]]="","",_xll.BDP(tbl_coded[[#This Row],[SBLC Provider BBID]]&amp;" CompanyID","NAME"))</f>
        <v>Bank of Shanghai Co Ltd/Chengd</v>
      </c>
      <c r="AU19" s="244" t="str">
        <f>IF(tbl_coded[[#This Row],[ISIN]]="","",IF(OR(_xll.BDP($B19&amp;" Corp",AU$1)="#N/A N/A"),"--",IF(_xll.BDP($B19&amp;" Corp",AU$1)="#N/A Field Not Applicable","",TEXT(_xll.BDP($B19&amp;" Corp",AU$1),"yyyy/mm/dd"))))</f>
        <v>2023/08/09</v>
      </c>
      <c r="AV19" s="244" t="str">
        <f>IF(tbl_coded[[#This Row],[ISIN]]="","",IF(OR(_xll.BDP($B19&amp;" Corp",AV$1)="#N/A N/A"),"--",IF(_xll.BDP($B19&amp;" Corp",AV$1)="#N/A Field Not Applicable","",TEXT(_xll.BDP($B19&amp;" Corp",AV$1),"yyyy/mm/dd"))))</f>
        <v>2026/08/09</v>
      </c>
      <c r="AW19" s="244" t="str">
        <f>IF(tbl_coded[[#This Row],[ISIN]]="","",IF(OR(_xll.BDP($B19&amp;" Corp",AW$1)="#N/A N/A"),"--",IF(_xll.BDP($B19&amp;" Corp",AW$1)="#N/A Field Not Applicable","",TEXT(_xll.BDP($B19&amp;" Corp",AW$1),"yyyy/mm/dd"))))</f>
        <v>2023/08/03</v>
      </c>
      <c r="AX19" s="244" t="str">
        <f>IF(tbl_coded[[#This Row],[ISIN]]="","",IF(OR(_xll.BDP($B19&amp;" Corp",AX$1)="#N/A Field Not Applicable"),"--",IF(_xll.BDP($B19&amp;" Corp",AX$1)="#N/A Field Not Applicable","",TEXT(_xll.BDP($B19&amp;" Corp",AX$1),"yyyy/mm/dd"))))</f>
        <v>--</v>
      </c>
      <c r="AY19" s="244">
        <f>IF(tbl_coded[[#This Row],[ISIN]]="","",IF(OR(_xll.BDP($B19&amp;" Corp",AY$1)="#N/A N/A"),"--",_xll.BDP($B19&amp;" Corp",AY$1)))</f>
        <v>6</v>
      </c>
      <c r="AZ19" s="244" t="str">
        <f>IF(tbl_coded[[#This Row],[ISIN]]="","",IF(OR(_xll.BDP($B19&amp;" Corp",AZ$1)="#N/A N/A"),"--",_xll.BDP($B19&amp;" Corp",AZ$1)))</f>
        <v>USD</v>
      </c>
      <c r="BA19" s="244">
        <f>IF(tbl_coded[[#This Row],[ISIN]]="","",IF(OR(_xll.BDP($B19&amp;" Corp",BA$1)="#N/A N/A"),"--",_xll.BDP($B19&amp;" Corp",BA$1)))</f>
        <v>150000000</v>
      </c>
      <c r="BB19" s="244">
        <f>IF(tbl_coded[[#This Row],[ISIN]]="","",IF(OR(_xll.BDP($B19&amp;" Corp",BB$1)="#N/A Field Not Applicable"),"--",_xll.BDP($B19&amp;" Corp",BB$1)))</f>
        <v>100</v>
      </c>
      <c r="BC19" s="244" t="str">
        <f>IF(tbl_coded[[#This Row],[ISIN]]="","",IF(OR(_xll.BDP($B19&amp;" Corp",BC$1)="#N/A Field Not Applicable"),"--",_xll.BDP($B19&amp;" Corp",BC$1)))</f>
        <v>N</v>
      </c>
      <c r="BD19" s="244" t="str">
        <f>IF(tbl_coded[[#This Row],[ISIN]]="","",IF(OR(_xll.BDP($B19&amp;" Corp",BD$1)="#N/A Field Not Applicable"),"--",_xll.BDP($B19&amp;" Corp",BD$1)))</f>
        <v>N</v>
      </c>
      <c r="BE19" s="244" t="str">
        <f>IF(tbl_coded[[#This Row],[ISIN]]="","",IF(OR(_xll.BDP($B19&amp;" Corp",BE$1)="#N/A Field Not Applicable"),"--",_xll.BDP($B19&amp;" Corp",BE$1)))</f>
        <v>N</v>
      </c>
      <c r="BF19" s="244" t="str">
        <f>IF(tbl_coded[[#This Row],[ISIN]]="","",IF(OR(_xll.BDP($B19&amp;" Corp",BF$1)="#N/A N/A"),"",_xll.BDP($B19&amp;" Corp",BF$1)))</f>
        <v>YSAOCZ CH</v>
      </c>
      <c r="BG1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9" s="244" t="str">
        <f>IF(tbl_coded[[#This Row],[GREEN]]="Y","Green",IF(tbl_coded[[#This Row],[SUSTAINABLE]]="Y","Sustainable",IF(tbl_coded[[#This Row],[SOCIAL]]="Y","Social","")))</f>
        <v/>
      </c>
      <c r="BN19" s="243"/>
      <c r="BQ19" s="160">
        <v>18</v>
      </c>
      <c r="BR19" s="160" t="s">
        <v>88</v>
      </c>
      <c r="BS19" s="160" t="s">
        <v>114</v>
      </c>
      <c r="BT19" s="160" t="s">
        <v>114</v>
      </c>
    </row>
    <row r="20" spans="1:72" ht="15" customHeight="1">
      <c r="A20" s="225">
        <v>18</v>
      </c>
      <c r="B20" s="226" t="str">
        <f>IF(美元债一级!$C$3:$C$1048576&lt;&gt;"",美元债一级!C20,"")</f>
        <v>XS2663498314</v>
      </c>
      <c r="C20" s="227" t="str">
        <f>IF(tbl_coded[[#This Row],[ISIN]]="","",IF(tbl_coded[[#This Row],[Index]]&gt;$A$1,"",IF(_xll.BDP($B20&amp;" Corp",C$1)="#N/A N/A","",_xll.BDP($B20&amp;" Corp",C$1))))</f>
        <v>2/8/2023</v>
      </c>
      <c r="D20" s="227" t="str">
        <f>IF(tbl_coded[[#This Row],[ISIN]]="","",IF(_xll.BDP($B20&amp;" Corp",D$1)="#N/A N/A","",_xll.BDP($B20&amp;" Corp",D$1)))</f>
        <v>PIONEER REWARD LTD</v>
      </c>
      <c r="E20" s="227" t="str">
        <f>IF(tbl_coded[[#This Row],[ISIN]]="","",IF(_xll.BDP($B20&amp;" Corp",E$1)="#N/A N/A","--",_xll.BDP($B20&amp;" Corp",E$1)))</f>
        <v>HUATAI SECURITIES CO LTD</v>
      </c>
      <c r="F20" s="227" t="str">
        <f>IF(tbl_coded[[#This Row],[ISIN]]="","",IF(_xll.BDS($B20&amp;" Corp",F$1)="#N/A Field Not Applicable","",_xll.BDS($B20&amp;" Corp",F$1)))</f>
        <v/>
      </c>
      <c r="G20" s="227" t="str">
        <f>IF(tbl_coded[[#This Row],[ISIN]]="","",IF(_xll.BDP($F20&amp;" CompanyID",G$1)="#N/A Invalid Security","",_xll.BDP($F20&amp;" CompanyID",G$1)))</f>
        <v/>
      </c>
      <c r="H20" s="227" t="str">
        <f>IF(tbl_coded[[#This Row],[ISIN]]="","",IF(_xll.BDP($B20&amp;" Corp",H$1)="#N/A N/A","--",_xll.BDP($B20&amp;" Corp",H$1)))</f>
        <v>Baa1</v>
      </c>
      <c r="I20" s="227" t="str">
        <f>IF(tbl_coded[[#This Row],[ISIN]]="","",IF(_xll.BDP($B20&amp;" Corp",I$1)="#N/A N/A","--",_xll.BDP($B20&amp;" Corp",I$1)))</f>
        <v>--</v>
      </c>
      <c r="J20" s="227" t="str">
        <f>IF(tbl_coded[[#This Row],[ISIN]]="","",IF(_xll.BDP($B20&amp;" Corp",J$1)="#N/A N/A","--",_xll.BDP($B20&amp;" Corp",J$1)))</f>
        <v>--</v>
      </c>
      <c r="K20" s="227" t="str">
        <f>IF(tbl_coded[[#This Row],[ISIN]]="","",IF(_xll.BDP($B20&amp;" Corp",K$1)="#N/A N/A","--",_xll.BDP($B20&amp;" Corp",K$1)))</f>
        <v>--</v>
      </c>
      <c r="L20" s="227" t="str">
        <f>IF(tbl_coded[[#This Row],[ISIN]]="","",IF(_xll.BDP($B20&amp;" Corp",L$1)="#N/A N/A","--",_xll.BDP($B20&amp;" Corp",L$1)))</f>
        <v>--</v>
      </c>
      <c r="M20" s="227" t="str">
        <f>IF(tbl_coded[[#This Row],[ISIN]]="","",IF(_xll.BDP($B20&amp;" Corp",M$1)="#N/A N/A","--",_xll.BDP($B20&amp;" Corp",M$1)))</f>
        <v>Baa1</v>
      </c>
      <c r="N20" s="227" t="str">
        <f>IF(tbl_coded[[#This Row],[ISIN]]="","",IF(_xll.BDP($B20&amp;" Corp",N$1)="#N/A N/A","--",_xll.BDP($B20&amp;" Corp",N$1)))</f>
        <v>--</v>
      </c>
      <c r="O20" s="227" t="str">
        <f>IF(tbl_coded[[#This Row],[ISIN]]="","",IF(_xll.BDP($B20&amp;" Corp",O$1)="#N/A N/A","--",_xll.BDP($B20&amp;" Corp",O$1)))</f>
        <v>--</v>
      </c>
      <c r="P20" s="228" t="str">
        <f>IF(tbl_coded[[#This Row],[ISIN]]="","",IF(_xll.BDP($B20&amp;" Corp",P$1)="#N/A N/A","--",_xll.BDP($B20&amp;" Corp",P$1)))</f>
        <v>--</v>
      </c>
      <c r="Q2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20" s="228" t="str">
        <f>IF(tbl_coded[[#This Row],[ISIN]]="","",IF(OR(_xll.BDP($B20&amp;" Corp",R$1)="#N/A N/A",_xll.BDP($B20&amp;" Corp",R$1)="#N/A Invalid Security",_xll.BDP($B20&amp;" Corp",R$1)="#N/A Field Not Applicable"),"--",_xll.BDP($B20&amp;" Corp",R$1)))</f>
        <v>601688 CH</v>
      </c>
      <c r="S20" s="228" t="str">
        <f>IF(tbl_coded[[#This Row],[ISIN]]="","",IF(OR(_xll.BDP($R20&amp;" Equity",S$1)="#N/A N/A",_xll.BDP($R20&amp;" Equity",S$1)="#N/A Invalid Security"),"--",_xll.BDP($R20&amp;" Equity",S$1)))</f>
        <v>Baa1</v>
      </c>
      <c r="T20" s="228" t="str">
        <f>IF(tbl_coded[[#This Row],[ISIN]]="","",IF(OR(_xll.BDP($R20&amp;" Equity",T$1)="#N/A N/A",_xll.BDP($R20&amp;" Equity",T$1)="#N/A Invalid Security"),"--",_xll.BDP($R20&amp;" Equity",T$1)))</f>
        <v>--</v>
      </c>
      <c r="U20" s="228" t="str">
        <f>IF(tbl_coded[[#This Row],[ISIN]]="","",IF(OR(_xll.BDP($R20&amp;" Equity",U$1)="#N/A N/A",_xll.BDP($R20&amp;" Equity",U$1)="#N/A Invalid Security"),"--",_xll.BDP($R20&amp;" Equity",U$1)))</f>
        <v>Baa1</v>
      </c>
      <c r="V20" s="228" t="str">
        <f>IF(tbl_coded[[#This Row],[ISIN]]="","",IF(OR(_xll.BDP($R20&amp;" Equity",V$1)="#N/A N/A",_xll.BDP($R20&amp;" Equity",V$1)="#N/A Invalid Security"),"--",_xll.BDP($R20&amp;" Equity",V$1)))</f>
        <v>--</v>
      </c>
      <c r="W20" s="228" t="str">
        <f>IF(tbl_coded[[#This Row],[ISIN]]="","",IF(OR(_xll.BDP($R20&amp;" Equity",W$1)="#N/A N/A",_xll.BDP($R20&amp;" Equity",W$1)="#N/A Invalid Security"),"--",_xll.BDP($R20&amp;" Equity",W$1)))</f>
        <v>BBB+</v>
      </c>
      <c r="X20" s="228" t="str">
        <f>IF(tbl_coded[[#This Row],[ISIN]]="","",IF(OR(_xll.BDP($R20&amp;" Equity",X$1)="#N/A N/A",_xll.BDP($R20&amp;" Equity",X$1)="#N/A Invalid Security"),"--",_xll.BDP($R20&amp;" Equity",X$1)))</f>
        <v>--</v>
      </c>
      <c r="Y2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Baa1/BBB+/--</v>
      </c>
      <c r="Z20" s="228">
        <f>IF(tbl_coded[[#This Row],[ISIN]]="","",IF(ISNUMBER(_xll.BDP(B20&amp;" Corp",Z$1)),_xll.BDP(B20&amp;" Corp",Z$1),""))</f>
        <v>75</v>
      </c>
      <c r="AA20" s="228">
        <f>IF(tbl_coded[[#This Row],[ISIN]]="","",IF(ISNUMBER(_xll.BDP(B20&amp;" Corp",AA$1)),_xll.BDP(B20&amp;" Corp",AA$1),""))</f>
        <v>75</v>
      </c>
      <c r="AB20" s="228" t="str">
        <f>IF(tbl_coded[[#This Row],[ISIN]]="","",IF(ISNUMBER(_xll.BDP(B20&amp;" Corp",AB$1)),_xll.BDP(B20&amp;" Corp",AB$1),""))</f>
        <v/>
      </c>
      <c r="AC20" s="228" t="str">
        <f>IF(tbl_coded[[#This Row],[ISIN]]="","",IF((_xll.BDP(B20&amp;" Corp",AC$1))="#N/A Field Not Applicable","",_xll.BDP(B20&amp;" Corp",AC$1)))</f>
        <v>N</v>
      </c>
      <c r="AD20" s="228" t="str">
        <f>IF(tbl_coded[[#This Row],[ISIN]]="","",IF((_xll.BDP(B20&amp;" Corp",AD$1))="#N/A N/A","--",_xll.BDP(B20&amp;" Corp",AD$1)))</f>
        <v>--</v>
      </c>
      <c r="AE20" s="228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IG</v>
      </c>
      <c r="AF2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Baa1/BBB+/--</v>
      </c>
      <c r="AG2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Baa1/--/--</v>
      </c>
      <c r="AH20" s="229" t="str">
        <f>IF(tbl_coded[[#This Row],[ISIN]]="","",IF(_xll.BDP($B20&amp;" Corp",AH$1)="#N/A N/A","--",_xll.BDP($B20&amp;" Corp",AH$1)))</f>
        <v>VG</v>
      </c>
      <c r="AI2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75</v>
      </c>
      <c r="AK2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先锋奖励有限公司</v>
      </c>
      <c r="AL20" s="244" t="str">
        <f>IF(tbl_coded[[#This Row],[ISIN]]="","",IF(_xll.BDS($B20&amp;" Corp",AL$1)="#N/A Field Not Applicable","",_xll.BDS($B20&amp;" Corp",AL$1)))</f>
        <v/>
      </c>
      <c r="AM2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" s="244" t="str">
        <f>IF(tbl_coded[[#This Row],[ISIN]]="","",IF(OR(_xll.BDP($B20&amp;" Corp",AR$1)="#N/A N/A"),"",_xll.BDP($B20&amp;" Corp",AR$1)))</f>
        <v>Huatai Securities Co Ltd</v>
      </c>
      <c r="AS20" s="244" t="str">
        <f>IF(tbl_coded[[#This Row],[ISIN]]="","",IF(_xll.BDS($B20&amp;" Corp",AS$1)="#N/A Field Not Applicable","",_xll.BDS($B20&amp;" Corp",AS$1)))</f>
        <v/>
      </c>
      <c r="AT20" s="244" t="str">
        <f>IF(tbl_coded[[#This Row],[SBLC Provider BBID]]="","",_xll.BDP(tbl_coded[[#This Row],[SBLC Provider BBID]]&amp;" CompanyID","NAME"))</f>
        <v/>
      </c>
      <c r="AU20" s="244" t="str">
        <f>IF(tbl_coded[[#This Row],[ISIN]]="","",IF(OR(_xll.BDP($B20&amp;" Corp",AU$1)="#N/A N/A"),"--",IF(_xll.BDP($B20&amp;" Corp",AU$1)="#N/A Field Not Applicable","",TEXT(_xll.BDP($B20&amp;" Corp",AU$1),"yyyy/mm/dd"))))</f>
        <v>2023/08/09</v>
      </c>
      <c r="AV20" s="244" t="str">
        <f>IF(tbl_coded[[#This Row],[ISIN]]="","",IF(OR(_xll.BDP($B20&amp;" Corp",AV$1)="#N/A N/A"),"--",IF(_xll.BDP($B20&amp;" Corp",AV$1)="#N/A Field Not Applicable","",TEXT(_xll.BDP($B20&amp;" Corp",AV$1),"yyyy/mm/dd"))))</f>
        <v>2026/08/09</v>
      </c>
      <c r="AW20" s="244" t="str">
        <f>IF(tbl_coded[[#This Row],[ISIN]]="","",IF(OR(_xll.BDP($B20&amp;" Corp",AW$1)="#N/A N/A"),"--",IF(_xll.BDP($B20&amp;" Corp",AW$1)="#N/A Field Not Applicable","",TEXT(_xll.BDP($B20&amp;" Corp",AW$1),"yyyy/mm/dd"))))</f>
        <v>2023/08/02</v>
      </c>
      <c r="AX20" s="244" t="str">
        <f>IF(tbl_coded[[#This Row],[ISIN]]="","",IF(OR(_xll.BDP($B20&amp;" Corp",AX$1)="#N/A Field Not Applicable"),"--",IF(_xll.BDP($B20&amp;" Corp",AX$1)="#N/A Field Not Applicable","",TEXT(_xll.BDP($B20&amp;" Corp",AX$1),"yyyy/mm/dd"))))</f>
        <v>--</v>
      </c>
      <c r="AY20" s="244">
        <f>IF(tbl_coded[[#This Row],[ISIN]]="","",IF(OR(_xll.BDP($B20&amp;" Corp",AY$1)="#N/A N/A"),"--",_xll.BDP($B20&amp;" Corp",AY$1)))</f>
        <v>5.25</v>
      </c>
      <c r="AZ20" s="244" t="str">
        <f>IF(tbl_coded[[#This Row],[ISIN]]="","",IF(OR(_xll.BDP($B20&amp;" Corp",AZ$1)="#N/A N/A"),"--",_xll.BDP($B20&amp;" Corp",AZ$1)))</f>
        <v>USD</v>
      </c>
      <c r="BA20" s="244">
        <f>IF(tbl_coded[[#This Row],[ISIN]]="","",IF(OR(_xll.BDP($B20&amp;" Corp",BA$1)="#N/A N/A"),"--",_xll.BDP($B20&amp;" Corp",BA$1)))</f>
        <v>800000000</v>
      </c>
      <c r="BB20" s="244">
        <f>IF(tbl_coded[[#This Row],[ISIN]]="","",IF(OR(_xll.BDP($B20&amp;" Corp",BB$1)="#N/A Field Not Applicable"),"--",_xll.BDP($B20&amp;" Corp",BB$1)))</f>
        <v>99.814000000000007</v>
      </c>
      <c r="BC20" s="244" t="str">
        <f>IF(tbl_coded[[#This Row],[ISIN]]="","",IF(OR(_xll.BDP($B20&amp;" Corp",BC$1)="#N/A Field Not Applicable"),"--",_xll.BDP($B20&amp;" Corp",BC$1)))</f>
        <v>N</v>
      </c>
      <c r="BD20" s="244" t="str">
        <f>IF(tbl_coded[[#This Row],[ISIN]]="","",IF(OR(_xll.BDP($B20&amp;" Corp",BD$1)="#N/A Field Not Applicable"),"--",_xll.BDP($B20&amp;" Corp",BD$1)))</f>
        <v>N</v>
      </c>
      <c r="BE20" s="244" t="str">
        <f>IF(tbl_coded[[#This Row],[ISIN]]="","",IF(OR(_xll.BDP($B20&amp;" Corp",BE$1)="#N/A Field Not Applicable"),"--",_xll.BDP($B20&amp;" Corp",BE$1)))</f>
        <v>N</v>
      </c>
      <c r="BF20" s="244" t="str">
        <f>IF(tbl_coded[[#This Row],[ISIN]]="","",IF(OR(_xll.BDP($B20&amp;" Corp",BF$1)="#N/A N/A"),"",_xll.BDP($B20&amp;" Corp",BF$1)))</f>
        <v>601688 CH</v>
      </c>
      <c r="BG2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Baa1</v>
      </c>
      <c r="BH2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Baa1/BBB+/--</v>
      </c>
      <c r="BL2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Baa1/BBB+/--</v>
      </c>
      <c r="BM20" s="244" t="str">
        <f>IF(tbl_coded[[#This Row],[GREEN]]="Y","Green",IF(tbl_coded[[#This Row],[SUSTAINABLE]]="Y","Sustainable",IF(tbl_coded[[#This Row],[SOCIAL]]="Y","Social","")))</f>
        <v/>
      </c>
      <c r="BN20" s="243"/>
      <c r="BQ20" s="160">
        <v>19</v>
      </c>
      <c r="BR20" s="160" t="s">
        <v>98</v>
      </c>
      <c r="BS20" s="160" t="s">
        <v>115</v>
      </c>
      <c r="BT20" s="160" t="s">
        <v>115</v>
      </c>
    </row>
    <row r="21" spans="1:72" ht="15" customHeight="1">
      <c r="A21" s="225">
        <v>19</v>
      </c>
      <c r="B21" s="226" t="str">
        <f>IF(美元债一级!$C$3:$C$1048576&lt;&gt;"",美元债一级!C21,"")</f>
        <v>XS2662422802</v>
      </c>
      <c r="C21" s="227" t="str">
        <f>IF(tbl_coded[[#This Row],[ISIN]]="","",IF(tbl_coded[[#This Row],[Index]]&gt;$A$1,"",IF(_xll.BDP($B21&amp;" Corp",C$1)="#N/A N/A","",_xll.BDP($B21&amp;" Corp",C$1))))</f>
        <v>31/7/2023</v>
      </c>
      <c r="D21" s="227" t="str">
        <f>IF(tbl_coded[[#This Row],[ISIN]]="","",IF(_xll.BDP($B21&amp;" Corp",D$1)="#N/A N/A","",_xll.BDP($B21&amp;" Corp",D$1)))</f>
        <v>CHINA CINDA 2020 I MNGMN</v>
      </c>
      <c r="E21" s="227" t="str">
        <f>IF(tbl_coded[[#This Row],[ISIN]]="","",IF(_xll.BDP($B21&amp;" Corp",E$1)="#N/A N/A","--",_xll.BDP($B21&amp;" Corp",E$1)))</f>
        <v>CHINA CINDA HK HOLDINGS</v>
      </c>
      <c r="F21" s="227" t="str">
        <f>IF(tbl_coded[[#This Row],[ISIN]]="","",IF(_xll.BDS($B21&amp;" Corp",F$1)="#N/A Field Not Applicable","",_xll.BDS($B21&amp;" Corp",F$1)))</f>
        <v/>
      </c>
      <c r="G21" s="227" t="str">
        <f>IF(tbl_coded[[#This Row],[ISIN]]="","",IF(_xll.BDP($F21&amp;" CompanyID",G$1)="#N/A Invalid Security","",_xll.BDP($F21&amp;" CompanyID",G$1)))</f>
        <v/>
      </c>
      <c r="H21" s="227" t="str">
        <f>IF(tbl_coded[[#This Row],[ISIN]]="","",IF(_xll.BDP($B21&amp;" Corp",H$1)="#N/A N/A","--",_xll.BDP($B21&amp;" Corp",H$1)))</f>
        <v>--</v>
      </c>
      <c r="I21" s="227" t="str">
        <f>IF(tbl_coded[[#This Row],[ISIN]]="","",IF(_xll.BDP($B21&amp;" Corp",I$1)="#N/A N/A","--",_xll.BDP($B21&amp;" Corp",I$1)))</f>
        <v>BBB+</v>
      </c>
      <c r="J21" s="227" t="str">
        <f>IF(tbl_coded[[#This Row],[ISIN]]="","",IF(_xll.BDP($B21&amp;" Corp",J$1)="#N/A N/A","--",_xll.BDP($B21&amp;" Corp",J$1)))</f>
        <v>--</v>
      </c>
      <c r="K21" s="227" t="str">
        <f>IF(tbl_coded[[#This Row],[ISIN]]="","",IF(_xll.BDP($B21&amp;" Corp",K$1)="#N/A N/A","--",_xll.BDP($B21&amp;" Corp",K$1)))</f>
        <v>--</v>
      </c>
      <c r="L21" s="227" t="str">
        <f>IF(tbl_coded[[#This Row],[ISIN]]="","",IF(_xll.BDP($B21&amp;" Corp",L$1)="#N/A N/A","--",_xll.BDP($B21&amp;" Corp",L$1)))</f>
        <v>--</v>
      </c>
      <c r="M21" s="227" t="str">
        <f>IF(tbl_coded[[#This Row],[ISIN]]="","",IF(_xll.BDP($B21&amp;" Corp",M$1)="#N/A N/A","--",_xll.BDP($B21&amp;" Corp",M$1)))</f>
        <v>Baa1</v>
      </c>
      <c r="N21" s="227" t="str">
        <f>IF(tbl_coded[[#This Row],[ISIN]]="","",IF(_xll.BDP($B21&amp;" Corp",N$1)="#N/A N/A","--",_xll.BDP($B21&amp;" Corp",N$1)))</f>
        <v>--</v>
      </c>
      <c r="O21" s="227" t="str">
        <f>IF(tbl_coded[[#This Row],[ISIN]]="","",IF(_xll.BDP($B21&amp;" Corp",O$1)="#N/A N/A","--",_xll.BDP($B21&amp;" Corp",O$1)))</f>
        <v>--</v>
      </c>
      <c r="P21" s="228" t="str">
        <f>IF(tbl_coded[[#This Row],[ISIN]]="","",IF(_xll.BDP($B21&amp;" Corp",P$1)="#N/A N/A","--",_xll.BDP($B21&amp;" Corp",P$1)))</f>
        <v>--</v>
      </c>
      <c r="Q2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21" s="228" t="str">
        <f>IF(tbl_coded[[#This Row],[ISIN]]="","",IF(OR(_xll.BDP($B21&amp;" Corp",R$1)="#N/A N/A",_xll.BDP($B21&amp;" Corp",R$1)="#N/A Invalid Security",_xll.BDP($B21&amp;" Corp",R$1)="#N/A Field Not Applicable"),"--",_xll.BDP($B21&amp;" Corp",R$1)))</f>
        <v>WLKTIZ HK</v>
      </c>
      <c r="S21" s="228" t="str">
        <f>IF(tbl_coded[[#This Row],[ISIN]]="","",IF(OR(_xll.BDP($R21&amp;" Equity",S$1)="#N/A N/A",_xll.BDP($R21&amp;" Equity",S$1)="#N/A Invalid Security"),"--",_xll.BDP($R21&amp;" Equity",S$1)))</f>
        <v>--</v>
      </c>
      <c r="T21" s="228" t="str">
        <f>IF(tbl_coded[[#This Row],[ISIN]]="","",IF(OR(_xll.BDP($R21&amp;" Equity",T$1)="#N/A N/A",_xll.BDP($R21&amp;" Equity",T$1)="#N/A Invalid Security"),"--",_xll.BDP($R21&amp;" Equity",T$1)))</f>
        <v>--</v>
      </c>
      <c r="U21" s="228" t="str">
        <f>IF(tbl_coded[[#This Row],[ISIN]]="","",IF(OR(_xll.BDP($R21&amp;" Equity",U$1)="#N/A N/A",_xll.BDP($R21&amp;" Equity",U$1)="#N/A Invalid Security"),"--",_xll.BDP($R21&amp;" Equity",U$1)))</f>
        <v>Baa1</v>
      </c>
      <c r="V21" s="228" t="str">
        <f>IF(tbl_coded[[#This Row],[ISIN]]="","",IF(OR(_xll.BDP($R21&amp;" Equity",V$1)="#N/A N/A",_xll.BDP($R21&amp;" Equity",V$1)="#N/A Invalid Security"),"--",_xll.BDP($R21&amp;" Equity",V$1)))</f>
        <v>--</v>
      </c>
      <c r="W21" s="228" t="str">
        <f>IF(tbl_coded[[#This Row],[ISIN]]="","",IF(OR(_xll.BDP($R21&amp;" Equity",W$1)="#N/A N/A",_xll.BDP($R21&amp;" Equity",W$1)="#N/A Invalid Security"),"--",_xll.BDP($R21&amp;" Equity",W$1)))</f>
        <v>BBB+</v>
      </c>
      <c r="X21" s="228" t="str">
        <f>IF(tbl_coded[[#This Row],[ISIN]]="","",IF(OR(_xll.BDP($R21&amp;" Equity",X$1)="#N/A N/A",_xll.BDP($R21&amp;" Equity",X$1)="#N/A Invalid Security"),"--",_xll.BDP($R21&amp;" Equity",X$1)))</f>
        <v>A</v>
      </c>
      <c r="Y2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Baa1/BBB+/A</v>
      </c>
      <c r="Z21" s="228">
        <f>IF(tbl_coded[[#This Row],[ISIN]]="","",IF(ISNUMBER(_xll.BDP(B21&amp;" Corp",Z$1)),_xll.BDP(B21&amp;" Corp",Z$1),""))</f>
        <v>130</v>
      </c>
      <c r="AA21" s="228">
        <f>IF(tbl_coded[[#This Row],[ISIN]]="","",IF(ISNUMBER(_xll.BDP(B21&amp;" Corp",AA$1)),_xll.BDP(B21&amp;" Corp",AA$1),""))</f>
        <v>130</v>
      </c>
      <c r="AB21" s="228" t="str">
        <f>IF(tbl_coded[[#This Row],[ISIN]]="","",IF(ISNUMBER(_xll.BDP(B21&amp;" Corp",AB$1)),_xll.BDP(B21&amp;" Corp",AB$1),""))</f>
        <v/>
      </c>
      <c r="AC21" s="228" t="str">
        <f>IF(tbl_coded[[#This Row],[ISIN]]="","",IF((_xll.BDP(B21&amp;" Corp",AC$1))="#N/A Field Not Applicable","",_xll.BDP(B21&amp;" Corp",AC$1)))</f>
        <v>N</v>
      </c>
      <c r="AD21" s="228" t="str">
        <f>IF(tbl_coded[[#This Row],[ISIN]]="","",IF((_xll.BDP(B21&amp;" Corp",AD$1))="#N/A N/A","--",_xll.BDP(B21&amp;" Corp",AD$1)))</f>
        <v>--</v>
      </c>
      <c r="AE21" s="228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IG</v>
      </c>
      <c r="AF2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Baa1/BBB+/A</v>
      </c>
      <c r="AG2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21" s="229" t="str">
        <f>IF(tbl_coded[[#This Row],[ISIN]]="","",IF(_xll.BDP($B21&amp;" Corp",AH$1)="#N/A N/A","--",_xll.BDP($B21&amp;" Corp",AH$1)))</f>
        <v>VG</v>
      </c>
      <c r="AI2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1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130</v>
      </c>
      <c r="AK2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China Cinda 2020 I Management</v>
      </c>
      <c r="AL21" s="244" t="str">
        <f>IF(tbl_coded[[#This Row],[ISIN]]="","",IF(_xll.BDS($B21&amp;" Corp",AL$1)="#N/A Field Not Applicable","",_xll.BDS($B21&amp;" Corp",AL$1)))</f>
        <v/>
      </c>
      <c r="AM2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" s="244" t="str">
        <f>IF(tbl_coded[[#This Row],[ISIN]]="","",IF(OR(_xll.BDP($B21&amp;" Corp",AR$1)="#N/A N/A"),"",_xll.BDP($B21&amp;" Corp",AR$1)))</f>
        <v>China Cinda HK Holdings Co Ltd</v>
      </c>
      <c r="AS21" s="244" t="str">
        <f>IF(tbl_coded[[#This Row],[ISIN]]="","",IF(_xll.BDS($B21&amp;" Corp",AS$1)="#N/A Field Not Applicable","",_xll.BDS($B21&amp;" Corp",AS$1)))</f>
        <v/>
      </c>
      <c r="AT21" s="244" t="str">
        <f>IF(tbl_coded[[#This Row],[SBLC Provider BBID]]="","",_xll.BDP(tbl_coded[[#This Row],[SBLC Provider BBID]]&amp;" CompanyID","NAME"))</f>
        <v/>
      </c>
      <c r="AU21" s="244" t="str">
        <f>IF(tbl_coded[[#This Row],[ISIN]]="","",IF(OR(_xll.BDP($B21&amp;" Corp",AU$1)="#N/A N/A"),"--",IF(_xll.BDP($B21&amp;" Corp",AU$1)="#N/A Field Not Applicable","",TEXT(_xll.BDP($B21&amp;" Corp",AU$1),"yyyy/mm/dd"))))</f>
        <v>2023/08/07</v>
      </c>
      <c r="AV21" s="244" t="str">
        <f>IF(tbl_coded[[#This Row],[ISIN]]="","",IF(OR(_xll.BDP($B21&amp;" Corp",AV$1)="#N/A N/A"),"--",IF(_xll.BDP($B21&amp;" Corp",AV$1)="#N/A Field Not Applicable","",TEXT(_xll.BDP($B21&amp;" Corp",AV$1),"yyyy/mm/dd"))))</f>
        <v>2027/02/07</v>
      </c>
      <c r="AW21" s="244" t="str">
        <f>IF(tbl_coded[[#This Row],[ISIN]]="","",IF(OR(_xll.BDP($B21&amp;" Corp",AW$1)="#N/A N/A"),"--",IF(_xll.BDP($B21&amp;" Corp",AW$1)="#N/A Field Not Applicable","",TEXT(_xll.BDP($B21&amp;" Corp",AW$1),"yyyy/mm/dd"))))</f>
        <v>2023/07/31</v>
      </c>
      <c r="AX21" s="244" t="str">
        <f>IF(tbl_coded[[#This Row],[ISIN]]="","",IF(OR(_xll.BDP($B21&amp;" Corp",AX$1)="#N/A Field Not Applicable"),"--",IF(_xll.BDP($B21&amp;" Corp",AX$1)="#N/A Field Not Applicable","",TEXT(_xll.BDP($B21&amp;" Corp",AX$1),"yyyy/mm/dd"))))</f>
        <v>2026/11/07</v>
      </c>
      <c r="AY21" s="244">
        <f>IF(tbl_coded[[#This Row],[ISIN]]="","",IF(OR(_xll.BDP($B21&amp;" Corp",AY$1)="#N/A N/A"),"--",_xll.BDP($B21&amp;" Corp",AY$1)))</f>
        <v>5.75</v>
      </c>
      <c r="AZ21" s="244" t="str">
        <f>IF(tbl_coded[[#This Row],[ISIN]]="","",IF(OR(_xll.BDP($B21&amp;" Corp",AZ$1)="#N/A N/A"),"--",_xll.BDP($B21&amp;" Corp",AZ$1)))</f>
        <v>USD</v>
      </c>
      <c r="BA21" s="244">
        <f>IF(tbl_coded[[#This Row],[ISIN]]="","",IF(OR(_xll.BDP($B21&amp;" Corp",BA$1)="#N/A N/A"),"--",_xll.BDP($B21&amp;" Corp",BA$1)))</f>
        <v>400000000</v>
      </c>
      <c r="BB21" s="244">
        <f>IF(tbl_coded[[#This Row],[ISIN]]="","",IF(OR(_xll.BDP($B21&amp;" Corp",BB$1)="#N/A Field Not Applicable"),"--",_xll.BDP($B21&amp;" Corp",BB$1)))</f>
        <v>99.722000000000008</v>
      </c>
      <c r="BC21" s="244" t="str">
        <f>IF(tbl_coded[[#This Row],[ISIN]]="","",IF(OR(_xll.BDP($B21&amp;" Corp",BC$1)="#N/A Field Not Applicable"),"--",_xll.BDP($B21&amp;" Corp",BC$1)))</f>
        <v>N</v>
      </c>
      <c r="BD21" s="244" t="str">
        <f>IF(tbl_coded[[#This Row],[ISIN]]="","",IF(OR(_xll.BDP($B21&amp;" Corp",BD$1)="#N/A Field Not Applicable"),"--",_xll.BDP($B21&amp;" Corp",BD$1)))</f>
        <v>N</v>
      </c>
      <c r="BE21" s="244" t="str">
        <f>IF(tbl_coded[[#This Row],[ISIN]]="","",IF(OR(_xll.BDP($B21&amp;" Corp",BE$1)="#N/A Field Not Applicable"),"--",_xll.BDP($B21&amp;" Corp",BE$1)))</f>
        <v>N</v>
      </c>
      <c r="BF21" s="244" t="str">
        <f>IF(tbl_coded[[#This Row],[ISIN]]="","",IF(OR(_xll.BDP($B21&amp;" Corp",BF$1)="#N/A N/A"),"",_xll.BDP($B21&amp;" Corp",BF$1)))</f>
        <v>1359 HK</v>
      </c>
      <c r="BG2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--/BBB+/A</v>
      </c>
      <c r="BL2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Baa1/BBB+/A</v>
      </c>
      <c r="BM21" s="244" t="str">
        <f>IF(tbl_coded[[#This Row],[GREEN]]="Y","Green",IF(tbl_coded[[#This Row],[SUSTAINABLE]]="Y","Sustainable",IF(tbl_coded[[#This Row],[SOCIAL]]="Y","Social","")))</f>
        <v/>
      </c>
      <c r="BN21" s="243"/>
      <c r="BQ21" s="160">
        <v>20</v>
      </c>
      <c r="BR21" s="160" t="s">
        <v>90</v>
      </c>
      <c r="BS21" s="160" t="s">
        <v>116</v>
      </c>
      <c r="BT21" s="160" t="s">
        <v>116</v>
      </c>
    </row>
    <row r="22" spans="1:72" ht="15" customHeight="1">
      <c r="A22" s="225">
        <v>20</v>
      </c>
      <c r="B22" s="226" t="str">
        <f>IF(美元债一级!$C$3:$C$1048576&lt;&gt;"",美元债一级!C22,"")</f>
        <v>XS2652417788</v>
      </c>
      <c r="C22" s="227" t="str">
        <f>IF(tbl_coded[[#This Row],[ISIN]]="","",IF(tbl_coded[[#This Row],[Index]]&gt;$A$1,"",IF(_xll.BDP($B22&amp;" Corp",C$1)="#N/A N/A","",_xll.BDP($B22&amp;" Corp",C$1))))</f>
        <v>20/7/2023</v>
      </c>
      <c r="D22" s="227" t="str">
        <f>IF(tbl_coded[[#This Row],[ISIN]]="","",IF(_xll.BDP($B22&amp;" Corp",D$1)="#N/A N/A","",_xll.BDP($B22&amp;" Corp",D$1)))</f>
        <v>GANZHOU TOUR INV</v>
      </c>
      <c r="E22" s="227" t="str">
        <f>IF(tbl_coded[[#This Row],[ISIN]]="","",IF(_xll.BDP($B22&amp;" Corp",E$1)="#N/A N/A","--",_xll.BDP($B22&amp;" Corp",E$1)))</f>
        <v>--</v>
      </c>
      <c r="F22" s="227" t="str">
        <f>IF(tbl_coded[[#This Row],[ISIN]]="","",IF(_xll.BDS($B22&amp;" Corp",F$1)="#N/A Field Not Applicable","",_xll.BDS($B22&amp;" Corp",F$1)))</f>
        <v/>
      </c>
      <c r="G22" s="227" t="str">
        <f>IF(tbl_coded[[#This Row],[ISIN]]="","",IF(_xll.BDP($F22&amp;" CompanyID",G$1)="#N/A Invalid Security","",_xll.BDP($F22&amp;" CompanyID",G$1)))</f>
        <v/>
      </c>
      <c r="H22" s="227" t="str">
        <f>IF(tbl_coded[[#This Row],[ISIN]]="","",IF(_xll.BDP($B22&amp;" Corp",H$1)="#N/A N/A","--",_xll.BDP($B22&amp;" Corp",H$1)))</f>
        <v>--</v>
      </c>
      <c r="I22" s="227" t="str">
        <f>IF(tbl_coded[[#This Row],[ISIN]]="","",IF(_xll.BDP($B22&amp;" Corp",I$1)="#N/A N/A","--",_xll.BDP($B22&amp;" Corp",I$1)))</f>
        <v>--</v>
      </c>
      <c r="J22" s="227" t="str">
        <f>IF(tbl_coded[[#This Row],[ISIN]]="","",IF(_xll.BDP($B22&amp;" Corp",J$1)="#N/A N/A","--",_xll.BDP($B22&amp;" Corp",J$1)))</f>
        <v>--</v>
      </c>
      <c r="K22" s="227" t="str">
        <f>IF(tbl_coded[[#This Row],[ISIN]]="","",IF(_xll.BDP($B22&amp;" Corp",K$1)="#N/A N/A","--",_xll.BDP($B22&amp;" Corp",K$1)))</f>
        <v>--</v>
      </c>
      <c r="L22" s="227" t="str">
        <f>IF(tbl_coded[[#This Row],[ISIN]]="","",IF(_xll.BDP($B22&amp;" Corp",L$1)="#N/A N/A","--",_xll.BDP($B22&amp;" Corp",L$1)))</f>
        <v>--</v>
      </c>
      <c r="M22" s="227" t="str">
        <f>IF(tbl_coded[[#This Row],[ISIN]]="","",IF(_xll.BDP($B22&amp;" Corp",M$1)="#N/A N/A","--",_xll.BDP($B22&amp;" Corp",M$1)))</f>
        <v>--</v>
      </c>
      <c r="N22" s="227" t="str">
        <f>IF(tbl_coded[[#This Row],[ISIN]]="","",IF(_xll.BDP($B22&amp;" Corp",N$1)="#N/A N/A","--",_xll.BDP($B22&amp;" Corp",N$1)))</f>
        <v>--</v>
      </c>
      <c r="O22" s="227" t="str">
        <f>IF(tbl_coded[[#This Row],[ISIN]]="","",IF(_xll.BDP($B22&amp;" Corp",O$1)="#N/A N/A","--",_xll.BDP($B22&amp;" Corp",O$1)))</f>
        <v>--</v>
      </c>
      <c r="P22" s="228" t="str">
        <f>IF(tbl_coded[[#This Row],[ISIN]]="","",IF(_xll.BDP($B22&amp;" Corp",P$1)="#N/A N/A","--",_xll.BDP($B22&amp;" Corp",P$1)))</f>
        <v>--</v>
      </c>
      <c r="Q2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2" s="228" t="str">
        <f>IF(tbl_coded[[#This Row],[ISIN]]="","",IF(OR(_xll.BDP($B22&amp;" Corp",R$1)="#N/A N/A",_xll.BDP($B22&amp;" Corp",R$1)="#N/A Invalid Security",_xll.BDP($B22&amp;" Corp",R$1)="#N/A Field Not Applicable"),"--",_xll.BDP($B22&amp;" Corp",R$1)))</f>
        <v>--</v>
      </c>
      <c r="S22" s="228" t="str">
        <f>IF(tbl_coded[[#This Row],[ISIN]]="","",IF(OR(_xll.BDP($R22&amp;" Equity",S$1)="#N/A N/A",_xll.BDP($R22&amp;" Equity",S$1)="#N/A Invalid Security"),"--",_xll.BDP($R22&amp;" Equity",S$1)))</f>
        <v>--</v>
      </c>
      <c r="T22" s="228" t="str">
        <f>IF(tbl_coded[[#This Row],[ISIN]]="","",IF(OR(_xll.BDP($R22&amp;" Equity",T$1)="#N/A N/A",_xll.BDP($R22&amp;" Equity",T$1)="#N/A Invalid Security"),"--",_xll.BDP($R22&amp;" Equity",T$1)))</f>
        <v>--</v>
      </c>
      <c r="U22" s="228" t="str">
        <f>IF(tbl_coded[[#This Row],[ISIN]]="","",IF(OR(_xll.BDP($R22&amp;" Equity",U$1)="#N/A N/A",_xll.BDP($R22&amp;" Equity",U$1)="#N/A Invalid Security"),"--",_xll.BDP($R22&amp;" Equity",U$1)))</f>
        <v>--</v>
      </c>
      <c r="V22" s="228" t="str">
        <f>IF(tbl_coded[[#This Row],[ISIN]]="","",IF(OR(_xll.BDP($R22&amp;" Equity",V$1)="#N/A N/A",_xll.BDP($R22&amp;" Equity",V$1)="#N/A Invalid Security"),"--",_xll.BDP($R22&amp;" Equity",V$1)))</f>
        <v>--</v>
      </c>
      <c r="W22" s="228" t="str">
        <f>IF(tbl_coded[[#This Row],[ISIN]]="","",IF(OR(_xll.BDP($R22&amp;" Equity",W$1)="#N/A N/A",_xll.BDP($R22&amp;" Equity",W$1)="#N/A Invalid Security"),"--",_xll.BDP($R22&amp;" Equity",W$1)))</f>
        <v>--</v>
      </c>
      <c r="X22" s="228" t="str">
        <f>IF(tbl_coded[[#This Row],[ISIN]]="","",IF(OR(_xll.BDP($R22&amp;" Equity",X$1)="#N/A N/A",_xll.BDP($R22&amp;" Equity",X$1)="#N/A Invalid Security"),"--",_xll.BDP($R22&amp;" Equity",X$1)))</f>
        <v>--</v>
      </c>
      <c r="Y2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2" s="228" t="str">
        <f>IF(tbl_coded[[#This Row],[ISIN]]="","",IF(ISNUMBER(_xll.BDP(B22&amp;" Corp",Z$1)),_xll.BDP(B22&amp;" Corp",Z$1),""))</f>
        <v/>
      </c>
      <c r="AA22" s="228" t="str">
        <f>IF(tbl_coded[[#This Row],[ISIN]]="","",IF(ISNUMBER(_xll.BDP(B22&amp;" Corp",AA$1)),_xll.BDP(B22&amp;" Corp",AA$1),""))</f>
        <v/>
      </c>
      <c r="AB22" s="228" t="str">
        <f>IF(tbl_coded[[#This Row],[ISIN]]="","",IF(ISNUMBER(_xll.BDP(B22&amp;" Corp",AB$1)),_xll.BDP(B22&amp;" Corp",AB$1),""))</f>
        <v/>
      </c>
      <c r="AC22" s="228" t="str">
        <f>IF(tbl_coded[[#This Row],[ISIN]]="","",IF((_xll.BDP(B22&amp;" Corp",AC$1))="#N/A Field Not Applicable","",_xll.BDP(B22&amp;" Corp",AC$1)))</f>
        <v>N</v>
      </c>
      <c r="AD22" s="228" t="str">
        <f>IF(tbl_coded[[#This Row],[ISIN]]="","",IF((_xll.BDP(B22&amp;" Corp",AD$1))="#N/A N/A","--",_xll.BDP(B22&amp;" Corp",AD$1)))</f>
        <v>--</v>
      </c>
      <c r="AE22" s="228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NR</v>
      </c>
      <c r="AF2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2" s="229" t="str">
        <f>IF(tbl_coded[[#This Row],[ISIN]]="","",IF(_xll.BDP($B22&amp;" Corp",AH$1)="#N/A N/A","--",_xll.BDP($B22&amp;" Corp",AH$1)))</f>
        <v>CN</v>
      </c>
      <c r="AI2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赣州旅游投资集团有限</v>
      </c>
      <c r="AL22" s="244" t="str">
        <f>IF(tbl_coded[[#This Row],[ISIN]]="","",IF(_xll.BDS($B22&amp;" Corp",AL$1)="#N/A Field Not Applicable","",_xll.BDS($B22&amp;" Corp",AL$1)))</f>
        <v/>
      </c>
      <c r="AM2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" s="244" t="str">
        <f>IF(tbl_coded[[#This Row],[ISIN]]="","",IF(OR(_xll.BDP($B22&amp;" Corp",AR$1)="#N/A N/A"),"",_xll.BDP($B22&amp;" Corp",AR$1)))</f>
        <v/>
      </c>
      <c r="AS22" s="244">
        <f>IF(tbl_coded[[#This Row],[ISIN]]="","",IF(_xll.BDS($B22&amp;" Corp",AS$1)="#N/A Field Not Applicable","",_xll.BDS($B22&amp;" Corp",AS$1)))</f>
        <v>71209492</v>
      </c>
      <c r="AT22" s="244" t="str">
        <f>IF(tbl_coded[[#This Row],[SBLC Provider BBID]]="","",_xll.BDP(tbl_coded[[#This Row],[SBLC Provider BBID]]&amp;" CompanyID","NAME"))</f>
        <v>Postal Savings Bank of China C</v>
      </c>
      <c r="AU22" s="244" t="str">
        <f>IF(tbl_coded[[#This Row],[ISIN]]="","",IF(OR(_xll.BDP($B22&amp;" Corp",AU$1)="#N/A N/A"),"--",IF(_xll.BDP($B22&amp;" Corp",AU$1)="#N/A Field Not Applicable","",TEXT(_xll.BDP($B22&amp;" Corp",AU$1),"yyyy/mm/dd"))))</f>
        <v>2023/07/27</v>
      </c>
      <c r="AV22" s="244" t="str">
        <f>IF(tbl_coded[[#This Row],[ISIN]]="","",IF(OR(_xll.BDP($B22&amp;" Corp",AV$1)="#N/A N/A"),"--",IF(_xll.BDP($B22&amp;" Corp",AV$1)="#N/A Field Not Applicable","",TEXT(_xll.BDP($B22&amp;" Corp",AV$1),"yyyy/mm/dd"))))</f>
        <v>2026/06/27</v>
      </c>
      <c r="AW22" s="244" t="str">
        <f>IF(tbl_coded[[#This Row],[ISIN]]="","",IF(OR(_xll.BDP($B22&amp;" Corp",AW$1)="#N/A N/A"),"--",IF(_xll.BDP($B22&amp;" Corp",AW$1)="#N/A Field Not Applicable","",TEXT(_xll.BDP($B22&amp;" Corp",AW$1),"yyyy/mm/dd"))))</f>
        <v>2023/07/20</v>
      </c>
      <c r="AX22" s="244" t="str">
        <f>IF(tbl_coded[[#This Row],[ISIN]]="","",IF(OR(_xll.BDP($B22&amp;" Corp",AX$1)="#N/A Field Not Applicable"),"--",IF(_xll.BDP($B22&amp;" Corp",AX$1)="#N/A Field Not Applicable","",TEXT(_xll.BDP($B22&amp;" Corp",AX$1),"yyyy/mm/dd"))))</f>
        <v>--</v>
      </c>
      <c r="AY22" s="244">
        <f>IF(tbl_coded[[#This Row],[ISIN]]="","",IF(OR(_xll.BDP($B22&amp;" Corp",AY$1)="#N/A N/A"),"--",_xll.BDP($B22&amp;" Corp",AY$1)))</f>
        <v>3.6</v>
      </c>
      <c r="AZ22" s="244" t="str">
        <f>IF(tbl_coded[[#This Row],[ISIN]]="","",IF(OR(_xll.BDP($B22&amp;" Corp",AZ$1)="#N/A N/A"),"--",_xll.BDP($B22&amp;" Corp",AZ$1)))</f>
        <v>CNY</v>
      </c>
      <c r="BA22" s="244">
        <f>IF(tbl_coded[[#This Row],[ISIN]]="","",IF(OR(_xll.BDP($B22&amp;" Corp",BA$1)="#N/A N/A"),"--",_xll.BDP($B22&amp;" Corp",BA$1)))</f>
        <v>460000000</v>
      </c>
      <c r="BB22" s="244">
        <f>IF(tbl_coded[[#This Row],[ISIN]]="","",IF(OR(_xll.BDP($B22&amp;" Corp",BB$1)="#N/A Field Not Applicable"),"--",_xll.BDP($B22&amp;" Corp",BB$1)))</f>
        <v>100</v>
      </c>
      <c r="BC22" s="244" t="str">
        <f>IF(tbl_coded[[#This Row],[ISIN]]="","",IF(OR(_xll.BDP($B22&amp;" Corp",BC$1)="#N/A Field Not Applicable"),"--",_xll.BDP($B22&amp;" Corp",BC$1)))</f>
        <v>N</v>
      </c>
      <c r="BD22" s="244" t="str">
        <f>IF(tbl_coded[[#This Row],[ISIN]]="","",IF(OR(_xll.BDP($B22&amp;" Corp",BD$1)="#N/A Field Not Applicable"),"--",_xll.BDP($B22&amp;" Corp",BD$1)))</f>
        <v>N</v>
      </c>
      <c r="BE22" s="244" t="str">
        <f>IF(tbl_coded[[#This Row],[ISIN]]="","",IF(OR(_xll.BDP($B22&amp;" Corp",BE$1)="#N/A Field Not Applicable"),"--",_xll.BDP($B22&amp;" Corp",BE$1)))</f>
        <v>N</v>
      </c>
      <c r="BF22" s="244" t="str">
        <f>IF(tbl_coded[[#This Row],[ISIN]]="","",IF(OR(_xll.BDP($B22&amp;" Corp",BF$1)="#N/A N/A"),"",_xll.BDP($B22&amp;" Corp",BF$1)))</f>
        <v/>
      </c>
      <c r="BG2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2" s="244" t="str">
        <f>IF(tbl_coded[[#This Row],[GREEN]]="Y","Green",IF(tbl_coded[[#This Row],[SUSTAINABLE]]="Y","Sustainable",IF(tbl_coded[[#This Row],[SOCIAL]]="Y","Social","")))</f>
        <v/>
      </c>
      <c r="BN22" s="243"/>
      <c r="BQ22" s="160">
        <v>21</v>
      </c>
      <c r="BR22" s="160" t="s">
        <v>89</v>
      </c>
      <c r="BS22" s="160" t="s">
        <v>89</v>
      </c>
      <c r="BT22" s="160" t="s">
        <v>89</v>
      </c>
    </row>
    <row r="23" spans="1:72" ht="15" customHeight="1">
      <c r="A23" s="225">
        <v>21</v>
      </c>
      <c r="B23" s="226" t="str">
        <f>IF(美元债一级!$C$3:$C$1048576&lt;&gt;"",美元债一级!C23,"")</f>
        <v>XS2648499007</v>
      </c>
      <c r="C23" s="227" t="str">
        <f>IF(tbl_coded[[#This Row],[ISIN]]="","",IF(tbl_coded[[#This Row],[Index]]&gt;$A$1,"",IF(_xll.BDP($B23&amp;" Corp",C$1)="#N/A N/A","",_xll.BDP($B23&amp;" Corp",C$1))))</f>
        <v>12/7/2023</v>
      </c>
      <c r="D23" s="227" t="str">
        <f>IF(tbl_coded[[#This Row],[ISIN]]="","",IF(_xll.BDP($B23&amp;" Corp",D$1)="#N/A N/A","",_xll.BDP($B23&amp;" Corp",D$1)))</f>
        <v>TAIHU NEW CITY ASSET MAN</v>
      </c>
      <c r="E23" s="227" t="str">
        <f>IF(tbl_coded[[#This Row],[ISIN]]="","",IF(_xll.BDP($B23&amp;" Corp",E$1)="#N/A N/A","--",_xll.BDP($B23&amp;" Corp",E$1)))</f>
        <v>--</v>
      </c>
      <c r="F23" s="227" t="str">
        <f>IF(tbl_coded[[#This Row],[ISIN]]="","",IF(_xll.BDS($B23&amp;" Corp",F$1)="#N/A Field Not Applicable","",_xll.BDS($B23&amp;" Corp",F$1)))</f>
        <v/>
      </c>
      <c r="G23" s="227" t="str">
        <f>IF(tbl_coded[[#This Row],[ISIN]]="","",IF(_xll.BDP($F23&amp;" CompanyID",G$1)="#N/A Invalid Security","",_xll.BDP($F23&amp;" CompanyID",G$1)))</f>
        <v/>
      </c>
      <c r="H23" s="227" t="str">
        <f>IF(tbl_coded[[#This Row],[ISIN]]="","",IF(_xll.BDP($B23&amp;" Corp",H$1)="#N/A N/A","--",_xll.BDP($B23&amp;" Corp",H$1)))</f>
        <v>--</v>
      </c>
      <c r="I23" s="227" t="str">
        <f>IF(tbl_coded[[#This Row],[ISIN]]="","",IF(_xll.BDP($B23&amp;" Corp",I$1)="#N/A N/A","--",_xll.BDP($B23&amp;" Corp",I$1)))</f>
        <v>--</v>
      </c>
      <c r="J23" s="227" t="str">
        <f>IF(tbl_coded[[#This Row],[ISIN]]="","",IF(_xll.BDP($B23&amp;" Corp",J$1)="#N/A N/A","--",_xll.BDP($B23&amp;" Corp",J$1)))</f>
        <v>--</v>
      </c>
      <c r="K23" s="227" t="str">
        <f>IF(tbl_coded[[#This Row],[ISIN]]="","",IF(_xll.BDP($B23&amp;" Corp",K$1)="#N/A N/A","--",_xll.BDP($B23&amp;" Corp",K$1)))</f>
        <v>--</v>
      </c>
      <c r="L23" s="227" t="str">
        <f>IF(tbl_coded[[#This Row],[ISIN]]="","",IF(_xll.BDP($B23&amp;" Corp",L$1)="#N/A N/A","--",_xll.BDP($B23&amp;" Corp",L$1)))</f>
        <v>--</v>
      </c>
      <c r="M23" s="227" t="str">
        <f>IF(tbl_coded[[#This Row],[ISIN]]="","",IF(_xll.BDP($B23&amp;" Corp",M$1)="#N/A N/A","--",_xll.BDP($B23&amp;" Corp",M$1)))</f>
        <v>--</v>
      </c>
      <c r="N23" s="227" t="str">
        <f>IF(tbl_coded[[#This Row],[ISIN]]="","",IF(_xll.BDP($B23&amp;" Corp",N$1)="#N/A N/A","--",_xll.BDP($B23&amp;" Corp",N$1)))</f>
        <v>--</v>
      </c>
      <c r="O23" s="227" t="str">
        <f>IF(tbl_coded[[#This Row],[ISIN]]="","",IF(_xll.BDP($B23&amp;" Corp",O$1)="#N/A N/A","--",_xll.BDP($B23&amp;" Corp",O$1)))</f>
        <v>--</v>
      </c>
      <c r="P23" s="228" t="str">
        <f>IF(tbl_coded[[#This Row],[ISIN]]="","",IF(_xll.BDP($B23&amp;" Corp",P$1)="#N/A N/A","--",_xll.BDP($B23&amp;" Corp",P$1)))</f>
        <v>--</v>
      </c>
      <c r="Q2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3" s="228" t="str">
        <f>IF(tbl_coded[[#This Row],[ISIN]]="","",IF(OR(_xll.BDP($B23&amp;" Corp",R$1)="#N/A N/A",_xll.BDP($B23&amp;" Corp",R$1)="#N/A Invalid Security",_xll.BDP($B23&amp;" Corp",R$1)="#N/A Field Not Applicable"),"--",_xll.BDP($B23&amp;" Corp",R$1)))</f>
        <v>--</v>
      </c>
      <c r="S23" s="228" t="str">
        <f>IF(tbl_coded[[#This Row],[ISIN]]="","",IF(OR(_xll.BDP($R23&amp;" Equity",S$1)="#N/A N/A",_xll.BDP($R23&amp;" Equity",S$1)="#N/A Invalid Security"),"--",_xll.BDP($R23&amp;" Equity",S$1)))</f>
        <v>--</v>
      </c>
      <c r="T23" s="228" t="str">
        <f>IF(tbl_coded[[#This Row],[ISIN]]="","",IF(OR(_xll.BDP($R23&amp;" Equity",T$1)="#N/A N/A",_xll.BDP($R23&amp;" Equity",T$1)="#N/A Invalid Security"),"--",_xll.BDP($R23&amp;" Equity",T$1)))</f>
        <v>--</v>
      </c>
      <c r="U23" s="228" t="str">
        <f>IF(tbl_coded[[#This Row],[ISIN]]="","",IF(OR(_xll.BDP($R23&amp;" Equity",U$1)="#N/A N/A",_xll.BDP($R23&amp;" Equity",U$1)="#N/A Invalid Security"),"--",_xll.BDP($R23&amp;" Equity",U$1)))</f>
        <v>--</v>
      </c>
      <c r="V23" s="228" t="str">
        <f>IF(tbl_coded[[#This Row],[ISIN]]="","",IF(OR(_xll.BDP($R23&amp;" Equity",V$1)="#N/A N/A",_xll.BDP($R23&amp;" Equity",V$1)="#N/A Invalid Security"),"--",_xll.BDP($R23&amp;" Equity",V$1)))</f>
        <v>--</v>
      </c>
      <c r="W23" s="228" t="str">
        <f>IF(tbl_coded[[#This Row],[ISIN]]="","",IF(OR(_xll.BDP($R23&amp;" Equity",W$1)="#N/A N/A",_xll.BDP($R23&amp;" Equity",W$1)="#N/A Invalid Security"),"--",_xll.BDP($R23&amp;" Equity",W$1)))</f>
        <v>--</v>
      </c>
      <c r="X23" s="228" t="str">
        <f>IF(tbl_coded[[#This Row],[ISIN]]="","",IF(OR(_xll.BDP($R23&amp;" Equity",X$1)="#N/A N/A",_xll.BDP($R23&amp;" Equity",X$1)="#N/A Invalid Security"),"--",_xll.BDP($R23&amp;" Equity",X$1)))</f>
        <v>--</v>
      </c>
      <c r="Y2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3" s="228" t="str">
        <f>IF(tbl_coded[[#This Row],[ISIN]]="","",IF(ISNUMBER(_xll.BDP(B23&amp;" Corp",Z$1)),_xll.BDP(B23&amp;" Corp",Z$1),""))</f>
        <v/>
      </c>
      <c r="AA23" s="228" t="str">
        <f>IF(tbl_coded[[#This Row],[ISIN]]="","",IF(ISNUMBER(_xll.BDP(B23&amp;" Corp",AA$1)),_xll.BDP(B23&amp;" Corp",AA$1),""))</f>
        <v/>
      </c>
      <c r="AB23" s="228" t="str">
        <f>IF(tbl_coded[[#This Row],[ISIN]]="","",IF(ISNUMBER(_xll.BDP(B23&amp;" Corp",AB$1)),_xll.BDP(B23&amp;" Corp",AB$1),""))</f>
        <v/>
      </c>
      <c r="AC23" s="228" t="str">
        <f>IF(tbl_coded[[#This Row],[ISIN]]="","",IF((_xll.BDP(B23&amp;" Corp",AC$1))="#N/A Field Not Applicable","",_xll.BDP(B23&amp;" Corp",AC$1)))</f>
        <v>N</v>
      </c>
      <c r="AD23" s="228" t="str">
        <f>IF(tbl_coded[[#This Row],[ISIN]]="","",IF((_xll.BDP(B23&amp;" Corp",AD$1))="#N/A N/A","--",_xll.BDP(B23&amp;" Corp",AD$1)))</f>
        <v>--</v>
      </c>
      <c r="AE23" s="228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NR</v>
      </c>
      <c r="AF2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3" s="229" t="str">
        <f>IF(tbl_coded[[#This Row],[ISIN]]="","",IF(_xll.BDP($B23&amp;" Corp",AH$1)="#N/A N/A","--",_xll.BDP($B23&amp;" Corp",AH$1)))</f>
        <v>CN</v>
      </c>
      <c r="AI2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无锡市太湖新城资产经</v>
      </c>
      <c r="AL23" s="244" t="str">
        <f>IF(tbl_coded[[#This Row],[ISIN]]="","",IF(_xll.BDS($B23&amp;" Corp",AL$1)="#N/A Field Not Applicable","",_xll.BDS($B23&amp;" Corp",AL$1)))</f>
        <v/>
      </c>
      <c r="AM2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" s="244" t="str">
        <f>IF(tbl_coded[[#This Row],[ISIN]]="","",IF(OR(_xll.BDP($B23&amp;" Corp",AR$1)="#N/A N/A"),"",_xll.BDP($B23&amp;" Corp",AR$1)))</f>
        <v/>
      </c>
      <c r="AS23" s="244">
        <f>IF(tbl_coded[[#This Row],[ISIN]]="","",IF(_xll.BDS($B23&amp;" Corp",AS$1)="#N/A Field Not Applicable","",_xll.BDS($B23&amp;" Corp",AS$1)))</f>
        <v>71177477</v>
      </c>
      <c r="AT23" s="244" t="str">
        <f>IF(tbl_coded[[#This Row],[SBLC Provider BBID]]="","",_xll.BDP(tbl_coded[[#This Row],[SBLC Provider BBID]]&amp;" CompanyID","NAME"))</f>
        <v>Postal Savings Bank of China C</v>
      </c>
      <c r="AU23" s="244" t="str">
        <f>IF(tbl_coded[[#This Row],[ISIN]]="","",IF(OR(_xll.BDP($B23&amp;" Corp",AU$1)="#N/A N/A"),"--",IF(_xll.BDP($B23&amp;" Corp",AU$1)="#N/A Field Not Applicable","",TEXT(_xll.BDP($B23&amp;" Corp",AU$1),"yyyy/mm/dd"))))</f>
        <v>2023/07/19</v>
      </c>
      <c r="AV23" s="244" t="str">
        <f>IF(tbl_coded[[#This Row],[ISIN]]="","",IF(OR(_xll.BDP($B23&amp;" Corp",AV$1)="#N/A N/A"),"--",IF(_xll.BDP($B23&amp;" Corp",AV$1)="#N/A Field Not Applicable","",TEXT(_xll.BDP($B23&amp;" Corp",AV$1),"yyyy/mm/dd"))))</f>
        <v>2026/07/19</v>
      </c>
      <c r="AW23" s="244" t="str">
        <f>IF(tbl_coded[[#This Row],[ISIN]]="","",IF(OR(_xll.BDP($B23&amp;" Corp",AW$1)="#N/A N/A"),"--",IF(_xll.BDP($B23&amp;" Corp",AW$1)="#N/A Field Not Applicable","",TEXT(_xll.BDP($B23&amp;" Corp",AW$1),"yyyy/mm/dd"))))</f>
        <v>2023/07/12</v>
      </c>
      <c r="AX23" s="244" t="str">
        <f>IF(tbl_coded[[#This Row],[ISIN]]="","",IF(OR(_xll.BDP($B23&amp;" Corp",AX$1)="#N/A Field Not Applicable"),"--",IF(_xll.BDP($B23&amp;" Corp",AX$1)="#N/A Field Not Applicable","",TEXT(_xll.BDP($B23&amp;" Corp",AX$1),"yyyy/mm/dd"))))</f>
        <v>--</v>
      </c>
      <c r="AY23" s="244">
        <f>IF(tbl_coded[[#This Row],[ISIN]]="","",IF(OR(_xll.BDP($B23&amp;" Corp",AY$1)="#N/A N/A"),"--",_xll.BDP($B23&amp;" Corp",AY$1)))</f>
        <v>3.6</v>
      </c>
      <c r="AZ23" s="244" t="str">
        <f>IF(tbl_coded[[#This Row],[ISIN]]="","",IF(OR(_xll.BDP($B23&amp;" Corp",AZ$1)="#N/A N/A"),"--",_xll.BDP($B23&amp;" Corp",AZ$1)))</f>
        <v>CNY</v>
      </c>
      <c r="BA23" s="244">
        <f>IF(tbl_coded[[#This Row],[ISIN]]="","",IF(OR(_xll.BDP($B23&amp;" Corp",BA$1)="#N/A N/A"),"--",_xll.BDP($B23&amp;" Corp",BA$1)))</f>
        <v>1250000000</v>
      </c>
      <c r="BB23" s="244" t="str">
        <f>IF(tbl_coded[[#This Row],[ISIN]]="","",IF(OR(_xll.BDP($B23&amp;" Corp",BB$1)="#N/A Field Not Applicable"),"--",_xll.BDP($B23&amp;" Corp",BB$1)))</f>
        <v>--</v>
      </c>
      <c r="BC23" s="244" t="str">
        <f>IF(tbl_coded[[#This Row],[ISIN]]="","",IF(OR(_xll.BDP($B23&amp;" Corp",BC$1)="#N/A Field Not Applicable"),"--",_xll.BDP($B23&amp;" Corp",BC$1)))</f>
        <v>Y</v>
      </c>
      <c r="BD23" s="244" t="str">
        <f>IF(tbl_coded[[#This Row],[ISIN]]="","",IF(OR(_xll.BDP($B23&amp;" Corp",BD$1)="#N/A Field Not Applicable"),"--",_xll.BDP($B23&amp;" Corp",BD$1)))</f>
        <v>N</v>
      </c>
      <c r="BE23" s="244" t="str">
        <f>IF(tbl_coded[[#This Row],[ISIN]]="","",IF(OR(_xll.BDP($B23&amp;" Corp",BE$1)="#N/A Field Not Applicable"),"--",_xll.BDP($B23&amp;" Corp",BE$1)))</f>
        <v>N</v>
      </c>
      <c r="BF23" s="244" t="str">
        <f>IF(tbl_coded[[#This Row],[ISIN]]="","",IF(OR(_xll.BDP($B23&amp;" Corp",BF$1)="#N/A N/A"),"",_xll.BDP($B23&amp;" Corp",BF$1)))</f>
        <v>1083977D CH</v>
      </c>
      <c r="BG2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3" s="244" t="str">
        <f>IF(tbl_coded[[#This Row],[GREEN]]="Y","Green",IF(tbl_coded[[#This Row],[SUSTAINABLE]]="Y","Sustainable",IF(tbl_coded[[#This Row],[SOCIAL]]="Y","Social","")))</f>
        <v>Green</v>
      </c>
      <c r="BN23" s="243"/>
      <c r="BQ23" s="160">
        <v>22</v>
      </c>
      <c r="BR23" s="160" t="s">
        <v>9</v>
      </c>
      <c r="BS23" s="160" t="s">
        <v>117</v>
      </c>
      <c r="BT23" s="160" t="s">
        <v>118</v>
      </c>
    </row>
    <row r="24" spans="1:72" ht="15" customHeight="1">
      <c r="A24" s="225">
        <v>22</v>
      </c>
      <c r="B24" s="226" t="str">
        <f>IF(美元债一级!$C$3:$C$1048576&lt;&gt;"",美元债一级!C24,"")</f>
        <v>XS2618570068</v>
      </c>
      <c r="C24" s="227" t="str">
        <f>IF(tbl_coded[[#This Row],[ISIN]]="","",IF(tbl_coded[[#This Row],[Index]]&gt;$A$1,"",IF(_xll.BDP($B24&amp;" Corp",C$1)="#N/A N/A","",_xll.BDP($B24&amp;" Corp",C$1))))</f>
        <v>6/6/2023</v>
      </c>
      <c r="D24" s="227" t="str">
        <f>IF(tbl_coded[[#This Row],[ISIN]]="","",IF(_xll.BDP($B24&amp;" Corp",D$1)="#N/A N/A","",_xll.BDP($B24&amp;" Corp",D$1)))</f>
        <v>ZHEJIANG BOXIN BVI</v>
      </c>
      <c r="E24" s="227" t="str">
        <f>IF(tbl_coded[[#This Row],[ISIN]]="","",IF(_xll.BDP($B24&amp;" Corp",E$1)="#N/A N/A","--",_xll.BDP($B24&amp;" Corp",E$1)))</f>
        <v>--</v>
      </c>
      <c r="F24" s="227">
        <f>IF(tbl_coded[[#This Row],[ISIN]]="","",IF(_xll.BDS($B24&amp;" Corp",F$1)="#N/A Field Not Applicable","",_xll.BDS($B24&amp;" Corp",F$1)))</f>
        <v>70453866</v>
      </c>
      <c r="G24" s="227" t="str">
        <f>IF(tbl_coded[[#This Row],[ISIN]]="","",IF(_xll.BDP($F24&amp;" CompanyID",G$1)="#N/A Invalid Security","",_xll.BDP($F24&amp;" CompanyID",G$1)))</f>
        <v>Hangzhou Shangcheng District U</v>
      </c>
      <c r="H24" s="227" t="str">
        <f>IF(tbl_coded[[#This Row],[ISIN]]="","",IF(_xll.BDP($B24&amp;" Corp",H$1)="#N/A N/A","--",_xll.BDP($B24&amp;" Corp",H$1)))</f>
        <v>--</v>
      </c>
      <c r="I24" s="227" t="str">
        <f>IF(tbl_coded[[#This Row],[ISIN]]="","",IF(_xll.BDP($B24&amp;" Corp",I$1)="#N/A N/A","--",_xll.BDP($B24&amp;" Corp",I$1)))</f>
        <v>--</v>
      </c>
      <c r="J24" s="227" t="str">
        <f>IF(tbl_coded[[#This Row],[ISIN]]="","",IF(_xll.BDP($B24&amp;" Corp",J$1)="#N/A N/A","--",_xll.BDP($B24&amp;" Corp",J$1)))</f>
        <v>BBB</v>
      </c>
      <c r="K24" s="227" t="str">
        <f>IF(tbl_coded[[#This Row],[ISIN]]="","",IF(_xll.BDP($B24&amp;" Corp",K$1)="#N/A N/A","--",_xll.BDP($B24&amp;" Corp",K$1)))</f>
        <v>--</v>
      </c>
      <c r="L24" s="227" t="str">
        <f>IF(tbl_coded[[#This Row],[ISIN]]="","",IF(_xll.BDP($B24&amp;" Corp",L$1)="#N/A N/A","--",_xll.BDP($B24&amp;" Corp",L$1)))</f>
        <v>--</v>
      </c>
      <c r="M24" s="227" t="str">
        <f>IF(tbl_coded[[#This Row],[ISIN]]="","",IF(_xll.BDP($B24&amp;" Corp",M$1)="#N/A N/A","--",_xll.BDP($B24&amp;" Corp",M$1)))</f>
        <v>--</v>
      </c>
      <c r="N24" s="227" t="str">
        <f>IF(tbl_coded[[#This Row],[ISIN]]="","",IF(_xll.BDP($B24&amp;" Corp",N$1)="#N/A N/A","--",_xll.BDP($B24&amp;" Corp",N$1)))</f>
        <v>--</v>
      </c>
      <c r="O24" s="227" t="str">
        <f>IF(tbl_coded[[#This Row],[ISIN]]="","",IF(_xll.BDP($B24&amp;" Corp",O$1)="#N/A N/A","--",_xll.BDP($B24&amp;" Corp",O$1)))</f>
        <v>--</v>
      </c>
      <c r="P24" s="228" t="str">
        <f>IF(tbl_coded[[#This Row],[ISIN]]="","",IF(_xll.BDP($B24&amp;" Corp",P$1)="#N/A N/A","--",_xll.BDP($B24&amp;" Corp",P$1)))</f>
        <v>--</v>
      </c>
      <c r="Q2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" s="228" t="str">
        <f>IF(tbl_coded[[#This Row],[ISIN]]="","",IF(OR(_xll.BDP($B24&amp;" Corp",R$1)="#N/A N/A",_xll.BDP($B24&amp;" Corp",R$1)="#N/A Invalid Security",_xll.BDP($B24&amp;" Corp",R$1)="#N/A Field Not Applicable"),"--",_xll.BDP($B24&amp;" Corp",R$1)))</f>
        <v>--</v>
      </c>
      <c r="S24" s="228" t="str">
        <f>IF(tbl_coded[[#This Row],[ISIN]]="","",IF(OR(_xll.BDP($R24&amp;" Equity",S$1)="#N/A N/A",_xll.BDP($R24&amp;" Equity",S$1)="#N/A Invalid Security"),"--",_xll.BDP($R24&amp;" Equity",S$1)))</f>
        <v>--</v>
      </c>
      <c r="T24" s="228" t="str">
        <f>IF(tbl_coded[[#This Row],[ISIN]]="","",IF(OR(_xll.BDP($R24&amp;" Equity",T$1)="#N/A N/A",_xll.BDP($R24&amp;" Equity",T$1)="#N/A Invalid Security"),"--",_xll.BDP($R24&amp;" Equity",T$1)))</f>
        <v>--</v>
      </c>
      <c r="U24" s="228" t="str">
        <f>IF(tbl_coded[[#This Row],[ISIN]]="","",IF(OR(_xll.BDP($R24&amp;" Equity",U$1)="#N/A N/A",_xll.BDP($R24&amp;" Equity",U$1)="#N/A Invalid Security"),"--",_xll.BDP($R24&amp;" Equity",U$1)))</f>
        <v>--</v>
      </c>
      <c r="V24" s="228" t="str">
        <f>IF(tbl_coded[[#This Row],[ISIN]]="","",IF(OR(_xll.BDP($R24&amp;" Equity",V$1)="#N/A N/A",_xll.BDP($R24&amp;" Equity",V$1)="#N/A Invalid Security"),"--",_xll.BDP($R24&amp;" Equity",V$1)))</f>
        <v>--</v>
      </c>
      <c r="W24" s="228" t="str">
        <f>IF(tbl_coded[[#This Row],[ISIN]]="","",IF(OR(_xll.BDP($R24&amp;" Equity",W$1)="#N/A N/A",_xll.BDP($R24&amp;" Equity",W$1)="#N/A Invalid Security"),"--",_xll.BDP($R24&amp;" Equity",W$1)))</f>
        <v>--</v>
      </c>
      <c r="X24" s="228" t="str">
        <f>IF(tbl_coded[[#This Row],[ISIN]]="","",IF(OR(_xll.BDP($R24&amp;" Equity",X$1)="#N/A N/A",_xll.BDP($R24&amp;" Equity",X$1)="#N/A Invalid Security"),"--",_xll.BDP($R24&amp;" Equity",X$1)))</f>
        <v>--</v>
      </c>
      <c r="Y2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4" s="228" t="str">
        <f>IF(tbl_coded[[#This Row],[ISIN]]="","",IF(ISNUMBER(_xll.BDP(B24&amp;" Corp",Z$1)),_xll.BDP(B24&amp;" Corp",Z$1),""))</f>
        <v/>
      </c>
      <c r="AA24" s="228" t="str">
        <f>IF(tbl_coded[[#This Row],[ISIN]]="","",IF(ISNUMBER(_xll.BDP(B24&amp;" Corp",AA$1)),_xll.BDP(B24&amp;" Corp",AA$1),""))</f>
        <v/>
      </c>
      <c r="AB24" s="228" t="str">
        <f>IF(tbl_coded[[#This Row],[ISIN]]="","",IF(ISNUMBER(_xll.BDP(B24&amp;" Corp",AB$1)),_xll.BDP(B24&amp;" Corp",AB$1),""))</f>
        <v/>
      </c>
      <c r="AC24" s="228" t="str">
        <f>IF(tbl_coded[[#This Row],[ISIN]]="","",IF((_xll.BDP(B24&amp;" Corp",AC$1))="#N/A Field Not Applicable","",_xll.BDP(B24&amp;" Corp",AC$1)))</f>
        <v>N</v>
      </c>
      <c r="AD24" s="228" t="str">
        <f>IF(tbl_coded[[#This Row],[ISIN]]="","",IF((_xll.BDP(B24&amp;" Corp",AD$1))="#N/A N/A","--",_xll.BDP(B24&amp;" Corp",AD$1)))</f>
        <v>--</v>
      </c>
      <c r="AE24" s="228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>IG</v>
      </c>
      <c r="AF2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24" s="229" t="str">
        <f>IF(tbl_coded[[#This Row],[ISIN]]="","",IF(_xll.BDP($B24&amp;" Corp",AH$1)="#N/A N/A","--",_xll.BDP($B24&amp;" Corp",AH$1)))</f>
        <v>VG</v>
      </c>
      <c r="AI2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浙江柏鑫(英属维尔京)</v>
      </c>
      <c r="AL24" s="244">
        <f>IF(tbl_coded[[#This Row],[ISIN]]="","",IF(_xll.BDS($B24&amp;" Corp",AL$1)="#N/A Field Not Applicable","",_xll.BDS($B24&amp;" Corp",AL$1)))</f>
        <v>70453866</v>
      </c>
      <c r="AM24" s="244" t="str">
        <f>IF(tbl_coded[[#This Row],[ISIN]]="","",IF(_xll.BDP(tbl_coded[[#This Row],[KPW Provider BBID]]&amp;" CompanyID","NAME")="#N/A Invalid Security","",_xll.BDP(tbl_coded[[#This Row],[KPW Provider BBID]]&amp;" CompanyID","NAME")))</f>
        <v>Hangzhou Shangcheng District U</v>
      </c>
      <c r="AN2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BBB</v>
      </c>
      <c r="AQ24" s="244" t="str">
        <f>IF(tbl_coded[[#This Row],[ISIN]]="","",IF(tbl_coded[[#This Row],[KPW Name]]="","",tbl_coded[[#This Row],[穆迪KPW评级]]&amp;"/"&amp;tbl_coded[[#This Row],[SPKPW评级]]&amp;"/"&amp;tbl_coded[[#This Row],[FITCHKPW评级]]))</f>
        <v>--/--/BBB</v>
      </c>
      <c r="AR24" s="244" t="str">
        <f>IF(tbl_coded[[#This Row],[ISIN]]="","",IF(OR(_xll.BDP($B24&amp;" Corp",AR$1)="#N/A N/A"),"",_xll.BDP($B24&amp;" Corp",AR$1)))</f>
        <v/>
      </c>
      <c r="AS24" s="244" t="str">
        <f>IF(tbl_coded[[#This Row],[ISIN]]="","",IF(_xll.BDS($B24&amp;" Corp",AS$1)="#N/A Field Not Applicable","",_xll.BDS($B24&amp;" Corp",AS$1)))</f>
        <v/>
      </c>
      <c r="AT24" s="244" t="str">
        <f>IF(tbl_coded[[#This Row],[SBLC Provider BBID]]="","",_xll.BDP(tbl_coded[[#This Row],[SBLC Provider BBID]]&amp;" CompanyID","NAME"))</f>
        <v/>
      </c>
      <c r="AU24" s="244" t="str">
        <f>IF(tbl_coded[[#This Row],[ISIN]]="","",IF(OR(_xll.BDP($B24&amp;" Corp",AU$1)="#N/A N/A"),"--",IF(_xll.BDP($B24&amp;" Corp",AU$1)="#N/A Field Not Applicable","",TEXT(_xll.BDP($B24&amp;" Corp",AU$1),"yyyy/mm/dd"))))</f>
        <v>2023/06/13</v>
      </c>
      <c r="AV24" s="244" t="str">
        <f>IF(tbl_coded[[#This Row],[ISIN]]="","",IF(OR(_xll.BDP($B24&amp;" Corp",AV$1)="#N/A N/A"),"--",IF(_xll.BDP($B24&amp;" Corp",AV$1)="#N/A Field Not Applicable","",TEXT(_xll.BDP($B24&amp;" Corp",AV$1),"yyyy/mm/dd"))))</f>
        <v>2024/06/11</v>
      </c>
      <c r="AW24" s="244" t="str">
        <f>IF(tbl_coded[[#This Row],[ISIN]]="","",IF(OR(_xll.BDP($B24&amp;" Corp",AW$1)="#N/A N/A"),"--",IF(_xll.BDP($B24&amp;" Corp",AW$1)="#N/A Field Not Applicable","",TEXT(_xll.BDP($B24&amp;" Corp",AW$1),"yyyy/mm/dd"))))</f>
        <v>2023/06/06</v>
      </c>
      <c r="AX24" s="244" t="str">
        <f>IF(tbl_coded[[#This Row],[ISIN]]="","",IF(OR(_xll.BDP($B24&amp;" Corp",AX$1)="#N/A Field Not Applicable"),"--",IF(_xll.BDP($B24&amp;" Corp",AX$1)="#N/A Field Not Applicable","",TEXT(_xll.BDP($B24&amp;" Corp",AX$1),"yyyy/mm/dd"))))</f>
        <v>--</v>
      </c>
      <c r="AY24" s="244">
        <f>IF(tbl_coded[[#This Row],[ISIN]]="","",IF(OR(_xll.BDP($B24&amp;" Corp",AY$1)="#N/A N/A"),"--",_xll.BDP($B24&amp;" Corp",AY$1)))</f>
        <v>5.9</v>
      </c>
      <c r="AZ24" s="244" t="str">
        <f>IF(tbl_coded[[#This Row],[ISIN]]="","",IF(OR(_xll.BDP($B24&amp;" Corp",AZ$1)="#N/A N/A"),"--",_xll.BDP($B24&amp;" Corp",AZ$1)))</f>
        <v>USD</v>
      </c>
      <c r="BA24" s="244">
        <f>IF(tbl_coded[[#This Row],[ISIN]]="","",IF(OR(_xll.BDP($B24&amp;" Corp",BA$1)="#N/A N/A"),"--",_xll.BDP($B24&amp;" Corp",BA$1)))</f>
        <v>325000000</v>
      </c>
      <c r="BB24" s="244">
        <f>IF(tbl_coded[[#This Row],[ISIN]]="","",IF(OR(_xll.BDP($B24&amp;" Corp",BB$1)="#N/A Field Not Applicable"),"--",_xll.BDP($B24&amp;" Corp",BB$1)))</f>
        <v>100</v>
      </c>
      <c r="BC24" s="244" t="str">
        <f>IF(tbl_coded[[#This Row],[ISIN]]="","",IF(OR(_xll.BDP($B24&amp;" Corp",BC$1)="#N/A Field Not Applicable"),"--",_xll.BDP($B24&amp;" Corp",BC$1)))</f>
        <v>N</v>
      </c>
      <c r="BD24" s="244" t="str">
        <f>IF(tbl_coded[[#This Row],[ISIN]]="","",IF(OR(_xll.BDP($B24&amp;" Corp",BD$1)="#N/A Field Not Applicable"),"--",_xll.BDP($B24&amp;" Corp",BD$1)))</f>
        <v>N</v>
      </c>
      <c r="BE24" s="244" t="str">
        <f>IF(tbl_coded[[#This Row],[ISIN]]="","",IF(OR(_xll.BDP($B24&amp;" Corp",BE$1)="#N/A Field Not Applicable"),"--",_xll.BDP($B24&amp;" Corp",BE$1)))</f>
        <v>N</v>
      </c>
      <c r="BF24" s="244" t="str">
        <f>IF(tbl_coded[[#This Row],[ISIN]]="","",IF(OR(_xll.BDP($B24&amp;" Corp",BF$1)="#N/A N/A"),"",_xll.BDP($B24&amp;" Corp",BF$1)))</f>
        <v/>
      </c>
      <c r="BG2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24" s="244" t="str">
        <f>IF(tbl_coded[[#This Row],[GREEN]]="Y","Green",IF(tbl_coded[[#This Row],[SUSTAINABLE]]="Y","Sustainable",IF(tbl_coded[[#This Row],[SOCIAL]]="Y","Social","")))</f>
        <v/>
      </c>
      <c r="BN24" s="243"/>
      <c r="BQ24" s="160">
        <v>23</v>
      </c>
      <c r="BR24" s="160" t="s">
        <v>119</v>
      </c>
      <c r="BS24" s="160" t="s">
        <v>9</v>
      </c>
      <c r="BT24" s="160" t="s">
        <v>9</v>
      </c>
    </row>
    <row r="25" spans="1:72" ht="15" customHeight="1">
      <c r="A25" s="225">
        <v>23</v>
      </c>
      <c r="B25" s="226" t="str">
        <f>IF(美元债一级!$C$3:$C$1048576&lt;&gt;"",美元债一级!C25,"")</f>
        <v>XS2648007495</v>
      </c>
      <c r="C25" s="227" t="str">
        <f>IF(tbl_coded[[#This Row],[ISIN]]="","",IF(tbl_coded[[#This Row],[Index]]&gt;$A$1,"",IF(_xll.BDP($B25&amp;" Corp",C$1)="#N/A N/A","",_xll.BDP($B25&amp;" Corp",C$1))))</f>
        <v>11/7/2023</v>
      </c>
      <c r="D25" s="227" t="str">
        <f>IF(tbl_coded[[#This Row],[ISIN]]="","",IF(_xll.BDP($B25&amp;" Corp",D$1)="#N/A N/A","",_xll.BDP($B25&amp;" Corp",D$1)))</f>
        <v>CICC HK FINANCE 2016 MTN</v>
      </c>
      <c r="E25" s="227" t="str">
        <f>IF(tbl_coded[[#This Row],[ISIN]]="","",IF(_xll.BDP($B25&amp;" Corp",E$1)="#N/A N/A","--",_xll.BDP($B25&amp;" Corp",E$1)))</f>
        <v>CHINA INTL CAP CORP INTL</v>
      </c>
      <c r="F25" s="227">
        <f>IF(tbl_coded[[#This Row],[ISIN]]="","",IF(_xll.BDS($B25&amp;" Corp",F$1)="#N/A Field Not Applicable","",_xll.BDS($B25&amp;" Corp",F$1)))</f>
        <v>7028526</v>
      </c>
      <c r="G25" s="227" t="str">
        <f>IF(tbl_coded[[#This Row],[ISIN]]="","",IF(_xll.BDP($F25&amp;" CompanyID",G$1)="#N/A Invalid Security","",_xll.BDP($F25&amp;" CompanyID",G$1)))</f>
        <v>China International Capital Co</v>
      </c>
      <c r="H25" s="227" t="str">
        <f>IF(tbl_coded[[#This Row],[ISIN]]="","",IF(_xll.BDP($B25&amp;" Corp",H$1)="#N/A N/A","--",_xll.BDP($B25&amp;" Corp",H$1)))</f>
        <v>--</v>
      </c>
      <c r="I25" s="227" t="str">
        <f>IF(tbl_coded[[#This Row],[ISIN]]="","",IF(_xll.BDP($B25&amp;" Corp",I$1)="#N/A N/A","--",_xll.BDP($B25&amp;" Corp",I$1)))</f>
        <v>BBB+</v>
      </c>
      <c r="J25" s="227" t="str">
        <f>IF(tbl_coded[[#This Row],[ISIN]]="","",IF(_xll.BDP($B25&amp;" Corp",J$1)="#N/A N/A","--",_xll.BDP($B25&amp;" Corp",J$1)))</f>
        <v>--</v>
      </c>
      <c r="K25" s="227" t="str">
        <f>IF(tbl_coded[[#This Row],[ISIN]]="","",IF(_xll.BDP($B25&amp;" Corp",K$1)="#N/A N/A","--",_xll.BDP($B25&amp;" Corp",K$1)))</f>
        <v>--</v>
      </c>
      <c r="L25" s="227" t="str">
        <f>IF(tbl_coded[[#This Row],[ISIN]]="","",IF(_xll.BDP($B25&amp;" Corp",L$1)="#N/A N/A","--",_xll.BDP($B25&amp;" Corp",L$1)))</f>
        <v>--</v>
      </c>
      <c r="M25" s="227" t="str">
        <f>IF(tbl_coded[[#This Row],[ISIN]]="","",IF(_xll.BDP($B25&amp;" Corp",M$1)="#N/A N/A","--",_xll.BDP($B25&amp;" Corp",M$1)))</f>
        <v>Baa1</v>
      </c>
      <c r="N25" s="227" t="str">
        <f>IF(tbl_coded[[#This Row],[ISIN]]="","",IF(_xll.BDP($B25&amp;" Corp",N$1)="#N/A N/A","--",_xll.BDP($B25&amp;" Corp",N$1)))</f>
        <v>--</v>
      </c>
      <c r="O25" s="227" t="str">
        <f>IF(tbl_coded[[#This Row],[ISIN]]="","",IF(_xll.BDP($B25&amp;" Corp",O$1)="#N/A N/A","--",_xll.BDP($B25&amp;" Corp",O$1)))</f>
        <v>BBB+</v>
      </c>
      <c r="P25" s="228" t="str">
        <f>IF(tbl_coded[[#This Row],[ISIN]]="","",IF(_xll.BDP($B25&amp;" Corp",P$1)="#N/A N/A","--",_xll.BDP($B25&amp;" Corp",P$1)))</f>
        <v>--</v>
      </c>
      <c r="Q2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Baa1/BBB+/--</v>
      </c>
      <c r="R25" s="228" t="str">
        <f>IF(tbl_coded[[#This Row],[ISIN]]="","",IF(OR(_xll.BDP($B25&amp;" Corp",R$1)="#N/A N/A",_xll.BDP($B25&amp;" Corp",R$1)="#N/A Invalid Security",_xll.BDP($B25&amp;" Corp",R$1)="#N/A Field Not Applicable"),"--",_xll.BDP($B25&amp;" Corp",R$1)))</f>
        <v>CICCHZ HK</v>
      </c>
      <c r="S25" s="228" t="str">
        <f>IF(tbl_coded[[#This Row],[ISIN]]="","",IF(OR(_xll.BDP($R25&amp;" Equity",S$1)="#N/A N/A",_xll.BDP($R25&amp;" Equity",S$1)="#N/A Invalid Security"),"--",_xll.BDP($R25&amp;" Equity",S$1)))</f>
        <v>--</v>
      </c>
      <c r="T25" s="228" t="str">
        <f>IF(tbl_coded[[#This Row],[ISIN]]="","",IF(OR(_xll.BDP($R25&amp;" Equity",T$1)="#N/A N/A",_xll.BDP($R25&amp;" Equity",T$1)="#N/A Invalid Security"),"--",_xll.BDP($R25&amp;" Equity",T$1)))</f>
        <v>--</v>
      </c>
      <c r="U25" s="228" t="str">
        <f>IF(tbl_coded[[#This Row],[ISIN]]="","",IF(OR(_xll.BDP($R25&amp;" Equity",U$1)="#N/A N/A",_xll.BDP($R25&amp;" Equity",U$1)="#N/A Invalid Security"),"--",_xll.BDP($R25&amp;" Equity",U$1)))</f>
        <v>Baa1</v>
      </c>
      <c r="V25" s="228" t="str">
        <f>IF(tbl_coded[[#This Row],[ISIN]]="","",IF(OR(_xll.BDP($R25&amp;" Equity",V$1)="#N/A N/A",_xll.BDP($R25&amp;" Equity",V$1)="#N/A Invalid Security"),"--",_xll.BDP($R25&amp;" Equity",V$1)))</f>
        <v>--</v>
      </c>
      <c r="W25" s="228" t="str">
        <f>IF(tbl_coded[[#This Row],[ISIN]]="","",IF(OR(_xll.BDP($R25&amp;" Equity",W$1)="#N/A N/A",_xll.BDP($R25&amp;" Equity",W$1)="#N/A Invalid Security"),"--",_xll.BDP($R25&amp;" Equity",W$1)))</f>
        <v>BBB+</v>
      </c>
      <c r="X25" s="228" t="str">
        <f>IF(tbl_coded[[#This Row],[ISIN]]="","",IF(OR(_xll.BDP($R25&amp;" Equity",X$1)="#N/A N/A",_xll.BDP($R25&amp;" Equity",X$1)="#N/A Invalid Security"),"--",_xll.BDP($R25&amp;" Equity",X$1)))</f>
        <v>BBB+</v>
      </c>
      <c r="Y2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Baa1/BBB+/BBB+</v>
      </c>
      <c r="Z25" s="228">
        <f>IF(tbl_coded[[#This Row],[ISIN]]="","",IF(ISNUMBER(_xll.BDP(B25&amp;" Corp",Z$1)),_xll.BDP(B25&amp;" Corp",Z$1),""))</f>
        <v>90</v>
      </c>
      <c r="AA25" s="228">
        <f>IF(tbl_coded[[#This Row],[ISIN]]="","",IF(ISNUMBER(_xll.BDP(B25&amp;" Corp",AA$1)),_xll.BDP(B25&amp;" Corp",AA$1),""))</f>
        <v>90</v>
      </c>
      <c r="AB25" s="228" t="str">
        <f>IF(tbl_coded[[#This Row],[ISIN]]="","",IF(ISNUMBER(_xll.BDP(B25&amp;" Corp",AB$1)),_xll.BDP(B25&amp;" Corp",AB$1),""))</f>
        <v/>
      </c>
      <c r="AC25" s="228" t="str">
        <f>IF(tbl_coded[[#This Row],[ISIN]]="","",IF((_xll.BDP(B25&amp;" Corp",AC$1))="#N/A Field Not Applicable","",_xll.BDP(B25&amp;" Corp",AC$1)))</f>
        <v>N</v>
      </c>
      <c r="AD25" s="228" t="str">
        <f>IF(tbl_coded[[#This Row],[ISIN]]="","",IF((_xll.BDP(B25&amp;" Corp",AD$1))="#N/A N/A","--",_xll.BDP(B25&amp;" Corp",AD$1)))</f>
        <v>--</v>
      </c>
      <c r="AE25" s="228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>IG</v>
      </c>
      <c r="AF2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Baa1/BBB+/BBB+</v>
      </c>
      <c r="AG2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25" s="229" t="str">
        <f>IF(tbl_coded[[#This Row],[ISIN]]="","",IF(_xll.BDP($B25&amp;" Corp",AH$1)="#N/A N/A","--",_xll.BDP($B25&amp;" Corp",AH$1)))</f>
        <v>VG</v>
      </c>
      <c r="AI2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5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90</v>
      </c>
      <c r="AK2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中金香港金融2016年MTN</v>
      </c>
      <c r="AL25" s="244">
        <f>IF(tbl_coded[[#This Row],[ISIN]]="","",IF(_xll.BDS($B25&amp;" Corp",AL$1)="#N/A Field Not Applicable","",_xll.BDS($B25&amp;" Corp",AL$1)))</f>
        <v>7028526</v>
      </c>
      <c r="AM25" s="244" t="str">
        <f>IF(tbl_coded[[#This Row],[ISIN]]="","",IF(_xll.BDP(tbl_coded[[#This Row],[KPW Provider BBID]]&amp;" CompanyID","NAME")="#N/A Invalid Security","",_xll.BDP(tbl_coded[[#This Row],[KPW Provider BBID]]&amp;" CompanyID","NAME")))</f>
        <v>China International Capital Co</v>
      </c>
      <c r="AN2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Baa1</v>
      </c>
      <c r="AO2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BBB+</v>
      </c>
      <c r="AP2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BBB+</v>
      </c>
      <c r="AQ25" s="244" t="str">
        <f>IF(tbl_coded[[#This Row],[ISIN]]="","",IF(tbl_coded[[#This Row],[KPW Name]]="","",tbl_coded[[#This Row],[穆迪KPW评级]]&amp;"/"&amp;tbl_coded[[#This Row],[SPKPW评级]]&amp;"/"&amp;tbl_coded[[#This Row],[FITCHKPW评级]]))</f>
        <v>Baa1/BBB+/BBB+</v>
      </c>
      <c r="AR25" s="244" t="str">
        <f>IF(tbl_coded[[#This Row],[ISIN]]="","",IF(OR(_xll.BDP($B25&amp;" Corp",AR$1)="#N/A N/A"),"",_xll.BDP($B25&amp;" Corp",AR$1)))</f>
        <v>China International Capital Corp International Ltd</v>
      </c>
      <c r="AS25" s="244" t="str">
        <f>IF(tbl_coded[[#This Row],[ISIN]]="","",IF(_xll.BDS($B25&amp;" Corp",AS$1)="#N/A Field Not Applicable","",_xll.BDS($B25&amp;" Corp",AS$1)))</f>
        <v/>
      </c>
      <c r="AT25" s="244" t="str">
        <f>IF(tbl_coded[[#This Row],[SBLC Provider BBID]]="","",_xll.BDP(tbl_coded[[#This Row],[SBLC Provider BBID]]&amp;" CompanyID","NAME"))</f>
        <v/>
      </c>
      <c r="AU25" s="244" t="str">
        <f>IF(tbl_coded[[#This Row],[ISIN]]="","",IF(OR(_xll.BDP($B25&amp;" Corp",AU$1)="#N/A N/A"),"--",IF(_xll.BDP($B25&amp;" Corp",AU$1)="#N/A Field Not Applicable","",TEXT(_xll.BDP($B25&amp;" Corp",AU$1),"yyyy/mm/dd"))))</f>
        <v>2023/07/18</v>
      </c>
      <c r="AV25" s="244" t="str">
        <f>IF(tbl_coded[[#This Row],[ISIN]]="","",IF(OR(_xll.BDP($B25&amp;" Corp",AV$1)="#N/A N/A"),"--",IF(_xll.BDP($B25&amp;" Corp",AV$1)="#N/A Field Not Applicable","",TEXT(_xll.BDP($B25&amp;" Corp",AV$1),"yyyy/mm/dd"))))</f>
        <v>2026/07/18</v>
      </c>
      <c r="AW25" s="244" t="str">
        <f>IF(tbl_coded[[#This Row],[ISIN]]="","",IF(OR(_xll.BDP($B25&amp;" Corp",AW$1)="#N/A N/A"),"--",IF(_xll.BDP($B25&amp;" Corp",AW$1)="#N/A Field Not Applicable","",TEXT(_xll.BDP($B25&amp;" Corp",AW$1),"yyyy/mm/dd"))))</f>
        <v>2023/07/11</v>
      </c>
      <c r="AX25" s="244" t="str">
        <f>IF(tbl_coded[[#This Row],[ISIN]]="","",IF(OR(_xll.BDP($B25&amp;" Corp",AX$1)="#N/A Field Not Applicable"),"--",IF(_xll.BDP($B25&amp;" Corp",AX$1)="#N/A Field Not Applicable","",TEXT(_xll.BDP($B25&amp;" Corp",AX$1),"yyyy/mm/dd"))))</f>
        <v>--</v>
      </c>
      <c r="AY25" s="244">
        <f>IF(tbl_coded[[#This Row],[ISIN]]="","",IF(OR(_xll.BDP($B25&amp;" Corp",AY$1)="#N/A N/A"),"--",_xll.BDP($B25&amp;" Corp",AY$1)))</f>
        <v>5.4420000000000002</v>
      </c>
      <c r="AZ25" s="244" t="str">
        <f>IF(tbl_coded[[#This Row],[ISIN]]="","",IF(OR(_xll.BDP($B25&amp;" Corp",AZ$1)="#N/A N/A"),"--",_xll.BDP($B25&amp;" Corp",AZ$1)))</f>
        <v>USD</v>
      </c>
      <c r="BA25" s="244">
        <f>IF(tbl_coded[[#This Row],[ISIN]]="","",IF(OR(_xll.BDP($B25&amp;" Corp",BA$1)="#N/A N/A"),"--",_xll.BDP($B25&amp;" Corp",BA$1)))</f>
        <v>500000000</v>
      </c>
      <c r="BB25" s="244">
        <f>IF(tbl_coded[[#This Row],[ISIN]]="","",IF(OR(_xll.BDP($B25&amp;" Corp",BB$1)="#N/A Field Not Applicable"),"--",_xll.BDP($B25&amp;" Corp",BB$1)))</f>
        <v>100</v>
      </c>
      <c r="BC25" s="244" t="str">
        <f>IF(tbl_coded[[#This Row],[ISIN]]="","",IF(OR(_xll.BDP($B25&amp;" Corp",BC$1)="#N/A Field Not Applicable"),"--",_xll.BDP($B25&amp;" Corp",BC$1)))</f>
        <v>N</v>
      </c>
      <c r="BD25" s="244" t="str">
        <f>IF(tbl_coded[[#This Row],[ISIN]]="","",IF(OR(_xll.BDP($B25&amp;" Corp",BD$1)="#N/A Field Not Applicable"),"--",_xll.BDP($B25&amp;" Corp",BD$1)))</f>
        <v>N</v>
      </c>
      <c r="BE25" s="244" t="str">
        <f>IF(tbl_coded[[#This Row],[ISIN]]="","",IF(OR(_xll.BDP($B25&amp;" Corp",BE$1)="#N/A Field Not Applicable"),"--",_xll.BDP($B25&amp;" Corp",BE$1)))</f>
        <v>N</v>
      </c>
      <c r="BF25" s="244" t="str">
        <f>IF(tbl_coded[[#This Row],[ISIN]]="","",IF(OR(_xll.BDP($B25&amp;" Corp",BF$1)="#N/A N/A"),"",_xll.BDP($B25&amp;" Corp",BF$1)))</f>
        <v>3908 HK</v>
      </c>
      <c r="BG2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2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Baa1/BBB+/BBB+</v>
      </c>
      <c r="BM25" s="244" t="str">
        <f>IF(tbl_coded[[#This Row],[GREEN]]="Y","Green",IF(tbl_coded[[#This Row],[SUSTAINABLE]]="Y","Sustainable",IF(tbl_coded[[#This Row],[SOCIAL]]="Y","Social","")))</f>
        <v/>
      </c>
      <c r="BN25" s="243"/>
      <c r="BQ25" s="160">
        <v>24</v>
      </c>
      <c r="BR25" s="160" t="s">
        <v>119</v>
      </c>
      <c r="BS25" s="160" t="s">
        <v>81</v>
      </c>
      <c r="BT25" s="160" t="s">
        <v>80</v>
      </c>
    </row>
    <row r="26" spans="1:72" ht="15" customHeight="1">
      <c r="A26" s="225">
        <v>24</v>
      </c>
      <c r="B26" s="226" t="str">
        <f>IF(美元债一级!$C$3:$C$1048576&lt;&gt;"",美元债一级!C26,"")</f>
        <v>HK0000939428</v>
      </c>
      <c r="C26" s="227" t="str">
        <f>IF(tbl_coded[[#This Row],[ISIN]]="","",IF(tbl_coded[[#This Row],[Index]]&gt;$A$1,"",IF(_xll.BDP($B26&amp;" Corp",C$1)="#N/A N/A","",_xll.BDP($B26&amp;" Corp",C$1))))</f>
        <v>6/7/2023</v>
      </c>
      <c r="D26" s="227" t="str">
        <f>IF(tbl_coded[[#This Row],[ISIN]]="","",IF(_xll.BDP($B26&amp;" Corp",D$1)="#N/A N/A","",_xll.BDP($B26&amp;" Corp",D$1)))</f>
        <v>CSI MTN LTD</v>
      </c>
      <c r="E26" s="227" t="str">
        <f>IF(tbl_coded[[#This Row],[ISIN]]="","",IF(_xll.BDP($B26&amp;" Corp",E$1)="#N/A N/A","--",_xll.BDP($B26&amp;" Corp",E$1)))</f>
        <v>CITIC SECURITIES INTERNA</v>
      </c>
      <c r="F26" s="227" t="str">
        <f>IF(tbl_coded[[#This Row],[ISIN]]="","",IF(_xll.BDS($B26&amp;" Corp",F$1)="#N/A Field Not Applicable","",_xll.BDS($B26&amp;" Corp",F$1)))</f>
        <v/>
      </c>
      <c r="G26" s="227" t="str">
        <f>IF(tbl_coded[[#This Row],[ISIN]]="","",IF(_xll.BDP($F26&amp;" CompanyID",G$1)="#N/A Invalid Security","",_xll.BDP($F26&amp;" CompanyID",G$1)))</f>
        <v/>
      </c>
      <c r="H26" s="227" t="str">
        <f>IF(tbl_coded[[#This Row],[ISIN]]="","",IF(_xll.BDP($B26&amp;" Corp",H$1)="#N/A N/A","--",_xll.BDP($B26&amp;" Corp",H$1)))</f>
        <v>--</v>
      </c>
      <c r="I26" s="227" t="str">
        <f>IF(tbl_coded[[#This Row],[ISIN]]="","",IF(_xll.BDP($B26&amp;" Corp",I$1)="#N/A N/A","--",_xll.BDP($B26&amp;" Corp",I$1)))</f>
        <v>BBB+</v>
      </c>
      <c r="J26" s="227" t="str">
        <f>IF(tbl_coded[[#This Row],[ISIN]]="","",IF(_xll.BDP($B26&amp;" Corp",J$1)="#N/A N/A","--",_xll.BDP($B26&amp;" Corp",J$1)))</f>
        <v>--</v>
      </c>
      <c r="K26" s="227" t="str">
        <f>IF(tbl_coded[[#This Row],[ISIN]]="","",IF(_xll.BDP($B26&amp;" Corp",K$1)="#N/A N/A","--",_xll.BDP($B26&amp;" Corp",K$1)))</f>
        <v>--</v>
      </c>
      <c r="L26" s="227" t="str">
        <f>IF(tbl_coded[[#This Row],[ISIN]]="","",IF(_xll.BDP($B26&amp;" Corp",L$1)="#N/A N/A","--",_xll.BDP($B26&amp;" Corp",L$1)))</f>
        <v>--</v>
      </c>
      <c r="M26" s="227" t="str">
        <f>IF(tbl_coded[[#This Row],[ISIN]]="","",IF(_xll.BDP($B26&amp;" Corp",M$1)="#N/A N/A","--",_xll.BDP($B26&amp;" Corp",M$1)))</f>
        <v>--</v>
      </c>
      <c r="N26" s="227" t="str">
        <f>IF(tbl_coded[[#This Row],[ISIN]]="","",IF(_xll.BDP($B26&amp;" Corp",N$1)="#N/A N/A","--",_xll.BDP($B26&amp;" Corp",N$1)))</f>
        <v>--</v>
      </c>
      <c r="O26" s="227" t="str">
        <f>IF(tbl_coded[[#This Row],[ISIN]]="","",IF(_xll.BDP($B26&amp;" Corp",O$1)="#N/A N/A","--",_xll.BDP($B26&amp;" Corp",O$1)))</f>
        <v>--</v>
      </c>
      <c r="P26" s="228" t="str">
        <f>IF(tbl_coded[[#This Row],[ISIN]]="","",IF(_xll.BDP($B26&amp;" Corp",P$1)="#N/A N/A","--",_xll.BDP($B26&amp;" Corp",P$1)))</f>
        <v>--</v>
      </c>
      <c r="Q2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6" s="228" t="str">
        <f>IF(tbl_coded[[#This Row],[ISIN]]="","",IF(OR(_xll.BDP($B26&amp;" Corp",R$1)="#N/A N/A",_xll.BDP($B26&amp;" Corp",R$1)="#N/A Invalid Security",_xll.BDP($B26&amp;" Corp",R$1)="#N/A Field Not Applicable"),"--",_xll.BDP($B26&amp;" Corp",R$1)))</f>
        <v>0335254D HK</v>
      </c>
      <c r="S26" s="228" t="str">
        <f>IF(tbl_coded[[#This Row],[ISIN]]="","",IF(OR(_xll.BDP($R26&amp;" Equity",S$1)="#N/A N/A",_xll.BDP($R26&amp;" Equity",S$1)="#N/A Invalid Security"),"--",_xll.BDP($R26&amp;" Equity",S$1)))</f>
        <v>--</v>
      </c>
      <c r="T26" s="228" t="str">
        <f>IF(tbl_coded[[#This Row],[ISIN]]="","",IF(OR(_xll.BDP($R26&amp;" Equity",T$1)="#N/A N/A",_xll.BDP($R26&amp;" Equity",T$1)="#N/A Invalid Security"),"--",_xll.BDP($R26&amp;" Equity",T$1)))</f>
        <v>--</v>
      </c>
      <c r="U26" s="228" t="str">
        <f>IF(tbl_coded[[#This Row],[ISIN]]="","",IF(OR(_xll.BDP($R26&amp;" Equity",U$1)="#N/A N/A",_xll.BDP($R26&amp;" Equity",U$1)="#N/A Invalid Security"),"--",_xll.BDP($R26&amp;" Equity",U$1)))</f>
        <v>--</v>
      </c>
      <c r="V26" s="228" t="str">
        <f>IF(tbl_coded[[#This Row],[ISIN]]="","",IF(OR(_xll.BDP($R26&amp;" Equity",V$1)="#N/A N/A",_xll.BDP($R26&amp;" Equity",V$1)="#N/A Invalid Security"),"--",_xll.BDP($R26&amp;" Equity",V$1)))</f>
        <v>--</v>
      </c>
      <c r="W26" s="228" t="str">
        <f>IF(tbl_coded[[#This Row],[ISIN]]="","",IF(OR(_xll.BDP($R26&amp;" Equity",W$1)="#N/A N/A",_xll.BDP($R26&amp;" Equity",W$1)="#N/A Invalid Security"),"--",_xll.BDP($R26&amp;" Equity",W$1)))</f>
        <v>BBB+</v>
      </c>
      <c r="X26" s="228" t="str">
        <f>IF(tbl_coded[[#This Row],[ISIN]]="","",IF(OR(_xll.BDP($R26&amp;" Equity",X$1)="#N/A N/A",_xll.BDP($R26&amp;" Equity",X$1)="#N/A Invalid Security"),"--",_xll.BDP($R26&amp;" Equity",X$1)))</f>
        <v>--</v>
      </c>
      <c r="Y2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--/BBB+/--</v>
      </c>
      <c r="Z26" s="228" t="str">
        <f>IF(tbl_coded[[#This Row],[ISIN]]="","",IF(ISNUMBER(_xll.BDP(B26&amp;" Corp",Z$1)),_xll.BDP(B26&amp;" Corp",Z$1),""))</f>
        <v/>
      </c>
      <c r="AA26" s="228" t="str">
        <f>IF(tbl_coded[[#This Row],[ISIN]]="","",IF(ISNUMBER(_xll.BDP(B26&amp;" Corp",AA$1)),_xll.BDP(B26&amp;" Corp",AA$1),""))</f>
        <v/>
      </c>
      <c r="AB26" s="228" t="str">
        <f>IF(tbl_coded[[#This Row],[ISIN]]="","",IF(ISNUMBER(_xll.BDP(B26&amp;" Corp",AB$1)),_xll.BDP(B26&amp;" Corp",AB$1),""))</f>
        <v/>
      </c>
      <c r="AC26" s="228" t="str">
        <f>IF(tbl_coded[[#This Row],[ISIN]]="","",IF((_xll.BDP(B26&amp;" Corp",AC$1))="#N/A Field Not Applicable","",_xll.BDP(B26&amp;" Corp",AC$1)))</f>
        <v>N</v>
      </c>
      <c r="AD26" s="228" t="str">
        <f>IF(tbl_coded[[#This Row],[ISIN]]="","",IF((_xll.BDP(B26&amp;" Corp",AD$1))="#N/A N/A","--",_xll.BDP(B26&amp;" Corp",AD$1)))</f>
        <v>--</v>
      </c>
      <c r="AE26" s="228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>IG</v>
      </c>
      <c r="AF2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--/BBB+/--</v>
      </c>
      <c r="AG2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26" s="229" t="str">
        <f>IF(tbl_coded[[#This Row],[ISIN]]="","",IF(_xll.BDP($B26&amp;" Corp",AH$1)="#N/A N/A","--",_xll.BDP($B26&amp;" Corp",AH$1)))</f>
        <v>VG</v>
      </c>
      <c r="AI2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CSI MTN Ltd</v>
      </c>
      <c r="AL26" s="244" t="str">
        <f>IF(tbl_coded[[#This Row],[ISIN]]="","",IF(_xll.BDS($B26&amp;" Corp",AL$1)="#N/A Field Not Applicable","",_xll.BDS($B26&amp;" Corp",AL$1)))</f>
        <v/>
      </c>
      <c r="AM2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" s="244" t="str">
        <f>IF(tbl_coded[[#This Row],[ISIN]]="","",IF(OR(_xll.BDP($B26&amp;" Corp",AR$1)="#N/A N/A"),"",_xll.BDP($B26&amp;" Corp",AR$1)))</f>
        <v>CITIC Securities International Co Ltd</v>
      </c>
      <c r="AS26" s="244" t="str">
        <f>IF(tbl_coded[[#This Row],[ISIN]]="","",IF(_xll.BDS($B26&amp;" Corp",AS$1)="#N/A Field Not Applicable","",_xll.BDS($B26&amp;" Corp",AS$1)))</f>
        <v/>
      </c>
      <c r="AT26" s="244" t="str">
        <f>IF(tbl_coded[[#This Row],[SBLC Provider BBID]]="","",_xll.BDP(tbl_coded[[#This Row],[SBLC Provider BBID]]&amp;" CompanyID","NAME"))</f>
        <v/>
      </c>
      <c r="AU26" s="244" t="str">
        <f>IF(tbl_coded[[#This Row],[ISIN]]="","",IF(OR(_xll.BDP($B26&amp;" Corp",AU$1)="#N/A N/A"),"--",IF(_xll.BDP($B26&amp;" Corp",AU$1)="#N/A Field Not Applicable","",TEXT(_xll.BDP($B26&amp;" Corp",AU$1),"yyyy/mm/dd"))))</f>
        <v>2023/07/13</v>
      </c>
      <c r="AV26" s="244" t="str">
        <f>IF(tbl_coded[[#This Row],[ISIN]]="","",IF(OR(_xll.BDP($B26&amp;" Corp",AV$1)="#N/A N/A"),"--",IF(_xll.BDP($B26&amp;" Corp",AV$1)="#N/A Field Not Applicable","",TEXT(_xll.BDP($B26&amp;" Corp",AV$1),"yyyy/mm/dd"))))</f>
        <v>2026/07/13</v>
      </c>
      <c r="AW26" s="244" t="str">
        <f>IF(tbl_coded[[#This Row],[ISIN]]="","",IF(OR(_xll.BDP($B26&amp;" Corp",AW$1)="#N/A N/A"),"--",IF(_xll.BDP($B26&amp;" Corp",AW$1)="#N/A Field Not Applicable","",TEXT(_xll.BDP($B26&amp;" Corp",AW$1),"yyyy/mm/dd"))))</f>
        <v>2023/07/06</v>
      </c>
      <c r="AX26" s="244" t="str">
        <f>IF(tbl_coded[[#This Row],[ISIN]]="","",IF(OR(_xll.BDP($B26&amp;" Corp",AX$1)="#N/A Field Not Applicable"),"--",IF(_xll.BDP($B26&amp;" Corp",AX$1)="#N/A Field Not Applicable","",TEXT(_xll.BDP($B26&amp;" Corp",AX$1),"yyyy/mm/dd"))))</f>
        <v>2026/06/13</v>
      </c>
      <c r="AY26" s="244">
        <f>IF(tbl_coded[[#This Row],[ISIN]]="","",IF(OR(_xll.BDP($B26&amp;" Corp",AY$1)="#N/A N/A"),"--",_xll.BDP($B26&amp;" Corp",AY$1)))</f>
        <v>3.1</v>
      </c>
      <c r="AZ26" s="244" t="str">
        <f>IF(tbl_coded[[#This Row],[ISIN]]="","",IF(OR(_xll.BDP($B26&amp;" Corp",AZ$1)="#N/A N/A"),"--",_xll.BDP($B26&amp;" Corp",AZ$1)))</f>
        <v>CNY</v>
      </c>
      <c r="BA26" s="244">
        <f>IF(tbl_coded[[#This Row],[ISIN]]="","",IF(OR(_xll.BDP($B26&amp;" Corp",BA$1)="#N/A N/A"),"--",_xll.BDP($B26&amp;" Corp",BA$1)))</f>
        <v>2500000000</v>
      </c>
      <c r="BB26" s="244">
        <f>IF(tbl_coded[[#This Row],[ISIN]]="","",IF(OR(_xll.BDP($B26&amp;" Corp",BB$1)="#N/A Field Not Applicable"),"--",_xll.BDP($B26&amp;" Corp",BB$1)))</f>
        <v>100</v>
      </c>
      <c r="BC26" s="244" t="str">
        <f>IF(tbl_coded[[#This Row],[ISIN]]="","",IF(OR(_xll.BDP($B26&amp;" Corp",BC$1)="#N/A Field Not Applicable"),"--",_xll.BDP($B26&amp;" Corp",BC$1)))</f>
        <v>N</v>
      </c>
      <c r="BD26" s="244" t="str">
        <f>IF(tbl_coded[[#This Row],[ISIN]]="","",IF(OR(_xll.BDP($B26&amp;" Corp",BD$1)="#N/A Field Not Applicable"),"--",_xll.BDP($B26&amp;" Corp",BD$1)))</f>
        <v>N</v>
      </c>
      <c r="BE26" s="244" t="str">
        <f>IF(tbl_coded[[#This Row],[ISIN]]="","",IF(OR(_xll.BDP($B26&amp;" Corp",BE$1)="#N/A Field Not Applicable"),"--",_xll.BDP($B26&amp;" Corp",BE$1)))</f>
        <v>N</v>
      </c>
      <c r="BF26" s="244" t="str">
        <f>IF(tbl_coded[[#This Row],[ISIN]]="","",IF(OR(_xll.BDP($B26&amp;" Corp",BF$1)="#N/A N/A"),"",_xll.BDP($B26&amp;" Corp",BF$1)))</f>
        <v>600030 CH</v>
      </c>
      <c r="BG2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--/BBB+/--</v>
      </c>
      <c r="BL2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--/BBB+/--</v>
      </c>
      <c r="BM26" s="244" t="str">
        <f>IF(tbl_coded[[#This Row],[GREEN]]="Y","Green",IF(tbl_coded[[#This Row],[SUSTAINABLE]]="Y","Sustainable",IF(tbl_coded[[#This Row],[SOCIAL]]="Y","Social","")))</f>
        <v/>
      </c>
      <c r="BN26" s="243"/>
    </row>
    <row r="27" spans="1:72" ht="15" customHeight="1">
      <c r="A27" s="225">
        <v>25</v>
      </c>
      <c r="B27" s="226" t="str">
        <f>IF(美元债一级!$C$3:$C$1048576&lt;&gt;"",美元债一级!C27,"")</f>
        <v>XS2644758133</v>
      </c>
      <c r="C27" s="227" t="str">
        <f>IF(tbl_coded[[#This Row],[ISIN]]="","",IF(tbl_coded[[#This Row],[Index]]&gt;$A$1,"",IF(_xll.BDP($B27&amp;" Corp",C$1)="#N/A N/A","",_xll.BDP($B27&amp;" Corp",C$1))))</f>
        <v>27/6/2023</v>
      </c>
      <c r="D27" s="227" t="str">
        <f>IF(tbl_coded[[#This Row],[ISIN]]="","",IF(_xll.BDP($B27&amp;" Corp",D$1)="#N/A N/A","",_xll.BDP($B27&amp;" Corp",D$1)))</f>
        <v>CHONGQ TOURSM CULT</v>
      </c>
      <c r="E27" s="227" t="str">
        <f>IF(tbl_coded[[#This Row],[ISIN]]="","",IF(_xll.BDP($B27&amp;" Corp",E$1)="#N/A N/A","--",_xll.BDP($B27&amp;" Corp",E$1)))</f>
        <v>--</v>
      </c>
      <c r="F27" s="227" t="str">
        <f>IF(tbl_coded[[#This Row],[ISIN]]="","",IF(_xll.BDS($B27&amp;" Corp",F$1)="#N/A Field Not Applicable","",_xll.BDS($B27&amp;" Corp",F$1)))</f>
        <v/>
      </c>
      <c r="G27" s="227" t="str">
        <f>IF(tbl_coded[[#This Row],[ISIN]]="","",IF(_xll.BDP($F27&amp;" CompanyID",G$1)="#N/A Invalid Security","",_xll.BDP($F27&amp;" CompanyID",G$1)))</f>
        <v/>
      </c>
      <c r="H27" s="227" t="str">
        <f>IF(tbl_coded[[#This Row],[ISIN]]="","",IF(_xll.BDP($B27&amp;" Corp",H$1)="#N/A N/A","--",_xll.BDP($B27&amp;" Corp",H$1)))</f>
        <v>--</v>
      </c>
      <c r="I27" s="227" t="str">
        <f>IF(tbl_coded[[#This Row],[ISIN]]="","",IF(_xll.BDP($B27&amp;" Corp",I$1)="#N/A N/A","--",_xll.BDP($B27&amp;" Corp",I$1)))</f>
        <v>--</v>
      </c>
      <c r="J27" s="227" t="str">
        <f>IF(tbl_coded[[#This Row],[ISIN]]="","",IF(_xll.BDP($B27&amp;" Corp",J$1)="#N/A N/A","--",_xll.BDP($B27&amp;" Corp",J$1)))</f>
        <v>--</v>
      </c>
      <c r="K27" s="227" t="str">
        <f>IF(tbl_coded[[#This Row],[ISIN]]="","",IF(_xll.BDP($B27&amp;" Corp",K$1)="#N/A N/A","--",_xll.BDP($B27&amp;" Corp",K$1)))</f>
        <v>--</v>
      </c>
      <c r="L27" s="227" t="str">
        <f>IF(tbl_coded[[#This Row],[ISIN]]="","",IF(_xll.BDP($B27&amp;" Corp",L$1)="#N/A N/A","--",_xll.BDP($B27&amp;" Corp",L$1)))</f>
        <v>--</v>
      </c>
      <c r="M27" s="227" t="str">
        <f>IF(tbl_coded[[#This Row],[ISIN]]="","",IF(_xll.BDP($B27&amp;" Corp",M$1)="#N/A N/A","--",_xll.BDP($B27&amp;" Corp",M$1)))</f>
        <v>--</v>
      </c>
      <c r="N27" s="227" t="str">
        <f>IF(tbl_coded[[#This Row],[ISIN]]="","",IF(_xll.BDP($B27&amp;" Corp",N$1)="#N/A N/A","--",_xll.BDP($B27&amp;" Corp",N$1)))</f>
        <v>--</v>
      </c>
      <c r="O27" s="227" t="str">
        <f>IF(tbl_coded[[#This Row],[ISIN]]="","",IF(_xll.BDP($B27&amp;" Corp",O$1)="#N/A N/A","--",_xll.BDP($B27&amp;" Corp",O$1)))</f>
        <v>--</v>
      </c>
      <c r="P27" s="228" t="str">
        <f>IF(tbl_coded[[#This Row],[ISIN]]="","",IF(_xll.BDP($B27&amp;" Corp",P$1)="#N/A N/A","--",_xll.BDP($B27&amp;" Corp",P$1)))</f>
        <v>--</v>
      </c>
      <c r="Q2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7" s="228" t="str">
        <f>IF(tbl_coded[[#This Row],[ISIN]]="","",IF(OR(_xll.BDP($B27&amp;" Corp",R$1)="#N/A N/A",_xll.BDP($B27&amp;" Corp",R$1)="#N/A Invalid Security",_xll.BDP($B27&amp;" Corp",R$1)="#N/A Field Not Applicable"),"--",_xll.BDP($B27&amp;" Corp",R$1)))</f>
        <v>--</v>
      </c>
      <c r="S27" s="228" t="str">
        <f>IF(tbl_coded[[#This Row],[ISIN]]="","",IF(OR(_xll.BDP($R27&amp;" Equity",S$1)="#N/A N/A",_xll.BDP($R27&amp;" Equity",S$1)="#N/A Invalid Security"),"--",_xll.BDP($R27&amp;" Equity",S$1)))</f>
        <v>--</v>
      </c>
      <c r="T27" s="228" t="str">
        <f>IF(tbl_coded[[#This Row],[ISIN]]="","",IF(OR(_xll.BDP($R27&amp;" Equity",T$1)="#N/A N/A",_xll.BDP($R27&amp;" Equity",T$1)="#N/A Invalid Security"),"--",_xll.BDP($R27&amp;" Equity",T$1)))</f>
        <v>--</v>
      </c>
      <c r="U27" s="228" t="str">
        <f>IF(tbl_coded[[#This Row],[ISIN]]="","",IF(OR(_xll.BDP($R27&amp;" Equity",U$1)="#N/A N/A",_xll.BDP($R27&amp;" Equity",U$1)="#N/A Invalid Security"),"--",_xll.BDP($R27&amp;" Equity",U$1)))</f>
        <v>--</v>
      </c>
      <c r="V27" s="228" t="str">
        <f>IF(tbl_coded[[#This Row],[ISIN]]="","",IF(OR(_xll.BDP($R27&amp;" Equity",V$1)="#N/A N/A",_xll.BDP($R27&amp;" Equity",V$1)="#N/A Invalid Security"),"--",_xll.BDP($R27&amp;" Equity",V$1)))</f>
        <v>--</v>
      </c>
      <c r="W27" s="228" t="str">
        <f>IF(tbl_coded[[#This Row],[ISIN]]="","",IF(OR(_xll.BDP($R27&amp;" Equity",W$1)="#N/A N/A",_xll.BDP($R27&amp;" Equity",W$1)="#N/A Invalid Security"),"--",_xll.BDP($R27&amp;" Equity",W$1)))</f>
        <v>--</v>
      </c>
      <c r="X27" s="228" t="str">
        <f>IF(tbl_coded[[#This Row],[ISIN]]="","",IF(OR(_xll.BDP($R27&amp;" Equity",X$1)="#N/A N/A",_xll.BDP($R27&amp;" Equity",X$1)="#N/A Invalid Security"),"--",_xll.BDP($R27&amp;" Equity",X$1)))</f>
        <v>--</v>
      </c>
      <c r="Y2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7" s="228" t="str">
        <f>IF(tbl_coded[[#This Row],[ISIN]]="","",IF(ISNUMBER(_xll.BDP(B27&amp;" Corp",Z$1)),_xll.BDP(B27&amp;" Corp",Z$1),""))</f>
        <v/>
      </c>
      <c r="AA27" s="228" t="str">
        <f>IF(tbl_coded[[#This Row],[ISIN]]="","",IF(ISNUMBER(_xll.BDP(B27&amp;" Corp",AA$1)),_xll.BDP(B27&amp;" Corp",AA$1),""))</f>
        <v/>
      </c>
      <c r="AB27" s="228" t="str">
        <f>IF(tbl_coded[[#This Row],[ISIN]]="","",IF(ISNUMBER(_xll.BDP(B27&amp;" Corp",AB$1)),_xll.BDP(B27&amp;" Corp",AB$1),""))</f>
        <v/>
      </c>
      <c r="AC27" s="228" t="str">
        <f>IF(tbl_coded[[#This Row],[ISIN]]="","",IF((_xll.BDP(B27&amp;" Corp",AC$1))="#N/A Field Not Applicable","",_xll.BDP(B27&amp;" Corp",AC$1)))</f>
        <v>N</v>
      </c>
      <c r="AD27" s="228" t="str">
        <f>IF(tbl_coded[[#This Row],[ISIN]]="","",IF((_xll.BDP(B27&amp;" Corp",AD$1))="#N/A N/A","--",_xll.BDP(B27&amp;" Corp",AD$1)))</f>
        <v>--</v>
      </c>
      <c r="AE27" s="228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>NR</v>
      </c>
      <c r="AF2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7" s="229" t="str">
        <f>IF(tbl_coded[[#This Row],[ISIN]]="","",IF(_xll.BDP($B27&amp;" Corp",AH$1)="#N/A N/A","--",_xll.BDP($B27&amp;" Corp",AH$1)))</f>
        <v>CN</v>
      </c>
      <c r="AI2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重庆市赤甲旅游文化创</v>
      </c>
      <c r="AL27" s="244" t="str">
        <f>IF(tbl_coded[[#This Row],[ISIN]]="","",IF(_xll.BDS($B27&amp;" Corp",AL$1)="#N/A Field Not Applicable","",_xll.BDS($B27&amp;" Corp",AL$1)))</f>
        <v/>
      </c>
      <c r="AM2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" s="244" t="str">
        <f>IF(tbl_coded[[#This Row],[ISIN]]="","",IF(OR(_xll.BDP($B27&amp;" Corp",AR$1)="#N/A N/A"),"",_xll.BDP($B27&amp;" Corp",AR$1)))</f>
        <v/>
      </c>
      <c r="AS27" s="244">
        <f>IF(tbl_coded[[#This Row],[ISIN]]="","",IF(_xll.BDS($B27&amp;" Corp",AS$1)="#N/A Field Not Applicable","",_xll.BDS($B27&amp;" Corp",AS$1)))</f>
        <v>69867013</v>
      </c>
      <c r="AT27" s="244" t="str">
        <f>IF(tbl_coded[[#This Row],[SBLC Provider BBID]]="","",_xll.BDP(tbl_coded[[#This Row],[SBLC Provider BBID]]&amp;" CompanyID","NAME"))</f>
        <v>Chongqing Rural Commercial Ban</v>
      </c>
      <c r="AU27" s="244" t="str">
        <f>IF(tbl_coded[[#This Row],[ISIN]]="","",IF(OR(_xll.BDP($B27&amp;" Corp",AU$1)="#N/A N/A"),"--",IF(_xll.BDP($B27&amp;" Corp",AU$1)="#N/A Field Not Applicable","",TEXT(_xll.BDP($B27&amp;" Corp",AU$1),"yyyy/mm/dd"))))</f>
        <v>2023/06/30</v>
      </c>
      <c r="AV27" s="244" t="str">
        <f>IF(tbl_coded[[#This Row],[ISIN]]="","",IF(OR(_xll.BDP($B27&amp;" Corp",AV$1)="#N/A N/A"),"--",IF(_xll.BDP($B27&amp;" Corp",AV$1)="#N/A Field Not Applicable","",TEXT(_xll.BDP($B27&amp;" Corp",AV$1),"yyyy/mm/dd"))))</f>
        <v>2026/06/30</v>
      </c>
      <c r="AW27" s="244" t="str">
        <f>IF(tbl_coded[[#This Row],[ISIN]]="","",IF(OR(_xll.BDP($B27&amp;" Corp",AW$1)="#N/A N/A"),"--",IF(_xll.BDP($B27&amp;" Corp",AW$1)="#N/A Field Not Applicable","",TEXT(_xll.BDP($B27&amp;" Corp",AW$1),"yyyy/mm/dd"))))</f>
        <v>2023/06/27</v>
      </c>
      <c r="AX27" s="244" t="str">
        <f>IF(tbl_coded[[#This Row],[ISIN]]="","",IF(OR(_xll.BDP($B27&amp;" Corp",AX$1)="#N/A Field Not Applicable"),"--",IF(_xll.BDP($B27&amp;" Corp",AX$1)="#N/A Field Not Applicable","",TEXT(_xll.BDP($B27&amp;" Corp",AX$1),"yyyy/mm/dd"))))</f>
        <v>--</v>
      </c>
      <c r="AY27" s="244">
        <f>IF(tbl_coded[[#This Row],[ISIN]]="","",IF(OR(_xll.BDP($B27&amp;" Corp",AY$1)="#N/A N/A"),"--",_xll.BDP($B27&amp;" Corp",AY$1)))</f>
        <v>4.2</v>
      </c>
      <c r="AZ27" s="244" t="str">
        <f>IF(tbl_coded[[#This Row],[ISIN]]="","",IF(OR(_xll.BDP($B27&amp;" Corp",AZ$1)="#N/A N/A"),"--",_xll.BDP($B27&amp;" Corp",AZ$1)))</f>
        <v>CNY</v>
      </c>
      <c r="BA27" s="244">
        <f>IF(tbl_coded[[#This Row],[ISIN]]="","",IF(OR(_xll.BDP($B27&amp;" Corp",BA$1)="#N/A N/A"),"--",_xll.BDP($B27&amp;" Corp",BA$1)))</f>
        <v>188000000</v>
      </c>
      <c r="BB27" s="244">
        <f>IF(tbl_coded[[#This Row],[ISIN]]="","",IF(OR(_xll.BDP($B27&amp;" Corp",BB$1)="#N/A Field Not Applicable"),"--",_xll.BDP($B27&amp;" Corp",BB$1)))</f>
        <v>100</v>
      </c>
      <c r="BC27" s="244" t="str">
        <f>IF(tbl_coded[[#This Row],[ISIN]]="","",IF(OR(_xll.BDP($B27&amp;" Corp",BC$1)="#N/A Field Not Applicable"),"--",_xll.BDP($B27&amp;" Corp",BC$1)))</f>
        <v>N</v>
      </c>
      <c r="BD27" s="244" t="str">
        <f>IF(tbl_coded[[#This Row],[ISIN]]="","",IF(OR(_xll.BDP($B27&amp;" Corp",BD$1)="#N/A Field Not Applicable"),"--",_xll.BDP($B27&amp;" Corp",BD$1)))</f>
        <v>N</v>
      </c>
      <c r="BE27" s="244" t="str">
        <f>IF(tbl_coded[[#This Row],[ISIN]]="","",IF(OR(_xll.BDP($B27&amp;" Corp",BE$1)="#N/A Field Not Applicable"),"--",_xll.BDP($B27&amp;" Corp",BE$1)))</f>
        <v>N</v>
      </c>
      <c r="BF27" s="244" t="str">
        <f>IF(tbl_coded[[#This Row],[ISIN]]="","",IF(OR(_xll.BDP($B27&amp;" Corp",BF$1)="#N/A N/A"),"",_xll.BDP($B27&amp;" Corp",BF$1)))</f>
        <v/>
      </c>
      <c r="BG2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7" s="244" t="str">
        <f>IF(tbl_coded[[#This Row],[GREEN]]="Y","Green",IF(tbl_coded[[#This Row],[SUSTAINABLE]]="Y","Sustainable",IF(tbl_coded[[#This Row],[SOCIAL]]="Y","Social","")))</f>
        <v/>
      </c>
      <c r="BN27" s="243"/>
    </row>
    <row r="28" spans="1:72" ht="15" customHeight="1">
      <c r="A28" s="225">
        <v>26</v>
      </c>
      <c r="B28" s="226" t="str">
        <f>IF(美元债一级!$C$3:$C$1048576&lt;&gt;"",美元债一级!C28,"")</f>
        <v>XS2639510341</v>
      </c>
      <c r="C28" s="227" t="str">
        <f>IF(tbl_coded[[#This Row],[ISIN]]="","",IF(tbl_coded[[#This Row],[Index]]&gt;$A$1,"",IF(_xll.BDP($B28&amp;" Corp",C$1)="#N/A N/A","",_xll.BDP($B28&amp;" Corp",C$1))))</f>
        <v>27/6/2023</v>
      </c>
      <c r="D28" s="227" t="str">
        <f>IF(tbl_coded[[#This Row],[ISIN]]="","",IF(_xll.BDP($B28&amp;" Corp",D$1)="#N/A N/A","",_xll.BDP($B28&amp;" Corp",D$1)))</f>
        <v>LUSO INTL BANKING</v>
      </c>
      <c r="E28" s="227" t="str">
        <f>IF(tbl_coded[[#This Row],[ISIN]]="","",IF(_xll.BDP($B28&amp;" Corp",E$1)="#N/A N/A","--",_xll.BDP($B28&amp;" Corp",E$1)))</f>
        <v>--</v>
      </c>
      <c r="F28" s="227" t="str">
        <f>IF(tbl_coded[[#This Row],[ISIN]]="","",IF(_xll.BDS($B28&amp;" Corp",F$1)="#N/A Field Not Applicable","",_xll.BDS($B28&amp;" Corp",F$1)))</f>
        <v/>
      </c>
      <c r="G28" s="227" t="str">
        <f>IF(tbl_coded[[#This Row],[ISIN]]="","",IF(_xll.BDP($F28&amp;" CompanyID",G$1)="#N/A Invalid Security","",_xll.BDP($F28&amp;" CompanyID",G$1)))</f>
        <v/>
      </c>
      <c r="H28" s="227" t="str">
        <f>IF(tbl_coded[[#This Row],[ISIN]]="","",IF(_xll.BDP($B28&amp;" Corp",H$1)="#N/A N/A","--",_xll.BDP($B28&amp;" Corp",H$1)))</f>
        <v>--</v>
      </c>
      <c r="I28" s="227" t="str">
        <f>IF(tbl_coded[[#This Row],[ISIN]]="","",IF(_xll.BDP($B28&amp;" Corp",I$1)="#N/A N/A","--",_xll.BDP($B28&amp;" Corp",I$1)))</f>
        <v>--</v>
      </c>
      <c r="J28" s="227" t="str">
        <f>IF(tbl_coded[[#This Row],[ISIN]]="","",IF(_xll.BDP($B28&amp;" Corp",J$1)="#N/A N/A","--",_xll.BDP($B28&amp;" Corp",J$1)))</f>
        <v>--</v>
      </c>
      <c r="K28" s="227" t="str">
        <f>IF(tbl_coded[[#This Row],[ISIN]]="","",IF(_xll.BDP($B28&amp;" Corp",K$1)="#N/A N/A","--",_xll.BDP($B28&amp;" Corp",K$1)))</f>
        <v>--</v>
      </c>
      <c r="L28" s="227" t="str">
        <f>IF(tbl_coded[[#This Row],[ISIN]]="","",IF(_xll.BDP($B28&amp;" Corp",L$1)="#N/A N/A","--",_xll.BDP($B28&amp;" Corp",L$1)))</f>
        <v>--</v>
      </c>
      <c r="M28" s="227" t="str">
        <f>IF(tbl_coded[[#This Row],[ISIN]]="","",IF(_xll.BDP($B28&amp;" Corp",M$1)="#N/A N/A","--",_xll.BDP($B28&amp;" Corp",M$1)))</f>
        <v>--</v>
      </c>
      <c r="N28" s="227" t="str">
        <f>IF(tbl_coded[[#This Row],[ISIN]]="","",IF(_xll.BDP($B28&amp;" Corp",N$1)="#N/A N/A","--",_xll.BDP($B28&amp;" Corp",N$1)))</f>
        <v>--</v>
      </c>
      <c r="O28" s="227" t="str">
        <f>IF(tbl_coded[[#This Row],[ISIN]]="","",IF(_xll.BDP($B28&amp;" Corp",O$1)="#N/A N/A","--",_xll.BDP($B28&amp;" Corp",O$1)))</f>
        <v>--</v>
      </c>
      <c r="P28" s="228" t="str">
        <f>IF(tbl_coded[[#This Row],[ISIN]]="","",IF(_xll.BDP($B28&amp;" Corp",P$1)="#N/A N/A","--",_xll.BDP($B28&amp;" Corp",P$1)))</f>
        <v>--</v>
      </c>
      <c r="Q2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8" s="228" t="str">
        <f>IF(tbl_coded[[#This Row],[ISIN]]="","",IF(OR(_xll.BDP($B28&amp;" Corp",R$1)="#N/A N/A",_xll.BDP($B28&amp;" Corp",R$1)="#N/A Invalid Security",_xll.BDP($B28&amp;" Corp",R$1)="#N/A Field Not Applicable"),"--",_xll.BDP($B28&amp;" Corp",R$1)))</f>
        <v>--</v>
      </c>
      <c r="S28" s="228" t="str">
        <f>IF(tbl_coded[[#This Row],[ISIN]]="","",IF(OR(_xll.BDP($R28&amp;" Equity",S$1)="#N/A N/A",_xll.BDP($R28&amp;" Equity",S$1)="#N/A Invalid Security"),"--",_xll.BDP($R28&amp;" Equity",S$1)))</f>
        <v>--</v>
      </c>
      <c r="T28" s="228" t="str">
        <f>IF(tbl_coded[[#This Row],[ISIN]]="","",IF(OR(_xll.BDP($R28&amp;" Equity",T$1)="#N/A N/A",_xll.BDP($R28&amp;" Equity",T$1)="#N/A Invalid Security"),"--",_xll.BDP($R28&amp;" Equity",T$1)))</f>
        <v>--</v>
      </c>
      <c r="U28" s="228" t="str">
        <f>IF(tbl_coded[[#This Row],[ISIN]]="","",IF(OR(_xll.BDP($R28&amp;" Equity",U$1)="#N/A N/A",_xll.BDP($R28&amp;" Equity",U$1)="#N/A Invalid Security"),"--",_xll.BDP($R28&amp;" Equity",U$1)))</f>
        <v>--</v>
      </c>
      <c r="V28" s="228" t="str">
        <f>IF(tbl_coded[[#This Row],[ISIN]]="","",IF(OR(_xll.BDP($R28&amp;" Equity",V$1)="#N/A N/A",_xll.BDP($R28&amp;" Equity",V$1)="#N/A Invalid Security"),"--",_xll.BDP($R28&amp;" Equity",V$1)))</f>
        <v>--</v>
      </c>
      <c r="W28" s="228" t="str">
        <f>IF(tbl_coded[[#This Row],[ISIN]]="","",IF(OR(_xll.BDP($R28&amp;" Equity",W$1)="#N/A N/A",_xll.BDP($R28&amp;" Equity",W$1)="#N/A Invalid Security"),"--",_xll.BDP($R28&amp;" Equity",W$1)))</f>
        <v>--</v>
      </c>
      <c r="X28" s="228" t="str">
        <f>IF(tbl_coded[[#This Row],[ISIN]]="","",IF(OR(_xll.BDP($R28&amp;" Equity",X$1)="#N/A N/A",_xll.BDP($R28&amp;" Equity",X$1)="#N/A Invalid Security"),"--",_xll.BDP($R28&amp;" Equity",X$1)))</f>
        <v>--</v>
      </c>
      <c r="Y2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8" s="228">
        <f>IF(tbl_coded[[#This Row],[ISIN]]="","",IF(ISNUMBER(_xll.BDP(B28&amp;" Corp",Z$1)),_xll.BDP(B28&amp;" Corp",Z$1),""))</f>
        <v>316.2</v>
      </c>
      <c r="AA28" s="228">
        <f>IF(tbl_coded[[#This Row],[ISIN]]="","",IF(ISNUMBER(_xll.BDP(B28&amp;" Corp",AA$1)),_xll.BDP(B28&amp;" Corp",AA$1),""))</f>
        <v>316.2</v>
      </c>
      <c r="AB28" s="228">
        <f>IF(tbl_coded[[#This Row],[ISIN]]="","",IF(ISNUMBER(_xll.BDP(B28&amp;" Corp",AB$1)),_xll.BDP(B28&amp;" Corp",AB$1),""))</f>
        <v>316.2</v>
      </c>
      <c r="AC28" s="228" t="str">
        <f>IF(tbl_coded[[#This Row],[ISIN]]="","",IF((_xll.BDP(B28&amp;" Corp",AC$1))="#N/A Field Not Applicable","",_xll.BDP(B28&amp;" Corp",AC$1)))</f>
        <v>N</v>
      </c>
      <c r="AD28" s="228" t="str">
        <f>IF(tbl_coded[[#This Row],[ISIN]]="","",IF((_xll.BDP(B28&amp;" Corp",AD$1))="#N/A N/A","--",_xll.BDP(B28&amp;" Corp",AD$1)))</f>
        <v>--</v>
      </c>
      <c r="AE28" s="228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>NR</v>
      </c>
      <c r="AF2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8" s="229" t="str">
        <f>IF(tbl_coded[[#This Row],[ISIN]]="","",IF(_xll.BDP($B28&amp;" Corp",AH$1)="#N/A N/A","--",_xll.BDP($B28&amp;" Corp",AH$1)))</f>
        <v>MO</v>
      </c>
      <c r="AI2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316.2</v>
      </c>
      <c r="AK2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澳门国际银行股份有限</v>
      </c>
      <c r="AL28" s="244" t="str">
        <f>IF(tbl_coded[[#This Row],[ISIN]]="","",IF(_xll.BDS($B28&amp;" Corp",AL$1)="#N/A Field Not Applicable","",_xll.BDS($B28&amp;" Corp",AL$1)))</f>
        <v/>
      </c>
      <c r="AM2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" s="244" t="str">
        <f>IF(tbl_coded[[#This Row],[ISIN]]="","",IF(OR(_xll.BDP($B28&amp;" Corp",AR$1)="#N/A N/A"),"",_xll.BDP($B28&amp;" Corp",AR$1)))</f>
        <v/>
      </c>
      <c r="AS28" s="244" t="str">
        <f>IF(tbl_coded[[#This Row],[ISIN]]="","",IF(_xll.BDS($B28&amp;" Corp",AS$1)="#N/A Field Not Applicable","",_xll.BDS($B28&amp;" Corp",AS$1)))</f>
        <v/>
      </c>
      <c r="AT28" s="244" t="str">
        <f>IF(tbl_coded[[#This Row],[SBLC Provider BBID]]="","",_xll.BDP(tbl_coded[[#This Row],[SBLC Provider BBID]]&amp;" CompanyID","NAME"))</f>
        <v/>
      </c>
      <c r="AU28" s="244" t="str">
        <f>IF(tbl_coded[[#This Row],[ISIN]]="","",IF(OR(_xll.BDP($B28&amp;" Corp",AU$1)="#N/A N/A"),"--",IF(_xll.BDP($B28&amp;" Corp",AU$1)="#N/A Field Not Applicable","",TEXT(_xll.BDP($B28&amp;" Corp",AU$1),"yyyy/mm/dd"))))</f>
        <v>2023/06/30</v>
      </c>
      <c r="AV28" s="244" t="str">
        <f>IF(tbl_coded[[#This Row],[ISIN]]="","",IF(OR(_xll.BDP($B28&amp;" Corp",AV$1)="#N/A N/A"),"--",IF(_xll.BDP($B28&amp;" Corp",AV$1)="#N/A Field Not Applicable","",TEXT(_xll.BDP($B28&amp;" Corp",AV$1),"yyyy/mm/dd"))))</f>
        <v>2033/06/30</v>
      </c>
      <c r="AW28" s="244" t="str">
        <f>IF(tbl_coded[[#This Row],[ISIN]]="","",IF(OR(_xll.BDP($B28&amp;" Corp",AW$1)="#N/A N/A"),"--",IF(_xll.BDP($B28&amp;" Corp",AW$1)="#N/A Field Not Applicable","",TEXT(_xll.BDP($B28&amp;" Corp",AW$1),"yyyy/mm/dd"))))</f>
        <v>2023/06/27</v>
      </c>
      <c r="AX28" s="244" t="str">
        <f>IF(tbl_coded[[#This Row],[ISIN]]="","",IF(OR(_xll.BDP($B28&amp;" Corp",AX$1)="#N/A Field Not Applicable"),"--",IF(_xll.BDP($B28&amp;" Corp",AX$1)="#N/A Field Not Applicable","",TEXT(_xll.BDP($B28&amp;" Corp",AX$1),"yyyy/mm/dd"))))</f>
        <v>2028/06/30</v>
      </c>
      <c r="AY28" s="244">
        <f>IF(tbl_coded[[#This Row],[ISIN]]="","",IF(OR(_xll.BDP($B28&amp;" Corp",AY$1)="#N/A N/A"),"--",_xll.BDP($B28&amp;" Corp",AY$1)))</f>
        <v>7.2</v>
      </c>
      <c r="AZ28" s="244" t="str">
        <f>IF(tbl_coded[[#This Row],[ISIN]]="","",IF(OR(_xll.BDP($B28&amp;" Corp",AZ$1)="#N/A N/A"),"--",_xll.BDP($B28&amp;" Corp",AZ$1)))</f>
        <v>USD</v>
      </c>
      <c r="BA28" s="244">
        <f>IF(tbl_coded[[#This Row],[ISIN]]="","",IF(OR(_xll.BDP($B28&amp;" Corp",BA$1)="#N/A N/A"),"--",_xll.BDP($B28&amp;" Corp",BA$1)))</f>
        <v>350000000</v>
      </c>
      <c r="BB28" s="244">
        <f>IF(tbl_coded[[#This Row],[ISIN]]="","",IF(OR(_xll.BDP($B28&amp;" Corp",BB$1)="#N/A Field Not Applicable"),"--",_xll.BDP($B28&amp;" Corp",BB$1)))</f>
        <v>100</v>
      </c>
      <c r="BC28" s="244" t="str">
        <f>IF(tbl_coded[[#This Row],[ISIN]]="","",IF(OR(_xll.BDP($B28&amp;" Corp",BC$1)="#N/A Field Not Applicable"),"--",_xll.BDP($B28&amp;" Corp",BC$1)))</f>
        <v>N</v>
      </c>
      <c r="BD28" s="244" t="str">
        <f>IF(tbl_coded[[#This Row],[ISIN]]="","",IF(OR(_xll.BDP($B28&amp;" Corp",BD$1)="#N/A Field Not Applicable"),"--",_xll.BDP($B28&amp;" Corp",BD$1)))</f>
        <v>N</v>
      </c>
      <c r="BE28" s="244" t="str">
        <f>IF(tbl_coded[[#This Row],[ISIN]]="","",IF(OR(_xll.BDP($B28&amp;" Corp",BE$1)="#N/A Field Not Applicable"),"--",_xll.BDP($B28&amp;" Corp",BE$1)))</f>
        <v>N</v>
      </c>
      <c r="BF28" s="244" t="str">
        <f>IF(tbl_coded[[#This Row],[ISIN]]="","",IF(OR(_xll.BDP($B28&amp;" Corp",BF$1)="#N/A N/A"),"",_xll.BDP($B28&amp;" Corp",BF$1)))</f>
        <v>1400277D MA</v>
      </c>
      <c r="BG2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8" s="244" t="str">
        <f>IF(tbl_coded[[#This Row],[GREEN]]="Y","Green",IF(tbl_coded[[#This Row],[SUSTAINABLE]]="Y","Sustainable",IF(tbl_coded[[#This Row],[SOCIAL]]="Y","Social","")))</f>
        <v/>
      </c>
      <c r="BN28" s="243"/>
    </row>
    <row r="29" spans="1:72" ht="15" customHeight="1">
      <c r="A29" s="225">
        <v>27</v>
      </c>
      <c r="B29" s="226" t="str">
        <f>IF(美元债一级!$C$3:$C$1048576&lt;&gt;"",美元债一级!C29,"")</f>
        <v>XS2623993974</v>
      </c>
      <c r="C29" s="227" t="str">
        <f>IF(tbl_coded[[#This Row],[ISIN]]="","",IF(tbl_coded[[#This Row],[Index]]&gt;$A$1,"",IF(_xll.BDP($B29&amp;" Corp",C$1)="#N/A N/A","",_xll.BDP($B29&amp;" Corp",C$1))))</f>
        <v>20/6/2023</v>
      </c>
      <c r="D29" s="227" t="str">
        <f>IF(tbl_coded[[#This Row],[ISIN]]="","",IF(_xll.BDP($B29&amp;" Corp",D$1)="#N/A N/A","",_xll.BDP($B29&amp;" Corp",D$1)))</f>
        <v>CHOUZHOU INTL INV LTD</v>
      </c>
      <c r="E29" s="227" t="str">
        <f>IF(tbl_coded[[#This Row],[ISIN]]="","",IF(_xll.BDP($B29&amp;" Corp",E$1)="#N/A N/A","--",_xll.BDP($B29&amp;" Corp",E$1)))</f>
        <v>YIWU STATE OWNED CAPITAL</v>
      </c>
      <c r="F29" s="227" t="str">
        <f>IF(tbl_coded[[#This Row],[ISIN]]="","",IF(_xll.BDS($B29&amp;" Corp",F$1)="#N/A Field Not Applicable","",_xll.BDS($B29&amp;" Corp",F$1)))</f>
        <v/>
      </c>
      <c r="G29" s="227" t="str">
        <f>IF(tbl_coded[[#This Row],[ISIN]]="","",IF(_xll.BDP($F29&amp;" CompanyID",G$1)="#N/A Invalid Security","",_xll.BDP($F29&amp;" CompanyID",G$1)))</f>
        <v/>
      </c>
      <c r="H29" s="227" t="str">
        <f>IF(tbl_coded[[#This Row],[ISIN]]="","",IF(_xll.BDP($B29&amp;" Corp",H$1)="#N/A N/A","--",_xll.BDP($B29&amp;" Corp",H$1)))</f>
        <v>Baa3</v>
      </c>
      <c r="I29" s="227" t="str">
        <f>IF(tbl_coded[[#This Row],[ISIN]]="","",IF(_xll.BDP($B29&amp;" Corp",I$1)="#N/A N/A","--",_xll.BDP($B29&amp;" Corp",I$1)))</f>
        <v>--</v>
      </c>
      <c r="J29" s="227" t="str">
        <f>IF(tbl_coded[[#This Row],[ISIN]]="","",IF(_xll.BDP($B29&amp;" Corp",J$1)="#N/A N/A","--",_xll.BDP($B29&amp;" Corp",J$1)))</f>
        <v>BBB</v>
      </c>
      <c r="K29" s="227" t="str">
        <f>IF(tbl_coded[[#This Row],[ISIN]]="","",IF(_xll.BDP($B29&amp;" Corp",K$1)="#N/A N/A","--",_xll.BDP($B29&amp;" Corp",K$1)))</f>
        <v>--</v>
      </c>
      <c r="L29" s="227" t="str">
        <f>IF(tbl_coded[[#This Row],[ISIN]]="","",IF(_xll.BDP($B29&amp;" Corp",L$1)="#N/A N/A","--",_xll.BDP($B29&amp;" Corp",L$1)))</f>
        <v>--</v>
      </c>
      <c r="M29" s="227" t="str">
        <f>IF(tbl_coded[[#This Row],[ISIN]]="","",IF(_xll.BDP($B29&amp;" Corp",M$1)="#N/A N/A","--",_xll.BDP($B29&amp;" Corp",M$1)))</f>
        <v>Baa3</v>
      </c>
      <c r="N29" s="227" t="str">
        <f>IF(tbl_coded[[#This Row],[ISIN]]="","",IF(_xll.BDP($B29&amp;" Corp",N$1)="#N/A N/A","--",_xll.BDP($B29&amp;" Corp",N$1)))</f>
        <v>--</v>
      </c>
      <c r="O29" s="227" t="str">
        <f>IF(tbl_coded[[#This Row],[ISIN]]="","",IF(_xll.BDP($B29&amp;" Corp",O$1)="#N/A N/A","--",_xll.BDP($B29&amp;" Corp",O$1)))</f>
        <v>--</v>
      </c>
      <c r="P29" s="228" t="str">
        <f>IF(tbl_coded[[#This Row],[ISIN]]="","",IF(_xll.BDP($B29&amp;" Corp",P$1)="#N/A N/A","--",_xll.BDP($B29&amp;" Corp",P$1)))</f>
        <v>--</v>
      </c>
      <c r="Q2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Baa3/--/--</v>
      </c>
      <c r="R29" s="228" t="str">
        <f>IF(tbl_coded[[#This Row],[ISIN]]="","",IF(OR(_xll.BDP($B29&amp;" Corp",R$1)="#N/A N/A",_xll.BDP($B29&amp;" Corp",R$1)="#N/A Invalid Security",_xll.BDP($B29&amp;" Corp",R$1)="#N/A Field Not Applicable"),"--",_xll.BDP($B29&amp;" Corp",R$1)))</f>
        <v>1274279D CH</v>
      </c>
      <c r="S29" s="228" t="str">
        <f>IF(tbl_coded[[#This Row],[ISIN]]="","",IF(OR(_xll.BDP($R29&amp;" Equity",S$1)="#N/A N/A",_xll.BDP($R29&amp;" Equity",S$1)="#N/A Invalid Security"),"--",_xll.BDP($R29&amp;" Equity",S$1)))</f>
        <v>--</v>
      </c>
      <c r="T29" s="228" t="str">
        <f>IF(tbl_coded[[#This Row],[ISIN]]="","",IF(OR(_xll.BDP($R29&amp;" Equity",T$1)="#N/A N/A",_xll.BDP($R29&amp;" Equity",T$1)="#N/A Invalid Security"),"--",_xll.BDP($R29&amp;" Equity",T$1)))</f>
        <v>--</v>
      </c>
      <c r="U29" s="228" t="str">
        <f>IF(tbl_coded[[#This Row],[ISIN]]="","",IF(OR(_xll.BDP($R29&amp;" Equity",U$1)="#N/A N/A",_xll.BDP($R29&amp;" Equity",U$1)="#N/A Invalid Security"),"--",_xll.BDP($R29&amp;" Equity",U$1)))</f>
        <v>Baa3</v>
      </c>
      <c r="V29" s="228" t="str">
        <f>IF(tbl_coded[[#This Row],[ISIN]]="","",IF(OR(_xll.BDP($R29&amp;" Equity",V$1)="#N/A N/A",_xll.BDP($R29&amp;" Equity",V$1)="#N/A Invalid Security"),"--",_xll.BDP($R29&amp;" Equity",V$1)))</f>
        <v>--</v>
      </c>
      <c r="W29" s="228" t="str">
        <f>IF(tbl_coded[[#This Row],[ISIN]]="","",IF(OR(_xll.BDP($R29&amp;" Equity",W$1)="#N/A N/A",_xll.BDP($R29&amp;" Equity",W$1)="#N/A Invalid Security"),"--",_xll.BDP($R29&amp;" Equity",W$1)))</f>
        <v>--</v>
      </c>
      <c r="X29" s="228" t="str">
        <f>IF(tbl_coded[[#This Row],[ISIN]]="","",IF(OR(_xll.BDP($R29&amp;" Equity",X$1)="#N/A N/A",_xll.BDP($R29&amp;" Equity",X$1)="#N/A Invalid Security"),"--",_xll.BDP($R29&amp;" Equity",X$1)))</f>
        <v>BBB</v>
      </c>
      <c r="Y2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Baa3/--/BBB</v>
      </c>
      <c r="Z29" s="228" t="str">
        <f>IF(tbl_coded[[#This Row],[ISIN]]="","",IF(ISNUMBER(_xll.BDP(B29&amp;" Corp",Z$1)),_xll.BDP(B29&amp;" Corp",Z$1),""))</f>
        <v/>
      </c>
      <c r="AA29" s="228" t="str">
        <f>IF(tbl_coded[[#This Row],[ISIN]]="","",IF(ISNUMBER(_xll.BDP(B29&amp;" Corp",AA$1)),_xll.BDP(B29&amp;" Corp",AA$1),""))</f>
        <v/>
      </c>
      <c r="AB29" s="228" t="str">
        <f>IF(tbl_coded[[#This Row],[ISIN]]="","",IF(ISNUMBER(_xll.BDP(B29&amp;" Corp",AB$1)),_xll.BDP(B29&amp;" Corp",AB$1),""))</f>
        <v/>
      </c>
      <c r="AC29" s="228" t="str">
        <f>IF(tbl_coded[[#This Row],[ISIN]]="","",IF((_xll.BDP(B29&amp;" Corp",AC$1))="#N/A Field Not Applicable","",_xll.BDP(B29&amp;" Corp",AC$1)))</f>
        <v>N</v>
      </c>
      <c r="AD29" s="228" t="str">
        <f>IF(tbl_coded[[#This Row],[ISIN]]="","",IF((_xll.BDP(B29&amp;" Corp",AD$1))="#N/A N/A","--",_xll.BDP(B29&amp;" Corp",AD$1)))</f>
        <v>--</v>
      </c>
      <c r="AE29" s="228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>IG</v>
      </c>
      <c r="AF2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2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Baa3/--/BBB</v>
      </c>
      <c r="AH29" s="229" t="str">
        <f>IF(tbl_coded[[#This Row],[ISIN]]="","",IF(_xll.BDP($B29&amp;" Corp",AH$1)="#N/A N/A","--",_xll.BDP($B29&amp;" Corp",AH$1)))</f>
        <v>VG</v>
      </c>
      <c r="AI2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稠州国际投资有限责任</v>
      </c>
      <c r="AL29" s="244" t="str">
        <f>IF(tbl_coded[[#This Row],[ISIN]]="","",IF(_xll.BDS($B29&amp;" Corp",AL$1)="#N/A Field Not Applicable","",_xll.BDS($B29&amp;" Corp",AL$1)))</f>
        <v/>
      </c>
      <c r="AM2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" s="244" t="str">
        <f>IF(tbl_coded[[#This Row],[ISIN]]="","",IF(OR(_xll.BDP($B29&amp;" Corp",AR$1)="#N/A N/A"),"",_xll.BDP($B29&amp;" Corp",AR$1)))</f>
        <v>Yiwu State-owned Capital Operation Co Ltd</v>
      </c>
      <c r="AS29" s="244" t="str">
        <f>IF(tbl_coded[[#This Row],[ISIN]]="","",IF(_xll.BDS($B29&amp;" Corp",AS$1)="#N/A Field Not Applicable","",_xll.BDS($B29&amp;" Corp",AS$1)))</f>
        <v/>
      </c>
      <c r="AT29" s="244" t="str">
        <f>IF(tbl_coded[[#This Row],[SBLC Provider BBID]]="","",_xll.BDP(tbl_coded[[#This Row],[SBLC Provider BBID]]&amp;" CompanyID","NAME"))</f>
        <v/>
      </c>
      <c r="AU29" s="244" t="str">
        <f>IF(tbl_coded[[#This Row],[ISIN]]="","",IF(OR(_xll.BDP($B29&amp;" Corp",AU$1)="#N/A N/A"),"--",IF(_xll.BDP($B29&amp;" Corp",AU$1)="#N/A Field Not Applicable","",TEXT(_xll.BDP($B29&amp;" Corp",AU$1),"yyyy/mm/dd"))))</f>
        <v>2023/06/27</v>
      </c>
      <c r="AV29" s="244" t="str">
        <f>IF(tbl_coded[[#This Row],[ISIN]]="","",IF(OR(_xll.BDP($B29&amp;" Corp",AV$1)="#N/A N/A"),"--",IF(_xll.BDP($B29&amp;" Corp",AV$1)="#N/A Field Not Applicable","",TEXT(_xll.BDP($B29&amp;" Corp",AV$1),"yyyy/mm/dd"))))</f>
        <v>2026/06/27</v>
      </c>
      <c r="AW29" s="244" t="str">
        <f>IF(tbl_coded[[#This Row],[ISIN]]="","",IF(OR(_xll.BDP($B29&amp;" Corp",AW$1)="#N/A N/A"),"--",IF(_xll.BDP($B29&amp;" Corp",AW$1)="#N/A Field Not Applicable","",TEXT(_xll.BDP($B29&amp;" Corp",AW$1),"yyyy/mm/dd"))))</f>
        <v>2023/06/20</v>
      </c>
      <c r="AX29" s="244" t="str">
        <f>IF(tbl_coded[[#This Row],[ISIN]]="","",IF(OR(_xll.BDP($B29&amp;" Corp",AX$1)="#N/A Field Not Applicable"),"--",IF(_xll.BDP($B29&amp;" Corp",AX$1)="#N/A Field Not Applicable","",TEXT(_xll.BDP($B29&amp;" Corp",AX$1),"yyyy/mm/dd"))))</f>
        <v>--</v>
      </c>
      <c r="AY29" s="244">
        <f>IF(tbl_coded[[#This Row],[ISIN]]="","",IF(OR(_xll.BDP($B29&amp;" Corp",AY$1)="#N/A N/A"),"--",_xll.BDP($B29&amp;" Corp",AY$1)))</f>
        <v>5.7</v>
      </c>
      <c r="AZ29" s="244" t="str">
        <f>IF(tbl_coded[[#This Row],[ISIN]]="","",IF(OR(_xll.BDP($B29&amp;" Corp",AZ$1)="#N/A N/A"),"--",_xll.BDP($B29&amp;" Corp",AZ$1)))</f>
        <v>USD</v>
      </c>
      <c r="BA29" s="244">
        <f>IF(tbl_coded[[#This Row],[ISIN]]="","",IF(OR(_xll.BDP($B29&amp;" Corp",BA$1)="#N/A N/A"),"--",_xll.BDP($B29&amp;" Corp",BA$1)))</f>
        <v>400000000</v>
      </c>
      <c r="BB29" s="244">
        <f>IF(tbl_coded[[#This Row],[ISIN]]="","",IF(OR(_xll.BDP($B29&amp;" Corp",BB$1)="#N/A Field Not Applicable"),"--",_xll.BDP($B29&amp;" Corp",BB$1)))</f>
        <v>100</v>
      </c>
      <c r="BC29" s="244" t="str">
        <f>IF(tbl_coded[[#This Row],[ISIN]]="","",IF(OR(_xll.BDP($B29&amp;" Corp",BC$1)="#N/A Field Not Applicable"),"--",_xll.BDP($B29&amp;" Corp",BC$1)))</f>
        <v>N</v>
      </c>
      <c r="BD29" s="244" t="str">
        <f>IF(tbl_coded[[#This Row],[ISIN]]="","",IF(OR(_xll.BDP($B29&amp;" Corp",BD$1)="#N/A Field Not Applicable"),"--",_xll.BDP($B29&amp;" Corp",BD$1)))</f>
        <v>Y</v>
      </c>
      <c r="BE29" s="244" t="str">
        <f>IF(tbl_coded[[#This Row],[ISIN]]="","",IF(OR(_xll.BDP($B29&amp;" Corp",BE$1)="#N/A Field Not Applicable"),"--",_xll.BDP($B29&amp;" Corp",BE$1)))</f>
        <v>N</v>
      </c>
      <c r="BF29" s="244" t="str">
        <f>IF(tbl_coded[[#This Row],[ISIN]]="","",IF(OR(_xll.BDP($B29&amp;" Corp",BF$1)="#N/A N/A"),"",_xll.BDP($B29&amp;" Corp",BF$1)))</f>
        <v>1274279D CH</v>
      </c>
      <c r="BG2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</v>
      </c>
      <c r="BM29" s="244" t="str">
        <f>IF(tbl_coded[[#This Row],[GREEN]]="Y","Green",IF(tbl_coded[[#This Row],[SUSTAINABLE]]="Y","Sustainable",IF(tbl_coded[[#This Row],[SOCIAL]]="Y","Social","")))</f>
        <v>Sustainable</v>
      </c>
      <c r="BN29" s="243"/>
    </row>
    <row r="30" spans="1:72" ht="15" customHeight="1">
      <c r="A30" s="225">
        <v>28</v>
      </c>
      <c r="B30" s="226" t="str">
        <f>IF(美元债一级!$C$3:$C$1048576&lt;&gt;"",美元债一级!C30,"")</f>
        <v>XS2641625137</v>
      </c>
      <c r="C30" s="227" t="str">
        <f>IF(tbl_coded[[#This Row],[ISIN]]="","",IF(tbl_coded[[#This Row],[Index]]&gt;$A$1,"",IF(_xll.BDP($B30&amp;" Corp",C$1)="#N/A N/A","",_xll.BDP($B30&amp;" Corp",C$1))))</f>
        <v>19/6/2023</v>
      </c>
      <c r="D30" s="227" t="str">
        <f>IF(tbl_coded[[#This Row],[ISIN]]="","",IF(_xll.BDP($B30&amp;" Corp",D$1)="#N/A N/A","",_xll.BDP($B30&amp;" Corp",D$1)))</f>
        <v>CMB INTERNATIONAL LEASIN</v>
      </c>
      <c r="E30" s="227" t="str">
        <f>IF(tbl_coded[[#This Row],[ISIN]]="","",IF(_xll.BDP($B30&amp;" Corp",E$1)="#N/A N/A","--",_xll.BDP($B30&amp;" Corp",E$1)))</f>
        <v>--</v>
      </c>
      <c r="F30" s="227">
        <f>IF(tbl_coded[[#This Row],[ISIN]]="","",IF(_xll.BDS($B30&amp;" Corp",F$1)="#N/A Field Not Applicable","",_xll.BDS($B30&amp;" Corp",F$1)))</f>
        <v>24065661</v>
      </c>
      <c r="G30" s="227" t="str">
        <f>IF(tbl_coded[[#This Row],[ISIN]]="","",IF(_xll.BDP($F30&amp;" CompanyID",G$1)="#N/A Invalid Security","",_xll.BDP($F30&amp;" CompanyID",G$1)))</f>
        <v>CMB Financial Leasing Co Ltd</v>
      </c>
      <c r="H30" s="227" t="str">
        <f>IF(tbl_coded[[#This Row],[ISIN]]="","",IF(_xll.BDP($B30&amp;" Corp",H$1)="#N/A N/A","--",_xll.BDP($B30&amp;" Corp",H$1)))</f>
        <v>--</v>
      </c>
      <c r="I30" s="227" t="str">
        <f>IF(tbl_coded[[#This Row],[ISIN]]="","",IF(_xll.BDP($B30&amp;" Corp",I$1)="#N/A N/A","--",_xll.BDP($B30&amp;" Corp",I$1)))</f>
        <v>--</v>
      </c>
      <c r="J30" s="227" t="str">
        <f>IF(tbl_coded[[#This Row],[ISIN]]="","",IF(_xll.BDP($B30&amp;" Corp",J$1)="#N/A N/A","--",_xll.BDP($B30&amp;" Corp",J$1)))</f>
        <v>--</v>
      </c>
      <c r="K30" s="227" t="str">
        <f>IF(tbl_coded[[#This Row],[ISIN]]="","",IF(_xll.BDP($B30&amp;" Corp",K$1)="#N/A N/A","--",_xll.BDP($B30&amp;" Corp",K$1)))</f>
        <v>--</v>
      </c>
      <c r="L30" s="227" t="str">
        <f>IF(tbl_coded[[#This Row],[ISIN]]="","",IF(_xll.BDP($B30&amp;" Corp",L$1)="#N/A N/A","--",_xll.BDP($B30&amp;" Corp",L$1)))</f>
        <v>--</v>
      </c>
      <c r="M30" s="227" t="str">
        <f>IF(tbl_coded[[#This Row],[ISIN]]="","",IF(_xll.BDP($B30&amp;" Corp",M$1)="#N/A N/A","--",_xll.BDP($B30&amp;" Corp",M$1)))</f>
        <v>A3</v>
      </c>
      <c r="N30" s="227" t="str">
        <f>IF(tbl_coded[[#This Row],[ISIN]]="","",IF(_xll.BDP($B30&amp;" Corp",N$1)="#N/A N/A","--",_xll.BDP($B30&amp;" Corp",N$1)))</f>
        <v>--</v>
      </c>
      <c r="O30" s="227" t="str">
        <f>IF(tbl_coded[[#This Row],[ISIN]]="","",IF(_xll.BDP($B30&amp;" Corp",O$1)="#N/A N/A","--",_xll.BDP($B30&amp;" Corp",O$1)))</f>
        <v>BBB+</v>
      </c>
      <c r="P30" s="228" t="str">
        <f>IF(tbl_coded[[#This Row],[ISIN]]="","",IF(_xll.BDP($B30&amp;" Corp",P$1)="#N/A N/A","--",_xll.BDP($B30&amp;" Corp",P$1)))</f>
        <v>WD</v>
      </c>
      <c r="Q3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A3/BBB+/WD</v>
      </c>
      <c r="R30" s="228" t="str">
        <f>IF(tbl_coded[[#This Row],[ISIN]]="","",IF(OR(_xll.BDP($B30&amp;" Corp",R$1)="#N/A N/A",_xll.BDP($B30&amp;" Corp",R$1)="#N/A Invalid Security",_xll.BDP($B30&amp;" Corp",R$1)="#N/A Field Not Applicable"),"--",_xll.BDP($B30&amp;" Corp",R$1)))</f>
        <v>--</v>
      </c>
      <c r="S30" s="228" t="str">
        <f>IF(tbl_coded[[#This Row],[ISIN]]="","",IF(OR(_xll.BDP($R30&amp;" Equity",S$1)="#N/A N/A",_xll.BDP($R30&amp;" Equity",S$1)="#N/A Invalid Security"),"--",_xll.BDP($R30&amp;" Equity",S$1)))</f>
        <v>--</v>
      </c>
      <c r="T30" s="228" t="str">
        <f>IF(tbl_coded[[#This Row],[ISIN]]="","",IF(OR(_xll.BDP($R30&amp;" Equity",T$1)="#N/A N/A",_xll.BDP($R30&amp;" Equity",T$1)="#N/A Invalid Security"),"--",_xll.BDP($R30&amp;" Equity",T$1)))</f>
        <v>--</v>
      </c>
      <c r="U30" s="228" t="str">
        <f>IF(tbl_coded[[#This Row],[ISIN]]="","",IF(OR(_xll.BDP($R30&amp;" Equity",U$1)="#N/A N/A",_xll.BDP($R30&amp;" Equity",U$1)="#N/A Invalid Security"),"--",_xll.BDP($R30&amp;" Equity",U$1)))</f>
        <v>--</v>
      </c>
      <c r="V30" s="228" t="str">
        <f>IF(tbl_coded[[#This Row],[ISIN]]="","",IF(OR(_xll.BDP($R30&amp;" Equity",V$1)="#N/A N/A",_xll.BDP($R30&amp;" Equity",V$1)="#N/A Invalid Security"),"--",_xll.BDP($R30&amp;" Equity",V$1)))</f>
        <v>--</v>
      </c>
      <c r="W30" s="228" t="str">
        <f>IF(tbl_coded[[#This Row],[ISIN]]="","",IF(OR(_xll.BDP($R30&amp;" Equity",W$1)="#N/A N/A",_xll.BDP($R30&amp;" Equity",W$1)="#N/A Invalid Security"),"--",_xll.BDP($R30&amp;" Equity",W$1)))</f>
        <v>--</v>
      </c>
      <c r="X30" s="228" t="str">
        <f>IF(tbl_coded[[#This Row],[ISIN]]="","",IF(OR(_xll.BDP($R30&amp;" Equity",X$1)="#N/A N/A",_xll.BDP($R30&amp;" Equity",X$1)="#N/A Invalid Security"),"--",_xll.BDP($R30&amp;" Equity",X$1)))</f>
        <v>--</v>
      </c>
      <c r="Y3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0" s="228" t="str">
        <f>IF(tbl_coded[[#This Row],[ISIN]]="","",IF(ISNUMBER(_xll.BDP(B30&amp;" Corp",Z$1)),_xll.BDP(B30&amp;" Corp",Z$1),""))</f>
        <v/>
      </c>
      <c r="AA30" s="228" t="str">
        <f>IF(tbl_coded[[#This Row],[ISIN]]="","",IF(ISNUMBER(_xll.BDP(B30&amp;" Corp",AA$1)),_xll.BDP(B30&amp;" Corp",AA$1),""))</f>
        <v/>
      </c>
      <c r="AB30" s="228">
        <f>IF(tbl_coded[[#This Row],[ISIN]]="","",IF(ISNUMBER(_xll.BDP(B30&amp;" Corp",AB$1)),_xll.BDP(B30&amp;" Corp",AB$1),""))</f>
        <v>70</v>
      </c>
      <c r="AC30" s="228" t="str">
        <f>IF(tbl_coded[[#This Row],[ISIN]]="","",IF((_xll.BDP(B30&amp;" Corp",AC$1))="#N/A Field Not Applicable","",_xll.BDP(B30&amp;" Corp",AC$1)))</f>
        <v>Y</v>
      </c>
      <c r="AD30" s="228" t="str">
        <f>IF(tbl_coded[[#This Row],[ISIN]]="","",IF((_xll.BDP(B30&amp;" Corp",AD$1))="#N/A N/A","--",_xll.BDP(B30&amp;" Corp",AD$1)))</f>
        <v>O/N SOFR +70.000</v>
      </c>
      <c r="AE30" s="228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>NR</v>
      </c>
      <c r="AF3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A3/BBB+/WD</v>
      </c>
      <c r="AG3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0" s="229" t="str">
        <f>IF(tbl_coded[[#This Row],[ISIN]]="","",IF(_xll.BDP($B30&amp;" Corp",AH$1)="#N/A N/A","--",_xll.BDP($B30&amp;" Corp",AH$1)))</f>
        <v>HK</v>
      </c>
      <c r="AI3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招银国际租赁管理有限</v>
      </c>
      <c r="AL30" s="244">
        <f>IF(tbl_coded[[#This Row],[ISIN]]="","",IF(_xll.BDS($B30&amp;" Corp",AL$1)="#N/A Field Not Applicable","",_xll.BDS($B30&amp;" Corp",AL$1)))</f>
        <v>24065661</v>
      </c>
      <c r="AM30" s="244" t="str">
        <f>IF(tbl_coded[[#This Row],[ISIN]]="","",IF(_xll.BDP(tbl_coded[[#This Row],[KPW Provider BBID]]&amp;" CompanyID","NAME")="#N/A Invalid Security","",_xll.BDP(tbl_coded[[#This Row],[KPW Provider BBID]]&amp;" CompanyID","NAME")))</f>
        <v>CMB Financial Leasing Co Ltd</v>
      </c>
      <c r="AN3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A2</v>
      </c>
      <c r="AO3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BBB+</v>
      </c>
      <c r="AP3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WD</v>
      </c>
      <c r="AQ30" s="244" t="str">
        <f>IF(tbl_coded[[#This Row],[ISIN]]="","",IF(tbl_coded[[#This Row],[KPW Name]]="","",tbl_coded[[#This Row],[穆迪KPW评级]]&amp;"/"&amp;tbl_coded[[#This Row],[SPKPW评级]]&amp;"/"&amp;tbl_coded[[#This Row],[FITCHKPW评级]]))</f>
        <v>A2/BBB+/WD</v>
      </c>
      <c r="AR30" s="244" t="str">
        <f>IF(tbl_coded[[#This Row],[ISIN]]="","",IF(OR(_xll.BDP($B30&amp;" Corp",AR$1)="#N/A N/A"),"",_xll.BDP($B30&amp;" Corp",AR$1)))</f>
        <v/>
      </c>
      <c r="AS30" s="244" t="str">
        <f>IF(tbl_coded[[#This Row],[ISIN]]="","",IF(_xll.BDS($B30&amp;" Corp",AS$1)="#N/A Field Not Applicable","",_xll.BDS($B30&amp;" Corp",AS$1)))</f>
        <v/>
      </c>
      <c r="AT30" s="244" t="str">
        <f>IF(tbl_coded[[#This Row],[SBLC Provider BBID]]="","",_xll.BDP(tbl_coded[[#This Row],[SBLC Provider BBID]]&amp;" CompanyID","NAME"))</f>
        <v/>
      </c>
      <c r="AU30" s="244" t="str">
        <f>IF(tbl_coded[[#This Row],[ISIN]]="","",IF(OR(_xll.BDP($B30&amp;" Corp",AU$1)="#N/A N/A"),"--",IF(_xll.BDP($B30&amp;" Corp",AU$1)="#N/A Field Not Applicable","",TEXT(_xll.BDP($B30&amp;" Corp",AU$1),"yyyy/mm/dd"))))</f>
        <v>2023/06/27</v>
      </c>
      <c r="AV30" s="244" t="str">
        <f>IF(tbl_coded[[#This Row],[ISIN]]="","",IF(OR(_xll.BDP($B30&amp;" Corp",AV$1)="#N/A N/A"),"--",IF(_xll.BDP($B30&amp;" Corp",AV$1)="#N/A Field Not Applicable","",TEXT(_xll.BDP($B30&amp;" Corp",AV$1),"yyyy/mm/dd"))))</f>
        <v>2023/12/27</v>
      </c>
      <c r="AW30" s="244" t="str">
        <f>IF(tbl_coded[[#This Row],[ISIN]]="","",IF(OR(_xll.BDP($B30&amp;" Corp",AW$1)="#N/A N/A"),"--",IF(_xll.BDP($B30&amp;" Corp",AW$1)="#N/A Field Not Applicable","",TEXT(_xll.BDP($B30&amp;" Corp",AW$1),"yyyy/mm/dd"))))</f>
        <v>2023/06/19</v>
      </c>
      <c r="AX30" s="244" t="str">
        <f>IF(tbl_coded[[#This Row],[ISIN]]="","",IF(OR(_xll.BDP($B30&amp;" Corp",AX$1)="#N/A Field Not Applicable"),"--",IF(_xll.BDP($B30&amp;" Corp",AX$1)="#N/A Field Not Applicable","",TEXT(_xll.BDP($B30&amp;" Corp",AX$1),"yyyy/mm/dd"))))</f>
        <v>--</v>
      </c>
      <c r="AY30" s="244">
        <f>IF(tbl_coded[[#This Row],[ISIN]]="","",IF(OR(_xll.BDP($B30&amp;" Corp",AY$1)="#N/A N/A"),"--",_xll.BDP($B30&amp;" Corp",AY$1)))</f>
        <v>6.05307</v>
      </c>
      <c r="AZ30" s="244" t="str">
        <f>IF(tbl_coded[[#This Row],[ISIN]]="","",IF(OR(_xll.BDP($B30&amp;" Corp",AZ$1)="#N/A N/A"),"--",_xll.BDP($B30&amp;" Corp",AZ$1)))</f>
        <v>USD</v>
      </c>
      <c r="BA30" s="244">
        <f>IF(tbl_coded[[#This Row],[ISIN]]="","",IF(OR(_xll.BDP($B30&amp;" Corp",BA$1)="#N/A N/A"),"--",_xll.BDP($B30&amp;" Corp",BA$1)))</f>
        <v>50000000</v>
      </c>
      <c r="BB30" s="244" t="str">
        <f>IF(tbl_coded[[#This Row],[ISIN]]="","",IF(OR(_xll.BDP($B30&amp;" Corp",BB$1)="#N/A Field Not Applicable"),"--",_xll.BDP($B30&amp;" Corp",BB$1)))</f>
        <v>--</v>
      </c>
      <c r="BC30" s="244" t="str">
        <f>IF(tbl_coded[[#This Row],[ISIN]]="","",IF(OR(_xll.BDP($B30&amp;" Corp",BC$1)="#N/A Field Not Applicable"),"--",_xll.BDP($B30&amp;" Corp",BC$1)))</f>
        <v>N</v>
      </c>
      <c r="BD30" s="244" t="str">
        <f>IF(tbl_coded[[#This Row],[ISIN]]="","",IF(OR(_xll.BDP($B30&amp;" Corp",BD$1)="#N/A Field Not Applicable"),"--",_xll.BDP($B30&amp;" Corp",BD$1)))</f>
        <v>N</v>
      </c>
      <c r="BE30" s="244" t="str">
        <f>IF(tbl_coded[[#This Row],[ISIN]]="","",IF(OR(_xll.BDP($B30&amp;" Corp",BE$1)="#N/A Field Not Applicable"),"--",_xll.BDP($B30&amp;" Corp",BE$1)))</f>
        <v>N</v>
      </c>
      <c r="BF30" s="244" t="str">
        <f>IF(tbl_coded[[#This Row],[ISIN]]="","",IF(OR(_xll.BDP($B30&amp;" Corp",BF$1)="#N/A N/A"),"",_xll.BDP($B30&amp;" Corp",BF$1)))</f>
        <v>600036 CH</v>
      </c>
      <c r="BG3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3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3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A-u</v>
      </c>
      <c r="BK3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A2/BBB+/A-u</v>
      </c>
      <c r="BL3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A2/BBB+/WD</v>
      </c>
      <c r="BM30" s="244" t="str">
        <f>IF(tbl_coded[[#This Row],[GREEN]]="Y","Green",IF(tbl_coded[[#This Row],[SUSTAINABLE]]="Y","Sustainable",IF(tbl_coded[[#This Row],[SOCIAL]]="Y","Social","")))</f>
        <v/>
      </c>
      <c r="BN30" s="243"/>
    </row>
    <row r="31" spans="1:72" ht="15" customHeight="1">
      <c r="A31" s="225">
        <v>29</v>
      </c>
      <c r="B31" s="226" t="str">
        <f>IF(美元债一级!$C$3:$C$1048576&lt;&gt;"",美元债一级!C31,"")</f>
        <v>XS2634238526</v>
      </c>
      <c r="C31" s="227" t="str">
        <f>IF(tbl_coded[[#This Row],[ISIN]]="","",IF(tbl_coded[[#This Row],[Index]]&gt;$A$1,"",IF(_xll.BDP($B31&amp;" Corp",C$1)="#N/A N/A","",_xll.BDP($B31&amp;" Corp",C$1))))</f>
        <v>14/6/2023</v>
      </c>
      <c r="D31" s="227" t="str">
        <f>IF(tbl_coded[[#This Row],[ISIN]]="","",IF(_xll.BDP($B31&amp;" Corp",D$1)="#N/A N/A","",_xll.BDP($B31&amp;" Corp",D$1)))</f>
        <v>JINJIANG ROAD &amp; BRIDGE</v>
      </c>
      <c r="E31" s="227" t="str">
        <f>IF(tbl_coded[[#This Row],[ISIN]]="","",IF(_xll.BDP($B31&amp;" Corp",E$1)="#N/A N/A","--",_xll.BDP($B31&amp;" Corp",E$1)))</f>
        <v>JINJIANG URBN CONST INV</v>
      </c>
      <c r="F31" s="227" t="str">
        <f>IF(tbl_coded[[#This Row],[ISIN]]="","",IF(_xll.BDS($B31&amp;" Corp",F$1)="#N/A Field Not Applicable","",_xll.BDS($B31&amp;" Corp",F$1)))</f>
        <v/>
      </c>
      <c r="G31" s="227" t="str">
        <f>IF(tbl_coded[[#This Row],[ISIN]]="","",IF(_xll.BDP($F31&amp;" CompanyID",G$1)="#N/A Invalid Security","",_xll.BDP($F31&amp;" CompanyID",G$1)))</f>
        <v/>
      </c>
      <c r="H31" s="227" t="str">
        <f>IF(tbl_coded[[#This Row],[ISIN]]="","",IF(_xll.BDP($B31&amp;" Corp",H$1)="#N/A N/A","--",_xll.BDP($B31&amp;" Corp",H$1)))</f>
        <v>--</v>
      </c>
      <c r="I31" s="227" t="str">
        <f>IF(tbl_coded[[#This Row],[ISIN]]="","",IF(_xll.BDP($B31&amp;" Corp",I$1)="#N/A N/A","--",_xll.BDP($B31&amp;" Corp",I$1)))</f>
        <v>--</v>
      </c>
      <c r="J31" s="227" t="str">
        <f>IF(tbl_coded[[#This Row],[ISIN]]="","",IF(_xll.BDP($B31&amp;" Corp",J$1)="#N/A N/A","--",_xll.BDP($B31&amp;" Corp",J$1)))</f>
        <v>--</v>
      </c>
      <c r="K31" s="227" t="str">
        <f>IF(tbl_coded[[#This Row],[ISIN]]="","",IF(_xll.BDP($B31&amp;" Corp",K$1)="#N/A N/A","--",_xll.BDP($B31&amp;" Corp",K$1)))</f>
        <v>--</v>
      </c>
      <c r="L31" s="227" t="str">
        <f>IF(tbl_coded[[#This Row],[ISIN]]="","",IF(_xll.BDP($B31&amp;" Corp",L$1)="#N/A N/A","--",_xll.BDP($B31&amp;" Corp",L$1)))</f>
        <v>--</v>
      </c>
      <c r="M31" s="227" t="str">
        <f>IF(tbl_coded[[#This Row],[ISIN]]="","",IF(_xll.BDP($B31&amp;" Corp",M$1)="#N/A N/A","--",_xll.BDP($B31&amp;" Corp",M$1)))</f>
        <v>--</v>
      </c>
      <c r="N31" s="227" t="str">
        <f>IF(tbl_coded[[#This Row],[ISIN]]="","",IF(_xll.BDP($B31&amp;" Corp",N$1)="#N/A N/A","--",_xll.BDP($B31&amp;" Corp",N$1)))</f>
        <v>--</v>
      </c>
      <c r="O31" s="227" t="str">
        <f>IF(tbl_coded[[#This Row],[ISIN]]="","",IF(_xll.BDP($B31&amp;" Corp",O$1)="#N/A N/A","--",_xll.BDP($B31&amp;" Corp",O$1)))</f>
        <v>--</v>
      </c>
      <c r="P31" s="228" t="str">
        <f>IF(tbl_coded[[#This Row],[ISIN]]="","",IF(_xll.BDP($B31&amp;" Corp",P$1)="#N/A N/A","--",_xll.BDP($B31&amp;" Corp",P$1)))</f>
        <v>--</v>
      </c>
      <c r="Q3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1" s="228" t="str">
        <f>IF(tbl_coded[[#This Row],[ISIN]]="","",IF(OR(_xll.BDP($B31&amp;" Corp",R$1)="#N/A N/A",_xll.BDP($B31&amp;" Corp",R$1)="#N/A Invalid Security",_xll.BDP($B31&amp;" Corp",R$1)="#N/A Field Not Applicable"),"--",_xll.BDP($B31&amp;" Corp",R$1)))</f>
        <v>0768356D CH</v>
      </c>
      <c r="S31" s="228" t="str">
        <f>IF(tbl_coded[[#This Row],[ISIN]]="","",IF(OR(_xll.BDP($R31&amp;" Equity",S$1)="#N/A N/A",_xll.BDP($R31&amp;" Equity",S$1)="#N/A Invalid Security"),"--",_xll.BDP($R31&amp;" Equity",S$1)))</f>
        <v>--</v>
      </c>
      <c r="T31" s="228" t="str">
        <f>IF(tbl_coded[[#This Row],[ISIN]]="","",IF(OR(_xll.BDP($R31&amp;" Equity",T$1)="#N/A N/A",_xll.BDP($R31&amp;" Equity",T$1)="#N/A Invalid Security"),"--",_xll.BDP($R31&amp;" Equity",T$1)))</f>
        <v>--</v>
      </c>
      <c r="U31" s="228" t="str">
        <f>IF(tbl_coded[[#This Row],[ISIN]]="","",IF(OR(_xll.BDP($R31&amp;" Equity",U$1)="#N/A N/A",_xll.BDP($R31&amp;" Equity",U$1)="#N/A Invalid Security"),"--",_xll.BDP($R31&amp;" Equity",U$1)))</f>
        <v>--</v>
      </c>
      <c r="V31" s="228" t="str">
        <f>IF(tbl_coded[[#This Row],[ISIN]]="","",IF(OR(_xll.BDP($R31&amp;" Equity",V$1)="#N/A N/A",_xll.BDP($R31&amp;" Equity",V$1)="#N/A Invalid Security"),"--",_xll.BDP($R31&amp;" Equity",V$1)))</f>
        <v>--</v>
      </c>
      <c r="W31" s="228" t="str">
        <f>IF(tbl_coded[[#This Row],[ISIN]]="","",IF(OR(_xll.BDP($R31&amp;" Equity",W$1)="#N/A N/A",_xll.BDP($R31&amp;" Equity",W$1)="#N/A Invalid Security"),"--",_xll.BDP($R31&amp;" Equity",W$1)))</f>
        <v>--</v>
      </c>
      <c r="X31" s="228" t="str">
        <f>IF(tbl_coded[[#This Row],[ISIN]]="","",IF(OR(_xll.BDP($R31&amp;" Equity",X$1)="#N/A N/A",_xll.BDP($R31&amp;" Equity",X$1)="#N/A Invalid Security"),"--",_xll.BDP($R31&amp;" Equity",X$1)))</f>
        <v>--</v>
      </c>
      <c r="Y3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31" s="228" t="str">
        <f>IF(tbl_coded[[#This Row],[ISIN]]="","",IF(ISNUMBER(_xll.BDP(B31&amp;" Corp",Z$1)),_xll.BDP(B31&amp;" Corp",Z$1),""))</f>
        <v/>
      </c>
      <c r="AA31" s="228" t="str">
        <f>IF(tbl_coded[[#This Row],[ISIN]]="","",IF(ISNUMBER(_xll.BDP(B31&amp;" Corp",AA$1)),_xll.BDP(B31&amp;" Corp",AA$1),""))</f>
        <v/>
      </c>
      <c r="AB31" s="228" t="str">
        <f>IF(tbl_coded[[#This Row],[ISIN]]="","",IF(ISNUMBER(_xll.BDP(B31&amp;" Corp",AB$1)),_xll.BDP(B31&amp;" Corp",AB$1),""))</f>
        <v/>
      </c>
      <c r="AC31" s="228" t="str">
        <f>IF(tbl_coded[[#This Row],[ISIN]]="","",IF((_xll.BDP(B31&amp;" Corp",AC$1))="#N/A Field Not Applicable","",_xll.BDP(B31&amp;" Corp",AC$1)))</f>
        <v>N</v>
      </c>
      <c r="AD31" s="228" t="str">
        <f>IF(tbl_coded[[#This Row],[ISIN]]="","",IF((_xll.BDP(B31&amp;" Corp",AD$1))="#N/A N/A","--",_xll.BDP(B31&amp;" Corp",AD$1)))</f>
        <v>--</v>
      </c>
      <c r="AE31" s="228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>NR</v>
      </c>
      <c r="AF3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1" s="229" t="str">
        <f>IF(tbl_coded[[#This Row],[ISIN]]="","",IF(_xll.BDP($B31&amp;" Corp",AH$1)="#N/A N/A","--",_xll.BDP($B31&amp;" Corp",AH$1)))</f>
        <v>CN</v>
      </c>
      <c r="AI3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晋江市路桥建设开发有</v>
      </c>
      <c r="AL31" s="244" t="str">
        <f>IF(tbl_coded[[#This Row],[ISIN]]="","",IF(_xll.BDS($B31&amp;" Corp",AL$1)="#N/A Field Not Applicable","",_xll.BDS($B31&amp;" Corp",AL$1)))</f>
        <v/>
      </c>
      <c r="AM3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" s="244" t="str">
        <f>IF(tbl_coded[[#This Row],[ISIN]]="","",IF(OR(_xll.BDP($B31&amp;" Corp",AR$1)="#N/A N/A"),"",_xll.BDP($B31&amp;" Corp",AR$1)))</f>
        <v>Fujian Jinjiang Urban Construction Investment Development Group Co Ltd</v>
      </c>
      <c r="AS31" s="244" t="str">
        <f>IF(tbl_coded[[#This Row],[ISIN]]="","",IF(_xll.BDS($B31&amp;" Corp",AS$1)="#N/A Field Not Applicable","",_xll.BDS($B31&amp;" Corp",AS$1)))</f>
        <v/>
      </c>
      <c r="AT31" s="244" t="str">
        <f>IF(tbl_coded[[#This Row],[SBLC Provider BBID]]="","",_xll.BDP(tbl_coded[[#This Row],[SBLC Provider BBID]]&amp;" CompanyID","NAME"))</f>
        <v/>
      </c>
      <c r="AU31" s="244" t="str">
        <f>IF(tbl_coded[[#This Row],[ISIN]]="","",IF(OR(_xll.BDP($B31&amp;" Corp",AU$1)="#N/A N/A"),"--",IF(_xll.BDP($B31&amp;" Corp",AU$1)="#N/A Field Not Applicable","",TEXT(_xll.BDP($B31&amp;" Corp",AU$1),"yyyy/mm/dd"))))</f>
        <v>2023/06/20</v>
      </c>
      <c r="AV31" s="244" t="str">
        <f>IF(tbl_coded[[#This Row],[ISIN]]="","",IF(OR(_xll.BDP($B31&amp;" Corp",AV$1)="#N/A N/A"),"--",IF(_xll.BDP($B31&amp;" Corp",AV$1)="#N/A Field Not Applicable","",TEXT(_xll.BDP($B31&amp;" Corp",AV$1),"yyyy/mm/dd"))))</f>
        <v>2024/06/18</v>
      </c>
      <c r="AW31" s="244" t="str">
        <f>IF(tbl_coded[[#This Row],[ISIN]]="","",IF(OR(_xll.BDP($B31&amp;" Corp",AW$1)="#N/A N/A"),"--",IF(_xll.BDP($B31&amp;" Corp",AW$1)="#N/A Field Not Applicable","",TEXT(_xll.BDP($B31&amp;" Corp",AW$1),"yyyy/mm/dd"))))</f>
        <v>2023/06/14</v>
      </c>
      <c r="AX31" s="244" t="str">
        <f>IF(tbl_coded[[#This Row],[ISIN]]="","",IF(OR(_xll.BDP($B31&amp;" Corp",AX$1)="#N/A Field Not Applicable"),"--",IF(_xll.BDP($B31&amp;" Corp",AX$1)="#N/A Field Not Applicable","",TEXT(_xll.BDP($B31&amp;" Corp",AX$1),"yyyy/mm/dd"))))</f>
        <v>--</v>
      </c>
      <c r="AY31" s="244">
        <f>IF(tbl_coded[[#This Row],[ISIN]]="","",IF(OR(_xll.BDP($B31&amp;" Corp",AY$1)="#N/A N/A"),"--",_xll.BDP($B31&amp;" Corp",AY$1)))</f>
        <v>6.08</v>
      </c>
      <c r="AZ31" s="244" t="str">
        <f>IF(tbl_coded[[#This Row],[ISIN]]="","",IF(OR(_xll.BDP($B31&amp;" Corp",AZ$1)="#N/A N/A"),"--",_xll.BDP($B31&amp;" Corp",AZ$1)))</f>
        <v>USD</v>
      </c>
      <c r="BA31" s="244">
        <f>IF(tbl_coded[[#This Row],[ISIN]]="","",IF(OR(_xll.BDP($B31&amp;" Corp",BA$1)="#N/A N/A"),"--",_xll.BDP($B31&amp;" Corp",BA$1)))</f>
        <v>142000000</v>
      </c>
      <c r="BB31" s="244">
        <f>IF(tbl_coded[[#This Row],[ISIN]]="","",IF(OR(_xll.BDP($B31&amp;" Corp",BB$1)="#N/A Field Not Applicable"),"--",_xll.BDP($B31&amp;" Corp",BB$1)))</f>
        <v>100</v>
      </c>
      <c r="BC31" s="244" t="str">
        <f>IF(tbl_coded[[#This Row],[ISIN]]="","",IF(OR(_xll.BDP($B31&amp;" Corp",BC$1)="#N/A Field Not Applicable"),"--",_xll.BDP($B31&amp;" Corp",BC$1)))</f>
        <v>N</v>
      </c>
      <c r="BD31" s="244" t="str">
        <f>IF(tbl_coded[[#This Row],[ISIN]]="","",IF(OR(_xll.BDP($B31&amp;" Corp",BD$1)="#N/A Field Not Applicable"),"--",_xll.BDP($B31&amp;" Corp",BD$1)))</f>
        <v>N</v>
      </c>
      <c r="BE31" s="244" t="str">
        <f>IF(tbl_coded[[#This Row],[ISIN]]="","",IF(OR(_xll.BDP($B31&amp;" Corp",BE$1)="#N/A Field Not Applicable"),"--",_xll.BDP($B31&amp;" Corp",BE$1)))</f>
        <v>N</v>
      </c>
      <c r="BF31" s="244" t="str">
        <f>IF(tbl_coded[[#This Row],[ISIN]]="","",IF(OR(_xll.BDP($B31&amp;" Corp",BF$1)="#N/A N/A"),"",_xll.BDP($B31&amp;" Corp",BF$1)))</f>
        <v>0768356D CH</v>
      </c>
      <c r="BG3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3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3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1" s="244" t="str">
        <f>IF(tbl_coded[[#This Row],[GREEN]]="Y","Green",IF(tbl_coded[[#This Row],[SUSTAINABLE]]="Y","Sustainable",IF(tbl_coded[[#This Row],[SOCIAL]]="Y","Social","")))</f>
        <v/>
      </c>
      <c r="BN31" s="243"/>
    </row>
    <row r="32" spans="1:72" ht="15" customHeight="1">
      <c r="A32" s="225">
        <v>30</v>
      </c>
      <c r="B32" s="226" t="str">
        <f>IF(美元债一级!$C$3:$C$1048576&lt;&gt;"",美元债一级!C32,"")</f>
        <v>XS2634238526</v>
      </c>
      <c r="C32" s="227" t="str">
        <f>IF(tbl_coded[[#This Row],[ISIN]]="","",IF(tbl_coded[[#This Row],[Index]]&gt;$A$1,"",IF(_xll.BDP($B32&amp;" Corp",C$1)="#N/A N/A","",_xll.BDP($B32&amp;" Corp",C$1))))</f>
        <v>14/6/2023</v>
      </c>
      <c r="D32" s="227" t="str">
        <f>IF(tbl_coded[[#This Row],[ISIN]]="","",IF(_xll.BDP($B32&amp;" Corp",D$1)="#N/A N/A","",_xll.BDP($B32&amp;" Corp",D$1)))</f>
        <v>JINJIANG ROAD &amp; BRIDGE</v>
      </c>
      <c r="E32" s="227" t="str">
        <f>IF(tbl_coded[[#This Row],[ISIN]]="","",IF(_xll.BDP($B32&amp;" Corp",E$1)="#N/A N/A","--",_xll.BDP($B32&amp;" Corp",E$1)))</f>
        <v>JINJIANG URBN CONST INV</v>
      </c>
      <c r="F32" s="227" t="str">
        <f>IF(tbl_coded[[#This Row],[ISIN]]="","",IF(_xll.BDS($B32&amp;" Corp",F$1)="#N/A Field Not Applicable","",_xll.BDS($B32&amp;" Corp",F$1)))</f>
        <v/>
      </c>
      <c r="G32" s="227" t="str">
        <f>IF(tbl_coded[[#This Row],[ISIN]]="","",IF(_xll.BDP($F32&amp;" CompanyID",G$1)="#N/A Invalid Security","",_xll.BDP($F32&amp;" CompanyID",G$1)))</f>
        <v/>
      </c>
      <c r="H32" s="227" t="str">
        <f>IF(tbl_coded[[#This Row],[ISIN]]="","",IF(_xll.BDP($B32&amp;" Corp",H$1)="#N/A N/A","--",_xll.BDP($B32&amp;" Corp",H$1)))</f>
        <v>--</v>
      </c>
      <c r="I32" s="227" t="str">
        <f>IF(tbl_coded[[#This Row],[ISIN]]="","",IF(_xll.BDP($B32&amp;" Corp",I$1)="#N/A N/A","--",_xll.BDP($B32&amp;" Corp",I$1)))</f>
        <v>--</v>
      </c>
      <c r="J32" s="227" t="str">
        <f>IF(tbl_coded[[#This Row],[ISIN]]="","",IF(_xll.BDP($B32&amp;" Corp",J$1)="#N/A N/A","--",_xll.BDP($B32&amp;" Corp",J$1)))</f>
        <v>--</v>
      </c>
      <c r="K32" s="227" t="str">
        <f>IF(tbl_coded[[#This Row],[ISIN]]="","",IF(_xll.BDP($B32&amp;" Corp",K$1)="#N/A N/A","--",_xll.BDP($B32&amp;" Corp",K$1)))</f>
        <v>--</v>
      </c>
      <c r="L32" s="227" t="str">
        <f>IF(tbl_coded[[#This Row],[ISIN]]="","",IF(_xll.BDP($B32&amp;" Corp",L$1)="#N/A N/A","--",_xll.BDP($B32&amp;" Corp",L$1)))</f>
        <v>--</v>
      </c>
      <c r="M32" s="227" t="str">
        <f>IF(tbl_coded[[#This Row],[ISIN]]="","",IF(_xll.BDP($B32&amp;" Corp",M$1)="#N/A N/A","--",_xll.BDP($B32&amp;" Corp",M$1)))</f>
        <v>--</v>
      </c>
      <c r="N32" s="227" t="str">
        <f>IF(tbl_coded[[#This Row],[ISIN]]="","",IF(_xll.BDP($B32&amp;" Corp",N$1)="#N/A N/A","--",_xll.BDP($B32&amp;" Corp",N$1)))</f>
        <v>--</v>
      </c>
      <c r="O32" s="227" t="str">
        <f>IF(tbl_coded[[#This Row],[ISIN]]="","",IF(_xll.BDP($B32&amp;" Corp",O$1)="#N/A N/A","--",_xll.BDP($B32&amp;" Corp",O$1)))</f>
        <v>--</v>
      </c>
      <c r="P32" s="228" t="str">
        <f>IF(tbl_coded[[#This Row],[ISIN]]="","",IF(_xll.BDP($B32&amp;" Corp",P$1)="#N/A N/A","--",_xll.BDP($B32&amp;" Corp",P$1)))</f>
        <v>--</v>
      </c>
      <c r="Q3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2" s="228" t="str">
        <f>IF(tbl_coded[[#This Row],[ISIN]]="","",IF(OR(_xll.BDP($B32&amp;" Corp",R$1)="#N/A N/A",_xll.BDP($B32&amp;" Corp",R$1)="#N/A Invalid Security",_xll.BDP($B32&amp;" Corp",R$1)="#N/A Field Not Applicable"),"--",_xll.BDP($B32&amp;" Corp",R$1)))</f>
        <v>0768356D CH</v>
      </c>
      <c r="S32" s="228" t="str">
        <f>IF(tbl_coded[[#This Row],[ISIN]]="","",IF(OR(_xll.BDP($R32&amp;" Equity",S$1)="#N/A N/A",_xll.BDP($R32&amp;" Equity",S$1)="#N/A Invalid Security"),"--",_xll.BDP($R32&amp;" Equity",S$1)))</f>
        <v>--</v>
      </c>
      <c r="T32" s="228" t="str">
        <f>IF(tbl_coded[[#This Row],[ISIN]]="","",IF(OR(_xll.BDP($R32&amp;" Equity",T$1)="#N/A N/A",_xll.BDP($R32&amp;" Equity",T$1)="#N/A Invalid Security"),"--",_xll.BDP($R32&amp;" Equity",T$1)))</f>
        <v>--</v>
      </c>
      <c r="U32" s="228" t="str">
        <f>IF(tbl_coded[[#This Row],[ISIN]]="","",IF(OR(_xll.BDP($R32&amp;" Equity",U$1)="#N/A N/A",_xll.BDP($R32&amp;" Equity",U$1)="#N/A Invalid Security"),"--",_xll.BDP($R32&amp;" Equity",U$1)))</f>
        <v>--</v>
      </c>
      <c r="V32" s="228" t="str">
        <f>IF(tbl_coded[[#This Row],[ISIN]]="","",IF(OR(_xll.BDP($R32&amp;" Equity",V$1)="#N/A N/A",_xll.BDP($R32&amp;" Equity",V$1)="#N/A Invalid Security"),"--",_xll.BDP($R32&amp;" Equity",V$1)))</f>
        <v>--</v>
      </c>
      <c r="W32" s="228" t="str">
        <f>IF(tbl_coded[[#This Row],[ISIN]]="","",IF(OR(_xll.BDP($R32&amp;" Equity",W$1)="#N/A N/A",_xll.BDP($R32&amp;" Equity",W$1)="#N/A Invalid Security"),"--",_xll.BDP($R32&amp;" Equity",W$1)))</f>
        <v>--</v>
      </c>
      <c r="X32" s="228" t="str">
        <f>IF(tbl_coded[[#This Row],[ISIN]]="","",IF(OR(_xll.BDP($R32&amp;" Equity",X$1)="#N/A N/A",_xll.BDP($R32&amp;" Equity",X$1)="#N/A Invalid Security"),"--",_xll.BDP($R32&amp;" Equity",X$1)))</f>
        <v>--</v>
      </c>
      <c r="Y3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32" s="228" t="str">
        <f>IF(tbl_coded[[#This Row],[ISIN]]="","",IF(ISNUMBER(_xll.BDP(B32&amp;" Corp",Z$1)),_xll.BDP(B32&amp;" Corp",Z$1),""))</f>
        <v/>
      </c>
      <c r="AA32" s="228" t="str">
        <f>IF(tbl_coded[[#This Row],[ISIN]]="","",IF(ISNUMBER(_xll.BDP(B32&amp;" Corp",AA$1)),_xll.BDP(B32&amp;" Corp",AA$1),""))</f>
        <v/>
      </c>
      <c r="AB32" s="228" t="str">
        <f>IF(tbl_coded[[#This Row],[ISIN]]="","",IF(ISNUMBER(_xll.BDP(B32&amp;" Corp",AB$1)),_xll.BDP(B32&amp;" Corp",AB$1),""))</f>
        <v/>
      </c>
      <c r="AC32" s="228" t="str">
        <f>IF(tbl_coded[[#This Row],[ISIN]]="","",IF((_xll.BDP(B32&amp;" Corp",AC$1))="#N/A Field Not Applicable","",_xll.BDP(B32&amp;" Corp",AC$1)))</f>
        <v>N</v>
      </c>
      <c r="AD32" s="228" t="str">
        <f>IF(tbl_coded[[#This Row],[ISIN]]="","",IF((_xll.BDP(B32&amp;" Corp",AD$1))="#N/A N/A","--",_xll.BDP(B32&amp;" Corp",AD$1)))</f>
        <v>--</v>
      </c>
      <c r="AE32" s="228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>NR</v>
      </c>
      <c r="AF3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2" s="229" t="str">
        <f>IF(tbl_coded[[#This Row],[ISIN]]="","",IF(_xll.BDP($B32&amp;" Corp",AH$1)="#N/A N/A","--",_xll.BDP($B32&amp;" Corp",AH$1)))</f>
        <v>CN</v>
      </c>
      <c r="AI3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晋江市路桥建设开发有</v>
      </c>
      <c r="AL32" s="244" t="str">
        <f>IF(tbl_coded[[#This Row],[ISIN]]="","",IF(_xll.BDS($B32&amp;" Corp",AL$1)="#N/A Field Not Applicable","",_xll.BDS($B32&amp;" Corp",AL$1)))</f>
        <v/>
      </c>
      <c r="AM3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2" s="244" t="str">
        <f>IF(tbl_coded[[#This Row],[ISIN]]="","",IF(OR(_xll.BDP($B32&amp;" Corp",AR$1)="#N/A N/A"),"",_xll.BDP($B32&amp;" Corp",AR$1)))</f>
        <v>Fujian Jinjiang Urban Construction Investment Development Group Co Ltd</v>
      </c>
      <c r="AS32" s="244" t="str">
        <f>IF(tbl_coded[[#This Row],[ISIN]]="","",IF(_xll.BDS($B32&amp;" Corp",AS$1)="#N/A Field Not Applicable","",_xll.BDS($B32&amp;" Corp",AS$1)))</f>
        <v/>
      </c>
      <c r="AT32" s="244" t="str">
        <f>IF(tbl_coded[[#This Row],[SBLC Provider BBID]]="","",_xll.BDP(tbl_coded[[#This Row],[SBLC Provider BBID]]&amp;" CompanyID","NAME"))</f>
        <v/>
      </c>
      <c r="AU32" s="244" t="str">
        <f>IF(tbl_coded[[#This Row],[ISIN]]="","",IF(OR(_xll.BDP($B32&amp;" Corp",AU$1)="#N/A N/A"),"--",IF(_xll.BDP($B32&amp;" Corp",AU$1)="#N/A Field Not Applicable","",TEXT(_xll.BDP($B32&amp;" Corp",AU$1),"yyyy/mm/dd"))))</f>
        <v>2023/06/20</v>
      </c>
      <c r="AV32" s="244" t="str">
        <f>IF(tbl_coded[[#This Row],[ISIN]]="","",IF(OR(_xll.BDP($B32&amp;" Corp",AV$1)="#N/A N/A"),"--",IF(_xll.BDP($B32&amp;" Corp",AV$1)="#N/A Field Not Applicable","",TEXT(_xll.BDP($B32&amp;" Corp",AV$1),"yyyy/mm/dd"))))</f>
        <v>2024/06/18</v>
      </c>
      <c r="AW32" s="244" t="str">
        <f>IF(tbl_coded[[#This Row],[ISIN]]="","",IF(OR(_xll.BDP($B32&amp;" Corp",AW$1)="#N/A N/A"),"--",IF(_xll.BDP($B32&amp;" Corp",AW$1)="#N/A Field Not Applicable","",TEXT(_xll.BDP($B32&amp;" Corp",AW$1),"yyyy/mm/dd"))))</f>
        <v>2023/06/14</v>
      </c>
      <c r="AX32" s="244" t="str">
        <f>IF(tbl_coded[[#This Row],[ISIN]]="","",IF(OR(_xll.BDP($B32&amp;" Corp",AX$1)="#N/A Field Not Applicable"),"--",IF(_xll.BDP($B32&amp;" Corp",AX$1)="#N/A Field Not Applicable","",TEXT(_xll.BDP($B32&amp;" Corp",AX$1),"yyyy/mm/dd"))))</f>
        <v>--</v>
      </c>
      <c r="AY32" s="244">
        <f>IF(tbl_coded[[#This Row],[ISIN]]="","",IF(OR(_xll.BDP($B32&amp;" Corp",AY$1)="#N/A N/A"),"--",_xll.BDP($B32&amp;" Corp",AY$1)))</f>
        <v>6.08</v>
      </c>
      <c r="AZ32" s="244" t="str">
        <f>IF(tbl_coded[[#This Row],[ISIN]]="","",IF(OR(_xll.BDP($B32&amp;" Corp",AZ$1)="#N/A N/A"),"--",_xll.BDP($B32&amp;" Corp",AZ$1)))</f>
        <v>USD</v>
      </c>
      <c r="BA32" s="244">
        <f>IF(tbl_coded[[#This Row],[ISIN]]="","",IF(OR(_xll.BDP($B32&amp;" Corp",BA$1)="#N/A N/A"),"--",_xll.BDP($B32&amp;" Corp",BA$1)))</f>
        <v>142000000</v>
      </c>
      <c r="BB32" s="244">
        <f>IF(tbl_coded[[#This Row],[ISIN]]="","",IF(OR(_xll.BDP($B32&amp;" Corp",BB$1)="#N/A Field Not Applicable"),"--",_xll.BDP($B32&amp;" Corp",BB$1)))</f>
        <v>100</v>
      </c>
      <c r="BC32" s="244" t="str">
        <f>IF(tbl_coded[[#This Row],[ISIN]]="","",IF(OR(_xll.BDP($B32&amp;" Corp",BC$1)="#N/A Field Not Applicable"),"--",_xll.BDP($B32&amp;" Corp",BC$1)))</f>
        <v>N</v>
      </c>
      <c r="BD32" s="244" t="str">
        <f>IF(tbl_coded[[#This Row],[ISIN]]="","",IF(OR(_xll.BDP($B32&amp;" Corp",BD$1)="#N/A Field Not Applicable"),"--",_xll.BDP($B32&amp;" Corp",BD$1)))</f>
        <v>N</v>
      </c>
      <c r="BE32" s="244" t="str">
        <f>IF(tbl_coded[[#This Row],[ISIN]]="","",IF(OR(_xll.BDP($B32&amp;" Corp",BE$1)="#N/A Field Not Applicable"),"--",_xll.BDP($B32&amp;" Corp",BE$1)))</f>
        <v>N</v>
      </c>
      <c r="BF32" s="244" t="str">
        <f>IF(tbl_coded[[#This Row],[ISIN]]="","",IF(OR(_xll.BDP($B32&amp;" Corp",BF$1)="#N/A N/A"),"",_xll.BDP($B32&amp;" Corp",BF$1)))</f>
        <v>0768356D CH</v>
      </c>
      <c r="BG3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3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3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2" s="244" t="str">
        <f>IF(tbl_coded[[#This Row],[GREEN]]="Y","Green",IF(tbl_coded[[#This Row],[SUSTAINABLE]]="Y","Sustainable",IF(tbl_coded[[#This Row],[SOCIAL]]="Y","Social","")))</f>
        <v/>
      </c>
      <c r="BN32" s="243"/>
    </row>
    <row r="33" spans="1:66" ht="15" customHeight="1">
      <c r="A33" s="225">
        <v>31</v>
      </c>
      <c r="B33" s="226" t="str">
        <f>IF(美元债一级!$C$3:$C$1048576&lt;&gt;"",美元债一级!C33,"")</f>
        <v>G2380160</v>
      </c>
      <c r="C33" s="228" t="str">
        <f>IF(tbl_coded[[#This Row],[ISIN]]="","",IF(tbl_coded[[#This Row],[Index]]&gt;$A$1,"",IF(_xll.BDP($B33&amp;" Corp",C$1)="#N/A N/A","",_xll.BDP($B33&amp;" Corp",C$1))))</f>
        <v>12/6/2023</v>
      </c>
      <c r="D33" s="228" t="str">
        <f>IF(tbl_coded[[#This Row],[ISIN]]="","",IF(_xll.BDP($B33&amp;" Corp",D$1)="#N/A N/A","",_xll.BDP($B33&amp;" Corp",D$1)))</f>
        <v>TONGLU NEW CITY DEV</v>
      </c>
      <c r="E33" s="228" t="str">
        <f>IF(tbl_coded[[#This Row],[ISIN]]="","",IF(_xll.BDP($B33&amp;" Corp",E$1)="#N/A N/A","--",_xll.BDP($B33&amp;" Corp",E$1)))</f>
        <v>--</v>
      </c>
      <c r="F33" s="228" t="str">
        <f>IF(tbl_coded[[#This Row],[ISIN]]="","",IF(_xll.BDS($B33&amp;" Corp",F$1)="#N/A Field Not Applicable","",_xll.BDS($B33&amp;" Corp",F$1)))</f>
        <v/>
      </c>
      <c r="G33" s="228" t="str">
        <f>IF(tbl_coded[[#This Row],[ISIN]]="","",IF(_xll.BDP($F33&amp;" CompanyID",G$1)="#N/A Invalid Security","",_xll.BDP($F33&amp;" CompanyID",G$1)))</f>
        <v/>
      </c>
      <c r="H33" s="228" t="str">
        <f>IF(tbl_coded[[#This Row],[ISIN]]="","",IF(_xll.BDP($B33&amp;" Corp",H$1)="#N/A N/A","--",_xll.BDP($B33&amp;" Corp",H$1)))</f>
        <v>--</v>
      </c>
      <c r="I33" s="228" t="str">
        <f>IF(tbl_coded[[#This Row],[ISIN]]="","",IF(_xll.BDP($B33&amp;" Corp",I$1)="#N/A N/A","--",_xll.BDP($B33&amp;" Corp",I$1)))</f>
        <v>--</v>
      </c>
      <c r="J33" s="228" t="str">
        <f>IF(tbl_coded[[#This Row],[ISIN]]="","",IF(_xll.BDP($B33&amp;" Corp",J$1)="#N/A N/A","--",_xll.BDP($B33&amp;" Corp",J$1)))</f>
        <v>--</v>
      </c>
      <c r="K33" s="228" t="str">
        <f>IF(tbl_coded[[#This Row],[ISIN]]="","",IF(_xll.BDP($B33&amp;" Corp",K$1)="#N/A N/A","--",_xll.BDP($B33&amp;" Corp",K$1)))</f>
        <v>--</v>
      </c>
      <c r="L33" s="228" t="str">
        <f>IF(tbl_coded[[#This Row],[ISIN]]="","",IF(_xll.BDP($B33&amp;" Corp",L$1)="#N/A N/A","--",_xll.BDP($B33&amp;" Corp",L$1)))</f>
        <v>--</v>
      </c>
      <c r="M33" s="228" t="str">
        <f>IF(tbl_coded[[#This Row],[ISIN]]="","",IF(_xll.BDP($B33&amp;" Corp",M$1)="#N/A N/A","--",_xll.BDP($B33&amp;" Corp",M$1)))</f>
        <v>--</v>
      </c>
      <c r="N33" s="228" t="str">
        <f>IF(tbl_coded[[#This Row],[ISIN]]="","",IF(_xll.BDP($B33&amp;" Corp",N$1)="#N/A N/A","--",_xll.BDP($B33&amp;" Corp",N$1)))</f>
        <v>--</v>
      </c>
      <c r="O33" s="228" t="str">
        <f>IF(tbl_coded[[#This Row],[ISIN]]="","",IF(_xll.BDP($B33&amp;" Corp",O$1)="#N/A N/A","--",_xll.BDP($B33&amp;" Corp",O$1)))</f>
        <v>--</v>
      </c>
      <c r="P33" s="228" t="str">
        <f>IF(tbl_coded[[#This Row],[ISIN]]="","",IF(_xll.BDP($B33&amp;" Corp",P$1)="#N/A N/A","--",_xll.BDP($B33&amp;" Corp",P$1)))</f>
        <v>--</v>
      </c>
      <c r="Q3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3" s="228" t="str">
        <f>IF(tbl_coded[[#This Row],[ISIN]]="","",IF(OR(_xll.BDP($B33&amp;" Corp",R$1)="#N/A N/A",_xll.BDP($B33&amp;" Corp",R$1)="#N/A Invalid Security",_xll.BDP($B33&amp;" Corp",R$1)="#N/A Field Not Applicable"),"--",_xll.BDP($B33&amp;" Corp",R$1)))</f>
        <v>--</v>
      </c>
      <c r="S33" s="228" t="str">
        <f>IF(tbl_coded[[#This Row],[ISIN]]="","",IF(OR(_xll.BDP($R33&amp;" Equity",S$1)="#N/A N/A",_xll.BDP($R33&amp;" Equity",S$1)="#N/A Invalid Security"),"--",_xll.BDP($R33&amp;" Equity",S$1)))</f>
        <v>--</v>
      </c>
      <c r="T33" s="228" t="str">
        <f>IF(tbl_coded[[#This Row],[ISIN]]="","",IF(OR(_xll.BDP($R33&amp;" Equity",T$1)="#N/A N/A",_xll.BDP($R33&amp;" Equity",T$1)="#N/A Invalid Security"),"--",_xll.BDP($R33&amp;" Equity",T$1)))</f>
        <v>--</v>
      </c>
      <c r="U33" s="228" t="str">
        <f>IF(tbl_coded[[#This Row],[ISIN]]="","",IF(OR(_xll.BDP($R33&amp;" Equity",U$1)="#N/A N/A",_xll.BDP($R33&amp;" Equity",U$1)="#N/A Invalid Security"),"--",_xll.BDP($R33&amp;" Equity",U$1)))</f>
        <v>--</v>
      </c>
      <c r="V33" s="228" t="str">
        <f>IF(tbl_coded[[#This Row],[ISIN]]="","",IF(OR(_xll.BDP($R33&amp;" Equity",V$1)="#N/A N/A",_xll.BDP($R33&amp;" Equity",V$1)="#N/A Invalid Security"),"--",_xll.BDP($R33&amp;" Equity",V$1)))</f>
        <v>--</v>
      </c>
      <c r="W33" s="228" t="str">
        <f>IF(tbl_coded[[#This Row],[ISIN]]="","",IF(OR(_xll.BDP($R33&amp;" Equity",W$1)="#N/A N/A",_xll.BDP($R33&amp;" Equity",W$1)="#N/A Invalid Security"),"--",_xll.BDP($R33&amp;" Equity",W$1)))</f>
        <v>--</v>
      </c>
      <c r="X33" s="228" t="str">
        <f>IF(tbl_coded[[#This Row],[ISIN]]="","",IF(OR(_xll.BDP($R33&amp;" Equity",X$1)="#N/A N/A",_xll.BDP($R33&amp;" Equity",X$1)="#N/A Invalid Security"),"--",_xll.BDP($R33&amp;" Equity",X$1)))</f>
        <v>--</v>
      </c>
      <c r="Y3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3" s="228" t="str">
        <f>IF(tbl_coded[[#This Row],[ISIN]]="","",IF(ISNUMBER(_xll.BDP(B33&amp;" Corp",Z$1)),_xll.BDP(B33&amp;" Corp",Z$1),""))</f>
        <v/>
      </c>
      <c r="AA33" s="228" t="str">
        <f>IF(tbl_coded[[#This Row],[ISIN]]="","",IF(ISNUMBER(_xll.BDP(B33&amp;" Corp",AA$1)),_xll.BDP(B33&amp;" Corp",AA$1),""))</f>
        <v/>
      </c>
      <c r="AB33" s="228" t="str">
        <f>IF(tbl_coded[[#This Row],[ISIN]]="","",IF(ISNUMBER(_xll.BDP(B33&amp;" Corp",AB$1)),_xll.BDP(B33&amp;" Corp",AB$1),""))</f>
        <v/>
      </c>
      <c r="AC33" s="228" t="str">
        <f>IF(tbl_coded[[#This Row],[ISIN]]="","",IF((_xll.BDP(B33&amp;" Corp",AC$1))="#N/A Field Not Applicable","",_xll.BDP(B33&amp;" Corp",AC$1)))</f>
        <v>N</v>
      </c>
      <c r="AD33" s="228" t="str">
        <f>IF(tbl_coded[[#This Row],[ISIN]]="","",IF((_xll.BDP(B33&amp;" Corp",AD$1))="#N/A N/A","--",_xll.BDP(B33&amp;" Corp",AD$1)))</f>
        <v>--</v>
      </c>
      <c r="AE33" s="228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>NR</v>
      </c>
      <c r="AF3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3" s="229" t="str">
        <f>IF(tbl_coded[[#This Row],[ISIN]]="","",IF(_xll.BDP($B33&amp;" Corp",AH$1)="#N/A N/A","--",_xll.BDP($B33&amp;" Corp",AH$1)))</f>
        <v>CN</v>
      </c>
      <c r="AI3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桐庐新城发展投资有限</v>
      </c>
      <c r="AL33" s="244" t="str">
        <f>IF(tbl_coded[[#This Row],[ISIN]]="","",IF(_xll.BDS($B33&amp;" Corp",AL$1)="#N/A Field Not Applicable","",_xll.BDS($B33&amp;" Corp",AL$1)))</f>
        <v/>
      </c>
      <c r="AM3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3" s="244" t="str">
        <f>IF(tbl_coded[[#This Row],[ISIN]]="","",IF(OR(_xll.BDP($B33&amp;" Corp",AR$1)="#N/A N/A"),"",_xll.BDP($B33&amp;" Corp",AR$1)))</f>
        <v/>
      </c>
      <c r="AS33" s="244">
        <f>IF(tbl_coded[[#This Row],[ISIN]]="","",IF(_xll.BDS($B33&amp;" Corp",AS$1)="#N/A Field Not Applicable","",_xll.BDS($B33&amp;" Corp",AS$1)))</f>
        <v>71119372</v>
      </c>
      <c r="AT33" s="244" t="str">
        <f>IF(tbl_coded[[#This Row],[SBLC Provider BBID]]="","",_xll.BDP(tbl_coded[[#This Row],[SBLC Provider BBID]]&amp;" CompanyID","NAME"))</f>
        <v>Bank of Ningbo Co Ltd/Hangzhou</v>
      </c>
      <c r="AU33" s="244" t="str">
        <f>IF(tbl_coded[[#This Row],[ISIN]]="","",IF(OR(_xll.BDP($B33&amp;" Corp",AU$1)="#N/A N/A"),"--",IF(_xll.BDP($B33&amp;" Corp",AU$1)="#N/A Field Not Applicable","",TEXT(_xll.BDP($B33&amp;" Corp",AU$1),"yyyy/mm/dd"))))</f>
        <v>2023/06/16</v>
      </c>
      <c r="AV33" s="244" t="str">
        <f>IF(tbl_coded[[#This Row],[ISIN]]="","",IF(OR(_xll.BDP($B33&amp;" Corp",AV$1)="#N/A N/A"),"--",IF(_xll.BDP($B33&amp;" Corp",AV$1)="#N/A Field Not Applicable","",TEXT(_xll.BDP($B33&amp;" Corp",AV$1),"yyyy/mm/dd"))))</f>
        <v>2026/06/16</v>
      </c>
      <c r="AW33" s="244" t="str">
        <f>IF(tbl_coded[[#This Row],[ISIN]]="","",IF(OR(_xll.BDP($B33&amp;" Corp",AW$1)="#N/A N/A"),"--",IF(_xll.BDP($B33&amp;" Corp",AW$1)="#N/A Field Not Applicable","",TEXT(_xll.BDP($B33&amp;" Corp",AW$1),"yyyy/mm/dd"))))</f>
        <v>2023/06/12</v>
      </c>
      <c r="AX33" s="244" t="str">
        <f>IF(tbl_coded[[#This Row],[ISIN]]="","",IF(OR(_xll.BDP($B33&amp;" Corp",AX$1)="#N/A Field Not Applicable"),"--",IF(_xll.BDP($B33&amp;" Corp",AX$1)="#N/A Field Not Applicable","",TEXT(_xll.BDP($B33&amp;" Corp",AX$1),"yyyy/mm/dd"))))</f>
        <v>--</v>
      </c>
      <c r="AY33" s="244">
        <f>IF(tbl_coded[[#This Row],[ISIN]]="","",IF(OR(_xll.BDP($B33&amp;" Corp",AY$1)="#N/A N/A"),"--",_xll.BDP($B33&amp;" Corp",AY$1)))</f>
        <v>3.69</v>
      </c>
      <c r="AZ33" s="244" t="str">
        <f>IF(tbl_coded[[#This Row],[ISIN]]="","",IF(OR(_xll.BDP($B33&amp;" Corp",AZ$1)="#N/A N/A"),"--",_xll.BDP($B33&amp;" Corp",AZ$1)))</f>
        <v>CNY</v>
      </c>
      <c r="BA33" s="244">
        <f>IF(tbl_coded[[#This Row],[ISIN]]="","",IF(OR(_xll.BDP($B33&amp;" Corp",BA$1)="#N/A N/A"),"--",_xll.BDP($B33&amp;" Corp",BA$1)))</f>
        <v>484000000</v>
      </c>
      <c r="BB33" s="244">
        <f>IF(tbl_coded[[#This Row],[ISIN]]="","",IF(OR(_xll.BDP($B33&amp;" Corp",BB$1)="#N/A Field Not Applicable"),"--",_xll.BDP($B33&amp;" Corp",BB$1)))</f>
        <v>100</v>
      </c>
      <c r="BC33" s="244" t="str">
        <f>IF(tbl_coded[[#This Row],[ISIN]]="","",IF(OR(_xll.BDP($B33&amp;" Corp",BC$1)="#N/A Field Not Applicable"),"--",_xll.BDP($B33&amp;" Corp",BC$1)))</f>
        <v>N</v>
      </c>
      <c r="BD33" s="244" t="str">
        <f>IF(tbl_coded[[#This Row],[ISIN]]="","",IF(OR(_xll.BDP($B33&amp;" Corp",BD$1)="#N/A Field Not Applicable"),"--",_xll.BDP($B33&amp;" Corp",BD$1)))</f>
        <v>N</v>
      </c>
      <c r="BE33" s="244" t="str">
        <f>IF(tbl_coded[[#This Row],[ISIN]]="","",IF(OR(_xll.BDP($B33&amp;" Corp",BE$1)="#N/A Field Not Applicable"),"--",_xll.BDP($B33&amp;" Corp",BE$1)))</f>
        <v>N</v>
      </c>
      <c r="BF33" s="244" t="str">
        <f>IF(tbl_coded[[#This Row],[ISIN]]="","",IF(OR(_xll.BDP($B33&amp;" Corp",BF$1)="#N/A N/A"),"",_xll.BDP($B33&amp;" Corp",BF$1)))</f>
        <v/>
      </c>
      <c r="BG3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3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3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3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3" s="244" t="str">
        <f>IF(tbl_coded[[#This Row],[GREEN]]="Y","Green",IF(tbl_coded[[#This Row],[SUSTAINABLE]]="Y","Sustainable",IF(tbl_coded[[#This Row],[SOCIAL]]="Y","Social","")))</f>
        <v/>
      </c>
      <c r="BN33" s="243"/>
    </row>
    <row r="34" spans="1:66" ht="15" customHeight="1">
      <c r="A34" s="225">
        <v>32</v>
      </c>
      <c r="B34" s="226" t="str">
        <f>IF(美元债一级!$C$3:$C$1048576&lt;&gt;"",美元债一级!C34,"")</f>
        <v>G2380152</v>
      </c>
      <c r="C34" s="228" t="str">
        <f>IF(tbl_coded[[#This Row],[ISIN]]="","",IF(tbl_coded[[#This Row],[Index]]&gt;$A$1,"",IF(_xll.BDP($B34&amp;" Corp",C$1)="#N/A N/A","",_xll.BDP($B34&amp;" Corp",C$1))))</f>
        <v>9/6/2023</v>
      </c>
      <c r="D34" s="228" t="str">
        <f>IF(tbl_coded[[#This Row],[ISIN]]="","",IF(_xll.BDP($B34&amp;" Corp",D$1)="#N/A N/A","",_xll.BDP($B34&amp;" Corp",D$1)))</f>
        <v>NANNING WX CONST INVEST</v>
      </c>
      <c r="E34" s="228" t="str">
        <f>IF(tbl_coded[[#This Row],[ISIN]]="","",IF(_xll.BDP($B34&amp;" Corp",E$1)="#N/A N/A","--",_xll.BDP($B34&amp;" Corp",E$1)))</f>
        <v>--</v>
      </c>
      <c r="F34" s="228" t="str">
        <f>IF(tbl_coded[[#This Row],[ISIN]]="","",IF(_xll.BDS($B34&amp;" Corp",F$1)="#N/A Field Not Applicable","",_xll.BDS($B34&amp;" Corp",F$1)))</f>
        <v/>
      </c>
      <c r="G34" s="228" t="str">
        <f>IF(tbl_coded[[#This Row],[ISIN]]="","",IF(_xll.BDP($F34&amp;" CompanyID",G$1)="#N/A Invalid Security","",_xll.BDP($F34&amp;" CompanyID",G$1)))</f>
        <v/>
      </c>
      <c r="H34" s="228" t="str">
        <f>IF(tbl_coded[[#This Row],[ISIN]]="","",IF(_xll.BDP($B34&amp;" Corp",H$1)="#N/A N/A","--",_xll.BDP($B34&amp;" Corp",H$1)))</f>
        <v>--</v>
      </c>
      <c r="I34" s="228" t="str">
        <f>IF(tbl_coded[[#This Row],[ISIN]]="","",IF(_xll.BDP($B34&amp;" Corp",I$1)="#N/A N/A","--",_xll.BDP($B34&amp;" Corp",I$1)))</f>
        <v>--</v>
      </c>
      <c r="J34" s="228" t="str">
        <f>IF(tbl_coded[[#This Row],[ISIN]]="","",IF(_xll.BDP($B34&amp;" Corp",J$1)="#N/A N/A","--",_xll.BDP($B34&amp;" Corp",J$1)))</f>
        <v>--</v>
      </c>
      <c r="K34" s="228" t="str">
        <f>IF(tbl_coded[[#This Row],[ISIN]]="","",IF(_xll.BDP($B34&amp;" Corp",K$1)="#N/A N/A","--",_xll.BDP($B34&amp;" Corp",K$1)))</f>
        <v>--</v>
      </c>
      <c r="L34" s="228" t="str">
        <f>IF(tbl_coded[[#This Row],[ISIN]]="","",IF(_xll.BDP($B34&amp;" Corp",L$1)="#N/A N/A","--",_xll.BDP($B34&amp;" Corp",L$1)))</f>
        <v>--</v>
      </c>
      <c r="M34" s="228" t="str">
        <f>IF(tbl_coded[[#This Row],[ISIN]]="","",IF(_xll.BDP($B34&amp;" Corp",M$1)="#N/A N/A","--",_xll.BDP($B34&amp;" Corp",M$1)))</f>
        <v>--</v>
      </c>
      <c r="N34" s="228" t="str">
        <f>IF(tbl_coded[[#This Row],[ISIN]]="","",IF(_xll.BDP($B34&amp;" Corp",N$1)="#N/A N/A","--",_xll.BDP($B34&amp;" Corp",N$1)))</f>
        <v>--</v>
      </c>
      <c r="O34" s="228" t="str">
        <f>IF(tbl_coded[[#This Row],[ISIN]]="","",IF(_xll.BDP($B34&amp;" Corp",O$1)="#N/A N/A","--",_xll.BDP($B34&amp;" Corp",O$1)))</f>
        <v>--</v>
      </c>
      <c r="P34" s="228" t="str">
        <f>IF(tbl_coded[[#This Row],[ISIN]]="","",IF(_xll.BDP($B34&amp;" Corp",P$1)="#N/A N/A","--",_xll.BDP($B34&amp;" Corp",P$1)))</f>
        <v>--</v>
      </c>
      <c r="Q3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4" s="228" t="str">
        <f>IF(tbl_coded[[#This Row],[ISIN]]="","",IF(OR(_xll.BDP($B34&amp;" Corp",R$1)="#N/A N/A",_xll.BDP($B34&amp;" Corp",R$1)="#N/A Invalid Security",_xll.BDP($B34&amp;" Corp",R$1)="#N/A Field Not Applicable"),"--",_xll.BDP($B34&amp;" Corp",R$1)))</f>
        <v>--</v>
      </c>
      <c r="S34" s="228" t="str">
        <f>IF(tbl_coded[[#This Row],[ISIN]]="","",IF(OR(_xll.BDP($R34&amp;" Equity",S$1)="#N/A N/A",_xll.BDP($R34&amp;" Equity",S$1)="#N/A Invalid Security"),"--",_xll.BDP($R34&amp;" Equity",S$1)))</f>
        <v>--</v>
      </c>
      <c r="T34" s="228" t="str">
        <f>IF(tbl_coded[[#This Row],[ISIN]]="","",IF(OR(_xll.BDP($R34&amp;" Equity",T$1)="#N/A N/A",_xll.BDP($R34&amp;" Equity",T$1)="#N/A Invalid Security"),"--",_xll.BDP($R34&amp;" Equity",T$1)))</f>
        <v>--</v>
      </c>
      <c r="U34" s="228" t="str">
        <f>IF(tbl_coded[[#This Row],[ISIN]]="","",IF(OR(_xll.BDP($R34&amp;" Equity",U$1)="#N/A N/A",_xll.BDP($R34&amp;" Equity",U$1)="#N/A Invalid Security"),"--",_xll.BDP($R34&amp;" Equity",U$1)))</f>
        <v>--</v>
      </c>
      <c r="V34" s="228" t="str">
        <f>IF(tbl_coded[[#This Row],[ISIN]]="","",IF(OR(_xll.BDP($R34&amp;" Equity",V$1)="#N/A N/A",_xll.BDP($R34&amp;" Equity",V$1)="#N/A Invalid Security"),"--",_xll.BDP($R34&amp;" Equity",V$1)))</f>
        <v>--</v>
      </c>
      <c r="W34" s="228" t="str">
        <f>IF(tbl_coded[[#This Row],[ISIN]]="","",IF(OR(_xll.BDP($R34&amp;" Equity",W$1)="#N/A N/A",_xll.BDP($R34&amp;" Equity",W$1)="#N/A Invalid Security"),"--",_xll.BDP($R34&amp;" Equity",W$1)))</f>
        <v>--</v>
      </c>
      <c r="X34" s="228" t="str">
        <f>IF(tbl_coded[[#This Row],[ISIN]]="","",IF(OR(_xll.BDP($R34&amp;" Equity",X$1)="#N/A N/A",_xll.BDP($R34&amp;" Equity",X$1)="#N/A Invalid Security"),"--",_xll.BDP($R34&amp;" Equity",X$1)))</f>
        <v>--</v>
      </c>
      <c r="Y3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4" s="228" t="str">
        <f>IF(tbl_coded[[#This Row],[ISIN]]="","",IF(ISNUMBER(_xll.BDP(B34&amp;" Corp",Z$1)),_xll.BDP(B34&amp;" Corp",Z$1),""))</f>
        <v/>
      </c>
      <c r="AA34" s="228" t="str">
        <f>IF(tbl_coded[[#This Row],[ISIN]]="","",IF(ISNUMBER(_xll.BDP(B34&amp;" Corp",AA$1)),_xll.BDP(B34&amp;" Corp",AA$1),""))</f>
        <v/>
      </c>
      <c r="AB34" s="228" t="str">
        <f>IF(tbl_coded[[#This Row],[ISIN]]="","",IF(ISNUMBER(_xll.BDP(B34&amp;" Corp",AB$1)),_xll.BDP(B34&amp;" Corp",AB$1),""))</f>
        <v/>
      </c>
      <c r="AC34" s="228" t="str">
        <f>IF(tbl_coded[[#This Row],[ISIN]]="","",IF((_xll.BDP(B34&amp;" Corp",AC$1))="#N/A Field Not Applicable","",_xll.BDP(B34&amp;" Corp",AC$1)))</f>
        <v>N</v>
      </c>
      <c r="AD34" s="228" t="str">
        <f>IF(tbl_coded[[#This Row],[ISIN]]="","",IF((_xll.BDP(B34&amp;" Corp",AD$1))="#N/A N/A","--",_xll.BDP(B34&amp;" Corp",AD$1)))</f>
        <v>--</v>
      </c>
      <c r="AE34" s="228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>NR</v>
      </c>
      <c r="AF3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4" s="229" t="str">
        <f>IF(tbl_coded[[#This Row],[ISIN]]="","",IF(_xll.BDP($B34&amp;" Corp",AH$1)="#N/A N/A","--",_xll.BDP($B34&amp;" Corp",AH$1)))</f>
        <v>CN</v>
      </c>
      <c r="AI3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南宁五象新区建设投资</v>
      </c>
      <c r="AL34" s="244" t="str">
        <f>IF(tbl_coded[[#This Row],[ISIN]]="","",IF(_xll.BDS($B34&amp;" Corp",AL$1)="#N/A Field Not Applicable","",_xll.BDS($B34&amp;" Corp",AL$1)))</f>
        <v/>
      </c>
      <c r="AM3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4" s="244" t="str">
        <f>IF(tbl_coded[[#This Row],[ISIN]]="","",IF(OR(_xll.BDP($B34&amp;" Corp",AR$1)="#N/A N/A"),"",_xll.BDP($B34&amp;" Corp",AR$1)))</f>
        <v/>
      </c>
      <c r="AS34" s="244" t="str">
        <f>IF(tbl_coded[[#This Row],[ISIN]]="","",IF(_xll.BDS($B34&amp;" Corp",AS$1)="#N/A Field Not Applicable","",_xll.BDS($B34&amp;" Corp",AS$1)))</f>
        <v/>
      </c>
      <c r="AT34" s="244" t="str">
        <f>IF(tbl_coded[[#This Row],[SBLC Provider BBID]]="","",_xll.BDP(tbl_coded[[#This Row],[SBLC Provider BBID]]&amp;" CompanyID","NAME"))</f>
        <v/>
      </c>
      <c r="AU34" s="244" t="str">
        <f>IF(tbl_coded[[#This Row],[ISIN]]="","",IF(OR(_xll.BDP($B34&amp;" Corp",AU$1)="#N/A N/A"),"--",IF(_xll.BDP($B34&amp;" Corp",AU$1)="#N/A Field Not Applicable","",TEXT(_xll.BDP($B34&amp;" Corp",AU$1),"yyyy/mm/dd"))))</f>
        <v>2023/06/16</v>
      </c>
      <c r="AV34" s="244" t="str">
        <f>IF(tbl_coded[[#This Row],[ISIN]]="","",IF(OR(_xll.BDP($B34&amp;" Corp",AV$1)="#N/A N/A"),"--",IF(_xll.BDP($B34&amp;" Corp",AV$1)="#N/A Field Not Applicable","",TEXT(_xll.BDP($B34&amp;" Corp",AV$1),"yyyy/mm/dd"))))</f>
        <v>2026/06/16</v>
      </c>
      <c r="AW34" s="244" t="str">
        <f>IF(tbl_coded[[#This Row],[ISIN]]="","",IF(OR(_xll.BDP($B34&amp;" Corp",AW$1)="#N/A N/A"),"--",IF(_xll.BDP($B34&amp;" Corp",AW$1)="#N/A Field Not Applicable","",TEXT(_xll.BDP($B34&amp;" Corp",AW$1),"yyyy/mm/dd"))))</f>
        <v>2023/06/09</v>
      </c>
      <c r="AX34" s="244" t="str">
        <f>IF(tbl_coded[[#This Row],[ISIN]]="","",IF(OR(_xll.BDP($B34&amp;" Corp",AX$1)="#N/A Field Not Applicable"),"--",IF(_xll.BDP($B34&amp;" Corp",AX$1)="#N/A Field Not Applicable","",TEXT(_xll.BDP($B34&amp;" Corp",AX$1),"yyyy/mm/dd"))))</f>
        <v>--</v>
      </c>
      <c r="AY34" s="244">
        <f>IF(tbl_coded[[#This Row],[ISIN]]="","",IF(OR(_xll.BDP($B34&amp;" Corp",AY$1)="#N/A N/A"),"--",_xll.BDP($B34&amp;" Corp",AY$1)))</f>
        <v>4.7</v>
      </c>
      <c r="AZ34" s="244" t="str">
        <f>IF(tbl_coded[[#This Row],[ISIN]]="","",IF(OR(_xll.BDP($B34&amp;" Corp",AZ$1)="#N/A N/A"),"--",_xll.BDP($B34&amp;" Corp",AZ$1)))</f>
        <v>CNY</v>
      </c>
      <c r="BA34" s="244">
        <f>IF(tbl_coded[[#This Row],[ISIN]]="","",IF(OR(_xll.BDP($B34&amp;" Corp",BA$1)="#N/A N/A"),"--",_xll.BDP($B34&amp;" Corp",BA$1)))</f>
        <v>550000000</v>
      </c>
      <c r="BB34" s="244">
        <f>IF(tbl_coded[[#This Row],[ISIN]]="","",IF(OR(_xll.BDP($B34&amp;" Corp",BB$1)="#N/A Field Not Applicable"),"--",_xll.BDP($B34&amp;" Corp",BB$1)))</f>
        <v>100</v>
      </c>
      <c r="BC34" s="244" t="str">
        <f>IF(tbl_coded[[#This Row],[ISIN]]="","",IF(OR(_xll.BDP($B34&amp;" Corp",BC$1)="#N/A Field Not Applicable"),"--",_xll.BDP($B34&amp;" Corp",BC$1)))</f>
        <v>N</v>
      </c>
      <c r="BD34" s="244" t="str">
        <f>IF(tbl_coded[[#This Row],[ISIN]]="","",IF(OR(_xll.BDP($B34&amp;" Corp",BD$1)="#N/A Field Not Applicable"),"--",_xll.BDP($B34&amp;" Corp",BD$1)))</f>
        <v>N</v>
      </c>
      <c r="BE34" s="244" t="str">
        <f>IF(tbl_coded[[#This Row],[ISIN]]="","",IF(OR(_xll.BDP($B34&amp;" Corp",BE$1)="#N/A Field Not Applicable"),"--",_xll.BDP($B34&amp;" Corp",BE$1)))</f>
        <v>N</v>
      </c>
      <c r="BF34" s="244" t="str">
        <f>IF(tbl_coded[[#This Row],[ISIN]]="","",IF(OR(_xll.BDP($B34&amp;" Corp",BF$1)="#N/A N/A"),"",_xll.BDP($B34&amp;" Corp",BF$1)))</f>
        <v/>
      </c>
      <c r="BG3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3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3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3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4" s="244" t="str">
        <f>IF(tbl_coded[[#This Row],[GREEN]]="Y","Green",IF(tbl_coded[[#This Row],[SUSTAINABLE]]="Y","Sustainable",IF(tbl_coded[[#This Row],[SOCIAL]]="Y","Social","")))</f>
        <v/>
      </c>
      <c r="BN34" s="243"/>
    </row>
    <row r="35" spans="1:66" ht="15" customHeight="1">
      <c r="A35" s="225">
        <v>33</v>
      </c>
      <c r="B35" s="226" t="str">
        <f>IF(美元债一级!$C$3:$C$1048576&lt;&gt;"",美元债一级!C35,"")</f>
        <v>G2380105</v>
      </c>
      <c r="C35" s="228" t="str">
        <f>IF(tbl_coded[[#This Row],[ISIN]]="","",IF(tbl_coded[[#This Row],[Index]]&gt;$A$1,"",IF(_xll.BDP($B35&amp;" Corp",C$1)="#N/A N/A","",_xll.BDP($B35&amp;" Corp",C$1))))</f>
        <v>9/6/2023</v>
      </c>
      <c r="D35" s="228" t="str">
        <f>IF(tbl_coded[[#This Row],[ISIN]]="","",IF(_xll.BDP($B35&amp;" Corp",D$1)="#N/A N/A","",_xll.BDP($B35&amp;" Corp",D$1)))</f>
        <v>ILI CAITONG STATE OWN</v>
      </c>
      <c r="E35" s="228" t="str">
        <f>IF(tbl_coded[[#This Row],[ISIN]]="","",IF(_xll.BDP($B35&amp;" Corp",E$1)="#N/A N/A","--",_xll.BDP($B35&amp;" Corp",E$1)))</f>
        <v>--</v>
      </c>
      <c r="F35" s="228" t="str">
        <f>IF(tbl_coded[[#This Row],[ISIN]]="","",IF(_xll.BDS($B35&amp;" Corp",F$1)="#N/A Field Not Applicable","",_xll.BDS($B35&amp;" Corp",F$1)))</f>
        <v/>
      </c>
      <c r="G35" s="228" t="str">
        <f>IF(tbl_coded[[#This Row],[ISIN]]="","",IF(_xll.BDP($F35&amp;" CompanyID",G$1)="#N/A Invalid Security","",_xll.BDP($F35&amp;" CompanyID",G$1)))</f>
        <v/>
      </c>
      <c r="H35" s="228" t="str">
        <f>IF(tbl_coded[[#This Row],[ISIN]]="","",IF(_xll.BDP($B35&amp;" Corp",H$1)="#N/A N/A","--",_xll.BDP($B35&amp;" Corp",H$1)))</f>
        <v>--</v>
      </c>
      <c r="I35" s="228" t="str">
        <f>IF(tbl_coded[[#This Row],[ISIN]]="","",IF(_xll.BDP($B35&amp;" Corp",I$1)="#N/A N/A","--",_xll.BDP($B35&amp;" Corp",I$1)))</f>
        <v>--</v>
      </c>
      <c r="J35" s="228" t="str">
        <f>IF(tbl_coded[[#This Row],[ISIN]]="","",IF(_xll.BDP($B35&amp;" Corp",J$1)="#N/A N/A","--",_xll.BDP($B35&amp;" Corp",J$1)))</f>
        <v>--</v>
      </c>
      <c r="K35" s="228" t="str">
        <f>IF(tbl_coded[[#This Row],[ISIN]]="","",IF(_xll.BDP($B35&amp;" Corp",K$1)="#N/A N/A","--",_xll.BDP($B35&amp;" Corp",K$1)))</f>
        <v>--</v>
      </c>
      <c r="L35" s="228" t="str">
        <f>IF(tbl_coded[[#This Row],[ISIN]]="","",IF(_xll.BDP($B35&amp;" Corp",L$1)="#N/A N/A","--",_xll.BDP($B35&amp;" Corp",L$1)))</f>
        <v>--</v>
      </c>
      <c r="M35" s="228" t="str">
        <f>IF(tbl_coded[[#This Row],[ISIN]]="","",IF(_xll.BDP($B35&amp;" Corp",M$1)="#N/A N/A","--",_xll.BDP($B35&amp;" Corp",M$1)))</f>
        <v>--</v>
      </c>
      <c r="N35" s="228" t="str">
        <f>IF(tbl_coded[[#This Row],[ISIN]]="","",IF(_xll.BDP($B35&amp;" Corp",N$1)="#N/A N/A","--",_xll.BDP($B35&amp;" Corp",N$1)))</f>
        <v>--</v>
      </c>
      <c r="O35" s="228" t="str">
        <f>IF(tbl_coded[[#This Row],[ISIN]]="","",IF(_xll.BDP($B35&amp;" Corp",O$1)="#N/A N/A","--",_xll.BDP($B35&amp;" Corp",O$1)))</f>
        <v>--</v>
      </c>
      <c r="P35" s="228" t="str">
        <f>IF(tbl_coded[[#This Row],[ISIN]]="","",IF(_xll.BDP($B35&amp;" Corp",P$1)="#N/A N/A","--",_xll.BDP($B35&amp;" Corp",P$1)))</f>
        <v>--</v>
      </c>
      <c r="Q3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5" s="228" t="str">
        <f>IF(tbl_coded[[#This Row],[ISIN]]="","",IF(OR(_xll.BDP($B35&amp;" Corp",R$1)="#N/A N/A",_xll.BDP($B35&amp;" Corp",R$1)="#N/A Invalid Security",_xll.BDP($B35&amp;" Corp",R$1)="#N/A Field Not Applicable"),"--",_xll.BDP($B35&amp;" Corp",R$1)))</f>
        <v>--</v>
      </c>
      <c r="S35" s="228" t="str">
        <f>IF(tbl_coded[[#This Row],[ISIN]]="","",IF(OR(_xll.BDP($R35&amp;" Equity",S$1)="#N/A N/A",_xll.BDP($R35&amp;" Equity",S$1)="#N/A Invalid Security"),"--",_xll.BDP($R35&amp;" Equity",S$1)))</f>
        <v>--</v>
      </c>
      <c r="T35" s="228" t="str">
        <f>IF(tbl_coded[[#This Row],[ISIN]]="","",IF(OR(_xll.BDP($R35&amp;" Equity",T$1)="#N/A N/A",_xll.BDP($R35&amp;" Equity",T$1)="#N/A Invalid Security"),"--",_xll.BDP($R35&amp;" Equity",T$1)))</f>
        <v>--</v>
      </c>
      <c r="U35" s="228" t="str">
        <f>IF(tbl_coded[[#This Row],[ISIN]]="","",IF(OR(_xll.BDP($R35&amp;" Equity",U$1)="#N/A N/A",_xll.BDP($R35&amp;" Equity",U$1)="#N/A Invalid Security"),"--",_xll.BDP($R35&amp;" Equity",U$1)))</f>
        <v>--</v>
      </c>
      <c r="V35" s="228" t="str">
        <f>IF(tbl_coded[[#This Row],[ISIN]]="","",IF(OR(_xll.BDP($R35&amp;" Equity",V$1)="#N/A N/A",_xll.BDP($R35&amp;" Equity",V$1)="#N/A Invalid Security"),"--",_xll.BDP($R35&amp;" Equity",V$1)))</f>
        <v>--</v>
      </c>
      <c r="W35" s="228" t="str">
        <f>IF(tbl_coded[[#This Row],[ISIN]]="","",IF(OR(_xll.BDP($R35&amp;" Equity",W$1)="#N/A N/A",_xll.BDP($R35&amp;" Equity",W$1)="#N/A Invalid Security"),"--",_xll.BDP($R35&amp;" Equity",W$1)))</f>
        <v>--</v>
      </c>
      <c r="X35" s="228" t="str">
        <f>IF(tbl_coded[[#This Row],[ISIN]]="","",IF(OR(_xll.BDP($R35&amp;" Equity",X$1)="#N/A N/A",_xll.BDP($R35&amp;" Equity",X$1)="#N/A Invalid Security"),"--",_xll.BDP($R35&amp;" Equity",X$1)))</f>
        <v>--</v>
      </c>
      <c r="Y3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5" s="228" t="str">
        <f>IF(tbl_coded[[#This Row],[ISIN]]="","",IF(ISNUMBER(_xll.BDP(B35&amp;" Corp",Z$1)),_xll.BDP(B35&amp;" Corp",Z$1),""))</f>
        <v/>
      </c>
      <c r="AA35" s="228" t="str">
        <f>IF(tbl_coded[[#This Row],[ISIN]]="","",IF(ISNUMBER(_xll.BDP(B35&amp;" Corp",AA$1)),_xll.BDP(B35&amp;" Corp",AA$1),""))</f>
        <v/>
      </c>
      <c r="AB35" s="228" t="str">
        <f>IF(tbl_coded[[#This Row],[ISIN]]="","",IF(ISNUMBER(_xll.BDP(B35&amp;" Corp",AB$1)),_xll.BDP(B35&amp;" Corp",AB$1),""))</f>
        <v/>
      </c>
      <c r="AC35" s="228" t="str">
        <f>IF(tbl_coded[[#This Row],[ISIN]]="","",IF((_xll.BDP(B35&amp;" Corp",AC$1))="#N/A Field Not Applicable","",_xll.BDP(B35&amp;" Corp",AC$1)))</f>
        <v>N</v>
      </c>
      <c r="AD35" s="228" t="str">
        <f>IF(tbl_coded[[#This Row],[ISIN]]="","",IF((_xll.BDP(B35&amp;" Corp",AD$1))="#N/A N/A","--",_xll.BDP(B35&amp;" Corp",AD$1)))</f>
        <v>--</v>
      </c>
      <c r="AE35" s="228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>NR</v>
      </c>
      <c r="AF3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5" s="229" t="str">
        <f>IF(tbl_coded[[#This Row],[ISIN]]="","",IF(_xll.BDP($B35&amp;" Corp",AH$1)="#N/A N/A","--",_xll.BDP($B35&amp;" Corp",AH$1)))</f>
        <v>CN</v>
      </c>
      <c r="AI3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伊犁哈萨克自治州财通</v>
      </c>
      <c r="AL35" s="244" t="str">
        <f>IF(tbl_coded[[#This Row],[ISIN]]="","",IF(_xll.BDS($B35&amp;" Corp",AL$1)="#N/A Field Not Applicable","",_xll.BDS($B35&amp;" Corp",AL$1)))</f>
        <v/>
      </c>
      <c r="AM3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5" s="244" t="str">
        <f>IF(tbl_coded[[#This Row],[ISIN]]="","",IF(OR(_xll.BDP($B35&amp;" Corp",AR$1)="#N/A N/A"),"",_xll.BDP($B35&amp;" Corp",AR$1)))</f>
        <v/>
      </c>
      <c r="AS35" s="244" t="str">
        <f>IF(tbl_coded[[#This Row],[ISIN]]="","",IF(_xll.BDS($B35&amp;" Corp",AS$1)="#N/A Field Not Applicable","",_xll.BDS($B35&amp;" Corp",AS$1)))</f>
        <v/>
      </c>
      <c r="AT35" s="244" t="str">
        <f>IF(tbl_coded[[#This Row],[SBLC Provider BBID]]="","",_xll.BDP(tbl_coded[[#This Row],[SBLC Provider BBID]]&amp;" CompanyID","NAME"))</f>
        <v/>
      </c>
      <c r="AU35" s="244" t="str">
        <f>IF(tbl_coded[[#This Row],[ISIN]]="","",IF(OR(_xll.BDP($B35&amp;" Corp",AU$1)="#N/A N/A"),"--",IF(_xll.BDP($B35&amp;" Corp",AU$1)="#N/A Field Not Applicable","",TEXT(_xll.BDP($B35&amp;" Corp",AU$1),"yyyy/mm/dd"))))</f>
        <v>2023/06/15</v>
      </c>
      <c r="AV35" s="244" t="str">
        <f>IF(tbl_coded[[#This Row],[ISIN]]="","",IF(OR(_xll.BDP($B35&amp;" Corp",AV$1)="#N/A N/A"),"--",IF(_xll.BDP($B35&amp;" Corp",AV$1)="#N/A Field Not Applicable","",TEXT(_xll.BDP($B35&amp;" Corp",AV$1),"yyyy/mm/dd"))))</f>
        <v>2026/06/15</v>
      </c>
      <c r="AW35" s="244" t="str">
        <f>IF(tbl_coded[[#This Row],[ISIN]]="","",IF(OR(_xll.BDP($B35&amp;" Corp",AW$1)="#N/A N/A"),"--",IF(_xll.BDP($B35&amp;" Corp",AW$1)="#N/A Field Not Applicable","",TEXT(_xll.BDP($B35&amp;" Corp",AW$1),"yyyy/mm/dd"))))</f>
        <v>2023/06/09</v>
      </c>
      <c r="AX35" s="244" t="str">
        <f>IF(tbl_coded[[#This Row],[ISIN]]="","",IF(OR(_xll.BDP($B35&amp;" Corp",AX$1)="#N/A Field Not Applicable"),"--",IF(_xll.BDP($B35&amp;" Corp",AX$1)="#N/A Field Not Applicable","",TEXT(_xll.BDP($B35&amp;" Corp",AX$1),"yyyy/mm/dd"))))</f>
        <v>--</v>
      </c>
      <c r="AY35" s="244">
        <f>IF(tbl_coded[[#This Row],[ISIN]]="","",IF(OR(_xll.BDP($B35&amp;" Corp",AY$1)="#N/A N/A"),"--",_xll.BDP($B35&amp;" Corp",AY$1)))</f>
        <v>3.6</v>
      </c>
      <c r="AZ35" s="244" t="str">
        <f>IF(tbl_coded[[#This Row],[ISIN]]="","",IF(OR(_xll.BDP($B35&amp;" Corp",AZ$1)="#N/A N/A"),"--",_xll.BDP($B35&amp;" Corp",AZ$1)))</f>
        <v>CNY</v>
      </c>
      <c r="BA35" s="244">
        <f>IF(tbl_coded[[#This Row],[ISIN]]="","",IF(OR(_xll.BDP($B35&amp;" Corp",BA$1)="#N/A N/A"),"--",_xll.BDP($B35&amp;" Corp",BA$1)))</f>
        <v>89000000</v>
      </c>
      <c r="BB35" s="244">
        <f>IF(tbl_coded[[#This Row],[ISIN]]="","",IF(OR(_xll.BDP($B35&amp;" Corp",BB$1)="#N/A Field Not Applicable"),"--",_xll.BDP($B35&amp;" Corp",BB$1)))</f>
        <v>100</v>
      </c>
      <c r="BC35" s="244" t="str">
        <f>IF(tbl_coded[[#This Row],[ISIN]]="","",IF(OR(_xll.BDP($B35&amp;" Corp",BC$1)="#N/A Field Not Applicable"),"--",_xll.BDP($B35&amp;" Corp",BC$1)))</f>
        <v>N</v>
      </c>
      <c r="BD35" s="244" t="str">
        <f>IF(tbl_coded[[#This Row],[ISIN]]="","",IF(OR(_xll.BDP($B35&amp;" Corp",BD$1)="#N/A Field Not Applicable"),"--",_xll.BDP($B35&amp;" Corp",BD$1)))</f>
        <v>N</v>
      </c>
      <c r="BE35" s="244" t="str">
        <f>IF(tbl_coded[[#This Row],[ISIN]]="","",IF(OR(_xll.BDP($B35&amp;" Corp",BE$1)="#N/A Field Not Applicable"),"--",_xll.BDP($B35&amp;" Corp",BE$1)))</f>
        <v>N</v>
      </c>
      <c r="BF35" s="244" t="str">
        <f>IF(tbl_coded[[#This Row],[ISIN]]="","",IF(OR(_xll.BDP($B35&amp;" Corp",BF$1)="#N/A N/A"),"",_xll.BDP($B35&amp;" Corp",BF$1)))</f>
        <v>0956443D CH</v>
      </c>
      <c r="BG3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3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3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5" s="244" t="str">
        <f>IF(tbl_coded[[#This Row],[GREEN]]="Y","Green",IF(tbl_coded[[#This Row],[SUSTAINABLE]]="Y","Sustainable",IF(tbl_coded[[#This Row],[SOCIAL]]="Y","Social","")))</f>
        <v/>
      </c>
      <c r="BN35" s="243"/>
    </row>
    <row r="36" spans="1:66" ht="15" customHeight="1">
      <c r="A36" s="225">
        <v>34</v>
      </c>
      <c r="B36" s="226" t="str">
        <f>IF(美元债一级!$C$3:$C$1048576&lt;&gt;"",美元债一级!C36,"")</f>
        <v>XS2618570068</v>
      </c>
      <c r="C36" s="228" t="str">
        <f>IF(tbl_coded[[#This Row],[ISIN]]="","",IF(tbl_coded[[#This Row],[Index]]&gt;$A$1,"",IF(_xll.BDP($B36&amp;" Corp",C$1)="#N/A N/A","",_xll.BDP($B36&amp;" Corp",C$1))))</f>
        <v>6/6/2023</v>
      </c>
      <c r="D36" s="228" t="str">
        <f>IF(tbl_coded[[#This Row],[ISIN]]="","",IF(_xll.BDP($B36&amp;" Corp",D$1)="#N/A N/A","",_xll.BDP($B36&amp;" Corp",D$1)))</f>
        <v>ZHEJIANG BOXIN BVI</v>
      </c>
      <c r="E36" s="228" t="str">
        <f>IF(tbl_coded[[#This Row],[ISIN]]="","",IF(_xll.BDP($B36&amp;" Corp",E$1)="#N/A N/A","--",_xll.BDP($B36&amp;" Corp",E$1)))</f>
        <v>--</v>
      </c>
      <c r="F36" s="228">
        <f>IF(tbl_coded[[#This Row],[ISIN]]="","",IF(_xll.BDS($B36&amp;" Corp",F$1)="#N/A Field Not Applicable","",_xll.BDS($B36&amp;" Corp",F$1)))</f>
        <v>70453866</v>
      </c>
      <c r="G36" s="228" t="str">
        <f>IF(tbl_coded[[#This Row],[ISIN]]="","",IF(_xll.BDP($F36&amp;" CompanyID",G$1)="#N/A Invalid Security","",_xll.BDP($F36&amp;" CompanyID",G$1)))</f>
        <v>Hangzhou Shangcheng District U</v>
      </c>
      <c r="H36" s="228" t="str">
        <f>IF(tbl_coded[[#This Row],[ISIN]]="","",IF(_xll.BDP($B36&amp;" Corp",H$1)="#N/A N/A","--",_xll.BDP($B36&amp;" Corp",H$1)))</f>
        <v>--</v>
      </c>
      <c r="I36" s="228" t="str">
        <f>IF(tbl_coded[[#This Row],[ISIN]]="","",IF(_xll.BDP($B36&amp;" Corp",I$1)="#N/A N/A","--",_xll.BDP($B36&amp;" Corp",I$1)))</f>
        <v>--</v>
      </c>
      <c r="J36" s="228" t="str">
        <f>IF(tbl_coded[[#This Row],[ISIN]]="","",IF(_xll.BDP($B36&amp;" Corp",J$1)="#N/A N/A","--",_xll.BDP($B36&amp;" Corp",J$1)))</f>
        <v>BBB</v>
      </c>
      <c r="K36" s="228" t="str">
        <f>IF(tbl_coded[[#This Row],[ISIN]]="","",IF(_xll.BDP($B36&amp;" Corp",K$1)="#N/A N/A","--",_xll.BDP($B36&amp;" Corp",K$1)))</f>
        <v>--</v>
      </c>
      <c r="L36" s="228" t="str">
        <f>IF(tbl_coded[[#This Row],[ISIN]]="","",IF(_xll.BDP($B36&amp;" Corp",L$1)="#N/A N/A","--",_xll.BDP($B36&amp;" Corp",L$1)))</f>
        <v>--</v>
      </c>
      <c r="M36" s="228" t="str">
        <f>IF(tbl_coded[[#This Row],[ISIN]]="","",IF(_xll.BDP($B36&amp;" Corp",M$1)="#N/A N/A","--",_xll.BDP($B36&amp;" Corp",M$1)))</f>
        <v>--</v>
      </c>
      <c r="N36" s="228" t="str">
        <f>IF(tbl_coded[[#This Row],[ISIN]]="","",IF(_xll.BDP($B36&amp;" Corp",N$1)="#N/A N/A","--",_xll.BDP($B36&amp;" Corp",N$1)))</f>
        <v>--</v>
      </c>
      <c r="O36" s="228" t="str">
        <f>IF(tbl_coded[[#This Row],[ISIN]]="","",IF(_xll.BDP($B36&amp;" Corp",O$1)="#N/A N/A","--",_xll.BDP($B36&amp;" Corp",O$1)))</f>
        <v>--</v>
      </c>
      <c r="P36" s="228" t="str">
        <f>IF(tbl_coded[[#This Row],[ISIN]]="","",IF(_xll.BDP($B36&amp;" Corp",P$1)="#N/A N/A","--",_xll.BDP($B36&amp;" Corp",P$1)))</f>
        <v>--</v>
      </c>
      <c r="Q3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6" s="228" t="str">
        <f>IF(tbl_coded[[#This Row],[ISIN]]="","",IF(OR(_xll.BDP($B36&amp;" Corp",R$1)="#N/A N/A",_xll.BDP($B36&amp;" Corp",R$1)="#N/A Invalid Security",_xll.BDP($B36&amp;" Corp",R$1)="#N/A Field Not Applicable"),"--",_xll.BDP($B36&amp;" Corp",R$1)))</f>
        <v>--</v>
      </c>
      <c r="S36" s="228" t="str">
        <f>IF(tbl_coded[[#This Row],[ISIN]]="","",IF(OR(_xll.BDP($R36&amp;" Equity",S$1)="#N/A N/A",_xll.BDP($R36&amp;" Equity",S$1)="#N/A Invalid Security"),"--",_xll.BDP($R36&amp;" Equity",S$1)))</f>
        <v>--</v>
      </c>
      <c r="T36" s="228" t="str">
        <f>IF(tbl_coded[[#This Row],[ISIN]]="","",IF(OR(_xll.BDP($R36&amp;" Equity",T$1)="#N/A N/A",_xll.BDP($R36&amp;" Equity",T$1)="#N/A Invalid Security"),"--",_xll.BDP($R36&amp;" Equity",T$1)))</f>
        <v>--</v>
      </c>
      <c r="U36" s="228" t="str">
        <f>IF(tbl_coded[[#This Row],[ISIN]]="","",IF(OR(_xll.BDP($R36&amp;" Equity",U$1)="#N/A N/A",_xll.BDP($R36&amp;" Equity",U$1)="#N/A Invalid Security"),"--",_xll.BDP($R36&amp;" Equity",U$1)))</f>
        <v>--</v>
      </c>
      <c r="V36" s="228" t="str">
        <f>IF(tbl_coded[[#This Row],[ISIN]]="","",IF(OR(_xll.BDP($R36&amp;" Equity",V$1)="#N/A N/A",_xll.BDP($R36&amp;" Equity",V$1)="#N/A Invalid Security"),"--",_xll.BDP($R36&amp;" Equity",V$1)))</f>
        <v>--</v>
      </c>
      <c r="W36" s="228" t="str">
        <f>IF(tbl_coded[[#This Row],[ISIN]]="","",IF(OR(_xll.BDP($R36&amp;" Equity",W$1)="#N/A N/A",_xll.BDP($R36&amp;" Equity",W$1)="#N/A Invalid Security"),"--",_xll.BDP($R36&amp;" Equity",W$1)))</f>
        <v>--</v>
      </c>
      <c r="X36" s="228" t="str">
        <f>IF(tbl_coded[[#This Row],[ISIN]]="","",IF(OR(_xll.BDP($R36&amp;" Equity",X$1)="#N/A N/A",_xll.BDP($R36&amp;" Equity",X$1)="#N/A Invalid Security"),"--",_xll.BDP($R36&amp;" Equity",X$1)))</f>
        <v>--</v>
      </c>
      <c r="Y3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6" s="228" t="str">
        <f>IF(tbl_coded[[#This Row],[ISIN]]="","",IF(ISNUMBER(_xll.BDP(B36&amp;" Corp",Z$1)),_xll.BDP(B36&amp;" Corp",Z$1),""))</f>
        <v/>
      </c>
      <c r="AA36" s="228" t="str">
        <f>IF(tbl_coded[[#This Row],[ISIN]]="","",IF(ISNUMBER(_xll.BDP(B36&amp;" Corp",AA$1)),_xll.BDP(B36&amp;" Corp",AA$1),""))</f>
        <v/>
      </c>
      <c r="AB36" s="228" t="str">
        <f>IF(tbl_coded[[#This Row],[ISIN]]="","",IF(ISNUMBER(_xll.BDP(B36&amp;" Corp",AB$1)),_xll.BDP(B36&amp;" Corp",AB$1),""))</f>
        <v/>
      </c>
      <c r="AC36" s="228" t="str">
        <f>IF(tbl_coded[[#This Row],[ISIN]]="","",IF((_xll.BDP(B36&amp;" Corp",AC$1))="#N/A Field Not Applicable","",_xll.BDP(B36&amp;" Corp",AC$1)))</f>
        <v>N</v>
      </c>
      <c r="AD36" s="228" t="str">
        <f>IF(tbl_coded[[#This Row],[ISIN]]="","",IF((_xll.BDP(B36&amp;" Corp",AD$1))="#N/A N/A","--",_xll.BDP(B36&amp;" Corp",AD$1)))</f>
        <v>--</v>
      </c>
      <c r="AE36" s="228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>IG</v>
      </c>
      <c r="AF3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36" s="229" t="str">
        <f>IF(tbl_coded[[#This Row],[ISIN]]="","",IF(_xll.BDP($B36&amp;" Corp",AH$1)="#N/A N/A","--",_xll.BDP($B36&amp;" Corp",AH$1)))</f>
        <v>VG</v>
      </c>
      <c r="AI3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浙江柏鑫(英属维尔京)</v>
      </c>
      <c r="AL36" s="244">
        <f>IF(tbl_coded[[#This Row],[ISIN]]="","",IF(_xll.BDS($B36&amp;" Corp",AL$1)="#N/A Field Not Applicable","",_xll.BDS($B36&amp;" Corp",AL$1)))</f>
        <v>70453866</v>
      </c>
      <c r="AM36" s="244" t="str">
        <f>IF(tbl_coded[[#This Row],[ISIN]]="","",IF(_xll.BDP(tbl_coded[[#This Row],[KPW Provider BBID]]&amp;" CompanyID","NAME")="#N/A Invalid Security","",_xll.BDP(tbl_coded[[#This Row],[KPW Provider BBID]]&amp;" CompanyID","NAME")))</f>
        <v>Hangzhou Shangcheng District U</v>
      </c>
      <c r="AN3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3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3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BBB</v>
      </c>
      <c r="AQ36" s="244" t="str">
        <f>IF(tbl_coded[[#This Row],[ISIN]]="","",IF(tbl_coded[[#This Row],[KPW Name]]="","",tbl_coded[[#This Row],[穆迪KPW评级]]&amp;"/"&amp;tbl_coded[[#This Row],[SPKPW评级]]&amp;"/"&amp;tbl_coded[[#This Row],[FITCHKPW评级]]))</f>
        <v>--/--/BBB</v>
      </c>
      <c r="AR36" s="244" t="str">
        <f>IF(tbl_coded[[#This Row],[ISIN]]="","",IF(OR(_xll.BDP($B36&amp;" Corp",AR$1)="#N/A N/A"),"",_xll.BDP($B36&amp;" Corp",AR$1)))</f>
        <v/>
      </c>
      <c r="AS36" s="244" t="str">
        <f>IF(tbl_coded[[#This Row],[ISIN]]="","",IF(_xll.BDS($B36&amp;" Corp",AS$1)="#N/A Field Not Applicable","",_xll.BDS($B36&amp;" Corp",AS$1)))</f>
        <v/>
      </c>
      <c r="AT36" s="244" t="str">
        <f>IF(tbl_coded[[#This Row],[SBLC Provider BBID]]="","",_xll.BDP(tbl_coded[[#This Row],[SBLC Provider BBID]]&amp;" CompanyID","NAME"))</f>
        <v/>
      </c>
      <c r="AU36" s="244" t="str">
        <f>IF(tbl_coded[[#This Row],[ISIN]]="","",IF(OR(_xll.BDP($B36&amp;" Corp",AU$1)="#N/A N/A"),"--",IF(_xll.BDP($B36&amp;" Corp",AU$1)="#N/A Field Not Applicable","",TEXT(_xll.BDP($B36&amp;" Corp",AU$1),"yyyy/mm/dd"))))</f>
        <v>2023/06/13</v>
      </c>
      <c r="AV36" s="244" t="str">
        <f>IF(tbl_coded[[#This Row],[ISIN]]="","",IF(OR(_xll.BDP($B36&amp;" Corp",AV$1)="#N/A N/A"),"--",IF(_xll.BDP($B36&amp;" Corp",AV$1)="#N/A Field Not Applicable","",TEXT(_xll.BDP($B36&amp;" Corp",AV$1),"yyyy/mm/dd"))))</f>
        <v>2024/06/11</v>
      </c>
      <c r="AW36" s="244" t="str">
        <f>IF(tbl_coded[[#This Row],[ISIN]]="","",IF(OR(_xll.BDP($B36&amp;" Corp",AW$1)="#N/A N/A"),"--",IF(_xll.BDP($B36&amp;" Corp",AW$1)="#N/A Field Not Applicable","",TEXT(_xll.BDP($B36&amp;" Corp",AW$1),"yyyy/mm/dd"))))</f>
        <v>2023/06/06</v>
      </c>
      <c r="AX36" s="244" t="str">
        <f>IF(tbl_coded[[#This Row],[ISIN]]="","",IF(OR(_xll.BDP($B36&amp;" Corp",AX$1)="#N/A Field Not Applicable"),"--",IF(_xll.BDP($B36&amp;" Corp",AX$1)="#N/A Field Not Applicable","",TEXT(_xll.BDP($B36&amp;" Corp",AX$1),"yyyy/mm/dd"))))</f>
        <v>--</v>
      </c>
      <c r="AY36" s="244">
        <f>IF(tbl_coded[[#This Row],[ISIN]]="","",IF(OR(_xll.BDP($B36&amp;" Corp",AY$1)="#N/A N/A"),"--",_xll.BDP($B36&amp;" Corp",AY$1)))</f>
        <v>5.9</v>
      </c>
      <c r="AZ36" s="244" t="str">
        <f>IF(tbl_coded[[#This Row],[ISIN]]="","",IF(OR(_xll.BDP($B36&amp;" Corp",AZ$1)="#N/A N/A"),"--",_xll.BDP($B36&amp;" Corp",AZ$1)))</f>
        <v>USD</v>
      </c>
      <c r="BA36" s="244">
        <f>IF(tbl_coded[[#This Row],[ISIN]]="","",IF(OR(_xll.BDP($B36&amp;" Corp",BA$1)="#N/A N/A"),"--",_xll.BDP($B36&amp;" Corp",BA$1)))</f>
        <v>325000000</v>
      </c>
      <c r="BB36" s="244">
        <f>IF(tbl_coded[[#This Row],[ISIN]]="","",IF(OR(_xll.BDP($B36&amp;" Corp",BB$1)="#N/A Field Not Applicable"),"--",_xll.BDP($B36&amp;" Corp",BB$1)))</f>
        <v>100</v>
      </c>
      <c r="BC36" s="244" t="str">
        <f>IF(tbl_coded[[#This Row],[ISIN]]="","",IF(OR(_xll.BDP($B36&amp;" Corp",BC$1)="#N/A Field Not Applicable"),"--",_xll.BDP($B36&amp;" Corp",BC$1)))</f>
        <v>N</v>
      </c>
      <c r="BD36" s="244" t="str">
        <f>IF(tbl_coded[[#This Row],[ISIN]]="","",IF(OR(_xll.BDP($B36&amp;" Corp",BD$1)="#N/A Field Not Applicable"),"--",_xll.BDP($B36&amp;" Corp",BD$1)))</f>
        <v>N</v>
      </c>
      <c r="BE36" s="244" t="str">
        <f>IF(tbl_coded[[#This Row],[ISIN]]="","",IF(OR(_xll.BDP($B36&amp;" Corp",BE$1)="#N/A Field Not Applicable"),"--",_xll.BDP($B36&amp;" Corp",BE$1)))</f>
        <v>N</v>
      </c>
      <c r="BF36" s="244" t="str">
        <f>IF(tbl_coded[[#This Row],[ISIN]]="","",IF(OR(_xll.BDP($B36&amp;" Corp",BF$1)="#N/A N/A"),"",_xll.BDP($B36&amp;" Corp",BF$1)))</f>
        <v/>
      </c>
      <c r="BG3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3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3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3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36" s="244" t="str">
        <f>IF(tbl_coded[[#This Row],[GREEN]]="Y","Green",IF(tbl_coded[[#This Row],[SUSTAINABLE]]="Y","Sustainable",IF(tbl_coded[[#This Row],[SOCIAL]]="Y","Social","")))</f>
        <v/>
      </c>
      <c r="BN36" s="243"/>
    </row>
    <row r="37" spans="1:66" ht="15" customHeight="1">
      <c r="A37" s="225">
        <v>35</v>
      </c>
      <c r="B37" s="226" t="str">
        <f>IF(美元债一级!$C$3:$C$1048576&lt;&gt;"",美元债一级!C37,"")</f>
        <v>G2380140</v>
      </c>
      <c r="C37" s="228" t="str">
        <f>IF(tbl_coded[[#This Row],[ISIN]]="","",IF(tbl_coded[[#This Row],[Index]]&gt;$A$1,"",IF(_xll.BDP($B37&amp;" Corp",C$1)="#N/A N/A","",_xll.BDP($B37&amp;" Corp",C$1))))</f>
        <v>1/6/2023</v>
      </c>
      <c r="D37" s="228" t="str">
        <f>IF(tbl_coded[[#This Row],[ISIN]]="","",IF(_xll.BDP($B37&amp;" Corp",D$1)="#N/A N/A","",_xll.BDP($B37&amp;" Corp",D$1)))</f>
        <v>KUNSHAN GUOCHUANG INV GR</v>
      </c>
      <c r="E37" s="228" t="str">
        <f>IF(tbl_coded[[#This Row],[ISIN]]="","",IF(_xll.BDP($B37&amp;" Corp",E$1)="#N/A N/A","--",_xll.BDP($B37&amp;" Corp",E$1)))</f>
        <v>--</v>
      </c>
      <c r="F37" s="228" t="str">
        <f>IF(tbl_coded[[#This Row],[ISIN]]="","",IF(_xll.BDS($B37&amp;" Corp",F$1)="#N/A Field Not Applicable","",_xll.BDS($B37&amp;" Corp",F$1)))</f>
        <v/>
      </c>
      <c r="G37" s="228" t="str">
        <f>IF(tbl_coded[[#This Row],[ISIN]]="","",IF(_xll.BDP($F37&amp;" CompanyID",G$1)="#N/A Invalid Security","",_xll.BDP($F37&amp;" CompanyID",G$1)))</f>
        <v/>
      </c>
      <c r="H37" s="228" t="str">
        <f>IF(tbl_coded[[#This Row],[ISIN]]="","",IF(_xll.BDP($B37&amp;" Corp",H$1)="#N/A N/A","--",_xll.BDP($B37&amp;" Corp",H$1)))</f>
        <v>--</v>
      </c>
      <c r="I37" s="228" t="str">
        <f>IF(tbl_coded[[#This Row],[ISIN]]="","",IF(_xll.BDP($B37&amp;" Corp",I$1)="#N/A N/A","--",_xll.BDP($B37&amp;" Corp",I$1)))</f>
        <v>--</v>
      </c>
      <c r="J37" s="228" t="str">
        <f>IF(tbl_coded[[#This Row],[ISIN]]="","",IF(_xll.BDP($B37&amp;" Corp",J$1)="#N/A N/A","--",_xll.BDP($B37&amp;" Corp",J$1)))</f>
        <v>--</v>
      </c>
      <c r="K37" s="228" t="str">
        <f>IF(tbl_coded[[#This Row],[ISIN]]="","",IF(_xll.BDP($B37&amp;" Corp",K$1)="#N/A N/A","--",_xll.BDP($B37&amp;" Corp",K$1)))</f>
        <v>--</v>
      </c>
      <c r="L37" s="228" t="str">
        <f>IF(tbl_coded[[#This Row],[ISIN]]="","",IF(_xll.BDP($B37&amp;" Corp",L$1)="#N/A N/A","--",_xll.BDP($B37&amp;" Corp",L$1)))</f>
        <v>--</v>
      </c>
      <c r="M37" s="228" t="str">
        <f>IF(tbl_coded[[#This Row],[ISIN]]="","",IF(_xll.BDP($B37&amp;" Corp",M$1)="#N/A N/A","--",_xll.BDP($B37&amp;" Corp",M$1)))</f>
        <v>--</v>
      </c>
      <c r="N37" s="228" t="str">
        <f>IF(tbl_coded[[#This Row],[ISIN]]="","",IF(_xll.BDP($B37&amp;" Corp",N$1)="#N/A N/A","--",_xll.BDP($B37&amp;" Corp",N$1)))</f>
        <v>--</v>
      </c>
      <c r="O37" s="228" t="str">
        <f>IF(tbl_coded[[#This Row],[ISIN]]="","",IF(_xll.BDP($B37&amp;" Corp",O$1)="#N/A N/A","--",_xll.BDP($B37&amp;" Corp",O$1)))</f>
        <v>--</v>
      </c>
      <c r="P37" s="228" t="str">
        <f>IF(tbl_coded[[#This Row],[ISIN]]="","",IF(_xll.BDP($B37&amp;" Corp",P$1)="#N/A N/A","--",_xll.BDP($B37&amp;" Corp",P$1)))</f>
        <v>--</v>
      </c>
      <c r="Q3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7" s="228" t="str">
        <f>IF(tbl_coded[[#This Row],[ISIN]]="","",IF(OR(_xll.BDP($B37&amp;" Corp",R$1)="#N/A N/A",_xll.BDP($B37&amp;" Corp",R$1)="#N/A Invalid Security",_xll.BDP($B37&amp;" Corp",R$1)="#N/A Field Not Applicable"),"--",_xll.BDP($B37&amp;" Corp",R$1)))</f>
        <v>--</v>
      </c>
      <c r="S37" s="228" t="str">
        <f>IF(tbl_coded[[#This Row],[ISIN]]="","",IF(OR(_xll.BDP($R37&amp;" Equity",S$1)="#N/A N/A",_xll.BDP($R37&amp;" Equity",S$1)="#N/A Invalid Security"),"--",_xll.BDP($R37&amp;" Equity",S$1)))</f>
        <v>--</v>
      </c>
      <c r="T37" s="228" t="str">
        <f>IF(tbl_coded[[#This Row],[ISIN]]="","",IF(OR(_xll.BDP($R37&amp;" Equity",T$1)="#N/A N/A",_xll.BDP($R37&amp;" Equity",T$1)="#N/A Invalid Security"),"--",_xll.BDP($R37&amp;" Equity",T$1)))</f>
        <v>--</v>
      </c>
      <c r="U37" s="228" t="str">
        <f>IF(tbl_coded[[#This Row],[ISIN]]="","",IF(OR(_xll.BDP($R37&amp;" Equity",U$1)="#N/A N/A",_xll.BDP($R37&amp;" Equity",U$1)="#N/A Invalid Security"),"--",_xll.BDP($R37&amp;" Equity",U$1)))</f>
        <v>--</v>
      </c>
      <c r="V37" s="228" t="str">
        <f>IF(tbl_coded[[#This Row],[ISIN]]="","",IF(OR(_xll.BDP($R37&amp;" Equity",V$1)="#N/A N/A",_xll.BDP($R37&amp;" Equity",V$1)="#N/A Invalid Security"),"--",_xll.BDP($R37&amp;" Equity",V$1)))</f>
        <v>--</v>
      </c>
      <c r="W37" s="228" t="str">
        <f>IF(tbl_coded[[#This Row],[ISIN]]="","",IF(OR(_xll.BDP($R37&amp;" Equity",W$1)="#N/A N/A",_xll.BDP($R37&amp;" Equity",W$1)="#N/A Invalid Security"),"--",_xll.BDP($R37&amp;" Equity",W$1)))</f>
        <v>--</v>
      </c>
      <c r="X37" s="228" t="str">
        <f>IF(tbl_coded[[#This Row],[ISIN]]="","",IF(OR(_xll.BDP($R37&amp;" Equity",X$1)="#N/A N/A",_xll.BDP($R37&amp;" Equity",X$1)="#N/A Invalid Security"),"--",_xll.BDP($R37&amp;" Equity",X$1)))</f>
        <v>--</v>
      </c>
      <c r="Y3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7" s="228" t="str">
        <f>IF(tbl_coded[[#This Row],[ISIN]]="","",IF(ISNUMBER(_xll.BDP(B37&amp;" Corp",Z$1)),_xll.BDP(B37&amp;" Corp",Z$1),""))</f>
        <v/>
      </c>
      <c r="AA37" s="228" t="str">
        <f>IF(tbl_coded[[#This Row],[ISIN]]="","",IF(ISNUMBER(_xll.BDP(B37&amp;" Corp",AA$1)),_xll.BDP(B37&amp;" Corp",AA$1),""))</f>
        <v/>
      </c>
      <c r="AB37" s="228" t="str">
        <f>IF(tbl_coded[[#This Row],[ISIN]]="","",IF(ISNUMBER(_xll.BDP(B37&amp;" Corp",AB$1)),_xll.BDP(B37&amp;" Corp",AB$1),""))</f>
        <v/>
      </c>
      <c r="AC37" s="228" t="str">
        <f>IF(tbl_coded[[#This Row],[ISIN]]="","",IF((_xll.BDP(B37&amp;" Corp",AC$1))="#N/A Field Not Applicable","",_xll.BDP(B37&amp;" Corp",AC$1)))</f>
        <v>N</v>
      </c>
      <c r="AD37" s="228" t="str">
        <f>IF(tbl_coded[[#This Row],[ISIN]]="","",IF((_xll.BDP(B37&amp;" Corp",AD$1))="#N/A N/A","--",_xll.BDP(B37&amp;" Corp",AD$1)))</f>
        <v>--</v>
      </c>
      <c r="AE37" s="228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>NR</v>
      </c>
      <c r="AF3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7" s="229" t="str">
        <f>IF(tbl_coded[[#This Row],[ISIN]]="","",IF(_xll.BDP($B37&amp;" Corp",AH$1)="#N/A N/A","--",_xll.BDP($B37&amp;" Corp",AH$1)))</f>
        <v>CN</v>
      </c>
      <c r="AI3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昆山国创投资集团有限</v>
      </c>
      <c r="AL37" s="244" t="str">
        <f>IF(tbl_coded[[#This Row],[ISIN]]="","",IF(_xll.BDS($B37&amp;" Corp",AL$1)="#N/A Field Not Applicable","",_xll.BDS($B37&amp;" Corp",AL$1)))</f>
        <v/>
      </c>
      <c r="AM3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7" s="244" t="str">
        <f>IF(tbl_coded[[#This Row],[ISIN]]="","",IF(OR(_xll.BDP($B37&amp;" Corp",AR$1)="#N/A N/A"),"",_xll.BDP($B37&amp;" Corp",AR$1)))</f>
        <v/>
      </c>
      <c r="AS37" s="244" t="str">
        <f>IF(tbl_coded[[#This Row],[ISIN]]="","",IF(_xll.BDS($B37&amp;" Corp",AS$1)="#N/A Field Not Applicable","",_xll.BDS($B37&amp;" Corp",AS$1)))</f>
        <v/>
      </c>
      <c r="AT37" s="244" t="str">
        <f>IF(tbl_coded[[#This Row],[SBLC Provider BBID]]="","",_xll.BDP(tbl_coded[[#This Row],[SBLC Provider BBID]]&amp;" CompanyID","NAME"))</f>
        <v/>
      </c>
      <c r="AU37" s="244" t="str">
        <f>IF(tbl_coded[[#This Row],[ISIN]]="","",IF(OR(_xll.BDP($B37&amp;" Corp",AU$1)="#N/A N/A"),"--",IF(_xll.BDP($B37&amp;" Corp",AU$1)="#N/A Field Not Applicable","",TEXT(_xll.BDP($B37&amp;" Corp",AU$1),"yyyy/mm/dd"))))</f>
        <v>2023/06/06</v>
      </c>
      <c r="AV37" s="244" t="str">
        <f>IF(tbl_coded[[#This Row],[ISIN]]="","",IF(OR(_xll.BDP($B37&amp;" Corp",AV$1)="#N/A N/A"),"--",IF(_xll.BDP($B37&amp;" Corp",AV$1)="#N/A Field Not Applicable","",TEXT(_xll.BDP($B37&amp;" Corp",AV$1),"yyyy/mm/dd"))))</f>
        <v>2026/06/06</v>
      </c>
      <c r="AW37" s="244" t="str">
        <f>IF(tbl_coded[[#This Row],[ISIN]]="","",IF(OR(_xll.BDP($B37&amp;" Corp",AW$1)="#N/A N/A"),"--",IF(_xll.BDP($B37&amp;" Corp",AW$1)="#N/A Field Not Applicable","",TEXT(_xll.BDP($B37&amp;" Corp",AW$1),"yyyy/mm/dd"))))</f>
        <v>2023/06/01</v>
      </c>
      <c r="AX37" s="244" t="str">
        <f>IF(tbl_coded[[#This Row],[ISIN]]="","",IF(OR(_xll.BDP($B37&amp;" Corp",AX$1)="#N/A Field Not Applicable"),"--",IF(_xll.BDP($B37&amp;" Corp",AX$1)="#N/A Field Not Applicable","",TEXT(_xll.BDP($B37&amp;" Corp",AX$1),"yyyy/mm/dd"))))</f>
        <v>--</v>
      </c>
      <c r="AY37" s="244">
        <f>IF(tbl_coded[[#This Row],[ISIN]]="","",IF(OR(_xll.BDP($B37&amp;" Corp",AY$1)="#N/A N/A"),"--",_xll.BDP($B37&amp;" Corp",AY$1)))</f>
        <v>3.55</v>
      </c>
      <c r="AZ37" s="244" t="str">
        <f>IF(tbl_coded[[#This Row],[ISIN]]="","",IF(OR(_xll.BDP($B37&amp;" Corp",AZ$1)="#N/A N/A"),"--",_xll.BDP($B37&amp;" Corp",AZ$1)))</f>
        <v>CNY</v>
      </c>
      <c r="BA37" s="244">
        <f>IF(tbl_coded[[#This Row],[ISIN]]="","",IF(OR(_xll.BDP($B37&amp;" Corp",BA$1)="#N/A N/A"),"--",_xll.BDP($B37&amp;" Corp",BA$1)))</f>
        <v>1000000000</v>
      </c>
      <c r="BB37" s="244">
        <f>IF(tbl_coded[[#This Row],[ISIN]]="","",IF(OR(_xll.BDP($B37&amp;" Corp",BB$1)="#N/A Field Not Applicable"),"--",_xll.BDP($B37&amp;" Corp",BB$1)))</f>
        <v>100</v>
      </c>
      <c r="BC37" s="244" t="str">
        <f>IF(tbl_coded[[#This Row],[ISIN]]="","",IF(OR(_xll.BDP($B37&amp;" Corp",BC$1)="#N/A Field Not Applicable"),"--",_xll.BDP($B37&amp;" Corp",BC$1)))</f>
        <v>N</v>
      </c>
      <c r="BD37" s="244" t="str">
        <f>IF(tbl_coded[[#This Row],[ISIN]]="","",IF(OR(_xll.BDP($B37&amp;" Corp",BD$1)="#N/A Field Not Applicable"),"--",_xll.BDP($B37&amp;" Corp",BD$1)))</f>
        <v>N</v>
      </c>
      <c r="BE37" s="244" t="str">
        <f>IF(tbl_coded[[#This Row],[ISIN]]="","",IF(OR(_xll.BDP($B37&amp;" Corp",BE$1)="#N/A Field Not Applicable"),"--",_xll.BDP($B37&amp;" Corp",BE$1)))</f>
        <v>N</v>
      </c>
      <c r="BF37" s="244" t="str">
        <f>IF(tbl_coded[[#This Row],[ISIN]]="","",IF(OR(_xll.BDP($B37&amp;" Corp",BF$1)="#N/A N/A"),"",_xll.BDP($B37&amp;" Corp",BF$1)))</f>
        <v>KETDZZ CH</v>
      </c>
      <c r="BG3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3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3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7" s="244" t="str">
        <f>IF(tbl_coded[[#This Row],[GREEN]]="Y","Green",IF(tbl_coded[[#This Row],[SUSTAINABLE]]="Y","Sustainable",IF(tbl_coded[[#This Row],[SOCIAL]]="Y","Social","")))</f>
        <v/>
      </c>
      <c r="BN37" s="243"/>
    </row>
    <row r="38" spans="1:66" ht="15" customHeight="1">
      <c r="A38" s="225">
        <v>36</v>
      </c>
      <c r="B38" s="226" t="str">
        <f>IF(美元债一级!$C$3:$C$1048576&lt;&gt;"",美元债一级!C38,"")</f>
        <v>XS2623522930</v>
      </c>
      <c r="C38" s="228" t="str">
        <f>IF(tbl_coded[[#This Row],[ISIN]]="","",IF(tbl_coded[[#This Row],[Index]]&gt;$A$1,"",IF(_xll.BDP($B38&amp;" Corp",C$1)="#N/A N/A","",_xll.BDP($B38&amp;" Corp",C$1))))</f>
        <v>23/5/2023</v>
      </c>
      <c r="D38" s="228" t="str">
        <f>IF(tbl_coded[[#This Row],[ISIN]]="","",IF(_xll.BDP($B38&amp;" Corp",D$1)="#N/A N/A","",_xll.BDP($B38&amp;" Corp",D$1)))</f>
        <v>CHN CONSTRUCT BK/SYDNEY</v>
      </c>
      <c r="E38" s="228" t="str">
        <f>IF(tbl_coded[[#This Row],[ISIN]]="","",IF(_xll.BDP($B38&amp;" Corp",E$1)="#N/A N/A","--",_xll.BDP($B38&amp;" Corp",E$1)))</f>
        <v>--</v>
      </c>
      <c r="F38" s="228" t="str">
        <f>IF(tbl_coded[[#This Row],[ISIN]]="","",IF(_xll.BDS($B38&amp;" Corp",F$1)="#N/A Field Not Applicable","",_xll.BDS($B38&amp;" Corp",F$1)))</f>
        <v/>
      </c>
      <c r="G38" s="228" t="str">
        <f>IF(tbl_coded[[#This Row],[ISIN]]="","",IF(_xll.BDP($F38&amp;" CompanyID",G$1)="#N/A Invalid Security","",_xll.BDP($F38&amp;" CompanyID",G$1)))</f>
        <v/>
      </c>
      <c r="H38" s="228" t="str">
        <f>IF(tbl_coded[[#This Row],[ISIN]]="","",IF(_xll.BDP($B38&amp;" Corp",H$1)="#N/A N/A","--",_xll.BDP($B38&amp;" Corp",H$1)))</f>
        <v>A1</v>
      </c>
      <c r="I38" s="228" t="str">
        <f>IF(tbl_coded[[#This Row],[ISIN]]="","",IF(_xll.BDP($B38&amp;" Corp",I$1)="#N/A N/A","--",_xll.BDP($B38&amp;" Corp",I$1)))</f>
        <v>--</v>
      </c>
      <c r="J38" s="228" t="str">
        <f>IF(tbl_coded[[#This Row],[ISIN]]="","",IF(_xll.BDP($B38&amp;" Corp",J$1)="#N/A N/A","--",_xll.BDP($B38&amp;" Corp",J$1)))</f>
        <v>--</v>
      </c>
      <c r="K38" s="228" t="str">
        <f>IF(tbl_coded[[#This Row],[ISIN]]="","",IF(_xll.BDP($B38&amp;" Corp",K$1)="#N/A N/A","--",_xll.BDP($B38&amp;" Corp",K$1)))</f>
        <v>--</v>
      </c>
      <c r="L38" s="228" t="str">
        <f>IF(tbl_coded[[#This Row],[ISIN]]="","",IF(_xll.BDP($B38&amp;" Corp",L$1)="#N/A N/A","--",_xll.BDP($B38&amp;" Corp",L$1)))</f>
        <v>--</v>
      </c>
      <c r="M38" s="228" t="str">
        <f>IF(tbl_coded[[#This Row],[ISIN]]="","",IF(_xll.BDP($B38&amp;" Corp",M$1)="#N/A N/A","--",_xll.BDP($B38&amp;" Corp",M$1)))</f>
        <v>--</v>
      </c>
      <c r="N38" s="228" t="str">
        <f>IF(tbl_coded[[#This Row],[ISIN]]="","",IF(_xll.BDP($B38&amp;" Corp",N$1)="#N/A N/A","--",_xll.BDP($B38&amp;" Corp",N$1)))</f>
        <v>--</v>
      </c>
      <c r="O38" s="228" t="str">
        <f>IF(tbl_coded[[#This Row],[ISIN]]="","",IF(_xll.BDP($B38&amp;" Corp",O$1)="#N/A N/A","--",_xll.BDP($B38&amp;" Corp",O$1)))</f>
        <v>--</v>
      </c>
      <c r="P38" s="228" t="str">
        <f>IF(tbl_coded[[#This Row],[ISIN]]="","",IF(_xll.BDP($B38&amp;" Corp",P$1)="#N/A N/A","--",_xll.BDP($B38&amp;" Corp",P$1)))</f>
        <v>--</v>
      </c>
      <c r="Q3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8" s="228" t="str">
        <f>IF(tbl_coded[[#This Row],[ISIN]]="","",IF(OR(_xll.BDP($B38&amp;" Corp",R$1)="#N/A N/A",_xll.BDP($B38&amp;" Corp",R$1)="#N/A Invalid Security",_xll.BDP($B38&amp;" Corp",R$1)="#N/A Field Not Applicable"),"--",_xll.BDP($B38&amp;" Corp",R$1)))</f>
        <v>--</v>
      </c>
      <c r="S38" s="228" t="str">
        <f>IF(tbl_coded[[#This Row],[ISIN]]="","",IF(OR(_xll.BDP($R38&amp;" Equity",S$1)="#N/A N/A",_xll.BDP($R38&amp;" Equity",S$1)="#N/A Invalid Security"),"--",_xll.BDP($R38&amp;" Equity",S$1)))</f>
        <v>--</v>
      </c>
      <c r="T38" s="228" t="str">
        <f>IF(tbl_coded[[#This Row],[ISIN]]="","",IF(OR(_xll.BDP($R38&amp;" Equity",T$1)="#N/A N/A",_xll.BDP($R38&amp;" Equity",T$1)="#N/A Invalid Security"),"--",_xll.BDP($R38&amp;" Equity",T$1)))</f>
        <v>--</v>
      </c>
      <c r="U38" s="228" t="str">
        <f>IF(tbl_coded[[#This Row],[ISIN]]="","",IF(OR(_xll.BDP($R38&amp;" Equity",U$1)="#N/A N/A",_xll.BDP($R38&amp;" Equity",U$1)="#N/A Invalid Security"),"--",_xll.BDP($R38&amp;" Equity",U$1)))</f>
        <v>--</v>
      </c>
      <c r="V38" s="228" t="str">
        <f>IF(tbl_coded[[#This Row],[ISIN]]="","",IF(OR(_xll.BDP($R38&amp;" Equity",V$1)="#N/A N/A",_xll.BDP($R38&amp;" Equity",V$1)="#N/A Invalid Security"),"--",_xll.BDP($R38&amp;" Equity",V$1)))</f>
        <v>--</v>
      </c>
      <c r="W38" s="228" t="str">
        <f>IF(tbl_coded[[#This Row],[ISIN]]="","",IF(OR(_xll.BDP($R38&amp;" Equity",W$1)="#N/A N/A",_xll.BDP($R38&amp;" Equity",W$1)="#N/A Invalid Security"),"--",_xll.BDP($R38&amp;" Equity",W$1)))</f>
        <v>--</v>
      </c>
      <c r="X38" s="228" t="str">
        <f>IF(tbl_coded[[#This Row],[ISIN]]="","",IF(OR(_xll.BDP($R38&amp;" Equity",X$1)="#N/A N/A",_xll.BDP($R38&amp;" Equity",X$1)="#N/A Invalid Security"),"--",_xll.BDP($R38&amp;" Equity",X$1)))</f>
        <v>--</v>
      </c>
      <c r="Y3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8" s="228">
        <f>IF(tbl_coded[[#This Row],[ISIN]]="","",IF(ISNUMBER(_xll.BDP(B38&amp;" Corp",Z$1)),_xll.BDP(B38&amp;" Corp",Z$1),""))</f>
        <v>55</v>
      </c>
      <c r="AA38" s="228">
        <f>IF(tbl_coded[[#This Row],[ISIN]]="","",IF(ISNUMBER(_xll.BDP(B38&amp;" Corp",AA$1)),_xll.BDP(B38&amp;" Corp",AA$1),""))</f>
        <v>55</v>
      </c>
      <c r="AB38" s="228" t="str">
        <f>IF(tbl_coded[[#This Row],[ISIN]]="","",IF(ISNUMBER(_xll.BDP(B38&amp;" Corp",AB$1)),_xll.BDP(B38&amp;" Corp",AB$1),""))</f>
        <v/>
      </c>
      <c r="AC38" s="228" t="str">
        <f>IF(tbl_coded[[#This Row],[ISIN]]="","",IF((_xll.BDP(B38&amp;" Corp",AC$1))="#N/A Field Not Applicable","",_xll.BDP(B38&amp;" Corp",AC$1)))</f>
        <v>N</v>
      </c>
      <c r="AD38" s="228" t="str">
        <f>IF(tbl_coded[[#This Row],[ISIN]]="","",IF((_xll.BDP(B38&amp;" Corp",AD$1))="#N/A N/A","--",_xll.BDP(B38&amp;" Corp",AD$1)))</f>
        <v>--</v>
      </c>
      <c r="AE38" s="228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>IG</v>
      </c>
      <c r="AF3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A1/--/--</v>
      </c>
      <c r="AH38" s="229" t="str">
        <f>IF(tbl_coded[[#This Row],[ISIN]]="","",IF(_xll.BDP($B38&amp;" Corp",AH$1)="#N/A N/A","--",_xll.BDP($B38&amp;" Corp",AH$1)))</f>
        <v>CN</v>
      </c>
      <c r="AI3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8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55</v>
      </c>
      <c r="AK3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中国建设银行/悉尼</v>
      </c>
      <c r="AL38" s="244" t="str">
        <f>IF(tbl_coded[[#This Row],[ISIN]]="","",IF(_xll.BDS($B38&amp;" Corp",AL$1)="#N/A Field Not Applicable","",_xll.BDS($B38&amp;" Corp",AL$1)))</f>
        <v/>
      </c>
      <c r="AM3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8" s="244" t="str">
        <f>IF(tbl_coded[[#This Row],[ISIN]]="","",IF(OR(_xll.BDP($B38&amp;" Corp",AR$1)="#N/A N/A"),"",_xll.BDP($B38&amp;" Corp",AR$1)))</f>
        <v/>
      </c>
      <c r="AS38" s="244" t="str">
        <f>IF(tbl_coded[[#This Row],[ISIN]]="","",IF(_xll.BDS($B38&amp;" Corp",AS$1)="#N/A Field Not Applicable","",_xll.BDS($B38&amp;" Corp",AS$1)))</f>
        <v/>
      </c>
      <c r="AT38" s="244" t="str">
        <f>IF(tbl_coded[[#This Row],[SBLC Provider BBID]]="","",_xll.BDP(tbl_coded[[#This Row],[SBLC Provider BBID]]&amp;" CompanyID","NAME"))</f>
        <v/>
      </c>
      <c r="AU38" s="244" t="str">
        <f>IF(tbl_coded[[#This Row],[ISIN]]="","",IF(OR(_xll.BDP($B38&amp;" Corp",AU$1)="#N/A N/A"),"--",IF(_xll.BDP($B38&amp;" Corp",AU$1)="#N/A Field Not Applicable","",TEXT(_xll.BDP($B38&amp;" Corp",AU$1),"yyyy/mm/dd"))))</f>
        <v>2023/05/31</v>
      </c>
      <c r="AV38" s="244" t="str">
        <f>IF(tbl_coded[[#This Row],[ISIN]]="","",IF(OR(_xll.BDP($B38&amp;" Corp",AV$1)="#N/A N/A"),"--",IF(_xll.BDP($B38&amp;" Corp",AV$1)="#N/A Field Not Applicable","",TEXT(_xll.BDP($B38&amp;" Corp",AV$1),"yyyy/mm/dd"))))</f>
        <v>2026/05/31</v>
      </c>
      <c r="AW38" s="244" t="str">
        <f>IF(tbl_coded[[#This Row],[ISIN]]="","",IF(OR(_xll.BDP($B38&amp;" Corp",AW$1)="#N/A N/A"),"--",IF(_xll.BDP($B38&amp;" Corp",AW$1)="#N/A Field Not Applicable","",TEXT(_xll.BDP($B38&amp;" Corp",AW$1),"yyyy/mm/dd"))))</f>
        <v>2023/05/23</v>
      </c>
      <c r="AX38" s="244" t="str">
        <f>IF(tbl_coded[[#This Row],[ISIN]]="","",IF(OR(_xll.BDP($B38&amp;" Corp",AX$1)="#N/A Field Not Applicable"),"--",IF(_xll.BDP($B38&amp;" Corp",AX$1)="#N/A Field Not Applicable","",TEXT(_xll.BDP($B38&amp;" Corp",AX$1),"yyyy/mm/dd"))))</f>
        <v>--</v>
      </c>
      <c r="AY38" s="244">
        <f>IF(tbl_coded[[#This Row],[ISIN]]="","",IF(OR(_xll.BDP($B38&amp;" Corp",AY$1)="#N/A N/A"),"--",_xll.BDP($B38&amp;" Corp",AY$1)))</f>
        <v>4.5</v>
      </c>
      <c r="AZ38" s="244" t="str">
        <f>IF(tbl_coded[[#This Row],[ISIN]]="","",IF(OR(_xll.BDP($B38&amp;" Corp",AZ$1)="#N/A N/A"),"--",_xll.BDP($B38&amp;" Corp",AZ$1)))</f>
        <v>USD</v>
      </c>
      <c r="BA38" s="244">
        <f>IF(tbl_coded[[#This Row],[ISIN]]="","",IF(OR(_xll.BDP($B38&amp;" Corp",BA$1)="#N/A N/A"),"--",_xll.BDP($B38&amp;" Corp",BA$1)))</f>
        <v>500000000</v>
      </c>
      <c r="BB38" s="244">
        <f>IF(tbl_coded[[#This Row],[ISIN]]="","",IF(OR(_xll.BDP($B38&amp;" Corp",BB$1)="#N/A Field Not Applicable"),"--",_xll.BDP($B38&amp;" Corp",BB$1)))</f>
        <v>99.775000000000006</v>
      </c>
      <c r="BC38" s="244" t="str">
        <f>IF(tbl_coded[[#This Row],[ISIN]]="","",IF(OR(_xll.BDP($B38&amp;" Corp",BC$1)="#N/A Field Not Applicable"),"--",_xll.BDP($B38&amp;" Corp",BC$1)))</f>
        <v>Y</v>
      </c>
      <c r="BD38" s="244" t="str">
        <f>IF(tbl_coded[[#This Row],[ISIN]]="","",IF(OR(_xll.BDP($B38&amp;" Corp",BD$1)="#N/A Field Not Applicable"),"--",_xll.BDP($B38&amp;" Corp",BD$1)))</f>
        <v>N</v>
      </c>
      <c r="BE38" s="244" t="str">
        <f>IF(tbl_coded[[#This Row],[ISIN]]="","",IF(OR(_xll.BDP($B38&amp;" Corp",BE$1)="#N/A Field Not Applicable"),"--",_xll.BDP($B38&amp;" Corp",BE$1)))</f>
        <v>N</v>
      </c>
      <c r="BF38" s="244" t="str">
        <f>IF(tbl_coded[[#This Row],[ISIN]]="","",IF(OR(_xll.BDP($B38&amp;" Corp",BF$1)="#N/A N/A"),"",_xll.BDP($B38&amp;" Corp",BF$1)))</f>
        <v>939 HK</v>
      </c>
      <c r="BG3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3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3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3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M38" s="244" t="str">
        <f>IF(tbl_coded[[#This Row],[GREEN]]="Y","Green",IF(tbl_coded[[#This Row],[SUSTAINABLE]]="Y","Sustainable",IF(tbl_coded[[#This Row],[SOCIAL]]="Y","Social","")))</f>
        <v>Green</v>
      </c>
      <c r="BN38" s="243"/>
    </row>
    <row r="39" spans="1:66" ht="15" customHeight="1">
      <c r="A39" s="225">
        <v>37</v>
      </c>
      <c r="B39" s="226" t="str">
        <f>IF(美元债一级!$C$3:$C$1048576&lt;&gt;"",美元债一级!C39,"")</f>
        <v>HK0000929262</v>
      </c>
      <c r="C39" s="228" t="str">
        <f>IF(tbl_coded[[#This Row],[ISIN]]="","",IF(tbl_coded[[#This Row],[Index]]&gt;$A$1,"",IF(_xll.BDP($B39&amp;" Corp",C$1)="#N/A N/A","",_xll.BDP($B39&amp;" Corp",C$1))))</f>
        <v>23/5/2023</v>
      </c>
      <c r="D39" s="228" t="str">
        <f>IF(tbl_coded[[#This Row],[ISIN]]="","",IF(_xll.BDP($B39&amp;" Corp",D$1)="#N/A N/A","",_xll.BDP($B39&amp;" Corp",D$1)))</f>
        <v>CHN CONSTRUCT BK/LONDON</v>
      </c>
      <c r="E39" s="228" t="str">
        <f>IF(tbl_coded[[#This Row],[ISIN]]="","",IF(_xll.BDP($B39&amp;" Corp",E$1)="#N/A N/A","--",_xll.BDP($B39&amp;" Corp",E$1)))</f>
        <v>--</v>
      </c>
      <c r="F39" s="228" t="str">
        <f>IF(tbl_coded[[#This Row],[ISIN]]="","",IF(_xll.BDS($B39&amp;" Corp",F$1)="#N/A Field Not Applicable","",_xll.BDS($B39&amp;" Corp",F$1)))</f>
        <v/>
      </c>
      <c r="G39" s="228" t="str">
        <f>IF(tbl_coded[[#This Row],[ISIN]]="","",IF(_xll.BDP($F39&amp;" CompanyID",G$1)="#N/A Invalid Security","",_xll.BDP($F39&amp;" CompanyID",G$1)))</f>
        <v/>
      </c>
      <c r="H39" s="228" t="str">
        <f>IF(tbl_coded[[#This Row],[ISIN]]="","",IF(_xll.BDP($B39&amp;" Corp",H$1)="#N/A N/A","--",_xll.BDP($B39&amp;" Corp",H$1)))</f>
        <v>A1</v>
      </c>
      <c r="I39" s="228" t="str">
        <f>IF(tbl_coded[[#This Row],[ISIN]]="","",IF(_xll.BDP($B39&amp;" Corp",I$1)="#N/A N/A","--",_xll.BDP($B39&amp;" Corp",I$1)))</f>
        <v>--</v>
      </c>
      <c r="J39" s="228" t="str">
        <f>IF(tbl_coded[[#This Row],[ISIN]]="","",IF(_xll.BDP($B39&amp;" Corp",J$1)="#N/A N/A","--",_xll.BDP($B39&amp;" Corp",J$1)))</f>
        <v>--</v>
      </c>
      <c r="K39" s="228" t="str">
        <f>IF(tbl_coded[[#This Row],[ISIN]]="","",IF(_xll.BDP($B39&amp;" Corp",K$1)="#N/A N/A","--",_xll.BDP($B39&amp;" Corp",K$1)))</f>
        <v>--</v>
      </c>
      <c r="L39" s="228" t="str">
        <f>IF(tbl_coded[[#This Row],[ISIN]]="","",IF(_xll.BDP($B39&amp;" Corp",L$1)="#N/A N/A","--",_xll.BDP($B39&amp;" Corp",L$1)))</f>
        <v>--</v>
      </c>
      <c r="M39" s="228" t="str">
        <f>IF(tbl_coded[[#This Row],[ISIN]]="","",IF(_xll.BDP($B39&amp;" Corp",M$1)="#N/A N/A","--",_xll.BDP($B39&amp;" Corp",M$1)))</f>
        <v>--</v>
      </c>
      <c r="N39" s="228" t="str">
        <f>IF(tbl_coded[[#This Row],[ISIN]]="","",IF(_xll.BDP($B39&amp;" Corp",N$1)="#N/A N/A","--",_xll.BDP($B39&amp;" Corp",N$1)))</f>
        <v>--</v>
      </c>
      <c r="O39" s="228" t="str">
        <f>IF(tbl_coded[[#This Row],[ISIN]]="","",IF(_xll.BDP($B39&amp;" Corp",O$1)="#N/A N/A","--",_xll.BDP($B39&amp;" Corp",O$1)))</f>
        <v>--</v>
      </c>
      <c r="P39" s="228" t="str">
        <f>IF(tbl_coded[[#This Row],[ISIN]]="","",IF(_xll.BDP($B39&amp;" Corp",P$1)="#N/A N/A","--",_xll.BDP($B39&amp;" Corp",P$1)))</f>
        <v>--</v>
      </c>
      <c r="Q3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9" s="228" t="str">
        <f>IF(tbl_coded[[#This Row],[ISIN]]="","",IF(OR(_xll.BDP($B39&amp;" Corp",R$1)="#N/A N/A",_xll.BDP($B39&amp;" Corp",R$1)="#N/A Invalid Security",_xll.BDP($B39&amp;" Corp",R$1)="#N/A Field Not Applicable"),"--",_xll.BDP($B39&amp;" Corp",R$1)))</f>
        <v>--</v>
      </c>
      <c r="S39" s="228" t="str">
        <f>IF(tbl_coded[[#This Row],[ISIN]]="","",IF(OR(_xll.BDP($R39&amp;" Equity",S$1)="#N/A N/A",_xll.BDP($R39&amp;" Equity",S$1)="#N/A Invalid Security"),"--",_xll.BDP($R39&amp;" Equity",S$1)))</f>
        <v>--</v>
      </c>
      <c r="T39" s="228" t="str">
        <f>IF(tbl_coded[[#This Row],[ISIN]]="","",IF(OR(_xll.BDP($R39&amp;" Equity",T$1)="#N/A N/A",_xll.BDP($R39&amp;" Equity",T$1)="#N/A Invalid Security"),"--",_xll.BDP($R39&amp;" Equity",T$1)))</f>
        <v>--</v>
      </c>
      <c r="U39" s="228" t="str">
        <f>IF(tbl_coded[[#This Row],[ISIN]]="","",IF(OR(_xll.BDP($R39&amp;" Equity",U$1)="#N/A N/A",_xll.BDP($R39&amp;" Equity",U$1)="#N/A Invalid Security"),"--",_xll.BDP($R39&amp;" Equity",U$1)))</f>
        <v>--</v>
      </c>
      <c r="V39" s="228" t="str">
        <f>IF(tbl_coded[[#This Row],[ISIN]]="","",IF(OR(_xll.BDP($R39&amp;" Equity",V$1)="#N/A N/A",_xll.BDP($R39&amp;" Equity",V$1)="#N/A Invalid Security"),"--",_xll.BDP($R39&amp;" Equity",V$1)))</f>
        <v>--</v>
      </c>
      <c r="W39" s="228" t="str">
        <f>IF(tbl_coded[[#This Row],[ISIN]]="","",IF(OR(_xll.BDP($R39&amp;" Equity",W$1)="#N/A N/A",_xll.BDP($R39&amp;" Equity",W$1)="#N/A Invalid Security"),"--",_xll.BDP($R39&amp;" Equity",W$1)))</f>
        <v>--</v>
      </c>
      <c r="X39" s="228" t="str">
        <f>IF(tbl_coded[[#This Row],[ISIN]]="","",IF(OR(_xll.BDP($R39&amp;" Equity",X$1)="#N/A N/A",_xll.BDP($R39&amp;" Equity",X$1)="#N/A Invalid Security"),"--",_xll.BDP($R39&amp;" Equity",X$1)))</f>
        <v>--</v>
      </c>
      <c r="Y3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9" s="228" t="str">
        <f>IF(tbl_coded[[#This Row],[ISIN]]="","",IF(ISNUMBER(_xll.BDP(B39&amp;" Corp",Z$1)),_xll.BDP(B39&amp;" Corp",Z$1),""))</f>
        <v/>
      </c>
      <c r="AA39" s="228" t="str">
        <f>IF(tbl_coded[[#This Row],[ISIN]]="","",IF(ISNUMBER(_xll.BDP(B39&amp;" Corp",AA$1)),_xll.BDP(B39&amp;" Corp",AA$1),""))</f>
        <v/>
      </c>
      <c r="AB39" s="228" t="str">
        <f>IF(tbl_coded[[#This Row],[ISIN]]="","",IF(ISNUMBER(_xll.BDP(B39&amp;" Corp",AB$1)),_xll.BDP(B39&amp;" Corp",AB$1),""))</f>
        <v/>
      </c>
      <c r="AC39" s="228" t="str">
        <f>IF(tbl_coded[[#This Row],[ISIN]]="","",IF((_xll.BDP(B39&amp;" Corp",AC$1))="#N/A Field Not Applicable","",_xll.BDP(B39&amp;" Corp",AC$1)))</f>
        <v>N</v>
      </c>
      <c r="AD39" s="228" t="str">
        <f>IF(tbl_coded[[#This Row],[ISIN]]="","",IF((_xll.BDP(B39&amp;" Corp",AD$1))="#N/A N/A","--",_xll.BDP(B39&amp;" Corp",AD$1)))</f>
        <v>--</v>
      </c>
      <c r="AE39" s="228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>IG</v>
      </c>
      <c r="AF3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A1/--/--</v>
      </c>
      <c r="AH39" s="229" t="str">
        <f>IF(tbl_coded[[#This Row],[ISIN]]="","",IF(_xll.BDP($B39&amp;" Corp",AH$1)="#N/A N/A","--",_xll.BDP($B39&amp;" Corp",AH$1)))</f>
        <v>CN</v>
      </c>
      <c r="AI3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中国建设银行/伦敦</v>
      </c>
      <c r="AL39" s="244" t="str">
        <f>IF(tbl_coded[[#This Row],[ISIN]]="","",IF(_xll.BDS($B39&amp;" Corp",AL$1)="#N/A Field Not Applicable","",_xll.BDS($B39&amp;" Corp",AL$1)))</f>
        <v/>
      </c>
      <c r="AM3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9" s="244" t="str">
        <f>IF(tbl_coded[[#This Row],[ISIN]]="","",IF(OR(_xll.BDP($B39&amp;" Corp",AR$1)="#N/A N/A"),"",_xll.BDP($B39&amp;" Corp",AR$1)))</f>
        <v/>
      </c>
      <c r="AS39" s="244" t="str">
        <f>IF(tbl_coded[[#This Row],[ISIN]]="","",IF(_xll.BDS($B39&amp;" Corp",AS$1)="#N/A Field Not Applicable","",_xll.BDS($B39&amp;" Corp",AS$1)))</f>
        <v/>
      </c>
      <c r="AT39" s="244" t="str">
        <f>IF(tbl_coded[[#This Row],[SBLC Provider BBID]]="","",_xll.BDP(tbl_coded[[#This Row],[SBLC Provider BBID]]&amp;" CompanyID","NAME"))</f>
        <v/>
      </c>
      <c r="AU39" s="244" t="str">
        <f>IF(tbl_coded[[#This Row],[ISIN]]="","",IF(OR(_xll.BDP($B39&amp;" Corp",AU$1)="#N/A N/A"),"--",IF(_xll.BDP($B39&amp;" Corp",AU$1)="#N/A Field Not Applicable","",TEXT(_xll.BDP($B39&amp;" Corp",AU$1),"yyyy/mm/dd"))))</f>
        <v>2023/05/31</v>
      </c>
      <c r="AV39" s="244" t="str">
        <f>IF(tbl_coded[[#This Row],[ISIN]]="","",IF(OR(_xll.BDP($B39&amp;" Corp",AV$1)="#N/A N/A"),"--",IF(_xll.BDP($B39&amp;" Corp",AV$1)="#N/A Field Not Applicable","",TEXT(_xll.BDP($B39&amp;" Corp",AV$1),"yyyy/mm/dd"))))</f>
        <v>2025/05/31</v>
      </c>
      <c r="AW39" s="244" t="str">
        <f>IF(tbl_coded[[#This Row],[ISIN]]="","",IF(OR(_xll.BDP($B39&amp;" Corp",AW$1)="#N/A N/A"),"--",IF(_xll.BDP($B39&amp;" Corp",AW$1)="#N/A Field Not Applicable","",TEXT(_xll.BDP($B39&amp;" Corp",AW$1),"yyyy/mm/dd"))))</f>
        <v>2023/05/23</v>
      </c>
      <c r="AX39" s="244" t="str">
        <f>IF(tbl_coded[[#This Row],[ISIN]]="","",IF(OR(_xll.BDP($B39&amp;" Corp",AX$1)="#N/A Field Not Applicable"),"--",IF(_xll.BDP($B39&amp;" Corp",AX$1)="#N/A Field Not Applicable","",TEXT(_xll.BDP($B39&amp;" Corp",AX$1),"yyyy/mm/dd"))))</f>
        <v>--</v>
      </c>
      <c r="AY39" s="244">
        <f>IF(tbl_coded[[#This Row],[ISIN]]="","",IF(OR(_xll.BDP($B39&amp;" Corp",AY$1)="#N/A N/A"),"--",_xll.BDP($B39&amp;" Corp",AY$1)))</f>
        <v>2.8</v>
      </c>
      <c r="AZ39" s="244" t="str">
        <f>IF(tbl_coded[[#This Row],[ISIN]]="","",IF(OR(_xll.BDP($B39&amp;" Corp",AZ$1)="#N/A N/A"),"--",_xll.BDP($B39&amp;" Corp",AZ$1)))</f>
        <v>CNY</v>
      </c>
      <c r="BA39" s="244">
        <f>IF(tbl_coded[[#This Row],[ISIN]]="","",IF(OR(_xll.BDP($B39&amp;" Corp",BA$1)="#N/A N/A"),"--",_xll.BDP($B39&amp;" Corp",BA$1)))</f>
        <v>2000000000</v>
      </c>
      <c r="BB39" s="244">
        <f>IF(tbl_coded[[#This Row],[ISIN]]="","",IF(OR(_xll.BDP($B39&amp;" Corp",BB$1)="#N/A Field Not Applicable"),"--",_xll.BDP($B39&amp;" Corp",BB$1)))</f>
        <v>100</v>
      </c>
      <c r="BC39" s="244" t="str">
        <f>IF(tbl_coded[[#This Row],[ISIN]]="","",IF(OR(_xll.BDP($B39&amp;" Corp",BC$1)="#N/A Field Not Applicable"),"--",_xll.BDP($B39&amp;" Corp",BC$1)))</f>
        <v>Y</v>
      </c>
      <c r="BD39" s="244" t="str">
        <f>IF(tbl_coded[[#This Row],[ISIN]]="","",IF(OR(_xll.BDP($B39&amp;" Corp",BD$1)="#N/A Field Not Applicable"),"--",_xll.BDP($B39&amp;" Corp",BD$1)))</f>
        <v>N</v>
      </c>
      <c r="BE39" s="244" t="str">
        <f>IF(tbl_coded[[#This Row],[ISIN]]="","",IF(OR(_xll.BDP($B39&amp;" Corp",BE$1)="#N/A Field Not Applicable"),"--",_xll.BDP($B39&amp;" Corp",BE$1)))</f>
        <v>N</v>
      </c>
      <c r="BF39" s="244" t="str">
        <f>IF(tbl_coded[[#This Row],[ISIN]]="","",IF(OR(_xll.BDP($B39&amp;" Corp",BF$1)="#N/A N/A"),"",_xll.BDP($B39&amp;" Corp",BF$1)))</f>
        <v>939 HK</v>
      </c>
      <c r="BG3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3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3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3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M39" s="244" t="str">
        <f>IF(tbl_coded[[#This Row],[GREEN]]="Y","Green",IF(tbl_coded[[#This Row],[SUSTAINABLE]]="Y","Sustainable",IF(tbl_coded[[#This Row],[SOCIAL]]="Y","Social","")))</f>
        <v>Green</v>
      </c>
      <c r="BN39" s="243"/>
    </row>
    <row r="40" spans="1:66" ht="15" customHeight="1">
      <c r="A40" s="225">
        <v>38</v>
      </c>
      <c r="B40" s="226" t="str">
        <f>IF(美元债一级!$C$3:$C$1048576&lt;&gt;"",美元债一级!C40,"")</f>
        <v>G2380130</v>
      </c>
      <c r="C40" s="228" t="str">
        <f>IF(tbl_coded[[#This Row],[ISIN]]="","",IF(tbl_coded[[#This Row],[Index]]&gt;$A$1,"",IF(_xll.BDP($B40&amp;" Corp",C$1)="#N/A N/A","",_xll.BDP($B40&amp;" Corp",C$1))))</f>
        <v>18/5/2023</v>
      </c>
      <c r="D40" s="228" t="str">
        <f>IF(tbl_coded[[#This Row],[ISIN]]="","",IF(_xll.BDP($B40&amp;" Corp",D$1)="#N/A N/A","",_xll.BDP($B40&amp;" Corp",D$1)))</f>
        <v>CHINA CINDA 2020 I MNGMN</v>
      </c>
      <c r="E40" s="228" t="str">
        <f>IF(tbl_coded[[#This Row],[ISIN]]="","",IF(_xll.BDP($B40&amp;" Corp",E$1)="#N/A N/A","--",_xll.BDP($B40&amp;" Corp",E$1)))</f>
        <v>CHINA CINDA HK HOLDINGS</v>
      </c>
      <c r="F40" s="228" t="str">
        <f>IF(tbl_coded[[#This Row],[ISIN]]="","",IF(_xll.BDS($B40&amp;" Corp",F$1)="#N/A Field Not Applicable","",_xll.BDS($B40&amp;" Corp",F$1)))</f>
        <v/>
      </c>
      <c r="G40" s="228" t="str">
        <f>IF(tbl_coded[[#This Row],[ISIN]]="","",IF(_xll.BDP($F40&amp;" CompanyID",G$1)="#N/A Invalid Security","",_xll.BDP($F40&amp;" CompanyID",G$1)))</f>
        <v/>
      </c>
      <c r="H40" s="228" t="str">
        <f>IF(tbl_coded[[#This Row],[ISIN]]="","",IF(_xll.BDP($B40&amp;" Corp",H$1)="#N/A N/A","--",_xll.BDP($B40&amp;" Corp",H$1)))</f>
        <v>--</v>
      </c>
      <c r="I40" s="228" t="str">
        <f>IF(tbl_coded[[#This Row],[ISIN]]="","",IF(_xll.BDP($B40&amp;" Corp",I$1)="#N/A N/A","--",_xll.BDP($B40&amp;" Corp",I$1)))</f>
        <v>--</v>
      </c>
      <c r="J40" s="228" t="str">
        <f>IF(tbl_coded[[#This Row],[ISIN]]="","",IF(_xll.BDP($B40&amp;" Corp",J$1)="#N/A N/A","--",_xll.BDP($B40&amp;" Corp",J$1)))</f>
        <v>--</v>
      </c>
      <c r="K40" s="228" t="str">
        <f>IF(tbl_coded[[#This Row],[ISIN]]="","",IF(_xll.BDP($B40&amp;" Corp",K$1)="#N/A N/A","--",_xll.BDP($B40&amp;" Corp",K$1)))</f>
        <v>--</v>
      </c>
      <c r="L40" s="228" t="str">
        <f>IF(tbl_coded[[#This Row],[ISIN]]="","",IF(_xll.BDP($B40&amp;" Corp",L$1)="#N/A N/A","--",_xll.BDP($B40&amp;" Corp",L$1)))</f>
        <v>--</v>
      </c>
      <c r="M40" s="228" t="str">
        <f>IF(tbl_coded[[#This Row],[ISIN]]="","",IF(_xll.BDP($B40&amp;" Corp",M$1)="#N/A N/A","--",_xll.BDP($B40&amp;" Corp",M$1)))</f>
        <v>Baa1</v>
      </c>
      <c r="N40" s="228" t="str">
        <f>IF(tbl_coded[[#This Row],[ISIN]]="","",IF(_xll.BDP($B40&amp;" Corp",N$1)="#N/A N/A","--",_xll.BDP($B40&amp;" Corp",N$1)))</f>
        <v>--</v>
      </c>
      <c r="O40" s="228" t="str">
        <f>IF(tbl_coded[[#This Row],[ISIN]]="","",IF(_xll.BDP($B40&amp;" Corp",O$1)="#N/A N/A","--",_xll.BDP($B40&amp;" Corp",O$1)))</f>
        <v>--</v>
      </c>
      <c r="P40" s="228" t="str">
        <f>IF(tbl_coded[[#This Row],[ISIN]]="","",IF(_xll.BDP($B40&amp;" Corp",P$1)="#N/A N/A","--",_xll.BDP($B40&amp;" Corp",P$1)))</f>
        <v>--</v>
      </c>
      <c r="Q4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40" s="228" t="str">
        <f>IF(tbl_coded[[#This Row],[ISIN]]="","",IF(OR(_xll.BDP($B40&amp;" Corp",R$1)="#N/A N/A",_xll.BDP($B40&amp;" Corp",R$1)="#N/A Invalid Security",_xll.BDP($B40&amp;" Corp",R$1)="#N/A Field Not Applicable"),"--",_xll.BDP($B40&amp;" Corp",R$1)))</f>
        <v>WLKTIZ HK</v>
      </c>
      <c r="S40" s="228" t="str">
        <f>IF(tbl_coded[[#This Row],[ISIN]]="","",IF(OR(_xll.BDP($R40&amp;" Equity",S$1)="#N/A N/A",_xll.BDP($R40&amp;" Equity",S$1)="#N/A Invalid Security"),"--",_xll.BDP($R40&amp;" Equity",S$1)))</f>
        <v>--</v>
      </c>
      <c r="T40" s="228" t="str">
        <f>IF(tbl_coded[[#This Row],[ISIN]]="","",IF(OR(_xll.BDP($R40&amp;" Equity",T$1)="#N/A N/A",_xll.BDP($R40&amp;" Equity",T$1)="#N/A Invalid Security"),"--",_xll.BDP($R40&amp;" Equity",T$1)))</f>
        <v>--</v>
      </c>
      <c r="U40" s="228" t="str">
        <f>IF(tbl_coded[[#This Row],[ISIN]]="","",IF(OR(_xll.BDP($R40&amp;" Equity",U$1)="#N/A N/A",_xll.BDP($R40&amp;" Equity",U$1)="#N/A Invalid Security"),"--",_xll.BDP($R40&amp;" Equity",U$1)))</f>
        <v>Baa1</v>
      </c>
      <c r="V40" s="228" t="str">
        <f>IF(tbl_coded[[#This Row],[ISIN]]="","",IF(OR(_xll.BDP($R40&amp;" Equity",V$1)="#N/A N/A",_xll.BDP($R40&amp;" Equity",V$1)="#N/A Invalid Security"),"--",_xll.BDP($R40&amp;" Equity",V$1)))</f>
        <v>--</v>
      </c>
      <c r="W40" s="228" t="str">
        <f>IF(tbl_coded[[#This Row],[ISIN]]="","",IF(OR(_xll.BDP($R40&amp;" Equity",W$1)="#N/A N/A",_xll.BDP($R40&amp;" Equity",W$1)="#N/A Invalid Security"),"--",_xll.BDP($R40&amp;" Equity",W$1)))</f>
        <v>BBB+</v>
      </c>
      <c r="X40" s="228" t="str">
        <f>IF(tbl_coded[[#This Row],[ISIN]]="","",IF(OR(_xll.BDP($R40&amp;" Equity",X$1)="#N/A N/A",_xll.BDP($R40&amp;" Equity",X$1)="#N/A Invalid Security"),"--",_xll.BDP($R40&amp;" Equity",X$1)))</f>
        <v>A</v>
      </c>
      <c r="Y4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Baa1/BBB+/A</v>
      </c>
      <c r="Z40" s="228" t="str">
        <f>IF(tbl_coded[[#This Row],[ISIN]]="","",IF(ISNUMBER(_xll.BDP(B40&amp;" Corp",Z$1)),_xll.BDP(B40&amp;" Corp",Z$1),""))</f>
        <v/>
      </c>
      <c r="AA40" s="228" t="str">
        <f>IF(tbl_coded[[#This Row],[ISIN]]="","",IF(ISNUMBER(_xll.BDP(B40&amp;" Corp",AA$1)),_xll.BDP(B40&amp;" Corp",AA$1),""))</f>
        <v/>
      </c>
      <c r="AB40" s="228" t="str">
        <f>IF(tbl_coded[[#This Row],[ISIN]]="","",IF(ISNUMBER(_xll.BDP(B40&amp;" Corp",AB$1)),_xll.BDP(B40&amp;" Corp",AB$1),""))</f>
        <v/>
      </c>
      <c r="AC40" s="228" t="str">
        <f>IF(tbl_coded[[#This Row],[ISIN]]="","",IF((_xll.BDP(B40&amp;" Corp",AC$1))="#N/A Field Not Applicable","",_xll.BDP(B40&amp;" Corp",AC$1)))</f>
        <v>N</v>
      </c>
      <c r="AD40" s="228" t="str">
        <f>IF(tbl_coded[[#This Row],[ISIN]]="","",IF((_xll.BDP(B40&amp;" Corp",AD$1))="#N/A N/A","--",_xll.BDP(B40&amp;" Corp",AD$1)))</f>
        <v>--</v>
      </c>
      <c r="AE40" s="228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>NR</v>
      </c>
      <c r="AF4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Baa1/BBB+/A</v>
      </c>
      <c r="AG4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40" s="229" t="str">
        <f>IF(tbl_coded[[#This Row],[ISIN]]="","",IF(_xll.BDP($B40&amp;" Corp",AH$1)="#N/A N/A","--",_xll.BDP($B40&amp;" Corp",AH$1)))</f>
        <v>VG</v>
      </c>
      <c r="AI4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China Cinda 2020 I Management</v>
      </c>
      <c r="AL40" s="244" t="str">
        <f>IF(tbl_coded[[#This Row],[ISIN]]="","",IF(_xll.BDS($B40&amp;" Corp",AL$1)="#N/A Field Not Applicable","",_xll.BDS($B40&amp;" Corp",AL$1)))</f>
        <v/>
      </c>
      <c r="AM4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0" s="244" t="str">
        <f>IF(tbl_coded[[#This Row],[ISIN]]="","",IF(OR(_xll.BDP($B40&amp;" Corp",AR$1)="#N/A N/A"),"",_xll.BDP($B40&amp;" Corp",AR$1)))</f>
        <v>China Cinda HK Holdings Co Ltd</v>
      </c>
      <c r="AS40" s="244" t="str">
        <f>IF(tbl_coded[[#This Row],[ISIN]]="","",IF(_xll.BDS($B40&amp;" Corp",AS$1)="#N/A Field Not Applicable","",_xll.BDS($B40&amp;" Corp",AS$1)))</f>
        <v/>
      </c>
      <c r="AT40" s="244" t="str">
        <f>IF(tbl_coded[[#This Row],[SBLC Provider BBID]]="","",_xll.BDP(tbl_coded[[#This Row],[SBLC Provider BBID]]&amp;" CompanyID","NAME"))</f>
        <v/>
      </c>
      <c r="AU40" s="244" t="str">
        <f>IF(tbl_coded[[#This Row],[ISIN]]="","",IF(OR(_xll.BDP($B40&amp;" Corp",AU$1)="#N/A N/A"),"--",IF(_xll.BDP($B40&amp;" Corp",AU$1)="#N/A Field Not Applicable","",TEXT(_xll.BDP($B40&amp;" Corp",AU$1),"yyyy/mm/dd"))))</f>
        <v>2023/05/23</v>
      </c>
      <c r="AV40" s="244" t="str">
        <f>IF(tbl_coded[[#This Row],[ISIN]]="","",IF(OR(_xll.BDP($B40&amp;" Corp",AV$1)="#N/A N/A"),"--",IF(_xll.BDP($B40&amp;" Corp",AV$1)="#N/A Field Not Applicable","",TEXT(_xll.BDP($B40&amp;" Corp",AV$1),"yyyy/mm/dd"))))</f>
        <v>2026/05/23</v>
      </c>
      <c r="AW40" s="244" t="str">
        <f>IF(tbl_coded[[#This Row],[ISIN]]="","",IF(OR(_xll.BDP($B40&amp;" Corp",AW$1)="#N/A N/A"),"--",IF(_xll.BDP($B40&amp;" Corp",AW$1)="#N/A Field Not Applicable","",TEXT(_xll.BDP($B40&amp;" Corp",AW$1),"yyyy/mm/dd"))))</f>
        <v>2023/05/18</v>
      </c>
      <c r="AX40" s="244" t="str">
        <f>IF(tbl_coded[[#This Row],[ISIN]]="","",IF(OR(_xll.BDP($B40&amp;" Corp",AX$1)="#N/A Field Not Applicable"),"--",IF(_xll.BDP($B40&amp;" Corp",AX$1)="#N/A Field Not Applicable","",TEXT(_xll.BDP($B40&amp;" Corp",AX$1),"yyyy/mm/dd"))))</f>
        <v>--</v>
      </c>
      <c r="AY40" s="244">
        <f>IF(tbl_coded[[#This Row],[ISIN]]="","",IF(OR(_xll.BDP($B40&amp;" Corp",AY$1)="#N/A N/A"),"--",_xll.BDP($B40&amp;" Corp",AY$1)))</f>
        <v>3.7</v>
      </c>
      <c r="AZ40" s="244" t="str">
        <f>IF(tbl_coded[[#This Row],[ISIN]]="","",IF(OR(_xll.BDP($B40&amp;" Corp",AZ$1)="#N/A N/A"),"--",_xll.BDP($B40&amp;" Corp",AZ$1)))</f>
        <v>CNY</v>
      </c>
      <c r="BA40" s="244">
        <f>IF(tbl_coded[[#This Row],[ISIN]]="","",IF(OR(_xll.BDP($B40&amp;" Corp",BA$1)="#N/A N/A"),"--",_xll.BDP($B40&amp;" Corp",BA$1)))</f>
        <v>1500000000</v>
      </c>
      <c r="BB40" s="244">
        <f>IF(tbl_coded[[#This Row],[ISIN]]="","",IF(OR(_xll.BDP($B40&amp;" Corp",BB$1)="#N/A Field Not Applicable"),"--",_xll.BDP($B40&amp;" Corp",BB$1)))</f>
        <v>100</v>
      </c>
      <c r="BC40" s="244" t="str">
        <f>IF(tbl_coded[[#This Row],[ISIN]]="","",IF(OR(_xll.BDP($B40&amp;" Corp",BC$1)="#N/A Field Not Applicable"),"--",_xll.BDP($B40&amp;" Corp",BC$1)))</f>
        <v>N</v>
      </c>
      <c r="BD40" s="244" t="str">
        <f>IF(tbl_coded[[#This Row],[ISIN]]="","",IF(OR(_xll.BDP($B40&amp;" Corp",BD$1)="#N/A Field Not Applicable"),"--",_xll.BDP($B40&amp;" Corp",BD$1)))</f>
        <v>N</v>
      </c>
      <c r="BE40" s="244" t="str">
        <f>IF(tbl_coded[[#This Row],[ISIN]]="","",IF(OR(_xll.BDP($B40&amp;" Corp",BE$1)="#N/A Field Not Applicable"),"--",_xll.BDP($B40&amp;" Corp",BE$1)))</f>
        <v>N</v>
      </c>
      <c r="BF40" s="244" t="str">
        <f>IF(tbl_coded[[#This Row],[ISIN]]="","",IF(OR(_xll.BDP($B40&amp;" Corp",BF$1)="#N/A N/A"),"",_xll.BDP($B40&amp;" Corp",BF$1)))</f>
        <v>1359 HK</v>
      </c>
      <c r="BG4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4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4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--/BBB+/A</v>
      </c>
      <c r="BL4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Baa1/BBB+/A</v>
      </c>
      <c r="BM40" s="244" t="str">
        <f>IF(tbl_coded[[#This Row],[GREEN]]="Y","Green",IF(tbl_coded[[#This Row],[SUSTAINABLE]]="Y","Sustainable",IF(tbl_coded[[#This Row],[SOCIAL]]="Y","Social","")))</f>
        <v/>
      </c>
      <c r="BN40" s="243"/>
    </row>
    <row r="41" spans="1:66" ht="15" customHeight="1">
      <c r="A41" s="225">
        <v>39</v>
      </c>
      <c r="B41" s="226" t="str">
        <f>IF(美元债一级!$C$3:$C$1048576&lt;&gt;"",美元债一级!C41,"")</f>
        <v>HK0000921111</v>
      </c>
      <c r="C41" s="228" t="str">
        <f>IF(tbl_coded[[#This Row],[ISIN]]="","",IF(tbl_coded[[#This Row],[Index]]&gt;$A$1,"",IF(_xll.BDP($B41&amp;" Corp",C$1)="#N/A N/A","",_xll.BDP($B41&amp;" Corp",C$1))))</f>
        <v>10/5/2023</v>
      </c>
      <c r="D41" s="228" t="str">
        <f>IF(tbl_coded[[#This Row],[ISIN]]="","",IF(_xll.BDP($B41&amp;" Corp",D$1)="#N/A N/A","",_xll.BDP($B41&amp;" Corp",D$1)))</f>
        <v>HAITONG INTL FIN HLDGS</v>
      </c>
      <c r="E41" s="228" t="str">
        <f>IF(tbl_coded[[#This Row],[ISIN]]="","",IF(_xll.BDP($B41&amp;" Corp",E$1)="#N/A N/A","--",_xll.BDP($B41&amp;" Corp",E$1)))</f>
        <v>HAITONG SECURITIES</v>
      </c>
      <c r="F41" s="228" t="str">
        <f>IF(tbl_coded[[#This Row],[ISIN]]="","",IF(_xll.BDS($B41&amp;" Corp",F$1)="#N/A Field Not Applicable","",_xll.BDS($B41&amp;" Corp",F$1)))</f>
        <v/>
      </c>
      <c r="G41" s="228" t="str">
        <f>IF(tbl_coded[[#This Row],[ISIN]]="","",IF(_xll.BDP($F41&amp;" CompanyID",G$1)="#N/A Invalid Security","",_xll.BDP($F41&amp;" CompanyID",G$1)))</f>
        <v/>
      </c>
      <c r="H41" s="228" t="str">
        <f>IF(tbl_coded[[#This Row],[ISIN]]="","",IF(_xll.BDP($B41&amp;" Corp",H$1)="#N/A N/A","--",_xll.BDP($B41&amp;" Corp",H$1)))</f>
        <v>--</v>
      </c>
      <c r="I41" s="228" t="str">
        <f>IF(tbl_coded[[#This Row],[ISIN]]="","",IF(_xll.BDP($B41&amp;" Corp",I$1)="#N/A N/A","--",_xll.BDP($B41&amp;" Corp",I$1)))</f>
        <v>BBB</v>
      </c>
      <c r="J41" s="228" t="str">
        <f>IF(tbl_coded[[#This Row],[ISIN]]="","",IF(_xll.BDP($B41&amp;" Corp",J$1)="#N/A N/A","--",_xll.BDP($B41&amp;" Corp",J$1)))</f>
        <v>--</v>
      </c>
      <c r="K41" s="228" t="str">
        <f>IF(tbl_coded[[#This Row],[ISIN]]="","",IF(_xll.BDP($B41&amp;" Corp",K$1)="#N/A N/A","--",_xll.BDP($B41&amp;" Corp",K$1)))</f>
        <v>--</v>
      </c>
      <c r="L41" s="228" t="str">
        <f>IF(tbl_coded[[#This Row],[ISIN]]="","",IF(_xll.BDP($B41&amp;" Corp",L$1)="#N/A N/A","--",_xll.BDP($B41&amp;" Corp",L$1)))</f>
        <v>--</v>
      </c>
      <c r="M41" s="228" t="str">
        <f>IF(tbl_coded[[#This Row],[ISIN]]="","",IF(_xll.BDP($B41&amp;" Corp",M$1)="#N/A N/A","--",_xll.BDP($B41&amp;" Corp",M$1)))</f>
        <v>--</v>
      </c>
      <c r="N41" s="228" t="str">
        <f>IF(tbl_coded[[#This Row],[ISIN]]="","",IF(_xll.BDP($B41&amp;" Corp",N$1)="#N/A N/A","--",_xll.BDP($B41&amp;" Corp",N$1)))</f>
        <v>--</v>
      </c>
      <c r="O41" s="228" t="str">
        <f>IF(tbl_coded[[#This Row],[ISIN]]="","",IF(_xll.BDP($B41&amp;" Corp",O$1)="#N/A N/A","--",_xll.BDP($B41&amp;" Corp",O$1)))</f>
        <v>--</v>
      </c>
      <c r="P41" s="228" t="str">
        <f>IF(tbl_coded[[#This Row],[ISIN]]="","",IF(_xll.BDP($B41&amp;" Corp",P$1)="#N/A N/A","--",_xll.BDP($B41&amp;" Corp",P$1)))</f>
        <v>--</v>
      </c>
      <c r="Q4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41" s="228" t="str">
        <f>IF(tbl_coded[[#This Row],[ISIN]]="","",IF(OR(_xll.BDP($B41&amp;" Corp",R$1)="#N/A N/A",_xll.BDP($B41&amp;" Corp",R$1)="#N/A Invalid Security",_xll.BDP($B41&amp;" Corp",R$1)="#N/A Field Not Applicable"),"--",_xll.BDP($B41&amp;" Corp",R$1)))</f>
        <v>600837 CH</v>
      </c>
      <c r="S41" s="228" t="str">
        <f>IF(tbl_coded[[#This Row],[ISIN]]="","",IF(OR(_xll.BDP($R41&amp;" Equity",S$1)="#N/A N/A",_xll.BDP($R41&amp;" Equity",S$1)="#N/A Invalid Security"),"--",_xll.BDP($R41&amp;" Equity",S$1)))</f>
        <v>--</v>
      </c>
      <c r="T41" s="228" t="str">
        <f>IF(tbl_coded[[#This Row],[ISIN]]="","",IF(OR(_xll.BDP($R41&amp;" Equity",T$1)="#N/A N/A",_xll.BDP($R41&amp;" Equity",T$1)="#N/A Invalid Security"),"--",_xll.BDP($R41&amp;" Equity",T$1)))</f>
        <v>--</v>
      </c>
      <c r="U41" s="228" t="str">
        <f>IF(tbl_coded[[#This Row],[ISIN]]="","",IF(OR(_xll.BDP($R41&amp;" Equity",U$1)="#N/A N/A",_xll.BDP($R41&amp;" Equity",U$1)="#N/A Invalid Security"),"--",_xll.BDP($R41&amp;" Equity",U$1)))</f>
        <v>--</v>
      </c>
      <c r="V41" s="228" t="str">
        <f>IF(tbl_coded[[#This Row],[ISIN]]="","",IF(OR(_xll.BDP($R41&amp;" Equity",V$1)="#N/A N/A",_xll.BDP($R41&amp;" Equity",V$1)="#N/A Invalid Security"),"--",_xll.BDP($R41&amp;" Equity",V$1)))</f>
        <v>--</v>
      </c>
      <c r="W41" s="228" t="str">
        <f>IF(tbl_coded[[#This Row],[ISIN]]="","",IF(OR(_xll.BDP($R41&amp;" Equity",W$1)="#N/A N/A",_xll.BDP($R41&amp;" Equity",W$1)="#N/A Invalid Security"),"--",_xll.BDP($R41&amp;" Equity",W$1)))</f>
        <v>BBB</v>
      </c>
      <c r="X41" s="228" t="str">
        <f>IF(tbl_coded[[#This Row],[ISIN]]="","",IF(OR(_xll.BDP($R41&amp;" Equity",X$1)="#N/A N/A",_xll.BDP($R41&amp;" Equity",X$1)="#N/A Invalid Security"),"--",_xll.BDP($R41&amp;" Equity",X$1)))</f>
        <v>--</v>
      </c>
      <c r="Y4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--/BBB/--</v>
      </c>
      <c r="Z41" s="228" t="str">
        <f>IF(tbl_coded[[#This Row],[ISIN]]="","",IF(ISNUMBER(_xll.BDP(B41&amp;" Corp",Z$1)),_xll.BDP(B41&amp;" Corp",Z$1),""))</f>
        <v/>
      </c>
      <c r="AA41" s="228" t="str">
        <f>IF(tbl_coded[[#This Row],[ISIN]]="","",IF(ISNUMBER(_xll.BDP(B41&amp;" Corp",AA$1)),_xll.BDP(B41&amp;" Corp",AA$1),""))</f>
        <v/>
      </c>
      <c r="AB41" s="228" t="str">
        <f>IF(tbl_coded[[#This Row],[ISIN]]="","",IF(ISNUMBER(_xll.BDP(B41&amp;" Corp",AB$1)),_xll.BDP(B41&amp;" Corp",AB$1),""))</f>
        <v/>
      </c>
      <c r="AC41" s="228" t="str">
        <f>IF(tbl_coded[[#This Row],[ISIN]]="","",IF((_xll.BDP(B41&amp;" Corp",AC$1))="#N/A Field Not Applicable","",_xll.BDP(B41&amp;" Corp",AC$1)))</f>
        <v>N</v>
      </c>
      <c r="AD41" s="228" t="str">
        <f>IF(tbl_coded[[#This Row],[ISIN]]="","",IF((_xll.BDP(B41&amp;" Corp",AD$1))="#N/A N/A","--",_xll.BDP(B41&amp;" Corp",AD$1)))</f>
        <v>--</v>
      </c>
      <c r="AE41" s="228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>IG</v>
      </c>
      <c r="AF4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--/BBB/--</v>
      </c>
      <c r="AG4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--/BBB/--</v>
      </c>
      <c r="AH41" s="229" t="str">
        <f>IF(tbl_coded[[#This Row],[ISIN]]="","",IF(_xll.BDP($B41&amp;" Corp",AH$1)="#N/A N/A","--",_xll.BDP($B41&amp;" Corp",AH$1)))</f>
        <v>VG</v>
      </c>
      <c r="AI4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海通国际融资控股有限</v>
      </c>
      <c r="AL41" s="244" t="str">
        <f>IF(tbl_coded[[#This Row],[ISIN]]="","",IF(_xll.BDS($B41&amp;" Corp",AL$1)="#N/A Field Not Applicable","",_xll.BDS($B41&amp;" Corp",AL$1)))</f>
        <v/>
      </c>
      <c r="AM4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1" s="244" t="str">
        <f>IF(tbl_coded[[#This Row],[ISIN]]="","",IF(OR(_xll.BDP($B41&amp;" Corp",AR$1)="#N/A N/A"),"",_xll.BDP($B41&amp;" Corp",AR$1)))</f>
        <v>Haitong Securities Co Ltd</v>
      </c>
      <c r="AS41" s="244" t="str">
        <f>IF(tbl_coded[[#This Row],[ISIN]]="","",IF(_xll.BDS($B41&amp;" Corp",AS$1)="#N/A Field Not Applicable","",_xll.BDS($B41&amp;" Corp",AS$1)))</f>
        <v/>
      </c>
      <c r="AT41" s="244" t="str">
        <f>IF(tbl_coded[[#This Row],[SBLC Provider BBID]]="","",_xll.BDP(tbl_coded[[#This Row],[SBLC Provider BBID]]&amp;" CompanyID","NAME"))</f>
        <v/>
      </c>
      <c r="AU41" s="244" t="str">
        <f>IF(tbl_coded[[#This Row],[ISIN]]="","",IF(OR(_xll.BDP($B41&amp;" Corp",AU$1)="#N/A N/A"),"--",IF(_xll.BDP($B41&amp;" Corp",AU$1)="#N/A Field Not Applicable","",TEXT(_xll.BDP($B41&amp;" Corp",AU$1),"yyyy/mm/dd"))))</f>
        <v>2023/05/18</v>
      </c>
      <c r="AV41" s="244" t="str">
        <f>IF(tbl_coded[[#This Row],[ISIN]]="","",IF(OR(_xll.BDP($B41&amp;" Corp",AV$1)="#N/A N/A"),"--",IF(_xll.BDP($B41&amp;" Corp",AV$1)="#N/A Field Not Applicable","",TEXT(_xll.BDP($B41&amp;" Corp",AV$1),"yyyy/mm/dd"))))</f>
        <v>2026/05/18</v>
      </c>
      <c r="AW41" s="244" t="str">
        <f>IF(tbl_coded[[#This Row],[ISIN]]="","",IF(OR(_xll.BDP($B41&amp;" Corp",AW$1)="#N/A N/A"),"--",IF(_xll.BDP($B41&amp;" Corp",AW$1)="#N/A Field Not Applicable","",TEXT(_xll.BDP($B41&amp;" Corp",AW$1),"yyyy/mm/dd"))))</f>
        <v>2023/05/10</v>
      </c>
      <c r="AX41" s="244" t="str">
        <f>IF(tbl_coded[[#This Row],[ISIN]]="","",IF(OR(_xll.BDP($B41&amp;" Corp",AX$1)="#N/A Field Not Applicable"),"--",IF(_xll.BDP($B41&amp;" Corp",AX$1)="#N/A Field Not Applicable","",TEXT(_xll.BDP($B41&amp;" Corp",AX$1),"yyyy/mm/dd"))))</f>
        <v>--</v>
      </c>
      <c r="AY41" s="244">
        <f>IF(tbl_coded[[#This Row],[ISIN]]="","",IF(OR(_xll.BDP($B41&amp;" Corp",AY$1)="#N/A N/A"),"--",_xll.BDP($B41&amp;" Corp",AY$1)))</f>
        <v>3.2</v>
      </c>
      <c r="AZ41" s="244" t="str">
        <f>IF(tbl_coded[[#This Row],[ISIN]]="","",IF(OR(_xll.BDP($B41&amp;" Corp",AZ$1)="#N/A N/A"),"--",_xll.BDP($B41&amp;" Corp",AZ$1)))</f>
        <v>CNY</v>
      </c>
      <c r="BA41" s="244">
        <f>IF(tbl_coded[[#This Row],[ISIN]]="","",IF(OR(_xll.BDP($B41&amp;" Corp",BA$1)="#N/A N/A"),"--",_xll.BDP($B41&amp;" Corp",BA$1)))</f>
        <v>2800000000</v>
      </c>
      <c r="BB41" s="244">
        <f>IF(tbl_coded[[#This Row],[ISIN]]="","",IF(OR(_xll.BDP($B41&amp;" Corp",BB$1)="#N/A Field Not Applicable"),"--",_xll.BDP($B41&amp;" Corp",BB$1)))</f>
        <v>100</v>
      </c>
      <c r="BC41" s="244" t="str">
        <f>IF(tbl_coded[[#This Row],[ISIN]]="","",IF(OR(_xll.BDP($B41&amp;" Corp",BC$1)="#N/A Field Not Applicable"),"--",_xll.BDP($B41&amp;" Corp",BC$1)))</f>
        <v>N</v>
      </c>
      <c r="BD41" s="244" t="str">
        <f>IF(tbl_coded[[#This Row],[ISIN]]="","",IF(OR(_xll.BDP($B41&amp;" Corp",BD$1)="#N/A Field Not Applicable"),"--",_xll.BDP($B41&amp;" Corp",BD$1)))</f>
        <v>N</v>
      </c>
      <c r="BE41" s="244" t="str">
        <f>IF(tbl_coded[[#This Row],[ISIN]]="","",IF(OR(_xll.BDP($B41&amp;" Corp",BE$1)="#N/A Field Not Applicable"),"--",_xll.BDP($B41&amp;" Corp",BE$1)))</f>
        <v>N</v>
      </c>
      <c r="BF41" s="244" t="str">
        <f>IF(tbl_coded[[#This Row],[ISIN]]="","",IF(OR(_xll.BDP($B41&amp;" Corp",BF$1)="#N/A N/A"),"",_xll.BDP($B41&amp;" Corp",BF$1)))</f>
        <v>600837 CH</v>
      </c>
      <c r="BG4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4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4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--/BBB/--</v>
      </c>
      <c r="BL4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--/BBB/--</v>
      </c>
      <c r="BM41" s="244" t="str">
        <f>IF(tbl_coded[[#This Row],[GREEN]]="Y","Green",IF(tbl_coded[[#This Row],[SUSTAINABLE]]="Y","Sustainable",IF(tbl_coded[[#This Row],[SOCIAL]]="Y","Social","")))</f>
        <v/>
      </c>
      <c r="BN41" s="243"/>
    </row>
    <row r="42" spans="1:66" ht="15" customHeight="1">
      <c r="A42" s="225">
        <v>40</v>
      </c>
      <c r="B42" s="226" t="str">
        <f>IF(美元债一级!$C$3:$C$1048576&lt;&gt;"",美元债一级!C42,"")</f>
        <v>HK0000921038</v>
      </c>
      <c r="C42" s="228" t="str">
        <f>IF(tbl_coded[[#This Row],[ISIN]]="","",IF(tbl_coded[[#This Row],[Index]]&gt;$A$1,"",IF(_xll.BDP($B42&amp;" Corp",C$1)="#N/A N/A","",_xll.BDP($B42&amp;" Corp",C$1))))</f>
        <v>20/4/2023</v>
      </c>
      <c r="D42" s="228" t="str">
        <f>IF(tbl_coded[[#This Row],[ISIN]]="","",IF(_xll.BDP($B42&amp;" Corp",D$1)="#N/A N/A","",_xll.BDP($B42&amp;" Corp",D$1)))</f>
        <v>CSCIF ASIA LTD</v>
      </c>
      <c r="E42" s="228" t="str">
        <f>IF(tbl_coded[[#This Row],[ISIN]]="","",IF(_xll.BDP($B42&amp;" Corp",E$1)="#N/A N/A","--",_xll.BDP($B42&amp;" Corp",E$1)))</f>
        <v>CHINA SECURITIES FINANCE</v>
      </c>
      <c r="F42" s="228" t="str">
        <f>IF(tbl_coded[[#This Row],[ISIN]]="","",IF(_xll.BDS($B42&amp;" Corp",F$1)="#N/A Field Not Applicable","",_xll.BDS($B42&amp;" Corp",F$1)))</f>
        <v/>
      </c>
      <c r="G42" s="228" t="str">
        <f>IF(tbl_coded[[#This Row],[ISIN]]="","",IF(_xll.BDP($F42&amp;" CompanyID",G$1)="#N/A Invalid Security","",_xll.BDP($F42&amp;" CompanyID",G$1)))</f>
        <v/>
      </c>
      <c r="H42" s="228" t="str">
        <f>IF(tbl_coded[[#This Row],[ISIN]]="","",IF(_xll.BDP($B42&amp;" Corp",H$1)="#N/A N/A","--",_xll.BDP($B42&amp;" Corp",H$1)))</f>
        <v>--</v>
      </c>
      <c r="I42" s="228" t="str">
        <f>IF(tbl_coded[[#This Row],[ISIN]]="","",IF(_xll.BDP($B42&amp;" Corp",I$1)="#N/A N/A","--",_xll.BDP($B42&amp;" Corp",I$1)))</f>
        <v>BBB+</v>
      </c>
      <c r="J42" s="228" t="str">
        <f>IF(tbl_coded[[#This Row],[ISIN]]="","",IF(_xll.BDP($B42&amp;" Corp",J$1)="#N/A N/A","--",_xll.BDP($B42&amp;" Corp",J$1)))</f>
        <v>--</v>
      </c>
      <c r="K42" s="228" t="str">
        <f>IF(tbl_coded[[#This Row],[ISIN]]="","",IF(_xll.BDP($B42&amp;" Corp",K$1)="#N/A N/A","--",_xll.BDP($B42&amp;" Corp",K$1)))</f>
        <v>--</v>
      </c>
      <c r="L42" s="228" t="str">
        <f>IF(tbl_coded[[#This Row],[ISIN]]="","",IF(_xll.BDP($B42&amp;" Corp",L$1)="#N/A N/A","--",_xll.BDP($B42&amp;" Corp",L$1)))</f>
        <v>--</v>
      </c>
      <c r="M42" s="228" t="str">
        <f>IF(tbl_coded[[#This Row],[ISIN]]="","",IF(_xll.BDP($B42&amp;" Corp",M$1)="#N/A N/A","--",_xll.BDP($B42&amp;" Corp",M$1)))</f>
        <v>Baa1</v>
      </c>
      <c r="N42" s="228" t="str">
        <f>IF(tbl_coded[[#This Row],[ISIN]]="","",IF(_xll.BDP($B42&amp;" Corp",N$1)="#N/A N/A","--",_xll.BDP($B42&amp;" Corp",N$1)))</f>
        <v>--</v>
      </c>
      <c r="O42" s="228" t="str">
        <f>IF(tbl_coded[[#This Row],[ISIN]]="","",IF(_xll.BDP($B42&amp;" Corp",O$1)="#N/A N/A","--",_xll.BDP($B42&amp;" Corp",O$1)))</f>
        <v>--</v>
      </c>
      <c r="P42" s="228" t="str">
        <f>IF(tbl_coded[[#This Row],[ISIN]]="","",IF(_xll.BDP($B42&amp;" Corp",P$1)="#N/A N/A","--",_xll.BDP($B42&amp;" Corp",P$1)))</f>
        <v>--</v>
      </c>
      <c r="Q4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42" s="228" t="str">
        <f>IF(tbl_coded[[#This Row],[ISIN]]="","",IF(OR(_xll.BDP($B42&amp;" Corp",R$1)="#N/A N/A",_xll.BDP($B42&amp;" Corp",R$1)="#N/A Invalid Security",_xll.BDP($B42&amp;" Corp",R$1)="#N/A Field Not Applicable"),"--",_xll.BDP($B42&amp;" Corp",R$1)))</f>
        <v>6066 HK</v>
      </c>
      <c r="S42" s="228" t="str">
        <f>IF(tbl_coded[[#This Row],[ISIN]]="","",IF(OR(_xll.BDP($R42&amp;" Equity",S$1)="#N/A N/A",_xll.BDP($R42&amp;" Equity",S$1)="#N/A Invalid Security"),"--",_xll.BDP($R42&amp;" Equity",S$1)))</f>
        <v>--</v>
      </c>
      <c r="T42" s="228" t="str">
        <f>IF(tbl_coded[[#This Row],[ISIN]]="","",IF(OR(_xll.BDP($R42&amp;" Equity",T$1)="#N/A N/A",_xll.BDP($R42&amp;" Equity",T$1)="#N/A Invalid Security"),"--",_xll.BDP($R42&amp;" Equity",T$1)))</f>
        <v>--</v>
      </c>
      <c r="U42" s="228" t="str">
        <f>IF(tbl_coded[[#This Row],[ISIN]]="","",IF(OR(_xll.BDP($R42&amp;" Equity",U$1)="#N/A N/A",_xll.BDP($R42&amp;" Equity",U$1)="#N/A Invalid Security"),"--",_xll.BDP($R42&amp;" Equity",U$1)))</f>
        <v>Baa1</v>
      </c>
      <c r="V42" s="228" t="str">
        <f>IF(tbl_coded[[#This Row],[ISIN]]="","",IF(OR(_xll.BDP($R42&amp;" Equity",V$1)="#N/A N/A",_xll.BDP($R42&amp;" Equity",V$1)="#N/A Invalid Security"),"--",_xll.BDP($R42&amp;" Equity",V$1)))</f>
        <v>--</v>
      </c>
      <c r="W42" s="228" t="str">
        <f>IF(tbl_coded[[#This Row],[ISIN]]="","",IF(OR(_xll.BDP($R42&amp;" Equity",W$1)="#N/A N/A",_xll.BDP($R42&amp;" Equity",W$1)="#N/A Invalid Security"),"--",_xll.BDP($R42&amp;" Equity",W$1)))</f>
        <v>BBB+</v>
      </c>
      <c r="X42" s="228" t="str">
        <f>IF(tbl_coded[[#This Row],[ISIN]]="","",IF(OR(_xll.BDP($R42&amp;" Equity",X$1)="#N/A N/A",_xll.BDP($R42&amp;" Equity",X$1)="#N/A Invalid Security"),"--",_xll.BDP($R42&amp;" Equity",X$1)))</f>
        <v>BBB+</v>
      </c>
      <c r="Y4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Baa1/BBB+/BBB+</v>
      </c>
      <c r="Z42" s="228" t="str">
        <f>IF(tbl_coded[[#This Row],[ISIN]]="","",IF(ISNUMBER(_xll.BDP(B42&amp;" Corp",Z$1)),_xll.BDP(B42&amp;" Corp",Z$1),""))</f>
        <v/>
      </c>
      <c r="AA42" s="228" t="str">
        <f>IF(tbl_coded[[#This Row],[ISIN]]="","",IF(ISNUMBER(_xll.BDP(B42&amp;" Corp",AA$1)),_xll.BDP(B42&amp;" Corp",AA$1),""))</f>
        <v/>
      </c>
      <c r="AB42" s="228" t="str">
        <f>IF(tbl_coded[[#This Row],[ISIN]]="","",IF(ISNUMBER(_xll.BDP(B42&amp;" Corp",AB$1)),_xll.BDP(B42&amp;" Corp",AB$1),""))</f>
        <v/>
      </c>
      <c r="AC42" s="228" t="str">
        <f>IF(tbl_coded[[#This Row],[ISIN]]="","",IF((_xll.BDP(B42&amp;" Corp",AC$1))="#N/A Field Not Applicable","",_xll.BDP(B42&amp;" Corp",AC$1)))</f>
        <v>N</v>
      </c>
      <c r="AD42" s="228" t="str">
        <f>IF(tbl_coded[[#This Row],[ISIN]]="","",IF((_xll.BDP(B42&amp;" Corp",AD$1))="#N/A N/A","--",_xll.BDP(B42&amp;" Corp",AD$1)))</f>
        <v>--</v>
      </c>
      <c r="AE42" s="228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>IG</v>
      </c>
      <c r="AF4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Baa1/BBB+/BBB+</v>
      </c>
      <c r="AG4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42" s="229" t="str">
        <f>IF(tbl_coded[[#This Row],[ISIN]]="","",IF(_xll.BDP($B42&amp;" Corp",AH$1)="#N/A N/A","--",_xll.BDP($B42&amp;" Corp",AH$1)))</f>
        <v>VG</v>
      </c>
      <c r="AI4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CSCIF Asia Ltd</v>
      </c>
      <c r="AL42" s="244" t="str">
        <f>IF(tbl_coded[[#This Row],[ISIN]]="","",IF(_xll.BDS($B42&amp;" Corp",AL$1)="#N/A Field Not Applicable","",_xll.BDS($B42&amp;" Corp",AL$1)))</f>
        <v/>
      </c>
      <c r="AM4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2" s="244" t="str">
        <f>IF(tbl_coded[[#This Row],[ISIN]]="","",IF(OR(_xll.BDP($B42&amp;" Corp",AR$1)="#N/A N/A"),"",_xll.BDP($B42&amp;" Corp",AR$1)))</f>
        <v>CSC Financial Co Ltd</v>
      </c>
      <c r="AS42" s="244" t="str">
        <f>IF(tbl_coded[[#This Row],[ISIN]]="","",IF(_xll.BDS($B42&amp;" Corp",AS$1)="#N/A Field Not Applicable","",_xll.BDS($B42&amp;" Corp",AS$1)))</f>
        <v/>
      </c>
      <c r="AT42" s="244" t="str">
        <f>IF(tbl_coded[[#This Row],[SBLC Provider BBID]]="","",_xll.BDP(tbl_coded[[#This Row],[SBLC Provider BBID]]&amp;" CompanyID","NAME"))</f>
        <v/>
      </c>
      <c r="AU42" s="244" t="str">
        <f>IF(tbl_coded[[#This Row],[ISIN]]="","",IF(OR(_xll.BDP($B42&amp;" Corp",AU$1)="#N/A N/A"),"--",IF(_xll.BDP($B42&amp;" Corp",AU$1)="#N/A Field Not Applicable","",TEXT(_xll.BDP($B42&amp;" Corp",AU$1),"yyyy/mm/dd"))))</f>
        <v>2023/04/27</v>
      </c>
      <c r="AV42" s="244" t="str">
        <f>IF(tbl_coded[[#This Row],[ISIN]]="","",IF(OR(_xll.BDP($B42&amp;" Corp",AV$1)="#N/A N/A"),"--",IF(_xll.BDP($B42&amp;" Corp",AV$1)="#N/A Field Not Applicable","",TEXT(_xll.BDP($B42&amp;" Corp",AV$1),"yyyy/mm/dd"))))</f>
        <v>2025/04/27</v>
      </c>
      <c r="AW42" s="244" t="str">
        <f>IF(tbl_coded[[#This Row],[ISIN]]="","",IF(OR(_xll.BDP($B42&amp;" Corp",AW$1)="#N/A N/A"),"--",IF(_xll.BDP($B42&amp;" Corp",AW$1)="#N/A Field Not Applicable","",TEXT(_xll.BDP($B42&amp;" Corp",AW$1),"yyyy/mm/dd"))))</f>
        <v>2023/04/20</v>
      </c>
      <c r="AX42" s="244" t="str">
        <f>IF(tbl_coded[[#This Row],[ISIN]]="","",IF(OR(_xll.BDP($B42&amp;" Corp",AX$1)="#N/A Field Not Applicable"),"--",IF(_xll.BDP($B42&amp;" Corp",AX$1)="#N/A Field Not Applicable","",TEXT(_xll.BDP($B42&amp;" Corp",AX$1),"yyyy/mm/dd"))))</f>
        <v>--</v>
      </c>
      <c r="AY42" s="244">
        <f>IF(tbl_coded[[#This Row],[ISIN]]="","",IF(OR(_xll.BDP($B42&amp;" Corp",AY$1)="#N/A N/A"),"--",_xll.BDP($B42&amp;" Corp",AY$1)))</f>
        <v>3.15</v>
      </c>
      <c r="AZ42" s="244" t="str">
        <f>IF(tbl_coded[[#This Row],[ISIN]]="","",IF(OR(_xll.BDP($B42&amp;" Corp",AZ$1)="#N/A N/A"),"--",_xll.BDP($B42&amp;" Corp",AZ$1)))</f>
        <v>CNY</v>
      </c>
      <c r="BA42" s="244">
        <f>IF(tbl_coded[[#This Row],[ISIN]]="","",IF(OR(_xll.BDP($B42&amp;" Corp",BA$1)="#N/A N/A"),"--",_xll.BDP($B42&amp;" Corp",BA$1)))</f>
        <v>1500000000</v>
      </c>
      <c r="BB42" s="244">
        <f>IF(tbl_coded[[#This Row],[ISIN]]="","",IF(OR(_xll.BDP($B42&amp;" Corp",BB$1)="#N/A Field Not Applicable"),"--",_xll.BDP($B42&amp;" Corp",BB$1)))</f>
        <v>100</v>
      </c>
      <c r="BC42" s="244" t="str">
        <f>IF(tbl_coded[[#This Row],[ISIN]]="","",IF(OR(_xll.BDP($B42&amp;" Corp",BC$1)="#N/A Field Not Applicable"),"--",_xll.BDP($B42&amp;" Corp",BC$1)))</f>
        <v>N</v>
      </c>
      <c r="BD42" s="244" t="str">
        <f>IF(tbl_coded[[#This Row],[ISIN]]="","",IF(OR(_xll.BDP($B42&amp;" Corp",BD$1)="#N/A Field Not Applicable"),"--",_xll.BDP($B42&amp;" Corp",BD$1)))</f>
        <v>N</v>
      </c>
      <c r="BE42" s="244" t="str">
        <f>IF(tbl_coded[[#This Row],[ISIN]]="","",IF(OR(_xll.BDP($B42&amp;" Corp",BE$1)="#N/A Field Not Applicable"),"--",_xll.BDP($B42&amp;" Corp",BE$1)))</f>
        <v>N</v>
      </c>
      <c r="BF42" s="244" t="str">
        <f>IF(tbl_coded[[#This Row],[ISIN]]="","",IF(OR(_xll.BDP($B42&amp;" Corp",BF$1)="#N/A N/A"),"",_xll.BDP($B42&amp;" Corp",BF$1)))</f>
        <v>6066 HK</v>
      </c>
      <c r="BG4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4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4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4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Baa1/BBB+/BBB+</v>
      </c>
      <c r="BM42" s="244" t="str">
        <f>IF(tbl_coded[[#This Row],[GREEN]]="Y","Green",IF(tbl_coded[[#This Row],[SUSTAINABLE]]="Y","Sustainable",IF(tbl_coded[[#This Row],[SOCIAL]]="Y","Social","")))</f>
        <v/>
      </c>
      <c r="BN42" s="243"/>
    </row>
    <row r="43" spans="1:66" ht="15" customHeight="1">
      <c r="A43" s="225">
        <v>41</v>
      </c>
      <c r="B43" s="226" t="str">
        <f>IF(美元债一级!$C$3:$C$1048576&lt;&gt;"",美元债一级!C43,"")</f>
        <v>HK0000921020</v>
      </c>
      <c r="C43" s="228" t="str">
        <f>IF(tbl_coded[[#This Row],[ISIN]]="","",IF(tbl_coded[[#This Row],[Index]]&gt;$A$1,"",IF(_xll.BDP($B43&amp;" Corp",C$1)="#N/A N/A","",_xll.BDP($B43&amp;" Corp",C$1))))</f>
        <v>20/4/2023</v>
      </c>
      <c r="D43" s="228" t="str">
        <f>IF(tbl_coded[[#This Row],[ISIN]]="","",IF(_xll.BDP($B43&amp;" Corp",D$1)="#N/A N/A","",_xll.BDP($B43&amp;" Corp",D$1)))</f>
        <v>CSCIF ASIA LTD</v>
      </c>
      <c r="E43" s="228" t="str">
        <f>IF(tbl_coded[[#This Row],[ISIN]]="","",IF(_xll.BDP($B43&amp;" Corp",E$1)="#N/A N/A","--",_xll.BDP($B43&amp;" Corp",E$1)))</f>
        <v>CHINA SECURITIES FINANCE</v>
      </c>
      <c r="F43" s="228" t="str">
        <f>IF(tbl_coded[[#This Row],[ISIN]]="","",IF(_xll.BDS($B43&amp;" Corp",F$1)="#N/A Field Not Applicable","",_xll.BDS($B43&amp;" Corp",F$1)))</f>
        <v/>
      </c>
      <c r="G43" s="228" t="str">
        <f>IF(tbl_coded[[#This Row],[ISIN]]="","",IF(_xll.BDP($F43&amp;" CompanyID",G$1)="#N/A Invalid Security","",_xll.BDP($F43&amp;" CompanyID",G$1)))</f>
        <v/>
      </c>
      <c r="H43" s="228" t="str">
        <f>IF(tbl_coded[[#This Row],[ISIN]]="","",IF(_xll.BDP($B43&amp;" Corp",H$1)="#N/A N/A","--",_xll.BDP($B43&amp;" Corp",H$1)))</f>
        <v>--</v>
      </c>
      <c r="I43" s="228" t="str">
        <f>IF(tbl_coded[[#This Row],[ISIN]]="","",IF(_xll.BDP($B43&amp;" Corp",I$1)="#N/A N/A","--",_xll.BDP($B43&amp;" Corp",I$1)))</f>
        <v>BBB+</v>
      </c>
      <c r="J43" s="228" t="str">
        <f>IF(tbl_coded[[#This Row],[ISIN]]="","",IF(_xll.BDP($B43&amp;" Corp",J$1)="#N/A N/A","--",_xll.BDP($B43&amp;" Corp",J$1)))</f>
        <v>--</v>
      </c>
      <c r="K43" s="228" t="str">
        <f>IF(tbl_coded[[#This Row],[ISIN]]="","",IF(_xll.BDP($B43&amp;" Corp",K$1)="#N/A N/A","--",_xll.BDP($B43&amp;" Corp",K$1)))</f>
        <v>--</v>
      </c>
      <c r="L43" s="228" t="str">
        <f>IF(tbl_coded[[#This Row],[ISIN]]="","",IF(_xll.BDP($B43&amp;" Corp",L$1)="#N/A N/A","--",_xll.BDP($B43&amp;" Corp",L$1)))</f>
        <v>--</v>
      </c>
      <c r="M43" s="228" t="str">
        <f>IF(tbl_coded[[#This Row],[ISIN]]="","",IF(_xll.BDP($B43&amp;" Corp",M$1)="#N/A N/A","--",_xll.BDP($B43&amp;" Corp",M$1)))</f>
        <v>Baa1</v>
      </c>
      <c r="N43" s="228" t="str">
        <f>IF(tbl_coded[[#This Row],[ISIN]]="","",IF(_xll.BDP($B43&amp;" Corp",N$1)="#N/A N/A","--",_xll.BDP($B43&amp;" Corp",N$1)))</f>
        <v>--</v>
      </c>
      <c r="O43" s="228" t="str">
        <f>IF(tbl_coded[[#This Row],[ISIN]]="","",IF(_xll.BDP($B43&amp;" Corp",O$1)="#N/A N/A","--",_xll.BDP($B43&amp;" Corp",O$1)))</f>
        <v>--</v>
      </c>
      <c r="P43" s="228" t="str">
        <f>IF(tbl_coded[[#This Row],[ISIN]]="","",IF(_xll.BDP($B43&amp;" Corp",P$1)="#N/A N/A","--",_xll.BDP($B43&amp;" Corp",P$1)))</f>
        <v>--</v>
      </c>
      <c r="Q4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43" s="228" t="str">
        <f>IF(tbl_coded[[#This Row],[ISIN]]="","",IF(OR(_xll.BDP($B43&amp;" Corp",R$1)="#N/A N/A",_xll.BDP($B43&amp;" Corp",R$1)="#N/A Invalid Security",_xll.BDP($B43&amp;" Corp",R$1)="#N/A Field Not Applicable"),"--",_xll.BDP($B43&amp;" Corp",R$1)))</f>
        <v>6066 HK</v>
      </c>
      <c r="S43" s="228" t="str">
        <f>IF(tbl_coded[[#This Row],[ISIN]]="","",IF(OR(_xll.BDP($R43&amp;" Equity",S$1)="#N/A N/A",_xll.BDP($R43&amp;" Equity",S$1)="#N/A Invalid Security"),"--",_xll.BDP($R43&amp;" Equity",S$1)))</f>
        <v>--</v>
      </c>
      <c r="T43" s="228" t="str">
        <f>IF(tbl_coded[[#This Row],[ISIN]]="","",IF(OR(_xll.BDP($R43&amp;" Equity",T$1)="#N/A N/A",_xll.BDP($R43&amp;" Equity",T$1)="#N/A Invalid Security"),"--",_xll.BDP($R43&amp;" Equity",T$1)))</f>
        <v>--</v>
      </c>
      <c r="U43" s="228" t="str">
        <f>IF(tbl_coded[[#This Row],[ISIN]]="","",IF(OR(_xll.BDP($R43&amp;" Equity",U$1)="#N/A N/A",_xll.BDP($R43&amp;" Equity",U$1)="#N/A Invalid Security"),"--",_xll.BDP($R43&amp;" Equity",U$1)))</f>
        <v>Baa1</v>
      </c>
      <c r="V43" s="228" t="str">
        <f>IF(tbl_coded[[#This Row],[ISIN]]="","",IF(OR(_xll.BDP($R43&amp;" Equity",V$1)="#N/A N/A",_xll.BDP($R43&amp;" Equity",V$1)="#N/A Invalid Security"),"--",_xll.BDP($R43&amp;" Equity",V$1)))</f>
        <v>--</v>
      </c>
      <c r="W43" s="228" t="str">
        <f>IF(tbl_coded[[#This Row],[ISIN]]="","",IF(OR(_xll.BDP($R43&amp;" Equity",W$1)="#N/A N/A",_xll.BDP($R43&amp;" Equity",W$1)="#N/A Invalid Security"),"--",_xll.BDP($R43&amp;" Equity",W$1)))</f>
        <v>BBB+</v>
      </c>
      <c r="X43" s="228" t="str">
        <f>IF(tbl_coded[[#This Row],[ISIN]]="","",IF(OR(_xll.BDP($R43&amp;" Equity",X$1)="#N/A N/A",_xll.BDP($R43&amp;" Equity",X$1)="#N/A Invalid Security"),"--",_xll.BDP($R43&amp;" Equity",X$1)))</f>
        <v>BBB+</v>
      </c>
      <c r="Y4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Baa1/BBB+/BBB+</v>
      </c>
      <c r="Z43" s="228" t="str">
        <f>IF(tbl_coded[[#This Row],[ISIN]]="","",IF(ISNUMBER(_xll.BDP(B43&amp;" Corp",Z$1)),_xll.BDP(B43&amp;" Corp",Z$1),""))</f>
        <v/>
      </c>
      <c r="AA43" s="228" t="str">
        <f>IF(tbl_coded[[#This Row],[ISIN]]="","",IF(ISNUMBER(_xll.BDP(B43&amp;" Corp",AA$1)),_xll.BDP(B43&amp;" Corp",AA$1),""))</f>
        <v/>
      </c>
      <c r="AB43" s="228" t="str">
        <f>IF(tbl_coded[[#This Row],[ISIN]]="","",IF(ISNUMBER(_xll.BDP(B43&amp;" Corp",AB$1)),_xll.BDP(B43&amp;" Corp",AB$1),""))</f>
        <v/>
      </c>
      <c r="AC43" s="228" t="str">
        <f>IF(tbl_coded[[#This Row],[ISIN]]="","",IF((_xll.BDP(B43&amp;" Corp",AC$1))="#N/A Field Not Applicable","",_xll.BDP(B43&amp;" Corp",AC$1)))</f>
        <v>N</v>
      </c>
      <c r="AD43" s="228" t="str">
        <f>IF(tbl_coded[[#This Row],[ISIN]]="","",IF((_xll.BDP(B43&amp;" Corp",AD$1))="#N/A N/A","--",_xll.BDP(B43&amp;" Corp",AD$1)))</f>
        <v>--</v>
      </c>
      <c r="AE43" s="228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>IG</v>
      </c>
      <c r="AF4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Baa1/BBB+/BBB+</v>
      </c>
      <c r="AG4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43" s="229" t="str">
        <f>IF(tbl_coded[[#This Row],[ISIN]]="","",IF(_xll.BDP($B43&amp;" Corp",AH$1)="#N/A N/A","--",_xll.BDP($B43&amp;" Corp",AH$1)))</f>
        <v>VG</v>
      </c>
      <c r="AI4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CSCIF Asia Ltd</v>
      </c>
      <c r="AL43" s="244" t="str">
        <f>IF(tbl_coded[[#This Row],[ISIN]]="","",IF(_xll.BDS($B43&amp;" Corp",AL$1)="#N/A Field Not Applicable","",_xll.BDS($B43&amp;" Corp",AL$1)))</f>
        <v/>
      </c>
      <c r="AM4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3" s="244" t="str">
        <f>IF(tbl_coded[[#This Row],[ISIN]]="","",IF(OR(_xll.BDP($B43&amp;" Corp",AR$1)="#N/A N/A"),"",_xll.BDP($B43&amp;" Corp",AR$1)))</f>
        <v>CSC Financial Co Ltd</v>
      </c>
      <c r="AS43" s="244" t="str">
        <f>IF(tbl_coded[[#This Row],[ISIN]]="","",IF(_xll.BDS($B43&amp;" Corp",AS$1)="#N/A Field Not Applicable","",_xll.BDS($B43&amp;" Corp",AS$1)))</f>
        <v/>
      </c>
      <c r="AT43" s="244" t="str">
        <f>IF(tbl_coded[[#This Row],[SBLC Provider BBID]]="","",_xll.BDP(tbl_coded[[#This Row],[SBLC Provider BBID]]&amp;" CompanyID","NAME"))</f>
        <v/>
      </c>
      <c r="AU43" s="244" t="str">
        <f>IF(tbl_coded[[#This Row],[ISIN]]="","",IF(OR(_xll.BDP($B43&amp;" Corp",AU$1)="#N/A N/A"),"--",IF(_xll.BDP($B43&amp;" Corp",AU$1)="#N/A Field Not Applicable","",TEXT(_xll.BDP($B43&amp;" Corp",AU$1),"yyyy/mm/dd"))))</f>
        <v>2023/04/27</v>
      </c>
      <c r="AV43" s="244" t="str">
        <f>IF(tbl_coded[[#This Row],[ISIN]]="","",IF(OR(_xll.BDP($B43&amp;" Corp",AV$1)="#N/A N/A"),"--",IF(_xll.BDP($B43&amp;" Corp",AV$1)="#N/A Field Not Applicable","",TEXT(_xll.BDP($B43&amp;" Corp",AV$1),"yyyy/mm/dd"))))</f>
        <v>2026/04/27</v>
      </c>
      <c r="AW43" s="244" t="str">
        <f>IF(tbl_coded[[#This Row],[ISIN]]="","",IF(OR(_xll.BDP($B43&amp;" Corp",AW$1)="#N/A N/A"),"--",IF(_xll.BDP($B43&amp;" Corp",AW$1)="#N/A Field Not Applicable","",TEXT(_xll.BDP($B43&amp;" Corp",AW$1),"yyyy/mm/dd"))))</f>
        <v>2023/04/20</v>
      </c>
      <c r="AX43" s="244" t="str">
        <f>IF(tbl_coded[[#This Row],[ISIN]]="","",IF(OR(_xll.BDP($B43&amp;" Corp",AX$1)="#N/A Field Not Applicable"),"--",IF(_xll.BDP($B43&amp;" Corp",AX$1)="#N/A Field Not Applicable","",TEXT(_xll.BDP($B43&amp;" Corp",AX$1),"yyyy/mm/dd"))))</f>
        <v>--</v>
      </c>
      <c r="AY43" s="244">
        <f>IF(tbl_coded[[#This Row],[ISIN]]="","",IF(OR(_xll.BDP($B43&amp;" Corp",AY$1)="#N/A N/A"),"--",_xll.BDP($B43&amp;" Corp",AY$1)))</f>
        <v>3.25</v>
      </c>
      <c r="AZ43" s="244" t="str">
        <f>IF(tbl_coded[[#This Row],[ISIN]]="","",IF(OR(_xll.BDP($B43&amp;" Corp",AZ$1)="#N/A N/A"),"--",_xll.BDP($B43&amp;" Corp",AZ$1)))</f>
        <v>CNY</v>
      </c>
      <c r="BA43" s="244">
        <f>IF(tbl_coded[[#This Row],[ISIN]]="","",IF(OR(_xll.BDP($B43&amp;" Corp",BA$1)="#N/A N/A"),"--",_xll.BDP($B43&amp;" Corp",BA$1)))</f>
        <v>1500000000</v>
      </c>
      <c r="BB43" s="244">
        <f>IF(tbl_coded[[#This Row],[ISIN]]="","",IF(OR(_xll.BDP($B43&amp;" Corp",BB$1)="#N/A Field Not Applicable"),"--",_xll.BDP($B43&amp;" Corp",BB$1)))</f>
        <v>100</v>
      </c>
      <c r="BC43" s="244" t="str">
        <f>IF(tbl_coded[[#This Row],[ISIN]]="","",IF(OR(_xll.BDP($B43&amp;" Corp",BC$1)="#N/A Field Not Applicable"),"--",_xll.BDP($B43&amp;" Corp",BC$1)))</f>
        <v>N</v>
      </c>
      <c r="BD43" s="244" t="str">
        <f>IF(tbl_coded[[#This Row],[ISIN]]="","",IF(OR(_xll.BDP($B43&amp;" Corp",BD$1)="#N/A Field Not Applicable"),"--",_xll.BDP($B43&amp;" Corp",BD$1)))</f>
        <v>N</v>
      </c>
      <c r="BE43" s="244" t="str">
        <f>IF(tbl_coded[[#This Row],[ISIN]]="","",IF(OR(_xll.BDP($B43&amp;" Corp",BE$1)="#N/A Field Not Applicable"),"--",_xll.BDP($B43&amp;" Corp",BE$1)))</f>
        <v>N</v>
      </c>
      <c r="BF43" s="244" t="str">
        <f>IF(tbl_coded[[#This Row],[ISIN]]="","",IF(OR(_xll.BDP($B43&amp;" Corp",BF$1)="#N/A N/A"),"",_xll.BDP($B43&amp;" Corp",BF$1)))</f>
        <v>6066 HK</v>
      </c>
      <c r="BG4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4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4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4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Baa1/BBB+/BBB+</v>
      </c>
      <c r="BM43" s="244" t="str">
        <f>IF(tbl_coded[[#This Row],[GREEN]]="Y","Green",IF(tbl_coded[[#This Row],[SUSTAINABLE]]="Y","Sustainable",IF(tbl_coded[[#This Row],[SOCIAL]]="Y","Social","")))</f>
        <v/>
      </c>
      <c r="BN43" s="243"/>
    </row>
    <row r="44" spans="1:66" ht="15" customHeight="1">
      <c r="A44" s="225">
        <v>42</v>
      </c>
      <c r="B44" s="226" t="str">
        <f>IF(美元债一级!$C$3:$C$1048576&lt;&gt;"",美元债一级!C44,"")</f>
        <v>G2380106</v>
      </c>
      <c r="C44" s="228" t="str">
        <f>IF(tbl_coded[[#This Row],[ISIN]]="","",IF(tbl_coded[[#This Row],[Index]]&gt;$A$1,"",IF(_xll.BDP($B44&amp;" Corp",C$1)="#N/A N/A","",_xll.BDP($B44&amp;" Corp",C$1))))</f>
        <v>18/4/2023</v>
      </c>
      <c r="D44" s="228" t="str">
        <f>IF(tbl_coded[[#This Row],[ISIN]]="","",IF(_xll.BDP($B44&amp;" Corp",D$1)="#N/A N/A","",_xll.BDP($B44&amp;" Corp",D$1)))</f>
        <v>HONGKONG INTL QINGDAO</v>
      </c>
      <c r="E44" s="228" t="str">
        <f>IF(tbl_coded[[#This Row],[ISIN]]="","",IF(_xll.BDP($B44&amp;" Corp",E$1)="#N/A N/A","--",_xll.BDP($B44&amp;" Corp",E$1)))</f>
        <v>--</v>
      </c>
      <c r="F44" s="228" t="str">
        <f>IF(tbl_coded[[#This Row],[ISIN]]="","",IF(_xll.BDS($B44&amp;" Corp",F$1)="#N/A Field Not Applicable","",_xll.BDS($B44&amp;" Corp",F$1)))</f>
        <v/>
      </c>
      <c r="G44" s="228" t="str">
        <f>IF(tbl_coded[[#This Row],[ISIN]]="","",IF(_xll.BDP($F44&amp;" CompanyID",G$1)="#N/A Invalid Security","",_xll.BDP($F44&amp;" CompanyID",G$1)))</f>
        <v/>
      </c>
      <c r="H44" s="228" t="str">
        <f>IF(tbl_coded[[#This Row],[ISIN]]="","",IF(_xll.BDP($B44&amp;" Corp",H$1)="#N/A N/A","--",_xll.BDP($B44&amp;" Corp",H$1)))</f>
        <v>--</v>
      </c>
      <c r="I44" s="228" t="str">
        <f>IF(tbl_coded[[#This Row],[ISIN]]="","",IF(_xll.BDP($B44&amp;" Corp",I$1)="#N/A N/A","--",_xll.BDP($B44&amp;" Corp",I$1)))</f>
        <v>--</v>
      </c>
      <c r="J44" s="228" t="str">
        <f>IF(tbl_coded[[#This Row],[ISIN]]="","",IF(_xll.BDP($B44&amp;" Corp",J$1)="#N/A N/A","--",_xll.BDP($B44&amp;" Corp",J$1)))</f>
        <v>--</v>
      </c>
      <c r="K44" s="228" t="str">
        <f>IF(tbl_coded[[#This Row],[ISIN]]="","",IF(_xll.BDP($B44&amp;" Corp",K$1)="#N/A N/A","--",_xll.BDP($B44&amp;" Corp",K$1)))</f>
        <v>--</v>
      </c>
      <c r="L44" s="228" t="str">
        <f>IF(tbl_coded[[#This Row],[ISIN]]="","",IF(_xll.BDP($B44&amp;" Corp",L$1)="#N/A N/A","--",_xll.BDP($B44&amp;" Corp",L$1)))</f>
        <v>--</v>
      </c>
      <c r="M44" s="228" t="str">
        <f>IF(tbl_coded[[#This Row],[ISIN]]="","",IF(_xll.BDP($B44&amp;" Corp",M$1)="#N/A N/A","--",_xll.BDP($B44&amp;" Corp",M$1)))</f>
        <v>--</v>
      </c>
      <c r="N44" s="228" t="str">
        <f>IF(tbl_coded[[#This Row],[ISIN]]="","",IF(_xll.BDP($B44&amp;" Corp",N$1)="#N/A N/A","--",_xll.BDP($B44&amp;" Corp",N$1)))</f>
        <v>--</v>
      </c>
      <c r="O44" s="228" t="str">
        <f>IF(tbl_coded[[#This Row],[ISIN]]="","",IF(_xll.BDP($B44&amp;" Corp",O$1)="#N/A N/A","--",_xll.BDP($B44&amp;" Corp",O$1)))</f>
        <v>NR</v>
      </c>
      <c r="P44" s="228" t="str">
        <f>IF(tbl_coded[[#This Row],[ISIN]]="","",IF(_xll.BDP($B44&amp;" Corp",P$1)="#N/A N/A","--",_xll.BDP($B44&amp;" Corp",P$1)))</f>
        <v>--</v>
      </c>
      <c r="Q4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--/NR/--</v>
      </c>
      <c r="R44" s="228" t="str">
        <f>IF(tbl_coded[[#This Row],[ISIN]]="","",IF(OR(_xll.BDP($B44&amp;" Corp",R$1)="#N/A N/A",_xll.BDP($B44&amp;" Corp",R$1)="#N/A Invalid Security",_xll.BDP($B44&amp;" Corp",R$1)="#N/A Field Not Applicable"),"--",_xll.BDP($B44&amp;" Corp",R$1)))</f>
        <v>--</v>
      </c>
      <c r="S44" s="228" t="str">
        <f>IF(tbl_coded[[#This Row],[ISIN]]="","",IF(OR(_xll.BDP($R44&amp;" Equity",S$1)="#N/A N/A",_xll.BDP($R44&amp;" Equity",S$1)="#N/A Invalid Security"),"--",_xll.BDP($R44&amp;" Equity",S$1)))</f>
        <v>--</v>
      </c>
      <c r="T44" s="228" t="str">
        <f>IF(tbl_coded[[#This Row],[ISIN]]="","",IF(OR(_xll.BDP($R44&amp;" Equity",T$1)="#N/A N/A",_xll.BDP($R44&amp;" Equity",T$1)="#N/A Invalid Security"),"--",_xll.BDP($R44&amp;" Equity",T$1)))</f>
        <v>--</v>
      </c>
      <c r="U44" s="228" t="str">
        <f>IF(tbl_coded[[#This Row],[ISIN]]="","",IF(OR(_xll.BDP($R44&amp;" Equity",U$1)="#N/A N/A",_xll.BDP($R44&amp;" Equity",U$1)="#N/A Invalid Security"),"--",_xll.BDP($R44&amp;" Equity",U$1)))</f>
        <v>--</v>
      </c>
      <c r="V44" s="228" t="str">
        <f>IF(tbl_coded[[#This Row],[ISIN]]="","",IF(OR(_xll.BDP($R44&amp;" Equity",V$1)="#N/A N/A",_xll.BDP($R44&amp;" Equity",V$1)="#N/A Invalid Security"),"--",_xll.BDP($R44&amp;" Equity",V$1)))</f>
        <v>--</v>
      </c>
      <c r="W44" s="228" t="str">
        <f>IF(tbl_coded[[#This Row],[ISIN]]="","",IF(OR(_xll.BDP($R44&amp;" Equity",W$1)="#N/A N/A",_xll.BDP($R44&amp;" Equity",W$1)="#N/A Invalid Security"),"--",_xll.BDP($R44&amp;" Equity",W$1)))</f>
        <v>--</v>
      </c>
      <c r="X44" s="228" t="str">
        <f>IF(tbl_coded[[#This Row],[ISIN]]="","",IF(OR(_xll.BDP($R44&amp;" Equity",X$1)="#N/A N/A",_xll.BDP($R44&amp;" Equity",X$1)="#N/A Invalid Security"),"--",_xll.BDP($R44&amp;" Equity",X$1)))</f>
        <v>--</v>
      </c>
      <c r="Y4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44" s="228" t="str">
        <f>IF(tbl_coded[[#This Row],[ISIN]]="","",IF(ISNUMBER(_xll.BDP(B44&amp;" Corp",Z$1)),_xll.BDP(B44&amp;" Corp",Z$1),""))</f>
        <v/>
      </c>
      <c r="AA44" s="228" t="str">
        <f>IF(tbl_coded[[#This Row],[ISIN]]="","",IF(ISNUMBER(_xll.BDP(B44&amp;" Corp",AA$1)),_xll.BDP(B44&amp;" Corp",AA$1),""))</f>
        <v/>
      </c>
      <c r="AB44" s="228" t="str">
        <f>IF(tbl_coded[[#This Row],[ISIN]]="","",IF(ISNUMBER(_xll.BDP(B44&amp;" Corp",AB$1)),_xll.BDP(B44&amp;" Corp",AB$1),""))</f>
        <v/>
      </c>
      <c r="AC44" s="228" t="str">
        <f>IF(tbl_coded[[#This Row],[ISIN]]="","",IF((_xll.BDP(B44&amp;" Corp",AC$1))="#N/A Field Not Applicable","",_xll.BDP(B44&amp;" Corp",AC$1)))</f>
        <v>N</v>
      </c>
      <c r="AD44" s="228" t="str">
        <f>IF(tbl_coded[[#This Row],[ISIN]]="","",IF((_xll.BDP(B44&amp;" Corp",AD$1))="#N/A N/A","--",_xll.BDP(B44&amp;" Corp",AD$1)))</f>
        <v>--</v>
      </c>
      <c r="AE44" s="228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>NR</v>
      </c>
      <c r="AF4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--/NR/--</v>
      </c>
      <c r="AG4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44" s="229" t="str">
        <f>IF(tbl_coded[[#This Row],[ISIN]]="","",IF(_xll.BDP($B44&amp;" Corp",AH$1)="#N/A N/A","--",_xll.BDP($B44&amp;" Corp",AH$1)))</f>
        <v>HK</v>
      </c>
      <c r="AI4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香港国际（青岛）有限</v>
      </c>
      <c r="AL44" s="244" t="str">
        <f>IF(tbl_coded[[#This Row],[ISIN]]="","",IF(_xll.BDS($B44&amp;" Corp",AL$1)="#N/A Field Not Applicable","",_xll.BDS($B44&amp;" Corp",AL$1)))</f>
        <v/>
      </c>
      <c r="AM4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4" s="244" t="str">
        <f>IF(tbl_coded[[#This Row],[ISIN]]="","",IF(OR(_xll.BDP($B44&amp;" Corp",AR$1)="#N/A N/A"),"",_xll.BDP($B44&amp;" Corp",AR$1)))</f>
        <v/>
      </c>
      <c r="AS44" s="244" t="str">
        <f>IF(tbl_coded[[#This Row],[ISIN]]="","",IF(_xll.BDS($B44&amp;" Corp",AS$1)="#N/A Field Not Applicable","",_xll.BDS($B44&amp;" Corp",AS$1)))</f>
        <v/>
      </c>
      <c r="AT44" s="244" t="str">
        <f>IF(tbl_coded[[#This Row],[SBLC Provider BBID]]="","",_xll.BDP(tbl_coded[[#This Row],[SBLC Provider BBID]]&amp;" CompanyID","NAME"))</f>
        <v/>
      </c>
      <c r="AU44" s="244" t="str">
        <f>IF(tbl_coded[[#This Row],[ISIN]]="","",IF(OR(_xll.BDP($B44&amp;" Corp",AU$1)="#N/A N/A"),"--",IF(_xll.BDP($B44&amp;" Corp",AU$1)="#N/A Field Not Applicable","",TEXT(_xll.BDP($B44&amp;" Corp",AU$1),"yyyy/mm/dd"))))</f>
        <v>2023/04/21</v>
      </c>
      <c r="AV44" s="244" t="str">
        <f>IF(tbl_coded[[#This Row],[ISIN]]="","",IF(OR(_xll.BDP($B44&amp;" Corp",AV$1)="#N/A N/A"),"--",IF(_xll.BDP($B44&amp;" Corp",AV$1)="#N/A Field Not Applicable","",TEXT(_xll.BDP($B44&amp;" Corp",AV$1),"yyyy/mm/dd"))))</f>
        <v>2026/04/21</v>
      </c>
      <c r="AW44" s="244" t="str">
        <f>IF(tbl_coded[[#This Row],[ISIN]]="","",IF(OR(_xll.BDP($B44&amp;" Corp",AW$1)="#N/A N/A"),"--",IF(_xll.BDP($B44&amp;" Corp",AW$1)="#N/A Field Not Applicable","",TEXT(_xll.BDP($B44&amp;" Corp",AW$1),"yyyy/mm/dd"))))</f>
        <v>2023/04/18</v>
      </c>
      <c r="AX44" s="244" t="str">
        <f>IF(tbl_coded[[#This Row],[ISIN]]="","",IF(OR(_xll.BDP($B44&amp;" Corp",AX$1)="#N/A Field Not Applicable"),"--",IF(_xll.BDP($B44&amp;" Corp",AX$1)="#N/A Field Not Applicable","",TEXT(_xll.BDP($B44&amp;" Corp",AX$1),"yyyy/mm/dd"))))</f>
        <v>2024/04/21</v>
      </c>
      <c r="AY44" s="244">
        <f>IF(tbl_coded[[#This Row],[ISIN]]="","",IF(OR(_xll.BDP($B44&amp;" Corp",AY$1)="#N/A N/A"),"--",_xll.BDP($B44&amp;" Corp",AY$1)))</f>
        <v>4.2</v>
      </c>
      <c r="AZ44" s="244" t="str">
        <f>IF(tbl_coded[[#This Row],[ISIN]]="","",IF(OR(_xll.BDP($B44&amp;" Corp",AZ$1)="#N/A N/A"),"--",_xll.BDP($B44&amp;" Corp",AZ$1)))</f>
        <v>CNY</v>
      </c>
      <c r="BA44" s="244">
        <f>IF(tbl_coded[[#This Row],[ISIN]]="","",IF(OR(_xll.BDP($B44&amp;" Corp",BA$1)="#N/A N/A"),"--",_xll.BDP($B44&amp;" Corp",BA$1)))</f>
        <v>700000000</v>
      </c>
      <c r="BB44" s="244">
        <f>IF(tbl_coded[[#This Row],[ISIN]]="","",IF(OR(_xll.BDP($B44&amp;" Corp",BB$1)="#N/A Field Not Applicable"),"--",_xll.BDP($B44&amp;" Corp",BB$1)))</f>
        <v>100</v>
      </c>
      <c r="BC44" s="244" t="str">
        <f>IF(tbl_coded[[#This Row],[ISIN]]="","",IF(OR(_xll.BDP($B44&amp;" Corp",BC$1)="#N/A Field Not Applicable"),"--",_xll.BDP($B44&amp;" Corp",BC$1)))</f>
        <v>N</v>
      </c>
      <c r="BD44" s="244" t="str">
        <f>IF(tbl_coded[[#This Row],[ISIN]]="","",IF(OR(_xll.BDP($B44&amp;" Corp",BD$1)="#N/A Field Not Applicable"),"--",_xll.BDP($B44&amp;" Corp",BD$1)))</f>
        <v>N</v>
      </c>
      <c r="BE44" s="244" t="str">
        <f>IF(tbl_coded[[#This Row],[ISIN]]="","",IF(OR(_xll.BDP($B44&amp;" Corp",BE$1)="#N/A Field Not Applicable"),"--",_xll.BDP($B44&amp;" Corp",BE$1)))</f>
        <v>N</v>
      </c>
      <c r="BF44" s="244" t="str">
        <f>IF(tbl_coded[[#This Row],[ISIN]]="","",IF(OR(_xll.BDP($B44&amp;" Corp",BF$1)="#N/A N/A"),"",_xll.BDP($B44&amp;" Corp",BF$1)))</f>
        <v>QDCCIZ CH</v>
      </c>
      <c r="BG4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4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4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--/NR/BBB+</v>
      </c>
      <c r="BL4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--/NR/BBB+</v>
      </c>
      <c r="BM44" s="244" t="str">
        <f>IF(tbl_coded[[#This Row],[GREEN]]="Y","Green",IF(tbl_coded[[#This Row],[SUSTAINABLE]]="Y","Sustainable",IF(tbl_coded[[#This Row],[SOCIAL]]="Y","Social","")))</f>
        <v/>
      </c>
      <c r="BN44" s="243"/>
    </row>
    <row r="45" spans="1:66" ht="15" customHeight="1">
      <c r="A45" s="225">
        <v>43</v>
      </c>
      <c r="B45" s="226" t="str">
        <f>IF(美元债一级!$C$3:$C$1048576&lt;&gt;"",美元债一级!C45,"")</f>
        <v>G238084</v>
      </c>
      <c r="C45" s="228" t="str">
        <f>IF(tbl_coded[[#This Row],[ISIN]]="","",IF(tbl_coded[[#This Row],[Index]]&gt;$A$1,"",IF(_xll.BDP($B45&amp;" Corp",C$1)="#N/A N/A","",_xll.BDP($B45&amp;" Corp",C$1))))</f>
        <v>17/4/2023</v>
      </c>
      <c r="D45" s="228" t="str">
        <f>IF(tbl_coded[[#This Row],[ISIN]]="","",IF(_xll.BDP($B45&amp;" Corp",D$1)="#N/A N/A","",_xll.BDP($B45&amp;" Corp",D$1)))</f>
        <v>INTERNATIONAL FAR EAS</v>
      </c>
      <c r="E45" s="228" t="str">
        <f>IF(tbl_coded[[#This Row],[ISIN]]="","",IF(_xll.BDP($B45&amp;" Corp",E$1)="#N/A N/A","--",_xll.BDP($B45&amp;" Corp",E$1)))</f>
        <v>--</v>
      </c>
      <c r="F45" s="228" t="str">
        <f>IF(tbl_coded[[#This Row],[ISIN]]="","",IF(_xll.BDS($B45&amp;" Corp",F$1)="#N/A Field Not Applicable","",_xll.BDS($B45&amp;" Corp",F$1)))</f>
        <v/>
      </c>
      <c r="G45" s="228" t="str">
        <f>IF(tbl_coded[[#This Row],[ISIN]]="","",IF(_xll.BDP($F45&amp;" CompanyID",G$1)="#N/A Invalid Security","",_xll.BDP($F45&amp;" CompanyID",G$1)))</f>
        <v/>
      </c>
      <c r="H45" s="228" t="str">
        <f>IF(tbl_coded[[#This Row],[ISIN]]="","",IF(_xll.BDP($B45&amp;" Corp",H$1)="#N/A N/A","--",_xll.BDP($B45&amp;" Corp",H$1)))</f>
        <v>--</v>
      </c>
      <c r="I45" s="228" t="str">
        <f>IF(tbl_coded[[#This Row],[ISIN]]="","",IF(_xll.BDP($B45&amp;" Corp",I$1)="#N/A N/A","--",_xll.BDP($B45&amp;" Corp",I$1)))</f>
        <v>--</v>
      </c>
      <c r="J45" s="228" t="str">
        <f>IF(tbl_coded[[#This Row],[ISIN]]="","",IF(_xll.BDP($B45&amp;" Corp",J$1)="#N/A N/A","--",_xll.BDP($B45&amp;" Corp",J$1)))</f>
        <v>--</v>
      </c>
      <c r="K45" s="228" t="str">
        <f>IF(tbl_coded[[#This Row],[ISIN]]="","",IF(_xll.BDP($B45&amp;" Corp",K$1)="#N/A N/A","--",_xll.BDP($B45&amp;" Corp",K$1)))</f>
        <v>--</v>
      </c>
      <c r="L45" s="228" t="str">
        <f>IF(tbl_coded[[#This Row],[ISIN]]="","",IF(_xll.BDP($B45&amp;" Corp",L$1)="#N/A N/A","--",_xll.BDP($B45&amp;" Corp",L$1)))</f>
        <v>--</v>
      </c>
      <c r="M45" s="228" t="str">
        <f>IF(tbl_coded[[#This Row],[ISIN]]="","",IF(_xll.BDP($B45&amp;" Corp",M$1)="#N/A N/A","--",_xll.BDP($B45&amp;" Corp",M$1)))</f>
        <v>--</v>
      </c>
      <c r="N45" s="228" t="str">
        <f>IF(tbl_coded[[#This Row],[ISIN]]="","",IF(_xll.BDP($B45&amp;" Corp",N$1)="#N/A N/A","--",_xll.BDP($B45&amp;" Corp",N$1)))</f>
        <v>--</v>
      </c>
      <c r="O45" s="228" t="str">
        <f>IF(tbl_coded[[#This Row],[ISIN]]="","",IF(_xll.BDP($B45&amp;" Corp",O$1)="#N/A N/A","--",_xll.BDP($B45&amp;" Corp",O$1)))</f>
        <v>--</v>
      </c>
      <c r="P45" s="228" t="str">
        <f>IF(tbl_coded[[#This Row],[ISIN]]="","",IF(_xll.BDP($B45&amp;" Corp",P$1)="#N/A N/A","--",_xll.BDP($B45&amp;" Corp",P$1)))</f>
        <v>--</v>
      </c>
      <c r="Q4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45" s="228" t="str">
        <f>IF(tbl_coded[[#This Row],[ISIN]]="","",IF(OR(_xll.BDP($B45&amp;" Corp",R$1)="#N/A N/A",_xll.BDP($B45&amp;" Corp",R$1)="#N/A Invalid Security",_xll.BDP($B45&amp;" Corp",R$1)="#N/A Field Not Applicable"),"--",_xll.BDP($B45&amp;" Corp",R$1)))</f>
        <v>--</v>
      </c>
      <c r="S45" s="228" t="str">
        <f>IF(tbl_coded[[#This Row],[ISIN]]="","",IF(OR(_xll.BDP($R45&amp;" Equity",S$1)="#N/A N/A",_xll.BDP($R45&amp;" Equity",S$1)="#N/A Invalid Security"),"--",_xll.BDP($R45&amp;" Equity",S$1)))</f>
        <v>--</v>
      </c>
      <c r="T45" s="228" t="str">
        <f>IF(tbl_coded[[#This Row],[ISIN]]="","",IF(OR(_xll.BDP($R45&amp;" Equity",T$1)="#N/A N/A",_xll.BDP($R45&amp;" Equity",T$1)="#N/A Invalid Security"),"--",_xll.BDP($R45&amp;" Equity",T$1)))</f>
        <v>--</v>
      </c>
      <c r="U45" s="228" t="str">
        <f>IF(tbl_coded[[#This Row],[ISIN]]="","",IF(OR(_xll.BDP($R45&amp;" Equity",U$1)="#N/A N/A",_xll.BDP($R45&amp;" Equity",U$1)="#N/A Invalid Security"),"--",_xll.BDP($R45&amp;" Equity",U$1)))</f>
        <v>--</v>
      </c>
      <c r="V45" s="228" t="str">
        <f>IF(tbl_coded[[#This Row],[ISIN]]="","",IF(OR(_xll.BDP($R45&amp;" Equity",V$1)="#N/A N/A",_xll.BDP($R45&amp;" Equity",V$1)="#N/A Invalid Security"),"--",_xll.BDP($R45&amp;" Equity",V$1)))</f>
        <v>--</v>
      </c>
      <c r="W45" s="228" t="str">
        <f>IF(tbl_coded[[#This Row],[ISIN]]="","",IF(OR(_xll.BDP($R45&amp;" Equity",W$1)="#N/A N/A",_xll.BDP($R45&amp;" Equity",W$1)="#N/A Invalid Security"),"--",_xll.BDP($R45&amp;" Equity",W$1)))</f>
        <v>--</v>
      </c>
      <c r="X45" s="228" t="str">
        <f>IF(tbl_coded[[#This Row],[ISIN]]="","",IF(OR(_xll.BDP($R45&amp;" Equity",X$1)="#N/A N/A",_xll.BDP($R45&amp;" Equity",X$1)="#N/A Invalid Security"),"--",_xll.BDP($R45&amp;" Equity",X$1)))</f>
        <v>--</v>
      </c>
      <c r="Y4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45" s="228" t="str">
        <f>IF(tbl_coded[[#This Row],[ISIN]]="","",IF(ISNUMBER(_xll.BDP(B45&amp;" Corp",Z$1)),_xll.BDP(B45&amp;" Corp",Z$1),""))</f>
        <v/>
      </c>
      <c r="AA45" s="228" t="str">
        <f>IF(tbl_coded[[#This Row],[ISIN]]="","",IF(ISNUMBER(_xll.BDP(B45&amp;" Corp",AA$1)),_xll.BDP(B45&amp;" Corp",AA$1),""))</f>
        <v/>
      </c>
      <c r="AB45" s="228" t="str">
        <f>IF(tbl_coded[[#This Row],[ISIN]]="","",IF(ISNUMBER(_xll.BDP(B45&amp;" Corp",AB$1)),_xll.BDP(B45&amp;" Corp",AB$1),""))</f>
        <v/>
      </c>
      <c r="AC45" s="228" t="str">
        <f>IF(tbl_coded[[#This Row],[ISIN]]="","",IF((_xll.BDP(B45&amp;" Corp",AC$1))="#N/A Field Not Applicable","",_xll.BDP(B45&amp;" Corp",AC$1)))</f>
        <v>N</v>
      </c>
      <c r="AD45" s="228" t="str">
        <f>IF(tbl_coded[[#This Row],[ISIN]]="","",IF((_xll.BDP(B45&amp;" Corp",AD$1))="#N/A N/A","--",_xll.BDP(B45&amp;" Corp",AD$1)))</f>
        <v>--</v>
      </c>
      <c r="AE45" s="228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>NR</v>
      </c>
      <c r="AF4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4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45" s="229" t="str">
        <f>IF(tbl_coded[[#This Row],[ISIN]]="","",IF(_xll.BDP($B45&amp;" Corp",AH$1)="#N/A N/A","--",_xll.BDP($B45&amp;" Corp",AH$1)))</f>
        <v>CN</v>
      </c>
      <c r="AI4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远东国际融资租赁有限</v>
      </c>
      <c r="AL45" s="244" t="str">
        <f>IF(tbl_coded[[#This Row],[ISIN]]="","",IF(_xll.BDS($B45&amp;" Corp",AL$1)="#N/A Field Not Applicable","",_xll.BDS($B45&amp;" Corp",AL$1)))</f>
        <v/>
      </c>
      <c r="AM4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5" s="244" t="str">
        <f>IF(tbl_coded[[#This Row],[ISIN]]="","",IF(OR(_xll.BDP($B45&amp;" Corp",AR$1)="#N/A N/A"),"",_xll.BDP($B45&amp;" Corp",AR$1)))</f>
        <v/>
      </c>
      <c r="AS45" s="244" t="str">
        <f>IF(tbl_coded[[#This Row],[ISIN]]="","",IF(_xll.BDS($B45&amp;" Corp",AS$1)="#N/A Field Not Applicable","",_xll.BDS($B45&amp;" Corp",AS$1)))</f>
        <v/>
      </c>
      <c r="AT45" s="244" t="str">
        <f>IF(tbl_coded[[#This Row],[SBLC Provider BBID]]="","",_xll.BDP(tbl_coded[[#This Row],[SBLC Provider BBID]]&amp;" CompanyID","NAME"))</f>
        <v/>
      </c>
      <c r="AU45" s="244" t="str">
        <f>IF(tbl_coded[[#This Row],[ISIN]]="","",IF(OR(_xll.BDP($B45&amp;" Corp",AU$1)="#N/A N/A"),"--",IF(_xll.BDP($B45&amp;" Corp",AU$1)="#N/A Field Not Applicable","",TEXT(_xll.BDP($B45&amp;" Corp",AU$1),"yyyy/mm/dd"))))</f>
        <v>2023/04/20</v>
      </c>
      <c r="AV45" s="244" t="str">
        <f>IF(tbl_coded[[#This Row],[ISIN]]="","",IF(OR(_xll.BDP($B45&amp;" Corp",AV$1)="#N/A N/A"),"--",IF(_xll.BDP($B45&amp;" Corp",AV$1)="#N/A Field Not Applicable","",TEXT(_xll.BDP($B45&amp;" Corp",AV$1),"yyyy/mm/dd"))))</f>
        <v>2026/04/20</v>
      </c>
      <c r="AW45" s="244" t="str">
        <f>IF(tbl_coded[[#This Row],[ISIN]]="","",IF(OR(_xll.BDP($B45&amp;" Corp",AW$1)="#N/A N/A"),"--",IF(_xll.BDP($B45&amp;" Corp",AW$1)="#N/A Field Not Applicable","",TEXT(_xll.BDP($B45&amp;" Corp",AW$1),"yyyy/mm/dd"))))</f>
        <v>2023/04/17</v>
      </c>
      <c r="AX45" s="244" t="str">
        <f>IF(tbl_coded[[#This Row],[ISIN]]="","",IF(OR(_xll.BDP($B45&amp;" Corp",AX$1)="#N/A Field Not Applicable"),"--",IF(_xll.BDP($B45&amp;" Corp",AX$1)="#N/A Field Not Applicable","",TEXT(_xll.BDP($B45&amp;" Corp",AX$1),"yyyy/mm/dd"))))</f>
        <v>--</v>
      </c>
      <c r="AY45" s="244">
        <f>IF(tbl_coded[[#This Row],[ISIN]]="","",IF(OR(_xll.BDP($B45&amp;" Corp",AY$1)="#N/A N/A"),"--",_xll.BDP($B45&amp;" Corp",AY$1)))</f>
        <v>4.8</v>
      </c>
      <c r="AZ45" s="244" t="str">
        <f>IF(tbl_coded[[#This Row],[ISIN]]="","",IF(OR(_xll.BDP($B45&amp;" Corp",AZ$1)="#N/A N/A"),"--",_xll.BDP($B45&amp;" Corp",AZ$1)))</f>
        <v>CNY</v>
      </c>
      <c r="BA45" s="244">
        <f>IF(tbl_coded[[#This Row],[ISIN]]="","",IF(OR(_xll.BDP($B45&amp;" Corp",BA$1)="#N/A N/A"),"--",_xll.BDP($B45&amp;" Corp",BA$1)))</f>
        <v>300000000</v>
      </c>
      <c r="BB45" s="244">
        <f>IF(tbl_coded[[#This Row],[ISIN]]="","",IF(OR(_xll.BDP($B45&amp;" Corp",BB$1)="#N/A Field Not Applicable"),"--",_xll.BDP($B45&amp;" Corp",BB$1)))</f>
        <v>100</v>
      </c>
      <c r="BC45" s="244" t="str">
        <f>IF(tbl_coded[[#This Row],[ISIN]]="","",IF(OR(_xll.BDP($B45&amp;" Corp",BC$1)="#N/A Field Not Applicable"),"--",_xll.BDP($B45&amp;" Corp",BC$1)))</f>
        <v>N</v>
      </c>
      <c r="BD45" s="244" t="str">
        <f>IF(tbl_coded[[#This Row],[ISIN]]="","",IF(OR(_xll.BDP($B45&amp;" Corp",BD$1)="#N/A Field Not Applicable"),"--",_xll.BDP($B45&amp;" Corp",BD$1)))</f>
        <v>N</v>
      </c>
      <c r="BE45" s="244" t="str">
        <f>IF(tbl_coded[[#This Row],[ISIN]]="","",IF(OR(_xll.BDP($B45&amp;" Corp",BE$1)="#N/A Field Not Applicable"),"--",_xll.BDP($B45&amp;" Corp",BE$1)))</f>
        <v>N</v>
      </c>
      <c r="BF45" s="244" t="str">
        <f>IF(tbl_coded[[#This Row],[ISIN]]="","",IF(OR(_xll.BDP($B45&amp;" Corp",BF$1)="#N/A N/A"),"",_xll.BDP($B45&amp;" Corp",BF$1)))</f>
        <v>IFELCZ CH</v>
      </c>
      <c r="BG4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4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4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4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45" s="244" t="str">
        <f>IF(tbl_coded[[#This Row],[GREEN]]="Y","Green",IF(tbl_coded[[#This Row],[SUSTAINABLE]]="Y","Sustainable",IF(tbl_coded[[#This Row],[SOCIAL]]="Y","Social","")))</f>
        <v/>
      </c>
      <c r="BN45" s="243"/>
    </row>
    <row r="46" spans="1:66" ht="15" customHeight="1">
      <c r="A46" s="225">
        <v>44</v>
      </c>
      <c r="B46" s="226" t="str">
        <f>IF(美元债一级!$C$3:$C$1048576&lt;&gt;"",美元债一级!C46,"")</f>
        <v>G238098</v>
      </c>
      <c r="C46" s="230" t="str">
        <f>IF(tbl_coded[[#This Row],[ISIN]]="","",IF(tbl_coded[[#This Row],[Index]]&gt;$A$1,"",IF(_xll.BDP($B46&amp;" Corp",C$1)="#N/A N/A","",_xll.BDP($B46&amp;" Corp",C$1))))</f>
        <v>17/4/2023</v>
      </c>
      <c r="D46" s="230" t="str">
        <f>IF(tbl_coded[[#This Row],[ISIN]]="","",IF(_xll.BDP($B46&amp;" Corp",D$1)="#N/A N/A","",_xll.BDP($B46&amp;" Corp",D$1)))</f>
        <v>QINGDAO WEST COAST</v>
      </c>
      <c r="E46" s="230" t="str">
        <f>IF(tbl_coded[[#This Row],[ISIN]]="","",IF(_xll.BDP($B46&amp;" Corp",E$1)="#N/A N/A","--",_xll.BDP($B46&amp;" Corp",E$1)))</f>
        <v>--</v>
      </c>
      <c r="F46" s="230" t="str">
        <f>IF(tbl_coded[[#This Row],[ISIN]]="","",IF(_xll.BDS($B46&amp;" Corp",F$1)="#N/A Field Not Applicable","",_xll.BDS($B46&amp;" Corp",F$1)))</f>
        <v/>
      </c>
      <c r="G46" s="230" t="str">
        <f>IF(tbl_coded[[#This Row],[ISIN]]="","",IF(_xll.BDP($F46&amp;" CompanyID",G$1)="#N/A Invalid Security","",_xll.BDP($F46&amp;" CompanyID",G$1)))</f>
        <v/>
      </c>
      <c r="H46" s="230" t="str">
        <f>IF(tbl_coded[[#This Row],[ISIN]]="","",IF(_xll.BDP($B46&amp;" Corp",H$1)="#N/A N/A","--",_xll.BDP($B46&amp;" Corp",H$1)))</f>
        <v>--</v>
      </c>
      <c r="I46" s="230" t="str">
        <f>IF(tbl_coded[[#This Row],[ISIN]]="","",IF(_xll.BDP($B46&amp;" Corp",I$1)="#N/A N/A","--",_xll.BDP($B46&amp;" Corp",I$1)))</f>
        <v>--</v>
      </c>
      <c r="J46" s="230" t="str">
        <f>IF(tbl_coded[[#This Row],[ISIN]]="","",IF(_xll.BDP($B46&amp;" Corp",J$1)="#N/A N/A","--",_xll.BDP($B46&amp;" Corp",J$1)))</f>
        <v>--</v>
      </c>
      <c r="K46" s="230" t="str">
        <f>IF(tbl_coded[[#This Row],[ISIN]]="","",IF(_xll.BDP($B46&amp;" Corp",K$1)="#N/A N/A","--",_xll.BDP($B46&amp;" Corp",K$1)))</f>
        <v>--</v>
      </c>
      <c r="L46" s="230" t="str">
        <f>IF(tbl_coded[[#This Row],[ISIN]]="","",IF(_xll.BDP($B46&amp;" Corp",L$1)="#N/A N/A","--",_xll.BDP($B46&amp;" Corp",L$1)))</f>
        <v>--</v>
      </c>
      <c r="M46" s="230" t="str">
        <f>IF(tbl_coded[[#This Row],[ISIN]]="","",IF(_xll.BDP($B46&amp;" Corp",M$1)="#N/A N/A","--",_xll.BDP($B46&amp;" Corp",M$1)))</f>
        <v>--</v>
      </c>
      <c r="N46" s="230" t="str">
        <f>IF(tbl_coded[[#This Row],[ISIN]]="","",IF(_xll.BDP($B46&amp;" Corp",N$1)="#N/A N/A","--",_xll.BDP($B46&amp;" Corp",N$1)))</f>
        <v>--</v>
      </c>
      <c r="O46" s="230" t="str">
        <f>IF(tbl_coded[[#This Row],[ISIN]]="","",IF(_xll.BDP($B46&amp;" Corp",O$1)="#N/A N/A","--",_xll.BDP($B46&amp;" Corp",O$1)))</f>
        <v>--</v>
      </c>
      <c r="P46" s="230" t="str">
        <f>IF(tbl_coded[[#This Row],[ISIN]]="","",IF(_xll.BDP($B46&amp;" Corp",P$1)="#N/A N/A","--",_xll.BDP($B46&amp;" Corp",P$1)))</f>
        <v>--</v>
      </c>
      <c r="Q4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46" s="230" t="str">
        <f>IF(tbl_coded[[#This Row],[ISIN]]="","",IF(OR(_xll.BDP($B46&amp;" Corp",R$1)="#N/A N/A",_xll.BDP($B46&amp;" Corp",R$1)="#N/A Invalid Security",_xll.BDP($B46&amp;" Corp",R$1)="#N/A Field Not Applicable"),"--",_xll.BDP($B46&amp;" Corp",R$1)))</f>
        <v>--</v>
      </c>
      <c r="S46" s="230" t="str">
        <f>IF(tbl_coded[[#This Row],[ISIN]]="","",IF(OR(_xll.BDP($R46&amp;" Equity",S$1)="#N/A N/A",_xll.BDP($R46&amp;" Equity",S$1)="#N/A Invalid Security"),"--",_xll.BDP($R46&amp;" Equity",S$1)))</f>
        <v>--</v>
      </c>
      <c r="T46" s="230" t="str">
        <f>IF(tbl_coded[[#This Row],[ISIN]]="","",IF(OR(_xll.BDP($R46&amp;" Equity",T$1)="#N/A N/A",_xll.BDP($R46&amp;" Equity",T$1)="#N/A Invalid Security"),"--",_xll.BDP($R46&amp;" Equity",T$1)))</f>
        <v>--</v>
      </c>
      <c r="U46" s="230" t="str">
        <f>IF(tbl_coded[[#This Row],[ISIN]]="","",IF(OR(_xll.BDP($R46&amp;" Equity",U$1)="#N/A N/A",_xll.BDP($R46&amp;" Equity",U$1)="#N/A Invalid Security"),"--",_xll.BDP($R46&amp;" Equity",U$1)))</f>
        <v>--</v>
      </c>
      <c r="V46" s="230" t="str">
        <f>IF(tbl_coded[[#This Row],[ISIN]]="","",IF(OR(_xll.BDP($R46&amp;" Equity",V$1)="#N/A N/A",_xll.BDP($R46&amp;" Equity",V$1)="#N/A Invalid Security"),"--",_xll.BDP($R46&amp;" Equity",V$1)))</f>
        <v>--</v>
      </c>
      <c r="W46" s="230" t="str">
        <f>IF(tbl_coded[[#This Row],[ISIN]]="","",IF(OR(_xll.BDP($R46&amp;" Equity",W$1)="#N/A N/A",_xll.BDP($R46&amp;" Equity",W$1)="#N/A Invalid Security"),"--",_xll.BDP($R46&amp;" Equity",W$1)))</f>
        <v>--</v>
      </c>
      <c r="X46" s="230" t="str">
        <f>IF(tbl_coded[[#This Row],[ISIN]]="","",IF(OR(_xll.BDP($R46&amp;" Equity",X$1)="#N/A N/A",_xll.BDP($R46&amp;" Equity",X$1)="#N/A Invalid Security"),"--",_xll.BDP($R46&amp;" Equity",X$1)))</f>
        <v>--</v>
      </c>
      <c r="Y4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46" s="230" t="str">
        <f>IF(tbl_coded[[#This Row],[ISIN]]="","",IF(ISNUMBER(_xll.BDP(B46&amp;" Corp",Z$1)),_xll.BDP(B46&amp;" Corp",Z$1),""))</f>
        <v/>
      </c>
      <c r="AA46" s="230" t="str">
        <f>IF(tbl_coded[[#This Row],[ISIN]]="","",IF(ISNUMBER(_xll.BDP(B46&amp;" Corp",AA$1)),_xll.BDP(B46&amp;" Corp",AA$1),""))</f>
        <v/>
      </c>
      <c r="AB46" s="230" t="str">
        <f>IF(tbl_coded[[#This Row],[ISIN]]="","",IF(ISNUMBER(_xll.BDP(B46&amp;" Corp",AB$1)),_xll.BDP(B46&amp;" Corp",AB$1),""))</f>
        <v/>
      </c>
      <c r="AC46" s="230" t="str">
        <f>IF(tbl_coded[[#This Row],[ISIN]]="","",IF((_xll.BDP(B46&amp;" Corp",AC$1))="#N/A Field Not Applicable","",_xll.BDP(B46&amp;" Corp",AC$1)))</f>
        <v>N</v>
      </c>
      <c r="AD46" s="230" t="str">
        <f>IF(tbl_coded[[#This Row],[ISIN]]="","",IF((_xll.BDP(B46&amp;" Corp",AD$1))="#N/A N/A","--",_xll.BDP(B46&amp;" Corp",AD$1)))</f>
        <v>--</v>
      </c>
      <c r="AE46" s="230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>NR</v>
      </c>
      <c r="AF4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4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46" s="231" t="str">
        <f>IF(tbl_coded[[#This Row],[ISIN]]="","",IF(_xll.BDP($B46&amp;" Corp",AH$1)="#N/A N/A","--",_xll.BDP($B46&amp;" Corp",AH$1)))</f>
        <v>CN</v>
      </c>
      <c r="AI4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青岛西海岸新区融合控</v>
      </c>
      <c r="AL46" s="230" t="str">
        <f>IF(tbl_coded[[#This Row],[ISIN]]="","",IF(_xll.BDS($B46&amp;" Corp",AL$1)="#N/A Field Not Applicable","",_xll.BDS($B46&amp;" Corp",AL$1)))</f>
        <v/>
      </c>
      <c r="AM4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6" s="230" t="str">
        <f>IF(tbl_coded[[#This Row],[ISIN]]="","",IF(OR(_xll.BDP($B46&amp;" Corp",AR$1)="#N/A N/A"),"",_xll.BDP($B46&amp;" Corp",AR$1)))</f>
        <v/>
      </c>
      <c r="AS46" s="230" t="str">
        <f>IF(tbl_coded[[#This Row],[ISIN]]="","",IF(_xll.BDS($B46&amp;" Corp",AS$1)="#N/A Field Not Applicable","",_xll.BDS($B46&amp;" Corp",AS$1)))</f>
        <v/>
      </c>
      <c r="AT46" s="230" t="str">
        <f>IF(tbl_coded[[#This Row],[SBLC Provider BBID]]="","",_xll.BDP(tbl_coded[[#This Row],[SBLC Provider BBID]]&amp;" CompanyID","NAME"))</f>
        <v/>
      </c>
      <c r="AU46" s="230" t="str">
        <f>IF(tbl_coded[[#This Row],[ISIN]]="","",IF(OR(_xll.BDP($B46&amp;" Corp",AU$1)="#N/A N/A"),"--",IF(_xll.BDP($B46&amp;" Corp",AU$1)="#N/A Field Not Applicable","",TEXT(_xll.BDP($B46&amp;" Corp",AU$1),"yyyy/mm/dd"))))</f>
        <v>2023/04/20</v>
      </c>
      <c r="AV46" s="230" t="str">
        <f>IF(tbl_coded[[#This Row],[ISIN]]="","",IF(OR(_xll.BDP($B46&amp;" Corp",AV$1)="#N/A N/A"),"--",IF(_xll.BDP($B46&amp;" Corp",AV$1)="#N/A Field Not Applicable","",TEXT(_xll.BDP($B46&amp;" Corp",AV$1),"yyyy/mm/dd"))))</f>
        <v>2026/04/20</v>
      </c>
      <c r="AW46" s="230" t="str">
        <f>IF(tbl_coded[[#This Row],[ISIN]]="","",IF(OR(_xll.BDP($B46&amp;" Corp",AW$1)="#N/A N/A"),"--",IF(_xll.BDP($B46&amp;" Corp",AW$1)="#N/A Field Not Applicable","",TEXT(_xll.BDP($B46&amp;" Corp",AW$1),"yyyy/mm/dd"))))</f>
        <v>2023/04/17</v>
      </c>
      <c r="AX46" s="230" t="str">
        <f>IF(tbl_coded[[#This Row],[ISIN]]="","",IF(OR(_xll.BDP($B46&amp;" Corp",AX$1)="#N/A Field Not Applicable"),"--",IF(_xll.BDP($B46&amp;" Corp",AX$1)="#N/A Field Not Applicable","",TEXT(_xll.BDP($B46&amp;" Corp",AX$1),"yyyy/mm/dd"))))</f>
        <v>--</v>
      </c>
      <c r="AY46" s="230">
        <f>IF(tbl_coded[[#This Row],[ISIN]]="","",IF(OR(_xll.BDP($B46&amp;" Corp",AY$1)="#N/A N/A"),"--",_xll.BDP($B46&amp;" Corp",AY$1)))</f>
        <v>5.35</v>
      </c>
      <c r="AZ46" s="230" t="str">
        <f>IF(tbl_coded[[#This Row],[ISIN]]="","",IF(OR(_xll.BDP($B46&amp;" Corp",AZ$1)="#N/A N/A"),"--",_xll.BDP($B46&amp;" Corp",AZ$1)))</f>
        <v>CNY</v>
      </c>
      <c r="BA46" s="230">
        <f>IF(tbl_coded[[#This Row],[ISIN]]="","",IF(OR(_xll.BDP($B46&amp;" Corp",BA$1)="#N/A N/A"),"--",_xll.BDP($B46&amp;" Corp",BA$1)))</f>
        <v>300000000</v>
      </c>
      <c r="BB46" s="230">
        <f>IF(tbl_coded[[#This Row],[ISIN]]="","",IF(OR(_xll.BDP($B46&amp;" Corp",BB$1)="#N/A Field Not Applicable"),"--",_xll.BDP($B46&amp;" Corp",BB$1)))</f>
        <v>100</v>
      </c>
      <c r="BC46" s="230" t="str">
        <f>IF(tbl_coded[[#This Row],[ISIN]]="","",IF(OR(_xll.BDP($B46&amp;" Corp",BC$1)="#N/A Field Not Applicable"),"--",_xll.BDP($B46&amp;" Corp",BC$1)))</f>
        <v>N</v>
      </c>
      <c r="BD46" s="230" t="str">
        <f>IF(tbl_coded[[#This Row],[ISIN]]="","",IF(OR(_xll.BDP($B46&amp;" Corp",BD$1)="#N/A Field Not Applicable"),"--",_xll.BDP($B46&amp;" Corp",BD$1)))</f>
        <v>N</v>
      </c>
      <c r="BE46" s="230" t="str">
        <f>IF(tbl_coded[[#This Row],[ISIN]]="","",IF(OR(_xll.BDP($B46&amp;" Corp",BE$1)="#N/A Field Not Applicable"),"--",_xll.BDP($B46&amp;" Corp",BE$1)))</f>
        <v>N</v>
      </c>
      <c r="BF46" s="230" t="str">
        <f>IF(tbl_coded[[#This Row],[ISIN]]="","",IF(OR(_xll.BDP($B46&amp;" Corp",BF$1)="#N/A N/A"),"",_xll.BDP($B46&amp;" Corp",BF$1)))</f>
        <v>1748472D CH</v>
      </c>
      <c r="BG4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4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4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4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46" s="230" t="str">
        <f>IF(tbl_coded[[#This Row],[GREEN]]="Y","Green",IF(tbl_coded[[#This Row],[SUSTAINABLE]]="Y","Sustainable",IF(tbl_coded[[#This Row],[SOCIAL]]="Y","Social","")))</f>
        <v/>
      </c>
      <c r="BN46" s="243"/>
    </row>
    <row r="47" spans="1:66" ht="15" customHeight="1">
      <c r="A47" s="225">
        <v>45</v>
      </c>
      <c r="B47" s="226" t="str">
        <f>IF(美元债一级!$C$3:$C$1048576&lt;&gt;"",美元债一级!C47,"")</f>
        <v>G238077</v>
      </c>
      <c r="C47" s="230" t="str">
        <f>IF(tbl_coded[[#This Row],[ISIN]]="","",IF(tbl_coded[[#This Row],[Index]]&gt;$A$1,"",IF(_xll.BDP($B47&amp;" Corp",C$1)="#N/A N/A","",_xll.BDP($B47&amp;" Corp",C$1))))</f>
        <v>17/4/2023</v>
      </c>
      <c r="D47" s="230" t="str">
        <f>IF(tbl_coded[[#This Row],[ISIN]]="","",IF(_xll.BDP($B47&amp;" Corp",D$1)="#N/A N/A","",_xll.BDP($B47&amp;" Corp",D$1)))</f>
        <v>SHANGYU ST INV OPE</v>
      </c>
      <c r="E47" s="230" t="str">
        <f>IF(tbl_coded[[#This Row],[ISIN]]="","",IF(_xll.BDP($B47&amp;" Corp",E$1)="#N/A N/A","--",_xll.BDP($B47&amp;" Corp",E$1)))</f>
        <v>--</v>
      </c>
      <c r="F47" s="230" t="str">
        <f>IF(tbl_coded[[#This Row],[ISIN]]="","",IF(_xll.BDS($B47&amp;" Corp",F$1)="#N/A Field Not Applicable","",_xll.BDS($B47&amp;" Corp",F$1)))</f>
        <v/>
      </c>
      <c r="G47" s="230" t="str">
        <f>IF(tbl_coded[[#This Row],[ISIN]]="","",IF(_xll.BDP($F47&amp;" CompanyID",G$1)="#N/A Invalid Security","",_xll.BDP($F47&amp;" CompanyID",G$1)))</f>
        <v/>
      </c>
      <c r="H47" s="230" t="str">
        <f>IF(tbl_coded[[#This Row],[ISIN]]="","",IF(_xll.BDP($B47&amp;" Corp",H$1)="#N/A N/A","--",_xll.BDP($B47&amp;" Corp",H$1)))</f>
        <v>--</v>
      </c>
      <c r="I47" s="230" t="str">
        <f>IF(tbl_coded[[#This Row],[ISIN]]="","",IF(_xll.BDP($B47&amp;" Corp",I$1)="#N/A N/A","--",_xll.BDP($B47&amp;" Corp",I$1)))</f>
        <v>--</v>
      </c>
      <c r="J47" s="230" t="str">
        <f>IF(tbl_coded[[#This Row],[ISIN]]="","",IF(_xll.BDP($B47&amp;" Corp",J$1)="#N/A N/A","--",_xll.BDP($B47&amp;" Corp",J$1)))</f>
        <v>--</v>
      </c>
      <c r="K47" s="230" t="str">
        <f>IF(tbl_coded[[#This Row],[ISIN]]="","",IF(_xll.BDP($B47&amp;" Corp",K$1)="#N/A N/A","--",_xll.BDP($B47&amp;" Corp",K$1)))</f>
        <v>--</v>
      </c>
      <c r="L47" s="230" t="str">
        <f>IF(tbl_coded[[#This Row],[ISIN]]="","",IF(_xll.BDP($B47&amp;" Corp",L$1)="#N/A N/A","--",_xll.BDP($B47&amp;" Corp",L$1)))</f>
        <v>--</v>
      </c>
      <c r="M47" s="230" t="str">
        <f>IF(tbl_coded[[#This Row],[ISIN]]="","",IF(_xll.BDP($B47&amp;" Corp",M$1)="#N/A N/A","--",_xll.BDP($B47&amp;" Corp",M$1)))</f>
        <v>--</v>
      </c>
      <c r="N47" s="230" t="str">
        <f>IF(tbl_coded[[#This Row],[ISIN]]="","",IF(_xll.BDP($B47&amp;" Corp",N$1)="#N/A N/A","--",_xll.BDP($B47&amp;" Corp",N$1)))</f>
        <v>--</v>
      </c>
      <c r="O47" s="230" t="str">
        <f>IF(tbl_coded[[#This Row],[ISIN]]="","",IF(_xll.BDP($B47&amp;" Corp",O$1)="#N/A N/A","--",_xll.BDP($B47&amp;" Corp",O$1)))</f>
        <v>--</v>
      </c>
      <c r="P47" s="230" t="str">
        <f>IF(tbl_coded[[#This Row],[ISIN]]="","",IF(_xll.BDP($B47&amp;" Corp",P$1)="#N/A N/A","--",_xll.BDP($B47&amp;" Corp",P$1)))</f>
        <v>BBB-</v>
      </c>
      <c r="Q4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47" s="230" t="str">
        <f>IF(tbl_coded[[#This Row],[ISIN]]="","",IF(OR(_xll.BDP($B47&amp;" Corp",R$1)="#N/A N/A",_xll.BDP($B47&amp;" Corp",R$1)="#N/A Invalid Security",_xll.BDP($B47&amp;" Corp",R$1)="#N/A Field Not Applicable"),"--",_xll.BDP($B47&amp;" Corp",R$1)))</f>
        <v>--</v>
      </c>
      <c r="S47" s="230" t="str">
        <f>IF(tbl_coded[[#This Row],[ISIN]]="","",IF(OR(_xll.BDP($R47&amp;" Equity",S$1)="#N/A N/A",_xll.BDP($R47&amp;" Equity",S$1)="#N/A Invalid Security"),"--",_xll.BDP($R47&amp;" Equity",S$1)))</f>
        <v>--</v>
      </c>
      <c r="T47" s="230" t="str">
        <f>IF(tbl_coded[[#This Row],[ISIN]]="","",IF(OR(_xll.BDP($R47&amp;" Equity",T$1)="#N/A N/A",_xll.BDP($R47&amp;" Equity",T$1)="#N/A Invalid Security"),"--",_xll.BDP($R47&amp;" Equity",T$1)))</f>
        <v>--</v>
      </c>
      <c r="U47" s="230" t="str">
        <f>IF(tbl_coded[[#This Row],[ISIN]]="","",IF(OR(_xll.BDP($R47&amp;" Equity",U$1)="#N/A N/A",_xll.BDP($R47&amp;" Equity",U$1)="#N/A Invalid Security"),"--",_xll.BDP($R47&amp;" Equity",U$1)))</f>
        <v>--</v>
      </c>
      <c r="V47" s="230" t="str">
        <f>IF(tbl_coded[[#This Row],[ISIN]]="","",IF(OR(_xll.BDP($R47&amp;" Equity",V$1)="#N/A N/A",_xll.BDP($R47&amp;" Equity",V$1)="#N/A Invalid Security"),"--",_xll.BDP($R47&amp;" Equity",V$1)))</f>
        <v>--</v>
      </c>
      <c r="W47" s="230" t="str">
        <f>IF(tbl_coded[[#This Row],[ISIN]]="","",IF(OR(_xll.BDP($R47&amp;" Equity",W$1)="#N/A N/A",_xll.BDP($R47&amp;" Equity",W$1)="#N/A Invalid Security"),"--",_xll.BDP($R47&amp;" Equity",W$1)))</f>
        <v>--</v>
      </c>
      <c r="X47" s="230" t="str">
        <f>IF(tbl_coded[[#This Row],[ISIN]]="","",IF(OR(_xll.BDP($R47&amp;" Equity",X$1)="#N/A N/A",_xll.BDP($R47&amp;" Equity",X$1)="#N/A Invalid Security"),"--",_xll.BDP($R47&amp;" Equity",X$1)))</f>
        <v>--</v>
      </c>
      <c r="Y4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47" s="230" t="str">
        <f>IF(tbl_coded[[#This Row],[ISIN]]="","",IF(ISNUMBER(_xll.BDP(B47&amp;" Corp",Z$1)),_xll.BDP(B47&amp;" Corp",Z$1),""))</f>
        <v/>
      </c>
      <c r="AA47" s="230" t="str">
        <f>IF(tbl_coded[[#This Row],[ISIN]]="","",IF(ISNUMBER(_xll.BDP(B47&amp;" Corp",AA$1)),_xll.BDP(B47&amp;" Corp",AA$1),""))</f>
        <v/>
      </c>
      <c r="AB47" s="230" t="str">
        <f>IF(tbl_coded[[#This Row],[ISIN]]="","",IF(ISNUMBER(_xll.BDP(B47&amp;" Corp",AB$1)),_xll.BDP(B47&amp;" Corp",AB$1),""))</f>
        <v/>
      </c>
      <c r="AC47" s="230" t="str">
        <f>IF(tbl_coded[[#This Row],[ISIN]]="","",IF((_xll.BDP(B47&amp;" Corp",AC$1))="#N/A Field Not Applicable","",_xll.BDP(B47&amp;" Corp",AC$1)))</f>
        <v>N</v>
      </c>
      <c r="AD47" s="230" t="str">
        <f>IF(tbl_coded[[#This Row],[ISIN]]="","",IF((_xll.BDP(B47&amp;" Corp",AD$1))="#N/A N/A","--",_xll.BDP(B47&amp;" Corp",AD$1)))</f>
        <v>--</v>
      </c>
      <c r="AE47" s="230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>NR</v>
      </c>
      <c r="AF4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4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47" s="231" t="str">
        <f>IF(tbl_coded[[#This Row],[ISIN]]="","",IF(_xll.BDP($B47&amp;" Corp",AH$1)="#N/A N/A","--",_xll.BDP($B47&amp;" Corp",AH$1)))</f>
        <v>CN</v>
      </c>
      <c r="AI4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绍兴市上虞区国有资本</v>
      </c>
      <c r="AL47" s="230" t="str">
        <f>IF(tbl_coded[[#This Row],[ISIN]]="","",IF(_xll.BDS($B47&amp;" Corp",AL$1)="#N/A Field Not Applicable","",_xll.BDS($B47&amp;" Corp",AL$1)))</f>
        <v/>
      </c>
      <c r="AM4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7" s="230" t="str">
        <f>IF(tbl_coded[[#This Row],[ISIN]]="","",IF(OR(_xll.BDP($B47&amp;" Corp",AR$1)="#N/A N/A"),"",_xll.BDP($B47&amp;" Corp",AR$1)))</f>
        <v/>
      </c>
      <c r="AS47" s="230" t="str">
        <f>IF(tbl_coded[[#This Row],[ISIN]]="","",IF(_xll.BDS($B47&amp;" Corp",AS$1)="#N/A Field Not Applicable","",_xll.BDS($B47&amp;" Corp",AS$1)))</f>
        <v/>
      </c>
      <c r="AT47" s="230" t="str">
        <f>IF(tbl_coded[[#This Row],[SBLC Provider BBID]]="","",_xll.BDP(tbl_coded[[#This Row],[SBLC Provider BBID]]&amp;" CompanyID","NAME"))</f>
        <v/>
      </c>
      <c r="AU47" s="230" t="str">
        <f>IF(tbl_coded[[#This Row],[ISIN]]="","",IF(OR(_xll.BDP($B47&amp;" Corp",AU$1)="#N/A N/A"),"--",IF(_xll.BDP($B47&amp;" Corp",AU$1)="#N/A Field Not Applicable","",TEXT(_xll.BDP($B47&amp;" Corp",AU$1),"yyyy/mm/dd"))))</f>
        <v>2023/04/20</v>
      </c>
      <c r="AV47" s="230" t="str">
        <f>IF(tbl_coded[[#This Row],[ISIN]]="","",IF(OR(_xll.BDP($B47&amp;" Corp",AV$1)="#N/A N/A"),"--",IF(_xll.BDP($B47&amp;" Corp",AV$1)="#N/A Field Not Applicable","",TEXT(_xll.BDP($B47&amp;" Corp",AV$1),"yyyy/mm/dd"))))</f>
        <v>2025/04/20</v>
      </c>
      <c r="AW47" s="230" t="str">
        <f>IF(tbl_coded[[#This Row],[ISIN]]="","",IF(OR(_xll.BDP($B47&amp;" Corp",AW$1)="#N/A N/A"),"--",IF(_xll.BDP($B47&amp;" Corp",AW$1)="#N/A Field Not Applicable","",TEXT(_xll.BDP($B47&amp;" Corp",AW$1),"yyyy/mm/dd"))))</f>
        <v>2023/04/17</v>
      </c>
      <c r="AX47" s="230" t="str">
        <f>IF(tbl_coded[[#This Row],[ISIN]]="","",IF(OR(_xll.BDP($B47&amp;" Corp",AX$1)="#N/A Field Not Applicable"),"--",IF(_xll.BDP($B47&amp;" Corp",AX$1)="#N/A Field Not Applicable","",TEXT(_xll.BDP($B47&amp;" Corp",AX$1),"yyyy/mm/dd"))))</f>
        <v>--</v>
      </c>
      <c r="AY47" s="230">
        <f>IF(tbl_coded[[#This Row],[ISIN]]="","",IF(OR(_xll.BDP($B47&amp;" Corp",AY$1)="#N/A N/A"),"--",_xll.BDP($B47&amp;" Corp",AY$1)))</f>
        <v>4.3499999999999996</v>
      </c>
      <c r="AZ47" s="230" t="str">
        <f>IF(tbl_coded[[#This Row],[ISIN]]="","",IF(OR(_xll.BDP($B47&amp;" Corp",AZ$1)="#N/A N/A"),"--",_xll.BDP($B47&amp;" Corp",AZ$1)))</f>
        <v>CNY</v>
      </c>
      <c r="BA47" s="230">
        <f>IF(tbl_coded[[#This Row],[ISIN]]="","",IF(OR(_xll.BDP($B47&amp;" Corp",BA$1)="#N/A N/A"),"--",_xll.BDP($B47&amp;" Corp",BA$1)))</f>
        <v>1360000000</v>
      </c>
      <c r="BB47" s="230">
        <f>IF(tbl_coded[[#This Row],[ISIN]]="","",IF(OR(_xll.BDP($B47&amp;" Corp",BB$1)="#N/A Field Not Applicable"),"--",_xll.BDP($B47&amp;" Corp",BB$1)))</f>
        <v>100</v>
      </c>
      <c r="BC47" s="230" t="str">
        <f>IF(tbl_coded[[#This Row],[ISIN]]="","",IF(OR(_xll.BDP($B47&amp;" Corp",BC$1)="#N/A Field Not Applicable"),"--",_xll.BDP($B47&amp;" Corp",BC$1)))</f>
        <v>N</v>
      </c>
      <c r="BD47" s="230" t="str">
        <f>IF(tbl_coded[[#This Row],[ISIN]]="","",IF(OR(_xll.BDP($B47&amp;" Corp",BD$1)="#N/A Field Not Applicable"),"--",_xll.BDP($B47&amp;" Corp",BD$1)))</f>
        <v>N</v>
      </c>
      <c r="BE47" s="230" t="str">
        <f>IF(tbl_coded[[#This Row],[ISIN]]="","",IF(OR(_xll.BDP($B47&amp;" Corp",BE$1)="#N/A Field Not Applicable"),"--",_xll.BDP($B47&amp;" Corp",BE$1)))</f>
        <v>N</v>
      </c>
      <c r="BF47" s="230" t="str">
        <f>IF(tbl_coded[[#This Row],[ISIN]]="","",IF(OR(_xll.BDP($B47&amp;" Corp",BF$1)="#N/A N/A"),"",_xll.BDP($B47&amp;" Corp",BF$1)))</f>
        <v>1479341D CH</v>
      </c>
      <c r="BG4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4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4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4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4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4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47" s="230" t="str">
        <f>IF(tbl_coded[[#This Row],[GREEN]]="Y","Green",IF(tbl_coded[[#This Row],[SUSTAINABLE]]="Y","Sustainable",IF(tbl_coded[[#This Row],[SOCIAL]]="Y","Social","")))</f>
        <v/>
      </c>
      <c r="BN47" s="243"/>
    </row>
    <row r="48" spans="1:66" ht="15" customHeight="1">
      <c r="A48" s="225">
        <v>46</v>
      </c>
      <c r="B48" s="226" t="str">
        <f>IF(美元债一级!$C$3:$C$1048576&lt;&gt;"",美元债一级!C48,"")</f>
        <v>G2380100</v>
      </c>
      <c r="C48" s="230" t="str">
        <f>IF(tbl_coded[[#This Row],[ISIN]]="","",IF(tbl_coded[[#This Row],[Index]]&gt;$A$1,"",IF(_xll.BDP($B48&amp;" Corp",C$1)="#N/A N/A","",_xll.BDP($B48&amp;" Corp",C$1))))</f>
        <v>17/4/2023</v>
      </c>
      <c r="D48" s="230" t="str">
        <f>IF(tbl_coded[[#This Row],[ISIN]]="","",IF(_xll.BDP($B48&amp;" Corp",D$1)="#N/A N/A","",_xll.BDP($B48&amp;" Corp",D$1)))</f>
        <v>NANNING WX CONST INVEST</v>
      </c>
      <c r="E48" s="230" t="str">
        <f>IF(tbl_coded[[#This Row],[ISIN]]="","",IF(_xll.BDP($B48&amp;" Corp",E$1)="#N/A N/A","--",_xll.BDP($B48&amp;" Corp",E$1)))</f>
        <v>--</v>
      </c>
      <c r="F48" s="230" t="str">
        <f>IF(tbl_coded[[#This Row],[ISIN]]="","",IF(_xll.BDS($B48&amp;" Corp",F$1)="#N/A Field Not Applicable","",_xll.BDS($B48&amp;" Corp",F$1)))</f>
        <v/>
      </c>
      <c r="G48" s="230" t="str">
        <f>IF(tbl_coded[[#This Row],[ISIN]]="","",IF(_xll.BDP($F48&amp;" CompanyID",G$1)="#N/A Invalid Security","",_xll.BDP($F48&amp;" CompanyID",G$1)))</f>
        <v/>
      </c>
      <c r="H48" s="230" t="str">
        <f>IF(tbl_coded[[#This Row],[ISIN]]="","",IF(_xll.BDP($B48&amp;" Corp",H$1)="#N/A N/A","--",_xll.BDP($B48&amp;" Corp",H$1)))</f>
        <v>--</v>
      </c>
      <c r="I48" s="230" t="str">
        <f>IF(tbl_coded[[#This Row],[ISIN]]="","",IF(_xll.BDP($B48&amp;" Corp",I$1)="#N/A N/A","--",_xll.BDP($B48&amp;" Corp",I$1)))</f>
        <v>--</v>
      </c>
      <c r="J48" s="230" t="str">
        <f>IF(tbl_coded[[#This Row],[ISIN]]="","",IF(_xll.BDP($B48&amp;" Corp",J$1)="#N/A N/A","--",_xll.BDP($B48&amp;" Corp",J$1)))</f>
        <v>--</v>
      </c>
      <c r="K48" s="230" t="str">
        <f>IF(tbl_coded[[#This Row],[ISIN]]="","",IF(_xll.BDP($B48&amp;" Corp",K$1)="#N/A N/A","--",_xll.BDP($B48&amp;" Corp",K$1)))</f>
        <v>--</v>
      </c>
      <c r="L48" s="230" t="str">
        <f>IF(tbl_coded[[#This Row],[ISIN]]="","",IF(_xll.BDP($B48&amp;" Corp",L$1)="#N/A N/A","--",_xll.BDP($B48&amp;" Corp",L$1)))</f>
        <v>--</v>
      </c>
      <c r="M48" s="230" t="str">
        <f>IF(tbl_coded[[#This Row],[ISIN]]="","",IF(_xll.BDP($B48&amp;" Corp",M$1)="#N/A N/A","--",_xll.BDP($B48&amp;" Corp",M$1)))</f>
        <v>--</v>
      </c>
      <c r="N48" s="230" t="str">
        <f>IF(tbl_coded[[#This Row],[ISIN]]="","",IF(_xll.BDP($B48&amp;" Corp",N$1)="#N/A N/A","--",_xll.BDP($B48&amp;" Corp",N$1)))</f>
        <v>--</v>
      </c>
      <c r="O48" s="230" t="str">
        <f>IF(tbl_coded[[#This Row],[ISIN]]="","",IF(_xll.BDP($B48&amp;" Corp",O$1)="#N/A N/A","--",_xll.BDP($B48&amp;" Corp",O$1)))</f>
        <v>--</v>
      </c>
      <c r="P48" s="230" t="str">
        <f>IF(tbl_coded[[#This Row],[ISIN]]="","",IF(_xll.BDP($B48&amp;" Corp",P$1)="#N/A N/A","--",_xll.BDP($B48&amp;" Corp",P$1)))</f>
        <v>--</v>
      </c>
      <c r="Q4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48" s="230" t="str">
        <f>IF(tbl_coded[[#This Row],[ISIN]]="","",IF(OR(_xll.BDP($B48&amp;" Corp",R$1)="#N/A N/A",_xll.BDP($B48&amp;" Corp",R$1)="#N/A Invalid Security",_xll.BDP($B48&amp;" Corp",R$1)="#N/A Field Not Applicable"),"--",_xll.BDP($B48&amp;" Corp",R$1)))</f>
        <v>--</v>
      </c>
      <c r="S48" s="230" t="str">
        <f>IF(tbl_coded[[#This Row],[ISIN]]="","",IF(OR(_xll.BDP($R48&amp;" Equity",S$1)="#N/A N/A",_xll.BDP($R48&amp;" Equity",S$1)="#N/A Invalid Security"),"--",_xll.BDP($R48&amp;" Equity",S$1)))</f>
        <v>--</v>
      </c>
      <c r="T48" s="230" t="str">
        <f>IF(tbl_coded[[#This Row],[ISIN]]="","",IF(OR(_xll.BDP($R48&amp;" Equity",T$1)="#N/A N/A",_xll.BDP($R48&amp;" Equity",T$1)="#N/A Invalid Security"),"--",_xll.BDP($R48&amp;" Equity",T$1)))</f>
        <v>--</v>
      </c>
      <c r="U48" s="230" t="str">
        <f>IF(tbl_coded[[#This Row],[ISIN]]="","",IF(OR(_xll.BDP($R48&amp;" Equity",U$1)="#N/A N/A",_xll.BDP($R48&amp;" Equity",U$1)="#N/A Invalid Security"),"--",_xll.BDP($R48&amp;" Equity",U$1)))</f>
        <v>--</v>
      </c>
      <c r="V48" s="230" t="str">
        <f>IF(tbl_coded[[#This Row],[ISIN]]="","",IF(OR(_xll.BDP($R48&amp;" Equity",V$1)="#N/A N/A",_xll.BDP($R48&amp;" Equity",V$1)="#N/A Invalid Security"),"--",_xll.BDP($R48&amp;" Equity",V$1)))</f>
        <v>--</v>
      </c>
      <c r="W48" s="230" t="str">
        <f>IF(tbl_coded[[#This Row],[ISIN]]="","",IF(OR(_xll.BDP($R48&amp;" Equity",W$1)="#N/A N/A",_xll.BDP($R48&amp;" Equity",W$1)="#N/A Invalid Security"),"--",_xll.BDP($R48&amp;" Equity",W$1)))</f>
        <v>--</v>
      </c>
      <c r="X48" s="230" t="str">
        <f>IF(tbl_coded[[#This Row],[ISIN]]="","",IF(OR(_xll.BDP($R48&amp;" Equity",X$1)="#N/A N/A",_xll.BDP($R48&amp;" Equity",X$1)="#N/A Invalid Security"),"--",_xll.BDP($R48&amp;" Equity",X$1)))</f>
        <v>--</v>
      </c>
      <c r="Y4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48" s="230" t="str">
        <f>IF(tbl_coded[[#This Row],[ISIN]]="","",IF(ISNUMBER(_xll.BDP(B48&amp;" Corp",Z$1)),_xll.BDP(B48&amp;" Corp",Z$1),""))</f>
        <v/>
      </c>
      <c r="AA48" s="230" t="str">
        <f>IF(tbl_coded[[#This Row],[ISIN]]="","",IF(ISNUMBER(_xll.BDP(B48&amp;" Corp",AA$1)),_xll.BDP(B48&amp;" Corp",AA$1),""))</f>
        <v/>
      </c>
      <c r="AB48" s="230" t="str">
        <f>IF(tbl_coded[[#This Row],[ISIN]]="","",IF(ISNUMBER(_xll.BDP(B48&amp;" Corp",AB$1)),_xll.BDP(B48&amp;" Corp",AB$1),""))</f>
        <v/>
      </c>
      <c r="AC48" s="230" t="str">
        <f>IF(tbl_coded[[#This Row],[ISIN]]="","",IF((_xll.BDP(B48&amp;" Corp",AC$1))="#N/A Field Not Applicable","",_xll.BDP(B48&amp;" Corp",AC$1)))</f>
        <v>N</v>
      </c>
      <c r="AD48" s="230" t="str">
        <f>IF(tbl_coded[[#This Row],[ISIN]]="","",IF((_xll.BDP(B48&amp;" Corp",AD$1))="#N/A N/A","--",_xll.BDP(B48&amp;" Corp",AD$1)))</f>
        <v>--</v>
      </c>
      <c r="AE48" s="230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>NR</v>
      </c>
      <c r="AF4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4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48" s="231" t="str">
        <f>IF(tbl_coded[[#This Row],[ISIN]]="","",IF(_xll.BDP($B48&amp;" Corp",AH$1)="#N/A N/A","--",_xll.BDP($B48&amp;" Corp",AH$1)))</f>
        <v>CN</v>
      </c>
      <c r="AI4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南宁五象新区建设投资</v>
      </c>
      <c r="AL48" s="230" t="str">
        <f>IF(tbl_coded[[#This Row],[ISIN]]="","",IF(_xll.BDS($B48&amp;" Corp",AL$1)="#N/A Field Not Applicable","",_xll.BDS($B48&amp;" Corp",AL$1)))</f>
        <v/>
      </c>
      <c r="AM4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8" s="230" t="str">
        <f>IF(tbl_coded[[#This Row],[ISIN]]="","",IF(OR(_xll.BDP($B48&amp;" Corp",AR$1)="#N/A N/A"),"",_xll.BDP($B48&amp;" Corp",AR$1)))</f>
        <v/>
      </c>
      <c r="AS48" s="230">
        <f>IF(tbl_coded[[#This Row],[ISIN]]="","",IF(_xll.BDS($B48&amp;" Corp",AS$1)="#N/A Field Not Applicable","",_xll.BDS($B48&amp;" Corp",AS$1)))</f>
        <v>33805293</v>
      </c>
      <c r="AT48" s="230" t="str">
        <f>IF(tbl_coded[[#This Row],[SBLC Provider BBID]]="","",_xll.BDP(tbl_coded[[#This Row],[SBLC Provider BBID]]&amp;" CompanyID","NAME"))</f>
        <v>Guilin Bank Co Ltd</v>
      </c>
      <c r="AU48" s="230" t="str">
        <f>IF(tbl_coded[[#This Row],[ISIN]]="","",IF(OR(_xll.BDP($B48&amp;" Corp",AU$1)="#N/A N/A"),"--",IF(_xll.BDP($B48&amp;" Corp",AU$1)="#N/A Field Not Applicable","",TEXT(_xll.BDP($B48&amp;" Corp",AU$1),"yyyy/mm/dd"))))</f>
        <v>2023/04/20</v>
      </c>
      <c r="AV48" s="230" t="str">
        <f>IF(tbl_coded[[#This Row],[ISIN]]="","",IF(OR(_xll.BDP($B48&amp;" Corp",AV$1)="#N/A N/A"),"--",IF(_xll.BDP($B48&amp;" Corp",AV$1)="#N/A Field Not Applicable","",TEXT(_xll.BDP($B48&amp;" Corp",AV$1),"yyyy/mm/dd"))))</f>
        <v>2026/04/20</v>
      </c>
      <c r="AW48" s="230" t="str">
        <f>IF(tbl_coded[[#This Row],[ISIN]]="","",IF(OR(_xll.BDP($B48&amp;" Corp",AW$1)="#N/A N/A"),"--",IF(_xll.BDP($B48&amp;" Corp",AW$1)="#N/A Field Not Applicable","",TEXT(_xll.BDP($B48&amp;" Corp",AW$1),"yyyy/mm/dd"))))</f>
        <v>2023/04/17</v>
      </c>
      <c r="AX48" s="230" t="str">
        <f>IF(tbl_coded[[#This Row],[ISIN]]="","",IF(OR(_xll.BDP($B48&amp;" Corp",AX$1)="#N/A Field Not Applicable"),"--",IF(_xll.BDP($B48&amp;" Corp",AX$1)="#N/A Field Not Applicable","",TEXT(_xll.BDP($B48&amp;" Corp",AX$1),"yyyy/mm/dd"))))</f>
        <v>--</v>
      </c>
      <c r="AY48" s="230">
        <f>IF(tbl_coded[[#This Row],[ISIN]]="","",IF(OR(_xll.BDP($B48&amp;" Corp",AY$1)="#N/A N/A"),"--",_xll.BDP($B48&amp;" Corp",AY$1)))</f>
        <v>4.6500000000000004</v>
      </c>
      <c r="AZ48" s="230" t="str">
        <f>IF(tbl_coded[[#This Row],[ISIN]]="","",IF(OR(_xll.BDP($B48&amp;" Corp",AZ$1)="#N/A N/A"),"--",_xll.BDP($B48&amp;" Corp",AZ$1)))</f>
        <v>CNY</v>
      </c>
      <c r="BA48" s="230">
        <f>IF(tbl_coded[[#This Row],[ISIN]]="","",IF(OR(_xll.BDP($B48&amp;" Corp",BA$1)="#N/A N/A"),"--",_xll.BDP($B48&amp;" Corp",BA$1)))</f>
        <v>140000000</v>
      </c>
      <c r="BB48" s="230">
        <f>IF(tbl_coded[[#This Row],[ISIN]]="","",IF(OR(_xll.BDP($B48&amp;" Corp",BB$1)="#N/A Field Not Applicable"),"--",_xll.BDP($B48&amp;" Corp",BB$1)))</f>
        <v>100</v>
      </c>
      <c r="BC48" s="230" t="str">
        <f>IF(tbl_coded[[#This Row],[ISIN]]="","",IF(OR(_xll.BDP($B48&amp;" Corp",BC$1)="#N/A Field Not Applicable"),"--",_xll.BDP($B48&amp;" Corp",BC$1)))</f>
        <v>N</v>
      </c>
      <c r="BD48" s="230" t="str">
        <f>IF(tbl_coded[[#This Row],[ISIN]]="","",IF(OR(_xll.BDP($B48&amp;" Corp",BD$1)="#N/A Field Not Applicable"),"--",_xll.BDP($B48&amp;" Corp",BD$1)))</f>
        <v>N</v>
      </c>
      <c r="BE48" s="230" t="str">
        <f>IF(tbl_coded[[#This Row],[ISIN]]="","",IF(OR(_xll.BDP($B48&amp;" Corp",BE$1)="#N/A Field Not Applicable"),"--",_xll.BDP($B48&amp;" Corp",BE$1)))</f>
        <v>N</v>
      </c>
      <c r="BF48" s="230" t="str">
        <f>IF(tbl_coded[[#This Row],[ISIN]]="","",IF(OR(_xll.BDP($B48&amp;" Corp",BF$1)="#N/A N/A"),"",_xll.BDP($B48&amp;" Corp",BF$1)))</f>
        <v/>
      </c>
      <c r="BG4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4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4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4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48" s="230" t="str">
        <f>IF(tbl_coded[[#This Row],[GREEN]]="Y","Green",IF(tbl_coded[[#This Row],[SUSTAINABLE]]="Y","Sustainable",IF(tbl_coded[[#This Row],[SOCIAL]]="Y","Social","")))</f>
        <v/>
      </c>
      <c r="BN48" s="230"/>
    </row>
    <row r="49" spans="1:66" ht="15" customHeight="1">
      <c r="A49" s="225">
        <v>47</v>
      </c>
      <c r="B49" s="226" t="str">
        <f>IF(美元债一级!$C$3:$C$1048576&lt;&gt;"",美元债一级!C49,"")</f>
        <v>XS2597408512</v>
      </c>
      <c r="C49" s="230" t="str">
        <f>IF(tbl_coded[[#This Row],[ISIN]]="","",IF(tbl_coded[[#This Row],[Index]]&gt;$A$1,"",IF(_xll.BDP($B49&amp;" Corp",C$1)="#N/A N/A","",_xll.BDP($B49&amp;" Corp",C$1))))</f>
        <v>12/4/2023</v>
      </c>
      <c r="D49" s="230" t="str">
        <f>IF(tbl_coded[[#This Row],[ISIN]]="","",IF(_xll.BDP($B49&amp;" Corp",D$1)="#N/A N/A","",_xll.BDP($B49&amp;" Corp",D$1)))</f>
        <v>SHANGRAO INV HLDG INTL</v>
      </c>
      <c r="E49" s="230" t="str">
        <f>IF(tbl_coded[[#This Row],[ISIN]]="","",IF(_xll.BDP($B49&amp;" Corp",E$1)="#N/A N/A","--",_xll.BDP($B49&amp;" Corp",E$1)))</f>
        <v>SHANGRAO INVSTM HLD GRP</v>
      </c>
      <c r="F49" s="230" t="str">
        <f>IF(tbl_coded[[#This Row],[ISIN]]="","",IF(_xll.BDS($B49&amp;" Corp",F$1)="#N/A Field Not Applicable","",_xll.BDS($B49&amp;" Corp",F$1)))</f>
        <v/>
      </c>
      <c r="G49" s="230" t="str">
        <f>IF(tbl_coded[[#This Row],[ISIN]]="","",IF(_xll.BDP($F49&amp;" CompanyID",G$1)="#N/A Invalid Security","",_xll.BDP($F49&amp;" CompanyID",G$1)))</f>
        <v/>
      </c>
      <c r="H49" s="230" t="str">
        <f>IF(tbl_coded[[#This Row],[ISIN]]="","",IF(_xll.BDP($B49&amp;" Corp",H$1)="#N/A N/A","--",_xll.BDP($B49&amp;" Corp",H$1)))</f>
        <v>--</v>
      </c>
      <c r="I49" s="230" t="str">
        <f>IF(tbl_coded[[#This Row],[ISIN]]="","",IF(_xll.BDP($B49&amp;" Corp",I$1)="#N/A N/A","--",_xll.BDP($B49&amp;" Corp",I$1)))</f>
        <v>--</v>
      </c>
      <c r="J49" s="230" t="str">
        <f>IF(tbl_coded[[#This Row],[ISIN]]="","",IF(_xll.BDP($B49&amp;" Corp",J$1)="#N/A N/A","--",_xll.BDP($B49&amp;" Corp",J$1)))</f>
        <v>BBB-</v>
      </c>
      <c r="K49" s="230" t="str">
        <f>IF(tbl_coded[[#This Row],[ISIN]]="","",IF(_xll.BDP($B49&amp;" Corp",K$1)="#N/A N/A","--",_xll.BDP($B49&amp;" Corp",K$1)))</f>
        <v>--</v>
      </c>
      <c r="L49" s="230" t="str">
        <f>IF(tbl_coded[[#This Row],[ISIN]]="","",IF(_xll.BDP($B49&amp;" Corp",L$1)="#N/A N/A","--",_xll.BDP($B49&amp;" Corp",L$1)))</f>
        <v>--</v>
      </c>
      <c r="M49" s="230" t="str">
        <f>IF(tbl_coded[[#This Row],[ISIN]]="","",IF(_xll.BDP($B49&amp;" Corp",M$1)="#N/A N/A","--",_xll.BDP($B49&amp;" Corp",M$1)))</f>
        <v>--</v>
      </c>
      <c r="N49" s="230" t="str">
        <f>IF(tbl_coded[[#This Row],[ISIN]]="","",IF(_xll.BDP($B49&amp;" Corp",N$1)="#N/A N/A","--",_xll.BDP($B49&amp;" Corp",N$1)))</f>
        <v>--</v>
      </c>
      <c r="O49" s="230" t="str">
        <f>IF(tbl_coded[[#This Row],[ISIN]]="","",IF(_xll.BDP($B49&amp;" Corp",O$1)="#N/A N/A","--",_xll.BDP($B49&amp;" Corp",O$1)))</f>
        <v>--</v>
      </c>
      <c r="P49" s="230" t="str">
        <f>IF(tbl_coded[[#This Row],[ISIN]]="","",IF(_xll.BDP($B49&amp;" Corp",P$1)="#N/A N/A","--",_xll.BDP($B49&amp;" Corp",P$1)))</f>
        <v>--</v>
      </c>
      <c r="Q4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49" s="230" t="str">
        <f>IF(tbl_coded[[#This Row],[ISIN]]="","",IF(OR(_xll.BDP($B49&amp;" Corp",R$1)="#N/A N/A",_xll.BDP($B49&amp;" Corp",R$1)="#N/A Invalid Security",_xll.BDP($B49&amp;" Corp",R$1)="#N/A Field Not Applicable"),"--",_xll.BDP($B49&amp;" Corp",R$1)))</f>
        <v>1398425D CH</v>
      </c>
      <c r="S49" s="230" t="str">
        <f>IF(tbl_coded[[#This Row],[ISIN]]="","",IF(OR(_xll.BDP($R49&amp;" Equity",S$1)="#N/A N/A",_xll.BDP($R49&amp;" Equity",S$1)="#N/A Invalid Security"),"--",_xll.BDP($R49&amp;" Equity",S$1)))</f>
        <v>--</v>
      </c>
      <c r="T49" s="230" t="str">
        <f>IF(tbl_coded[[#This Row],[ISIN]]="","",IF(OR(_xll.BDP($R49&amp;" Equity",T$1)="#N/A N/A",_xll.BDP($R49&amp;" Equity",T$1)="#N/A Invalid Security"),"--",_xll.BDP($R49&amp;" Equity",T$1)))</f>
        <v>--</v>
      </c>
      <c r="U49" s="230" t="str">
        <f>IF(tbl_coded[[#This Row],[ISIN]]="","",IF(OR(_xll.BDP($R49&amp;" Equity",U$1)="#N/A N/A",_xll.BDP($R49&amp;" Equity",U$1)="#N/A Invalid Security"),"--",_xll.BDP($R49&amp;" Equity",U$1)))</f>
        <v>--</v>
      </c>
      <c r="V49" s="230" t="str">
        <f>IF(tbl_coded[[#This Row],[ISIN]]="","",IF(OR(_xll.BDP($R49&amp;" Equity",V$1)="#N/A N/A",_xll.BDP($R49&amp;" Equity",V$1)="#N/A Invalid Security"),"--",_xll.BDP($R49&amp;" Equity",V$1)))</f>
        <v>--</v>
      </c>
      <c r="W49" s="230" t="str">
        <f>IF(tbl_coded[[#This Row],[ISIN]]="","",IF(OR(_xll.BDP($R49&amp;" Equity",W$1)="#N/A N/A",_xll.BDP($R49&amp;" Equity",W$1)="#N/A Invalid Security"),"--",_xll.BDP($R49&amp;" Equity",W$1)))</f>
        <v>--</v>
      </c>
      <c r="X49" s="230" t="str">
        <f>IF(tbl_coded[[#This Row],[ISIN]]="","",IF(OR(_xll.BDP($R49&amp;" Equity",X$1)="#N/A N/A",_xll.BDP($R49&amp;" Equity",X$1)="#N/A Invalid Security"),"--",_xll.BDP($R49&amp;" Equity",X$1)))</f>
        <v>BBB-</v>
      </c>
      <c r="Y4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--/--/BBB-</v>
      </c>
      <c r="Z49" s="230" t="str">
        <f>IF(tbl_coded[[#This Row],[ISIN]]="","",IF(ISNUMBER(_xll.BDP(B49&amp;" Corp",Z$1)),_xll.BDP(B49&amp;" Corp",Z$1),""))</f>
        <v/>
      </c>
      <c r="AA49" s="230" t="str">
        <f>IF(tbl_coded[[#This Row],[ISIN]]="","",IF(ISNUMBER(_xll.BDP(B49&amp;" Corp",AA$1)),_xll.BDP(B49&amp;" Corp",AA$1),""))</f>
        <v/>
      </c>
      <c r="AB49" s="230" t="str">
        <f>IF(tbl_coded[[#This Row],[ISIN]]="","",IF(ISNUMBER(_xll.BDP(B49&amp;" Corp",AB$1)),_xll.BDP(B49&amp;" Corp",AB$1),""))</f>
        <v/>
      </c>
      <c r="AC49" s="230" t="str">
        <f>IF(tbl_coded[[#This Row],[ISIN]]="","",IF((_xll.BDP(B49&amp;" Corp",AC$1))="#N/A Field Not Applicable","",_xll.BDP(B49&amp;" Corp",AC$1)))</f>
        <v>N</v>
      </c>
      <c r="AD49" s="230" t="str">
        <f>IF(tbl_coded[[#This Row],[ISIN]]="","",IF((_xll.BDP(B49&amp;" Corp",AD$1))="#N/A N/A","--",_xll.BDP(B49&amp;" Corp",AD$1)))</f>
        <v>--</v>
      </c>
      <c r="AE49" s="230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>IG</v>
      </c>
      <c r="AF4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4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49" s="231" t="str">
        <f>IF(tbl_coded[[#This Row],[ISIN]]="","",IF(_xll.BDP($B49&amp;" Corp",AH$1)="#N/A N/A","--",_xll.BDP($B49&amp;" Corp",AH$1)))</f>
        <v>HK</v>
      </c>
      <c r="AI4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4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上饶投资控股国际有限</v>
      </c>
      <c r="AL49" s="230" t="str">
        <f>IF(tbl_coded[[#This Row],[ISIN]]="","",IF(_xll.BDS($B49&amp;" Corp",AL$1)="#N/A Field Not Applicable","",_xll.BDS($B49&amp;" Corp",AL$1)))</f>
        <v/>
      </c>
      <c r="AM4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4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4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4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4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49" s="230" t="str">
        <f>IF(tbl_coded[[#This Row],[ISIN]]="","",IF(OR(_xll.BDP($B49&amp;" Corp",AR$1)="#N/A N/A"),"",_xll.BDP($B49&amp;" Corp",AR$1)))</f>
        <v>Shangrao Investment Holding Group Co Ltd</v>
      </c>
      <c r="AS49" s="230" t="str">
        <f>IF(tbl_coded[[#This Row],[ISIN]]="","",IF(_xll.BDS($B49&amp;" Corp",AS$1)="#N/A Field Not Applicable","",_xll.BDS($B49&amp;" Corp",AS$1)))</f>
        <v/>
      </c>
      <c r="AT49" s="230" t="str">
        <f>IF(tbl_coded[[#This Row],[SBLC Provider BBID]]="","",_xll.BDP(tbl_coded[[#This Row],[SBLC Provider BBID]]&amp;" CompanyID","NAME"))</f>
        <v/>
      </c>
      <c r="AU49" s="230" t="str">
        <f>IF(tbl_coded[[#This Row],[ISIN]]="","",IF(OR(_xll.BDP($B49&amp;" Corp",AU$1)="#N/A N/A"),"--",IF(_xll.BDP($B49&amp;" Corp",AU$1)="#N/A Field Not Applicable","",TEXT(_xll.BDP($B49&amp;" Corp",AU$1),"yyyy/mm/dd"))))</f>
        <v>2023/04/17</v>
      </c>
      <c r="AV49" s="230" t="str">
        <f>IF(tbl_coded[[#This Row],[ISIN]]="","",IF(OR(_xll.BDP($B49&amp;" Corp",AV$1)="#N/A N/A"),"--",IF(_xll.BDP($B49&amp;" Corp",AV$1)="#N/A Field Not Applicable","",TEXT(_xll.BDP($B49&amp;" Corp",AV$1),"yyyy/mm/dd"))))</f>
        <v>2026/04/17</v>
      </c>
      <c r="AW49" s="230" t="str">
        <f>IF(tbl_coded[[#This Row],[ISIN]]="","",IF(OR(_xll.BDP($B49&amp;" Corp",AW$1)="#N/A N/A"),"--",IF(_xll.BDP($B49&amp;" Corp",AW$1)="#N/A Field Not Applicable","",TEXT(_xll.BDP($B49&amp;" Corp",AW$1),"yyyy/mm/dd"))))</f>
        <v>2023/04/12</v>
      </c>
      <c r="AX49" s="230" t="str">
        <f>IF(tbl_coded[[#This Row],[ISIN]]="","",IF(OR(_xll.BDP($B49&amp;" Corp",AX$1)="#N/A Field Not Applicable"),"--",IF(_xll.BDP($B49&amp;" Corp",AX$1)="#N/A Field Not Applicable","",TEXT(_xll.BDP($B49&amp;" Corp",AX$1),"yyyy/mm/dd"))))</f>
        <v>--</v>
      </c>
      <c r="AY49" s="230">
        <f>IF(tbl_coded[[#This Row],[ISIN]]="","",IF(OR(_xll.BDP($B49&amp;" Corp",AY$1)="#N/A N/A"),"--",_xll.BDP($B49&amp;" Corp",AY$1)))</f>
        <v>7.9</v>
      </c>
      <c r="AZ49" s="230" t="str">
        <f>IF(tbl_coded[[#This Row],[ISIN]]="","",IF(OR(_xll.BDP($B49&amp;" Corp",AZ$1)="#N/A N/A"),"--",_xll.BDP($B49&amp;" Corp",AZ$1)))</f>
        <v>USD</v>
      </c>
      <c r="BA49" s="230">
        <f>IF(tbl_coded[[#This Row],[ISIN]]="","",IF(OR(_xll.BDP($B49&amp;" Corp",BA$1)="#N/A N/A"),"--",_xll.BDP($B49&amp;" Corp",BA$1)))</f>
        <v>120000000</v>
      </c>
      <c r="BB49" s="230">
        <f>IF(tbl_coded[[#This Row],[ISIN]]="","",IF(OR(_xll.BDP($B49&amp;" Corp",BB$1)="#N/A Field Not Applicable"),"--",_xll.BDP($B49&amp;" Corp",BB$1)))</f>
        <v>100</v>
      </c>
      <c r="BC49" s="230" t="str">
        <f>IF(tbl_coded[[#This Row],[ISIN]]="","",IF(OR(_xll.BDP($B49&amp;" Corp",BC$1)="#N/A Field Not Applicable"),"--",_xll.BDP($B49&amp;" Corp",BC$1)))</f>
        <v>N</v>
      </c>
      <c r="BD49" s="230" t="str">
        <f>IF(tbl_coded[[#This Row],[ISIN]]="","",IF(OR(_xll.BDP($B49&amp;" Corp",BD$1)="#N/A Field Not Applicable"),"--",_xll.BDP($B49&amp;" Corp",BD$1)))</f>
        <v>Y</v>
      </c>
      <c r="BE49" s="230" t="str">
        <f>IF(tbl_coded[[#This Row],[ISIN]]="","",IF(OR(_xll.BDP($B49&amp;" Corp",BE$1)="#N/A Field Not Applicable"),"--",_xll.BDP($B49&amp;" Corp",BE$1)))</f>
        <v>N</v>
      </c>
      <c r="BF49" s="230" t="str">
        <f>IF(tbl_coded[[#This Row],[ISIN]]="","",IF(OR(_xll.BDP($B49&amp;" Corp",BF$1)="#N/A N/A"),"",_xll.BDP($B49&amp;" Corp",BF$1)))</f>
        <v/>
      </c>
      <c r="BG4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4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4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4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49" s="230" t="str">
        <f>IF(tbl_coded[[#This Row],[GREEN]]="Y","Green",IF(tbl_coded[[#This Row],[SUSTAINABLE]]="Y","Sustainable",IF(tbl_coded[[#This Row],[SOCIAL]]="Y","Social","")))</f>
        <v>Sustainable</v>
      </c>
      <c r="BN49" s="230"/>
    </row>
    <row r="50" spans="1:66" ht="15" customHeight="1">
      <c r="A50" s="225">
        <v>48</v>
      </c>
      <c r="B50" s="226" t="str">
        <f>IF(美元债一级!$C$3:$C$1048576&lt;&gt;"",美元债一级!C50,"")</f>
        <v>G238096</v>
      </c>
      <c r="C50" s="230" t="str">
        <f>IF(tbl_coded[[#This Row],[ISIN]]="","",IF(tbl_coded[[#This Row],[Index]]&gt;$A$1,"",IF(_xll.BDP($B50&amp;" Corp",C$1)="#N/A N/A","",_xll.BDP($B50&amp;" Corp",C$1))))</f>
        <v>31/3/2023</v>
      </c>
      <c r="D50" s="230" t="str">
        <f>IF(tbl_coded[[#This Row],[ISIN]]="","",IF(_xll.BDP($B50&amp;" Corp",D$1)="#N/A N/A","",_xll.BDP($B50&amp;" Corp",D$1)))</f>
        <v>GUANGZHOU DEV DISTRICT</v>
      </c>
      <c r="E50" s="230" t="str">
        <f>IF(tbl_coded[[#This Row],[ISIN]]="","",IF(_xll.BDP($B50&amp;" Corp",E$1)="#N/A N/A","--",_xll.BDP($B50&amp;" Corp",E$1)))</f>
        <v>--</v>
      </c>
      <c r="F50" s="230" t="str">
        <f>IF(tbl_coded[[#This Row],[ISIN]]="","",IF(_xll.BDS($B50&amp;" Corp",F$1)="#N/A Field Not Applicable","",_xll.BDS($B50&amp;" Corp",F$1)))</f>
        <v/>
      </c>
      <c r="G50" s="230" t="str">
        <f>IF(tbl_coded[[#This Row],[ISIN]]="","",IF(_xll.BDP($F50&amp;" CompanyID",G$1)="#N/A Invalid Security","",_xll.BDP($F50&amp;" CompanyID",G$1)))</f>
        <v/>
      </c>
      <c r="H50" s="230" t="str">
        <f>IF(tbl_coded[[#This Row],[ISIN]]="","",IF(_xll.BDP($B50&amp;" Corp",H$1)="#N/A N/A","--",_xll.BDP($B50&amp;" Corp",H$1)))</f>
        <v>--</v>
      </c>
      <c r="I50" s="230" t="str">
        <f>IF(tbl_coded[[#This Row],[ISIN]]="","",IF(_xll.BDP($B50&amp;" Corp",I$1)="#N/A N/A","--",_xll.BDP($B50&amp;" Corp",I$1)))</f>
        <v>--</v>
      </c>
      <c r="J50" s="230" t="str">
        <f>IF(tbl_coded[[#This Row],[ISIN]]="","",IF(_xll.BDP($B50&amp;" Corp",J$1)="#N/A N/A","--",_xll.BDP($B50&amp;" Corp",J$1)))</f>
        <v>--</v>
      </c>
      <c r="K50" s="230" t="str">
        <f>IF(tbl_coded[[#This Row],[ISIN]]="","",IF(_xll.BDP($B50&amp;" Corp",K$1)="#N/A N/A","--",_xll.BDP($B50&amp;" Corp",K$1)))</f>
        <v>--</v>
      </c>
      <c r="L50" s="230" t="str">
        <f>IF(tbl_coded[[#This Row],[ISIN]]="","",IF(_xll.BDP($B50&amp;" Corp",L$1)="#N/A N/A","--",_xll.BDP($B50&amp;" Corp",L$1)))</f>
        <v>--</v>
      </c>
      <c r="M50" s="230" t="str">
        <f>IF(tbl_coded[[#This Row],[ISIN]]="","",IF(_xll.BDP($B50&amp;" Corp",M$1)="#N/A N/A","--",_xll.BDP($B50&amp;" Corp",M$1)))</f>
        <v>Baa1</v>
      </c>
      <c r="N50" s="230" t="str">
        <f>IF(tbl_coded[[#This Row],[ISIN]]="","",IF(_xll.BDP($B50&amp;" Corp",N$1)="#N/A N/A","--",_xll.BDP($B50&amp;" Corp",N$1)))</f>
        <v>--</v>
      </c>
      <c r="O50" s="230" t="str">
        <f>IF(tbl_coded[[#This Row],[ISIN]]="","",IF(_xll.BDP($B50&amp;" Corp",O$1)="#N/A N/A","--",_xll.BDP($B50&amp;" Corp",O$1)))</f>
        <v>--</v>
      </c>
      <c r="P50" s="230" t="str">
        <f>IF(tbl_coded[[#This Row],[ISIN]]="","",IF(_xll.BDP($B50&amp;" Corp",P$1)="#N/A N/A","--",_xll.BDP($B50&amp;" Corp",P$1)))</f>
        <v>BBB+</v>
      </c>
      <c r="Q5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Baa1/--/BBB+</v>
      </c>
      <c r="R50" s="230" t="str">
        <f>IF(tbl_coded[[#This Row],[ISIN]]="","",IF(OR(_xll.BDP($B50&amp;" Corp",R$1)="#N/A N/A",_xll.BDP($B50&amp;" Corp",R$1)="#N/A Invalid Security",_xll.BDP($B50&amp;" Corp",R$1)="#N/A Field Not Applicable"),"--",_xll.BDP($B50&amp;" Corp",R$1)))</f>
        <v>--</v>
      </c>
      <c r="S50" s="230" t="str">
        <f>IF(tbl_coded[[#This Row],[ISIN]]="","",IF(OR(_xll.BDP($R50&amp;" Equity",S$1)="#N/A N/A",_xll.BDP($R50&amp;" Equity",S$1)="#N/A Invalid Security"),"--",_xll.BDP($R50&amp;" Equity",S$1)))</f>
        <v>--</v>
      </c>
      <c r="T50" s="230" t="str">
        <f>IF(tbl_coded[[#This Row],[ISIN]]="","",IF(OR(_xll.BDP($R50&amp;" Equity",T$1)="#N/A N/A",_xll.BDP($R50&amp;" Equity",T$1)="#N/A Invalid Security"),"--",_xll.BDP($R50&amp;" Equity",T$1)))</f>
        <v>--</v>
      </c>
      <c r="U50" s="230" t="str">
        <f>IF(tbl_coded[[#This Row],[ISIN]]="","",IF(OR(_xll.BDP($R50&amp;" Equity",U$1)="#N/A N/A",_xll.BDP($R50&amp;" Equity",U$1)="#N/A Invalid Security"),"--",_xll.BDP($R50&amp;" Equity",U$1)))</f>
        <v>--</v>
      </c>
      <c r="V50" s="230" t="str">
        <f>IF(tbl_coded[[#This Row],[ISIN]]="","",IF(OR(_xll.BDP($R50&amp;" Equity",V$1)="#N/A N/A",_xll.BDP($R50&amp;" Equity",V$1)="#N/A Invalid Security"),"--",_xll.BDP($R50&amp;" Equity",V$1)))</f>
        <v>--</v>
      </c>
      <c r="W50" s="230" t="str">
        <f>IF(tbl_coded[[#This Row],[ISIN]]="","",IF(OR(_xll.BDP($R50&amp;" Equity",W$1)="#N/A N/A",_xll.BDP($R50&amp;" Equity",W$1)="#N/A Invalid Security"),"--",_xll.BDP($R50&amp;" Equity",W$1)))</f>
        <v>--</v>
      </c>
      <c r="X50" s="230" t="str">
        <f>IF(tbl_coded[[#This Row],[ISIN]]="","",IF(OR(_xll.BDP($R50&amp;" Equity",X$1)="#N/A N/A",_xll.BDP($R50&amp;" Equity",X$1)="#N/A Invalid Security"),"--",_xll.BDP($R50&amp;" Equity",X$1)))</f>
        <v>--</v>
      </c>
      <c r="Y5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0" s="230" t="str">
        <f>IF(tbl_coded[[#This Row],[ISIN]]="","",IF(ISNUMBER(_xll.BDP(B50&amp;" Corp",Z$1)),_xll.BDP(B50&amp;" Corp",Z$1),""))</f>
        <v/>
      </c>
      <c r="AA50" s="230" t="str">
        <f>IF(tbl_coded[[#This Row],[ISIN]]="","",IF(ISNUMBER(_xll.BDP(B50&amp;" Corp",AA$1)),_xll.BDP(B50&amp;" Corp",AA$1),""))</f>
        <v/>
      </c>
      <c r="AB50" s="230" t="str">
        <f>IF(tbl_coded[[#This Row],[ISIN]]="","",IF(ISNUMBER(_xll.BDP(B50&amp;" Corp",AB$1)),_xll.BDP(B50&amp;" Corp",AB$1),""))</f>
        <v/>
      </c>
      <c r="AC50" s="230" t="str">
        <f>IF(tbl_coded[[#This Row],[ISIN]]="","",IF((_xll.BDP(B50&amp;" Corp",AC$1))="#N/A Field Not Applicable","",_xll.BDP(B50&amp;" Corp",AC$1)))</f>
        <v>N</v>
      </c>
      <c r="AD50" s="230" t="str">
        <f>IF(tbl_coded[[#This Row],[ISIN]]="","",IF((_xll.BDP(B50&amp;" Corp",AD$1))="#N/A N/A","--",_xll.BDP(B50&amp;" Corp",AD$1)))</f>
        <v>--</v>
      </c>
      <c r="AE50" s="230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>NR</v>
      </c>
      <c r="AF5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Baa1/--/BBB+</v>
      </c>
      <c r="AG5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0" s="231" t="str">
        <f>IF(tbl_coded[[#This Row],[ISIN]]="","",IF(_xll.BDP($B50&amp;" Corp",AH$1)="#N/A N/A","--",_xll.BDP($B50&amp;" Corp",AH$1)))</f>
        <v>CN</v>
      </c>
      <c r="AI5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广州开发区控股集团有</v>
      </c>
      <c r="AL50" s="230" t="str">
        <f>IF(tbl_coded[[#This Row],[ISIN]]="","",IF(_xll.BDS($B50&amp;" Corp",AL$1)="#N/A Field Not Applicable","",_xll.BDS($B50&amp;" Corp",AL$1)))</f>
        <v/>
      </c>
      <c r="AM5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0" s="230" t="str">
        <f>IF(tbl_coded[[#This Row],[ISIN]]="","",IF(OR(_xll.BDP($B50&amp;" Corp",AR$1)="#N/A N/A"),"",_xll.BDP($B50&amp;" Corp",AR$1)))</f>
        <v/>
      </c>
      <c r="AS50" s="230" t="str">
        <f>IF(tbl_coded[[#This Row],[ISIN]]="","",IF(_xll.BDS($B50&amp;" Corp",AS$1)="#N/A Field Not Applicable","",_xll.BDS($B50&amp;" Corp",AS$1)))</f>
        <v/>
      </c>
      <c r="AT50" s="230" t="str">
        <f>IF(tbl_coded[[#This Row],[SBLC Provider BBID]]="","",_xll.BDP(tbl_coded[[#This Row],[SBLC Provider BBID]]&amp;" CompanyID","NAME"))</f>
        <v/>
      </c>
      <c r="AU50" s="230" t="str">
        <f>IF(tbl_coded[[#This Row],[ISIN]]="","",IF(OR(_xll.BDP($B50&amp;" Corp",AU$1)="#N/A N/A"),"--",IF(_xll.BDP($B50&amp;" Corp",AU$1)="#N/A Field Not Applicable","",TEXT(_xll.BDP($B50&amp;" Corp",AU$1),"yyyy/mm/dd"))))</f>
        <v>2023/04/06</v>
      </c>
      <c r="AV50" s="230" t="str">
        <f>IF(tbl_coded[[#This Row],[ISIN]]="","",IF(OR(_xll.BDP($B50&amp;" Corp",AV$1)="#N/A N/A"),"--",IF(_xll.BDP($B50&amp;" Corp",AV$1)="#N/A Field Not Applicable","",TEXT(_xll.BDP($B50&amp;" Corp",AV$1),"yyyy/mm/dd"))))</f>
        <v>2026/04/06</v>
      </c>
      <c r="AW50" s="230" t="str">
        <f>IF(tbl_coded[[#This Row],[ISIN]]="","",IF(OR(_xll.BDP($B50&amp;" Corp",AW$1)="#N/A N/A"),"--",IF(_xll.BDP($B50&amp;" Corp",AW$1)="#N/A Field Not Applicable","",TEXT(_xll.BDP($B50&amp;" Corp",AW$1),"yyyy/mm/dd"))))</f>
        <v>2023/03/31</v>
      </c>
      <c r="AX50" s="230" t="str">
        <f>IF(tbl_coded[[#This Row],[ISIN]]="","",IF(OR(_xll.BDP($B50&amp;" Corp",AX$1)="#N/A Field Not Applicable"),"--",IF(_xll.BDP($B50&amp;" Corp",AX$1)="#N/A Field Not Applicable","",TEXT(_xll.BDP($B50&amp;" Corp",AX$1),"yyyy/mm/dd"))))</f>
        <v>--</v>
      </c>
      <c r="AY50" s="230">
        <f>IF(tbl_coded[[#This Row],[ISIN]]="","",IF(OR(_xll.BDP($B50&amp;" Corp",AY$1)="#N/A N/A"),"--",_xll.BDP($B50&amp;" Corp",AY$1)))</f>
        <v>3.98</v>
      </c>
      <c r="AZ50" s="230" t="str">
        <f>IF(tbl_coded[[#This Row],[ISIN]]="","",IF(OR(_xll.BDP($B50&amp;" Corp",AZ$1)="#N/A N/A"),"--",_xll.BDP($B50&amp;" Corp",AZ$1)))</f>
        <v>CNY</v>
      </c>
      <c r="BA50" s="230">
        <f>IF(tbl_coded[[#This Row],[ISIN]]="","",IF(OR(_xll.BDP($B50&amp;" Corp",BA$1)="#N/A N/A"),"--",_xll.BDP($B50&amp;" Corp",BA$1)))</f>
        <v>1370000000</v>
      </c>
      <c r="BB50" s="230">
        <f>IF(tbl_coded[[#This Row],[ISIN]]="","",IF(OR(_xll.BDP($B50&amp;" Corp",BB$1)="#N/A Field Not Applicable"),"--",_xll.BDP($B50&amp;" Corp",BB$1)))</f>
        <v>100</v>
      </c>
      <c r="BC50" s="230" t="str">
        <f>IF(tbl_coded[[#This Row],[ISIN]]="","",IF(OR(_xll.BDP($B50&amp;" Corp",BC$1)="#N/A Field Not Applicable"),"--",_xll.BDP($B50&amp;" Corp",BC$1)))</f>
        <v>Y</v>
      </c>
      <c r="BD50" s="230" t="str">
        <f>IF(tbl_coded[[#This Row],[ISIN]]="","",IF(OR(_xll.BDP($B50&amp;" Corp",BD$1)="#N/A Field Not Applicable"),"--",_xll.BDP($B50&amp;" Corp",BD$1)))</f>
        <v>N</v>
      </c>
      <c r="BE50" s="230" t="str">
        <f>IF(tbl_coded[[#This Row],[ISIN]]="","",IF(OR(_xll.BDP($B50&amp;" Corp",BE$1)="#N/A Field Not Applicable"),"--",_xll.BDP($B50&amp;" Corp",BE$1)))</f>
        <v>N</v>
      </c>
      <c r="BF50" s="230" t="str">
        <f>IF(tbl_coded[[#This Row],[ISIN]]="","",IF(OR(_xll.BDP($B50&amp;" Corp",BF$1)="#N/A N/A"),"",_xll.BDP($B50&amp;" Corp",BF$1)))</f>
        <v/>
      </c>
      <c r="BG5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5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5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5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Baa1/--/BBB+</v>
      </c>
      <c r="BM50" s="230" t="str">
        <f>IF(tbl_coded[[#This Row],[GREEN]]="Y","Green",IF(tbl_coded[[#This Row],[SUSTAINABLE]]="Y","Sustainable",IF(tbl_coded[[#This Row],[SOCIAL]]="Y","Social","")))</f>
        <v>Green</v>
      </c>
      <c r="BN50" s="230"/>
    </row>
    <row r="51" spans="1:66" ht="15" customHeight="1">
      <c r="A51" s="225">
        <v>49</v>
      </c>
      <c r="B51" s="226" t="str">
        <f>IF(美元债一级!$C$3:$C$1048576&lt;&gt;"",美元债一级!C51,"")</f>
        <v>XS2599011116</v>
      </c>
      <c r="C51" s="230" t="str">
        <f>IF(tbl_coded[[#This Row],[ISIN]]="","",IF(tbl_coded[[#This Row],[Index]]&gt;$A$1,"",IF(_xll.BDP($B51&amp;" Corp",C$1)="#N/A N/A","",_xll.BDP($B51&amp;" Corp",C$1))))</f>
        <v>30/3/2023</v>
      </c>
      <c r="D51" s="230" t="str">
        <f>IF(tbl_coded[[#This Row],[ISIN]]="","",IF(_xll.BDP($B51&amp;" Corp",D$1)="#N/A N/A","",_xll.BDP($B51&amp;" Corp",D$1)))</f>
        <v>CHENGDU AERO CITY DEV</v>
      </c>
      <c r="E51" s="230" t="str">
        <f>IF(tbl_coded[[#This Row],[ISIN]]="","",IF(_xll.BDP($B51&amp;" Corp",E$1)="#N/A N/A","--",_xll.BDP($B51&amp;" Corp",E$1)))</f>
        <v>--</v>
      </c>
      <c r="F51" s="230" t="str">
        <f>IF(tbl_coded[[#This Row],[ISIN]]="","",IF(_xll.BDS($B51&amp;" Corp",F$1)="#N/A Field Not Applicable","",_xll.BDS($B51&amp;" Corp",F$1)))</f>
        <v/>
      </c>
      <c r="G51" s="230" t="str">
        <f>IF(tbl_coded[[#This Row],[ISIN]]="","",IF(_xll.BDP($F51&amp;" CompanyID",G$1)="#N/A Invalid Security","",_xll.BDP($F51&amp;" CompanyID",G$1)))</f>
        <v/>
      </c>
      <c r="H51" s="230" t="str">
        <f>IF(tbl_coded[[#This Row],[ISIN]]="","",IF(_xll.BDP($B51&amp;" Corp",H$1)="#N/A N/A","--",_xll.BDP($B51&amp;" Corp",H$1)))</f>
        <v>--</v>
      </c>
      <c r="I51" s="230" t="str">
        <f>IF(tbl_coded[[#This Row],[ISIN]]="","",IF(_xll.BDP($B51&amp;" Corp",I$1)="#N/A N/A","--",_xll.BDP($B51&amp;" Corp",I$1)))</f>
        <v>--</v>
      </c>
      <c r="J51" s="230" t="str">
        <f>IF(tbl_coded[[#This Row],[ISIN]]="","",IF(_xll.BDP($B51&amp;" Corp",J$1)="#N/A N/A","--",_xll.BDP($B51&amp;" Corp",J$1)))</f>
        <v>--</v>
      </c>
      <c r="K51" s="230" t="str">
        <f>IF(tbl_coded[[#This Row],[ISIN]]="","",IF(_xll.BDP($B51&amp;" Corp",K$1)="#N/A N/A","--",_xll.BDP($B51&amp;" Corp",K$1)))</f>
        <v>--</v>
      </c>
      <c r="L51" s="230" t="str">
        <f>IF(tbl_coded[[#This Row],[ISIN]]="","",IF(_xll.BDP($B51&amp;" Corp",L$1)="#N/A N/A","--",_xll.BDP($B51&amp;" Corp",L$1)))</f>
        <v>--</v>
      </c>
      <c r="M51" s="230" t="str">
        <f>IF(tbl_coded[[#This Row],[ISIN]]="","",IF(_xll.BDP($B51&amp;" Corp",M$1)="#N/A N/A","--",_xll.BDP($B51&amp;" Corp",M$1)))</f>
        <v>--</v>
      </c>
      <c r="N51" s="230" t="str">
        <f>IF(tbl_coded[[#This Row],[ISIN]]="","",IF(_xll.BDP($B51&amp;" Corp",N$1)="#N/A N/A","--",_xll.BDP($B51&amp;" Corp",N$1)))</f>
        <v>--</v>
      </c>
      <c r="O51" s="230" t="str">
        <f>IF(tbl_coded[[#This Row],[ISIN]]="","",IF(_xll.BDP($B51&amp;" Corp",O$1)="#N/A N/A","--",_xll.BDP($B51&amp;" Corp",O$1)))</f>
        <v>--</v>
      </c>
      <c r="P51" s="230" t="str">
        <f>IF(tbl_coded[[#This Row],[ISIN]]="","",IF(_xll.BDP($B51&amp;" Corp",P$1)="#N/A N/A","--",_xll.BDP($B51&amp;" Corp",P$1)))</f>
        <v>BB+</v>
      </c>
      <c r="Q5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--/--/BB+</v>
      </c>
      <c r="R51" s="230" t="str">
        <f>IF(tbl_coded[[#This Row],[ISIN]]="","",IF(OR(_xll.BDP($B51&amp;" Corp",R$1)="#N/A N/A",_xll.BDP($B51&amp;" Corp",R$1)="#N/A Invalid Security",_xll.BDP($B51&amp;" Corp",R$1)="#N/A Field Not Applicable"),"--",_xll.BDP($B51&amp;" Corp",R$1)))</f>
        <v>--</v>
      </c>
      <c r="S51" s="230" t="str">
        <f>IF(tbl_coded[[#This Row],[ISIN]]="","",IF(OR(_xll.BDP($R51&amp;" Equity",S$1)="#N/A N/A",_xll.BDP($R51&amp;" Equity",S$1)="#N/A Invalid Security"),"--",_xll.BDP($R51&amp;" Equity",S$1)))</f>
        <v>--</v>
      </c>
      <c r="T51" s="230" t="str">
        <f>IF(tbl_coded[[#This Row],[ISIN]]="","",IF(OR(_xll.BDP($R51&amp;" Equity",T$1)="#N/A N/A",_xll.BDP($R51&amp;" Equity",T$1)="#N/A Invalid Security"),"--",_xll.BDP($R51&amp;" Equity",T$1)))</f>
        <v>--</v>
      </c>
      <c r="U51" s="230" t="str">
        <f>IF(tbl_coded[[#This Row],[ISIN]]="","",IF(OR(_xll.BDP($R51&amp;" Equity",U$1)="#N/A N/A",_xll.BDP($R51&amp;" Equity",U$1)="#N/A Invalid Security"),"--",_xll.BDP($R51&amp;" Equity",U$1)))</f>
        <v>--</v>
      </c>
      <c r="V51" s="230" t="str">
        <f>IF(tbl_coded[[#This Row],[ISIN]]="","",IF(OR(_xll.BDP($R51&amp;" Equity",V$1)="#N/A N/A",_xll.BDP($R51&amp;" Equity",V$1)="#N/A Invalid Security"),"--",_xll.BDP($R51&amp;" Equity",V$1)))</f>
        <v>--</v>
      </c>
      <c r="W51" s="230" t="str">
        <f>IF(tbl_coded[[#This Row],[ISIN]]="","",IF(OR(_xll.BDP($R51&amp;" Equity",W$1)="#N/A N/A",_xll.BDP($R51&amp;" Equity",W$1)="#N/A Invalid Security"),"--",_xll.BDP($R51&amp;" Equity",W$1)))</f>
        <v>--</v>
      </c>
      <c r="X51" s="230" t="str">
        <f>IF(tbl_coded[[#This Row],[ISIN]]="","",IF(OR(_xll.BDP($R51&amp;" Equity",X$1)="#N/A N/A",_xll.BDP($R51&amp;" Equity",X$1)="#N/A Invalid Security"),"--",_xll.BDP($R51&amp;" Equity",X$1)))</f>
        <v>--</v>
      </c>
      <c r="Y5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1" s="230" t="str">
        <f>IF(tbl_coded[[#This Row],[ISIN]]="","",IF(ISNUMBER(_xll.BDP(B51&amp;" Corp",Z$1)),_xll.BDP(B51&amp;" Corp",Z$1),""))</f>
        <v/>
      </c>
      <c r="AA51" s="230" t="str">
        <f>IF(tbl_coded[[#This Row],[ISIN]]="","",IF(ISNUMBER(_xll.BDP(B51&amp;" Corp",AA$1)),_xll.BDP(B51&amp;" Corp",AA$1),""))</f>
        <v/>
      </c>
      <c r="AB51" s="230" t="str">
        <f>IF(tbl_coded[[#This Row],[ISIN]]="","",IF(ISNUMBER(_xll.BDP(B51&amp;" Corp",AB$1)),_xll.BDP(B51&amp;" Corp",AB$1),""))</f>
        <v/>
      </c>
      <c r="AC51" s="230" t="str">
        <f>IF(tbl_coded[[#This Row],[ISIN]]="","",IF((_xll.BDP(B51&amp;" Corp",AC$1))="#N/A Field Not Applicable","",_xll.BDP(B51&amp;" Corp",AC$1)))</f>
        <v>N</v>
      </c>
      <c r="AD51" s="230" t="str">
        <f>IF(tbl_coded[[#This Row],[ISIN]]="","",IF((_xll.BDP(B51&amp;" Corp",AD$1))="#N/A N/A","--",_xll.BDP(B51&amp;" Corp",AD$1)))</f>
        <v>--</v>
      </c>
      <c r="AE51" s="230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>NR</v>
      </c>
      <c r="AF5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--/--/BB+</v>
      </c>
      <c r="AG5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1" s="231" t="str">
        <f>IF(tbl_coded[[#This Row],[ISIN]]="","",IF(_xll.BDP($B51&amp;" Corp",AH$1)="#N/A N/A","--",_xll.BDP($B51&amp;" Corp",AH$1)))</f>
        <v>CN</v>
      </c>
      <c r="AI5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成都空港城市发展集团</v>
      </c>
      <c r="AL51" s="230" t="s">
        <v>521</v>
      </c>
      <c r="AM5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5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5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5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1" s="230" t="str">
        <f>IF(tbl_coded[[#This Row],[ISIN]]="","",IF(OR(_xll.BDP($B51&amp;" Corp",AR$1)="#N/A N/A"),"",_xll.BDP($B51&amp;" Corp",AR$1)))</f>
        <v/>
      </c>
      <c r="AS51" s="230" t="str">
        <f>IF(tbl_coded[[#This Row],[ISIN]]="","",IF(_xll.BDS($B51&amp;" Corp",AS$1)="#N/A Field Not Applicable","",_xll.BDS($B51&amp;" Corp",AS$1)))</f>
        <v/>
      </c>
      <c r="AT51" s="230" t="str">
        <f>IF(tbl_coded[[#This Row],[SBLC Provider BBID]]="","",_xll.BDP(tbl_coded[[#This Row],[SBLC Provider BBID]]&amp;" CompanyID","NAME"))</f>
        <v/>
      </c>
      <c r="AU51" s="230" t="str">
        <f>IF(tbl_coded[[#This Row],[ISIN]]="","",IF(OR(_xll.BDP($B51&amp;" Corp",AU$1)="#N/A N/A"),"--",IF(_xll.BDP($B51&amp;" Corp",AU$1)="#N/A Field Not Applicable","",TEXT(_xll.BDP($B51&amp;" Corp",AU$1),"yyyy/mm/dd"))))</f>
        <v>2023/04/11</v>
      </c>
      <c r="AV51" s="230" t="str">
        <f>IF(tbl_coded[[#This Row],[ISIN]]="","",IF(OR(_xll.BDP($B51&amp;" Corp",AV$1)="#N/A N/A"),"--",IF(_xll.BDP($B51&amp;" Corp",AV$1)="#N/A Field Not Applicable","",TEXT(_xll.BDP($B51&amp;" Corp",AV$1),"yyyy/mm/dd"))))</f>
        <v>2026/04/11</v>
      </c>
      <c r="AW51" s="230" t="str">
        <f>IF(tbl_coded[[#This Row],[ISIN]]="","",IF(OR(_xll.BDP($B51&amp;" Corp",AW$1)="#N/A N/A"),"--",IF(_xll.BDP($B51&amp;" Corp",AW$1)="#N/A Field Not Applicable","",TEXT(_xll.BDP($B51&amp;" Corp",AW$1),"yyyy/mm/dd"))))</f>
        <v>2023/03/30</v>
      </c>
      <c r="AX51" s="230" t="str">
        <f>IF(tbl_coded[[#This Row],[ISIN]]="","",IF(OR(_xll.BDP($B51&amp;" Corp",AX$1)="#N/A Field Not Applicable"),"--",IF(_xll.BDP($B51&amp;" Corp",AX$1)="#N/A Field Not Applicable","",TEXT(_xll.BDP($B51&amp;" Corp",AX$1),"yyyy/mm/dd"))))</f>
        <v>--</v>
      </c>
      <c r="AY51" s="230">
        <f>IF(tbl_coded[[#This Row],[ISIN]]="","",IF(OR(_xll.BDP($B51&amp;" Corp",AY$1)="#N/A N/A"),"--",_xll.BDP($B51&amp;" Corp",AY$1)))</f>
        <v>6.9</v>
      </c>
      <c r="AZ51" s="230" t="str">
        <f>IF(tbl_coded[[#This Row],[ISIN]]="","",IF(OR(_xll.BDP($B51&amp;" Corp",AZ$1)="#N/A N/A"),"--",_xll.BDP($B51&amp;" Corp",AZ$1)))</f>
        <v>USD</v>
      </c>
      <c r="BA51" s="230">
        <f>IF(tbl_coded[[#This Row],[ISIN]]="","",IF(OR(_xll.BDP($B51&amp;" Corp",BA$1)="#N/A N/A"),"--",_xll.BDP($B51&amp;" Corp",BA$1)))</f>
        <v>175000000</v>
      </c>
      <c r="BB51" s="230">
        <f>IF(tbl_coded[[#This Row],[ISIN]]="","",IF(OR(_xll.BDP($B51&amp;" Corp",BB$1)="#N/A Field Not Applicable"),"--",_xll.BDP($B51&amp;" Corp",BB$1)))</f>
        <v>100</v>
      </c>
      <c r="BC51" s="230" t="str">
        <f>IF(tbl_coded[[#This Row],[ISIN]]="","",IF(OR(_xll.BDP($B51&amp;" Corp",BC$1)="#N/A Field Not Applicable"),"--",_xll.BDP($B51&amp;" Corp",BC$1)))</f>
        <v>N</v>
      </c>
      <c r="BD51" s="230" t="str">
        <f>IF(tbl_coded[[#This Row],[ISIN]]="","",IF(OR(_xll.BDP($B51&amp;" Corp",BD$1)="#N/A Field Not Applicable"),"--",_xll.BDP($B51&amp;" Corp",BD$1)))</f>
        <v>N</v>
      </c>
      <c r="BE51" s="230" t="str">
        <f>IF(tbl_coded[[#This Row],[ISIN]]="","",IF(OR(_xll.BDP($B51&amp;" Corp",BE$1)="#N/A Field Not Applicable"),"--",_xll.BDP($B51&amp;" Corp",BE$1)))</f>
        <v>N</v>
      </c>
      <c r="BF51" s="230" t="str">
        <f>IF(tbl_coded[[#This Row],[ISIN]]="","",IF(OR(_xll.BDP($B51&amp;" Corp",BF$1)="#N/A N/A"),"",_xll.BDP($B51&amp;" Corp",BF$1)))</f>
        <v>1041724D CH</v>
      </c>
      <c r="BG5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5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5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5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BB+</v>
      </c>
      <c r="BK5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--/--/BB+</v>
      </c>
      <c r="BL5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--/--/BB+</v>
      </c>
      <c r="BM51" s="230" t="str">
        <f>IF(tbl_coded[[#This Row],[GREEN]]="Y","Green",IF(tbl_coded[[#This Row],[SUSTAINABLE]]="Y","Sustainable",IF(tbl_coded[[#This Row],[SOCIAL]]="Y","Social","")))</f>
        <v/>
      </c>
      <c r="BN51" s="230"/>
    </row>
    <row r="52" spans="1:66" ht="15" customHeight="1">
      <c r="A52" s="225">
        <v>50</v>
      </c>
      <c r="B52" s="226" t="str">
        <f>IF(美元债一级!$C$3:$C$1048576&lt;&gt;"",美元债一级!C52,"")</f>
        <v>G238052</v>
      </c>
      <c r="C52" s="228" t="str">
        <f>IF(tbl_coded[[#This Row],[ISIN]]="","",IF(tbl_coded[[#This Row],[Index]]&gt;$A$1,"",IF(_xll.BDP($B52&amp;" Corp",C$1)="#N/A N/A","",_xll.BDP($B52&amp;" Corp",C$1))))</f>
        <v>24/3/2023</v>
      </c>
      <c r="D52" s="228" t="str">
        <f>IF(tbl_coded[[#This Row],[ISIN]]="","",IF(_xll.BDP($B52&amp;" Corp",D$1)="#N/A N/A","",_xll.BDP($B52&amp;" Corp",D$1)))</f>
        <v>QINGDAO WEST COAST</v>
      </c>
      <c r="E52" s="228" t="str">
        <f>IF(tbl_coded[[#This Row],[ISIN]]="","",IF(_xll.BDP($B52&amp;" Corp",E$1)="#N/A N/A","--",_xll.BDP($B52&amp;" Corp",E$1)))</f>
        <v>--</v>
      </c>
      <c r="F52" s="228" t="str">
        <f>IF(tbl_coded[[#This Row],[ISIN]]="","",IF(_xll.BDS($B52&amp;" Corp",F$1)="#N/A Field Not Applicable","",_xll.BDS($B52&amp;" Corp",F$1)))</f>
        <v/>
      </c>
      <c r="G52" s="228" t="str">
        <f>IF(tbl_coded[[#This Row],[ISIN]]="","",IF(_xll.BDP($F52&amp;" CompanyID",G$1)="#N/A Invalid Security","",_xll.BDP($F52&amp;" CompanyID",G$1)))</f>
        <v/>
      </c>
      <c r="H52" s="228" t="str">
        <f>IF(tbl_coded[[#This Row],[ISIN]]="","",IF(_xll.BDP($B52&amp;" Corp",H$1)="#N/A N/A","--",_xll.BDP($B52&amp;" Corp",H$1)))</f>
        <v>--</v>
      </c>
      <c r="I52" s="228" t="str">
        <f>IF(tbl_coded[[#This Row],[ISIN]]="","",IF(_xll.BDP($B52&amp;" Corp",I$1)="#N/A N/A","--",_xll.BDP($B52&amp;" Corp",I$1)))</f>
        <v>--</v>
      </c>
      <c r="J52" s="228" t="str">
        <f>IF(tbl_coded[[#This Row],[ISIN]]="","",IF(_xll.BDP($B52&amp;" Corp",J$1)="#N/A N/A","--",_xll.BDP($B52&amp;" Corp",J$1)))</f>
        <v>--</v>
      </c>
      <c r="K52" s="228" t="str">
        <f>IF(tbl_coded[[#This Row],[ISIN]]="","",IF(_xll.BDP($B52&amp;" Corp",K$1)="#N/A N/A","--",_xll.BDP($B52&amp;" Corp",K$1)))</f>
        <v>--</v>
      </c>
      <c r="L52" s="228" t="str">
        <f>IF(tbl_coded[[#This Row],[ISIN]]="","",IF(_xll.BDP($B52&amp;" Corp",L$1)="#N/A N/A","--",_xll.BDP($B52&amp;" Corp",L$1)))</f>
        <v>--</v>
      </c>
      <c r="M52" s="228" t="str">
        <f>IF(tbl_coded[[#This Row],[ISIN]]="","",IF(_xll.BDP($B52&amp;" Corp",M$1)="#N/A N/A","--",_xll.BDP($B52&amp;" Corp",M$1)))</f>
        <v>--</v>
      </c>
      <c r="N52" s="228" t="str">
        <f>IF(tbl_coded[[#This Row],[ISIN]]="","",IF(_xll.BDP($B52&amp;" Corp",N$1)="#N/A N/A","--",_xll.BDP($B52&amp;" Corp",N$1)))</f>
        <v>--</v>
      </c>
      <c r="O52" s="228" t="str">
        <f>IF(tbl_coded[[#This Row],[ISIN]]="","",IF(_xll.BDP($B52&amp;" Corp",O$1)="#N/A N/A","--",_xll.BDP($B52&amp;" Corp",O$1)))</f>
        <v>--</v>
      </c>
      <c r="P52" s="228" t="str">
        <f>IF(tbl_coded[[#This Row],[ISIN]]="","",IF(_xll.BDP($B52&amp;" Corp",P$1)="#N/A N/A","--",_xll.BDP($B52&amp;" Corp",P$1)))</f>
        <v>--</v>
      </c>
      <c r="Q5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2" s="228" t="str">
        <f>IF(tbl_coded[[#This Row],[ISIN]]="","",IF(OR(_xll.BDP($B52&amp;" Corp",R$1)="#N/A N/A",_xll.BDP($B52&amp;" Corp",R$1)="#N/A Invalid Security",_xll.BDP($B52&amp;" Corp",R$1)="#N/A Field Not Applicable"),"--",_xll.BDP($B52&amp;" Corp",R$1)))</f>
        <v>--</v>
      </c>
      <c r="S52" s="228" t="str">
        <f>IF(tbl_coded[[#This Row],[ISIN]]="","",IF(OR(_xll.BDP($R52&amp;" Equity",S$1)="#N/A N/A",_xll.BDP($R52&amp;" Equity",S$1)="#N/A Invalid Security"),"--",_xll.BDP($R52&amp;" Equity",S$1)))</f>
        <v>--</v>
      </c>
      <c r="T52" s="228" t="str">
        <f>IF(tbl_coded[[#This Row],[ISIN]]="","",IF(OR(_xll.BDP($R52&amp;" Equity",T$1)="#N/A N/A",_xll.BDP($R52&amp;" Equity",T$1)="#N/A Invalid Security"),"--",_xll.BDP($R52&amp;" Equity",T$1)))</f>
        <v>--</v>
      </c>
      <c r="U52" s="228" t="str">
        <f>IF(tbl_coded[[#This Row],[ISIN]]="","",IF(OR(_xll.BDP($R52&amp;" Equity",U$1)="#N/A N/A",_xll.BDP($R52&amp;" Equity",U$1)="#N/A Invalid Security"),"--",_xll.BDP($R52&amp;" Equity",U$1)))</f>
        <v>--</v>
      </c>
      <c r="V52" s="228" t="str">
        <f>IF(tbl_coded[[#This Row],[ISIN]]="","",IF(OR(_xll.BDP($R52&amp;" Equity",V$1)="#N/A N/A",_xll.BDP($R52&amp;" Equity",V$1)="#N/A Invalid Security"),"--",_xll.BDP($R52&amp;" Equity",V$1)))</f>
        <v>--</v>
      </c>
      <c r="W52" s="228" t="str">
        <f>IF(tbl_coded[[#This Row],[ISIN]]="","",IF(OR(_xll.BDP($R52&amp;" Equity",W$1)="#N/A N/A",_xll.BDP($R52&amp;" Equity",W$1)="#N/A Invalid Security"),"--",_xll.BDP($R52&amp;" Equity",W$1)))</f>
        <v>--</v>
      </c>
      <c r="X52" s="228" t="str">
        <f>IF(tbl_coded[[#This Row],[ISIN]]="","",IF(OR(_xll.BDP($R52&amp;" Equity",X$1)="#N/A N/A",_xll.BDP($R52&amp;" Equity",X$1)="#N/A Invalid Security"),"--",_xll.BDP($R52&amp;" Equity",X$1)))</f>
        <v>--</v>
      </c>
      <c r="Y5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2" s="228" t="str">
        <f>IF(tbl_coded[[#This Row],[ISIN]]="","",IF(ISNUMBER(_xll.BDP(B52&amp;" Corp",Z$1)),_xll.BDP(B52&amp;" Corp",Z$1),""))</f>
        <v/>
      </c>
      <c r="AA52" s="228" t="str">
        <f>IF(tbl_coded[[#This Row],[ISIN]]="","",IF(ISNUMBER(_xll.BDP(B52&amp;" Corp",AA$1)),_xll.BDP(B52&amp;" Corp",AA$1),""))</f>
        <v/>
      </c>
      <c r="AB52" s="228" t="str">
        <f>IF(tbl_coded[[#This Row],[ISIN]]="","",IF(ISNUMBER(_xll.BDP(B52&amp;" Corp",AB$1)),_xll.BDP(B52&amp;" Corp",AB$1),""))</f>
        <v/>
      </c>
      <c r="AC52" s="228" t="str">
        <f>IF(tbl_coded[[#This Row],[ISIN]]="","",IF((_xll.BDP(B52&amp;" Corp",AC$1))="#N/A Field Not Applicable","",_xll.BDP(B52&amp;" Corp",AC$1)))</f>
        <v>N</v>
      </c>
      <c r="AD52" s="228" t="str">
        <f>IF(tbl_coded[[#This Row],[ISIN]]="","",IF((_xll.BDP(B52&amp;" Corp",AD$1))="#N/A N/A","--",_xll.BDP(B52&amp;" Corp",AD$1)))</f>
        <v>--</v>
      </c>
      <c r="AE52" s="228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>NR</v>
      </c>
      <c r="AF5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2" s="229" t="str">
        <f>IF(tbl_coded[[#This Row],[ISIN]]="","",IF(_xll.BDP($B52&amp;" Corp",AH$1)="#N/A N/A","--",_xll.BDP($B52&amp;" Corp",AH$1)))</f>
        <v>CN</v>
      </c>
      <c r="AI5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青岛西海岸新区融合控</v>
      </c>
      <c r="AL52" s="244" t="str">
        <f>IF(tbl_coded[[#This Row],[ISIN]]="","",IF(_xll.BDS($B52&amp;" Corp",AL$1)="#N/A Field Not Applicable","",_xll.BDS($B52&amp;" Corp",AL$1)))</f>
        <v/>
      </c>
      <c r="AM5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2" s="244" t="str">
        <f>IF(tbl_coded[[#This Row],[ISIN]]="","",IF(OR(_xll.BDP($B52&amp;" Corp",AR$1)="#N/A N/A"),"",_xll.BDP($B52&amp;" Corp",AR$1)))</f>
        <v/>
      </c>
      <c r="AS52" s="244" t="str">
        <f>IF(tbl_coded[[#This Row],[ISIN]]="","",IF(_xll.BDS($B52&amp;" Corp",AS$1)="#N/A Field Not Applicable","",_xll.BDS($B52&amp;" Corp",AS$1)))</f>
        <v/>
      </c>
      <c r="AT52" s="244" t="str">
        <f>IF(tbl_coded[[#This Row],[SBLC Provider BBID]]="","",_xll.BDP(tbl_coded[[#This Row],[SBLC Provider BBID]]&amp;" CompanyID","NAME"))</f>
        <v/>
      </c>
      <c r="AU52" s="244" t="str">
        <f>IF(tbl_coded[[#This Row],[ISIN]]="","",IF(OR(_xll.BDP($B52&amp;" Corp",AU$1)="#N/A N/A"),"--",IF(_xll.BDP($B52&amp;" Corp",AU$1)="#N/A Field Not Applicable","",TEXT(_xll.BDP($B52&amp;" Corp",AU$1),"yyyy/mm/dd"))))</f>
        <v>2023/03/29</v>
      </c>
      <c r="AV52" s="244" t="str">
        <f>IF(tbl_coded[[#This Row],[ISIN]]="","",IF(OR(_xll.BDP($B52&amp;" Corp",AV$1)="#N/A N/A"),"--",IF(_xll.BDP($B52&amp;" Corp",AV$1)="#N/A Field Not Applicable","",TEXT(_xll.BDP($B52&amp;" Corp",AV$1),"yyyy/mm/dd"))))</f>
        <v>2026/03/29</v>
      </c>
      <c r="AW52" s="244" t="str">
        <f>IF(tbl_coded[[#This Row],[ISIN]]="","",IF(OR(_xll.BDP($B52&amp;" Corp",AW$1)="#N/A N/A"),"--",IF(_xll.BDP($B52&amp;" Corp",AW$1)="#N/A Field Not Applicable","",TEXT(_xll.BDP($B52&amp;" Corp",AW$1),"yyyy/mm/dd"))))</f>
        <v>2023/03/24</v>
      </c>
      <c r="AX52" s="244" t="str">
        <f>IF(tbl_coded[[#This Row],[ISIN]]="","",IF(OR(_xll.BDP($B52&amp;" Corp",AX$1)="#N/A Field Not Applicable"),"--",IF(_xll.BDP($B52&amp;" Corp",AX$1)="#N/A Field Not Applicable","",TEXT(_xll.BDP($B52&amp;" Corp",AX$1),"yyyy/mm/dd"))))</f>
        <v>--</v>
      </c>
      <c r="AY52" s="244">
        <f>IF(tbl_coded[[#This Row],[ISIN]]="","",IF(OR(_xll.BDP($B52&amp;" Corp",AY$1)="#N/A N/A"),"--",_xll.BDP($B52&amp;" Corp",AY$1)))</f>
        <v>5.4</v>
      </c>
      <c r="AZ52" s="244" t="str">
        <f>IF(tbl_coded[[#This Row],[ISIN]]="","",IF(OR(_xll.BDP($B52&amp;" Corp",AZ$1)="#N/A N/A"),"--",_xll.BDP($B52&amp;" Corp",AZ$1)))</f>
        <v>CNY</v>
      </c>
      <c r="BA52" s="244">
        <f>IF(tbl_coded[[#This Row],[ISIN]]="","",IF(OR(_xll.BDP($B52&amp;" Corp",BA$1)="#N/A N/A"),"--",_xll.BDP($B52&amp;" Corp",BA$1)))</f>
        <v>400000000</v>
      </c>
      <c r="BB52" s="244">
        <f>IF(tbl_coded[[#This Row],[ISIN]]="","",IF(OR(_xll.BDP($B52&amp;" Corp",BB$1)="#N/A Field Not Applicable"),"--",_xll.BDP($B52&amp;" Corp",BB$1)))</f>
        <v>100</v>
      </c>
      <c r="BC52" s="244" t="str">
        <f>IF(tbl_coded[[#This Row],[ISIN]]="","",IF(OR(_xll.BDP($B52&amp;" Corp",BC$1)="#N/A Field Not Applicable"),"--",_xll.BDP($B52&amp;" Corp",BC$1)))</f>
        <v>N</v>
      </c>
      <c r="BD52" s="244" t="str">
        <f>IF(tbl_coded[[#This Row],[ISIN]]="","",IF(OR(_xll.BDP($B52&amp;" Corp",BD$1)="#N/A Field Not Applicable"),"--",_xll.BDP($B52&amp;" Corp",BD$1)))</f>
        <v>N</v>
      </c>
      <c r="BE52" s="244" t="str">
        <f>IF(tbl_coded[[#This Row],[ISIN]]="","",IF(OR(_xll.BDP($B52&amp;" Corp",BE$1)="#N/A Field Not Applicable"),"--",_xll.BDP($B52&amp;" Corp",BE$1)))</f>
        <v>N</v>
      </c>
      <c r="BF52" s="244" t="str">
        <f>IF(tbl_coded[[#This Row],[ISIN]]="","",IF(OR(_xll.BDP($B52&amp;" Corp",BF$1)="#N/A N/A"),"",_xll.BDP($B52&amp;" Corp",BF$1)))</f>
        <v>1748472D CH</v>
      </c>
      <c r="BG5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5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5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5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5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5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2" s="244" t="str">
        <f>IF(tbl_coded[[#This Row],[GREEN]]="Y","Green",IF(tbl_coded[[#This Row],[SUSTAINABLE]]="Y","Sustainable",IF(tbl_coded[[#This Row],[SOCIAL]]="Y","Social","")))</f>
        <v/>
      </c>
    </row>
    <row r="53" spans="1:66" ht="15" customHeight="1">
      <c r="A53" s="225">
        <v>51</v>
      </c>
      <c r="B53" s="226" t="str">
        <f>IF(美元债一级!$C$3:$C$1048576&lt;&gt;"",美元债一级!C53,"")</f>
        <v>G238008</v>
      </c>
      <c r="C53" s="228" t="str">
        <f>IF(tbl_coded[[#This Row],[ISIN]]="","",IF(tbl_coded[[#This Row],[Index]]&gt;$A$1,"",IF(_xll.BDP($B53&amp;" Corp",C$1)="#N/A N/A","",_xll.BDP($B53&amp;" Corp",C$1))))</f>
        <v>23/3/2023</v>
      </c>
      <c r="D53" s="228" t="str">
        <f>IF(tbl_coded[[#This Row],[ISIN]]="","",IF(_xll.BDP($B53&amp;" Corp",D$1)="#N/A N/A","",_xll.BDP($B53&amp;" Corp",D$1)))</f>
        <v>QD WEST COAST OCEAN</v>
      </c>
      <c r="E53" s="228" t="str">
        <f>IF(tbl_coded[[#This Row],[ISIN]]="","",IF(_xll.BDP($B53&amp;" Corp",E$1)="#N/A N/A","--",_xll.BDP($B53&amp;" Corp",E$1)))</f>
        <v>--</v>
      </c>
      <c r="F53" s="228" t="str">
        <f>IF(tbl_coded[[#This Row],[ISIN]]="","",IF(_xll.BDS($B53&amp;" Corp",F$1)="#N/A Field Not Applicable","",_xll.BDS($B53&amp;" Corp",F$1)))</f>
        <v/>
      </c>
      <c r="G53" s="228" t="str">
        <f>IF(tbl_coded[[#This Row],[ISIN]]="","",IF(_xll.BDP($F53&amp;" CompanyID",G$1)="#N/A Invalid Security","",_xll.BDP($F53&amp;" CompanyID",G$1)))</f>
        <v/>
      </c>
      <c r="H53" s="228" t="str">
        <f>IF(tbl_coded[[#This Row],[ISIN]]="","",IF(_xll.BDP($B53&amp;" Corp",H$1)="#N/A N/A","--",_xll.BDP($B53&amp;" Corp",H$1)))</f>
        <v>--</v>
      </c>
      <c r="I53" s="228" t="str">
        <f>IF(tbl_coded[[#This Row],[ISIN]]="","",IF(_xll.BDP($B53&amp;" Corp",I$1)="#N/A N/A","--",_xll.BDP($B53&amp;" Corp",I$1)))</f>
        <v>--</v>
      </c>
      <c r="J53" s="228" t="str">
        <f>IF(tbl_coded[[#This Row],[ISIN]]="","",IF(_xll.BDP($B53&amp;" Corp",J$1)="#N/A N/A","--",_xll.BDP($B53&amp;" Corp",J$1)))</f>
        <v>--</v>
      </c>
      <c r="K53" s="228" t="str">
        <f>IF(tbl_coded[[#This Row],[ISIN]]="","",IF(_xll.BDP($B53&amp;" Corp",K$1)="#N/A N/A","--",_xll.BDP($B53&amp;" Corp",K$1)))</f>
        <v>--</v>
      </c>
      <c r="L53" s="228" t="str">
        <f>IF(tbl_coded[[#This Row],[ISIN]]="","",IF(_xll.BDP($B53&amp;" Corp",L$1)="#N/A N/A","--",_xll.BDP($B53&amp;" Corp",L$1)))</f>
        <v>--</v>
      </c>
      <c r="M53" s="228" t="str">
        <f>IF(tbl_coded[[#This Row],[ISIN]]="","",IF(_xll.BDP($B53&amp;" Corp",M$1)="#N/A N/A","--",_xll.BDP($B53&amp;" Corp",M$1)))</f>
        <v>--</v>
      </c>
      <c r="N53" s="228" t="str">
        <f>IF(tbl_coded[[#This Row],[ISIN]]="","",IF(_xll.BDP($B53&amp;" Corp",N$1)="#N/A N/A","--",_xll.BDP($B53&amp;" Corp",N$1)))</f>
        <v>--</v>
      </c>
      <c r="O53" s="228" t="str">
        <f>IF(tbl_coded[[#This Row],[ISIN]]="","",IF(_xll.BDP($B53&amp;" Corp",O$1)="#N/A N/A","--",_xll.BDP($B53&amp;" Corp",O$1)))</f>
        <v>--</v>
      </c>
      <c r="P53" s="228" t="str">
        <f>IF(tbl_coded[[#This Row],[ISIN]]="","",IF(_xll.BDP($B53&amp;" Corp",P$1)="#N/A N/A","--",_xll.BDP($B53&amp;" Corp",P$1)))</f>
        <v>--</v>
      </c>
      <c r="Q5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3" s="228" t="str">
        <f>IF(tbl_coded[[#This Row],[ISIN]]="","",IF(OR(_xll.BDP($B53&amp;" Corp",R$1)="#N/A N/A",_xll.BDP($B53&amp;" Corp",R$1)="#N/A Invalid Security",_xll.BDP($B53&amp;" Corp",R$1)="#N/A Field Not Applicable"),"--",_xll.BDP($B53&amp;" Corp",R$1)))</f>
        <v>--</v>
      </c>
      <c r="S53" s="228" t="str">
        <f>IF(tbl_coded[[#This Row],[ISIN]]="","",IF(OR(_xll.BDP($R53&amp;" Equity",S$1)="#N/A N/A",_xll.BDP($R53&amp;" Equity",S$1)="#N/A Invalid Security"),"--",_xll.BDP($R53&amp;" Equity",S$1)))</f>
        <v>--</v>
      </c>
      <c r="T53" s="228" t="str">
        <f>IF(tbl_coded[[#This Row],[ISIN]]="","",IF(OR(_xll.BDP($R53&amp;" Equity",T$1)="#N/A N/A",_xll.BDP($R53&amp;" Equity",T$1)="#N/A Invalid Security"),"--",_xll.BDP($R53&amp;" Equity",T$1)))</f>
        <v>--</v>
      </c>
      <c r="U53" s="228" t="str">
        <f>IF(tbl_coded[[#This Row],[ISIN]]="","",IF(OR(_xll.BDP($R53&amp;" Equity",U$1)="#N/A N/A",_xll.BDP($R53&amp;" Equity",U$1)="#N/A Invalid Security"),"--",_xll.BDP($R53&amp;" Equity",U$1)))</f>
        <v>--</v>
      </c>
      <c r="V53" s="228" t="str">
        <f>IF(tbl_coded[[#This Row],[ISIN]]="","",IF(OR(_xll.BDP($R53&amp;" Equity",V$1)="#N/A N/A",_xll.BDP($R53&amp;" Equity",V$1)="#N/A Invalid Security"),"--",_xll.BDP($R53&amp;" Equity",V$1)))</f>
        <v>--</v>
      </c>
      <c r="W53" s="228" t="str">
        <f>IF(tbl_coded[[#This Row],[ISIN]]="","",IF(OR(_xll.BDP($R53&amp;" Equity",W$1)="#N/A N/A",_xll.BDP($R53&amp;" Equity",W$1)="#N/A Invalid Security"),"--",_xll.BDP($R53&amp;" Equity",W$1)))</f>
        <v>--</v>
      </c>
      <c r="X53" s="228" t="str">
        <f>IF(tbl_coded[[#This Row],[ISIN]]="","",IF(OR(_xll.BDP($R53&amp;" Equity",X$1)="#N/A N/A",_xll.BDP($R53&amp;" Equity",X$1)="#N/A Invalid Security"),"--",_xll.BDP($R53&amp;" Equity",X$1)))</f>
        <v>--</v>
      </c>
      <c r="Y5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3" s="228" t="str">
        <f>IF(tbl_coded[[#This Row],[ISIN]]="","",IF(ISNUMBER(_xll.BDP(B53&amp;" Corp",Z$1)),_xll.BDP(B53&amp;" Corp",Z$1),""))</f>
        <v/>
      </c>
      <c r="AA53" s="228" t="str">
        <f>IF(tbl_coded[[#This Row],[ISIN]]="","",IF(ISNUMBER(_xll.BDP(B53&amp;" Corp",AA$1)),_xll.BDP(B53&amp;" Corp",AA$1),""))</f>
        <v/>
      </c>
      <c r="AB53" s="228" t="str">
        <f>IF(tbl_coded[[#This Row],[ISIN]]="","",IF(ISNUMBER(_xll.BDP(B53&amp;" Corp",AB$1)),_xll.BDP(B53&amp;" Corp",AB$1),""))</f>
        <v/>
      </c>
      <c r="AC53" s="228" t="str">
        <f>IF(tbl_coded[[#This Row],[ISIN]]="","",IF((_xll.BDP(B53&amp;" Corp",AC$1))="#N/A Field Not Applicable","",_xll.BDP(B53&amp;" Corp",AC$1)))</f>
        <v>N</v>
      </c>
      <c r="AD53" s="228" t="str">
        <f>IF(tbl_coded[[#This Row],[ISIN]]="","",IF((_xll.BDP(B53&amp;" Corp",AD$1))="#N/A N/A","--",_xll.BDP(B53&amp;" Corp",AD$1)))</f>
        <v>--</v>
      </c>
      <c r="AE53" s="228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>NR</v>
      </c>
      <c r="AF5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3" s="229" t="str">
        <f>IF(tbl_coded[[#This Row],[ISIN]]="","",IF(_xll.BDP($B53&amp;" Corp",AH$1)="#N/A N/A","--",_xll.BDP($B53&amp;" Corp",AH$1)))</f>
        <v>CN</v>
      </c>
      <c r="AI5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青岛西海岸新区海洋控</v>
      </c>
      <c r="AL53" s="244" t="str">
        <f>IF(tbl_coded[[#This Row],[ISIN]]="","",IF(_xll.BDS($B53&amp;" Corp",AL$1)="#N/A Field Not Applicable","",_xll.BDS($B53&amp;" Corp",AL$1)))</f>
        <v/>
      </c>
      <c r="AM5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3" s="244" t="str">
        <f>IF(tbl_coded[[#This Row],[ISIN]]="","",IF(OR(_xll.BDP($B53&amp;" Corp",AR$1)="#N/A N/A"),"",_xll.BDP($B53&amp;" Corp",AR$1)))</f>
        <v/>
      </c>
      <c r="AS53" s="244" t="str">
        <f>IF(tbl_coded[[#This Row],[ISIN]]="","",IF(_xll.BDS($B53&amp;" Corp",AS$1)="#N/A Field Not Applicable","",_xll.BDS($B53&amp;" Corp",AS$1)))</f>
        <v/>
      </c>
      <c r="AT53" s="244" t="str">
        <f>IF(tbl_coded[[#This Row],[SBLC Provider BBID]]="","",_xll.BDP(tbl_coded[[#This Row],[SBLC Provider BBID]]&amp;" CompanyID","NAME"))</f>
        <v/>
      </c>
      <c r="AU53" s="244" t="str">
        <f>IF(tbl_coded[[#This Row],[ISIN]]="","",IF(OR(_xll.BDP($B53&amp;" Corp",AU$1)="#N/A N/A"),"--",IF(_xll.BDP($B53&amp;" Corp",AU$1)="#N/A Field Not Applicable","",TEXT(_xll.BDP($B53&amp;" Corp",AU$1),"yyyy/mm/dd"))))</f>
        <v>2023/03/28</v>
      </c>
      <c r="AV53" s="244" t="str">
        <f>IF(tbl_coded[[#This Row],[ISIN]]="","",IF(OR(_xll.BDP($B53&amp;" Corp",AV$1)="#N/A N/A"),"--",IF(_xll.BDP($B53&amp;" Corp",AV$1)="#N/A Field Not Applicable","",TEXT(_xll.BDP($B53&amp;" Corp",AV$1),"yyyy/mm/dd"))))</f>
        <v>2026/03/28</v>
      </c>
      <c r="AW53" s="244" t="str">
        <f>IF(tbl_coded[[#This Row],[ISIN]]="","",IF(OR(_xll.BDP($B53&amp;" Corp",AW$1)="#N/A N/A"),"--",IF(_xll.BDP($B53&amp;" Corp",AW$1)="#N/A Field Not Applicable","",TEXT(_xll.BDP($B53&amp;" Corp",AW$1),"yyyy/mm/dd"))))</f>
        <v>2023/03/23</v>
      </c>
      <c r="AX53" s="244" t="str">
        <f>IF(tbl_coded[[#This Row],[ISIN]]="","",IF(OR(_xll.BDP($B53&amp;" Corp",AX$1)="#N/A Field Not Applicable"),"--",IF(_xll.BDP($B53&amp;" Corp",AX$1)="#N/A Field Not Applicable","",TEXT(_xll.BDP($B53&amp;" Corp",AX$1),"yyyy/mm/dd"))))</f>
        <v>--</v>
      </c>
      <c r="AY53" s="244">
        <f>IF(tbl_coded[[#This Row],[ISIN]]="","",IF(OR(_xll.BDP($B53&amp;" Corp",AY$1)="#N/A N/A"),"--",_xll.BDP($B53&amp;" Corp",AY$1)))</f>
        <v>5.5</v>
      </c>
      <c r="AZ53" s="244" t="str">
        <f>IF(tbl_coded[[#This Row],[ISIN]]="","",IF(OR(_xll.BDP($B53&amp;" Corp",AZ$1)="#N/A N/A"),"--",_xll.BDP($B53&amp;" Corp",AZ$1)))</f>
        <v>CNY</v>
      </c>
      <c r="BA53" s="244">
        <f>IF(tbl_coded[[#This Row],[ISIN]]="","",IF(OR(_xll.BDP($B53&amp;" Corp",BA$1)="#N/A N/A"),"--",_xll.BDP($B53&amp;" Corp",BA$1)))</f>
        <v>1000000000</v>
      </c>
      <c r="BB53" s="244">
        <f>IF(tbl_coded[[#This Row],[ISIN]]="","",IF(OR(_xll.BDP($B53&amp;" Corp",BB$1)="#N/A Field Not Applicable"),"--",_xll.BDP($B53&amp;" Corp",BB$1)))</f>
        <v>100</v>
      </c>
      <c r="BC53" s="244" t="str">
        <f>IF(tbl_coded[[#This Row],[ISIN]]="","",IF(OR(_xll.BDP($B53&amp;" Corp",BC$1)="#N/A Field Not Applicable"),"--",_xll.BDP($B53&amp;" Corp",BC$1)))</f>
        <v>N</v>
      </c>
      <c r="BD53" s="244" t="str">
        <f>IF(tbl_coded[[#This Row],[ISIN]]="","",IF(OR(_xll.BDP($B53&amp;" Corp",BD$1)="#N/A Field Not Applicable"),"--",_xll.BDP($B53&amp;" Corp",BD$1)))</f>
        <v>N</v>
      </c>
      <c r="BE53" s="244" t="str">
        <f>IF(tbl_coded[[#This Row],[ISIN]]="","",IF(OR(_xll.BDP($B53&amp;" Corp",BE$1)="#N/A Field Not Applicable"),"--",_xll.BDP($B53&amp;" Corp",BE$1)))</f>
        <v>N</v>
      </c>
      <c r="BF53" s="244" t="str">
        <f>IF(tbl_coded[[#This Row],[ISIN]]="","",IF(OR(_xll.BDP($B53&amp;" Corp",BF$1)="#N/A N/A"),"",_xll.BDP($B53&amp;" Corp",BF$1)))</f>
        <v/>
      </c>
      <c r="BG5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5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5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5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3" s="244" t="str">
        <f>IF(tbl_coded[[#This Row],[GREEN]]="Y","Green",IF(tbl_coded[[#This Row],[SUSTAINABLE]]="Y","Sustainable",IF(tbl_coded[[#This Row],[SOCIAL]]="Y","Social","")))</f>
        <v/>
      </c>
    </row>
    <row r="54" spans="1:66" ht="15" customHeight="1">
      <c r="A54" s="225">
        <v>52</v>
      </c>
      <c r="B54" s="226" t="str">
        <f>IF(美元债一级!$C$3:$C$1048576&lt;&gt;"",美元债一级!C54,"")</f>
        <v>G238070</v>
      </c>
      <c r="C54" s="228" t="str">
        <f>IF(tbl_coded[[#This Row],[ISIN]]="","",IF(tbl_coded[[#This Row],[Index]]&gt;$A$1,"",IF(_xll.BDP($B54&amp;" Corp",C$1)="#N/A N/A","",_xll.BDP($B54&amp;" Corp",C$1))))</f>
        <v>21/3/2023</v>
      </c>
      <c r="D54" s="228" t="str">
        <f>IF(tbl_coded[[#This Row],[ISIN]]="","",IF(_xll.BDP($B54&amp;" Corp",D$1)="#N/A N/A","",_xll.BDP($B54&amp;" Corp",D$1)))</f>
        <v>SX SY HZ BAY ECO DEV</v>
      </c>
      <c r="E54" s="228" t="str">
        <f>IF(tbl_coded[[#This Row],[ISIN]]="","",IF(_xll.BDP($B54&amp;" Corp",E$1)="#N/A N/A","--",_xll.BDP($B54&amp;" Corp",E$1)))</f>
        <v>--</v>
      </c>
      <c r="F54" s="228" t="str">
        <f>IF(tbl_coded[[#This Row],[ISIN]]="","",IF(_xll.BDS($B54&amp;" Corp",F$1)="#N/A Field Not Applicable","",_xll.BDS($B54&amp;" Corp",F$1)))</f>
        <v/>
      </c>
      <c r="G54" s="228" t="str">
        <f>IF(tbl_coded[[#This Row],[ISIN]]="","",IF(_xll.BDP($F54&amp;" CompanyID",G$1)="#N/A Invalid Security","",_xll.BDP($F54&amp;" CompanyID",G$1)))</f>
        <v/>
      </c>
      <c r="H54" s="228" t="str">
        <f>IF(tbl_coded[[#This Row],[ISIN]]="","",IF(_xll.BDP($B54&amp;" Corp",H$1)="#N/A N/A","--",_xll.BDP($B54&amp;" Corp",H$1)))</f>
        <v>--</v>
      </c>
      <c r="I54" s="228" t="str">
        <f>IF(tbl_coded[[#This Row],[ISIN]]="","",IF(_xll.BDP($B54&amp;" Corp",I$1)="#N/A N/A","--",_xll.BDP($B54&amp;" Corp",I$1)))</f>
        <v>--</v>
      </c>
      <c r="J54" s="228" t="str">
        <f>IF(tbl_coded[[#This Row],[ISIN]]="","",IF(_xll.BDP($B54&amp;" Corp",J$1)="#N/A N/A","--",_xll.BDP($B54&amp;" Corp",J$1)))</f>
        <v>--</v>
      </c>
      <c r="K54" s="228" t="str">
        <f>IF(tbl_coded[[#This Row],[ISIN]]="","",IF(_xll.BDP($B54&amp;" Corp",K$1)="#N/A N/A","--",_xll.BDP($B54&amp;" Corp",K$1)))</f>
        <v>--</v>
      </c>
      <c r="L54" s="228" t="str">
        <f>IF(tbl_coded[[#This Row],[ISIN]]="","",IF(_xll.BDP($B54&amp;" Corp",L$1)="#N/A N/A","--",_xll.BDP($B54&amp;" Corp",L$1)))</f>
        <v>--</v>
      </c>
      <c r="M54" s="228" t="str">
        <f>IF(tbl_coded[[#This Row],[ISIN]]="","",IF(_xll.BDP($B54&amp;" Corp",M$1)="#N/A N/A","--",_xll.BDP($B54&amp;" Corp",M$1)))</f>
        <v>--</v>
      </c>
      <c r="N54" s="228" t="str">
        <f>IF(tbl_coded[[#This Row],[ISIN]]="","",IF(_xll.BDP($B54&amp;" Corp",N$1)="#N/A N/A","--",_xll.BDP($B54&amp;" Corp",N$1)))</f>
        <v>--</v>
      </c>
      <c r="O54" s="228" t="str">
        <f>IF(tbl_coded[[#This Row],[ISIN]]="","",IF(_xll.BDP($B54&amp;" Corp",O$1)="#N/A N/A","--",_xll.BDP($B54&amp;" Corp",O$1)))</f>
        <v>--</v>
      </c>
      <c r="P54" s="228" t="str">
        <f>IF(tbl_coded[[#This Row],[ISIN]]="","",IF(_xll.BDP($B54&amp;" Corp",P$1)="#N/A N/A","--",_xll.BDP($B54&amp;" Corp",P$1)))</f>
        <v>BBB-</v>
      </c>
      <c r="Q5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54" s="228" t="str">
        <f>IF(tbl_coded[[#This Row],[ISIN]]="","",IF(OR(_xll.BDP($B54&amp;" Corp",R$1)="#N/A N/A",_xll.BDP($B54&amp;" Corp",R$1)="#N/A Invalid Security",_xll.BDP($B54&amp;" Corp",R$1)="#N/A Field Not Applicable"),"--",_xll.BDP($B54&amp;" Corp",R$1)))</f>
        <v>--</v>
      </c>
      <c r="S54" s="228" t="str">
        <f>IF(tbl_coded[[#This Row],[ISIN]]="","",IF(OR(_xll.BDP($R54&amp;" Equity",S$1)="#N/A N/A",_xll.BDP($R54&amp;" Equity",S$1)="#N/A Invalid Security"),"--",_xll.BDP($R54&amp;" Equity",S$1)))</f>
        <v>--</v>
      </c>
      <c r="T54" s="228" t="str">
        <f>IF(tbl_coded[[#This Row],[ISIN]]="","",IF(OR(_xll.BDP($R54&amp;" Equity",T$1)="#N/A N/A",_xll.BDP($R54&amp;" Equity",T$1)="#N/A Invalid Security"),"--",_xll.BDP($R54&amp;" Equity",T$1)))</f>
        <v>--</v>
      </c>
      <c r="U54" s="228" t="str">
        <f>IF(tbl_coded[[#This Row],[ISIN]]="","",IF(OR(_xll.BDP($R54&amp;" Equity",U$1)="#N/A N/A",_xll.BDP($R54&amp;" Equity",U$1)="#N/A Invalid Security"),"--",_xll.BDP($R54&amp;" Equity",U$1)))</f>
        <v>--</v>
      </c>
      <c r="V54" s="228" t="str">
        <f>IF(tbl_coded[[#This Row],[ISIN]]="","",IF(OR(_xll.BDP($R54&amp;" Equity",V$1)="#N/A N/A",_xll.BDP($R54&amp;" Equity",V$1)="#N/A Invalid Security"),"--",_xll.BDP($R54&amp;" Equity",V$1)))</f>
        <v>--</v>
      </c>
      <c r="W54" s="228" t="str">
        <f>IF(tbl_coded[[#This Row],[ISIN]]="","",IF(OR(_xll.BDP($R54&amp;" Equity",W$1)="#N/A N/A",_xll.BDP($R54&amp;" Equity",W$1)="#N/A Invalid Security"),"--",_xll.BDP($R54&amp;" Equity",W$1)))</f>
        <v>--</v>
      </c>
      <c r="X54" s="228" t="str">
        <f>IF(tbl_coded[[#This Row],[ISIN]]="","",IF(OR(_xll.BDP($R54&amp;" Equity",X$1)="#N/A N/A",_xll.BDP($R54&amp;" Equity",X$1)="#N/A Invalid Security"),"--",_xll.BDP($R54&amp;" Equity",X$1)))</f>
        <v>--</v>
      </c>
      <c r="Y5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4" s="228" t="str">
        <f>IF(tbl_coded[[#This Row],[ISIN]]="","",IF(ISNUMBER(_xll.BDP(B54&amp;" Corp",Z$1)),_xll.BDP(B54&amp;" Corp",Z$1),""))</f>
        <v/>
      </c>
      <c r="AA54" s="228" t="str">
        <f>IF(tbl_coded[[#This Row],[ISIN]]="","",IF(ISNUMBER(_xll.BDP(B54&amp;" Corp",AA$1)),_xll.BDP(B54&amp;" Corp",AA$1),""))</f>
        <v/>
      </c>
      <c r="AB54" s="228" t="str">
        <f>IF(tbl_coded[[#This Row],[ISIN]]="","",IF(ISNUMBER(_xll.BDP(B54&amp;" Corp",AB$1)),_xll.BDP(B54&amp;" Corp",AB$1),""))</f>
        <v/>
      </c>
      <c r="AC54" s="228" t="str">
        <f>IF(tbl_coded[[#This Row],[ISIN]]="","",IF((_xll.BDP(B54&amp;" Corp",AC$1))="#N/A Field Not Applicable","",_xll.BDP(B54&amp;" Corp",AC$1)))</f>
        <v>N</v>
      </c>
      <c r="AD54" s="228" t="str">
        <f>IF(tbl_coded[[#This Row],[ISIN]]="","",IF((_xll.BDP(B54&amp;" Corp",AD$1))="#N/A N/A","--",_xll.BDP(B54&amp;" Corp",AD$1)))</f>
        <v>--</v>
      </c>
      <c r="AE54" s="228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>NR</v>
      </c>
      <c r="AF5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5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4" s="229" t="str">
        <f>IF(tbl_coded[[#This Row],[ISIN]]="","",IF(_xll.BDP($B54&amp;" Corp",AH$1)="#N/A N/A","--",_xll.BDP($B54&amp;" Corp",AH$1)))</f>
        <v>CN</v>
      </c>
      <c r="AI5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绍兴市上虞杭州湾经开</v>
      </c>
      <c r="AL54" s="244" t="str">
        <f>IF(tbl_coded[[#This Row],[ISIN]]="","",IF(_xll.BDS($B54&amp;" Corp",AL$1)="#N/A Field Not Applicable","",_xll.BDS($B54&amp;" Corp",AL$1)))</f>
        <v/>
      </c>
      <c r="AM5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4" s="244" t="str">
        <f>IF(tbl_coded[[#This Row],[ISIN]]="","",IF(OR(_xll.BDP($B54&amp;" Corp",AR$1)="#N/A N/A"),"",_xll.BDP($B54&amp;" Corp",AR$1)))</f>
        <v/>
      </c>
      <c r="AS54" s="244" t="str">
        <f>IF(tbl_coded[[#This Row],[ISIN]]="","",IF(_xll.BDS($B54&amp;" Corp",AS$1)="#N/A Field Not Applicable","",_xll.BDS($B54&amp;" Corp",AS$1)))</f>
        <v/>
      </c>
      <c r="AT54" s="244" t="str">
        <f>IF(tbl_coded[[#This Row],[SBLC Provider BBID]]="","",_xll.BDP(tbl_coded[[#This Row],[SBLC Provider BBID]]&amp;" CompanyID","NAME"))</f>
        <v/>
      </c>
      <c r="AU54" s="244" t="str">
        <f>IF(tbl_coded[[#This Row],[ISIN]]="","",IF(OR(_xll.BDP($B54&amp;" Corp",AU$1)="#N/A N/A"),"--",IF(_xll.BDP($B54&amp;" Corp",AU$1)="#N/A Field Not Applicable","",TEXT(_xll.BDP($B54&amp;" Corp",AU$1),"yyyy/mm/dd"))))</f>
        <v>2023/03/24</v>
      </c>
      <c r="AV54" s="244" t="str">
        <f>IF(tbl_coded[[#This Row],[ISIN]]="","",IF(OR(_xll.BDP($B54&amp;" Corp",AV$1)="#N/A N/A"),"--",IF(_xll.BDP($B54&amp;" Corp",AV$1)="#N/A Field Not Applicable","",TEXT(_xll.BDP($B54&amp;" Corp",AV$1),"yyyy/mm/dd"))))</f>
        <v>2026/03/24</v>
      </c>
      <c r="AW54" s="244" t="str">
        <f>IF(tbl_coded[[#This Row],[ISIN]]="","",IF(OR(_xll.BDP($B54&amp;" Corp",AW$1)="#N/A N/A"),"--",IF(_xll.BDP($B54&amp;" Corp",AW$1)="#N/A Field Not Applicable","",TEXT(_xll.BDP($B54&amp;" Corp",AW$1),"yyyy/mm/dd"))))</f>
        <v>2023/03/21</v>
      </c>
      <c r="AX54" s="244" t="str">
        <f>IF(tbl_coded[[#This Row],[ISIN]]="","",IF(OR(_xll.BDP($B54&amp;" Corp",AX$1)="#N/A Field Not Applicable"),"--",IF(_xll.BDP($B54&amp;" Corp",AX$1)="#N/A Field Not Applicable","",TEXT(_xll.BDP($B54&amp;" Corp",AX$1),"yyyy/mm/dd"))))</f>
        <v>--</v>
      </c>
      <c r="AY54" s="244">
        <f>IF(tbl_coded[[#This Row],[ISIN]]="","",IF(OR(_xll.BDP($B54&amp;" Corp",AY$1)="#N/A N/A"),"--",_xll.BDP($B54&amp;" Corp",AY$1)))</f>
        <v>4.5</v>
      </c>
      <c r="AZ54" s="244" t="str">
        <f>IF(tbl_coded[[#This Row],[ISIN]]="","",IF(OR(_xll.BDP($B54&amp;" Corp",AZ$1)="#N/A N/A"),"--",_xll.BDP($B54&amp;" Corp",AZ$1)))</f>
        <v>CNY</v>
      </c>
      <c r="BA54" s="244">
        <f>IF(tbl_coded[[#This Row],[ISIN]]="","",IF(OR(_xll.BDP($B54&amp;" Corp",BA$1)="#N/A N/A"),"--",_xll.BDP($B54&amp;" Corp",BA$1)))</f>
        <v>1025000000</v>
      </c>
      <c r="BB54" s="244">
        <f>IF(tbl_coded[[#This Row],[ISIN]]="","",IF(OR(_xll.BDP($B54&amp;" Corp",BB$1)="#N/A Field Not Applicable"),"--",_xll.BDP($B54&amp;" Corp",BB$1)))</f>
        <v>100</v>
      </c>
      <c r="BC54" s="244" t="str">
        <f>IF(tbl_coded[[#This Row],[ISIN]]="","",IF(OR(_xll.BDP($B54&amp;" Corp",BC$1)="#N/A Field Not Applicable"),"--",_xll.BDP($B54&amp;" Corp",BC$1)))</f>
        <v>N</v>
      </c>
      <c r="BD54" s="244" t="str">
        <f>IF(tbl_coded[[#This Row],[ISIN]]="","",IF(OR(_xll.BDP($B54&amp;" Corp",BD$1)="#N/A Field Not Applicable"),"--",_xll.BDP($B54&amp;" Corp",BD$1)))</f>
        <v>N</v>
      </c>
      <c r="BE54" s="244" t="str">
        <f>IF(tbl_coded[[#This Row],[ISIN]]="","",IF(OR(_xll.BDP($B54&amp;" Corp",BE$1)="#N/A Field Not Applicable"),"--",_xll.BDP($B54&amp;" Corp",BE$1)))</f>
        <v>N</v>
      </c>
      <c r="BF54" s="244" t="str">
        <f>IF(tbl_coded[[#This Row],[ISIN]]="","",IF(OR(_xll.BDP($B54&amp;" Corp",BF$1)="#N/A N/A"),"",_xll.BDP($B54&amp;" Corp",BF$1)))</f>
        <v>2086024D CH</v>
      </c>
      <c r="BG5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5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5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5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5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5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54" s="244" t="str">
        <f>IF(tbl_coded[[#This Row],[GREEN]]="Y","Green",IF(tbl_coded[[#This Row],[SUSTAINABLE]]="Y","Sustainable",IF(tbl_coded[[#This Row],[SOCIAL]]="Y","Social","")))</f>
        <v/>
      </c>
    </row>
    <row r="55" spans="1:66" ht="15" customHeight="1">
      <c r="A55" s="225">
        <v>53</v>
      </c>
      <c r="B55" s="226" t="str">
        <f>IF(美元债一级!$C$3:$C$1048576&lt;&gt;"",美元债一级!C55,"")</f>
        <v>G238047</v>
      </c>
      <c r="C55" s="230" t="str">
        <f>IF(tbl_coded[[#This Row],[ISIN]]="","",IF(tbl_coded[[#This Row],[Index]]&gt;$A$1,"",IF(_xll.BDP($B55&amp;" Corp",C$1)="#N/A N/A","",_xll.BDP($B55&amp;" Corp",C$1))))</f>
        <v>17/3/2023</v>
      </c>
      <c r="D55" s="230" t="str">
        <f>IF(tbl_coded[[#This Row],[ISIN]]="","",IF(_xll.BDP($B55&amp;" Corp",D$1)="#N/A N/A","",_xll.BDP($B55&amp;" Corp",D$1)))</f>
        <v>GUILIN ETDZ INVESTMENT</v>
      </c>
      <c r="E55" s="230" t="str">
        <f>IF(tbl_coded[[#This Row],[ISIN]]="","",IF(_xll.BDP($B55&amp;" Corp",E$1)="#N/A N/A","--",_xll.BDP($B55&amp;" Corp",E$1)))</f>
        <v>--</v>
      </c>
      <c r="F55" s="230" t="str">
        <f>IF(tbl_coded[[#This Row],[ISIN]]="","",IF(_xll.BDS($B55&amp;" Corp",F$1)="#N/A Field Not Applicable","",_xll.BDS($B55&amp;" Corp",F$1)))</f>
        <v/>
      </c>
      <c r="G55" s="230" t="str">
        <f>IF(tbl_coded[[#This Row],[ISIN]]="","",IF(_xll.BDP($F55&amp;" CompanyID",G$1)="#N/A Invalid Security","",_xll.BDP($F55&amp;" CompanyID",G$1)))</f>
        <v/>
      </c>
      <c r="H55" s="230" t="str">
        <f>IF(tbl_coded[[#This Row],[ISIN]]="","",IF(_xll.BDP($B55&amp;" Corp",H$1)="#N/A N/A","--",_xll.BDP($B55&amp;" Corp",H$1)))</f>
        <v>--</v>
      </c>
      <c r="I55" s="230" t="str">
        <f>IF(tbl_coded[[#This Row],[ISIN]]="","",IF(_xll.BDP($B55&amp;" Corp",I$1)="#N/A N/A","--",_xll.BDP($B55&amp;" Corp",I$1)))</f>
        <v>--</v>
      </c>
      <c r="J55" s="230" t="str">
        <f>IF(tbl_coded[[#This Row],[ISIN]]="","",IF(_xll.BDP($B55&amp;" Corp",J$1)="#N/A N/A","--",_xll.BDP($B55&amp;" Corp",J$1)))</f>
        <v>--</v>
      </c>
      <c r="K55" s="230" t="str">
        <f>IF(tbl_coded[[#This Row],[ISIN]]="","",IF(_xll.BDP($B55&amp;" Corp",K$1)="#N/A N/A","--",_xll.BDP($B55&amp;" Corp",K$1)))</f>
        <v>--</v>
      </c>
      <c r="L55" s="230" t="str">
        <f>IF(tbl_coded[[#This Row],[ISIN]]="","",IF(_xll.BDP($B55&amp;" Corp",L$1)="#N/A N/A","--",_xll.BDP($B55&amp;" Corp",L$1)))</f>
        <v>--</v>
      </c>
      <c r="M55" s="230" t="str">
        <f>IF(tbl_coded[[#This Row],[ISIN]]="","",IF(_xll.BDP($B55&amp;" Corp",M$1)="#N/A N/A","--",_xll.BDP($B55&amp;" Corp",M$1)))</f>
        <v>--</v>
      </c>
      <c r="N55" s="230" t="str">
        <f>IF(tbl_coded[[#This Row],[ISIN]]="","",IF(_xll.BDP($B55&amp;" Corp",N$1)="#N/A N/A","--",_xll.BDP($B55&amp;" Corp",N$1)))</f>
        <v>--</v>
      </c>
      <c r="O55" s="230" t="str">
        <f>IF(tbl_coded[[#This Row],[ISIN]]="","",IF(_xll.BDP($B55&amp;" Corp",O$1)="#N/A N/A","--",_xll.BDP($B55&amp;" Corp",O$1)))</f>
        <v>--</v>
      </c>
      <c r="P55" s="230" t="str">
        <f>IF(tbl_coded[[#This Row],[ISIN]]="","",IF(_xll.BDP($B55&amp;" Corp",P$1)="#N/A N/A","--",_xll.BDP($B55&amp;" Corp",P$1)))</f>
        <v>--</v>
      </c>
      <c r="Q5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5" s="230" t="str">
        <f>IF(tbl_coded[[#This Row],[ISIN]]="","",IF(OR(_xll.BDP($B55&amp;" Corp",R$1)="#N/A N/A",_xll.BDP($B55&amp;" Corp",R$1)="#N/A Invalid Security",_xll.BDP($B55&amp;" Corp",R$1)="#N/A Field Not Applicable"),"--",_xll.BDP($B55&amp;" Corp",R$1)))</f>
        <v>--</v>
      </c>
      <c r="S55" s="230" t="str">
        <f>IF(tbl_coded[[#This Row],[ISIN]]="","",IF(OR(_xll.BDP($R55&amp;" Equity",S$1)="#N/A N/A",_xll.BDP($R55&amp;" Equity",S$1)="#N/A Invalid Security"),"--",_xll.BDP($R55&amp;" Equity",S$1)))</f>
        <v>--</v>
      </c>
      <c r="T55" s="230" t="str">
        <f>IF(tbl_coded[[#This Row],[ISIN]]="","",IF(OR(_xll.BDP($R55&amp;" Equity",T$1)="#N/A N/A",_xll.BDP($R55&amp;" Equity",T$1)="#N/A Invalid Security"),"--",_xll.BDP($R55&amp;" Equity",T$1)))</f>
        <v>--</v>
      </c>
      <c r="U55" s="230" t="str">
        <f>IF(tbl_coded[[#This Row],[ISIN]]="","",IF(OR(_xll.BDP($R55&amp;" Equity",U$1)="#N/A N/A",_xll.BDP($R55&amp;" Equity",U$1)="#N/A Invalid Security"),"--",_xll.BDP($R55&amp;" Equity",U$1)))</f>
        <v>--</v>
      </c>
      <c r="V55" s="230" t="str">
        <f>IF(tbl_coded[[#This Row],[ISIN]]="","",IF(OR(_xll.BDP($R55&amp;" Equity",V$1)="#N/A N/A",_xll.BDP($R55&amp;" Equity",V$1)="#N/A Invalid Security"),"--",_xll.BDP($R55&amp;" Equity",V$1)))</f>
        <v>--</v>
      </c>
      <c r="W55" s="230" t="str">
        <f>IF(tbl_coded[[#This Row],[ISIN]]="","",IF(OR(_xll.BDP($R55&amp;" Equity",W$1)="#N/A N/A",_xll.BDP($R55&amp;" Equity",W$1)="#N/A Invalid Security"),"--",_xll.BDP($R55&amp;" Equity",W$1)))</f>
        <v>--</v>
      </c>
      <c r="X55" s="230" t="str">
        <f>IF(tbl_coded[[#This Row],[ISIN]]="","",IF(OR(_xll.BDP($R55&amp;" Equity",X$1)="#N/A N/A",_xll.BDP($R55&amp;" Equity",X$1)="#N/A Invalid Security"),"--",_xll.BDP($R55&amp;" Equity",X$1)))</f>
        <v>--</v>
      </c>
      <c r="Y5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5" s="230" t="str">
        <f>IF(tbl_coded[[#This Row],[ISIN]]="","",IF(ISNUMBER(_xll.BDP(B55&amp;" Corp",Z$1)),_xll.BDP(B55&amp;" Corp",Z$1),""))</f>
        <v/>
      </c>
      <c r="AA55" s="230" t="str">
        <f>IF(tbl_coded[[#This Row],[ISIN]]="","",IF(ISNUMBER(_xll.BDP(B55&amp;" Corp",AA$1)),_xll.BDP(B55&amp;" Corp",AA$1),""))</f>
        <v/>
      </c>
      <c r="AB55" s="230" t="str">
        <f>IF(tbl_coded[[#This Row],[ISIN]]="","",IF(ISNUMBER(_xll.BDP(B55&amp;" Corp",AB$1)),_xll.BDP(B55&amp;" Corp",AB$1),""))</f>
        <v/>
      </c>
      <c r="AC55" s="230" t="str">
        <f>IF(tbl_coded[[#This Row],[ISIN]]="","",IF((_xll.BDP(B55&amp;" Corp",AC$1))="#N/A Field Not Applicable","",_xll.BDP(B55&amp;" Corp",AC$1)))</f>
        <v>N</v>
      </c>
      <c r="AD55" s="230" t="str">
        <f>IF(tbl_coded[[#This Row],[ISIN]]="","",IF((_xll.BDP(B55&amp;" Corp",AD$1))="#N/A N/A","--",_xll.BDP(B55&amp;" Corp",AD$1)))</f>
        <v>--</v>
      </c>
      <c r="AE55" s="230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>NR</v>
      </c>
      <c r="AF5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5" s="231" t="str">
        <f>IF(tbl_coded[[#This Row],[ISIN]]="","",IF(_xll.BDP($B55&amp;" Corp",AH$1)="#N/A N/A","--",_xll.BDP($B55&amp;" Corp",AH$1)))</f>
        <v>CN</v>
      </c>
      <c r="AI5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桂林经开投资控股有限</v>
      </c>
      <c r="AL55" s="230" t="str">
        <f>IF(tbl_coded[[#This Row],[ISIN]]="","",IF(_xll.BDS($B55&amp;" Corp",AL$1)="#N/A Field Not Applicable","",_xll.BDS($B55&amp;" Corp",AL$1)))</f>
        <v/>
      </c>
      <c r="AM5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5" s="230" t="str">
        <f>IF(tbl_coded[[#This Row],[ISIN]]="","",IF(OR(_xll.BDP($B55&amp;" Corp",AR$1)="#N/A N/A"),"",_xll.BDP($B55&amp;" Corp",AR$1)))</f>
        <v/>
      </c>
      <c r="AS55" s="230">
        <f>IF(tbl_coded[[#This Row],[ISIN]]="","",IF(_xll.BDS($B55&amp;" Corp",AS$1)="#N/A Field Not Applicable","",_xll.BDS($B55&amp;" Corp",AS$1)))</f>
        <v>21163293</v>
      </c>
      <c r="AT55" s="230" t="str">
        <f>IF(tbl_coded[[#This Row],[SBLC Provider BBID]]="","",_xll.BDP(tbl_coded[[#This Row],[SBLC Provider BBID]]&amp;" CompanyID","NAME"))</f>
        <v>Guangxi Beibu Gulf Bank Co Ltd</v>
      </c>
      <c r="AU55" s="230" t="str">
        <f>IF(tbl_coded[[#This Row],[ISIN]]="","",IF(OR(_xll.BDP($B55&amp;" Corp",AU$1)="#N/A N/A"),"--",IF(_xll.BDP($B55&amp;" Corp",AU$1)="#N/A Field Not Applicable","",TEXT(_xll.BDP($B55&amp;" Corp",AU$1),"yyyy/mm/dd"))))</f>
        <v>2023/03/24</v>
      </c>
      <c r="AV55" s="230" t="str">
        <f>IF(tbl_coded[[#This Row],[ISIN]]="","",IF(OR(_xll.BDP($B55&amp;" Corp",AV$1)="#N/A N/A"),"--",IF(_xll.BDP($B55&amp;" Corp",AV$1)="#N/A Field Not Applicable","",TEXT(_xll.BDP($B55&amp;" Corp",AV$1),"yyyy/mm/dd"))))</f>
        <v>2026/03/24</v>
      </c>
      <c r="AW55" s="230" t="str">
        <f>IF(tbl_coded[[#This Row],[ISIN]]="","",IF(OR(_xll.BDP($B55&amp;" Corp",AW$1)="#N/A N/A"),"--",IF(_xll.BDP($B55&amp;" Corp",AW$1)="#N/A Field Not Applicable","",TEXT(_xll.BDP($B55&amp;" Corp",AW$1),"yyyy/mm/dd"))))</f>
        <v>2023/03/17</v>
      </c>
      <c r="AX55" s="230" t="str">
        <f>IF(tbl_coded[[#This Row],[ISIN]]="","",IF(OR(_xll.BDP($B55&amp;" Corp",AX$1)="#N/A Field Not Applicable"),"--",IF(_xll.BDP($B55&amp;" Corp",AX$1)="#N/A Field Not Applicable","",TEXT(_xll.BDP($B55&amp;" Corp",AX$1),"yyyy/mm/dd"))))</f>
        <v>--</v>
      </c>
      <c r="AY55" s="230">
        <f>IF(tbl_coded[[#This Row],[ISIN]]="","",IF(OR(_xll.BDP($B55&amp;" Corp",AY$1)="#N/A N/A"),"--",_xll.BDP($B55&amp;" Corp",AY$1)))</f>
        <v>4.8</v>
      </c>
      <c r="AZ55" s="230" t="str">
        <f>IF(tbl_coded[[#This Row],[ISIN]]="","",IF(OR(_xll.BDP($B55&amp;" Corp",AZ$1)="#N/A N/A"),"--",_xll.BDP($B55&amp;" Corp",AZ$1)))</f>
        <v>CNY</v>
      </c>
      <c r="BA55" s="230">
        <f>IF(tbl_coded[[#This Row],[ISIN]]="","",IF(OR(_xll.BDP($B55&amp;" Corp",BA$1)="#N/A N/A"),"--",_xll.BDP($B55&amp;" Corp",BA$1)))</f>
        <v>100000000</v>
      </c>
      <c r="BB55" s="230">
        <f>IF(tbl_coded[[#This Row],[ISIN]]="","",IF(OR(_xll.BDP($B55&amp;" Corp",BB$1)="#N/A Field Not Applicable"),"--",_xll.BDP($B55&amp;" Corp",BB$1)))</f>
        <v>100</v>
      </c>
      <c r="BC55" s="230" t="str">
        <f>IF(tbl_coded[[#This Row],[ISIN]]="","",IF(OR(_xll.BDP($B55&amp;" Corp",BC$1)="#N/A Field Not Applicable"),"--",_xll.BDP($B55&amp;" Corp",BC$1)))</f>
        <v>N</v>
      </c>
      <c r="BD55" s="230" t="str">
        <f>IF(tbl_coded[[#This Row],[ISIN]]="","",IF(OR(_xll.BDP($B55&amp;" Corp",BD$1)="#N/A Field Not Applicable"),"--",_xll.BDP($B55&amp;" Corp",BD$1)))</f>
        <v>N</v>
      </c>
      <c r="BE55" s="230" t="str">
        <f>IF(tbl_coded[[#This Row],[ISIN]]="","",IF(OR(_xll.BDP($B55&amp;" Corp",BE$1)="#N/A Field Not Applicable"),"--",_xll.BDP($B55&amp;" Corp",BE$1)))</f>
        <v>N</v>
      </c>
      <c r="BF55" s="230" t="str">
        <f>IF(tbl_coded[[#This Row],[ISIN]]="","",IF(OR(_xll.BDP($B55&amp;" Corp",BF$1)="#N/A N/A"),"",_xll.BDP($B55&amp;" Corp",BF$1)))</f>
        <v/>
      </c>
      <c r="BG5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5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5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5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5" s="230" t="str">
        <f>IF(tbl_coded[[#This Row],[GREEN]]="Y","Green",IF(tbl_coded[[#This Row],[SUSTAINABLE]]="Y","Sustainable",IF(tbl_coded[[#This Row],[SOCIAL]]="Y","Social","")))</f>
        <v/>
      </c>
    </row>
    <row r="56" spans="1:66" ht="15" customHeight="1">
      <c r="A56" s="225">
        <v>54</v>
      </c>
      <c r="B56" s="226" t="str">
        <f>IF(美元债一级!$C$3:$C$1048576&lt;&gt;"",美元债一级!C56,"")</f>
        <v>G238046</v>
      </c>
      <c r="C56" s="230" t="str">
        <f>IF(tbl_coded[[#This Row],[ISIN]]="","",IF(tbl_coded[[#This Row],[Index]]&gt;$A$1,"",IF(_xll.BDP($B56&amp;" Corp",C$1)="#N/A N/A","",_xll.BDP($B56&amp;" Corp",C$1))))</f>
        <v>8/3/2023</v>
      </c>
      <c r="D56" s="230" t="str">
        <f>IF(tbl_coded[[#This Row],[ISIN]]="","",IF(_xll.BDP($B56&amp;" Corp",D$1)="#N/A N/A","",_xll.BDP($B56&amp;" Corp",D$1)))</f>
        <v>CHENZOU INDUSTRY INV</v>
      </c>
      <c r="E56" s="230" t="str">
        <f>IF(tbl_coded[[#This Row],[ISIN]]="","",IF(_xll.BDP($B56&amp;" Corp",E$1)="#N/A N/A","--",_xll.BDP($B56&amp;" Corp",E$1)))</f>
        <v>--</v>
      </c>
      <c r="F56" s="230" t="str">
        <f>IF(tbl_coded[[#This Row],[ISIN]]="","",IF(_xll.BDS($B56&amp;" Corp",F$1)="#N/A Field Not Applicable","",_xll.BDS($B56&amp;" Corp",F$1)))</f>
        <v/>
      </c>
      <c r="G56" s="230" t="str">
        <f>IF(tbl_coded[[#This Row],[ISIN]]="","",IF(_xll.BDP($F56&amp;" CompanyID",G$1)="#N/A Invalid Security","",_xll.BDP($F56&amp;" CompanyID",G$1)))</f>
        <v/>
      </c>
      <c r="H56" s="230" t="str">
        <f>IF(tbl_coded[[#This Row],[ISIN]]="","",IF(_xll.BDP($B56&amp;" Corp",H$1)="#N/A N/A","--",_xll.BDP($B56&amp;" Corp",H$1)))</f>
        <v>--</v>
      </c>
      <c r="I56" s="230" t="str">
        <f>IF(tbl_coded[[#This Row],[ISIN]]="","",IF(_xll.BDP($B56&amp;" Corp",I$1)="#N/A N/A","--",_xll.BDP($B56&amp;" Corp",I$1)))</f>
        <v>--</v>
      </c>
      <c r="J56" s="230" t="str">
        <f>IF(tbl_coded[[#This Row],[ISIN]]="","",IF(_xll.BDP($B56&amp;" Corp",J$1)="#N/A N/A","--",_xll.BDP($B56&amp;" Corp",J$1)))</f>
        <v>--</v>
      </c>
      <c r="K56" s="230" t="str">
        <f>IF(tbl_coded[[#This Row],[ISIN]]="","",IF(_xll.BDP($B56&amp;" Corp",K$1)="#N/A N/A","--",_xll.BDP($B56&amp;" Corp",K$1)))</f>
        <v>--</v>
      </c>
      <c r="L56" s="230" t="str">
        <f>IF(tbl_coded[[#This Row],[ISIN]]="","",IF(_xll.BDP($B56&amp;" Corp",L$1)="#N/A N/A","--",_xll.BDP($B56&amp;" Corp",L$1)))</f>
        <v>--</v>
      </c>
      <c r="M56" s="230" t="str">
        <f>IF(tbl_coded[[#This Row],[ISIN]]="","",IF(_xll.BDP($B56&amp;" Corp",M$1)="#N/A N/A","--",_xll.BDP($B56&amp;" Corp",M$1)))</f>
        <v>--</v>
      </c>
      <c r="N56" s="230" t="str">
        <f>IF(tbl_coded[[#This Row],[ISIN]]="","",IF(_xll.BDP($B56&amp;" Corp",N$1)="#N/A N/A","--",_xll.BDP($B56&amp;" Corp",N$1)))</f>
        <v>--</v>
      </c>
      <c r="O56" s="230" t="str">
        <f>IF(tbl_coded[[#This Row],[ISIN]]="","",IF(_xll.BDP($B56&amp;" Corp",O$1)="#N/A N/A","--",_xll.BDP($B56&amp;" Corp",O$1)))</f>
        <v>--</v>
      </c>
      <c r="P56" s="230" t="str">
        <f>IF(tbl_coded[[#This Row],[ISIN]]="","",IF(_xll.BDP($B56&amp;" Corp",P$1)="#N/A N/A","--",_xll.BDP($B56&amp;" Corp",P$1)))</f>
        <v>--</v>
      </c>
      <c r="Q5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6" s="230" t="str">
        <f>IF(tbl_coded[[#This Row],[ISIN]]="","",IF(OR(_xll.BDP($B56&amp;" Corp",R$1)="#N/A N/A",_xll.BDP($B56&amp;" Corp",R$1)="#N/A Invalid Security",_xll.BDP($B56&amp;" Corp",R$1)="#N/A Field Not Applicable"),"--",_xll.BDP($B56&amp;" Corp",R$1)))</f>
        <v>--</v>
      </c>
      <c r="S56" s="230" t="str">
        <f>IF(tbl_coded[[#This Row],[ISIN]]="","",IF(OR(_xll.BDP($R56&amp;" Equity",S$1)="#N/A N/A",_xll.BDP($R56&amp;" Equity",S$1)="#N/A Invalid Security"),"--",_xll.BDP($R56&amp;" Equity",S$1)))</f>
        <v>--</v>
      </c>
      <c r="T56" s="230" t="str">
        <f>IF(tbl_coded[[#This Row],[ISIN]]="","",IF(OR(_xll.BDP($R56&amp;" Equity",T$1)="#N/A N/A",_xll.BDP($R56&amp;" Equity",T$1)="#N/A Invalid Security"),"--",_xll.BDP($R56&amp;" Equity",T$1)))</f>
        <v>--</v>
      </c>
      <c r="U56" s="230" t="str">
        <f>IF(tbl_coded[[#This Row],[ISIN]]="","",IF(OR(_xll.BDP($R56&amp;" Equity",U$1)="#N/A N/A",_xll.BDP($R56&amp;" Equity",U$1)="#N/A Invalid Security"),"--",_xll.BDP($R56&amp;" Equity",U$1)))</f>
        <v>--</v>
      </c>
      <c r="V56" s="230" t="str">
        <f>IF(tbl_coded[[#This Row],[ISIN]]="","",IF(OR(_xll.BDP($R56&amp;" Equity",V$1)="#N/A N/A",_xll.BDP($R56&amp;" Equity",V$1)="#N/A Invalid Security"),"--",_xll.BDP($R56&amp;" Equity",V$1)))</f>
        <v>--</v>
      </c>
      <c r="W56" s="230" t="str">
        <f>IF(tbl_coded[[#This Row],[ISIN]]="","",IF(OR(_xll.BDP($R56&amp;" Equity",W$1)="#N/A N/A",_xll.BDP($R56&amp;" Equity",W$1)="#N/A Invalid Security"),"--",_xll.BDP($R56&amp;" Equity",W$1)))</f>
        <v>--</v>
      </c>
      <c r="X56" s="230" t="str">
        <f>IF(tbl_coded[[#This Row],[ISIN]]="","",IF(OR(_xll.BDP($R56&amp;" Equity",X$1)="#N/A N/A",_xll.BDP($R56&amp;" Equity",X$1)="#N/A Invalid Security"),"--",_xll.BDP($R56&amp;" Equity",X$1)))</f>
        <v>--</v>
      </c>
      <c r="Y5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6" s="230" t="str">
        <f>IF(tbl_coded[[#This Row],[ISIN]]="","",IF(ISNUMBER(_xll.BDP(B56&amp;" Corp",Z$1)),_xll.BDP(B56&amp;" Corp",Z$1),""))</f>
        <v/>
      </c>
      <c r="AA56" s="230" t="str">
        <f>IF(tbl_coded[[#This Row],[ISIN]]="","",IF(ISNUMBER(_xll.BDP(B56&amp;" Corp",AA$1)),_xll.BDP(B56&amp;" Corp",AA$1),""))</f>
        <v/>
      </c>
      <c r="AB56" s="230" t="str">
        <f>IF(tbl_coded[[#This Row],[ISIN]]="","",IF(ISNUMBER(_xll.BDP(B56&amp;" Corp",AB$1)),_xll.BDP(B56&amp;" Corp",AB$1),""))</f>
        <v/>
      </c>
      <c r="AC56" s="230" t="str">
        <f>IF(tbl_coded[[#This Row],[ISIN]]="","",IF((_xll.BDP(B56&amp;" Corp",AC$1))="#N/A Field Not Applicable","",_xll.BDP(B56&amp;" Corp",AC$1)))</f>
        <v>N</v>
      </c>
      <c r="AD56" s="230" t="str">
        <f>IF(tbl_coded[[#This Row],[ISIN]]="","",IF((_xll.BDP(B56&amp;" Corp",AD$1))="#N/A N/A","--",_xll.BDP(B56&amp;" Corp",AD$1)))</f>
        <v>--</v>
      </c>
      <c r="AE56" s="230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>NR</v>
      </c>
      <c r="AF5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6" s="231" t="str">
        <f>IF(tbl_coded[[#This Row],[ISIN]]="","",IF(_xll.BDP($B56&amp;" Corp",AH$1)="#N/A N/A","--",_xll.BDP($B56&amp;" Corp",AH$1)))</f>
        <v>CN</v>
      </c>
      <c r="AI5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郴州市产业投资集团有</v>
      </c>
      <c r="AL56" s="230" t="str">
        <f>IF(tbl_coded[[#This Row],[ISIN]]="","",IF(_xll.BDS($B56&amp;" Corp",AL$1)="#N/A Field Not Applicable","",_xll.BDS($B56&amp;" Corp",AL$1)))</f>
        <v/>
      </c>
      <c r="AM5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6" s="230" t="str">
        <f>IF(tbl_coded[[#This Row],[ISIN]]="","",IF(OR(_xll.BDP($B56&amp;" Corp",AR$1)="#N/A N/A"),"",_xll.BDP($B56&amp;" Corp",AR$1)))</f>
        <v/>
      </c>
      <c r="AS56" s="230">
        <f>IF(tbl_coded[[#This Row],[ISIN]]="","",IF(_xll.BDS($B56&amp;" Corp",AS$1)="#N/A Field Not Applicable","",_xll.BDS($B56&amp;" Corp",AS$1)))</f>
        <v>67600795</v>
      </c>
      <c r="AT56" s="230" t="str">
        <f>IF(tbl_coded[[#This Row],[SBLC Provider BBID]]="","",_xll.BDP(tbl_coded[[#This Row],[SBLC Provider BBID]]&amp;" CompanyID","NAME"))</f>
        <v>Huaxia Bank Co Ltd/Changsha</v>
      </c>
      <c r="AU56" s="230" t="str">
        <f>IF(tbl_coded[[#This Row],[ISIN]]="","",IF(OR(_xll.BDP($B56&amp;" Corp",AU$1)="#N/A N/A"),"--",IF(_xll.BDP($B56&amp;" Corp",AU$1)="#N/A Field Not Applicable","",TEXT(_xll.BDP($B56&amp;" Corp",AU$1),"yyyy/mm/dd"))))</f>
        <v>2023/03/13</v>
      </c>
      <c r="AV56" s="230" t="str">
        <f>IF(tbl_coded[[#This Row],[ISIN]]="","",IF(OR(_xll.BDP($B56&amp;" Corp",AV$1)="#N/A N/A"),"--",IF(_xll.BDP($B56&amp;" Corp",AV$1)="#N/A Field Not Applicable","",TEXT(_xll.BDP($B56&amp;" Corp",AV$1),"yyyy/mm/dd"))))</f>
        <v>2026/03/13</v>
      </c>
      <c r="AW56" s="230" t="str">
        <f>IF(tbl_coded[[#This Row],[ISIN]]="","",IF(OR(_xll.BDP($B56&amp;" Corp",AW$1)="#N/A N/A"),"--",IF(_xll.BDP($B56&amp;" Corp",AW$1)="#N/A Field Not Applicable","",TEXT(_xll.BDP($B56&amp;" Corp",AW$1),"yyyy/mm/dd"))))</f>
        <v>2023/03/08</v>
      </c>
      <c r="AX56" s="230" t="str">
        <f>IF(tbl_coded[[#This Row],[ISIN]]="","",IF(OR(_xll.BDP($B56&amp;" Corp",AX$1)="#N/A Field Not Applicable"),"--",IF(_xll.BDP($B56&amp;" Corp",AX$1)="#N/A Field Not Applicable","",TEXT(_xll.BDP($B56&amp;" Corp",AX$1),"yyyy/mm/dd"))))</f>
        <v>--</v>
      </c>
      <c r="AY56" s="230">
        <f>IF(tbl_coded[[#This Row],[ISIN]]="","",IF(OR(_xll.BDP($B56&amp;" Corp",AY$1)="#N/A N/A"),"--",_xll.BDP($B56&amp;" Corp",AY$1)))</f>
        <v>4</v>
      </c>
      <c r="AZ56" s="230" t="str">
        <f>IF(tbl_coded[[#This Row],[ISIN]]="","",IF(OR(_xll.BDP($B56&amp;" Corp",AZ$1)="#N/A N/A"),"--",_xll.BDP($B56&amp;" Corp",AZ$1)))</f>
        <v>CNY</v>
      </c>
      <c r="BA56" s="230">
        <f>IF(tbl_coded[[#This Row],[ISIN]]="","",IF(OR(_xll.BDP($B56&amp;" Corp",BA$1)="#N/A N/A"),"--",_xll.BDP($B56&amp;" Corp",BA$1)))</f>
        <v>875000000</v>
      </c>
      <c r="BB56" s="230">
        <f>IF(tbl_coded[[#This Row],[ISIN]]="","",IF(OR(_xll.BDP($B56&amp;" Corp",BB$1)="#N/A Field Not Applicable"),"--",_xll.BDP($B56&amp;" Corp",BB$1)))</f>
        <v>100</v>
      </c>
      <c r="BC56" s="230" t="str">
        <f>IF(tbl_coded[[#This Row],[ISIN]]="","",IF(OR(_xll.BDP($B56&amp;" Corp",BC$1)="#N/A Field Not Applicable"),"--",_xll.BDP($B56&amp;" Corp",BC$1)))</f>
        <v>N</v>
      </c>
      <c r="BD56" s="230" t="str">
        <f>IF(tbl_coded[[#This Row],[ISIN]]="","",IF(OR(_xll.BDP($B56&amp;" Corp",BD$1)="#N/A Field Not Applicable"),"--",_xll.BDP($B56&amp;" Corp",BD$1)))</f>
        <v>N</v>
      </c>
      <c r="BE56" s="230" t="str">
        <f>IF(tbl_coded[[#This Row],[ISIN]]="","",IF(OR(_xll.BDP($B56&amp;" Corp",BE$1)="#N/A Field Not Applicable"),"--",_xll.BDP($B56&amp;" Corp",BE$1)))</f>
        <v>N</v>
      </c>
      <c r="BF56" s="230" t="str">
        <f>IF(tbl_coded[[#This Row],[ISIN]]="","",IF(OR(_xll.BDP($B56&amp;" Corp",BF$1)="#N/A N/A"),"",_xll.BDP($B56&amp;" Corp",BF$1)))</f>
        <v/>
      </c>
      <c r="BG5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5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5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5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6" s="230" t="str">
        <f>IF(tbl_coded[[#This Row],[GREEN]]="Y","Green",IF(tbl_coded[[#This Row],[SUSTAINABLE]]="Y","Sustainable",IF(tbl_coded[[#This Row],[SOCIAL]]="Y","Social","")))</f>
        <v/>
      </c>
    </row>
    <row r="57" spans="1:66" ht="15" customHeight="1">
      <c r="A57" s="225">
        <v>55</v>
      </c>
      <c r="B57" s="226" t="str">
        <f>IF(美元债一级!$C$3:$C$1048576&lt;&gt;"",美元债一级!C57,"")</f>
        <v>XS2573678435</v>
      </c>
      <c r="C57" s="230" t="str">
        <f>IF(tbl_coded[[#This Row],[ISIN]]="","",IF(tbl_coded[[#This Row],[Index]]&gt;$A$1,"",IF(_xll.BDP($B57&amp;" Corp",C$1)="#N/A N/A","",_xll.BDP($B57&amp;" Corp",C$1))))</f>
        <v>7/3/2023</v>
      </c>
      <c r="D57" s="230" t="str">
        <f>IF(tbl_coded[[#This Row],[ISIN]]="","",IF(_xll.BDP($B57&amp;" Corp",D$1)="#N/A N/A","",_xll.BDP($B57&amp;" Corp",D$1)))</f>
        <v>JINJIANG ROAD &amp; BRIDGE</v>
      </c>
      <c r="E57" s="230" t="str">
        <f>IF(tbl_coded[[#This Row],[ISIN]]="","",IF(_xll.BDP($B57&amp;" Corp",E$1)="#N/A N/A","--",_xll.BDP($B57&amp;" Corp",E$1)))</f>
        <v>JINJIANG URBN CONST INV</v>
      </c>
      <c r="F57" s="230" t="str">
        <f>IF(tbl_coded[[#This Row],[ISIN]]="","",IF(_xll.BDS($B57&amp;" Corp",F$1)="#N/A Field Not Applicable","",_xll.BDS($B57&amp;" Corp",F$1)))</f>
        <v/>
      </c>
      <c r="G57" s="230" t="str">
        <f>IF(tbl_coded[[#This Row],[ISIN]]="","",IF(_xll.BDP($F57&amp;" CompanyID",G$1)="#N/A Invalid Security","",_xll.BDP($F57&amp;" CompanyID",G$1)))</f>
        <v/>
      </c>
      <c r="H57" s="230" t="str">
        <f>IF(tbl_coded[[#This Row],[ISIN]]="","",IF(_xll.BDP($B57&amp;" Corp",H$1)="#N/A N/A","--",_xll.BDP($B57&amp;" Corp",H$1)))</f>
        <v>--</v>
      </c>
      <c r="I57" s="230" t="str">
        <f>IF(tbl_coded[[#This Row],[ISIN]]="","",IF(_xll.BDP($B57&amp;" Corp",I$1)="#N/A N/A","--",_xll.BDP($B57&amp;" Corp",I$1)))</f>
        <v>--</v>
      </c>
      <c r="J57" s="230" t="str">
        <f>IF(tbl_coded[[#This Row],[ISIN]]="","",IF(_xll.BDP($B57&amp;" Corp",J$1)="#N/A N/A","--",_xll.BDP($B57&amp;" Corp",J$1)))</f>
        <v>--</v>
      </c>
      <c r="K57" s="230" t="str">
        <f>IF(tbl_coded[[#This Row],[ISIN]]="","",IF(_xll.BDP($B57&amp;" Corp",K$1)="#N/A N/A","--",_xll.BDP($B57&amp;" Corp",K$1)))</f>
        <v>--</v>
      </c>
      <c r="L57" s="230" t="str">
        <f>IF(tbl_coded[[#This Row],[ISIN]]="","",IF(_xll.BDP($B57&amp;" Corp",L$1)="#N/A N/A","--",_xll.BDP($B57&amp;" Corp",L$1)))</f>
        <v>--</v>
      </c>
      <c r="M57" s="230" t="str">
        <f>IF(tbl_coded[[#This Row],[ISIN]]="","",IF(_xll.BDP($B57&amp;" Corp",M$1)="#N/A N/A","--",_xll.BDP($B57&amp;" Corp",M$1)))</f>
        <v>--</v>
      </c>
      <c r="N57" s="230" t="str">
        <f>IF(tbl_coded[[#This Row],[ISIN]]="","",IF(_xll.BDP($B57&amp;" Corp",N$1)="#N/A N/A","--",_xll.BDP($B57&amp;" Corp",N$1)))</f>
        <v>--</v>
      </c>
      <c r="O57" s="230" t="str">
        <f>IF(tbl_coded[[#This Row],[ISIN]]="","",IF(_xll.BDP($B57&amp;" Corp",O$1)="#N/A N/A","--",_xll.BDP($B57&amp;" Corp",O$1)))</f>
        <v>--</v>
      </c>
      <c r="P57" s="230" t="str">
        <f>IF(tbl_coded[[#This Row],[ISIN]]="","",IF(_xll.BDP($B57&amp;" Corp",P$1)="#N/A N/A","--",_xll.BDP($B57&amp;" Corp",P$1)))</f>
        <v>--</v>
      </c>
      <c r="Q5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7" s="230" t="str">
        <f>IF(tbl_coded[[#This Row],[ISIN]]="","",IF(OR(_xll.BDP($B57&amp;" Corp",R$1)="#N/A N/A",_xll.BDP($B57&amp;" Corp",R$1)="#N/A Invalid Security",_xll.BDP($B57&amp;" Corp",R$1)="#N/A Field Not Applicable"),"--",_xll.BDP($B57&amp;" Corp",R$1)))</f>
        <v>0768356D CH</v>
      </c>
      <c r="S57" s="230" t="str">
        <f>IF(tbl_coded[[#This Row],[ISIN]]="","",IF(OR(_xll.BDP($R57&amp;" Equity",S$1)="#N/A N/A",_xll.BDP($R57&amp;" Equity",S$1)="#N/A Invalid Security"),"--",_xll.BDP($R57&amp;" Equity",S$1)))</f>
        <v>--</v>
      </c>
      <c r="T57" s="230" t="str">
        <f>IF(tbl_coded[[#This Row],[ISIN]]="","",IF(OR(_xll.BDP($R57&amp;" Equity",T$1)="#N/A N/A",_xll.BDP($R57&amp;" Equity",T$1)="#N/A Invalid Security"),"--",_xll.BDP($R57&amp;" Equity",T$1)))</f>
        <v>--</v>
      </c>
      <c r="U57" s="230" t="str">
        <f>IF(tbl_coded[[#This Row],[ISIN]]="","",IF(OR(_xll.BDP($R57&amp;" Equity",U$1)="#N/A N/A",_xll.BDP($R57&amp;" Equity",U$1)="#N/A Invalid Security"),"--",_xll.BDP($R57&amp;" Equity",U$1)))</f>
        <v>--</v>
      </c>
      <c r="V57" s="230" t="str">
        <f>IF(tbl_coded[[#This Row],[ISIN]]="","",IF(OR(_xll.BDP($R57&amp;" Equity",V$1)="#N/A N/A",_xll.BDP($R57&amp;" Equity",V$1)="#N/A Invalid Security"),"--",_xll.BDP($R57&amp;" Equity",V$1)))</f>
        <v>--</v>
      </c>
      <c r="W57" s="230" t="str">
        <f>IF(tbl_coded[[#This Row],[ISIN]]="","",IF(OR(_xll.BDP($R57&amp;" Equity",W$1)="#N/A N/A",_xll.BDP($R57&amp;" Equity",W$1)="#N/A Invalid Security"),"--",_xll.BDP($R57&amp;" Equity",W$1)))</f>
        <v>--</v>
      </c>
      <c r="X57" s="230" t="str">
        <f>IF(tbl_coded[[#This Row],[ISIN]]="","",IF(OR(_xll.BDP($R57&amp;" Equity",X$1)="#N/A N/A",_xll.BDP($R57&amp;" Equity",X$1)="#N/A Invalid Security"),"--",_xll.BDP($R57&amp;" Equity",X$1)))</f>
        <v>--</v>
      </c>
      <c r="Y5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57" s="230" t="str">
        <f>IF(tbl_coded[[#This Row],[ISIN]]="","",IF(ISNUMBER(_xll.BDP(B57&amp;" Corp",Z$1)),_xll.BDP(B57&amp;" Corp",Z$1),""))</f>
        <v/>
      </c>
      <c r="AA57" s="230" t="str">
        <f>IF(tbl_coded[[#This Row],[ISIN]]="","",IF(ISNUMBER(_xll.BDP(B57&amp;" Corp",AA$1)),_xll.BDP(B57&amp;" Corp",AA$1),""))</f>
        <v/>
      </c>
      <c r="AB57" s="230" t="str">
        <f>IF(tbl_coded[[#This Row],[ISIN]]="","",IF(ISNUMBER(_xll.BDP(B57&amp;" Corp",AB$1)),_xll.BDP(B57&amp;" Corp",AB$1),""))</f>
        <v/>
      </c>
      <c r="AC57" s="230" t="str">
        <f>IF(tbl_coded[[#This Row],[ISIN]]="","",IF((_xll.BDP(B57&amp;" Corp",AC$1))="#N/A Field Not Applicable","",_xll.BDP(B57&amp;" Corp",AC$1)))</f>
        <v>N</v>
      </c>
      <c r="AD57" s="230" t="str">
        <f>IF(tbl_coded[[#This Row],[ISIN]]="","",IF((_xll.BDP(B57&amp;" Corp",AD$1))="#N/A N/A","--",_xll.BDP(B57&amp;" Corp",AD$1)))</f>
        <v>--</v>
      </c>
      <c r="AE57" s="230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>NR</v>
      </c>
      <c r="AF5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7" s="231" t="str">
        <f>IF(tbl_coded[[#This Row],[ISIN]]="","",IF(_xll.BDP($B57&amp;" Corp",AH$1)="#N/A N/A","--",_xll.BDP($B57&amp;" Corp",AH$1)))</f>
        <v>CN</v>
      </c>
      <c r="AI5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晋江市路桥建设开发有</v>
      </c>
      <c r="AL57" s="230" t="str">
        <f>IF(tbl_coded[[#This Row],[ISIN]]="","",IF(_xll.BDS($B57&amp;" Corp",AL$1)="#N/A Field Not Applicable","",_xll.BDS($B57&amp;" Corp",AL$1)))</f>
        <v/>
      </c>
      <c r="AM5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7" s="230" t="str">
        <f>IF(tbl_coded[[#This Row],[ISIN]]="","",IF(OR(_xll.BDP($B57&amp;" Corp",AR$1)="#N/A N/A"),"",_xll.BDP($B57&amp;" Corp",AR$1)))</f>
        <v>Fujian Jinjiang Urban Construction Investment Development Group Co Ltd</v>
      </c>
      <c r="AS57" s="230" t="str">
        <f>IF(tbl_coded[[#This Row],[ISIN]]="","",IF(_xll.BDS($B57&amp;" Corp",AS$1)="#N/A Field Not Applicable","",_xll.BDS($B57&amp;" Corp",AS$1)))</f>
        <v/>
      </c>
      <c r="AT57" s="230" t="str">
        <f>IF(tbl_coded[[#This Row],[SBLC Provider BBID]]="","",_xll.BDP(tbl_coded[[#This Row],[SBLC Provider BBID]]&amp;" CompanyID","NAME"))</f>
        <v/>
      </c>
      <c r="AU57" s="230" t="str">
        <f>IF(tbl_coded[[#This Row],[ISIN]]="","",IF(OR(_xll.BDP($B57&amp;" Corp",AU$1)="#N/A N/A"),"--",IF(_xll.BDP($B57&amp;" Corp",AU$1)="#N/A Field Not Applicable","",TEXT(_xll.BDP($B57&amp;" Corp",AU$1),"yyyy/mm/dd"))))</f>
        <v>2023/03/10</v>
      </c>
      <c r="AV57" s="230" t="str">
        <f>IF(tbl_coded[[#This Row],[ISIN]]="","",IF(OR(_xll.BDP($B57&amp;" Corp",AV$1)="#N/A N/A"),"--",IF(_xll.BDP($B57&amp;" Corp",AV$1)="#N/A Field Not Applicable","",TEXT(_xll.BDP($B57&amp;" Corp",AV$1),"yyyy/mm/dd"))))</f>
        <v>2024/03/08</v>
      </c>
      <c r="AW57" s="230" t="str">
        <f>IF(tbl_coded[[#This Row],[ISIN]]="","",IF(OR(_xll.BDP($B57&amp;" Corp",AW$1)="#N/A N/A"),"--",IF(_xll.BDP($B57&amp;" Corp",AW$1)="#N/A Field Not Applicable","",TEXT(_xll.BDP($B57&amp;" Corp",AW$1),"yyyy/mm/dd"))))</f>
        <v>2023/03/07</v>
      </c>
      <c r="AX57" s="230" t="str">
        <f>IF(tbl_coded[[#This Row],[ISIN]]="","",IF(OR(_xll.BDP($B57&amp;" Corp",AX$1)="#N/A Field Not Applicable"),"--",IF(_xll.BDP($B57&amp;" Corp",AX$1)="#N/A Field Not Applicable","",TEXT(_xll.BDP($B57&amp;" Corp",AX$1),"yyyy/mm/dd"))))</f>
        <v>--</v>
      </c>
      <c r="AY57" s="230">
        <f>IF(tbl_coded[[#This Row],[ISIN]]="","",IF(OR(_xll.BDP($B57&amp;" Corp",AY$1)="#N/A N/A"),"--",_xll.BDP($B57&amp;" Corp",AY$1)))</f>
        <v>6.68</v>
      </c>
      <c r="AZ57" s="230" t="str">
        <f>IF(tbl_coded[[#This Row],[ISIN]]="","",IF(OR(_xll.BDP($B57&amp;" Corp",AZ$1)="#N/A N/A"),"--",_xll.BDP($B57&amp;" Corp",AZ$1)))</f>
        <v>USD</v>
      </c>
      <c r="BA57" s="230">
        <f>IF(tbl_coded[[#This Row],[ISIN]]="","",IF(OR(_xll.BDP($B57&amp;" Corp",BA$1)="#N/A N/A"),"--",_xll.BDP($B57&amp;" Corp",BA$1)))</f>
        <v>158000000</v>
      </c>
      <c r="BB57" s="230">
        <f>IF(tbl_coded[[#This Row],[ISIN]]="","",IF(OR(_xll.BDP($B57&amp;" Corp",BB$1)="#N/A Field Not Applicable"),"--",_xll.BDP($B57&amp;" Corp",BB$1)))</f>
        <v>100</v>
      </c>
      <c r="BC57" s="230" t="str">
        <f>IF(tbl_coded[[#This Row],[ISIN]]="","",IF(OR(_xll.BDP($B57&amp;" Corp",BC$1)="#N/A Field Not Applicable"),"--",_xll.BDP($B57&amp;" Corp",BC$1)))</f>
        <v>N</v>
      </c>
      <c r="BD57" s="230" t="str">
        <f>IF(tbl_coded[[#This Row],[ISIN]]="","",IF(OR(_xll.BDP($B57&amp;" Corp",BD$1)="#N/A Field Not Applicable"),"--",_xll.BDP($B57&amp;" Corp",BD$1)))</f>
        <v>N</v>
      </c>
      <c r="BE57" s="230" t="str">
        <f>IF(tbl_coded[[#This Row],[ISIN]]="","",IF(OR(_xll.BDP($B57&amp;" Corp",BE$1)="#N/A Field Not Applicable"),"--",_xll.BDP($B57&amp;" Corp",BE$1)))</f>
        <v>N</v>
      </c>
      <c r="BF57" s="230" t="str">
        <f>IF(tbl_coded[[#This Row],[ISIN]]="","",IF(OR(_xll.BDP($B57&amp;" Corp",BF$1)="#N/A N/A"),"",_xll.BDP($B57&amp;" Corp",BF$1)))</f>
        <v>0768356D CH</v>
      </c>
      <c r="BG5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5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5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5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5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5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7" s="230" t="str">
        <f>IF(tbl_coded[[#This Row],[GREEN]]="Y","Green",IF(tbl_coded[[#This Row],[SUSTAINABLE]]="Y","Sustainable",IF(tbl_coded[[#This Row],[SOCIAL]]="Y","Social","")))</f>
        <v/>
      </c>
    </row>
    <row r="58" spans="1:66" ht="15" customHeight="1">
      <c r="A58" s="225">
        <v>56</v>
      </c>
      <c r="B58" s="226" t="str">
        <f>IF(美元债一级!$C$3:$C$1048576&lt;&gt;"",美元债一级!C58,"")</f>
        <v>G238039</v>
      </c>
      <c r="C58" s="230" t="str">
        <f>IF(tbl_coded[[#This Row],[ISIN]]="","",IF(tbl_coded[[#This Row],[Index]]&gt;$A$1,"",IF(_xll.BDP($B58&amp;" Corp",C$1)="#N/A N/A","",_xll.BDP($B58&amp;" Corp",C$1))))</f>
        <v>7/3/2023</v>
      </c>
      <c r="D58" s="230" t="str">
        <f>IF(tbl_coded[[#This Row],[ISIN]]="","",IF(_xll.BDP($B58&amp;" Corp",D$1)="#N/A N/A","",_xll.BDP($B58&amp;" Corp",D$1)))</f>
        <v>HAINING CITY DEV INVST</v>
      </c>
      <c r="E58" s="230" t="str">
        <f>IF(tbl_coded[[#This Row],[ISIN]]="","",IF(_xll.BDP($B58&amp;" Corp",E$1)="#N/A N/A","--",_xll.BDP($B58&amp;" Corp",E$1)))</f>
        <v>--</v>
      </c>
      <c r="F58" s="230" t="str">
        <f>IF(tbl_coded[[#This Row],[ISIN]]="","",IF(_xll.BDS($B58&amp;" Corp",F$1)="#N/A Field Not Applicable","",_xll.BDS($B58&amp;" Corp",F$1)))</f>
        <v/>
      </c>
      <c r="G58" s="230" t="str">
        <f>IF(tbl_coded[[#This Row],[ISIN]]="","",IF(_xll.BDP($F58&amp;" CompanyID",G$1)="#N/A Invalid Security","",_xll.BDP($F58&amp;" CompanyID",G$1)))</f>
        <v/>
      </c>
      <c r="H58" s="230" t="str">
        <f>IF(tbl_coded[[#This Row],[ISIN]]="","",IF(_xll.BDP($B58&amp;" Corp",H$1)="#N/A N/A","--",_xll.BDP($B58&amp;" Corp",H$1)))</f>
        <v>--</v>
      </c>
      <c r="I58" s="230" t="str">
        <f>IF(tbl_coded[[#This Row],[ISIN]]="","",IF(_xll.BDP($B58&amp;" Corp",I$1)="#N/A N/A","--",_xll.BDP($B58&amp;" Corp",I$1)))</f>
        <v>--</v>
      </c>
      <c r="J58" s="230" t="str">
        <f>IF(tbl_coded[[#This Row],[ISIN]]="","",IF(_xll.BDP($B58&amp;" Corp",J$1)="#N/A N/A","--",_xll.BDP($B58&amp;" Corp",J$1)))</f>
        <v>--</v>
      </c>
      <c r="K58" s="230" t="str">
        <f>IF(tbl_coded[[#This Row],[ISIN]]="","",IF(_xll.BDP($B58&amp;" Corp",K$1)="#N/A N/A","--",_xll.BDP($B58&amp;" Corp",K$1)))</f>
        <v>--</v>
      </c>
      <c r="L58" s="230" t="str">
        <f>IF(tbl_coded[[#This Row],[ISIN]]="","",IF(_xll.BDP($B58&amp;" Corp",L$1)="#N/A N/A","--",_xll.BDP($B58&amp;" Corp",L$1)))</f>
        <v>--</v>
      </c>
      <c r="M58" s="230" t="str">
        <f>IF(tbl_coded[[#This Row],[ISIN]]="","",IF(_xll.BDP($B58&amp;" Corp",M$1)="#N/A N/A","--",_xll.BDP($B58&amp;" Corp",M$1)))</f>
        <v>--</v>
      </c>
      <c r="N58" s="230" t="str">
        <f>IF(tbl_coded[[#This Row],[ISIN]]="","",IF(_xll.BDP($B58&amp;" Corp",N$1)="#N/A N/A","--",_xll.BDP($B58&amp;" Corp",N$1)))</f>
        <v>--</v>
      </c>
      <c r="O58" s="230" t="str">
        <f>IF(tbl_coded[[#This Row],[ISIN]]="","",IF(_xll.BDP($B58&amp;" Corp",O$1)="#N/A N/A","--",_xll.BDP($B58&amp;" Corp",O$1)))</f>
        <v>--</v>
      </c>
      <c r="P58" s="230" t="str">
        <f>IF(tbl_coded[[#This Row],[ISIN]]="","",IF(_xll.BDP($B58&amp;" Corp",P$1)="#N/A N/A","--",_xll.BDP($B58&amp;" Corp",P$1)))</f>
        <v>--</v>
      </c>
      <c r="Q5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8" s="230" t="str">
        <f>IF(tbl_coded[[#This Row],[ISIN]]="","",IF(OR(_xll.BDP($B58&amp;" Corp",R$1)="#N/A N/A",_xll.BDP($B58&amp;" Corp",R$1)="#N/A Invalid Security",_xll.BDP($B58&amp;" Corp",R$1)="#N/A Field Not Applicable"),"--",_xll.BDP($B58&amp;" Corp",R$1)))</f>
        <v>--</v>
      </c>
      <c r="S58" s="230" t="str">
        <f>IF(tbl_coded[[#This Row],[ISIN]]="","",IF(OR(_xll.BDP($R58&amp;" Equity",S$1)="#N/A N/A",_xll.BDP($R58&amp;" Equity",S$1)="#N/A Invalid Security"),"--",_xll.BDP($R58&amp;" Equity",S$1)))</f>
        <v>--</v>
      </c>
      <c r="T58" s="230" t="str">
        <f>IF(tbl_coded[[#This Row],[ISIN]]="","",IF(OR(_xll.BDP($R58&amp;" Equity",T$1)="#N/A N/A",_xll.BDP($R58&amp;" Equity",T$1)="#N/A Invalid Security"),"--",_xll.BDP($R58&amp;" Equity",T$1)))</f>
        <v>--</v>
      </c>
      <c r="U58" s="230" t="str">
        <f>IF(tbl_coded[[#This Row],[ISIN]]="","",IF(OR(_xll.BDP($R58&amp;" Equity",U$1)="#N/A N/A",_xll.BDP($R58&amp;" Equity",U$1)="#N/A Invalid Security"),"--",_xll.BDP($R58&amp;" Equity",U$1)))</f>
        <v>--</v>
      </c>
      <c r="V58" s="230" t="str">
        <f>IF(tbl_coded[[#This Row],[ISIN]]="","",IF(OR(_xll.BDP($R58&amp;" Equity",V$1)="#N/A N/A",_xll.BDP($R58&amp;" Equity",V$1)="#N/A Invalid Security"),"--",_xll.BDP($R58&amp;" Equity",V$1)))</f>
        <v>--</v>
      </c>
      <c r="W58" s="230" t="str">
        <f>IF(tbl_coded[[#This Row],[ISIN]]="","",IF(OR(_xll.BDP($R58&amp;" Equity",W$1)="#N/A N/A",_xll.BDP($R58&amp;" Equity",W$1)="#N/A Invalid Security"),"--",_xll.BDP($R58&amp;" Equity",W$1)))</f>
        <v>--</v>
      </c>
      <c r="X58" s="230" t="str">
        <f>IF(tbl_coded[[#This Row],[ISIN]]="","",IF(OR(_xll.BDP($R58&amp;" Equity",X$1)="#N/A N/A",_xll.BDP($R58&amp;" Equity",X$1)="#N/A Invalid Security"),"--",_xll.BDP($R58&amp;" Equity",X$1)))</f>
        <v>--</v>
      </c>
      <c r="Y5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8" s="230" t="str">
        <f>IF(tbl_coded[[#This Row],[ISIN]]="","",IF(ISNUMBER(_xll.BDP(B58&amp;" Corp",Z$1)),_xll.BDP(B58&amp;" Corp",Z$1),""))</f>
        <v/>
      </c>
      <c r="AA58" s="230" t="str">
        <f>IF(tbl_coded[[#This Row],[ISIN]]="","",IF(ISNUMBER(_xll.BDP(B58&amp;" Corp",AA$1)),_xll.BDP(B58&amp;" Corp",AA$1),""))</f>
        <v/>
      </c>
      <c r="AB58" s="230" t="str">
        <f>IF(tbl_coded[[#This Row],[ISIN]]="","",IF(ISNUMBER(_xll.BDP(B58&amp;" Corp",AB$1)),_xll.BDP(B58&amp;" Corp",AB$1),""))</f>
        <v/>
      </c>
      <c r="AC58" s="230" t="str">
        <f>IF(tbl_coded[[#This Row],[ISIN]]="","",IF((_xll.BDP(B58&amp;" Corp",AC$1))="#N/A Field Not Applicable","",_xll.BDP(B58&amp;" Corp",AC$1)))</f>
        <v>N</v>
      </c>
      <c r="AD58" s="230" t="str">
        <f>IF(tbl_coded[[#This Row],[ISIN]]="","",IF((_xll.BDP(B58&amp;" Corp",AD$1))="#N/A N/A","--",_xll.BDP(B58&amp;" Corp",AD$1)))</f>
        <v>--</v>
      </c>
      <c r="AE58" s="230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>NR</v>
      </c>
      <c r="AF5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8" s="231" t="str">
        <f>IF(tbl_coded[[#This Row],[ISIN]]="","",IF(_xll.BDP($B58&amp;" Corp",AH$1)="#N/A N/A","--",_xll.BDP($B58&amp;" Corp",AH$1)))</f>
        <v>CN</v>
      </c>
      <c r="AI5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海宁市城市发展投资集</v>
      </c>
      <c r="AL58" s="230" t="str">
        <f>IF(tbl_coded[[#This Row],[ISIN]]="","",IF(_xll.BDS($B58&amp;" Corp",AL$1)="#N/A Field Not Applicable","",_xll.BDS($B58&amp;" Corp",AL$1)))</f>
        <v/>
      </c>
      <c r="AM5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8" s="230" t="str">
        <f>IF(tbl_coded[[#This Row],[ISIN]]="","",IF(OR(_xll.BDP($B58&amp;" Corp",AR$1)="#N/A N/A"),"",_xll.BDP($B58&amp;" Corp",AR$1)))</f>
        <v/>
      </c>
      <c r="AS58" s="230" t="str">
        <f>IF(tbl_coded[[#This Row],[ISIN]]="","",IF(_xll.BDS($B58&amp;" Corp",AS$1)="#N/A Field Not Applicable","",_xll.BDS($B58&amp;" Corp",AS$1)))</f>
        <v/>
      </c>
      <c r="AT58" s="230" t="str">
        <f>IF(tbl_coded[[#This Row],[SBLC Provider BBID]]="","",_xll.BDP(tbl_coded[[#This Row],[SBLC Provider BBID]]&amp;" CompanyID","NAME"))</f>
        <v/>
      </c>
      <c r="AU58" s="230" t="str">
        <f>IF(tbl_coded[[#This Row],[ISIN]]="","",IF(OR(_xll.BDP($B58&amp;" Corp",AU$1)="#N/A N/A"),"--",IF(_xll.BDP($B58&amp;" Corp",AU$1)="#N/A Field Not Applicable","",TEXT(_xll.BDP($B58&amp;" Corp",AU$1),"yyyy/mm/dd"))))</f>
        <v>2023/03/10</v>
      </c>
      <c r="AV58" s="230" t="str">
        <f>IF(tbl_coded[[#This Row],[ISIN]]="","",IF(OR(_xll.BDP($B58&amp;" Corp",AV$1)="#N/A N/A"),"--",IF(_xll.BDP($B58&amp;" Corp",AV$1)="#N/A Field Not Applicable","",TEXT(_xll.BDP($B58&amp;" Corp",AV$1),"yyyy/mm/dd"))))</f>
        <v>2026/03/10</v>
      </c>
      <c r="AW58" s="230" t="str">
        <f>IF(tbl_coded[[#This Row],[ISIN]]="","",IF(OR(_xll.BDP($B58&amp;" Corp",AW$1)="#N/A N/A"),"--",IF(_xll.BDP($B58&amp;" Corp",AW$1)="#N/A Field Not Applicable","",TEXT(_xll.BDP($B58&amp;" Corp",AW$1),"yyyy/mm/dd"))))</f>
        <v>2023/03/07</v>
      </c>
      <c r="AX58" s="230" t="str">
        <f>IF(tbl_coded[[#This Row],[ISIN]]="","",IF(OR(_xll.BDP($B58&amp;" Corp",AX$1)="#N/A Field Not Applicable"),"--",IF(_xll.BDP($B58&amp;" Corp",AX$1)="#N/A Field Not Applicable","",TEXT(_xll.BDP($B58&amp;" Corp",AX$1),"yyyy/mm/dd"))))</f>
        <v>--</v>
      </c>
      <c r="AY58" s="230">
        <f>IF(tbl_coded[[#This Row],[ISIN]]="","",IF(OR(_xll.BDP($B58&amp;" Corp",AY$1)="#N/A N/A"),"--",_xll.BDP($B58&amp;" Corp",AY$1)))</f>
        <v>4.3</v>
      </c>
      <c r="AZ58" s="230" t="str">
        <f>IF(tbl_coded[[#This Row],[ISIN]]="","",IF(OR(_xll.BDP($B58&amp;" Corp",AZ$1)="#N/A N/A"),"--",_xll.BDP($B58&amp;" Corp",AZ$1)))</f>
        <v>CNY</v>
      </c>
      <c r="BA58" s="230">
        <f>IF(tbl_coded[[#This Row],[ISIN]]="","",IF(OR(_xll.BDP($B58&amp;" Corp",BA$1)="#N/A N/A"),"--",_xll.BDP($B58&amp;" Corp",BA$1)))</f>
        <v>1700000000</v>
      </c>
      <c r="BB58" s="230">
        <f>IF(tbl_coded[[#This Row],[ISIN]]="","",IF(OR(_xll.BDP($B58&amp;" Corp",BB$1)="#N/A Field Not Applicable"),"--",_xll.BDP($B58&amp;" Corp",BB$1)))</f>
        <v>100</v>
      </c>
      <c r="BC58" s="230" t="str">
        <f>IF(tbl_coded[[#This Row],[ISIN]]="","",IF(OR(_xll.BDP($B58&amp;" Corp",BC$1)="#N/A Field Not Applicable"),"--",_xll.BDP($B58&amp;" Corp",BC$1)))</f>
        <v>N</v>
      </c>
      <c r="BD58" s="230" t="str">
        <f>IF(tbl_coded[[#This Row],[ISIN]]="","",IF(OR(_xll.BDP($B58&amp;" Corp",BD$1)="#N/A Field Not Applicable"),"--",_xll.BDP($B58&amp;" Corp",BD$1)))</f>
        <v>N</v>
      </c>
      <c r="BE58" s="230" t="str">
        <f>IF(tbl_coded[[#This Row],[ISIN]]="","",IF(OR(_xll.BDP($B58&amp;" Corp",BE$1)="#N/A Field Not Applicable"),"--",_xll.BDP($B58&amp;" Corp",BE$1)))</f>
        <v>N</v>
      </c>
      <c r="BF58" s="230" t="str">
        <f>IF(tbl_coded[[#This Row],[ISIN]]="","",IF(OR(_xll.BDP($B58&amp;" Corp",BF$1)="#N/A N/A"),"",_xll.BDP($B58&amp;" Corp",BF$1)))</f>
        <v>1084210D CH</v>
      </c>
      <c r="BG5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5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5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5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5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5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8" s="230" t="str">
        <f>IF(tbl_coded[[#This Row],[GREEN]]="Y","Green",IF(tbl_coded[[#This Row],[SUSTAINABLE]]="Y","Sustainable",IF(tbl_coded[[#This Row],[SOCIAL]]="Y","Social","")))</f>
        <v/>
      </c>
    </row>
    <row r="59" spans="1:66" ht="15" customHeight="1">
      <c r="A59" s="225">
        <v>57</v>
      </c>
      <c r="B59" s="226" t="str">
        <f>IF(美元债一级!$C$3:$C$1048576&lt;&gt;"",美元债一级!C59,"")</f>
        <v>G238024</v>
      </c>
      <c r="C59" s="230" t="str">
        <f>IF(tbl_coded[[#This Row],[ISIN]]="","",IF(tbl_coded[[#This Row],[Index]]&gt;$A$1,"",IF(_xll.BDP($B59&amp;" Corp",C$1)="#N/A N/A","",_xll.BDP($B59&amp;" Corp",C$1))))</f>
        <v>3/3/2023</v>
      </c>
      <c r="D59" s="230" t="str">
        <f>IF(tbl_coded[[#This Row],[ISIN]]="","",IF(_xll.BDP($B59&amp;" Corp",D$1)="#N/A N/A","",_xll.BDP($B59&amp;" Corp",D$1)))</f>
        <v>CHONGQING FULING IND DEV</v>
      </c>
      <c r="E59" s="230" t="str">
        <f>IF(tbl_coded[[#This Row],[ISIN]]="","",IF(_xll.BDP($B59&amp;" Corp",E$1)="#N/A N/A","--",_xll.BDP($B59&amp;" Corp",E$1)))</f>
        <v>--</v>
      </c>
      <c r="F59" s="230" t="str">
        <f>IF(tbl_coded[[#This Row],[ISIN]]="","",IF(_xll.BDS($B59&amp;" Corp",F$1)="#N/A Field Not Applicable","",_xll.BDS($B59&amp;" Corp",F$1)))</f>
        <v/>
      </c>
      <c r="G59" s="230" t="str">
        <f>IF(tbl_coded[[#This Row],[ISIN]]="","",IF(_xll.BDP($F59&amp;" CompanyID",G$1)="#N/A Invalid Security","",_xll.BDP($F59&amp;" CompanyID",G$1)))</f>
        <v/>
      </c>
      <c r="H59" s="230" t="str">
        <f>IF(tbl_coded[[#This Row],[ISIN]]="","",IF(_xll.BDP($B59&amp;" Corp",H$1)="#N/A N/A","--",_xll.BDP($B59&amp;" Corp",H$1)))</f>
        <v>--</v>
      </c>
      <c r="I59" s="230" t="str">
        <f>IF(tbl_coded[[#This Row],[ISIN]]="","",IF(_xll.BDP($B59&amp;" Corp",I$1)="#N/A N/A","--",_xll.BDP($B59&amp;" Corp",I$1)))</f>
        <v>--</v>
      </c>
      <c r="J59" s="230" t="str">
        <f>IF(tbl_coded[[#This Row],[ISIN]]="","",IF(_xll.BDP($B59&amp;" Corp",J$1)="#N/A N/A","--",_xll.BDP($B59&amp;" Corp",J$1)))</f>
        <v>--</v>
      </c>
      <c r="K59" s="230" t="str">
        <f>IF(tbl_coded[[#This Row],[ISIN]]="","",IF(_xll.BDP($B59&amp;" Corp",K$1)="#N/A N/A","--",_xll.BDP($B59&amp;" Corp",K$1)))</f>
        <v>--</v>
      </c>
      <c r="L59" s="230" t="str">
        <f>IF(tbl_coded[[#This Row],[ISIN]]="","",IF(_xll.BDP($B59&amp;" Corp",L$1)="#N/A N/A","--",_xll.BDP($B59&amp;" Corp",L$1)))</f>
        <v>--</v>
      </c>
      <c r="M59" s="230" t="str">
        <f>IF(tbl_coded[[#This Row],[ISIN]]="","",IF(_xll.BDP($B59&amp;" Corp",M$1)="#N/A N/A","--",_xll.BDP($B59&amp;" Corp",M$1)))</f>
        <v>--</v>
      </c>
      <c r="N59" s="230" t="str">
        <f>IF(tbl_coded[[#This Row],[ISIN]]="","",IF(_xll.BDP($B59&amp;" Corp",N$1)="#N/A N/A","--",_xll.BDP($B59&amp;" Corp",N$1)))</f>
        <v>--</v>
      </c>
      <c r="O59" s="230" t="str">
        <f>IF(tbl_coded[[#This Row],[ISIN]]="","",IF(_xll.BDP($B59&amp;" Corp",O$1)="#N/A N/A","--",_xll.BDP($B59&amp;" Corp",O$1)))</f>
        <v>--</v>
      </c>
      <c r="P59" s="230" t="str">
        <f>IF(tbl_coded[[#This Row],[ISIN]]="","",IF(_xll.BDP($B59&amp;" Corp",P$1)="#N/A N/A","--",_xll.BDP($B59&amp;" Corp",P$1)))</f>
        <v>--</v>
      </c>
      <c r="Q5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59" s="230" t="str">
        <f>IF(tbl_coded[[#This Row],[ISIN]]="","",IF(OR(_xll.BDP($B59&amp;" Corp",R$1)="#N/A N/A",_xll.BDP($B59&amp;" Corp",R$1)="#N/A Invalid Security",_xll.BDP($B59&amp;" Corp",R$1)="#N/A Field Not Applicable"),"--",_xll.BDP($B59&amp;" Corp",R$1)))</f>
        <v>--</v>
      </c>
      <c r="S59" s="230" t="str">
        <f>IF(tbl_coded[[#This Row],[ISIN]]="","",IF(OR(_xll.BDP($R59&amp;" Equity",S$1)="#N/A N/A",_xll.BDP($R59&amp;" Equity",S$1)="#N/A Invalid Security"),"--",_xll.BDP($R59&amp;" Equity",S$1)))</f>
        <v>--</v>
      </c>
      <c r="T59" s="230" t="str">
        <f>IF(tbl_coded[[#This Row],[ISIN]]="","",IF(OR(_xll.BDP($R59&amp;" Equity",T$1)="#N/A N/A",_xll.BDP($R59&amp;" Equity",T$1)="#N/A Invalid Security"),"--",_xll.BDP($R59&amp;" Equity",T$1)))</f>
        <v>--</v>
      </c>
      <c r="U59" s="230" t="str">
        <f>IF(tbl_coded[[#This Row],[ISIN]]="","",IF(OR(_xll.BDP($R59&amp;" Equity",U$1)="#N/A N/A",_xll.BDP($R59&amp;" Equity",U$1)="#N/A Invalid Security"),"--",_xll.BDP($R59&amp;" Equity",U$1)))</f>
        <v>--</v>
      </c>
      <c r="V59" s="230" t="str">
        <f>IF(tbl_coded[[#This Row],[ISIN]]="","",IF(OR(_xll.BDP($R59&amp;" Equity",V$1)="#N/A N/A",_xll.BDP($R59&amp;" Equity",V$1)="#N/A Invalid Security"),"--",_xll.BDP($R59&amp;" Equity",V$1)))</f>
        <v>--</v>
      </c>
      <c r="W59" s="230" t="str">
        <f>IF(tbl_coded[[#This Row],[ISIN]]="","",IF(OR(_xll.BDP($R59&amp;" Equity",W$1)="#N/A N/A",_xll.BDP($R59&amp;" Equity",W$1)="#N/A Invalid Security"),"--",_xll.BDP($R59&amp;" Equity",W$1)))</f>
        <v>--</v>
      </c>
      <c r="X59" s="230" t="str">
        <f>IF(tbl_coded[[#This Row],[ISIN]]="","",IF(OR(_xll.BDP($R59&amp;" Equity",X$1)="#N/A N/A",_xll.BDP($R59&amp;" Equity",X$1)="#N/A Invalid Security"),"--",_xll.BDP($R59&amp;" Equity",X$1)))</f>
        <v>--</v>
      </c>
      <c r="Y5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59" s="230" t="str">
        <f>IF(tbl_coded[[#This Row],[ISIN]]="","",IF(ISNUMBER(_xll.BDP(B59&amp;" Corp",Z$1)),_xll.BDP(B59&amp;" Corp",Z$1),""))</f>
        <v/>
      </c>
      <c r="AA59" s="230" t="str">
        <f>IF(tbl_coded[[#This Row],[ISIN]]="","",IF(ISNUMBER(_xll.BDP(B59&amp;" Corp",AA$1)),_xll.BDP(B59&amp;" Corp",AA$1),""))</f>
        <v/>
      </c>
      <c r="AB59" s="230" t="str">
        <f>IF(tbl_coded[[#This Row],[ISIN]]="","",IF(ISNUMBER(_xll.BDP(B59&amp;" Corp",AB$1)),_xll.BDP(B59&amp;" Corp",AB$1),""))</f>
        <v/>
      </c>
      <c r="AC59" s="230" t="str">
        <f>IF(tbl_coded[[#This Row],[ISIN]]="","",IF((_xll.BDP(B59&amp;" Corp",AC$1))="#N/A Field Not Applicable","",_xll.BDP(B59&amp;" Corp",AC$1)))</f>
        <v>N</v>
      </c>
      <c r="AD59" s="230" t="str">
        <f>IF(tbl_coded[[#This Row],[ISIN]]="","",IF((_xll.BDP(B59&amp;" Corp",AD$1))="#N/A N/A","--",_xll.BDP(B59&amp;" Corp",AD$1)))</f>
        <v>--</v>
      </c>
      <c r="AE59" s="230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>NR</v>
      </c>
      <c r="AF5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5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59" s="231" t="str">
        <f>IF(tbl_coded[[#This Row],[ISIN]]="","",IF(_xll.BDP($B59&amp;" Corp",AH$1)="#N/A N/A","--",_xll.BDP($B59&amp;" Corp",AH$1)))</f>
        <v>CN</v>
      </c>
      <c r="AI5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5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重庆市涪陵实业发展集</v>
      </c>
      <c r="AL59" s="230" t="str">
        <f>IF(tbl_coded[[#This Row],[ISIN]]="","",IF(_xll.BDS($B59&amp;" Corp",AL$1)="#N/A Field Not Applicable","",_xll.BDS($B59&amp;" Corp",AL$1)))</f>
        <v/>
      </c>
      <c r="AM5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5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5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5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5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59" s="230" t="str">
        <f>IF(tbl_coded[[#This Row],[ISIN]]="","",IF(OR(_xll.BDP($B59&amp;" Corp",AR$1)="#N/A N/A"),"",_xll.BDP($B59&amp;" Corp",AR$1)))</f>
        <v/>
      </c>
      <c r="AS59" s="230" t="str">
        <f>IF(tbl_coded[[#This Row],[ISIN]]="","",IF(_xll.BDS($B59&amp;" Corp",AS$1)="#N/A Field Not Applicable","",_xll.BDS($B59&amp;" Corp",AS$1)))</f>
        <v/>
      </c>
      <c r="AT59" s="230" t="str">
        <f>IF(tbl_coded[[#This Row],[SBLC Provider BBID]]="","",_xll.BDP(tbl_coded[[#This Row],[SBLC Provider BBID]]&amp;" CompanyID","NAME"))</f>
        <v/>
      </c>
      <c r="AU59" s="230" t="str">
        <f>IF(tbl_coded[[#This Row],[ISIN]]="","",IF(OR(_xll.BDP($B59&amp;" Corp",AU$1)="#N/A N/A"),"--",IF(_xll.BDP($B59&amp;" Corp",AU$1)="#N/A Field Not Applicable","",TEXT(_xll.BDP($B59&amp;" Corp",AU$1),"yyyy/mm/dd"))))</f>
        <v>2023/03/08</v>
      </c>
      <c r="AV59" s="230" t="str">
        <f>IF(tbl_coded[[#This Row],[ISIN]]="","",IF(OR(_xll.BDP($B59&amp;" Corp",AV$1)="#N/A N/A"),"--",IF(_xll.BDP($B59&amp;" Corp",AV$1)="#N/A Field Not Applicable","",TEXT(_xll.BDP($B59&amp;" Corp",AV$1),"yyyy/mm/dd"))))</f>
        <v>2026/03/08</v>
      </c>
      <c r="AW59" s="230" t="str">
        <f>IF(tbl_coded[[#This Row],[ISIN]]="","",IF(OR(_xll.BDP($B59&amp;" Corp",AW$1)="#N/A N/A"),"--",IF(_xll.BDP($B59&amp;" Corp",AW$1)="#N/A Field Not Applicable","",TEXT(_xll.BDP($B59&amp;" Corp",AW$1),"yyyy/mm/dd"))))</f>
        <v>2023/03/03</v>
      </c>
      <c r="AX59" s="230" t="str">
        <f>IF(tbl_coded[[#This Row],[ISIN]]="","",IF(OR(_xll.BDP($B59&amp;" Corp",AX$1)="#N/A Field Not Applicable"),"--",IF(_xll.BDP($B59&amp;" Corp",AX$1)="#N/A Field Not Applicable","",TEXT(_xll.BDP($B59&amp;" Corp",AX$1),"yyyy/mm/dd"))))</f>
        <v>--</v>
      </c>
      <c r="AY59" s="230">
        <f>IF(tbl_coded[[#This Row],[ISIN]]="","",IF(OR(_xll.BDP($B59&amp;" Corp",AY$1)="#N/A N/A"),"--",_xll.BDP($B59&amp;" Corp",AY$1)))</f>
        <v>4.9000000000000004</v>
      </c>
      <c r="AZ59" s="230" t="str">
        <f>IF(tbl_coded[[#This Row],[ISIN]]="","",IF(OR(_xll.BDP($B59&amp;" Corp",AZ$1)="#N/A N/A"),"--",_xll.BDP($B59&amp;" Corp",AZ$1)))</f>
        <v>CNY</v>
      </c>
      <c r="BA59" s="230">
        <f>IF(tbl_coded[[#This Row],[ISIN]]="","",IF(OR(_xll.BDP($B59&amp;" Corp",BA$1)="#N/A N/A"),"--",_xll.BDP($B59&amp;" Corp",BA$1)))</f>
        <v>1600000000</v>
      </c>
      <c r="BB59" s="230">
        <f>IF(tbl_coded[[#This Row],[ISIN]]="","",IF(OR(_xll.BDP($B59&amp;" Corp",BB$1)="#N/A Field Not Applicable"),"--",_xll.BDP($B59&amp;" Corp",BB$1)))</f>
        <v>100</v>
      </c>
      <c r="BC59" s="230" t="str">
        <f>IF(tbl_coded[[#This Row],[ISIN]]="","",IF(OR(_xll.BDP($B59&amp;" Corp",BC$1)="#N/A Field Not Applicable"),"--",_xll.BDP($B59&amp;" Corp",BC$1)))</f>
        <v>N</v>
      </c>
      <c r="BD59" s="230" t="str">
        <f>IF(tbl_coded[[#This Row],[ISIN]]="","",IF(OR(_xll.BDP($B59&amp;" Corp",BD$1)="#N/A Field Not Applicable"),"--",_xll.BDP($B59&amp;" Corp",BD$1)))</f>
        <v>N</v>
      </c>
      <c r="BE59" s="230" t="str">
        <f>IF(tbl_coded[[#This Row],[ISIN]]="","",IF(OR(_xll.BDP($B59&amp;" Corp",BE$1)="#N/A Field Not Applicable"),"--",_xll.BDP($B59&amp;" Corp",BE$1)))</f>
        <v>N</v>
      </c>
      <c r="BF59" s="230" t="str">
        <f>IF(tbl_coded[[#This Row],[ISIN]]="","",IF(OR(_xll.BDP($B59&amp;" Corp",BF$1)="#N/A N/A"),"",_xll.BDP($B59&amp;" Corp",BF$1)))</f>
        <v>2210113D CH</v>
      </c>
      <c r="BG5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5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5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5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5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5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59" s="230" t="str">
        <f>IF(tbl_coded[[#This Row],[GREEN]]="Y","Green",IF(tbl_coded[[#This Row],[SUSTAINABLE]]="Y","Sustainable",IF(tbl_coded[[#This Row],[SOCIAL]]="Y","Social","")))</f>
        <v/>
      </c>
    </row>
    <row r="60" spans="1:66" ht="15" customHeight="1">
      <c r="A60" s="225">
        <v>58</v>
      </c>
      <c r="B60" s="226" t="str">
        <f>IF(美元债一级!$C$3:$C$1048576&lt;&gt;"",美元债一级!C60,"")</f>
        <v>XS2587421681</v>
      </c>
      <c r="C60" s="230" t="str">
        <f>IF(tbl_coded[[#This Row],[ISIN]]="","",IF(tbl_coded[[#This Row],[Index]]&gt;$A$1,"",IF(_xll.BDP($B60&amp;" Corp",C$1)="#N/A N/A","",_xll.BDP($B60&amp;" Corp",C$1))))</f>
        <v>28/2/2023</v>
      </c>
      <c r="D60" s="230" t="str">
        <f>IF(tbl_coded[[#This Row],[ISIN]]="","",IF(_xll.BDP($B60&amp;" Corp",D$1)="#N/A N/A","",_xll.BDP($B60&amp;" Corp",D$1)))</f>
        <v>NANYANG COMMERCIAL BANK</v>
      </c>
      <c r="E60" s="230" t="str">
        <f>IF(tbl_coded[[#This Row],[ISIN]]="","",IF(_xll.BDP($B60&amp;" Corp",E$1)="#N/A N/A","--",_xll.BDP($B60&amp;" Corp",E$1)))</f>
        <v>--</v>
      </c>
      <c r="F60" s="230" t="str">
        <f>IF(tbl_coded[[#This Row],[ISIN]]="","",IF(_xll.BDS($B60&amp;" Corp",F$1)="#N/A Field Not Applicable","",_xll.BDS($B60&amp;" Corp",F$1)))</f>
        <v/>
      </c>
      <c r="G60" s="230" t="str">
        <f>IF(tbl_coded[[#This Row],[ISIN]]="","",IF(_xll.BDP($F60&amp;" CompanyID",G$1)="#N/A Invalid Security","",_xll.BDP($F60&amp;" CompanyID",G$1)))</f>
        <v/>
      </c>
      <c r="H60" s="230" t="str">
        <f>IF(tbl_coded[[#This Row],[ISIN]]="","",IF(_xll.BDP($B60&amp;" Corp",H$1)="#N/A N/A","--",_xll.BDP($B60&amp;" Corp",H$1)))</f>
        <v>Ba2</v>
      </c>
      <c r="I60" s="230" t="str">
        <f>IF(tbl_coded[[#This Row],[ISIN]]="","",IF(_xll.BDP($B60&amp;" Corp",I$1)="#N/A N/A","--",_xll.BDP($B60&amp;" Corp",I$1)))</f>
        <v>--</v>
      </c>
      <c r="J60" s="230" t="str">
        <f>IF(tbl_coded[[#This Row],[ISIN]]="","",IF(_xll.BDP($B60&amp;" Corp",J$1)="#N/A N/A","--",_xll.BDP($B60&amp;" Corp",J$1)))</f>
        <v>--</v>
      </c>
      <c r="K60" s="230" t="str">
        <f>IF(tbl_coded[[#This Row],[ISIN]]="","",IF(_xll.BDP($B60&amp;" Corp",K$1)="#N/A N/A","--",_xll.BDP($B60&amp;" Corp",K$1)))</f>
        <v>--</v>
      </c>
      <c r="L60" s="230" t="str">
        <f>IF(tbl_coded[[#This Row],[ISIN]]="","",IF(_xll.BDP($B60&amp;" Corp",L$1)="#N/A N/A","--",_xll.BDP($B60&amp;" Corp",L$1)))</f>
        <v>A3</v>
      </c>
      <c r="M60" s="230" t="str">
        <f>IF(tbl_coded[[#This Row],[ISIN]]="","",IF(_xll.BDP($B60&amp;" Corp",M$1)="#N/A N/A","--",_xll.BDP($B60&amp;" Corp",M$1)))</f>
        <v>--</v>
      </c>
      <c r="N60" s="230" t="str">
        <f>IF(tbl_coded[[#This Row],[ISIN]]="","",IF(_xll.BDP($B60&amp;" Corp",N$1)="#N/A N/A","--",_xll.BDP($B60&amp;" Corp",N$1)))</f>
        <v>--</v>
      </c>
      <c r="O60" s="230" t="str">
        <f>IF(tbl_coded[[#This Row],[ISIN]]="","",IF(_xll.BDP($B60&amp;" Corp",O$1)="#N/A N/A","--",_xll.BDP($B60&amp;" Corp",O$1)))</f>
        <v>--</v>
      </c>
      <c r="P60" s="230" t="str">
        <f>IF(tbl_coded[[#This Row],[ISIN]]="","",IF(_xll.BDP($B60&amp;" Corp",P$1)="#N/A N/A","--",_xll.BDP($B60&amp;" Corp",P$1)))</f>
        <v>--</v>
      </c>
      <c r="Q6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60" s="230" t="str">
        <f>IF(tbl_coded[[#This Row],[ISIN]]="","",IF(OR(_xll.BDP($B60&amp;" Corp",R$1)="#N/A N/A",_xll.BDP($B60&amp;" Corp",R$1)="#N/A Invalid Security",_xll.BDP($B60&amp;" Corp",R$1)="#N/A Field Not Applicable"),"--",_xll.BDP($B60&amp;" Corp",R$1)))</f>
        <v>--</v>
      </c>
      <c r="S60" s="230" t="str">
        <f>IF(tbl_coded[[#This Row],[ISIN]]="","",IF(OR(_xll.BDP($R60&amp;" Equity",S$1)="#N/A N/A",_xll.BDP($R60&amp;" Equity",S$1)="#N/A Invalid Security"),"--",_xll.BDP($R60&amp;" Equity",S$1)))</f>
        <v>--</v>
      </c>
      <c r="T60" s="230" t="str">
        <f>IF(tbl_coded[[#This Row],[ISIN]]="","",IF(OR(_xll.BDP($R60&amp;" Equity",T$1)="#N/A N/A",_xll.BDP($R60&amp;" Equity",T$1)="#N/A Invalid Security"),"--",_xll.BDP($R60&amp;" Equity",T$1)))</f>
        <v>--</v>
      </c>
      <c r="U60" s="230" t="str">
        <f>IF(tbl_coded[[#This Row],[ISIN]]="","",IF(OR(_xll.BDP($R60&amp;" Equity",U$1)="#N/A N/A",_xll.BDP($R60&amp;" Equity",U$1)="#N/A Invalid Security"),"--",_xll.BDP($R60&amp;" Equity",U$1)))</f>
        <v>--</v>
      </c>
      <c r="V60" s="230" t="str">
        <f>IF(tbl_coded[[#This Row],[ISIN]]="","",IF(OR(_xll.BDP($R60&amp;" Equity",V$1)="#N/A N/A",_xll.BDP($R60&amp;" Equity",V$1)="#N/A Invalid Security"),"--",_xll.BDP($R60&amp;" Equity",V$1)))</f>
        <v>--</v>
      </c>
      <c r="W60" s="230" t="str">
        <f>IF(tbl_coded[[#This Row],[ISIN]]="","",IF(OR(_xll.BDP($R60&amp;" Equity",W$1)="#N/A N/A",_xll.BDP($R60&amp;" Equity",W$1)="#N/A Invalid Security"),"--",_xll.BDP($R60&amp;" Equity",W$1)))</f>
        <v>--</v>
      </c>
      <c r="X60" s="230" t="str">
        <f>IF(tbl_coded[[#This Row],[ISIN]]="","",IF(OR(_xll.BDP($R60&amp;" Equity",X$1)="#N/A N/A",_xll.BDP($R60&amp;" Equity",X$1)="#N/A Invalid Security"),"--",_xll.BDP($R60&amp;" Equity",X$1)))</f>
        <v>--</v>
      </c>
      <c r="Y6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0" s="230">
        <f>IF(tbl_coded[[#This Row],[ISIN]]="","",IF(ISNUMBER(_xll.BDP(B60&amp;" Corp",Z$1)),_xll.BDP(B60&amp;" Corp",Z$1),""))</f>
        <v>315.8</v>
      </c>
      <c r="AA60" s="230">
        <f>IF(tbl_coded[[#This Row],[ISIN]]="","",IF(ISNUMBER(_xll.BDP(B60&amp;" Corp",AA$1)),_xll.BDP(B60&amp;" Corp",AA$1),""))</f>
        <v>315.8</v>
      </c>
      <c r="AB60" s="230">
        <f>IF(tbl_coded[[#This Row],[ISIN]]="","",IF(ISNUMBER(_xll.BDP(B60&amp;" Corp",AB$1)),_xll.BDP(B60&amp;" Corp",AB$1),""))</f>
        <v>315.8</v>
      </c>
      <c r="AC60" s="230" t="str">
        <f>IF(tbl_coded[[#This Row],[ISIN]]="","",IF((_xll.BDP(B60&amp;" Corp",AC$1))="#N/A Field Not Applicable","",_xll.BDP(B60&amp;" Corp",AC$1)))</f>
        <v>N</v>
      </c>
      <c r="AD60" s="230" t="str">
        <f>IF(tbl_coded[[#This Row],[ISIN]]="","",IF((_xll.BDP(B60&amp;" Corp",AD$1))="#N/A N/A","--",_xll.BDP(B60&amp;" Corp",AD$1)))</f>
        <v>--</v>
      </c>
      <c r="AE60" s="230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>HY</v>
      </c>
      <c r="AF6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6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Ba2/--/--</v>
      </c>
      <c r="AH60" s="231" t="str">
        <f>IF(tbl_coded[[#This Row],[ISIN]]="","",IF(_xll.BDP($B60&amp;" Corp",AH$1)="#N/A N/A","--",_xll.BDP($B60&amp;" Corp",AH$1)))</f>
        <v>HK</v>
      </c>
      <c r="AI6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315.8</v>
      </c>
      <c r="AK6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南洋商业银行</v>
      </c>
      <c r="AL60" s="230" t="s">
        <v>521</v>
      </c>
      <c r="AM6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6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6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6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0" s="230" t="str">
        <f>IF(tbl_coded[[#This Row],[ISIN]]="","",IF(OR(_xll.BDP($B60&amp;" Corp",AR$1)="#N/A N/A"),"",_xll.BDP($B60&amp;" Corp",AR$1)))</f>
        <v/>
      </c>
      <c r="AS60" s="230" t="str">
        <f>IF(tbl_coded[[#This Row],[ISIN]]="","",IF(_xll.BDS($B60&amp;" Corp",AS$1)="#N/A Field Not Applicable","",_xll.BDS($B60&amp;" Corp",AS$1)))</f>
        <v/>
      </c>
      <c r="AT60" s="230" t="str">
        <f>IF(tbl_coded[[#This Row],[SBLC Provider BBID]]="","",_xll.BDP(tbl_coded[[#This Row],[SBLC Provider BBID]]&amp;" CompanyID","NAME"))</f>
        <v/>
      </c>
      <c r="AU60" s="230" t="str">
        <f>IF(tbl_coded[[#This Row],[ISIN]]="","",IF(OR(_xll.BDP($B60&amp;" Corp",AU$1)="#N/A N/A"),"--",IF(_xll.BDP($B60&amp;" Corp",AU$1)="#N/A Field Not Applicable","",TEXT(_xll.BDP($B60&amp;" Corp",AU$1),"yyyy/mm/dd"))))</f>
        <v>2023/03/07</v>
      </c>
      <c r="AV60" s="230" t="str">
        <f>IF(tbl_coded[[#This Row],[ISIN]]="","",IF(OR(_xll.BDP($B60&amp;" Corp",AV$1)="#N/A N/A"),"--",IF(_xll.BDP($B60&amp;" Corp",AV$1)="#N/A Field Not Applicable","",TEXT(_xll.BDP($B60&amp;" Corp",AV$1),"yyyy/mm/dd"))))</f>
        <v/>
      </c>
      <c r="AW60" s="230" t="str">
        <f>IF(tbl_coded[[#This Row],[ISIN]]="","",IF(OR(_xll.BDP($B60&amp;" Corp",AW$1)="#N/A N/A"),"--",IF(_xll.BDP($B60&amp;" Corp",AW$1)="#N/A Field Not Applicable","",TEXT(_xll.BDP($B60&amp;" Corp",AW$1),"yyyy/mm/dd"))))</f>
        <v>2023/02/28</v>
      </c>
      <c r="AX60" s="230" t="str">
        <f>IF(tbl_coded[[#This Row],[ISIN]]="","",IF(OR(_xll.BDP($B60&amp;" Corp",AX$1)="#N/A Field Not Applicable"),"--",IF(_xll.BDP($B60&amp;" Corp",AX$1)="#N/A Field Not Applicable","",TEXT(_xll.BDP($B60&amp;" Corp",AX$1),"yyyy/mm/dd"))))</f>
        <v>2028/03/07</v>
      </c>
      <c r="AY60" s="230">
        <f>IF(tbl_coded[[#This Row],[ISIN]]="","",IF(OR(_xll.BDP($B60&amp;" Corp",AY$1)="#N/A N/A"),"--",_xll.BDP($B60&amp;" Corp",AY$1)))</f>
        <v>7.35</v>
      </c>
      <c r="AZ60" s="230" t="str">
        <f>IF(tbl_coded[[#This Row],[ISIN]]="","",IF(OR(_xll.BDP($B60&amp;" Corp",AZ$1)="#N/A N/A"),"--",_xll.BDP($B60&amp;" Corp",AZ$1)))</f>
        <v>USD</v>
      </c>
      <c r="BA60" s="230">
        <f>IF(tbl_coded[[#This Row],[ISIN]]="","",IF(OR(_xll.BDP($B60&amp;" Corp",BA$1)="#N/A N/A"),"--",_xll.BDP($B60&amp;" Corp",BA$1)))</f>
        <v>300000000</v>
      </c>
      <c r="BB60" s="230">
        <f>IF(tbl_coded[[#This Row],[ISIN]]="","",IF(OR(_xll.BDP($B60&amp;" Corp",BB$1)="#N/A Field Not Applicable"),"--",_xll.BDP($B60&amp;" Corp",BB$1)))</f>
        <v>100</v>
      </c>
      <c r="BC60" s="230" t="str">
        <f>IF(tbl_coded[[#This Row],[ISIN]]="","",IF(OR(_xll.BDP($B60&amp;" Corp",BC$1)="#N/A Field Not Applicable"),"--",_xll.BDP($B60&amp;" Corp",BC$1)))</f>
        <v>N</v>
      </c>
      <c r="BD60" s="230" t="str">
        <f>IF(tbl_coded[[#This Row],[ISIN]]="","",IF(OR(_xll.BDP($B60&amp;" Corp",BD$1)="#N/A Field Not Applicable"),"--",_xll.BDP($B60&amp;" Corp",BD$1)))</f>
        <v>N</v>
      </c>
      <c r="BE60" s="230" t="str">
        <f>IF(tbl_coded[[#This Row],[ISIN]]="","",IF(OR(_xll.BDP($B60&amp;" Corp",BE$1)="#N/A Field Not Applicable"),"--",_xll.BDP($B60&amp;" Corp",BE$1)))</f>
        <v>N</v>
      </c>
      <c r="BF60" s="230" t="str">
        <f>IF(tbl_coded[[#This Row],[ISIN]]="","",IF(OR(_xll.BDP($B60&amp;" Corp",BF$1)="#N/A N/A"),"",_xll.BDP($B60&amp;" Corp",BF$1)))</f>
        <v>1054Z HK</v>
      </c>
      <c r="BG6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A3</v>
      </c>
      <c r="BI6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6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6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A3/NR/--</v>
      </c>
      <c r="BL6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A3/NR/--</v>
      </c>
      <c r="BM60" s="230" t="str">
        <f>IF(tbl_coded[[#This Row],[GREEN]]="Y","Green",IF(tbl_coded[[#This Row],[SUSTAINABLE]]="Y","Sustainable",IF(tbl_coded[[#This Row],[SOCIAL]]="Y","Social","")))</f>
        <v/>
      </c>
    </row>
    <row r="61" spans="1:66" ht="15" customHeight="1">
      <c r="A61" s="225">
        <v>59</v>
      </c>
      <c r="B61" s="226" t="str">
        <f>IF(美元债一级!$C$3:$C$1048576&lt;&gt;"",美元债一级!C61,"")</f>
        <v>XS2526839092</v>
      </c>
      <c r="C61" s="228" t="str">
        <f>IF(tbl_coded[[#This Row],[ISIN]]="","",IF(tbl_coded[[#This Row],[Index]]&gt;$A$1,"",IF(_xll.BDP($B61&amp;" Corp",C$1)="#N/A N/A","",_xll.BDP($B61&amp;" Corp",C$1))))</f>
        <v>23/2/2023</v>
      </c>
      <c r="D61" s="228" t="str">
        <f>IF(tbl_coded[[#This Row],[ISIN]]="","",IF(_xll.BDP($B61&amp;" Corp",D$1)="#N/A N/A","",_xll.BDP($B61&amp;" Corp",D$1)))</f>
        <v>CHINA EVERBRIGHT BANK/HK</v>
      </c>
      <c r="E61" s="228" t="str">
        <f>IF(tbl_coded[[#This Row],[ISIN]]="","",IF(_xll.BDP($B61&amp;" Corp",E$1)="#N/A N/A","--",_xll.BDP($B61&amp;" Corp",E$1)))</f>
        <v>--</v>
      </c>
      <c r="F61" s="228" t="str">
        <f>IF(tbl_coded[[#This Row],[ISIN]]="","",IF(_xll.BDS($B61&amp;" Corp",F$1)="#N/A Field Not Applicable","",_xll.BDS($B61&amp;" Corp",F$1)))</f>
        <v/>
      </c>
      <c r="G61" s="228" t="str">
        <f>IF(tbl_coded[[#This Row],[ISIN]]="","",IF(_xll.BDP($F61&amp;" CompanyID",G$1)="#N/A Invalid Security","",_xll.BDP($F61&amp;" CompanyID",G$1)))</f>
        <v/>
      </c>
      <c r="H61" s="228" t="str">
        <f>IF(tbl_coded[[#This Row],[ISIN]]="","",IF(_xll.BDP($B61&amp;" Corp",H$1)="#N/A N/A","--",_xll.BDP($B61&amp;" Corp",H$1)))</f>
        <v>--</v>
      </c>
      <c r="I61" s="228" t="str">
        <f>IF(tbl_coded[[#This Row],[ISIN]]="","",IF(_xll.BDP($B61&amp;" Corp",I$1)="#N/A N/A","--",_xll.BDP($B61&amp;" Corp",I$1)))</f>
        <v>BBB+</v>
      </c>
      <c r="J61" s="228" t="str">
        <f>IF(tbl_coded[[#This Row],[ISIN]]="","",IF(_xll.BDP($B61&amp;" Corp",J$1)="#N/A N/A","--",_xll.BDP($B61&amp;" Corp",J$1)))</f>
        <v>BBB+</v>
      </c>
      <c r="K61" s="228" t="str">
        <f>IF(tbl_coded[[#This Row],[ISIN]]="","",IF(_xll.BDP($B61&amp;" Corp",K$1)="#N/A N/A","--",_xll.BDP($B61&amp;" Corp",K$1)))</f>
        <v>--</v>
      </c>
      <c r="L61" s="228" t="str">
        <f>IF(tbl_coded[[#This Row],[ISIN]]="","",IF(_xll.BDP($B61&amp;" Corp",L$1)="#N/A N/A","--",_xll.BDP($B61&amp;" Corp",L$1)))</f>
        <v>--</v>
      </c>
      <c r="M61" s="228" t="str">
        <f>IF(tbl_coded[[#This Row],[ISIN]]="","",IF(_xll.BDP($B61&amp;" Corp",M$1)="#N/A N/A","--",_xll.BDP($B61&amp;" Corp",M$1)))</f>
        <v>--</v>
      </c>
      <c r="N61" s="228" t="str">
        <f>IF(tbl_coded[[#This Row],[ISIN]]="","",IF(_xll.BDP($B61&amp;" Corp",N$1)="#N/A N/A","--",_xll.BDP($B61&amp;" Corp",N$1)))</f>
        <v>--</v>
      </c>
      <c r="O61" s="228" t="str">
        <f>IF(tbl_coded[[#This Row],[ISIN]]="","",IF(_xll.BDP($B61&amp;" Corp",O$1)="#N/A N/A","--",_xll.BDP($B61&amp;" Corp",O$1)))</f>
        <v>--</v>
      </c>
      <c r="P61" s="228" t="str">
        <f>IF(tbl_coded[[#This Row],[ISIN]]="","",IF(_xll.BDP($B61&amp;" Corp",P$1)="#N/A N/A","--",_xll.BDP($B61&amp;" Corp",P$1)))</f>
        <v>--</v>
      </c>
      <c r="Q6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61" s="228" t="str">
        <f>IF(tbl_coded[[#This Row],[ISIN]]="","",IF(OR(_xll.BDP($B61&amp;" Corp",R$1)="#N/A N/A",_xll.BDP($B61&amp;" Corp",R$1)="#N/A Invalid Security",_xll.BDP($B61&amp;" Corp",R$1)="#N/A Field Not Applicable"),"--",_xll.BDP($B61&amp;" Corp",R$1)))</f>
        <v>--</v>
      </c>
      <c r="S61" s="228" t="str">
        <f>IF(tbl_coded[[#This Row],[ISIN]]="","",IF(OR(_xll.BDP($R61&amp;" Equity",S$1)="#N/A N/A",_xll.BDP($R61&amp;" Equity",S$1)="#N/A Invalid Security"),"--",_xll.BDP($R61&amp;" Equity",S$1)))</f>
        <v>--</v>
      </c>
      <c r="T61" s="228" t="str">
        <f>IF(tbl_coded[[#This Row],[ISIN]]="","",IF(OR(_xll.BDP($R61&amp;" Equity",T$1)="#N/A N/A",_xll.BDP($R61&amp;" Equity",T$1)="#N/A Invalid Security"),"--",_xll.BDP($R61&amp;" Equity",T$1)))</f>
        <v>--</v>
      </c>
      <c r="U61" s="228" t="str">
        <f>IF(tbl_coded[[#This Row],[ISIN]]="","",IF(OR(_xll.BDP($R61&amp;" Equity",U$1)="#N/A N/A",_xll.BDP($R61&amp;" Equity",U$1)="#N/A Invalid Security"),"--",_xll.BDP($R61&amp;" Equity",U$1)))</f>
        <v>--</v>
      </c>
      <c r="V61" s="228" t="str">
        <f>IF(tbl_coded[[#This Row],[ISIN]]="","",IF(OR(_xll.BDP($R61&amp;" Equity",V$1)="#N/A N/A",_xll.BDP($R61&amp;" Equity",V$1)="#N/A Invalid Security"),"--",_xll.BDP($R61&amp;" Equity",V$1)))</f>
        <v>--</v>
      </c>
      <c r="W61" s="228" t="str">
        <f>IF(tbl_coded[[#This Row],[ISIN]]="","",IF(OR(_xll.BDP($R61&amp;" Equity",W$1)="#N/A N/A",_xll.BDP($R61&amp;" Equity",W$1)="#N/A Invalid Security"),"--",_xll.BDP($R61&amp;" Equity",W$1)))</f>
        <v>--</v>
      </c>
      <c r="X61" s="228" t="str">
        <f>IF(tbl_coded[[#This Row],[ISIN]]="","",IF(OR(_xll.BDP($R61&amp;" Equity",X$1)="#N/A N/A",_xll.BDP($R61&amp;" Equity",X$1)="#N/A Invalid Security"),"--",_xll.BDP($R61&amp;" Equity",X$1)))</f>
        <v>--</v>
      </c>
      <c r="Y6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1" s="228">
        <f>IF(tbl_coded[[#This Row],[ISIN]]="","",IF(ISNUMBER(_xll.BDP(B61&amp;" Corp",Z$1)),_xll.BDP(B61&amp;" Corp",Z$1),""))</f>
        <v>57</v>
      </c>
      <c r="AA61" s="228">
        <f>IF(tbl_coded[[#This Row],[ISIN]]="","",IF(ISNUMBER(_xll.BDP(B61&amp;" Corp",AA$1)),_xll.BDP(B61&amp;" Corp",AA$1),""))</f>
        <v>57</v>
      </c>
      <c r="AB61" s="228" t="str">
        <f>IF(tbl_coded[[#This Row],[ISIN]]="","",IF(ISNUMBER(_xll.BDP(B61&amp;" Corp",AB$1)),_xll.BDP(B61&amp;" Corp",AB$1),""))</f>
        <v/>
      </c>
      <c r="AC61" s="228" t="str">
        <f>IF(tbl_coded[[#This Row],[ISIN]]="","",IF((_xll.BDP(B61&amp;" Corp",AC$1))="#N/A Field Not Applicable","",_xll.BDP(B61&amp;" Corp",AC$1)))</f>
        <v>N</v>
      </c>
      <c r="AD61" s="228" t="str">
        <f>IF(tbl_coded[[#This Row],[ISIN]]="","",IF((_xll.BDP(B61&amp;" Corp",AD$1))="#N/A N/A","--",_xll.BDP(B61&amp;" Corp",AD$1)))</f>
        <v>--</v>
      </c>
      <c r="AE61" s="228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>IG</v>
      </c>
      <c r="AF6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6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--/BBB+/BBB+</v>
      </c>
      <c r="AH61" s="229" t="str">
        <f>IF(tbl_coded[[#This Row],[ISIN]]="","",IF(_xll.BDP($B61&amp;" Corp",AH$1)="#N/A N/A","--",_xll.BDP($B61&amp;" Corp",AH$1)))</f>
        <v>CN</v>
      </c>
      <c r="AI6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1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57</v>
      </c>
      <c r="AK6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中国光大银行香港分行</v>
      </c>
      <c r="AL61" s="244" t="str">
        <f>IF(tbl_coded[[#This Row],[ISIN]]="","",IF(_xll.BDS($B61&amp;" Corp",AL$1)="#N/A Field Not Applicable","",_xll.BDS($B61&amp;" Corp",AL$1)))</f>
        <v/>
      </c>
      <c r="AM6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1" s="244" t="str">
        <f>IF(tbl_coded[[#This Row],[ISIN]]="","",IF(OR(_xll.BDP($B61&amp;" Corp",AR$1)="#N/A N/A"),"",_xll.BDP($B61&amp;" Corp",AR$1)))</f>
        <v/>
      </c>
      <c r="AS61" s="244" t="str">
        <f>IF(tbl_coded[[#This Row],[ISIN]]="","",IF(_xll.BDS($B61&amp;" Corp",AS$1)="#N/A Field Not Applicable","",_xll.BDS($B61&amp;" Corp",AS$1)))</f>
        <v/>
      </c>
      <c r="AT61" s="244" t="str">
        <f>IF(tbl_coded[[#This Row],[SBLC Provider BBID]]="","",_xll.BDP(tbl_coded[[#This Row],[SBLC Provider BBID]]&amp;" CompanyID","NAME"))</f>
        <v/>
      </c>
      <c r="AU61" s="244" t="str">
        <f>IF(tbl_coded[[#This Row],[ISIN]]="","",IF(OR(_xll.BDP($B61&amp;" Corp",AU$1)="#N/A N/A"),"--",IF(_xll.BDP($B61&amp;" Corp",AU$1)="#N/A Field Not Applicable","",TEXT(_xll.BDP($B61&amp;" Corp",AU$1),"yyyy/mm/dd"))))</f>
        <v>2023/03/02</v>
      </c>
      <c r="AV61" s="244" t="str">
        <f>IF(tbl_coded[[#This Row],[ISIN]]="","",IF(OR(_xll.BDP($B61&amp;" Corp",AV$1)="#N/A N/A"),"--",IF(_xll.BDP($B61&amp;" Corp",AV$1)="#N/A Field Not Applicable","",TEXT(_xll.BDP($B61&amp;" Corp",AV$1),"yyyy/mm/dd"))))</f>
        <v>2026/03/02</v>
      </c>
      <c r="AW61" s="244" t="str">
        <f>IF(tbl_coded[[#This Row],[ISIN]]="","",IF(OR(_xll.BDP($B61&amp;" Corp",AW$1)="#N/A N/A"),"--",IF(_xll.BDP($B61&amp;" Corp",AW$1)="#N/A Field Not Applicable","",TEXT(_xll.BDP($B61&amp;" Corp",AW$1),"yyyy/mm/dd"))))</f>
        <v>2023/02/23</v>
      </c>
      <c r="AX61" s="244" t="str">
        <f>IF(tbl_coded[[#This Row],[ISIN]]="","",IF(OR(_xll.BDP($B61&amp;" Corp",AX$1)="#N/A Field Not Applicable"),"--",IF(_xll.BDP($B61&amp;" Corp",AX$1)="#N/A Field Not Applicable","",TEXT(_xll.BDP($B61&amp;" Corp",AX$1),"yyyy/mm/dd"))))</f>
        <v>--</v>
      </c>
      <c r="AY61" s="244">
        <f>IF(tbl_coded[[#This Row],[ISIN]]="","",IF(OR(_xll.BDP($B61&amp;" Corp",AY$1)="#N/A N/A"),"--",_xll.BDP($B61&amp;" Corp",AY$1)))</f>
        <v>4.9939999999999998</v>
      </c>
      <c r="AZ61" s="244" t="str">
        <f>IF(tbl_coded[[#This Row],[ISIN]]="","",IF(OR(_xll.BDP($B61&amp;" Corp",AZ$1)="#N/A N/A"),"--",_xll.BDP($B61&amp;" Corp",AZ$1)))</f>
        <v>USD</v>
      </c>
      <c r="BA61" s="244">
        <f>IF(tbl_coded[[#This Row],[ISIN]]="","",IF(OR(_xll.BDP($B61&amp;" Corp",BA$1)="#N/A N/A"),"--",_xll.BDP($B61&amp;" Corp",BA$1)))</f>
        <v>400000000</v>
      </c>
      <c r="BB61" s="244">
        <f>IF(tbl_coded[[#This Row],[ISIN]]="","",IF(OR(_xll.BDP($B61&amp;" Corp",BB$1)="#N/A Field Not Applicable"),"--",_xll.BDP($B61&amp;" Corp",BB$1)))</f>
        <v>100</v>
      </c>
      <c r="BC61" s="244" t="str">
        <f>IF(tbl_coded[[#This Row],[ISIN]]="","",IF(OR(_xll.BDP($B61&amp;" Corp",BC$1)="#N/A Field Not Applicable"),"--",_xll.BDP($B61&amp;" Corp",BC$1)))</f>
        <v>N</v>
      </c>
      <c r="BD61" s="244" t="str">
        <f>IF(tbl_coded[[#This Row],[ISIN]]="","",IF(OR(_xll.BDP($B61&amp;" Corp",BD$1)="#N/A Field Not Applicable"),"--",_xll.BDP($B61&amp;" Corp",BD$1)))</f>
        <v>N</v>
      </c>
      <c r="BE61" s="244" t="str">
        <f>IF(tbl_coded[[#This Row],[ISIN]]="","",IF(OR(_xll.BDP($B61&amp;" Corp",BE$1)="#N/A Field Not Applicable"),"--",_xll.BDP($B61&amp;" Corp",BE$1)))</f>
        <v>N</v>
      </c>
      <c r="BF61" s="244" t="str">
        <f>IF(tbl_coded[[#This Row],[ISIN]]="","",IF(OR(_xll.BDP($B61&amp;" Corp",BF$1)="#N/A N/A"),"",_xll.BDP($B61&amp;" Corp",BF$1)))</f>
        <v>601818 CH</v>
      </c>
      <c r="BG6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6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6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6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Baa2/BBB+/BBB+</v>
      </c>
      <c r="BL6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Baa2/BBB+/BBB+</v>
      </c>
      <c r="BM61" s="244" t="str">
        <f>IF(tbl_coded[[#This Row],[GREEN]]="Y","Green",IF(tbl_coded[[#This Row],[SUSTAINABLE]]="Y","Sustainable",IF(tbl_coded[[#This Row],[SOCIAL]]="Y","Social","")))</f>
        <v/>
      </c>
    </row>
    <row r="62" spans="1:66" ht="15" customHeight="1">
      <c r="A62" s="225">
        <v>60</v>
      </c>
      <c r="B62" s="226" t="str">
        <f>IF(美元债一级!$C$3:$C$1048576&lt;&gt;"",美元债一级!C62,"")</f>
        <v>XS2589270953</v>
      </c>
      <c r="C62" s="228" t="str">
        <f>IF(tbl_coded[[#This Row],[ISIN]]="","",IF(tbl_coded[[#This Row],[Index]]&gt;$A$1,"",IF(_xll.BDP($B62&amp;" Corp",C$1)="#N/A N/A","",_xll.BDP($B62&amp;" Corp",C$1))))</f>
        <v>21/2/2023</v>
      </c>
      <c r="D62" s="228" t="str">
        <f>IF(tbl_coded[[#This Row],[ISIN]]="","",IF(_xll.BDP($B62&amp;" Corp",D$1)="#N/A N/A","",_xll.BDP($B62&amp;" Corp",D$1)))</f>
        <v>GZ URBAN INVEST HDNG GP</v>
      </c>
      <c r="E62" s="228" t="str">
        <f>IF(tbl_coded[[#This Row],[ISIN]]="","",IF(_xll.BDP($B62&amp;" Corp",E$1)="#N/A N/A","--",_xll.BDP($B62&amp;" Corp",E$1)))</f>
        <v>--</v>
      </c>
      <c r="F62" s="228" t="str">
        <f>IF(tbl_coded[[#This Row],[ISIN]]="","",IF(_xll.BDS($B62&amp;" Corp",F$1)="#N/A Field Not Applicable","",_xll.BDS($B62&amp;" Corp",F$1)))</f>
        <v/>
      </c>
      <c r="G62" s="228" t="str">
        <f>IF(tbl_coded[[#This Row],[ISIN]]="","",IF(_xll.BDP($F62&amp;" CompanyID",G$1)="#N/A Invalid Security","",_xll.BDP($F62&amp;" CompanyID",G$1)))</f>
        <v/>
      </c>
      <c r="H62" s="228" t="str">
        <f>IF(tbl_coded[[#This Row],[ISIN]]="","",IF(_xll.BDP($B62&amp;" Corp",H$1)="#N/A N/A","--",_xll.BDP($B62&amp;" Corp",H$1)))</f>
        <v>--</v>
      </c>
      <c r="I62" s="228" t="str">
        <f>IF(tbl_coded[[#This Row],[ISIN]]="","",IF(_xll.BDP($B62&amp;" Corp",I$1)="#N/A N/A","--",_xll.BDP($B62&amp;" Corp",I$1)))</f>
        <v>--</v>
      </c>
      <c r="J62" s="228" t="str">
        <f>IF(tbl_coded[[#This Row],[ISIN]]="","",IF(_xll.BDP($B62&amp;" Corp",J$1)="#N/A N/A","--",_xll.BDP($B62&amp;" Corp",J$1)))</f>
        <v>BBB-</v>
      </c>
      <c r="K62" s="228" t="str">
        <f>IF(tbl_coded[[#This Row],[ISIN]]="","",IF(_xll.BDP($B62&amp;" Corp",K$1)="#N/A N/A","--",_xll.BDP($B62&amp;" Corp",K$1)))</f>
        <v>--</v>
      </c>
      <c r="L62" s="228" t="str">
        <f>IF(tbl_coded[[#This Row],[ISIN]]="","",IF(_xll.BDP($B62&amp;" Corp",L$1)="#N/A N/A","--",_xll.BDP($B62&amp;" Corp",L$1)))</f>
        <v>--</v>
      </c>
      <c r="M62" s="228" t="str">
        <f>IF(tbl_coded[[#This Row],[ISIN]]="","",IF(_xll.BDP($B62&amp;" Corp",M$1)="#N/A N/A","--",_xll.BDP($B62&amp;" Corp",M$1)))</f>
        <v>--</v>
      </c>
      <c r="N62" s="228" t="str">
        <f>IF(tbl_coded[[#This Row],[ISIN]]="","",IF(_xll.BDP($B62&amp;" Corp",N$1)="#N/A N/A","--",_xll.BDP($B62&amp;" Corp",N$1)))</f>
        <v>--</v>
      </c>
      <c r="O62" s="228" t="str">
        <f>IF(tbl_coded[[#This Row],[ISIN]]="","",IF(_xll.BDP($B62&amp;" Corp",O$1)="#N/A N/A","--",_xll.BDP($B62&amp;" Corp",O$1)))</f>
        <v>--</v>
      </c>
      <c r="P62" s="228" t="str">
        <f>IF(tbl_coded[[#This Row],[ISIN]]="","",IF(_xll.BDP($B62&amp;" Corp",P$1)="#N/A N/A","--",_xll.BDP($B62&amp;" Corp",P$1)))</f>
        <v>BBB-</v>
      </c>
      <c r="Q6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62" s="228" t="str">
        <f>IF(tbl_coded[[#This Row],[ISIN]]="","",IF(OR(_xll.BDP($B62&amp;" Corp",R$1)="#N/A N/A",_xll.BDP($B62&amp;" Corp",R$1)="#N/A Invalid Security",_xll.BDP($B62&amp;" Corp",R$1)="#N/A Field Not Applicable"),"--",_xll.BDP($B62&amp;" Corp",R$1)))</f>
        <v>--</v>
      </c>
      <c r="S62" s="228" t="str">
        <f>IF(tbl_coded[[#This Row],[ISIN]]="","",IF(OR(_xll.BDP($R62&amp;" Equity",S$1)="#N/A N/A",_xll.BDP($R62&amp;" Equity",S$1)="#N/A Invalid Security"),"--",_xll.BDP($R62&amp;" Equity",S$1)))</f>
        <v>--</v>
      </c>
      <c r="T62" s="228" t="str">
        <f>IF(tbl_coded[[#This Row],[ISIN]]="","",IF(OR(_xll.BDP($R62&amp;" Equity",T$1)="#N/A N/A",_xll.BDP($R62&amp;" Equity",T$1)="#N/A Invalid Security"),"--",_xll.BDP($R62&amp;" Equity",T$1)))</f>
        <v>--</v>
      </c>
      <c r="U62" s="228" t="str">
        <f>IF(tbl_coded[[#This Row],[ISIN]]="","",IF(OR(_xll.BDP($R62&amp;" Equity",U$1)="#N/A N/A",_xll.BDP($R62&amp;" Equity",U$1)="#N/A Invalid Security"),"--",_xll.BDP($R62&amp;" Equity",U$1)))</f>
        <v>--</v>
      </c>
      <c r="V62" s="228" t="str">
        <f>IF(tbl_coded[[#This Row],[ISIN]]="","",IF(OR(_xll.BDP($R62&amp;" Equity",V$1)="#N/A N/A",_xll.BDP($R62&amp;" Equity",V$1)="#N/A Invalid Security"),"--",_xll.BDP($R62&amp;" Equity",V$1)))</f>
        <v>--</v>
      </c>
      <c r="W62" s="228" t="str">
        <f>IF(tbl_coded[[#This Row],[ISIN]]="","",IF(OR(_xll.BDP($R62&amp;" Equity",W$1)="#N/A N/A",_xll.BDP($R62&amp;" Equity",W$1)="#N/A Invalid Security"),"--",_xll.BDP($R62&amp;" Equity",W$1)))</f>
        <v>--</v>
      </c>
      <c r="X62" s="228" t="str">
        <f>IF(tbl_coded[[#This Row],[ISIN]]="","",IF(OR(_xll.BDP($R62&amp;" Equity",X$1)="#N/A N/A",_xll.BDP($R62&amp;" Equity",X$1)="#N/A Invalid Security"),"--",_xll.BDP($R62&amp;" Equity",X$1)))</f>
        <v>--</v>
      </c>
      <c r="Y6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2" s="228" t="str">
        <f>IF(tbl_coded[[#This Row],[ISIN]]="","",IF(ISNUMBER(_xll.BDP(B62&amp;" Corp",Z$1)),_xll.BDP(B62&amp;" Corp",Z$1),""))</f>
        <v/>
      </c>
      <c r="AA62" s="228" t="str">
        <f>IF(tbl_coded[[#This Row],[ISIN]]="","",IF(ISNUMBER(_xll.BDP(B62&amp;" Corp",AA$1)),_xll.BDP(B62&amp;" Corp",AA$1),""))</f>
        <v/>
      </c>
      <c r="AB62" s="228" t="str">
        <f>IF(tbl_coded[[#This Row],[ISIN]]="","",IF(ISNUMBER(_xll.BDP(B62&amp;" Corp",AB$1)),_xll.BDP(B62&amp;" Corp",AB$1),""))</f>
        <v/>
      </c>
      <c r="AC62" s="228" t="str">
        <f>IF(tbl_coded[[#This Row],[ISIN]]="","",IF((_xll.BDP(B62&amp;" Corp",AC$1))="#N/A Field Not Applicable","",_xll.BDP(B62&amp;" Corp",AC$1)))</f>
        <v>N</v>
      </c>
      <c r="AD62" s="228" t="str">
        <f>IF(tbl_coded[[#This Row],[ISIN]]="","",IF((_xll.BDP(B62&amp;" Corp",AD$1))="#N/A N/A","--",_xll.BDP(B62&amp;" Corp",AD$1)))</f>
        <v>--</v>
      </c>
      <c r="AE62" s="228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>IG</v>
      </c>
      <c r="AF6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6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62" s="229" t="str">
        <f>IF(tbl_coded[[#This Row],[ISIN]]="","",IF(_xll.BDP($B62&amp;" Corp",AH$1)="#N/A N/A","--",_xll.BDP($B62&amp;" Corp",AH$1)))</f>
        <v>CN</v>
      </c>
      <c r="AI6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赣州城市投资控股集团</v>
      </c>
      <c r="AL62" s="244" t="str">
        <f>IF(tbl_coded[[#This Row],[ISIN]]="","",IF(_xll.BDS($B62&amp;" Corp",AL$1)="#N/A Field Not Applicable","",_xll.BDS($B62&amp;" Corp",AL$1)))</f>
        <v/>
      </c>
      <c r="AM6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2" s="244" t="str">
        <f>IF(tbl_coded[[#This Row],[ISIN]]="","",IF(OR(_xll.BDP($B62&amp;" Corp",AR$1)="#N/A N/A"),"",_xll.BDP($B62&amp;" Corp",AR$1)))</f>
        <v/>
      </c>
      <c r="AS62" s="244" t="str">
        <f>IF(tbl_coded[[#This Row],[ISIN]]="","",IF(_xll.BDS($B62&amp;" Corp",AS$1)="#N/A Field Not Applicable","",_xll.BDS($B62&amp;" Corp",AS$1)))</f>
        <v/>
      </c>
      <c r="AT62" s="244" t="str">
        <f>IF(tbl_coded[[#This Row],[SBLC Provider BBID]]="","",_xll.BDP(tbl_coded[[#This Row],[SBLC Provider BBID]]&amp;" CompanyID","NAME"))</f>
        <v/>
      </c>
      <c r="AU62" s="244" t="str">
        <f>IF(tbl_coded[[#This Row],[ISIN]]="","",IF(OR(_xll.BDP($B62&amp;" Corp",AU$1)="#N/A N/A"),"--",IF(_xll.BDP($B62&amp;" Corp",AU$1)="#N/A Field Not Applicable","",TEXT(_xll.BDP($B62&amp;" Corp",AU$1),"yyyy/mm/dd"))))</f>
        <v>2023/02/24</v>
      </c>
      <c r="AV62" s="244" t="str">
        <f>IF(tbl_coded[[#This Row],[ISIN]]="","",IF(OR(_xll.BDP($B62&amp;" Corp",AV$1)="#N/A N/A"),"--",IF(_xll.BDP($B62&amp;" Corp",AV$1)="#N/A Field Not Applicable","",TEXT(_xll.BDP($B62&amp;" Corp",AV$1),"yyyy/mm/dd"))))</f>
        <v>2026/02/24</v>
      </c>
      <c r="AW62" s="244" t="str">
        <f>IF(tbl_coded[[#This Row],[ISIN]]="","",IF(OR(_xll.BDP($B62&amp;" Corp",AW$1)="#N/A N/A"),"--",IF(_xll.BDP($B62&amp;" Corp",AW$1)="#N/A Field Not Applicable","",TEXT(_xll.BDP($B62&amp;" Corp",AW$1),"yyyy/mm/dd"))))</f>
        <v>2023/02/21</v>
      </c>
      <c r="AX62" s="244" t="str">
        <f>IF(tbl_coded[[#This Row],[ISIN]]="","",IF(OR(_xll.BDP($B62&amp;" Corp",AX$1)="#N/A Field Not Applicable"),"--",IF(_xll.BDP($B62&amp;" Corp",AX$1)="#N/A Field Not Applicable","",TEXT(_xll.BDP($B62&amp;" Corp",AX$1),"yyyy/mm/dd"))))</f>
        <v>--</v>
      </c>
      <c r="AY62" s="244">
        <f>IF(tbl_coded[[#This Row],[ISIN]]="","",IF(OR(_xll.BDP($B62&amp;" Corp",AY$1)="#N/A N/A"),"--",_xll.BDP($B62&amp;" Corp",AY$1)))</f>
        <v>7.7</v>
      </c>
      <c r="AZ62" s="244" t="str">
        <f>IF(tbl_coded[[#This Row],[ISIN]]="","",IF(OR(_xll.BDP($B62&amp;" Corp",AZ$1)="#N/A N/A"),"--",_xll.BDP($B62&amp;" Corp",AZ$1)))</f>
        <v>USD</v>
      </c>
      <c r="BA62" s="244">
        <f>IF(tbl_coded[[#This Row],[ISIN]]="","",IF(OR(_xll.BDP($B62&amp;" Corp",BA$1)="#N/A N/A"),"--",_xll.BDP($B62&amp;" Corp",BA$1)))</f>
        <v>160000000</v>
      </c>
      <c r="BB62" s="244">
        <f>IF(tbl_coded[[#This Row],[ISIN]]="","",IF(OR(_xll.BDP($B62&amp;" Corp",BB$1)="#N/A Field Not Applicable"),"--",_xll.BDP($B62&amp;" Corp",BB$1)))</f>
        <v>100</v>
      </c>
      <c r="BC62" s="244" t="str">
        <f>IF(tbl_coded[[#This Row],[ISIN]]="","",IF(OR(_xll.BDP($B62&amp;" Corp",BC$1)="#N/A Field Not Applicable"),"--",_xll.BDP($B62&amp;" Corp",BC$1)))</f>
        <v>N</v>
      </c>
      <c r="BD62" s="244" t="str">
        <f>IF(tbl_coded[[#This Row],[ISIN]]="","",IF(OR(_xll.BDP($B62&amp;" Corp",BD$1)="#N/A Field Not Applicable"),"--",_xll.BDP($B62&amp;" Corp",BD$1)))</f>
        <v>N</v>
      </c>
      <c r="BE62" s="244" t="str">
        <f>IF(tbl_coded[[#This Row],[ISIN]]="","",IF(OR(_xll.BDP($B62&amp;" Corp",BE$1)="#N/A Field Not Applicable"),"--",_xll.BDP($B62&amp;" Corp",BE$1)))</f>
        <v>N</v>
      </c>
      <c r="BF62" s="244" t="str">
        <f>IF(tbl_coded[[#This Row],[ISIN]]="","",IF(OR(_xll.BDP($B62&amp;" Corp",BF$1)="#N/A N/A"),"",_xll.BDP($B62&amp;" Corp",BF$1)))</f>
        <v/>
      </c>
      <c r="BG6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6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6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6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62" s="244" t="str">
        <f>IF(tbl_coded[[#This Row],[GREEN]]="Y","Green",IF(tbl_coded[[#This Row],[SUSTAINABLE]]="Y","Sustainable",IF(tbl_coded[[#This Row],[SOCIAL]]="Y","Social","")))</f>
        <v/>
      </c>
    </row>
    <row r="63" spans="1:66" ht="15" customHeight="1">
      <c r="A63" s="225">
        <v>61</v>
      </c>
      <c r="B63" s="226" t="str">
        <f>IF(美元债一级!$C$3:$C$1048576&lt;&gt;"",美元债一级!C63,"")</f>
        <v>XS2584378025</v>
      </c>
      <c r="C63" s="228" t="str">
        <f>IF(tbl_coded[[#This Row],[ISIN]]="","",IF(tbl_coded[[#This Row],[Index]]&gt;$A$1,"",IF(_xll.BDP($B63&amp;" Corp",C$1)="#N/A N/A","",_xll.BDP($B63&amp;" Corp",C$1))))</f>
        <v>21/2/2023</v>
      </c>
      <c r="D63" s="228" t="str">
        <f>IF(tbl_coded[[#This Row],[ISIN]]="","",IF(_xll.BDP($B63&amp;" Corp",D$1)="#N/A N/A","",_xll.BDP($B63&amp;" Corp",D$1)))</f>
        <v>BK OF COMMUNICATIONS/HK</v>
      </c>
      <c r="E63" s="228" t="str">
        <f>IF(tbl_coded[[#This Row],[ISIN]]="","",IF(_xll.BDP($B63&amp;" Corp",E$1)="#N/A N/A","--",_xll.BDP($B63&amp;" Corp",E$1)))</f>
        <v>--</v>
      </c>
      <c r="F63" s="228" t="str">
        <f>IF(tbl_coded[[#This Row],[ISIN]]="","",IF(_xll.BDS($B63&amp;" Corp",F$1)="#N/A Field Not Applicable","",_xll.BDS($B63&amp;" Corp",F$1)))</f>
        <v/>
      </c>
      <c r="G63" s="228" t="str">
        <f>IF(tbl_coded[[#This Row],[ISIN]]="","",IF(_xll.BDP($F63&amp;" CompanyID",G$1)="#N/A Invalid Security","",_xll.BDP($F63&amp;" CompanyID",G$1)))</f>
        <v/>
      </c>
      <c r="H63" s="228" t="str">
        <f>IF(tbl_coded[[#This Row],[ISIN]]="","",IF(_xll.BDP($B63&amp;" Corp",H$1)="#N/A N/A","--",_xll.BDP($B63&amp;" Corp",H$1)))</f>
        <v>A2</v>
      </c>
      <c r="I63" s="228" t="str">
        <f>IF(tbl_coded[[#This Row],[ISIN]]="","",IF(_xll.BDP($B63&amp;" Corp",I$1)="#N/A N/A","--",_xll.BDP($B63&amp;" Corp",I$1)))</f>
        <v>--</v>
      </c>
      <c r="J63" s="228" t="str">
        <f>IF(tbl_coded[[#This Row],[ISIN]]="","",IF(_xll.BDP($B63&amp;" Corp",J$1)="#N/A N/A","--",_xll.BDP($B63&amp;" Corp",J$1)))</f>
        <v>--</v>
      </c>
      <c r="K63" s="228" t="str">
        <f>IF(tbl_coded[[#This Row],[ISIN]]="","",IF(_xll.BDP($B63&amp;" Corp",K$1)="#N/A N/A","--",_xll.BDP($B63&amp;" Corp",K$1)))</f>
        <v>--</v>
      </c>
      <c r="L63" s="228" t="str">
        <f>IF(tbl_coded[[#This Row],[ISIN]]="","",IF(_xll.BDP($B63&amp;" Corp",L$1)="#N/A N/A","--",_xll.BDP($B63&amp;" Corp",L$1)))</f>
        <v>--</v>
      </c>
      <c r="M63" s="228" t="str">
        <f>IF(tbl_coded[[#This Row],[ISIN]]="","",IF(_xll.BDP($B63&amp;" Corp",M$1)="#N/A N/A","--",_xll.BDP($B63&amp;" Corp",M$1)))</f>
        <v>--</v>
      </c>
      <c r="N63" s="228" t="str">
        <f>IF(tbl_coded[[#This Row],[ISIN]]="","",IF(_xll.BDP($B63&amp;" Corp",N$1)="#N/A N/A","--",_xll.BDP($B63&amp;" Corp",N$1)))</f>
        <v>--</v>
      </c>
      <c r="O63" s="228" t="str">
        <f>IF(tbl_coded[[#This Row],[ISIN]]="","",IF(_xll.BDP($B63&amp;" Corp",O$1)="#N/A N/A","--",_xll.BDP($B63&amp;" Corp",O$1)))</f>
        <v>--</v>
      </c>
      <c r="P63" s="228" t="str">
        <f>IF(tbl_coded[[#This Row],[ISIN]]="","",IF(_xll.BDP($B63&amp;" Corp",P$1)="#N/A N/A","--",_xll.BDP($B63&amp;" Corp",P$1)))</f>
        <v>A</v>
      </c>
      <c r="Q6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63" s="228" t="str">
        <f>IF(tbl_coded[[#This Row],[ISIN]]="","",IF(OR(_xll.BDP($B63&amp;" Corp",R$1)="#N/A N/A",_xll.BDP($B63&amp;" Corp",R$1)="#N/A Invalid Security",_xll.BDP($B63&amp;" Corp",R$1)="#N/A Field Not Applicable"),"--",_xll.BDP($B63&amp;" Corp",R$1)))</f>
        <v>--</v>
      </c>
      <c r="S63" s="228" t="str">
        <f>IF(tbl_coded[[#This Row],[ISIN]]="","",IF(OR(_xll.BDP($R63&amp;" Equity",S$1)="#N/A N/A",_xll.BDP($R63&amp;" Equity",S$1)="#N/A Invalid Security"),"--",_xll.BDP($R63&amp;" Equity",S$1)))</f>
        <v>--</v>
      </c>
      <c r="T63" s="228" t="str">
        <f>IF(tbl_coded[[#This Row],[ISIN]]="","",IF(OR(_xll.BDP($R63&amp;" Equity",T$1)="#N/A N/A",_xll.BDP($R63&amp;" Equity",T$1)="#N/A Invalid Security"),"--",_xll.BDP($R63&amp;" Equity",T$1)))</f>
        <v>--</v>
      </c>
      <c r="U63" s="228" t="str">
        <f>IF(tbl_coded[[#This Row],[ISIN]]="","",IF(OR(_xll.BDP($R63&amp;" Equity",U$1)="#N/A N/A",_xll.BDP($R63&amp;" Equity",U$1)="#N/A Invalid Security"),"--",_xll.BDP($R63&amp;" Equity",U$1)))</f>
        <v>--</v>
      </c>
      <c r="V63" s="228" t="str">
        <f>IF(tbl_coded[[#This Row],[ISIN]]="","",IF(OR(_xll.BDP($R63&amp;" Equity",V$1)="#N/A N/A",_xll.BDP($R63&amp;" Equity",V$1)="#N/A Invalid Security"),"--",_xll.BDP($R63&amp;" Equity",V$1)))</f>
        <v>--</v>
      </c>
      <c r="W63" s="228" t="str">
        <f>IF(tbl_coded[[#This Row],[ISIN]]="","",IF(OR(_xll.BDP($R63&amp;" Equity",W$1)="#N/A N/A",_xll.BDP($R63&amp;" Equity",W$1)="#N/A Invalid Security"),"--",_xll.BDP($R63&amp;" Equity",W$1)))</f>
        <v>--</v>
      </c>
      <c r="X63" s="228" t="str">
        <f>IF(tbl_coded[[#This Row],[ISIN]]="","",IF(OR(_xll.BDP($R63&amp;" Equity",X$1)="#N/A N/A",_xll.BDP($R63&amp;" Equity",X$1)="#N/A Invalid Security"),"--",_xll.BDP($R63&amp;" Equity",X$1)))</f>
        <v>--</v>
      </c>
      <c r="Y6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3" s="228">
        <f>IF(tbl_coded[[#This Row],[ISIN]]="","",IF(ISNUMBER(_xll.BDP(B63&amp;" Corp",Z$1)),_xll.BDP(B63&amp;" Corp",Z$1),""))</f>
        <v>57</v>
      </c>
      <c r="AA63" s="228">
        <f>IF(tbl_coded[[#This Row],[ISIN]]="","",IF(ISNUMBER(_xll.BDP(B63&amp;" Corp",AA$1)),_xll.BDP(B63&amp;" Corp",AA$1),""))</f>
        <v>57</v>
      </c>
      <c r="AB63" s="228" t="str">
        <f>IF(tbl_coded[[#This Row],[ISIN]]="","",IF(ISNUMBER(_xll.BDP(B63&amp;" Corp",AB$1)),_xll.BDP(B63&amp;" Corp",AB$1),""))</f>
        <v/>
      </c>
      <c r="AC63" s="228" t="str">
        <f>IF(tbl_coded[[#This Row],[ISIN]]="","",IF((_xll.BDP(B63&amp;" Corp",AC$1))="#N/A Field Not Applicable","",_xll.BDP(B63&amp;" Corp",AC$1)))</f>
        <v>N</v>
      </c>
      <c r="AD63" s="228" t="str">
        <f>IF(tbl_coded[[#This Row],[ISIN]]="","",IF((_xll.BDP(B63&amp;" Corp",AD$1))="#N/A N/A","--",_xll.BDP(B63&amp;" Corp",AD$1)))</f>
        <v>--</v>
      </c>
      <c r="AE63" s="228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>IG</v>
      </c>
      <c r="AF6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6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A2/--/--</v>
      </c>
      <c r="AH63" s="229" t="str">
        <f>IF(tbl_coded[[#This Row],[ISIN]]="","",IF(_xll.BDP($B63&amp;" Corp",AH$1)="#N/A N/A","--",_xll.BDP($B63&amp;" Corp",AH$1)))</f>
        <v>CN</v>
      </c>
      <c r="AI6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3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57</v>
      </c>
      <c r="AK6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63" s="244" t="str">
        <f>IF(tbl_coded[[#This Row],[ISIN]]="","",IF(_xll.BDS($B63&amp;" Corp",AL$1)="#N/A Field Not Applicable","",_xll.BDS($B63&amp;" Corp",AL$1)))</f>
        <v/>
      </c>
      <c r="AM6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3" s="244" t="str">
        <f>IF(tbl_coded[[#This Row],[ISIN]]="","",IF(OR(_xll.BDP($B63&amp;" Corp",AR$1)="#N/A N/A"),"",_xll.BDP($B63&amp;" Corp",AR$1)))</f>
        <v/>
      </c>
      <c r="AS63" s="244" t="str">
        <f>IF(tbl_coded[[#This Row],[ISIN]]="","",IF(_xll.BDS($B63&amp;" Corp",AS$1)="#N/A Field Not Applicable","",_xll.BDS($B63&amp;" Corp",AS$1)))</f>
        <v/>
      </c>
      <c r="AT63" s="244" t="str">
        <f>IF(tbl_coded[[#This Row],[SBLC Provider BBID]]="","",_xll.BDP(tbl_coded[[#This Row],[SBLC Provider BBID]]&amp;" CompanyID","NAME"))</f>
        <v/>
      </c>
      <c r="AU63" s="244" t="str">
        <f>IF(tbl_coded[[#This Row],[ISIN]]="","",IF(OR(_xll.BDP($B63&amp;" Corp",AU$1)="#N/A N/A"),"--",IF(_xll.BDP($B63&amp;" Corp",AU$1)="#N/A Field Not Applicable","",TEXT(_xll.BDP($B63&amp;" Corp",AU$1),"yyyy/mm/dd"))))</f>
        <v>2023/02/28</v>
      </c>
      <c r="AV63" s="244" t="str">
        <f>IF(tbl_coded[[#This Row],[ISIN]]="","",IF(OR(_xll.BDP($B63&amp;" Corp",AV$1)="#N/A N/A"),"--",IF(_xll.BDP($B63&amp;" Corp",AV$1)="#N/A Field Not Applicable","",TEXT(_xll.BDP($B63&amp;" Corp",AV$1),"yyyy/mm/dd"))))</f>
        <v>2026/02/28</v>
      </c>
      <c r="AW63" s="244" t="str">
        <f>IF(tbl_coded[[#This Row],[ISIN]]="","",IF(OR(_xll.BDP($B63&amp;" Corp",AW$1)="#N/A N/A"),"--",IF(_xll.BDP($B63&amp;" Corp",AW$1)="#N/A Field Not Applicable","",TEXT(_xll.BDP($B63&amp;" Corp",AW$1),"yyyy/mm/dd"))))</f>
        <v>2023/02/21</v>
      </c>
      <c r="AX63" s="244" t="str">
        <f>IF(tbl_coded[[#This Row],[ISIN]]="","",IF(OR(_xll.BDP($B63&amp;" Corp",AX$1)="#N/A Field Not Applicable"),"--",IF(_xll.BDP($B63&amp;" Corp",AX$1)="#N/A Field Not Applicable","",TEXT(_xll.BDP($B63&amp;" Corp",AX$1),"yyyy/mm/dd"))))</f>
        <v>--</v>
      </c>
      <c r="AY63" s="244">
        <f>IF(tbl_coded[[#This Row],[ISIN]]="","",IF(OR(_xll.BDP($B63&amp;" Corp",AY$1)="#N/A N/A"),"--",_xll.BDP($B63&amp;" Corp",AY$1)))</f>
        <v>4.875</v>
      </c>
      <c r="AZ63" s="244" t="str">
        <f>IF(tbl_coded[[#This Row],[ISIN]]="","",IF(OR(_xll.BDP($B63&amp;" Corp",AZ$1)="#N/A N/A"),"--",_xll.BDP($B63&amp;" Corp",AZ$1)))</f>
        <v>USD</v>
      </c>
      <c r="BA63" s="244">
        <f>IF(tbl_coded[[#This Row],[ISIN]]="","",IF(OR(_xll.BDP($B63&amp;" Corp",BA$1)="#N/A N/A"),"--",_xll.BDP($B63&amp;" Corp",BA$1)))</f>
        <v>600000000</v>
      </c>
      <c r="BB63" s="244">
        <f>IF(tbl_coded[[#This Row],[ISIN]]="","",IF(OR(_xll.BDP($B63&amp;" Corp",BB$1)="#N/A Field Not Applicable"),"--",_xll.BDP($B63&amp;" Corp",BB$1)))</f>
        <v>99.689000000000007</v>
      </c>
      <c r="BC63" s="244" t="str">
        <f>IF(tbl_coded[[#This Row],[ISIN]]="","",IF(OR(_xll.BDP($B63&amp;" Corp",BC$1)="#N/A Field Not Applicable"),"--",_xll.BDP($B63&amp;" Corp",BC$1)))</f>
        <v>N</v>
      </c>
      <c r="BD63" s="244" t="str">
        <f>IF(tbl_coded[[#This Row],[ISIN]]="","",IF(OR(_xll.BDP($B63&amp;" Corp",BD$1)="#N/A Field Not Applicable"),"--",_xll.BDP($B63&amp;" Corp",BD$1)))</f>
        <v>N</v>
      </c>
      <c r="BE63" s="244" t="str">
        <f>IF(tbl_coded[[#This Row],[ISIN]]="","",IF(OR(_xll.BDP($B63&amp;" Corp",BE$1)="#N/A Field Not Applicable"),"--",_xll.BDP($B63&amp;" Corp",BE$1)))</f>
        <v>N</v>
      </c>
      <c r="BF63" s="244" t="str">
        <f>IF(tbl_coded[[#This Row],[ISIN]]="","",IF(OR(_xll.BDP($B63&amp;" Corp",BF$1)="#N/A N/A"),"",_xll.BDP($B63&amp;" Corp",BF$1)))</f>
        <v>3328 HK</v>
      </c>
      <c r="BG6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6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6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6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6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63" s="244" t="str">
        <f>IF(tbl_coded[[#This Row],[GREEN]]="Y","Green",IF(tbl_coded[[#This Row],[SUSTAINABLE]]="Y","Sustainable",IF(tbl_coded[[#This Row],[SOCIAL]]="Y","Social","")))</f>
        <v/>
      </c>
    </row>
    <row r="64" spans="1:66" ht="15" customHeight="1">
      <c r="A64" s="225">
        <v>62</v>
      </c>
      <c r="B64" s="226" t="str">
        <f>IF(美元债一级!$C$3:$C$1048576&lt;&gt;"",美元债一级!C64,"")</f>
        <v>G238030</v>
      </c>
      <c r="C64" s="230" t="str">
        <f>IF(tbl_coded[[#This Row],[ISIN]]="","",IF(tbl_coded[[#This Row],[Index]]&gt;$A$1,"",IF(_xll.BDP($B64&amp;" Corp",C$1)="#N/A N/A","",_xll.BDP($B64&amp;" Corp",C$1))))</f>
        <v>16/2/2023</v>
      </c>
      <c r="D64" s="230" t="str">
        <f>IF(tbl_coded[[#This Row],[ISIN]]="","",IF(_xll.BDP($B64&amp;" Corp",D$1)="#N/A N/A","",_xll.BDP($B64&amp;" Corp",D$1)))</f>
        <v>HB PUB UTLTY ASST OP</v>
      </c>
      <c r="E64" s="230" t="str">
        <f>IF(tbl_coded[[#This Row],[ISIN]]="","",IF(_xll.BDP($B64&amp;" Corp",E$1)="#N/A N/A","--",_xll.BDP($B64&amp;" Corp",E$1)))</f>
        <v>--</v>
      </c>
      <c r="F64" s="230" t="str">
        <f>IF(tbl_coded[[#This Row],[ISIN]]="","",IF(_xll.BDS($B64&amp;" Corp",F$1)="#N/A Field Not Applicable","",_xll.BDS($B64&amp;" Corp",F$1)))</f>
        <v/>
      </c>
      <c r="G64" s="230" t="str">
        <f>IF(tbl_coded[[#This Row],[ISIN]]="","",IF(_xll.BDP($F64&amp;" CompanyID",G$1)="#N/A Invalid Security","",_xll.BDP($F64&amp;" CompanyID",G$1)))</f>
        <v/>
      </c>
      <c r="H64" s="230" t="str">
        <f>IF(tbl_coded[[#This Row],[ISIN]]="","",IF(_xll.BDP($B64&amp;" Corp",H$1)="#N/A N/A","--",_xll.BDP($B64&amp;" Corp",H$1)))</f>
        <v>--</v>
      </c>
      <c r="I64" s="230" t="str">
        <f>IF(tbl_coded[[#This Row],[ISIN]]="","",IF(_xll.BDP($B64&amp;" Corp",I$1)="#N/A N/A","--",_xll.BDP($B64&amp;" Corp",I$1)))</f>
        <v>--</v>
      </c>
      <c r="J64" s="230" t="str">
        <f>IF(tbl_coded[[#This Row],[ISIN]]="","",IF(_xll.BDP($B64&amp;" Corp",J$1)="#N/A N/A","--",_xll.BDP($B64&amp;" Corp",J$1)))</f>
        <v>--</v>
      </c>
      <c r="K64" s="230" t="str">
        <f>IF(tbl_coded[[#This Row],[ISIN]]="","",IF(_xll.BDP($B64&amp;" Corp",K$1)="#N/A N/A","--",_xll.BDP($B64&amp;" Corp",K$1)))</f>
        <v>--</v>
      </c>
      <c r="L64" s="230" t="str">
        <f>IF(tbl_coded[[#This Row],[ISIN]]="","",IF(_xll.BDP($B64&amp;" Corp",L$1)="#N/A N/A","--",_xll.BDP($B64&amp;" Corp",L$1)))</f>
        <v>--</v>
      </c>
      <c r="M64" s="230" t="str">
        <f>IF(tbl_coded[[#This Row],[ISIN]]="","",IF(_xll.BDP($B64&amp;" Corp",M$1)="#N/A N/A","--",_xll.BDP($B64&amp;" Corp",M$1)))</f>
        <v>--</v>
      </c>
      <c r="N64" s="230" t="str">
        <f>IF(tbl_coded[[#This Row],[ISIN]]="","",IF(_xll.BDP($B64&amp;" Corp",N$1)="#N/A N/A","--",_xll.BDP($B64&amp;" Corp",N$1)))</f>
        <v>--</v>
      </c>
      <c r="O64" s="230" t="str">
        <f>IF(tbl_coded[[#This Row],[ISIN]]="","",IF(_xll.BDP($B64&amp;" Corp",O$1)="#N/A N/A","--",_xll.BDP($B64&amp;" Corp",O$1)))</f>
        <v>--</v>
      </c>
      <c r="P64" s="230" t="str">
        <f>IF(tbl_coded[[#This Row],[ISIN]]="","",IF(_xll.BDP($B64&amp;" Corp",P$1)="#N/A N/A","--",_xll.BDP($B64&amp;" Corp",P$1)))</f>
        <v>--</v>
      </c>
      <c r="Q6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64" s="230" t="str">
        <f>IF(tbl_coded[[#This Row],[ISIN]]="","",IF(OR(_xll.BDP($B64&amp;" Corp",R$1)="#N/A N/A",_xll.BDP($B64&amp;" Corp",R$1)="#N/A Invalid Security",_xll.BDP($B64&amp;" Corp",R$1)="#N/A Field Not Applicable"),"--",_xll.BDP($B64&amp;" Corp",R$1)))</f>
        <v>--</v>
      </c>
      <c r="S64" s="230" t="str">
        <f>IF(tbl_coded[[#This Row],[ISIN]]="","",IF(OR(_xll.BDP($R64&amp;" Equity",S$1)="#N/A N/A",_xll.BDP($R64&amp;" Equity",S$1)="#N/A Invalid Security"),"--",_xll.BDP($R64&amp;" Equity",S$1)))</f>
        <v>--</v>
      </c>
      <c r="T64" s="230" t="str">
        <f>IF(tbl_coded[[#This Row],[ISIN]]="","",IF(OR(_xll.BDP($R64&amp;" Equity",T$1)="#N/A N/A",_xll.BDP($R64&amp;" Equity",T$1)="#N/A Invalid Security"),"--",_xll.BDP($R64&amp;" Equity",T$1)))</f>
        <v>--</v>
      </c>
      <c r="U64" s="230" t="str">
        <f>IF(tbl_coded[[#This Row],[ISIN]]="","",IF(OR(_xll.BDP($R64&amp;" Equity",U$1)="#N/A N/A",_xll.BDP($R64&amp;" Equity",U$1)="#N/A Invalid Security"),"--",_xll.BDP($R64&amp;" Equity",U$1)))</f>
        <v>--</v>
      </c>
      <c r="V64" s="230" t="str">
        <f>IF(tbl_coded[[#This Row],[ISIN]]="","",IF(OR(_xll.BDP($R64&amp;" Equity",V$1)="#N/A N/A",_xll.BDP($R64&amp;" Equity",V$1)="#N/A Invalid Security"),"--",_xll.BDP($R64&amp;" Equity",V$1)))</f>
        <v>--</v>
      </c>
      <c r="W64" s="230" t="str">
        <f>IF(tbl_coded[[#This Row],[ISIN]]="","",IF(OR(_xll.BDP($R64&amp;" Equity",W$1)="#N/A N/A",_xll.BDP($R64&amp;" Equity",W$1)="#N/A Invalid Security"),"--",_xll.BDP($R64&amp;" Equity",W$1)))</f>
        <v>--</v>
      </c>
      <c r="X64" s="230" t="str">
        <f>IF(tbl_coded[[#This Row],[ISIN]]="","",IF(OR(_xll.BDP($R64&amp;" Equity",X$1)="#N/A N/A",_xll.BDP($R64&amp;" Equity",X$1)="#N/A Invalid Security"),"--",_xll.BDP($R64&amp;" Equity",X$1)))</f>
        <v>--</v>
      </c>
      <c r="Y6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4" s="230" t="str">
        <f>IF(tbl_coded[[#This Row],[ISIN]]="","",IF(ISNUMBER(_xll.BDP(B64&amp;" Corp",Z$1)),_xll.BDP(B64&amp;" Corp",Z$1),""))</f>
        <v/>
      </c>
      <c r="AA64" s="230" t="str">
        <f>IF(tbl_coded[[#This Row],[ISIN]]="","",IF(ISNUMBER(_xll.BDP(B64&amp;" Corp",AA$1)),_xll.BDP(B64&amp;" Corp",AA$1),""))</f>
        <v/>
      </c>
      <c r="AB64" s="230" t="str">
        <f>IF(tbl_coded[[#This Row],[ISIN]]="","",IF(ISNUMBER(_xll.BDP(B64&amp;" Corp",AB$1)),_xll.BDP(B64&amp;" Corp",AB$1),""))</f>
        <v/>
      </c>
      <c r="AC64" s="230" t="str">
        <f>IF(tbl_coded[[#This Row],[ISIN]]="","",IF((_xll.BDP(B64&amp;" Corp",AC$1))="#N/A Field Not Applicable","",_xll.BDP(B64&amp;" Corp",AC$1)))</f>
        <v>N</v>
      </c>
      <c r="AD64" s="230" t="str">
        <f>IF(tbl_coded[[#This Row],[ISIN]]="","",IF((_xll.BDP(B64&amp;" Corp",AD$1))="#N/A N/A","--",_xll.BDP(B64&amp;" Corp",AD$1)))</f>
        <v>--</v>
      </c>
      <c r="AE64" s="230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>NR</v>
      </c>
      <c r="AF6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6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64" s="231" t="str">
        <f>IF(tbl_coded[[#This Row],[ISIN]]="","",IF(_xll.BDP($B64&amp;" Corp",AH$1)="#N/A N/A","--",_xll.BDP($B64&amp;" Corp",AH$1)))</f>
        <v>CN</v>
      </c>
      <c r="AI6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淮北市公用事业资产运</v>
      </c>
      <c r="AL64" s="230" t="str">
        <f>IF(tbl_coded[[#This Row],[ISIN]]="","",IF(_xll.BDS($B64&amp;" Corp",AL$1)="#N/A Field Not Applicable","",_xll.BDS($B64&amp;" Corp",AL$1)))</f>
        <v/>
      </c>
      <c r="AM6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4" s="230" t="str">
        <f>IF(tbl_coded[[#This Row],[ISIN]]="","",IF(OR(_xll.BDP($B64&amp;" Corp",AR$1)="#N/A N/A"),"",_xll.BDP($B64&amp;" Corp",AR$1)))</f>
        <v/>
      </c>
      <c r="AS64" s="230">
        <f>IF(tbl_coded[[#This Row],[ISIN]]="","",IF(_xll.BDS($B64&amp;" Corp",AS$1)="#N/A Field Not Applicable","",_xll.BDS($B64&amp;" Corp",AS$1)))</f>
        <v>66028729</v>
      </c>
      <c r="AT64" s="230" t="str">
        <f>IF(tbl_coded[[#This Row],[SBLC Provider BBID]]="","",_xll.BDP(tbl_coded[[#This Row],[SBLC Provider BBID]]&amp;" CompanyID","NAME"))</f>
        <v>Industrial &amp; Commercial Bank o</v>
      </c>
      <c r="AU64" s="230" t="str">
        <f>IF(tbl_coded[[#This Row],[ISIN]]="","",IF(OR(_xll.BDP($B64&amp;" Corp",AU$1)="#N/A N/A"),"--",IF(_xll.BDP($B64&amp;" Corp",AU$1)="#N/A Field Not Applicable","",TEXT(_xll.BDP($B64&amp;" Corp",AU$1),"yyyy/mm/dd"))))</f>
        <v>2023/02/23</v>
      </c>
      <c r="AV64" s="230" t="str">
        <f>IF(tbl_coded[[#This Row],[ISIN]]="","",IF(OR(_xll.BDP($B64&amp;" Corp",AV$1)="#N/A N/A"),"--",IF(_xll.BDP($B64&amp;" Corp",AV$1)="#N/A Field Not Applicable","",TEXT(_xll.BDP($B64&amp;" Corp",AV$1),"yyyy/mm/dd"))))</f>
        <v>2026/02/23</v>
      </c>
      <c r="AW64" s="230" t="str">
        <f>IF(tbl_coded[[#This Row],[ISIN]]="","",IF(OR(_xll.BDP($B64&amp;" Corp",AW$1)="#N/A N/A"),"--",IF(_xll.BDP($B64&amp;" Corp",AW$1)="#N/A Field Not Applicable","",TEXT(_xll.BDP($B64&amp;" Corp",AW$1),"yyyy/mm/dd"))))</f>
        <v>2023/02/16</v>
      </c>
      <c r="AX64" s="230" t="str">
        <f>IF(tbl_coded[[#This Row],[ISIN]]="","",IF(OR(_xll.BDP($B64&amp;" Corp",AX$1)="#N/A Field Not Applicable"),"--",IF(_xll.BDP($B64&amp;" Corp",AX$1)="#N/A Field Not Applicable","",TEXT(_xll.BDP($B64&amp;" Corp",AX$1),"yyyy/mm/dd"))))</f>
        <v>--</v>
      </c>
      <c r="AY64" s="230">
        <f>IF(tbl_coded[[#This Row],[ISIN]]="","",IF(OR(_xll.BDP($B64&amp;" Corp",AY$1)="#N/A N/A"),"--",_xll.BDP($B64&amp;" Corp",AY$1)))</f>
        <v>3.78</v>
      </c>
      <c r="AZ64" s="230" t="str">
        <f>IF(tbl_coded[[#This Row],[ISIN]]="","",IF(OR(_xll.BDP($B64&amp;" Corp",AZ$1)="#N/A N/A"),"--",_xll.BDP($B64&amp;" Corp",AZ$1)))</f>
        <v>CNY</v>
      </c>
      <c r="BA64" s="230">
        <f>IF(tbl_coded[[#This Row],[ISIN]]="","",IF(OR(_xll.BDP($B64&amp;" Corp",BA$1)="#N/A N/A"),"--",_xll.BDP($B64&amp;" Corp",BA$1)))</f>
        <v>640000000</v>
      </c>
      <c r="BB64" s="230">
        <f>IF(tbl_coded[[#This Row],[ISIN]]="","",IF(OR(_xll.BDP($B64&amp;" Corp",BB$1)="#N/A Field Not Applicable"),"--",_xll.BDP($B64&amp;" Corp",BB$1)))</f>
        <v>100</v>
      </c>
      <c r="BC64" s="230" t="str">
        <f>IF(tbl_coded[[#This Row],[ISIN]]="","",IF(OR(_xll.BDP($B64&amp;" Corp",BC$1)="#N/A Field Not Applicable"),"--",_xll.BDP($B64&amp;" Corp",BC$1)))</f>
        <v>N</v>
      </c>
      <c r="BD64" s="230" t="str">
        <f>IF(tbl_coded[[#This Row],[ISIN]]="","",IF(OR(_xll.BDP($B64&amp;" Corp",BD$1)="#N/A Field Not Applicable"),"--",_xll.BDP($B64&amp;" Corp",BD$1)))</f>
        <v>N</v>
      </c>
      <c r="BE64" s="230" t="str">
        <f>IF(tbl_coded[[#This Row],[ISIN]]="","",IF(OR(_xll.BDP($B64&amp;" Corp",BE$1)="#N/A Field Not Applicable"),"--",_xll.BDP($B64&amp;" Corp",BE$1)))</f>
        <v>N</v>
      </c>
      <c r="BF64" s="230" t="str">
        <f>IF(tbl_coded[[#This Row],[ISIN]]="","",IF(OR(_xll.BDP($B64&amp;" Corp",BF$1)="#N/A N/A"),"",_xll.BDP($B64&amp;" Corp",BF$1)))</f>
        <v>0795788D CH</v>
      </c>
      <c r="BG6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6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6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6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6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64" s="230" t="str">
        <f>IF(tbl_coded[[#This Row],[GREEN]]="Y","Green",IF(tbl_coded[[#This Row],[SUSTAINABLE]]="Y","Sustainable",IF(tbl_coded[[#This Row],[SOCIAL]]="Y","Social","")))</f>
        <v/>
      </c>
    </row>
    <row r="65" spans="1:65" ht="15" customHeight="1">
      <c r="A65" s="225">
        <v>63</v>
      </c>
      <c r="B65" s="226" t="str">
        <f>IF(美元债一级!$C$3:$C$1048576&lt;&gt;"",美元债一级!C65,"")</f>
        <v>XS2540489338</v>
      </c>
      <c r="C65" s="230" t="str">
        <f>IF(tbl_coded[[#This Row],[ISIN]]="","",IF(tbl_coded[[#This Row],[Index]]&gt;$A$1,"",IF(_xll.BDP($B65&amp;" Corp",C$1)="#N/A N/A","",_xll.BDP($B65&amp;" Corp",C$1))))</f>
        <v>13/2/2023</v>
      </c>
      <c r="D65" s="230" t="str">
        <f>IF(tbl_coded[[#This Row],[ISIN]]="","",IF(_xll.BDP($B65&amp;" Corp",D$1)="#N/A N/A","",_xll.BDP($B65&amp;" Corp",D$1)))</f>
        <v>HUANTAIHU INTL INV CO LT</v>
      </c>
      <c r="E65" s="230" t="str">
        <f>IF(tbl_coded[[#This Row],[ISIN]]="","",IF(_xll.BDP($B65&amp;" Corp",E$1)="#N/A N/A","--",_xll.BDP($B65&amp;" Corp",E$1)))</f>
        <v>HUZHOU ECONOMIC DEV GRP</v>
      </c>
      <c r="F65" s="230" t="str">
        <f>IF(tbl_coded[[#This Row],[ISIN]]="","",IF(_xll.BDS($B65&amp;" Corp",F$1)="#N/A Field Not Applicable","",_xll.BDS($B65&amp;" Corp",F$1)))</f>
        <v/>
      </c>
      <c r="G65" s="230" t="str">
        <f>IF(tbl_coded[[#This Row],[ISIN]]="","",IF(_xll.BDP($F65&amp;" CompanyID",G$1)="#N/A Invalid Security","",_xll.BDP($F65&amp;" CompanyID",G$1)))</f>
        <v/>
      </c>
      <c r="H65" s="230" t="str">
        <f>IF(tbl_coded[[#This Row],[ISIN]]="","",IF(_xll.BDP($B65&amp;" Corp",H$1)="#N/A N/A","--",_xll.BDP($B65&amp;" Corp",H$1)))</f>
        <v>--</v>
      </c>
      <c r="I65" s="230" t="str">
        <f>IF(tbl_coded[[#This Row],[ISIN]]="","",IF(_xll.BDP($B65&amp;" Corp",I$1)="#N/A N/A","--",_xll.BDP($B65&amp;" Corp",I$1)))</f>
        <v>--</v>
      </c>
      <c r="J65" s="230" t="str">
        <f>IF(tbl_coded[[#This Row],[ISIN]]="","",IF(_xll.BDP($B65&amp;" Corp",J$1)="#N/A N/A","--",_xll.BDP($B65&amp;" Corp",J$1)))</f>
        <v>--</v>
      </c>
      <c r="K65" s="230" t="str">
        <f>IF(tbl_coded[[#This Row],[ISIN]]="","",IF(_xll.BDP($B65&amp;" Corp",K$1)="#N/A N/A","--",_xll.BDP($B65&amp;" Corp",K$1)))</f>
        <v>--</v>
      </c>
      <c r="L65" s="230" t="str">
        <f>IF(tbl_coded[[#This Row],[ISIN]]="","",IF(_xll.BDP($B65&amp;" Corp",L$1)="#N/A N/A","--",_xll.BDP($B65&amp;" Corp",L$1)))</f>
        <v>--</v>
      </c>
      <c r="M65" s="230" t="str">
        <f>IF(tbl_coded[[#This Row],[ISIN]]="","",IF(_xll.BDP($B65&amp;" Corp",M$1)="#N/A N/A","--",_xll.BDP($B65&amp;" Corp",M$1)))</f>
        <v>--</v>
      </c>
      <c r="N65" s="230" t="str">
        <f>IF(tbl_coded[[#This Row],[ISIN]]="","",IF(_xll.BDP($B65&amp;" Corp",N$1)="#N/A N/A","--",_xll.BDP($B65&amp;" Corp",N$1)))</f>
        <v>--</v>
      </c>
      <c r="O65" s="230" t="str">
        <f>IF(tbl_coded[[#This Row],[ISIN]]="","",IF(_xll.BDP($B65&amp;" Corp",O$1)="#N/A N/A","--",_xll.BDP($B65&amp;" Corp",O$1)))</f>
        <v>--</v>
      </c>
      <c r="P65" s="230" t="str">
        <f>IF(tbl_coded[[#This Row],[ISIN]]="","",IF(_xll.BDP($B65&amp;" Corp",P$1)="#N/A N/A","--",_xll.BDP($B65&amp;" Corp",P$1)))</f>
        <v>--</v>
      </c>
      <c r="Q6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65" s="230" t="str">
        <f>IF(tbl_coded[[#This Row],[ISIN]]="","",IF(OR(_xll.BDP($B65&amp;" Corp",R$1)="#N/A N/A",_xll.BDP($B65&amp;" Corp",R$1)="#N/A Invalid Security",_xll.BDP($B65&amp;" Corp",R$1)="#N/A Field Not Applicable"),"--",_xll.BDP($B65&amp;" Corp",R$1)))</f>
        <v>1789859D CH</v>
      </c>
      <c r="S65" s="230" t="str">
        <f>IF(tbl_coded[[#This Row],[ISIN]]="","",IF(OR(_xll.BDP($R65&amp;" Equity",S$1)="#N/A N/A",_xll.BDP($R65&amp;" Equity",S$1)="#N/A Invalid Security"),"--",_xll.BDP($R65&amp;" Equity",S$1)))</f>
        <v>--</v>
      </c>
      <c r="T65" s="230" t="str">
        <f>IF(tbl_coded[[#This Row],[ISIN]]="","",IF(OR(_xll.BDP($R65&amp;" Equity",T$1)="#N/A N/A",_xll.BDP($R65&amp;" Equity",T$1)="#N/A Invalid Security"),"--",_xll.BDP($R65&amp;" Equity",T$1)))</f>
        <v>--</v>
      </c>
      <c r="U65" s="230" t="str">
        <f>IF(tbl_coded[[#This Row],[ISIN]]="","",IF(OR(_xll.BDP($R65&amp;" Equity",U$1)="#N/A N/A",_xll.BDP($R65&amp;" Equity",U$1)="#N/A Invalid Security"),"--",_xll.BDP($R65&amp;" Equity",U$1)))</f>
        <v>--</v>
      </c>
      <c r="V65" s="230" t="str">
        <f>IF(tbl_coded[[#This Row],[ISIN]]="","",IF(OR(_xll.BDP($R65&amp;" Equity",V$1)="#N/A N/A",_xll.BDP($R65&amp;" Equity",V$1)="#N/A Invalid Security"),"--",_xll.BDP($R65&amp;" Equity",V$1)))</f>
        <v>--</v>
      </c>
      <c r="W65" s="230" t="str">
        <f>IF(tbl_coded[[#This Row],[ISIN]]="","",IF(OR(_xll.BDP($R65&amp;" Equity",W$1)="#N/A N/A",_xll.BDP($R65&amp;" Equity",W$1)="#N/A Invalid Security"),"--",_xll.BDP($R65&amp;" Equity",W$1)))</f>
        <v>--</v>
      </c>
      <c r="X65" s="230" t="str">
        <f>IF(tbl_coded[[#This Row],[ISIN]]="","",IF(OR(_xll.BDP($R65&amp;" Equity",X$1)="#N/A N/A",_xll.BDP($R65&amp;" Equity",X$1)="#N/A Invalid Security"),"--",_xll.BDP($R65&amp;" Equity",X$1)))</f>
        <v>--</v>
      </c>
      <c r="Y6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65" s="230" t="str">
        <f>IF(tbl_coded[[#This Row],[ISIN]]="","",IF(ISNUMBER(_xll.BDP(B65&amp;" Corp",Z$1)),_xll.BDP(B65&amp;" Corp",Z$1),""))</f>
        <v/>
      </c>
      <c r="AA65" s="230" t="str">
        <f>IF(tbl_coded[[#This Row],[ISIN]]="","",IF(ISNUMBER(_xll.BDP(B65&amp;" Corp",AA$1)),_xll.BDP(B65&amp;" Corp",AA$1),""))</f>
        <v/>
      </c>
      <c r="AB65" s="230" t="str">
        <f>IF(tbl_coded[[#This Row],[ISIN]]="","",IF(ISNUMBER(_xll.BDP(B65&amp;" Corp",AB$1)),_xll.BDP(B65&amp;" Corp",AB$1),""))</f>
        <v/>
      </c>
      <c r="AC65" s="230" t="str">
        <f>IF(tbl_coded[[#This Row],[ISIN]]="","",IF((_xll.BDP(B65&amp;" Corp",AC$1))="#N/A Field Not Applicable","",_xll.BDP(B65&amp;" Corp",AC$1)))</f>
        <v>N</v>
      </c>
      <c r="AD65" s="230" t="str">
        <f>IF(tbl_coded[[#This Row],[ISIN]]="","",IF((_xll.BDP(B65&amp;" Corp",AD$1))="#N/A N/A","--",_xll.BDP(B65&amp;" Corp",AD$1)))</f>
        <v>--</v>
      </c>
      <c r="AE65" s="230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>NR</v>
      </c>
      <c r="AF6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6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65" s="231" t="str">
        <f>IF(tbl_coded[[#This Row],[ISIN]]="","",IF(_xll.BDP($B65&amp;" Corp",AH$1)="#N/A N/A","--",_xll.BDP($B65&amp;" Corp",AH$1)))</f>
        <v>VG</v>
      </c>
      <c r="AI6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环太湖国际投资有限公</v>
      </c>
      <c r="AL65" s="230" t="str">
        <f>IF(tbl_coded[[#This Row],[ISIN]]="","",IF(_xll.BDS($B65&amp;" Corp",AL$1)="#N/A Field Not Applicable","",_xll.BDS($B65&amp;" Corp",AL$1)))</f>
        <v/>
      </c>
      <c r="AM6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5" s="230" t="str">
        <f>IF(tbl_coded[[#This Row],[ISIN]]="","",IF(OR(_xll.BDP($B65&amp;" Corp",AR$1)="#N/A N/A"),"",_xll.BDP($B65&amp;" Corp",AR$1)))</f>
        <v>Huzhou Economic Development Group Co Ltd</v>
      </c>
      <c r="AS65" s="230" t="str">
        <f>IF(tbl_coded[[#This Row],[ISIN]]="","",IF(_xll.BDS($B65&amp;" Corp",AS$1)="#N/A Field Not Applicable","",_xll.BDS($B65&amp;" Corp",AS$1)))</f>
        <v/>
      </c>
      <c r="AT65" s="230" t="str">
        <f>IF(tbl_coded[[#This Row],[SBLC Provider BBID]]="","",_xll.BDP(tbl_coded[[#This Row],[SBLC Provider BBID]]&amp;" CompanyID","NAME"))</f>
        <v/>
      </c>
      <c r="AU65" s="230" t="str">
        <f>IF(tbl_coded[[#This Row],[ISIN]]="","",IF(OR(_xll.BDP($B65&amp;" Corp",AU$1)="#N/A N/A"),"--",IF(_xll.BDP($B65&amp;" Corp",AU$1)="#N/A Field Not Applicable","",TEXT(_xll.BDP($B65&amp;" Corp",AU$1),"yyyy/mm/dd"))))</f>
        <v>2023/02/16</v>
      </c>
      <c r="AV65" s="230" t="str">
        <f>IF(tbl_coded[[#This Row],[ISIN]]="","",IF(OR(_xll.BDP($B65&amp;" Corp",AV$1)="#N/A N/A"),"--",IF(_xll.BDP($B65&amp;" Corp",AV$1)="#N/A Field Not Applicable","",TEXT(_xll.BDP($B65&amp;" Corp",AV$1),"yyyy/mm/dd"))))</f>
        <v>2026/02/16</v>
      </c>
      <c r="AW65" s="230" t="str">
        <f>IF(tbl_coded[[#This Row],[ISIN]]="","",IF(OR(_xll.BDP($B65&amp;" Corp",AW$1)="#N/A N/A"),"--",IF(_xll.BDP($B65&amp;" Corp",AW$1)="#N/A Field Not Applicable","",TEXT(_xll.BDP($B65&amp;" Corp",AW$1),"yyyy/mm/dd"))))</f>
        <v>2023/02/13</v>
      </c>
      <c r="AX65" s="230" t="str">
        <f>IF(tbl_coded[[#This Row],[ISIN]]="","",IF(OR(_xll.BDP($B65&amp;" Corp",AX$1)="#N/A Field Not Applicable"),"--",IF(_xll.BDP($B65&amp;" Corp",AX$1)="#N/A Field Not Applicable","",TEXT(_xll.BDP($B65&amp;" Corp",AX$1),"yyyy/mm/dd"))))</f>
        <v>--</v>
      </c>
      <c r="AY65" s="230">
        <f>IF(tbl_coded[[#This Row],[ISIN]]="","",IF(OR(_xll.BDP($B65&amp;" Corp",AY$1)="#N/A N/A"),"--",_xll.BDP($B65&amp;" Corp",AY$1)))</f>
        <v>7.3</v>
      </c>
      <c r="AZ65" s="230" t="str">
        <f>IF(tbl_coded[[#This Row],[ISIN]]="","",IF(OR(_xll.BDP($B65&amp;" Corp",AZ$1)="#N/A N/A"),"--",_xll.BDP($B65&amp;" Corp",AZ$1)))</f>
        <v>USD</v>
      </c>
      <c r="BA65" s="230">
        <f>IF(tbl_coded[[#This Row],[ISIN]]="","",IF(OR(_xll.BDP($B65&amp;" Corp",BA$1)="#N/A N/A"),"--",_xll.BDP($B65&amp;" Corp",BA$1)))</f>
        <v>200000000</v>
      </c>
      <c r="BB65" s="230">
        <f>IF(tbl_coded[[#This Row],[ISIN]]="","",IF(OR(_xll.BDP($B65&amp;" Corp",BB$1)="#N/A Field Not Applicable"),"--",_xll.BDP($B65&amp;" Corp",BB$1)))</f>
        <v>100</v>
      </c>
      <c r="BC65" s="230" t="str">
        <f>IF(tbl_coded[[#This Row],[ISIN]]="","",IF(OR(_xll.BDP($B65&amp;" Corp",BC$1)="#N/A Field Not Applicable"),"--",_xll.BDP($B65&amp;" Corp",BC$1)))</f>
        <v>N</v>
      </c>
      <c r="BD65" s="230" t="str">
        <f>IF(tbl_coded[[#This Row],[ISIN]]="","",IF(OR(_xll.BDP($B65&amp;" Corp",BD$1)="#N/A Field Not Applicable"),"--",_xll.BDP($B65&amp;" Corp",BD$1)))</f>
        <v>N</v>
      </c>
      <c r="BE65" s="230" t="str">
        <f>IF(tbl_coded[[#This Row],[ISIN]]="","",IF(OR(_xll.BDP($B65&amp;" Corp",BE$1)="#N/A Field Not Applicable"),"--",_xll.BDP($B65&amp;" Corp",BE$1)))</f>
        <v>N</v>
      </c>
      <c r="BF65" s="230" t="str">
        <f>IF(tbl_coded[[#This Row],[ISIN]]="","",IF(OR(_xll.BDP($B65&amp;" Corp",BF$1)="#N/A N/A"),"",_xll.BDP($B65&amp;" Corp",BF$1)))</f>
        <v/>
      </c>
      <c r="BG6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6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6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6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65" s="230" t="str">
        <f>IF(tbl_coded[[#This Row],[GREEN]]="Y","Green",IF(tbl_coded[[#This Row],[SUSTAINABLE]]="Y","Sustainable",IF(tbl_coded[[#This Row],[SOCIAL]]="Y","Social","")))</f>
        <v/>
      </c>
    </row>
    <row r="66" spans="1:65" ht="15" customHeight="1">
      <c r="A66" s="225">
        <v>64</v>
      </c>
      <c r="B66" s="226" t="str">
        <f>IF(美元债一级!$C$3:$C$1048576&lt;&gt;"",美元债一级!C66,"")</f>
        <v>G238025</v>
      </c>
      <c r="C66" s="230" t="str">
        <f>IF(tbl_coded[[#This Row],[ISIN]]="","",IF(tbl_coded[[#This Row],[Index]]&gt;$A$1,"",IF(_xll.BDP($B66&amp;" Corp",C$1)="#N/A N/A","",_xll.BDP($B66&amp;" Corp",C$1))))</f>
        <v>8/2/2023</v>
      </c>
      <c r="D66" s="230" t="str">
        <f>IF(tbl_coded[[#This Row],[ISIN]]="","",IF(_xll.BDP($B66&amp;" Corp",D$1)="#N/A N/A","",_xll.BDP($B66&amp;" Corp",D$1)))</f>
        <v>SHANGYU ST INV OPE</v>
      </c>
      <c r="E66" s="230" t="str">
        <f>IF(tbl_coded[[#This Row],[ISIN]]="","",IF(_xll.BDP($B66&amp;" Corp",E$1)="#N/A N/A","--",_xll.BDP($B66&amp;" Corp",E$1)))</f>
        <v>--</v>
      </c>
      <c r="F66" s="230" t="str">
        <f>IF(tbl_coded[[#This Row],[ISIN]]="","",IF(_xll.BDS($B66&amp;" Corp",F$1)="#N/A Field Not Applicable","",_xll.BDS($B66&amp;" Corp",F$1)))</f>
        <v/>
      </c>
      <c r="G66" s="230" t="str">
        <f>IF(tbl_coded[[#This Row],[ISIN]]="","",IF(_xll.BDP($F66&amp;" CompanyID",G$1)="#N/A Invalid Security","",_xll.BDP($F66&amp;" CompanyID",G$1)))</f>
        <v/>
      </c>
      <c r="H66" s="230" t="str">
        <f>IF(tbl_coded[[#This Row],[ISIN]]="","",IF(_xll.BDP($B66&amp;" Corp",H$1)="#N/A N/A","--",_xll.BDP($B66&amp;" Corp",H$1)))</f>
        <v>--</v>
      </c>
      <c r="I66" s="230" t="str">
        <f>IF(tbl_coded[[#This Row],[ISIN]]="","",IF(_xll.BDP($B66&amp;" Corp",I$1)="#N/A N/A","--",_xll.BDP($B66&amp;" Corp",I$1)))</f>
        <v>--</v>
      </c>
      <c r="J66" s="230" t="str">
        <f>IF(tbl_coded[[#This Row],[ISIN]]="","",IF(_xll.BDP($B66&amp;" Corp",J$1)="#N/A N/A","--",_xll.BDP($B66&amp;" Corp",J$1)))</f>
        <v>--</v>
      </c>
      <c r="K66" s="230" t="str">
        <f>IF(tbl_coded[[#This Row],[ISIN]]="","",IF(_xll.BDP($B66&amp;" Corp",K$1)="#N/A N/A","--",_xll.BDP($B66&amp;" Corp",K$1)))</f>
        <v>--</v>
      </c>
      <c r="L66" s="230" t="str">
        <f>IF(tbl_coded[[#This Row],[ISIN]]="","",IF(_xll.BDP($B66&amp;" Corp",L$1)="#N/A N/A","--",_xll.BDP($B66&amp;" Corp",L$1)))</f>
        <v>--</v>
      </c>
      <c r="M66" s="230" t="str">
        <f>IF(tbl_coded[[#This Row],[ISIN]]="","",IF(_xll.BDP($B66&amp;" Corp",M$1)="#N/A N/A","--",_xll.BDP($B66&amp;" Corp",M$1)))</f>
        <v>--</v>
      </c>
      <c r="N66" s="230" t="str">
        <f>IF(tbl_coded[[#This Row],[ISIN]]="","",IF(_xll.BDP($B66&amp;" Corp",N$1)="#N/A N/A","--",_xll.BDP($B66&amp;" Corp",N$1)))</f>
        <v>--</v>
      </c>
      <c r="O66" s="230" t="str">
        <f>IF(tbl_coded[[#This Row],[ISIN]]="","",IF(_xll.BDP($B66&amp;" Corp",O$1)="#N/A N/A","--",_xll.BDP($B66&amp;" Corp",O$1)))</f>
        <v>--</v>
      </c>
      <c r="P66" s="230" t="str">
        <f>IF(tbl_coded[[#This Row],[ISIN]]="","",IF(_xll.BDP($B66&amp;" Corp",P$1)="#N/A N/A","--",_xll.BDP($B66&amp;" Corp",P$1)))</f>
        <v>BBB-</v>
      </c>
      <c r="Q6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66" s="230" t="str">
        <f>IF(tbl_coded[[#This Row],[ISIN]]="","",IF(OR(_xll.BDP($B66&amp;" Corp",R$1)="#N/A N/A",_xll.BDP($B66&amp;" Corp",R$1)="#N/A Invalid Security",_xll.BDP($B66&amp;" Corp",R$1)="#N/A Field Not Applicable"),"--",_xll.BDP($B66&amp;" Corp",R$1)))</f>
        <v>--</v>
      </c>
      <c r="S66" s="230" t="str">
        <f>IF(tbl_coded[[#This Row],[ISIN]]="","",IF(OR(_xll.BDP($R66&amp;" Equity",S$1)="#N/A N/A",_xll.BDP($R66&amp;" Equity",S$1)="#N/A Invalid Security"),"--",_xll.BDP($R66&amp;" Equity",S$1)))</f>
        <v>--</v>
      </c>
      <c r="T66" s="230" t="str">
        <f>IF(tbl_coded[[#This Row],[ISIN]]="","",IF(OR(_xll.BDP($R66&amp;" Equity",T$1)="#N/A N/A",_xll.BDP($R66&amp;" Equity",T$1)="#N/A Invalid Security"),"--",_xll.BDP($R66&amp;" Equity",T$1)))</f>
        <v>--</v>
      </c>
      <c r="U66" s="230" t="str">
        <f>IF(tbl_coded[[#This Row],[ISIN]]="","",IF(OR(_xll.BDP($R66&amp;" Equity",U$1)="#N/A N/A",_xll.BDP($R66&amp;" Equity",U$1)="#N/A Invalid Security"),"--",_xll.BDP($R66&amp;" Equity",U$1)))</f>
        <v>--</v>
      </c>
      <c r="V66" s="230" t="str">
        <f>IF(tbl_coded[[#This Row],[ISIN]]="","",IF(OR(_xll.BDP($R66&amp;" Equity",V$1)="#N/A N/A",_xll.BDP($R66&amp;" Equity",V$1)="#N/A Invalid Security"),"--",_xll.BDP($R66&amp;" Equity",V$1)))</f>
        <v>--</v>
      </c>
      <c r="W66" s="230" t="str">
        <f>IF(tbl_coded[[#This Row],[ISIN]]="","",IF(OR(_xll.BDP($R66&amp;" Equity",W$1)="#N/A N/A",_xll.BDP($R66&amp;" Equity",W$1)="#N/A Invalid Security"),"--",_xll.BDP($R66&amp;" Equity",W$1)))</f>
        <v>--</v>
      </c>
      <c r="X66" s="230" t="str">
        <f>IF(tbl_coded[[#This Row],[ISIN]]="","",IF(OR(_xll.BDP($R66&amp;" Equity",X$1)="#N/A N/A",_xll.BDP($R66&amp;" Equity",X$1)="#N/A Invalid Security"),"--",_xll.BDP($R66&amp;" Equity",X$1)))</f>
        <v>--</v>
      </c>
      <c r="Y6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6" s="230" t="str">
        <f>IF(tbl_coded[[#This Row],[ISIN]]="","",IF(ISNUMBER(_xll.BDP(B66&amp;" Corp",Z$1)),_xll.BDP(B66&amp;" Corp",Z$1),""))</f>
        <v/>
      </c>
      <c r="AA66" s="230" t="str">
        <f>IF(tbl_coded[[#This Row],[ISIN]]="","",IF(ISNUMBER(_xll.BDP(B66&amp;" Corp",AA$1)),_xll.BDP(B66&amp;" Corp",AA$1),""))</f>
        <v/>
      </c>
      <c r="AB66" s="230" t="str">
        <f>IF(tbl_coded[[#This Row],[ISIN]]="","",IF(ISNUMBER(_xll.BDP(B66&amp;" Corp",AB$1)),_xll.BDP(B66&amp;" Corp",AB$1),""))</f>
        <v/>
      </c>
      <c r="AC66" s="230" t="str">
        <f>IF(tbl_coded[[#This Row],[ISIN]]="","",IF((_xll.BDP(B66&amp;" Corp",AC$1))="#N/A Field Not Applicable","",_xll.BDP(B66&amp;" Corp",AC$1)))</f>
        <v>N</v>
      </c>
      <c r="AD66" s="230" t="str">
        <f>IF(tbl_coded[[#This Row],[ISIN]]="","",IF((_xll.BDP(B66&amp;" Corp",AD$1))="#N/A N/A","--",_xll.BDP(B66&amp;" Corp",AD$1)))</f>
        <v>--</v>
      </c>
      <c r="AE66" s="230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>NR</v>
      </c>
      <c r="AF6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6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66" s="231" t="str">
        <f>IF(tbl_coded[[#This Row],[ISIN]]="","",IF(_xll.BDP($B66&amp;" Corp",AH$1)="#N/A N/A","--",_xll.BDP($B66&amp;" Corp",AH$1)))</f>
        <v>CN</v>
      </c>
      <c r="AI6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绍兴市上虞区国有资本</v>
      </c>
      <c r="AL66" s="230" t="str">
        <f>IF(tbl_coded[[#This Row],[ISIN]]="","",IF(_xll.BDS($B66&amp;" Corp",AL$1)="#N/A Field Not Applicable","",_xll.BDS($B66&amp;" Corp",AL$1)))</f>
        <v/>
      </c>
      <c r="AM6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6" s="230" t="str">
        <f>IF(tbl_coded[[#This Row],[ISIN]]="","",IF(OR(_xll.BDP($B66&amp;" Corp",AR$1)="#N/A N/A"),"",_xll.BDP($B66&amp;" Corp",AR$1)))</f>
        <v/>
      </c>
      <c r="AS66" s="230" t="str">
        <f>IF(tbl_coded[[#This Row],[ISIN]]="","",IF(_xll.BDS($B66&amp;" Corp",AS$1)="#N/A Field Not Applicable","",_xll.BDS($B66&amp;" Corp",AS$1)))</f>
        <v/>
      </c>
      <c r="AT66" s="230" t="str">
        <f>IF(tbl_coded[[#This Row],[SBLC Provider BBID]]="","",_xll.BDP(tbl_coded[[#This Row],[SBLC Provider BBID]]&amp;" CompanyID","NAME"))</f>
        <v/>
      </c>
      <c r="AU66" s="230" t="str">
        <f>IF(tbl_coded[[#This Row],[ISIN]]="","",IF(OR(_xll.BDP($B66&amp;" Corp",AU$1)="#N/A N/A"),"--",IF(_xll.BDP($B66&amp;" Corp",AU$1)="#N/A Field Not Applicable","",TEXT(_xll.BDP($B66&amp;" Corp",AU$1),"yyyy/mm/dd"))))</f>
        <v>2023/02/15</v>
      </c>
      <c r="AV66" s="230" t="str">
        <f>IF(tbl_coded[[#This Row],[ISIN]]="","",IF(OR(_xll.BDP($B66&amp;" Corp",AV$1)="#N/A N/A"),"--",IF(_xll.BDP($B66&amp;" Corp",AV$1)="#N/A Field Not Applicable","",TEXT(_xll.BDP($B66&amp;" Corp",AV$1),"yyyy/mm/dd"))))</f>
        <v>2026/02/15</v>
      </c>
      <c r="AW66" s="230" t="str">
        <f>IF(tbl_coded[[#This Row],[ISIN]]="","",IF(OR(_xll.BDP($B66&amp;" Corp",AW$1)="#N/A N/A"),"--",IF(_xll.BDP($B66&amp;" Corp",AW$1)="#N/A Field Not Applicable","",TEXT(_xll.BDP($B66&amp;" Corp",AW$1),"yyyy/mm/dd"))))</f>
        <v>2023/02/08</v>
      </c>
      <c r="AX66" s="230" t="str">
        <f>IF(tbl_coded[[#This Row],[ISIN]]="","",IF(OR(_xll.BDP($B66&amp;" Corp",AX$1)="#N/A Field Not Applicable"),"--",IF(_xll.BDP($B66&amp;" Corp",AX$1)="#N/A Field Not Applicable","",TEXT(_xll.BDP($B66&amp;" Corp",AX$1),"yyyy/mm/dd"))))</f>
        <v>--</v>
      </c>
      <c r="AY66" s="230">
        <f>IF(tbl_coded[[#This Row],[ISIN]]="","",IF(OR(_xll.BDP($B66&amp;" Corp",AY$1)="#N/A N/A"),"--",_xll.BDP($B66&amp;" Corp",AY$1)))</f>
        <v>4.95</v>
      </c>
      <c r="AZ66" s="230" t="str">
        <f>IF(tbl_coded[[#This Row],[ISIN]]="","",IF(OR(_xll.BDP($B66&amp;" Corp",AZ$1)="#N/A N/A"),"--",_xll.BDP($B66&amp;" Corp",AZ$1)))</f>
        <v>CNY</v>
      </c>
      <c r="BA66" s="230">
        <f>IF(tbl_coded[[#This Row],[ISIN]]="","",IF(OR(_xll.BDP($B66&amp;" Corp",BA$1)="#N/A N/A"),"--",_xll.BDP($B66&amp;" Corp",BA$1)))</f>
        <v>1130000000</v>
      </c>
      <c r="BB66" s="230">
        <f>IF(tbl_coded[[#This Row],[ISIN]]="","",IF(OR(_xll.BDP($B66&amp;" Corp",BB$1)="#N/A Field Not Applicable"),"--",_xll.BDP($B66&amp;" Corp",BB$1)))</f>
        <v>100</v>
      </c>
      <c r="BC66" s="230" t="str">
        <f>IF(tbl_coded[[#This Row],[ISIN]]="","",IF(OR(_xll.BDP($B66&amp;" Corp",BC$1)="#N/A Field Not Applicable"),"--",_xll.BDP($B66&amp;" Corp",BC$1)))</f>
        <v>N</v>
      </c>
      <c r="BD66" s="230" t="str">
        <f>IF(tbl_coded[[#This Row],[ISIN]]="","",IF(OR(_xll.BDP($B66&amp;" Corp",BD$1)="#N/A Field Not Applicable"),"--",_xll.BDP($B66&amp;" Corp",BD$1)))</f>
        <v>N</v>
      </c>
      <c r="BE66" s="230" t="str">
        <f>IF(tbl_coded[[#This Row],[ISIN]]="","",IF(OR(_xll.BDP($B66&amp;" Corp",BE$1)="#N/A Field Not Applicable"),"--",_xll.BDP($B66&amp;" Corp",BE$1)))</f>
        <v>N</v>
      </c>
      <c r="BF66" s="230" t="str">
        <f>IF(tbl_coded[[#This Row],[ISIN]]="","",IF(OR(_xll.BDP($B66&amp;" Corp",BF$1)="#N/A N/A"),"",_xll.BDP($B66&amp;" Corp",BF$1)))</f>
        <v>1479341D CH</v>
      </c>
      <c r="BG6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6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6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6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6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66" s="230" t="str">
        <f>IF(tbl_coded[[#This Row],[GREEN]]="Y","Green",IF(tbl_coded[[#This Row],[SUSTAINABLE]]="Y","Sustainable",IF(tbl_coded[[#This Row],[SOCIAL]]="Y","Social","")))</f>
        <v/>
      </c>
    </row>
    <row r="67" spans="1:65" ht="15" customHeight="1">
      <c r="A67" s="225">
        <v>65</v>
      </c>
      <c r="B67" s="226" t="str">
        <f>IF(美元债一级!$C$3:$C$1048576&lt;&gt;"",美元债一级!C67,"")</f>
        <v>G238032</v>
      </c>
      <c r="C67" s="230" t="str">
        <f>IF(tbl_coded[[#This Row],[ISIN]]="","",IF(tbl_coded[[#This Row],[Index]]&gt;$A$1,"",IF(_xll.BDP($B67&amp;" Corp",C$1)="#N/A N/A","",_xll.BDP($B67&amp;" Corp",C$1))))</f>
        <v>3/2/2023</v>
      </c>
      <c r="D67" s="230" t="str">
        <f>IF(tbl_coded[[#This Row],[ISIN]]="","",IF(_xll.BDP($B67&amp;" Corp",D$1)="#N/A N/A","",_xll.BDP($B67&amp;" Corp",D$1)))</f>
        <v>QINGDAO JIMO DIST URBAN</v>
      </c>
      <c r="E67" s="230" t="str">
        <f>IF(tbl_coded[[#This Row],[ISIN]]="","",IF(_xll.BDP($B67&amp;" Corp",E$1)="#N/A N/A","--",_xll.BDP($B67&amp;" Corp",E$1)))</f>
        <v>--</v>
      </c>
      <c r="F67" s="230" t="str">
        <f>IF(tbl_coded[[#This Row],[ISIN]]="","",IF(_xll.BDS($B67&amp;" Corp",F$1)="#N/A Field Not Applicable","",_xll.BDS($B67&amp;" Corp",F$1)))</f>
        <v/>
      </c>
      <c r="G67" s="230" t="str">
        <f>IF(tbl_coded[[#This Row],[ISIN]]="","",IF(_xll.BDP($F67&amp;" CompanyID",G$1)="#N/A Invalid Security","",_xll.BDP($F67&amp;" CompanyID",G$1)))</f>
        <v/>
      </c>
      <c r="H67" s="230" t="str">
        <f>IF(tbl_coded[[#This Row],[ISIN]]="","",IF(_xll.BDP($B67&amp;" Corp",H$1)="#N/A N/A","--",_xll.BDP($B67&amp;" Corp",H$1)))</f>
        <v>--</v>
      </c>
      <c r="I67" s="230" t="str">
        <f>IF(tbl_coded[[#This Row],[ISIN]]="","",IF(_xll.BDP($B67&amp;" Corp",I$1)="#N/A N/A","--",_xll.BDP($B67&amp;" Corp",I$1)))</f>
        <v>--</v>
      </c>
      <c r="J67" s="230" t="str">
        <f>IF(tbl_coded[[#This Row],[ISIN]]="","",IF(_xll.BDP($B67&amp;" Corp",J$1)="#N/A N/A","--",_xll.BDP($B67&amp;" Corp",J$1)))</f>
        <v>--</v>
      </c>
      <c r="K67" s="230" t="str">
        <f>IF(tbl_coded[[#This Row],[ISIN]]="","",IF(_xll.BDP($B67&amp;" Corp",K$1)="#N/A N/A","--",_xll.BDP($B67&amp;" Corp",K$1)))</f>
        <v>--</v>
      </c>
      <c r="L67" s="230" t="str">
        <f>IF(tbl_coded[[#This Row],[ISIN]]="","",IF(_xll.BDP($B67&amp;" Corp",L$1)="#N/A N/A","--",_xll.BDP($B67&amp;" Corp",L$1)))</f>
        <v>--</v>
      </c>
      <c r="M67" s="230" t="str">
        <f>IF(tbl_coded[[#This Row],[ISIN]]="","",IF(_xll.BDP($B67&amp;" Corp",M$1)="#N/A N/A","--",_xll.BDP($B67&amp;" Corp",M$1)))</f>
        <v>--</v>
      </c>
      <c r="N67" s="230" t="str">
        <f>IF(tbl_coded[[#This Row],[ISIN]]="","",IF(_xll.BDP($B67&amp;" Corp",N$1)="#N/A N/A","--",_xll.BDP($B67&amp;" Corp",N$1)))</f>
        <v>--</v>
      </c>
      <c r="O67" s="230" t="str">
        <f>IF(tbl_coded[[#This Row],[ISIN]]="","",IF(_xll.BDP($B67&amp;" Corp",O$1)="#N/A N/A","--",_xll.BDP($B67&amp;" Corp",O$1)))</f>
        <v>--</v>
      </c>
      <c r="P67" s="230" t="str">
        <f>IF(tbl_coded[[#This Row],[ISIN]]="","",IF(_xll.BDP($B67&amp;" Corp",P$1)="#N/A N/A","--",_xll.BDP($B67&amp;" Corp",P$1)))</f>
        <v>BB+</v>
      </c>
      <c r="Q6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--/--/BB+</v>
      </c>
      <c r="R67" s="230" t="str">
        <f>IF(tbl_coded[[#This Row],[ISIN]]="","",IF(OR(_xll.BDP($B67&amp;" Corp",R$1)="#N/A N/A",_xll.BDP($B67&amp;" Corp",R$1)="#N/A Invalid Security",_xll.BDP($B67&amp;" Corp",R$1)="#N/A Field Not Applicable"),"--",_xll.BDP($B67&amp;" Corp",R$1)))</f>
        <v>--</v>
      </c>
      <c r="S67" s="230" t="str">
        <f>IF(tbl_coded[[#This Row],[ISIN]]="","",IF(OR(_xll.BDP($R67&amp;" Equity",S$1)="#N/A N/A",_xll.BDP($R67&amp;" Equity",S$1)="#N/A Invalid Security"),"--",_xll.BDP($R67&amp;" Equity",S$1)))</f>
        <v>--</v>
      </c>
      <c r="T67" s="230" t="str">
        <f>IF(tbl_coded[[#This Row],[ISIN]]="","",IF(OR(_xll.BDP($R67&amp;" Equity",T$1)="#N/A N/A",_xll.BDP($R67&amp;" Equity",T$1)="#N/A Invalid Security"),"--",_xll.BDP($R67&amp;" Equity",T$1)))</f>
        <v>--</v>
      </c>
      <c r="U67" s="230" t="str">
        <f>IF(tbl_coded[[#This Row],[ISIN]]="","",IF(OR(_xll.BDP($R67&amp;" Equity",U$1)="#N/A N/A",_xll.BDP($R67&amp;" Equity",U$1)="#N/A Invalid Security"),"--",_xll.BDP($R67&amp;" Equity",U$1)))</f>
        <v>--</v>
      </c>
      <c r="V67" s="230" t="str">
        <f>IF(tbl_coded[[#This Row],[ISIN]]="","",IF(OR(_xll.BDP($R67&amp;" Equity",V$1)="#N/A N/A",_xll.BDP($R67&amp;" Equity",V$1)="#N/A Invalid Security"),"--",_xll.BDP($R67&amp;" Equity",V$1)))</f>
        <v>--</v>
      </c>
      <c r="W67" s="230" t="str">
        <f>IF(tbl_coded[[#This Row],[ISIN]]="","",IF(OR(_xll.BDP($R67&amp;" Equity",W$1)="#N/A N/A",_xll.BDP($R67&amp;" Equity",W$1)="#N/A Invalid Security"),"--",_xll.BDP($R67&amp;" Equity",W$1)))</f>
        <v>--</v>
      </c>
      <c r="X67" s="230" t="str">
        <f>IF(tbl_coded[[#This Row],[ISIN]]="","",IF(OR(_xll.BDP($R67&amp;" Equity",X$1)="#N/A N/A",_xll.BDP($R67&amp;" Equity",X$1)="#N/A Invalid Security"),"--",_xll.BDP($R67&amp;" Equity",X$1)))</f>
        <v>--</v>
      </c>
      <c r="Y6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7" s="230" t="str">
        <f>IF(tbl_coded[[#This Row],[ISIN]]="","",IF(ISNUMBER(_xll.BDP(B67&amp;" Corp",Z$1)),_xll.BDP(B67&amp;" Corp",Z$1),""))</f>
        <v/>
      </c>
      <c r="AA67" s="230" t="str">
        <f>IF(tbl_coded[[#This Row],[ISIN]]="","",IF(ISNUMBER(_xll.BDP(B67&amp;" Corp",AA$1)),_xll.BDP(B67&amp;" Corp",AA$1),""))</f>
        <v/>
      </c>
      <c r="AB67" s="230" t="str">
        <f>IF(tbl_coded[[#This Row],[ISIN]]="","",IF(ISNUMBER(_xll.BDP(B67&amp;" Corp",AB$1)),_xll.BDP(B67&amp;" Corp",AB$1),""))</f>
        <v/>
      </c>
      <c r="AC67" s="230" t="str">
        <f>IF(tbl_coded[[#This Row],[ISIN]]="","",IF((_xll.BDP(B67&amp;" Corp",AC$1))="#N/A Field Not Applicable","",_xll.BDP(B67&amp;" Corp",AC$1)))</f>
        <v>N</v>
      </c>
      <c r="AD67" s="230" t="str">
        <f>IF(tbl_coded[[#This Row],[ISIN]]="","",IF((_xll.BDP(B67&amp;" Corp",AD$1))="#N/A N/A","--",_xll.BDP(B67&amp;" Corp",AD$1)))</f>
        <v>--</v>
      </c>
      <c r="AE67" s="230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>NR</v>
      </c>
      <c r="AF6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--/--/BB+</v>
      </c>
      <c r="AG6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67" s="231" t="str">
        <f>IF(tbl_coded[[#This Row],[ISIN]]="","",IF(_xll.BDP($B67&amp;" Corp",AH$1)="#N/A N/A","--",_xll.BDP($B67&amp;" Corp",AH$1)))</f>
        <v>CN</v>
      </c>
      <c r="AI6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青岛市即墨区城市开发</v>
      </c>
      <c r="AL67" s="230" t="str">
        <f>IF(tbl_coded[[#This Row],[ISIN]]="","",IF(_xll.BDS($B67&amp;" Corp",AL$1)="#N/A Field Not Applicable","",_xll.BDS($B67&amp;" Corp",AL$1)))</f>
        <v/>
      </c>
      <c r="AM6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7" s="230" t="str">
        <f>IF(tbl_coded[[#This Row],[ISIN]]="","",IF(OR(_xll.BDP($B67&amp;" Corp",AR$1)="#N/A N/A"),"",_xll.BDP($B67&amp;" Corp",AR$1)))</f>
        <v/>
      </c>
      <c r="AS67" s="230" t="str">
        <f>IF(tbl_coded[[#This Row],[ISIN]]="","",IF(_xll.BDS($B67&amp;" Corp",AS$1)="#N/A Field Not Applicable","",_xll.BDS($B67&amp;" Corp",AS$1)))</f>
        <v/>
      </c>
      <c r="AT67" s="230" t="str">
        <f>IF(tbl_coded[[#This Row],[SBLC Provider BBID]]="","",_xll.BDP(tbl_coded[[#This Row],[SBLC Provider BBID]]&amp;" CompanyID","NAME"))</f>
        <v/>
      </c>
      <c r="AU67" s="230" t="str">
        <f>IF(tbl_coded[[#This Row],[ISIN]]="","",IF(OR(_xll.BDP($B67&amp;" Corp",AU$1)="#N/A N/A"),"--",IF(_xll.BDP($B67&amp;" Corp",AU$1)="#N/A Field Not Applicable","",TEXT(_xll.BDP($B67&amp;" Corp",AU$1),"yyyy/mm/dd"))))</f>
        <v>2023/02/08</v>
      </c>
      <c r="AV67" s="230" t="str">
        <f>IF(tbl_coded[[#This Row],[ISIN]]="","",IF(OR(_xll.BDP($B67&amp;" Corp",AV$1)="#N/A N/A"),"--",IF(_xll.BDP($B67&amp;" Corp",AV$1)="#N/A Field Not Applicable","",TEXT(_xll.BDP($B67&amp;" Corp",AV$1),"yyyy/mm/dd"))))</f>
        <v>2026/02/08</v>
      </c>
      <c r="AW67" s="230" t="str">
        <f>IF(tbl_coded[[#This Row],[ISIN]]="","",IF(OR(_xll.BDP($B67&amp;" Corp",AW$1)="#N/A N/A"),"--",IF(_xll.BDP($B67&amp;" Corp",AW$1)="#N/A Field Not Applicable","",TEXT(_xll.BDP($B67&amp;" Corp",AW$1),"yyyy/mm/dd"))))</f>
        <v>2023/02/03</v>
      </c>
      <c r="AX67" s="230" t="str">
        <f>IF(tbl_coded[[#This Row],[ISIN]]="","",IF(OR(_xll.BDP($B67&amp;" Corp",AX$1)="#N/A Field Not Applicable"),"--",IF(_xll.BDP($B67&amp;" Corp",AX$1)="#N/A Field Not Applicable","",TEXT(_xll.BDP($B67&amp;" Corp",AX$1),"yyyy/mm/dd"))))</f>
        <v>--</v>
      </c>
      <c r="AY67" s="230">
        <f>IF(tbl_coded[[#This Row],[ISIN]]="","",IF(OR(_xll.BDP($B67&amp;" Corp",AY$1)="#N/A N/A"),"--",_xll.BDP($B67&amp;" Corp",AY$1)))</f>
        <v>6.2</v>
      </c>
      <c r="AZ67" s="230" t="str">
        <f>IF(tbl_coded[[#This Row],[ISIN]]="","",IF(OR(_xll.BDP($B67&amp;" Corp",AZ$1)="#N/A N/A"),"--",_xll.BDP($B67&amp;" Corp",AZ$1)))</f>
        <v>CNY</v>
      </c>
      <c r="BA67" s="230">
        <f>IF(tbl_coded[[#This Row],[ISIN]]="","",IF(OR(_xll.BDP($B67&amp;" Corp",BA$1)="#N/A N/A"),"--",_xll.BDP($B67&amp;" Corp",BA$1)))</f>
        <v>560000000</v>
      </c>
      <c r="BB67" s="230">
        <f>IF(tbl_coded[[#This Row],[ISIN]]="","",IF(OR(_xll.BDP($B67&amp;" Corp",BB$1)="#N/A Field Not Applicable"),"--",_xll.BDP($B67&amp;" Corp",BB$1)))</f>
        <v>100</v>
      </c>
      <c r="BC67" s="230" t="str">
        <f>IF(tbl_coded[[#This Row],[ISIN]]="","",IF(OR(_xll.BDP($B67&amp;" Corp",BC$1)="#N/A Field Not Applicable"),"--",_xll.BDP($B67&amp;" Corp",BC$1)))</f>
        <v>N</v>
      </c>
      <c r="BD67" s="230" t="str">
        <f>IF(tbl_coded[[#This Row],[ISIN]]="","",IF(OR(_xll.BDP($B67&amp;" Corp",BD$1)="#N/A Field Not Applicable"),"--",_xll.BDP($B67&amp;" Corp",BD$1)))</f>
        <v>N</v>
      </c>
      <c r="BE67" s="230" t="str">
        <f>IF(tbl_coded[[#This Row],[ISIN]]="","",IF(OR(_xll.BDP($B67&amp;" Corp",BE$1)="#N/A Field Not Applicable"),"--",_xll.BDP($B67&amp;" Corp",BE$1)))</f>
        <v>N</v>
      </c>
      <c r="BF67" s="230" t="str">
        <f>IF(tbl_coded[[#This Row],[ISIN]]="","",IF(OR(_xll.BDP($B67&amp;" Corp",BF$1)="#N/A N/A"),"",_xll.BDP($B67&amp;" Corp",BF$1)))</f>
        <v/>
      </c>
      <c r="BG6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6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6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6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--/--/BB+</v>
      </c>
      <c r="BM67" s="230" t="str">
        <f>IF(tbl_coded[[#This Row],[GREEN]]="Y","Green",IF(tbl_coded[[#This Row],[SUSTAINABLE]]="Y","Sustainable",IF(tbl_coded[[#This Row],[SOCIAL]]="Y","Social","")))</f>
        <v/>
      </c>
    </row>
    <row r="68" spans="1:65" ht="15" customHeight="1">
      <c r="A68" s="225">
        <v>66</v>
      </c>
      <c r="B68" s="226" t="str">
        <f>IF(美元债一级!$C$3:$C$1048576&lt;&gt;"",美元债一级!C68,"")</f>
        <v>G238027</v>
      </c>
      <c r="C68" s="230" t="str">
        <f>IF(tbl_coded[[#This Row],[ISIN]]="","",IF(tbl_coded[[#This Row],[Index]]&gt;$A$1,"",IF(_xll.BDP($B68&amp;" Corp",C$1)="#N/A N/A","",_xll.BDP($B68&amp;" Corp",C$1))))</f>
        <v>12/1/2023</v>
      </c>
      <c r="D68" s="230" t="str">
        <f>IF(tbl_coded[[#This Row],[ISIN]]="","",IF(_xll.BDP($B68&amp;" Corp",D$1)="#N/A N/A","",_xll.BDP($B68&amp;" Corp",D$1)))</f>
        <v>INTERNATIONAL FAR EAS</v>
      </c>
      <c r="E68" s="230" t="str">
        <f>IF(tbl_coded[[#This Row],[ISIN]]="","",IF(_xll.BDP($B68&amp;" Corp",E$1)="#N/A N/A","--",_xll.BDP($B68&amp;" Corp",E$1)))</f>
        <v>--</v>
      </c>
      <c r="F68" s="230" t="str">
        <f>IF(tbl_coded[[#This Row],[ISIN]]="","",IF(_xll.BDS($B68&amp;" Corp",F$1)="#N/A Field Not Applicable","",_xll.BDS($B68&amp;" Corp",F$1)))</f>
        <v/>
      </c>
      <c r="G68" s="230" t="str">
        <f>IF(tbl_coded[[#This Row],[ISIN]]="","",IF(_xll.BDP($F68&amp;" CompanyID",G$1)="#N/A Invalid Security","",_xll.BDP($F68&amp;" CompanyID",G$1)))</f>
        <v/>
      </c>
      <c r="H68" s="230" t="str">
        <f>IF(tbl_coded[[#This Row],[ISIN]]="","",IF(_xll.BDP($B68&amp;" Corp",H$1)="#N/A N/A","--",_xll.BDP($B68&amp;" Corp",H$1)))</f>
        <v>--</v>
      </c>
      <c r="I68" s="230" t="str">
        <f>IF(tbl_coded[[#This Row],[ISIN]]="","",IF(_xll.BDP($B68&amp;" Corp",I$1)="#N/A N/A","--",_xll.BDP($B68&amp;" Corp",I$1)))</f>
        <v>--</v>
      </c>
      <c r="J68" s="230" t="str">
        <f>IF(tbl_coded[[#This Row],[ISIN]]="","",IF(_xll.BDP($B68&amp;" Corp",J$1)="#N/A N/A","--",_xll.BDP($B68&amp;" Corp",J$1)))</f>
        <v>--</v>
      </c>
      <c r="K68" s="230" t="str">
        <f>IF(tbl_coded[[#This Row],[ISIN]]="","",IF(_xll.BDP($B68&amp;" Corp",K$1)="#N/A N/A","--",_xll.BDP($B68&amp;" Corp",K$1)))</f>
        <v>--</v>
      </c>
      <c r="L68" s="230" t="str">
        <f>IF(tbl_coded[[#This Row],[ISIN]]="","",IF(_xll.BDP($B68&amp;" Corp",L$1)="#N/A N/A","--",_xll.BDP($B68&amp;" Corp",L$1)))</f>
        <v>--</v>
      </c>
      <c r="M68" s="230" t="str">
        <f>IF(tbl_coded[[#This Row],[ISIN]]="","",IF(_xll.BDP($B68&amp;" Corp",M$1)="#N/A N/A","--",_xll.BDP($B68&amp;" Corp",M$1)))</f>
        <v>--</v>
      </c>
      <c r="N68" s="230" t="str">
        <f>IF(tbl_coded[[#This Row],[ISIN]]="","",IF(_xll.BDP($B68&amp;" Corp",N$1)="#N/A N/A","--",_xll.BDP($B68&amp;" Corp",N$1)))</f>
        <v>--</v>
      </c>
      <c r="O68" s="230" t="str">
        <f>IF(tbl_coded[[#This Row],[ISIN]]="","",IF(_xll.BDP($B68&amp;" Corp",O$1)="#N/A N/A","--",_xll.BDP($B68&amp;" Corp",O$1)))</f>
        <v>--</v>
      </c>
      <c r="P68" s="230" t="str">
        <f>IF(tbl_coded[[#This Row],[ISIN]]="","",IF(_xll.BDP($B68&amp;" Corp",P$1)="#N/A N/A","--",_xll.BDP($B68&amp;" Corp",P$1)))</f>
        <v>--</v>
      </c>
      <c r="Q6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68" s="230" t="str">
        <f>IF(tbl_coded[[#This Row],[ISIN]]="","",IF(OR(_xll.BDP($B68&amp;" Corp",R$1)="#N/A N/A",_xll.BDP($B68&amp;" Corp",R$1)="#N/A Invalid Security",_xll.BDP($B68&amp;" Corp",R$1)="#N/A Field Not Applicable"),"--",_xll.BDP($B68&amp;" Corp",R$1)))</f>
        <v>--</v>
      </c>
      <c r="S68" s="230" t="str">
        <f>IF(tbl_coded[[#This Row],[ISIN]]="","",IF(OR(_xll.BDP($R68&amp;" Equity",S$1)="#N/A N/A",_xll.BDP($R68&amp;" Equity",S$1)="#N/A Invalid Security"),"--",_xll.BDP($R68&amp;" Equity",S$1)))</f>
        <v>--</v>
      </c>
      <c r="T68" s="230" t="str">
        <f>IF(tbl_coded[[#This Row],[ISIN]]="","",IF(OR(_xll.BDP($R68&amp;" Equity",T$1)="#N/A N/A",_xll.BDP($R68&amp;" Equity",T$1)="#N/A Invalid Security"),"--",_xll.BDP($R68&amp;" Equity",T$1)))</f>
        <v>--</v>
      </c>
      <c r="U68" s="230" t="str">
        <f>IF(tbl_coded[[#This Row],[ISIN]]="","",IF(OR(_xll.BDP($R68&amp;" Equity",U$1)="#N/A N/A",_xll.BDP($R68&amp;" Equity",U$1)="#N/A Invalid Security"),"--",_xll.BDP($R68&amp;" Equity",U$1)))</f>
        <v>--</v>
      </c>
      <c r="V68" s="230" t="str">
        <f>IF(tbl_coded[[#This Row],[ISIN]]="","",IF(OR(_xll.BDP($R68&amp;" Equity",V$1)="#N/A N/A",_xll.BDP($R68&amp;" Equity",V$1)="#N/A Invalid Security"),"--",_xll.BDP($R68&amp;" Equity",V$1)))</f>
        <v>--</v>
      </c>
      <c r="W68" s="230" t="str">
        <f>IF(tbl_coded[[#This Row],[ISIN]]="","",IF(OR(_xll.BDP($R68&amp;" Equity",W$1)="#N/A N/A",_xll.BDP($R68&amp;" Equity",W$1)="#N/A Invalid Security"),"--",_xll.BDP($R68&amp;" Equity",W$1)))</f>
        <v>--</v>
      </c>
      <c r="X68" s="230" t="str">
        <f>IF(tbl_coded[[#This Row],[ISIN]]="","",IF(OR(_xll.BDP($R68&amp;" Equity",X$1)="#N/A N/A",_xll.BDP($R68&amp;" Equity",X$1)="#N/A Invalid Security"),"--",_xll.BDP($R68&amp;" Equity",X$1)))</f>
        <v>--</v>
      </c>
      <c r="Y6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68" s="230" t="str">
        <f>IF(tbl_coded[[#This Row],[ISIN]]="","",IF(ISNUMBER(_xll.BDP(B68&amp;" Corp",Z$1)),_xll.BDP(B68&amp;" Corp",Z$1),""))</f>
        <v/>
      </c>
      <c r="AA68" s="230" t="str">
        <f>IF(tbl_coded[[#This Row],[ISIN]]="","",IF(ISNUMBER(_xll.BDP(B68&amp;" Corp",AA$1)),_xll.BDP(B68&amp;" Corp",AA$1),""))</f>
        <v/>
      </c>
      <c r="AB68" s="230" t="str">
        <f>IF(tbl_coded[[#This Row],[ISIN]]="","",IF(ISNUMBER(_xll.BDP(B68&amp;" Corp",AB$1)),_xll.BDP(B68&amp;" Corp",AB$1),""))</f>
        <v/>
      </c>
      <c r="AC68" s="230" t="str">
        <f>IF(tbl_coded[[#This Row],[ISIN]]="","",IF((_xll.BDP(B68&amp;" Corp",AC$1))="#N/A Field Not Applicable","",_xll.BDP(B68&amp;" Corp",AC$1)))</f>
        <v>N</v>
      </c>
      <c r="AD68" s="230" t="str">
        <f>IF(tbl_coded[[#This Row],[ISIN]]="","",IF((_xll.BDP(B68&amp;" Corp",AD$1))="#N/A N/A","--",_xll.BDP(B68&amp;" Corp",AD$1)))</f>
        <v>--</v>
      </c>
      <c r="AE68" s="230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>NR</v>
      </c>
      <c r="AF6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6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68" s="231" t="str">
        <f>IF(tbl_coded[[#This Row],[ISIN]]="","",IF(_xll.BDP($B68&amp;" Corp",AH$1)="#N/A N/A","--",_xll.BDP($B68&amp;" Corp",AH$1)))</f>
        <v>CN</v>
      </c>
      <c r="AI6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远东国际融资租赁有限</v>
      </c>
      <c r="AL68" s="230" t="str">
        <f>IF(tbl_coded[[#This Row],[ISIN]]="","",IF(_xll.BDS($B68&amp;" Corp",AL$1)="#N/A Field Not Applicable","",_xll.BDS($B68&amp;" Corp",AL$1)))</f>
        <v/>
      </c>
      <c r="AM6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6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6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6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8" s="230" t="str">
        <f>IF(tbl_coded[[#This Row],[ISIN]]="","",IF(OR(_xll.BDP($B68&amp;" Corp",AR$1)="#N/A N/A"),"",_xll.BDP($B68&amp;" Corp",AR$1)))</f>
        <v/>
      </c>
      <c r="AS68" s="230" t="str">
        <f>IF(tbl_coded[[#This Row],[ISIN]]="","",IF(_xll.BDS($B68&amp;" Corp",AS$1)="#N/A Field Not Applicable","",_xll.BDS($B68&amp;" Corp",AS$1)))</f>
        <v/>
      </c>
      <c r="AT68" s="230" t="str">
        <f>IF(tbl_coded[[#This Row],[SBLC Provider BBID]]="","",_xll.BDP(tbl_coded[[#This Row],[SBLC Provider BBID]]&amp;" CompanyID","NAME"))</f>
        <v/>
      </c>
      <c r="AU68" s="230" t="str">
        <f>IF(tbl_coded[[#This Row],[ISIN]]="","",IF(OR(_xll.BDP($B68&amp;" Corp",AU$1)="#N/A N/A"),"--",IF(_xll.BDP($B68&amp;" Corp",AU$1)="#N/A Field Not Applicable","",TEXT(_xll.BDP($B68&amp;" Corp",AU$1),"yyyy/mm/dd"))))</f>
        <v>2023/01/17</v>
      </c>
      <c r="AV68" s="230" t="str">
        <f>IF(tbl_coded[[#This Row],[ISIN]]="","",IF(OR(_xll.BDP($B68&amp;" Corp",AV$1)="#N/A N/A"),"--",IF(_xll.BDP($B68&amp;" Corp",AV$1)="#N/A Field Not Applicable","",TEXT(_xll.BDP($B68&amp;" Corp",AV$1),"yyyy/mm/dd"))))</f>
        <v>2026/01/17</v>
      </c>
      <c r="AW68" s="230" t="str">
        <f>IF(tbl_coded[[#This Row],[ISIN]]="","",IF(OR(_xll.BDP($B68&amp;" Corp",AW$1)="#N/A N/A"),"--",IF(_xll.BDP($B68&amp;" Corp",AW$1)="#N/A Field Not Applicable","",TEXT(_xll.BDP($B68&amp;" Corp",AW$1),"yyyy/mm/dd"))))</f>
        <v>2023/01/12</v>
      </c>
      <c r="AX68" s="230" t="str">
        <f>IF(tbl_coded[[#This Row],[ISIN]]="","",IF(OR(_xll.BDP($B68&amp;" Corp",AX$1)="#N/A Field Not Applicable"),"--",IF(_xll.BDP($B68&amp;" Corp",AX$1)="#N/A Field Not Applicable","",TEXT(_xll.BDP($B68&amp;" Corp",AX$1),"yyyy/mm/dd"))))</f>
        <v>--</v>
      </c>
      <c r="AY68" s="230">
        <f>IF(tbl_coded[[#This Row],[ISIN]]="","",IF(OR(_xll.BDP($B68&amp;" Corp",AY$1)="#N/A N/A"),"--",_xll.BDP($B68&amp;" Corp",AY$1)))</f>
        <v>5.5</v>
      </c>
      <c r="AZ68" s="230" t="str">
        <f>IF(tbl_coded[[#This Row],[ISIN]]="","",IF(OR(_xll.BDP($B68&amp;" Corp",AZ$1)="#N/A N/A"),"--",_xll.BDP($B68&amp;" Corp",AZ$1)))</f>
        <v>CNY</v>
      </c>
      <c r="BA68" s="230">
        <f>IF(tbl_coded[[#This Row],[ISIN]]="","",IF(OR(_xll.BDP($B68&amp;" Corp",BA$1)="#N/A N/A"),"--",_xll.BDP($B68&amp;" Corp",BA$1)))</f>
        <v>600000000</v>
      </c>
      <c r="BB68" s="230">
        <f>IF(tbl_coded[[#This Row],[ISIN]]="","",IF(OR(_xll.BDP($B68&amp;" Corp",BB$1)="#N/A Field Not Applicable"),"--",_xll.BDP($B68&amp;" Corp",BB$1)))</f>
        <v>100</v>
      </c>
      <c r="BC68" s="230" t="str">
        <f>IF(tbl_coded[[#This Row],[ISIN]]="","",IF(OR(_xll.BDP($B68&amp;" Corp",BC$1)="#N/A Field Not Applicable"),"--",_xll.BDP($B68&amp;" Corp",BC$1)))</f>
        <v>N</v>
      </c>
      <c r="BD68" s="230" t="str">
        <f>IF(tbl_coded[[#This Row],[ISIN]]="","",IF(OR(_xll.BDP($B68&amp;" Corp",BD$1)="#N/A Field Not Applicable"),"--",_xll.BDP($B68&amp;" Corp",BD$1)))</f>
        <v>N</v>
      </c>
      <c r="BE68" s="230" t="str">
        <f>IF(tbl_coded[[#This Row],[ISIN]]="","",IF(OR(_xll.BDP($B68&amp;" Corp",BE$1)="#N/A Field Not Applicable"),"--",_xll.BDP($B68&amp;" Corp",BE$1)))</f>
        <v>N</v>
      </c>
      <c r="BF68" s="230" t="str">
        <f>IF(tbl_coded[[#This Row],[ISIN]]="","",IF(OR(_xll.BDP($B68&amp;" Corp",BF$1)="#N/A N/A"),"",_xll.BDP($B68&amp;" Corp",BF$1)))</f>
        <v>IFELCZ CH</v>
      </c>
      <c r="BG6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6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6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6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6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68" s="230" t="str">
        <f>IF(tbl_coded[[#This Row],[GREEN]]="Y","Green",IF(tbl_coded[[#This Row],[SUSTAINABLE]]="Y","Sustainable",IF(tbl_coded[[#This Row],[SOCIAL]]="Y","Social","")))</f>
        <v/>
      </c>
    </row>
    <row r="69" spans="1:65" ht="15" customHeight="1">
      <c r="A69" s="225">
        <v>67</v>
      </c>
      <c r="B69" s="226" t="str">
        <f>IF(美元债一级!$C$3:$C$1048576&lt;&gt;"",美元债一级!C69,"")</f>
        <v>XS2576128727</v>
      </c>
      <c r="C69" s="230" t="str">
        <f>IF(tbl_coded[[#This Row],[ISIN]]="","",IF(tbl_coded[[#This Row],[Index]]&gt;$A$1,"",IF(_xll.BDP($B69&amp;" Corp",C$1)="#N/A N/A","",_xll.BDP($B69&amp;" Corp",C$1))))</f>
        <v>12/1/2023</v>
      </c>
      <c r="D69" s="230" t="str">
        <f>IF(tbl_coded[[#This Row],[ISIN]]="","",IF(_xll.BDP($B69&amp;" Corp",D$1)="#N/A N/A","",_xll.BDP($B69&amp;" Corp",D$1)))</f>
        <v>HK XIANGYU INVESTMENT CO</v>
      </c>
      <c r="E69" s="230" t="str">
        <f>IF(tbl_coded[[#This Row],[ISIN]]="","",IF(_xll.BDP($B69&amp;" Corp",E$1)="#N/A N/A","--",_xll.BDP($B69&amp;" Corp",E$1)))</f>
        <v>XIAMEN XIANGYU GROUP</v>
      </c>
      <c r="F69" s="230" t="str">
        <f>IF(tbl_coded[[#This Row],[ISIN]]="","",IF(_xll.BDS($B69&amp;" Corp",F$1)="#N/A Field Not Applicable","",_xll.BDS($B69&amp;" Corp",F$1)))</f>
        <v/>
      </c>
      <c r="G69" s="230" t="str">
        <f>IF(tbl_coded[[#This Row],[ISIN]]="","",IF(_xll.BDP($F69&amp;" CompanyID",G$1)="#N/A Invalid Security","",_xll.BDP($F69&amp;" CompanyID",G$1)))</f>
        <v/>
      </c>
      <c r="H69" s="230" t="str">
        <f>IF(tbl_coded[[#This Row],[ISIN]]="","",IF(_xll.BDP($B69&amp;" Corp",H$1)="#N/A N/A","--",_xll.BDP($B69&amp;" Corp",H$1)))</f>
        <v>--</v>
      </c>
      <c r="I69" s="230" t="str">
        <f>IF(tbl_coded[[#This Row],[ISIN]]="","",IF(_xll.BDP($B69&amp;" Corp",I$1)="#N/A N/A","--",_xll.BDP($B69&amp;" Corp",I$1)))</f>
        <v>--</v>
      </c>
      <c r="J69" s="230" t="str">
        <f>IF(tbl_coded[[#This Row],[ISIN]]="","",IF(_xll.BDP($B69&amp;" Corp",J$1)="#N/A N/A","--",_xll.BDP($B69&amp;" Corp",J$1)))</f>
        <v>--</v>
      </c>
      <c r="K69" s="230" t="str">
        <f>IF(tbl_coded[[#This Row],[ISIN]]="","",IF(_xll.BDP($B69&amp;" Corp",K$1)="#N/A N/A","--",_xll.BDP($B69&amp;" Corp",K$1)))</f>
        <v>--</v>
      </c>
      <c r="L69" s="230" t="str">
        <f>IF(tbl_coded[[#This Row],[ISIN]]="","",IF(_xll.BDP($B69&amp;" Corp",L$1)="#N/A N/A","--",_xll.BDP($B69&amp;" Corp",L$1)))</f>
        <v>--</v>
      </c>
      <c r="M69" s="230" t="str">
        <f>IF(tbl_coded[[#This Row],[ISIN]]="","",IF(_xll.BDP($B69&amp;" Corp",M$1)="#N/A N/A","--",_xll.BDP($B69&amp;" Corp",M$1)))</f>
        <v>--</v>
      </c>
      <c r="N69" s="230" t="str">
        <f>IF(tbl_coded[[#This Row],[ISIN]]="","",IF(_xll.BDP($B69&amp;" Corp",N$1)="#N/A N/A","--",_xll.BDP($B69&amp;" Corp",N$1)))</f>
        <v>--</v>
      </c>
      <c r="O69" s="230" t="str">
        <f>IF(tbl_coded[[#This Row],[ISIN]]="","",IF(_xll.BDP($B69&amp;" Corp",O$1)="#N/A N/A","--",_xll.BDP($B69&amp;" Corp",O$1)))</f>
        <v>--</v>
      </c>
      <c r="P69" s="230" t="str">
        <f>IF(tbl_coded[[#This Row],[ISIN]]="","",IF(_xll.BDP($B69&amp;" Corp",P$1)="#N/A N/A","--",_xll.BDP($B69&amp;" Corp",P$1)))</f>
        <v>--</v>
      </c>
      <c r="Q6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69" s="230" t="str">
        <f>IF(tbl_coded[[#This Row],[ISIN]]="","",IF(OR(_xll.BDP($B69&amp;" Corp",R$1)="#N/A N/A",_xll.BDP($B69&amp;" Corp",R$1)="#N/A Invalid Security",_xll.BDP($B69&amp;" Corp",R$1)="#N/A Field Not Applicable"),"--",_xll.BDP($B69&amp;" Corp",R$1)))</f>
        <v>0489702D CH</v>
      </c>
      <c r="S69" s="230" t="str">
        <f>IF(tbl_coded[[#This Row],[ISIN]]="","",IF(OR(_xll.BDP($R69&amp;" Equity",S$1)="#N/A N/A",_xll.BDP($R69&amp;" Equity",S$1)="#N/A Invalid Security"),"--",_xll.BDP($R69&amp;" Equity",S$1)))</f>
        <v>--</v>
      </c>
      <c r="T69" s="230" t="str">
        <f>IF(tbl_coded[[#This Row],[ISIN]]="","",IF(OR(_xll.BDP($R69&amp;" Equity",T$1)="#N/A N/A",_xll.BDP($R69&amp;" Equity",T$1)="#N/A Invalid Security"),"--",_xll.BDP($R69&amp;" Equity",T$1)))</f>
        <v>--</v>
      </c>
      <c r="U69" s="230" t="str">
        <f>IF(tbl_coded[[#This Row],[ISIN]]="","",IF(OR(_xll.BDP($R69&amp;" Equity",U$1)="#N/A N/A",_xll.BDP($R69&amp;" Equity",U$1)="#N/A Invalid Security"),"--",_xll.BDP($R69&amp;" Equity",U$1)))</f>
        <v>--</v>
      </c>
      <c r="V69" s="230" t="str">
        <f>IF(tbl_coded[[#This Row],[ISIN]]="","",IF(OR(_xll.BDP($R69&amp;" Equity",V$1)="#N/A N/A",_xll.BDP($R69&amp;" Equity",V$1)="#N/A Invalid Security"),"--",_xll.BDP($R69&amp;" Equity",V$1)))</f>
        <v>--</v>
      </c>
      <c r="W69" s="230" t="str">
        <f>IF(tbl_coded[[#This Row],[ISIN]]="","",IF(OR(_xll.BDP($R69&amp;" Equity",W$1)="#N/A N/A",_xll.BDP($R69&amp;" Equity",W$1)="#N/A Invalid Security"),"--",_xll.BDP($R69&amp;" Equity",W$1)))</f>
        <v>--</v>
      </c>
      <c r="X69" s="230" t="str">
        <f>IF(tbl_coded[[#This Row],[ISIN]]="","",IF(OR(_xll.BDP($R69&amp;" Equity",X$1)="#N/A N/A",_xll.BDP($R69&amp;" Equity",X$1)="#N/A Invalid Security"),"--",_xll.BDP($R69&amp;" Equity",X$1)))</f>
        <v>WD</v>
      </c>
      <c r="Y6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--/--/WD</v>
      </c>
      <c r="Z69" s="230" t="str">
        <f>IF(tbl_coded[[#This Row],[ISIN]]="","",IF(ISNUMBER(_xll.BDP(B69&amp;" Corp",Z$1)),_xll.BDP(B69&amp;" Corp",Z$1),""))</f>
        <v/>
      </c>
      <c r="AA69" s="230" t="str">
        <f>IF(tbl_coded[[#This Row],[ISIN]]="","",IF(ISNUMBER(_xll.BDP(B69&amp;" Corp",AA$1)),_xll.BDP(B69&amp;" Corp",AA$1),""))</f>
        <v/>
      </c>
      <c r="AB69" s="230" t="str">
        <f>IF(tbl_coded[[#This Row],[ISIN]]="","",IF(ISNUMBER(_xll.BDP(B69&amp;" Corp",AB$1)),_xll.BDP(B69&amp;" Corp",AB$1),""))</f>
        <v/>
      </c>
      <c r="AC69" s="230" t="str">
        <f>IF(tbl_coded[[#This Row],[ISIN]]="","",IF((_xll.BDP(B69&amp;" Corp",AC$1))="#N/A Field Not Applicable","",_xll.BDP(B69&amp;" Corp",AC$1)))</f>
        <v>N</v>
      </c>
      <c r="AD69" s="230" t="str">
        <f>IF(tbl_coded[[#This Row],[ISIN]]="","",IF((_xll.BDP(B69&amp;" Corp",AD$1))="#N/A N/A","--",_xll.BDP(B69&amp;" Corp",AD$1)))</f>
        <v>--</v>
      </c>
      <c r="AE69" s="230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>NR</v>
      </c>
      <c r="AF6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--/--/WD</v>
      </c>
      <c r="AG6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69" s="231" t="str">
        <f>IF(tbl_coded[[#This Row],[ISIN]]="","",IF(_xll.BDP($B69&amp;" Corp",AH$1)="#N/A N/A","--",_xll.BDP($B69&amp;" Corp",AH$1)))</f>
        <v>HK</v>
      </c>
      <c r="AI6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6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香港象屿投资有限公司</v>
      </c>
      <c r="AL69" s="230" t="s">
        <v>521</v>
      </c>
      <c r="AM6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6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6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6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6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69" s="230" t="str">
        <f>IF(tbl_coded[[#This Row],[ISIN]]="","",IF(OR(_xll.BDP($B69&amp;" Corp",AR$1)="#N/A N/A"),"",_xll.BDP($B69&amp;" Corp",AR$1)))</f>
        <v>Xiamen Xiangyu Group Corp</v>
      </c>
      <c r="AS69" s="230" t="str">
        <f>IF(tbl_coded[[#This Row],[ISIN]]="","",IF(_xll.BDS($B69&amp;" Corp",AS$1)="#N/A Field Not Applicable","",_xll.BDS($B69&amp;" Corp",AS$1)))</f>
        <v/>
      </c>
      <c r="AT69" s="230" t="str">
        <f>IF(tbl_coded[[#This Row],[SBLC Provider BBID]]="","",_xll.BDP(tbl_coded[[#This Row],[SBLC Provider BBID]]&amp;" CompanyID","NAME"))</f>
        <v/>
      </c>
      <c r="AU69" s="230" t="str">
        <f>IF(tbl_coded[[#This Row],[ISIN]]="","",IF(OR(_xll.BDP($B69&amp;" Corp",AU$1)="#N/A N/A"),"--",IF(_xll.BDP($B69&amp;" Corp",AU$1)="#N/A Field Not Applicable","",TEXT(_xll.BDP($B69&amp;" Corp",AU$1),"yyyy/mm/dd"))))</f>
        <v>2022/09/23</v>
      </c>
      <c r="AV69" s="230" t="str">
        <f>IF(tbl_coded[[#This Row],[ISIN]]="","",IF(OR(_xll.BDP($B69&amp;" Corp",AV$1)="#N/A N/A"),"--",IF(_xll.BDP($B69&amp;" Corp",AV$1)="#N/A Field Not Applicable","",TEXT(_xll.BDP($B69&amp;" Corp",AV$1),"yyyy/mm/dd"))))</f>
        <v>2025/09/23</v>
      </c>
      <c r="AW69" s="230" t="str">
        <f>IF(tbl_coded[[#This Row],[ISIN]]="","",IF(OR(_xll.BDP($B69&amp;" Corp",AW$1)="#N/A N/A"),"--",IF(_xll.BDP($B69&amp;" Corp",AW$1)="#N/A Field Not Applicable","",TEXT(_xll.BDP($B69&amp;" Corp",AW$1),"yyyy/mm/dd"))))</f>
        <v>2023/01/12</v>
      </c>
      <c r="AX69" s="230" t="str">
        <f>IF(tbl_coded[[#This Row],[ISIN]]="","",IF(OR(_xll.BDP($B69&amp;" Corp",AX$1)="#N/A Field Not Applicable"),"--",IF(_xll.BDP($B69&amp;" Corp",AX$1)="#N/A Field Not Applicable","",TEXT(_xll.BDP($B69&amp;" Corp",AX$1),"yyyy/mm/dd"))))</f>
        <v>--</v>
      </c>
      <c r="AY69" s="230">
        <f>IF(tbl_coded[[#This Row],[ISIN]]="","",IF(OR(_xll.BDP($B69&amp;" Corp",AY$1)="#N/A N/A"),"--",_xll.BDP($B69&amp;" Corp",AY$1)))</f>
        <v>5.7</v>
      </c>
      <c r="AZ69" s="230" t="str">
        <f>IF(tbl_coded[[#This Row],[ISIN]]="","",IF(OR(_xll.BDP($B69&amp;" Corp",AZ$1)="#N/A N/A"),"--",_xll.BDP($B69&amp;" Corp",AZ$1)))</f>
        <v>USD</v>
      </c>
      <c r="BA69" s="230">
        <f>IF(tbl_coded[[#This Row],[ISIN]]="","",IF(OR(_xll.BDP($B69&amp;" Corp",BA$1)="#N/A N/A"),"--",_xll.BDP($B69&amp;" Corp",BA$1)))</f>
        <v>190000000</v>
      </c>
      <c r="BB69" s="230">
        <f>IF(tbl_coded[[#This Row],[ISIN]]="","",IF(OR(_xll.BDP($B69&amp;" Corp",BB$1)="#N/A Field Not Applicable"),"--",_xll.BDP($B69&amp;" Corp",BB$1)))</f>
        <v>97.570000000000007</v>
      </c>
      <c r="BC69" s="230" t="str">
        <f>IF(tbl_coded[[#This Row],[ISIN]]="","",IF(OR(_xll.BDP($B69&amp;" Corp",BC$1)="#N/A Field Not Applicable"),"--",_xll.BDP($B69&amp;" Corp",BC$1)))</f>
        <v>N</v>
      </c>
      <c r="BD69" s="230" t="str">
        <f>IF(tbl_coded[[#This Row],[ISIN]]="","",IF(OR(_xll.BDP($B69&amp;" Corp",BD$1)="#N/A Field Not Applicable"),"--",_xll.BDP($B69&amp;" Corp",BD$1)))</f>
        <v>N</v>
      </c>
      <c r="BE69" s="230" t="str">
        <f>IF(tbl_coded[[#This Row],[ISIN]]="","",IF(OR(_xll.BDP($B69&amp;" Corp",BE$1)="#N/A Field Not Applicable"),"--",_xll.BDP($B69&amp;" Corp",BE$1)))</f>
        <v>N</v>
      </c>
      <c r="BF69" s="230" t="str">
        <f>IF(tbl_coded[[#This Row],[ISIN]]="","",IF(OR(_xll.BDP($B69&amp;" Corp",BF$1)="#N/A N/A"),"",_xll.BDP($B69&amp;" Corp",BF$1)))</f>
        <v>0489702D CH</v>
      </c>
      <c r="BG6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6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6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6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6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6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69" s="230" t="str">
        <f>IF(tbl_coded[[#This Row],[GREEN]]="Y","Green",IF(tbl_coded[[#This Row],[SUSTAINABLE]]="Y","Sustainable",IF(tbl_coded[[#This Row],[SOCIAL]]="Y","Social","")))</f>
        <v/>
      </c>
    </row>
    <row r="70" spans="1:65" ht="15" customHeight="1">
      <c r="A70" s="225">
        <v>68</v>
      </c>
      <c r="B70" s="226" t="str">
        <f>IF(美元债一级!$C$3:$C$1048576&lt;&gt;"",美元债一级!C70,"")</f>
        <v>HK0000898319</v>
      </c>
      <c r="C70" s="228" t="str">
        <f>IF(tbl_coded[[#This Row],[ISIN]]="","",IF(tbl_coded[[#This Row],[Index]]&gt;$A$1,"",IF(_xll.BDP($B70&amp;" Corp",C$1)="#N/A N/A","",_xll.BDP($B70&amp;" Corp",C$1))))</f>
        <v>10/1/2023</v>
      </c>
      <c r="D70" s="228" t="str">
        <f>IF(tbl_coded[[#This Row],[ISIN]]="","",IF(_xll.BDP($B70&amp;" Corp",D$1)="#N/A N/A","",_xll.BDP($B70&amp;" Corp",D$1)))</f>
        <v>CHINA MINSHENG BKG/HK</v>
      </c>
      <c r="E70" s="228" t="str">
        <f>IF(tbl_coded[[#This Row],[ISIN]]="","",IF(_xll.BDP($B70&amp;" Corp",E$1)="#N/A N/A","--",_xll.BDP($B70&amp;" Corp",E$1)))</f>
        <v>--</v>
      </c>
      <c r="F70" s="228" t="str">
        <f>IF(tbl_coded[[#This Row],[ISIN]]="","",IF(_xll.BDS($B70&amp;" Corp",F$1)="#N/A Field Not Applicable","",_xll.BDS($B70&amp;" Corp",F$1)))</f>
        <v/>
      </c>
      <c r="G70" s="228" t="str">
        <f>IF(tbl_coded[[#This Row],[ISIN]]="","",IF(_xll.BDP($F70&amp;" CompanyID",G$1)="#N/A Invalid Security","",_xll.BDP($F70&amp;" CompanyID",G$1)))</f>
        <v/>
      </c>
      <c r="H70" s="228" t="str">
        <f>IF(tbl_coded[[#This Row],[ISIN]]="","",IF(_xll.BDP($B70&amp;" Corp",H$1)="#N/A N/A","--",_xll.BDP($B70&amp;" Corp",H$1)))</f>
        <v>--</v>
      </c>
      <c r="I70" s="228" t="str">
        <f>IF(tbl_coded[[#This Row],[ISIN]]="","",IF(_xll.BDP($B70&amp;" Corp",I$1)="#N/A N/A","--",_xll.BDP($B70&amp;" Corp",I$1)))</f>
        <v>BBB-</v>
      </c>
      <c r="J70" s="228" t="str">
        <f>IF(tbl_coded[[#This Row],[ISIN]]="","",IF(_xll.BDP($B70&amp;" Corp",J$1)="#N/A N/A","--",_xll.BDP($B70&amp;" Corp",J$1)))</f>
        <v>--</v>
      </c>
      <c r="K70" s="228" t="str">
        <f>IF(tbl_coded[[#This Row],[ISIN]]="","",IF(_xll.BDP($B70&amp;" Corp",K$1)="#N/A N/A","--",_xll.BDP($B70&amp;" Corp",K$1)))</f>
        <v>--</v>
      </c>
      <c r="L70" s="228" t="str">
        <f>IF(tbl_coded[[#This Row],[ISIN]]="","",IF(_xll.BDP($B70&amp;" Corp",L$1)="#N/A N/A","--",_xll.BDP($B70&amp;" Corp",L$1)))</f>
        <v>--</v>
      </c>
      <c r="M70" s="228" t="str">
        <f>IF(tbl_coded[[#This Row],[ISIN]]="","",IF(_xll.BDP($B70&amp;" Corp",M$1)="#N/A N/A","--",_xll.BDP($B70&amp;" Corp",M$1)))</f>
        <v>--</v>
      </c>
      <c r="N70" s="228" t="str">
        <f>IF(tbl_coded[[#This Row],[ISIN]]="","",IF(_xll.BDP($B70&amp;" Corp",N$1)="#N/A N/A","--",_xll.BDP($B70&amp;" Corp",N$1)))</f>
        <v>--</v>
      </c>
      <c r="O70" s="228" t="str">
        <f>IF(tbl_coded[[#This Row],[ISIN]]="","",IF(_xll.BDP($B70&amp;" Corp",O$1)="#N/A N/A","--",_xll.BDP($B70&amp;" Corp",O$1)))</f>
        <v>BBB-</v>
      </c>
      <c r="P70" s="228" t="str">
        <f>IF(tbl_coded[[#This Row],[ISIN]]="","",IF(_xll.BDP($B70&amp;" Corp",P$1)="#N/A N/A","--",_xll.BDP($B70&amp;" Corp",P$1)))</f>
        <v>--</v>
      </c>
      <c r="Q7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--/BBB-/--</v>
      </c>
      <c r="R70" s="228" t="str">
        <f>IF(tbl_coded[[#This Row],[ISIN]]="","",IF(OR(_xll.BDP($B70&amp;" Corp",R$1)="#N/A N/A",_xll.BDP($B70&amp;" Corp",R$1)="#N/A Invalid Security",_xll.BDP($B70&amp;" Corp",R$1)="#N/A Field Not Applicable"),"--",_xll.BDP($B70&amp;" Corp",R$1)))</f>
        <v>--</v>
      </c>
      <c r="S70" s="228" t="str">
        <f>IF(tbl_coded[[#This Row],[ISIN]]="","",IF(OR(_xll.BDP($R70&amp;" Equity",S$1)="#N/A N/A",_xll.BDP($R70&amp;" Equity",S$1)="#N/A Invalid Security"),"--",_xll.BDP($R70&amp;" Equity",S$1)))</f>
        <v>--</v>
      </c>
      <c r="T70" s="228" t="str">
        <f>IF(tbl_coded[[#This Row],[ISIN]]="","",IF(OR(_xll.BDP($R70&amp;" Equity",T$1)="#N/A N/A",_xll.BDP($R70&amp;" Equity",T$1)="#N/A Invalid Security"),"--",_xll.BDP($R70&amp;" Equity",T$1)))</f>
        <v>--</v>
      </c>
      <c r="U70" s="228" t="str">
        <f>IF(tbl_coded[[#This Row],[ISIN]]="","",IF(OR(_xll.BDP($R70&amp;" Equity",U$1)="#N/A N/A",_xll.BDP($R70&amp;" Equity",U$1)="#N/A Invalid Security"),"--",_xll.BDP($R70&amp;" Equity",U$1)))</f>
        <v>--</v>
      </c>
      <c r="V70" s="228" t="str">
        <f>IF(tbl_coded[[#This Row],[ISIN]]="","",IF(OR(_xll.BDP($R70&amp;" Equity",V$1)="#N/A N/A",_xll.BDP($R70&amp;" Equity",V$1)="#N/A Invalid Security"),"--",_xll.BDP($R70&amp;" Equity",V$1)))</f>
        <v>--</v>
      </c>
      <c r="W70" s="228" t="str">
        <f>IF(tbl_coded[[#This Row],[ISIN]]="","",IF(OR(_xll.BDP($R70&amp;" Equity",W$1)="#N/A N/A",_xll.BDP($R70&amp;" Equity",W$1)="#N/A Invalid Security"),"--",_xll.BDP($R70&amp;" Equity",W$1)))</f>
        <v>--</v>
      </c>
      <c r="X70" s="228" t="str">
        <f>IF(tbl_coded[[#This Row],[ISIN]]="","",IF(OR(_xll.BDP($R70&amp;" Equity",X$1)="#N/A N/A",_xll.BDP($R70&amp;" Equity",X$1)="#N/A Invalid Security"),"--",_xll.BDP($R70&amp;" Equity",X$1)))</f>
        <v>--</v>
      </c>
      <c r="Y7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0" s="228" t="str">
        <f>IF(tbl_coded[[#This Row],[ISIN]]="","",IF(ISNUMBER(_xll.BDP(B70&amp;" Corp",Z$1)),_xll.BDP(B70&amp;" Corp",Z$1),""))</f>
        <v/>
      </c>
      <c r="AA70" s="228" t="str">
        <f>IF(tbl_coded[[#This Row],[ISIN]]="","",IF(ISNUMBER(_xll.BDP(B70&amp;" Corp",AA$1)),_xll.BDP(B70&amp;" Corp",AA$1),""))</f>
        <v/>
      </c>
      <c r="AB70" s="228" t="str">
        <f>IF(tbl_coded[[#This Row],[ISIN]]="","",IF(ISNUMBER(_xll.BDP(B70&amp;" Corp",AB$1)),_xll.BDP(B70&amp;" Corp",AB$1),""))</f>
        <v/>
      </c>
      <c r="AC70" s="228" t="str">
        <f>IF(tbl_coded[[#This Row],[ISIN]]="","",IF((_xll.BDP(B70&amp;" Corp",AC$1))="#N/A Field Not Applicable","",_xll.BDP(B70&amp;" Corp",AC$1)))</f>
        <v>N</v>
      </c>
      <c r="AD70" s="228" t="str">
        <f>IF(tbl_coded[[#This Row],[ISIN]]="","",IF((_xll.BDP(B70&amp;" Corp",AD$1))="#N/A N/A","--",_xll.BDP(B70&amp;" Corp",AD$1)))</f>
        <v>--</v>
      </c>
      <c r="AE70" s="228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>IG</v>
      </c>
      <c r="AF7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--/BBB-/--</v>
      </c>
      <c r="AG7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--/BBB-/--</v>
      </c>
      <c r="AH70" s="229" t="str">
        <f>IF(tbl_coded[[#This Row],[ISIN]]="","",IF(_xll.BDP($B70&amp;" Corp",AH$1)="#N/A N/A","--",_xll.BDP($B70&amp;" Corp",AH$1)))</f>
        <v>CN</v>
      </c>
      <c r="AI7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中国民生银行香港分行</v>
      </c>
      <c r="AL70" s="244" t="str">
        <f>IF(tbl_coded[[#This Row],[ISIN]]="","",IF(_xll.BDS($B70&amp;" Corp",AL$1)="#N/A Field Not Applicable","",_xll.BDS($B70&amp;" Corp",AL$1)))</f>
        <v/>
      </c>
      <c r="AM7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0" s="244" t="str">
        <f>IF(tbl_coded[[#This Row],[ISIN]]="","",IF(OR(_xll.BDP($B70&amp;" Corp",AR$1)="#N/A N/A"),"",_xll.BDP($B70&amp;" Corp",AR$1)))</f>
        <v/>
      </c>
      <c r="AS70" s="244" t="str">
        <f>IF(tbl_coded[[#This Row],[ISIN]]="","",IF(_xll.BDS($B70&amp;" Corp",AS$1)="#N/A Field Not Applicable","",_xll.BDS($B70&amp;" Corp",AS$1)))</f>
        <v/>
      </c>
      <c r="AT70" s="244" t="str">
        <f>IF(tbl_coded[[#This Row],[SBLC Provider BBID]]="","",_xll.BDP(tbl_coded[[#This Row],[SBLC Provider BBID]]&amp;" CompanyID","NAME"))</f>
        <v/>
      </c>
      <c r="AU70" s="244" t="str">
        <f>IF(tbl_coded[[#This Row],[ISIN]]="","",IF(OR(_xll.BDP($B70&amp;" Corp",AU$1)="#N/A N/A"),"--",IF(_xll.BDP($B70&amp;" Corp",AU$1)="#N/A Field Not Applicable","",TEXT(_xll.BDP($B70&amp;" Corp",AU$1),"yyyy/mm/dd"))))</f>
        <v>2023/01/17</v>
      </c>
      <c r="AV70" s="244" t="str">
        <f>IF(tbl_coded[[#This Row],[ISIN]]="","",IF(OR(_xll.BDP($B70&amp;" Corp",AV$1)="#N/A N/A"),"--",IF(_xll.BDP($B70&amp;" Corp",AV$1)="#N/A Field Not Applicable","",TEXT(_xll.BDP($B70&amp;" Corp",AV$1),"yyyy/mm/dd"))))</f>
        <v>2025/01/17</v>
      </c>
      <c r="AW70" s="244" t="str">
        <f>IF(tbl_coded[[#This Row],[ISIN]]="","",IF(OR(_xll.BDP($B70&amp;" Corp",AW$1)="#N/A N/A"),"--",IF(_xll.BDP($B70&amp;" Corp",AW$1)="#N/A Field Not Applicable","",TEXT(_xll.BDP($B70&amp;" Corp",AW$1),"yyyy/mm/dd"))))</f>
        <v>2023/01/10</v>
      </c>
      <c r="AX70" s="244" t="str">
        <f>IF(tbl_coded[[#This Row],[ISIN]]="","",IF(OR(_xll.BDP($B70&amp;" Corp",AX$1)="#N/A Field Not Applicable"),"--",IF(_xll.BDP($B70&amp;" Corp",AX$1)="#N/A Field Not Applicable","",TEXT(_xll.BDP($B70&amp;" Corp",AX$1),"yyyy/mm/dd"))))</f>
        <v>--</v>
      </c>
      <c r="AY70" s="244">
        <f>IF(tbl_coded[[#This Row],[ISIN]]="","",IF(OR(_xll.BDP($B70&amp;" Corp",AY$1)="#N/A N/A"),"--",_xll.BDP($B70&amp;" Corp",AY$1)))</f>
        <v>3.15</v>
      </c>
      <c r="AZ70" s="244" t="str">
        <f>IF(tbl_coded[[#This Row],[ISIN]]="","",IF(OR(_xll.BDP($B70&amp;" Corp",AZ$1)="#N/A N/A"),"--",_xll.BDP($B70&amp;" Corp",AZ$1)))</f>
        <v>CNY</v>
      </c>
      <c r="BA70" s="244">
        <f>IF(tbl_coded[[#This Row],[ISIN]]="","",IF(OR(_xll.BDP($B70&amp;" Corp",BA$1)="#N/A N/A"),"--",_xll.BDP($B70&amp;" Corp",BA$1)))</f>
        <v>2000000000</v>
      </c>
      <c r="BB70" s="244">
        <f>IF(tbl_coded[[#This Row],[ISIN]]="","",IF(OR(_xll.BDP($B70&amp;" Corp",BB$1)="#N/A Field Not Applicable"),"--",_xll.BDP($B70&amp;" Corp",BB$1)))</f>
        <v>100</v>
      </c>
      <c r="BC70" s="244" t="str">
        <f>IF(tbl_coded[[#This Row],[ISIN]]="","",IF(OR(_xll.BDP($B70&amp;" Corp",BC$1)="#N/A Field Not Applicable"),"--",_xll.BDP($B70&amp;" Corp",BC$1)))</f>
        <v>Y</v>
      </c>
      <c r="BD70" s="244" t="str">
        <f>IF(tbl_coded[[#This Row],[ISIN]]="","",IF(OR(_xll.BDP($B70&amp;" Corp",BD$1)="#N/A Field Not Applicable"),"--",_xll.BDP($B70&amp;" Corp",BD$1)))</f>
        <v>N</v>
      </c>
      <c r="BE70" s="244" t="str">
        <f>IF(tbl_coded[[#This Row],[ISIN]]="","",IF(OR(_xll.BDP($B70&amp;" Corp",BE$1)="#N/A Field Not Applicable"),"--",_xll.BDP($B70&amp;" Corp",BE$1)))</f>
        <v>N</v>
      </c>
      <c r="BF70" s="244" t="str">
        <f>IF(tbl_coded[[#This Row],[ISIN]]="","",IF(OR(_xll.BDP($B70&amp;" Corp",BF$1)="#N/A N/A"),"",_xll.BDP($B70&amp;" Corp",BF$1)))</f>
        <v>600016 CH</v>
      </c>
      <c r="BG7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7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7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7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BB+u</v>
      </c>
      <c r="BK7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--/BBB-/BB+u</v>
      </c>
      <c r="BL7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--/BBB-/BB+u</v>
      </c>
      <c r="BM70" s="244" t="str">
        <f>IF(tbl_coded[[#This Row],[GREEN]]="Y","Green",IF(tbl_coded[[#This Row],[SUSTAINABLE]]="Y","Sustainable",IF(tbl_coded[[#This Row],[SOCIAL]]="Y","Social","")))</f>
        <v>Green</v>
      </c>
    </row>
    <row r="71" spans="1:65" ht="15" customHeight="1">
      <c r="A71" s="225">
        <v>69</v>
      </c>
      <c r="B71" s="226" t="str">
        <f>IF(美元债一级!$C$3:$C$1048576&lt;&gt;"",美元债一级!C71,"")</f>
        <v>G228079</v>
      </c>
      <c r="C71" s="228" t="str">
        <f>IF(tbl_coded[[#This Row],[ISIN]]="","",IF(tbl_coded[[#This Row],[Index]]&gt;$A$1,"",IF(_xll.BDP($B71&amp;" Corp",C$1)="#N/A N/A","",_xll.BDP($B71&amp;" Corp",C$1))))</f>
        <v>20/12/2022</v>
      </c>
      <c r="D71" s="228" t="str">
        <f>IF(tbl_coded[[#This Row],[ISIN]]="","",IF(_xll.BDP($B71&amp;" Corp",D$1)="#N/A N/A","",_xll.BDP($B71&amp;" Corp",D$1)))</f>
        <v>HB HUANCHUAN STATE INV</v>
      </c>
      <c r="E71" s="228" t="str">
        <f>IF(tbl_coded[[#This Row],[ISIN]]="","",IF(_xll.BDP($B71&amp;" Corp",E$1)="#N/A N/A","--",_xll.BDP($B71&amp;" Corp",E$1)))</f>
        <v>--</v>
      </c>
      <c r="F71" s="228" t="str">
        <f>IF(tbl_coded[[#This Row],[ISIN]]="","",IF(_xll.BDS($B71&amp;" Corp",F$1)="#N/A Field Not Applicable","",_xll.BDS($B71&amp;" Corp",F$1)))</f>
        <v/>
      </c>
      <c r="G71" s="228" t="str">
        <f>IF(tbl_coded[[#This Row],[ISIN]]="","",IF(_xll.BDP($F71&amp;" CompanyID",G$1)="#N/A Invalid Security","",_xll.BDP($F71&amp;" CompanyID",G$1)))</f>
        <v/>
      </c>
      <c r="H71" s="228" t="str">
        <f>IF(tbl_coded[[#This Row],[ISIN]]="","",IF(_xll.BDP($B71&amp;" Corp",H$1)="#N/A N/A","--",_xll.BDP($B71&amp;" Corp",H$1)))</f>
        <v>--</v>
      </c>
      <c r="I71" s="228" t="str">
        <f>IF(tbl_coded[[#This Row],[ISIN]]="","",IF(_xll.BDP($B71&amp;" Corp",I$1)="#N/A N/A","--",_xll.BDP($B71&amp;" Corp",I$1)))</f>
        <v>--</v>
      </c>
      <c r="J71" s="228" t="str">
        <f>IF(tbl_coded[[#This Row],[ISIN]]="","",IF(_xll.BDP($B71&amp;" Corp",J$1)="#N/A N/A","--",_xll.BDP($B71&amp;" Corp",J$1)))</f>
        <v>--</v>
      </c>
      <c r="K71" s="228" t="str">
        <f>IF(tbl_coded[[#This Row],[ISIN]]="","",IF(_xll.BDP($B71&amp;" Corp",K$1)="#N/A N/A","--",_xll.BDP($B71&amp;" Corp",K$1)))</f>
        <v>--</v>
      </c>
      <c r="L71" s="228" t="str">
        <f>IF(tbl_coded[[#This Row],[ISIN]]="","",IF(_xll.BDP($B71&amp;" Corp",L$1)="#N/A N/A","--",_xll.BDP($B71&amp;" Corp",L$1)))</f>
        <v>--</v>
      </c>
      <c r="M71" s="228" t="str">
        <f>IF(tbl_coded[[#This Row],[ISIN]]="","",IF(_xll.BDP($B71&amp;" Corp",M$1)="#N/A N/A","--",_xll.BDP($B71&amp;" Corp",M$1)))</f>
        <v>--</v>
      </c>
      <c r="N71" s="228" t="str">
        <f>IF(tbl_coded[[#This Row],[ISIN]]="","",IF(_xll.BDP($B71&amp;" Corp",N$1)="#N/A N/A","--",_xll.BDP($B71&amp;" Corp",N$1)))</f>
        <v>--</v>
      </c>
      <c r="O71" s="228" t="str">
        <f>IF(tbl_coded[[#This Row],[ISIN]]="","",IF(_xll.BDP($B71&amp;" Corp",O$1)="#N/A N/A","--",_xll.BDP($B71&amp;" Corp",O$1)))</f>
        <v>--</v>
      </c>
      <c r="P71" s="228" t="str">
        <f>IF(tbl_coded[[#This Row],[ISIN]]="","",IF(_xll.BDP($B71&amp;" Corp",P$1)="#N/A N/A","--",_xll.BDP($B71&amp;" Corp",P$1)))</f>
        <v>--</v>
      </c>
      <c r="Q7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1" s="228" t="str">
        <f>IF(tbl_coded[[#This Row],[ISIN]]="","",IF(OR(_xll.BDP($B71&amp;" Corp",R$1)="#N/A N/A",_xll.BDP($B71&amp;" Corp",R$1)="#N/A Invalid Security",_xll.BDP($B71&amp;" Corp",R$1)="#N/A Field Not Applicable"),"--",_xll.BDP($B71&amp;" Corp",R$1)))</f>
        <v>--</v>
      </c>
      <c r="S71" s="228" t="str">
        <f>IF(tbl_coded[[#This Row],[ISIN]]="","",IF(OR(_xll.BDP($R71&amp;" Equity",S$1)="#N/A N/A",_xll.BDP($R71&amp;" Equity",S$1)="#N/A Invalid Security"),"--",_xll.BDP($R71&amp;" Equity",S$1)))</f>
        <v>--</v>
      </c>
      <c r="T71" s="228" t="str">
        <f>IF(tbl_coded[[#This Row],[ISIN]]="","",IF(OR(_xll.BDP($R71&amp;" Equity",T$1)="#N/A N/A",_xll.BDP($R71&amp;" Equity",T$1)="#N/A Invalid Security"),"--",_xll.BDP($R71&amp;" Equity",T$1)))</f>
        <v>--</v>
      </c>
      <c r="U71" s="228" t="str">
        <f>IF(tbl_coded[[#This Row],[ISIN]]="","",IF(OR(_xll.BDP($R71&amp;" Equity",U$1)="#N/A N/A",_xll.BDP($R71&amp;" Equity",U$1)="#N/A Invalid Security"),"--",_xll.BDP($R71&amp;" Equity",U$1)))</f>
        <v>--</v>
      </c>
      <c r="V71" s="228" t="str">
        <f>IF(tbl_coded[[#This Row],[ISIN]]="","",IF(OR(_xll.BDP($R71&amp;" Equity",V$1)="#N/A N/A",_xll.BDP($R71&amp;" Equity",V$1)="#N/A Invalid Security"),"--",_xll.BDP($R71&amp;" Equity",V$1)))</f>
        <v>--</v>
      </c>
      <c r="W71" s="228" t="str">
        <f>IF(tbl_coded[[#This Row],[ISIN]]="","",IF(OR(_xll.BDP($R71&amp;" Equity",W$1)="#N/A N/A",_xll.BDP($R71&amp;" Equity",W$1)="#N/A Invalid Security"),"--",_xll.BDP($R71&amp;" Equity",W$1)))</f>
        <v>--</v>
      </c>
      <c r="X71" s="228" t="str">
        <f>IF(tbl_coded[[#This Row],[ISIN]]="","",IF(OR(_xll.BDP($R71&amp;" Equity",X$1)="#N/A N/A",_xll.BDP($R71&amp;" Equity",X$1)="#N/A Invalid Security"),"--",_xll.BDP($R71&amp;" Equity",X$1)))</f>
        <v>--</v>
      </c>
      <c r="Y7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1" s="228" t="str">
        <f>IF(tbl_coded[[#This Row],[ISIN]]="","",IF(ISNUMBER(_xll.BDP(B71&amp;" Corp",Z$1)),_xll.BDP(B71&amp;" Corp",Z$1),""))</f>
        <v/>
      </c>
      <c r="AA71" s="228" t="str">
        <f>IF(tbl_coded[[#This Row],[ISIN]]="","",IF(ISNUMBER(_xll.BDP(B71&amp;" Corp",AA$1)),_xll.BDP(B71&amp;" Corp",AA$1),""))</f>
        <v/>
      </c>
      <c r="AB71" s="228" t="str">
        <f>IF(tbl_coded[[#This Row],[ISIN]]="","",IF(ISNUMBER(_xll.BDP(B71&amp;" Corp",AB$1)),_xll.BDP(B71&amp;" Corp",AB$1),""))</f>
        <v/>
      </c>
      <c r="AC71" s="228" t="str">
        <f>IF(tbl_coded[[#This Row],[ISIN]]="","",IF((_xll.BDP(B71&amp;" Corp",AC$1))="#N/A Field Not Applicable","",_xll.BDP(B71&amp;" Corp",AC$1)))</f>
        <v>N</v>
      </c>
      <c r="AD71" s="228" t="str">
        <f>IF(tbl_coded[[#This Row],[ISIN]]="","",IF((_xll.BDP(B71&amp;" Corp",AD$1))="#N/A N/A","--",_xll.BDP(B71&amp;" Corp",AD$1)))</f>
        <v>--</v>
      </c>
      <c r="AE71" s="228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>NR</v>
      </c>
      <c r="AF7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7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1" s="229" t="str">
        <f>IF(tbl_coded[[#This Row],[ISIN]]="","",IF(_xll.BDP($B71&amp;" Corp",AH$1)="#N/A N/A","--",_xll.BDP($B71&amp;" Corp",AH$1)))</f>
        <v>CN</v>
      </c>
      <c r="AI7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湖北澴川国有资本投资</v>
      </c>
      <c r="AL71" s="244" t="str">
        <f>IF(tbl_coded[[#This Row],[ISIN]]="","",IF(_xll.BDS($B71&amp;" Corp",AL$1)="#N/A Field Not Applicable","",_xll.BDS($B71&amp;" Corp",AL$1)))</f>
        <v/>
      </c>
      <c r="AM7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1" s="244" t="str">
        <f>IF(tbl_coded[[#This Row],[ISIN]]="","",IF(OR(_xll.BDP($B71&amp;" Corp",AR$1)="#N/A N/A"),"",_xll.BDP($B71&amp;" Corp",AR$1)))</f>
        <v/>
      </c>
      <c r="AS71" s="244">
        <f>IF(tbl_coded[[#This Row],[ISIN]]="","",IF(_xll.BDS($B71&amp;" Corp",AS$1)="#N/A Field Not Applicable","",_xll.BDS($B71&amp;" Corp",AS$1)))</f>
        <v>70599386</v>
      </c>
      <c r="AT71" s="244" t="str">
        <f>IF(tbl_coded[[#This Row],[SBLC Provider BBID]]="","",_xll.BDP(tbl_coded[[#This Row],[SBLC Provider BBID]]&amp;" CompanyID","NAME"))</f>
        <v>Evergrowing Bank Co Ltd/Wuhan</v>
      </c>
      <c r="AU71" s="244" t="str">
        <f>IF(tbl_coded[[#This Row],[ISIN]]="","",IF(OR(_xll.BDP($B71&amp;" Corp",AU$1)="#N/A N/A"),"--",IF(_xll.BDP($B71&amp;" Corp",AU$1)="#N/A Field Not Applicable","",TEXT(_xll.BDP($B71&amp;" Corp",AU$1),"yyyy/mm/dd"))))</f>
        <v>2022/12/23</v>
      </c>
      <c r="AV71" s="244" t="str">
        <f>IF(tbl_coded[[#This Row],[ISIN]]="","",IF(OR(_xll.BDP($B71&amp;" Corp",AV$1)="#N/A N/A"),"--",IF(_xll.BDP($B71&amp;" Corp",AV$1)="#N/A Field Not Applicable","",TEXT(_xll.BDP($B71&amp;" Corp",AV$1),"yyyy/mm/dd"))))</f>
        <v>2025/12/23</v>
      </c>
      <c r="AW71" s="244" t="str">
        <f>IF(tbl_coded[[#This Row],[ISIN]]="","",IF(OR(_xll.BDP($B71&amp;" Corp",AW$1)="#N/A N/A"),"--",IF(_xll.BDP($B71&amp;" Corp",AW$1)="#N/A Field Not Applicable","",TEXT(_xll.BDP($B71&amp;" Corp",AW$1),"yyyy/mm/dd"))))</f>
        <v>2022/12/20</v>
      </c>
      <c r="AX71" s="244" t="str">
        <f>IF(tbl_coded[[#This Row],[ISIN]]="","",IF(OR(_xll.BDP($B71&amp;" Corp",AX$1)="#N/A Field Not Applicable"),"--",IF(_xll.BDP($B71&amp;" Corp",AX$1)="#N/A Field Not Applicable","",TEXT(_xll.BDP($B71&amp;" Corp",AX$1),"yyyy/mm/dd"))))</f>
        <v>--</v>
      </c>
      <c r="AY71" s="244">
        <f>IF(tbl_coded[[#This Row],[ISIN]]="","",IF(OR(_xll.BDP($B71&amp;" Corp",AY$1)="#N/A N/A"),"--",_xll.BDP($B71&amp;" Corp",AY$1)))</f>
        <v>4.7</v>
      </c>
      <c r="AZ71" s="244" t="str">
        <f>IF(tbl_coded[[#This Row],[ISIN]]="","",IF(OR(_xll.BDP($B71&amp;" Corp",AZ$1)="#N/A N/A"),"--",_xll.BDP($B71&amp;" Corp",AZ$1)))</f>
        <v>CNY</v>
      </c>
      <c r="BA71" s="244">
        <f>IF(tbl_coded[[#This Row],[ISIN]]="","",IF(OR(_xll.BDP($B71&amp;" Corp",BA$1)="#N/A N/A"),"--",_xll.BDP($B71&amp;" Corp",BA$1)))</f>
        <v>970000000</v>
      </c>
      <c r="BB71" s="244">
        <f>IF(tbl_coded[[#This Row],[ISIN]]="","",IF(OR(_xll.BDP($B71&amp;" Corp",BB$1)="#N/A Field Not Applicable"),"--",_xll.BDP($B71&amp;" Corp",BB$1)))</f>
        <v>100</v>
      </c>
      <c r="BC71" s="244" t="str">
        <f>IF(tbl_coded[[#This Row],[ISIN]]="","",IF(OR(_xll.BDP($B71&amp;" Corp",BC$1)="#N/A Field Not Applicable"),"--",_xll.BDP($B71&amp;" Corp",BC$1)))</f>
        <v>N</v>
      </c>
      <c r="BD71" s="244" t="str">
        <f>IF(tbl_coded[[#This Row],[ISIN]]="","",IF(OR(_xll.BDP($B71&amp;" Corp",BD$1)="#N/A Field Not Applicable"),"--",_xll.BDP($B71&amp;" Corp",BD$1)))</f>
        <v>N</v>
      </c>
      <c r="BE71" s="244" t="str">
        <f>IF(tbl_coded[[#This Row],[ISIN]]="","",IF(OR(_xll.BDP($B71&amp;" Corp",BE$1)="#N/A Field Not Applicable"),"--",_xll.BDP($B71&amp;" Corp",BE$1)))</f>
        <v>N</v>
      </c>
      <c r="BF71" s="244" t="str">
        <f>IF(tbl_coded[[#This Row],[ISIN]]="","",IF(OR(_xll.BDP($B71&amp;" Corp",BF$1)="#N/A N/A"),"",_xll.BDP($B71&amp;" Corp",BF$1)))</f>
        <v/>
      </c>
      <c r="BG7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7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7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7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71" s="244" t="str">
        <f>IF(tbl_coded[[#This Row],[GREEN]]="Y","Green",IF(tbl_coded[[#This Row],[SUSTAINABLE]]="Y","Sustainable",IF(tbl_coded[[#This Row],[SOCIAL]]="Y","Social","")))</f>
        <v/>
      </c>
    </row>
    <row r="72" spans="1:65" ht="15" customHeight="1">
      <c r="A72" s="225">
        <v>70</v>
      </c>
      <c r="B72" s="226" t="str">
        <f>IF(美元债一级!$C$3:$C$1048576&lt;&gt;"",美元债一级!C72,"")</f>
        <v>G228086</v>
      </c>
      <c r="C72" s="228" t="str">
        <f>IF(tbl_coded[[#This Row],[ISIN]]="","",IF(tbl_coded[[#This Row],[Index]]&gt;$A$1,"",IF(_xll.BDP($B72&amp;" Corp",C$1)="#N/A N/A","",_xll.BDP($B72&amp;" Corp",C$1))))</f>
        <v>15/12/2022</v>
      </c>
      <c r="D72" s="228" t="str">
        <f>IF(tbl_coded[[#This Row],[ISIN]]="","",IF(_xll.BDP($B72&amp;" Corp",D$1)="#N/A N/A","",_xll.BDP($B72&amp;" Corp",D$1)))</f>
        <v>HEZE RAILWAY INVST DVLPT</v>
      </c>
      <c r="E72" s="228" t="str">
        <f>IF(tbl_coded[[#This Row],[ISIN]]="","",IF(_xll.BDP($B72&amp;" Corp",E$1)="#N/A N/A","--",_xll.BDP($B72&amp;" Corp",E$1)))</f>
        <v>--</v>
      </c>
      <c r="F72" s="228" t="str">
        <f>IF(tbl_coded[[#This Row],[ISIN]]="","",IF(_xll.BDS($B72&amp;" Corp",F$1)="#N/A Field Not Applicable","",_xll.BDS($B72&amp;" Corp",F$1)))</f>
        <v/>
      </c>
      <c r="G72" s="228" t="str">
        <f>IF(tbl_coded[[#This Row],[ISIN]]="","",IF(_xll.BDP($F72&amp;" CompanyID",G$1)="#N/A Invalid Security","",_xll.BDP($F72&amp;" CompanyID",G$1)))</f>
        <v/>
      </c>
      <c r="H72" s="228" t="str">
        <f>IF(tbl_coded[[#This Row],[ISIN]]="","",IF(_xll.BDP($B72&amp;" Corp",H$1)="#N/A N/A","--",_xll.BDP($B72&amp;" Corp",H$1)))</f>
        <v>--</v>
      </c>
      <c r="I72" s="228" t="str">
        <f>IF(tbl_coded[[#This Row],[ISIN]]="","",IF(_xll.BDP($B72&amp;" Corp",I$1)="#N/A N/A","--",_xll.BDP($B72&amp;" Corp",I$1)))</f>
        <v>--</v>
      </c>
      <c r="J72" s="228" t="str">
        <f>IF(tbl_coded[[#This Row],[ISIN]]="","",IF(_xll.BDP($B72&amp;" Corp",J$1)="#N/A N/A","--",_xll.BDP($B72&amp;" Corp",J$1)))</f>
        <v>--</v>
      </c>
      <c r="K72" s="228" t="str">
        <f>IF(tbl_coded[[#This Row],[ISIN]]="","",IF(_xll.BDP($B72&amp;" Corp",K$1)="#N/A N/A","--",_xll.BDP($B72&amp;" Corp",K$1)))</f>
        <v>--</v>
      </c>
      <c r="L72" s="228" t="str">
        <f>IF(tbl_coded[[#This Row],[ISIN]]="","",IF(_xll.BDP($B72&amp;" Corp",L$1)="#N/A N/A","--",_xll.BDP($B72&amp;" Corp",L$1)))</f>
        <v>--</v>
      </c>
      <c r="M72" s="228" t="str">
        <f>IF(tbl_coded[[#This Row],[ISIN]]="","",IF(_xll.BDP($B72&amp;" Corp",M$1)="#N/A N/A","--",_xll.BDP($B72&amp;" Corp",M$1)))</f>
        <v>--</v>
      </c>
      <c r="N72" s="228" t="str">
        <f>IF(tbl_coded[[#This Row],[ISIN]]="","",IF(_xll.BDP($B72&amp;" Corp",N$1)="#N/A N/A","--",_xll.BDP($B72&amp;" Corp",N$1)))</f>
        <v>--</v>
      </c>
      <c r="O72" s="228" t="str">
        <f>IF(tbl_coded[[#This Row],[ISIN]]="","",IF(_xll.BDP($B72&amp;" Corp",O$1)="#N/A N/A","--",_xll.BDP($B72&amp;" Corp",O$1)))</f>
        <v>--</v>
      </c>
      <c r="P72" s="228" t="str">
        <f>IF(tbl_coded[[#This Row],[ISIN]]="","",IF(_xll.BDP($B72&amp;" Corp",P$1)="#N/A N/A","--",_xll.BDP($B72&amp;" Corp",P$1)))</f>
        <v>--</v>
      </c>
      <c r="Q7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2" s="228" t="str">
        <f>IF(tbl_coded[[#This Row],[ISIN]]="","",IF(OR(_xll.BDP($B72&amp;" Corp",R$1)="#N/A N/A",_xll.BDP($B72&amp;" Corp",R$1)="#N/A Invalid Security",_xll.BDP($B72&amp;" Corp",R$1)="#N/A Field Not Applicable"),"--",_xll.BDP($B72&amp;" Corp",R$1)))</f>
        <v>--</v>
      </c>
      <c r="S72" s="228" t="str">
        <f>IF(tbl_coded[[#This Row],[ISIN]]="","",IF(OR(_xll.BDP($R72&amp;" Equity",S$1)="#N/A N/A",_xll.BDP($R72&amp;" Equity",S$1)="#N/A Invalid Security"),"--",_xll.BDP($R72&amp;" Equity",S$1)))</f>
        <v>--</v>
      </c>
      <c r="T72" s="228" t="str">
        <f>IF(tbl_coded[[#This Row],[ISIN]]="","",IF(OR(_xll.BDP($R72&amp;" Equity",T$1)="#N/A N/A",_xll.BDP($R72&amp;" Equity",T$1)="#N/A Invalid Security"),"--",_xll.BDP($R72&amp;" Equity",T$1)))</f>
        <v>--</v>
      </c>
      <c r="U72" s="228" t="str">
        <f>IF(tbl_coded[[#This Row],[ISIN]]="","",IF(OR(_xll.BDP($R72&amp;" Equity",U$1)="#N/A N/A",_xll.BDP($R72&amp;" Equity",U$1)="#N/A Invalid Security"),"--",_xll.BDP($R72&amp;" Equity",U$1)))</f>
        <v>--</v>
      </c>
      <c r="V72" s="228" t="str">
        <f>IF(tbl_coded[[#This Row],[ISIN]]="","",IF(OR(_xll.BDP($R72&amp;" Equity",V$1)="#N/A N/A",_xll.BDP($R72&amp;" Equity",V$1)="#N/A Invalid Security"),"--",_xll.BDP($R72&amp;" Equity",V$1)))</f>
        <v>--</v>
      </c>
      <c r="W72" s="228" t="str">
        <f>IF(tbl_coded[[#This Row],[ISIN]]="","",IF(OR(_xll.BDP($R72&amp;" Equity",W$1)="#N/A N/A",_xll.BDP($R72&amp;" Equity",W$1)="#N/A Invalid Security"),"--",_xll.BDP($R72&amp;" Equity",W$1)))</f>
        <v>--</v>
      </c>
      <c r="X72" s="228" t="str">
        <f>IF(tbl_coded[[#This Row],[ISIN]]="","",IF(OR(_xll.BDP($R72&amp;" Equity",X$1)="#N/A N/A",_xll.BDP($R72&amp;" Equity",X$1)="#N/A Invalid Security"),"--",_xll.BDP($R72&amp;" Equity",X$1)))</f>
        <v>--</v>
      </c>
      <c r="Y7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2" s="228" t="str">
        <f>IF(tbl_coded[[#This Row],[ISIN]]="","",IF(ISNUMBER(_xll.BDP(B72&amp;" Corp",Z$1)),_xll.BDP(B72&amp;" Corp",Z$1),""))</f>
        <v/>
      </c>
      <c r="AA72" s="228" t="str">
        <f>IF(tbl_coded[[#This Row],[ISIN]]="","",IF(ISNUMBER(_xll.BDP(B72&amp;" Corp",AA$1)),_xll.BDP(B72&amp;" Corp",AA$1),""))</f>
        <v/>
      </c>
      <c r="AB72" s="228" t="str">
        <f>IF(tbl_coded[[#This Row],[ISIN]]="","",IF(ISNUMBER(_xll.BDP(B72&amp;" Corp",AB$1)),_xll.BDP(B72&amp;" Corp",AB$1),""))</f>
        <v/>
      </c>
      <c r="AC72" s="228" t="str">
        <f>IF(tbl_coded[[#This Row],[ISIN]]="","",IF((_xll.BDP(B72&amp;" Corp",AC$1))="#N/A Field Not Applicable","",_xll.BDP(B72&amp;" Corp",AC$1)))</f>
        <v>N</v>
      </c>
      <c r="AD72" s="228" t="str">
        <f>IF(tbl_coded[[#This Row],[ISIN]]="","",IF((_xll.BDP(B72&amp;" Corp",AD$1))="#N/A N/A","--",_xll.BDP(B72&amp;" Corp",AD$1)))</f>
        <v>--</v>
      </c>
      <c r="AE72" s="228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>NR</v>
      </c>
      <c r="AF7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7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2" s="229" t="str">
        <f>IF(tbl_coded[[#This Row],[ISIN]]="","",IF(_xll.BDP($B72&amp;" Corp",AH$1)="#N/A N/A","--",_xll.BDP($B72&amp;" Corp",AH$1)))</f>
        <v>CN</v>
      </c>
      <c r="AI7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菏泽市铁路投资发展集</v>
      </c>
      <c r="AL72" s="244" t="str">
        <f>IF(tbl_coded[[#This Row],[ISIN]]="","",IF(_xll.BDS($B72&amp;" Corp",AL$1)="#N/A Field Not Applicable","",_xll.BDS($B72&amp;" Corp",AL$1)))</f>
        <v/>
      </c>
      <c r="AM7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2" s="244" t="str">
        <f>IF(tbl_coded[[#This Row],[ISIN]]="","",IF(OR(_xll.BDP($B72&amp;" Corp",AR$1)="#N/A N/A"),"",_xll.BDP($B72&amp;" Corp",AR$1)))</f>
        <v/>
      </c>
      <c r="AS72" s="244" t="str">
        <f>IF(tbl_coded[[#This Row],[ISIN]]="","",IF(_xll.BDS($B72&amp;" Corp",AS$1)="#N/A Field Not Applicable","",_xll.BDS($B72&amp;" Corp",AS$1)))</f>
        <v/>
      </c>
      <c r="AT72" s="244" t="str">
        <f>IF(tbl_coded[[#This Row],[SBLC Provider BBID]]="","",_xll.BDP(tbl_coded[[#This Row],[SBLC Provider BBID]]&amp;" CompanyID","NAME"))</f>
        <v/>
      </c>
      <c r="AU72" s="244" t="str">
        <f>IF(tbl_coded[[#This Row],[ISIN]]="","",IF(OR(_xll.BDP($B72&amp;" Corp",AU$1)="#N/A N/A"),"--",IF(_xll.BDP($B72&amp;" Corp",AU$1)="#N/A Field Not Applicable","",TEXT(_xll.BDP($B72&amp;" Corp",AU$1),"yyyy/mm/dd"))))</f>
        <v>2022/12/22</v>
      </c>
      <c r="AV72" s="244" t="str">
        <f>IF(tbl_coded[[#This Row],[ISIN]]="","",IF(OR(_xll.BDP($B72&amp;" Corp",AV$1)="#N/A N/A"),"--",IF(_xll.BDP($B72&amp;" Corp",AV$1)="#N/A Field Not Applicable","",TEXT(_xll.BDP($B72&amp;" Corp",AV$1),"yyyy/mm/dd"))))</f>
        <v>2025/12/22</v>
      </c>
      <c r="AW72" s="244" t="str">
        <f>IF(tbl_coded[[#This Row],[ISIN]]="","",IF(OR(_xll.BDP($B72&amp;" Corp",AW$1)="#N/A N/A"),"--",IF(_xll.BDP($B72&amp;" Corp",AW$1)="#N/A Field Not Applicable","",TEXT(_xll.BDP($B72&amp;" Corp",AW$1),"yyyy/mm/dd"))))</f>
        <v>2022/12/15</v>
      </c>
      <c r="AX72" s="244" t="str">
        <f>IF(tbl_coded[[#This Row],[ISIN]]="","",IF(OR(_xll.BDP($B72&amp;" Corp",AX$1)="#N/A Field Not Applicable"),"--",IF(_xll.BDP($B72&amp;" Corp",AX$1)="#N/A Field Not Applicable","",TEXT(_xll.BDP($B72&amp;" Corp",AX$1),"yyyy/mm/dd"))))</f>
        <v>--</v>
      </c>
      <c r="AY72" s="244">
        <f>IF(tbl_coded[[#This Row],[ISIN]]="","",IF(OR(_xll.BDP($B72&amp;" Corp",AY$1)="#N/A N/A"),"--",_xll.BDP($B72&amp;" Corp",AY$1)))</f>
        <v>4.7</v>
      </c>
      <c r="AZ72" s="244" t="str">
        <f>IF(tbl_coded[[#This Row],[ISIN]]="","",IF(OR(_xll.BDP($B72&amp;" Corp",AZ$1)="#N/A N/A"),"--",_xll.BDP($B72&amp;" Corp",AZ$1)))</f>
        <v>CNY</v>
      </c>
      <c r="BA72" s="244">
        <f>IF(tbl_coded[[#This Row],[ISIN]]="","",IF(OR(_xll.BDP($B72&amp;" Corp",BA$1)="#N/A N/A"),"--",_xll.BDP($B72&amp;" Corp",BA$1)))</f>
        <v>600000000</v>
      </c>
      <c r="BB72" s="244">
        <f>IF(tbl_coded[[#This Row],[ISIN]]="","",IF(OR(_xll.BDP($B72&amp;" Corp",BB$1)="#N/A Field Not Applicable"),"--",_xll.BDP($B72&amp;" Corp",BB$1)))</f>
        <v>100</v>
      </c>
      <c r="BC72" s="244" t="str">
        <f>IF(tbl_coded[[#This Row],[ISIN]]="","",IF(OR(_xll.BDP($B72&amp;" Corp",BC$1)="#N/A Field Not Applicable"),"--",_xll.BDP($B72&amp;" Corp",BC$1)))</f>
        <v>N</v>
      </c>
      <c r="BD72" s="244" t="str">
        <f>IF(tbl_coded[[#This Row],[ISIN]]="","",IF(OR(_xll.BDP($B72&amp;" Corp",BD$1)="#N/A Field Not Applicable"),"--",_xll.BDP($B72&amp;" Corp",BD$1)))</f>
        <v>N</v>
      </c>
      <c r="BE72" s="244" t="str">
        <f>IF(tbl_coded[[#This Row],[ISIN]]="","",IF(OR(_xll.BDP($B72&amp;" Corp",BE$1)="#N/A Field Not Applicable"),"--",_xll.BDP($B72&amp;" Corp",BE$1)))</f>
        <v>N</v>
      </c>
      <c r="BF72" s="244" t="str">
        <f>IF(tbl_coded[[#This Row],[ISIN]]="","",IF(OR(_xll.BDP($B72&amp;" Corp",BF$1)="#N/A N/A"),"",_xll.BDP($B72&amp;" Corp",BF$1)))</f>
        <v/>
      </c>
      <c r="BG7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7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7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7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72" s="244" t="str">
        <f>IF(tbl_coded[[#This Row],[GREEN]]="Y","Green",IF(tbl_coded[[#This Row],[SUSTAINABLE]]="Y","Sustainable",IF(tbl_coded[[#This Row],[SOCIAL]]="Y","Social","")))</f>
        <v/>
      </c>
    </row>
    <row r="73" spans="1:65" ht="15" customHeight="1">
      <c r="A73" s="225">
        <v>71</v>
      </c>
      <c r="B73" s="226" t="str">
        <f>IF(美元债一级!$C$3:$C$1048576&lt;&gt;"",美元债一级!C73,"")</f>
        <v>G228085</v>
      </c>
      <c r="C73" s="230" t="str">
        <f>IF(tbl_coded[[#This Row],[ISIN]]="","",IF(tbl_coded[[#This Row],[Index]]&gt;$A$1,"",IF(_xll.BDP($B73&amp;" Corp",C$1)="#N/A N/A","",_xll.BDP($B73&amp;" Corp",C$1))))</f>
        <v>14/12/2022</v>
      </c>
      <c r="D73" s="230" t="str">
        <f>IF(tbl_coded[[#This Row],[ISIN]]="","",IF(_xll.BDP($B73&amp;" Corp",D$1)="#N/A N/A","",_xll.BDP($B73&amp;" Corp",D$1)))</f>
        <v>HEZE RAILWAY INVST DVLPT</v>
      </c>
      <c r="E73" s="230" t="str">
        <f>IF(tbl_coded[[#This Row],[ISIN]]="","",IF(_xll.BDP($B73&amp;" Corp",E$1)="#N/A N/A","--",_xll.BDP($B73&amp;" Corp",E$1)))</f>
        <v>--</v>
      </c>
      <c r="F73" s="230" t="str">
        <f>IF(tbl_coded[[#This Row],[ISIN]]="","",IF(_xll.BDS($B73&amp;" Corp",F$1)="#N/A Field Not Applicable","",_xll.BDS($B73&amp;" Corp",F$1)))</f>
        <v/>
      </c>
      <c r="G73" s="230" t="str">
        <f>IF(tbl_coded[[#This Row],[ISIN]]="","",IF(_xll.BDP($F73&amp;" CompanyID",G$1)="#N/A Invalid Security","",_xll.BDP($F73&amp;" CompanyID",G$1)))</f>
        <v/>
      </c>
      <c r="H73" s="230" t="str">
        <f>IF(tbl_coded[[#This Row],[ISIN]]="","",IF(_xll.BDP($B73&amp;" Corp",H$1)="#N/A N/A","--",_xll.BDP($B73&amp;" Corp",H$1)))</f>
        <v>--</v>
      </c>
      <c r="I73" s="230" t="str">
        <f>IF(tbl_coded[[#This Row],[ISIN]]="","",IF(_xll.BDP($B73&amp;" Corp",I$1)="#N/A N/A","--",_xll.BDP($B73&amp;" Corp",I$1)))</f>
        <v>--</v>
      </c>
      <c r="J73" s="230" t="str">
        <f>IF(tbl_coded[[#This Row],[ISIN]]="","",IF(_xll.BDP($B73&amp;" Corp",J$1)="#N/A N/A","--",_xll.BDP($B73&amp;" Corp",J$1)))</f>
        <v>--</v>
      </c>
      <c r="K73" s="230" t="str">
        <f>IF(tbl_coded[[#This Row],[ISIN]]="","",IF(_xll.BDP($B73&amp;" Corp",K$1)="#N/A N/A","--",_xll.BDP($B73&amp;" Corp",K$1)))</f>
        <v>--</v>
      </c>
      <c r="L73" s="230" t="str">
        <f>IF(tbl_coded[[#This Row],[ISIN]]="","",IF(_xll.BDP($B73&amp;" Corp",L$1)="#N/A N/A","--",_xll.BDP($B73&amp;" Corp",L$1)))</f>
        <v>--</v>
      </c>
      <c r="M73" s="230" t="str">
        <f>IF(tbl_coded[[#This Row],[ISIN]]="","",IF(_xll.BDP($B73&amp;" Corp",M$1)="#N/A N/A","--",_xll.BDP($B73&amp;" Corp",M$1)))</f>
        <v>--</v>
      </c>
      <c r="N73" s="230" t="str">
        <f>IF(tbl_coded[[#This Row],[ISIN]]="","",IF(_xll.BDP($B73&amp;" Corp",N$1)="#N/A N/A","--",_xll.BDP($B73&amp;" Corp",N$1)))</f>
        <v>--</v>
      </c>
      <c r="O73" s="230" t="str">
        <f>IF(tbl_coded[[#This Row],[ISIN]]="","",IF(_xll.BDP($B73&amp;" Corp",O$1)="#N/A N/A","--",_xll.BDP($B73&amp;" Corp",O$1)))</f>
        <v>--</v>
      </c>
      <c r="P73" s="230" t="str">
        <f>IF(tbl_coded[[#This Row],[ISIN]]="","",IF(_xll.BDP($B73&amp;" Corp",P$1)="#N/A N/A","--",_xll.BDP($B73&amp;" Corp",P$1)))</f>
        <v>--</v>
      </c>
      <c r="Q7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3" s="230" t="str">
        <f>IF(tbl_coded[[#This Row],[ISIN]]="","",IF(OR(_xll.BDP($B73&amp;" Corp",R$1)="#N/A N/A",_xll.BDP($B73&amp;" Corp",R$1)="#N/A Invalid Security",_xll.BDP($B73&amp;" Corp",R$1)="#N/A Field Not Applicable"),"--",_xll.BDP($B73&amp;" Corp",R$1)))</f>
        <v>--</v>
      </c>
      <c r="S73" s="230" t="str">
        <f>IF(tbl_coded[[#This Row],[ISIN]]="","",IF(OR(_xll.BDP($R73&amp;" Equity",S$1)="#N/A N/A",_xll.BDP($R73&amp;" Equity",S$1)="#N/A Invalid Security"),"--",_xll.BDP($R73&amp;" Equity",S$1)))</f>
        <v>--</v>
      </c>
      <c r="T73" s="230" t="str">
        <f>IF(tbl_coded[[#This Row],[ISIN]]="","",IF(OR(_xll.BDP($R73&amp;" Equity",T$1)="#N/A N/A",_xll.BDP($R73&amp;" Equity",T$1)="#N/A Invalid Security"),"--",_xll.BDP($R73&amp;" Equity",T$1)))</f>
        <v>--</v>
      </c>
      <c r="U73" s="230" t="str">
        <f>IF(tbl_coded[[#This Row],[ISIN]]="","",IF(OR(_xll.BDP($R73&amp;" Equity",U$1)="#N/A N/A",_xll.BDP($R73&amp;" Equity",U$1)="#N/A Invalid Security"),"--",_xll.BDP($R73&amp;" Equity",U$1)))</f>
        <v>--</v>
      </c>
      <c r="V73" s="230" t="str">
        <f>IF(tbl_coded[[#This Row],[ISIN]]="","",IF(OR(_xll.BDP($R73&amp;" Equity",V$1)="#N/A N/A",_xll.BDP($R73&amp;" Equity",V$1)="#N/A Invalid Security"),"--",_xll.BDP($R73&amp;" Equity",V$1)))</f>
        <v>--</v>
      </c>
      <c r="W73" s="230" t="str">
        <f>IF(tbl_coded[[#This Row],[ISIN]]="","",IF(OR(_xll.BDP($R73&amp;" Equity",W$1)="#N/A N/A",_xll.BDP($R73&amp;" Equity",W$1)="#N/A Invalid Security"),"--",_xll.BDP($R73&amp;" Equity",W$1)))</f>
        <v>--</v>
      </c>
      <c r="X73" s="230" t="str">
        <f>IF(tbl_coded[[#This Row],[ISIN]]="","",IF(OR(_xll.BDP($R73&amp;" Equity",X$1)="#N/A N/A",_xll.BDP($R73&amp;" Equity",X$1)="#N/A Invalid Security"),"--",_xll.BDP($R73&amp;" Equity",X$1)))</f>
        <v>--</v>
      </c>
      <c r="Y7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3" s="230" t="str">
        <f>IF(tbl_coded[[#This Row],[ISIN]]="","",IF(ISNUMBER(_xll.BDP(B73&amp;" Corp",Z$1)),_xll.BDP(B73&amp;" Corp",Z$1),""))</f>
        <v/>
      </c>
      <c r="AA73" s="230" t="str">
        <f>IF(tbl_coded[[#This Row],[ISIN]]="","",IF(ISNUMBER(_xll.BDP(B73&amp;" Corp",AA$1)),_xll.BDP(B73&amp;" Corp",AA$1),""))</f>
        <v/>
      </c>
      <c r="AB73" s="230" t="str">
        <f>IF(tbl_coded[[#This Row],[ISIN]]="","",IF(ISNUMBER(_xll.BDP(B73&amp;" Corp",AB$1)),_xll.BDP(B73&amp;" Corp",AB$1),""))</f>
        <v/>
      </c>
      <c r="AC73" s="230" t="str">
        <f>IF(tbl_coded[[#This Row],[ISIN]]="","",IF((_xll.BDP(B73&amp;" Corp",AC$1))="#N/A Field Not Applicable","",_xll.BDP(B73&amp;" Corp",AC$1)))</f>
        <v>N</v>
      </c>
      <c r="AD73" s="230" t="str">
        <f>IF(tbl_coded[[#This Row],[ISIN]]="","",IF((_xll.BDP(B73&amp;" Corp",AD$1))="#N/A N/A","--",_xll.BDP(B73&amp;" Corp",AD$1)))</f>
        <v>--</v>
      </c>
      <c r="AE73" s="230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>NR</v>
      </c>
      <c r="AF7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7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3" s="231" t="str">
        <f>IF(tbl_coded[[#This Row],[ISIN]]="","",IF(_xll.BDP($B73&amp;" Corp",AH$1)="#N/A N/A","--",_xll.BDP($B73&amp;" Corp",AH$1)))</f>
        <v>CN</v>
      </c>
      <c r="AI7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菏泽市铁路投资发展集</v>
      </c>
      <c r="AL73" s="230" t="str">
        <f>IF(tbl_coded[[#This Row],[ISIN]]="","",IF(_xll.BDS($B73&amp;" Corp",AL$1)="#N/A Field Not Applicable","",_xll.BDS($B73&amp;" Corp",AL$1)))</f>
        <v/>
      </c>
      <c r="AM7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3" s="230" t="str">
        <f>IF(tbl_coded[[#This Row],[ISIN]]="","",IF(OR(_xll.BDP($B73&amp;" Corp",AR$1)="#N/A N/A"),"",_xll.BDP($B73&amp;" Corp",AR$1)))</f>
        <v/>
      </c>
      <c r="AS73" s="230" t="str">
        <f>IF(tbl_coded[[#This Row],[ISIN]]="","",IF(_xll.BDS($B73&amp;" Corp",AS$1)="#N/A Field Not Applicable","",_xll.BDS($B73&amp;" Corp",AS$1)))</f>
        <v/>
      </c>
      <c r="AT73" s="230" t="str">
        <f>IF(tbl_coded[[#This Row],[SBLC Provider BBID]]="","",_xll.BDP(tbl_coded[[#This Row],[SBLC Provider BBID]]&amp;" CompanyID","NAME"))</f>
        <v/>
      </c>
      <c r="AU73" s="230" t="str">
        <f>IF(tbl_coded[[#This Row],[ISIN]]="","",IF(OR(_xll.BDP($B73&amp;" Corp",AU$1)="#N/A N/A"),"--",IF(_xll.BDP($B73&amp;" Corp",AU$1)="#N/A Field Not Applicable","",TEXT(_xll.BDP($B73&amp;" Corp",AU$1),"yyyy/mm/dd"))))</f>
        <v>2022/12/21</v>
      </c>
      <c r="AV73" s="230" t="str">
        <f>IF(tbl_coded[[#This Row],[ISIN]]="","",IF(OR(_xll.BDP($B73&amp;" Corp",AV$1)="#N/A N/A"),"--",IF(_xll.BDP($B73&amp;" Corp",AV$1)="#N/A Field Not Applicable","",TEXT(_xll.BDP($B73&amp;" Corp",AV$1),"yyyy/mm/dd"))))</f>
        <v>2025/12/21</v>
      </c>
      <c r="AW73" s="230" t="str">
        <f>IF(tbl_coded[[#This Row],[ISIN]]="","",IF(OR(_xll.BDP($B73&amp;" Corp",AW$1)="#N/A N/A"),"--",IF(_xll.BDP($B73&amp;" Corp",AW$1)="#N/A Field Not Applicable","",TEXT(_xll.BDP($B73&amp;" Corp",AW$1),"yyyy/mm/dd"))))</f>
        <v>2022/12/14</v>
      </c>
      <c r="AX73" s="230" t="str">
        <f>IF(tbl_coded[[#This Row],[ISIN]]="","",IF(OR(_xll.BDP($B73&amp;" Corp",AX$1)="#N/A Field Not Applicable"),"--",IF(_xll.BDP($B73&amp;" Corp",AX$1)="#N/A Field Not Applicable","",TEXT(_xll.BDP($B73&amp;" Corp",AX$1),"yyyy/mm/dd"))))</f>
        <v>--</v>
      </c>
      <c r="AY73" s="230">
        <f>IF(tbl_coded[[#This Row],[ISIN]]="","",IF(OR(_xll.BDP($B73&amp;" Corp",AY$1)="#N/A N/A"),"--",_xll.BDP($B73&amp;" Corp",AY$1)))</f>
        <v>5</v>
      </c>
      <c r="AZ73" s="230" t="str">
        <f>IF(tbl_coded[[#This Row],[ISIN]]="","",IF(OR(_xll.BDP($B73&amp;" Corp",AZ$1)="#N/A N/A"),"--",_xll.BDP($B73&amp;" Corp",AZ$1)))</f>
        <v>CNY</v>
      </c>
      <c r="BA73" s="230">
        <f>IF(tbl_coded[[#This Row],[ISIN]]="","",IF(OR(_xll.BDP($B73&amp;" Corp",BA$1)="#N/A N/A"),"--",_xll.BDP($B73&amp;" Corp",BA$1)))</f>
        <v>200000000</v>
      </c>
      <c r="BB73" s="230">
        <f>IF(tbl_coded[[#This Row],[ISIN]]="","",IF(OR(_xll.BDP($B73&amp;" Corp",BB$1)="#N/A Field Not Applicable"),"--",_xll.BDP($B73&amp;" Corp",BB$1)))</f>
        <v>100</v>
      </c>
      <c r="BC73" s="230" t="str">
        <f>IF(tbl_coded[[#This Row],[ISIN]]="","",IF(OR(_xll.BDP($B73&amp;" Corp",BC$1)="#N/A Field Not Applicable"),"--",_xll.BDP($B73&amp;" Corp",BC$1)))</f>
        <v>N</v>
      </c>
      <c r="BD73" s="230" t="str">
        <f>IF(tbl_coded[[#This Row],[ISIN]]="","",IF(OR(_xll.BDP($B73&amp;" Corp",BD$1)="#N/A Field Not Applicable"),"--",_xll.BDP($B73&amp;" Corp",BD$1)))</f>
        <v>N</v>
      </c>
      <c r="BE73" s="230" t="str">
        <f>IF(tbl_coded[[#This Row],[ISIN]]="","",IF(OR(_xll.BDP($B73&amp;" Corp",BE$1)="#N/A Field Not Applicable"),"--",_xll.BDP($B73&amp;" Corp",BE$1)))</f>
        <v>N</v>
      </c>
      <c r="BF73" s="230" t="str">
        <f>IF(tbl_coded[[#This Row],[ISIN]]="","",IF(OR(_xll.BDP($B73&amp;" Corp",BF$1)="#N/A N/A"),"",_xll.BDP($B73&amp;" Corp",BF$1)))</f>
        <v/>
      </c>
      <c r="BG7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7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7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7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73" s="230" t="str">
        <f>IF(tbl_coded[[#This Row],[GREEN]]="Y","Green",IF(tbl_coded[[#This Row],[SUSTAINABLE]]="Y","Sustainable",IF(tbl_coded[[#This Row],[SOCIAL]]="Y","Social","")))</f>
        <v/>
      </c>
    </row>
    <row r="74" spans="1:65" ht="15" customHeight="1">
      <c r="A74" s="225">
        <v>72</v>
      </c>
      <c r="B74" s="226" t="str">
        <f>IF(美元债一级!$C$3:$C$1048576&lt;&gt;"",美元债一级!C74,"")</f>
        <v>G228084</v>
      </c>
      <c r="C74" s="230" t="str">
        <f>IF(tbl_coded[[#This Row],[ISIN]]="","",IF(tbl_coded[[#This Row],[Index]]&gt;$A$1,"",IF(_xll.BDP($B74&amp;" Corp",C$1)="#N/A N/A","",_xll.BDP($B74&amp;" Corp",C$1))))</f>
        <v>9/12/2022</v>
      </c>
      <c r="D74" s="230" t="str">
        <f>IF(tbl_coded[[#This Row],[ISIN]]="","",IF(_xll.BDP($B74&amp;" Corp",D$1)="#N/A N/A","",_xll.BDP($B74&amp;" Corp",D$1)))</f>
        <v>HONGKONG YUNLIN INT</v>
      </c>
      <c r="E74" s="230" t="str">
        <f>IF(tbl_coded[[#This Row],[ISIN]]="","",IF(_xll.BDP($B74&amp;" Corp",E$1)="#N/A N/A","--",_xll.BDP($B74&amp;" Corp",E$1)))</f>
        <v>--</v>
      </c>
      <c r="F74" s="230" t="str">
        <f>IF(tbl_coded[[#This Row],[ISIN]]="","",IF(_xll.BDS($B74&amp;" Corp",F$1)="#N/A Field Not Applicable","",_xll.BDS($B74&amp;" Corp",F$1)))</f>
        <v/>
      </c>
      <c r="G74" s="230" t="str">
        <f>IF(tbl_coded[[#This Row],[ISIN]]="","",IF(_xll.BDP($F74&amp;" CompanyID",G$1)="#N/A Invalid Security","",_xll.BDP($F74&amp;" CompanyID",G$1)))</f>
        <v/>
      </c>
      <c r="H74" s="230" t="str">
        <f>IF(tbl_coded[[#This Row],[ISIN]]="","",IF(_xll.BDP($B74&amp;" Corp",H$1)="#N/A N/A","--",_xll.BDP($B74&amp;" Corp",H$1)))</f>
        <v>--</v>
      </c>
      <c r="I74" s="230" t="str">
        <f>IF(tbl_coded[[#This Row],[ISIN]]="","",IF(_xll.BDP($B74&amp;" Corp",I$1)="#N/A N/A","--",_xll.BDP($B74&amp;" Corp",I$1)))</f>
        <v>--</v>
      </c>
      <c r="J74" s="230" t="str">
        <f>IF(tbl_coded[[#This Row],[ISIN]]="","",IF(_xll.BDP($B74&amp;" Corp",J$1)="#N/A N/A","--",_xll.BDP($B74&amp;" Corp",J$1)))</f>
        <v>--</v>
      </c>
      <c r="K74" s="230" t="str">
        <f>IF(tbl_coded[[#This Row],[ISIN]]="","",IF(_xll.BDP($B74&amp;" Corp",K$1)="#N/A N/A","--",_xll.BDP($B74&amp;" Corp",K$1)))</f>
        <v>--</v>
      </c>
      <c r="L74" s="230" t="str">
        <f>IF(tbl_coded[[#This Row],[ISIN]]="","",IF(_xll.BDP($B74&amp;" Corp",L$1)="#N/A N/A","--",_xll.BDP($B74&amp;" Corp",L$1)))</f>
        <v>--</v>
      </c>
      <c r="M74" s="230" t="str">
        <f>IF(tbl_coded[[#This Row],[ISIN]]="","",IF(_xll.BDP($B74&amp;" Corp",M$1)="#N/A N/A","--",_xll.BDP($B74&amp;" Corp",M$1)))</f>
        <v>--</v>
      </c>
      <c r="N74" s="230" t="str">
        <f>IF(tbl_coded[[#This Row],[ISIN]]="","",IF(_xll.BDP($B74&amp;" Corp",N$1)="#N/A N/A","--",_xll.BDP($B74&amp;" Corp",N$1)))</f>
        <v>--</v>
      </c>
      <c r="O74" s="230" t="str">
        <f>IF(tbl_coded[[#This Row],[ISIN]]="","",IF(_xll.BDP($B74&amp;" Corp",O$1)="#N/A N/A","--",_xll.BDP($B74&amp;" Corp",O$1)))</f>
        <v>--</v>
      </c>
      <c r="P74" s="230" t="str">
        <f>IF(tbl_coded[[#This Row],[ISIN]]="","",IF(_xll.BDP($B74&amp;" Corp",P$1)="#N/A N/A","--",_xll.BDP($B74&amp;" Corp",P$1)))</f>
        <v>--</v>
      </c>
      <c r="Q7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4" s="230" t="str">
        <f>IF(tbl_coded[[#This Row],[ISIN]]="","",IF(OR(_xll.BDP($B74&amp;" Corp",R$1)="#N/A N/A",_xll.BDP($B74&amp;" Corp",R$1)="#N/A Invalid Security",_xll.BDP($B74&amp;" Corp",R$1)="#N/A Field Not Applicable"),"--",_xll.BDP($B74&amp;" Corp",R$1)))</f>
        <v>DFBMNZ CH</v>
      </c>
      <c r="S74" s="230" t="str">
        <f>IF(tbl_coded[[#This Row],[ISIN]]="","",IF(OR(_xll.BDP($R74&amp;" Equity",S$1)="#N/A N/A",_xll.BDP($R74&amp;" Equity",S$1)="#N/A Invalid Security"),"--",_xll.BDP($R74&amp;" Equity",S$1)))</f>
        <v>--</v>
      </c>
      <c r="T74" s="230" t="str">
        <f>IF(tbl_coded[[#This Row],[ISIN]]="","",IF(OR(_xll.BDP($R74&amp;" Equity",T$1)="#N/A N/A",_xll.BDP($R74&amp;" Equity",T$1)="#N/A Invalid Security"),"--",_xll.BDP($R74&amp;" Equity",T$1)))</f>
        <v>--</v>
      </c>
      <c r="U74" s="230" t="str">
        <f>IF(tbl_coded[[#This Row],[ISIN]]="","",IF(OR(_xll.BDP($R74&amp;" Equity",U$1)="#N/A N/A",_xll.BDP($R74&amp;" Equity",U$1)="#N/A Invalid Security"),"--",_xll.BDP($R74&amp;" Equity",U$1)))</f>
        <v>--</v>
      </c>
      <c r="V74" s="230" t="str">
        <f>IF(tbl_coded[[#This Row],[ISIN]]="","",IF(OR(_xll.BDP($R74&amp;" Equity",V$1)="#N/A N/A",_xll.BDP($R74&amp;" Equity",V$1)="#N/A Invalid Security"),"--",_xll.BDP($R74&amp;" Equity",V$1)))</f>
        <v>--</v>
      </c>
      <c r="W74" s="230" t="str">
        <f>IF(tbl_coded[[#This Row],[ISIN]]="","",IF(OR(_xll.BDP($R74&amp;" Equity",W$1)="#N/A N/A",_xll.BDP($R74&amp;" Equity",W$1)="#N/A Invalid Security"),"--",_xll.BDP($R74&amp;" Equity",W$1)))</f>
        <v>--</v>
      </c>
      <c r="X74" s="230" t="str">
        <f>IF(tbl_coded[[#This Row],[ISIN]]="","",IF(OR(_xll.BDP($R74&amp;" Equity",X$1)="#N/A N/A",_xll.BDP($R74&amp;" Equity",X$1)="#N/A Invalid Security"),"--",_xll.BDP($R74&amp;" Equity",X$1)))</f>
        <v>--</v>
      </c>
      <c r="Y7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74" s="230" t="str">
        <f>IF(tbl_coded[[#This Row],[ISIN]]="","",IF(ISNUMBER(_xll.BDP(B74&amp;" Corp",Z$1)),_xll.BDP(B74&amp;" Corp",Z$1),""))</f>
        <v/>
      </c>
      <c r="AA74" s="230" t="str">
        <f>IF(tbl_coded[[#This Row],[ISIN]]="","",IF(ISNUMBER(_xll.BDP(B74&amp;" Corp",AA$1)),_xll.BDP(B74&amp;" Corp",AA$1),""))</f>
        <v/>
      </c>
      <c r="AB74" s="230" t="str">
        <f>IF(tbl_coded[[#This Row],[ISIN]]="","",IF(ISNUMBER(_xll.BDP(B74&amp;" Corp",AB$1)),_xll.BDP(B74&amp;" Corp",AB$1),""))</f>
        <v/>
      </c>
      <c r="AC74" s="230" t="str">
        <f>IF(tbl_coded[[#This Row],[ISIN]]="","",IF((_xll.BDP(B74&amp;" Corp",AC$1))="#N/A Field Not Applicable","",_xll.BDP(B74&amp;" Corp",AC$1)))</f>
        <v>N</v>
      </c>
      <c r="AD74" s="230" t="str">
        <f>IF(tbl_coded[[#This Row],[ISIN]]="","",IF((_xll.BDP(B74&amp;" Corp",AD$1))="#N/A N/A","--",_xll.BDP(B74&amp;" Corp",AD$1)))</f>
        <v>--</v>
      </c>
      <c r="AE74" s="230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>NR</v>
      </c>
      <c r="AF7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7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4" s="231" t="str">
        <f>IF(tbl_coded[[#This Row],[ISIN]]="","",IF(_xll.BDP($B74&amp;" Corp",AH$1)="#N/A N/A","--",_xll.BDP($B74&amp;" Corp",AH$1)))</f>
        <v>HK</v>
      </c>
      <c r="AI7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Hongkong Yunlin International</v>
      </c>
      <c r="AL74" s="230" t="str">
        <f>IF(tbl_coded[[#This Row],[ISIN]]="","",IF(_xll.BDS($B74&amp;" Corp",AL$1)="#N/A Field Not Applicable","",_xll.BDS($B74&amp;" Corp",AL$1)))</f>
        <v/>
      </c>
      <c r="AM7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4" s="230" t="str">
        <f>IF(tbl_coded[[#This Row],[ISIN]]="","",IF(OR(_xll.BDP($B74&amp;" Corp",AR$1)="#N/A N/A"),"",_xll.BDP($B74&amp;" Corp",AR$1)))</f>
        <v>Wuxi Nengda Thermoelectricity Co Ltd</v>
      </c>
      <c r="AS74" s="230">
        <f>IF(tbl_coded[[#This Row],[ISIN]]="","",IF(_xll.BDS($B74&amp;" Corp",AS$1)="#N/A Field Not Applicable","",_xll.BDS($B74&amp;" Corp",AS$1)))</f>
        <v>69641301</v>
      </c>
      <c r="AT74" s="230" t="str">
        <f>IF(tbl_coded[[#This Row],[SBLC Provider BBID]]="","",_xll.BDP(tbl_coded[[#This Row],[SBLC Provider BBID]]&amp;" CompanyID","NAME"))</f>
        <v>Bank of Shanghai Co Ltd/Nanjin</v>
      </c>
      <c r="AU74" s="230" t="str">
        <f>IF(tbl_coded[[#This Row],[ISIN]]="","",IF(OR(_xll.BDP($B74&amp;" Corp",AU$1)="#N/A N/A"),"--",IF(_xll.BDP($B74&amp;" Corp",AU$1)="#N/A Field Not Applicable","",TEXT(_xll.BDP($B74&amp;" Corp",AU$1),"yyyy/mm/dd"))))</f>
        <v>2022/12/16</v>
      </c>
      <c r="AV74" s="230" t="str">
        <f>IF(tbl_coded[[#This Row],[ISIN]]="","",IF(OR(_xll.BDP($B74&amp;" Corp",AV$1)="#N/A N/A"),"--",IF(_xll.BDP($B74&amp;" Corp",AV$1)="#N/A Field Not Applicable","",TEXT(_xll.BDP($B74&amp;" Corp",AV$1),"yyyy/mm/dd"))))</f>
        <v>2025/12/16</v>
      </c>
      <c r="AW74" s="230" t="str">
        <f>IF(tbl_coded[[#This Row],[ISIN]]="","",IF(OR(_xll.BDP($B74&amp;" Corp",AW$1)="#N/A N/A"),"--",IF(_xll.BDP($B74&amp;" Corp",AW$1)="#N/A Field Not Applicable","",TEXT(_xll.BDP($B74&amp;" Corp",AW$1),"yyyy/mm/dd"))))</f>
        <v>2022/12/09</v>
      </c>
      <c r="AX74" s="230" t="str">
        <f>IF(tbl_coded[[#This Row],[ISIN]]="","",IF(OR(_xll.BDP($B74&amp;" Corp",AX$1)="#N/A Field Not Applicable"),"--",IF(_xll.BDP($B74&amp;" Corp",AX$1)="#N/A Field Not Applicable","",TEXT(_xll.BDP($B74&amp;" Corp",AX$1),"yyyy/mm/dd"))))</f>
        <v>--</v>
      </c>
      <c r="AY74" s="230">
        <f>IF(tbl_coded[[#This Row],[ISIN]]="","",IF(OR(_xll.BDP($B74&amp;" Corp",AY$1)="#N/A N/A"),"--",_xll.BDP($B74&amp;" Corp",AY$1)))</f>
        <v>4.2</v>
      </c>
      <c r="AZ74" s="230" t="str">
        <f>IF(tbl_coded[[#This Row],[ISIN]]="","",IF(OR(_xll.BDP($B74&amp;" Corp",AZ$1)="#N/A N/A"),"--",_xll.BDP($B74&amp;" Corp",AZ$1)))</f>
        <v>CNY</v>
      </c>
      <c r="BA74" s="230">
        <f>IF(tbl_coded[[#This Row],[ISIN]]="","",IF(OR(_xll.BDP($B74&amp;" Corp",BA$1)="#N/A N/A"),"--",_xll.BDP($B74&amp;" Corp",BA$1)))</f>
        <v>750000000</v>
      </c>
      <c r="BB74" s="230">
        <f>IF(tbl_coded[[#This Row],[ISIN]]="","",IF(OR(_xll.BDP($B74&amp;" Corp",BB$1)="#N/A Field Not Applicable"),"--",_xll.BDP($B74&amp;" Corp",BB$1)))</f>
        <v>100</v>
      </c>
      <c r="BC74" s="230" t="str">
        <f>IF(tbl_coded[[#This Row],[ISIN]]="","",IF(OR(_xll.BDP($B74&amp;" Corp",BC$1)="#N/A Field Not Applicable"),"--",_xll.BDP($B74&amp;" Corp",BC$1)))</f>
        <v>N</v>
      </c>
      <c r="BD74" s="230" t="str">
        <f>IF(tbl_coded[[#This Row],[ISIN]]="","",IF(OR(_xll.BDP($B74&amp;" Corp",BD$1)="#N/A Field Not Applicable"),"--",_xll.BDP($B74&amp;" Corp",BD$1)))</f>
        <v>N</v>
      </c>
      <c r="BE74" s="230" t="str">
        <f>IF(tbl_coded[[#This Row],[ISIN]]="","",IF(OR(_xll.BDP($B74&amp;" Corp",BE$1)="#N/A Field Not Applicable"),"--",_xll.BDP($B74&amp;" Corp",BE$1)))</f>
        <v>N</v>
      </c>
      <c r="BF74" s="230" t="str">
        <f>IF(tbl_coded[[#This Row],[ISIN]]="","",IF(OR(_xll.BDP($B74&amp;" Corp",BF$1)="#N/A N/A"),"",_xll.BDP($B74&amp;" Corp",BF$1)))</f>
        <v/>
      </c>
      <c r="BG7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7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7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7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74" s="230" t="str">
        <f>IF(tbl_coded[[#This Row],[GREEN]]="Y","Green",IF(tbl_coded[[#This Row],[SUSTAINABLE]]="Y","Sustainable",IF(tbl_coded[[#This Row],[SOCIAL]]="Y","Social","")))</f>
        <v/>
      </c>
    </row>
    <row r="75" spans="1:65" ht="15" customHeight="1">
      <c r="A75" s="225">
        <v>73</v>
      </c>
      <c r="B75" s="226" t="str">
        <f>IF(美元债一级!$C$3:$C$1048576&lt;&gt;"",美元债一级!C75,"")</f>
        <v>G228068</v>
      </c>
      <c r="C75" s="230" t="str">
        <f>IF(tbl_coded[[#This Row],[ISIN]]="","",IF(tbl_coded[[#This Row],[Index]]&gt;$A$1,"",IF(_xll.BDP($B75&amp;" Corp",C$1)="#N/A N/A","",_xll.BDP($B75&amp;" Corp",C$1))))</f>
        <v>8/12/2022</v>
      </c>
      <c r="D75" s="230" t="str">
        <f>IF(tbl_coded[[#This Row],[ISIN]]="","",IF(_xll.BDP($B75&amp;" Corp",D$1)="#N/A N/A","",_xll.BDP($B75&amp;" Corp",D$1)))</f>
        <v>BOCOM LEASING MGMT</v>
      </c>
      <c r="E75" s="230" t="str">
        <f>IF(tbl_coded[[#This Row],[ISIN]]="","",IF(_xll.BDP($B75&amp;" Corp",E$1)="#N/A N/A","--",_xll.BDP($B75&amp;" Corp",E$1)))</f>
        <v>--</v>
      </c>
      <c r="F75" s="230">
        <f>IF(tbl_coded[[#This Row],[ISIN]]="","",IF(_xll.BDS($B75&amp;" Corp",F$1)="#N/A Field Not Applicable","",_xll.BDS($B75&amp;" Corp",F$1)))</f>
        <v>20204333</v>
      </c>
      <c r="G75" s="230" t="str">
        <f>IF(tbl_coded[[#This Row],[ISIN]]="","",IF(_xll.BDP($F75&amp;" CompanyID",G$1)="#N/A Invalid Security","",_xll.BDP($F75&amp;" CompanyID",G$1)))</f>
        <v>Bank of Communications Financi</v>
      </c>
      <c r="H75" s="230" t="str">
        <f>IF(tbl_coded[[#This Row],[ISIN]]="","",IF(_xll.BDP($B75&amp;" Corp",H$1)="#N/A N/A","--",_xll.BDP($B75&amp;" Corp",H$1)))</f>
        <v>A3</v>
      </c>
      <c r="I75" s="230" t="str">
        <f>IF(tbl_coded[[#This Row],[ISIN]]="","",IF(_xll.BDP($B75&amp;" Corp",I$1)="#N/A N/A","--",_xll.BDP($B75&amp;" Corp",I$1)))</f>
        <v>--</v>
      </c>
      <c r="J75" s="230" t="str">
        <f>IF(tbl_coded[[#This Row],[ISIN]]="","",IF(_xll.BDP($B75&amp;" Corp",J$1)="#N/A N/A","--",_xll.BDP($B75&amp;" Corp",J$1)))</f>
        <v>--</v>
      </c>
      <c r="K75" s="230" t="str">
        <f>IF(tbl_coded[[#This Row],[ISIN]]="","",IF(_xll.BDP($B75&amp;" Corp",K$1)="#N/A N/A","--",_xll.BDP($B75&amp;" Corp",K$1)))</f>
        <v>--</v>
      </c>
      <c r="L75" s="230" t="str">
        <f>IF(tbl_coded[[#This Row],[ISIN]]="","",IF(_xll.BDP($B75&amp;" Corp",L$1)="#N/A N/A","--",_xll.BDP($B75&amp;" Corp",L$1)))</f>
        <v>--</v>
      </c>
      <c r="M75" s="230" t="str">
        <f>IF(tbl_coded[[#This Row],[ISIN]]="","",IF(_xll.BDP($B75&amp;" Corp",M$1)="#N/A N/A","--",_xll.BDP($B75&amp;" Corp",M$1)))</f>
        <v>A3</v>
      </c>
      <c r="N75" s="230" t="str">
        <f>IF(tbl_coded[[#This Row],[ISIN]]="","",IF(_xll.BDP($B75&amp;" Corp",N$1)="#N/A N/A","--",_xll.BDP($B75&amp;" Corp",N$1)))</f>
        <v>--</v>
      </c>
      <c r="O75" s="230" t="str">
        <f>IF(tbl_coded[[#This Row],[ISIN]]="","",IF(_xll.BDP($B75&amp;" Corp",O$1)="#N/A N/A","--",_xll.BDP($B75&amp;" Corp",O$1)))</f>
        <v>A-</v>
      </c>
      <c r="P75" s="230" t="str">
        <f>IF(tbl_coded[[#This Row],[ISIN]]="","",IF(_xll.BDP($B75&amp;" Corp",P$1)="#N/A N/A","--",_xll.BDP($B75&amp;" Corp",P$1)))</f>
        <v>A</v>
      </c>
      <c r="Q7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A3/A-/A</v>
      </c>
      <c r="R75" s="230" t="str">
        <f>IF(tbl_coded[[#This Row],[ISIN]]="","",IF(OR(_xll.BDP($B75&amp;" Corp",R$1)="#N/A N/A",_xll.BDP($B75&amp;" Corp",R$1)="#N/A Invalid Security",_xll.BDP($B75&amp;" Corp",R$1)="#N/A Field Not Applicable"),"--",_xll.BDP($B75&amp;" Corp",R$1)))</f>
        <v>--</v>
      </c>
      <c r="S75" s="230" t="str">
        <f>IF(tbl_coded[[#This Row],[ISIN]]="","",IF(OR(_xll.BDP($R75&amp;" Equity",S$1)="#N/A N/A",_xll.BDP($R75&amp;" Equity",S$1)="#N/A Invalid Security"),"--",_xll.BDP($R75&amp;" Equity",S$1)))</f>
        <v>--</v>
      </c>
      <c r="T75" s="230" t="str">
        <f>IF(tbl_coded[[#This Row],[ISIN]]="","",IF(OR(_xll.BDP($R75&amp;" Equity",T$1)="#N/A N/A",_xll.BDP($R75&amp;" Equity",T$1)="#N/A Invalid Security"),"--",_xll.BDP($R75&amp;" Equity",T$1)))</f>
        <v>--</v>
      </c>
      <c r="U75" s="230" t="str">
        <f>IF(tbl_coded[[#This Row],[ISIN]]="","",IF(OR(_xll.BDP($R75&amp;" Equity",U$1)="#N/A N/A",_xll.BDP($R75&amp;" Equity",U$1)="#N/A Invalid Security"),"--",_xll.BDP($R75&amp;" Equity",U$1)))</f>
        <v>--</v>
      </c>
      <c r="V75" s="230" t="str">
        <f>IF(tbl_coded[[#This Row],[ISIN]]="","",IF(OR(_xll.BDP($R75&amp;" Equity",V$1)="#N/A N/A",_xll.BDP($R75&amp;" Equity",V$1)="#N/A Invalid Security"),"--",_xll.BDP($R75&amp;" Equity",V$1)))</f>
        <v>--</v>
      </c>
      <c r="W75" s="230" t="str">
        <f>IF(tbl_coded[[#This Row],[ISIN]]="","",IF(OR(_xll.BDP($R75&amp;" Equity",W$1)="#N/A N/A",_xll.BDP($R75&amp;" Equity",W$1)="#N/A Invalid Security"),"--",_xll.BDP($R75&amp;" Equity",W$1)))</f>
        <v>--</v>
      </c>
      <c r="X75" s="230" t="str">
        <f>IF(tbl_coded[[#This Row],[ISIN]]="","",IF(OR(_xll.BDP($R75&amp;" Equity",X$1)="#N/A N/A",_xll.BDP($R75&amp;" Equity",X$1)="#N/A Invalid Security"),"--",_xll.BDP($R75&amp;" Equity",X$1)))</f>
        <v>--</v>
      </c>
      <c r="Y7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5" s="230" t="str">
        <f>IF(tbl_coded[[#This Row],[ISIN]]="","",IF(ISNUMBER(_xll.BDP(B75&amp;" Corp",Z$1)),_xll.BDP(B75&amp;" Corp",Z$1),""))</f>
        <v/>
      </c>
      <c r="AA75" s="230" t="str">
        <f>IF(tbl_coded[[#This Row],[ISIN]]="","",IF(ISNUMBER(_xll.BDP(B75&amp;" Corp",AA$1)),_xll.BDP(B75&amp;" Corp",AA$1),""))</f>
        <v/>
      </c>
      <c r="AB75" s="230" t="str">
        <f>IF(tbl_coded[[#This Row],[ISIN]]="","",IF(ISNUMBER(_xll.BDP(B75&amp;" Corp",AB$1)),_xll.BDP(B75&amp;" Corp",AB$1),""))</f>
        <v/>
      </c>
      <c r="AC75" s="230" t="str">
        <f>IF(tbl_coded[[#This Row],[ISIN]]="","",IF((_xll.BDP(B75&amp;" Corp",AC$1))="#N/A Field Not Applicable","",_xll.BDP(B75&amp;" Corp",AC$1)))</f>
        <v>N</v>
      </c>
      <c r="AD75" s="230" t="str">
        <f>IF(tbl_coded[[#This Row],[ISIN]]="","",IF((_xll.BDP(B75&amp;" Corp",AD$1))="#N/A N/A","--",_xll.BDP(B75&amp;" Corp",AD$1)))</f>
        <v>--</v>
      </c>
      <c r="AE75" s="230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>IG</v>
      </c>
      <c r="AF7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A3/A-/A</v>
      </c>
      <c r="AG7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A3/--/--</v>
      </c>
      <c r="AH75" s="231" t="str">
        <f>IF(tbl_coded[[#This Row],[ISIN]]="","",IF(_xll.BDP($B75&amp;" Corp",AH$1)="#N/A N/A","--",_xll.BDP($B75&amp;" Corp",AH$1)))</f>
        <v>HK</v>
      </c>
      <c r="AI7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交银租赁管理香港有限</v>
      </c>
      <c r="AL75" s="230">
        <f>IF(tbl_coded[[#This Row],[ISIN]]="","",IF(_xll.BDS($B75&amp;" Corp",AL$1)="#N/A Field Not Applicable","",_xll.BDS($B75&amp;" Corp",AL$1)))</f>
        <v>20204333</v>
      </c>
      <c r="AM75" s="230" t="str">
        <f>IF(tbl_coded[[#This Row],[ISIN]]="","",IF(_xll.BDP(tbl_coded[[#This Row],[KPW Provider BBID]]&amp;" CompanyID","NAME")="#N/A Invalid Security","",_xll.BDP(tbl_coded[[#This Row],[KPW Provider BBID]]&amp;" CompanyID","NAME")))</f>
        <v>Bank of Communications Financi</v>
      </c>
      <c r="AN7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A2</v>
      </c>
      <c r="AO7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7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75" s="230" t="str">
        <f>IF(tbl_coded[[#This Row],[ISIN]]="","",IF(tbl_coded[[#This Row],[KPW Name]]="","",tbl_coded[[#This Row],[穆迪KPW评级]]&amp;"/"&amp;tbl_coded[[#This Row],[SPKPW评级]]&amp;"/"&amp;tbl_coded[[#This Row],[FITCHKPW评级]]))</f>
        <v>A2/A-/A</v>
      </c>
      <c r="AR75" s="230" t="str">
        <f>IF(tbl_coded[[#This Row],[ISIN]]="","",IF(OR(_xll.BDP($B75&amp;" Corp",AR$1)="#N/A N/A"),"",_xll.BDP($B75&amp;" Corp",AR$1)))</f>
        <v/>
      </c>
      <c r="AS75" s="230" t="str">
        <f>IF(tbl_coded[[#This Row],[ISIN]]="","",IF(_xll.BDS($B75&amp;" Corp",AS$1)="#N/A Field Not Applicable","",_xll.BDS($B75&amp;" Corp",AS$1)))</f>
        <v/>
      </c>
      <c r="AT75" s="230" t="str">
        <f>IF(tbl_coded[[#This Row],[SBLC Provider BBID]]="","",_xll.BDP(tbl_coded[[#This Row],[SBLC Provider BBID]]&amp;" CompanyID","NAME"))</f>
        <v/>
      </c>
      <c r="AU75" s="230" t="str">
        <f>IF(tbl_coded[[#This Row],[ISIN]]="","",IF(OR(_xll.BDP($B75&amp;" Corp",AU$1)="#N/A N/A"),"--",IF(_xll.BDP($B75&amp;" Corp",AU$1)="#N/A Field Not Applicable","",TEXT(_xll.BDP($B75&amp;" Corp",AU$1),"yyyy/mm/dd"))))</f>
        <v>2022/12/15</v>
      </c>
      <c r="AV75" s="230" t="str">
        <f>IF(tbl_coded[[#This Row],[ISIN]]="","",IF(OR(_xll.BDP($B75&amp;" Corp",AV$1)="#N/A N/A"),"--",IF(_xll.BDP($B75&amp;" Corp",AV$1)="#N/A Field Not Applicable","",TEXT(_xll.BDP($B75&amp;" Corp",AV$1),"yyyy/mm/dd"))))</f>
        <v>2025/12/15</v>
      </c>
      <c r="AW75" s="230" t="str">
        <f>IF(tbl_coded[[#This Row],[ISIN]]="","",IF(OR(_xll.BDP($B75&amp;" Corp",AW$1)="#N/A N/A"),"--",IF(_xll.BDP($B75&amp;" Corp",AW$1)="#N/A Field Not Applicable","",TEXT(_xll.BDP($B75&amp;" Corp",AW$1),"yyyy/mm/dd"))))</f>
        <v>2022/12/08</v>
      </c>
      <c r="AX75" s="230" t="str">
        <f>IF(tbl_coded[[#This Row],[ISIN]]="","",IF(OR(_xll.BDP($B75&amp;" Corp",AX$1)="#N/A Field Not Applicable"),"--",IF(_xll.BDP($B75&amp;" Corp",AX$1)="#N/A Field Not Applicable","",TEXT(_xll.BDP($B75&amp;" Corp",AX$1),"yyyy/mm/dd"))))</f>
        <v>--</v>
      </c>
      <c r="AY75" s="230">
        <f>IF(tbl_coded[[#This Row],[ISIN]]="","",IF(OR(_xll.BDP($B75&amp;" Corp",AY$1)="#N/A N/A"),"--",_xll.BDP($B75&amp;" Corp",AY$1)))</f>
        <v>2.9</v>
      </c>
      <c r="AZ75" s="230" t="str">
        <f>IF(tbl_coded[[#This Row],[ISIN]]="","",IF(OR(_xll.BDP($B75&amp;" Corp",AZ$1)="#N/A N/A"),"--",_xll.BDP($B75&amp;" Corp",AZ$1)))</f>
        <v>CNY</v>
      </c>
      <c r="BA75" s="230">
        <f>IF(tbl_coded[[#This Row],[ISIN]]="","",IF(OR(_xll.BDP($B75&amp;" Corp",BA$1)="#N/A N/A"),"--",_xll.BDP($B75&amp;" Corp",BA$1)))</f>
        <v>2400000000</v>
      </c>
      <c r="BB75" s="230">
        <f>IF(tbl_coded[[#This Row],[ISIN]]="","",IF(OR(_xll.BDP($B75&amp;" Corp",BB$1)="#N/A Field Not Applicable"),"--",_xll.BDP($B75&amp;" Corp",BB$1)))</f>
        <v>100</v>
      </c>
      <c r="BC75" s="230" t="str">
        <f>IF(tbl_coded[[#This Row],[ISIN]]="","",IF(OR(_xll.BDP($B75&amp;" Corp",BC$1)="#N/A Field Not Applicable"),"--",_xll.BDP($B75&amp;" Corp",BC$1)))</f>
        <v>N</v>
      </c>
      <c r="BD75" s="230" t="str">
        <f>IF(tbl_coded[[#This Row],[ISIN]]="","",IF(OR(_xll.BDP($B75&amp;" Corp",BD$1)="#N/A Field Not Applicable"),"--",_xll.BDP($B75&amp;" Corp",BD$1)))</f>
        <v>Y</v>
      </c>
      <c r="BE75" s="230" t="str">
        <f>IF(tbl_coded[[#This Row],[ISIN]]="","",IF(OR(_xll.BDP($B75&amp;" Corp",BE$1)="#N/A Field Not Applicable"),"--",_xll.BDP($B75&amp;" Corp",BE$1)))</f>
        <v>N</v>
      </c>
      <c r="BF75" s="230" t="str">
        <f>IF(tbl_coded[[#This Row],[ISIN]]="","",IF(OR(_xll.BDP($B75&amp;" Corp",BF$1)="#N/A N/A"),"",_xll.BDP($B75&amp;" Corp",BF$1)))</f>
        <v>3328 HK</v>
      </c>
      <c r="BG7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7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7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7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7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7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75" s="230" t="str">
        <f>IF(tbl_coded[[#This Row],[GREEN]]="Y","Green",IF(tbl_coded[[#This Row],[SUSTAINABLE]]="Y","Sustainable",IF(tbl_coded[[#This Row],[SOCIAL]]="Y","Social","")))</f>
        <v>Sustainable</v>
      </c>
    </row>
    <row r="76" spans="1:65" ht="15" customHeight="1">
      <c r="A76" s="225">
        <v>74</v>
      </c>
      <c r="B76" s="226" t="str">
        <f>IF(美元债一级!$C$3:$C$1048576&lt;&gt;"",美元债一级!C76,"")</f>
        <v>G228069</v>
      </c>
      <c r="C76" s="230" t="str">
        <f>IF(tbl_coded[[#This Row],[ISIN]]="","",IF(tbl_coded[[#This Row],[Index]]&gt;$A$1,"",IF(_xll.BDP($B76&amp;" Corp",C$1)="#N/A N/A","",_xll.BDP($B76&amp;" Corp",C$1))))</f>
        <v>25/11/2022</v>
      </c>
      <c r="D76" s="230" t="str">
        <f>IF(tbl_coded[[#This Row],[ISIN]]="","",IF(_xll.BDP($B76&amp;" Corp",D$1)="#N/A N/A","",_xll.BDP($B76&amp;" Corp",D$1)))</f>
        <v>CHENGDU INLAND PORT HUB</v>
      </c>
      <c r="E76" s="230" t="str">
        <f>IF(tbl_coded[[#This Row],[ISIN]]="","",IF(_xll.BDP($B76&amp;" Corp",E$1)="#N/A N/A","--",_xll.BDP($B76&amp;" Corp",E$1)))</f>
        <v>--</v>
      </c>
      <c r="F76" s="230" t="str">
        <f>IF(tbl_coded[[#This Row],[ISIN]]="","",IF(_xll.BDS($B76&amp;" Corp",F$1)="#N/A Field Not Applicable","",_xll.BDS($B76&amp;" Corp",F$1)))</f>
        <v/>
      </c>
      <c r="G76" s="230" t="str">
        <f>IF(tbl_coded[[#This Row],[ISIN]]="","",IF(_xll.BDP($F76&amp;" CompanyID",G$1)="#N/A Invalid Security","",_xll.BDP($F76&amp;" CompanyID",G$1)))</f>
        <v/>
      </c>
      <c r="H76" s="230" t="str">
        <f>IF(tbl_coded[[#This Row],[ISIN]]="","",IF(_xll.BDP($B76&amp;" Corp",H$1)="#N/A N/A","--",_xll.BDP($B76&amp;" Corp",H$1)))</f>
        <v>--</v>
      </c>
      <c r="I76" s="230" t="str">
        <f>IF(tbl_coded[[#This Row],[ISIN]]="","",IF(_xll.BDP($B76&amp;" Corp",I$1)="#N/A N/A","--",_xll.BDP($B76&amp;" Corp",I$1)))</f>
        <v>--</v>
      </c>
      <c r="J76" s="230" t="str">
        <f>IF(tbl_coded[[#This Row],[ISIN]]="","",IF(_xll.BDP($B76&amp;" Corp",J$1)="#N/A N/A","--",_xll.BDP($B76&amp;" Corp",J$1)))</f>
        <v>--</v>
      </c>
      <c r="K76" s="230" t="str">
        <f>IF(tbl_coded[[#This Row],[ISIN]]="","",IF(_xll.BDP($B76&amp;" Corp",K$1)="#N/A N/A","--",_xll.BDP($B76&amp;" Corp",K$1)))</f>
        <v>--</v>
      </c>
      <c r="L76" s="230" t="str">
        <f>IF(tbl_coded[[#This Row],[ISIN]]="","",IF(_xll.BDP($B76&amp;" Corp",L$1)="#N/A N/A","--",_xll.BDP($B76&amp;" Corp",L$1)))</f>
        <v>--</v>
      </c>
      <c r="M76" s="230" t="str">
        <f>IF(tbl_coded[[#This Row],[ISIN]]="","",IF(_xll.BDP($B76&amp;" Corp",M$1)="#N/A N/A","--",_xll.BDP($B76&amp;" Corp",M$1)))</f>
        <v>--</v>
      </c>
      <c r="N76" s="230" t="str">
        <f>IF(tbl_coded[[#This Row],[ISIN]]="","",IF(_xll.BDP($B76&amp;" Corp",N$1)="#N/A N/A","--",_xll.BDP($B76&amp;" Corp",N$1)))</f>
        <v>--</v>
      </c>
      <c r="O76" s="230" t="str">
        <f>IF(tbl_coded[[#This Row],[ISIN]]="","",IF(_xll.BDP($B76&amp;" Corp",O$1)="#N/A N/A","--",_xll.BDP($B76&amp;" Corp",O$1)))</f>
        <v>--</v>
      </c>
      <c r="P76" s="230" t="str">
        <f>IF(tbl_coded[[#This Row],[ISIN]]="","",IF(_xll.BDP($B76&amp;" Corp",P$1)="#N/A N/A","--",_xll.BDP($B76&amp;" Corp",P$1)))</f>
        <v>--</v>
      </c>
      <c r="Q7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6" s="230" t="str">
        <f>IF(tbl_coded[[#This Row],[ISIN]]="","",IF(OR(_xll.BDP($B76&amp;" Corp",R$1)="#N/A N/A",_xll.BDP($B76&amp;" Corp",R$1)="#N/A Invalid Security",_xll.BDP($B76&amp;" Corp",R$1)="#N/A Field Not Applicable"),"--",_xll.BDP($B76&amp;" Corp",R$1)))</f>
        <v>--</v>
      </c>
      <c r="S76" s="230" t="str">
        <f>IF(tbl_coded[[#This Row],[ISIN]]="","",IF(OR(_xll.BDP($R76&amp;" Equity",S$1)="#N/A N/A",_xll.BDP($R76&amp;" Equity",S$1)="#N/A Invalid Security"),"--",_xll.BDP($R76&amp;" Equity",S$1)))</f>
        <v>--</v>
      </c>
      <c r="T76" s="230" t="str">
        <f>IF(tbl_coded[[#This Row],[ISIN]]="","",IF(OR(_xll.BDP($R76&amp;" Equity",T$1)="#N/A N/A",_xll.BDP($R76&amp;" Equity",T$1)="#N/A Invalid Security"),"--",_xll.BDP($R76&amp;" Equity",T$1)))</f>
        <v>--</v>
      </c>
      <c r="U76" s="230" t="str">
        <f>IF(tbl_coded[[#This Row],[ISIN]]="","",IF(OR(_xll.BDP($R76&amp;" Equity",U$1)="#N/A N/A",_xll.BDP($R76&amp;" Equity",U$1)="#N/A Invalid Security"),"--",_xll.BDP($R76&amp;" Equity",U$1)))</f>
        <v>--</v>
      </c>
      <c r="V76" s="230" t="str">
        <f>IF(tbl_coded[[#This Row],[ISIN]]="","",IF(OR(_xll.BDP($R76&amp;" Equity",V$1)="#N/A N/A",_xll.BDP($R76&amp;" Equity",V$1)="#N/A Invalid Security"),"--",_xll.BDP($R76&amp;" Equity",V$1)))</f>
        <v>--</v>
      </c>
      <c r="W76" s="230" t="str">
        <f>IF(tbl_coded[[#This Row],[ISIN]]="","",IF(OR(_xll.BDP($R76&amp;" Equity",W$1)="#N/A N/A",_xll.BDP($R76&amp;" Equity",W$1)="#N/A Invalid Security"),"--",_xll.BDP($R76&amp;" Equity",W$1)))</f>
        <v>--</v>
      </c>
      <c r="X76" s="230" t="str">
        <f>IF(tbl_coded[[#This Row],[ISIN]]="","",IF(OR(_xll.BDP($R76&amp;" Equity",X$1)="#N/A N/A",_xll.BDP($R76&amp;" Equity",X$1)="#N/A Invalid Security"),"--",_xll.BDP($R76&amp;" Equity",X$1)))</f>
        <v>--</v>
      </c>
      <c r="Y7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6" s="230" t="str">
        <f>IF(tbl_coded[[#This Row],[ISIN]]="","",IF(ISNUMBER(_xll.BDP(B76&amp;" Corp",Z$1)),_xll.BDP(B76&amp;" Corp",Z$1),""))</f>
        <v/>
      </c>
      <c r="AA76" s="230" t="str">
        <f>IF(tbl_coded[[#This Row],[ISIN]]="","",IF(ISNUMBER(_xll.BDP(B76&amp;" Corp",AA$1)),_xll.BDP(B76&amp;" Corp",AA$1),""))</f>
        <v/>
      </c>
      <c r="AB76" s="230" t="str">
        <f>IF(tbl_coded[[#This Row],[ISIN]]="","",IF(ISNUMBER(_xll.BDP(B76&amp;" Corp",AB$1)),_xll.BDP(B76&amp;" Corp",AB$1),""))</f>
        <v/>
      </c>
      <c r="AC76" s="230" t="str">
        <f>IF(tbl_coded[[#This Row],[ISIN]]="","",IF((_xll.BDP(B76&amp;" Corp",AC$1))="#N/A Field Not Applicable","",_xll.BDP(B76&amp;" Corp",AC$1)))</f>
        <v>N</v>
      </c>
      <c r="AD76" s="230" t="str">
        <f>IF(tbl_coded[[#This Row],[ISIN]]="","",IF((_xll.BDP(B76&amp;" Corp",AD$1))="#N/A N/A","--",_xll.BDP(B76&amp;" Corp",AD$1)))</f>
        <v>--</v>
      </c>
      <c r="AE76" s="230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>NR</v>
      </c>
      <c r="AF7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7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6" s="231" t="str">
        <f>IF(tbl_coded[[#This Row],[ISIN]]="","",IF(_xll.BDP($B76&amp;" Corp",AH$1)="#N/A N/A","--",_xll.BDP($B76&amp;" Corp",AH$1)))</f>
        <v>CN</v>
      </c>
      <c r="AI7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成都陆港枢纽投资发展</v>
      </c>
      <c r="AL76" s="230" t="str">
        <f>IF(tbl_coded[[#This Row],[ISIN]]="","",IF(_xll.BDS($B76&amp;" Corp",AL$1)="#N/A Field Not Applicable","",_xll.BDS($B76&amp;" Corp",AL$1)))</f>
        <v/>
      </c>
      <c r="AM7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6" s="230" t="str">
        <f>IF(tbl_coded[[#This Row],[ISIN]]="","",IF(OR(_xll.BDP($B76&amp;" Corp",AR$1)="#N/A N/A"),"",_xll.BDP($B76&amp;" Corp",AR$1)))</f>
        <v/>
      </c>
      <c r="AS76" s="230">
        <f>IF(tbl_coded[[#This Row],[ISIN]]="","",IF(_xll.BDS($B76&amp;" Corp",AS$1)="#N/A Field Not Applicable","",_xll.BDS($B76&amp;" Corp",AS$1)))</f>
        <v>70165581</v>
      </c>
      <c r="AT76" s="230" t="str">
        <f>IF(tbl_coded[[#This Row],[SBLC Provider BBID]]="","",_xll.BDP(tbl_coded[[#This Row],[SBLC Provider BBID]]&amp;" CompanyID","NAME"))</f>
        <v>Bank of Shanghai Co Ltd/Chengd</v>
      </c>
      <c r="AU76" s="230" t="str">
        <f>IF(tbl_coded[[#This Row],[ISIN]]="","",IF(OR(_xll.BDP($B76&amp;" Corp",AU$1)="#N/A N/A"),"--",IF(_xll.BDP($B76&amp;" Corp",AU$1)="#N/A Field Not Applicable","",TEXT(_xll.BDP($B76&amp;" Corp",AU$1),"yyyy/mm/dd"))))</f>
        <v>2022/11/30</v>
      </c>
      <c r="AV76" s="230" t="str">
        <f>IF(tbl_coded[[#This Row],[ISIN]]="","",IF(OR(_xll.BDP($B76&amp;" Corp",AV$1)="#N/A N/A"),"--",IF(_xll.BDP($B76&amp;" Corp",AV$1)="#N/A Field Not Applicable","",TEXT(_xll.BDP($B76&amp;" Corp",AV$1),"yyyy/mm/dd"))))</f>
        <v>2025/11/30</v>
      </c>
      <c r="AW76" s="230" t="str">
        <f>IF(tbl_coded[[#This Row],[ISIN]]="","",IF(OR(_xll.BDP($B76&amp;" Corp",AW$1)="#N/A N/A"),"--",IF(_xll.BDP($B76&amp;" Corp",AW$1)="#N/A Field Not Applicable","",TEXT(_xll.BDP($B76&amp;" Corp",AW$1),"yyyy/mm/dd"))))</f>
        <v>2022/11/25</v>
      </c>
      <c r="AX76" s="230" t="str">
        <f>IF(tbl_coded[[#This Row],[ISIN]]="","",IF(OR(_xll.BDP($B76&amp;" Corp",AX$1)="#N/A Field Not Applicable"),"--",IF(_xll.BDP($B76&amp;" Corp",AX$1)="#N/A Field Not Applicable","",TEXT(_xll.BDP($B76&amp;" Corp",AX$1),"yyyy/mm/dd"))))</f>
        <v>--</v>
      </c>
      <c r="AY76" s="230">
        <f>IF(tbl_coded[[#This Row],[ISIN]]="","",IF(OR(_xll.BDP($B76&amp;" Corp",AY$1)="#N/A N/A"),"--",_xll.BDP($B76&amp;" Corp",AY$1)))</f>
        <v>4.3</v>
      </c>
      <c r="AZ76" s="230" t="str">
        <f>IF(tbl_coded[[#This Row],[ISIN]]="","",IF(OR(_xll.BDP($B76&amp;" Corp",AZ$1)="#N/A N/A"),"--",_xll.BDP($B76&amp;" Corp",AZ$1)))</f>
        <v>CNY</v>
      </c>
      <c r="BA76" s="230">
        <f>IF(tbl_coded[[#This Row],[ISIN]]="","",IF(OR(_xll.BDP($B76&amp;" Corp",BA$1)="#N/A N/A"),"--",_xll.BDP($B76&amp;" Corp",BA$1)))</f>
        <v>280000000</v>
      </c>
      <c r="BB76" s="230" t="str">
        <f>IF(tbl_coded[[#This Row],[ISIN]]="","",IF(OR(_xll.BDP($B76&amp;" Corp",BB$1)="#N/A Field Not Applicable"),"--",_xll.BDP($B76&amp;" Corp",BB$1)))</f>
        <v>--</v>
      </c>
      <c r="BC76" s="230" t="str">
        <f>IF(tbl_coded[[#This Row],[ISIN]]="","",IF(OR(_xll.BDP($B76&amp;" Corp",BC$1)="#N/A Field Not Applicable"),"--",_xll.BDP($B76&amp;" Corp",BC$1)))</f>
        <v>N</v>
      </c>
      <c r="BD76" s="230" t="str">
        <f>IF(tbl_coded[[#This Row],[ISIN]]="","",IF(OR(_xll.BDP($B76&amp;" Corp",BD$1)="#N/A Field Not Applicable"),"--",_xll.BDP($B76&amp;" Corp",BD$1)))</f>
        <v>N</v>
      </c>
      <c r="BE76" s="230" t="str">
        <f>IF(tbl_coded[[#This Row],[ISIN]]="","",IF(OR(_xll.BDP($B76&amp;" Corp",BE$1)="#N/A Field Not Applicable"),"--",_xll.BDP($B76&amp;" Corp",BE$1)))</f>
        <v>N</v>
      </c>
      <c r="BF76" s="230" t="str">
        <f>IF(tbl_coded[[#This Row],[ISIN]]="","",IF(OR(_xll.BDP($B76&amp;" Corp",BF$1)="#N/A N/A"),"",_xll.BDP($B76&amp;" Corp",BF$1)))</f>
        <v>1688164D CH</v>
      </c>
      <c r="BG7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7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7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7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7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7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76" s="230" t="str">
        <f>IF(tbl_coded[[#This Row],[GREEN]]="Y","Green",IF(tbl_coded[[#This Row],[SUSTAINABLE]]="Y","Sustainable",IF(tbl_coded[[#This Row],[SOCIAL]]="Y","Social","")))</f>
        <v/>
      </c>
    </row>
    <row r="77" spans="1:65" ht="15" customHeight="1">
      <c r="A77" s="225">
        <v>75</v>
      </c>
      <c r="B77" s="226" t="str">
        <f>IF(美元债一级!$C$3:$C$1048576&lt;&gt;"",美元债一级!C77,"")</f>
        <v>G228048</v>
      </c>
      <c r="C77" s="230" t="str">
        <f>IF(tbl_coded[[#This Row],[ISIN]]="","",IF(tbl_coded[[#This Row],[Index]]&gt;$A$1,"",IF(_xll.BDP($B77&amp;" Corp",C$1)="#N/A N/A","",_xll.BDP($B77&amp;" Corp",C$1))))</f>
        <v>24/11/2022</v>
      </c>
      <c r="D77" s="230" t="str">
        <f>IF(tbl_coded[[#This Row],[ISIN]]="","",IF(_xll.BDP($B77&amp;" Corp",D$1)="#N/A N/A","",_xll.BDP($B77&amp;" Corp",D$1)))</f>
        <v>SHAOXING KEQIAO CONSTR</v>
      </c>
      <c r="E77" s="230" t="str">
        <f>IF(tbl_coded[[#This Row],[ISIN]]="","",IF(_xll.BDP($B77&amp;" Corp",E$1)="#N/A N/A","--",_xll.BDP($B77&amp;" Corp",E$1)))</f>
        <v>--</v>
      </c>
      <c r="F77" s="230" t="str">
        <f>IF(tbl_coded[[#This Row],[ISIN]]="","",IF(_xll.BDS($B77&amp;" Corp",F$1)="#N/A Field Not Applicable","",_xll.BDS($B77&amp;" Corp",F$1)))</f>
        <v/>
      </c>
      <c r="G77" s="230" t="str">
        <f>IF(tbl_coded[[#This Row],[ISIN]]="","",IF(_xll.BDP($F77&amp;" CompanyID",G$1)="#N/A Invalid Security","",_xll.BDP($F77&amp;" CompanyID",G$1)))</f>
        <v/>
      </c>
      <c r="H77" s="230" t="str">
        <f>IF(tbl_coded[[#This Row],[ISIN]]="","",IF(_xll.BDP($B77&amp;" Corp",H$1)="#N/A N/A","--",_xll.BDP($B77&amp;" Corp",H$1)))</f>
        <v>--</v>
      </c>
      <c r="I77" s="230" t="str">
        <f>IF(tbl_coded[[#This Row],[ISIN]]="","",IF(_xll.BDP($B77&amp;" Corp",I$1)="#N/A N/A","--",_xll.BDP($B77&amp;" Corp",I$1)))</f>
        <v>--</v>
      </c>
      <c r="J77" s="230" t="str">
        <f>IF(tbl_coded[[#This Row],[ISIN]]="","",IF(_xll.BDP($B77&amp;" Corp",J$1)="#N/A N/A","--",_xll.BDP($B77&amp;" Corp",J$1)))</f>
        <v>--</v>
      </c>
      <c r="K77" s="230" t="str">
        <f>IF(tbl_coded[[#This Row],[ISIN]]="","",IF(_xll.BDP($B77&amp;" Corp",K$1)="#N/A N/A","--",_xll.BDP($B77&amp;" Corp",K$1)))</f>
        <v>--</v>
      </c>
      <c r="L77" s="230" t="str">
        <f>IF(tbl_coded[[#This Row],[ISIN]]="","",IF(_xll.BDP($B77&amp;" Corp",L$1)="#N/A N/A","--",_xll.BDP($B77&amp;" Corp",L$1)))</f>
        <v>--</v>
      </c>
      <c r="M77" s="230" t="str">
        <f>IF(tbl_coded[[#This Row],[ISIN]]="","",IF(_xll.BDP($B77&amp;" Corp",M$1)="#N/A N/A","--",_xll.BDP($B77&amp;" Corp",M$1)))</f>
        <v>--</v>
      </c>
      <c r="N77" s="230" t="str">
        <f>IF(tbl_coded[[#This Row],[ISIN]]="","",IF(_xll.BDP($B77&amp;" Corp",N$1)="#N/A N/A","--",_xll.BDP($B77&amp;" Corp",N$1)))</f>
        <v>--</v>
      </c>
      <c r="O77" s="230" t="str">
        <f>IF(tbl_coded[[#This Row],[ISIN]]="","",IF(_xll.BDP($B77&amp;" Corp",O$1)="#N/A N/A","--",_xll.BDP($B77&amp;" Corp",O$1)))</f>
        <v>--</v>
      </c>
      <c r="P77" s="230" t="str">
        <f>IF(tbl_coded[[#This Row],[ISIN]]="","",IF(_xll.BDP($B77&amp;" Corp",P$1)="#N/A N/A","--",_xll.BDP($B77&amp;" Corp",P$1)))</f>
        <v>--</v>
      </c>
      <c r="Q7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7" s="230" t="str">
        <f>IF(tbl_coded[[#This Row],[ISIN]]="","",IF(OR(_xll.BDP($B77&amp;" Corp",R$1)="#N/A N/A",_xll.BDP($B77&amp;" Corp",R$1)="#N/A Invalid Security",_xll.BDP($B77&amp;" Corp",R$1)="#N/A Field Not Applicable"),"--",_xll.BDP($B77&amp;" Corp",R$1)))</f>
        <v>--</v>
      </c>
      <c r="S77" s="230" t="str">
        <f>IF(tbl_coded[[#This Row],[ISIN]]="","",IF(OR(_xll.BDP($R77&amp;" Equity",S$1)="#N/A N/A",_xll.BDP($R77&amp;" Equity",S$1)="#N/A Invalid Security"),"--",_xll.BDP($R77&amp;" Equity",S$1)))</f>
        <v>--</v>
      </c>
      <c r="T77" s="230" t="str">
        <f>IF(tbl_coded[[#This Row],[ISIN]]="","",IF(OR(_xll.BDP($R77&amp;" Equity",T$1)="#N/A N/A",_xll.BDP($R77&amp;" Equity",T$1)="#N/A Invalid Security"),"--",_xll.BDP($R77&amp;" Equity",T$1)))</f>
        <v>--</v>
      </c>
      <c r="U77" s="230" t="str">
        <f>IF(tbl_coded[[#This Row],[ISIN]]="","",IF(OR(_xll.BDP($R77&amp;" Equity",U$1)="#N/A N/A",_xll.BDP($R77&amp;" Equity",U$1)="#N/A Invalid Security"),"--",_xll.BDP($R77&amp;" Equity",U$1)))</f>
        <v>--</v>
      </c>
      <c r="V77" s="230" t="str">
        <f>IF(tbl_coded[[#This Row],[ISIN]]="","",IF(OR(_xll.BDP($R77&amp;" Equity",V$1)="#N/A N/A",_xll.BDP($R77&amp;" Equity",V$1)="#N/A Invalid Security"),"--",_xll.BDP($R77&amp;" Equity",V$1)))</f>
        <v>--</v>
      </c>
      <c r="W77" s="230" t="str">
        <f>IF(tbl_coded[[#This Row],[ISIN]]="","",IF(OR(_xll.BDP($R77&amp;" Equity",W$1)="#N/A N/A",_xll.BDP($R77&amp;" Equity",W$1)="#N/A Invalid Security"),"--",_xll.BDP($R77&amp;" Equity",W$1)))</f>
        <v>--</v>
      </c>
      <c r="X77" s="230" t="str">
        <f>IF(tbl_coded[[#This Row],[ISIN]]="","",IF(OR(_xll.BDP($R77&amp;" Equity",X$1)="#N/A N/A",_xll.BDP($R77&amp;" Equity",X$1)="#N/A Invalid Security"),"--",_xll.BDP($R77&amp;" Equity",X$1)))</f>
        <v>--</v>
      </c>
      <c r="Y7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7" s="230" t="str">
        <f>IF(tbl_coded[[#This Row],[ISIN]]="","",IF(ISNUMBER(_xll.BDP(B77&amp;" Corp",Z$1)),_xll.BDP(B77&amp;" Corp",Z$1),""))</f>
        <v/>
      </c>
      <c r="AA77" s="230" t="str">
        <f>IF(tbl_coded[[#This Row],[ISIN]]="","",IF(ISNUMBER(_xll.BDP(B77&amp;" Corp",AA$1)),_xll.BDP(B77&amp;" Corp",AA$1),""))</f>
        <v/>
      </c>
      <c r="AB77" s="230" t="str">
        <f>IF(tbl_coded[[#This Row],[ISIN]]="","",IF(ISNUMBER(_xll.BDP(B77&amp;" Corp",AB$1)),_xll.BDP(B77&amp;" Corp",AB$1),""))</f>
        <v/>
      </c>
      <c r="AC77" s="230" t="str">
        <f>IF(tbl_coded[[#This Row],[ISIN]]="","",IF((_xll.BDP(B77&amp;" Corp",AC$1))="#N/A Field Not Applicable","",_xll.BDP(B77&amp;" Corp",AC$1)))</f>
        <v>N</v>
      </c>
      <c r="AD77" s="230" t="str">
        <f>IF(tbl_coded[[#This Row],[ISIN]]="","",IF((_xll.BDP(B77&amp;" Corp",AD$1))="#N/A N/A","--",_xll.BDP(B77&amp;" Corp",AD$1)))</f>
        <v>--</v>
      </c>
      <c r="AE77" s="230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>NR</v>
      </c>
      <c r="AF7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7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7" s="231" t="str">
        <f>IF(tbl_coded[[#This Row],[ISIN]]="","",IF(_xll.BDP($B77&amp;" Corp",AH$1)="#N/A N/A","--",_xll.BDP($B77&amp;" Corp",AH$1)))</f>
        <v>CN</v>
      </c>
      <c r="AI7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绍兴市柯桥区建设集团</v>
      </c>
      <c r="AL77" s="230" t="str">
        <f>IF(tbl_coded[[#This Row],[ISIN]]="","",IF(_xll.BDS($B77&amp;" Corp",AL$1)="#N/A Field Not Applicable","",_xll.BDS($B77&amp;" Corp",AL$1)))</f>
        <v/>
      </c>
      <c r="AM7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7" s="230" t="str">
        <f>IF(tbl_coded[[#This Row],[ISIN]]="","",IF(OR(_xll.BDP($B77&amp;" Corp",AR$1)="#N/A N/A"),"",_xll.BDP($B77&amp;" Corp",AR$1)))</f>
        <v/>
      </c>
      <c r="AS77" s="230" t="str">
        <f>IF(tbl_coded[[#This Row],[ISIN]]="","",IF(_xll.BDS($B77&amp;" Corp",AS$1)="#N/A Field Not Applicable","",_xll.BDS($B77&amp;" Corp",AS$1)))</f>
        <v/>
      </c>
      <c r="AT77" s="230" t="str">
        <f>IF(tbl_coded[[#This Row],[SBLC Provider BBID]]="","",_xll.BDP(tbl_coded[[#This Row],[SBLC Provider BBID]]&amp;" CompanyID","NAME"))</f>
        <v/>
      </c>
      <c r="AU77" s="230" t="str">
        <f>IF(tbl_coded[[#This Row],[ISIN]]="","",IF(OR(_xll.BDP($B77&amp;" Corp",AU$1)="#N/A N/A"),"--",IF(_xll.BDP($B77&amp;" Corp",AU$1)="#N/A Field Not Applicable","",TEXT(_xll.BDP($B77&amp;" Corp",AU$1),"yyyy/mm/dd"))))</f>
        <v>2022/12/01</v>
      </c>
      <c r="AV77" s="230" t="str">
        <f>IF(tbl_coded[[#This Row],[ISIN]]="","",IF(OR(_xll.BDP($B77&amp;" Corp",AV$1)="#N/A N/A"),"--",IF(_xll.BDP($B77&amp;" Corp",AV$1)="#N/A Field Not Applicable","",TEXT(_xll.BDP($B77&amp;" Corp",AV$1),"yyyy/mm/dd"))))</f>
        <v>2025/12/01</v>
      </c>
      <c r="AW77" s="230" t="str">
        <f>IF(tbl_coded[[#This Row],[ISIN]]="","",IF(OR(_xll.BDP($B77&amp;" Corp",AW$1)="#N/A N/A"),"--",IF(_xll.BDP($B77&amp;" Corp",AW$1)="#N/A Field Not Applicable","",TEXT(_xll.BDP($B77&amp;" Corp",AW$1),"yyyy/mm/dd"))))</f>
        <v>2022/11/24</v>
      </c>
      <c r="AX77" s="230" t="str">
        <f>IF(tbl_coded[[#This Row],[ISIN]]="","",IF(OR(_xll.BDP($B77&amp;" Corp",AX$1)="#N/A Field Not Applicable"),"--",IF(_xll.BDP($B77&amp;" Corp",AX$1)="#N/A Field Not Applicable","",TEXT(_xll.BDP($B77&amp;" Corp",AX$1),"yyyy/mm/dd"))))</f>
        <v>--</v>
      </c>
      <c r="AY77" s="230">
        <f>IF(tbl_coded[[#This Row],[ISIN]]="","",IF(OR(_xll.BDP($B77&amp;" Corp",AY$1)="#N/A N/A"),"--",_xll.BDP($B77&amp;" Corp",AY$1)))</f>
        <v>4.8</v>
      </c>
      <c r="AZ77" s="230" t="str">
        <f>IF(tbl_coded[[#This Row],[ISIN]]="","",IF(OR(_xll.BDP($B77&amp;" Corp",AZ$1)="#N/A N/A"),"--",_xll.BDP($B77&amp;" Corp",AZ$1)))</f>
        <v>CNY</v>
      </c>
      <c r="BA77" s="230">
        <f>IF(tbl_coded[[#This Row],[ISIN]]="","",IF(OR(_xll.BDP($B77&amp;" Corp",BA$1)="#N/A N/A"),"--",_xll.BDP($B77&amp;" Corp",BA$1)))</f>
        <v>880000000</v>
      </c>
      <c r="BB77" s="230">
        <f>IF(tbl_coded[[#This Row],[ISIN]]="","",IF(OR(_xll.BDP($B77&amp;" Corp",BB$1)="#N/A Field Not Applicable"),"--",_xll.BDP($B77&amp;" Corp",BB$1)))</f>
        <v>100</v>
      </c>
      <c r="BC77" s="230" t="str">
        <f>IF(tbl_coded[[#This Row],[ISIN]]="","",IF(OR(_xll.BDP($B77&amp;" Corp",BC$1)="#N/A Field Not Applicable"),"--",_xll.BDP($B77&amp;" Corp",BC$1)))</f>
        <v>N</v>
      </c>
      <c r="BD77" s="230" t="str">
        <f>IF(tbl_coded[[#This Row],[ISIN]]="","",IF(OR(_xll.BDP($B77&amp;" Corp",BD$1)="#N/A Field Not Applicable"),"--",_xll.BDP($B77&amp;" Corp",BD$1)))</f>
        <v>N</v>
      </c>
      <c r="BE77" s="230" t="str">
        <f>IF(tbl_coded[[#This Row],[ISIN]]="","",IF(OR(_xll.BDP($B77&amp;" Corp",BE$1)="#N/A Field Not Applicable"),"--",_xll.BDP($B77&amp;" Corp",BE$1)))</f>
        <v>N</v>
      </c>
      <c r="BF77" s="230" t="str">
        <f>IF(tbl_coded[[#This Row],[ISIN]]="","",IF(OR(_xll.BDP($B77&amp;" Corp",BF$1)="#N/A N/A"),"",_xll.BDP($B77&amp;" Corp",BF$1)))</f>
        <v/>
      </c>
      <c r="BG7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7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7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7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77" s="230" t="str">
        <f>IF(tbl_coded[[#This Row],[GREEN]]="Y","Green",IF(tbl_coded[[#This Row],[SUSTAINABLE]]="Y","Sustainable",IF(tbl_coded[[#This Row],[SOCIAL]]="Y","Social","")))</f>
        <v/>
      </c>
    </row>
    <row r="78" spans="1:65" ht="15" customHeight="1">
      <c r="A78" s="225">
        <v>76</v>
      </c>
      <c r="B78" s="226" t="str">
        <f>IF(美元债一级!$C$3:$C$1048576&lt;&gt;"",美元债一级!C78,"")</f>
        <v>XS2559584888</v>
      </c>
      <c r="C78" s="230" t="str">
        <f>IF(tbl_coded[[#This Row],[ISIN]]="","",IF(tbl_coded[[#This Row],[Index]]&gt;$A$1,"",IF(_xll.BDP($B78&amp;" Corp",C$1)="#N/A N/A","",_xll.BDP($B78&amp;" Corp",C$1))))</f>
        <v>22/11/2022</v>
      </c>
      <c r="D78" s="230" t="str">
        <f>IF(tbl_coded[[#This Row],[ISIN]]="","",IF(_xll.BDP($B78&amp;" Corp",D$1)="#N/A N/A","",_xll.BDP($B78&amp;" Corp",D$1)))</f>
        <v>BK OF COMMUNICATIONS/HK</v>
      </c>
      <c r="E78" s="230" t="str">
        <f>IF(tbl_coded[[#This Row],[ISIN]]="","",IF(_xll.BDP($B78&amp;" Corp",E$1)="#N/A N/A","--",_xll.BDP($B78&amp;" Corp",E$1)))</f>
        <v>--</v>
      </c>
      <c r="F78" s="230" t="str">
        <f>IF(tbl_coded[[#This Row],[ISIN]]="","",IF(_xll.BDS($B78&amp;" Corp",F$1)="#N/A Field Not Applicable","",_xll.BDS($B78&amp;" Corp",F$1)))</f>
        <v/>
      </c>
      <c r="G78" s="230" t="str">
        <f>IF(tbl_coded[[#This Row],[ISIN]]="","",IF(_xll.BDP($F78&amp;" CompanyID",G$1)="#N/A Invalid Security","",_xll.BDP($F78&amp;" CompanyID",G$1)))</f>
        <v/>
      </c>
      <c r="H78" s="230" t="str">
        <f>IF(tbl_coded[[#This Row],[ISIN]]="","",IF(_xll.BDP($B78&amp;" Corp",H$1)="#N/A N/A","--",_xll.BDP($B78&amp;" Corp",H$1)))</f>
        <v>NR</v>
      </c>
      <c r="I78" s="230" t="str">
        <f>IF(tbl_coded[[#This Row],[ISIN]]="","",IF(_xll.BDP($B78&amp;" Corp",I$1)="#N/A N/A","--",_xll.BDP($B78&amp;" Corp",I$1)))</f>
        <v>A-</v>
      </c>
      <c r="J78" s="230" t="str">
        <f>IF(tbl_coded[[#This Row],[ISIN]]="","",IF(_xll.BDP($B78&amp;" Corp",J$1)="#N/A N/A","--",_xll.BDP($B78&amp;" Corp",J$1)))</f>
        <v>--</v>
      </c>
      <c r="K78" s="230" t="str">
        <f>IF(tbl_coded[[#This Row],[ISIN]]="","",IF(_xll.BDP($B78&amp;" Corp",K$1)="#N/A N/A","--",_xll.BDP($B78&amp;" Corp",K$1)))</f>
        <v>--</v>
      </c>
      <c r="L78" s="230" t="str">
        <f>IF(tbl_coded[[#This Row],[ISIN]]="","",IF(_xll.BDP($B78&amp;" Corp",L$1)="#N/A N/A","--",_xll.BDP($B78&amp;" Corp",L$1)))</f>
        <v>--</v>
      </c>
      <c r="M78" s="230" t="str">
        <f>IF(tbl_coded[[#This Row],[ISIN]]="","",IF(_xll.BDP($B78&amp;" Corp",M$1)="#N/A N/A","--",_xll.BDP($B78&amp;" Corp",M$1)))</f>
        <v>--</v>
      </c>
      <c r="N78" s="230" t="str">
        <f>IF(tbl_coded[[#This Row],[ISIN]]="","",IF(_xll.BDP($B78&amp;" Corp",N$1)="#N/A N/A","--",_xll.BDP($B78&amp;" Corp",N$1)))</f>
        <v>--</v>
      </c>
      <c r="O78" s="230" t="str">
        <f>IF(tbl_coded[[#This Row],[ISIN]]="","",IF(_xll.BDP($B78&amp;" Corp",O$1)="#N/A N/A","--",_xll.BDP($B78&amp;" Corp",O$1)))</f>
        <v>--</v>
      </c>
      <c r="P78" s="230" t="str">
        <f>IF(tbl_coded[[#This Row],[ISIN]]="","",IF(_xll.BDP($B78&amp;" Corp",P$1)="#N/A N/A","--",_xll.BDP($B78&amp;" Corp",P$1)))</f>
        <v>A</v>
      </c>
      <c r="Q7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78" s="230" t="str">
        <f>IF(tbl_coded[[#This Row],[ISIN]]="","",IF(OR(_xll.BDP($B78&amp;" Corp",R$1)="#N/A N/A",_xll.BDP($B78&amp;" Corp",R$1)="#N/A Invalid Security",_xll.BDP($B78&amp;" Corp",R$1)="#N/A Field Not Applicable"),"--",_xll.BDP($B78&amp;" Corp",R$1)))</f>
        <v>--</v>
      </c>
      <c r="S78" s="230" t="str">
        <f>IF(tbl_coded[[#This Row],[ISIN]]="","",IF(OR(_xll.BDP($R78&amp;" Equity",S$1)="#N/A N/A",_xll.BDP($R78&amp;" Equity",S$1)="#N/A Invalid Security"),"--",_xll.BDP($R78&amp;" Equity",S$1)))</f>
        <v>--</v>
      </c>
      <c r="T78" s="230" t="str">
        <f>IF(tbl_coded[[#This Row],[ISIN]]="","",IF(OR(_xll.BDP($R78&amp;" Equity",T$1)="#N/A N/A",_xll.BDP($R78&amp;" Equity",T$1)="#N/A Invalid Security"),"--",_xll.BDP($R78&amp;" Equity",T$1)))</f>
        <v>--</v>
      </c>
      <c r="U78" s="230" t="str">
        <f>IF(tbl_coded[[#This Row],[ISIN]]="","",IF(OR(_xll.BDP($R78&amp;" Equity",U$1)="#N/A N/A",_xll.BDP($R78&amp;" Equity",U$1)="#N/A Invalid Security"),"--",_xll.BDP($R78&amp;" Equity",U$1)))</f>
        <v>--</v>
      </c>
      <c r="V78" s="230" t="str">
        <f>IF(tbl_coded[[#This Row],[ISIN]]="","",IF(OR(_xll.BDP($R78&amp;" Equity",V$1)="#N/A N/A",_xll.BDP($R78&amp;" Equity",V$1)="#N/A Invalid Security"),"--",_xll.BDP($R78&amp;" Equity",V$1)))</f>
        <v>--</v>
      </c>
      <c r="W78" s="230" t="str">
        <f>IF(tbl_coded[[#This Row],[ISIN]]="","",IF(OR(_xll.BDP($R78&amp;" Equity",W$1)="#N/A N/A",_xll.BDP($R78&amp;" Equity",W$1)="#N/A Invalid Security"),"--",_xll.BDP($R78&amp;" Equity",W$1)))</f>
        <v>--</v>
      </c>
      <c r="X78" s="230" t="str">
        <f>IF(tbl_coded[[#This Row],[ISIN]]="","",IF(OR(_xll.BDP($R78&amp;" Equity",X$1)="#N/A N/A",_xll.BDP($R78&amp;" Equity",X$1)="#N/A Invalid Security"),"--",_xll.BDP($R78&amp;" Equity",X$1)))</f>
        <v>--</v>
      </c>
      <c r="Y7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78" s="230" t="str">
        <f>IF(tbl_coded[[#This Row],[ISIN]]="","",IF(ISNUMBER(_xll.BDP(B78&amp;" Corp",Z$1)),_xll.BDP(B78&amp;" Corp",Z$1),""))</f>
        <v/>
      </c>
      <c r="AA78" s="230">
        <f>IF(tbl_coded[[#This Row],[ISIN]]="","",IF(ISNUMBER(_xll.BDP(B78&amp;" Corp",AA$1)),_xll.BDP(B78&amp;" Corp",AA$1),""))</f>
        <v>61</v>
      </c>
      <c r="AB78" s="230" t="str">
        <f>IF(tbl_coded[[#This Row],[ISIN]]="","",IF(ISNUMBER(_xll.BDP(B78&amp;" Corp",AB$1)),_xll.BDP(B78&amp;" Corp",AB$1),""))</f>
        <v/>
      </c>
      <c r="AC78" s="230" t="str">
        <f>IF(tbl_coded[[#This Row],[ISIN]]="","",IF((_xll.BDP(B78&amp;" Corp",AC$1))="#N/A Field Not Applicable","",_xll.BDP(B78&amp;" Corp",AC$1)))</f>
        <v>N</v>
      </c>
      <c r="AD78" s="230" t="str">
        <f>IF(tbl_coded[[#This Row],[ISIN]]="","",IF((_xll.BDP(B78&amp;" Corp",AD$1))="#N/A N/A","--",_xll.BDP(B78&amp;" Corp",AD$1)))</f>
        <v>--</v>
      </c>
      <c r="AE78" s="230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>IG</v>
      </c>
      <c r="AF7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7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NR/A-/--</v>
      </c>
      <c r="AH78" s="231" t="str">
        <f>IF(tbl_coded[[#This Row],[ISIN]]="","",IF(_xll.BDP($B78&amp;" Corp",AH$1)="#N/A N/A","--",_xll.BDP($B78&amp;" Corp",AH$1)))</f>
        <v>CN</v>
      </c>
      <c r="AI7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78" s="230" t="s">
        <v>521</v>
      </c>
      <c r="AM7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7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7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7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8" s="230" t="str">
        <f>IF(tbl_coded[[#This Row],[ISIN]]="","",IF(OR(_xll.BDP($B78&amp;" Corp",AR$1)="#N/A N/A"),"",_xll.BDP($B78&amp;" Corp",AR$1)))</f>
        <v/>
      </c>
      <c r="AS78" s="230" t="str">
        <f>IF(tbl_coded[[#This Row],[ISIN]]="","",IF(_xll.BDS($B78&amp;" Corp",AS$1)="#N/A Field Not Applicable","",_xll.BDS($B78&amp;" Corp",AS$1)))</f>
        <v/>
      </c>
      <c r="AT78" s="230" t="str">
        <f>IF(tbl_coded[[#This Row],[SBLC Provider BBID]]="","",_xll.BDP(tbl_coded[[#This Row],[SBLC Provider BBID]]&amp;" CompanyID","NAME"))</f>
        <v/>
      </c>
      <c r="AU78" s="230" t="str">
        <f>IF(tbl_coded[[#This Row],[ISIN]]="","",IF(OR(_xll.BDP($B78&amp;" Corp",AU$1)="#N/A N/A"),"--",IF(_xll.BDP($B78&amp;" Corp",AU$1)="#N/A Field Not Applicable","",TEXT(_xll.BDP($B78&amp;" Corp",AU$1),"yyyy/mm/dd"))))</f>
        <v>2022/11/30</v>
      </c>
      <c r="AV78" s="230" t="str">
        <f>IF(tbl_coded[[#This Row],[ISIN]]="","",IF(OR(_xll.BDP($B78&amp;" Corp",AV$1)="#N/A N/A"),"--",IF(_xll.BDP($B78&amp;" Corp",AV$1)="#N/A Field Not Applicable","",TEXT(_xll.BDP($B78&amp;" Corp",AV$1),"yyyy/mm/dd"))))</f>
        <v>2025/11/30</v>
      </c>
      <c r="AW78" s="230" t="str">
        <f>IF(tbl_coded[[#This Row],[ISIN]]="","",IF(OR(_xll.BDP($B78&amp;" Corp",AW$1)="#N/A N/A"),"--",IF(_xll.BDP($B78&amp;" Corp",AW$1)="#N/A Field Not Applicable","",TEXT(_xll.BDP($B78&amp;" Corp",AW$1),"yyyy/mm/dd"))))</f>
        <v>2022/11/22</v>
      </c>
      <c r="AX78" s="230" t="str">
        <f>IF(tbl_coded[[#This Row],[ISIN]]="","",IF(OR(_xll.BDP($B78&amp;" Corp",AX$1)="#N/A Field Not Applicable"),"--",IF(_xll.BDP($B78&amp;" Corp",AX$1)="#N/A Field Not Applicable","",TEXT(_xll.BDP($B78&amp;" Corp",AX$1),"yyyy/mm/dd"))))</f>
        <v>--</v>
      </c>
      <c r="AY78" s="230">
        <f>IF(tbl_coded[[#This Row],[ISIN]]="","",IF(OR(_xll.BDP($B78&amp;" Corp",AY$1)="#N/A N/A"),"--",_xll.BDP($B78&amp;" Corp",AY$1)))</f>
        <v>4.75</v>
      </c>
      <c r="AZ78" s="230" t="str">
        <f>IF(tbl_coded[[#This Row],[ISIN]]="","",IF(OR(_xll.BDP($B78&amp;" Corp",AZ$1)="#N/A N/A"),"--",_xll.BDP($B78&amp;" Corp",AZ$1)))</f>
        <v>USD</v>
      </c>
      <c r="BA78" s="230">
        <f>IF(tbl_coded[[#This Row],[ISIN]]="","",IF(OR(_xll.BDP($B78&amp;" Corp",BA$1)="#N/A N/A"),"--",_xll.BDP($B78&amp;" Corp",BA$1)))</f>
        <v>200000000</v>
      </c>
      <c r="BB78" s="230">
        <f>IF(tbl_coded[[#This Row],[ISIN]]="","",IF(OR(_xll.BDP($B78&amp;" Corp",BB$1)="#N/A Field Not Applicable"),"--",_xll.BDP($B78&amp;" Corp",BB$1)))</f>
        <v>99.591999999999999</v>
      </c>
      <c r="BC78" s="230" t="str">
        <f>IF(tbl_coded[[#This Row],[ISIN]]="","",IF(OR(_xll.BDP($B78&amp;" Corp",BC$1)="#N/A Field Not Applicable"),"--",_xll.BDP($B78&amp;" Corp",BC$1)))</f>
        <v>N</v>
      </c>
      <c r="BD78" s="230" t="str">
        <f>IF(tbl_coded[[#This Row],[ISIN]]="","",IF(OR(_xll.BDP($B78&amp;" Corp",BD$1)="#N/A Field Not Applicable"),"--",_xll.BDP($B78&amp;" Corp",BD$1)))</f>
        <v>N</v>
      </c>
      <c r="BE78" s="230" t="str">
        <f>IF(tbl_coded[[#This Row],[ISIN]]="","",IF(OR(_xll.BDP($B78&amp;" Corp",BE$1)="#N/A Field Not Applicable"),"--",_xll.BDP($B78&amp;" Corp",BE$1)))</f>
        <v>N</v>
      </c>
      <c r="BF78" s="230" t="str">
        <f>IF(tbl_coded[[#This Row],[ISIN]]="","",IF(OR(_xll.BDP($B78&amp;" Corp",BF$1)="#N/A N/A"),"",_xll.BDP($B78&amp;" Corp",BF$1)))</f>
        <v>3328 HK</v>
      </c>
      <c r="BG7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7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7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7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7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7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78" s="230" t="str">
        <f>IF(tbl_coded[[#This Row],[GREEN]]="Y","Green",IF(tbl_coded[[#This Row],[SUSTAINABLE]]="Y","Sustainable",IF(tbl_coded[[#This Row],[SOCIAL]]="Y","Social","")))</f>
        <v/>
      </c>
    </row>
    <row r="79" spans="1:65" ht="15" customHeight="1">
      <c r="A79" s="225">
        <v>77</v>
      </c>
      <c r="B79" s="226" t="str">
        <f>IF(美元债一级!$C$3:$C$1048576&lt;&gt;"",美元债一级!C79,"")</f>
        <v>XS2547520531</v>
      </c>
      <c r="C79" s="228" t="str">
        <f>IF(tbl_coded[[#This Row],[ISIN]]="","",IF(tbl_coded[[#This Row],[Index]]&gt;$A$1,"",IF(_xll.BDP($B79&amp;" Corp",C$1)="#N/A N/A","",_xll.BDP($B79&amp;" Corp",C$1))))</f>
        <v>3/11/2022</v>
      </c>
      <c r="D79" s="228" t="str">
        <f>IF(tbl_coded[[#This Row],[ISIN]]="","",IF(_xll.BDP($B79&amp;" Corp",D$1)="#N/A N/A","",_xll.BDP($B79&amp;" Corp",D$1)))</f>
        <v>ROWEN INTL CO LTD</v>
      </c>
      <c r="E79" s="228" t="str">
        <f>IF(tbl_coded[[#This Row],[ISIN]]="","",IF(_xll.BDP($B79&amp;" Corp",E$1)="#N/A N/A","--",_xll.BDP($B79&amp;" Corp",E$1)))</f>
        <v>WEIHAI WENDENG DISTRICT</v>
      </c>
      <c r="F79" s="228" t="str">
        <f>IF(tbl_coded[[#This Row],[ISIN]]="","",IF(_xll.BDS($B79&amp;" Corp",F$1)="#N/A Field Not Applicable","",_xll.BDS($B79&amp;" Corp",F$1)))</f>
        <v/>
      </c>
      <c r="G79" s="228" t="str">
        <f>IF(tbl_coded[[#This Row],[ISIN]]="","",IF(_xll.BDP($F79&amp;" CompanyID",G$1)="#N/A Invalid Security","",_xll.BDP($F79&amp;" CompanyID",G$1)))</f>
        <v/>
      </c>
      <c r="H79" s="228" t="str">
        <f>IF(tbl_coded[[#This Row],[ISIN]]="","",IF(_xll.BDP($B79&amp;" Corp",H$1)="#N/A N/A","--",_xll.BDP($B79&amp;" Corp",H$1)))</f>
        <v>--</v>
      </c>
      <c r="I79" s="228" t="str">
        <f>IF(tbl_coded[[#This Row],[ISIN]]="","",IF(_xll.BDP($B79&amp;" Corp",I$1)="#N/A N/A","--",_xll.BDP($B79&amp;" Corp",I$1)))</f>
        <v>--</v>
      </c>
      <c r="J79" s="228" t="str">
        <f>IF(tbl_coded[[#This Row],[ISIN]]="","",IF(_xll.BDP($B79&amp;" Corp",J$1)="#N/A N/A","--",_xll.BDP($B79&amp;" Corp",J$1)))</f>
        <v>--</v>
      </c>
      <c r="K79" s="228" t="str">
        <f>IF(tbl_coded[[#This Row],[ISIN]]="","",IF(_xll.BDP($B79&amp;" Corp",K$1)="#N/A N/A","--",_xll.BDP($B79&amp;" Corp",K$1)))</f>
        <v>--</v>
      </c>
      <c r="L79" s="228" t="str">
        <f>IF(tbl_coded[[#This Row],[ISIN]]="","",IF(_xll.BDP($B79&amp;" Corp",L$1)="#N/A N/A","--",_xll.BDP($B79&amp;" Corp",L$1)))</f>
        <v>--</v>
      </c>
      <c r="M79" s="228" t="str">
        <f>IF(tbl_coded[[#This Row],[ISIN]]="","",IF(_xll.BDP($B79&amp;" Corp",M$1)="#N/A N/A","--",_xll.BDP($B79&amp;" Corp",M$1)))</f>
        <v>--</v>
      </c>
      <c r="N79" s="228" t="str">
        <f>IF(tbl_coded[[#This Row],[ISIN]]="","",IF(_xll.BDP($B79&amp;" Corp",N$1)="#N/A N/A","--",_xll.BDP($B79&amp;" Corp",N$1)))</f>
        <v>--</v>
      </c>
      <c r="O79" s="228" t="str">
        <f>IF(tbl_coded[[#This Row],[ISIN]]="","",IF(_xll.BDP($B79&amp;" Corp",O$1)="#N/A N/A","--",_xll.BDP($B79&amp;" Corp",O$1)))</f>
        <v>--</v>
      </c>
      <c r="P79" s="228" t="str">
        <f>IF(tbl_coded[[#This Row],[ISIN]]="","",IF(_xll.BDP($B79&amp;" Corp",P$1)="#N/A N/A","--",_xll.BDP($B79&amp;" Corp",P$1)))</f>
        <v>--</v>
      </c>
      <c r="Q7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79" s="228" t="str">
        <f>IF(tbl_coded[[#This Row],[ISIN]]="","",IF(OR(_xll.BDP($B79&amp;" Corp",R$1)="#N/A N/A",_xll.BDP($B79&amp;" Corp",R$1)="#N/A Invalid Security",_xll.BDP($B79&amp;" Corp",R$1)="#N/A Field Not Applicable"),"--",_xll.BDP($B79&amp;" Corp",R$1)))</f>
        <v>1449670D CH</v>
      </c>
      <c r="S79" s="228" t="str">
        <f>IF(tbl_coded[[#This Row],[ISIN]]="","",IF(OR(_xll.BDP($R79&amp;" Equity",S$1)="#N/A N/A",_xll.BDP($R79&amp;" Equity",S$1)="#N/A Invalid Security"),"--",_xll.BDP($R79&amp;" Equity",S$1)))</f>
        <v>--</v>
      </c>
      <c r="T79" s="228" t="str">
        <f>IF(tbl_coded[[#This Row],[ISIN]]="","",IF(OR(_xll.BDP($R79&amp;" Equity",T$1)="#N/A N/A",_xll.BDP($R79&amp;" Equity",T$1)="#N/A Invalid Security"),"--",_xll.BDP($R79&amp;" Equity",T$1)))</f>
        <v>--</v>
      </c>
      <c r="U79" s="228" t="str">
        <f>IF(tbl_coded[[#This Row],[ISIN]]="","",IF(OR(_xll.BDP($R79&amp;" Equity",U$1)="#N/A N/A",_xll.BDP($R79&amp;" Equity",U$1)="#N/A Invalid Security"),"--",_xll.BDP($R79&amp;" Equity",U$1)))</f>
        <v>--</v>
      </c>
      <c r="V79" s="228" t="str">
        <f>IF(tbl_coded[[#This Row],[ISIN]]="","",IF(OR(_xll.BDP($R79&amp;" Equity",V$1)="#N/A N/A",_xll.BDP($R79&amp;" Equity",V$1)="#N/A Invalid Security"),"--",_xll.BDP($R79&amp;" Equity",V$1)))</f>
        <v>WR</v>
      </c>
      <c r="W79" s="228" t="str">
        <f>IF(tbl_coded[[#This Row],[ISIN]]="","",IF(OR(_xll.BDP($R79&amp;" Equity",W$1)="#N/A N/A",_xll.BDP($R79&amp;" Equity",W$1)="#N/A Invalid Security"),"--",_xll.BDP($R79&amp;" Equity",W$1)))</f>
        <v>--</v>
      </c>
      <c r="X79" s="228" t="str">
        <f>IF(tbl_coded[[#This Row],[ISIN]]="","",IF(OR(_xll.BDP($R79&amp;" Equity",X$1)="#N/A N/A",_xll.BDP($R79&amp;" Equity",X$1)="#N/A Invalid Security"),"--",_xll.BDP($R79&amp;" Equity",X$1)))</f>
        <v>--</v>
      </c>
      <c r="Y7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WR/--/--</v>
      </c>
      <c r="Z79" s="228" t="str">
        <f>IF(tbl_coded[[#This Row],[ISIN]]="","",IF(ISNUMBER(_xll.BDP(B79&amp;" Corp",Z$1)),_xll.BDP(B79&amp;" Corp",Z$1),""))</f>
        <v/>
      </c>
      <c r="AA79" s="228" t="str">
        <f>IF(tbl_coded[[#This Row],[ISIN]]="","",IF(ISNUMBER(_xll.BDP(B79&amp;" Corp",AA$1)),_xll.BDP(B79&amp;" Corp",AA$1),""))</f>
        <v/>
      </c>
      <c r="AB79" s="228" t="str">
        <f>IF(tbl_coded[[#This Row],[ISIN]]="","",IF(ISNUMBER(_xll.BDP(B79&amp;" Corp",AB$1)),_xll.BDP(B79&amp;" Corp",AB$1),""))</f>
        <v/>
      </c>
      <c r="AC79" s="228" t="str">
        <f>IF(tbl_coded[[#This Row],[ISIN]]="","",IF((_xll.BDP(B79&amp;" Corp",AC$1))="#N/A Field Not Applicable","",_xll.BDP(B79&amp;" Corp",AC$1)))</f>
        <v>N</v>
      </c>
      <c r="AD79" s="228" t="str">
        <f>IF(tbl_coded[[#This Row],[ISIN]]="","",IF((_xll.BDP(B79&amp;" Corp",AD$1))="#N/A N/A","--",_xll.BDP(B79&amp;" Corp",AD$1)))</f>
        <v>--</v>
      </c>
      <c r="AE79" s="228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>NR</v>
      </c>
      <c r="AF7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WR/--/--</v>
      </c>
      <c r="AG7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79" s="229" t="str">
        <f>IF(tbl_coded[[#This Row],[ISIN]]="","",IF(_xll.BDP($B79&amp;" Corp",AH$1)="#N/A N/A","--",_xll.BDP($B79&amp;" Corp",AH$1)))</f>
        <v>HK</v>
      </c>
      <c r="AI7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7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鲁威国际有限公司</v>
      </c>
      <c r="AL79" s="244" t="str">
        <f>IF(tbl_coded[[#This Row],[ISIN]]="","",IF(_xll.BDS($B79&amp;" Corp",AL$1)="#N/A Field Not Applicable","",_xll.BDS($B79&amp;" Corp",AL$1)))</f>
        <v/>
      </c>
      <c r="AM7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7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7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7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7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79" s="244" t="str">
        <f>IF(tbl_coded[[#This Row],[ISIN]]="","",IF(OR(_xll.BDP($B79&amp;" Corp",AR$1)="#N/A N/A"),"",_xll.BDP($B79&amp;" Corp",AR$1)))</f>
        <v>Weihai Wendeng District Bluesea Investment &amp; Development Co Ltd</v>
      </c>
      <c r="AS79" s="244" t="str">
        <f>IF(tbl_coded[[#This Row],[ISIN]]="","",IF(_xll.BDS($B79&amp;" Corp",AS$1)="#N/A Field Not Applicable","",_xll.BDS($B79&amp;" Corp",AS$1)))</f>
        <v/>
      </c>
      <c r="AT79" s="244" t="str">
        <f>IF(tbl_coded[[#This Row],[SBLC Provider BBID]]="","",_xll.BDP(tbl_coded[[#This Row],[SBLC Provider BBID]]&amp;" CompanyID","NAME"))</f>
        <v/>
      </c>
      <c r="AU79" s="244" t="str">
        <f>IF(tbl_coded[[#This Row],[ISIN]]="","",IF(OR(_xll.BDP($B79&amp;" Corp",AU$1)="#N/A N/A"),"--",IF(_xll.BDP($B79&amp;" Corp",AU$1)="#N/A Field Not Applicable","",TEXT(_xll.BDP($B79&amp;" Corp",AU$1),"yyyy/mm/dd"))))</f>
        <v>2022/11/08</v>
      </c>
      <c r="AV79" s="244" t="str">
        <f>IF(tbl_coded[[#This Row],[ISIN]]="","",IF(OR(_xll.BDP($B79&amp;" Corp",AV$1)="#N/A N/A"),"--",IF(_xll.BDP($B79&amp;" Corp",AV$1)="#N/A Field Not Applicable","",TEXT(_xll.BDP($B79&amp;" Corp",AV$1),"yyyy/mm/dd"))))</f>
        <v>2023/11/07</v>
      </c>
      <c r="AW79" s="244" t="str">
        <f>IF(tbl_coded[[#This Row],[ISIN]]="","",IF(OR(_xll.BDP($B79&amp;" Corp",AW$1)="#N/A N/A"),"--",IF(_xll.BDP($B79&amp;" Corp",AW$1)="#N/A Field Not Applicable","",TEXT(_xll.BDP($B79&amp;" Corp",AW$1),"yyyy/mm/dd"))))</f>
        <v>2022/11/03</v>
      </c>
      <c r="AX79" s="244" t="str">
        <f>IF(tbl_coded[[#This Row],[ISIN]]="","",IF(OR(_xll.BDP($B79&amp;" Corp",AX$1)="#N/A Field Not Applicable"),"--",IF(_xll.BDP($B79&amp;" Corp",AX$1)="#N/A Field Not Applicable","",TEXT(_xll.BDP($B79&amp;" Corp",AX$1),"yyyy/mm/dd"))))</f>
        <v>--</v>
      </c>
      <c r="AY79" s="244">
        <f>IF(tbl_coded[[#This Row],[ISIN]]="","",IF(OR(_xll.BDP($B79&amp;" Corp",AY$1)="#N/A N/A"),"--",_xll.BDP($B79&amp;" Corp",AY$1)))</f>
        <v>7.5</v>
      </c>
      <c r="AZ79" s="244" t="str">
        <f>IF(tbl_coded[[#This Row],[ISIN]]="","",IF(OR(_xll.BDP($B79&amp;" Corp",AZ$1)="#N/A N/A"),"--",_xll.BDP($B79&amp;" Corp",AZ$1)))</f>
        <v>USD</v>
      </c>
      <c r="BA79" s="244">
        <f>IF(tbl_coded[[#This Row],[ISIN]]="","",IF(OR(_xll.BDP($B79&amp;" Corp",BA$1)="#N/A N/A"),"--",_xll.BDP($B79&amp;" Corp",BA$1)))</f>
        <v>91000000</v>
      </c>
      <c r="BB79" s="244">
        <f>IF(tbl_coded[[#This Row],[ISIN]]="","",IF(OR(_xll.BDP($B79&amp;" Corp",BB$1)="#N/A Field Not Applicable"),"--",_xll.BDP($B79&amp;" Corp",BB$1)))</f>
        <v>100</v>
      </c>
      <c r="BC79" s="244" t="str">
        <f>IF(tbl_coded[[#This Row],[ISIN]]="","",IF(OR(_xll.BDP($B79&amp;" Corp",BC$1)="#N/A Field Not Applicable"),"--",_xll.BDP($B79&amp;" Corp",BC$1)))</f>
        <v>N</v>
      </c>
      <c r="BD79" s="244" t="str">
        <f>IF(tbl_coded[[#This Row],[ISIN]]="","",IF(OR(_xll.BDP($B79&amp;" Corp",BD$1)="#N/A Field Not Applicable"),"--",_xll.BDP($B79&amp;" Corp",BD$1)))</f>
        <v>N</v>
      </c>
      <c r="BE79" s="244" t="str">
        <f>IF(tbl_coded[[#This Row],[ISIN]]="","",IF(OR(_xll.BDP($B79&amp;" Corp",BE$1)="#N/A Field Not Applicable"),"--",_xll.BDP($B79&amp;" Corp",BE$1)))</f>
        <v>N</v>
      </c>
      <c r="BF79" s="244" t="str">
        <f>IF(tbl_coded[[#This Row],[ISIN]]="","",IF(OR(_xll.BDP($B79&amp;" Corp",BF$1)="#N/A N/A"),"",_xll.BDP($B79&amp;" Corp",BF$1)))</f>
        <v>1449670D CH</v>
      </c>
      <c r="BG7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7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7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7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7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7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WR/--/--</v>
      </c>
      <c r="BM79" s="244" t="str">
        <f>IF(tbl_coded[[#This Row],[GREEN]]="Y","Green",IF(tbl_coded[[#This Row],[SUSTAINABLE]]="Y","Sustainable",IF(tbl_coded[[#This Row],[SOCIAL]]="Y","Social","")))</f>
        <v/>
      </c>
    </row>
    <row r="80" spans="1:65" ht="15" customHeight="1">
      <c r="A80" s="225">
        <v>78</v>
      </c>
      <c r="B80" s="226" t="str">
        <f>IF(美元债一级!$C$3:$C$1048576&lt;&gt;"",美元债一级!C80,"")</f>
        <v>XS2549299480</v>
      </c>
      <c r="C80" s="228" t="str">
        <f>IF(tbl_coded[[#This Row],[ISIN]]="","",IF(tbl_coded[[#This Row],[Index]]&gt;$A$1,"",IF(_xll.BDP($B80&amp;" Corp",C$1)="#N/A N/A","",_xll.BDP($B80&amp;" Corp",C$1))))</f>
        <v>1/11/2022</v>
      </c>
      <c r="D80" s="228" t="str">
        <f>IF(tbl_coded[[#This Row],[ISIN]]="","",IF(_xll.BDP($B80&amp;" Corp",D$1)="#N/A N/A","",_xll.BDP($B80&amp;" Corp",D$1)))</f>
        <v>ZHEJIANG KUNPENG BVI</v>
      </c>
      <c r="E80" s="228" t="str">
        <f>IF(tbl_coded[[#This Row],[ISIN]]="","",IF(_xll.BDP($B80&amp;" Corp",E$1)="#N/A N/A","--",_xll.BDP($B80&amp;" Corp",E$1)))</f>
        <v>--</v>
      </c>
      <c r="F80" s="228">
        <f>IF(tbl_coded[[#This Row],[ISIN]]="","",IF(_xll.BDS($B80&amp;" Corp",F$1)="#N/A Field Not Applicable","",_xll.BDS($B80&amp;" Corp",F$1)))</f>
        <v>70453863</v>
      </c>
      <c r="G80" s="228" t="str">
        <f>IF(tbl_coded[[#This Row],[ISIN]]="","",IF(_xll.BDP($F80&amp;" CompanyID",G$1)="#N/A Invalid Security","",_xll.BDP($F80&amp;" CompanyID",G$1)))</f>
        <v>Hangzhou Shangcheng State-owne</v>
      </c>
      <c r="H80" s="228" t="str">
        <f>IF(tbl_coded[[#This Row],[ISIN]]="","",IF(_xll.BDP($B80&amp;" Corp",H$1)="#N/A N/A","--",_xll.BDP($B80&amp;" Corp",H$1)))</f>
        <v>Baa3</v>
      </c>
      <c r="I80" s="228" t="str">
        <f>IF(tbl_coded[[#This Row],[ISIN]]="","",IF(_xll.BDP($B80&amp;" Corp",I$1)="#N/A N/A","--",_xll.BDP($B80&amp;" Corp",I$1)))</f>
        <v>--</v>
      </c>
      <c r="J80" s="228" t="str">
        <f>IF(tbl_coded[[#This Row],[ISIN]]="","",IF(_xll.BDP($B80&amp;" Corp",J$1)="#N/A N/A","--",_xll.BDP($B80&amp;" Corp",J$1)))</f>
        <v>--</v>
      </c>
      <c r="K80" s="228" t="str">
        <f>IF(tbl_coded[[#This Row],[ISIN]]="","",IF(_xll.BDP($B80&amp;" Corp",K$1)="#N/A N/A","--",_xll.BDP($B80&amp;" Corp",K$1)))</f>
        <v>--</v>
      </c>
      <c r="L80" s="228" t="str">
        <f>IF(tbl_coded[[#This Row],[ISIN]]="","",IF(_xll.BDP($B80&amp;" Corp",L$1)="#N/A N/A","--",_xll.BDP($B80&amp;" Corp",L$1)))</f>
        <v>--</v>
      </c>
      <c r="M80" s="228" t="str">
        <f>IF(tbl_coded[[#This Row],[ISIN]]="","",IF(_xll.BDP($B80&amp;" Corp",M$1)="#N/A N/A","--",_xll.BDP($B80&amp;" Corp",M$1)))</f>
        <v>--</v>
      </c>
      <c r="N80" s="228" t="str">
        <f>IF(tbl_coded[[#This Row],[ISIN]]="","",IF(_xll.BDP($B80&amp;" Corp",N$1)="#N/A N/A","--",_xll.BDP($B80&amp;" Corp",N$1)))</f>
        <v>--</v>
      </c>
      <c r="O80" s="228" t="str">
        <f>IF(tbl_coded[[#This Row],[ISIN]]="","",IF(_xll.BDP($B80&amp;" Corp",O$1)="#N/A N/A","--",_xll.BDP($B80&amp;" Corp",O$1)))</f>
        <v>--</v>
      </c>
      <c r="P80" s="228" t="str">
        <f>IF(tbl_coded[[#This Row],[ISIN]]="","",IF(_xll.BDP($B80&amp;" Corp",P$1)="#N/A N/A","--",_xll.BDP($B80&amp;" Corp",P$1)))</f>
        <v>--</v>
      </c>
      <c r="Q8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0" s="228" t="str">
        <f>IF(tbl_coded[[#This Row],[ISIN]]="","",IF(OR(_xll.BDP($B80&amp;" Corp",R$1)="#N/A N/A",_xll.BDP($B80&amp;" Corp",R$1)="#N/A Invalid Security",_xll.BDP($B80&amp;" Corp",R$1)="#N/A Field Not Applicable"),"--",_xll.BDP($B80&amp;" Corp",R$1)))</f>
        <v>--</v>
      </c>
      <c r="S80" s="228" t="str">
        <f>IF(tbl_coded[[#This Row],[ISIN]]="","",IF(OR(_xll.BDP($R80&amp;" Equity",S$1)="#N/A N/A",_xll.BDP($R80&amp;" Equity",S$1)="#N/A Invalid Security"),"--",_xll.BDP($R80&amp;" Equity",S$1)))</f>
        <v>--</v>
      </c>
      <c r="T80" s="228" t="str">
        <f>IF(tbl_coded[[#This Row],[ISIN]]="","",IF(OR(_xll.BDP($R80&amp;" Equity",T$1)="#N/A N/A",_xll.BDP($R80&amp;" Equity",T$1)="#N/A Invalid Security"),"--",_xll.BDP($R80&amp;" Equity",T$1)))</f>
        <v>--</v>
      </c>
      <c r="U80" s="228" t="str">
        <f>IF(tbl_coded[[#This Row],[ISIN]]="","",IF(OR(_xll.BDP($R80&amp;" Equity",U$1)="#N/A N/A",_xll.BDP($R80&amp;" Equity",U$1)="#N/A Invalid Security"),"--",_xll.BDP($R80&amp;" Equity",U$1)))</f>
        <v>--</v>
      </c>
      <c r="V80" s="228" t="str">
        <f>IF(tbl_coded[[#This Row],[ISIN]]="","",IF(OR(_xll.BDP($R80&amp;" Equity",V$1)="#N/A N/A",_xll.BDP($R80&amp;" Equity",V$1)="#N/A Invalid Security"),"--",_xll.BDP($R80&amp;" Equity",V$1)))</f>
        <v>--</v>
      </c>
      <c r="W80" s="228" t="str">
        <f>IF(tbl_coded[[#This Row],[ISIN]]="","",IF(OR(_xll.BDP($R80&amp;" Equity",W$1)="#N/A N/A",_xll.BDP($R80&amp;" Equity",W$1)="#N/A Invalid Security"),"--",_xll.BDP($R80&amp;" Equity",W$1)))</f>
        <v>--</v>
      </c>
      <c r="X80" s="228" t="str">
        <f>IF(tbl_coded[[#This Row],[ISIN]]="","",IF(OR(_xll.BDP($R80&amp;" Equity",X$1)="#N/A N/A",_xll.BDP($R80&amp;" Equity",X$1)="#N/A Invalid Security"),"--",_xll.BDP($R80&amp;" Equity",X$1)))</f>
        <v>--</v>
      </c>
      <c r="Y8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0" s="228" t="str">
        <f>IF(tbl_coded[[#This Row],[ISIN]]="","",IF(ISNUMBER(_xll.BDP(B80&amp;" Corp",Z$1)),_xll.BDP(B80&amp;" Corp",Z$1),""))</f>
        <v/>
      </c>
      <c r="AA80" s="228" t="str">
        <f>IF(tbl_coded[[#This Row],[ISIN]]="","",IF(ISNUMBER(_xll.BDP(B80&amp;" Corp",AA$1)),_xll.BDP(B80&amp;" Corp",AA$1),""))</f>
        <v/>
      </c>
      <c r="AB80" s="228" t="str">
        <f>IF(tbl_coded[[#This Row],[ISIN]]="","",IF(ISNUMBER(_xll.BDP(B80&amp;" Corp",AB$1)),_xll.BDP(B80&amp;" Corp",AB$1),""))</f>
        <v/>
      </c>
      <c r="AC80" s="228" t="str">
        <f>IF(tbl_coded[[#This Row],[ISIN]]="","",IF((_xll.BDP(B80&amp;" Corp",AC$1))="#N/A Field Not Applicable","",_xll.BDP(B80&amp;" Corp",AC$1)))</f>
        <v>N</v>
      </c>
      <c r="AD80" s="228" t="str">
        <f>IF(tbl_coded[[#This Row],[ISIN]]="","",IF((_xll.BDP(B80&amp;" Corp",AD$1))="#N/A N/A","--",_xll.BDP(B80&amp;" Corp",AD$1)))</f>
        <v>--</v>
      </c>
      <c r="AE80" s="228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>IG</v>
      </c>
      <c r="AF8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Baa3/--/--</v>
      </c>
      <c r="AH80" s="229" t="str">
        <f>IF(tbl_coded[[#This Row],[ISIN]]="","",IF(_xll.BDP($B80&amp;" Corp",AH$1)="#N/A N/A","--",_xll.BDP($B80&amp;" Corp",AH$1)))</f>
        <v>VG</v>
      </c>
      <c r="AI8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Zhejiang Kunpeng Bvi Co Ltd</v>
      </c>
      <c r="AL80" s="244">
        <f>IF(tbl_coded[[#This Row],[ISIN]]="","",IF(_xll.BDS($B80&amp;" Corp",AL$1)="#N/A Field Not Applicable","",_xll.BDS($B80&amp;" Corp",AL$1)))</f>
        <v>70453863</v>
      </c>
      <c r="AM80" s="244" t="str">
        <f>IF(tbl_coded[[#This Row],[ISIN]]="","",IF(_xll.BDP(tbl_coded[[#This Row],[KPW Provider BBID]]&amp;" CompanyID","NAME")="#N/A Invalid Security","",_xll.BDP(tbl_coded[[#This Row],[KPW Provider BBID]]&amp;" CompanyID","NAME")))</f>
        <v>Hangzhou Shangcheng State-owne</v>
      </c>
      <c r="AN8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8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8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80" s="244" t="str">
        <f>IF(tbl_coded[[#This Row],[ISIN]]="","",IF(tbl_coded[[#This Row],[KPW Name]]="","",tbl_coded[[#This Row],[穆迪KPW评级]]&amp;"/"&amp;tbl_coded[[#This Row],[SPKPW评级]]&amp;"/"&amp;tbl_coded[[#This Row],[FITCHKPW评级]]))</f>
        <v>--/--/--</v>
      </c>
      <c r="AR80" s="244" t="str">
        <f>IF(tbl_coded[[#This Row],[ISIN]]="","",IF(OR(_xll.BDP($B80&amp;" Corp",AR$1)="#N/A N/A"),"",_xll.BDP($B80&amp;" Corp",AR$1)))</f>
        <v/>
      </c>
      <c r="AS80" s="244" t="str">
        <f>IF(tbl_coded[[#This Row],[ISIN]]="","",IF(_xll.BDS($B80&amp;" Corp",AS$1)="#N/A Field Not Applicable","",_xll.BDS($B80&amp;" Corp",AS$1)))</f>
        <v/>
      </c>
      <c r="AT80" s="244" t="str">
        <f>IF(tbl_coded[[#This Row],[SBLC Provider BBID]]="","",_xll.BDP(tbl_coded[[#This Row],[SBLC Provider BBID]]&amp;" CompanyID","NAME"))</f>
        <v/>
      </c>
      <c r="AU80" s="244" t="str">
        <f>IF(tbl_coded[[#This Row],[ISIN]]="","",IF(OR(_xll.BDP($B80&amp;" Corp",AU$1)="#N/A N/A"),"--",IF(_xll.BDP($B80&amp;" Corp",AU$1)="#N/A Field Not Applicable","",TEXT(_xll.BDP($B80&amp;" Corp",AU$1),"yyyy/mm/dd"))))</f>
        <v>2022/11/04</v>
      </c>
      <c r="AV80" s="244" t="str">
        <f>IF(tbl_coded[[#This Row],[ISIN]]="","",IF(OR(_xll.BDP($B80&amp;" Corp",AV$1)="#N/A N/A"),"--",IF(_xll.BDP($B80&amp;" Corp",AV$1)="#N/A Field Not Applicable","",TEXT(_xll.BDP($B80&amp;" Corp",AV$1),"yyyy/mm/dd"))))</f>
        <v>2023/11/03</v>
      </c>
      <c r="AW80" s="244" t="str">
        <f>IF(tbl_coded[[#This Row],[ISIN]]="","",IF(OR(_xll.BDP($B80&amp;" Corp",AW$1)="#N/A N/A"),"--",IF(_xll.BDP($B80&amp;" Corp",AW$1)="#N/A Field Not Applicable","",TEXT(_xll.BDP($B80&amp;" Corp",AW$1),"yyyy/mm/dd"))))</f>
        <v>2022/11/01</v>
      </c>
      <c r="AX80" s="244" t="str">
        <f>IF(tbl_coded[[#This Row],[ISIN]]="","",IF(OR(_xll.BDP($B80&amp;" Corp",AX$1)="#N/A Field Not Applicable"),"--",IF(_xll.BDP($B80&amp;" Corp",AX$1)="#N/A Field Not Applicable","",TEXT(_xll.BDP($B80&amp;" Corp",AX$1),"yyyy/mm/dd"))))</f>
        <v>--</v>
      </c>
      <c r="AY80" s="244">
        <f>IF(tbl_coded[[#This Row],[ISIN]]="","",IF(OR(_xll.BDP($B80&amp;" Corp",AY$1)="#N/A N/A"),"--",_xll.BDP($B80&amp;" Corp",AY$1)))</f>
        <v>6.5</v>
      </c>
      <c r="AZ80" s="244" t="str">
        <f>IF(tbl_coded[[#This Row],[ISIN]]="","",IF(OR(_xll.BDP($B80&amp;" Corp",AZ$1)="#N/A N/A"),"--",_xll.BDP($B80&amp;" Corp",AZ$1)))</f>
        <v>USD</v>
      </c>
      <c r="BA80" s="244">
        <f>IF(tbl_coded[[#This Row],[ISIN]]="","",IF(OR(_xll.BDP($B80&amp;" Corp",BA$1)="#N/A N/A"),"--",_xll.BDP($B80&amp;" Corp",BA$1)))</f>
        <v>208000000</v>
      </c>
      <c r="BB80" s="244">
        <f>IF(tbl_coded[[#This Row],[ISIN]]="","",IF(OR(_xll.BDP($B80&amp;" Corp",BB$1)="#N/A Field Not Applicable"),"--",_xll.BDP($B80&amp;" Corp",BB$1)))</f>
        <v>100</v>
      </c>
      <c r="BC80" s="244" t="str">
        <f>IF(tbl_coded[[#This Row],[ISIN]]="","",IF(OR(_xll.BDP($B80&amp;" Corp",BC$1)="#N/A Field Not Applicable"),"--",_xll.BDP($B80&amp;" Corp",BC$1)))</f>
        <v>N</v>
      </c>
      <c r="BD80" s="244" t="str">
        <f>IF(tbl_coded[[#This Row],[ISIN]]="","",IF(OR(_xll.BDP($B80&amp;" Corp",BD$1)="#N/A Field Not Applicable"),"--",_xll.BDP($B80&amp;" Corp",BD$1)))</f>
        <v>N</v>
      </c>
      <c r="BE80" s="244" t="str">
        <f>IF(tbl_coded[[#This Row],[ISIN]]="","",IF(OR(_xll.BDP($B80&amp;" Corp",BE$1)="#N/A Field Not Applicable"),"--",_xll.BDP($B80&amp;" Corp",BE$1)))</f>
        <v>N</v>
      </c>
      <c r="BF80" s="244" t="str">
        <f>IF(tbl_coded[[#This Row],[ISIN]]="","",IF(OR(_xll.BDP($B80&amp;" Corp",BF$1)="#N/A N/A"),"",_xll.BDP($B80&amp;" Corp",BF$1)))</f>
        <v/>
      </c>
      <c r="BG8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8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8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8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80" s="244" t="str">
        <f>IF(tbl_coded[[#This Row],[GREEN]]="Y","Green",IF(tbl_coded[[#This Row],[SUSTAINABLE]]="Y","Sustainable",IF(tbl_coded[[#This Row],[SOCIAL]]="Y","Social","")))</f>
        <v/>
      </c>
    </row>
    <row r="81" spans="1:65" ht="15" customHeight="1">
      <c r="A81" s="225">
        <v>79</v>
      </c>
      <c r="B81" s="226" t="str">
        <f>IF(美元债一级!$C$3:$C$1048576&lt;&gt;"",美元债一级!C81,"")</f>
        <v>G228032</v>
      </c>
      <c r="C81" s="228" t="str">
        <f>IF(tbl_coded[[#This Row],[ISIN]]="","",IF(tbl_coded[[#This Row],[Index]]&gt;$A$1,"",IF(_xll.BDP($B81&amp;" Corp",C$1)="#N/A N/A","",_xll.BDP($B81&amp;" Corp",C$1))))</f>
        <v>25/10/2022</v>
      </c>
      <c r="D81" s="228" t="str">
        <f>IF(tbl_coded[[#This Row],[ISIN]]="","",IF(_xll.BDP($B81&amp;" Corp",D$1)="#N/A N/A","",_xll.BDP($B81&amp;" Corp",D$1)))</f>
        <v>CHANGSHA PILOT INV HLD</v>
      </c>
      <c r="E81" s="228" t="str">
        <f>IF(tbl_coded[[#This Row],[ISIN]]="","",IF(_xll.BDP($B81&amp;" Corp",E$1)="#N/A N/A","--",_xll.BDP($B81&amp;" Corp",E$1)))</f>
        <v>--</v>
      </c>
      <c r="F81" s="228" t="str">
        <f>IF(tbl_coded[[#This Row],[ISIN]]="","",IF(_xll.BDS($B81&amp;" Corp",F$1)="#N/A Field Not Applicable","",_xll.BDS($B81&amp;" Corp",F$1)))</f>
        <v/>
      </c>
      <c r="G81" s="228" t="str">
        <f>IF(tbl_coded[[#This Row],[ISIN]]="","",IF(_xll.BDP($F81&amp;" CompanyID",G$1)="#N/A Invalid Security","",_xll.BDP($F81&amp;" CompanyID",G$1)))</f>
        <v/>
      </c>
      <c r="H81" s="228" t="str">
        <f>IF(tbl_coded[[#This Row],[ISIN]]="","",IF(_xll.BDP($B81&amp;" Corp",H$1)="#N/A N/A","--",_xll.BDP($B81&amp;" Corp",H$1)))</f>
        <v>--</v>
      </c>
      <c r="I81" s="228" t="str">
        <f>IF(tbl_coded[[#This Row],[ISIN]]="","",IF(_xll.BDP($B81&amp;" Corp",I$1)="#N/A N/A","--",_xll.BDP($B81&amp;" Corp",I$1)))</f>
        <v>--</v>
      </c>
      <c r="J81" s="228" t="str">
        <f>IF(tbl_coded[[#This Row],[ISIN]]="","",IF(_xll.BDP($B81&amp;" Corp",J$1)="#N/A N/A","--",_xll.BDP($B81&amp;" Corp",J$1)))</f>
        <v>--</v>
      </c>
      <c r="K81" s="228" t="str">
        <f>IF(tbl_coded[[#This Row],[ISIN]]="","",IF(_xll.BDP($B81&amp;" Corp",K$1)="#N/A N/A","--",_xll.BDP($B81&amp;" Corp",K$1)))</f>
        <v>--</v>
      </c>
      <c r="L81" s="228" t="str">
        <f>IF(tbl_coded[[#This Row],[ISIN]]="","",IF(_xll.BDP($B81&amp;" Corp",L$1)="#N/A N/A","--",_xll.BDP($B81&amp;" Corp",L$1)))</f>
        <v>--</v>
      </c>
      <c r="M81" s="228" t="str">
        <f>IF(tbl_coded[[#This Row],[ISIN]]="","",IF(_xll.BDP($B81&amp;" Corp",M$1)="#N/A N/A","--",_xll.BDP($B81&amp;" Corp",M$1)))</f>
        <v>--</v>
      </c>
      <c r="N81" s="228" t="str">
        <f>IF(tbl_coded[[#This Row],[ISIN]]="","",IF(_xll.BDP($B81&amp;" Corp",N$1)="#N/A N/A","--",_xll.BDP($B81&amp;" Corp",N$1)))</f>
        <v>--</v>
      </c>
      <c r="O81" s="228" t="str">
        <f>IF(tbl_coded[[#This Row],[ISIN]]="","",IF(_xll.BDP($B81&amp;" Corp",O$1)="#N/A N/A","--",_xll.BDP($B81&amp;" Corp",O$1)))</f>
        <v>NR</v>
      </c>
      <c r="P81" s="228" t="str">
        <f>IF(tbl_coded[[#This Row],[ISIN]]="","",IF(_xll.BDP($B81&amp;" Corp",P$1)="#N/A N/A","--",_xll.BDP($B81&amp;" Corp",P$1)))</f>
        <v>BBB</v>
      </c>
      <c r="Q8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--/NR/BBB</v>
      </c>
      <c r="R81" s="228" t="str">
        <f>IF(tbl_coded[[#This Row],[ISIN]]="","",IF(OR(_xll.BDP($B81&amp;" Corp",R$1)="#N/A N/A",_xll.BDP($B81&amp;" Corp",R$1)="#N/A Invalid Security",_xll.BDP($B81&amp;" Corp",R$1)="#N/A Field Not Applicable"),"--",_xll.BDP($B81&amp;" Corp",R$1)))</f>
        <v>--</v>
      </c>
      <c r="S81" s="228" t="str">
        <f>IF(tbl_coded[[#This Row],[ISIN]]="","",IF(OR(_xll.BDP($R81&amp;" Equity",S$1)="#N/A N/A",_xll.BDP($R81&amp;" Equity",S$1)="#N/A Invalid Security"),"--",_xll.BDP($R81&amp;" Equity",S$1)))</f>
        <v>--</v>
      </c>
      <c r="T81" s="228" t="str">
        <f>IF(tbl_coded[[#This Row],[ISIN]]="","",IF(OR(_xll.BDP($R81&amp;" Equity",T$1)="#N/A N/A",_xll.BDP($R81&amp;" Equity",T$1)="#N/A Invalid Security"),"--",_xll.BDP($R81&amp;" Equity",T$1)))</f>
        <v>--</v>
      </c>
      <c r="U81" s="228" t="str">
        <f>IF(tbl_coded[[#This Row],[ISIN]]="","",IF(OR(_xll.BDP($R81&amp;" Equity",U$1)="#N/A N/A",_xll.BDP($R81&amp;" Equity",U$1)="#N/A Invalid Security"),"--",_xll.BDP($R81&amp;" Equity",U$1)))</f>
        <v>--</v>
      </c>
      <c r="V81" s="228" t="str">
        <f>IF(tbl_coded[[#This Row],[ISIN]]="","",IF(OR(_xll.BDP($R81&amp;" Equity",V$1)="#N/A N/A",_xll.BDP($R81&amp;" Equity",V$1)="#N/A Invalid Security"),"--",_xll.BDP($R81&amp;" Equity",V$1)))</f>
        <v>--</v>
      </c>
      <c r="W81" s="228" t="str">
        <f>IF(tbl_coded[[#This Row],[ISIN]]="","",IF(OR(_xll.BDP($R81&amp;" Equity",W$1)="#N/A N/A",_xll.BDP($R81&amp;" Equity",W$1)="#N/A Invalid Security"),"--",_xll.BDP($R81&amp;" Equity",W$1)))</f>
        <v>--</v>
      </c>
      <c r="X81" s="228" t="str">
        <f>IF(tbl_coded[[#This Row],[ISIN]]="","",IF(OR(_xll.BDP($R81&amp;" Equity",X$1)="#N/A N/A",_xll.BDP($R81&amp;" Equity",X$1)="#N/A Invalid Security"),"--",_xll.BDP($R81&amp;" Equity",X$1)))</f>
        <v>--</v>
      </c>
      <c r="Y8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1" s="228" t="str">
        <f>IF(tbl_coded[[#This Row],[ISIN]]="","",IF(ISNUMBER(_xll.BDP(B81&amp;" Corp",Z$1)),_xll.BDP(B81&amp;" Corp",Z$1),""))</f>
        <v/>
      </c>
      <c r="AA81" s="228" t="str">
        <f>IF(tbl_coded[[#This Row],[ISIN]]="","",IF(ISNUMBER(_xll.BDP(B81&amp;" Corp",AA$1)),_xll.BDP(B81&amp;" Corp",AA$1),""))</f>
        <v/>
      </c>
      <c r="AB81" s="228" t="str">
        <f>IF(tbl_coded[[#This Row],[ISIN]]="","",IF(ISNUMBER(_xll.BDP(B81&amp;" Corp",AB$1)),_xll.BDP(B81&amp;" Corp",AB$1),""))</f>
        <v/>
      </c>
      <c r="AC81" s="228" t="str">
        <f>IF(tbl_coded[[#This Row],[ISIN]]="","",IF((_xll.BDP(B81&amp;" Corp",AC$1))="#N/A Field Not Applicable","",_xll.BDP(B81&amp;" Corp",AC$1)))</f>
        <v>N</v>
      </c>
      <c r="AD81" s="228" t="str">
        <f>IF(tbl_coded[[#This Row],[ISIN]]="","",IF((_xll.BDP(B81&amp;" Corp",AD$1))="#N/A N/A","--",_xll.BDP(B81&amp;" Corp",AD$1)))</f>
        <v>--</v>
      </c>
      <c r="AE81" s="228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>NR</v>
      </c>
      <c r="AF8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--/NR/BBB</v>
      </c>
      <c r="AG8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1" s="229" t="str">
        <f>IF(tbl_coded[[#This Row],[ISIN]]="","",IF(_xll.BDP($B81&amp;" Corp",AH$1)="#N/A N/A","--",_xll.BDP($B81&amp;" Corp",AH$1)))</f>
        <v>CN</v>
      </c>
      <c r="AI8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长沙先导投资控股集团</v>
      </c>
      <c r="AL81" s="244" t="str">
        <f>IF(tbl_coded[[#This Row],[ISIN]]="","",IF(_xll.BDS($B81&amp;" Corp",AL$1)="#N/A Field Not Applicable","",_xll.BDS($B81&amp;" Corp",AL$1)))</f>
        <v/>
      </c>
      <c r="AM8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8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8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8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1" s="244" t="str">
        <f>IF(tbl_coded[[#This Row],[ISIN]]="","",IF(OR(_xll.BDP($B81&amp;" Corp",AR$1)="#N/A N/A"),"",_xll.BDP($B81&amp;" Corp",AR$1)))</f>
        <v/>
      </c>
      <c r="AS81" s="244" t="str">
        <f>IF(tbl_coded[[#This Row],[ISIN]]="","",IF(_xll.BDS($B81&amp;" Corp",AS$1)="#N/A Field Not Applicable","",_xll.BDS($B81&amp;" Corp",AS$1)))</f>
        <v/>
      </c>
      <c r="AT81" s="244" t="str">
        <f>IF(tbl_coded[[#This Row],[SBLC Provider BBID]]="","",_xll.BDP(tbl_coded[[#This Row],[SBLC Provider BBID]]&amp;" CompanyID","NAME"))</f>
        <v/>
      </c>
      <c r="AU81" s="244" t="str">
        <f>IF(tbl_coded[[#This Row],[ISIN]]="","",IF(OR(_xll.BDP($B81&amp;" Corp",AU$1)="#N/A N/A"),"--",IF(_xll.BDP($B81&amp;" Corp",AU$1)="#N/A Field Not Applicable","",TEXT(_xll.BDP($B81&amp;" Corp",AU$1),"yyyy/mm/dd"))))</f>
        <v>2022/11/01</v>
      </c>
      <c r="AV81" s="244" t="str">
        <f>IF(tbl_coded[[#This Row],[ISIN]]="","",IF(OR(_xll.BDP($B81&amp;" Corp",AV$1)="#N/A N/A"),"--",IF(_xll.BDP($B81&amp;" Corp",AV$1)="#N/A Field Not Applicable","",TEXT(_xll.BDP($B81&amp;" Corp",AV$1),"yyyy/mm/dd"))))</f>
        <v>2025/11/01</v>
      </c>
      <c r="AW81" s="244" t="str">
        <f>IF(tbl_coded[[#This Row],[ISIN]]="","",IF(OR(_xll.BDP($B81&amp;" Corp",AW$1)="#N/A N/A"),"--",IF(_xll.BDP($B81&amp;" Corp",AW$1)="#N/A Field Not Applicable","",TEXT(_xll.BDP($B81&amp;" Corp",AW$1),"yyyy/mm/dd"))))</f>
        <v>2022/10/25</v>
      </c>
      <c r="AX81" s="244" t="str">
        <f>IF(tbl_coded[[#This Row],[ISIN]]="","",IF(OR(_xll.BDP($B81&amp;" Corp",AX$1)="#N/A Field Not Applicable"),"--",IF(_xll.BDP($B81&amp;" Corp",AX$1)="#N/A Field Not Applicable","",TEXT(_xll.BDP($B81&amp;" Corp",AX$1),"yyyy/mm/dd"))))</f>
        <v>--</v>
      </c>
      <c r="AY81" s="244">
        <f>IF(tbl_coded[[#This Row],[ISIN]]="","",IF(OR(_xll.BDP($B81&amp;" Corp",AY$1)="#N/A N/A"),"--",_xll.BDP($B81&amp;" Corp",AY$1)))</f>
        <v>4.2</v>
      </c>
      <c r="AZ81" s="244" t="str">
        <f>IF(tbl_coded[[#This Row],[ISIN]]="","",IF(OR(_xll.BDP($B81&amp;" Corp",AZ$1)="#N/A N/A"),"--",_xll.BDP($B81&amp;" Corp",AZ$1)))</f>
        <v>CNY</v>
      </c>
      <c r="BA81" s="244">
        <f>IF(tbl_coded[[#This Row],[ISIN]]="","",IF(OR(_xll.BDP($B81&amp;" Corp",BA$1)="#N/A N/A"),"--",_xll.BDP($B81&amp;" Corp",BA$1)))</f>
        <v>500000000</v>
      </c>
      <c r="BB81" s="244">
        <f>IF(tbl_coded[[#This Row],[ISIN]]="","",IF(OR(_xll.BDP($B81&amp;" Corp",BB$1)="#N/A Field Not Applicable"),"--",_xll.BDP($B81&amp;" Corp",BB$1)))</f>
        <v>100</v>
      </c>
      <c r="BC81" s="244" t="str">
        <f>IF(tbl_coded[[#This Row],[ISIN]]="","",IF(OR(_xll.BDP($B81&amp;" Corp",BC$1)="#N/A Field Not Applicable"),"--",_xll.BDP($B81&amp;" Corp",BC$1)))</f>
        <v>N</v>
      </c>
      <c r="BD81" s="244" t="str">
        <f>IF(tbl_coded[[#This Row],[ISIN]]="","",IF(OR(_xll.BDP($B81&amp;" Corp",BD$1)="#N/A Field Not Applicable"),"--",_xll.BDP($B81&amp;" Corp",BD$1)))</f>
        <v>N</v>
      </c>
      <c r="BE81" s="244" t="str">
        <f>IF(tbl_coded[[#This Row],[ISIN]]="","",IF(OR(_xll.BDP($B81&amp;" Corp",BE$1)="#N/A Field Not Applicable"),"--",_xll.BDP($B81&amp;" Corp",BE$1)))</f>
        <v>N</v>
      </c>
      <c r="BF81" s="244" t="str">
        <f>IF(tbl_coded[[#This Row],[ISIN]]="","",IF(OR(_xll.BDP($B81&amp;" Corp",BF$1)="#N/A N/A"),"",_xll.BDP($B81&amp;" Corp",BF$1)))</f>
        <v>0795738D CH</v>
      </c>
      <c r="BG8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8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8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8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8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--/NR/BBB</v>
      </c>
      <c r="BL8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--/NR/BBB</v>
      </c>
      <c r="BM81" s="244" t="str">
        <f>IF(tbl_coded[[#This Row],[GREEN]]="Y","Green",IF(tbl_coded[[#This Row],[SUSTAINABLE]]="Y","Sustainable",IF(tbl_coded[[#This Row],[SOCIAL]]="Y","Social","")))</f>
        <v/>
      </c>
    </row>
    <row r="82" spans="1:65" ht="15" customHeight="1">
      <c r="A82" s="225">
        <v>80</v>
      </c>
      <c r="B82" s="226" t="str">
        <f>IF(美元债一级!$C$3:$C$1048576&lt;&gt;"",美元债一级!C82,"")</f>
        <v>XS2543377068</v>
      </c>
      <c r="C82" s="230" t="str">
        <f>IF(tbl_coded[[#This Row],[ISIN]]="","",IF(tbl_coded[[#This Row],[Index]]&gt;$A$1,"",IF(_xll.BDP($B82&amp;" Corp",C$1)="#N/A N/A","",_xll.BDP($B82&amp;" Corp",C$1))))</f>
        <v>19/10/2022</v>
      </c>
      <c r="D82" s="230" t="str">
        <f>IF(tbl_coded[[#This Row],[ISIN]]="","",IF(_xll.BDP($B82&amp;" Corp",D$1)="#N/A N/A","",_xll.BDP($B82&amp;" Corp",D$1)))</f>
        <v>CHIYU BANKING CORP LTD</v>
      </c>
      <c r="E82" s="230" t="str">
        <f>IF(tbl_coded[[#This Row],[ISIN]]="","",IF(_xll.BDP($B82&amp;" Corp",E$1)="#N/A N/A","--",_xll.BDP($B82&amp;" Corp",E$1)))</f>
        <v>--</v>
      </c>
      <c r="F82" s="230" t="str">
        <f>IF(tbl_coded[[#This Row],[ISIN]]="","",IF(_xll.BDS($B82&amp;" Corp",F$1)="#N/A Field Not Applicable","",_xll.BDS($B82&amp;" Corp",F$1)))</f>
        <v/>
      </c>
      <c r="G82" s="230" t="str">
        <f>IF(tbl_coded[[#This Row],[ISIN]]="","",IF(_xll.BDP($F82&amp;" CompanyID",G$1)="#N/A Invalid Security","",_xll.BDP($F82&amp;" CompanyID",G$1)))</f>
        <v/>
      </c>
      <c r="H82" s="230" t="str">
        <f>IF(tbl_coded[[#This Row],[ISIN]]="","",IF(_xll.BDP($B82&amp;" Corp",H$1)="#N/A N/A","--",_xll.BDP($B82&amp;" Corp",H$1)))</f>
        <v>--</v>
      </c>
      <c r="I82" s="230" t="str">
        <f>IF(tbl_coded[[#This Row],[ISIN]]="","",IF(_xll.BDP($B82&amp;" Corp",I$1)="#N/A N/A","--",_xll.BDP($B82&amp;" Corp",I$1)))</f>
        <v>--</v>
      </c>
      <c r="J82" s="230" t="str">
        <f>IF(tbl_coded[[#This Row],[ISIN]]="","",IF(_xll.BDP($B82&amp;" Corp",J$1)="#N/A N/A","--",_xll.BDP($B82&amp;" Corp",J$1)))</f>
        <v>--</v>
      </c>
      <c r="K82" s="230" t="str">
        <f>IF(tbl_coded[[#This Row],[ISIN]]="","",IF(_xll.BDP($B82&amp;" Corp",K$1)="#N/A N/A","--",_xll.BDP($B82&amp;" Corp",K$1)))</f>
        <v>--</v>
      </c>
      <c r="L82" s="230" t="str">
        <f>IF(tbl_coded[[#This Row],[ISIN]]="","",IF(_xll.BDP($B82&amp;" Corp",L$1)="#N/A N/A","--",_xll.BDP($B82&amp;" Corp",L$1)))</f>
        <v>Baa1</v>
      </c>
      <c r="M82" s="230" t="str">
        <f>IF(tbl_coded[[#This Row],[ISIN]]="","",IF(_xll.BDP($B82&amp;" Corp",M$1)="#N/A N/A","--",_xll.BDP($B82&amp;" Corp",M$1)))</f>
        <v>--</v>
      </c>
      <c r="N82" s="230" t="str">
        <f>IF(tbl_coded[[#This Row],[ISIN]]="","",IF(_xll.BDP($B82&amp;" Corp",N$1)="#N/A N/A","--",_xll.BDP($B82&amp;" Corp",N$1)))</f>
        <v>--</v>
      </c>
      <c r="O82" s="230" t="str">
        <f>IF(tbl_coded[[#This Row],[ISIN]]="","",IF(_xll.BDP($B82&amp;" Corp",O$1)="#N/A N/A","--",_xll.BDP($B82&amp;" Corp",O$1)))</f>
        <v>--</v>
      </c>
      <c r="P82" s="230" t="str">
        <f>IF(tbl_coded[[#This Row],[ISIN]]="","",IF(_xll.BDP($B82&amp;" Corp",P$1)="#N/A N/A","--",_xll.BDP($B82&amp;" Corp",P$1)))</f>
        <v>--</v>
      </c>
      <c r="Q8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82" s="230" t="str">
        <f>IF(tbl_coded[[#This Row],[ISIN]]="","",IF(OR(_xll.BDP($B82&amp;" Corp",R$1)="#N/A N/A",_xll.BDP($B82&amp;" Corp",R$1)="#N/A Invalid Security",_xll.BDP($B82&amp;" Corp",R$1)="#N/A Field Not Applicable"),"--",_xll.BDP($B82&amp;" Corp",R$1)))</f>
        <v>--</v>
      </c>
      <c r="S82" s="230" t="str">
        <f>IF(tbl_coded[[#This Row],[ISIN]]="","",IF(OR(_xll.BDP($R82&amp;" Equity",S$1)="#N/A N/A",_xll.BDP($R82&amp;" Equity",S$1)="#N/A Invalid Security"),"--",_xll.BDP($R82&amp;" Equity",S$1)))</f>
        <v>--</v>
      </c>
      <c r="T82" s="230" t="str">
        <f>IF(tbl_coded[[#This Row],[ISIN]]="","",IF(OR(_xll.BDP($R82&amp;" Equity",T$1)="#N/A N/A",_xll.BDP($R82&amp;" Equity",T$1)="#N/A Invalid Security"),"--",_xll.BDP($R82&amp;" Equity",T$1)))</f>
        <v>--</v>
      </c>
      <c r="U82" s="230" t="str">
        <f>IF(tbl_coded[[#This Row],[ISIN]]="","",IF(OR(_xll.BDP($R82&amp;" Equity",U$1)="#N/A N/A",_xll.BDP($R82&amp;" Equity",U$1)="#N/A Invalid Security"),"--",_xll.BDP($R82&amp;" Equity",U$1)))</f>
        <v>--</v>
      </c>
      <c r="V82" s="230" t="str">
        <f>IF(tbl_coded[[#This Row],[ISIN]]="","",IF(OR(_xll.BDP($R82&amp;" Equity",V$1)="#N/A N/A",_xll.BDP($R82&amp;" Equity",V$1)="#N/A Invalid Security"),"--",_xll.BDP($R82&amp;" Equity",V$1)))</f>
        <v>--</v>
      </c>
      <c r="W82" s="230" t="str">
        <f>IF(tbl_coded[[#This Row],[ISIN]]="","",IF(OR(_xll.BDP($R82&amp;" Equity",W$1)="#N/A N/A",_xll.BDP($R82&amp;" Equity",W$1)="#N/A Invalid Security"),"--",_xll.BDP($R82&amp;" Equity",W$1)))</f>
        <v>--</v>
      </c>
      <c r="X82" s="230" t="str">
        <f>IF(tbl_coded[[#This Row],[ISIN]]="","",IF(OR(_xll.BDP($R82&amp;" Equity",X$1)="#N/A N/A",_xll.BDP($R82&amp;" Equity",X$1)="#N/A Invalid Security"),"--",_xll.BDP($R82&amp;" Equity",X$1)))</f>
        <v>--</v>
      </c>
      <c r="Y8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2" s="230">
        <f>IF(tbl_coded[[#This Row],[ISIN]]="","",IF(ISNUMBER(_xll.BDP(B82&amp;" Corp",Z$1)),_xll.BDP(B82&amp;" Corp",Z$1),""))</f>
        <v>370</v>
      </c>
      <c r="AA82" s="230" t="str">
        <f>IF(tbl_coded[[#This Row],[ISIN]]="","",IF(ISNUMBER(_xll.BDP(B82&amp;" Corp",AA$1)),_xll.BDP(B82&amp;" Corp",AA$1),""))</f>
        <v/>
      </c>
      <c r="AB82" s="230">
        <f>IF(tbl_coded[[#This Row],[ISIN]]="","",IF(ISNUMBER(_xll.BDP(B82&amp;" Corp",AB$1)),_xll.BDP(B82&amp;" Corp",AB$1),""))</f>
        <v>370</v>
      </c>
      <c r="AC82" s="230" t="str">
        <f>IF(tbl_coded[[#This Row],[ISIN]]="","",IF((_xll.BDP(B82&amp;" Corp",AC$1))="#N/A Field Not Applicable","",_xll.BDP(B82&amp;" Corp",AC$1)))</f>
        <v>N</v>
      </c>
      <c r="AD82" s="230" t="str">
        <f>IF(tbl_coded[[#This Row],[ISIN]]="","",IF((_xll.BDP(B82&amp;" Corp",AD$1))="#N/A N/A","--",_xll.BDP(B82&amp;" Corp",AD$1)))</f>
        <v>--</v>
      </c>
      <c r="AE82" s="230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>NR</v>
      </c>
      <c r="AF8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2" s="231" t="str">
        <f>IF(tbl_coded[[#This Row],[ISIN]]="","",IF(_xll.BDP($B82&amp;" Corp",AH$1)="#N/A N/A","--",_xll.BDP($B82&amp;" Corp",AH$1)))</f>
        <v>HK</v>
      </c>
      <c r="AI8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370</v>
      </c>
      <c r="AK8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集友银行</v>
      </c>
      <c r="AL82" s="230" t="str">
        <f>IF(tbl_coded[[#This Row],[ISIN]]="","",IF(_xll.BDS($B82&amp;" Corp",AL$1)="#N/A Field Not Applicable","",_xll.BDS($B82&amp;" Corp",AL$1)))</f>
        <v/>
      </c>
      <c r="AM8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8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8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8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2" s="230" t="str">
        <f>IF(tbl_coded[[#This Row],[ISIN]]="","",IF(OR(_xll.BDP($B82&amp;" Corp",AR$1)="#N/A N/A"),"",_xll.BDP($B82&amp;" Corp",AR$1)))</f>
        <v/>
      </c>
      <c r="AS82" s="230" t="str">
        <f>IF(tbl_coded[[#This Row],[ISIN]]="","",IF(_xll.BDS($B82&amp;" Corp",AS$1)="#N/A Field Not Applicable","",_xll.BDS($B82&amp;" Corp",AS$1)))</f>
        <v/>
      </c>
      <c r="AT82" s="230" t="str">
        <f>IF(tbl_coded[[#This Row],[SBLC Provider BBID]]="","",_xll.BDP(tbl_coded[[#This Row],[SBLC Provider BBID]]&amp;" CompanyID","NAME"))</f>
        <v/>
      </c>
      <c r="AU82" s="230" t="str">
        <f>IF(tbl_coded[[#This Row],[ISIN]]="","",IF(OR(_xll.BDP($B82&amp;" Corp",AU$1)="#N/A N/A"),"--",IF(_xll.BDP($B82&amp;" Corp",AU$1)="#N/A Field Not Applicable","",TEXT(_xll.BDP($B82&amp;" Corp",AU$1),"yyyy/mm/dd"))))</f>
        <v>2022/10/26</v>
      </c>
      <c r="AV82" s="230" t="str">
        <f>IF(tbl_coded[[#This Row],[ISIN]]="","",IF(OR(_xll.BDP($B82&amp;" Corp",AV$1)="#N/A N/A"),"--",IF(_xll.BDP($B82&amp;" Corp",AV$1)="#N/A Field Not Applicable","",TEXT(_xll.BDP($B82&amp;" Corp",AV$1),"yyyy/mm/dd"))))</f>
        <v/>
      </c>
      <c r="AW82" s="230" t="str">
        <f>IF(tbl_coded[[#This Row],[ISIN]]="","",IF(OR(_xll.BDP($B82&amp;" Corp",AW$1)="#N/A N/A"),"--",IF(_xll.BDP($B82&amp;" Corp",AW$1)="#N/A Field Not Applicable","",TEXT(_xll.BDP($B82&amp;" Corp",AW$1),"yyyy/mm/dd"))))</f>
        <v>2022/10/19</v>
      </c>
      <c r="AX82" s="230" t="str">
        <f>IF(tbl_coded[[#This Row],[ISIN]]="","",IF(OR(_xll.BDP($B82&amp;" Corp",AX$1)="#N/A Field Not Applicable"),"--",IF(_xll.BDP($B82&amp;" Corp",AX$1)="#N/A Field Not Applicable","",TEXT(_xll.BDP($B82&amp;" Corp",AX$1),"yyyy/mm/dd"))))</f>
        <v>2027/10/26</v>
      </c>
      <c r="AY82" s="230">
        <f>IF(tbl_coded[[#This Row],[ISIN]]="","",IF(OR(_xll.BDP($B82&amp;" Corp",AY$1)="#N/A N/A"),"--",_xll.BDP($B82&amp;" Corp",AY$1)))</f>
        <v>8</v>
      </c>
      <c r="AZ82" s="230" t="str">
        <f>IF(tbl_coded[[#This Row],[ISIN]]="","",IF(OR(_xll.BDP($B82&amp;" Corp",AZ$1)="#N/A N/A"),"--",_xll.BDP($B82&amp;" Corp",AZ$1)))</f>
        <v>USD</v>
      </c>
      <c r="BA82" s="230">
        <f>IF(tbl_coded[[#This Row],[ISIN]]="","",IF(OR(_xll.BDP($B82&amp;" Corp",BA$1)="#N/A N/A"),"--",_xll.BDP($B82&amp;" Corp",BA$1)))</f>
        <v>200000000</v>
      </c>
      <c r="BB82" s="230">
        <f>IF(tbl_coded[[#This Row],[ISIN]]="","",IF(OR(_xll.BDP($B82&amp;" Corp",BB$1)="#N/A Field Not Applicable"),"--",_xll.BDP($B82&amp;" Corp",BB$1)))</f>
        <v>100</v>
      </c>
      <c r="BC82" s="230" t="str">
        <f>IF(tbl_coded[[#This Row],[ISIN]]="","",IF(OR(_xll.BDP($B82&amp;" Corp",BC$1)="#N/A Field Not Applicable"),"--",_xll.BDP($B82&amp;" Corp",BC$1)))</f>
        <v>N</v>
      </c>
      <c r="BD82" s="230" t="str">
        <f>IF(tbl_coded[[#This Row],[ISIN]]="","",IF(OR(_xll.BDP($B82&amp;" Corp",BD$1)="#N/A Field Not Applicable"),"--",_xll.BDP($B82&amp;" Corp",BD$1)))</f>
        <v>N</v>
      </c>
      <c r="BE82" s="230" t="str">
        <f>IF(tbl_coded[[#This Row],[ISIN]]="","",IF(OR(_xll.BDP($B82&amp;" Corp",BE$1)="#N/A Field Not Applicable"),"--",_xll.BDP($B82&amp;" Corp",BE$1)))</f>
        <v>N</v>
      </c>
      <c r="BF82" s="230" t="str">
        <f>IF(tbl_coded[[#This Row],[ISIN]]="","",IF(OR(_xll.BDP($B82&amp;" Corp",BF$1)="#N/A N/A"),"",_xll.BDP($B82&amp;" Corp",BF$1)))</f>
        <v>1063Z HK</v>
      </c>
      <c r="BG8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8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Baa1</v>
      </c>
      <c r="BI8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8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8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Baa1/--/--</v>
      </c>
      <c r="BL8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Baa1/--/--</v>
      </c>
      <c r="BM82" s="230" t="str">
        <f>IF(tbl_coded[[#This Row],[GREEN]]="Y","Green",IF(tbl_coded[[#This Row],[SUSTAINABLE]]="Y","Sustainable",IF(tbl_coded[[#This Row],[SOCIAL]]="Y","Social","")))</f>
        <v/>
      </c>
    </row>
    <row r="83" spans="1:65" ht="15" customHeight="1">
      <c r="A83" s="225">
        <v>81</v>
      </c>
      <c r="B83" s="226" t="str">
        <f>IF(美元债一级!$C$3:$C$1048576&lt;&gt;"",美元债一级!C83,"")</f>
        <v>G228021</v>
      </c>
      <c r="C83" s="230" t="str">
        <f>IF(tbl_coded[[#This Row],[ISIN]]="","",IF(tbl_coded[[#This Row],[Index]]&gt;$A$1,"",IF(_xll.BDP($B83&amp;" Corp",C$1)="#N/A N/A","",_xll.BDP($B83&amp;" Corp",C$1))))</f>
        <v>11/10/2022</v>
      </c>
      <c r="D83" s="230" t="str">
        <f>IF(tbl_coded[[#This Row],[ISIN]]="","",IF(_xll.BDP($B83&amp;" Corp",D$1)="#N/A N/A","",_xll.BDP($B83&amp;" Corp",D$1)))</f>
        <v>TONGLU STATE CPTL INV</v>
      </c>
      <c r="E83" s="230" t="str">
        <f>IF(tbl_coded[[#This Row],[ISIN]]="","",IF(_xll.BDP($B83&amp;" Corp",E$1)="#N/A N/A","--",_xll.BDP($B83&amp;" Corp",E$1)))</f>
        <v>--</v>
      </c>
      <c r="F83" s="230" t="str">
        <f>IF(tbl_coded[[#This Row],[ISIN]]="","",IF(_xll.BDS($B83&amp;" Corp",F$1)="#N/A Field Not Applicable","",_xll.BDS($B83&amp;" Corp",F$1)))</f>
        <v/>
      </c>
      <c r="G83" s="230" t="str">
        <f>IF(tbl_coded[[#This Row],[ISIN]]="","",IF(_xll.BDP($F83&amp;" CompanyID",G$1)="#N/A Invalid Security","",_xll.BDP($F83&amp;" CompanyID",G$1)))</f>
        <v/>
      </c>
      <c r="H83" s="230" t="str">
        <f>IF(tbl_coded[[#This Row],[ISIN]]="","",IF(_xll.BDP($B83&amp;" Corp",H$1)="#N/A N/A","--",_xll.BDP($B83&amp;" Corp",H$1)))</f>
        <v>--</v>
      </c>
      <c r="I83" s="230" t="str">
        <f>IF(tbl_coded[[#This Row],[ISIN]]="","",IF(_xll.BDP($B83&amp;" Corp",I$1)="#N/A N/A","--",_xll.BDP($B83&amp;" Corp",I$1)))</f>
        <v>--</v>
      </c>
      <c r="J83" s="230" t="str">
        <f>IF(tbl_coded[[#This Row],[ISIN]]="","",IF(_xll.BDP($B83&amp;" Corp",J$1)="#N/A N/A","--",_xll.BDP($B83&amp;" Corp",J$1)))</f>
        <v>--</v>
      </c>
      <c r="K83" s="230" t="str">
        <f>IF(tbl_coded[[#This Row],[ISIN]]="","",IF(_xll.BDP($B83&amp;" Corp",K$1)="#N/A N/A","--",_xll.BDP($B83&amp;" Corp",K$1)))</f>
        <v>--</v>
      </c>
      <c r="L83" s="230" t="str">
        <f>IF(tbl_coded[[#This Row],[ISIN]]="","",IF(_xll.BDP($B83&amp;" Corp",L$1)="#N/A N/A","--",_xll.BDP($B83&amp;" Corp",L$1)))</f>
        <v>--</v>
      </c>
      <c r="M83" s="230" t="str">
        <f>IF(tbl_coded[[#This Row],[ISIN]]="","",IF(_xll.BDP($B83&amp;" Corp",M$1)="#N/A N/A","--",_xll.BDP($B83&amp;" Corp",M$1)))</f>
        <v>--</v>
      </c>
      <c r="N83" s="230" t="str">
        <f>IF(tbl_coded[[#This Row],[ISIN]]="","",IF(_xll.BDP($B83&amp;" Corp",N$1)="#N/A N/A","--",_xll.BDP($B83&amp;" Corp",N$1)))</f>
        <v>--</v>
      </c>
      <c r="O83" s="230" t="str">
        <f>IF(tbl_coded[[#This Row],[ISIN]]="","",IF(_xll.BDP($B83&amp;" Corp",O$1)="#N/A N/A","--",_xll.BDP($B83&amp;" Corp",O$1)))</f>
        <v>--</v>
      </c>
      <c r="P83" s="230" t="str">
        <f>IF(tbl_coded[[#This Row],[ISIN]]="","",IF(_xll.BDP($B83&amp;" Corp",P$1)="#N/A N/A","--",_xll.BDP($B83&amp;" Corp",P$1)))</f>
        <v>--</v>
      </c>
      <c r="Q8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3" s="230" t="str">
        <f>IF(tbl_coded[[#This Row],[ISIN]]="","",IF(OR(_xll.BDP($B83&amp;" Corp",R$1)="#N/A N/A",_xll.BDP($B83&amp;" Corp",R$1)="#N/A Invalid Security",_xll.BDP($B83&amp;" Corp",R$1)="#N/A Field Not Applicable"),"--",_xll.BDP($B83&amp;" Corp",R$1)))</f>
        <v>--</v>
      </c>
      <c r="S83" s="230" t="str">
        <f>IF(tbl_coded[[#This Row],[ISIN]]="","",IF(OR(_xll.BDP($R83&amp;" Equity",S$1)="#N/A N/A",_xll.BDP($R83&amp;" Equity",S$1)="#N/A Invalid Security"),"--",_xll.BDP($R83&amp;" Equity",S$1)))</f>
        <v>--</v>
      </c>
      <c r="T83" s="230" t="str">
        <f>IF(tbl_coded[[#This Row],[ISIN]]="","",IF(OR(_xll.BDP($R83&amp;" Equity",T$1)="#N/A N/A",_xll.BDP($R83&amp;" Equity",T$1)="#N/A Invalid Security"),"--",_xll.BDP($R83&amp;" Equity",T$1)))</f>
        <v>--</v>
      </c>
      <c r="U83" s="230" t="str">
        <f>IF(tbl_coded[[#This Row],[ISIN]]="","",IF(OR(_xll.BDP($R83&amp;" Equity",U$1)="#N/A N/A",_xll.BDP($R83&amp;" Equity",U$1)="#N/A Invalid Security"),"--",_xll.BDP($R83&amp;" Equity",U$1)))</f>
        <v>--</v>
      </c>
      <c r="V83" s="230" t="str">
        <f>IF(tbl_coded[[#This Row],[ISIN]]="","",IF(OR(_xll.BDP($R83&amp;" Equity",V$1)="#N/A N/A",_xll.BDP($R83&amp;" Equity",V$1)="#N/A Invalid Security"),"--",_xll.BDP($R83&amp;" Equity",V$1)))</f>
        <v>--</v>
      </c>
      <c r="W83" s="230" t="str">
        <f>IF(tbl_coded[[#This Row],[ISIN]]="","",IF(OR(_xll.BDP($R83&amp;" Equity",W$1)="#N/A N/A",_xll.BDP($R83&amp;" Equity",W$1)="#N/A Invalid Security"),"--",_xll.BDP($R83&amp;" Equity",W$1)))</f>
        <v>--</v>
      </c>
      <c r="X83" s="230" t="str">
        <f>IF(tbl_coded[[#This Row],[ISIN]]="","",IF(OR(_xll.BDP($R83&amp;" Equity",X$1)="#N/A N/A",_xll.BDP($R83&amp;" Equity",X$1)="#N/A Invalid Security"),"--",_xll.BDP($R83&amp;" Equity",X$1)))</f>
        <v>--</v>
      </c>
      <c r="Y8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3" s="230" t="str">
        <f>IF(tbl_coded[[#This Row],[ISIN]]="","",IF(ISNUMBER(_xll.BDP(B83&amp;" Corp",Z$1)),_xll.BDP(B83&amp;" Corp",Z$1),""))</f>
        <v/>
      </c>
      <c r="AA83" s="230" t="str">
        <f>IF(tbl_coded[[#This Row],[ISIN]]="","",IF(ISNUMBER(_xll.BDP(B83&amp;" Corp",AA$1)),_xll.BDP(B83&amp;" Corp",AA$1),""))</f>
        <v/>
      </c>
      <c r="AB83" s="230" t="str">
        <f>IF(tbl_coded[[#This Row],[ISIN]]="","",IF(ISNUMBER(_xll.BDP(B83&amp;" Corp",AB$1)),_xll.BDP(B83&amp;" Corp",AB$1),""))</f>
        <v/>
      </c>
      <c r="AC83" s="230" t="str">
        <f>IF(tbl_coded[[#This Row],[ISIN]]="","",IF((_xll.BDP(B83&amp;" Corp",AC$1))="#N/A Field Not Applicable","",_xll.BDP(B83&amp;" Corp",AC$1)))</f>
        <v>N</v>
      </c>
      <c r="AD83" s="230" t="str">
        <f>IF(tbl_coded[[#This Row],[ISIN]]="","",IF((_xll.BDP(B83&amp;" Corp",AD$1))="#N/A N/A","--",_xll.BDP(B83&amp;" Corp",AD$1)))</f>
        <v>--</v>
      </c>
      <c r="AE83" s="230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>NR</v>
      </c>
      <c r="AF8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3" s="231" t="str">
        <f>IF(tbl_coded[[#This Row],[ISIN]]="","",IF(_xll.BDP($B83&amp;" Corp",AH$1)="#N/A N/A","--",_xll.BDP($B83&amp;" Corp",AH$1)))</f>
        <v>CN</v>
      </c>
      <c r="AI8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桐庐县国有资本投资运</v>
      </c>
      <c r="AL83" s="230" t="str">
        <f>IF(tbl_coded[[#This Row],[ISIN]]="","",IF(_xll.BDS($B83&amp;" Corp",AL$1)="#N/A Field Not Applicable","",_xll.BDS($B83&amp;" Corp",AL$1)))</f>
        <v/>
      </c>
      <c r="AM8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8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8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8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3" s="230" t="str">
        <f>IF(tbl_coded[[#This Row],[ISIN]]="","",IF(OR(_xll.BDP($B83&amp;" Corp",AR$1)="#N/A N/A"),"",_xll.BDP($B83&amp;" Corp",AR$1)))</f>
        <v/>
      </c>
      <c r="AS83" s="230">
        <f>IF(tbl_coded[[#This Row],[ISIN]]="","",IF(_xll.BDS($B83&amp;" Corp",AS$1)="#N/A Field Not Applicable","",_xll.BDS($B83&amp;" Corp",AS$1)))</f>
        <v>69732822</v>
      </c>
      <c r="AT83" s="230" t="str">
        <f>IF(tbl_coded[[#This Row],[SBLC Provider BBID]]="","",_xll.BDP(tbl_coded[[#This Row],[SBLC Provider BBID]]&amp;" CompanyID","NAME"))</f>
        <v>Bank of Shanghai Co Ltd/Hangzh</v>
      </c>
      <c r="AU83" s="230" t="str">
        <f>IF(tbl_coded[[#This Row],[ISIN]]="","",IF(OR(_xll.BDP($B83&amp;" Corp",AU$1)="#N/A N/A"),"--",IF(_xll.BDP($B83&amp;" Corp",AU$1)="#N/A Field Not Applicable","",TEXT(_xll.BDP($B83&amp;" Corp",AU$1),"yyyy/mm/dd"))))</f>
        <v>2022/10/14</v>
      </c>
      <c r="AV83" s="230" t="str">
        <f>IF(tbl_coded[[#This Row],[ISIN]]="","",IF(OR(_xll.BDP($B83&amp;" Corp",AV$1)="#N/A N/A"),"--",IF(_xll.BDP($B83&amp;" Corp",AV$1)="#N/A Field Not Applicable","",TEXT(_xll.BDP($B83&amp;" Corp",AV$1),"yyyy/mm/dd"))))</f>
        <v>2025/10/14</v>
      </c>
      <c r="AW83" s="230" t="str">
        <f>IF(tbl_coded[[#This Row],[ISIN]]="","",IF(OR(_xll.BDP($B83&amp;" Corp",AW$1)="#N/A N/A"),"--",IF(_xll.BDP($B83&amp;" Corp",AW$1)="#N/A Field Not Applicable","",TEXT(_xll.BDP($B83&amp;" Corp",AW$1),"yyyy/mm/dd"))))</f>
        <v>2022/10/11</v>
      </c>
      <c r="AX83" s="230" t="str">
        <f>IF(tbl_coded[[#This Row],[ISIN]]="","",IF(OR(_xll.BDP($B83&amp;" Corp",AX$1)="#N/A Field Not Applicable"),"--",IF(_xll.BDP($B83&amp;" Corp",AX$1)="#N/A Field Not Applicable","",TEXT(_xll.BDP($B83&amp;" Corp",AX$1),"yyyy/mm/dd"))))</f>
        <v>--</v>
      </c>
      <c r="AY83" s="230">
        <f>IF(tbl_coded[[#This Row],[ISIN]]="","",IF(OR(_xll.BDP($B83&amp;" Corp",AY$1)="#N/A N/A"),"--",_xll.BDP($B83&amp;" Corp",AY$1)))</f>
        <v>4.2</v>
      </c>
      <c r="AZ83" s="230" t="str">
        <f>IF(tbl_coded[[#This Row],[ISIN]]="","",IF(OR(_xll.BDP($B83&amp;" Corp",AZ$1)="#N/A N/A"),"--",_xll.BDP($B83&amp;" Corp",AZ$1)))</f>
        <v>CNY</v>
      </c>
      <c r="BA83" s="230">
        <f>IF(tbl_coded[[#This Row],[ISIN]]="","",IF(OR(_xll.BDP($B83&amp;" Corp",BA$1)="#N/A N/A"),"--",_xll.BDP($B83&amp;" Corp",BA$1)))</f>
        <v>950000000</v>
      </c>
      <c r="BB83" s="230">
        <f>IF(tbl_coded[[#This Row],[ISIN]]="","",IF(OR(_xll.BDP($B83&amp;" Corp",BB$1)="#N/A Field Not Applicable"),"--",_xll.BDP($B83&amp;" Corp",BB$1)))</f>
        <v>100</v>
      </c>
      <c r="BC83" s="230" t="str">
        <f>IF(tbl_coded[[#This Row],[ISIN]]="","",IF(OR(_xll.BDP($B83&amp;" Corp",BC$1)="#N/A Field Not Applicable"),"--",_xll.BDP($B83&amp;" Corp",BC$1)))</f>
        <v>N</v>
      </c>
      <c r="BD83" s="230" t="str">
        <f>IF(tbl_coded[[#This Row],[ISIN]]="","",IF(OR(_xll.BDP($B83&amp;" Corp",BD$1)="#N/A Field Not Applicable"),"--",_xll.BDP($B83&amp;" Corp",BD$1)))</f>
        <v>N</v>
      </c>
      <c r="BE83" s="230" t="str">
        <f>IF(tbl_coded[[#This Row],[ISIN]]="","",IF(OR(_xll.BDP($B83&amp;" Corp",BE$1)="#N/A Field Not Applicable"),"--",_xll.BDP($B83&amp;" Corp",BE$1)))</f>
        <v>N</v>
      </c>
      <c r="BF83" s="230" t="str">
        <f>IF(tbl_coded[[#This Row],[ISIN]]="","",IF(OR(_xll.BDP($B83&amp;" Corp",BF$1)="#N/A N/A"),"",_xll.BDP($B83&amp;" Corp",BF$1)))</f>
        <v>1835841D CH</v>
      </c>
      <c r="BG8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8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8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8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8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8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83" s="230" t="str">
        <f>IF(tbl_coded[[#This Row],[GREEN]]="Y","Green",IF(tbl_coded[[#This Row],[SUSTAINABLE]]="Y","Sustainable",IF(tbl_coded[[#This Row],[SOCIAL]]="Y","Social","")))</f>
        <v/>
      </c>
    </row>
    <row r="84" spans="1:65" ht="15" customHeight="1">
      <c r="A84" s="225">
        <v>82</v>
      </c>
      <c r="B84" s="226" t="str">
        <f>IF(美元债一级!$C$3:$C$1048576&lt;&gt;"",美元债一级!C84,"")</f>
        <v>XS2541678780</v>
      </c>
      <c r="C84" s="230" t="str">
        <f>IF(tbl_coded[[#This Row],[ISIN]]="","",IF(tbl_coded[[#This Row],[Index]]&gt;$A$1,"",IF(_xll.BDP($B84&amp;" Corp",C$1)="#N/A N/A","",_xll.BDP($B84&amp;" Corp",C$1))))</f>
        <v>30/9/2022</v>
      </c>
      <c r="D84" s="230" t="str">
        <f>IF(tbl_coded[[#This Row],[ISIN]]="","",IF(_xll.BDP($B84&amp;" Corp",D$1)="#N/A N/A","",_xll.BDP($B84&amp;" Corp",D$1)))</f>
        <v>JIANGNING JK OVERSEA INV</v>
      </c>
      <c r="E84" s="230" t="str">
        <f>IF(tbl_coded[[#This Row],[ISIN]]="","",IF(_xll.BDP($B84&amp;" Corp",E$1)="#N/A N/A","--",_xll.BDP($B84&amp;" Corp",E$1)))</f>
        <v>--</v>
      </c>
      <c r="F84" s="230">
        <f>IF(tbl_coded[[#This Row],[ISIN]]="","",IF(_xll.BDS($B84&amp;" Corp",F$1)="#N/A Field Not Applicable","",_xll.BDS($B84&amp;" Corp",F$1)))</f>
        <v>39970448</v>
      </c>
      <c r="G84" s="230" t="str">
        <f>IF(tbl_coded[[#This Row],[ISIN]]="","",IF(_xll.BDP($F84&amp;" CompanyID",G$1)="#N/A Invalid Security","",_xll.BDP($F84&amp;" CompanyID",G$1)))</f>
        <v>Nanjing Jiangning Economic Tec</v>
      </c>
      <c r="H84" s="230" t="str">
        <f>IF(tbl_coded[[#This Row],[ISIN]]="","",IF(_xll.BDP($B84&amp;" Corp",H$1)="#N/A N/A","--",_xll.BDP($B84&amp;" Corp",H$1)))</f>
        <v>--</v>
      </c>
      <c r="I84" s="230" t="str">
        <f>IF(tbl_coded[[#This Row],[ISIN]]="","",IF(_xll.BDP($B84&amp;" Corp",I$1)="#N/A N/A","--",_xll.BDP($B84&amp;" Corp",I$1)))</f>
        <v>--</v>
      </c>
      <c r="J84" s="230" t="str">
        <f>IF(tbl_coded[[#This Row],[ISIN]]="","",IF(_xll.BDP($B84&amp;" Corp",J$1)="#N/A N/A","--",_xll.BDP($B84&amp;" Corp",J$1)))</f>
        <v>--</v>
      </c>
      <c r="K84" s="230" t="str">
        <f>IF(tbl_coded[[#This Row],[ISIN]]="","",IF(_xll.BDP($B84&amp;" Corp",K$1)="#N/A N/A","--",_xll.BDP($B84&amp;" Corp",K$1)))</f>
        <v>--</v>
      </c>
      <c r="L84" s="230" t="str">
        <f>IF(tbl_coded[[#This Row],[ISIN]]="","",IF(_xll.BDP($B84&amp;" Corp",L$1)="#N/A N/A","--",_xll.BDP($B84&amp;" Corp",L$1)))</f>
        <v>--</v>
      </c>
      <c r="M84" s="230" t="str">
        <f>IF(tbl_coded[[#This Row],[ISIN]]="","",IF(_xll.BDP($B84&amp;" Corp",M$1)="#N/A N/A","--",_xll.BDP($B84&amp;" Corp",M$1)))</f>
        <v>--</v>
      </c>
      <c r="N84" s="230" t="str">
        <f>IF(tbl_coded[[#This Row],[ISIN]]="","",IF(_xll.BDP($B84&amp;" Corp",N$1)="#N/A N/A","--",_xll.BDP($B84&amp;" Corp",N$1)))</f>
        <v>--</v>
      </c>
      <c r="O84" s="230" t="str">
        <f>IF(tbl_coded[[#This Row],[ISIN]]="","",IF(_xll.BDP($B84&amp;" Corp",O$1)="#N/A N/A","--",_xll.BDP($B84&amp;" Corp",O$1)))</f>
        <v>--</v>
      </c>
      <c r="P84" s="230" t="str">
        <f>IF(tbl_coded[[#This Row],[ISIN]]="","",IF(_xll.BDP($B84&amp;" Corp",P$1)="#N/A N/A","--",_xll.BDP($B84&amp;" Corp",P$1)))</f>
        <v>--</v>
      </c>
      <c r="Q8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4" s="230" t="str">
        <f>IF(tbl_coded[[#This Row],[ISIN]]="","",IF(OR(_xll.BDP($B84&amp;" Corp",R$1)="#N/A N/A",_xll.BDP($B84&amp;" Corp",R$1)="#N/A Invalid Security",_xll.BDP($B84&amp;" Corp",R$1)="#N/A Field Not Applicable"),"--",_xll.BDP($B84&amp;" Corp",R$1)))</f>
        <v>--</v>
      </c>
      <c r="S84" s="230" t="str">
        <f>IF(tbl_coded[[#This Row],[ISIN]]="","",IF(OR(_xll.BDP($R84&amp;" Equity",S$1)="#N/A N/A",_xll.BDP($R84&amp;" Equity",S$1)="#N/A Invalid Security"),"--",_xll.BDP($R84&amp;" Equity",S$1)))</f>
        <v>--</v>
      </c>
      <c r="T84" s="230" t="str">
        <f>IF(tbl_coded[[#This Row],[ISIN]]="","",IF(OR(_xll.BDP($R84&amp;" Equity",T$1)="#N/A N/A",_xll.BDP($R84&amp;" Equity",T$1)="#N/A Invalid Security"),"--",_xll.BDP($R84&amp;" Equity",T$1)))</f>
        <v>--</v>
      </c>
      <c r="U84" s="230" t="str">
        <f>IF(tbl_coded[[#This Row],[ISIN]]="","",IF(OR(_xll.BDP($R84&amp;" Equity",U$1)="#N/A N/A",_xll.BDP($R84&amp;" Equity",U$1)="#N/A Invalid Security"),"--",_xll.BDP($R84&amp;" Equity",U$1)))</f>
        <v>--</v>
      </c>
      <c r="V84" s="230" t="str">
        <f>IF(tbl_coded[[#This Row],[ISIN]]="","",IF(OR(_xll.BDP($R84&amp;" Equity",V$1)="#N/A N/A",_xll.BDP($R84&amp;" Equity",V$1)="#N/A Invalid Security"),"--",_xll.BDP($R84&amp;" Equity",V$1)))</f>
        <v>--</v>
      </c>
      <c r="W84" s="230" t="str">
        <f>IF(tbl_coded[[#This Row],[ISIN]]="","",IF(OR(_xll.BDP($R84&amp;" Equity",W$1)="#N/A N/A",_xll.BDP($R84&amp;" Equity",W$1)="#N/A Invalid Security"),"--",_xll.BDP($R84&amp;" Equity",W$1)))</f>
        <v>--</v>
      </c>
      <c r="X84" s="230" t="str">
        <f>IF(tbl_coded[[#This Row],[ISIN]]="","",IF(OR(_xll.BDP($R84&amp;" Equity",X$1)="#N/A N/A",_xll.BDP($R84&amp;" Equity",X$1)="#N/A Invalid Security"),"--",_xll.BDP($R84&amp;" Equity",X$1)))</f>
        <v>--</v>
      </c>
      <c r="Y8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4" s="230" t="str">
        <f>IF(tbl_coded[[#This Row],[ISIN]]="","",IF(ISNUMBER(_xll.BDP(B84&amp;" Corp",Z$1)),_xll.BDP(B84&amp;" Corp",Z$1),""))</f>
        <v/>
      </c>
      <c r="AA84" s="230" t="str">
        <f>IF(tbl_coded[[#This Row],[ISIN]]="","",IF(ISNUMBER(_xll.BDP(B84&amp;" Corp",AA$1)),_xll.BDP(B84&amp;" Corp",AA$1),""))</f>
        <v/>
      </c>
      <c r="AB84" s="230" t="str">
        <f>IF(tbl_coded[[#This Row],[ISIN]]="","",IF(ISNUMBER(_xll.BDP(B84&amp;" Corp",AB$1)),_xll.BDP(B84&amp;" Corp",AB$1),""))</f>
        <v/>
      </c>
      <c r="AC84" s="230" t="str">
        <f>IF(tbl_coded[[#This Row],[ISIN]]="","",IF((_xll.BDP(B84&amp;" Corp",AC$1))="#N/A Field Not Applicable","",_xll.BDP(B84&amp;" Corp",AC$1)))</f>
        <v>N</v>
      </c>
      <c r="AD84" s="230" t="str">
        <f>IF(tbl_coded[[#This Row],[ISIN]]="","",IF((_xll.BDP(B84&amp;" Corp",AD$1))="#N/A N/A","--",_xll.BDP(B84&amp;" Corp",AD$1)))</f>
        <v>--</v>
      </c>
      <c r="AE84" s="230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>NR</v>
      </c>
      <c r="AF8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4" s="231" t="str">
        <f>IF(tbl_coded[[#This Row],[ISIN]]="","",IF(_xll.BDP($B84&amp;" Corp",AH$1)="#N/A N/A","--",_xll.BDP($B84&amp;" Corp",AH$1)))</f>
        <v>VG</v>
      </c>
      <c r="AI8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江宁经开海外投资有限</v>
      </c>
      <c r="AL84" s="230">
        <f>IF(tbl_coded[[#This Row],[ISIN]]="","",IF(_xll.BDS($B84&amp;" Corp",AL$1)="#N/A Field Not Applicable","",_xll.BDS($B84&amp;" Corp",AL$1)))</f>
        <v>39970448</v>
      </c>
      <c r="AM84" s="230" t="str">
        <f>IF(tbl_coded[[#This Row],[ISIN]]="","",IF(_xll.BDP(tbl_coded[[#This Row],[KPW Provider BBID]]&amp;" CompanyID","NAME")="#N/A Invalid Security","",_xll.BDP(tbl_coded[[#This Row],[KPW Provider BBID]]&amp;" CompanyID","NAME")))</f>
        <v>Nanjing Jiangning Economic Tec</v>
      </c>
      <c r="AN8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8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8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WD</v>
      </c>
      <c r="AQ84" s="230" t="str">
        <f>IF(tbl_coded[[#This Row],[ISIN]]="","",IF(tbl_coded[[#This Row],[KPW Name]]="","",tbl_coded[[#This Row],[穆迪KPW评级]]&amp;"/"&amp;tbl_coded[[#This Row],[SPKPW评级]]&amp;"/"&amp;tbl_coded[[#This Row],[FITCHKPW评级]]))</f>
        <v>--/--/WD</v>
      </c>
      <c r="AR84" s="230" t="str">
        <f>IF(tbl_coded[[#This Row],[ISIN]]="","",IF(OR(_xll.BDP($B84&amp;" Corp",AR$1)="#N/A N/A"),"",_xll.BDP($B84&amp;" Corp",AR$1)))</f>
        <v/>
      </c>
      <c r="AS84" s="230">
        <f>IF(tbl_coded[[#This Row],[ISIN]]="","",IF(_xll.BDS($B84&amp;" Corp",AS$1)="#N/A Field Not Applicable","",_xll.BDS($B84&amp;" Corp",AS$1)))</f>
        <v>69641301</v>
      </c>
      <c r="AT84" s="230" t="str">
        <f>IF(tbl_coded[[#This Row],[SBLC Provider BBID]]="","",_xll.BDP(tbl_coded[[#This Row],[SBLC Provider BBID]]&amp;" CompanyID","NAME"))</f>
        <v>Bank of Shanghai Co Ltd/Nanjin</v>
      </c>
      <c r="AU84" s="230" t="str">
        <f>IF(tbl_coded[[#This Row],[ISIN]]="","",IF(OR(_xll.BDP($B84&amp;" Corp",AU$1)="#N/A N/A"),"--",IF(_xll.BDP($B84&amp;" Corp",AU$1)="#N/A Field Not Applicable","",TEXT(_xll.BDP($B84&amp;" Corp",AU$1),"yyyy/mm/dd"))))</f>
        <v>2022/10/12</v>
      </c>
      <c r="AV84" s="230" t="str">
        <f>IF(tbl_coded[[#This Row],[ISIN]]="","",IF(OR(_xll.BDP($B84&amp;" Corp",AV$1)="#N/A N/A"),"--",IF(_xll.BDP($B84&amp;" Corp",AV$1)="#N/A Field Not Applicable","",TEXT(_xll.BDP($B84&amp;" Corp",AV$1),"yyyy/mm/dd"))))</f>
        <v>2023/10/11</v>
      </c>
      <c r="AW84" s="230" t="str">
        <f>IF(tbl_coded[[#This Row],[ISIN]]="","",IF(OR(_xll.BDP($B84&amp;" Corp",AW$1)="#N/A N/A"),"--",IF(_xll.BDP($B84&amp;" Corp",AW$1)="#N/A Field Not Applicable","",TEXT(_xll.BDP($B84&amp;" Corp",AW$1),"yyyy/mm/dd"))))</f>
        <v>2022/09/30</v>
      </c>
      <c r="AX84" s="230" t="str">
        <f>IF(tbl_coded[[#This Row],[ISIN]]="","",IF(OR(_xll.BDP($B84&amp;" Corp",AX$1)="#N/A Field Not Applicable"),"--",IF(_xll.BDP($B84&amp;" Corp",AX$1)="#N/A Field Not Applicable","",TEXT(_xll.BDP($B84&amp;" Corp",AX$1),"yyyy/mm/dd"))))</f>
        <v>--</v>
      </c>
      <c r="AY84" s="230">
        <f>IF(tbl_coded[[#This Row],[ISIN]]="","",IF(OR(_xll.BDP($B84&amp;" Corp",AY$1)="#N/A N/A"),"--",_xll.BDP($B84&amp;" Corp",AY$1)))</f>
        <v>5.35</v>
      </c>
      <c r="AZ84" s="230" t="str">
        <f>IF(tbl_coded[[#This Row],[ISIN]]="","",IF(OR(_xll.BDP($B84&amp;" Corp",AZ$1)="#N/A N/A"),"--",_xll.BDP($B84&amp;" Corp",AZ$1)))</f>
        <v>USD</v>
      </c>
      <c r="BA84" s="230">
        <f>IF(tbl_coded[[#This Row],[ISIN]]="","",IF(OR(_xll.BDP($B84&amp;" Corp",BA$1)="#N/A N/A"),"--",_xll.BDP($B84&amp;" Corp",BA$1)))</f>
        <v>93500000</v>
      </c>
      <c r="BB84" s="230">
        <f>IF(tbl_coded[[#This Row],[ISIN]]="","",IF(OR(_xll.BDP($B84&amp;" Corp",BB$1)="#N/A Field Not Applicable"),"--",_xll.BDP($B84&amp;" Corp",BB$1)))</f>
        <v>100</v>
      </c>
      <c r="BC84" s="230" t="str">
        <f>IF(tbl_coded[[#This Row],[ISIN]]="","",IF(OR(_xll.BDP($B84&amp;" Corp",BC$1)="#N/A Field Not Applicable"),"--",_xll.BDP($B84&amp;" Corp",BC$1)))</f>
        <v>N</v>
      </c>
      <c r="BD84" s="230" t="str">
        <f>IF(tbl_coded[[#This Row],[ISIN]]="","",IF(OR(_xll.BDP($B84&amp;" Corp",BD$1)="#N/A Field Not Applicable"),"--",_xll.BDP($B84&amp;" Corp",BD$1)))</f>
        <v>N</v>
      </c>
      <c r="BE84" s="230" t="str">
        <f>IF(tbl_coded[[#This Row],[ISIN]]="","",IF(OR(_xll.BDP($B84&amp;" Corp",BE$1)="#N/A Field Not Applicable"),"--",_xll.BDP($B84&amp;" Corp",BE$1)))</f>
        <v>N</v>
      </c>
      <c r="BF84" s="230" t="str">
        <f>IF(tbl_coded[[#This Row],[ISIN]]="","",IF(OR(_xll.BDP($B84&amp;" Corp",BF$1)="#N/A N/A"),"",_xll.BDP($B84&amp;" Corp",BF$1)))</f>
        <v>0967746D CH</v>
      </c>
      <c r="BG8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Baa3</v>
      </c>
      <c r="BH8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8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8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8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Baa3/--/WD</v>
      </c>
      <c r="BL8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84" s="230" t="str">
        <f>IF(tbl_coded[[#This Row],[GREEN]]="Y","Green",IF(tbl_coded[[#This Row],[SUSTAINABLE]]="Y","Sustainable",IF(tbl_coded[[#This Row],[SOCIAL]]="Y","Social","")))</f>
        <v/>
      </c>
    </row>
    <row r="85" spans="1:65" ht="15" customHeight="1">
      <c r="A85" s="225">
        <v>83</v>
      </c>
      <c r="B85" s="226" t="str">
        <f>IF(美元债一级!$C$3:$C$1048576&lt;&gt;"",美元债一级!C85,"")</f>
        <v>XS2537427473</v>
      </c>
      <c r="C85" s="230" t="str">
        <f>IF(tbl_coded[[#This Row],[ISIN]]="","",IF(tbl_coded[[#This Row],[Index]]&gt;$A$1,"",IF(_xll.BDP($B85&amp;" Corp",C$1)="#N/A N/A","",_xll.BDP($B85&amp;" Corp",C$1))))</f>
        <v>26/9/2022</v>
      </c>
      <c r="D85" s="230" t="str">
        <f>IF(tbl_coded[[#This Row],[ISIN]]="","",IF(_xll.BDP($B85&amp;" Corp",D$1)="#N/A N/A","",_xll.BDP($B85&amp;" Corp",D$1)))</f>
        <v>JIANGNING JK OVERSEA INV</v>
      </c>
      <c r="E85" s="230" t="str">
        <f>IF(tbl_coded[[#This Row],[ISIN]]="","",IF(_xll.BDP($B85&amp;" Corp",E$1)="#N/A N/A","--",_xll.BDP($B85&amp;" Corp",E$1)))</f>
        <v>--</v>
      </c>
      <c r="F85" s="230">
        <f>IF(tbl_coded[[#This Row],[ISIN]]="","",IF(_xll.BDS($B85&amp;" Corp",F$1)="#N/A Field Not Applicable","",_xll.BDS($B85&amp;" Corp",F$1)))</f>
        <v>39970448</v>
      </c>
      <c r="G85" s="230" t="str">
        <f>IF(tbl_coded[[#This Row],[ISIN]]="","",IF(_xll.BDP($F85&amp;" CompanyID",G$1)="#N/A Invalid Security","",_xll.BDP($F85&amp;" CompanyID",G$1)))</f>
        <v>Nanjing Jiangning Economic Tec</v>
      </c>
      <c r="H85" s="230" t="str">
        <f>IF(tbl_coded[[#This Row],[ISIN]]="","",IF(_xll.BDP($B85&amp;" Corp",H$1)="#N/A N/A","--",_xll.BDP($B85&amp;" Corp",H$1)))</f>
        <v>--</v>
      </c>
      <c r="I85" s="230" t="str">
        <f>IF(tbl_coded[[#This Row],[ISIN]]="","",IF(_xll.BDP($B85&amp;" Corp",I$1)="#N/A N/A","--",_xll.BDP($B85&amp;" Corp",I$1)))</f>
        <v>--</v>
      </c>
      <c r="J85" s="230" t="str">
        <f>IF(tbl_coded[[#This Row],[ISIN]]="","",IF(_xll.BDP($B85&amp;" Corp",J$1)="#N/A N/A","--",_xll.BDP($B85&amp;" Corp",J$1)))</f>
        <v>--</v>
      </c>
      <c r="K85" s="230" t="str">
        <f>IF(tbl_coded[[#This Row],[ISIN]]="","",IF(_xll.BDP($B85&amp;" Corp",K$1)="#N/A N/A","--",_xll.BDP($B85&amp;" Corp",K$1)))</f>
        <v>--</v>
      </c>
      <c r="L85" s="230" t="str">
        <f>IF(tbl_coded[[#This Row],[ISIN]]="","",IF(_xll.BDP($B85&amp;" Corp",L$1)="#N/A N/A","--",_xll.BDP($B85&amp;" Corp",L$1)))</f>
        <v>--</v>
      </c>
      <c r="M85" s="230" t="str">
        <f>IF(tbl_coded[[#This Row],[ISIN]]="","",IF(_xll.BDP($B85&amp;" Corp",M$1)="#N/A N/A","--",_xll.BDP($B85&amp;" Corp",M$1)))</f>
        <v>--</v>
      </c>
      <c r="N85" s="230" t="str">
        <f>IF(tbl_coded[[#This Row],[ISIN]]="","",IF(_xll.BDP($B85&amp;" Corp",N$1)="#N/A N/A","--",_xll.BDP($B85&amp;" Corp",N$1)))</f>
        <v>--</v>
      </c>
      <c r="O85" s="230" t="str">
        <f>IF(tbl_coded[[#This Row],[ISIN]]="","",IF(_xll.BDP($B85&amp;" Corp",O$1)="#N/A N/A","--",_xll.BDP($B85&amp;" Corp",O$1)))</f>
        <v>--</v>
      </c>
      <c r="P85" s="230" t="str">
        <f>IF(tbl_coded[[#This Row],[ISIN]]="","",IF(_xll.BDP($B85&amp;" Corp",P$1)="#N/A N/A","--",_xll.BDP($B85&amp;" Corp",P$1)))</f>
        <v>--</v>
      </c>
      <c r="Q8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5" s="230" t="str">
        <f>IF(tbl_coded[[#This Row],[ISIN]]="","",IF(OR(_xll.BDP($B85&amp;" Corp",R$1)="#N/A N/A",_xll.BDP($B85&amp;" Corp",R$1)="#N/A Invalid Security",_xll.BDP($B85&amp;" Corp",R$1)="#N/A Field Not Applicable"),"--",_xll.BDP($B85&amp;" Corp",R$1)))</f>
        <v>--</v>
      </c>
      <c r="S85" s="230" t="str">
        <f>IF(tbl_coded[[#This Row],[ISIN]]="","",IF(OR(_xll.BDP($R85&amp;" Equity",S$1)="#N/A N/A",_xll.BDP($R85&amp;" Equity",S$1)="#N/A Invalid Security"),"--",_xll.BDP($R85&amp;" Equity",S$1)))</f>
        <v>--</v>
      </c>
      <c r="T85" s="230" t="str">
        <f>IF(tbl_coded[[#This Row],[ISIN]]="","",IF(OR(_xll.BDP($R85&amp;" Equity",T$1)="#N/A N/A",_xll.BDP($R85&amp;" Equity",T$1)="#N/A Invalid Security"),"--",_xll.BDP($R85&amp;" Equity",T$1)))</f>
        <v>--</v>
      </c>
      <c r="U85" s="230" t="str">
        <f>IF(tbl_coded[[#This Row],[ISIN]]="","",IF(OR(_xll.BDP($R85&amp;" Equity",U$1)="#N/A N/A",_xll.BDP($R85&amp;" Equity",U$1)="#N/A Invalid Security"),"--",_xll.BDP($R85&amp;" Equity",U$1)))</f>
        <v>--</v>
      </c>
      <c r="V85" s="230" t="str">
        <f>IF(tbl_coded[[#This Row],[ISIN]]="","",IF(OR(_xll.BDP($R85&amp;" Equity",V$1)="#N/A N/A",_xll.BDP($R85&amp;" Equity",V$1)="#N/A Invalid Security"),"--",_xll.BDP($R85&amp;" Equity",V$1)))</f>
        <v>--</v>
      </c>
      <c r="W85" s="230" t="str">
        <f>IF(tbl_coded[[#This Row],[ISIN]]="","",IF(OR(_xll.BDP($R85&amp;" Equity",W$1)="#N/A N/A",_xll.BDP($R85&amp;" Equity",W$1)="#N/A Invalid Security"),"--",_xll.BDP($R85&amp;" Equity",W$1)))</f>
        <v>--</v>
      </c>
      <c r="X85" s="230" t="str">
        <f>IF(tbl_coded[[#This Row],[ISIN]]="","",IF(OR(_xll.BDP($R85&amp;" Equity",X$1)="#N/A N/A",_xll.BDP($R85&amp;" Equity",X$1)="#N/A Invalid Security"),"--",_xll.BDP($R85&amp;" Equity",X$1)))</f>
        <v>--</v>
      </c>
      <c r="Y8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5" s="230" t="str">
        <f>IF(tbl_coded[[#This Row],[ISIN]]="","",IF(ISNUMBER(_xll.BDP(B85&amp;" Corp",Z$1)),_xll.BDP(B85&amp;" Corp",Z$1),""))</f>
        <v/>
      </c>
      <c r="AA85" s="230" t="str">
        <f>IF(tbl_coded[[#This Row],[ISIN]]="","",IF(ISNUMBER(_xll.BDP(B85&amp;" Corp",AA$1)),_xll.BDP(B85&amp;" Corp",AA$1),""))</f>
        <v/>
      </c>
      <c r="AB85" s="230" t="str">
        <f>IF(tbl_coded[[#This Row],[ISIN]]="","",IF(ISNUMBER(_xll.BDP(B85&amp;" Corp",AB$1)),_xll.BDP(B85&amp;" Corp",AB$1),""))</f>
        <v/>
      </c>
      <c r="AC85" s="230" t="str">
        <f>IF(tbl_coded[[#This Row],[ISIN]]="","",IF((_xll.BDP(B85&amp;" Corp",AC$1))="#N/A Field Not Applicable","",_xll.BDP(B85&amp;" Corp",AC$1)))</f>
        <v>N</v>
      </c>
      <c r="AD85" s="230" t="str">
        <f>IF(tbl_coded[[#This Row],[ISIN]]="","",IF((_xll.BDP(B85&amp;" Corp",AD$1))="#N/A N/A","--",_xll.BDP(B85&amp;" Corp",AD$1)))</f>
        <v>--</v>
      </c>
      <c r="AE85" s="230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>NR</v>
      </c>
      <c r="AF8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5" s="231" t="str">
        <f>IF(tbl_coded[[#This Row],[ISIN]]="","",IF(_xll.BDP($B85&amp;" Corp",AH$1)="#N/A N/A","--",_xll.BDP($B85&amp;" Corp",AH$1)))</f>
        <v>VG</v>
      </c>
      <c r="AI8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江宁经开海外投资有限</v>
      </c>
      <c r="AL85" s="230">
        <f>IF(tbl_coded[[#This Row],[ISIN]]="","",IF(_xll.BDS($B85&amp;" Corp",AL$1)="#N/A Field Not Applicable","",_xll.BDS($B85&amp;" Corp",AL$1)))</f>
        <v>39970448</v>
      </c>
      <c r="AM85" s="230" t="str">
        <f>IF(tbl_coded[[#This Row],[ISIN]]="","",IF(_xll.BDP(tbl_coded[[#This Row],[KPW Provider BBID]]&amp;" CompanyID","NAME")="#N/A Invalid Security","",_xll.BDP(tbl_coded[[#This Row],[KPW Provider BBID]]&amp;" CompanyID","NAME")))</f>
        <v>Nanjing Jiangning Economic Tec</v>
      </c>
      <c r="AN8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8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8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WD</v>
      </c>
      <c r="AQ85" s="230" t="str">
        <f>IF(tbl_coded[[#This Row],[ISIN]]="","",IF(tbl_coded[[#This Row],[KPW Name]]="","",tbl_coded[[#This Row],[穆迪KPW评级]]&amp;"/"&amp;tbl_coded[[#This Row],[SPKPW评级]]&amp;"/"&amp;tbl_coded[[#This Row],[FITCHKPW评级]]))</f>
        <v>--/--/WD</v>
      </c>
      <c r="AR85" s="230" t="str">
        <f>IF(tbl_coded[[#This Row],[ISIN]]="","",IF(OR(_xll.BDP($B85&amp;" Corp",AR$1)="#N/A N/A"),"",_xll.BDP($B85&amp;" Corp",AR$1)))</f>
        <v/>
      </c>
      <c r="AS85" s="230">
        <f>IF(tbl_coded[[#This Row],[ISIN]]="","",IF(_xll.BDS($B85&amp;" Corp",AS$1)="#N/A Field Not Applicable","",_xll.BDS($B85&amp;" Corp",AS$1)))</f>
        <v>69410793</v>
      </c>
      <c r="AT85" s="230" t="str">
        <f>IF(tbl_coded[[#This Row],[SBLC Provider BBID]]="","",_xll.BDP(tbl_coded[[#This Row],[SBLC Provider BBID]]&amp;" CompanyID","NAME"))</f>
        <v>Bank of Jiangsu Co Ltd/Nanjing</v>
      </c>
      <c r="AU85" s="230" t="str">
        <f>IF(tbl_coded[[#This Row],[ISIN]]="","",IF(OR(_xll.BDP($B85&amp;" Corp",AU$1)="#N/A N/A"),"--",IF(_xll.BDP($B85&amp;" Corp",AU$1)="#N/A Field Not Applicable","",TEXT(_xll.BDP($B85&amp;" Corp",AU$1),"yyyy/mm/dd"))))</f>
        <v>2022/10/10</v>
      </c>
      <c r="AV85" s="230" t="str">
        <f>IF(tbl_coded[[#This Row],[ISIN]]="","",IF(OR(_xll.BDP($B85&amp;" Corp",AV$1)="#N/A N/A"),"--",IF(_xll.BDP($B85&amp;" Corp",AV$1)="#N/A Field Not Applicable","",TEXT(_xll.BDP($B85&amp;" Corp",AV$1),"yyyy/mm/dd"))))</f>
        <v>2023/10/09</v>
      </c>
      <c r="AW85" s="230" t="str">
        <f>IF(tbl_coded[[#This Row],[ISIN]]="","",IF(OR(_xll.BDP($B85&amp;" Corp",AW$1)="#N/A N/A"),"--",IF(_xll.BDP($B85&amp;" Corp",AW$1)="#N/A Field Not Applicable","",TEXT(_xll.BDP($B85&amp;" Corp",AW$1),"yyyy/mm/dd"))))</f>
        <v>2022/09/26</v>
      </c>
      <c r="AX85" s="230" t="str">
        <f>IF(tbl_coded[[#This Row],[ISIN]]="","",IF(OR(_xll.BDP($B85&amp;" Corp",AX$1)="#N/A Field Not Applicable"),"--",IF(_xll.BDP($B85&amp;" Corp",AX$1)="#N/A Field Not Applicable","",TEXT(_xll.BDP($B85&amp;" Corp",AX$1),"yyyy/mm/dd"))))</f>
        <v>--</v>
      </c>
      <c r="AY85" s="230">
        <f>IF(tbl_coded[[#This Row],[ISIN]]="","",IF(OR(_xll.BDP($B85&amp;" Corp",AY$1)="#N/A N/A"),"--",_xll.BDP($B85&amp;" Corp",AY$1)))</f>
        <v>5.35</v>
      </c>
      <c r="AZ85" s="230" t="str">
        <f>IF(tbl_coded[[#This Row],[ISIN]]="","",IF(OR(_xll.BDP($B85&amp;" Corp",AZ$1)="#N/A N/A"),"--",_xll.BDP($B85&amp;" Corp",AZ$1)))</f>
        <v>USD</v>
      </c>
      <c r="BA85" s="230">
        <f>IF(tbl_coded[[#This Row],[ISIN]]="","",IF(OR(_xll.BDP($B85&amp;" Corp",BA$1)="#N/A N/A"),"--",_xll.BDP($B85&amp;" Corp",BA$1)))</f>
        <v>120000000</v>
      </c>
      <c r="BB85" s="230">
        <f>IF(tbl_coded[[#This Row],[ISIN]]="","",IF(OR(_xll.BDP($B85&amp;" Corp",BB$1)="#N/A Field Not Applicable"),"--",_xll.BDP($B85&amp;" Corp",BB$1)))</f>
        <v>100</v>
      </c>
      <c r="BC85" s="230" t="str">
        <f>IF(tbl_coded[[#This Row],[ISIN]]="","",IF(OR(_xll.BDP($B85&amp;" Corp",BC$1)="#N/A Field Not Applicable"),"--",_xll.BDP($B85&amp;" Corp",BC$1)))</f>
        <v>N</v>
      </c>
      <c r="BD85" s="230" t="str">
        <f>IF(tbl_coded[[#This Row],[ISIN]]="","",IF(OR(_xll.BDP($B85&amp;" Corp",BD$1)="#N/A Field Not Applicable"),"--",_xll.BDP($B85&amp;" Corp",BD$1)))</f>
        <v>N</v>
      </c>
      <c r="BE85" s="230" t="str">
        <f>IF(tbl_coded[[#This Row],[ISIN]]="","",IF(OR(_xll.BDP($B85&amp;" Corp",BE$1)="#N/A Field Not Applicable"),"--",_xll.BDP($B85&amp;" Corp",BE$1)))</f>
        <v>N</v>
      </c>
      <c r="BF85" s="230" t="str">
        <f>IF(tbl_coded[[#This Row],[ISIN]]="","",IF(OR(_xll.BDP($B85&amp;" Corp",BF$1)="#N/A N/A"),"",_xll.BDP($B85&amp;" Corp",BF$1)))</f>
        <v>0967746D CH</v>
      </c>
      <c r="BG8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Baa3</v>
      </c>
      <c r="BH8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8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8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8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Baa3/--/WD</v>
      </c>
      <c r="BL8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85" s="230" t="str">
        <f>IF(tbl_coded[[#This Row],[GREEN]]="Y","Green",IF(tbl_coded[[#This Row],[SUSTAINABLE]]="Y","Sustainable",IF(tbl_coded[[#This Row],[SOCIAL]]="Y","Social","")))</f>
        <v/>
      </c>
    </row>
    <row r="86" spans="1:65" ht="15" customHeight="1">
      <c r="A86" s="225">
        <v>84</v>
      </c>
      <c r="B86" s="226" t="str">
        <f>IF(美元债一级!$C$3:$C$1048576&lt;&gt;"",美元债一级!C86,"")</f>
        <v>XS2527143833</v>
      </c>
      <c r="C86" s="230" t="str">
        <f>IF(tbl_coded[[#This Row],[ISIN]]="","",IF(tbl_coded[[#This Row],[Index]]&gt;$A$1,"",IF(_xll.BDP($B86&amp;" Corp",C$1)="#N/A N/A","",_xll.BDP($B86&amp;" Corp",C$1))))</f>
        <v>16/9/2022</v>
      </c>
      <c r="D86" s="230" t="str">
        <f>IF(tbl_coded[[#This Row],[ISIN]]="","",IF(_xll.BDP($B86&amp;" Corp",D$1)="#N/A N/A","",_xll.BDP($B86&amp;" Corp",D$1)))</f>
        <v>SHANGYU ST INV OPE</v>
      </c>
      <c r="E86" s="230" t="str">
        <f>IF(tbl_coded[[#This Row],[ISIN]]="","",IF(_xll.BDP($B86&amp;" Corp",E$1)="#N/A N/A","--",_xll.BDP($B86&amp;" Corp",E$1)))</f>
        <v>--</v>
      </c>
      <c r="F86" s="230" t="str">
        <f>IF(tbl_coded[[#This Row],[ISIN]]="","",IF(_xll.BDS($B86&amp;" Corp",F$1)="#N/A Field Not Applicable","",_xll.BDS($B86&amp;" Corp",F$1)))</f>
        <v/>
      </c>
      <c r="G86" s="230" t="str">
        <f>IF(tbl_coded[[#This Row],[ISIN]]="","",IF(_xll.BDP($F86&amp;" CompanyID",G$1)="#N/A Invalid Security","",_xll.BDP($F86&amp;" CompanyID",G$1)))</f>
        <v/>
      </c>
      <c r="H86" s="230" t="str">
        <f>IF(tbl_coded[[#This Row],[ISIN]]="","",IF(_xll.BDP($B86&amp;" Corp",H$1)="#N/A N/A","--",_xll.BDP($B86&amp;" Corp",H$1)))</f>
        <v>--</v>
      </c>
      <c r="I86" s="230" t="str">
        <f>IF(tbl_coded[[#This Row],[ISIN]]="","",IF(_xll.BDP($B86&amp;" Corp",I$1)="#N/A N/A","--",_xll.BDP($B86&amp;" Corp",I$1)))</f>
        <v>--</v>
      </c>
      <c r="J86" s="230" t="str">
        <f>IF(tbl_coded[[#This Row],[ISIN]]="","",IF(_xll.BDP($B86&amp;" Corp",J$1)="#N/A N/A","--",_xll.BDP($B86&amp;" Corp",J$1)))</f>
        <v>BBB-</v>
      </c>
      <c r="K86" s="230" t="str">
        <f>IF(tbl_coded[[#This Row],[ISIN]]="","",IF(_xll.BDP($B86&amp;" Corp",K$1)="#N/A N/A","--",_xll.BDP($B86&amp;" Corp",K$1)))</f>
        <v>--</v>
      </c>
      <c r="L86" s="230" t="str">
        <f>IF(tbl_coded[[#This Row],[ISIN]]="","",IF(_xll.BDP($B86&amp;" Corp",L$1)="#N/A N/A","--",_xll.BDP($B86&amp;" Corp",L$1)))</f>
        <v>--</v>
      </c>
      <c r="M86" s="230" t="str">
        <f>IF(tbl_coded[[#This Row],[ISIN]]="","",IF(_xll.BDP($B86&amp;" Corp",M$1)="#N/A N/A","--",_xll.BDP($B86&amp;" Corp",M$1)))</f>
        <v>--</v>
      </c>
      <c r="N86" s="230" t="str">
        <f>IF(tbl_coded[[#This Row],[ISIN]]="","",IF(_xll.BDP($B86&amp;" Corp",N$1)="#N/A N/A","--",_xll.BDP($B86&amp;" Corp",N$1)))</f>
        <v>--</v>
      </c>
      <c r="O86" s="230" t="str">
        <f>IF(tbl_coded[[#This Row],[ISIN]]="","",IF(_xll.BDP($B86&amp;" Corp",O$1)="#N/A N/A","--",_xll.BDP($B86&amp;" Corp",O$1)))</f>
        <v>--</v>
      </c>
      <c r="P86" s="230" t="str">
        <f>IF(tbl_coded[[#This Row],[ISIN]]="","",IF(_xll.BDP($B86&amp;" Corp",P$1)="#N/A N/A","--",_xll.BDP($B86&amp;" Corp",P$1)))</f>
        <v>BBB-</v>
      </c>
      <c r="Q8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86" s="230" t="str">
        <f>IF(tbl_coded[[#This Row],[ISIN]]="","",IF(OR(_xll.BDP($B86&amp;" Corp",R$1)="#N/A N/A",_xll.BDP($B86&amp;" Corp",R$1)="#N/A Invalid Security",_xll.BDP($B86&amp;" Corp",R$1)="#N/A Field Not Applicable"),"--",_xll.BDP($B86&amp;" Corp",R$1)))</f>
        <v>--</v>
      </c>
      <c r="S86" s="230" t="str">
        <f>IF(tbl_coded[[#This Row],[ISIN]]="","",IF(OR(_xll.BDP($R86&amp;" Equity",S$1)="#N/A N/A",_xll.BDP($R86&amp;" Equity",S$1)="#N/A Invalid Security"),"--",_xll.BDP($R86&amp;" Equity",S$1)))</f>
        <v>--</v>
      </c>
      <c r="T86" s="230" t="str">
        <f>IF(tbl_coded[[#This Row],[ISIN]]="","",IF(OR(_xll.BDP($R86&amp;" Equity",T$1)="#N/A N/A",_xll.BDP($R86&amp;" Equity",T$1)="#N/A Invalid Security"),"--",_xll.BDP($R86&amp;" Equity",T$1)))</f>
        <v>--</v>
      </c>
      <c r="U86" s="230" t="str">
        <f>IF(tbl_coded[[#This Row],[ISIN]]="","",IF(OR(_xll.BDP($R86&amp;" Equity",U$1)="#N/A N/A",_xll.BDP($R86&amp;" Equity",U$1)="#N/A Invalid Security"),"--",_xll.BDP($R86&amp;" Equity",U$1)))</f>
        <v>--</v>
      </c>
      <c r="V86" s="230" t="str">
        <f>IF(tbl_coded[[#This Row],[ISIN]]="","",IF(OR(_xll.BDP($R86&amp;" Equity",V$1)="#N/A N/A",_xll.BDP($R86&amp;" Equity",V$1)="#N/A Invalid Security"),"--",_xll.BDP($R86&amp;" Equity",V$1)))</f>
        <v>--</v>
      </c>
      <c r="W86" s="230" t="str">
        <f>IF(tbl_coded[[#This Row],[ISIN]]="","",IF(OR(_xll.BDP($R86&amp;" Equity",W$1)="#N/A N/A",_xll.BDP($R86&amp;" Equity",W$1)="#N/A Invalid Security"),"--",_xll.BDP($R86&amp;" Equity",W$1)))</f>
        <v>--</v>
      </c>
      <c r="X86" s="230" t="str">
        <f>IF(tbl_coded[[#This Row],[ISIN]]="","",IF(OR(_xll.BDP($R86&amp;" Equity",X$1)="#N/A N/A",_xll.BDP($R86&amp;" Equity",X$1)="#N/A Invalid Security"),"--",_xll.BDP($R86&amp;" Equity",X$1)))</f>
        <v>--</v>
      </c>
      <c r="Y8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6" s="230" t="str">
        <f>IF(tbl_coded[[#This Row],[ISIN]]="","",IF(ISNUMBER(_xll.BDP(B86&amp;" Corp",Z$1)),_xll.BDP(B86&amp;" Corp",Z$1),""))</f>
        <v/>
      </c>
      <c r="AA86" s="230" t="str">
        <f>IF(tbl_coded[[#This Row],[ISIN]]="","",IF(ISNUMBER(_xll.BDP(B86&amp;" Corp",AA$1)),_xll.BDP(B86&amp;" Corp",AA$1),""))</f>
        <v/>
      </c>
      <c r="AB86" s="230" t="str">
        <f>IF(tbl_coded[[#This Row],[ISIN]]="","",IF(ISNUMBER(_xll.BDP(B86&amp;" Corp",AB$1)),_xll.BDP(B86&amp;" Corp",AB$1),""))</f>
        <v/>
      </c>
      <c r="AC86" s="230" t="str">
        <f>IF(tbl_coded[[#This Row],[ISIN]]="","",IF((_xll.BDP(B86&amp;" Corp",AC$1))="#N/A Field Not Applicable","",_xll.BDP(B86&amp;" Corp",AC$1)))</f>
        <v>N</v>
      </c>
      <c r="AD86" s="230" t="str">
        <f>IF(tbl_coded[[#This Row],[ISIN]]="","",IF((_xll.BDP(B86&amp;" Corp",AD$1))="#N/A N/A","--",_xll.BDP(B86&amp;" Corp",AD$1)))</f>
        <v>--</v>
      </c>
      <c r="AE86" s="230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>IG</v>
      </c>
      <c r="AF8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8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86" s="231" t="str">
        <f>IF(tbl_coded[[#This Row],[ISIN]]="","",IF(_xll.BDP($B86&amp;" Corp",AH$1)="#N/A N/A","--",_xll.BDP($B86&amp;" Corp",AH$1)))</f>
        <v>CN</v>
      </c>
      <c r="AI8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绍兴市上虞区国有资本</v>
      </c>
      <c r="AL86" s="230" t="str">
        <f>IF(tbl_coded[[#This Row],[ISIN]]="","",IF(_xll.BDS($B86&amp;" Corp",AL$1)="#N/A Field Not Applicable","",_xll.BDS($B86&amp;" Corp",AL$1)))</f>
        <v/>
      </c>
      <c r="AM8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8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8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8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6" s="230" t="str">
        <f>IF(tbl_coded[[#This Row],[ISIN]]="","",IF(OR(_xll.BDP($B86&amp;" Corp",AR$1)="#N/A N/A"),"",_xll.BDP($B86&amp;" Corp",AR$1)))</f>
        <v/>
      </c>
      <c r="AS86" s="230" t="str">
        <f>IF(tbl_coded[[#This Row],[ISIN]]="","",IF(_xll.BDS($B86&amp;" Corp",AS$1)="#N/A Field Not Applicable","",_xll.BDS($B86&amp;" Corp",AS$1)))</f>
        <v/>
      </c>
      <c r="AT86" s="230" t="str">
        <f>IF(tbl_coded[[#This Row],[SBLC Provider BBID]]="","",_xll.BDP(tbl_coded[[#This Row],[SBLC Provider BBID]]&amp;" CompanyID","NAME"))</f>
        <v/>
      </c>
      <c r="AU86" s="230" t="str">
        <f>IF(tbl_coded[[#This Row],[ISIN]]="","",IF(OR(_xll.BDP($B86&amp;" Corp",AU$1)="#N/A N/A"),"--",IF(_xll.BDP($B86&amp;" Corp",AU$1)="#N/A Field Not Applicable","",TEXT(_xll.BDP($B86&amp;" Corp",AU$1),"yyyy/mm/dd"))))</f>
        <v>2022/09/21</v>
      </c>
      <c r="AV86" s="230" t="str">
        <f>IF(tbl_coded[[#This Row],[ISIN]]="","",IF(OR(_xll.BDP($B86&amp;" Corp",AV$1)="#N/A N/A"),"--",IF(_xll.BDP($B86&amp;" Corp",AV$1)="#N/A Field Not Applicable","",TEXT(_xll.BDP($B86&amp;" Corp",AV$1),"yyyy/mm/dd"))))</f>
        <v>2025/09/21</v>
      </c>
      <c r="AW86" s="230" t="str">
        <f>IF(tbl_coded[[#This Row],[ISIN]]="","",IF(OR(_xll.BDP($B86&amp;" Corp",AW$1)="#N/A N/A"),"--",IF(_xll.BDP($B86&amp;" Corp",AW$1)="#N/A Field Not Applicable","",TEXT(_xll.BDP($B86&amp;" Corp",AW$1),"yyyy/mm/dd"))))</f>
        <v>2022/09/16</v>
      </c>
      <c r="AX86" s="230" t="str">
        <f>IF(tbl_coded[[#This Row],[ISIN]]="","",IF(OR(_xll.BDP($B86&amp;" Corp",AX$1)="#N/A Field Not Applicable"),"--",IF(_xll.BDP($B86&amp;" Corp",AX$1)="#N/A Field Not Applicable","",TEXT(_xll.BDP($B86&amp;" Corp",AX$1),"yyyy/mm/dd"))))</f>
        <v>--</v>
      </c>
      <c r="AY86" s="230">
        <f>IF(tbl_coded[[#This Row],[ISIN]]="","",IF(OR(_xll.BDP($B86&amp;" Corp",AY$1)="#N/A N/A"),"--",_xll.BDP($B86&amp;" Corp",AY$1)))</f>
        <v>5.2</v>
      </c>
      <c r="AZ86" s="230" t="str">
        <f>IF(tbl_coded[[#This Row],[ISIN]]="","",IF(OR(_xll.BDP($B86&amp;" Corp",AZ$1)="#N/A N/A"),"--",_xll.BDP($B86&amp;" Corp",AZ$1)))</f>
        <v>USD</v>
      </c>
      <c r="BA86" s="230">
        <f>IF(tbl_coded[[#This Row],[ISIN]]="","",IF(OR(_xll.BDP($B86&amp;" Corp",BA$1)="#N/A N/A"),"--",_xll.BDP($B86&amp;" Corp",BA$1)))</f>
        <v>300000000</v>
      </c>
      <c r="BB86" s="230">
        <f>IF(tbl_coded[[#This Row],[ISIN]]="","",IF(OR(_xll.BDP($B86&amp;" Corp",BB$1)="#N/A Field Not Applicable"),"--",_xll.BDP($B86&amp;" Corp",BB$1)))</f>
        <v>100</v>
      </c>
      <c r="BC86" s="230" t="str">
        <f>IF(tbl_coded[[#This Row],[ISIN]]="","",IF(OR(_xll.BDP($B86&amp;" Corp",BC$1)="#N/A Field Not Applicable"),"--",_xll.BDP($B86&amp;" Corp",BC$1)))</f>
        <v>N</v>
      </c>
      <c r="BD86" s="230" t="str">
        <f>IF(tbl_coded[[#This Row],[ISIN]]="","",IF(OR(_xll.BDP($B86&amp;" Corp",BD$1)="#N/A Field Not Applicable"),"--",_xll.BDP($B86&amp;" Corp",BD$1)))</f>
        <v>Y</v>
      </c>
      <c r="BE86" s="230" t="str">
        <f>IF(tbl_coded[[#This Row],[ISIN]]="","",IF(OR(_xll.BDP($B86&amp;" Corp",BE$1)="#N/A Field Not Applicable"),"--",_xll.BDP($B86&amp;" Corp",BE$1)))</f>
        <v>N</v>
      </c>
      <c r="BF86" s="230" t="str">
        <f>IF(tbl_coded[[#This Row],[ISIN]]="","",IF(OR(_xll.BDP($B86&amp;" Corp",BF$1)="#N/A N/A"),"",_xll.BDP($B86&amp;" Corp",BF$1)))</f>
        <v>1479341D CH</v>
      </c>
      <c r="BG8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8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8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8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8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8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86" s="230" t="str">
        <f>IF(tbl_coded[[#This Row],[GREEN]]="Y","Green",IF(tbl_coded[[#This Row],[SUSTAINABLE]]="Y","Sustainable",IF(tbl_coded[[#This Row],[SOCIAL]]="Y","Social","")))</f>
        <v>Sustainable</v>
      </c>
    </row>
    <row r="87" spans="1:65" ht="15" customHeight="1">
      <c r="A87" s="225">
        <v>85</v>
      </c>
      <c r="B87" s="226" t="str">
        <f>IF(美元债一级!$C$3:$C$1048576&lt;&gt;"",美元债一级!C87,"")</f>
        <v>XS2523255060</v>
      </c>
      <c r="C87" s="230" t="str">
        <f>IF(tbl_coded[[#This Row],[ISIN]]="","",IF(tbl_coded[[#This Row],[Index]]&gt;$A$1,"",IF(_xll.BDP($B87&amp;" Corp",C$1)="#N/A N/A","",_xll.BDP($B87&amp;" Corp",C$1))))</f>
        <v>31/8/2022</v>
      </c>
      <c r="D87" s="230" t="str">
        <f>IF(tbl_coded[[#This Row],[ISIN]]="","",IF(_xll.BDP($B87&amp;" Corp",D$1)="#N/A N/A","",_xll.BDP($B87&amp;" Corp",D$1)))</f>
        <v>ZOOMWE HK NEW ENERGY</v>
      </c>
      <c r="E87" s="230" t="str">
        <f>IF(tbl_coded[[#This Row],[ISIN]]="","",IF(_xll.BDP($B87&amp;" Corp",E$1)="#N/A N/A","--",_xll.BDP($B87&amp;" Corp",E$1)))</f>
        <v>CNGR ADVANCED MATERIAL</v>
      </c>
      <c r="F87" s="230" t="str">
        <f>IF(tbl_coded[[#This Row],[ISIN]]="","",IF(_xll.BDS($B87&amp;" Corp",F$1)="#N/A Field Not Applicable","",_xll.BDS($B87&amp;" Corp",F$1)))</f>
        <v/>
      </c>
      <c r="G87" s="230" t="str">
        <f>IF(tbl_coded[[#This Row],[ISIN]]="","",IF(_xll.BDP($F87&amp;" CompanyID",G$1)="#N/A Invalid Security","",_xll.BDP($F87&amp;" CompanyID",G$1)))</f>
        <v/>
      </c>
      <c r="H87" s="230" t="str">
        <f>IF(tbl_coded[[#This Row],[ISIN]]="","",IF(_xll.BDP($B87&amp;" Corp",H$1)="#N/A N/A","--",_xll.BDP($B87&amp;" Corp",H$1)))</f>
        <v>--</v>
      </c>
      <c r="I87" s="230" t="str">
        <f>IF(tbl_coded[[#This Row],[ISIN]]="","",IF(_xll.BDP($B87&amp;" Corp",I$1)="#N/A N/A","--",_xll.BDP($B87&amp;" Corp",I$1)))</f>
        <v>--</v>
      </c>
      <c r="J87" s="230" t="str">
        <f>IF(tbl_coded[[#This Row],[ISIN]]="","",IF(_xll.BDP($B87&amp;" Corp",J$1)="#N/A N/A","--",_xll.BDP($B87&amp;" Corp",J$1)))</f>
        <v>--</v>
      </c>
      <c r="K87" s="230" t="str">
        <f>IF(tbl_coded[[#This Row],[ISIN]]="","",IF(_xll.BDP($B87&amp;" Corp",K$1)="#N/A N/A","--",_xll.BDP($B87&amp;" Corp",K$1)))</f>
        <v>--</v>
      </c>
      <c r="L87" s="230" t="str">
        <f>IF(tbl_coded[[#This Row],[ISIN]]="","",IF(_xll.BDP($B87&amp;" Corp",L$1)="#N/A N/A","--",_xll.BDP($B87&amp;" Corp",L$1)))</f>
        <v>--</v>
      </c>
      <c r="M87" s="230" t="str">
        <f>IF(tbl_coded[[#This Row],[ISIN]]="","",IF(_xll.BDP($B87&amp;" Corp",M$1)="#N/A N/A","--",_xll.BDP($B87&amp;" Corp",M$1)))</f>
        <v>--</v>
      </c>
      <c r="N87" s="230" t="str">
        <f>IF(tbl_coded[[#This Row],[ISIN]]="","",IF(_xll.BDP($B87&amp;" Corp",N$1)="#N/A N/A","--",_xll.BDP($B87&amp;" Corp",N$1)))</f>
        <v>--</v>
      </c>
      <c r="O87" s="230" t="str">
        <f>IF(tbl_coded[[#This Row],[ISIN]]="","",IF(_xll.BDP($B87&amp;" Corp",O$1)="#N/A N/A","--",_xll.BDP($B87&amp;" Corp",O$1)))</f>
        <v>--</v>
      </c>
      <c r="P87" s="230" t="str">
        <f>IF(tbl_coded[[#This Row],[ISIN]]="","",IF(_xll.BDP($B87&amp;" Corp",P$1)="#N/A N/A","--",_xll.BDP($B87&amp;" Corp",P$1)))</f>
        <v>--</v>
      </c>
      <c r="Q8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7" s="230" t="str">
        <f>IF(tbl_coded[[#This Row],[ISIN]]="","",IF(OR(_xll.BDP($B87&amp;" Corp",R$1)="#N/A N/A",_xll.BDP($B87&amp;" Corp",R$1)="#N/A Invalid Security",_xll.BDP($B87&amp;" Corp",R$1)="#N/A Field Not Applicable"),"--",_xll.BDP($B87&amp;" Corp",R$1)))</f>
        <v>300919 CH</v>
      </c>
      <c r="S87" s="230" t="str">
        <f>IF(tbl_coded[[#This Row],[ISIN]]="","",IF(OR(_xll.BDP($R87&amp;" Equity",S$1)="#N/A N/A",_xll.BDP($R87&amp;" Equity",S$1)="#N/A Invalid Security"),"--",_xll.BDP($R87&amp;" Equity",S$1)))</f>
        <v>--</v>
      </c>
      <c r="T87" s="230" t="str">
        <f>IF(tbl_coded[[#This Row],[ISIN]]="","",IF(OR(_xll.BDP($R87&amp;" Equity",T$1)="#N/A N/A",_xll.BDP($R87&amp;" Equity",T$1)="#N/A Invalid Security"),"--",_xll.BDP($R87&amp;" Equity",T$1)))</f>
        <v>--</v>
      </c>
      <c r="U87" s="230" t="str">
        <f>IF(tbl_coded[[#This Row],[ISIN]]="","",IF(OR(_xll.BDP($R87&amp;" Equity",U$1)="#N/A N/A",_xll.BDP($R87&amp;" Equity",U$1)="#N/A Invalid Security"),"--",_xll.BDP($R87&amp;" Equity",U$1)))</f>
        <v>--</v>
      </c>
      <c r="V87" s="230" t="str">
        <f>IF(tbl_coded[[#This Row],[ISIN]]="","",IF(OR(_xll.BDP($R87&amp;" Equity",V$1)="#N/A N/A",_xll.BDP($R87&amp;" Equity",V$1)="#N/A Invalid Security"),"--",_xll.BDP($R87&amp;" Equity",V$1)))</f>
        <v>--</v>
      </c>
      <c r="W87" s="230" t="str">
        <f>IF(tbl_coded[[#This Row],[ISIN]]="","",IF(OR(_xll.BDP($R87&amp;" Equity",W$1)="#N/A N/A",_xll.BDP($R87&amp;" Equity",W$1)="#N/A Invalid Security"),"--",_xll.BDP($R87&amp;" Equity",W$1)))</f>
        <v>--</v>
      </c>
      <c r="X87" s="230" t="str">
        <f>IF(tbl_coded[[#This Row],[ISIN]]="","",IF(OR(_xll.BDP($R87&amp;" Equity",X$1)="#N/A N/A",_xll.BDP($R87&amp;" Equity",X$1)="#N/A Invalid Security"),"--",_xll.BDP($R87&amp;" Equity",X$1)))</f>
        <v>--</v>
      </c>
      <c r="Y8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87" s="230" t="str">
        <f>IF(tbl_coded[[#This Row],[ISIN]]="","",IF(ISNUMBER(_xll.BDP(B87&amp;" Corp",Z$1)),_xll.BDP(B87&amp;" Corp",Z$1),""))</f>
        <v/>
      </c>
      <c r="AA87" s="230" t="str">
        <f>IF(tbl_coded[[#This Row],[ISIN]]="","",IF(ISNUMBER(_xll.BDP(B87&amp;" Corp",AA$1)),_xll.BDP(B87&amp;" Corp",AA$1),""))</f>
        <v/>
      </c>
      <c r="AB87" s="230" t="str">
        <f>IF(tbl_coded[[#This Row],[ISIN]]="","",IF(ISNUMBER(_xll.BDP(B87&amp;" Corp",AB$1)),_xll.BDP(B87&amp;" Corp",AB$1),""))</f>
        <v/>
      </c>
      <c r="AC87" s="230" t="str">
        <f>IF(tbl_coded[[#This Row],[ISIN]]="","",IF((_xll.BDP(B87&amp;" Corp",AC$1))="#N/A Field Not Applicable","",_xll.BDP(B87&amp;" Corp",AC$1)))</f>
        <v>N</v>
      </c>
      <c r="AD87" s="230" t="str">
        <f>IF(tbl_coded[[#This Row],[ISIN]]="","",IF((_xll.BDP(B87&amp;" Corp",AD$1))="#N/A N/A","--",_xll.BDP(B87&amp;" Corp",AD$1)))</f>
        <v>--</v>
      </c>
      <c r="AE87" s="230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>NR</v>
      </c>
      <c r="AF8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7" s="231" t="str">
        <f>IF(tbl_coded[[#This Row],[ISIN]]="","",IF(_xll.BDP($B87&amp;" Corp",AH$1)="#N/A N/A","--",_xll.BDP($B87&amp;" Corp",AH$1)))</f>
        <v>HK</v>
      </c>
      <c r="AI8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Zoomwe Hong Kong New Energy Te</v>
      </c>
      <c r="AL87" s="230" t="s">
        <v>521</v>
      </c>
      <c r="AM8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8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8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8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7" s="230" t="str">
        <f>IF(tbl_coded[[#This Row],[ISIN]]="","",IF(OR(_xll.BDP($B87&amp;" Corp",AR$1)="#N/A N/A"),"",_xll.BDP($B87&amp;" Corp",AR$1)))</f>
        <v>CNGR Advanced Material Co Ltd</v>
      </c>
      <c r="AS87" s="230">
        <f>IF(tbl_coded[[#This Row],[ISIN]]="","",IF(_xll.BDS($B87&amp;" Corp",AS$1)="#N/A Field Not Applicable","",_xll.BDS($B87&amp;" Corp",AS$1)))</f>
        <v>7945062</v>
      </c>
      <c r="AT87" s="230" t="str">
        <f>IF(tbl_coded[[#This Row],[SBLC Provider BBID]]="","",_xll.BDP(tbl_coded[[#This Row],[SBLC Provider BBID]]&amp;" CompanyID","NAME"))</f>
        <v>Bank of Changsha Co Ltd</v>
      </c>
      <c r="AU87" s="230" t="str">
        <f>IF(tbl_coded[[#This Row],[ISIN]]="","",IF(OR(_xll.BDP($B87&amp;" Corp",AU$1)="#N/A N/A"),"--",IF(_xll.BDP($B87&amp;" Corp",AU$1)="#N/A Field Not Applicable","",TEXT(_xll.BDP($B87&amp;" Corp",AU$1),"yyyy/mm/dd"))))</f>
        <v>2022/09/05</v>
      </c>
      <c r="AV87" s="230" t="str">
        <f>IF(tbl_coded[[#This Row],[ISIN]]="","",IF(OR(_xll.BDP($B87&amp;" Corp",AV$1)="#N/A N/A"),"--",IF(_xll.BDP($B87&amp;" Corp",AV$1)="#N/A Field Not Applicable","",TEXT(_xll.BDP($B87&amp;" Corp",AV$1),"yyyy/mm/dd"))))</f>
        <v>2025/09/05</v>
      </c>
      <c r="AW87" s="230" t="str">
        <f>IF(tbl_coded[[#This Row],[ISIN]]="","",IF(OR(_xll.BDP($B87&amp;" Corp",AW$1)="#N/A N/A"),"--",IF(_xll.BDP($B87&amp;" Corp",AW$1)="#N/A Field Not Applicable","",TEXT(_xll.BDP($B87&amp;" Corp",AW$1),"yyyy/mm/dd"))))</f>
        <v>2022/08/31</v>
      </c>
      <c r="AX87" s="230" t="str">
        <f>IF(tbl_coded[[#This Row],[ISIN]]="","",IF(OR(_xll.BDP($B87&amp;" Corp",AX$1)="#N/A Field Not Applicable"),"--",IF(_xll.BDP($B87&amp;" Corp",AX$1)="#N/A Field Not Applicable","",TEXT(_xll.BDP($B87&amp;" Corp",AX$1),"yyyy/mm/dd"))))</f>
        <v>--</v>
      </c>
      <c r="AY87" s="230">
        <f>IF(tbl_coded[[#This Row],[ISIN]]="","",IF(OR(_xll.BDP($B87&amp;" Corp",AY$1)="#N/A N/A"),"--",_xll.BDP($B87&amp;" Corp",AY$1)))</f>
        <v>5.7</v>
      </c>
      <c r="AZ87" s="230" t="str">
        <f>IF(tbl_coded[[#This Row],[ISIN]]="","",IF(OR(_xll.BDP($B87&amp;" Corp",AZ$1)="#N/A N/A"),"--",_xll.BDP($B87&amp;" Corp",AZ$1)))</f>
        <v>USD</v>
      </c>
      <c r="BA87" s="230">
        <f>IF(tbl_coded[[#This Row],[ISIN]]="","",IF(OR(_xll.BDP($B87&amp;" Corp",BA$1)="#N/A N/A"),"--",_xll.BDP($B87&amp;" Corp",BA$1)))</f>
        <v>140000000</v>
      </c>
      <c r="BB87" s="230">
        <f>IF(tbl_coded[[#This Row],[ISIN]]="","",IF(OR(_xll.BDP($B87&amp;" Corp",BB$1)="#N/A Field Not Applicable"),"--",_xll.BDP($B87&amp;" Corp",BB$1)))</f>
        <v>100</v>
      </c>
      <c r="BC87" s="230" t="str">
        <f>IF(tbl_coded[[#This Row],[ISIN]]="","",IF(OR(_xll.BDP($B87&amp;" Corp",BC$1)="#N/A Field Not Applicable"),"--",_xll.BDP($B87&amp;" Corp",BC$1)))</f>
        <v>Y</v>
      </c>
      <c r="BD87" s="230" t="str">
        <f>IF(tbl_coded[[#This Row],[ISIN]]="","",IF(OR(_xll.BDP($B87&amp;" Corp",BD$1)="#N/A Field Not Applicable"),"--",_xll.BDP($B87&amp;" Corp",BD$1)))</f>
        <v>N</v>
      </c>
      <c r="BE87" s="230" t="str">
        <f>IF(tbl_coded[[#This Row],[ISIN]]="","",IF(OR(_xll.BDP($B87&amp;" Corp",BE$1)="#N/A Field Not Applicable"),"--",_xll.BDP($B87&amp;" Corp",BE$1)))</f>
        <v>N</v>
      </c>
      <c r="BF87" s="230" t="str">
        <f>IF(tbl_coded[[#This Row],[ISIN]]="","",IF(OR(_xll.BDP($B87&amp;" Corp",BF$1)="#N/A N/A"),"",_xll.BDP($B87&amp;" Corp",BF$1)))</f>
        <v>300919 CH</v>
      </c>
      <c r="BG8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8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8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8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8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8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87" s="230" t="str">
        <f>IF(tbl_coded[[#This Row],[GREEN]]="Y","Green",IF(tbl_coded[[#This Row],[SUSTAINABLE]]="Y","Sustainable",IF(tbl_coded[[#This Row],[SOCIAL]]="Y","Social","")))</f>
        <v>Green</v>
      </c>
    </row>
    <row r="88" spans="1:65" ht="15" customHeight="1">
      <c r="A88" s="225">
        <v>86</v>
      </c>
      <c r="B88" s="226" t="str">
        <f>IF(美元债一级!$C$3:$C$1048576&lt;&gt;"",美元债一级!C88,"")</f>
        <v>XS2502807345</v>
      </c>
      <c r="C88" s="228" t="str">
        <f>IF(tbl_coded[[#This Row],[ISIN]]="","",IF(tbl_coded[[#This Row],[Index]]&gt;$A$1,"",IF(_xll.BDP($B88&amp;" Corp",C$1)="#N/A N/A","",_xll.BDP($B88&amp;" Corp",C$1))))</f>
        <v>25/8/2022</v>
      </c>
      <c r="D88" s="228" t="str">
        <f>IF(tbl_coded[[#This Row],[ISIN]]="","",IF(_xll.BDP($B88&amp;" Corp",D$1)="#N/A N/A","",_xll.BDP($B88&amp;" Corp",D$1)))</f>
        <v>MINTAI URBAN RURAL CONS</v>
      </c>
      <c r="E88" s="228" t="str">
        <f>IF(tbl_coded[[#This Row],[ISIN]]="","",IF(_xll.BDP($B88&amp;" Corp",E$1)="#N/A N/A","--",_xll.BDP($B88&amp;" Corp",E$1)))</f>
        <v>--</v>
      </c>
      <c r="F88" s="228" t="str">
        <f>IF(tbl_coded[[#This Row],[ISIN]]="","",IF(_xll.BDS($B88&amp;" Corp",F$1)="#N/A Field Not Applicable","",_xll.BDS($B88&amp;" Corp",F$1)))</f>
        <v/>
      </c>
      <c r="G88" s="228" t="str">
        <f>IF(tbl_coded[[#This Row],[ISIN]]="","",IF(_xll.BDP($F88&amp;" CompanyID",G$1)="#N/A Invalid Security","",_xll.BDP($F88&amp;" CompanyID",G$1)))</f>
        <v/>
      </c>
      <c r="H88" s="228" t="str">
        <f>IF(tbl_coded[[#This Row],[ISIN]]="","",IF(_xll.BDP($B88&amp;" Corp",H$1)="#N/A N/A","--",_xll.BDP($B88&amp;" Corp",H$1)))</f>
        <v>--</v>
      </c>
      <c r="I88" s="228" t="str">
        <f>IF(tbl_coded[[#This Row],[ISIN]]="","",IF(_xll.BDP($B88&amp;" Corp",I$1)="#N/A N/A","--",_xll.BDP($B88&amp;" Corp",I$1)))</f>
        <v>--</v>
      </c>
      <c r="J88" s="228" t="str">
        <f>IF(tbl_coded[[#This Row],[ISIN]]="","",IF(_xll.BDP($B88&amp;" Corp",J$1)="#N/A N/A","--",_xll.BDP($B88&amp;" Corp",J$1)))</f>
        <v>--</v>
      </c>
      <c r="K88" s="228" t="str">
        <f>IF(tbl_coded[[#This Row],[ISIN]]="","",IF(_xll.BDP($B88&amp;" Corp",K$1)="#N/A N/A","--",_xll.BDP($B88&amp;" Corp",K$1)))</f>
        <v>--</v>
      </c>
      <c r="L88" s="228" t="str">
        <f>IF(tbl_coded[[#This Row],[ISIN]]="","",IF(_xll.BDP($B88&amp;" Corp",L$1)="#N/A N/A","--",_xll.BDP($B88&amp;" Corp",L$1)))</f>
        <v>--</v>
      </c>
      <c r="M88" s="228" t="str">
        <f>IF(tbl_coded[[#This Row],[ISIN]]="","",IF(_xll.BDP($B88&amp;" Corp",M$1)="#N/A N/A","--",_xll.BDP($B88&amp;" Corp",M$1)))</f>
        <v>--</v>
      </c>
      <c r="N88" s="228" t="str">
        <f>IF(tbl_coded[[#This Row],[ISIN]]="","",IF(_xll.BDP($B88&amp;" Corp",N$1)="#N/A N/A","--",_xll.BDP($B88&amp;" Corp",N$1)))</f>
        <v>--</v>
      </c>
      <c r="O88" s="228" t="str">
        <f>IF(tbl_coded[[#This Row],[ISIN]]="","",IF(_xll.BDP($B88&amp;" Corp",O$1)="#N/A N/A","--",_xll.BDP($B88&amp;" Corp",O$1)))</f>
        <v>--</v>
      </c>
      <c r="P88" s="228" t="str">
        <f>IF(tbl_coded[[#This Row],[ISIN]]="","",IF(_xll.BDP($B88&amp;" Corp",P$1)="#N/A N/A","--",_xll.BDP($B88&amp;" Corp",P$1)))</f>
        <v>--</v>
      </c>
      <c r="Q8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8" s="228" t="str">
        <f>IF(tbl_coded[[#This Row],[ISIN]]="","",IF(OR(_xll.BDP($B88&amp;" Corp",R$1)="#N/A N/A",_xll.BDP($B88&amp;" Corp",R$1)="#N/A Invalid Security",_xll.BDP($B88&amp;" Corp",R$1)="#N/A Field Not Applicable"),"--",_xll.BDP($B88&amp;" Corp",R$1)))</f>
        <v>--</v>
      </c>
      <c r="S88" s="228" t="str">
        <f>IF(tbl_coded[[#This Row],[ISIN]]="","",IF(OR(_xll.BDP($R88&amp;" Equity",S$1)="#N/A N/A",_xll.BDP($R88&amp;" Equity",S$1)="#N/A Invalid Security"),"--",_xll.BDP($R88&amp;" Equity",S$1)))</f>
        <v>--</v>
      </c>
      <c r="T88" s="228" t="str">
        <f>IF(tbl_coded[[#This Row],[ISIN]]="","",IF(OR(_xll.BDP($R88&amp;" Equity",T$1)="#N/A N/A",_xll.BDP($R88&amp;" Equity",T$1)="#N/A Invalid Security"),"--",_xll.BDP($R88&amp;" Equity",T$1)))</f>
        <v>--</v>
      </c>
      <c r="U88" s="228" t="str">
        <f>IF(tbl_coded[[#This Row],[ISIN]]="","",IF(OR(_xll.BDP($R88&amp;" Equity",U$1)="#N/A N/A",_xll.BDP($R88&amp;" Equity",U$1)="#N/A Invalid Security"),"--",_xll.BDP($R88&amp;" Equity",U$1)))</f>
        <v>--</v>
      </c>
      <c r="V88" s="228" t="str">
        <f>IF(tbl_coded[[#This Row],[ISIN]]="","",IF(OR(_xll.BDP($R88&amp;" Equity",V$1)="#N/A N/A",_xll.BDP($R88&amp;" Equity",V$1)="#N/A Invalid Security"),"--",_xll.BDP($R88&amp;" Equity",V$1)))</f>
        <v>--</v>
      </c>
      <c r="W88" s="228" t="str">
        <f>IF(tbl_coded[[#This Row],[ISIN]]="","",IF(OR(_xll.BDP($R88&amp;" Equity",W$1)="#N/A N/A",_xll.BDP($R88&amp;" Equity",W$1)="#N/A Invalid Security"),"--",_xll.BDP($R88&amp;" Equity",W$1)))</f>
        <v>--</v>
      </c>
      <c r="X88" s="228" t="str">
        <f>IF(tbl_coded[[#This Row],[ISIN]]="","",IF(OR(_xll.BDP($R88&amp;" Equity",X$1)="#N/A N/A",_xll.BDP($R88&amp;" Equity",X$1)="#N/A Invalid Security"),"--",_xll.BDP($R88&amp;" Equity",X$1)))</f>
        <v>--</v>
      </c>
      <c r="Y8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8" s="228" t="str">
        <f>IF(tbl_coded[[#This Row],[ISIN]]="","",IF(ISNUMBER(_xll.BDP(B88&amp;" Corp",Z$1)),_xll.BDP(B88&amp;" Corp",Z$1),""))</f>
        <v/>
      </c>
      <c r="AA88" s="228" t="str">
        <f>IF(tbl_coded[[#This Row],[ISIN]]="","",IF(ISNUMBER(_xll.BDP(B88&amp;" Corp",AA$1)),_xll.BDP(B88&amp;" Corp",AA$1),""))</f>
        <v/>
      </c>
      <c r="AB88" s="228" t="str">
        <f>IF(tbl_coded[[#This Row],[ISIN]]="","",IF(ISNUMBER(_xll.BDP(B88&amp;" Corp",AB$1)),_xll.BDP(B88&amp;" Corp",AB$1),""))</f>
        <v/>
      </c>
      <c r="AC88" s="228" t="str">
        <f>IF(tbl_coded[[#This Row],[ISIN]]="","",IF((_xll.BDP(B88&amp;" Corp",AC$1))="#N/A Field Not Applicable","",_xll.BDP(B88&amp;" Corp",AC$1)))</f>
        <v>N</v>
      </c>
      <c r="AD88" s="228" t="str">
        <f>IF(tbl_coded[[#This Row],[ISIN]]="","",IF((_xll.BDP(B88&amp;" Corp",AD$1))="#N/A N/A","--",_xll.BDP(B88&amp;" Corp",AD$1)))</f>
        <v>--</v>
      </c>
      <c r="AE88" s="228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>NR</v>
      </c>
      <c r="AF8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8" s="229" t="str">
        <f>IF(tbl_coded[[#This Row],[ISIN]]="","",IF(_xll.BDP($B88&amp;" Corp",AH$1)="#N/A N/A","--",_xll.BDP($B88&amp;" Corp",AH$1)))</f>
        <v>CN</v>
      </c>
      <c r="AI8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如东县民泰城乡建设工</v>
      </c>
      <c r="AL88" s="244" t="str">
        <f>IF(tbl_coded[[#This Row],[ISIN]]="","",IF(_xll.BDS($B88&amp;" Corp",AL$1)="#N/A Field Not Applicable","",_xll.BDS($B88&amp;" Corp",AL$1)))</f>
        <v/>
      </c>
      <c r="AM8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8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8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8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8" s="244" t="str">
        <f>IF(tbl_coded[[#This Row],[ISIN]]="","",IF(OR(_xll.BDP($B88&amp;" Corp",AR$1)="#N/A N/A"),"",_xll.BDP($B88&amp;" Corp",AR$1)))</f>
        <v/>
      </c>
      <c r="AS88" s="244">
        <f>IF(tbl_coded[[#This Row],[ISIN]]="","",IF(_xll.BDS($B88&amp;" Corp",AS$1)="#N/A Field Not Applicable","",_xll.BDS($B88&amp;" Corp",AS$1)))</f>
        <v>70154720</v>
      </c>
      <c r="AT88" s="244" t="str">
        <f>IF(tbl_coded[[#This Row],[SBLC Provider BBID]]="","",_xll.BDP(tbl_coded[[#This Row],[SBLC Provider BBID]]&amp;" CompanyID","NAME"))</f>
        <v>Bank of Nanjing/Nantong</v>
      </c>
      <c r="AU88" s="244" t="str">
        <f>IF(tbl_coded[[#This Row],[ISIN]]="","",IF(OR(_xll.BDP($B88&amp;" Corp",AU$1)="#N/A N/A"),"--",IF(_xll.BDP($B88&amp;" Corp",AU$1)="#N/A Field Not Applicable","",TEXT(_xll.BDP($B88&amp;" Corp",AU$1),"yyyy/mm/dd"))))</f>
        <v>2022/08/30</v>
      </c>
      <c r="AV88" s="244" t="str">
        <f>IF(tbl_coded[[#This Row],[ISIN]]="","",IF(OR(_xll.BDP($B88&amp;" Corp",AV$1)="#N/A N/A"),"--",IF(_xll.BDP($B88&amp;" Corp",AV$1)="#N/A Field Not Applicable","",TEXT(_xll.BDP($B88&amp;" Corp",AV$1),"yyyy/mm/dd"))))</f>
        <v>2025/08/30</v>
      </c>
      <c r="AW88" s="244" t="str">
        <f>IF(tbl_coded[[#This Row],[ISIN]]="","",IF(OR(_xll.BDP($B88&amp;" Corp",AW$1)="#N/A N/A"),"--",IF(_xll.BDP($B88&amp;" Corp",AW$1)="#N/A Field Not Applicable","",TEXT(_xll.BDP($B88&amp;" Corp",AW$1),"yyyy/mm/dd"))))</f>
        <v>2022/08/25</v>
      </c>
      <c r="AX88" s="244" t="str">
        <f>IF(tbl_coded[[#This Row],[ISIN]]="","",IF(OR(_xll.BDP($B88&amp;" Corp",AX$1)="#N/A Field Not Applicable"),"--",IF(_xll.BDP($B88&amp;" Corp",AX$1)="#N/A Field Not Applicable","",TEXT(_xll.BDP($B88&amp;" Corp",AX$1),"yyyy/mm/dd"))))</f>
        <v>--</v>
      </c>
      <c r="AY88" s="244">
        <f>IF(tbl_coded[[#This Row],[ISIN]]="","",IF(OR(_xll.BDP($B88&amp;" Corp",AY$1)="#N/A N/A"),"--",_xll.BDP($B88&amp;" Corp",AY$1)))</f>
        <v>3.45</v>
      </c>
      <c r="AZ88" s="244" t="str">
        <f>IF(tbl_coded[[#This Row],[ISIN]]="","",IF(OR(_xll.BDP($B88&amp;" Corp",AZ$1)="#N/A N/A"),"--",_xll.BDP($B88&amp;" Corp",AZ$1)))</f>
        <v>EUR</v>
      </c>
      <c r="BA88" s="244">
        <f>IF(tbl_coded[[#This Row],[ISIN]]="","",IF(OR(_xll.BDP($B88&amp;" Corp",BA$1)="#N/A N/A"),"--",_xll.BDP($B88&amp;" Corp",BA$1)))</f>
        <v>44500000</v>
      </c>
      <c r="BB88" s="244">
        <f>IF(tbl_coded[[#This Row],[ISIN]]="","",IF(OR(_xll.BDP($B88&amp;" Corp",BB$1)="#N/A Field Not Applicable"),"--",_xll.BDP($B88&amp;" Corp",BB$1)))</f>
        <v>100</v>
      </c>
      <c r="BC88" s="244" t="str">
        <f>IF(tbl_coded[[#This Row],[ISIN]]="","",IF(OR(_xll.BDP($B88&amp;" Corp",BC$1)="#N/A Field Not Applicable"),"--",_xll.BDP($B88&amp;" Corp",BC$1)))</f>
        <v>N</v>
      </c>
      <c r="BD88" s="244" t="str">
        <f>IF(tbl_coded[[#This Row],[ISIN]]="","",IF(OR(_xll.BDP($B88&amp;" Corp",BD$1)="#N/A Field Not Applicable"),"--",_xll.BDP($B88&amp;" Corp",BD$1)))</f>
        <v>N</v>
      </c>
      <c r="BE88" s="244" t="str">
        <f>IF(tbl_coded[[#This Row],[ISIN]]="","",IF(OR(_xll.BDP($B88&amp;" Corp",BE$1)="#N/A Field Not Applicable"),"--",_xll.BDP($B88&amp;" Corp",BE$1)))</f>
        <v>N</v>
      </c>
      <c r="BF88" s="244" t="str">
        <f>IF(tbl_coded[[#This Row],[ISIN]]="","",IF(OR(_xll.BDP($B88&amp;" Corp",BF$1)="#N/A N/A"),"",_xll.BDP($B88&amp;" Corp",BF$1)))</f>
        <v/>
      </c>
      <c r="BG8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8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8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8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88" s="244" t="str">
        <f>IF(tbl_coded[[#This Row],[GREEN]]="Y","Green",IF(tbl_coded[[#This Row],[SUSTAINABLE]]="Y","Sustainable",IF(tbl_coded[[#This Row],[SOCIAL]]="Y","Social","")))</f>
        <v/>
      </c>
    </row>
    <row r="89" spans="1:65" ht="15" customHeight="1">
      <c r="A89" s="225">
        <v>87</v>
      </c>
      <c r="B89" s="226" t="str">
        <f>IF(美元债一级!$C$3:$C$1048576&lt;&gt;"",美元债一级!C89,"")</f>
        <v>XS2502812857</v>
      </c>
      <c r="C89" s="228" t="str">
        <f>IF(tbl_coded[[#This Row],[ISIN]]="","",IF(tbl_coded[[#This Row],[Index]]&gt;$A$1,"",IF(_xll.BDP($B89&amp;" Corp",C$1)="#N/A N/A","",_xll.BDP($B89&amp;" Corp",C$1))))</f>
        <v>23/8/2022</v>
      </c>
      <c r="D89" s="228" t="str">
        <f>IF(tbl_coded[[#This Row],[ISIN]]="","",IF(_xll.BDP($B89&amp;" Corp",D$1)="#N/A N/A","",_xll.BDP($B89&amp;" Corp",D$1)))</f>
        <v>MINTAI URBAN RURAL CONS</v>
      </c>
      <c r="E89" s="228" t="str">
        <f>IF(tbl_coded[[#This Row],[ISIN]]="","",IF(_xll.BDP($B89&amp;" Corp",E$1)="#N/A N/A","--",_xll.BDP($B89&amp;" Corp",E$1)))</f>
        <v>--</v>
      </c>
      <c r="F89" s="228" t="str">
        <f>IF(tbl_coded[[#This Row],[ISIN]]="","",IF(_xll.BDS($B89&amp;" Corp",F$1)="#N/A Field Not Applicable","",_xll.BDS($B89&amp;" Corp",F$1)))</f>
        <v/>
      </c>
      <c r="G89" s="228" t="str">
        <f>IF(tbl_coded[[#This Row],[ISIN]]="","",IF(_xll.BDP($F89&amp;" CompanyID",G$1)="#N/A Invalid Security","",_xll.BDP($F89&amp;" CompanyID",G$1)))</f>
        <v/>
      </c>
      <c r="H89" s="228" t="str">
        <f>IF(tbl_coded[[#This Row],[ISIN]]="","",IF(_xll.BDP($B89&amp;" Corp",H$1)="#N/A N/A","--",_xll.BDP($B89&amp;" Corp",H$1)))</f>
        <v>--</v>
      </c>
      <c r="I89" s="228" t="str">
        <f>IF(tbl_coded[[#This Row],[ISIN]]="","",IF(_xll.BDP($B89&amp;" Corp",I$1)="#N/A N/A","--",_xll.BDP($B89&amp;" Corp",I$1)))</f>
        <v>--</v>
      </c>
      <c r="J89" s="228" t="str">
        <f>IF(tbl_coded[[#This Row],[ISIN]]="","",IF(_xll.BDP($B89&amp;" Corp",J$1)="#N/A N/A","--",_xll.BDP($B89&amp;" Corp",J$1)))</f>
        <v>--</v>
      </c>
      <c r="K89" s="228" t="str">
        <f>IF(tbl_coded[[#This Row],[ISIN]]="","",IF(_xll.BDP($B89&amp;" Corp",K$1)="#N/A N/A","--",_xll.BDP($B89&amp;" Corp",K$1)))</f>
        <v>--</v>
      </c>
      <c r="L89" s="228" t="str">
        <f>IF(tbl_coded[[#This Row],[ISIN]]="","",IF(_xll.BDP($B89&amp;" Corp",L$1)="#N/A N/A","--",_xll.BDP($B89&amp;" Corp",L$1)))</f>
        <v>--</v>
      </c>
      <c r="M89" s="228" t="str">
        <f>IF(tbl_coded[[#This Row],[ISIN]]="","",IF(_xll.BDP($B89&amp;" Corp",M$1)="#N/A N/A","--",_xll.BDP($B89&amp;" Corp",M$1)))</f>
        <v>--</v>
      </c>
      <c r="N89" s="228" t="str">
        <f>IF(tbl_coded[[#This Row],[ISIN]]="","",IF(_xll.BDP($B89&amp;" Corp",N$1)="#N/A N/A","--",_xll.BDP($B89&amp;" Corp",N$1)))</f>
        <v>--</v>
      </c>
      <c r="O89" s="228" t="str">
        <f>IF(tbl_coded[[#This Row],[ISIN]]="","",IF(_xll.BDP($B89&amp;" Corp",O$1)="#N/A N/A","--",_xll.BDP($B89&amp;" Corp",O$1)))</f>
        <v>--</v>
      </c>
      <c r="P89" s="228" t="str">
        <f>IF(tbl_coded[[#This Row],[ISIN]]="","",IF(_xll.BDP($B89&amp;" Corp",P$1)="#N/A N/A","--",_xll.BDP($B89&amp;" Corp",P$1)))</f>
        <v>--</v>
      </c>
      <c r="Q8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89" s="228" t="str">
        <f>IF(tbl_coded[[#This Row],[ISIN]]="","",IF(OR(_xll.BDP($B89&amp;" Corp",R$1)="#N/A N/A",_xll.BDP($B89&amp;" Corp",R$1)="#N/A Invalid Security",_xll.BDP($B89&amp;" Corp",R$1)="#N/A Field Not Applicable"),"--",_xll.BDP($B89&amp;" Corp",R$1)))</f>
        <v>--</v>
      </c>
      <c r="S89" s="228" t="str">
        <f>IF(tbl_coded[[#This Row],[ISIN]]="","",IF(OR(_xll.BDP($R89&amp;" Equity",S$1)="#N/A N/A",_xll.BDP($R89&amp;" Equity",S$1)="#N/A Invalid Security"),"--",_xll.BDP($R89&amp;" Equity",S$1)))</f>
        <v>--</v>
      </c>
      <c r="T89" s="228" t="str">
        <f>IF(tbl_coded[[#This Row],[ISIN]]="","",IF(OR(_xll.BDP($R89&amp;" Equity",T$1)="#N/A N/A",_xll.BDP($R89&amp;" Equity",T$1)="#N/A Invalid Security"),"--",_xll.BDP($R89&amp;" Equity",T$1)))</f>
        <v>--</v>
      </c>
      <c r="U89" s="228" t="str">
        <f>IF(tbl_coded[[#This Row],[ISIN]]="","",IF(OR(_xll.BDP($R89&amp;" Equity",U$1)="#N/A N/A",_xll.BDP($R89&amp;" Equity",U$1)="#N/A Invalid Security"),"--",_xll.BDP($R89&amp;" Equity",U$1)))</f>
        <v>--</v>
      </c>
      <c r="V89" s="228" t="str">
        <f>IF(tbl_coded[[#This Row],[ISIN]]="","",IF(OR(_xll.BDP($R89&amp;" Equity",V$1)="#N/A N/A",_xll.BDP($R89&amp;" Equity",V$1)="#N/A Invalid Security"),"--",_xll.BDP($R89&amp;" Equity",V$1)))</f>
        <v>--</v>
      </c>
      <c r="W89" s="228" t="str">
        <f>IF(tbl_coded[[#This Row],[ISIN]]="","",IF(OR(_xll.BDP($R89&amp;" Equity",W$1)="#N/A N/A",_xll.BDP($R89&amp;" Equity",W$1)="#N/A Invalid Security"),"--",_xll.BDP($R89&amp;" Equity",W$1)))</f>
        <v>--</v>
      </c>
      <c r="X89" s="228" t="str">
        <f>IF(tbl_coded[[#This Row],[ISIN]]="","",IF(OR(_xll.BDP($R89&amp;" Equity",X$1)="#N/A N/A",_xll.BDP($R89&amp;" Equity",X$1)="#N/A Invalid Security"),"--",_xll.BDP($R89&amp;" Equity",X$1)))</f>
        <v>--</v>
      </c>
      <c r="Y8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89" s="228" t="str">
        <f>IF(tbl_coded[[#This Row],[ISIN]]="","",IF(ISNUMBER(_xll.BDP(B89&amp;" Corp",Z$1)),_xll.BDP(B89&amp;" Corp",Z$1),""))</f>
        <v/>
      </c>
      <c r="AA89" s="228" t="str">
        <f>IF(tbl_coded[[#This Row],[ISIN]]="","",IF(ISNUMBER(_xll.BDP(B89&amp;" Corp",AA$1)),_xll.BDP(B89&amp;" Corp",AA$1),""))</f>
        <v/>
      </c>
      <c r="AB89" s="228" t="str">
        <f>IF(tbl_coded[[#This Row],[ISIN]]="","",IF(ISNUMBER(_xll.BDP(B89&amp;" Corp",AB$1)),_xll.BDP(B89&amp;" Corp",AB$1),""))</f>
        <v/>
      </c>
      <c r="AC89" s="228" t="str">
        <f>IF(tbl_coded[[#This Row],[ISIN]]="","",IF((_xll.BDP(B89&amp;" Corp",AC$1))="#N/A Field Not Applicable","",_xll.BDP(B89&amp;" Corp",AC$1)))</f>
        <v>N</v>
      </c>
      <c r="AD89" s="228" t="str">
        <f>IF(tbl_coded[[#This Row],[ISIN]]="","",IF((_xll.BDP(B89&amp;" Corp",AD$1))="#N/A N/A","--",_xll.BDP(B89&amp;" Corp",AD$1)))</f>
        <v>--</v>
      </c>
      <c r="AE89" s="228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>NR</v>
      </c>
      <c r="AF8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8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89" s="229" t="str">
        <f>IF(tbl_coded[[#This Row],[ISIN]]="","",IF(_xll.BDP($B89&amp;" Corp",AH$1)="#N/A N/A","--",_xll.BDP($B89&amp;" Corp",AH$1)))</f>
        <v>CN</v>
      </c>
      <c r="AI8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8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如东县民泰城乡建设工</v>
      </c>
      <c r="AL89" s="244" t="str">
        <f>IF(tbl_coded[[#This Row],[ISIN]]="","",IF(_xll.BDS($B89&amp;" Corp",AL$1)="#N/A Field Not Applicable","",_xll.BDS($B89&amp;" Corp",AL$1)))</f>
        <v/>
      </c>
      <c r="AM8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8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8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8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8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89" s="244" t="str">
        <f>IF(tbl_coded[[#This Row],[ISIN]]="","",IF(OR(_xll.BDP($B89&amp;" Corp",AR$1)="#N/A N/A"),"",_xll.BDP($B89&amp;" Corp",AR$1)))</f>
        <v/>
      </c>
      <c r="AS89" s="244">
        <f>IF(tbl_coded[[#This Row],[ISIN]]="","",IF(_xll.BDS($B89&amp;" Corp",AS$1)="#N/A Field Not Applicable","",_xll.BDS($B89&amp;" Corp",AS$1)))</f>
        <v>67111270</v>
      </c>
      <c r="AT89" s="244" t="str">
        <f>IF(tbl_coded[[#This Row],[SBLC Provider BBID]]="","",_xll.BDP(tbl_coded[[#This Row],[SBLC Provider BBID]]&amp;" CompanyID","NAME"))</f>
        <v>Bank of Jiangsu Co Ltd/Nantong</v>
      </c>
      <c r="AU89" s="244" t="str">
        <f>IF(tbl_coded[[#This Row],[ISIN]]="","",IF(OR(_xll.BDP($B89&amp;" Corp",AU$1)="#N/A N/A"),"--",IF(_xll.BDP($B89&amp;" Corp",AU$1)="#N/A Field Not Applicable","",TEXT(_xll.BDP($B89&amp;" Corp",AU$1),"yyyy/mm/dd"))))</f>
        <v>2022/08/26</v>
      </c>
      <c r="AV89" s="244" t="str">
        <f>IF(tbl_coded[[#This Row],[ISIN]]="","",IF(OR(_xll.BDP($B89&amp;" Corp",AV$1)="#N/A N/A"),"--",IF(_xll.BDP($B89&amp;" Corp",AV$1)="#N/A Field Not Applicable","",TEXT(_xll.BDP($B89&amp;" Corp",AV$1),"yyyy/mm/dd"))))</f>
        <v>2025/08/26</v>
      </c>
      <c r="AW89" s="244" t="str">
        <f>IF(tbl_coded[[#This Row],[ISIN]]="","",IF(OR(_xll.BDP($B89&amp;" Corp",AW$1)="#N/A N/A"),"--",IF(_xll.BDP($B89&amp;" Corp",AW$1)="#N/A Field Not Applicable","",TEXT(_xll.BDP($B89&amp;" Corp",AW$1),"yyyy/mm/dd"))))</f>
        <v>2022/08/23</v>
      </c>
      <c r="AX89" s="244" t="str">
        <f>IF(tbl_coded[[#This Row],[ISIN]]="","",IF(OR(_xll.BDP($B89&amp;" Corp",AX$1)="#N/A Field Not Applicable"),"--",IF(_xll.BDP($B89&amp;" Corp",AX$1)="#N/A Field Not Applicable","",TEXT(_xll.BDP($B89&amp;" Corp",AX$1),"yyyy/mm/dd"))))</f>
        <v>--</v>
      </c>
      <c r="AY89" s="244">
        <f>IF(tbl_coded[[#This Row],[ISIN]]="","",IF(OR(_xll.BDP($B89&amp;" Corp",AY$1)="#N/A N/A"),"--",_xll.BDP($B89&amp;" Corp",AY$1)))</f>
        <v>3.3</v>
      </c>
      <c r="AZ89" s="244" t="str">
        <f>IF(tbl_coded[[#This Row],[ISIN]]="","",IF(OR(_xll.BDP($B89&amp;" Corp",AZ$1)="#N/A N/A"),"--",_xll.BDP($B89&amp;" Corp",AZ$1)))</f>
        <v>EUR</v>
      </c>
      <c r="BA89" s="244">
        <f>IF(tbl_coded[[#This Row],[ISIN]]="","",IF(OR(_xll.BDP($B89&amp;" Corp",BA$1)="#N/A N/A"),"--",_xll.BDP($B89&amp;" Corp",BA$1)))</f>
        <v>40000000</v>
      </c>
      <c r="BB89" s="244">
        <f>IF(tbl_coded[[#This Row],[ISIN]]="","",IF(OR(_xll.BDP($B89&amp;" Corp",BB$1)="#N/A Field Not Applicable"),"--",_xll.BDP($B89&amp;" Corp",BB$1)))</f>
        <v>100</v>
      </c>
      <c r="BC89" s="244" t="str">
        <f>IF(tbl_coded[[#This Row],[ISIN]]="","",IF(OR(_xll.BDP($B89&amp;" Corp",BC$1)="#N/A Field Not Applicable"),"--",_xll.BDP($B89&amp;" Corp",BC$1)))</f>
        <v>N</v>
      </c>
      <c r="BD89" s="244" t="str">
        <f>IF(tbl_coded[[#This Row],[ISIN]]="","",IF(OR(_xll.BDP($B89&amp;" Corp",BD$1)="#N/A Field Not Applicable"),"--",_xll.BDP($B89&amp;" Corp",BD$1)))</f>
        <v>N</v>
      </c>
      <c r="BE89" s="244" t="str">
        <f>IF(tbl_coded[[#This Row],[ISIN]]="","",IF(OR(_xll.BDP($B89&amp;" Corp",BE$1)="#N/A Field Not Applicable"),"--",_xll.BDP($B89&amp;" Corp",BE$1)))</f>
        <v>N</v>
      </c>
      <c r="BF89" s="244" t="str">
        <f>IF(tbl_coded[[#This Row],[ISIN]]="","",IF(OR(_xll.BDP($B89&amp;" Corp",BF$1)="#N/A N/A"),"",_xll.BDP($B89&amp;" Corp",BF$1)))</f>
        <v/>
      </c>
      <c r="BG8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8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8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8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89" s="244" t="str">
        <f>IF(tbl_coded[[#This Row],[GREEN]]="Y","Green",IF(tbl_coded[[#This Row],[SUSTAINABLE]]="Y","Sustainable",IF(tbl_coded[[#This Row],[SOCIAL]]="Y","Social","")))</f>
        <v/>
      </c>
    </row>
    <row r="90" spans="1:65" ht="15" customHeight="1">
      <c r="A90" s="225">
        <v>88</v>
      </c>
      <c r="B90" s="226" t="str">
        <f>IF(美元债一级!$C$3:$C$1048576&lt;&gt;"",美元债一级!C90,"")</f>
        <v>G228014</v>
      </c>
      <c r="C90" s="228" t="str">
        <f>IF(tbl_coded[[#This Row],[ISIN]]="","",IF(tbl_coded[[#This Row],[Index]]&gt;$A$1,"",IF(_xll.BDP($B90&amp;" Corp",C$1)="#N/A N/A","",_xll.BDP($B90&amp;" Corp",C$1))))</f>
        <v>11/8/2022</v>
      </c>
      <c r="D90" s="228" t="str">
        <f>IF(tbl_coded[[#This Row],[ISIN]]="","",IF(_xll.BDP($B90&amp;" Corp",D$1)="#N/A N/A","",_xll.BDP($B90&amp;" Corp",D$1)))</f>
        <v>HAINING CITY DEV INVST</v>
      </c>
      <c r="E90" s="228" t="str">
        <f>IF(tbl_coded[[#This Row],[ISIN]]="","",IF(_xll.BDP($B90&amp;" Corp",E$1)="#N/A N/A","--",_xll.BDP($B90&amp;" Corp",E$1)))</f>
        <v>--</v>
      </c>
      <c r="F90" s="228" t="str">
        <f>IF(tbl_coded[[#This Row],[ISIN]]="","",IF(_xll.BDS($B90&amp;" Corp",F$1)="#N/A Field Not Applicable","",_xll.BDS($B90&amp;" Corp",F$1)))</f>
        <v/>
      </c>
      <c r="G90" s="228" t="str">
        <f>IF(tbl_coded[[#This Row],[ISIN]]="","",IF(_xll.BDP($F90&amp;" CompanyID",G$1)="#N/A Invalid Security","",_xll.BDP($F90&amp;" CompanyID",G$1)))</f>
        <v/>
      </c>
      <c r="H90" s="228" t="str">
        <f>IF(tbl_coded[[#This Row],[ISIN]]="","",IF(_xll.BDP($B90&amp;" Corp",H$1)="#N/A N/A","--",_xll.BDP($B90&amp;" Corp",H$1)))</f>
        <v>--</v>
      </c>
      <c r="I90" s="228" t="str">
        <f>IF(tbl_coded[[#This Row],[ISIN]]="","",IF(_xll.BDP($B90&amp;" Corp",I$1)="#N/A N/A","--",_xll.BDP($B90&amp;" Corp",I$1)))</f>
        <v>--</v>
      </c>
      <c r="J90" s="228" t="str">
        <f>IF(tbl_coded[[#This Row],[ISIN]]="","",IF(_xll.BDP($B90&amp;" Corp",J$1)="#N/A N/A","--",_xll.BDP($B90&amp;" Corp",J$1)))</f>
        <v>--</v>
      </c>
      <c r="K90" s="228" t="str">
        <f>IF(tbl_coded[[#This Row],[ISIN]]="","",IF(_xll.BDP($B90&amp;" Corp",K$1)="#N/A N/A","--",_xll.BDP($B90&amp;" Corp",K$1)))</f>
        <v>--</v>
      </c>
      <c r="L90" s="228" t="str">
        <f>IF(tbl_coded[[#This Row],[ISIN]]="","",IF(_xll.BDP($B90&amp;" Corp",L$1)="#N/A N/A","--",_xll.BDP($B90&amp;" Corp",L$1)))</f>
        <v>--</v>
      </c>
      <c r="M90" s="228" t="str">
        <f>IF(tbl_coded[[#This Row],[ISIN]]="","",IF(_xll.BDP($B90&amp;" Corp",M$1)="#N/A N/A","--",_xll.BDP($B90&amp;" Corp",M$1)))</f>
        <v>--</v>
      </c>
      <c r="N90" s="228" t="str">
        <f>IF(tbl_coded[[#This Row],[ISIN]]="","",IF(_xll.BDP($B90&amp;" Corp",N$1)="#N/A N/A","--",_xll.BDP($B90&amp;" Corp",N$1)))</f>
        <v>--</v>
      </c>
      <c r="O90" s="228" t="str">
        <f>IF(tbl_coded[[#This Row],[ISIN]]="","",IF(_xll.BDP($B90&amp;" Corp",O$1)="#N/A N/A","--",_xll.BDP($B90&amp;" Corp",O$1)))</f>
        <v>--</v>
      </c>
      <c r="P90" s="228" t="str">
        <f>IF(tbl_coded[[#This Row],[ISIN]]="","",IF(_xll.BDP($B90&amp;" Corp",P$1)="#N/A N/A","--",_xll.BDP($B90&amp;" Corp",P$1)))</f>
        <v>--</v>
      </c>
      <c r="Q9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90" s="228" t="str">
        <f>IF(tbl_coded[[#This Row],[ISIN]]="","",IF(OR(_xll.BDP($B90&amp;" Corp",R$1)="#N/A N/A",_xll.BDP($B90&amp;" Corp",R$1)="#N/A Invalid Security",_xll.BDP($B90&amp;" Corp",R$1)="#N/A Field Not Applicable"),"--",_xll.BDP($B90&amp;" Corp",R$1)))</f>
        <v>--</v>
      </c>
      <c r="S90" s="228" t="str">
        <f>IF(tbl_coded[[#This Row],[ISIN]]="","",IF(OR(_xll.BDP($R90&amp;" Equity",S$1)="#N/A N/A",_xll.BDP($R90&amp;" Equity",S$1)="#N/A Invalid Security"),"--",_xll.BDP($R90&amp;" Equity",S$1)))</f>
        <v>--</v>
      </c>
      <c r="T90" s="228" t="str">
        <f>IF(tbl_coded[[#This Row],[ISIN]]="","",IF(OR(_xll.BDP($R90&amp;" Equity",T$1)="#N/A N/A",_xll.BDP($R90&amp;" Equity",T$1)="#N/A Invalid Security"),"--",_xll.BDP($R90&amp;" Equity",T$1)))</f>
        <v>--</v>
      </c>
      <c r="U90" s="228" t="str">
        <f>IF(tbl_coded[[#This Row],[ISIN]]="","",IF(OR(_xll.BDP($R90&amp;" Equity",U$1)="#N/A N/A",_xll.BDP($R90&amp;" Equity",U$1)="#N/A Invalid Security"),"--",_xll.BDP($R90&amp;" Equity",U$1)))</f>
        <v>--</v>
      </c>
      <c r="V90" s="228" t="str">
        <f>IF(tbl_coded[[#This Row],[ISIN]]="","",IF(OR(_xll.BDP($R90&amp;" Equity",V$1)="#N/A N/A",_xll.BDP($R90&amp;" Equity",V$1)="#N/A Invalid Security"),"--",_xll.BDP($R90&amp;" Equity",V$1)))</f>
        <v>--</v>
      </c>
      <c r="W90" s="228" t="str">
        <f>IF(tbl_coded[[#This Row],[ISIN]]="","",IF(OR(_xll.BDP($R90&amp;" Equity",W$1)="#N/A N/A",_xll.BDP($R90&amp;" Equity",W$1)="#N/A Invalid Security"),"--",_xll.BDP($R90&amp;" Equity",W$1)))</f>
        <v>--</v>
      </c>
      <c r="X90" s="228" t="str">
        <f>IF(tbl_coded[[#This Row],[ISIN]]="","",IF(OR(_xll.BDP($R90&amp;" Equity",X$1)="#N/A N/A",_xll.BDP($R90&amp;" Equity",X$1)="#N/A Invalid Security"),"--",_xll.BDP($R90&amp;" Equity",X$1)))</f>
        <v>--</v>
      </c>
      <c r="Y9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0" s="228" t="str">
        <f>IF(tbl_coded[[#This Row],[ISIN]]="","",IF(ISNUMBER(_xll.BDP(B90&amp;" Corp",Z$1)),_xll.BDP(B90&amp;" Corp",Z$1),""))</f>
        <v/>
      </c>
      <c r="AA90" s="228" t="str">
        <f>IF(tbl_coded[[#This Row],[ISIN]]="","",IF(ISNUMBER(_xll.BDP(B90&amp;" Corp",AA$1)),_xll.BDP(B90&amp;" Corp",AA$1),""))</f>
        <v/>
      </c>
      <c r="AB90" s="228" t="str">
        <f>IF(tbl_coded[[#This Row],[ISIN]]="","",IF(ISNUMBER(_xll.BDP(B90&amp;" Corp",AB$1)),_xll.BDP(B90&amp;" Corp",AB$1),""))</f>
        <v/>
      </c>
      <c r="AC90" s="228" t="str">
        <f>IF(tbl_coded[[#This Row],[ISIN]]="","",IF((_xll.BDP(B90&amp;" Corp",AC$1))="#N/A Field Not Applicable","",_xll.BDP(B90&amp;" Corp",AC$1)))</f>
        <v>N</v>
      </c>
      <c r="AD90" s="228" t="str">
        <f>IF(tbl_coded[[#This Row],[ISIN]]="","",IF((_xll.BDP(B90&amp;" Corp",AD$1))="#N/A N/A","--",_xll.BDP(B90&amp;" Corp",AD$1)))</f>
        <v>--</v>
      </c>
      <c r="AE90" s="228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>NR</v>
      </c>
      <c r="AF9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9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90" s="229" t="str">
        <f>IF(tbl_coded[[#This Row],[ISIN]]="","",IF(_xll.BDP($B90&amp;" Corp",AH$1)="#N/A N/A","--",_xll.BDP($B90&amp;" Corp",AH$1)))</f>
        <v>CN</v>
      </c>
      <c r="AI9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海宁市城市发展投资集</v>
      </c>
      <c r="AL90" s="244" t="str">
        <f>IF(tbl_coded[[#This Row],[ISIN]]="","",IF(_xll.BDS($B90&amp;" Corp",AL$1)="#N/A Field Not Applicable","",_xll.BDS($B90&amp;" Corp",AL$1)))</f>
        <v/>
      </c>
      <c r="AM9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0" s="244" t="str">
        <f>IF(tbl_coded[[#This Row],[ISIN]]="","",IF(OR(_xll.BDP($B90&amp;" Corp",AR$1)="#N/A N/A"),"",_xll.BDP($B90&amp;" Corp",AR$1)))</f>
        <v/>
      </c>
      <c r="AS90" s="244" t="str">
        <f>IF(tbl_coded[[#This Row],[ISIN]]="","",IF(_xll.BDS($B90&amp;" Corp",AS$1)="#N/A Field Not Applicable","",_xll.BDS($B90&amp;" Corp",AS$1)))</f>
        <v/>
      </c>
      <c r="AT90" s="244" t="str">
        <f>IF(tbl_coded[[#This Row],[SBLC Provider BBID]]="","",_xll.BDP(tbl_coded[[#This Row],[SBLC Provider BBID]]&amp;" CompanyID","NAME"))</f>
        <v/>
      </c>
      <c r="AU90" s="244" t="str">
        <f>IF(tbl_coded[[#This Row],[ISIN]]="","",IF(OR(_xll.BDP($B90&amp;" Corp",AU$1)="#N/A N/A"),"--",IF(_xll.BDP($B90&amp;" Corp",AU$1)="#N/A Field Not Applicable","",TEXT(_xll.BDP($B90&amp;" Corp",AU$1),"yyyy/mm/dd"))))</f>
        <v>2022/08/18</v>
      </c>
      <c r="AV90" s="244" t="str">
        <f>IF(tbl_coded[[#This Row],[ISIN]]="","",IF(OR(_xll.BDP($B90&amp;" Corp",AV$1)="#N/A N/A"),"--",IF(_xll.BDP($B90&amp;" Corp",AV$1)="#N/A Field Not Applicable","",TEXT(_xll.BDP($B90&amp;" Corp",AV$1),"yyyy/mm/dd"))))</f>
        <v>2025/08/18</v>
      </c>
      <c r="AW90" s="244" t="str">
        <f>IF(tbl_coded[[#This Row],[ISIN]]="","",IF(OR(_xll.BDP($B90&amp;" Corp",AW$1)="#N/A N/A"),"--",IF(_xll.BDP($B90&amp;" Corp",AW$1)="#N/A Field Not Applicable","",TEXT(_xll.BDP($B90&amp;" Corp",AW$1),"yyyy/mm/dd"))))</f>
        <v>2022/08/11</v>
      </c>
      <c r="AX90" s="244" t="str">
        <f>IF(tbl_coded[[#This Row],[ISIN]]="","",IF(OR(_xll.BDP($B90&amp;" Corp",AX$1)="#N/A Field Not Applicable"),"--",IF(_xll.BDP($B90&amp;" Corp",AX$1)="#N/A Field Not Applicable","",TEXT(_xll.BDP($B90&amp;" Corp",AX$1),"yyyy/mm/dd"))))</f>
        <v>--</v>
      </c>
      <c r="AY90" s="244">
        <f>IF(tbl_coded[[#This Row],[ISIN]]="","",IF(OR(_xll.BDP($B90&amp;" Corp",AY$1)="#N/A N/A"),"--",_xll.BDP($B90&amp;" Corp",AY$1)))</f>
        <v>3.8</v>
      </c>
      <c r="AZ90" s="244" t="str">
        <f>IF(tbl_coded[[#This Row],[ISIN]]="","",IF(OR(_xll.BDP($B90&amp;" Corp",AZ$1)="#N/A N/A"),"--",_xll.BDP($B90&amp;" Corp",AZ$1)))</f>
        <v>CNY</v>
      </c>
      <c r="BA90" s="244">
        <f>IF(tbl_coded[[#This Row],[ISIN]]="","",IF(OR(_xll.BDP($B90&amp;" Corp",BA$1)="#N/A N/A"),"--",_xll.BDP($B90&amp;" Corp",BA$1)))</f>
        <v>1000000000</v>
      </c>
      <c r="BB90" s="244">
        <f>IF(tbl_coded[[#This Row],[ISIN]]="","",IF(OR(_xll.BDP($B90&amp;" Corp",BB$1)="#N/A Field Not Applicable"),"--",_xll.BDP($B90&amp;" Corp",BB$1)))</f>
        <v>100</v>
      </c>
      <c r="BC90" s="244" t="str">
        <f>IF(tbl_coded[[#This Row],[ISIN]]="","",IF(OR(_xll.BDP($B90&amp;" Corp",BC$1)="#N/A Field Not Applicable"),"--",_xll.BDP($B90&amp;" Corp",BC$1)))</f>
        <v>N</v>
      </c>
      <c r="BD90" s="244" t="str">
        <f>IF(tbl_coded[[#This Row],[ISIN]]="","",IF(OR(_xll.BDP($B90&amp;" Corp",BD$1)="#N/A Field Not Applicable"),"--",_xll.BDP($B90&amp;" Corp",BD$1)))</f>
        <v>N</v>
      </c>
      <c r="BE90" s="244" t="str">
        <f>IF(tbl_coded[[#This Row],[ISIN]]="","",IF(OR(_xll.BDP($B90&amp;" Corp",BE$1)="#N/A Field Not Applicable"),"--",_xll.BDP($B90&amp;" Corp",BE$1)))</f>
        <v>N</v>
      </c>
      <c r="BF90" s="244" t="str">
        <f>IF(tbl_coded[[#This Row],[ISIN]]="","",IF(OR(_xll.BDP($B90&amp;" Corp",BF$1)="#N/A N/A"),"",_xll.BDP($B90&amp;" Corp",BF$1)))</f>
        <v>1084210D CH</v>
      </c>
      <c r="BG9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9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9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9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9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9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90" s="244" t="str">
        <f>IF(tbl_coded[[#This Row],[GREEN]]="Y","Green",IF(tbl_coded[[#This Row],[SUSTAINABLE]]="Y","Sustainable",IF(tbl_coded[[#This Row],[SOCIAL]]="Y","Social","")))</f>
        <v/>
      </c>
    </row>
    <row r="91" spans="1:65" ht="15" customHeight="1">
      <c r="A91" s="225">
        <v>89</v>
      </c>
      <c r="B91" s="226" t="str">
        <f>IF(美元债一级!$C$3:$C$1048576&lt;&gt;"",美元债一级!C91,"")</f>
        <v>G228012</v>
      </c>
      <c r="C91" s="230" t="str">
        <f>IF(tbl_coded[[#This Row],[ISIN]]="","",IF(tbl_coded[[#This Row],[Index]]&gt;$A$1,"",IF(_xll.BDP($B91&amp;" Corp",C$1)="#N/A N/A","",_xll.BDP($B91&amp;" Corp",C$1))))</f>
        <v>28/7/2022</v>
      </c>
      <c r="D91" s="230" t="str">
        <f>IF(tbl_coded[[#This Row],[ISIN]]="","",IF(_xll.BDP($B91&amp;" Corp",D$1)="#N/A N/A","",_xll.BDP($B91&amp;" Corp",D$1)))</f>
        <v>SHAOXING KEQIAO CONSTR</v>
      </c>
      <c r="E91" s="230" t="str">
        <f>IF(tbl_coded[[#This Row],[ISIN]]="","",IF(_xll.BDP($B91&amp;" Corp",E$1)="#N/A N/A","--",_xll.BDP($B91&amp;" Corp",E$1)))</f>
        <v>--</v>
      </c>
      <c r="F91" s="230" t="str">
        <f>IF(tbl_coded[[#This Row],[ISIN]]="","",IF(_xll.BDS($B91&amp;" Corp",F$1)="#N/A Field Not Applicable","",_xll.BDS($B91&amp;" Corp",F$1)))</f>
        <v/>
      </c>
      <c r="G91" s="230" t="str">
        <f>IF(tbl_coded[[#This Row],[ISIN]]="","",IF(_xll.BDP($F91&amp;" CompanyID",G$1)="#N/A Invalid Security","",_xll.BDP($F91&amp;" CompanyID",G$1)))</f>
        <v/>
      </c>
      <c r="H91" s="230" t="str">
        <f>IF(tbl_coded[[#This Row],[ISIN]]="","",IF(_xll.BDP($B91&amp;" Corp",H$1)="#N/A N/A","--",_xll.BDP($B91&amp;" Corp",H$1)))</f>
        <v>--</v>
      </c>
      <c r="I91" s="230" t="str">
        <f>IF(tbl_coded[[#This Row],[ISIN]]="","",IF(_xll.BDP($B91&amp;" Corp",I$1)="#N/A N/A","--",_xll.BDP($B91&amp;" Corp",I$1)))</f>
        <v>--</v>
      </c>
      <c r="J91" s="230" t="str">
        <f>IF(tbl_coded[[#This Row],[ISIN]]="","",IF(_xll.BDP($B91&amp;" Corp",J$1)="#N/A N/A","--",_xll.BDP($B91&amp;" Corp",J$1)))</f>
        <v>--</v>
      </c>
      <c r="K91" s="230" t="str">
        <f>IF(tbl_coded[[#This Row],[ISIN]]="","",IF(_xll.BDP($B91&amp;" Corp",K$1)="#N/A N/A","--",_xll.BDP($B91&amp;" Corp",K$1)))</f>
        <v>--</v>
      </c>
      <c r="L91" s="230" t="str">
        <f>IF(tbl_coded[[#This Row],[ISIN]]="","",IF(_xll.BDP($B91&amp;" Corp",L$1)="#N/A N/A","--",_xll.BDP($B91&amp;" Corp",L$1)))</f>
        <v>--</v>
      </c>
      <c r="M91" s="230" t="str">
        <f>IF(tbl_coded[[#This Row],[ISIN]]="","",IF(_xll.BDP($B91&amp;" Corp",M$1)="#N/A N/A","--",_xll.BDP($B91&amp;" Corp",M$1)))</f>
        <v>--</v>
      </c>
      <c r="N91" s="230" t="str">
        <f>IF(tbl_coded[[#This Row],[ISIN]]="","",IF(_xll.BDP($B91&amp;" Corp",N$1)="#N/A N/A","--",_xll.BDP($B91&amp;" Corp",N$1)))</f>
        <v>--</v>
      </c>
      <c r="O91" s="230" t="str">
        <f>IF(tbl_coded[[#This Row],[ISIN]]="","",IF(_xll.BDP($B91&amp;" Corp",O$1)="#N/A N/A","--",_xll.BDP($B91&amp;" Corp",O$1)))</f>
        <v>--</v>
      </c>
      <c r="P91" s="230" t="str">
        <f>IF(tbl_coded[[#This Row],[ISIN]]="","",IF(_xll.BDP($B91&amp;" Corp",P$1)="#N/A N/A","--",_xll.BDP($B91&amp;" Corp",P$1)))</f>
        <v>--</v>
      </c>
      <c r="Q9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91" s="230" t="str">
        <f>IF(tbl_coded[[#This Row],[ISIN]]="","",IF(OR(_xll.BDP($B91&amp;" Corp",R$1)="#N/A N/A",_xll.BDP($B91&amp;" Corp",R$1)="#N/A Invalid Security",_xll.BDP($B91&amp;" Corp",R$1)="#N/A Field Not Applicable"),"--",_xll.BDP($B91&amp;" Corp",R$1)))</f>
        <v>--</v>
      </c>
      <c r="S91" s="230" t="str">
        <f>IF(tbl_coded[[#This Row],[ISIN]]="","",IF(OR(_xll.BDP($R91&amp;" Equity",S$1)="#N/A N/A",_xll.BDP($R91&amp;" Equity",S$1)="#N/A Invalid Security"),"--",_xll.BDP($R91&amp;" Equity",S$1)))</f>
        <v>--</v>
      </c>
      <c r="T91" s="230" t="str">
        <f>IF(tbl_coded[[#This Row],[ISIN]]="","",IF(OR(_xll.BDP($R91&amp;" Equity",T$1)="#N/A N/A",_xll.BDP($R91&amp;" Equity",T$1)="#N/A Invalid Security"),"--",_xll.BDP($R91&amp;" Equity",T$1)))</f>
        <v>--</v>
      </c>
      <c r="U91" s="230" t="str">
        <f>IF(tbl_coded[[#This Row],[ISIN]]="","",IF(OR(_xll.BDP($R91&amp;" Equity",U$1)="#N/A N/A",_xll.BDP($R91&amp;" Equity",U$1)="#N/A Invalid Security"),"--",_xll.BDP($R91&amp;" Equity",U$1)))</f>
        <v>--</v>
      </c>
      <c r="V91" s="230" t="str">
        <f>IF(tbl_coded[[#This Row],[ISIN]]="","",IF(OR(_xll.BDP($R91&amp;" Equity",V$1)="#N/A N/A",_xll.BDP($R91&amp;" Equity",V$1)="#N/A Invalid Security"),"--",_xll.BDP($R91&amp;" Equity",V$1)))</f>
        <v>--</v>
      </c>
      <c r="W91" s="230" t="str">
        <f>IF(tbl_coded[[#This Row],[ISIN]]="","",IF(OR(_xll.BDP($R91&amp;" Equity",W$1)="#N/A N/A",_xll.BDP($R91&amp;" Equity",W$1)="#N/A Invalid Security"),"--",_xll.BDP($R91&amp;" Equity",W$1)))</f>
        <v>--</v>
      </c>
      <c r="X91" s="230" t="str">
        <f>IF(tbl_coded[[#This Row],[ISIN]]="","",IF(OR(_xll.BDP($R91&amp;" Equity",X$1)="#N/A N/A",_xll.BDP($R91&amp;" Equity",X$1)="#N/A Invalid Security"),"--",_xll.BDP($R91&amp;" Equity",X$1)))</f>
        <v>--</v>
      </c>
      <c r="Y9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1" s="230" t="str">
        <f>IF(tbl_coded[[#This Row],[ISIN]]="","",IF(ISNUMBER(_xll.BDP(B91&amp;" Corp",Z$1)),_xll.BDP(B91&amp;" Corp",Z$1),""))</f>
        <v/>
      </c>
      <c r="AA91" s="230" t="str">
        <f>IF(tbl_coded[[#This Row],[ISIN]]="","",IF(ISNUMBER(_xll.BDP(B91&amp;" Corp",AA$1)),_xll.BDP(B91&amp;" Corp",AA$1),""))</f>
        <v/>
      </c>
      <c r="AB91" s="230" t="str">
        <f>IF(tbl_coded[[#This Row],[ISIN]]="","",IF(ISNUMBER(_xll.BDP(B91&amp;" Corp",AB$1)),_xll.BDP(B91&amp;" Corp",AB$1),""))</f>
        <v/>
      </c>
      <c r="AC91" s="230" t="str">
        <f>IF(tbl_coded[[#This Row],[ISIN]]="","",IF((_xll.BDP(B91&amp;" Corp",AC$1))="#N/A Field Not Applicable","",_xll.BDP(B91&amp;" Corp",AC$1)))</f>
        <v>N</v>
      </c>
      <c r="AD91" s="230" t="str">
        <f>IF(tbl_coded[[#This Row],[ISIN]]="","",IF((_xll.BDP(B91&amp;" Corp",AD$1))="#N/A N/A","--",_xll.BDP(B91&amp;" Corp",AD$1)))</f>
        <v>--</v>
      </c>
      <c r="AE91" s="230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>NR</v>
      </c>
      <c r="AF9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9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91" s="231" t="str">
        <f>IF(tbl_coded[[#This Row],[ISIN]]="","",IF(_xll.BDP($B91&amp;" Corp",AH$1)="#N/A N/A","--",_xll.BDP($B91&amp;" Corp",AH$1)))</f>
        <v>CN</v>
      </c>
      <c r="AI9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绍兴市柯桥区建设集团</v>
      </c>
      <c r="AL91" s="230" t="str">
        <f>IF(tbl_coded[[#This Row],[ISIN]]="","",IF(_xll.BDS($B91&amp;" Corp",AL$1)="#N/A Field Not Applicable","",_xll.BDS($B91&amp;" Corp",AL$1)))</f>
        <v/>
      </c>
      <c r="AM9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1" s="230" t="str">
        <f>IF(tbl_coded[[#This Row],[ISIN]]="","",IF(OR(_xll.BDP($B91&amp;" Corp",AR$1)="#N/A N/A"),"",_xll.BDP($B91&amp;" Corp",AR$1)))</f>
        <v/>
      </c>
      <c r="AS91" s="230" t="str">
        <f>IF(tbl_coded[[#This Row],[ISIN]]="","",IF(_xll.BDS($B91&amp;" Corp",AS$1)="#N/A Field Not Applicable","",_xll.BDS($B91&amp;" Corp",AS$1)))</f>
        <v/>
      </c>
      <c r="AT91" s="230" t="str">
        <f>IF(tbl_coded[[#This Row],[SBLC Provider BBID]]="","",_xll.BDP(tbl_coded[[#This Row],[SBLC Provider BBID]]&amp;" CompanyID","NAME"))</f>
        <v/>
      </c>
      <c r="AU91" s="230" t="str">
        <f>IF(tbl_coded[[#This Row],[ISIN]]="","",IF(OR(_xll.BDP($B91&amp;" Corp",AU$1)="#N/A N/A"),"--",IF(_xll.BDP($B91&amp;" Corp",AU$1)="#N/A Field Not Applicable","",TEXT(_xll.BDP($B91&amp;" Corp",AU$1),"yyyy/mm/dd"))))</f>
        <v>2022/08/04</v>
      </c>
      <c r="AV91" s="230" t="str">
        <f>IF(tbl_coded[[#This Row],[ISIN]]="","",IF(OR(_xll.BDP($B91&amp;" Corp",AV$1)="#N/A N/A"),"--",IF(_xll.BDP($B91&amp;" Corp",AV$1)="#N/A Field Not Applicable","",TEXT(_xll.BDP($B91&amp;" Corp",AV$1),"yyyy/mm/dd"))))</f>
        <v>2025/08/04</v>
      </c>
      <c r="AW91" s="230" t="str">
        <f>IF(tbl_coded[[#This Row],[ISIN]]="","",IF(OR(_xll.BDP($B91&amp;" Corp",AW$1)="#N/A N/A"),"--",IF(_xll.BDP($B91&amp;" Corp",AW$1)="#N/A Field Not Applicable","",TEXT(_xll.BDP($B91&amp;" Corp",AW$1),"yyyy/mm/dd"))))</f>
        <v>2022/07/28</v>
      </c>
      <c r="AX91" s="230" t="str">
        <f>IF(tbl_coded[[#This Row],[ISIN]]="","",IF(OR(_xll.BDP($B91&amp;" Corp",AX$1)="#N/A Field Not Applicable"),"--",IF(_xll.BDP($B91&amp;" Corp",AX$1)="#N/A Field Not Applicable","",TEXT(_xll.BDP($B91&amp;" Corp",AX$1),"yyyy/mm/dd"))))</f>
        <v>--</v>
      </c>
      <c r="AY91" s="230">
        <f>IF(tbl_coded[[#This Row],[ISIN]]="","",IF(OR(_xll.BDP($B91&amp;" Corp",AY$1)="#N/A N/A"),"--",_xll.BDP($B91&amp;" Corp",AY$1)))</f>
        <v>4.3499999999999996</v>
      </c>
      <c r="AZ91" s="230" t="str">
        <f>IF(tbl_coded[[#This Row],[ISIN]]="","",IF(OR(_xll.BDP($B91&amp;" Corp",AZ$1)="#N/A N/A"),"--",_xll.BDP($B91&amp;" Corp",AZ$1)))</f>
        <v>CNY</v>
      </c>
      <c r="BA91" s="230">
        <f>IF(tbl_coded[[#This Row],[ISIN]]="","",IF(OR(_xll.BDP($B91&amp;" Corp",BA$1)="#N/A N/A"),"--",_xll.BDP($B91&amp;" Corp",BA$1)))</f>
        <v>1000000000</v>
      </c>
      <c r="BB91" s="230">
        <f>IF(tbl_coded[[#This Row],[ISIN]]="","",IF(OR(_xll.BDP($B91&amp;" Corp",BB$1)="#N/A Field Not Applicable"),"--",_xll.BDP($B91&amp;" Corp",BB$1)))</f>
        <v>100</v>
      </c>
      <c r="BC91" s="230" t="str">
        <f>IF(tbl_coded[[#This Row],[ISIN]]="","",IF(OR(_xll.BDP($B91&amp;" Corp",BC$1)="#N/A Field Not Applicable"),"--",_xll.BDP($B91&amp;" Corp",BC$1)))</f>
        <v>N</v>
      </c>
      <c r="BD91" s="230" t="str">
        <f>IF(tbl_coded[[#This Row],[ISIN]]="","",IF(OR(_xll.BDP($B91&amp;" Corp",BD$1)="#N/A Field Not Applicable"),"--",_xll.BDP($B91&amp;" Corp",BD$1)))</f>
        <v>N</v>
      </c>
      <c r="BE91" s="230" t="str">
        <f>IF(tbl_coded[[#This Row],[ISIN]]="","",IF(OR(_xll.BDP($B91&amp;" Corp",BE$1)="#N/A Field Not Applicable"),"--",_xll.BDP($B91&amp;" Corp",BE$1)))</f>
        <v>N</v>
      </c>
      <c r="BF91" s="230" t="str">
        <f>IF(tbl_coded[[#This Row],[ISIN]]="","",IF(OR(_xll.BDP($B91&amp;" Corp",BF$1)="#N/A N/A"),"",_xll.BDP($B91&amp;" Corp",BF$1)))</f>
        <v/>
      </c>
      <c r="BG9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9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9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9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91" s="230" t="str">
        <f>IF(tbl_coded[[#This Row],[GREEN]]="Y","Green",IF(tbl_coded[[#This Row],[SUSTAINABLE]]="Y","Sustainable",IF(tbl_coded[[#This Row],[SOCIAL]]="Y","Social","")))</f>
        <v/>
      </c>
    </row>
    <row r="92" spans="1:65" ht="15" customHeight="1">
      <c r="A92" s="225">
        <v>90</v>
      </c>
      <c r="B92" s="226" t="str">
        <f>IF(美元债一级!$C$3:$C$1048576&lt;&gt;"",美元债一级!C92,"")</f>
        <v>XS2502241412</v>
      </c>
      <c r="C92" s="230" t="str">
        <f>IF(tbl_coded[[#This Row],[ISIN]]="","",IF(tbl_coded[[#This Row],[Index]]&gt;$A$1,"",IF(_xll.BDP($B92&amp;" Corp",C$1)="#N/A N/A","",_xll.BDP($B92&amp;" Corp",C$1))))</f>
        <v>25/7/2022</v>
      </c>
      <c r="D92" s="230" t="str">
        <f>IF(tbl_coded[[#This Row],[ISIN]]="","",IF(_xll.BDP($B92&amp;" Corp",D$1)="#N/A N/A","",_xll.BDP($B92&amp;" Corp",D$1)))</f>
        <v>ZHEJIANG BOXIN BVI</v>
      </c>
      <c r="E92" s="230" t="str">
        <f>IF(tbl_coded[[#This Row],[ISIN]]="","",IF(_xll.BDP($B92&amp;" Corp",E$1)="#N/A N/A","--",_xll.BDP($B92&amp;" Corp",E$1)))</f>
        <v>--</v>
      </c>
      <c r="F92" s="230">
        <f>IF(tbl_coded[[#This Row],[ISIN]]="","",IF(_xll.BDS($B92&amp;" Corp",F$1)="#N/A Field Not Applicable","",_xll.BDS($B92&amp;" Corp",F$1)))</f>
        <v>70453866</v>
      </c>
      <c r="G92" s="230" t="str">
        <f>IF(tbl_coded[[#This Row],[ISIN]]="","",IF(_xll.BDP($F92&amp;" CompanyID",G$1)="#N/A Invalid Security","",_xll.BDP($F92&amp;" CompanyID",G$1)))</f>
        <v>Hangzhou Shangcheng District U</v>
      </c>
      <c r="H92" s="230" t="str">
        <f>IF(tbl_coded[[#This Row],[ISIN]]="","",IF(_xll.BDP($B92&amp;" Corp",H$1)="#N/A N/A","--",_xll.BDP($B92&amp;" Corp",H$1)))</f>
        <v>--</v>
      </c>
      <c r="I92" s="230" t="str">
        <f>IF(tbl_coded[[#This Row],[ISIN]]="","",IF(_xll.BDP($B92&amp;" Corp",I$1)="#N/A N/A","--",_xll.BDP($B92&amp;" Corp",I$1)))</f>
        <v>--</v>
      </c>
      <c r="J92" s="230" t="str">
        <f>IF(tbl_coded[[#This Row],[ISIN]]="","",IF(_xll.BDP($B92&amp;" Corp",J$1)="#N/A N/A","--",_xll.BDP($B92&amp;" Corp",J$1)))</f>
        <v>NR</v>
      </c>
      <c r="K92" s="230" t="str">
        <f>IF(tbl_coded[[#This Row],[ISIN]]="","",IF(_xll.BDP($B92&amp;" Corp",K$1)="#N/A N/A","--",_xll.BDP($B92&amp;" Corp",K$1)))</f>
        <v>--</v>
      </c>
      <c r="L92" s="230" t="str">
        <f>IF(tbl_coded[[#This Row],[ISIN]]="","",IF(_xll.BDP($B92&amp;" Corp",L$1)="#N/A N/A","--",_xll.BDP($B92&amp;" Corp",L$1)))</f>
        <v>--</v>
      </c>
      <c r="M92" s="230" t="str">
        <f>IF(tbl_coded[[#This Row],[ISIN]]="","",IF(_xll.BDP($B92&amp;" Corp",M$1)="#N/A N/A","--",_xll.BDP($B92&amp;" Corp",M$1)))</f>
        <v>--</v>
      </c>
      <c r="N92" s="230" t="str">
        <f>IF(tbl_coded[[#This Row],[ISIN]]="","",IF(_xll.BDP($B92&amp;" Corp",N$1)="#N/A N/A","--",_xll.BDP($B92&amp;" Corp",N$1)))</f>
        <v>--</v>
      </c>
      <c r="O92" s="230" t="str">
        <f>IF(tbl_coded[[#This Row],[ISIN]]="","",IF(_xll.BDP($B92&amp;" Corp",O$1)="#N/A N/A","--",_xll.BDP($B92&amp;" Corp",O$1)))</f>
        <v>--</v>
      </c>
      <c r="P92" s="230" t="str">
        <f>IF(tbl_coded[[#This Row],[ISIN]]="","",IF(_xll.BDP($B92&amp;" Corp",P$1)="#N/A N/A","--",_xll.BDP($B92&amp;" Corp",P$1)))</f>
        <v>--</v>
      </c>
      <c r="Q9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92" s="230" t="str">
        <f>IF(tbl_coded[[#This Row],[ISIN]]="","",IF(OR(_xll.BDP($B92&amp;" Corp",R$1)="#N/A N/A",_xll.BDP($B92&amp;" Corp",R$1)="#N/A Invalid Security",_xll.BDP($B92&amp;" Corp",R$1)="#N/A Field Not Applicable"),"--",_xll.BDP($B92&amp;" Corp",R$1)))</f>
        <v>--</v>
      </c>
      <c r="S92" s="230" t="str">
        <f>IF(tbl_coded[[#This Row],[ISIN]]="","",IF(OR(_xll.BDP($R92&amp;" Equity",S$1)="#N/A N/A",_xll.BDP($R92&amp;" Equity",S$1)="#N/A Invalid Security"),"--",_xll.BDP($R92&amp;" Equity",S$1)))</f>
        <v>--</v>
      </c>
      <c r="T92" s="230" t="str">
        <f>IF(tbl_coded[[#This Row],[ISIN]]="","",IF(OR(_xll.BDP($R92&amp;" Equity",T$1)="#N/A N/A",_xll.BDP($R92&amp;" Equity",T$1)="#N/A Invalid Security"),"--",_xll.BDP($R92&amp;" Equity",T$1)))</f>
        <v>--</v>
      </c>
      <c r="U92" s="230" t="str">
        <f>IF(tbl_coded[[#This Row],[ISIN]]="","",IF(OR(_xll.BDP($R92&amp;" Equity",U$1)="#N/A N/A",_xll.BDP($R92&amp;" Equity",U$1)="#N/A Invalid Security"),"--",_xll.BDP($R92&amp;" Equity",U$1)))</f>
        <v>--</v>
      </c>
      <c r="V92" s="230" t="str">
        <f>IF(tbl_coded[[#This Row],[ISIN]]="","",IF(OR(_xll.BDP($R92&amp;" Equity",V$1)="#N/A N/A",_xll.BDP($R92&amp;" Equity",V$1)="#N/A Invalid Security"),"--",_xll.BDP($R92&amp;" Equity",V$1)))</f>
        <v>--</v>
      </c>
      <c r="W92" s="230" t="str">
        <f>IF(tbl_coded[[#This Row],[ISIN]]="","",IF(OR(_xll.BDP($R92&amp;" Equity",W$1)="#N/A N/A",_xll.BDP($R92&amp;" Equity",W$1)="#N/A Invalid Security"),"--",_xll.BDP($R92&amp;" Equity",W$1)))</f>
        <v>--</v>
      </c>
      <c r="X92" s="230" t="str">
        <f>IF(tbl_coded[[#This Row],[ISIN]]="","",IF(OR(_xll.BDP($R92&amp;" Equity",X$1)="#N/A N/A",_xll.BDP($R92&amp;" Equity",X$1)="#N/A Invalid Security"),"--",_xll.BDP($R92&amp;" Equity",X$1)))</f>
        <v>--</v>
      </c>
      <c r="Y9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2" s="230" t="str">
        <f>IF(tbl_coded[[#This Row],[ISIN]]="","",IF(ISNUMBER(_xll.BDP(B92&amp;" Corp",Z$1)),_xll.BDP(B92&amp;" Corp",Z$1),""))</f>
        <v/>
      </c>
      <c r="AA92" s="230" t="str">
        <f>IF(tbl_coded[[#This Row],[ISIN]]="","",IF(ISNUMBER(_xll.BDP(B92&amp;" Corp",AA$1)),_xll.BDP(B92&amp;" Corp",AA$1),""))</f>
        <v/>
      </c>
      <c r="AB92" s="230" t="str">
        <f>IF(tbl_coded[[#This Row],[ISIN]]="","",IF(ISNUMBER(_xll.BDP(B92&amp;" Corp",AB$1)),_xll.BDP(B92&amp;" Corp",AB$1),""))</f>
        <v/>
      </c>
      <c r="AC92" s="230" t="str">
        <f>IF(tbl_coded[[#This Row],[ISIN]]="","",IF((_xll.BDP(B92&amp;" Corp",AC$1))="#N/A Field Not Applicable","",_xll.BDP(B92&amp;" Corp",AC$1)))</f>
        <v>N</v>
      </c>
      <c r="AD92" s="230" t="str">
        <f>IF(tbl_coded[[#This Row],[ISIN]]="","",IF((_xll.BDP(B92&amp;" Corp",AD$1))="#N/A N/A","--",_xll.BDP(B92&amp;" Corp",AD$1)))</f>
        <v>--</v>
      </c>
      <c r="AE92" s="230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>IG</v>
      </c>
      <c r="AF9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9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92" s="231" t="str">
        <f>IF(tbl_coded[[#This Row],[ISIN]]="","",IF(_xll.BDP($B92&amp;" Corp",AH$1)="#N/A N/A","--",_xll.BDP($B92&amp;" Corp",AH$1)))</f>
        <v>VG</v>
      </c>
      <c r="AI9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浙江柏鑫(英属维尔京)</v>
      </c>
      <c r="AL92" s="230">
        <f>IF(tbl_coded[[#This Row],[ISIN]]="","",IF(_xll.BDS($B92&amp;" Corp",AL$1)="#N/A Field Not Applicable","",_xll.BDS($B92&amp;" Corp",AL$1)))</f>
        <v>70453866</v>
      </c>
      <c r="AM92" s="230" t="str">
        <f>IF(tbl_coded[[#This Row],[ISIN]]="","",IF(_xll.BDP(tbl_coded[[#This Row],[KPW Provider BBID]]&amp;" CompanyID","NAME")="#N/A Invalid Security","",_xll.BDP(tbl_coded[[#This Row],[KPW Provider BBID]]&amp;" CompanyID","NAME")))</f>
        <v>Hangzhou Shangcheng District U</v>
      </c>
      <c r="AN9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9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9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BBB</v>
      </c>
      <c r="AQ92" s="230" t="str">
        <f>IF(tbl_coded[[#This Row],[ISIN]]="","",IF(tbl_coded[[#This Row],[KPW Name]]="","",tbl_coded[[#This Row],[穆迪KPW评级]]&amp;"/"&amp;tbl_coded[[#This Row],[SPKPW评级]]&amp;"/"&amp;tbl_coded[[#This Row],[FITCHKPW评级]]))</f>
        <v>--/--/BBB</v>
      </c>
      <c r="AR92" s="230" t="str">
        <f>IF(tbl_coded[[#This Row],[ISIN]]="","",IF(OR(_xll.BDP($B92&amp;" Corp",AR$1)="#N/A N/A"),"",_xll.BDP($B92&amp;" Corp",AR$1)))</f>
        <v/>
      </c>
      <c r="AS92" s="230" t="str">
        <f>IF(tbl_coded[[#This Row],[ISIN]]="","",IF(_xll.BDS($B92&amp;" Corp",AS$1)="#N/A Field Not Applicable","",_xll.BDS($B92&amp;" Corp",AS$1)))</f>
        <v/>
      </c>
      <c r="AT92" s="230" t="str">
        <f>IF(tbl_coded[[#This Row],[SBLC Provider BBID]]="","",_xll.BDP(tbl_coded[[#This Row],[SBLC Provider BBID]]&amp;" CompanyID","NAME"))</f>
        <v/>
      </c>
      <c r="AU92" s="230" t="str">
        <f>IF(tbl_coded[[#This Row],[ISIN]]="","",IF(OR(_xll.BDP($B92&amp;" Corp",AU$1)="#N/A N/A"),"--",IF(_xll.BDP($B92&amp;" Corp",AU$1)="#N/A Field Not Applicable","",TEXT(_xll.BDP($B92&amp;" Corp",AU$1),"yyyy/mm/dd"))))</f>
        <v>2022/07/28</v>
      </c>
      <c r="AV92" s="230" t="str">
        <f>IF(tbl_coded[[#This Row],[ISIN]]="","",IF(OR(_xll.BDP($B92&amp;" Corp",AV$1)="#N/A N/A"),"--",IF(_xll.BDP($B92&amp;" Corp",AV$1)="#N/A Field Not Applicable","",TEXT(_xll.BDP($B92&amp;" Corp",AV$1),"yyyy/mm/dd"))))</f>
        <v>2023/07/27</v>
      </c>
      <c r="AW92" s="230" t="str">
        <f>IF(tbl_coded[[#This Row],[ISIN]]="","",IF(OR(_xll.BDP($B92&amp;" Corp",AW$1)="#N/A N/A"),"--",IF(_xll.BDP($B92&amp;" Corp",AW$1)="#N/A Field Not Applicable","",TEXT(_xll.BDP($B92&amp;" Corp",AW$1),"yyyy/mm/dd"))))</f>
        <v>2022/07/25</v>
      </c>
      <c r="AX92" s="230" t="str">
        <f>IF(tbl_coded[[#This Row],[ISIN]]="","",IF(OR(_xll.BDP($B92&amp;" Corp",AX$1)="#N/A Field Not Applicable"),"--",IF(_xll.BDP($B92&amp;" Corp",AX$1)="#N/A Field Not Applicable","",TEXT(_xll.BDP($B92&amp;" Corp",AX$1),"yyyy/mm/dd"))))</f>
        <v>--</v>
      </c>
      <c r="AY92" s="230">
        <f>IF(tbl_coded[[#This Row],[ISIN]]="","",IF(OR(_xll.BDP($B92&amp;" Corp",AY$1)="#N/A N/A"),"--",_xll.BDP($B92&amp;" Corp",AY$1)))</f>
        <v>3.99</v>
      </c>
      <c r="AZ92" s="230" t="str">
        <f>IF(tbl_coded[[#This Row],[ISIN]]="","",IF(OR(_xll.BDP($B92&amp;" Corp",AZ$1)="#N/A N/A"),"--",_xll.BDP($B92&amp;" Corp",AZ$1)))</f>
        <v>USD</v>
      </c>
      <c r="BA92" s="230">
        <f>IF(tbl_coded[[#This Row],[ISIN]]="","",IF(OR(_xll.BDP($B92&amp;" Corp",BA$1)="#N/A N/A"),"--",_xll.BDP($B92&amp;" Corp",BA$1)))</f>
        <v>300000000</v>
      </c>
      <c r="BB92" s="230">
        <f>IF(tbl_coded[[#This Row],[ISIN]]="","",IF(OR(_xll.BDP($B92&amp;" Corp",BB$1)="#N/A Field Not Applicable"),"--",_xll.BDP($B92&amp;" Corp",BB$1)))</f>
        <v>99.507999999999996</v>
      </c>
      <c r="BC92" s="230" t="str">
        <f>IF(tbl_coded[[#This Row],[ISIN]]="","",IF(OR(_xll.BDP($B92&amp;" Corp",BC$1)="#N/A Field Not Applicable"),"--",_xll.BDP($B92&amp;" Corp",BC$1)))</f>
        <v>N</v>
      </c>
      <c r="BD92" s="230" t="str">
        <f>IF(tbl_coded[[#This Row],[ISIN]]="","",IF(OR(_xll.BDP($B92&amp;" Corp",BD$1)="#N/A Field Not Applicable"),"--",_xll.BDP($B92&amp;" Corp",BD$1)))</f>
        <v>N</v>
      </c>
      <c r="BE92" s="230" t="str">
        <f>IF(tbl_coded[[#This Row],[ISIN]]="","",IF(OR(_xll.BDP($B92&amp;" Corp",BE$1)="#N/A Field Not Applicable"),"--",_xll.BDP($B92&amp;" Corp",BE$1)))</f>
        <v>N</v>
      </c>
      <c r="BF92" s="230" t="str">
        <f>IF(tbl_coded[[#This Row],[ISIN]]="","",IF(OR(_xll.BDP($B92&amp;" Corp",BF$1)="#N/A N/A"),"",_xll.BDP($B92&amp;" Corp",BF$1)))</f>
        <v/>
      </c>
      <c r="BG9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9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9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9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92" s="230" t="str">
        <f>IF(tbl_coded[[#This Row],[GREEN]]="Y","Green",IF(tbl_coded[[#This Row],[SUSTAINABLE]]="Y","Sustainable",IF(tbl_coded[[#This Row],[SOCIAL]]="Y","Social","")))</f>
        <v/>
      </c>
    </row>
    <row r="93" spans="1:65" ht="15" customHeight="1">
      <c r="A93" s="225">
        <v>91</v>
      </c>
      <c r="B93" s="226" t="str">
        <f>IF(美元债一级!$C$3:$C$1048576&lt;&gt;"",美元债一级!C93,"")</f>
        <v>XS2487328499</v>
      </c>
      <c r="C93" s="230" t="str">
        <f>IF(tbl_coded[[#This Row],[ISIN]]="","",IF(tbl_coded[[#This Row],[Index]]&gt;$A$1,"",IF(_xll.BDP($B93&amp;" Corp",C$1)="#N/A N/A","",_xll.BDP($B93&amp;" Corp",C$1))))</f>
        <v>14/7/2022</v>
      </c>
      <c r="D93" s="230" t="str">
        <f>IF(tbl_coded[[#This Row],[ISIN]]="","",IF(_xll.BDP($B93&amp;" Corp",D$1)="#N/A N/A","",_xll.BDP($B93&amp;" Corp",D$1)))</f>
        <v>DALIAN DETA HOLDING</v>
      </c>
      <c r="E93" s="230" t="str">
        <f>IF(tbl_coded[[#This Row],[ISIN]]="","",IF(_xll.BDP($B93&amp;" Corp",E$1)="#N/A N/A","--",_xll.BDP($B93&amp;" Corp",E$1)))</f>
        <v>--</v>
      </c>
      <c r="F93" s="230" t="str">
        <f>IF(tbl_coded[[#This Row],[ISIN]]="","",IF(_xll.BDS($B93&amp;" Corp",F$1)="#N/A Field Not Applicable","",_xll.BDS($B93&amp;" Corp",F$1)))</f>
        <v/>
      </c>
      <c r="G93" s="230" t="str">
        <f>IF(tbl_coded[[#This Row],[ISIN]]="","",IF(_xll.BDP($F93&amp;" CompanyID",G$1)="#N/A Invalid Security","",_xll.BDP($F93&amp;" CompanyID",G$1)))</f>
        <v/>
      </c>
      <c r="H93" s="230" t="str">
        <f>IF(tbl_coded[[#This Row],[ISIN]]="","",IF(_xll.BDP($B93&amp;" Corp",H$1)="#N/A N/A","--",_xll.BDP($B93&amp;" Corp",H$1)))</f>
        <v>--</v>
      </c>
      <c r="I93" s="230" t="str">
        <f>IF(tbl_coded[[#This Row],[ISIN]]="","",IF(_xll.BDP($B93&amp;" Corp",I$1)="#N/A N/A","--",_xll.BDP($B93&amp;" Corp",I$1)))</f>
        <v>--</v>
      </c>
      <c r="J93" s="230" t="str">
        <f>IF(tbl_coded[[#This Row],[ISIN]]="","",IF(_xll.BDP($B93&amp;" Corp",J$1)="#N/A N/A","--",_xll.BDP($B93&amp;" Corp",J$1)))</f>
        <v>--</v>
      </c>
      <c r="K93" s="230" t="str">
        <f>IF(tbl_coded[[#This Row],[ISIN]]="","",IF(_xll.BDP($B93&amp;" Corp",K$1)="#N/A N/A","--",_xll.BDP($B93&amp;" Corp",K$1)))</f>
        <v>--</v>
      </c>
      <c r="L93" s="230" t="str">
        <f>IF(tbl_coded[[#This Row],[ISIN]]="","",IF(_xll.BDP($B93&amp;" Corp",L$1)="#N/A N/A","--",_xll.BDP($B93&amp;" Corp",L$1)))</f>
        <v>--</v>
      </c>
      <c r="M93" s="230" t="str">
        <f>IF(tbl_coded[[#This Row],[ISIN]]="","",IF(_xll.BDP($B93&amp;" Corp",M$1)="#N/A N/A","--",_xll.BDP($B93&amp;" Corp",M$1)))</f>
        <v>--</v>
      </c>
      <c r="N93" s="230" t="str">
        <f>IF(tbl_coded[[#This Row],[ISIN]]="","",IF(_xll.BDP($B93&amp;" Corp",N$1)="#N/A N/A","--",_xll.BDP($B93&amp;" Corp",N$1)))</f>
        <v>--</v>
      </c>
      <c r="O93" s="230" t="str">
        <f>IF(tbl_coded[[#This Row],[ISIN]]="","",IF(_xll.BDP($B93&amp;" Corp",O$1)="#N/A N/A","--",_xll.BDP($B93&amp;" Corp",O$1)))</f>
        <v>--</v>
      </c>
      <c r="P93" s="230" t="str">
        <f>IF(tbl_coded[[#This Row],[ISIN]]="","",IF(_xll.BDP($B93&amp;" Corp",P$1)="#N/A N/A","--",_xll.BDP($B93&amp;" Corp",P$1)))</f>
        <v>WD</v>
      </c>
      <c r="Q9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--/--/WD</v>
      </c>
      <c r="R93" s="230" t="str">
        <f>IF(tbl_coded[[#This Row],[ISIN]]="","",IF(OR(_xll.BDP($B93&amp;" Corp",R$1)="#N/A N/A",_xll.BDP($B93&amp;" Corp",R$1)="#N/A Invalid Security",_xll.BDP($B93&amp;" Corp",R$1)="#N/A Field Not Applicable"),"--",_xll.BDP($B93&amp;" Corp",R$1)))</f>
        <v>--</v>
      </c>
      <c r="S93" s="230" t="str">
        <f>IF(tbl_coded[[#This Row],[ISIN]]="","",IF(OR(_xll.BDP($R93&amp;" Equity",S$1)="#N/A N/A",_xll.BDP($R93&amp;" Equity",S$1)="#N/A Invalid Security"),"--",_xll.BDP($R93&amp;" Equity",S$1)))</f>
        <v>--</v>
      </c>
      <c r="T93" s="230" t="str">
        <f>IF(tbl_coded[[#This Row],[ISIN]]="","",IF(OR(_xll.BDP($R93&amp;" Equity",T$1)="#N/A N/A",_xll.BDP($R93&amp;" Equity",T$1)="#N/A Invalid Security"),"--",_xll.BDP($R93&amp;" Equity",T$1)))</f>
        <v>--</v>
      </c>
      <c r="U93" s="230" t="str">
        <f>IF(tbl_coded[[#This Row],[ISIN]]="","",IF(OR(_xll.BDP($R93&amp;" Equity",U$1)="#N/A N/A",_xll.BDP($R93&amp;" Equity",U$1)="#N/A Invalid Security"),"--",_xll.BDP($R93&amp;" Equity",U$1)))</f>
        <v>--</v>
      </c>
      <c r="V93" s="230" t="str">
        <f>IF(tbl_coded[[#This Row],[ISIN]]="","",IF(OR(_xll.BDP($R93&amp;" Equity",V$1)="#N/A N/A",_xll.BDP($R93&amp;" Equity",V$1)="#N/A Invalid Security"),"--",_xll.BDP($R93&amp;" Equity",V$1)))</f>
        <v>--</v>
      </c>
      <c r="W93" s="230" t="str">
        <f>IF(tbl_coded[[#This Row],[ISIN]]="","",IF(OR(_xll.BDP($R93&amp;" Equity",W$1)="#N/A N/A",_xll.BDP($R93&amp;" Equity",W$1)="#N/A Invalid Security"),"--",_xll.BDP($R93&amp;" Equity",W$1)))</f>
        <v>--</v>
      </c>
      <c r="X93" s="230" t="str">
        <f>IF(tbl_coded[[#This Row],[ISIN]]="","",IF(OR(_xll.BDP($R93&amp;" Equity",X$1)="#N/A N/A",_xll.BDP($R93&amp;" Equity",X$1)="#N/A Invalid Security"),"--",_xll.BDP($R93&amp;" Equity",X$1)))</f>
        <v>--</v>
      </c>
      <c r="Y9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3" s="230" t="str">
        <f>IF(tbl_coded[[#This Row],[ISIN]]="","",IF(ISNUMBER(_xll.BDP(B93&amp;" Corp",Z$1)),_xll.BDP(B93&amp;" Corp",Z$1),""))</f>
        <v/>
      </c>
      <c r="AA93" s="230" t="str">
        <f>IF(tbl_coded[[#This Row],[ISIN]]="","",IF(ISNUMBER(_xll.BDP(B93&amp;" Corp",AA$1)),_xll.BDP(B93&amp;" Corp",AA$1),""))</f>
        <v/>
      </c>
      <c r="AB93" s="230" t="str">
        <f>IF(tbl_coded[[#This Row],[ISIN]]="","",IF(ISNUMBER(_xll.BDP(B93&amp;" Corp",AB$1)),_xll.BDP(B93&amp;" Corp",AB$1),""))</f>
        <v/>
      </c>
      <c r="AC93" s="230" t="str">
        <f>IF(tbl_coded[[#This Row],[ISIN]]="","",IF((_xll.BDP(B93&amp;" Corp",AC$1))="#N/A Field Not Applicable","",_xll.BDP(B93&amp;" Corp",AC$1)))</f>
        <v>N</v>
      </c>
      <c r="AD93" s="230" t="str">
        <f>IF(tbl_coded[[#This Row],[ISIN]]="","",IF((_xll.BDP(B93&amp;" Corp",AD$1))="#N/A N/A","--",_xll.BDP(B93&amp;" Corp",AD$1)))</f>
        <v>--</v>
      </c>
      <c r="AE93" s="230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>NR</v>
      </c>
      <c r="AF9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--/--/WD</v>
      </c>
      <c r="AG9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93" s="231" t="str">
        <f>IF(tbl_coded[[#This Row],[ISIN]]="","",IF(_xll.BDP($B93&amp;" Corp",AH$1)="#N/A N/A","--",_xll.BDP($B93&amp;" Corp",AH$1)))</f>
        <v>CN</v>
      </c>
      <c r="AI9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大连德泰控股有限公司</v>
      </c>
      <c r="AL93" s="230" t="str">
        <f>IF(tbl_coded[[#This Row],[ISIN]]="","",IF(_xll.BDS($B93&amp;" Corp",AL$1)="#N/A Field Not Applicable","",_xll.BDS($B93&amp;" Corp",AL$1)))</f>
        <v/>
      </c>
      <c r="AM9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3" s="230" t="str">
        <f>IF(tbl_coded[[#This Row],[ISIN]]="","",IF(OR(_xll.BDP($B93&amp;" Corp",AR$1)="#N/A N/A"),"",_xll.BDP($B93&amp;" Corp",AR$1)))</f>
        <v/>
      </c>
      <c r="AS93" s="230">
        <f>IF(tbl_coded[[#This Row],[ISIN]]="","",IF(_xll.BDS($B93&amp;" Corp",AS$1)="#N/A Field Not Applicable","",_xll.BDS($B93&amp;" Corp",AS$1)))</f>
        <v>70439394</v>
      </c>
      <c r="AT93" s="230" t="str">
        <f>IF(tbl_coded[[#This Row],[SBLC Provider BBID]]="","",_xll.BDP(tbl_coded[[#This Row],[SBLC Provider BBID]]&amp;" CompanyID","NAME"))</f>
        <v>China Bohai Bank Co Ltd/Dalian</v>
      </c>
      <c r="AU93" s="230" t="str">
        <f>IF(tbl_coded[[#This Row],[ISIN]]="","",IF(OR(_xll.BDP($B93&amp;" Corp",AU$1)="#N/A N/A"),"--",IF(_xll.BDP($B93&amp;" Corp",AU$1)="#N/A Field Not Applicable","",TEXT(_xll.BDP($B93&amp;" Corp",AU$1),"yyyy/mm/dd"))))</f>
        <v>2022/07/21</v>
      </c>
      <c r="AV93" s="230" t="str">
        <f>IF(tbl_coded[[#This Row],[ISIN]]="","",IF(OR(_xll.BDP($B93&amp;" Corp",AV$1)="#N/A N/A"),"--",IF(_xll.BDP($B93&amp;" Corp",AV$1)="#N/A Field Not Applicable","",TEXT(_xll.BDP($B93&amp;" Corp",AV$1),"yyyy/mm/dd"))))</f>
        <v>2025/07/21</v>
      </c>
      <c r="AW93" s="230" t="str">
        <f>IF(tbl_coded[[#This Row],[ISIN]]="","",IF(OR(_xll.BDP($B93&amp;" Corp",AW$1)="#N/A N/A"),"--",IF(_xll.BDP($B93&amp;" Corp",AW$1)="#N/A Field Not Applicable","",TEXT(_xll.BDP($B93&amp;" Corp",AW$1),"yyyy/mm/dd"))))</f>
        <v>2022/07/14</v>
      </c>
      <c r="AX93" s="230" t="str">
        <f>IF(tbl_coded[[#This Row],[ISIN]]="","",IF(OR(_xll.BDP($B93&amp;" Corp",AX$1)="#N/A Field Not Applicable"),"--",IF(_xll.BDP($B93&amp;" Corp",AX$1)="#N/A Field Not Applicable","",TEXT(_xll.BDP($B93&amp;" Corp",AX$1),"yyyy/mm/dd"))))</f>
        <v>--</v>
      </c>
      <c r="AY93" s="230">
        <f>IF(tbl_coded[[#This Row],[ISIN]]="","",IF(OR(_xll.BDP($B93&amp;" Corp",AY$1)="#N/A N/A"),"--",_xll.BDP($B93&amp;" Corp",AY$1)))</f>
        <v>5</v>
      </c>
      <c r="AZ93" s="230" t="str">
        <f>IF(tbl_coded[[#This Row],[ISIN]]="","",IF(OR(_xll.BDP($B93&amp;" Corp",AZ$1)="#N/A N/A"),"--",_xll.BDP($B93&amp;" Corp",AZ$1)))</f>
        <v>USD</v>
      </c>
      <c r="BA93" s="230">
        <f>IF(tbl_coded[[#This Row],[ISIN]]="","",IF(OR(_xll.BDP($B93&amp;" Corp",BA$1)="#N/A N/A"),"--",_xll.BDP($B93&amp;" Corp",BA$1)))</f>
        <v>30000000</v>
      </c>
      <c r="BB93" s="230">
        <f>IF(tbl_coded[[#This Row],[ISIN]]="","",IF(OR(_xll.BDP($B93&amp;" Corp",BB$1)="#N/A Field Not Applicable"),"--",_xll.BDP($B93&amp;" Corp",BB$1)))</f>
        <v>100</v>
      </c>
      <c r="BC93" s="230" t="str">
        <f>IF(tbl_coded[[#This Row],[ISIN]]="","",IF(OR(_xll.BDP($B93&amp;" Corp",BC$1)="#N/A Field Not Applicable"),"--",_xll.BDP($B93&amp;" Corp",BC$1)))</f>
        <v>N</v>
      </c>
      <c r="BD93" s="230" t="str">
        <f>IF(tbl_coded[[#This Row],[ISIN]]="","",IF(OR(_xll.BDP($B93&amp;" Corp",BD$1)="#N/A Field Not Applicable"),"--",_xll.BDP($B93&amp;" Corp",BD$1)))</f>
        <v>N</v>
      </c>
      <c r="BE93" s="230" t="str">
        <f>IF(tbl_coded[[#This Row],[ISIN]]="","",IF(OR(_xll.BDP($B93&amp;" Corp",BE$1)="#N/A Field Not Applicable"),"--",_xll.BDP($B93&amp;" Corp",BE$1)))</f>
        <v>N</v>
      </c>
      <c r="BF93" s="230" t="str">
        <f>IF(tbl_coded[[#This Row],[ISIN]]="","",IF(OR(_xll.BDP($B93&amp;" Corp",BF$1)="#N/A N/A"),"",_xll.BDP($B93&amp;" Corp",BF$1)))</f>
        <v>0622892D CH</v>
      </c>
      <c r="BG9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9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9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9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9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9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93" s="230" t="str">
        <f>IF(tbl_coded[[#This Row],[GREEN]]="Y","Green",IF(tbl_coded[[#This Row],[SUSTAINABLE]]="Y","Sustainable",IF(tbl_coded[[#This Row],[SOCIAL]]="Y","Social","")))</f>
        <v/>
      </c>
    </row>
    <row r="94" spans="1:65" ht="15" customHeight="1">
      <c r="A94" s="225">
        <v>92</v>
      </c>
      <c r="B94" s="226" t="str">
        <f>IF(美元债一级!$C$3:$C$1048576&lt;&gt;"",美元债一级!C94,"")</f>
        <v>G228006</v>
      </c>
      <c r="C94" s="230" t="str">
        <f>IF(tbl_coded[[#This Row],[ISIN]]="","",IF(tbl_coded[[#This Row],[Index]]&gt;$A$1,"",IF(_xll.BDP($B94&amp;" Corp",C$1)="#N/A N/A","",_xll.BDP($B94&amp;" Corp",C$1))))</f>
        <v>6/7/2022</v>
      </c>
      <c r="D94" s="230" t="str">
        <f>IF(tbl_coded[[#This Row],[ISIN]]="","",IF(_xll.BDP($B94&amp;" Corp",D$1)="#N/A N/A","",_xll.BDP($B94&amp;" Corp",D$1)))</f>
        <v>XINJIANG ZHONGTAI GROUP</v>
      </c>
      <c r="E94" s="230" t="str">
        <f>IF(tbl_coded[[#This Row],[ISIN]]="","",IF(_xll.BDP($B94&amp;" Corp",E$1)="#N/A N/A","--",_xll.BDP($B94&amp;" Corp",E$1)))</f>
        <v>--</v>
      </c>
      <c r="F94" s="230" t="str">
        <f>IF(tbl_coded[[#This Row],[ISIN]]="","",IF(_xll.BDS($B94&amp;" Corp",F$1)="#N/A Field Not Applicable","",_xll.BDS($B94&amp;" Corp",F$1)))</f>
        <v/>
      </c>
      <c r="G94" s="230" t="str">
        <f>IF(tbl_coded[[#This Row],[ISIN]]="","",IF(_xll.BDP($F94&amp;" CompanyID",G$1)="#N/A Invalid Security","",_xll.BDP($F94&amp;" CompanyID",G$1)))</f>
        <v/>
      </c>
      <c r="H94" s="230" t="str">
        <f>IF(tbl_coded[[#This Row],[ISIN]]="","",IF(_xll.BDP($B94&amp;" Corp",H$1)="#N/A N/A","--",_xll.BDP($B94&amp;" Corp",H$1)))</f>
        <v>--</v>
      </c>
      <c r="I94" s="230" t="str">
        <f>IF(tbl_coded[[#This Row],[ISIN]]="","",IF(_xll.BDP($B94&amp;" Corp",I$1)="#N/A N/A","--",_xll.BDP($B94&amp;" Corp",I$1)))</f>
        <v>--</v>
      </c>
      <c r="J94" s="230" t="str">
        <f>IF(tbl_coded[[#This Row],[ISIN]]="","",IF(_xll.BDP($B94&amp;" Corp",J$1)="#N/A N/A","--",_xll.BDP($B94&amp;" Corp",J$1)))</f>
        <v>--</v>
      </c>
      <c r="K94" s="230" t="str">
        <f>IF(tbl_coded[[#This Row],[ISIN]]="","",IF(_xll.BDP($B94&amp;" Corp",K$1)="#N/A N/A","--",_xll.BDP($B94&amp;" Corp",K$1)))</f>
        <v>--</v>
      </c>
      <c r="L94" s="230" t="str">
        <f>IF(tbl_coded[[#This Row],[ISIN]]="","",IF(_xll.BDP($B94&amp;" Corp",L$1)="#N/A N/A","--",_xll.BDP($B94&amp;" Corp",L$1)))</f>
        <v>--</v>
      </c>
      <c r="M94" s="230" t="str">
        <f>IF(tbl_coded[[#This Row],[ISIN]]="","",IF(_xll.BDP($B94&amp;" Corp",M$1)="#N/A N/A","--",_xll.BDP($B94&amp;" Corp",M$1)))</f>
        <v>--</v>
      </c>
      <c r="N94" s="230" t="str">
        <f>IF(tbl_coded[[#This Row],[ISIN]]="","",IF(_xll.BDP($B94&amp;" Corp",N$1)="#N/A N/A","--",_xll.BDP($B94&amp;" Corp",N$1)))</f>
        <v>--</v>
      </c>
      <c r="O94" s="230" t="str">
        <f>IF(tbl_coded[[#This Row],[ISIN]]="","",IF(_xll.BDP($B94&amp;" Corp",O$1)="#N/A N/A","--",_xll.BDP($B94&amp;" Corp",O$1)))</f>
        <v>NR</v>
      </c>
      <c r="P94" s="230" t="str">
        <f>IF(tbl_coded[[#This Row],[ISIN]]="","",IF(_xll.BDP($B94&amp;" Corp",P$1)="#N/A N/A","--",_xll.BDP($B94&amp;" Corp",P$1)))</f>
        <v>WD</v>
      </c>
      <c r="Q9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--/NR/WD</v>
      </c>
      <c r="R94" s="230" t="str">
        <f>IF(tbl_coded[[#This Row],[ISIN]]="","",IF(OR(_xll.BDP($B94&amp;" Corp",R$1)="#N/A N/A",_xll.BDP($B94&amp;" Corp",R$1)="#N/A Invalid Security",_xll.BDP($B94&amp;" Corp",R$1)="#N/A Field Not Applicable"),"--",_xll.BDP($B94&amp;" Corp",R$1)))</f>
        <v>--</v>
      </c>
      <c r="S94" s="230" t="str">
        <f>IF(tbl_coded[[#This Row],[ISIN]]="","",IF(OR(_xll.BDP($R94&amp;" Equity",S$1)="#N/A N/A",_xll.BDP($R94&amp;" Equity",S$1)="#N/A Invalid Security"),"--",_xll.BDP($R94&amp;" Equity",S$1)))</f>
        <v>--</v>
      </c>
      <c r="T94" s="230" t="str">
        <f>IF(tbl_coded[[#This Row],[ISIN]]="","",IF(OR(_xll.BDP($R94&amp;" Equity",T$1)="#N/A N/A",_xll.BDP($R94&amp;" Equity",T$1)="#N/A Invalid Security"),"--",_xll.BDP($R94&amp;" Equity",T$1)))</f>
        <v>--</v>
      </c>
      <c r="U94" s="230" t="str">
        <f>IF(tbl_coded[[#This Row],[ISIN]]="","",IF(OR(_xll.BDP($R94&amp;" Equity",U$1)="#N/A N/A",_xll.BDP($R94&amp;" Equity",U$1)="#N/A Invalid Security"),"--",_xll.BDP($R94&amp;" Equity",U$1)))</f>
        <v>--</v>
      </c>
      <c r="V94" s="230" t="str">
        <f>IF(tbl_coded[[#This Row],[ISIN]]="","",IF(OR(_xll.BDP($R94&amp;" Equity",V$1)="#N/A N/A",_xll.BDP($R94&amp;" Equity",V$1)="#N/A Invalid Security"),"--",_xll.BDP($R94&amp;" Equity",V$1)))</f>
        <v>--</v>
      </c>
      <c r="W94" s="230" t="str">
        <f>IF(tbl_coded[[#This Row],[ISIN]]="","",IF(OR(_xll.BDP($R94&amp;" Equity",W$1)="#N/A N/A",_xll.BDP($R94&amp;" Equity",W$1)="#N/A Invalid Security"),"--",_xll.BDP($R94&amp;" Equity",W$1)))</f>
        <v>--</v>
      </c>
      <c r="X94" s="230" t="str">
        <f>IF(tbl_coded[[#This Row],[ISIN]]="","",IF(OR(_xll.BDP($R94&amp;" Equity",X$1)="#N/A N/A",_xll.BDP($R94&amp;" Equity",X$1)="#N/A Invalid Security"),"--",_xll.BDP($R94&amp;" Equity",X$1)))</f>
        <v>--</v>
      </c>
      <c r="Y9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4" s="230" t="str">
        <f>IF(tbl_coded[[#This Row],[ISIN]]="","",IF(ISNUMBER(_xll.BDP(B94&amp;" Corp",Z$1)),_xll.BDP(B94&amp;" Corp",Z$1),""))</f>
        <v/>
      </c>
      <c r="AA94" s="230" t="str">
        <f>IF(tbl_coded[[#This Row],[ISIN]]="","",IF(ISNUMBER(_xll.BDP(B94&amp;" Corp",AA$1)),_xll.BDP(B94&amp;" Corp",AA$1),""))</f>
        <v/>
      </c>
      <c r="AB94" s="230" t="str">
        <f>IF(tbl_coded[[#This Row],[ISIN]]="","",IF(ISNUMBER(_xll.BDP(B94&amp;" Corp",AB$1)),_xll.BDP(B94&amp;" Corp",AB$1),""))</f>
        <v/>
      </c>
      <c r="AC94" s="230" t="str">
        <f>IF(tbl_coded[[#This Row],[ISIN]]="","",IF((_xll.BDP(B94&amp;" Corp",AC$1))="#N/A Field Not Applicable","",_xll.BDP(B94&amp;" Corp",AC$1)))</f>
        <v>N</v>
      </c>
      <c r="AD94" s="230" t="str">
        <f>IF(tbl_coded[[#This Row],[ISIN]]="","",IF((_xll.BDP(B94&amp;" Corp",AD$1))="#N/A N/A","--",_xll.BDP(B94&amp;" Corp",AD$1)))</f>
        <v>--</v>
      </c>
      <c r="AE94" s="230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>NR</v>
      </c>
      <c r="AF9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--/NR/WD</v>
      </c>
      <c r="AG9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94" s="231" t="str">
        <f>IF(tbl_coded[[#This Row],[ISIN]]="","",IF(_xll.BDP($B94&amp;" Corp",AH$1)="#N/A N/A","--",_xll.BDP($B94&amp;" Corp",AH$1)))</f>
        <v>CN</v>
      </c>
      <c r="AI9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新疆中泰（集团）有限</v>
      </c>
      <c r="AL94" s="230" t="str">
        <f>IF(tbl_coded[[#This Row],[ISIN]]="","",IF(_xll.BDS($B94&amp;" Corp",AL$1)="#N/A Field Not Applicable","",_xll.BDS($B94&amp;" Corp",AL$1)))</f>
        <v/>
      </c>
      <c r="AM9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4" s="230" t="str">
        <f>IF(tbl_coded[[#This Row],[ISIN]]="","",IF(OR(_xll.BDP($B94&amp;" Corp",AR$1)="#N/A N/A"),"",_xll.BDP($B94&amp;" Corp",AR$1)))</f>
        <v/>
      </c>
      <c r="AS94" s="230">
        <f>IF(tbl_coded[[#This Row],[ISIN]]="","",IF(_xll.BDS($B94&amp;" Corp",AS$1)="#N/A Field Not Applicable","",_xll.BDS($B94&amp;" Corp",AS$1)))</f>
        <v>70016783</v>
      </c>
      <c r="AT94" s="230" t="str">
        <f>IF(tbl_coded[[#This Row],[SBLC Provider BBID]]="","",_xll.BDP(tbl_coded[[#This Row],[SBLC Provider BBID]]&amp;" CompanyID","NAME"))</f>
        <v>China Bohai Bank Co Ltd/Shangh</v>
      </c>
      <c r="AU94" s="230" t="str">
        <f>IF(tbl_coded[[#This Row],[ISIN]]="","",IF(OR(_xll.BDP($B94&amp;" Corp",AU$1)="#N/A N/A"),"--",IF(_xll.BDP($B94&amp;" Corp",AU$1)="#N/A Field Not Applicable","",TEXT(_xll.BDP($B94&amp;" Corp",AU$1),"yyyy/mm/dd"))))</f>
        <v>2022/07/13</v>
      </c>
      <c r="AV94" s="230" t="str">
        <f>IF(tbl_coded[[#This Row],[ISIN]]="","",IF(OR(_xll.BDP($B94&amp;" Corp",AV$1)="#N/A N/A"),"--",IF(_xll.BDP($B94&amp;" Corp",AV$1)="#N/A Field Not Applicable","",TEXT(_xll.BDP($B94&amp;" Corp",AV$1),"yyyy/mm/dd"))))</f>
        <v>2025/07/13</v>
      </c>
      <c r="AW94" s="230" t="str">
        <f>IF(tbl_coded[[#This Row],[ISIN]]="","",IF(OR(_xll.BDP($B94&amp;" Corp",AW$1)="#N/A N/A"),"--",IF(_xll.BDP($B94&amp;" Corp",AW$1)="#N/A Field Not Applicable","",TEXT(_xll.BDP($B94&amp;" Corp",AW$1),"yyyy/mm/dd"))))</f>
        <v>2022/07/06</v>
      </c>
      <c r="AX94" s="230" t="str">
        <f>IF(tbl_coded[[#This Row],[ISIN]]="","",IF(OR(_xll.BDP($B94&amp;" Corp",AX$1)="#N/A Field Not Applicable"),"--",IF(_xll.BDP($B94&amp;" Corp",AX$1)="#N/A Field Not Applicable","",TEXT(_xll.BDP($B94&amp;" Corp",AX$1),"yyyy/mm/dd"))))</f>
        <v>--</v>
      </c>
      <c r="AY94" s="230">
        <f>IF(tbl_coded[[#This Row],[ISIN]]="","",IF(OR(_xll.BDP($B94&amp;" Corp",AY$1)="#N/A N/A"),"--",_xll.BDP($B94&amp;" Corp",AY$1)))</f>
        <v>4</v>
      </c>
      <c r="AZ94" s="230" t="str">
        <f>IF(tbl_coded[[#This Row],[ISIN]]="","",IF(OR(_xll.BDP($B94&amp;" Corp",AZ$1)="#N/A N/A"),"--",_xll.BDP($B94&amp;" Corp",AZ$1)))</f>
        <v>CNY</v>
      </c>
      <c r="BA94" s="230">
        <f>IF(tbl_coded[[#This Row],[ISIN]]="","",IF(OR(_xll.BDP($B94&amp;" Corp",BA$1)="#N/A N/A"),"--",_xll.BDP($B94&amp;" Corp",BA$1)))</f>
        <v>760000000</v>
      </c>
      <c r="BB94" s="230">
        <f>IF(tbl_coded[[#This Row],[ISIN]]="","",IF(OR(_xll.BDP($B94&amp;" Corp",BB$1)="#N/A Field Not Applicable"),"--",_xll.BDP($B94&amp;" Corp",BB$1)))</f>
        <v>100</v>
      </c>
      <c r="BC94" s="230" t="str">
        <f>IF(tbl_coded[[#This Row],[ISIN]]="","",IF(OR(_xll.BDP($B94&amp;" Corp",BC$1)="#N/A Field Not Applicable"),"--",_xll.BDP($B94&amp;" Corp",BC$1)))</f>
        <v>N</v>
      </c>
      <c r="BD94" s="230" t="str">
        <f>IF(tbl_coded[[#This Row],[ISIN]]="","",IF(OR(_xll.BDP($B94&amp;" Corp",BD$1)="#N/A Field Not Applicable"),"--",_xll.BDP($B94&amp;" Corp",BD$1)))</f>
        <v>N</v>
      </c>
      <c r="BE94" s="230" t="str">
        <f>IF(tbl_coded[[#This Row],[ISIN]]="","",IF(OR(_xll.BDP($B94&amp;" Corp",BE$1)="#N/A Field Not Applicable"),"--",_xll.BDP($B94&amp;" Corp",BE$1)))</f>
        <v>N</v>
      </c>
      <c r="BF94" s="230" t="str">
        <f>IF(tbl_coded[[#This Row],[ISIN]]="","",IF(OR(_xll.BDP($B94&amp;" Corp",BF$1)="#N/A N/A"),"",_xll.BDP($B94&amp;" Corp",BF$1)))</f>
        <v>0893024D CH</v>
      </c>
      <c r="BG9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9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9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9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9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9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94" s="230" t="str">
        <f>IF(tbl_coded[[#This Row],[GREEN]]="Y","Green",IF(tbl_coded[[#This Row],[SUSTAINABLE]]="Y","Sustainable",IF(tbl_coded[[#This Row],[SOCIAL]]="Y","Social","")))</f>
        <v/>
      </c>
    </row>
    <row r="95" spans="1:65" ht="15" customHeight="1">
      <c r="A95" s="225">
        <v>93</v>
      </c>
      <c r="B95" s="226" t="str">
        <f>IF(美元债一级!$C$3:$C$1048576&lt;&gt;"",美元债一级!C95,"")</f>
        <v>XS2499222771</v>
      </c>
      <c r="C95" s="230" t="str">
        <f>IF(tbl_coded[[#This Row],[ISIN]]="","",IF(tbl_coded[[#This Row],[Index]]&gt;$A$1,"",IF(_xll.BDP($B95&amp;" Corp",C$1)="#N/A N/A","",_xll.BDP($B95&amp;" Corp",C$1))))</f>
        <v>5/7/2022</v>
      </c>
      <c r="D95" s="230" t="str">
        <f>IF(tbl_coded[[#This Row],[ISIN]]="","",IF(_xll.BDP($B95&amp;" Corp",D$1)="#N/A N/A","",_xll.BDP($B95&amp;" Corp",D$1)))</f>
        <v>GUANGXI COMM INVEST GR</v>
      </c>
      <c r="E95" s="230" t="str">
        <f>IF(tbl_coded[[#This Row],[ISIN]]="","",IF(_xll.BDP($B95&amp;" Corp",E$1)="#N/A N/A","--",_xll.BDP($B95&amp;" Corp",E$1)))</f>
        <v>--</v>
      </c>
      <c r="F95" s="230" t="str">
        <f>IF(tbl_coded[[#This Row],[ISIN]]="","",IF(_xll.BDS($B95&amp;" Corp",F$1)="#N/A Field Not Applicable","",_xll.BDS($B95&amp;" Corp",F$1)))</f>
        <v/>
      </c>
      <c r="G95" s="230" t="str">
        <f>IF(tbl_coded[[#This Row],[ISIN]]="","",IF(_xll.BDP($F95&amp;" CompanyID",G$1)="#N/A Invalid Security","",_xll.BDP($F95&amp;" CompanyID",G$1)))</f>
        <v/>
      </c>
      <c r="H95" s="230" t="str">
        <f>IF(tbl_coded[[#This Row],[ISIN]]="","",IF(_xll.BDP($B95&amp;" Corp",H$1)="#N/A N/A","--",_xll.BDP($B95&amp;" Corp",H$1)))</f>
        <v>--</v>
      </c>
      <c r="I95" s="230" t="str">
        <f>IF(tbl_coded[[#This Row],[ISIN]]="","",IF(_xll.BDP($B95&amp;" Corp",I$1)="#N/A N/A","--",_xll.BDP($B95&amp;" Corp",I$1)))</f>
        <v>--</v>
      </c>
      <c r="J95" s="230" t="str">
        <f>IF(tbl_coded[[#This Row],[ISIN]]="","",IF(_xll.BDP($B95&amp;" Corp",J$1)="#N/A N/A","--",_xll.BDP($B95&amp;" Corp",J$1)))</f>
        <v>BBB</v>
      </c>
      <c r="K95" s="230" t="str">
        <f>IF(tbl_coded[[#This Row],[ISIN]]="","",IF(_xll.BDP($B95&amp;" Corp",K$1)="#N/A N/A","--",_xll.BDP($B95&amp;" Corp",K$1)))</f>
        <v>--</v>
      </c>
      <c r="L95" s="230" t="str">
        <f>IF(tbl_coded[[#This Row],[ISIN]]="","",IF(_xll.BDP($B95&amp;" Corp",L$1)="#N/A N/A","--",_xll.BDP($B95&amp;" Corp",L$1)))</f>
        <v>--</v>
      </c>
      <c r="M95" s="230" t="str">
        <f>IF(tbl_coded[[#This Row],[ISIN]]="","",IF(_xll.BDP($B95&amp;" Corp",M$1)="#N/A N/A","--",_xll.BDP($B95&amp;" Corp",M$1)))</f>
        <v>Baa2</v>
      </c>
      <c r="N95" s="230" t="str">
        <f>IF(tbl_coded[[#This Row],[ISIN]]="","",IF(_xll.BDP($B95&amp;" Corp",N$1)="#N/A N/A","--",_xll.BDP($B95&amp;" Corp",N$1)))</f>
        <v>--</v>
      </c>
      <c r="O95" s="230" t="str">
        <f>IF(tbl_coded[[#This Row],[ISIN]]="","",IF(_xll.BDP($B95&amp;" Corp",O$1)="#N/A N/A","--",_xll.BDP($B95&amp;" Corp",O$1)))</f>
        <v>--</v>
      </c>
      <c r="P95" s="230" t="str">
        <f>IF(tbl_coded[[#This Row],[ISIN]]="","",IF(_xll.BDP($B95&amp;" Corp",P$1)="#N/A N/A","--",_xll.BDP($B95&amp;" Corp",P$1)))</f>
        <v>BBB</v>
      </c>
      <c r="Q9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Baa2/--/BBB</v>
      </c>
      <c r="R95" s="230" t="str">
        <f>IF(tbl_coded[[#This Row],[ISIN]]="","",IF(OR(_xll.BDP($B95&amp;" Corp",R$1)="#N/A N/A",_xll.BDP($B95&amp;" Corp",R$1)="#N/A Invalid Security",_xll.BDP($B95&amp;" Corp",R$1)="#N/A Field Not Applicable"),"--",_xll.BDP($B95&amp;" Corp",R$1)))</f>
        <v>--</v>
      </c>
      <c r="S95" s="230" t="str">
        <f>IF(tbl_coded[[#This Row],[ISIN]]="","",IF(OR(_xll.BDP($R95&amp;" Equity",S$1)="#N/A N/A",_xll.BDP($R95&amp;" Equity",S$1)="#N/A Invalid Security"),"--",_xll.BDP($R95&amp;" Equity",S$1)))</f>
        <v>--</v>
      </c>
      <c r="T95" s="230" t="str">
        <f>IF(tbl_coded[[#This Row],[ISIN]]="","",IF(OR(_xll.BDP($R95&amp;" Equity",T$1)="#N/A N/A",_xll.BDP($R95&amp;" Equity",T$1)="#N/A Invalid Security"),"--",_xll.BDP($R95&amp;" Equity",T$1)))</f>
        <v>--</v>
      </c>
      <c r="U95" s="230" t="str">
        <f>IF(tbl_coded[[#This Row],[ISIN]]="","",IF(OR(_xll.BDP($R95&amp;" Equity",U$1)="#N/A N/A",_xll.BDP($R95&amp;" Equity",U$1)="#N/A Invalid Security"),"--",_xll.BDP($R95&amp;" Equity",U$1)))</f>
        <v>--</v>
      </c>
      <c r="V95" s="230" t="str">
        <f>IF(tbl_coded[[#This Row],[ISIN]]="","",IF(OR(_xll.BDP($R95&amp;" Equity",V$1)="#N/A N/A",_xll.BDP($R95&amp;" Equity",V$1)="#N/A Invalid Security"),"--",_xll.BDP($R95&amp;" Equity",V$1)))</f>
        <v>--</v>
      </c>
      <c r="W95" s="230" t="str">
        <f>IF(tbl_coded[[#This Row],[ISIN]]="","",IF(OR(_xll.BDP($R95&amp;" Equity",W$1)="#N/A N/A",_xll.BDP($R95&amp;" Equity",W$1)="#N/A Invalid Security"),"--",_xll.BDP($R95&amp;" Equity",W$1)))</f>
        <v>--</v>
      </c>
      <c r="X95" s="230" t="str">
        <f>IF(tbl_coded[[#This Row],[ISIN]]="","",IF(OR(_xll.BDP($R95&amp;" Equity",X$1)="#N/A N/A",_xll.BDP($R95&amp;" Equity",X$1)="#N/A Invalid Security"),"--",_xll.BDP($R95&amp;" Equity",X$1)))</f>
        <v>--</v>
      </c>
      <c r="Y9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5" s="230" t="str">
        <f>IF(tbl_coded[[#This Row],[ISIN]]="","",IF(ISNUMBER(_xll.BDP(B95&amp;" Corp",Z$1)),_xll.BDP(B95&amp;" Corp",Z$1),""))</f>
        <v/>
      </c>
      <c r="AA95" s="230" t="str">
        <f>IF(tbl_coded[[#This Row],[ISIN]]="","",IF(ISNUMBER(_xll.BDP(B95&amp;" Corp",AA$1)),_xll.BDP(B95&amp;" Corp",AA$1),""))</f>
        <v/>
      </c>
      <c r="AB95" s="230" t="str">
        <f>IF(tbl_coded[[#This Row],[ISIN]]="","",IF(ISNUMBER(_xll.BDP(B95&amp;" Corp",AB$1)),_xll.BDP(B95&amp;" Corp",AB$1),""))</f>
        <v/>
      </c>
      <c r="AC95" s="230" t="str">
        <f>IF(tbl_coded[[#This Row],[ISIN]]="","",IF((_xll.BDP(B95&amp;" Corp",AC$1))="#N/A Field Not Applicable","",_xll.BDP(B95&amp;" Corp",AC$1)))</f>
        <v>N</v>
      </c>
      <c r="AD95" s="230" t="str">
        <f>IF(tbl_coded[[#This Row],[ISIN]]="","",IF((_xll.BDP(B95&amp;" Corp",AD$1))="#N/A N/A","--",_xll.BDP(B95&amp;" Corp",AD$1)))</f>
        <v>--</v>
      </c>
      <c r="AE95" s="230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>IG</v>
      </c>
      <c r="AF9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Baa2/--/BBB</v>
      </c>
      <c r="AG9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95" s="231" t="str">
        <f>IF(tbl_coded[[#This Row],[ISIN]]="","",IF(_xll.BDP($B95&amp;" Corp",AH$1)="#N/A N/A","--",_xll.BDP($B95&amp;" Corp",AH$1)))</f>
        <v>CN</v>
      </c>
      <c r="AI9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广西交通投资集团有限</v>
      </c>
      <c r="AL95" s="230" t="str">
        <f>IF(tbl_coded[[#This Row],[ISIN]]="","",IF(_xll.BDS($B95&amp;" Corp",AL$1)="#N/A Field Not Applicable","",_xll.BDS($B95&amp;" Corp",AL$1)))</f>
        <v/>
      </c>
      <c r="AM9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5" s="230" t="str">
        <f>IF(tbl_coded[[#This Row],[ISIN]]="","",IF(OR(_xll.BDP($B95&amp;" Corp",AR$1)="#N/A N/A"),"",_xll.BDP($B95&amp;" Corp",AR$1)))</f>
        <v/>
      </c>
      <c r="AS95" s="230" t="str">
        <f>IF(tbl_coded[[#This Row],[ISIN]]="","",IF(_xll.BDS($B95&amp;" Corp",AS$1)="#N/A Field Not Applicable","",_xll.BDS($B95&amp;" Corp",AS$1)))</f>
        <v/>
      </c>
      <c r="AT95" s="230" t="str">
        <f>IF(tbl_coded[[#This Row],[SBLC Provider BBID]]="","",_xll.BDP(tbl_coded[[#This Row],[SBLC Provider BBID]]&amp;" CompanyID","NAME"))</f>
        <v/>
      </c>
      <c r="AU95" s="230" t="str">
        <f>IF(tbl_coded[[#This Row],[ISIN]]="","",IF(OR(_xll.BDP($B95&amp;" Corp",AU$1)="#N/A N/A"),"--",IF(_xll.BDP($B95&amp;" Corp",AU$1)="#N/A Field Not Applicable","",TEXT(_xll.BDP($B95&amp;" Corp",AU$1),"yyyy/mm/dd"))))</f>
        <v>2022/07/12</v>
      </c>
      <c r="AV95" s="230" t="str">
        <f>IF(tbl_coded[[#This Row],[ISIN]]="","",IF(OR(_xll.BDP($B95&amp;" Corp",AV$1)="#N/A N/A"),"--",IF(_xll.BDP($B95&amp;" Corp",AV$1)="#N/A Field Not Applicable","",TEXT(_xll.BDP($B95&amp;" Corp",AV$1),"yyyy/mm/dd"))))</f>
        <v>2025/07/12</v>
      </c>
      <c r="AW95" s="230" t="str">
        <f>IF(tbl_coded[[#This Row],[ISIN]]="","",IF(OR(_xll.BDP($B95&amp;" Corp",AW$1)="#N/A N/A"),"--",IF(_xll.BDP($B95&amp;" Corp",AW$1)="#N/A Field Not Applicable","",TEXT(_xll.BDP($B95&amp;" Corp",AW$1),"yyyy/mm/dd"))))</f>
        <v>2022/07/05</v>
      </c>
      <c r="AX95" s="230" t="str">
        <f>IF(tbl_coded[[#This Row],[ISIN]]="","",IF(OR(_xll.BDP($B95&amp;" Corp",AX$1)="#N/A Field Not Applicable"),"--",IF(_xll.BDP($B95&amp;" Corp",AX$1)="#N/A Field Not Applicable","",TEXT(_xll.BDP($B95&amp;" Corp",AX$1),"yyyy/mm/dd"))))</f>
        <v>--</v>
      </c>
      <c r="AY95" s="230">
        <f>IF(tbl_coded[[#This Row],[ISIN]]="","",IF(OR(_xll.BDP($B95&amp;" Corp",AY$1)="#N/A N/A"),"--",_xll.BDP($B95&amp;" Corp",AY$1)))</f>
        <v>3.95</v>
      </c>
      <c r="AZ95" s="230" t="str">
        <f>IF(tbl_coded[[#This Row],[ISIN]]="","",IF(OR(_xll.BDP($B95&amp;" Corp",AZ$1)="#N/A N/A"),"--",_xll.BDP($B95&amp;" Corp",AZ$1)))</f>
        <v>USD</v>
      </c>
      <c r="BA95" s="230">
        <f>IF(tbl_coded[[#This Row],[ISIN]]="","",IF(OR(_xll.BDP($B95&amp;" Corp",BA$1)="#N/A N/A"),"--",_xll.BDP($B95&amp;" Corp",BA$1)))</f>
        <v>300000000</v>
      </c>
      <c r="BB95" s="230">
        <f>IF(tbl_coded[[#This Row],[ISIN]]="","",IF(OR(_xll.BDP($B95&amp;" Corp",BB$1)="#N/A Field Not Applicable"),"--",_xll.BDP($B95&amp;" Corp",BB$1)))</f>
        <v>99.581000000000003</v>
      </c>
      <c r="BC95" s="230" t="str">
        <f>IF(tbl_coded[[#This Row],[ISIN]]="","",IF(OR(_xll.BDP($B95&amp;" Corp",BC$1)="#N/A Field Not Applicable"),"--",_xll.BDP($B95&amp;" Corp",BC$1)))</f>
        <v>N</v>
      </c>
      <c r="BD95" s="230" t="str">
        <f>IF(tbl_coded[[#This Row],[ISIN]]="","",IF(OR(_xll.BDP($B95&amp;" Corp",BD$1)="#N/A Field Not Applicable"),"--",_xll.BDP($B95&amp;" Corp",BD$1)))</f>
        <v>N</v>
      </c>
      <c r="BE95" s="230" t="str">
        <f>IF(tbl_coded[[#This Row],[ISIN]]="","",IF(OR(_xll.BDP($B95&amp;" Corp",BE$1)="#N/A Field Not Applicable"),"--",_xll.BDP($B95&amp;" Corp",BE$1)))</f>
        <v>N</v>
      </c>
      <c r="BF95" s="230" t="str">
        <f>IF(tbl_coded[[#This Row],[ISIN]]="","",IF(OR(_xll.BDP($B95&amp;" Corp",BF$1)="#N/A N/A"),"",_xll.BDP($B95&amp;" Corp",BF$1)))</f>
        <v/>
      </c>
      <c r="BG9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9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9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9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Baa2/--/BBB</v>
      </c>
      <c r="BM95" s="230" t="str">
        <f>IF(tbl_coded[[#This Row],[GREEN]]="Y","Green",IF(tbl_coded[[#This Row],[SUSTAINABLE]]="Y","Sustainable",IF(tbl_coded[[#This Row],[SOCIAL]]="Y","Social","")))</f>
        <v/>
      </c>
    </row>
    <row r="96" spans="1:65" ht="15" customHeight="1">
      <c r="A96" s="225">
        <v>94</v>
      </c>
      <c r="B96" s="226" t="str">
        <f>IF(美元债一级!$C$3:$C$1048576&lt;&gt;"",美元债一级!C96,"")</f>
        <v>XS2487638764</v>
      </c>
      <c r="C96" s="230" t="str">
        <f>IF(tbl_coded[[#This Row],[ISIN]]="","",IF(tbl_coded[[#This Row],[Index]]&gt;$A$1,"",IF(_xll.BDP($B96&amp;" Corp",C$1)="#N/A N/A","",_xll.BDP($B96&amp;" Corp",C$1))))</f>
        <v>29/6/2022</v>
      </c>
      <c r="D96" s="230" t="str">
        <f>IF(tbl_coded[[#This Row],[ISIN]]="","",IF(_xll.BDP($B96&amp;" Corp",D$1)="#N/A N/A","",_xll.BDP($B96&amp;" Corp",D$1)))</f>
        <v>HONGKONG INTL QINGDAO</v>
      </c>
      <c r="E96" s="230" t="str">
        <f>IF(tbl_coded[[#This Row],[ISIN]]="","",IF(_xll.BDP($B96&amp;" Corp",E$1)="#N/A N/A","--",_xll.BDP($B96&amp;" Corp",E$1)))</f>
        <v>--</v>
      </c>
      <c r="F96" s="230">
        <f>IF(tbl_coded[[#This Row],[ISIN]]="","",IF(_xll.BDS($B96&amp;" Corp",F$1)="#N/A Field Not Applicable","",_xll.BDS($B96&amp;" Corp",F$1)))</f>
        <v>14849890</v>
      </c>
      <c r="G96" s="230" t="str">
        <f>IF(tbl_coded[[#This Row],[ISIN]]="","",IF(_xll.BDP($F96&amp;" CompanyID",G$1)="#N/A Invalid Security","",_xll.BDP($F96&amp;" CompanyID",G$1)))</f>
        <v>Qingdao City Construction Inve</v>
      </c>
      <c r="H96" s="230" t="str">
        <f>IF(tbl_coded[[#This Row],[ISIN]]="","",IF(_xll.BDP($B96&amp;" Corp",H$1)="#N/A N/A","--",_xll.BDP($B96&amp;" Corp",H$1)))</f>
        <v>--</v>
      </c>
      <c r="I96" s="230" t="str">
        <f>IF(tbl_coded[[#This Row],[ISIN]]="","",IF(_xll.BDP($B96&amp;" Corp",I$1)="#N/A N/A","--",_xll.BDP($B96&amp;" Corp",I$1)))</f>
        <v>--</v>
      </c>
      <c r="J96" s="230" t="str">
        <f>IF(tbl_coded[[#This Row],[ISIN]]="","",IF(_xll.BDP($B96&amp;" Corp",J$1)="#N/A N/A","--",_xll.BDP($B96&amp;" Corp",J$1)))</f>
        <v>BBB+</v>
      </c>
      <c r="K96" s="230" t="str">
        <f>IF(tbl_coded[[#This Row],[ISIN]]="","",IF(_xll.BDP($B96&amp;" Corp",K$1)="#N/A N/A","--",_xll.BDP($B96&amp;" Corp",K$1)))</f>
        <v>--</v>
      </c>
      <c r="L96" s="230" t="str">
        <f>IF(tbl_coded[[#This Row],[ISIN]]="","",IF(_xll.BDP($B96&amp;" Corp",L$1)="#N/A N/A","--",_xll.BDP($B96&amp;" Corp",L$1)))</f>
        <v>--</v>
      </c>
      <c r="M96" s="230" t="str">
        <f>IF(tbl_coded[[#This Row],[ISIN]]="","",IF(_xll.BDP($B96&amp;" Corp",M$1)="#N/A N/A","--",_xll.BDP($B96&amp;" Corp",M$1)))</f>
        <v>--</v>
      </c>
      <c r="N96" s="230" t="str">
        <f>IF(tbl_coded[[#This Row],[ISIN]]="","",IF(_xll.BDP($B96&amp;" Corp",N$1)="#N/A N/A","--",_xll.BDP($B96&amp;" Corp",N$1)))</f>
        <v>--</v>
      </c>
      <c r="O96" s="230" t="str">
        <f>IF(tbl_coded[[#This Row],[ISIN]]="","",IF(_xll.BDP($B96&amp;" Corp",O$1)="#N/A N/A","--",_xll.BDP($B96&amp;" Corp",O$1)))</f>
        <v>NR</v>
      </c>
      <c r="P96" s="230" t="str">
        <f>IF(tbl_coded[[#This Row],[ISIN]]="","",IF(_xll.BDP($B96&amp;" Corp",P$1)="#N/A N/A","--",_xll.BDP($B96&amp;" Corp",P$1)))</f>
        <v>--</v>
      </c>
      <c r="Q9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--/NR/--</v>
      </c>
      <c r="R96" s="230" t="str">
        <f>IF(tbl_coded[[#This Row],[ISIN]]="","",IF(OR(_xll.BDP($B96&amp;" Corp",R$1)="#N/A N/A",_xll.BDP($B96&amp;" Corp",R$1)="#N/A Invalid Security",_xll.BDP($B96&amp;" Corp",R$1)="#N/A Field Not Applicable"),"--",_xll.BDP($B96&amp;" Corp",R$1)))</f>
        <v>--</v>
      </c>
      <c r="S96" s="230" t="str">
        <f>IF(tbl_coded[[#This Row],[ISIN]]="","",IF(OR(_xll.BDP($R96&amp;" Equity",S$1)="#N/A N/A",_xll.BDP($R96&amp;" Equity",S$1)="#N/A Invalid Security"),"--",_xll.BDP($R96&amp;" Equity",S$1)))</f>
        <v>--</v>
      </c>
      <c r="T96" s="230" t="str">
        <f>IF(tbl_coded[[#This Row],[ISIN]]="","",IF(OR(_xll.BDP($R96&amp;" Equity",T$1)="#N/A N/A",_xll.BDP($R96&amp;" Equity",T$1)="#N/A Invalid Security"),"--",_xll.BDP($R96&amp;" Equity",T$1)))</f>
        <v>--</v>
      </c>
      <c r="U96" s="230" t="str">
        <f>IF(tbl_coded[[#This Row],[ISIN]]="","",IF(OR(_xll.BDP($R96&amp;" Equity",U$1)="#N/A N/A",_xll.BDP($R96&amp;" Equity",U$1)="#N/A Invalid Security"),"--",_xll.BDP($R96&amp;" Equity",U$1)))</f>
        <v>--</v>
      </c>
      <c r="V96" s="230" t="str">
        <f>IF(tbl_coded[[#This Row],[ISIN]]="","",IF(OR(_xll.BDP($R96&amp;" Equity",V$1)="#N/A N/A",_xll.BDP($R96&amp;" Equity",V$1)="#N/A Invalid Security"),"--",_xll.BDP($R96&amp;" Equity",V$1)))</f>
        <v>--</v>
      </c>
      <c r="W96" s="230" t="str">
        <f>IF(tbl_coded[[#This Row],[ISIN]]="","",IF(OR(_xll.BDP($R96&amp;" Equity",W$1)="#N/A N/A",_xll.BDP($R96&amp;" Equity",W$1)="#N/A Invalid Security"),"--",_xll.BDP($R96&amp;" Equity",W$1)))</f>
        <v>--</v>
      </c>
      <c r="X96" s="230" t="str">
        <f>IF(tbl_coded[[#This Row],[ISIN]]="","",IF(OR(_xll.BDP($R96&amp;" Equity",X$1)="#N/A N/A",_xll.BDP($R96&amp;" Equity",X$1)="#N/A Invalid Security"),"--",_xll.BDP($R96&amp;" Equity",X$1)))</f>
        <v>--</v>
      </c>
      <c r="Y9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6" s="230" t="str">
        <f>IF(tbl_coded[[#This Row],[ISIN]]="","",IF(ISNUMBER(_xll.BDP(B96&amp;" Corp",Z$1)),_xll.BDP(B96&amp;" Corp",Z$1),""))</f>
        <v/>
      </c>
      <c r="AA96" s="230" t="str">
        <f>IF(tbl_coded[[#This Row],[ISIN]]="","",IF(ISNUMBER(_xll.BDP(B96&amp;" Corp",AA$1)),_xll.BDP(B96&amp;" Corp",AA$1),""))</f>
        <v/>
      </c>
      <c r="AB96" s="230" t="str">
        <f>IF(tbl_coded[[#This Row],[ISIN]]="","",IF(ISNUMBER(_xll.BDP(B96&amp;" Corp",AB$1)),_xll.BDP(B96&amp;" Corp",AB$1),""))</f>
        <v/>
      </c>
      <c r="AC96" s="230" t="str">
        <f>IF(tbl_coded[[#This Row],[ISIN]]="","",IF((_xll.BDP(B96&amp;" Corp",AC$1))="#N/A Field Not Applicable","",_xll.BDP(B96&amp;" Corp",AC$1)))</f>
        <v>N</v>
      </c>
      <c r="AD96" s="230" t="str">
        <f>IF(tbl_coded[[#This Row],[ISIN]]="","",IF((_xll.BDP(B96&amp;" Corp",AD$1))="#N/A N/A","--",_xll.BDP(B96&amp;" Corp",AD$1)))</f>
        <v>--</v>
      </c>
      <c r="AE96" s="230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>IG</v>
      </c>
      <c r="AF9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--/NR/--</v>
      </c>
      <c r="AG9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96" s="231" t="str">
        <f>IF(tbl_coded[[#This Row],[ISIN]]="","",IF(_xll.BDP($B96&amp;" Corp",AH$1)="#N/A N/A","--",_xll.BDP($B96&amp;" Corp",AH$1)))</f>
        <v>HK</v>
      </c>
      <c r="AI9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香港国际（青岛）有限</v>
      </c>
      <c r="AL96" s="230" t="s">
        <v>521</v>
      </c>
      <c r="AM9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9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9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9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6" s="230" t="str">
        <f>IF(tbl_coded[[#This Row],[ISIN]]="","",IF(OR(_xll.BDP($B96&amp;" Corp",AR$1)="#N/A N/A"),"",_xll.BDP($B96&amp;" Corp",AR$1)))</f>
        <v/>
      </c>
      <c r="AS96" s="230" t="str">
        <f>IF(tbl_coded[[#This Row],[ISIN]]="","",IF(_xll.BDS($B96&amp;" Corp",AS$1)="#N/A Field Not Applicable","",_xll.BDS($B96&amp;" Corp",AS$1)))</f>
        <v/>
      </c>
      <c r="AT96" s="230" t="str">
        <f>IF(tbl_coded[[#This Row],[SBLC Provider BBID]]="","",_xll.BDP(tbl_coded[[#This Row],[SBLC Provider BBID]]&amp;" CompanyID","NAME"))</f>
        <v/>
      </c>
      <c r="AU96" s="230" t="str">
        <f>IF(tbl_coded[[#This Row],[ISIN]]="","",IF(OR(_xll.BDP($B96&amp;" Corp",AU$1)="#N/A N/A"),"--",IF(_xll.BDP($B96&amp;" Corp",AU$1)="#N/A Field Not Applicable","",TEXT(_xll.BDP($B96&amp;" Corp",AU$1),"yyyy/mm/dd"))))</f>
        <v>2022/07/08</v>
      </c>
      <c r="AV96" s="230" t="str">
        <f>IF(tbl_coded[[#This Row],[ISIN]]="","",IF(OR(_xll.BDP($B96&amp;" Corp",AV$1)="#N/A N/A"),"--",IF(_xll.BDP($B96&amp;" Corp",AV$1)="#N/A Field Not Applicable","",TEXT(_xll.BDP($B96&amp;" Corp",AV$1),"yyyy/mm/dd"))))</f>
        <v>2025/07/08</v>
      </c>
      <c r="AW96" s="230" t="str">
        <f>IF(tbl_coded[[#This Row],[ISIN]]="","",IF(OR(_xll.BDP($B96&amp;" Corp",AW$1)="#N/A N/A"),"--",IF(_xll.BDP($B96&amp;" Corp",AW$1)="#N/A Field Not Applicable","",TEXT(_xll.BDP($B96&amp;" Corp",AW$1),"yyyy/mm/dd"))))</f>
        <v>2022/06/29</v>
      </c>
      <c r="AX96" s="230" t="str">
        <f>IF(tbl_coded[[#This Row],[ISIN]]="","",IF(OR(_xll.BDP($B96&amp;" Corp",AX$1)="#N/A Field Not Applicable"),"--",IF(_xll.BDP($B96&amp;" Corp",AX$1)="#N/A Field Not Applicable","",TEXT(_xll.BDP($B96&amp;" Corp",AX$1),"yyyy/mm/dd"))))</f>
        <v>--</v>
      </c>
      <c r="AY96" s="230">
        <f>IF(tbl_coded[[#This Row],[ISIN]]="","",IF(OR(_xll.BDP($B96&amp;" Corp",AY$1)="#N/A N/A"),"--",_xll.BDP($B96&amp;" Corp",AY$1)))</f>
        <v>4.8</v>
      </c>
      <c r="AZ96" s="230" t="str">
        <f>IF(tbl_coded[[#This Row],[ISIN]]="","",IF(OR(_xll.BDP($B96&amp;" Corp",AZ$1)="#N/A N/A"),"--",_xll.BDP($B96&amp;" Corp",AZ$1)))</f>
        <v>USD</v>
      </c>
      <c r="BA96" s="230">
        <f>IF(tbl_coded[[#This Row],[ISIN]]="","",IF(OR(_xll.BDP($B96&amp;" Corp",BA$1)="#N/A N/A"),"--",_xll.BDP($B96&amp;" Corp",BA$1)))</f>
        <v>750000000</v>
      </c>
      <c r="BB96" s="230">
        <f>IF(tbl_coded[[#This Row],[ISIN]]="","",IF(OR(_xll.BDP($B96&amp;" Corp",BB$1)="#N/A Field Not Applicable"),"--",_xll.BDP($B96&amp;" Corp",BB$1)))</f>
        <v>100</v>
      </c>
      <c r="BC96" s="230" t="str">
        <f>IF(tbl_coded[[#This Row],[ISIN]]="","",IF(OR(_xll.BDP($B96&amp;" Corp",BC$1)="#N/A Field Not Applicable"),"--",_xll.BDP($B96&amp;" Corp",BC$1)))</f>
        <v>N</v>
      </c>
      <c r="BD96" s="230" t="str">
        <f>IF(tbl_coded[[#This Row],[ISIN]]="","",IF(OR(_xll.BDP($B96&amp;" Corp",BD$1)="#N/A Field Not Applicable"),"--",_xll.BDP($B96&amp;" Corp",BD$1)))</f>
        <v>N</v>
      </c>
      <c r="BE96" s="230" t="str">
        <f>IF(tbl_coded[[#This Row],[ISIN]]="","",IF(OR(_xll.BDP($B96&amp;" Corp",BE$1)="#N/A Field Not Applicable"),"--",_xll.BDP($B96&amp;" Corp",BE$1)))</f>
        <v>N</v>
      </c>
      <c r="BF96" s="230" t="str">
        <f>IF(tbl_coded[[#This Row],[ISIN]]="","",IF(OR(_xll.BDP($B96&amp;" Corp",BF$1)="#N/A N/A"),"",_xll.BDP($B96&amp;" Corp",BF$1)))</f>
        <v>QDCCIZ CH</v>
      </c>
      <c r="BG9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9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9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9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9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--/NR/BBB+</v>
      </c>
      <c r="BL9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--/NR/BBB+</v>
      </c>
      <c r="BM96" s="230" t="str">
        <f>IF(tbl_coded[[#This Row],[GREEN]]="Y","Green",IF(tbl_coded[[#This Row],[SUSTAINABLE]]="Y","Sustainable",IF(tbl_coded[[#This Row],[SOCIAL]]="Y","Social","")))</f>
        <v/>
      </c>
    </row>
    <row r="97" spans="1:65" ht="15" customHeight="1">
      <c r="A97" s="225">
        <v>95</v>
      </c>
      <c r="B97" s="226" t="str">
        <f>IF(美元债一级!$C$3:$C$1048576&lt;&gt;"",美元债一级!C97,"")</f>
        <v>G228007</v>
      </c>
      <c r="C97" s="228" t="str">
        <f>IF(tbl_coded[[#This Row],[ISIN]]="","",IF(tbl_coded[[#This Row],[Index]]&gt;$A$1,"",IF(_xll.BDP($B97&amp;" Corp",C$1)="#N/A N/A","",_xll.BDP($B97&amp;" Corp",C$1))))</f>
        <v>6/6/2022</v>
      </c>
      <c r="D97" s="228" t="str">
        <f>IF(tbl_coded[[#This Row],[ISIN]]="","",IF(_xll.BDP($B97&amp;" Corp",D$1)="#N/A N/A","",_xll.BDP($B97&amp;" Corp",D$1)))</f>
        <v>JINAN CITY CONS GRP</v>
      </c>
      <c r="E97" s="228" t="str">
        <f>IF(tbl_coded[[#This Row],[ISIN]]="","",IF(_xll.BDP($B97&amp;" Corp",E$1)="#N/A N/A","--",_xll.BDP($B97&amp;" Corp",E$1)))</f>
        <v>--</v>
      </c>
      <c r="F97" s="228" t="str">
        <f>IF(tbl_coded[[#This Row],[ISIN]]="","",IF(_xll.BDS($B97&amp;" Corp",F$1)="#N/A Field Not Applicable","",_xll.BDS($B97&amp;" Corp",F$1)))</f>
        <v/>
      </c>
      <c r="G97" s="228" t="str">
        <f>IF(tbl_coded[[#This Row],[ISIN]]="","",IF(_xll.BDP($F97&amp;" CompanyID",G$1)="#N/A Invalid Security","",_xll.BDP($F97&amp;" CompanyID",G$1)))</f>
        <v/>
      </c>
      <c r="H97" s="228" t="str">
        <f>IF(tbl_coded[[#This Row],[ISIN]]="","",IF(_xll.BDP($B97&amp;" Corp",H$1)="#N/A N/A","--",_xll.BDP($B97&amp;" Corp",H$1)))</f>
        <v>--</v>
      </c>
      <c r="I97" s="228" t="str">
        <f>IF(tbl_coded[[#This Row],[ISIN]]="","",IF(_xll.BDP($B97&amp;" Corp",I$1)="#N/A N/A","--",_xll.BDP($B97&amp;" Corp",I$1)))</f>
        <v>--</v>
      </c>
      <c r="J97" s="228" t="str">
        <f>IF(tbl_coded[[#This Row],[ISIN]]="","",IF(_xll.BDP($B97&amp;" Corp",J$1)="#N/A N/A","--",_xll.BDP($B97&amp;" Corp",J$1)))</f>
        <v>--</v>
      </c>
      <c r="K97" s="228" t="str">
        <f>IF(tbl_coded[[#This Row],[ISIN]]="","",IF(_xll.BDP($B97&amp;" Corp",K$1)="#N/A N/A","--",_xll.BDP($B97&amp;" Corp",K$1)))</f>
        <v>--</v>
      </c>
      <c r="L97" s="228" t="str">
        <f>IF(tbl_coded[[#This Row],[ISIN]]="","",IF(_xll.BDP($B97&amp;" Corp",L$1)="#N/A N/A","--",_xll.BDP($B97&amp;" Corp",L$1)))</f>
        <v>--</v>
      </c>
      <c r="M97" s="228" t="str">
        <f>IF(tbl_coded[[#This Row],[ISIN]]="","",IF(_xll.BDP($B97&amp;" Corp",M$1)="#N/A N/A","--",_xll.BDP($B97&amp;" Corp",M$1)))</f>
        <v>Baa1</v>
      </c>
      <c r="N97" s="228" t="str">
        <f>IF(tbl_coded[[#This Row],[ISIN]]="","",IF(_xll.BDP($B97&amp;" Corp",N$1)="#N/A N/A","--",_xll.BDP($B97&amp;" Corp",N$1)))</f>
        <v>--</v>
      </c>
      <c r="O97" s="228" t="str">
        <f>IF(tbl_coded[[#This Row],[ISIN]]="","",IF(_xll.BDP($B97&amp;" Corp",O$1)="#N/A N/A","--",_xll.BDP($B97&amp;" Corp",O$1)))</f>
        <v>--</v>
      </c>
      <c r="P97" s="228" t="str">
        <f>IF(tbl_coded[[#This Row],[ISIN]]="","",IF(_xll.BDP($B97&amp;" Corp",P$1)="#N/A N/A","--",_xll.BDP($B97&amp;" Corp",P$1)))</f>
        <v>BBB+</v>
      </c>
      <c r="Q9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Baa1/--/BBB+</v>
      </c>
      <c r="R97" s="228" t="str">
        <f>IF(tbl_coded[[#This Row],[ISIN]]="","",IF(OR(_xll.BDP($B97&amp;" Corp",R$1)="#N/A N/A",_xll.BDP($B97&amp;" Corp",R$1)="#N/A Invalid Security",_xll.BDP($B97&amp;" Corp",R$1)="#N/A Field Not Applicable"),"--",_xll.BDP($B97&amp;" Corp",R$1)))</f>
        <v>--</v>
      </c>
      <c r="S97" s="228" t="str">
        <f>IF(tbl_coded[[#This Row],[ISIN]]="","",IF(OR(_xll.BDP($R97&amp;" Equity",S$1)="#N/A N/A",_xll.BDP($R97&amp;" Equity",S$1)="#N/A Invalid Security"),"--",_xll.BDP($R97&amp;" Equity",S$1)))</f>
        <v>--</v>
      </c>
      <c r="T97" s="228" t="str">
        <f>IF(tbl_coded[[#This Row],[ISIN]]="","",IF(OR(_xll.BDP($R97&amp;" Equity",T$1)="#N/A N/A",_xll.BDP($R97&amp;" Equity",T$1)="#N/A Invalid Security"),"--",_xll.BDP($R97&amp;" Equity",T$1)))</f>
        <v>--</v>
      </c>
      <c r="U97" s="228" t="str">
        <f>IF(tbl_coded[[#This Row],[ISIN]]="","",IF(OR(_xll.BDP($R97&amp;" Equity",U$1)="#N/A N/A",_xll.BDP($R97&amp;" Equity",U$1)="#N/A Invalid Security"),"--",_xll.BDP($R97&amp;" Equity",U$1)))</f>
        <v>--</v>
      </c>
      <c r="V97" s="228" t="str">
        <f>IF(tbl_coded[[#This Row],[ISIN]]="","",IF(OR(_xll.BDP($R97&amp;" Equity",V$1)="#N/A N/A",_xll.BDP($R97&amp;" Equity",V$1)="#N/A Invalid Security"),"--",_xll.BDP($R97&amp;" Equity",V$1)))</f>
        <v>--</v>
      </c>
      <c r="W97" s="228" t="str">
        <f>IF(tbl_coded[[#This Row],[ISIN]]="","",IF(OR(_xll.BDP($R97&amp;" Equity",W$1)="#N/A N/A",_xll.BDP($R97&amp;" Equity",W$1)="#N/A Invalid Security"),"--",_xll.BDP($R97&amp;" Equity",W$1)))</f>
        <v>--</v>
      </c>
      <c r="X97" s="228" t="str">
        <f>IF(tbl_coded[[#This Row],[ISIN]]="","",IF(OR(_xll.BDP($R97&amp;" Equity",X$1)="#N/A N/A",_xll.BDP($R97&amp;" Equity",X$1)="#N/A Invalid Security"),"--",_xll.BDP($R97&amp;" Equity",X$1)))</f>
        <v>--</v>
      </c>
      <c r="Y9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7" s="228" t="str">
        <f>IF(tbl_coded[[#This Row],[ISIN]]="","",IF(ISNUMBER(_xll.BDP(B97&amp;" Corp",Z$1)),_xll.BDP(B97&amp;" Corp",Z$1),""))</f>
        <v/>
      </c>
      <c r="AA97" s="228" t="str">
        <f>IF(tbl_coded[[#This Row],[ISIN]]="","",IF(ISNUMBER(_xll.BDP(B97&amp;" Corp",AA$1)),_xll.BDP(B97&amp;" Corp",AA$1),""))</f>
        <v/>
      </c>
      <c r="AB97" s="228" t="str">
        <f>IF(tbl_coded[[#This Row],[ISIN]]="","",IF(ISNUMBER(_xll.BDP(B97&amp;" Corp",AB$1)),_xll.BDP(B97&amp;" Corp",AB$1),""))</f>
        <v/>
      </c>
      <c r="AC97" s="228" t="str">
        <f>IF(tbl_coded[[#This Row],[ISIN]]="","",IF((_xll.BDP(B97&amp;" Corp",AC$1))="#N/A Field Not Applicable","",_xll.BDP(B97&amp;" Corp",AC$1)))</f>
        <v>N</v>
      </c>
      <c r="AD97" s="228" t="str">
        <f>IF(tbl_coded[[#This Row],[ISIN]]="","",IF((_xll.BDP(B97&amp;" Corp",AD$1))="#N/A N/A","--",_xll.BDP(B97&amp;" Corp",AD$1)))</f>
        <v>--</v>
      </c>
      <c r="AE97" s="228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>NR</v>
      </c>
      <c r="AF9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Baa1/--/BBB+</v>
      </c>
      <c r="AG9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97" s="229" t="str">
        <f>IF(tbl_coded[[#This Row],[ISIN]]="","",IF(_xll.BDP($B97&amp;" Corp",AH$1)="#N/A N/A","--",_xll.BDP($B97&amp;" Corp",AH$1)))</f>
        <v>CN</v>
      </c>
      <c r="AI9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济南城市建设集团有限</v>
      </c>
      <c r="AL97" s="244" t="str">
        <f>IF(tbl_coded[[#This Row],[ISIN]]="","",IF(_xll.BDS($B97&amp;" Corp",AL$1)="#N/A Field Not Applicable","",_xll.BDS($B97&amp;" Corp",AL$1)))</f>
        <v/>
      </c>
      <c r="AM9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7" s="244" t="str">
        <f>IF(tbl_coded[[#This Row],[ISIN]]="","",IF(OR(_xll.BDP($B97&amp;" Corp",AR$1)="#N/A N/A"),"",_xll.BDP($B97&amp;" Corp",AR$1)))</f>
        <v/>
      </c>
      <c r="AS97" s="244" t="str">
        <f>IF(tbl_coded[[#This Row],[ISIN]]="","",IF(_xll.BDS($B97&amp;" Corp",AS$1)="#N/A Field Not Applicable","",_xll.BDS($B97&amp;" Corp",AS$1)))</f>
        <v/>
      </c>
      <c r="AT97" s="244" t="str">
        <f>IF(tbl_coded[[#This Row],[SBLC Provider BBID]]="","",_xll.BDP(tbl_coded[[#This Row],[SBLC Provider BBID]]&amp;" CompanyID","NAME"))</f>
        <v/>
      </c>
      <c r="AU97" s="244" t="str">
        <f>IF(tbl_coded[[#This Row],[ISIN]]="","",IF(OR(_xll.BDP($B97&amp;" Corp",AU$1)="#N/A N/A"),"--",IF(_xll.BDP($B97&amp;" Corp",AU$1)="#N/A Field Not Applicable","",TEXT(_xll.BDP($B97&amp;" Corp",AU$1),"yyyy/mm/dd"))))</f>
        <v>2022/06/09</v>
      </c>
      <c r="AV97" s="244" t="str">
        <f>IF(tbl_coded[[#This Row],[ISIN]]="","",IF(OR(_xll.BDP($B97&amp;" Corp",AV$1)="#N/A N/A"),"--",IF(_xll.BDP($B97&amp;" Corp",AV$1)="#N/A Field Not Applicable","",TEXT(_xll.BDP($B97&amp;" Corp",AV$1),"yyyy/mm/dd"))))</f>
        <v>2025/06/09</v>
      </c>
      <c r="AW97" s="244" t="str">
        <f>IF(tbl_coded[[#This Row],[ISIN]]="","",IF(OR(_xll.BDP($B97&amp;" Corp",AW$1)="#N/A N/A"),"--",IF(_xll.BDP($B97&amp;" Corp",AW$1)="#N/A Field Not Applicable","",TEXT(_xll.BDP($B97&amp;" Corp",AW$1),"yyyy/mm/dd"))))</f>
        <v>2022/06/06</v>
      </c>
      <c r="AX97" s="244" t="str">
        <f>IF(tbl_coded[[#This Row],[ISIN]]="","",IF(OR(_xll.BDP($B97&amp;" Corp",AX$1)="#N/A Field Not Applicable"),"--",IF(_xll.BDP($B97&amp;" Corp",AX$1)="#N/A Field Not Applicable","",TEXT(_xll.BDP($B97&amp;" Corp",AX$1),"yyyy/mm/dd"))))</f>
        <v>--</v>
      </c>
      <c r="AY97" s="244">
        <f>IF(tbl_coded[[#This Row],[ISIN]]="","",IF(OR(_xll.BDP($B97&amp;" Corp",AY$1)="#N/A N/A"),"--",_xll.BDP($B97&amp;" Corp",AY$1)))</f>
        <v>3.8</v>
      </c>
      <c r="AZ97" s="244" t="str">
        <f>IF(tbl_coded[[#This Row],[ISIN]]="","",IF(OR(_xll.BDP($B97&amp;" Corp",AZ$1)="#N/A N/A"),"--",_xll.BDP($B97&amp;" Corp",AZ$1)))</f>
        <v>CNY</v>
      </c>
      <c r="BA97" s="244">
        <f>IF(tbl_coded[[#This Row],[ISIN]]="","",IF(OR(_xll.BDP($B97&amp;" Corp",BA$1)="#N/A N/A"),"--",_xll.BDP($B97&amp;" Corp",BA$1)))</f>
        <v>600000000</v>
      </c>
      <c r="BB97" s="244">
        <f>IF(tbl_coded[[#This Row],[ISIN]]="","",IF(OR(_xll.BDP($B97&amp;" Corp",BB$1)="#N/A Field Not Applicable"),"--",_xll.BDP($B97&amp;" Corp",BB$1)))</f>
        <v>100</v>
      </c>
      <c r="BC97" s="244" t="str">
        <f>IF(tbl_coded[[#This Row],[ISIN]]="","",IF(OR(_xll.BDP($B97&amp;" Corp",BC$1)="#N/A Field Not Applicable"),"--",_xll.BDP($B97&amp;" Corp",BC$1)))</f>
        <v>N</v>
      </c>
      <c r="BD97" s="244" t="str">
        <f>IF(tbl_coded[[#This Row],[ISIN]]="","",IF(OR(_xll.BDP($B97&amp;" Corp",BD$1)="#N/A Field Not Applicable"),"--",_xll.BDP($B97&amp;" Corp",BD$1)))</f>
        <v>N</v>
      </c>
      <c r="BE97" s="244" t="str">
        <f>IF(tbl_coded[[#This Row],[ISIN]]="","",IF(OR(_xll.BDP($B97&amp;" Corp",BE$1)="#N/A Field Not Applicable"),"--",_xll.BDP($B97&amp;" Corp",BE$1)))</f>
        <v>N</v>
      </c>
      <c r="BF97" s="244" t="str">
        <f>IF(tbl_coded[[#This Row],[ISIN]]="","",IF(OR(_xll.BDP($B97&amp;" Corp",BF$1)="#N/A N/A"),"",_xll.BDP($B97&amp;" Corp",BF$1)))</f>
        <v/>
      </c>
      <c r="BG9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9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9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9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Baa1/--/BBB+</v>
      </c>
      <c r="BM97" s="244" t="str">
        <f>IF(tbl_coded[[#This Row],[GREEN]]="Y","Green",IF(tbl_coded[[#This Row],[SUSTAINABLE]]="Y","Sustainable",IF(tbl_coded[[#This Row],[SOCIAL]]="Y","Social","")))</f>
        <v/>
      </c>
    </row>
    <row r="98" spans="1:65" ht="15" customHeight="1">
      <c r="A98" s="225">
        <v>96</v>
      </c>
      <c r="B98" s="226" t="str">
        <f>IF(美元债一级!$C$3:$C$1048576&lt;&gt;"",美元债一级!C98,"")</f>
        <v>XS2451515279</v>
      </c>
      <c r="C98" s="228" t="str">
        <f>IF(tbl_coded[[#This Row],[ISIN]]="","",IF(tbl_coded[[#This Row],[Index]]&gt;$A$1,"",IF(_xll.BDP($B98&amp;" Corp",C$1)="#N/A N/A","",_xll.BDP($B98&amp;" Corp",C$1))))</f>
        <v>28/4/2022</v>
      </c>
      <c r="D98" s="228" t="str">
        <f>IF(tbl_coded[[#This Row],[ISIN]]="","",IF(_xll.BDP($B98&amp;" Corp",D$1)="#N/A N/A","",_xll.BDP($B98&amp;" Corp",D$1)))</f>
        <v>CHONGQING NANAN CON DEV</v>
      </c>
      <c r="E98" s="228" t="str">
        <f>IF(tbl_coded[[#This Row],[ISIN]]="","",IF(_xll.BDP($B98&amp;" Corp",E$1)="#N/A N/A","--",_xll.BDP($B98&amp;" Corp",E$1)))</f>
        <v>--</v>
      </c>
      <c r="F98" s="228" t="str">
        <f>IF(tbl_coded[[#This Row],[ISIN]]="","",IF(_xll.BDS($B98&amp;" Corp",F$1)="#N/A Field Not Applicable","",_xll.BDS($B98&amp;" Corp",F$1)))</f>
        <v/>
      </c>
      <c r="G98" s="228" t="str">
        <f>IF(tbl_coded[[#This Row],[ISIN]]="","",IF(_xll.BDP($F98&amp;" CompanyID",G$1)="#N/A Invalid Security","",_xll.BDP($F98&amp;" CompanyID",G$1)))</f>
        <v/>
      </c>
      <c r="H98" s="228" t="str">
        <f>IF(tbl_coded[[#This Row],[ISIN]]="","",IF(_xll.BDP($B98&amp;" Corp",H$1)="#N/A N/A","--",_xll.BDP($B98&amp;" Corp",H$1)))</f>
        <v>--</v>
      </c>
      <c r="I98" s="228" t="str">
        <f>IF(tbl_coded[[#This Row],[ISIN]]="","",IF(_xll.BDP($B98&amp;" Corp",I$1)="#N/A N/A","--",_xll.BDP($B98&amp;" Corp",I$1)))</f>
        <v>--</v>
      </c>
      <c r="J98" s="228" t="str">
        <f>IF(tbl_coded[[#This Row],[ISIN]]="","",IF(_xll.BDP($B98&amp;" Corp",J$1)="#N/A N/A","--",_xll.BDP($B98&amp;" Corp",J$1)))</f>
        <v>BBB</v>
      </c>
      <c r="K98" s="228" t="str">
        <f>IF(tbl_coded[[#This Row],[ISIN]]="","",IF(_xll.BDP($B98&amp;" Corp",K$1)="#N/A N/A","--",_xll.BDP($B98&amp;" Corp",K$1)))</f>
        <v>--</v>
      </c>
      <c r="L98" s="228" t="str">
        <f>IF(tbl_coded[[#This Row],[ISIN]]="","",IF(_xll.BDP($B98&amp;" Corp",L$1)="#N/A N/A","--",_xll.BDP($B98&amp;" Corp",L$1)))</f>
        <v>--</v>
      </c>
      <c r="M98" s="228" t="str">
        <f>IF(tbl_coded[[#This Row],[ISIN]]="","",IF(_xll.BDP($B98&amp;" Corp",M$1)="#N/A N/A","--",_xll.BDP($B98&amp;" Corp",M$1)))</f>
        <v>--</v>
      </c>
      <c r="N98" s="228" t="str">
        <f>IF(tbl_coded[[#This Row],[ISIN]]="","",IF(_xll.BDP($B98&amp;" Corp",N$1)="#N/A N/A","--",_xll.BDP($B98&amp;" Corp",N$1)))</f>
        <v>--</v>
      </c>
      <c r="O98" s="228" t="str">
        <f>IF(tbl_coded[[#This Row],[ISIN]]="","",IF(_xll.BDP($B98&amp;" Corp",O$1)="#N/A N/A","--",_xll.BDP($B98&amp;" Corp",O$1)))</f>
        <v>NR</v>
      </c>
      <c r="P98" s="228" t="str">
        <f>IF(tbl_coded[[#This Row],[ISIN]]="","",IF(_xll.BDP($B98&amp;" Corp",P$1)="#N/A N/A","--",_xll.BDP($B98&amp;" Corp",P$1)))</f>
        <v>BBB</v>
      </c>
      <c r="Q9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--/NR/BBB</v>
      </c>
      <c r="R98" s="228" t="str">
        <f>IF(tbl_coded[[#This Row],[ISIN]]="","",IF(OR(_xll.BDP($B98&amp;" Corp",R$1)="#N/A N/A",_xll.BDP($B98&amp;" Corp",R$1)="#N/A Invalid Security",_xll.BDP($B98&amp;" Corp",R$1)="#N/A Field Not Applicable"),"--",_xll.BDP($B98&amp;" Corp",R$1)))</f>
        <v>--</v>
      </c>
      <c r="S98" s="228" t="str">
        <f>IF(tbl_coded[[#This Row],[ISIN]]="","",IF(OR(_xll.BDP($R98&amp;" Equity",S$1)="#N/A N/A",_xll.BDP($R98&amp;" Equity",S$1)="#N/A Invalid Security"),"--",_xll.BDP($R98&amp;" Equity",S$1)))</f>
        <v>--</v>
      </c>
      <c r="T98" s="228" t="str">
        <f>IF(tbl_coded[[#This Row],[ISIN]]="","",IF(OR(_xll.BDP($R98&amp;" Equity",T$1)="#N/A N/A",_xll.BDP($R98&amp;" Equity",T$1)="#N/A Invalid Security"),"--",_xll.BDP($R98&amp;" Equity",T$1)))</f>
        <v>--</v>
      </c>
      <c r="U98" s="228" t="str">
        <f>IF(tbl_coded[[#This Row],[ISIN]]="","",IF(OR(_xll.BDP($R98&amp;" Equity",U$1)="#N/A N/A",_xll.BDP($R98&amp;" Equity",U$1)="#N/A Invalid Security"),"--",_xll.BDP($R98&amp;" Equity",U$1)))</f>
        <v>--</v>
      </c>
      <c r="V98" s="228" t="str">
        <f>IF(tbl_coded[[#This Row],[ISIN]]="","",IF(OR(_xll.BDP($R98&amp;" Equity",V$1)="#N/A N/A",_xll.BDP($R98&amp;" Equity",V$1)="#N/A Invalid Security"),"--",_xll.BDP($R98&amp;" Equity",V$1)))</f>
        <v>--</v>
      </c>
      <c r="W98" s="228" t="str">
        <f>IF(tbl_coded[[#This Row],[ISIN]]="","",IF(OR(_xll.BDP($R98&amp;" Equity",W$1)="#N/A N/A",_xll.BDP($R98&amp;" Equity",W$1)="#N/A Invalid Security"),"--",_xll.BDP($R98&amp;" Equity",W$1)))</f>
        <v>--</v>
      </c>
      <c r="X98" s="228" t="str">
        <f>IF(tbl_coded[[#This Row],[ISIN]]="","",IF(OR(_xll.BDP($R98&amp;" Equity",X$1)="#N/A N/A",_xll.BDP($R98&amp;" Equity",X$1)="#N/A Invalid Security"),"--",_xll.BDP($R98&amp;" Equity",X$1)))</f>
        <v>--</v>
      </c>
      <c r="Y9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98" s="228" t="str">
        <f>IF(tbl_coded[[#This Row],[ISIN]]="","",IF(ISNUMBER(_xll.BDP(B98&amp;" Corp",Z$1)),_xll.BDP(B98&amp;" Corp",Z$1),""))</f>
        <v/>
      </c>
      <c r="AA98" s="228" t="str">
        <f>IF(tbl_coded[[#This Row],[ISIN]]="","",IF(ISNUMBER(_xll.BDP(B98&amp;" Corp",AA$1)),_xll.BDP(B98&amp;" Corp",AA$1),""))</f>
        <v/>
      </c>
      <c r="AB98" s="228" t="str">
        <f>IF(tbl_coded[[#This Row],[ISIN]]="","",IF(ISNUMBER(_xll.BDP(B98&amp;" Corp",AB$1)),_xll.BDP(B98&amp;" Corp",AB$1),""))</f>
        <v/>
      </c>
      <c r="AC98" s="228" t="str">
        <f>IF(tbl_coded[[#This Row],[ISIN]]="","",IF((_xll.BDP(B98&amp;" Corp",AC$1))="#N/A Field Not Applicable","",_xll.BDP(B98&amp;" Corp",AC$1)))</f>
        <v>N</v>
      </c>
      <c r="AD98" s="228" t="str">
        <f>IF(tbl_coded[[#This Row],[ISIN]]="","",IF((_xll.BDP(B98&amp;" Corp",AD$1))="#N/A N/A","--",_xll.BDP(B98&amp;" Corp",AD$1)))</f>
        <v>--</v>
      </c>
      <c r="AE98" s="228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>IG</v>
      </c>
      <c r="AF9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--/NR/BBB</v>
      </c>
      <c r="AG9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98" s="229" t="str">
        <f>IF(tbl_coded[[#This Row],[ISIN]]="","",IF(_xll.BDP($B98&amp;" Corp",AH$1)="#N/A N/A","--",_xll.BDP($B98&amp;" Corp",AH$1)))</f>
        <v>CN</v>
      </c>
      <c r="AI9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重庆市南岸区城市建设</v>
      </c>
      <c r="AL98" s="244" t="str">
        <f>IF(tbl_coded[[#This Row],[ISIN]]="","",IF(_xll.BDS($B98&amp;" Corp",AL$1)="#N/A Field Not Applicable","",_xll.BDS($B98&amp;" Corp",AL$1)))</f>
        <v/>
      </c>
      <c r="AM9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8" s="244" t="str">
        <f>IF(tbl_coded[[#This Row],[ISIN]]="","",IF(OR(_xll.BDP($B98&amp;" Corp",AR$1)="#N/A N/A"),"",_xll.BDP($B98&amp;" Corp",AR$1)))</f>
        <v/>
      </c>
      <c r="AS98" s="244" t="str">
        <f>IF(tbl_coded[[#This Row],[ISIN]]="","",IF(_xll.BDS($B98&amp;" Corp",AS$1)="#N/A Field Not Applicable","",_xll.BDS($B98&amp;" Corp",AS$1)))</f>
        <v/>
      </c>
      <c r="AT98" s="244" t="str">
        <f>IF(tbl_coded[[#This Row],[SBLC Provider BBID]]="","",_xll.BDP(tbl_coded[[#This Row],[SBLC Provider BBID]]&amp;" CompanyID","NAME"))</f>
        <v/>
      </c>
      <c r="AU98" s="244" t="str">
        <f>IF(tbl_coded[[#This Row],[ISIN]]="","",IF(OR(_xll.BDP($B98&amp;" Corp",AU$1)="#N/A N/A"),"--",IF(_xll.BDP($B98&amp;" Corp",AU$1)="#N/A Field Not Applicable","",TEXT(_xll.BDP($B98&amp;" Corp",AU$1),"yyyy/mm/dd"))))</f>
        <v>2022/05/06</v>
      </c>
      <c r="AV98" s="244" t="str">
        <f>IF(tbl_coded[[#This Row],[ISIN]]="","",IF(OR(_xll.BDP($B98&amp;" Corp",AV$1)="#N/A N/A"),"--",IF(_xll.BDP($B98&amp;" Corp",AV$1)="#N/A Field Not Applicable","",TEXT(_xll.BDP($B98&amp;" Corp",AV$1),"yyyy/mm/dd"))))</f>
        <v>2025/05/06</v>
      </c>
      <c r="AW98" s="244" t="str">
        <f>IF(tbl_coded[[#This Row],[ISIN]]="","",IF(OR(_xll.BDP($B98&amp;" Corp",AW$1)="#N/A N/A"),"--",IF(_xll.BDP($B98&amp;" Corp",AW$1)="#N/A Field Not Applicable","",TEXT(_xll.BDP($B98&amp;" Corp",AW$1),"yyyy/mm/dd"))))</f>
        <v>2022/04/28</v>
      </c>
      <c r="AX98" s="244" t="str">
        <f>IF(tbl_coded[[#This Row],[ISIN]]="","",IF(OR(_xll.BDP($B98&amp;" Corp",AX$1)="#N/A Field Not Applicable"),"--",IF(_xll.BDP($B98&amp;" Corp",AX$1)="#N/A Field Not Applicable","",TEXT(_xll.BDP($B98&amp;" Corp",AX$1),"yyyy/mm/dd"))))</f>
        <v>--</v>
      </c>
      <c r="AY98" s="244">
        <f>IF(tbl_coded[[#This Row],[ISIN]]="","",IF(OR(_xll.BDP($B98&amp;" Corp",AY$1)="#N/A N/A"),"--",_xll.BDP($B98&amp;" Corp",AY$1)))</f>
        <v>4.9800000000000004</v>
      </c>
      <c r="AZ98" s="244" t="str">
        <f>IF(tbl_coded[[#This Row],[ISIN]]="","",IF(OR(_xll.BDP($B98&amp;" Corp",AZ$1)="#N/A N/A"),"--",_xll.BDP($B98&amp;" Corp",AZ$1)))</f>
        <v>USD</v>
      </c>
      <c r="BA98" s="244">
        <f>IF(tbl_coded[[#This Row],[ISIN]]="","",IF(OR(_xll.BDP($B98&amp;" Corp",BA$1)="#N/A N/A"),"--",_xll.BDP($B98&amp;" Corp",BA$1)))</f>
        <v>300000000</v>
      </c>
      <c r="BB98" s="244">
        <f>IF(tbl_coded[[#This Row],[ISIN]]="","",IF(OR(_xll.BDP($B98&amp;" Corp",BB$1)="#N/A Field Not Applicable"),"--",_xll.BDP($B98&amp;" Corp",BB$1)))</f>
        <v>99.945000000000007</v>
      </c>
      <c r="BC98" s="244" t="str">
        <f>IF(tbl_coded[[#This Row],[ISIN]]="","",IF(OR(_xll.BDP($B98&amp;" Corp",BC$1)="#N/A Field Not Applicable"),"--",_xll.BDP($B98&amp;" Corp",BC$1)))</f>
        <v>N</v>
      </c>
      <c r="BD98" s="244" t="str">
        <f>IF(tbl_coded[[#This Row],[ISIN]]="","",IF(OR(_xll.BDP($B98&amp;" Corp",BD$1)="#N/A Field Not Applicable"),"--",_xll.BDP($B98&amp;" Corp",BD$1)))</f>
        <v>N</v>
      </c>
      <c r="BE98" s="244" t="str">
        <f>IF(tbl_coded[[#This Row],[ISIN]]="","",IF(OR(_xll.BDP($B98&amp;" Corp",BE$1)="#N/A Field Not Applicable"),"--",_xll.BDP($B98&amp;" Corp",BE$1)))</f>
        <v>N</v>
      </c>
      <c r="BF98" s="244" t="str">
        <f>IF(tbl_coded[[#This Row],[ISIN]]="","",IF(OR(_xll.BDP($B98&amp;" Corp",BF$1)="#N/A N/A"),"",_xll.BDP($B98&amp;" Corp",BF$1)))</f>
        <v>0792878D CH</v>
      </c>
      <c r="BG9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9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9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9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9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--/NR/BBB</v>
      </c>
      <c r="BL9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--/NR/BBB</v>
      </c>
      <c r="BM98" s="244" t="str">
        <f>IF(tbl_coded[[#This Row],[GREEN]]="Y","Green",IF(tbl_coded[[#This Row],[SUSTAINABLE]]="Y","Sustainable",IF(tbl_coded[[#This Row],[SOCIAL]]="Y","Social","")))</f>
        <v/>
      </c>
    </row>
    <row r="99" spans="1:65" ht="15" customHeight="1">
      <c r="A99" s="225">
        <v>97</v>
      </c>
      <c r="B99" s="226" t="str">
        <f>IF(美元债一级!$C$3:$C$1048576&lt;&gt;"",美元债一级!C99,"")</f>
        <v>XS2463439690</v>
      </c>
      <c r="C99" s="228" t="str">
        <f>IF(tbl_coded[[#This Row],[ISIN]]="","",IF(tbl_coded[[#This Row],[Index]]&gt;$A$1,"",IF(_xll.BDP($B99&amp;" Corp",C$1)="#N/A N/A","",_xll.BDP($B99&amp;" Corp",C$1))))</f>
        <v>31/5/2022</v>
      </c>
      <c r="D99" s="228" t="str">
        <f>IF(tbl_coded[[#This Row],[ISIN]]="","",IF(_xll.BDP($B99&amp;" Corp",D$1)="#N/A N/A","",_xll.BDP($B99&amp;" Corp",D$1)))</f>
        <v>HUAFA 2021 I CO LTD</v>
      </c>
      <c r="E99" s="228" t="str">
        <f>IF(tbl_coded[[#This Row],[ISIN]]="","",IF(_xll.BDP($B99&amp;" Corp",E$1)="#N/A N/A","--",_xll.BDP($B99&amp;" Corp",E$1)))</f>
        <v>ZHUHAI HUAFA GROUP CO</v>
      </c>
      <c r="F99" s="228" t="str">
        <f>IF(tbl_coded[[#This Row],[ISIN]]="","",IF(_xll.BDS($B99&amp;" Corp",F$1)="#N/A Field Not Applicable","",_xll.BDS($B99&amp;" Corp",F$1)))</f>
        <v/>
      </c>
      <c r="G99" s="228" t="str">
        <f>IF(tbl_coded[[#This Row],[ISIN]]="","",IF(_xll.BDP($F99&amp;" CompanyID",G$1)="#N/A Invalid Security","",_xll.BDP($F99&amp;" CompanyID",G$1)))</f>
        <v/>
      </c>
      <c r="H99" s="228" t="str">
        <f>IF(tbl_coded[[#This Row],[ISIN]]="","",IF(_xll.BDP($B99&amp;" Corp",H$1)="#N/A N/A","--",_xll.BDP($B99&amp;" Corp",H$1)))</f>
        <v>--</v>
      </c>
      <c r="I99" s="228" t="str">
        <f>IF(tbl_coded[[#This Row],[ISIN]]="","",IF(_xll.BDP($B99&amp;" Corp",I$1)="#N/A N/A","--",_xll.BDP($B99&amp;" Corp",I$1)))</f>
        <v>--</v>
      </c>
      <c r="J99" s="228" t="str">
        <f>IF(tbl_coded[[#This Row],[ISIN]]="","",IF(_xll.BDP($B99&amp;" Corp",J$1)="#N/A N/A","--",_xll.BDP($B99&amp;" Corp",J$1)))</f>
        <v>--</v>
      </c>
      <c r="K99" s="228" t="str">
        <f>IF(tbl_coded[[#This Row],[ISIN]]="","",IF(_xll.BDP($B99&amp;" Corp",K$1)="#N/A N/A","--",_xll.BDP($B99&amp;" Corp",K$1)))</f>
        <v>--</v>
      </c>
      <c r="L99" s="228" t="str">
        <f>IF(tbl_coded[[#This Row],[ISIN]]="","",IF(_xll.BDP($B99&amp;" Corp",L$1)="#N/A N/A","--",_xll.BDP($B99&amp;" Corp",L$1)))</f>
        <v>--</v>
      </c>
      <c r="M99" s="228" t="str">
        <f>IF(tbl_coded[[#This Row],[ISIN]]="","",IF(_xll.BDP($B99&amp;" Corp",M$1)="#N/A N/A","--",_xll.BDP($B99&amp;" Corp",M$1)))</f>
        <v>--</v>
      </c>
      <c r="N99" s="228" t="str">
        <f>IF(tbl_coded[[#This Row],[ISIN]]="","",IF(_xll.BDP($B99&amp;" Corp",N$1)="#N/A N/A","--",_xll.BDP($B99&amp;" Corp",N$1)))</f>
        <v>--</v>
      </c>
      <c r="O99" s="228" t="str">
        <f>IF(tbl_coded[[#This Row],[ISIN]]="","",IF(_xll.BDP($B99&amp;" Corp",O$1)="#N/A N/A","--",_xll.BDP($B99&amp;" Corp",O$1)))</f>
        <v>--</v>
      </c>
      <c r="P99" s="228" t="str">
        <f>IF(tbl_coded[[#This Row],[ISIN]]="","",IF(_xll.BDP($B99&amp;" Corp",P$1)="#N/A N/A","--",_xll.BDP($B99&amp;" Corp",P$1)))</f>
        <v>--</v>
      </c>
      <c r="Q9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99" s="228" t="str">
        <f>IF(tbl_coded[[#This Row],[ISIN]]="","",IF(OR(_xll.BDP($B99&amp;" Corp",R$1)="#N/A N/A",_xll.BDP($B99&amp;" Corp",R$1)="#N/A Invalid Security",_xll.BDP($B99&amp;" Corp",R$1)="#N/A Field Not Applicable"),"--",_xll.BDP($B99&amp;" Corp",R$1)))</f>
        <v>0794492D CH</v>
      </c>
      <c r="S99" s="228" t="str">
        <f>IF(tbl_coded[[#This Row],[ISIN]]="","",IF(OR(_xll.BDP($R99&amp;" Equity",S$1)="#N/A N/A",_xll.BDP($R99&amp;" Equity",S$1)="#N/A Invalid Security"),"--",_xll.BDP($R99&amp;" Equity",S$1)))</f>
        <v>--</v>
      </c>
      <c r="T99" s="228" t="str">
        <f>IF(tbl_coded[[#This Row],[ISIN]]="","",IF(OR(_xll.BDP($R99&amp;" Equity",T$1)="#N/A N/A",_xll.BDP($R99&amp;" Equity",T$1)="#N/A Invalid Security"),"--",_xll.BDP($R99&amp;" Equity",T$1)))</f>
        <v>--</v>
      </c>
      <c r="U99" s="228" t="str">
        <f>IF(tbl_coded[[#This Row],[ISIN]]="","",IF(OR(_xll.BDP($R99&amp;" Equity",U$1)="#N/A N/A",_xll.BDP($R99&amp;" Equity",U$1)="#N/A Invalid Security"),"--",_xll.BDP($R99&amp;" Equity",U$1)))</f>
        <v>--</v>
      </c>
      <c r="V99" s="228" t="str">
        <f>IF(tbl_coded[[#This Row],[ISIN]]="","",IF(OR(_xll.BDP($R99&amp;" Equity",V$1)="#N/A N/A",_xll.BDP($R99&amp;" Equity",V$1)="#N/A Invalid Security"),"--",_xll.BDP($R99&amp;" Equity",V$1)))</f>
        <v>--</v>
      </c>
      <c r="W99" s="228" t="str">
        <f>IF(tbl_coded[[#This Row],[ISIN]]="","",IF(OR(_xll.BDP($R99&amp;" Equity",W$1)="#N/A N/A",_xll.BDP($R99&amp;" Equity",W$1)="#N/A Invalid Security"),"--",_xll.BDP($R99&amp;" Equity",W$1)))</f>
        <v>--</v>
      </c>
      <c r="X99" s="228" t="str">
        <f>IF(tbl_coded[[#This Row],[ISIN]]="","",IF(OR(_xll.BDP($R99&amp;" Equity",X$1)="#N/A N/A",_xll.BDP($R99&amp;" Equity",X$1)="#N/A Invalid Security"),"--",_xll.BDP($R99&amp;" Equity",X$1)))</f>
        <v>BBB</v>
      </c>
      <c r="Y9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</v>
      </c>
      <c r="Z99" s="228">
        <f>IF(tbl_coded[[#This Row],[ISIN]]="","",IF(ISNUMBER(_xll.BDP(B99&amp;" Corp",Z$1)),_xll.BDP(B99&amp;" Corp",Z$1),""))</f>
        <v>379.6</v>
      </c>
      <c r="AA99" s="228">
        <f>IF(tbl_coded[[#This Row],[ISIN]]="","",IF(ISNUMBER(_xll.BDP(B99&amp;" Corp",AA$1)),_xll.BDP(B99&amp;" Corp",AA$1),""))</f>
        <v>379.6</v>
      </c>
      <c r="AB99" s="228">
        <f>IF(tbl_coded[[#This Row],[ISIN]]="","",IF(ISNUMBER(_xll.BDP(B99&amp;" Corp",AB$1)),_xll.BDP(B99&amp;" Corp",AB$1),""))</f>
        <v>679.6</v>
      </c>
      <c r="AC99" s="228" t="str">
        <f>IF(tbl_coded[[#This Row],[ISIN]]="","",IF((_xll.BDP(B99&amp;" Corp",AC$1))="#N/A Field Not Applicable","",_xll.BDP(B99&amp;" Corp",AC$1)))</f>
        <v>N</v>
      </c>
      <c r="AD99" s="228" t="str">
        <f>IF(tbl_coded[[#This Row],[ISIN]]="","",IF((_xll.BDP(B99&amp;" Corp",AD$1))="#N/A N/A","--",_xll.BDP(B99&amp;" Corp",AD$1)))</f>
        <v>--</v>
      </c>
      <c r="AE99" s="228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>NR</v>
      </c>
      <c r="AF9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9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99" s="229" t="str">
        <f>IF(tbl_coded[[#This Row],[ISIN]]="","",IF(_xll.BDP($B99&amp;" Corp",AH$1)="#N/A N/A","--",_xll.BDP($B99&amp;" Corp",AH$1)))</f>
        <v>VG</v>
      </c>
      <c r="AI9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99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379.6</v>
      </c>
      <c r="AK9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Huafa 2021 I Co Ltd</v>
      </c>
      <c r="AL99" s="244" t="str">
        <f>IF(tbl_coded[[#This Row],[ISIN]]="","",IF(_xll.BDS($B99&amp;" Corp",AL$1)="#N/A Field Not Applicable","",_xll.BDS($B99&amp;" Corp",AL$1)))</f>
        <v/>
      </c>
      <c r="AM9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9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9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9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9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99" s="244" t="str">
        <f>IF(tbl_coded[[#This Row],[ISIN]]="","",IF(OR(_xll.BDP($B99&amp;" Corp",AR$1)="#N/A N/A"),"",_xll.BDP($B99&amp;" Corp",AR$1)))</f>
        <v>Zhuhai Huafa Group Co Ltd</v>
      </c>
      <c r="AS99" s="244" t="str">
        <f>IF(tbl_coded[[#This Row],[ISIN]]="","",IF(_xll.BDS($B99&amp;" Corp",AS$1)="#N/A Field Not Applicable","",_xll.BDS($B99&amp;" Corp",AS$1)))</f>
        <v/>
      </c>
      <c r="AT99" s="244" t="str">
        <f>IF(tbl_coded[[#This Row],[SBLC Provider BBID]]="","",_xll.BDP(tbl_coded[[#This Row],[SBLC Provider BBID]]&amp;" CompanyID","NAME"))</f>
        <v/>
      </c>
      <c r="AU99" s="244" t="str">
        <f>IF(tbl_coded[[#This Row],[ISIN]]="","",IF(OR(_xll.BDP($B99&amp;" Corp",AU$1)="#N/A N/A"),"--",IF(_xll.BDP($B99&amp;" Corp",AU$1)="#N/A Field Not Applicable","",TEXT(_xll.BDP($B99&amp;" Corp",AU$1),"yyyy/mm/dd"))))</f>
        <v>2022/02/18</v>
      </c>
      <c r="AV99" s="244" t="str">
        <f>IF(tbl_coded[[#This Row],[ISIN]]="","",IF(OR(_xll.BDP($B99&amp;" Corp",AV$1)="#N/A N/A"),"--",IF(_xll.BDP($B99&amp;" Corp",AV$1)="#N/A Field Not Applicable","",TEXT(_xll.BDP($B99&amp;" Corp",AV$1),"yyyy/mm/dd"))))</f>
        <v/>
      </c>
      <c r="AW99" s="244" t="str">
        <f>IF(tbl_coded[[#This Row],[ISIN]]="","",IF(OR(_xll.BDP($B99&amp;" Corp",AW$1)="#N/A N/A"),"--",IF(_xll.BDP($B99&amp;" Corp",AW$1)="#N/A Field Not Applicable","",TEXT(_xll.BDP($B99&amp;" Corp",AW$1),"yyyy/mm/dd"))))</f>
        <v>2022/05/31</v>
      </c>
      <c r="AX99" s="244" t="str">
        <f>IF(tbl_coded[[#This Row],[ISIN]]="","",IF(OR(_xll.BDP($B99&amp;" Corp",AX$1)="#N/A Field Not Applicable"),"--",IF(_xll.BDP($B99&amp;" Corp",AX$1)="#N/A Field Not Applicable","",TEXT(_xll.BDP($B99&amp;" Corp",AX$1),"yyyy/mm/dd"))))</f>
        <v>--</v>
      </c>
      <c r="AY99" s="244">
        <f>IF(tbl_coded[[#This Row],[ISIN]]="","",IF(OR(_xll.BDP($B99&amp;" Corp",AY$1)="#N/A N/A"),"--",_xll.BDP($B99&amp;" Corp",AY$1)))</f>
        <v>4.25</v>
      </c>
      <c r="AZ99" s="244" t="str">
        <f>IF(tbl_coded[[#This Row],[ISIN]]="","",IF(OR(_xll.BDP($B99&amp;" Corp",AZ$1)="#N/A N/A"),"--",_xll.BDP($B99&amp;" Corp",AZ$1)))</f>
        <v>USD</v>
      </c>
      <c r="BA99" s="244">
        <f>IF(tbl_coded[[#This Row],[ISIN]]="","",IF(OR(_xll.BDP($B99&amp;" Corp",BA$1)="#N/A N/A"),"--",_xll.BDP($B99&amp;" Corp",BA$1)))</f>
        <v>100000000</v>
      </c>
      <c r="BB99" s="244">
        <f>IF(tbl_coded[[#This Row],[ISIN]]="","",IF(OR(_xll.BDP($B99&amp;" Corp",BB$1)="#N/A Field Not Applicable"),"--",_xll.BDP($B99&amp;" Corp",BB$1)))</f>
        <v>97.442000000000007</v>
      </c>
      <c r="BC99" s="244" t="str">
        <f>IF(tbl_coded[[#This Row],[ISIN]]="","",IF(OR(_xll.BDP($B99&amp;" Corp",BC$1)="#N/A Field Not Applicable"),"--",_xll.BDP($B99&amp;" Corp",BC$1)))</f>
        <v>N</v>
      </c>
      <c r="BD99" s="244" t="str">
        <f>IF(tbl_coded[[#This Row],[ISIN]]="","",IF(OR(_xll.BDP($B99&amp;" Corp",BD$1)="#N/A Field Not Applicable"),"--",_xll.BDP($B99&amp;" Corp",BD$1)))</f>
        <v>N</v>
      </c>
      <c r="BE99" s="244" t="str">
        <f>IF(tbl_coded[[#This Row],[ISIN]]="","",IF(OR(_xll.BDP($B99&amp;" Corp",BE$1)="#N/A Field Not Applicable"),"--",_xll.BDP($B99&amp;" Corp",BE$1)))</f>
        <v>N</v>
      </c>
      <c r="BF99" s="244" t="str">
        <f>IF(tbl_coded[[#This Row],[ISIN]]="","",IF(OR(_xll.BDP($B99&amp;" Corp",BF$1)="#N/A N/A"),"",_xll.BDP($B99&amp;" Corp",BF$1)))</f>
        <v/>
      </c>
      <c r="BG9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9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9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9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99" s="244" t="str">
        <f>IF(tbl_coded[[#This Row],[GREEN]]="Y","Green",IF(tbl_coded[[#This Row],[SUSTAINABLE]]="Y","Sustainable",IF(tbl_coded[[#This Row],[SOCIAL]]="Y","Social","")))</f>
        <v/>
      </c>
    </row>
    <row r="100" spans="1:65" ht="15" customHeight="1">
      <c r="A100" s="225">
        <v>98</v>
      </c>
      <c r="B100" s="226" t="str">
        <f>IF(美元债一级!$C$3:$C$1048576&lt;&gt;"",美元债一级!C100,"")</f>
        <v>XS2471903331</v>
      </c>
      <c r="C100" s="230" t="str">
        <f>IF(tbl_coded[[#This Row],[ISIN]]="","",IF(tbl_coded[[#This Row],[Index]]&gt;$A$1,"",IF(_xll.BDP($B100&amp;" Corp",C$1)="#N/A N/A","",_xll.BDP($B100&amp;" Corp",C$1))))</f>
        <v>19/5/2022</v>
      </c>
      <c r="D100" s="230" t="str">
        <f>IF(tbl_coded[[#This Row],[ISIN]]="","",IF(_xll.BDP($B100&amp;" Corp",D$1)="#N/A N/A","",_xll.BDP($B100&amp;" Corp",D$1)))</f>
        <v>SOAR WISE LTD</v>
      </c>
      <c r="E100" s="230" t="str">
        <f>IF(tbl_coded[[#This Row],[ISIN]]="","",IF(_xll.BDP($B100&amp;" Corp",E$1)="#N/A N/A","--",_xll.BDP($B100&amp;" Corp",E$1)))</f>
        <v>AVIC INTERNATIONAL LEASI</v>
      </c>
      <c r="F100" s="230" t="str">
        <f>IF(tbl_coded[[#This Row],[ISIN]]="","",IF(_xll.BDS($B100&amp;" Corp",F$1)="#N/A Field Not Applicable","",_xll.BDS($B100&amp;" Corp",F$1)))</f>
        <v/>
      </c>
      <c r="G100" s="230" t="str">
        <f>IF(tbl_coded[[#This Row],[ISIN]]="","",IF(_xll.BDP($F100&amp;" CompanyID",G$1)="#N/A Invalid Security","",_xll.BDP($F100&amp;" CompanyID",G$1)))</f>
        <v/>
      </c>
      <c r="H100" s="230" t="str">
        <f>IF(tbl_coded[[#This Row],[ISIN]]="","",IF(_xll.BDP($B100&amp;" Corp",H$1)="#N/A N/A","--",_xll.BDP($B100&amp;" Corp",H$1)))</f>
        <v>NR</v>
      </c>
      <c r="I100" s="230" t="str">
        <f>IF(tbl_coded[[#This Row],[ISIN]]="","",IF(_xll.BDP($B100&amp;" Corp",I$1)="#N/A N/A","--",_xll.BDP($B100&amp;" Corp",I$1)))</f>
        <v>--</v>
      </c>
      <c r="J100" s="230" t="str">
        <f>IF(tbl_coded[[#This Row],[ISIN]]="","",IF(_xll.BDP($B100&amp;" Corp",J$1)="#N/A N/A","--",_xll.BDP($B100&amp;" Corp",J$1)))</f>
        <v>A-</v>
      </c>
      <c r="K100" s="230" t="str">
        <f>IF(tbl_coded[[#This Row],[ISIN]]="","",IF(_xll.BDP($B100&amp;" Corp",K$1)="#N/A N/A","--",_xll.BDP($B100&amp;" Corp",K$1)))</f>
        <v>--</v>
      </c>
      <c r="L100" s="230" t="str">
        <f>IF(tbl_coded[[#This Row],[ISIN]]="","",IF(_xll.BDP($B100&amp;" Corp",L$1)="#N/A N/A","--",_xll.BDP($B100&amp;" Corp",L$1)))</f>
        <v>--</v>
      </c>
      <c r="M100" s="230" t="str">
        <f>IF(tbl_coded[[#This Row],[ISIN]]="","",IF(_xll.BDP($B100&amp;" Corp",M$1)="#N/A N/A","--",_xll.BDP($B100&amp;" Corp",M$1)))</f>
        <v>Baa1 (hyb)</v>
      </c>
      <c r="N100" s="230" t="str">
        <f>IF(tbl_coded[[#This Row],[ISIN]]="","",IF(_xll.BDP($B100&amp;" Corp",N$1)="#N/A N/A","--",_xll.BDP($B100&amp;" Corp",N$1)))</f>
        <v>--</v>
      </c>
      <c r="O100" s="230" t="str">
        <f>IF(tbl_coded[[#This Row],[ISIN]]="","",IF(_xll.BDP($B100&amp;" Corp",O$1)="#N/A N/A","--",_xll.BDP($B100&amp;" Corp",O$1)))</f>
        <v>--</v>
      </c>
      <c r="P100" s="230" t="str">
        <f>IF(tbl_coded[[#This Row],[ISIN]]="","",IF(_xll.BDP($B100&amp;" Corp",P$1)="#N/A N/A","--",_xll.BDP($B100&amp;" Corp",P$1)))</f>
        <v>--</v>
      </c>
      <c r="Q10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 (hyb)/--/--</v>
      </c>
      <c r="R100" s="230" t="str">
        <f>IF(tbl_coded[[#This Row],[ISIN]]="","",IF(OR(_xll.BDP($B100&amp;" Corp",R$1)="#N/A N/A",_xll.BDP($B100&amp;" Corp",R$1)="#N/A Invalid Security",_xll.BDP($B100&amp;" Corp",R$1)="#N/A Field Not Applicable"),"--",_xll.BDP($B100&amp;" Corp",R$1)))</f>
        <v>1003733D CH</v>
      </c>
      <c r="S100" s="230" t="str">
        <f>IF(tbl_coded[[#This Row],[ISIN]]="","",IF(OR(_xll.BDP($R100&amp;" Equity",S$1)="#N/A N/A",_xll.BDP($R100&amp;" Equity",S$1)="#N/A Invalid Security"),"--",_xll.BDP($R100&amp;" Equity",S$1)))</f>
        <v>--</v>
      </c>
      <c r="T100" s="230" t="str">
        <f>IF(tbl_coded[[#This Row],[ISIN]]="","",IF(OR(_xll.BDP($R100&amp;" Equity",T$1)="#N/A N/A",_xll.BDP($R100&amp;" Equity",T$1)="#N/A Invalid Security"),"--",_xll.BDP($R100&amp;" Equity",T$1)))</f>
        <v>--</v>
      </c>
      <c r="U100" s="230" t="str">
        <f>IF(tbl_coded[[#This Row],[ISIN]]="","",IF(OR(_xll.BDP($R100&amp;" Equity",U$1)="#N/A N/A",_xll.BDP($R100&amp;" Equity",U$1)="#N/A Invalid Security"),"--",_xll.BDP($R100&amp;" Equity",U$1)))</f>
        <v>Baa1</v>
      </c>
      <c r="V100" s="230" t="str">
        <f>IF(tbl_coded[[#This Row],[ISIN]]="","",IF(OR(_xll.BDP($R100&amp;" Equity",V$1)="#N/A N/A",_xll.BDP($R100&amp;" Equity",V$1)="#N/A Invalid Security"),"--",_xll.BDP($R100&amp;" Equity",V$1)))</f>
        <v>--</v>
      </c>
      <c r="W100" s="230" t="str">
        <f>IF(tbl_coded[[#This Row],[ISIN]]="","",IF(OR(_xll.BDP($R100&amp;" Equity",W$1)="#N/A N/A",_xll.BDP($R100&amp;" Equity",W$1)="#N/A Invalid Security"),"--",_xll.BDP($R100&amp;" Equity",W$1)))</f>
        <v>--</v>
      </c>
      <c r="X100" s="230" t="str">
        <f>IF(tbl_coded[[#This Row],[ISIN]]="","",IF(OR(_xll.BDP($R100&amp;" Equity",X$1)="#N/A N/A",_xll.BDP($R100&amp;" Equity",X$1)="#N/A Invalid Security"),"--",_xll.BDP($R100&amp;" Equity",X$1)))</f>
        <v>A-</v>
      </c>
      <c r="Y10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Baa1/--/A-</v>
      </c>
      <c r="Z100" s="230">
        <f>IF(tbl_coded[[#This Row],[ISIN]]="","",IF(ISNUMBER(_xll.BDP(B100&amp;" Corp",Z$1)),_xll.BDP(B100&amp;" Corp",Z$1),""))</f>
        <v>130</v>
      </c>
      <c r="AA100" s="230">
        <f>IF(tbl_coded[[#This Row],[ISIN]]="","",IF(ISNUMBER(_xll.BDP(B100&amp;" Corp",AA$1)),_xll.BDP(B100&amp;" Corp",AA$1),""))</f>
        <v>130</v>
      </c>
      <c r="AB100" s="230" t="str">
        <f>IF(tbl_coded[[#This Row],[ISIN]]="","",IF(ISNUMBER(_xll.BDP(B100&amp;" Corp",AB$1)),_xll.BDP(B100&amp;" Corp",AB$1),""))</f>
        <v/>
      </c>
      <c r="AC100" s="230" t="str">
        <f>IF(tbl_coded[[#This Row],[ISIN]]="","",IF((_xll.BDP(B100&amp;" Corp",AC$1))="#N/A Field Not Applicable","",_xll.BDP(B100&amp;" Corp",AC$1)))</f>
        <v>N</v>
      </c>
      <c r="AD100" s="230" t="str">
        <f>IF(tbl_coded[[#This Row],[ISIN]]="","",IF((_xll.BDP(B100&amp;" Corp",AD$1))="#N/A N/A","--",_xll.BDP(B100&amp;" Corp",AD$1)))</f>
        <v>--</v>
      </c>
      <c r="AE100" s="230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>IG</v>
      </c>
      <c r="AF10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Baa1/--/A-</v>
      </c>
      <c r="AG10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NR/--/A-</v>
      </c>
      <c r="AH100" s="231" t="str">
        <f>IF(tbl_coded[[#This Row],[ISIN]]="","",IF(_xll.BDP($B100&amp;" Corp",AH$1)="#N/A N/A","--",_xll.BDP($B100&amp;" Corp",AH$1)))</f>
        <v>KY</v>
      </c>
      <c r="AI10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130</v>
      </c>
      <c r="AK10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Soar Wise有限公司</v>
      </c>
      <c r="AL100" s="230" t="str">
        <f>IF(tbl_coded[[#This Row],[ISIN]]="","",IF(_xll.BDS($B100&amp;" Corp",AL$1)="#N/A Field Not Applicable","",_xll.BDS($B100&amp;" Corp",AL$1)))</f>
        <v/>
      </c>
      <c r="AM10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0" s="230" t="str">
        <f>IF(tbl_coded[[#This Row],[ISIN]]="","",IF(OR(_xll.BDP($B100&amp;" Corp",AR$1)="#N/A N/A"),"",_xll.BDP($B100&amp;" Corp",AR$1)))</f>
        <v>AVIC International Leasing Co Ltd</v>
      </c>
      <c r="AS100" s="230" t="str">
        <f>IF(tbl_coded[[#This Row],[ISIN]]="","",IF(_xll.BDS($B100&amp;" Corp",AS$1)="#N/A Field Not Applicable","",_xll.BDS($B100&amp;" Corp",AS$1)))</f>
        <v/>
      </c>
      <c r="AT100" s="230" t="str">
        <f>IF(tbl_coded[[#This Row],[SBLC Provider BBID]]="","",_xll.BDP(tbl_coded[[#This Row],[SBLC Provider BBID]]&amp;" CompanyID","NAME"))</f>
        <v/>
      </c>
      <c r="AU100" s="230" t="str">
        <f>IF(tbl_coded[[#This Row],[ISIN]]="","",IF(OR(_xll.BDP($B100&amp;" Corp",AU$1)="#N/A N/A"),"--",IF(_xll.BDP($B100&amp;" Corp",AU$1)="#N/A Field Not Applicable","",TEXT(_xll.BDP($B100&amp;" Corp",AU$1),"yyyy/mm/dd"))))</f>
        <v>2022/05/24</v>
      </c>
      <c r="AV100" s="230" t="str">
        <f>IF(tbl_coded[[#This Row],[ISIN]]="","",IF(OR(_xll.BDP($B100&amp;" Corp",AV$1)="#N/A N/A"),"--",IF(_xll.BDP($B100&amp;" Corp",AV$1)="#N/A Field Not Applicable","",TEXT(_xll.BDP($B100&amp;" Corp",AV$1),"yyyy/mm/dd"))))</f>
        <v>2025/05/24</v>
      </c>
      <c r="AW100" s="230" t="str">
        <f>IF(tbl_coded[[#This Row],[ISIN]]="","",IF(OR(_xll.BDP($B100&amp;" Corp",AW$1)="#N/A N/A"),"--",IF(_xll.BDP($B100&amp;" Corp",AW$1)="#N/A Field Not Applicable","",TEXT(_xll.BDP($B100&amp;" Corp",AW$1),"yyyy/mm/dd"))))</f>
        <v>2022/05/19</v>
      </c>
      <c r="AX100" s="230" t="str">
        <f>IF(tbl_coded[[#This Row],[ISIN]]="","",IF(OR(_xll.BDP($B100&amp;" Corp",AX$1)="#N/A Field Not Applicable"),"--",IF(_xll.BDP($B100&amp;" Corp",AX$1)="#N/A Field Not Applicable","",TEXT(_xll.BDP($B100&amp;" Corp",AX$1),"yyyy/mm/dd"))))</f>
        <v>--</v>
      </c>
      <c r="AY100" s="230">
        <f>IF(tbl_coded[[#This Row],[ISIN]]="","",IF(OR(_xll.BDP($B100&amp;" Corp",AY$1)="#N/A N/A"),"--",_xll.BDP($B100&amp;" Corp",AY$1)))</f>
        <v>4.05</v>
      </c>
      <c r="AZ100" s="230" t="str">
        <f>IF(tbl_coded[[#This Row],[ISIN]]="","",IF(OR(_xll.BDP($B100&amp;" Corp",AZ$1)="#N/A N/A"),"--",_xll.BDP($B100&amp;" Corp",AZ$1)))</f>
        <v>USD</v>
      </c>
      <c r="BA100" s="230">
        <f>IF(tbl_coded[[#This Row],[ISIN]]="","",IF(OR(_xll.BDP($B100&amp;" Corp",BA$1)="#N/A N/A"),"--",_xll.BDP($B100&amp;" Corp",BA$1)))</f>
        <v>450000000</v>
      </c>
      <c r="BB100" s="230">
        <f>IF(tbl_coded[[#This Row],[ISIN]]="","",IF(OR(_xll.BDP($B100&amp;" Corp",BB$1)="#N/A Field Not Applicable"),"--",_xll.BDP($B100&amp;" Corp",BB$1)))</f>
        <v>99.915999999999997</v>
      </c>
      <c r="BC100" s="230" t="str">
        <f>IF(tbl_coded[[#This Row],[ISIN]]="","",IF(OR(_xll.BDP($B100&amp;" Corp",BC$1)="#N/A Field Not Applicable"),"--",_xll.BDP($B100&amp;" Corp",BC$1)))</f>
        <v>N</v>
      </c>
      <c r="BD100" s="230" t="str">
        <f>IF(tbl_coded[[#This Row],[ISIN]]="","",IF(OR(_xll.BDP($B100&amp;" Corp",BD$1)="#N/A Field Not Applicable"),"--",_xll.BDP($B100&amp;" Corp",BD$1)))</f>
        <v>N</v>
      </c>
      <c r="BE100" s="230" t="str">
        <f>IF(tbl_coded[[#This Row],[ISIN]]="","",IF(OR(_xll.BDP($B100&amp;" Corp",BE$1)="#N/A Field Not Applicable"),"--",_xll.BDP($B100&amp;" Corp",BE$1)))</f>
        <v>N</v>
      </c>
      <c r="BF100" s="230" t="str">
        <f>IF(tbl_coded[[#This Row],[ISIN]]="","",IF(OR(_xll.BDP($B100&amp;" Corp",BF$1)="#N/A N/A"),"",_xll.BDP($B100&amp;" Corp",BF$1)))</f>
        <v>600705 CH</v>
      </c>
      <c r="BG10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0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0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10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10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Baa1/--/A-</v>
      </c>
      <c r="BM100" s="230" t="str">
        <f>IF(tbl_coded[[#This Row],[GREEN]]="Y","Green",IF(tbl_coded[[#This Row],[SUSTAINABLE]]="Y","Sustainable",IF(tbl_coded[[#This Row],[SOCIAL]]="Y","Social","")))</f>
        <v/>
      </c>
    </row>
    <row r="101" spans="1:65" ht="15" customHeight="1">
      <c r="A101" s="225">
        <v>99</v>
      </c>
      <c r="B101" s="226" t="str">
        <f>IF(美元债一级!$C$3:$C$1048576&lt;&gt;"",美元债一级!C101,"")</f>
        <v>XS2447552089</v>
      </c>
      <c r="C101" s="230" t="str">
        <f>IF(tbl_coded[[#This Row],[ISIN]]="","",IF(tbl_coded[[#This Row],[Index]]&gt;$A$1,"",IF(_xll.BDP($B101&amp;" Corp",C$1)="#N/A N/A","",_xll.BDP($B101&amp;" Corp",C$1))))</f>
        <v>11/5/2022</v>
      </c>
      <c r="D101" s="230" t="str">
        <f>IF(tbl_coded[[#This Row],[ISIN]]="","",IF(_xll.BDP($B101&amp;" Corp",D$1)="#N/A N/A","",_xll.BDP($B101&amp;" Corp",D$1)))</f>
        <v>INDUSTRIAL BANK/HK</v>
      </c>
      <c r="E101" s="230" t="str">
        <f>IF(tbl_coded[[#This Row],[ISIN]]="","",IF(_xll.BDP($B101&amp;" Corp",E$1)="#N/A N/A","--",_xll.BDP($B101&amp;" Corp",E$1)))</f>
        <v>--</v>
      </c>
      <c r="F101" s="230" t="str">
        <f>IF(tbl_coded[[#This Row],[ISIN]]="","",IF(_xll.BDS($B101&amp;" Corp",F$1)="#N/A Field Not Applicable","",_xll.BDS($B101&amp;" Corp",F$1)))</f>
        <v/>
      </c>
      <c r="G101" s="230" t="str">
        <f>IF(tbl_coded[[#This Row],[ISIN]]="","",IF(_xll.BDP($F101&amp;" CompanyID",G$1)="#N/A Invalid Security","",_xll.BDP($F101&amp;" CompanyID",G$1)))</f>
        <v/>
      </c>
      <c r="H101" s="230" t="str">
        <f>IF(tbl_coded[[#This Row],[ISIN]]="","",IF(_xll.BDP($B101&amp;" Corp",H$1)="#N/A N/A","--",_xll.BDP($B101&amp;" Corp",H$1)))</f>
        <v>Baa2</v>
      </c>
      <c r="I101" s="230" t="str">
        <f>IF(tbl_coded[[#This Row],[ISIN]]="","",IF(_xll.BDP($B101&amp;" Corp",I$1)="#N/A N/A","--",_xll.BDP($B101&amp;" Corp",I$1)))</f>
        <v>--</v>
      </c>
      <c r="J101" s="230" t="str">
        <f>IF(tbl_coded[[#This Row],[ISIN]]="","",IF(_xll.BDP($B101&amp;" Corp",J$1)="#N/A N/A","--",_xll.BDP($B101&amp;" Corp",J$1)))</f>
        <v>--</v>
      </c>
      <c r="K101" s="230" t="str">
        <f>IF(tbl_coded[[#This Row],[ISIN]]="","",IF(_xll.BDP($B101&amp;" Corp",K$1)="#N/A N/A","--",_xll.BDP($B101&amp;" Corp",K$1)))</f>
        <v>--</v>
      </c>
      <c r="L101" s="230" t="str">
        <f>IF(tbl_coded[[#This Row],[ISIN]]="","",IF(_xll.BDP($B101&amp;" Corp",L$1)="#N/A N/A","--",_xll.BDP($B101&amp;" Corp",L$1)))</f>
        <v>--</v>
      </c>
      <c r="M101" s="230" t="str">
        <f>IF(tbl_coded[[#This Row],[ISIN]]="","",IF(_xll.BDP($B101&amp;" Corp",M$1)="#N/A N/A","--",_xll.BDP($B101&amp;" Corp",M$1)))</f>
        <v>--</v>
      </c>
      <c r="N101" s="230" t="str">
        <f>IF(tbl_coded[[#This Row],[ISIN]]="","",IF(_xll.BDP($B101&amp;" Corp",N$1)="#N/A N/A","--",_xll.BDP($B101&amp;" Corp",N$1)))</f>
        <v>--</v>
      </c>
      <c r="O101" s="230" t="str">
        <f>IF(tbl_coded[[#This Row],[ISIN]]="","",IF(_xll.BDP($B101&amp;" Corp",O$1)="#N/A N/A","--",_xll.BDP($B101&amp;" Corp",O$1)))</f>
        <v>--</v>
      </c>
      <c r="P101" s="230" t="str">
        <f>IF(tbl_coded[[#This Row],[ISIN]]="","",IF(_xll.BDP($B101&amp;" Corp",P$1)="#N/A N/A","--",_xll.BDP($B101&amp;" Corp",P$1)))</f>
        <v>--</v>
      </c>
      <c r="Q10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01" s="230" t="str">
        <f>IF(tbl_coded[[#This Row],[ISIN]]="","",IF(OR(_xll.BDP($B101&amp;" Corp",R$1)="#N/A N/A",_xll.BDP($B101&amp;" Corp",R$1)="#N/A Invalid Security",_xll.BDP($B101&amp;" Corp",R$1)="#N/A Field Not Applicable"),"--",_xll.BDP($B101&amp;" Corp",R$1)))</f>
        <v>--</v>
      </c>
      <c r="S101" s="230" t="str">
        <f>IF(tbl_coded[[#This Row],[ISIN]]="","",IF(OR(_xll.BDP($R101&amp;" Equity",S$1)="#N/A N/A",_xll.BDP($R101&amp;" Equity",S$1)="#N/A Invalid Security"),"--",_xll.BDP($R101&amp;" Equity",S$1)))</f>
        <v>--</v>
      </c>
      <c r="T101" s="230" t="str">
        <f>IF(tbl_coded[[#This Row],[ISIN]]="","",IF(OR(_xll.BDP($R101&amp;" Equity",T$1)="#N/A N/A",_xll.BDP($R101&amp;" Equity",T$1)="#N/A Invalid Security"),"--",_xll.BDP($R101&amp;" Equity",T$1)))</f>
        <v>--</v>
      </c>
      <c r="U101" s="230" t="str">
        <f>IF(tbl_coded[[#This Row],[ISIN]]="","",IF(OR(_xll.BDP($R101&amp;" Equity",U$1)="#N/A N/A",_xll.BDP($R101&amp;" Equity",U$1)="#N/A Invalid Security"),"--",_xll.BDP($R101&amp;" Equity",U$1)))</f>
        <v>--</v>
      </c>
      <c r="V101" s="230" t="str">
        <f>IF(tbl_coded[[#This Row],[ISIN]]="","",IF(OR(_xll.BDP($R101&amp;" Equity",V$1)="#N/A N/A",_xll.BDP($R101&amp;" Equity",V$1)="#N/A Invalid Security"),"--",_xll.BDP($R101&amp;" Equity",V$1)))</f>
        <v>--</v>
      </c>
      <c r="W101" s="230" t="str">
        <f>IF(tbl_coded[[#This Row],[ISIN]]="","",IF(OR(_xll.BDP($R101&amp;" Equity",W$1)="#N/A N/A",_xll.BDP($R101&amp;" Equity",W$1)="#N/A Invalid Security"),"--",_xll.BDP($R101&amp;" Equity",W$1)))</f>
        <v>--</v>
      </c>
      <c r="X101" s="230" t="str">
        <f>IF(tbl_coded[[#This Row],[ISIN]]="","",IF(OR(_xll.BDP($R101&amp;" Equity",X$1)="#N/A N/A",_xll.BDP($R101&amp;" Equity",X$1)="#N/A Invalid Security"),"--",_xll.BDP($R101&amp;" Equity",X$1)))</f>
        <v>--</v>
      </c>
      <c r="Y10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1" s="230">
        <f>IF(tbl_coded[[#This Row],[ISIN]]="","",IF(ISNUMBER(_xll.BDP(B101&amp;" Corp",Z$1)),_xll.BDP(B101&amp;" Corp",Z$1),""))</f>
        <v>52</v>
      </c>
      <c r="AA101" s="230">
        <f>IF(tbl_coded[[#This Row],[ISIN]]="","",IF(ISNUMBER(_xll.BDP(B101&amp;" Corp",AA$1)),_xll.BDP(B101&amp;" Corp",AA$1),""))</f>
        <v>52</v>
      </c>
      <c r="AB101" s="230" t="str">
        <f>IF(tbl_coded[[#This Row],[ISIN]]="","",IF(ISNUMBER(_xll.BDP(B101&amp;" Corp",AB$1)),_xll.BDP(B101&amp;" Corp",AB$1),""))</f>
        <v/>
      </c>
      <c r="AC101" s="230" t="str">
        <f>IF(tbl_coded[[#This Row],[ISIN]]="","",IF((_xll.BDP(B101&amp;" Corp",AC$1))="#N/A Field Not Applicable","",_xll.BDP(B101&amp;" Corp",AC$1)))</f>
        <v>N</v>
      </c>
      <c r="AD101" s="230" t="str">
        <f>IF(tbl_coded[[#This Row],[ISIN]]="","",IF((_xll.BDP(B101&amp;" Corp",AD$1))="#N/A N/A","--",_xll.BDP(B101&amp;" Corp",AD$1)))</f>
        <v>--</v>
      </c>
      <c r="AE101" s="230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>IG</v>
      </c>
      <c r="AF10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0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H101" s="231" t="str">
        <f>IF(tbl_coded[[#This Row],[ISIN]]="","",IF(_xll.BDP($B101&amp;" Corp",AH$1)="#N/A N/A","--",_xll.BDP($B101&amp;" Corp",AH$1)))</f>
        <v>CN</v>
      </c>
      <c r="AI10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1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52</v>
      </c>
      <c r="AK10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兴业银行股份有限公司</v>
      </c>
      <c r="AL101" s="230" t="str">
        <f>IF(tbl_coded[[#This Row],[ISIN]]="","",IF(_xll.BDS($B101&amp;" Corp",AL$1)="#N/A Field Not Applicable","",_xll.BDS($B101&amp;" Corp",AL$1)))</f>
        <v/>
      </c>
      <c r="AM10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1" s="230" t="str">
        <f>IF(tbl_coded[[#This Row],[ISIN]]="","",IF(OR(_xll.BDP($B101&amp;" Corp",AR$1)="#N/A N/A"),"",_xll.BDP($B101&amp;" Corp",AR$1)))</f>
        <v/>
      </c>
      <c r="AS101" s="230" t="str">
        <f>IF(tbl_coded[[#This Row],[ISIN]]="","",IF(_xll.BDS($B101&amp;" Corp",AS$1)="#N/A Field Not Applicable","",_xll.BDS($B101&amp;" Corp",AS$1)))</f>
        <v/>
      </c>
      <c r="AT101" s="230" t="str">
        <f>IF(tbl_coded[[#This Row],[SBLC Provider BBID]]="","",_xll.BDP(tbl_coded[[#This Row],[SBLC Provider BBID]]&amp;" CompanyID","NAME"))</f>
        <v/>
      </c>
      <c r="AU101" s="230" t="str">
        <f>IF(tbl_coded[[#This Row],[ISIN]]="","",IF(OR(_xll.BDP($B101&amp;" Corp",AU$1)="#N/A N/A"),"--",IF(_xll.BDP($B101&amp;" Corp",AU$1)="#N/A Field Not Applicable","",TEXT(_xll.BDP($B101&amp;" Corp",AU$1),"yyyy/mm/dd"))))</f>
        <v>2022/05/18</v>
      </c>
      <c r="AV101" s="230" t="str">
        <f>IF(tbl_coded[[#This Row],[ISIN]]="","",IF(OR(_xll.BDP($B101&amp;" Corp",AV$1)="#N/A N/A"),"--",IF(_xll.BDP($B101&amp;" Corp",AV$1)="#N/A Field Not Applicable","",TEXT(_xll.BDP($B101&amp;" Corp",AV$1),"yyyy/mm/dd"))))</f>
        <v>2025/05/18</v>
      </c>
      <c r="AW101" s="230" t="str">
        <f>IF(tbl_coded[[#This Row],[ISIN]]="","",IF(OR(_xll.BDP($B101&amp;" Corp",AW$1)="#N/A N/A"),"--",IF(_xll.BDP($B101&amp;" Corp",AW$1)="#N/A Field Not Applicable","",TEXT(_xll.BDP($B101&amp;" Corp",AW$1),"yyyy/mm/dd"))))</f>
        <v>2022/05/11</v>
      </c>
      <c r="AX101" s="230" t="str">
        <f>IF(tbl_coded[[#This Row],[ISIN]]="","",IF(OR(_xll.BDP($B101&amp;" Corp",AX$1)="#N/A Field Not Applicable"),"--",IF(_xll.BDP($B101&amp;" Corp",AX$1)="#N/A Field Not Applicable","",TEXT(_xll.BDP($B101&amp;" Corp",AX$1),"yyyy/mm/dd"))))</f>
        <v>--</v>
      </c>
      <c r="AY101" s="230">
        <f>IF(tbl_coded[[#This Row],[ISIN]]="","",IF(OR(_xll.BDP($B101&amp;" Corp",AY$1)="#N/A N/A"),"--",_xll.BDP($B101&amp;" Corp",AY$1)))</f>
        <v>3.25</v>
      </c>
      <c r="AZ101" s="230" t="str">
        <f>IF(tbl_coded[[#This Row],[ISIN]]="","",IF(OR(_xll.BDP($B101&amp;" Corp",AZ$1)="#N/A N/A"),"--",_xll.BDP($B101&amp;" Corp",AZ$1)))</f>
        <v>USD</v>
      </c>
      <c r="BA101" s="230">
        <f>IF(tbl_coded[[#This Row],[ISIN]]="","",IF(OR(_xll.BDP($B101&amp;" Corp",BA$1)="#N/A N/A"),"--",_xll.BDP($B101&amp;" Corp",BA$1)))</f>
        <v>650000000</v>
      </c>
      <c r="BB101" s="230">
        <f>IF(tbl_coded[[#This Row],[ISIN]]="","",IF(OR(_xll.BDP($B101&amp;" Corp",BB$1)="#N/A Field Not Applicable"),"--",_xll.BDP($B101&amp;" Corp",BB$1)))</f>
        <v>99.816000000000003</v>
      </c>
      <c r="BC101" s="230" t="str">
        <f>IF(tbl_coded[[#This Row],[ISIN]]="","",IF(OR(_xll.BDP($B101&amp;" Corp",BC$1)="#N/A Field Not Applicable"),"--",_xll.BDP($B101&amp;" Corp",BC$1)))</f>
        <v>Y</v>
      </c>
      <c r="BD101" s="230" t="str">
        <f>IF(tbl_coded[[#This Row],[ISIN]]="","",IF(OR(_xll.BDP($B101&amp;" Corp",BD$1)="#N/A Field Not Applicable"),"--",_xll.BDP($B101&amp;" Corp",BD$1)))</f>
        <v>N</v>
      </c>
      <c r="BE101" s="230" t="str">
        <f>IF(tbl_coded[[#This Row],[ISIN]]="","",IF(OR(_xll.BDP($B101&amp;" Corp",BE$1)="#N/A Field Not Applicable"),"--",_xll.BDP($B101&amp;" Corp",BE$1)))</f>
        <v>N</v>
      </c>
      <c r="BF101" s="230" t="str">
        <f>IF(tbl_coded[[#This Row],[ISIN]]="","",IF(OR(_xll.BDP($B101&amp;" Corp",BF$1)="#N/A N/A"),"",_xll.BDP($B101&amp;" Corp",BF$1)))</f>
        <v>601166 CH</v>
      </c>
      <c r="BG10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10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0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0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Baa2/--/BBB</v>
      </c>
      <c r="BL10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Baa2/--/BBB</v>
      </c>
      <c r="BM101" s="230" t="str">
        <f>IF(tbl_coded[[#This Row],[GREEN]]="Y","Green",IF(tbl_coded[[#This Row],[SUSTAINABLE]]="Y","Sustainable",IF(tbl_coded[[#This Row],[SOCIAL]]="Y","Social","")))</f>
        <v>Green</v>
      </c>
    </row>
    <row r="102" spans="1:65" ht="15" customHeight="1">
      <c r="A102" s="225">
        <v>100</v>
      </c>
      <c r="B102" s="226" t="str">
        <f>IF(美元债一级!$C$3:$C$1048576&lt;&gt;"",美元债一级!C102,"")</f>
        <v>XS2471295969</v>
      </c>
      <c r="C102" s="230" t="str">
        <f>IF(tbl_coded[[#This Row],[ISIN]]="","",IF(tbl_coded[[#This Row],[Index]]&gt;$A$1,"",IF(_xll.BDP($B102&amp;" Corp",C$1)="#N/A N/A","",_xll.BDP($B102&amp;" Corp",C$1))))</f>
        <v>25/4/2022</v>
      </c>
      <c r="D102" s="230" t="str">
        <f>IF(tbl_coded[[#This Row],[ISIN]]="","",IF(_xll.BDP($B102&amp;" Corp",D$1)="#N/A N/A","",_xll.BDP($B102&amp;" Corp",D$1)))</f>
        <v>CD AIRPORT XINGCHENG</v>
      </c>
      <c r="E102" s="230" t="str">
        <f>IF(tbl_coded[[#This Row],[ISIN]]="","",IF(_xll.BDP($B102&amp;" Corp",E$1)="#N/A N/A","--",_xll.BDP($B102&amp;" Corp",E$1)))</f>
        <v>--</v>
      </c>
      <c r="F102" s="230" t="str">
        <f>IF(tbl_coded[[#This Row],[ISIN]]="","",IF(_xll.BDS($B102&amp;" Corp",F$1)="#N/A Field Not Applicable","",_xll.BDS($B102&amp;" Corp",F$1)))</f>
        <v/>
      </c>
      <c r="G102" s="230" t="str">
        <f>IF(tbl_coded[[#This Row],[ISIN]]="","",IF(_xll.BDP($F102&amp;" CompanyID",G$1)="#N/A Invalid Security","",_xll.BDP($F102&amp;" CompanyID",G$1)))</f>
        <v/>
      </c>
      <c r="H102" s="230" t="str">
        <f>IF(tbl_coded[[#This Row],[ISIN]]="","",IF(_xll.BDP($B102&amp;" Corp",H$1)="#N/A N/A","--",_xll.BDP($B102&amp;" Corp",H$1)))</f>
        <v>--</v>
      </c>
      <c r="I102" s="230" t="str">
        <f>IF(tbl_coded[[#This Row],[ISIN]]="","",IF(_xll.BDP($B102&amp;" Corp",I$1)="#N/A N/A","--",_xll.BDP($B102&amp;" Corp",I$1)))</f>
        <v>--</v>
      </c>
      <c r="J102" s="230" t="str">
        <f>IF(tbl_coded[[#This Row],[ISIN]]="","",IF(_xll.BDP($B102&amp;" Corp",J$1)="#N/A N/A","--",_xll.BDP($B102&amp;" Corp",J$1)))</f>
        <v>--</v>
      </c>
      <c r="K102" s="230" t="str">
        <f>IF(tbl_coded[[#This Row],[ISIN]]="","",IF(_xll.BDP($B102&amp;" Corp",K$1)="#N/A N/A","--",_xll.BDP($B102&amp;" Corp",K$1)))</f>
        <v>--</v>
      </c>
      <c r="L102" s="230" t="str">
        <f>IF(tbl_coded[[#This Row],[ISIN]]="","",IF(_xll.BDP($B102&amp;" Corp",L$1)="#N/A N/A","--",_xll.BDP($B102&amp;" Corp",L$1)))</f>
        <v>--</v>
      </c>
      <c r="M102" s="230" t="str">
        <f>IF(tbl_coded[[#This Row],[ISIN]]="","",IF(_xll.BDP($B102&amp;" Corp",M$1)="#N/A N/A","--",_xll.BDP($B102&amp;" Corp",M$1)))</f>
        <v>--</v>
      </c>
      <c r="N102" s="230" t="str">
        <f>IF(tbl_coded[[#This Row],[ISIN]]="","",IF(_xll.BDP($B102&amp;" Corp",N$1)="#N/A N/A","--",_xll.BDP($B102&amp;" Corp",N$1)))</f>
        <v>--</v>
      </c>
      <c r="O102" s="230" t="str">
        <f>IF(tbl_coded[[#This Row],[ISIN]]="","",IF(_xll.BDP($B102&amp;" Corp",O$1)="#N/A N/A","--",_xll.BDP($B102&amp;" Corp",O$1)))</f>
        <v>--</v>
      </c>
      <c r="P102" s="230" t="str">
        <f>IF(tbl_coded[[#This Row],[ISIN]]="","",IF(_xll.BDP($B102&amp;" Corp",P$1)="#N/A N/A","--",_xll.BDP($B102&amp;" Corp",P$1)))</f>
        <v>BB+</v>
      </c>
      <c r="Q10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--/--/BB+</v>
      </c>
      <c r="R102" s="230" t="str">
        <f>IF(tbl_coded[[#This Row],[ISIN]]="","",IF(OR(_xll.BDP($B102&amp;" Corp",R$1)="#N/A N/A",_xll.BDP($B102&amp;" Corp",R$1)="#N/A Invalid Security",_xll.BDP($B102&amp;" Corp",R$1)="#N/A Field Not Applicable"),"--",_xll.BDP($B102&amp;" Corp",R$1)))</f>
        <v>--</v>
      </c>
      <c r="S102" s="230" t="str">
        <f>IF(tbl_coded[[#This Row],[ISIN]]="","",IF(OR(_xll.BDP($R102&amp;" Equity",S$1)="#N/A N/A",_xll.BDP($R102&amp;" Equity",S$1)="#N/A Invalid Security"),"--",_xll.BDP($R102&amp;" Equity",S$1)))</f>
        <v>--</v>
      </c>
      <c r="T102" s="230" t="str">
        <f>IF(tbl_coded[[#This Row],[ISIN]]="","",IF(OR(_xll.BDP($R102&amp;" Equity",T$1)="#N/A N/A",_xll.BDP($R102&amp;" Equity",T$1)="#N/A Invalid Security"),"--",_xll.BDP($R102&amp;" Equity",T$1)))</f>
        <v>--</v>
      </c>
      <c r="U102" s="230" t="str">
        <f>IF(tbl_coded[[#This Row],[ISIN]]="","",IF(OR(_xll.BDP($R102&amp;" Equity",U$1)="#N/A N/A",_xll.BDP($R102&amp;" Equity",U$1)="#N/A Invalid Security"),"--",_xll.BDP($R102&amp;" Equity",U$1)))</f>
        <v>--</v>
      </c>
      <c r="V102" s="230" t="str">
        <f>IF(tbl_coded[[#This Row],[ISIN]]="","",IF(OR(_xll.BDP($R102&amp;" Equity",V$1)="#N/A N/A",_xll.BDP($R102&amp;" Equity",V$1)="#N/A Invalid Security"),"--",_xll.BDP($R102&amp;" Equity",V$1)))</f>
        <v>--</v>
      </c>
      <c r="W102" s="230" t="str">
        <f>IF(tbl_coded[[#This Row],[ISIN]]="","",IF(OR(_xll.BDP($R102&amp;" Equity",W$1)="#N/A N/A",_xll.BDP($R102&amp;" Equity",W$1)="#N/A Invalid Security"),"--",_xll.BDP($R102&amp;" Equity",W$1)))</f>
        <v>--</v>
      </c>
      <c r="X102" s="230" t="str">
        <f>IF(tbl_coded[[#This Row],[ISIN]]="","",IF(OR(_xll.BDP($R102&amp;" Equity",X$1)="#N/A N/A",_xll.BDP($R102&amp;" Equity",X$1)="#N/A Invalid Security"),"--",_xll.BDP($R102&amp;" Equity",X$1)))</f>
        <v>--</v>
      </c>
      <c r="Y10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2" s="230" t="str">
        <f>IF(tbl_coded[[#This Row],[ISIN]]="","",IF(ISNUMBER(_xll.BDP(B102&amp;" Corp",Z$1)),_xll.BDP(B102&amp;" Corp",Z$1),""))</f>
        <v/>
      </c>
      <c r="AA102" s="230" t="str">
        <f>IF(tbl_coded[[#This Row],[ISIN]]="","",IF(ISNUMBER(_xll.BDP(B102&amp;" Corp",AA$1)),_xll.BDP(B102&amp;" Corp",AA$1),""))</f>
        <v/>
      </c>
      <c r="AB102" s="230" t="str">
        <f>IF(tbl_coded[[#This Row],[ISIN]]="","",IF(ISNUMBER(_xll.BDP(B102&amp;" Corp",AB$1)),_xll.BDP(B102&amp;" Corp",AB$1),""))</f>
        <v/>
      </c>
      <c r="AC102" s="230" t="str">
        <f>IF(tbl_coded[[#This Row],[ISIN]]="","",IF((_xll.BDP(B102&amp;" Corp",AC$1))="#N/A Field Not Applicable","",_xll.BDP(B102&amp;" Corp",AC$1)))</f>
        <v>N</v>
      </c>
      <c r="AD102" s="230" t="str">
        <f>IF(tbl_coded[[#This Row],[ISIN]]="","",IF((_xll.BDP(B102&amp;" Corp",AD$1))="#N/A N/A","--",_xll.BDP(B102&amp;" Corp",AD$1)))</f>
        <v>--</v>
      </c>
      <c r="AE102" s="230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>NR</v>
      </c>
      <c r="AF10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--/--/BB+</v>
      </c>
      <c r="AG10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02" s="231" t="str">
        <f>IF(tbl_coded[[#This Row],[ISIN]]="","",IF(_xll.BDP($B102&amp;" Corp",AH$1)="#N/A N/A","--",_xll.BDP($B102&amp;" Corp",AH$1)))</f>
        <v>CN</v>
      </c>
      <c r="AI10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成都空港兴城投资集团</v>
      </c>
      <c r="AL102" s="230" t="str">
        <f>IF(tbl_coded[[#This Row],[ISIN]]="","",IF(_xll.BDS($B102&amp;" Corp",AL$1)="#N/A Field Not Applicable","",_xll.BDS($B102&amp;" Corp",AL$1)))</f>
        <v/>
      </c>
      <c r="AM10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2" s="230" t="str">
        <f>IF(tbl_coded[[#This Row],[ISIN]]="","",IF(OR(_xll.BDP($B102&amp;" Corp",AR$1)="#N/A N/A"),"",_xll.BDP($B102&amp;" Corp",AR$1)))</f>
        <v/>
      </c>
      <c r="AS102" s="230" t="str">
        <f>IF(tbl_coded[[#This Row],[ISIN]]="","",IF(_xll.BDS($B102&amp;" Corp",AS$1)="#N/A Field Not Applicable","",_xll.BDS($B102&amp;" Corp",AS$1)))</f>
        <v/>
      </c>
      <c r="AT102" s="230" t="str">
        <f>IF(tbl_coded[[#This Row],[SBLC Provider BBID]]="","",_xll.BDP(tbl_coded[[#This Row],[SBLC Provider BBID]]&amp;" CompanyID","NAME"))</f>
        <v/>
      </c>
      <c r="AU102" s="230" t="str">
        <f>IF(tbl_coded[[#This Row],[ISIN]]="","",IF(OR(_xll.BDP($B102&amp;" Corp",AU$1)="#N/A N/A"),"--",IF(_xll.BDP($B102&amp;" Corp",AU$1)="#N/A Field Not Applicable","",TEXT(_xll.BDP($B102&amp;" Corp",AU$1),"yyyy/mm/dd"))))</f>
        <v>2022/04/28</v>
      </c>
      <c r="AV102" s="230" t="str">
        <f>IF(tbl_coded[[#This Row],[ISIN]]="","",IF(OR(_xll.BDP($B102&amp;" Corp",AV$1)="#N/A N/A"),"--",IF(_xll.BDP($B102&amp;" Corp",AV$1)="#N/A Field Not Applicable","",TEXT(_xll.BDP($B102&amp;" Corp",AV$1),"yyyy/mm/dd"))))</f>
        <v>2025/04/28</v>
      </c>
      <c r="AW102" s="230" t="str">
        <f>IF(tbl_coded[[#This Row],[ISIN]]="","",IF(OR(_xll.BDP($B102&amp;" Corp",AW$1)="#N/A N/A"),"--",IF(_xll.BDP($B102&amp;" Corp",AW$1)="#N/A Field Not Applicable","",TEXT(_xll.BDP($B102&amp;" Corp",AW$1),"yyyy/mm/dd"))))</f>
        <v>2022/04/25</v>
      </c>
      <c r="AX102" s="230" t="str">
        <f>IF(tbl_coded[[#This Row],[ISIN]]="","",IF(OR(_xll.BDP($B102&amp;" Corp",AX$1)="#N/A Field Not Applicable"),"--",IF(_xll.BDP($B102&amp;" Corp",AX$1)="#N/A Field Not Applicable","",TEXT(_xll.BDP($B102&amp;" Corp",AX$1),"yyyy/mm/dd"))))</f>
        <v>--</v>
      </c>
      <c r="AY102" s="230">
        <f>IF(tbl_coded[[#This Row],[ISIN]]="","",IF(OR(_xll.BDP($B102&amp;" Corp",AY$1)="#N/A N/A"),"--",_xll.BDP($B102&amp;" Corp",AY$1)))</f>
        <v>4.5</v>
      </c>
      <c r="AZ102" s="230" t="str">
        <f>IF(tbl_coded[[#This Row],[ISIN]]="","",IF(OR(_xll.BDP($B102&amp;" Corp",AZ$1)="#N/A N/A"),"--",_xll.BDP($B102&amp;" Corp",AZ$1)))</f>
        <v>USD</v>
      </c>
      <c r="BA102" s="230">
        <f>IF(tbl_coded[[#This Row],[ISIN]]="","",IF(OR(_xll.BDP($B102&amp;" Corp",BA$1)="#N/A N/A"),"--",_xll.BDP($B102&amp;" Corp",BA$1)))</f>
        <v>500000000</v>
      </c>
      <c r="BB102" s="230">
        <f>IF(tbl_coded[[#This Row],[ISIN]]="","",IF(OR(_xll.BDP($B102&amp;" Corp",BB$1)="#N/A Field Not Applicable"),"--",_xll.BDP($B102&amp;" Corp",BB$1)))</f>
        <v>100</v>
      </c>
      <c r="BC102" s="230" t="str">
        <f>IF(tbl_coded[[#This Row],[ISIN]]="","",IF(OR(_xll.BDP($B102&amp;" Corp",BC$1)="#N/A Field Not Applicable"),"--",_xll.BDP($B102&amp;" Corp",BC$1)))</f>
        <v>N</v>
      </c>
      <c r="BD102" s="230" t="str">
        <f>IF(tbl_coded[[#This Row],[ISIN]]="","",IF(OR(_xll.BDP($B102&amp;" Corp",BD$1)="#N/A Field Not Applicable"),"--",_xll.BDP($B102&amp;" Corp",BD$1)))</f>
        <v>N</v>
      </c>
      <c r="BE102" s="230" t="str">
        <f>IF(tbl_coded[[#This Row],[ISIN]]="","",IF(OR(_xll.BDP($B102&amp;" Corp",BE$1)="#N/A Field Not Applicable"),"--",_xll.BDP($B102&amp;" Corp",BE$1)))</f>
        <v>N</v>
      </c>
      <c r="BF102" s="230" t="str">
        <f>IF(tbl_coded[[#This Row],[ISIN]]="","",IF(OR(_xll.BDP($B102&amp;" Corp",BF$1)="#N/A N/A"),"",_xll.BDP($B102&amp;" Corp",BF$1)))</f>
        <v/>
      </c>
      <c r="BG10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0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0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0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--/--/BB+</v>
      </c>
      <c r="BM102" s="230" t="str">
        <f>IF(tbl_coded[[#This Row],[GREEN]]="Y","Green",IF(tbl_coded[[#This Row],[SUSTAINABLE]]="Y","Sustainable",IF(tbl_coded[[#This Row],[SOCIAL]]="Y","Social","")))</f>
        <v/>
      </c>
    </row>
    <row r="103" spans="1:65" ht="15" customHeight="1">
      <c r="A103" s="225">
        <v>101</v>
      </c>
      <c r="B103" s="226" t="str">
        <f>IF(美元债一级!$C$3:$C$1048576&lt;&gt;"",美元债一级!C103,"")</f>
        <v>XS2467774209</v>
      </c>
      <c r="C103" s="230" t="str">
        <f>IF(tbl_coded[[#This Row],[ISIN]]="","",IF(tbl_coded[[#This Row],[Index]]&gt;$A$1,"",IF(_xll.BDP($B103&amp;" Corp",C$1)="#N/A N/A","",_xll.BDP($B103&amp;" Corp",C$1))))</f>
        <v>21/4/2022</v>
      </c>
      <c r="D103" s="230" t="str">
        <f>IF(tbl_coded[[#This Row],[ISIN]]="","",IF(_xll.BDP($B103&amp;" Corp",D$1)="#N/A N/A","",_xll.BDP($B103&amp;" Corp",D$1)))</f>
        <v>NANYANG COMMERCIAL BANK</v>
      </c>
      <c r="E103" s="230" t="str">
        <f>IF(tbl_coded[[#This Row],[ISIN]]="","",IF(_xll.BDP($B103&amp;" Corp",E$1)="#N/A N/A","--",_xll.BDP($B103&amp;" Corp",E$1)))</f>
        <v>--</v>
      </c>
      <c r="F103" s="230" t="str">
        <f>IF(tbl_coded[[#This Row],[ISIN]]="","",IF(_xll.BDS($B103&amp;" Corp",F$1)="#N/A Field Not Applicable","",_xll.BDS($B103&amp;" Corp",F$1)))</f>
        <v/>
      </c>
      <c r="G103" s="230" t="str">
        <f>IF(tbl_coded[[#This Row],[ISIN]]="","",IF(_xll.BDP($F103&amp;" CompanyID",G$1)="#N/A Invalid Security","",_xll.BDP($F103&amp;" CompanyID",G$1)))</f>
        <v/>
      </c>
      <c r="H103" s="230" t="str">
        <f>IF(tbl_coded[[#This Row],[ISIN]]="","",IF(_xll.BDP($B103&amp;" Corp",H$1)="#N/A N/A","--",_xll.BDP($B103&amp;" Corp",H$1)))</f>
        <v>Ba2</v>
      </c>
      <c r="I103" s="230" t="str">
        <f>IF(tbl_coded[[#This Row],[ISIN]]="","",IF(_xll.BDP($B103&amp;" Corp",I$1)="#N/A N/A","--",_xll.BDP($B103&amp;" Corp",I$1)))</f>
        <v>--</v>
      </c>
      <c r="J103" s="230" t="str">
        <f>IF(tbl_coded[[#This Row],[ISIN]]="","",IF(_xll.BDP($B103&amp;" Corp",J$1)="#N/A N/A","--",_xll.BDP($B103&amp;" Corp",J$1)))</f>
        <v>--</v>
      </c>
      <c r="K103" s="230" t="str">
        <f>IF(tbl_coded[[#This Row],[ISIN]]="","",IF(_xll.BDP($B103&amp;" Corp",K$1)="#N/A N/A","--",_xll.BDP($B103&amp;" Corp",K$1)))</f>
        <v>--</v>
      </c>
      <c r="L103" s="230" t="str">
        <f>IF(tbl_coded[[#This Row],[ISIN]]="","",IF(_xll.BDP($B103&amp;" Corp",L$1)="#N/A N/A","--",_xll.BDP($B103&amp;" Corp",L$1)))</f>
        <v>A3</v>
      </c>
      <c r="M103" s="230" t="str">
        <f>IF(tbl_coded[[#This Row],[ISIN]]="","",IF(_xll.BDP($B103&amp;" Corp",M$1)="#N/A N/A","--",_xll.BDP($B103&amp;" Corp",M$1)))</f>
        <v>--</v>
      </c>
      <c r="N103" s="230" t="str">
        <f>IF(tbl_coded[[#This Row],[ISIN]]="","",IF(_xll.BDP($B103&amp;" Corp",N$1)="#N/A N/A","--",_xll.BDP($B103&amp;" Corp",N$1)))</f>
        <v>--</v>
      </c>
      <c r="O103" s="230" t="str">
        <f>IF(tbl_coded[[#This Row],[ISIN]]="","",IF(_xll.BDP($B103&amp;" Corp",O$1)="#N/A N/A","--",_xll.BDP($B103&amp;" Corp",O$1)))</f>
        <v>--</v>
      </c>
      <c r="P103" s="230" t="str">
        <f>IF(tbl_coded[[#This Row],[ISIN]]="","",IF(_xll.BDP($B103&amp;" Corp",P$1)="#N/A N/A","--",_xll.BDP($B103&amp;" Corp",P$1)))</f>
        <v>--</v>
      </c>
      <c r="Q10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103" s="230" t="str">
        <f>IF(tbl_coded[[#This Row],[ISIN]]="","",IF(OR(_xll.BDP($B103&amp;" Corp",R$1)="#N/A N/A",_xll.BDP($B103&amp;" Corp",R$1)="#N/A Invalid Security",_xll.BDP($B103&amp;" Corp",R$1)="#N/A Field Not Applicable"),"--",_xll.BDP($B103&amp;" Corp",R$1)))</f>
        <v>--</v>
      </c>
      <c r="S103" s="230" t="str">
        <f>IF(tbl_coded[[#This Row],[ISIN]]="","",IF(OR(_xll.BDP($R103&amp;" Equity",S$1)="#N/A N/A",_xll.BDP($R103&amp;" Equity",S$1)="#N/A Invalid Security"),"--",_xll.BDP($R103&amp;" Equity",S$1)))</f>
        <v>--</v>
      </c>
      <c r="T103" s="230" t="str">
        <f>IF(tbl_coded[[#This Row],[ISIN]]="","",IF(OR(_xll.BDP($R103&amp;" Equity",T$1)="#N/A N/A",_xll.BDP($R103&amp;" Equity",T$1)="#N/A Invalid Security"),"--",_xll.BDP($R103&amp;" Equity",T$1)))</f>
        <v>--</v>
      </c>
      <c r="U103" s="230" t="str">
        <f>IF(tbl_coded[[#This Row],[ISIN]]="","",IF(OR(_xll.BDP($R103&amp;" Equity",U$1)="#N/A N/A",_xll.BDP($R103&amp;" Equity",U$1)="#N/A Invalid Security"),"--",_xll.BDP($R103&amp;" Equity",U$1)))</f>
        <v>--</v>
      </c>
      <c r="V103" s="230" t="str">
        <f>IF(tbl_coded[[#This Row],[ISIN]]="","",IF(OR(_xll.BDP($R103&amp;" Equity",V$1)="#N/A N/A",_xll.BDP($R103&amp;" Equity",V$1)="#N/A Invalid Security"),"--",_xll.BDP($R103&amp;" Equity",V$1)))</f>
        <v>--</v>
      </c>
      <c r="W103" s="230" t="str">
        <f>IF(tbl_coded[[#This Row],[ISIN]]="","",IF(OR(_xll.BDP($R103&amp;" Equity",W$1)="#N/A N/A",_xll.BDP($R103&amp;" Equity",W$1)="#N/A Invalid Security"),"--",_xll.BDP($R103&amp;" Equity",W$1)))</f>
        <v>--</v>
      </c>
      <c r="X103" s="230" t="str">
        <f>IF(tbl_coded[[#This Row],[ISIN]]="","",IF(OR(_xll.BDP($R103&amp;" Equity",X$1)="#N/A N/A",_xll.BDP($R103&amp;" Equity",X$1)="#N/A Invalid Security"),"--",_xll.BDP($R103&amp;" Equity",X$1)))</f>
        <v>--</v>
      </c>
      <c r="Y10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3" s="230">
        <f>IF(tbl_coded[[#This Row],[ISIN]]="","",IF(ISNUMBER(_xll.BDP(B103&amp;" Corp",Z$1)),_xll.BDP(B103&amp;" Corp",Z$1),""))</f>
        <v>350.9</v>
      </c>
      <c r="AA103" s="230" t="str">
        <f>IF(tbl_coded[[#This Row],[ISIN]]="","",IF(ISNUMBER(_xll.BDP(B103&amp;" Corp",AA$1)),_xll.BDP(B103&amp;" Corp",AA$1),""))</f>
        <v/>
      </c>
      <c r="AB103" s="230">
        <f>IF(tbl_coded[[#This Row],[ISIN]]="","",IF(ISNUMBER(_xll.BDP(B103&amp;" Corp",AB$1)),_xll.BDP(B103&amp;" Corp",AB$1),""))</f>
        <v>350.9</v>
      </c>
      <c r="AC103" s="230" t="str">
        <f>IF(tbl_coded[[#This Row],[ISIN]]="","",IF((_xll.BDP(B103&amp;" Corp",AC$1))="#N/A Field Not Applicable","",_xll.BDP(B103&amp;" Corp",AC$1)))</f>
        <v>N</v>
      </c>
      <c r="AD103" s="230" t="str">
        <f>IF(tbl_coded[[#This Row],[ISIN]]="","",IF((_xll.BDP(B103&amp;" Corp",AD$1))="#N/A N/A","--",_xll.BDP(B103&amp;" Corp",AD$1)))</f>
        <v>--</v>
      </c>
      <c r="AE103" s="230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>HY</v>
      </c>
      <c r="AF10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0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Ba2/--/--</v>
      </c>
      <c r="AH103" s="231" t="str">
        <f>IF(tbl_coded[[#This Row],[ISIN]]="","",IF(_xll.BDP($B103&amp;" Corp",AH$1)="#N/A N/A","--",_xll.BDP($B103&amp;" Corp",AH$1)))</f>
        <v>HK</v>
      </c>
      <c r="AI10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3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350.9</v>
      </c>
      <c r="AK10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南洋商业银行</v>
      </c>
      <c r="AL103" s="230" t="str">
        <f>IF(tbl_coded[[#This Row],[ISIN]]="","",IF(_xll.BDS($B103&amp;" Corp",AL$1)="#N/A Field Not Applicable","",_xll.BDS($B103&amp;" Corp",AL$1)))</f>
        <v/>
      </c>
      <c r="AM10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3" s="230" t="str">
        <f>IF(tbl_coded[[#This Row],[ISIN]]="","",IF(OR(_xll.BDP($B103&amp;" Corp",AR$1)="#N/A N/A"),"",_xll.BDP($B103&amp;" Corp",AR$1)))</f>
        <v/>
      </c>
      <c r="AS103" s="230" t="str">
        <f>IF(tbl_coded[[#This Row],[ISIN]]="","",IF(_xll.BDS($B103&amp;" Corp",AS$1)="#N/A Field Not Applicable","",_xll.BDS($B103&amp;" Corp",AS$1)))</f>
        <v/>
      </c>
      <c r="AT103" s="230" t="str">
        <f>IF(tbl_coded[[#This Row],[SBLC Provider BBID]]="","",_xll.BDP(tbl_coded[[#This Row],[SBLC Provider BBID]]&amp;" CompanyID","NAME"))</f>
        <v/>
      </c>
      <c r="AU103" s="230" t="str">
        <f>IF(tbl_coded[[#This Row],[ISIN]]="","",IF(OR(_xll.BDP($B103&amp;" Corp",AU$1)="#N/A N/A"),"--",IF(_xll.BDP($B103&amp;" Corp",AU$1)="#N/A Field Not Applicable","",TEXT(_xll.BDP($B103&amp;" Corp",AU$1),"yyyy/mm/dd"))))</f>
        <v>2022/04/28</v>
      </c>
      <c r="AV103" s="230" t="str">
        <f>IF(tbl_coded[[#This Row],[ISIN]]="","",IF(OR(_xll.BDP($B103&amp;" Corp",AV$1)="#N/A N/A"),"--",IF(_xll.BDP($B103&amp;" Corp",AV$1)="#N/A Field Not Applicable","",TEXT(_xll.BDP($B103&amp;" Corp",AV$1),"yyyy/mm/dd"))))</f>
        <v/>
      </c>
      <c r="AW103" s="230" t="str">
        <f>IF(tbl_coded[[#This Row],[ISIN]]="","",IF(OR(_xll.BDP($B103&amp;" Corp",AW$1)="#N/A N/A"),"--",IF(_xll.BDP($B103&amp;" Corp",AW$1)="#N/A Field Not Applicable","",TEXT(_xll.BDP($B103&amp;" Corp",AW$1),"yyyy/mm/dd"))))</f>
        <v>2022/04/21</v>
      </c>
      <c r="AX103" s="230" t="str">
        <f>IF(tbl_coded[[#This Row],[ISIN]]="","",IF(OR(_xll.BDP($B103&amp;" Corp",AX$1)="#N/A Field Not Applicable"),"--",IF(_xll.BDP($B103&amp;" Corp",AX$1)="#N/A Field Not Applicable","",TEXT(_xll.BDP($B103&amp;" Corp",AX$1),"yyyy/mm/dd"))))</f>
        <v>2027/04/28</v>
      </c>
      <c r="AY103" s="230">
        <f>IF(tbl_coded[[#This Row],[ISIN]]="","",IF(OR(_xll.BDP($B103&amp;" Corp",AY$1)="#N/A N/A"),"--",_xll.BDP($B103&amp;" Corp",AY$1)))</f>
        <v>6.5</v>
      </c>
      <c r="AZ103" s="230" t="str">
        <f>IF(tbl_coded[[#This Row],[ISIN]]="","",IF(OR(_xll.BDP($B103&amp;" Corp",AZ$1)="#N/A N/A"),"--",_xll.BDP($B103&amp;" Corp",AZ$1)))</f>
        <v>USD</v>
      </c>
      <c r="BA103" s="230">
        <f>IF(tbl_coded[[#This Row],[ISIN]]="","",IF(OR(_xll.BDP($B103&amp;" Corp",BA$1)="#N/A N/A"),"--",_xll.BDP($B103&amp;" Corp",BA$1)))</f>
        <v>650000000</v>
      </c>
      <c r="BB103" s="230">
        <f>IF(tbl_coded[[#This Row],[ISIN]]="","",IF(OR(_xll.BDP($B103&amp;" Corp",BB$1)="#N/A Field Not Applicable"),"--",_xll.BDP($B103&amp;" Corp",BB$1)))</f>
        <v>100</v>
      </c>
      <c r="BC103" s="230" t="str">
        <f>IF(tbl_coded[[#This Row],[ISIN]]="","",IF(OR(_xll.BDP($B103&amp;" Corp",BC$1)="#N/A Field Not Applicable"),"--",_xll.BDP($B103&amp;" Corp",BC$1)))</f>
        <v>N</v>
      </c>
      <c r="BD103" s="230" t="str">
        <f>IF(tbl_coded[[#This Row],[ISIN]]="","",IF(OR(_xll.BDP($B103&amp;" Corp",BD$1)="#N/A Field Not Applicable"),"--",_xll.BDP($B103&amp;" Corp",BD$1)))</f>
        <v>N</v>
      </c>
      <c r="BE103" s="230" t="str">
        <f>IF(tbl_coded[[#This Row],[ISIN]]="","",IF(OR(_xll.BDP($B103&amp;" Corp",BE$1)="#N/A Field Not Applicable"),"--",_xll.BDP($B103&amp;" Corp",BE$1)))</f>
        <v>N</v>
      </c>
      <c r="BF103" s="230" t="str">
        <f>IF(tbl_coded[[#This Row],[ISIN]]="","",IF(OR(_xll.BDP($B103&amp;" Corp",BF$1)="#N/A N/A"),"",_xll.BDP($B103&amp;" Corp",BF$1)))</f>
        <v>1054Z HK</v>
      </c>
      <c r="BG10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A3</v>
      </c>
      <c r="BI10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0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0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A3/NR/--</v>
      </c>
      <c r="BL10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A3/NR/--</v>
      </c>
      <c r="BM103" s="230" t="str">
        <f>IF(tbl_coded[[#This Row],[GREEN]]="Y","Green",IF(tbl_coded[[#This Row],[SUSTAINABLE]]="Y","Sustainable",IF(tbl_coded[[#This Row],[SOCIAL]]="Y","Social","")))</f>
        <v/>
      </c>
    </row>
    <row r="104" spans="1:65" ht="15" customHeight="1">
      <c r="A104" s="225">
        <v>102</v>
      </c>
      <c r="B104" s="226" t="str">
        <f>IF(美元债一级!$C$3:$C$1048576&lt;&gt;"",美元债一级!C104,"")</f>
        <v>XS2471127584</v>
      </c>
      <c r="C104" s="230" t="str">
        <f>IF(tbl_coded[[#This Row],[ISIN]]="","",IF(tbl_coded[[#This Row],[Index]]&gt;$A$1,"",IF(_xll.BDP($B104&amp;" Corp",C$1)="#N/A N/A","",_xll.BDP($B104&amp;" Corp",C$1))))</f>
        <v>21/4/2022</v>
      </c>
      <c r="D104" s="230" t="str">
        <f>IF(tbl_coded[[#This Row],[ISIN]]="","",IF(_xll.BDP($B104&amp;" Corp",D$1)="#N/A N/A","",_xll.BDP($B104&amp;" Corp",D$1)))</f>
        <v>CHINA GREATWALL VI</v>
      </c>
      <c r="E104" s="230" t="str">
        <f>IF(tbl_coded[[#This Row],[ISIN]]="","",IF(_xll.BDP($B104&amp;" Corp",E$1)="#N/A N/A","--",_xll.BDP($B104&amp;" Corp",E$1)))</f>
        <v>CHINA GREAT WALL AMC</v>
      </c>
      <c r="F104" s="230" t="str">
        <f>IF(tbl_coded[[#This Row],[ISIN]]="","",IF(_xll.BDS($B104&amp;" Corp",F$1)="#N/A Field Not Applicable","",_xll.BDS($B104&amp;" Corp",F$1)))</f>
        <v/>
      </c>
      <c r="G104" s="230" t="str">
        <f>IF(tbl_coded[[#This Row],[ISIN]]="","",IF(_xll.BDP($F104&amp;" CompanyID",G$1)="#N/A Invalid Security","",_xll.BDP($F104&amp;" CompanyID",G$1)))</f>
        <v/>
      </c>
      <c r="H104" s="230" t="str">
        <f>IF(tbl_coded[[#This Row],[ISIN]]="","",IF(_xll.BDP($B104&amp;" Corp",H$1)="#N/A N/A","--",_xll.BDP($B104&amp;" Corp",H$1)))</f>
        <v>--</v>
      </c>
      <c r="I104" s="230" t="str">
        <f>IF(tbl_coded[[#This Row],[ISIN]]="","",IF(_xll.BDP($B104&amp;" Corp",I$1)="#N/A N/A","--",_xll.BDP($B104&amp;" Corp",I$1)))</f>
        <v>BBB</v>
      </c>
      <c r="J104" s="230" t="str">
        <f>IF(tbl_coded[[#This Row],[ISIN]]="","",IF(_xll.BDP($B104&amp;" Corp",J$1)="#N/A N/A","--",_xll.BDP($B104&amp;" Corp",J$1)))</f>
        <v>BBB+ *-</v>
      </c>
      <c r="K104" s="230" t="str">
        <f>IF(tbl_coded[[#This Row],[ISIN]]="","",IF(_xll.BDP($B104&amp;" Corp",K$1)="#N/A N/A","--",_xll.BDP($B104&amp;" Corp",K$1)))</f>
        <v>--</v>
      </c>
      <c r="L104" s="230" t="str">
        <f>IF(tbl_coded[[#This Row],[ISIN]]="","",IF(_xll.BDP($B104&amp;" Corp",L$1)="#N/A N/A","--",_xll.BDP($B104&amp;" Corp",L$1)))</f>
        <v>--</v>
      </c>
      <c r="M104" s="230" t="str">
        <f>IF(tbl_coded[[#This Row],[ISIN]]="","",IF(_xll.BDP($B104&amp;" Corp",M$1)="#N/A N/A","--",_xll.BDP($B104&amp;" Corp",M$1)))</f>
        <v>--</v>
      </c>
      <c r="N104" s="230" t="str">
        <f>IF(tbl_coded[[#This Row],[ISIN]]="","",IF(_xll.BDP($B104&amp;" Corp",N$1)="#N/A N/A","--",_xll.BDP($B104&amp;" Corp",N$1)))</f>
        <v>--</v>
      </c>
      <c r="O104" s="230" t="str">
        <f>IF(tbl_coded[[#This Row],[ISIN]]="","",IF(_xll.BDP($B104&amp;" Corp",O$1)="#N/A N/A","--",_xll.BDP($B104&amp;" Corp",O$1)))</f>
        <v>--</v>
      </c>
      <c r="P104" s="230" t="str">
        <f>IF(tbl_coded[[#This Row],[ISIN]]="","",IF(_xll.BDP($B104&amp;" Corp",P$1)="#N/A N/A","--",_xll.BDP($B104&amp;" Corp",P$1)))</f>
        <v>--</v>
      </c>
      <c r="Q10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04" s="230" t="str">
        <f>IF(tbl_coded[[#This Row],[ISIN]]="","",IF(OR(_xll.BDP($B104&amp;" Corp",R$1)="#N/A N/A",_xll.BDP($B104&amp;" Corp",R$1)="#N/A Invalid Security",_xll.BDP($B104&amp;" Corp",R$1)="#N/A Field Not Applicable"),"--",_xll.BDP($B104&amp;" Corp",R$1)))</f>
        <v>1084178D HK</v>
      </c>
      <c r="S104" s="230" t="str">
        <f>IF(tbl_coded[[#This Row],[ISIN]]="","",IF(OR(_xll.BDP($R104&amp;" Equity",S$1)="#N/A N/A",_xll.BDP($R104&amp;" Equity",S$1)="#N/A Invalid Security"),"--",_xll.BDP($R104&amp;" Equity",S$1)))</f>
        <v>--</v>
      </c>
      <c r="T104" s="230" t="str">
        <f>IF(tbl_coded[[#This Row],[ISIN]]="","",IF(OR(_xll.BDP($R104&amp;" Equity",T$1)="#N/A N/A",_xll.BDP($R104&amp;" Equity",T$1)="#N/A Invalid Security"),"--",_xll.BDP($R104&amp;" Equity",T$1)))</f>
        <v>--</v>
      </c>
      <c r="U104" s="230" t="str">
        <f>IF(tbl_coded[[#This Row],[ISIN]]="","",IF(OR(_xll.BDP($R104&amp;" Equity",U$1)="#N/A N/A",_xll.BDP($R104&amp;" Equity",U$1)="#N/A Invalid Security"),"--",_xll.BDP($R104&amp;" Equity",U$1)))</f>
        <v>--</v>
      </c>
      <c r="V104" s="230" t="str">
        <f>IF(tbl_coded[[#This Row],[ISIN]]="","",IF(OR(_xll.BDP($R104&amp;" Equity",V$1)="#N/A N/A",_xll.BDP($R104&amp;" Equity",V$1)="#N/A Invalid Security"),"--",_xll.BDP($R104&amp;" Equity",V$1)))</f>
        <v>--</v>
      </c>
      <c r="W104" s="230" t="str">
        <f>IF(tbl_coded[[#This Row],[ISIN]]="","",IF(OR(_xll.BDP($R104&amp;" Equity",W$1)="#N/A N/A",_xll.BDP($R104&amp;" Equity",W$1)="#N/A Invalid Security"),"--",_xll.BDP($R104&amp;" Equity",W$1)))</f>
        <v>BBB</v>
      </c>
      <c r="X104" s="230" t="str">
        <f>IF(tbl_coded[[#This Row],[ISIN]]="","",IF(OR(_xll.BDP($R104&amp;" Equity",X$1)="#N/A N/A",_xll.BDP($R104&amp;" Equity",X$1)="#N/A Invalid Security"),"--",_xll.BDP($R104&amp;" Equity",X$1)))</f>
        <v>BBB+ *-</v>
      </c>
      <c r="Y10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--/BBB/BBB+ *-</v>
      </c>
      <c r="Z104" s="230">
        <f>IF(tbl_coded[[#This Row],[ISIN]]="","",IF(ISNUMBER(_xll.BDP(B104&amp;" Corp",Z$1)),_xll.BDP(B104&amp;" Corp",Z$1),""))</f>
        <v>145</v>
      </c>
      <c r="AA104" s="230">
        <f>IF(tbl_coded[[#This Row],[ISIN]]="","",IF(ISNUMBER(_xll.BDP(B104&amp;" Corp",AA$1)),_xll.BDP(B104&amp;" Corp",AA$1),""))</f>
        <v>145</v>
      </c>
      <c r="AB104" s="230" t="str">
        <f>IF(tbl_coded[[#This Row],[ISIN]]="","",IF(ISNUMBER(_xll.BDP(B104&amp;" Corp",AB$1)),_xll.BDP(B104&amp;" Corp",AB$1),""))</f>
        <v/>
      </c>
      <c r="AC104" s="230" t="str">
        <f>IF(tbl_coded[[#This Row],[ISIN]]="","",IF((_xll.BDP(B104&amp;" Corp",AC$1))="#N/A Field Not Applicable","",_xll.BDP(B104&amp;" Corp",AC$1)))</f>
        <v>N</v>
      </c>
      <c r="AD104" s="230" t="str">
        <f>IF(tbl_coded[[#This Row],[ISIN]]="","",IF((_xll.BDP(B104&amp;" Corp",AD$1))="#N/A N/A","--",_xll.BDP(B104&amp;" Corp",AD$1)))</f>
        <v>--</v>
      </c>
      <c r="AE104" s="230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>IG</v>
      </c>
      <c r="AF10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--/BBB/BBB+ *-</v>
      </c>
      <c r="AG10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--/BBB/BBB+ *-</v>
      </c>
      <c r="AH104" s="231" t="str">
        <f>IF(tbl_coded[[#This Row],[ISIN]]="","",IF(_xll.BDP($B104&amp;" Corp",AH$1)="#N/A N/A","--",_xll.BDP($B104&amp;" Corp",AH$1)))</f>
        <v>VG</v>
      </c>
      <c r="AI10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4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145</v>
      </c>
      <c r="AK10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China Great Wall International</v>
      </c>
      <c r="AL104" s="230" t="str">
        <f>IF(tbl_coded[[#This Row],[ISIN]]="","",IF(_xll.BDS($B104&amp;" Corp",AL$1)="#N/A Field Not Applicable","",_xll.BDS($B104&amp;" Corp",AL$1)))</f>
        <v/>
      </c>
      <c r="AM10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4" s="230" t="str">
        <f>IF(tbl_coded[[#This Row],[ISIN]]="","",IF(OR(_xll.BDP($B104&amp;" Corp",AR$1)="#N/A N/A"),"",_xll.BDP($B104&amp;" Corp",AR$1)))</f>
        <v>China Great Wall AMC International Holdings Co Ltd</v>
      </c>
      <c r="AS104" s="230" t="str">
        <f>IF(tbl_coded[[#This Row],[ISIN]]="","",IF(_xll.BDS($B104&amp;" Corp",AS$1)="#N/A Field Not Applicable","",_xll.BDS($B104&amp;" Corp",AS$1)))</f>
        <v/>
      </c>
      <c r="AT104" s="230" t="str">
        <f>IF(tbl_coded[[#This Row],[SBLC Provider BBID]]="","",_xll.BDP(tbl_coded[[#This Row],[SBLC Provider BBID]]&amp;" CompanyID","NAME"))</f>
        <v/>
      </c>
      <c r="AU104" s="230" t="str">
        <f>IF(tbl_coded[[#This Row],[ISIN]]="","",IF(OR(_xll.BDP($B104&amp;" Corp",AU$1)="#N/A N/A"),"--",IF(_xll.BDP($B104&amp;" Corp",AU$1)="#N/A Field Not Applicable","",TEXT(_xll.BDP($B104&amp;" Corp",AU$1),"yyyy/mm/dd"))))</f>
        <v>2022/04/28</v>
      </c>
      <c r="AV104" s="230" t="str">
        <f>IF(tbl_coded[[#This Row],[ISIN]]="","",IF(OR(_xll.BDP($B104&amp;" Corp",AV$1)="#N/A N/A"),"--",IF(_xll.BDP($B104&amp;" Corp",AV$1)="#N/A Field Not Applicable","",TEXT(_xll.BDP($B104&amp;" Corp",AV$1),"yyyy/mm/dd"))))</f>
        <v>2025/04/28</v>
      </c>
      <c r="AW104" s="230" t="str">
        <f>IF(tbl_coded[[#This Row],[ISIN]]="","",IF(OR(_xll.BDP($B104&amp;" Corp",AW$1)="#N/A N/A"),"--",IF(_xll.BDP($B104&amp;" Corp",AW$1)="#N/A Field Not Applicable","",TEXT(_xll.BDP($B104&amp;" Corp",AW$1),"yyyy/mm/dd"))))</f>
        <v>2022/04/21</v>
      </c>
      <c r="AX104" s="230" t="str">
        <f>IF(tbl_coded[[#This Row],[ISIN]]="","",IF(OR(_xll.BDP($B104&amp;" Corp",AX$1)="#N/A Field Not Applicable"),"--",IF(_xll.BDP($B104&amp;" Corp",AX$1)="#N/A Field Not Applicable","",TEXT(_xll.BDP($B104&amp;" Corp",AX$1),"yyyy/mm/dd"))))</f>
        <v>2025/03/28</v>
      </c>
      <c r="AY104" s="230">
        <f>IF(tbl_coded[[#This Row],[ISIN]]="","",IF(OR(_xll.BDP($B104&amp;" Corp",AY$1)="#N/A N/A"),"--",_xll.BDP($B104&amp;" Corp",AY$1)))</f>
        <v>4.25</v>
      </c>
      <c r="AZ104" s="230" t="str">
        <f>IF(tbl_coded[[#This Row],[ISIN]]="","",IF(OR(_xll.BDP($B104&amp;" Corp",AZ$1)="#N/A N/A"),"--",_xll.BDP($B104&amp;" Corp",AZ$1)))</f>
        <v>USD</v>
      </c>
      <c r="BA104" s="230">
        <f>IF(tbl_coded[[#This Row],[ISIN]]="","",IF(OR(_xll.BDP($B104&amp;" Corp",BA$1)="#N/A N/A"),"--",_xll.BDP($B104&amp;" Corp",BA$1)))</f>
        <v>500000000</v>
      </c>
      <c r="BB104" s="230">
        <f>IF(tbl_coded[[#This Row],[ISIN]]="","",IF(OR(_xll.BDP($B104&amp;" Corp",BB$1)="#N/A Field Not Applicable"),"--",_xll.BDP($B104&amp;" Corp",BB$1)))</f>
        <v>99.866</v>
      </c>
      <c r="BC104" s="230" t="str">
        <f>IF(tbl_coded[[#This Row],[ISIN]]="","",IF(OR(_xll.BDP($B104&amp;" Corp",BC$1)="#N/A Field Not Applicable"),"--",_xll.BDP($B104&amp;" Corp",BC$1)))</f>
        <v>N</v>
      </c>
      <c r="BD104" s="230" t="str">
        <f>IF(tbl_coded[[#This Row],[ISIN]]="","",IF(OR(_xll.BDP($B104&amp;" Corp",BD$1)="#N/A Field Not Applicable"),"--",_xll.BDP($B104&amp;" Corp",BD$1)))</f>
        <v>N</v>
      </c>
      <c r="BE104" s="230" t="str">
        <f>IF(tbl_coded[[#This Row],[ISIN]]="","",IF(OR(_xll.BDP($B104&amp;" Corp",BE$1)="#N/A Field Not Applicable"),"--",_xll.BDP($B104&amp;" Corp",BE$1)))</f>
        <v>N</v>
      </c>
      <c r="BF104" s="230" t="str">
        <f>IF(tbl_coded[[#This Row],[ISIN]]="","",IF(OR(_xll.BDP($B104&amp;" Corp",BF$1)="#N/A N/A"),"",_xll.BDP($B104&amp;" Corp",BF$1)))</f>
        <v/>
      </c>
      <c r="BG10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0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0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0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 *-</v>
      </c>
      <c r="BM104" s="230" t="str">
        <f>IF(tbl_coded[[#This Row],[GREEN]]="Y","Green",IF(tbl_coded[[#This Row],[SUSTAINABLE]]="Y","Sustainable",IF(tbl_coded[[#This Row],[SOCIAL]]="Y","Social","")))</f>
        <v/>
      </c>
    </row>
    <row r="105" spans="1:65" ht="15" customHeight="1">
      <c r="A105" s="225">
        <v>103</v>
      </c>
      <c r="B105" s="226" t="str">
        <f>IF(美元债一级!$C$3:$C$1048576&lt;&gt;"",美元债一级!C105,"")</f>
        <v>XS2461766805</v>
      </c>
      <c r="C105" s="230" t="str">
        <f>IF(tbl_coded[[#This Row],[ISIN]]="","",IF(tbl_coded[[#This Row],[Index]]&gt;$A$1,"",IF(_xll.BDP($B105&amp;" Corp",C$1)="#N/A N/A","",_xll.BDP($B105&amp;" Corp",C$1))))</f>
        <v>13/4/2022</v>
      </c>
      <c r="D105" s="230" t="str">
        <f>IF(tbl_coded[[#This Row],[ISIN]]="","",IF(_xll.BDP($B105&amp;" Corp",D$1)="#N/A N/A","",_xll.BDP($B105&amp;" Corp",D$1)))</f>
        <v>CHINA CITIC BANK INTL</v>
      </c>
      <c r="E105" s="230" t="str">
        <f>IF(tbl_coded[[#This Row],[ISIN]]="","",IF(_xll.BDP($B105&amp;" Corp",E$1)="#N/A N/A","--",_xll.BDP($B105&amp;" Corp",E$1)))</f>
        <v>--</v>
      </c>
      <c r="F105" s="230" t="str">
        <f>IF(tbl_coded[[#This Row],[ISIN]]="","",IF(_xll.BDS($B105&amp;" Corp",F$1)="#N/A Field Not Applicable","",_xll.BDS($B105&amp;" Corp",F$1)))</f>
        <v/>
      </c>
      <c r="G105" s="230" t="str">
        <f>IF(tbl_coded[[#This Row],[ISIN]]="","",IF(_xll.BDP($F105&amp;" CompanyID",G$1)="#N/A Invalid Security","",_xll.BDP($F105&amp;" CompanyID",G$1)))</f>
        <v/>
      </c>
      <c r="H105" s="230" t="str">
        <f>IF(tbl_coded[[#This Row],[ISIN]]="","",IF(_xll.BDP($B105&amp;" Corp",H$1)="#N/A N/A","--",_xll.BDP($B105&amp;" Corp",H$1)))</f>
        <v>Ba2</v>
      </c>
      <c r="I105" s="230" t="str">
        <f>IF(tbl_coded[[#This Row],[ISIN]]="","",IF(_xll.BDP($B105&amp;" Corp",I$1)="#N/A N/A","--",_xll.BDP($B105&amp;" Corp",I$1)))</f>
        <v>--</v>
      </c>
      <c r="J105" s="230" t="str">
        <f>IF(tbl_coded[[#This Row],[ISIN]]="","",IF(_xll.BDP($B105&amp;" Corp",J$1)="#N/A N/A","--",_xll.BDP($B105&amp;" Corp",J$1)))</f>
        <v>--</v>
      </c>
      <c r="K105" s="230" t="str">
        <f>IF(tbl_coded[[#This Row],[ISIN]]="","",IF(_xll.BDP($B105&amp;" Corp",K$1)="#N/A N/A","--",_xll.BDP($B105&amp;" Corp",K$1)))</f>
        <v>--</v>
      </c>
      <c r="L105" s="230" t="str">
        <f>IF(tbl_coded[[#This Row],[ISIN]]="","",IF(_xll.BDP($B105&amp;" Corp",L$1)="#N/A N/A","--",_xll.BDP($B105&amp;" Corp",L$1)))</f>
        <v>A3</v>
      </c>
      <c r="M105" s="230" t="str">
        <f>IF(tbl_coded[[#This Row],[ISIN]]="","",IF(_xll.BDP($B105&amp;" Corp",M$1)="#N/A N/A","--",_xll.BDP($B105&amp;" Corp",M$1)))</f>
        <v>--</v>
      </c>
      <c r="N105" s="230" t="str">
        <f>IF(tbl_coded[[#This Row],[ISIN]]="","",IF(_xll.BDP($B105&amp;" Corp",N$1)="#N/A N/A","--",_xll.BDP($B105&amp;" Corp",N$1)))</f>
        <v>--</v>
      </c>
      <c r="O105" s="230" t="str">
        <f>IF(tbl_coded[[#This Row],[ISIN]]="","",IF(_xll.BDP($B105&amp;" Corp",O$1)="#N/A N/A","--",_xll.BDP($B105&amp;" Corp",O$1)))</f>
        <v>NR</v>
      </c>
      <c r="P105" s="230" t="str">
        <f>IF(tbl_coded[[#This Row],[ISIN]]="","",IF(_xll.BDP($B105&amp;" Corp",P$1)="#N/A N/A","--",_xll.BDP($B105&amp;" Corp",P$1)))</f>
        <v>BBB+</v>
      </c>
      <c r="Q10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A3/NR/BBB+</v>
      </c>
      <c r="R105" s="230" t="str">
        <f>IF(tbl_coded[[#This Row],[ISIN]]="","",IF(OR(_xll.BDP($B105&amp;" Corp",R$1)="#N/A N/A",_xll.BDP($B105&amp;" Corp",R$1)="#N/A Invalid Security",_xll.BDP($B105&amp;" Corp",R$1)="#N/A Field Not Applicable"),"--",_xll.BDP($B105&amp;" Corp",R$1)))</f>
        <v>--</v>
      </c>
      <c r="S105" s="230" t="str">
        <f>IF(tbl_coded[[#This Row],[ISIN]]="","",IF(OR(_xll.BDP($R105&amp;" Equity",S$1)="#N/A N/A",_xll.BDP($R105&amp;" Equity",S$1)="#N/A Invalid Security"),"--",_xll.BDP($R105&amp;" Equity",S$1)))</f>
        <v>--</v>
      </c>
      <c r="T105" s="230" t="str">
        <f>IF(tbl_coded[[#This Row],[ISIN]]="","",IF(OR(_xll.BDP($R105&amp;" Equity",T$1)="#N/A N/A",_xll.BDP($R105&amp;" Equity",T$1)="#N/A Invalid Security"),"--",_xll.BDP($R105&amp;" Equity",T$1)))</f>
        <v>--</v>
      </c>
      <c r="U105" s="230" t="str">
        <f>IF(tbl_coded[[#This Row],[ISIN]]="","",IF(OR(_xll.BDP($R105&amp;" Equity",U$1)="#N/A N/A",_xll.BDP($R105&amp;" Equity",U$1)="#N/A Invalid Security"),"--",_xll.BDP($R105&amp;" Equity",U$1)))</f>
        <v>--</v>
      </c>
      <c r="V105" s="230" t="str">
        <f>IF(tbl_coded[[#This Row],[ISIN]]="","",IF(OR(_xll.BDP($R105&amp;" Equity",V$1)="#N/A N/A",_xll.BDP($R105&amp;" Equity",V$1)="#N/A Invalid Security"),"--",_xll.BDP($R105&amp;" Equity",V$1)))</f>
        <v>--</v>
      </c>
      <c r="W105" s="230" t="str">
        <f>IF(tbl_coded[[#This Row],[ISIN]]="","",IF(OR(_xll.BDP($R105&amp;" Equity",W$1)="#N/A N/A",_xll.BDP($R105&amp;" Equity",W$1)="#N/A Invalid Security"),"--",_xll.BDP($R105&amp;" Equity",W$1)))</f>
        <v>--</v>
      </c>
      <c r="X105" s="230" t="str">
        <f>IF(tbl_coded[[#This Row],[ISIN]]="","",IF(OR(_xll.BDP($R105&amp;" Equity",X$1)="#N/A N/A",_xll.BDP($R105&amp;" Equity",X$1)="#N/A Invalid Security"),"--",_xll.BDP($R105&amp;" Equity",X$1)))</f>
        <v>--</v>
      </c>
      <c r="Y10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5" s="230">
        <f>IF(tbl_coded[[#This Row],[ISIN]]="","",IF(ISNUMBER(_xll.BDP(B105&amp;" Corp",Z$1)),_xll.BDP(B105&amp;" Corp",Z$1),""))</f>
        <v>210.4</v>
      </c>
      <c r="AA105" s="230" t="str">
        <f>IF(tbl_coded[[#This Row],[ISIN]]="","",IF(ISNUMBER(_xll.BDP(B105&amp;" Corp",AA$1)),_xll.BDP(B105&amp;" Corp",AA$1),""))</f>
        <v/>
      </c>
      <c r="AB105" s="230">
        <f>IF(tbl_coded[[#This Row],[ISIN]]="","",IF(ISNUMBER(_xll.BDP(B105&amp;" Corp",AB$1)),_xll.BDP(B105&amp;" Corp",AB$1),""))</f>
        <v>210.4</v>
      </c>
      <c r="AC105" s="230" t="str">
        <f>IF(tbl_coded[[#This Row],[ISIN]]="","",IF((_xll.BDP(B105&amp;" Corp",AC$1))="#N/A Field Not Applicable","",_xll.BDP(B105&amp;" Corp",AC$1)))</f>
        <v>N</v>
      </c>
      <c r="AD105" s="230" t="str">
        <f>IF(tbl_coded[[#This Row],[ISIN]]="","",IF((_xll.BDP(B105&amp;" Corp",AD$1))="#N/A N/A","--",_xll.BDP(B105&amp;" Corp",AD$1)))</f>
        <v>--</v>
      </c>
      <c r="AE105" s="230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>HY</v>
      </c>
      <c r="AF10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--/NR/BBB+</v>
      </c>
      <c r="AG10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Ba2/--/--</v>
      </c>
      <c r="AH105" s="231" t="str">
        <f>IF(tbl_coded[[#This Row],[ISIN]]="","",IF(_xll.BDP($B105&amp;" Corp",AH$1)="#N/A N/A","--",_xll.BDP($B105&amp;" Corp",AH$1)))</f>
        <v>HK</v>
      </c>
      <c r="AI10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5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210.4</v>
      </c>
      <c r="AK10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中信银行(国际)有限公</v>
      </c>
      <c r="AL105" s="230" t="s">
        <v>521</v>
      </c>
      <c r="AM10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0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0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0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5" s="230" t="str">
        <f>IF(tbl_coded[[#This Row],[ISIN]]="","",IF(OR(_xll.BDP($B105&amp;" Corp",AR$1)="#N/A N/A"),"",_xll.BDP($B105&amp;" Corp",AR$1)))</f>
        <v/>
      </c>
      <c r="AS105" s="230" t="str">
        <f>IF(tbl_coded[[#This Row],[ISIN]]="","",IF(_xll.BDS($B105&amp;" Corp",AS$1)="#N/A Field Not Applicable","",_xll.BDS($B105&amp;" Corp",AS$1)))</f>
        <v/>
      </c>
      <c r="AT105" s="230" t="str">
        <f>IF(tbl_coded[[#This Row],[SBLC Provider BBID]]="","",_xll.BDP(tbl_coded[[#This Row],[SBLC Provider BBID]]&amp;" CompanyID","NAME"))</f>
        <v/>
      </c>
      <c r="AU105" s="230" t="str">
        <f>IF(tbl_coded[[#This Row],[ISIN]]="","",IF(OR(_xll.BDP($B105&amp;" Corp",AU$1)="#N/A N/A"),"--",IF(_xll.BDP($B105&amp;" Corp",AU$1)="#N/A Field Not Applicable","",TEXT(_xll.BDP($B105&amp;" Corp",AU$1),"yyyy/mm/dd"))))</f>
        <v>2022/04/22</v>
      </c>
      <c r="AV105" s="230" t="str">
        <f>IF(tbl_coded[[#This Row],[ISIN]]="","",IF(OR(_xll.BDP($B105&amp;" Corp",AV$1)="#N/A N/A"),"--",IF(_xll.BDP($B105&amp;" Corp",AV$1)="#N/A Field Not Applicable","",TEXT(_xll.BDP($B105&amp;" Corp",AV$1),"yyyy/mm/dd"))))</f>
        <v/>
      </c>
      <c r="AW105" s="230" t="str">
        <f>IF(tbl_coded[[#This Row],[ISIN]]="","",IF(OR(_xll.BDP($B105&amp;" Corp",AW$1)="#N/A N/A"),"--",IF(_xll.BDP($B105&amp;" Corp",AW$1)="#N/A Field Not Applicable","",TEXT(_xll.BDP($B105&amp;" Corp",AW$1),"yyyy/mm/dd"))))</f>
        <v>2022/04/13</v>
      </c>
      <c r="AX105" s="230" t="str">
        <f>IF(tbl_coded[[#This Row],[ISIN]]="","",IF(OR(_xll.BDP($B105&amp;" Corp",AX$1)="#N/A Field Not Applicable"),"--",IF(_xll.BDP($B105&amp;" Corp",AX$1)="#N/A Field Not Applicable","",TEXT(_xll.BDP($B105&amp;" Corp",AX$1),"yyyy/mm/dd"))))</f>
        <v>2027/04/22</v>
      </c>
      <c r="AY105" s="230">
        <f>IF(tbl_coded[[#This Row],[ISIN]]="","",IF(OR(_xll.BDP($B105&amp;" Corp",AY$1)="#N/A N/A"),"--",_xll.BDP($B105&amp;" Corp",AY$1)))</f>
        <v>4.8</v>
      </c>
      <c r="AZ105" s="230" t="str">
        <f>IF(tbl_coded[[#This Row],[ISIN]]="","",IF(OR(_xll.BDP($B105&amp;" Corp",AZ$1)="#N/A N/A"),"--",_xll.BDP($B105&amp;" Corp",AZ$1)))</f>
        <v>USD</v>
      </c>
      <c r="BA105" s="230">
        <f>IF(tbl_coded[[#This Row],[ISIN]]="","",IF(OR(_xll.BDP($B105&amp;" Corp",BA$1)="#N/A N/A"),"--",_xll.BDP($B105&amp;" Corp",BA$1)))</f>
        <v>600000000</v>
      </c>
      <c r="BB105" s="230">
        <f>IF(tbl_coded[[#This Row],[ISIN]]="","",IF(OR(_xll.BDP($B105&amp;" Corp",BB$1)="#N/A Field Not Applicable"),"--",_xll.BDP($B105&amp;" Corp",BB$1)))</f>
        <v>100</v>
      </c>
      <c r="BC105" s="230" t="str">
        <f>IF(tbl_coded[[#This Row],[ISIN]]="","",IF(OR(_xll.BDP($B105&amp;" Corp",BC$1)="#N/A Field Not Applicable"),"--",_xll.BDP($B105&amp;" Corp",BC$1)))</f>
        <v>N</v>
      </c>
      <c r="BD105" s="230" t="str">
        <f>IF(tbl_coded[[#This Row],[ISIN]]="","",IF(OR(_xll.BDP($B105&amp;" Corp",BD$1)="#N/A Field Not Applicable"),"--",_xll.BDP($B105&amp;" Corp",BD$1)))</f>
        <v>N</v>
      </c>
      <c r="BE105" s="230" t="str">
        <f>IF(tbl_coded[[#This Row],[ISIN]]="","",IF(OR(_xll.BDP($B105&amp;" Corp",BE$1)="#N/A Field Not Applicable"),"--",_xll.BDP($B105&amp;" Corp",BE$1)))</f>
        <v>N</v>
      </c>
      <c r="BF105" s="230" t="str">
        <f>IF(tbl_coded[[#This Row],[ISIN]]="","",IF(OR(_xll.BDP($B105&amp;" Corp",BF$1)="#N/A N/A"),"",_xll.BDP($B105&amp;" Corp",BF$1)))</f>
        <v>HKBZ HK</v>
      </c>
      <c r="BG10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A3</v>
      </c>
      <c r="BI10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0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0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A3/NR/BBB+</v>
      </c>
      <c r="BL10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A3/NR/BBB+</v>
      </c>
      <c r="BM105" s="230" t="str">
        <f>IF(tbl_coded[[#This Row],[GREEN]]="Y","Green",IF(tbl_coded[[#This Row],[SUSTAINABLE]]="Y","Sustainable",IF(tbl_coded[[#This Row],[SOCIAL]]="Y","Social","")))</f>
        <v/>
      </c>
    </row>
    <row r="106" spans="1:65" ht="15" customHeight="1">
      <c r="A106" s="225">
        <v>104</v>
      </c>
      <c r="B106" s="226" t="str">
        <f>IF(美元债一级!$C$3:$C$1048576&lt;&gt;"",美元债一级!C106,"")</f>
        <v>XS2423359459</v>
      </c>
      <c r="C106" s="228" t="str">
        <f>IF(tbl_coded[[#This Row],[ISIN]]="","",IF(tbl_coded[[#This Row],[Index]]&gt;$A$1,"",IF(_xll.BDP($B106&amp;" Corp",C$1)="#N/A N/A","",_xll.BDP($B106&amp;" Corp",C$1))))</f>
        <v>13/4/2022</v>
      </c>
      <c r="D106" s="228" t="str">
        <f>IF(tbl_coded[[#This Row],[ISIN]]="","",IF(_xll.BDP($B106&amp;" Corp",D$1)="#N/A N/A","",_xll.BDP($B106&amp;" Corp",D$1)))</f>
        <v>BANK OF EAST ASIA LTD</v>
      </c>
      <c r="E106" s="228" t="str">
        <f>IF(tbl_coded[[#This Row],[ISIN]]="","",IF(_xll.BDP($B106&amp;" Corp",E$1)="#N/A N/A","--",_xll.BDP($B106&amp;" Corp",E$1)))</f>
        <v>--</v>
      </c>
      <c r="F106" s="228" t="str">
        <f>IF(tbl_coded[[#This Row],[ISIN]]="","",IF(_xll.BDS($B106&amp;" Corp",F$1)="#N/A Field Not Applicable","",_xll.BDS($B106&amp;" Corp",F$1)))</f>
        <v/>
      </c>
      <c r="G106" s="228" t="str">
        <f>IF(tbl_coded[[#This Row],[ISIN]]="","",IF(_xll.BDP($F106&amp;" CompanyID",G$1)="#N/A Invalid Security","",_xll.BDP($F106&amp;" CompanyID",G$1)))</f>
        <v/>
      </c>
      <c r="H106" s="228" t="str">
        <f>IF(tbl_coded[[#This Row],[ISIN]]="","",IF(_xll.BDP($B106&amp;" Corp",H$1)="#N/A N/A","--",_xll.BDP($B106&amp;" Corp",H$1)))</f>
        <v>Baa2</v>
      </c>
      <c r="I106" s="228" t="str">
        <f>IF(tbl_coded[[#This Row],[ISIN]]="","",IF(_xll.BDP($B106&amp;" Corp",I$1)="#N/A N/A","--",_xll.BDP($B106&amp;" Corp",I$1)))</f>
        <v>BBB-</v>
      </c>
      <c r="J106" s="228" t="str">
        <f>IF(tbl_coded[[#This Row],[ISIN]]="","",IF(_xll.BDP($B106&amp;" Corp",J$1)="#N/A N/A","--",_xll.BDP($B106&amp;" Corp",J$1)))</f>
        <v>--</v>
      </c>
      <c r="K106" s="228" t="str">
        <f>IF(tbl_coded[[#This Row],[ISIN]]="","",IF(_xll.BDP($B106&amp;" Corp",K$1)="#N/A N/A","--",_xll.BDP($B106&amp;" Corp",K$1)))</f>
        <v>--</v>
      </c>
      <c r="L106" s="228" t="str">
        <f>IF(tbl_coded[[#This Row],[ISIN]]="","",IF(_xll.BDP($B106&amp;" Corp",L$1)="#N/A N/A","--",_xll.BDP($B106&amp;" Corp",L$1)))</f>
        <v>A3</v>
      </c>
      <c r="M106" s="228" t="str">
        <f>IF(tbl_coded[[#This Row],[ISIN]]="","",IF(_xll.BDP($B106&amp;" Corp",M$1)="#N/A N/A","--",_xll.BDP($B106&amp;" Corp",M$1)))</f>
        <v>--</v>
      </c>
      <c r="N106" s="228" t="str">
        <f>IF(tbl_coded[[#This Row],[ISIN]]="","",IF(_xll.BDP($B106&amp;" Corp",N$1)="#N/A N/A","--",_xll.BDP($B106&amp;" Corp",N$1)))</f>
        <v>--</v>
      </c>
      <c r="O106" s="228" t="str">
        <f>IF(tbl_coded[[#This Row],[ISIN]]="","",IF(_xll.BDP($B106&amp;" Corp",O$1)="#N/A N/A","--",_xll.BDP($B106&amp;" Corp",O$1)))</f>
        <v>A-</v>
      </c>
      <c r="P106" s="228" t="str">
        <f>IF(tbl_coded[[#This Row],[ISIN]]="","",IF(_xll.BDP($B106&amp;" Corp",P$1)="#N/A N/A","--",_xll.BDP($B106&amp;" Corp",P$1)))</f>
        <v>NR</v>
      </c>
      <c r="Q10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A3/A-/NR</v>
      </c>
      <c r="R106" s="228" t="str">
        <f>IF(tbl_coded[[#This Row],[ISIN]]="","",IF(OR(_xll.BDP($B106&amp;" Corp",R$1)="#N/A N/A",_xll.BDP($B106&amp;" Corp",R$1)="#N/A Invalid Security",_xll.BDP($B106&amp;" Corp",R$1)="#N/A Field Not Applicable"),"--",_xll.BDP($B106&amp;" Corp",R$1)))</f>
        <v>--</v>
      </c>
      <c r="S106" s="228" t="str">
        <f>IF(tbl_coded[[#This Row],[ISIN]]="","",IF(OR(_xll.BDP($R106&amp;" Equity",S$1)="#N/A N/A",_xll.BDP($R106&amp;" Equity",S$1)="#N/A Invalid Security"),"--",_xll.BDP($R106&amp;" Equity",S$1)))</f>
        <v>--</v>
      </c>
      <c r="T106" s="228" t="str">
        <f>IF(tbl_coded[[#This Row],[ISIN]]="","",IF(OR(_xll.BDP($R106&amp;" Equity",T$1)="#N/A N/A",_xll.BDP($R106&amp;" Equity",T$1)="#N/A Invalid Security"),"--",_xll.BDP($R106&amp;" Equity",T$1)))</f>
        <v>--</v>
      </c>
      <c r="U106" s="228" t="str">
        <f>IF(tbl_coded[[#This Row],[ISIN]]="","",IF(OR(_xll.BDP($R106&amp;" Equity",U$1)="#N/A N/A",_xll.BDP($R106&amp;" Equity",U$1)="#N/A Invalid Security"),"--",_xll.BDP($R106&amp;" Equity",U$1)))</f>
        <v>--</v>
      </c>
      <c r="V106" s="228" t="str">
        <f>IF(tbl_coded[[#This Row],[ISIN]]="","",IF(OR(_xll.BDP($R106&amp;" Equity",V$1)="#N/A N/A",_xll.BDP($R106&amp;" Equity",V$1)="#N/A Invalid Security"),"--",_xll.BDP($R106&amp;" Equity",V$1)))</f>
        <v>--</v>
      </c>
      <c r="W106" s="228" t="str">
        <f>IF(tbl_coded[[#This Row],[ISIN]]="","",IF(OR(_xll.BDP($R106&amp;" Equity",W$1)="#N/A N/A",_xll.BDP($R106&amp;" Equity",W$1)="#N/A Invalid Security"),"--",_xll.BDP($R106&amp;" Equity",W$1)))</f>
        <v>--</v>
      </c>
      <c r="X106" s="228" t="str">
        <f>IF(tbl_coded[[#This Row],[ISIN]]="","",IF(OR(_xll.BDP($R106&amp;" Equity",X$1)="#N/A N/A",_xll.BDP($R106&amp;" Equity",X$1)="#N/A Invalid Security"),"--",_xll.BDP($R106&amp;" Equity",X$1)))</f>
        <v>--</v>
      </c>
      <c r="Y10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6" s="228">
        <f>IF(tbl_coded[[#This Row],[ISIN]]="","",IF(ISNUMBER(_xll.BDP(B106&amp;" Corp",Z$1)),_xll.BDP(B106&amp;" Corp",Z$1),""))</f>
        <v>230</v>
      </c>
      <c r="AA106" s="228">
        <f>IF(tbl_coded[[#This Row],[ISIN]]="","",IF(ISNUMBER(_xll.BDP(B106&amp;" Corp",AA$1)),_xll.BDP(B106&amp;" Corp",AA$1),""))</f>
        <v>230</v>
      </c>
      <c r="AB106" s="228">
        <f>IF(tbl_coded[[#This Row],[ISIN]]="","",IF(ISNUMBER(_xll.BDP(B106&amp;" Corp",AB$1)),_xll.BDP(B106&amp;" Corp",AB$1),""))</f>
        <v>230</v>
      </c>
      <c r="AC106" s="228" t="str">
        <f>IF(tbl_coded[[#This Row],[ISIN]]="","",IF((_xll.BDP(B106&amp;" Corp",AC$1))="#N/A Field Not Applicable","",_xll.BDP(B106&amp;" Corp",AC$1)))</f>
        <v>N</v>
      </c>
      <c r="AD106" s="228" t="str">
        <f>IF(tbl_coded[[#This Row],[ISIN]]="","",IF((_xll.BDP(B106&amp;" Corp",AD$1))="#N/A N/A","--",_xll.BDP(B106&amp;" Corp",AD$1)))</f>
        <v>--</v>
      </c>
      <c r="AE106" s="228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>IG</v>
      </c>
      <c r="AF10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--/A-/NR</v>
      </c>
      <c r="AG10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Baa2/BBB-/--</v>
      </c>
      <c r="AH106" s="229" t="str">
        <f>IF(tbl_coded[[#This Row],[ISIN]]="","",IF(_xll.BDP($B106&amp;" Corp",AH$1)="#N/A N/A","--",_xll.BDP($B106&amp;" Corp",AH$1)))</f>
        <v>HK</v>
      </c>
      <c r="AI10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06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230</v>
      </c>
      <c r="AK10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东亚银行</v>
      </c>
      <c r="AL106" s="244" t="str">
        <f>IF(tbl_coded[[#This Row],[ISIN]]="","",IF(_xll.BDS($B106&amp;" Corp",AL$1)="#N/A Field Not Applicable","",_xll.BDS($B106&amp;" Corp",AL$1)))</f>
        <v/>
      </c>
      <c r="AM10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6" s="244" t="str">
        <f>IF(tbl_coded[[#This Row],[ISIN]]="","",IF(OR(_xll.BDP($B106&amp;" Corp",AR$1)="#N/A N/A"),"",_xll.BDP($B106&amp;" Corp",AR$1)))</f>
        <v/>
      </c>
      <c r="AS106" s="244" t="str">
        <f>IF(tbl_coded[[#This Row],[ISIN]]="","",IF(_xll.BDS($B106&amp;" Corp",AS$1)="#N/A Field Not Applicable","",_xll.BDS($B106&amp;" Corp",AS$1)))</f>
        <v/>
      </c>
      <c r="AT106" s="244" t="str">
        <f>IF(tbl_coded[[#This Row],[SBLC Provider BBID]]="","",_xll.BDP(tbl_coded[[#This Row],[SBLC Provider BBID]]&amp;" CompanyID","NAME"))</f>
        <v/>
      </c>
      <c r="AU106" s="244" t="str">
        <f>IF(tbl_coded[[#This Row],[ISIN]]="","",IF(OR(_xll.BDP($B106&amp;" Corp",AU$1)="#N/A N/A"),"--",IF(_xll.BDP($B106&amp;" Corp",AU$1)="#N/A Field Not Applicable","",TEXT(_xll.BDP($B106&amp;" Corp",AU$1),"yyyy/mm/dd"))))</f>
        <v>2022/04/22</v>
      </c>
      <c r="AV106" s="244" t="str">
        <f>IF(tbl_coded[[#This Row],[ISIN]]="","",IF(OR(_xll.BDP($B106&amp;" Corp",AV$1)="#N/A N/A"),"--",IF(_xll.BDP($B106&amp;" Corp",AV$1)="#N/A Field Not Applicable","",TEXT(_xll.BDP($B106&amp;" Corp",AV$1),"yyyy/mm/dd"))))</f>
        <v>2032/04/22</v>
      </c>
      <c r="AW106" s="244" t="str">
        <f>IF(tbl_coded[[#This Row],[ISIN]]="","",IF(OR(_xll.BDP($B106&amp;" Corp",AW$1)="#N/A N/A"),"--",IF(_xll.BDP($B106&amp;" Corp",AW$1)="#N/A Field Not Applicable","",TEXT(_xll.BDP($B106&amp;" Corp",AW$1),"yyyy/mm/dd"))))</f>
        <v>2022/04/13</v>
      </c>
      <c r="AX106" s="244" t="str">
        <f>IF(tbl_coded[[#This Row],[ISIN]]="","",IF(OR(_xll.BDP($B106&amp;" Corp",AX$1)="#N/A Field Not Applicable"),"--",IF(_xll.BDP($B106&amp;" Corp",AX$1)="#N/A Field Not Applicable","",TEXT(_xll.BDP($B106&amp;" Corp",AX$1),"yyyy/mm/dd"))))</f>
        <v>2027/04/22</v>
      </c>
      <c r="AY106" s="244">
        <f>IF(tbl_coded[[#This Row],[ISIN]]="","",IF(OR(_xll.BDP($B106&amp;" Corp",AY$1)="#N/A N/A"),"--",_xll.BDP($B106&amp;" Corp",AY$1)))</f>
        <v>4.875</v>
      </c>
      <c r="AZ106" s="244" t="str">
        <f>IF(tbl_coded[[#This Row],[ISIN]]="","",IF(OR(_xll.BDP($B106&amp;" Corp",AZ$1)="#N/A N/A"),"--",_xll.BDP($B106&amp;" Corp",AZ$1)))</f>
        <v>USD</v>
      </c>
      <c r="BA106" s="244">
        <f>IF(tbl_coded[[#This Row],[ISIN]]="","",IF(OR(_xll.BDP($B106&amp;" Corp",BA$1)="#N/A N/A"),"--",_xll.BDP($B106&amp;" Corp",BA$1)))</f>
        <v>500000000</v>
      </c>
      <c r="BB106" s="244">
        <f>IF(tbl_coded[[#This Row],[ISIN]]="","",IF(OR(_xll.BDP($B106&amp;" Corp",BB$1)="#N/A Field Not Applicable"),"--",_xll.BDP($B106&amp;" Corp",BB$1)))</f>
        <v>99.846000000000004</v>
      </c>
      <c r="BC106" s="244" t="str">
        <f>IF(tbl_coded[[#This Row],[ISIN]]="","",IF(OR(_xll.BDP($B106&amp;" Corp",BC$1)="#N/A Field Not Applicable"),"--",_xll.BDP($B106&amp;" Corp",BC$1)))</f>
        <v>N</v>
      </c>
      <c r="BD106" s="244" t="str">
        <f>IF(tbl_coded[[#This Row],[ISIN]]="","",IF(OR(_xll.BDP($B106&amp;" Corp",BD$1)="#N/A Field Not Applicable"),"--",_xll.BDP($B106&amp;" Corp",BD$1)))</f>
        <v>N</v>
      </c>
      <c r="BE106" s="244" t="str">
        <f>IF(tbl_coded[[#This Row],[ISIN]]="","",IF(OR(_xll.BDP($B106&amp;" Corp",BE$1)="#N/A Field Not Applicable"),"--",_xll.BDP($B106&amp;" Corp",BE$1)))</f>
        <v>N</v>
      </c>
      <c r="BF106" s="244" t="str">
        <f>IF(tbl_coded[[#This Row],[ISIN]]="","",IF(OR(_xll.BDP($B106&amp;" Corp",BF$1)="#N/A N/A"),"",_xll.BDP($B106&amp;" Corp",BF$1)))</f>
        <v>23 HK</v>
      </c>
      <c r="BG10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A3</v>
      </c>
      <c r="BI10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10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NR</v>
      </c>
      <c r="BK10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A3/A-/NR</v>
      </c>
      <c r="BL10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A3/A-/NR</v>
      </c>
      <c r="BM106" s="244" t="str">
        <f>IF(tbl_coded[[#This Row],[GREEN]]="Y","Green",IF(tbl_coded[[#This Row],[SUSTAINABLE]]="Y","Sustainable",IF(tbl_coded[[#This Row],[SOCIAL]]="Y","Social","")))</f>
        <v/>
      </c>
    </row>
    <row r="107" spans="1:65" ht="15" customHeight="1">
      <c r="A107" s="225">
        <v>105</v>
      </c>
      <c r="B107" s="226" t="str">
        <f>IF(美元债一级!$C$3:$C$1048576&lt;&gt;"",美元债一级!C107,"")</f>
        <v>XS2469032630</v>
      </c>
      <c r="C107" s="228" t="str">
        <f>IF(tbl_coded[[#This Row],[ISIN]]="","",IF(tbl_coded[[#This Row],[Index]]&gt;$A$1,"",IF(_xll.BDP($B107&amp;" Corp",C$1)="#N/A N/A","",_xll.BDP($B107&amp;" Corp",C$1))))</f>
        <v>12/4/2022</v>
      </c>
      <c r="D107" s="228" t="str">
        <f>IF(tbl_coded[[#This Row],[ISIN]]="","",IF(_xll.BDP($B107&amp;" Corp",D$1)="#N/A N/A","",_xll.BDP($B107&amp;" Corp",D$1)))</f>
        <v>CSI MTN LTD</v>
      </c>
      <c r="E107" s="228" t="str">
        <f>IF(tbl_coded[[#This Row],[ISIN]]="","",IF(_xll.BDP($B107&amp;" Corp",E$1)="#N/A N/A","--",_xll.BDP($B107&amp;" Corp",E$1)))</f>
        <v>CITIC SECURITIES INTERNA</v>
      </c>
      <c r="F107" s="228" t="str">
        <f>IF(tbl_coded[[#This Row],[ISIN]]="","",IF(_xll.BDS($B107&amp;" Corp",F$1)="#N/A Field Not Applicable","",_xll.BDS($B107&amp;" Corp",F$1)))</f>
        <v/>
      </c>
      <c r="G107" s="228" t="str">
        <f>IF(tbl_coded[[#This Row],[ISIN]]="","",IF(_xll.BDP($F107&amp;" CompanyID",G$1)="#N/A Invalid Security","",_xll.BDP($F107&amp;" CompanyID",G$1)))</f>
        <v/>
      </c>
      <c r="H107" s="228" t="str">
        <f>IF(tbl_coded[[#This Row],[ISIN]]="","",IF(_xll.BDP($B107&amp;" Corp",H$1)="#N/A N/A","--",_xll.BDP($B107&amp;" Corp",H$1)))</f>
        <v>--</v>
      </c>
      <c r="I107" s="228" t="str">
        <f>IF(tbl_coded[[#This Row],[ISIN]]="","",IF(_xll.BDP($B107&amp;" Corp",I$1)="#N/A N/A","--",_xll.BDP($B107&amp;" Corp",I$1)))</f>
        <v>BBB+</v>
      </c>
      <c r="J107" s="228" t="str">
        <f>IF(tbl_coded[[#This Row],[ISIN]]="","",IF(_xll.BDP($B107&amp;" Corp",J$1)="#N/A N/A","--",_xll.BDP($B107&amp;" Corp",J$1)))</f>
        <v>--</v>
      </c>
      <c r="K107" s="228" t="str">
        <f>IF(tbl_coded[[#This Row],[ISIN]]="","",IF(_xll.BDP($B107&amp;" Corp",K$1)="#N/A N/A","--",_xll.BDP($B107&amp;" Corp",K$1)))</f>
        <v>--</v>
      </c>
      <c r="L107" s="228" t="str">
        <f>IF(tbl_coded[[#This Row],[ISIN]]="","",IF(_xll.BDP($B107&amp;" Corp",L$1)="#N/A N/A","--",_xll.BDP($B107&amp;" Corp",L$1)))</f>
        <v>--</v>
      </c>
      <c r="M107" s="228" t="str">
        <f>IF(tbl_coded[[#This Row],[ISIN]]="","",IF(_xll.BDP($B107&amp;" Corp",M$1)="#N/A N/A","--",_xll.BDP($B107&amp;" Corp",M$1)))</f>
        <v>--</v>
      </c>
      <c r="N107" s="228" t="str">
        <f>IF(tbl_coded[[#This Row],[ISIN]]="","",IF(_xll.BDP($B107&amp;" Corp",N$1)="#N/A N/A","--",_xll.BDP($B107&amp;" Corp",N$1)))</f>
        <v>--</v>
      </c>
      <c r="O107" s="228" t="str">
        <f>IF(tbl_coded[[#This Row],[ISIN]]="","",IF(_xll.BDP($B107&amp;" Corp",O$1)="#N/A N/A","--",_xll.BDP($B107&amp;" Corp",O$1)))</f>
        <v>--</v>
      </c>
      <c r="P107" s="228" t="str">
        <f>IF(tbl_coded[[#This Row],[ISIN]]="","",IF(_xll.BDP($B107&amp;" Corp",P$1)="#N/A N/A","--",_xll.BDP($B107&amp;" Corp",P$1)))</f>
        <v>--</v>
      </c>
      <c r="Q10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07" s="228" t="str">
        <f>IF(tbl_coded[[#This Row],[ISIN]]="","",IF(OR(_xll.BDP($B107&amp;" Corp",R$1)="#N/A N/A",_xll.BDP($B107&amp;" Corp",R$1)="#N/A Invalid Security",_xll.BDP($B107&amp;" Corp",R$1)="#N/A Field Not Applicable"),"--",_xll.BDP($B107&amp;" Corp",R$1)))</f>
        <v>0335254D HK</v>
      </c>
      <c r="S107" s="228" t="str">
        <f>IF(tbl_coded[[#This Row],[ISIN]]="","",IF(OR(_xll.BDP($R107&amp;" Equity",S$1)="#N/A N/A",_xll.BDP($R107&amp;" Equity",S$1)="#N/A Invalid Security"),"--",_xll.BDP($R107&amp;" Equity",S$1)))</f>
        <v>--</v>
      </c>
      <c r="T107" s="228" t="str">
        <f>IF(tbl_coded[[#This Row],[ISIN]]="","",IF(OR(_xll.BDP($R107&amp;" Equity",T$1)="#N/A N/A",_xll.BDP($R107&amp;" Equity",T$1)="#N/A Invalid Security"),"--",_xll.BDP($R107&amp;" Equity",T$1)))</f>
        <v>--</v>
      </c>
      <c r="U107" s="228" t="str">
        <f>IF(tbl_coded[[#This Row],[ISIN]]="","",IF(OR(_xll.BDP($R107&amp;" Equity",U$1)="#N/A N/A",_xll.BDP($R107&amp;" Equity",U$1)="#N/A Invalid Security"),"--",_xll.BDP($R107&amp;" Equity",U$1)))</f>
        <v>--</v>
      </c>
      <c r="V107" s="228" t="str">
        <f>IF(tbl_coded[[#This Row],[ISIN]]="","",IF(OR(_xll.BDP($R107&amp;" Equity",V$1)="#N/A N/A",_xll.BDP($R107&amp;" Equity",V$1)="#N/A Invalid Security"),"--",_xll.BDP($R107&amp;" Equity",V$1)))</f>
        <v>--</v>
      </c>
      <c r="W107" s="228" t="str">
        <f>IF(tbl_coded[[#This Row],[ISIN]]="","",IF(OR(_xll.BDP($R107&amp;" Equity",W$1)="#N/A N/A",_xll.BDP($R107&amp;" Equity",W$1)="#N/A Invalid Security"),"--",_xll.BDP($R107&amp;" Equity",W$1)))</f>
        <v>BBB+</v>
      </c>
      <c r="X107" s="228" t="str">
        <f>IF(tbl_coded[[#This Row],[ISIN]]="","",IF(OR(_xll.BDP($R107&amp;" Equity",X$1)="#N/A N/A",_xll.BDP($R107&amp;" Equity",X$1)="#N/A Invalid Security"),"--",_xll.BDP($R107&amp;" Equity",X$1)))</f>
        <v>--</v>
      </c>
      <c r="Y10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--/BBB+/--</v>
      </c>
      <c r="Z107" s="228">
        <f>IF(tbl_coded[[#This Row],[ISIN]]="","",IF(ISNUMBER(_xll.BDP(B107&amp;" Corp",Z$1)),_xll.BDP(B107&amp;" Corp",Z$1),""))</f>
        <v>90</v>
      </c>
      <c r="AA107" s="228">
        <f>IF(tbl_coded[[#This Row],[ISIN]]="","",IF(ISNUMBER(_xll.BDP(B107&amp;" Corp",AA$1)),_xll.BDP(B107&amp;" Corp",AA$1),""))</f>
        <v>90</v>
      </c>
      <c r="AB107" s="228" t="str">
        <f>IF(tbl_coded[[#This Row],[ISIN]]="","",IF(ISNUMBER(_xll.BDP(B107&amp;" Corp",AB$1)),_xll.BDP(B107&amp;" Corp",AB$1),""))</f>
        <v/>
      </c>
      <c r="AC107" s="228" t="str">
        <f>IF(tbl_coded[[#This Row],[ISIN]]="","",IF((_xll.BDP(B107&amp;" Corp",AC$1))="#N/A Field Not Applicable","",_xll.BDP(B107&amp;" Corp",AC$1)))</f>
        <v>N</v>
      </c>
      <c r="AD107" s="228" t="str">
        <f>IF(tbl_coded[[#This Row],[ISIN]]="","",IF((_xll.BDP(B107&amp;" Corp",AD$1))="#N/A N/A","--",_xll.BDP(B107&amp;" Corp",AD$1)))</f>
        <v>--</v>
      </c>
      <c r="AE107" s="228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>IG</v>
      </c>
      <c r="AF10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--/BBB+/--</v>
      </c>
      <c r="AG10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107" s="229" t="str">
        <f>IF(tbl_coded[[#This Row],[ISIN]]="","",IF(_xll.BDP($B107&amp;" Corp",AH$1)="#N/A N/A","--",_xll.BDP($B107&amp;" Corp",AH$1)))</f>
        <v>VG</v>
      </c>
      <c r="AI10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7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90</v>
      </c>
      <c r="AK10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CSI MTN Ltd</v>
      </c>
      <c r="AL107" s="244" t="str">
        <f>IF(tbl_coded[[#This Row],[ISIN]]="","",IF(_xll.BDS($B107&amp;" Corp",AL$1)="#N/A Field Not Applicable","",_xll.BDS($B107&amp;" Corp",AL$1)))</f>
        <v/>
      </c>
      <c r="AM10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7" s="244" t="str">
        <f>IF(tbl_coded[[#This Row],[ISIN]]="","",IF(OR(_xll.BDP($B107&amp;" Corp",AR$1)="#N/A N/A"),"",_xll.BDP($B107&amp;" Corp",AR$1)))</f>
        <v>CITIC Securities International Co Ltd</v>
      </c>
      <c r="AS107" s="244" t="str">
        <f>IF(tbl_coded[[#This Row],[ISIN]]="","",IF(_xll.BDS($B107&amp;" Corp",AS$1)="#N/A Field Not Applicable","",_xll.BDS($B107&amp;" Corp",AS$1)))</f>
        <v/>
      </c>
      <c r="AT107" s="244" t="str">
        <f>IF(tbl_coded[[#This Row],[SBLC Provider BBID]]="","",_xll.BDP(tbl_coded[[#This Row],[SBLC Provider BBID]]&amp;" CompanyID","NAME"))</f>
        <v/>
      </c>
      <c r="AU107" s="244" t="str">
        <f>IF(tbl_coded[[#This Row],[ISIN]]="","",IF(OR(_xll.BDP($B107&amp;" Corp",AU$1)="#N/A N/A"),"--",IF(_xll.BDP($B107&amp;" Corp",AU$1)="#N/A Field Not Applicable","",TEXT(_xll.BDP($B107&amp;" Corp",AU$1),"yyyy/mm/dd"))))</f>
        <v>2022/04/21</v>
      </c>
      <c r="AV107" s="244" t="str">
        <f>IF(tbl_coded[[#This Row],[ISIN]]="","",IF(OR(_xll.BDP($B107&amp;" Corp",AV$1)="#N/A N/A"),"--",IF(_xll.BDP($B107&amp;" Corp",AV$1)="#N/A Field Not Applicable","",TEXT(_xll.BDP($B107&amp;" Corp",AV$1),"yyyy/mm/dd"))))</f>
        <v>2025/04/21</v>
      </c>
      <c r="AW107" s="244" t="str">
        <f>IF(tbl_coded[[#This Row],[ISIN]]="","",IF(OR(_xll.BDP($B107&amp;" Corp",AW$1)="#N/A N/A"),"--",IF(_xll.BDP($B107&amp;" Corp",AW$1)="#N/A Field Not Applicable","",TEXT(_xll.BDP($B107&amp;" Corp",AW$1),"yyyy/mm/dd"))))</f>
        <v>2022/04/12</v>
      </c>
      <c r="AX107" s="244" t="str">
        <f>IF(tbl_coded[[#This Row],[ISIN]]="","",IF(OR(_xll.BDP($B107&amp;" Corp",AX$1)="#N/A Field Not Applicable"),"--",IF(_xll.BDP($B107&amp;" Corp",AX$1)="#N/A Field Not Applicable","",TEXT(_xll.BDP($B107&amp;" Corp",AX$1),"yyyy/mm/dd"))))</f>
        <v>2025/03/21</v>
      </c>
      <c r="AY107" s="244">
        <f>IF(tbl_coded[[#This Row],[ISIN]]="","",IF(OR(_xll.BDP($B107&amp;" Corp",AY$1)="#N/A N/A"),"--",_xll.BDP($B107&amp;" Corp",AY$1)))</f>
        <v>3.375</v>
      </c>
      <c r="AZ107" s="244" t="str">
        <f>IF(tbl_coded[[#This Row],[ISIN]]="","",IF(OR(_xll.BDP($B107&amp;" Corp",AZ$1)="#N/A N/A"),"--",_xll.BDP($B107&amp;" Corp",AZ$1)))</f>
        <v>USD</v>
      </c>
      <c r="BA107" s="244">
        <f>IF(tbl_coded[[#This Row],[ISIN]]="","",IF(OR(_xll.BDP($B107&amp;" Corp",BA$1)="#N/A N/A"),"--",_xll.BDP($B107&amp;" Corp",BA$1)))</f>
        <v>300000000</v>
      </c>
      <c r="BB107" s="244">
        <f>IF(tbl_coded[[#This Row],[ISIN]]="","",IF(OR(_xll.BDP($B107&amp;" Corp",BB$1)="#N/A Field Not Applicable"),"--",_xll.BDP($B107&amp;" Corp",BB$1)))</f>
        <v>99.65</v>
      </c>
      <c r="BC107" s="244" t="str">
        <f>IF(tbl_coded[[#This Row],[ISIN]]="","",IF(OR(_xll.BDP($B107&amp;" Corp",BC$1)="#N/A Field Not Applicable"),"--",_xll.BDP($B107&amp;" Corp",BC$1)))</f>
        <v>N</v>
      </c>
      <c r="BD107" s="244" t="str">
        <f>IF(tbl_coded[[#This Row],[ISIN]]="","",IF(OR(_xll.BDP($B107&amp;" Corp",BD$1)="#N/A Field Not Applicable"),"--",_xll.BDP($B107&amp;" Corp",BD$1)))</f>
        <v>N</v>
      </c>
      <c r="BE107" s="244" t="str">
        <f>IF(tbl_coded[[#This Row],[ISIN]]="","",IF(OR(_xll.BDP($B107&amp;" Corp",BE$1)="#N/A Field Not Applicable"),"--",_xll.BDP($B107&amp;" Corp",BE$1)))</f>
        <v>N</v>
      </c>
      <c r="BF107" s="244" t="str">
        <f>IF(tbl_coded[[#This Row],[ISIN]]="","",IF(OR(_xll.BDP($B107&amp;" Corp",BF$1)="#N/A N/A"),"",_xll.BDP($B107&amp;" Corp",BF$1)))</f>
        <v>600030 CH</v>
      </c>
      <c r="BG10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0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0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0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--/BBB+/--</v>
      </c>
      <c r="BL10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--/BBB+/--</v>
      </c>
      <c r="BM107" s="244" t="str">
        <f>IF(tbl_coded[[#This Row],[GREEN]]="Y","Green",IF(tbl_coded[[#This Row],[SUSTAINABLE]]="Y","Sustainable",IF(tbl_coded[[#This Row],[SOCIAL]]="Y","Social","")))</f>
        <v/>
      </c>
    </row>
    <row r="108" spans="1:65" ht="15" customHeight="1">
      <c r="A108" s="225">
        <v>106</v>
      </c>
      <c r="B108" s="226" t="str">
        <f>IF(美元债一级!$C$3:$C$1048576&lt;&gt;"",美元债一级!C108,"")</f>
        <v>XS2460522555</v>
      </c>
      <c r="C108" s="228" t="str">
        <f>IF(tbl_coded[[#This Row],[ISIN]]="","",IF(tbl_coded[[#This Row],[Index]]&gt;$A$1,"",IF(_xll.BDP($B108&amp;" Corp",C$1)="#N/A N/A","",_xll.BDP($B108&amp;" Corp",C$1))))</f>
        <v>29/3/2022</v>
      </c>
      <c r="D108" s="228" t="str">
        <f>IF(tbl_coded[[#This Row],[ISIN]]="","",IF(_xll.BDP($B108&amp;" Corp",D$1)="#N/A N/A","",_xll.BDP($B108&amp;" Corp",D$1)))</f>
        <v>CHIYU BANKING CORP LTD</v>
      </c>
      <c r="E108" s="228" t="str">
        <f>IF(tbl_coded[[#This Row],[ISIN]]="","",IF(_xll.BDP($B108&amp;" Corp",E$1)="#N/A N/A","--",_xll.BDP($B108&amp;" Corp",E$1)))</f>
        <v>--</v>
      </c>
      <c r="F108" s="228" t="str">
        <f>IF(tbl_coded[[#This Row],[ISIN]]="","",IF(_xll.BDS($B108&amp;" Corp",F$1)="#N/A Field Not Applicable","",_xll.BDS($B108&amp;" Corp",F$1)))</f>
        <v/>
      </c>
      <c r="G108" s="228" t="str">
        <f>IF(tbl_coded[[#This Row],[ISIN]]="","",IF(_xll.BDP($F108&amp;" CompanyID",G$1)="#N/A Invalid Security","",_xll.BDP($F108&amp;" CompanyID",G$1)))</f>
        <v/>
      </c>
      <c r="H108" s="228" t="str">
        <f>IF(tbl_coded[[#This Row],[ISIN]]="","",IF(_xll.BDP($B108&amp;" Corp",H$1)="#N/A N/A","--",_xll.BDP($B108&amp;" Corp",H$1)))</f>
        <v>--</v>
      </c>
      <c r="I108" s="228" t="str">
        <f>IF(tbl_coded[[#This Row],[ISIN]]="","",IF(_xll.BDP($B108&amp;" Corp",I$1)="#N/A N/A","--",_xll.BDP($B108&amp;" Corp",I$1)))</f>
        <v>--</v>
      </c>
      <c r="J108" s="228" t="str">
        <f>IF(tbl_coded[[#This Row],[ISIN]]="","",IF(_xll.BDP($B108&amp;" Corp",J$1)="#N/A N/A","--",_xll.BDP($B108&amp;" Corp",J$1)))</f>
        <v>--</v>
      </c>
      <c r="K108" s="228" t="str">
        <f>IF(tbl_coded[[#This Row],[ISIN]]="","",IF(_xll.BDP($B108&amp;" Corp",K$1)="#N/A N/A","--",_xll.BDP($B108&amp;" Corp",K$1)))</f>
        <v>--</v>
      </c>
      <c r="L108" s="228" t="str">
        <f>IF(tbl_coded[[#This Row],[ISIN]]="","",IF(_xll.BDP($B108&amp;" Corp",L$1)="#N/A N/A","--",_xll.BDP($B108&amp;" Corp",L$1)))</f>
        <v>Baa1</v>
      </c>
      <c r="M108" s="228" t="str">
        <f>IF(tbl_coded[[#This Row],[ISIN]]="","",IF(_xll.BDP($B108&amp;" Corp",M$1)="#N/A N/A","--",_xll.BDP($B108&amp;" Corp",M$1)))</f>
        <v>--</v>
      </c>
      <c r="N108" s="228" t="str">
        <f>IF(tbl_coded[[#This Row],[ISIN]]="","",IF(_xll.BDP($B108&amp;" Corp",N$1)="#N/A N/A","--",_xll.BDP($B108&amp;" Corp",N$1)))</f>
        <v>--</v>
      </c>
      <c r="O108" s="228" t="str">
        <f>IF(tbl_coded[[#This Row],[ISIN]]="","",IF(_xll.BDP($B108&amp;" Corp",O$1)="#N/A N/A","--",_xll.BDP($B108&amp;" Corp",O$1)))</f>
        <v>--</v>
      </c>
      <c r="P108" s="228" t="str">
        <f>IF(tbl_coded[[#This Row],[ISIN]]="","",IF(_xll.BDP($B108&amp;" Corp",P$1)="#N/A N/A","--",_xll.BDP($B108&amp;" Corp",P$1)))</f>
        <v>--</v>
      </c>
      <c r="Q10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08" s="228" t="str">
        <f>IF(tbl_coded[[#This Row],[ISIN]]="","",IF(OR(_xll.BDP($B108&amp;" Corp",R$1)="#N/A N/A",_xll.BDP($B108&amp;" Corp",R$1)="#N/A Invalid Security",_xll.BDP($B108&amp;" Corp",R$1)="#N/A Field Not Applicable"),"--",_xll.BDP($B108&amp;" Corp",R$1)))</f>
        <v>--</v>
      </c>
      <c r="S108" s="228" t="str">
        <f>IF(tbl_coded[[#This Row],[ISIN]]="","",IF(OR(_xll.BDP($R108&amp;" Equity",S$1)="#N/A N/A",_xll.BDP($R108&amp;" Equity",S$1)="#N/A Invalid Security"),"--",_xll.BDP($R108&amp;" Equity",S$1)))</f>
        <v>--</v>
      </c>
      <c r="T108" s="228" t="str">
        <f>IF(tbl_coded[[#This Row],[ISIN]]="","",IF(OR(_xll.BDP($R108&amp;" Equity",T$1)="#N/A N/A",_xll.BDP($R108&amp;" Equity",T$1)="#N/A Invalid Security"),"--",_xll.BDP($R108&amp;" Equity",T$1)))</f>
        <v>--</v>
      </c>
      <c r="U108" s="228" t="str">
        <f>IF(tbl_coded[[#This Row],[ISIN]]="","",IF(OR(_xll.BDP($R108&amp;" Equity",U$1)="#N/A N/A",_xll.BDP($R108&amp;" Equity",U$1)="#N/A Invalid Security"),"--",_xll.BDP($R108&amp;" Equity",U$1)))</f>
        <v>--</v>
      </c>
      <c r="V108" s="228" t="str">
        <f>IF(tbl_coded[[#This Row],[ISIN]]="","",IF(OR(_xll.BDP($R108&amp;" Equity",V$1)="#N/A N/A",_xll.BDP($R108&amp;" Equity",V$1)="#N/A Invalid Security"),"--",_xll.BDP($R108&amp;" Equity",V$1)))</f>
        <v>--</v>
      </c>
      <c r="W108" s="228" t="str">
        <f>IF(tbl_coded[[#This Row],[ISIN]]="","",IF(OR(_xll.BDP($R108&amp;" Equity",W$1)="#N/A N/A",_xll.BDP($R108&amp;" Equity",W$1)="#N/A Invalid Security"),"--",_xll.BDP($R108&amp;" Equity",W$1)))</f>
        <v>--</v>
      </c>
      <c r="X108" s="228" t="str">
        <f>IF(tbl_coded[[#This Row],[ISIN]]="","",IF(OR(_xll.BDP($R108&amp;" Equity",X$1)="#N/A N/A",_xll.BDP($R108&amp;" Equity",X$1)="#N/A Invalid Security"),"--",_xll.BDP($R108&amp;" Equity",X$1)))</f>
        <v>--</v>
      </c>
      <c r="Y10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8" s="228">
        <f>IF(tbl_coded[[#This Row],[ISIN]]="","",IF(ISNUMBER(_xll.BDP(B108&amp;" Corp",Z$1)),_xll.BDP(B108&amp;" Corp",Z$1),""))</f>
        <v>320.2</v>
      </c>
      <c r="AA108" s="228">
        <f>IF(tbl_coded[[#This Row],[ISIN]]="","",IF(ISNUMBER(_xll.BDP(B108&amp;" Corp",AA$1)),_xll.BDP(B108&amp;" Corp",AA$1),""))</f>
        <v>320.2</v>
      </c>
      <c r="AB108" s="228">
        <f>IF(tbl_coded[[#This Row],[ISIN]]="","",IF(ISNUMBER(_xll.BDP(B108&amp;" Corp",AB$1)),_xll.BDP(B108&amp;" Corp",AB$1),""))</f>
        <v>320.2</v>
      </c>
      <c r="AC108" s="228" t="str">
        <f>IF(tbl_coded[[#This Row],[ISIN]]="","",IF((_xll.BDP(B108&amp;" Corp",AC$1))="#N/A Field Not Applicable","",_xll.BDP(B108&amp;" Corp",AC$1)))</f>
        <v>N</v>
      </c>
      <c r="AD108" s="228" t="str">
        <f>IF(tbl_coded[[#This Row],[ISIN]]="","",IF((_xll.BDP(B108&amp;" Corp",AD$1))="#N/A N/A","--",_xll.BDP(B108&amp;" Corp",AD$1)))</f>
        <v>--</v>
      </c>
      <c r="AE108" s="228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>NR</v>
      </c>
      <c r="AF10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0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08" s="229" t="str">
        <f>IF(tbl_coded[[#This Row],[ISIN]]="","",IF(_xll.BDP($B108&amp;" Corp",AH$1)="#N/A N/A","--",_xll.BDP($B108&amp;" Corp",AH$1)))</f>
        <v>HK</v>
      </c>
      <c r="AI10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8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320.2</v>
      </c>
      <c r="AK10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集友银行</v>
      </c>
      <c r="AL108" s="244" t="str">
        <f>IF(tbl_coded[[#This Row],[ISIN]]="","",IF(_xll.BDS($B108&amp;" Corp",AL$1)="#N/A Field Not Applicable","",_xll.BDS($B108&amp;" Corp",AL$1)))</f>
        <v/>
      </c>
      <c r="AM10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8" s="244" t="str">
        <f>IF(tbl_coded[[#This Row],[ISIN]]="","",IF(OR(_xll.BDP($B108&amp;" Corp",AR$1)="#N/A N/A"),"",_xll.BDP($B108&amp;" Corp",AR$1)))</f>
        <v/>
      </c>
      <c r="AS108" s="244" t="str">
        <f>IF(tbl_coded[[#This Row],[ISIN]]="","",IF(_xll.BDS($B108&amp;" Corp",AS$1)="#N/A Field Not Applicable","",_xll.BDS($B108&amp;" Corp",AS$1)))</f>
        <v/>
      </c>
      <c r="AT108" s="244" t="str">
        <f>IF(tbl_coded[[#This Row],[SBLC Provider BBID]]="","",_xll.BDP(tbl_coded[[#This Row],[SBLC Provider BBID]]&amp;" CompanyID","NAME"))</f>
        <v/>
      </c>
      <c r="AU108" s="244" t="str">
        <f>IF(tbl_coded[[#This Row],[ISIN]]="","",IF(OR(_xll.BDP($B108&amp;" Corp",AU$1)="#N/A N/A"),"--",IF(_xll.BDP($B108&amp;" Corp",AU$1)="#N/A Field Not Applicable","",TEXT(_xll.BDP($B108&amp;" Corp",AU$1),"yyyy/mm/dd"))))</f>
        <v>2022/04/07</v>
      </c>
      <c r="AV108" s="244" t="str">
        <f>IF(tbl_coded[[#This Row],[ISIN]]="","",IF(OR(_xll.BDP($B108&amp;" Corp",AV$1)="#N/A N/A"),"--",IF(_xll.BDP($B108&amp;" Corp",AV$1)="#N/A Field Not Applicable","",TEXT(_xll.BDP($B108&amp;" Corp",AV$1),"yyyy/mm/dd"))))</f>
        <v>2032/04/07</v>
      </c>
      <c r="AW108" s="244" t="str">
        <f>IF(tbl_coded[[#This Row],[ISIN]]="","",IF(OR(_xll.BDP($B108&amp;" Corp",AW$1)="#N/A N/A"),"--",IF(_xll.BDP($B108&amp;" Corp",AW$1)="#N/A Field Not Applicable","",TEXT(_xll.BDP($B108&amp;" Corp",AW$1),"yyyy/mm/dd"))))</f>
        <v>2022/03/29</v>
      </c>
      <c r="AX108" s="244" t="str">
        <f>IF(tbl_coded[[#This Row],[ISIN]]="","",IF(OR(_xll.BDP($B108&amp;" Corp",AX$1)="#N/A Field Not Applicable"),"--",IF(_xll.BDP($B108&amp;" Corp",AX$1)="#N/A Field Not Applicable","",TEXT(_xll.BDP($B108&amp;" Corp",AX$1),"yyyy/mm/dd"))))</f>
        <v>2027/04/07</v>
      </c>
      <c r="AY108" s="244">
        <f>IF(tbl_coded[[#This Row],[ISIN]]="","",IF(OR(_xll.BDP($B108&amp;" Corp",AY$1)="#N/A N/A"),"--",_xll.BDP($B108&amp;" Corp",AY$1)))</f>
        <v>5.75</v>
      </c>
      <c r="AZ108" s="244" t="str">
        <f>IF(tbl_coded[[#This Row],[ISIN]]="","",IF(OR(_xll.BDP($B108&amp;" Corp",AZ$1)="#N/A N/A"),"--",_xll.BDP($B108&amp;" Corp",AZ$1)))</f>
        <v>USD</v>
      </c>
      <c r="BA108" s="244">
        <f>IF(tbl_coded[[#This Row],[ISIN]]="","",IF(OR(_xll.BDP($B108&amp;" Corp",BA$1)="#N/A N/A"),"--",_xll.BDP($B108&amp;" Corp",BA$1)))</f>
        <v>200000000</v>
      </c>
      <c r="BB108" s="244">
        <f>IF(tbl_coded[[#This Row],[ISIN]]="","",IF(OR(_xll.BDP($B108&amp;" Corp",BB$1)="#N/A Field Not Applicable"),"--",_xll.BDP($B108&amp;" Corp",BB$1)))</f>
        <v>100</v>
      </c>
      <c r="BC108" s="244" t="str">
        <f>IF(tbl_coded[[#This Row],[ISIN]]="","",IF(OR(_xll.BDP($B108&amp;" Corp",BC$1)="#N/A Field Not Applicable"),"--",_xll.BDP($B108&amp;" Corp",BC$1)))</f>
        <v>N</v>
      </c>
      <c r="BD108" s="244" t="str">
        <f>IF(tbl_coded[[#This Row],[ISIN]]="","",IF(OR(_xll.BDP($B108&amp;" Corp",BD$1)="#N/A Field Not Applicable"),"--",_xll.BDP($B108&amp;" Corp",BD$1)))</f>
        <v>N</v>
      </c>
      <c r="BE108" s="244" t="str">
        <f>IF(tbl_coded[[#This Row],[ISIN]]="","",IF(OR(_xll.BDP($B108&amp;" Corp",BE$1)="#N/A Field Not Applicable"),"--",_xll.BDP($B108&amp;" Corp",BE$1)))</f>
        <v>N</v>
      </c>
      <c r="BF108" s="244" t="str">
        <f>IF(tbl_coded[[#This Row],[ISIN]]="","",IF(OR(_xll.BDP($B108&amp;" Corp",BF$1)="#N/A N/A"),"",_xll.BDP($B108&amp;" Corp",BF$1)))</f>
        <v>1063Z HK</v>
      </c>
      <c r="BG10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Baa1</v>
      </c>
      <c r="BI10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0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0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Baa1/--/--</v>
      </c>
      <c r="BL10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Baa1/--/--</v>
      </c>
      <c r="BM108" s="244" t="str">
        <f>IF(tbl_coded[[#This Row],[GREEN]]="Y","Green",IF(tbl_coded[[#This Row],[SUSTAINABLE]]="Y","Sustainable",IF(tbl_coded[[#This Row],[SOCIAL]]="Y","Social","")))</f>
        <v/>
      </c>
    </row>
    <row r="109" spans="1:65" ht="15" customHeight="1">
      <c r="A109" s="225">
        <v>107</v>
      </c>
      <c r="B109" s="226" t="str">
        <f>IF(美元债一级!$C$3:$C$1048576&lt;&gt;"",美元债一级!C109,"")</f>
        <v>XS2455963590</v>
      </c>
      <c r="C109" s="230" t="str">
        <f>IF(tbl_coded[[#This Row],[ISIN]]="","",IF(tbl_coded[[#This Row],[Index]]&gt;$A$1,"",IF(_xll.BDP($B109&amp;" Corp",C$1)="#N/A N/A","",_xll.BDP($B109&amp;" Corp",C$1))))</f>
        <v>24/3/2022</v>
      </c>
      <c r="D109" s="230" t="str">
        <f>IF(tbl_coded[[#This Row],[ISIN]]="","",IF(_xll.BDP($B109&amp;" Corp",D$1)="#N/A N/A","",_xll.BDP($B109&amp;" Corp",D$1)))</f>
        <v>GANSU HIGHWAY AVIATION</v>
      </c>
      <c r="E109" s="230" t="str">
        <f>IF(tbl_coded[[#This Row],[ISIN]]="","",IF(_xll.BDP($B109&amp;" Corp",E$1)="#N/A N/A","--",_xll.BDP($B109&amp;" Corp",E$1)))</f>
        <v>--</v>
      </c>
      <c r="F109" s="230" t="str">
        <f>IF(tbl_coded[[#This Row],[ISIN]]="","",IF(_xll.BDS($B109&amp;" Corp",F$1)="#N/A Field Not Applicable","",_xll.BDS($B109&amp;" Corp",F$1)))</f>
        <v/>
      </c>
      <c r="G109" s="230" t="str">
        <f>IF(tbl_coded[[#This Row],[ISIN]]="","",IF(_xll.BDP($F109&amp;" CompanyID",G$1)="#N/A Invalid Security","",_xll.BDP($F109&amp;" CompanyID",G$1)))</f>
        <v/>
      </c>
      <c r="H109" s="230" t="str">
        <f>IF(tbl_coded[[#This Row],[ISIN]]="","",IF(_xll.BDP($B109&amp;" Corp",H$1)="#N/A N/A","--",_xll.BDP($B109&amp;" Corp",H$1)))</f>
        <v>--</v>
      </c>
      <c r="I109" s="230" t="str">
        <f>IF(tbl_coded[[#This Row],[ISIN]]="","",IF(_xll.BDP($B109&amp;" Corp",I$1)="#N/A N/A","--",_xll.BDP($B109&amp;" Corp",I$1)))</f>
        <v>BBB+</v>
      </c>
      <c r="J109" s="230" t="str">
        <f>IF(tbl_coded[[#This Row],[ISIN]]="","",IF(_xll.BDP($B109&amp;" Corp",J$1)="#N/A N/A","--",_xll.BDP($B109&amp;" Corp",J$1)))</f>
        <v>--</v>
      </c>
      <c r="K109" s="230" t="str">
        <f>IF(tbl_coded[[#This Row],[ISIN]]="","",IF(_xll.BDP($B109&amp;" Corp",K$1)="#N/A N/A","--",_xll.BDP($B109&amp;" Corp",K$1)))</f>
        <v>--</v>
      </c>
      <c r="L109" s="230" t="str">
        <f>IF(tbl_coded[[#This Row],[ISIN]]="","",IF(_xll.BDP($B109&amp;" Corp",L$1)="#N/A N/A","--",_xll.BDP($B109&amp;" Corp",L$1)))</f>
        <v>--</v>
      </c>
      <c r="M109" s="230" t="str">
        <f>IF(tbl_coded[[#This Row],[ISIN]]="","",IF(_xll.BDP($B109&amp;" Corp",M$1)="#N/A N/A","--",_xll.BDP($B109&amp;" Corp",M$1)))</f>
        <v>--</v>
      </c>
      <c r="N109" s="230" t="str">
        <f>IF(tbl_coded[[#This Row],[ISIN]]="","",IF(_xll.BDP($B109&amp;" Corp",N$1)="#N/A N/A","--",_xll.BDP($B109&amp;" Corp",N$1)))</f>
        <v>--</v>
      </c>
      <c r="O109" s="230" t="str">
        <f>IF(tbl_coded[[#This Row],[ISIN]]="","",IF(_xll.BDP($B109&amp;" Corp",O$1)="#N/A N/A","--",_xll.BDP($B109&amp;" Corp",O$1)))</f>
        <v>BBB+</v>
      </c>
      <c r="P109" s="230" t="str">
        <f>IF(tbl_coded[[#This Row],[ISIN]]="","",IF(_xll.BDP($B109&amp;" Corp",P$1)="#N/A N/A","--",_xll.BDP($B109&amp;" Corp",P$1)))</f>
        <v>BBB+</v>
      </c>
      <c r="Q10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--/BBB+/BBB+</v>
      </c>
      <c r="R109" s="230" t="str">
        <f>IF(tbl_coded[[#This Row],[ISIN]]="","",IF(OR(_xll.BDP($B109&amp;" Corp",R$1)="#N/A N/A",_xll.BDP($B109&amp;" Corp",R$1)="#N/A Invalid Security",_xll.BDP($B109&amp;" Corp",R$1)="#N/A Field Not Applicable"),"--",_xll.BDP($B109&amp;" Corp",R$1)))</f>
        <v>--</v>
      </c>
      <c r="S109" s="230" t="str">
        <f>IF(tbl_coded[[#This Row],[ISIN]]="","",IF(OR(_xll.BDP($R109&amp;" Equity",S$1)="#N/A N/A",_xll.BDP($R109&amp;" Equity",S$1)="#N/A Invalid Security"),"--",_xll.BDP($R109&amp;" Equity",S$1)))</f>
        <v>--</v>
      </c>
      <c r="T109" s="230" t="str">
        <f>IF(tbl_coded[[#This Row],[ISIN]]="","",IF(OR(_xll.BDP($R109&amp;" Equity",T$1)="#N/A N/A",_xll.BDP($R109&amp;" Equity",T$1)="#N/A Invalid Security"),"--",_xll.BDP($R109&amp;" Equity",T$1)))</f>
        <v>--</v>
      </c>
      <c r="U109" s="230" t="str">
        <f>IF(tbl_coded[[#This Row],[ISIN]]="","",IF(OR(_xll.BDP($R109&amp;" Equity",U$1)="#N/A N/A",_xll.BDP($R109&amp;" Equity",U$1)="#N/A Invalid Security"),"--",_xll.BDP($R109&amp;" Equity",U$1)))</f>
        <v>--</v>
      </c>
      <c r="V109" s="230" t="str">
        <f>IF(tbl_coded[[#This Row],[ISIN]]="","",IF(OR(_xll.BDP($R109&amp;" Equity",V$1)="#N/A N/A",_xll.BDP($R109&amp;" Equity",V$1)="#N/A Invalid Security"),"--",_xll.BDP($R109&amp;" Equity",V$1)))</f>
        <v>--</v>
      </c>
      <c r="W109" s="230" t="str">
        <f>IF(tbl_coded[[#This Row],[ISIN]]="","",IF(OR(_xll.BDP($R109&amp;" Equity",W$1)="#N/A N/A",_xll.BDP($R109&amp;" Equity",W$1)="#N/A Invalid Security"),"--",_xll.BDP($R109&amp;" Equity",W$1)))</f>
        <v>--</v>
      </c>
      <c r="X109" s="230" t="str">
        <f>IF(tbl_coded[[#This Row],[ISIN]]="","",IF(OR(_xll.BDP($R109&amp;" Equity",X$1)="#N/A N/A",_xll.BDP($R109&amp;" Equity",X$1)="#N/A Invalid Security"),"--",_xll.BDP($R109&amp;" Equity",X$1)))</f>
        <v>--</v>
      </c>
      <c r="Y10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09" s="230" t="str">
        <f>IF(tbl_coded[[#This Row],[ISIN]]="","",IF(ISNUMBER(_xll.BDP(B109&amp;" Corp",Z$1)),_xll.BDP(B109&amp;" Corp",Z$1),""))</f>
        <v/>
      </c>
      <c r="AA109" s="230" t="str">
        <f>IF(tbl_coded[[#This Row],[ISIN]]="","",IF(ISNUMBER(_xll.BDP(B109&amp;" Corp",AA$1)),_xll.BDP(B109&amp;" Corp",AA$1),""))</f>
        <v/>
      </c>
      <c r="AB109" s="230" t="str">
        <f>IF(tbl_coded[[#This Row],[ISIN]]="","",IF(ISNUMBER(_xll.BDP(B109&amp;" Corp",AB$1)),_xll.BDP(B109&amp;" Corp",AB$1),""))</f>
        <v/>
      </c>
      <c r="AC109" s="230" t="str">
        <f>IF(tbl_coded[[#This Row],[ISIN]]="","",IF((_xll.BDP(B109&amp;" Corp",AC$1))="#N/A Field Not Applicable","",_xll.BDP(B109&amp;" Corp",AC$1)))</f>
        <v>N</v>
      </c>
      <c r="AD109" s="230" t="str">
        <f>IF(tbl_coded[[#This Row],[ISIN]]="","",IF((_xll.BDP(B109&amp;" Corp",AD$1))="#N/A N/A","--",_xll.BDP(B109&amp;" Corp",AD$1)))</f>
        <v>--</v>
      </c>
      <c r="AE109" s="230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>IG</v>
      </c>
      <c r="AF10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--/BBB+/BBB+</v>
      </c>
      <c r="AG10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109" s="231" t="str">
        <f>IF(tbl_coded[[#This Row],[ISIN]]="","",IF(_xll.BDP($B109&amp;" Corp",AH$1)="#N/A N/A","--",_xll.BDP($B109&amp;" Corp",AH$1)))</f>
        <v>CN</v>
      </c>
      <c r="AI10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0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甘肃省公路航空旅游投</v>
      </c>
      <c r="AL109" s="230" t="str">
        <f>IF(tbl_coded[[#This Row],[ISIN]]="","",IF(_xll.BDS($B109&amp;" Corp",AL$1)="#N/A Field Not Applicable","",_xll.BDS($B109&amp;" Corp",AL$1)))</f>
        <v/>
      </c>
      <c r="AM10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0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0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0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0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09" s="230" t="str">
        <f>IF(tbl_coded[[#This Row],[ISIN]]="","",IF(OR(_xll.BDP($B109&amp;" Corp",AR$1)="#N/A N/A"),"",_xll.BDP($B109&amp;" Corp",AR$1)))</f>
        <v/>
      </c>
      <c r="AS109" s="230" t="str">
        <f>IF(tbl_coded[[#This Row],[ISIN]]="","",IF(_xll.BDS($B109&amp;" Corp",AS$1)="#N/A Field Not Applicable","",_xll.BDS($B109&amp;" Corp",AS$1)))</f>
        <v/>
      </c>
      <c r="AT109" s="230" t="str">
        <f>IF(tbl_coded[[#This Row],[SBLC Provider BBID]]="","",_xll.BDP(tbl_coded[[#This Row],[SBLC Provider BBID]]&amp;" CompanyID","NAME"))</f>
        <v/>
      </c>
      <c r="AU109" s="230" t="str">
        <f>IF(tbl_coded[[#This Row],[ISIN]]="","",IF(OR(_xll.BDP($B109&amp;" Corp",AU$1)="#N/A N/A"),"--",IF(_xll.BDP($B109&amp;" Corp",AU$1)="#N/A Field Not Applicable","",TEXT(_xll.BDP($B109&amp;" Corp",AU$1),"yyyy/mm/dd"))))</f>
        <v>2022/03/30</v>
      </c>
      <c r="AV109" s="230" t="str">
        <f>IF(tbl_coded[[#This Row],[ISIN]]="","",IF(OR(_xll.BDP($B109&amp;" Corp",AV$1)="#N/A N/A"),"--",IF(_xll.BDP($B109&amp;" Corp",AV$1)="#N/A Field Not Applicable","",TEXT(_xll.BDP($B109&amp;" Corp",AV$1),"yyyy/mm/dd"))))</f>
        <v>2025/03/30</v>
      </c>
      <c r="AW109" s="230" t="str">
        <f>IF(tbl_coded[[#This Row],[ISIN]]="","",IF(OR(_xll.BDP($B109&amp;" Corp",AW$1)="#N/A N/A"),"--",IF(_xll.BDP($B109&amp;" Corp",AW$1)="#N/A Field Not Applicable","",TEXT(_xll.BDP($B109&amp;" Corp",AW$1),"yyyy/mm/dd"))))</f>
        <v>2022/03/24</v>
      </c>
      <c r="AX109" s="230" t="str">
        <f>IF(tbl_coded[[#This Row],[ISIN]]="","",IF(OR(_xll.BDP($B109&amp;" Corp",AX$1)="#N/A Field Not Applicable"),"--",IF(_xll.BDP($B109&amp;" Corp",AX$1)="#N/A Field Not Applicable","",TEXT(_xll.BDP($B109&amp;" Corp",AX$1),"yyyy/mm/dd"))))</f>
        <v>--</v>
      </c>
      <c r="AY109" s="230">
        <f>IF(tbl_coded[[#This Row],[ISIN]]="","",IF(OR(_xll.BDP($B109&amp;" Corp",AY$1)="#N/A N/A"),"--",_xll.BDP($B109&amp;" Corp",AY$1)))</f>
        <v>4.9000000000000004</v>
      </c>
      <c r="AZ109" s="230" t="str">
        <f>IF(tbl_coded[[#This Row],[ISIN]]="","",IF(OR(_xll.BDP($B109&amp;" Corp",AZ$1)="#N/A N/A"),"--",_xll.BDP($B109&amp;" Corp",AZ$1)))</f>
        <v>USD</v>
      </c>
      <c r="BA109" s="230">
        <f>IF(tbl_coded[[#This Row],[ISIN]]="","",IF(OR(_xll.BDP($B109&amp;" Corp",BA$1)="#N/A N/A"),"--",_xll.BDP($B109&amp;" Corp",BA$1)))</f>
        <v>300000000</v>
      </c>
      <c r="BB109" s="230">
        <f>IF(tbl_coded[[#This Row],[ISIN]]="","",IF(OR(_xll.BDP($B109&amp;" Corp",BB$1)="#N/A Field Not Applicable"),"--",_xll.BDP($B109&amp;" Corp",BB$1)))</f>
        <v>100</v>
      </c>
      <c r="BC109" s="230" t="str">
        <f>IF(tbl_coded[[#This Row],[ISIN]]="","",IF(OR(_xll.BDP($B109&amp;" Corp",BC$1)="#N/A Field Not Applicable"),"--",_xll.BDP($B109&amp;" Corp",BC$1)))</f>
        <v>N</v>
      </c>
      <c r="BD109" s="230" t="str">
        <f>IF(tbl_coded[[#This Row],[ISIN]]="","",IF(OR(_xll.BDP($B109&amp;" Corp",BD$1)="#N/A Field Not Applicable"),"--",_xll.BDP($B109&amp;" Corp",BD$1)))</f>
        <v>Y</v>
      </c>
      <c r="BE109" s="230" t="str">
        <f>IF(tbl_coded[[#This Row],[ISIN]]="","",IF(OR(_xll.BDP($B109&amp;" Corp",BE$1)="#N/A Field Not Applicable"),"--",_xll.BDP($B109&amp;" Corp",BE$1)))</f>
        <v>N</v>
      </c>
      <c r="BF109" s="230" t="str">
        <f>IF(tbl_coded[[#This Row],[ISIN]]="","",IF(OR(_xll.BDP($B109&amp;" Corp",BF$1)="#N/A N/A"),"",_xll.BDP($B109&amp;" Corp",BF$1)))</f>
        <v>0793820D CH</v>
      </c>
      <c r="BG10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0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0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0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0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10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--/BBB+/BBB+</v>
      </c>
      <c r="BM109" s="230" t="str">
        <f>IF(tbl_coded[[#This Row],[GREEN]]="Y","Green",IF(tbl_coded[[#This Row],[SUSTAINABLE]]="Y","Sustainable",IF(tbl_coded[[#This Row],[SOCIAL]]="Y","Social","")))</f>
        <v>Sustainable</v>
      </c>
    </row>
    <row r="110" spans="1:65" ht="15" customHeight="1">
      <c r="A110" s="225">
        <v>108</v>
      </c>
      <c r="B110" s="226" t="str">
        <f>IF(美元债一级!$C$3:$C$1048576&lt;&gt;"",美元债一级!C110,"")</f>
        <v>XS2456820690</v>
      </c>
      <c r="C110" s="230" t="str">
        <f>IF(tbl_coded[[#This Row],[ISIN]]="","",IF(tbl_coded[[#This Row],[Index]]&gt;$A$1,"",IF(_xll.BDP($B110&amp;" Corp",C$1)="#N/A N/A","",_xll.BDP($B110&amp;" Corp",C$1))))</f>
        <v>18/3/2022</v>
      </c>
      <c r="D110" s="230" t="str">
        <f>IF(tbl_coded[[#This Row],[ISIN]]="","",IF(_xll.BDP($B110&amp;" Corp",D$1)="#N/A N/A","",_xll.BDP($B110&amp;" Corp",D$1)))</f>
        <v>MINTAI URBAN RURAL CONS</v>
      </c>
      <c r="E110" s="230" t="str">
        <f>IF(tbl_coded[[#This Row],[ISIN]]="","",IF(_xll.BDP($B110&amp;" Corp",E$1)="#N/A N/A","--",_xll.BDP($B110&amp;" Corp",E$1)))</f>
        <v>--</v>
      </c>
      <c r="F110" s="230" t="str">
        <f>IF(tbl_coded[[#This Row],[ISIN]]="","",IF(_xll.BDS($B110&amp;" Corp",F$1)="#N/A Field Not Applicable","",_xll.BDS($B110&amp;" Corp",F$1)))</f>
        <v/>
      </c>
      <c r="G110" s="230" t="str">
        <f>IF(tbl_coded[[#This Row],[ISIN]]="","",IF(_xll.BDP($F110&amp;" CompanyID",G$1)="#N/A Invalid Security","",_xll.BDP($F110&amp;" CompanyID",G$1)))</f>
        <v/>
      </c>
      <c r="H110" s="230" t="str">
        <f>IF(tbl_coded[[#This Row],[ISIN]]="","",IF(_xll.BDP($B110&amp;" Corp",H$1)="#N/A N/A","--",_xll.BDP($B110&amp;" Corp",H$1)))</f>
        <v>--</v>
      </c>
      <c r="I110" s="230" t="str">
        <f>IF(tbl_coded[[#This Row],[ISIN]]="","",IF(_xll.BDP($B110&amp;" Corp",I$1)="#N/A N/A","--",_xll.BDP($B110&amp;" Corp",I$1)))</f>
        <v>--</v>
      </c>
      <c r="J110" s="230" t="str">
        <f>IF(tbl_coded[[#This Row],[ISIN]]="","",IF(_xll.BDP($B110&amp;" Corp",J$1)="#N/A N/A","--",_xll.BDP($B110&amp;" Corp",J$1)))</f>
        <v>--</v>
      </c>
      <c r="K110" s="230" t="str">
        <f>IF(tbl_coded[[#This Row],[ISIN]]="","",IF(_xll.BDP($B110&amp;" Corp",K$1)="#N/A N/A","--",_xll.BDP($B110&amp;" Corp",K$1)))</f>
        <v>--</v>
      </c>
      <c r="L110" s="230" t="str">
        <f>IF(tbl_coded[[#This Row],[ISIN]]="","",IF(_xll.BDP($B110&amp;" Corp",L$1)="#N/A N/A","--",_xll.BDP($B110&amp;" Corp",L$1)))</f>
        <v>--</v>
      </c>
      <c r="M110" s="230" t="str">
        <f>IF(tbl_coded[[#This Row],[ISIN]]="","",IF(_xll.BDP($B110&amp;" Corp",M$1)="#N/A N/A","--",_xll.BDP($B110&amp;" Corp",M$1)))</f>
        <v>--</v>
      </c>
      <c r="N110" s="230" t="str">
        <f>IF(tbl_coded[[#This Row],[ISIN]]="","",IF(_xll.BDP($B110&amp;" Corp",N$1)="#N/A N/A","--",_xll.BDP($B110&amp;" Corp",N$1)))</f>
        <v>--</v>
      </c>
      <c r="O110" s="230" t="str">
        <f>IF(tbl_coded[[#This Row],[ISIN]]="","",IF(_xll.BDP($B110&amp;" Corp",O$1)="#N/A N/A","--",_xll.BDP($B110&amp;" Corp",O$1)))</f>
        <v>--</v>
      </c>
      <c r="P110" s="230" t="str">
        <f>IF(tbl_coded[[#This Row],[ISIN]]="","",IF(_xll.BDP($B110&amp;" Corp",P$1)="#N/A N/A","--",_xll.BDP($B110&amp;" Corp",P$1)))</f>
        <v>--</v>
      </c>
      <c r="Q11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10" s="230" t="str">
        <f>IF(tbl_coded[[#This Row],[ISIN]]="","",IF(OR(_xll.BDP($B110&amp;" Corp",R$1)="#N/A N/A",_xll.BDP($B110&amp;" Corp",R$1)="#N/A Invalid Security",_xll.BDP($B110&amp;" Corp",R$1)="#N/A Field Not Applicable"),"--",_xll.BDP($B110&amp;" Corp",R$1)))</f>
        <v>--</v>
      </c>
      <c r="S110" s="230" t="str">
        <f>IF(tbl_coded[[#This Row],[ISIN]]="","",IF(OR(_xll.BDP($R110&amp;" Equity",S$1)="#N/A N/A",_xll.BDP($R110&amp;" Equity",S$1)="#N/A Invalid Security"),"--",_xll.BDP($R110&amp;" Equity",S$1)))</f>
        <v>--</v>
      </c>
      <c r="T110" s="230" t="str">
        <f>IF(tbl_coded[[#This Row],[ISIN]]="","",IF(OR(_xll.BDP($R110&amp;" Equity",T$1)="#N/A N/A",_xll.BDP($R110&amp;" Equity",T$1)="#N/A Invalid Security"),"--",_xll.BDP($R110&amp;" Equity",T$1)))</f>
        <v>--</v>
      </c>
      <c r="U110" s="230" t="str">
        <f>IF(tbl_coded[[#This Row],[ISIN]]="","",IF(OR(_xll.BDP($R110&amp;" Equity",U$1)="#N/A N/A",_xll.BDP($R110&amp;" Equity",U$1)="#N/A Invalid Security"),"--",_xll.BDP($R110&amp;" Equity",U$1)))</f>
        <v>--</v>
      </c>
      <c r="V110" s="230" t="str">
        <f>IF(tbl_coded[[#This Row],[ISIN]]="","",IF(OR(_xll.BDP($R110&amp;" Equity",V$1)="#N/A N/A",_xll.BDP($R110&amp;" Equity",V$1)="#N/A Invalid Security"),"--",_xll.BDP($R110&amp;" Equity",V$1)))</f>
        <v>--</v>
      </c>
      <c r="W110" s="230" t="str">
        <f>IF(tbl_coded[[#This Row],[ISIN]]="","",IF(OR(_xll.BDP($R110&amp;" Equity",W$1)="#N/A N/A",_xll.BDP($R110&amp;" Equity",W$1)="#N/A Invalid Security"),"--",_xll.BDP($R110&amp;" Equity",W$1)))</f>
        <v>--</v>
      </c>
      <c r="X110" s="230" t="str">
        <f>IF(tbl_coded[[#This Row],[ISIN]]="","",IF(OR(_xll.BDP($R110&amp;" Equity",X$1)="#N/A N/A",_xll.BDP($R110&amp;" Equity",X$1)="#N/A Invalid Security"),"--",_xll.BDP($R110&amp;" Equity",X$1)))</f>
        <v>--</v>
      </c>
      <c r="Y11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0" s="230" t="str">
        <f>IF(tbl_coded[[#This Row],[ISIN]]="","",IF(ISNUMBER(_xll.BDP(B110&amp;" Corp",Z$1)),_xll.BDP(B110&amp;" Corp",Z$1),""))</f>
        <v/>
      </c>
      <c r="AA110" s="230" t="str">
        <f>IF(tbl_coded[[#This Row],[ISIN]]="","",IF(ISNUMBER(_xll.BDP(B110&amp;" Corp",AA$1)),_xll.BDP(B110&amp;" Corp",AA$1),""))</f>
        <v/>
      </c>
      <c r="AB110" s="230" t="str">
        <f>IF(tbl_coded[[#This Row],[ISIN]]="","",IF(ISNUMBER(_xll.BDP(B110&amp;" Corp",AB$1)),_xll.BDP(B110&amp;" Corp",AB$1),""))</f>
        <v/>
      </c>
      <c r="AC110" s="230" t="str">
        <f>IF(tbl_coded[[#This Row],[ISIN]]="","",IF((_xll.BDP(B110&amp;" Corp",AC$1))="#N/A Field Not Applicable","",_xll.BDP(B110&amp;" Corp",AC$1)))</f>
        <v>N</v>
      </c>
      <c r="AD110" s="230" t="str">
        <f>IF(tbl_coded[[#This Row],[ISIN]]="","",IF((_xll.BDP(B110&amp;" Corp",AD$1))="#N/A N/A","--",_xll.BDP(B110&amp;" Corp",AD$1)))</f>
        <v>--</v>
      </c>
      <c r="AE110" s="230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>NR</v>
      </c>
      <c r="AF11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1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10" s="231" t="str">
        <f>IF(tbl_coded[[#This Row],[ISIN]]="","",IF(_xll.BDP($B110&amp;" Corp",AH$1)="#N/A N/A","--",_xll.BDP($B110&amp;" Corp",AH$1)))</f>
        <v>CN</v>
      </c>
      <c r="AI11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如东县民泰城乡建设工</v>
      </c>
      <c r="AL110" s="230" t="str">
        <f>IF(tbl_coded[[#This Row],[ISIN]]="","",IF(_xll.BDS($B110&amp;" Corp",AL$1)="#N/A Field Not Applicable","",_xll.BDS($B110&amp;" Corp",AL$1)))</f>
        <v/>
      </c>
      <c r="AM11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0" s="230" t="str">
        <f>IF(tbl_coded[[#This Row],[ISIN]]="","",IF(OR(_xll.BDP($B110&amp;" Corp",AR$1)="#N/A N/A"),"",_xll.BDP($B110&amp;" Corp",AR$1)))</f>
        <v/>
      </c>
      <c r="AS110" s="230">
        <f>IF(tbl_coded[[#This Row],[ISIN]]="","",IF(_xll.BDS($B110&amp;" Corp",AS$1)="#N/A Field Not Applicable","",_xll.BDS($B110&amp;" Corp",AS$1)))</f>
        <v>69641301</v>
      </c>
      <c r="AT110" s="230" t="str">
        <f>IF(tbl_coded[[#This Row],[SBLC Provider BBID]]="","",_xll.BDP(tbl_coded[[#This Row],[SBLC Provider BBID]]&amp;" CompanyID","NAME"))</f>
        <v>Bank of Shanghai Co Ltd/Nanjin</v>
      </c>
      <c r="AU110" s="230" t="str">
        <f>IF(tbl_coded[[#This Row],[ISIN]]="","",IF(OR(_xll.BDP($B110&amp;" Corp",AU$1)="#N/A N/A"),"--",IF(_xll.BDP($B110&amp;" Corp",AU$1)="#N/A Field Not Applicable","",TEXT(_xll.BDP($B110&amp;" Corp",AU$1),"yyyy/mm/dd"))))</f>
        <v>2022/03/23</v>
      </c>
      <c r="AV110" s="230" t="str">
        <f>IF(tbl_coded[[#This Row],[ISIN]]="","",IF(OR(_xll.BDP($B110&amp;" Corp",AV$1)="#N/A N/A"),"--",IF(_xll.BDP($B110&amp;" Corp",AV$1)="#N/A Field Not Applicable","",TEXT(_xll.BDP($B110&amp;" Corp",AV$1),"yyyy/mm/dd"))))</f>
        <v>2025/03/23</v>
      </c>
      <c r="AW110" s="230" t="str">
        <f>IF(tbl_coded[[#This Row],[ISIN]]="","",IF(OR(_xll.BDP($B110&amp;" Corp",AW$1)="#N/A N/A"),"--",IF(_xll.BDP($B110&amp;" Corp",AW$1)="#N/A Field Not Applicable","",TEXT(_xll.BDP($B110&amp;" Corp",AW$1),"yyyy/mm/dd"))))</f>
        <v>2022/03/18</v>
      </c>
      <c r="AX110" s="230" t="str">
        <f>IF(tbl_coded[[#This Row],[ISIN]]="","",IF(OR(_xll.BDP($B110&amp;" Corp",AX$1)="#N/A Field Not Applicable"),"--",IF(_xll.BDP($B110&amp;" Corp",AX$1)="#N/A Field Not Applicable","",TEXT(_xll.BDP($B110&amp;" Corp",AX$1),"yyyy/mm/dd"))))</f>
        <v>--</v>
      </c>
      <c r="AY110" s="230">
        <f>IF(tbl_coded[[#This Row],[ISIN]]="","",IF(OR(_xll.BDP($B110&amp;" Corp",AY$1)="#N/A N/A"),"--",_xll.BDP($B110&amp;" Corp",AY$1)))</f>
        <v>2.9</v>
      </c>
      <c r="AZ110" s="230" t="str">
        <f>IF(tbl_coded[[#This Row],[ISIN]]="","",IF(OR(_xll.BDP($B110&amp;" Corp",AZ$1)="#N/A N/A"),"--",_xll.BDP($B110&amp;" Corp",AZ$1)))</f>
        <v>USD</v>
      </c>
      <c r="BA110" s="230">
        <f>IF(tbl_coded[[#This Row],[ISIN]]="","",IF(OR(_xll.BDP($B110&amp;" Corp",BA$1)="#N/A N/A"),"--",_xll.BDP($B110&amp;" Corp",BA$1)))</f>
        <v>100000000</v>
      </c>
      <c r="BB110" s="230">
        <f>IF(tbl_coded[[#This Row],[ISIN]]="","",IF(OR(_xll.BDP($B110&amp;" Corp",BB$1)="#N/A Field Not Applicable"),"--",_xll.BDP($B110&amp;" Corp",BB$1)))</f>
        <v>100</v>
      </c>
      <c r="BC110" s="230" t="str">
        <f>IF(tbl_coded[[#This Row],[ISIN]]="","",IF(OR(_xll.BDP($B110&amp;" Corp",BC$1)="#N/A Field Not Applicable"),"--",_xll.BDP($B110&amp;" Corp",BC$1)))</f>
        <v>N</v>
      </c>
      <c r="BD110" s="230" t="str">
        <f>IF(tbl_coded[[#This Row],[ISIN]]="","",IF(OR(_xll.BDP($B110&amp;" Corp",BD$1)="#N/A Field Not Applicable"),"--",_xll.BDP($B110&amp;" Corp",BD$1)))</f>
        <v>N</v>
      </c>
      <c r="BE110" s="230" t="str">
        <f>IF(tbl_coded[[#This Row],[ISIN]]="","",IF(OR(_xll.BDP($B110&amp;" Corp",BE$1)="#N/A Field Not Applicable"),"--",_xll.BDP($B110&amp;" Corp",BE$1)))</f>
        <v>N</v>
      </c>
      <c r="BF110" s="230" t="str">
        <f>IF(tbl_coded[[#This Row],[ISIN]]="","",IF(OR(_xll.BDP($B110&amp;" Corp",BF$1)="#N/A N/A"),"",_xll.BDP($B110&amp;" Corp",BF$1)))</f>
        <v/>
      </c>
      <c r="BG11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1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1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1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10" s="230" t="str">
        <f>IF(tbl_coded[[#This Row],[GREEN]]="Y","Green",IF(tbl_coded[[#This Row],[SUSTAINABLE]]="Y","Sustainable",IF(tbl_coded[[#This Row],[SOCIAL]]="Y","Social","")))</f>
        <v/>
      </c>
    </row>
    <row r="111" spans="1:65" ht="15" customHeight="1">
      <c r="A111" s="225">
        <v>109</v>
      </c>
      <c r="B111" s="226" t="str">
        <f>IF(美元债一级!$C$3:$C$1048576&lt;&gt;"",美元债一级!C111,"")</f>
        <v>XS2455213590</v>
      </c>
      <c r="C111" s="230" t="str">
        <f>IF(tbl_coded[[#This Row],[ISIN]]="","",IF(tbl_coded[[#This Row],[Index]]&gt;$A$1,"",IF(_xll.BDP($B111&amp;" Corp",C$1)="#N/A N/A","",_xll.BDP($B111&amp;" Corp",C$1))))</f>
        <v>14/3/2022</v>
      </c>
      <c r="D111" s="230" t="str">
        <f>IF(tbl_coded[[#This Row],[ISIN]]="","",IF(_xll.BDP($B111&amp;" Corp",D$1)="#N/A N/A","",_xll.BDP($B111&amp;" Corp",D$1)))</f>
        <v>BK OF COMMUNICATIONS/HK</v>
      </c>
      <c r="E111" s="230" t="str">
        <f>IF(tbl_coded[[#This Row],[ISIN]]="","",IF(_xll.BDP($B111&amp;" Corp",E$1)="#N/A N/A","--",_xll.BDP($B111&amp;" Corp",E$1)))</f>
        <v>--</v>
      </c>
      <c r="F111" s="230" t="str">
        <f>IF(tbl_coded[[#This Row],[ISIN]]="","",IF(_xll.BDS($B111&amp;" Corp",F$1)="#N/A Field Not Applicable","",_xll.BDS($B111&amp;" Corp",F$1)))</f>
        <v/>
      </c>
      <c r="G111" s="230" t="str">
        <f>IF(tbl_coded[[#This Row],[ISIN]]="","",IF(_xll.BDP($F111&amp;" CompanyID",G$1)="#N/A Invalid Security","",_xll.BDP($F111&amp;" CompanyID",G$1)))</f>
        <v/>
      </c>
      <c r="H111" s="230" t="str">
        <f>IF(tbl_coded[[#This Row],[ISIN]]="","",IF(_xll.BDP($B111&amp;" Corp",H$1)="#N/A N/A","--",_xll.BDP($B111&amp;" Corp",H$1)))</f>
        <v>A2</v>
      </c>
      <c r="I111" s="230" t="str">
        <f>IF(tbl_coded[[#This Row],[ISIN]]="","",IF(_xll.BDP($B111&amp;" Corp",I$1)="#N/A N/A","--",_xll.BDP($B111&amp;" Corp",I$1)))</f>
        <v>--</v>
      </c>
      <c r="J111" s="230" t="str">
        <f>IF(tbl_coded[[#This Row],[ISIN]]="","",IF(_xll.BDP($B111&amp;" Corp",J$1)="#N/A N/A","--",_xll.BDP($B111&amp;" Corp",J$1)))</f>
        <v>A</v>
      </c>
      <c r="K111" s="230" t="str">
        <f>IF(tbl_coded[[#This Row],[ISIN]]="","",IF(_xll.BDP($B111&amp;" Corp",K$1)="#N/A N/A","--",_xll.BDP($B111&amp;" Corp",K$1)))</f>
        <v>--</v>
      </c>
      <c r="L111" s="230" t="str">
        <f>IF(tbl_coded[[#This Row],[ISIN]]="","",IF(_xll.BDP($B111&amp;" Corp",L$1)="#N/A N/A","--",_xll.BDP($B111&amp;" Corp",L$1)))</f>
        <v>--</v>
      </c>
      <c r="M111" s="230" t="str">
        <f>IF(tbl_coded[[#This Row],[ISIN]]="","",IF(_xll.BDP($B111&amp;" Corp",M$1)="#N/A N/A","--",_xll.BDP($B111&amp;" Corp",M$1)))</f>
        <v>--</v>
      </c>
      <c r="N111" s="230" t="str">
        <f>IF(tbl_coded[[#This Row],[ISIN]]="","",IF(_xll.BDP($B111&amp;" Corp",N$1)="#N/A N/A","--",_xll.BDP($B111&amp;" Corp",N$1)))</f>
        <v>--</v>
      </c>
      <c r="O111" s="230" t="str">
        <f>IF(tbl_coded[[#This Row],[ISIN]]="","",IF(_xll.BDP($B111&amp;" Corp",O$1)="#N/A N/A","--",_xll.BDP($B111&amp;" Corp",O$1)))</f>
        <v>--</v>
      </c>
      <c r="P111" s="230" t="str">
        <f>IF(tbl_coded[[#This Row],[ISIN]]="","",IF(_xll.BDP($B111&amp;" Corp",P$1)="#N/A N/A","--",_xll.BDP($B111&amp;" Corp",P$1)))</f>
        <v>A</v>
      </c>
      <c r="Q11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111" s="230" t="str">
        <f>IF(tbl_coded[[#This Row],[ISIN]]="","",IF(OR(_xll.BDP($B111&amp;" Corp",R$1)="#N/A N/A",_xll.BDP($B111&amp;" Corp",R$1)="#N/A Invalid Security",_xll.BDP($B111&amp;" Corp",R$1)="#N/A Field Not Applicable"),"--",_xll.BDP($B111&amp;" Corp",R$1)))</f>
        <v>--</v>
      </c>
      <c r="S111" s="230" t="str">
        <f>IF(tbl_coded[[#This Row],[ISIN]]="","",IF(OR(_xll.BDP($R111&amp;" Equity",S$1)="#N/A N/A",_xll.BDP($R111&amp;" Equity",S$1)="#N/A Invalid Security"),"--",_xll.BDP($R111&amp;" Equity",S$1)))</f>
        <v>--</v>
      </c>
      <c r="T111" s="230" t="str">
        <f>IF(tbl_coded[[#This Row],[ISIN]]="","",IF(OR(_xll.BDP($R111&amp;" Equity",T$1)="#N/A N/A",_xll.BDP($R111&amp;" Equity",T$1)="#N/A Invalid Security"),"--",_xll.BDP($R111&amp;" Equity",T$1)))</f>
        <v>--</v>
      </c>
      <c r="U111" s="230" t="str">
        <f>IF(tbl_coded[[#This Row],[ISIN]]="","",IF(OR(_xll.BDP($R111&amp;" Equity",U$1)="#N/A N/A",_xll.BDP($R111&amp;" Equity",U$1)="#N/A Invalid Security"),"--",_xll.BDP($R111&amp;" Equity",U$1)))</f>
        <v>--</v>
      </c>
      <c r="V111" s="230" t="str">
        <f>IF(tbl_coded[[#This Row],[ISIN]]="","",IF(OR(_xll.BDP($R111&amp;" Equity",V$1)="#N/A N/A",_xll.BDP($R111&amp;" Equity",V$1)="#N/A Invalid Security"),"--",_xll.BDP($R111&amp;" Equity",V$1)))</f>
        <v>--</v>
      </c>
      <c r="W111" s="230" t="str">
        <f>IF(tbl_coded[[#This Row],[ISIN]]="","",IF(OR(_xll.BDP($R111&amp;" Equity",W$1)="#N/A N/A",_xll.BDP($R111&amp;" Equity",W$1)="#N/A Invalid Security"),"--",_xll.BDP($R111&amp;" Equity",W$1)))</f>
        <v>--</v>
      </c>
      <c r="X111" s="230" t="str">
        <f>IF(tbl_coded[[#This Row],[ISIN]]="","",IF(OR(_xll.BDP($R111&amp;" Equity",X$1)="#N/A N/A",_xll.BDP($R111&amp;" Equity",X$1)="#N/A Invalid Security"),"--",_xll.BDP($R111&amp;" Equity",X$1)))</f>
        <v>--</v>
      </c>
      <c r="Y11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1" s="230">
        <f>IF(tbl_coded[[#This Row],[ISIN]]="","",IF(ISNUMBER(_xll.BDP(B111&amp;" Corp",Z$1)),_xll.BDP(B111&amp;" Corp",Z$1),""))</f>
        <v>45</v>
      </c>
      <c r="AA111" s="230">
        <f>IF(tbl_coded[[#This Row],[ISIN]]="","",IF(ISNUMBER(_xll.BDP(B111&amp;" Corp",AA$1)),_xll.BDP(B111&amp;" Corp",AA$1),""))</f>
        <v>45</v>
      </c>
      <c r="AB111" s="230" t="str">
        <f>IF(tbl_coded[[#This Row],[ISIN]]="","",IF(ISNUMBER(_xll.BDP(B111&amp;" Corp",AB$1)),_xll.BDP(B111&amp;" Corp",AB$1),""))</f>
        <v/>
      </c>
      <c r="AC111" s="230" t="str">
        <f>IF(tbl_coded[[#This Row],[ISIN]]="","",IF((_xll.BDP(B111&amp;" Corp",AC$1))="#N/A Field Not Applicable","",_xll.BDP(B111&amp;" Corp",AC$1)))</f>
        <v>N</v>
      </c>
      <c r="AD111" s="230" t="str">
        <f>IF(tbl_coded[[#This Row],[ISIN]]="","",IF((_xll.BDP(B111&amp;" Corp",AD$1))="#N/A N/A","--",_xll.BDP(B111&amp;" Corp",AD$1)))</f>
        <v>--</v>
      </c>
      <c r="AE111" s="230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>IG</v>
      </c>
      <c r="AF11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11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A2/--/A</v>
      </c>
      <c r="AH111" s="231" t="str">
        <f>IF(tbl_coded[[#This Row],[ISIN]]="","",IF(_xll.BDP($B111&amp;" Corp",AH$1)="#N/A N/A","--",_xll.BDP($B111&amp;" Corp",AH$1)))</f>
        <v>CN</v>
      </c>
      <c r="AI11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1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45</v>
      </c>
      <c r="AK11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111" s="230" t="str">
        <f>IF(tbl_coded[[#This Row],[ISIN]]="","",IF(_xll.BDS($B111&amp;" Corp",AL$1)="#N/A Field Not Applicable","",_xll.BDS($B111&amp;" Corp",AL$1)))</f>
        <v/>
      </c>
      <c r="AM11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1" s="230" t="str">
        <f>IF(tbl_coded[[#This Row],[ISIN]]="","",IF(OR(_xll.BDP($B111&amp;" Corp",AR$1)="#N/A N/A"),"",_xll.BDP($B111&amp;" Corp",AR$1)))</f>
        <v/>
      </c>
      <c r="AS111" s="230" t="str">
        <f>IF(tbl_coded[[#This Row],[ISIN]]="","",IF(_xll.BDS($B111&amp;" Corp",AS$1)="#N/A Field Not Applicable","",_xll.BDS($B111&amp;" Corp",AS$1)))</f>
        <v/>
      </c>
      <c r="AT111" s="230" t="str">
        <f>IF(tbl_coded[[#This Row],[SBLC Provider BBID]]="","",_xll.BDP(tbl_coded[[#This Row],[SBLC Provider BBID]]&amp;" CompanyID","NAME"))</f>
        <v/>
      </c>
      <c r="AU111" s="230" t="str">
        <f>IF(tbl_coded[[#This Row],[ISIN]]="","",IF(OR(_xll.BDP($B111&amp;" Corp",AU$1)="#N/A N/A"),"--",IF(_xll.BDP($B111&amp;" Corp",AU$1)="#N/A Field Not Applicable","",TEXT(_xll.BDP($B111&amp;" Corp",AU$1),"yyyy/mm/dd"))))</f>
        <v>2022/03/21</v>
      </c>
      <c r="AV111" s="230" t="str">
        <f>IF(tbl_coded[[#This Row],[ISIN]]="","",IF(OR(_xll.BDP($B111&amp;" Corp",AV$1)="#N/A N/A"),"--",IF(_xll.BDP($B111&amp;" Corp",AV$1)="#N/A Field Not Applicable","",TEXT(_xll.BDP($B111&amp;" Corp",AV$1),"yyyy/mm/dd"))))</f>
        <v>2025/03/21</v>
      </c>
      <c r="AW111" s="230" t="str">
        <f>IF(tbl_coded[[#This Row],[ISIN]]="","",IF(OR(_xll.BDP($B111&amp;" Corp",AW$1)="#N/A N/A"),"--",IF(_xll.BDP($B111&amp;" Corp",AW$1)="#N/A Field Not Applicable","",TEXT(_xll.BDP($B111&amp;" Corp",AW$1),"yyyy/mm/dd"))))</f>
        <v>2022/03/14</v>
      </c>
      <c r="AX111" s="230" t="str">
        <f>IF(tbl_coded[[#This Row],[ISIN]]="","",IF(OR(_xll.BDP($B111&amp;" Corp",AX$1)="#N/A Field Not Applicable"),"--",IF(_xll.BDP($B111&amp;" Corp",AX$1)="#N/A Field Not Applicable","",TEXT(_xll.BDP($B111&amp;" Corp",AX$1),"yyyy/mm/dd"))))</f>
        <v>--</v>
      </c>
      <c r="AY111" s="230">
        <f>IF(tbl_coded[[#This Row],[ISIN]]="","",IF(OR(_xll.BDP($B111&amp;" Corp",AY$1)="#N/A N/A"),"--",_xll.BDP($B111&amp;" Corp",AY$1)))</f>
        <v>2.375</v>
      </c>
      <c r="AZ111" s="230" t="str">
        <f>IF(tbl_coded[[#This Row],[ISIN]]="","",IF(OR(_xll.BDP($B111&amp;" Corp",AZ$1)="#N/A N/A"),"--",_xll.BDP($B111&amp;" Corp",AZ$1)))</f>
        <v>USD</v>
      </c>
      <c r="BA111" s="230">
        <f>IF(tbl_coded[[#This Row],[ISIN]]="","",IF(OR(_xll.BDP($B111&amp;" Corp",BA$1)="#N/A N/A"),"--",_xll.BDP($B111&amp;" Corp",BA$1)))</f>
        <v>400000000</v>
      </c>
      <c r="BB111" s="230">
        <f>IF(tbl_coded[[#This Row],[ISIN]]="","",IF(OR(_xll.BDP($B111&amp;" Corp",BB$1)="#N/A Field Not Applicable"),"--",_xll.BDP($B111&amp;" Corp",BB$1)))</f>
        <v>99.766999999999996</v>
      </c>
      <c r="BC111" s="230" t="str">
        <f>IF(tbl_coded[[#This Row],[ISIN]]="","",IF(OR(_xll.BDP($B111&amp;" Corp",BC$1)="#N/A Field Not Applicable"),"--",_xll.BDP($B111&amp;" Corp",BC$1)))</f>
        <v>N</v>
      </c>
      <c r="BD111" s="230" t="str">
        <f>IF(tbl_coded[[#This Row],[ISIN]]="","",IF(OR(_xll.BDP($B111&amp;" Corp",BD$1)="#N/A Field Not Applicable"),"--",_xll.BDP($B111&amp;" Corp",BD$1)))</f>
        <v>N</v>
      </c>
      <c r="BE111" s="230" t="str">
        <f>IF(tbl_coded[[#This Row],[ISIN]]="","",IF(OR(_xll.BDP($B111&amp;" Corp",BE$1)="#N/A Field Not Applicable"),"--",_xll.BDP($B111&amp;" Corp",BE$1)))</f>
        <v>N</v>
      </c>
      <c r="BF111" s="230" t="str">
        <f>IF(tbl_coded[[#This Row],[ISIN]]="","",IF(OR(_xll.BDP($B111&amp;" Corp",BF$1)="#N/A N/A"),"",_xll.BDP($B111&amp;" Corp",BF$1)))</f>
        <v>3328 HK</v>
      </c>
      <c r="BG11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11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11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1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11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111" s="230" t="str">
        <f>IF(tbl_coded[[#This Row],[GREEN]]="Y","Green",IF(tbl_coded[[#This Row],[SUSTAINABLE]]="Y","Sustainable",IF(tbl_coded[[#This Row],[SOCIAL]]="Y","Social","")))</f>
        <v/>
      </c>
    </row>
    <row r="112" spans="1:65" ht="15" customHeight="1">
      <c r="A112" s="225">
        <v>110</v>
      </c>
      <c r="B112" s="226" t="str">
        <f>IF(美元债一级!$C$3:$C$1048576&lt;&gt;"",美元债一级!C112,"")</f>
        <v>XS2447542874</v>
      </c>
      <c r="C112" s="230" t="str">
        <f>IF(tbl_coded[[#This Row],[ISIN]]="","",IF(tbl_coded[[#This Row],[Index]]&gt;$A$1,"",IF(_xll.BDP($B112&amp;" Corp",C$1)="#N/A N/A","",_xll.BDP($B112&amp;" Corp",C$1))))</f>
        <v>8/3/2022</v>
      </c>
      <c r="D112" s="230" t="str">
        <f>IF(tbl_coded[[#This Row],[ISIN]]="","",IF(_xll.BDP($B112&amp;" Corp",D$1)="#N/A N/A","",_xll.BDP($B112&amp;" Corp",D$1)))</f>
        <v>ZJ TIANZI LAKE IND</v>
      </c>
      <c r="E112" s="230" t="str">
        <f>IF(tbl_coded[[#This Row],[ISIN]]="","",IF(_xll.BDP($B112&amp;" Corp",E$1)="#N/A N/A","--",_xll.BDP($B112&amp;" Corp",E$1)))</f>
        <v>--</v>
      </c>
      <c r="F112" s="230" t="str">
        <f>IF(tbl_coded[[#This Row],[ISIN]]="","",IF(_xll.BDS($B112&amp;" Corp",F$1)="#N/A Field Not Applicable","",_xll.BDS($B112&amp;" Corp",F$1)))</f>
        <v/>
      </c>
      <c r="G112" s="230" t="str">
        <f>IF(tbl_coded[[#This Row],[ISIN]]="","",IF(_xll.BDP($F112&amp;" CompanyID",G$1)="#N/A Invalid Security","",_xll.BDP($F112&amp;" CompanyID",G$1)))</f>
        <v/>
      </c>
      <c r="H112" s="230" t="str">
        <f>IF(tbl_coded[[#This Row],[ISIN]]="","",IF(_xll.BDP($B112&amp;" Corp",H$1)="#N/A N/A","--",_xll.BDP($B112&amp;" Corp",H$1)))</f>
        <v>--</v>
      </c>
      <c r="I112" s="230" t="str">
        <f>IF(tbl_coded[[#This Row],[ISIN]]="","",IF(_xll.BDP($B112&amp;" Corp",I$1)="#N/A N/A","--",_xll.BDP($B112&amp;" Corp",I$1)))</f>
        <v>--</v>
      </c>
      <c r="J112" s="230" t="str">
        <f>IF(tbl_coded[[#This Row],[ISIN]]="","",IF(_xll.BDP($B112&amp;" Corp",J$1)="#N/A N/A","--",_xll.BDP($B112&amp;" Corp",J$1)))</f>
        <v>--</v>
      </c>
      <c r="K112" s="230" t="str">
        <f>IF(tbl_coded[[#This Row],[ISIN]]="","",IF(_xll.BDP($B112&amp;" Corp",K$1)="#N/A N/A","--",_xll.BDP($B112&amp;" Corp",K$1)))</f>
        <v>--</v>
      </c>
      <c r="L112" s="230" t="str">
        <f>IF(tbl_coded[[#This Row],[ISIN]]="","",IF(_xll.BDP($B112&amp;" Corp",L$1)="#N/A N/A","--",_xll.BDP($B112&amp;" Corp",L$1)))</f>
        <v>--</v>
      </c>
      <c r="M112" s="230" t="str">
        <f>IF(tbl_coded[[#This Row],[ISIN]]="","",IF(_xll.BDP($B112&amp;" Corp",M$1)="#N/A N/A","--",_xll.BDP($B112&amp;" Corp",M$1)))</f>
        <v>--</v>
      </c>
      <c r="N112" s="230" t="str">
        <f>IF(tbl_coded[[#This Row],[ISIN]]="","",IF(_xll.BDP($B112&amp;" Corp",N$1)="#N/A N/A","--",_xll.BDP($B112&amp;" Corp",N$1)))</f>
        <v>--</v>
      </c>
      <c r="O112" s="230" t="str">
        <f>IF(tbl_coded[[#This Row],[ISIN]]="","",IF(_xll.BDP($B112&amp;" Corp",O$1)="#N/A N/A","--",_xll.BDP($B112&amp;" Corp",O$1)))</f>
        <v>--</v>
      </c>
      <c r="P112" s="230" t="str">
        <f>IF(tbl_coded[[#This Row],[ISIN]]="","",IF(_xll.BDP($B112&amp;" Corp",P$1)="#N/A N/A","--",_xll.BDP($B112&amp;" Corp",P$1)))</f>
        <v>--</v>
      </c>
      <c r="Q11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12" s="230" t="str">
        <f>IF(tbl_coded[[#This Row],[ISIN]]="","",IF(OR(_xll.BDP($B112&amp;" Corp",R$1)="#N/A N/A",_xll.BDP($B112&amp;" Corp",R$1)="#N/A Invalid Security",_xll.BDP($B112&amp;" Corp",R$1)="#N/A Field Not Applicable"),"--",_xll.BDP($B112&amp;" Corp",R$1)))</f>
        <v>--</v>
      </c>
      <c r="S112" s="230" t="str">
        <f>IF(tbl_coded[[#This Row],[ISIN]]="","",IF(OR(_xll.BDP($R112&amp;" Equity",S$1)="#N/A N/A",_xll.BDP($R112&amp;" Equity",S$1)="#N/A Invalid Security"),"--",_xll.BDP($R112&amp;" Equity",S$1)))</f>
        <v>--</v>
      </c>
      <c r="T112" s="230" t="str">
        <f>IF(tbl_coded[[#This Row],[ISIN]]="","",IF(OR(_xll.BDP($R112&amp;" Equity",T$1)="#N/A N/A",_xll.BDP($R112&amp;" Equity",T$1)="#N/A Invalid Security"),"--",_xll.BDP($R112&amp;" Equity",T$1)))</f>
        <v>--</v>
      </c>
      <c r="U112" s="230" t="str">
        <f>IF(tbl_coded[[#This Row],[ISIN]]="","",IF(OR(_xll.BDP($R112&amp;" Equity",U$1)="#N/A N/A",_xll.BDP($R112&amp;" Equity",U$1)="#N/A Invalid Security"),"--",_xll.BDP($R112&amp;" Equity",U$1)))</f>
        <v>--</v>
      </c>
      <c r="V112" s="230" t="str">
        <f>IF(tbl_coded[[#This Row],[ISIN]]="","",IF(OR(_xll.BDP($R112&amp;" Equity",V$1)="#N/A N/A",_xll.BDP($R112&amp;" Equity",V$1)="#N/A Invalid Security"),"--",_xll.BDP($R112&amp;" Equity",V$1)))</f>
        <v>--</v>
      </c>
      <c r="W112" s="230" t="str">
        <f>IF(tbl_coded[[#This Row],[ISIN]]="","",IF(OR(_xll.BDP($R112&amp;" Equity",W$1)="#N/A N/A",_xll.BDP($R112&amp;" Equity",W$1)="#N/A Invalid Security"),"--",_xll.BDP($R112&amp;" Equity",W$1)))</f>
        <v>--</v>
      </c>
      <c r="X112" s="230" t="str">
        <f>IF(tbl_coded[[#This Row],[ISIN]]="","",IF(OR(_xll.BDP($R112&amp;" Equity",X$1)="#N/A N/A",_xll.BDP($R112&amp;" Equity",X$1)="#N/A Invalid Security"),"--",_xll.BDP($R112&amp;" Equity",X$1)))</f>
        <v>--</v>
      </c>
      <c r="Y11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2" s="230" t="str">
        <f>IF(tbl_coded[[#This Row],[ISIN]]="","",IF(ISNUMBER(_xll.BDP(B112&amp;" Corp",Z$1)),_xll.BDP(B112&amp;" Corp",Z$1),""))</f>
        <v/>
      </c>
      <c r="AA112" s="230" t="str">
        <f>IF(tbl_coded[[#This Row],[ISIN]]="","",IF(ISNUMBER(_xll.BDP(B112&amp;" Corp",AA$1)),_xll.BDP(B112&amp;" Corp",AA$1),""))</f>
        <v/>
      </c>
      <c r="AB112" s="230" t="str">
        <f>IF(tbl_coded[[#This Row],[ISIN]]="","",IF(ISNUMBER(_xll.BDP(B112&amp;" Corp",AB$1)),_xll.BDP(B112&amp;" Corp",AB$1),""))</f>
        <v/>
      </c>
      <c r="AC112" s="230" t="str">
        <f>IF(tbl_coded[[#This Row],[ISIN]]="","",IF((_xll.BDP(B112&amp;" Corp",AC$1))="#N/A Field Not Applicable","",_xll.BDP(B112&amp;" Corp",AC$1)))</f>
        <v>N</v>
      </c>
      <c r="AD112" s="230" t="str">
        <f>IF(tbl_coded[[#This Row],[ISIN]]="","",IF((_xll.BDP(B112&amp;" Corp",AD$1))="#N/A N/A","--",_xll.BDP(B112&amp;" Corp",AD$1)))</f>
        <v>--</v>
      </c>
      <c r="AE112" s="230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>NR</v>
      </c>
      <c r="AF11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1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12" s="231" t="str">
        <f>IF(tbl_coded[[#This Row],[ISIN]]="","",IF(_xll.BDP($B112&amp;" Corp",AH$1)="#N/A N/A","--",_xll.BDP($B112&amp;" Corp",AH$1)))</f>
        <v>CN</v>
      </c>
      <c r="AI11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浙江天子湖实业投资有</v>
      </c>
      <c r="AL112" s="230" t="str">
        <f>IF(tbl_coded[[#This Row],[ISIN]]="","",IF(_xll.BDS($B112&amp;" Corp",AL$1)="#N/A Field Not Applicable","",_xll.BDS($B112&amp;" Corp",AL$1)))</f>
        <v/>
      </c>
      <c r="AM11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2" s="230" t="str">
        <f>IF(tbl_coded[[#This Row],[ISIN]]="","",IF(OR(_xll.BDP($B112&amp;" Corp",AR$1)="#N/A N/A"),"",_xll.BDP($B112&amp;" Corp",AR$1)))</f>
        <v/>
      </c>
      <c r="AS112" s="230">
        <f>IF(tbl_coded[[#This Row],[ISIN]]="","",IF(_xll.BDS($B112&amp;" Corp",AS$1)="#N/A Field Not Applicable","",_xll.BDS($B112&amp;" Corp",AS$1)))</f>
        <v>69882252</v>
      </c>
      <c r="AT112" s="230" t="str">
        <f>IF(tbl_coded[[#This Row],[SBLC Provider BBID]]="","",_xll.BDP(tbl_coded[[#This Row],[SBLC Provider BBID]]&amp;" CompanyID","NAME"))</f>
        <v>Bank of Ningbo Co Ltd/Huzhou</v>
      </c>
      <c r="AU112" s="230" t="str">
        <f>IF(tbl_coded[[#This Row],[ISIN]]="","",IF(OR(_xll.BDP($B112&amp;" Corp",AU$1)="#N/A N/A"),"--",IF(_xll.BDP($B112&amp;" Corp",AU$1)="#N/A Field Not Applicable","",TEXT(_xll.BDP($B112&amp;" Corp",AU$1),"yyyy/mm/dd"))))</f>
        <v>2022/03/15</v>
      </c>
      <c r="AV112" s="230" t="str">
        <f>IF(tbl_coded[[#This Row],[ISIN]]="","",IF(OR(_xll.BDP($B112&amp;" Corp",AV$1)="#N/A N/A"),"--",IF(_xll.BDP($B112&amp;" Corp",AV$1)="#N/A Field Not Applicable","",TEXT(_xll.BDP($B112&amp;" Corp",AV$1),"yyyy/mm/dd"))))</f>
        <v>2025/03/15</v>
      </c>
      <c r="AW112" s="230" t="str">
        <f>IF(tbl_coded[[#This Row],[ISIN]]="","",IF(OR(_xll.BDP($B112&amp;" Corp",AW$1)="#N/A N/A"),"--",IF(_xll.BDP($B112&amp;" Corp",AW$1)="#N/A Field Not Applicable","",TEXT(_xll.BDP($B112&amp;" Corp",AW$1),"yyyy/mm/dd"))))</f>
        <v>2022/03/08</v>
      </c>
      <c r="AX112" s="230" t="str">
        <f>IF(tbl_coded[[#This Row],[ISIN]]="","",IF(OR(_xll.BDP($B112&amp;" Corp",AX$1)="#N/A Field Not Applicable"),"--",IF(_xll.BDP($B112&amp;" Corp",AX$1)="#N/A Field Not Applicable","",TEXT(_xll.BDP($B112&amp;" Corp",AX$1),"yyyy/mm/dd"))))</f>
        <v>--</v>
      </c>
      <c r="AY112" s="230">
        <f>IF(tbl_coded[[#This Row],[ISIN]]="","",IF(OR(_xll.BDP($B112&amp;" Corp",AY$1)="#N/A N/A"),"--",_xll.BDP($B112&amp;" Corp",AY$1)))</f>
        <v>2.7</v>
      </c>
      <c r="AZ112" s="230" t="str">
        <f>IF(tbl_coded[[#This Row],[ISIN]]="","",IF(OR(_xll.BDP($B112&amp;" Corp",AZ$1)="#N/A N/A"),"--",_xll.BDP($B112&amp;" Corp",AZ$1)))</f>
        <v>USD</v>
      </c>
      <c r="BA112" s="230">
        <f>IF(tbl_coded[[#This Row],[ISIN]]="","",IF(OR(_xll.BDP($B112&amp;" Corp",BA$1)="#N/A N/A"),"--",_xll.BDP($B112&amp;" Corp",BA$1)))</f>
        <v>38400000</v>
      </c>
      <c r="BB112" s="230">
        <f>IF(tbl_coded[[#This Row],[ISIN]]="","",IF(OR(_xll.BDP($B112&amp;" Corp",BB$1)="#N/A Field Not Applicable"),"--",_xll.BDP($B112&amp;" Corp",BB$1)))</f>
        <v>100</v>
      </c>
      <c r="BC112" s="230" t="str">
        <f>IF(tbl_coded[[#This Row],[ISIN]]="","",IF(OR(_xll.BDP($B112&amp;" Corp",BC$1)="#N/A Field Not Applicable"),"--",_xll.BDP($B112&amp;" Corp",BC$1)))</f>
        <v>N</v>
      </c>
      <c r="BD112" s="230" t="str">
        <f>IF(tbl_coded[[#This Row],[ISIN]]="","",IF(OR(_xll.BDP($B112&amp;" Corp",BD$1)="#N/A Field Not Applicable"),"--",_xll.BDP($B112&amp;" Corp",BD$1)))</f>
        <v>N</v>
      </c>
      <c r="BE112" s="230" t="str">
        <f>IF(tbl_coded[[#This Row],[ISIN]]="","",IF(OR(_xll.BDP($B112&amp;" Corp",BE$1)="#N/A Field Not Applicable"),"--",_xll.BDP($B112&amp;" Corp",BE$1)))</f>
        <v>N</v>
      </c>
      <c r="BF112" s="230" t="str">
        <f>IF(tbl_coded[[#This Row],[ISIN]]="","",IF(OR(_xll.BDP($B112&amp;" Corp",BF$1)="#N/A N/A"),"",_xll.BDP($B112&amp;" Corp",BF$1)))</f>
        <v>1467883D CH</v>
      </c>
      <c r="BG11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1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1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1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1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12" s="230" t="str">
        <f>IF(tbl_coded[[#This Row],[GREEN]]="Y","Green",IF(tbl_coded[[#This Row],[SUSTAINABLE]]="Y","Sustainable",IF(tbl_coded[[#This Row],[SOCIAL]]="Y","Social","")))</f>
        <v/>
      </c>
    </row>
    <row r="113" spans="1:65" ht="15" customHeight="1">
      <c r="A113" s="225">
        <v>111</v>
      </c>
      <c r="B113" s="226" t="str">
        <f>IF(美元债一级!$C$3:$C$1048576&lt;&gt;"",美元债一级!C113,"")</f>
        <v>HK0000814258</v>
      </c>
      <c r="C113" s="230" t="str">
        <f>IF(tbl_coded[[#This Row],[ISIN]]="","",IF(tbl_coded[[#This Row],[Index]]&gt;$A$1,"",IF(_xll.BDP($B113&amp;" Corp",C$1)="#N/A N/A","",_xll.BDP($B113&amp;" Corp",C$1))))</f>
        <v>10/2/2022</v>
      </c>
      <c r="D113" s="230" t="str">
        <f>IF(tbl_coded[[#This Row],[ISIN]]="","",IF(_xll.BDP($B113&amp;" Corp",D$1)="#N/A N/A","",_xll.BDP($B113&amp;" Corp",D$1)))</f>
        <v>BANK OF CHINA HONG KONG</v>
      </c>
      <c r="E113" s="230" t="str">
        <f>IF(tbl_coded[[#This Row],[ISIN]]="","",IF(_xll.BDP($B113&amp;" Corp",E$1)="#N/A N/A","--",_xll.BDP($B113&amp;" Corp",E$1)))</f>
        <v>--</v>
      </c>
      <c r="F113" s="230" t="str">
        <f>IF(tbl_coded[[#This Row],[ISIN]]="","",IF(_xll.BDS($B113&amp;" Corp",F$1)="#N/A Field Not Applicable","",_xll.BDS($B113&amp;" Corp",F$1)))</f>
        <v/>
      </c>
      <c r="G113" s="230" t="str">
        <f>IF(tbl_coded[[#This Row],[ISIN]]="","",IF(_xll.BDP($F113&amp;" CompanyID",G$1)="#N/A Invalid Security","",_xll.BDP($F113&amp;" CompanyID",G$1)))</f>
        <v/>
      </c>
      <c r="H113" s="230" t="str">
        <f>IF(tbl_coded[[#This Row],[ISIN]]="","",IF(_xll.BDP($B113&amp;" Corp",H$1)="#N/A N/A","--",_xll.BDP($B113&amp;" Corp",H$1)))</f>
        <v>Aa3</v>
      </c>
      <c r="I113" s="230" t="str">
        <f>IF(tbl_coded[[#This Row],[ISIN]]="","",IF(_xll.BDP($B113&amp;" Corp",I$1)="#N/A N/A","--",_xll.BDP($B113&amp;" Corp",I$1)))</f>
        <v>--</v>
      </c>
      <c r="J113" s="230" t="str">
        <f>IF(tbl_coded[[#This Row],[ISIN]]="","",IF(_xll.BDP($B113&amp;" Corp",J$1)="#N/A N/A","--",_xll.BDP($B113&amp;" Corp",J$1)))</f>
        <v>--</v>
      </c>
      <c r="K113" s="230" t="str">
        <f>IF(tbl_coded[[#This Row],[ISIN]]="","",IF(_xll.BDP($B113&amp;" Corp",K$1)="#N/A N/A","--",_xll.BDP($B113&amp;" Corp",K$1)))</f>
        <v>--</v>
      </c>
      <c r="L113" s="230" t="str">
        <f>IF(tbl_coded[[#This Row],[ISIN]]="","",IF(_xll.BDP($B113&amp;" Corp",L$1)="#N/A N/A","--",_xll.BDP($B113&amp;" Corp",L$1)))</f>
        <v>Aa3</v>
      </c>
      <c r="M113" s="230" t="str">
        <f>IF(tbl_coded[[#This Row],[ISIN]]="","",IF(_xll.BDP($B113&amp;" Corp",M$1)="#N/A N/A","--",_xll.BDP($B113&amp;" Corp",M$1)))</f>
        <v>--</v>
      </c>
      <c r="N113" s="230" t="str">
        <f>IF(tbl_coded[[#This Row],[ISIN]]="","",IF(_xll.BDP($B113&amp;" Corp",N$1)="#N/A N/A","--",_xll.BDP($B113&amp;" Corp",N$1)))</f>
        <v>--</v>
      </c>
      <c r="O113" s="230" t="str">
        <f>IF(tbl_coded[[#This Row],[ISIN]]="","",IF(_xll.BDP($B113&amp;" Corp",O$1)="#N/A N/A","--",_xll.BDP($B113&amp;" Corp",O$1)))</f>
        <v>A+</v>
      </c>
      <c r="P113" s="230" t="str">
        <f>IF(tbl_coded[[#This Row],[ISIN]]="","",IF(_xll.BDP($B113&amp;" Corp",P$1)="#N/A N/A","--",_xll.BDP($B113&amp;" Corp",P$1)))</f>
        <v>A</v>
      </c>
      <c r="Q11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Aa3/A+/A</v>
      </c>
      <c r="R113" s="230" t="str">
        <f>IF(tbl_coded[[#This Row],[ISIN]]="","",IF(OR(_xll.BDP($B113&amp;" Corp",R$1)="#N/A N/A",_xll.BDP($B113&amp;" Corp",R$1)="#N/A Invalid Security",_xll.BDP($B113&amp;" Corp",R$1)="#N/A Field Not Applicable"),"--",_xll.BDP($B113&amp;" Corp",R$1)))</f>
        <v>--</v>
      </c>
      <c r="S113" s="230" t="str">
        <f>IF(tbl_coded[[#This Row],[ISIN]]="","",IF(OR(_xll.BDP($R113&amp;" Equity",S$1)="#N/A N/A",_xll.BDP($R113&amp;" Equity",S$1)="#N/A Invalid Security"),"--",_xll.BDP($R113&amp;" Equity",S$1)))</f>
        <v>--</v>
      </c>
      <c r="T113" s="230" t="str">
        <f>IF(tbl_coded[[#This Row],[ISIN]]="","",IF(OR(_xll.BDP($R113&amp;" Equity",T$1)="#N/A N/A",_xll.BDP($R113&amp;" Equity",T$1)="#N/A Invalid Security"),"--",_xll.BDP($R113&amp;" Equity",T$1)))</f>
        <v>--</v>
      </c>
      <c r="U113" s="230" t="str">
        <f>IF(tbl_coded[[#This Row],[ISIN]]="","",IF(OR(_xll.BDP($R113&amp;" Equity",U$1)="#N/A N/A",_xll.BDP($R113&amp;" Equity",U$1)="#N/A Invalid Security"),"--",_xll.BDP($R113&amp;" Equity",U$1)))</f>
        <v>--</v>
      </c>
      <c r="V113" s="230" t="str">
        <f>IF(tbl_coded[[#This Row],[ISIN]]="","",IF(OR(_xll.BDP($R113&amp;" Equity",V$1)="#N/A N/A",_xll.BDP($R113&amp;" Equity",V$1)="#N/A Invalid Security"),"--",_xll.BDP($R113&amp;" Equity",V$1)))</f>
        <v>--</v>
      </c>
      <c r="W113" s="230" t="str">
        <f>IF(tbl_coded[[#This Row],[ISIN]]="","",IF(OR(_xll.BDP($R113&amp;" Equity",W$1)="#N/A N/A",_xll.BDP($R113&amp;" Equity",W$1)="#N/A Invalid Security"),"--",_xll.BDP($R113&amp;" Equity",W$1)))</f>
        <v>--</v>
      </c>
      <c r="X113" s="230" t="str">
        <f>IF(tbl_coded[[#This Row],[ISIN]]="","",IF(OR(_xll.BDP($R113&amp;" Equity",X$1)="#N/A N/A",_xll.BDP($R113&amp;" Equity",X$1)="#N/A Invalid Security"),"--",_xll.BDP($R113&amp;" Equity",X$1)))</f>
        <v>--</v>
      </c>
      <c r="Y11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3" s="230" t="str">
        <f>IF(tbl_coded[[#This Row],[ISIN]]="","",IF(ISNUMBER(_xll.BDP(B113&amp;" Corp",Z$1)),_xll.BDP(B113&amp;" Corp",Z$1),""))</f>
        <v/>
      </c>
      <c r="AA113" s="230" t="str">
        <f>IF(tbl_coded[[#This Row],[ISIN]]="","",IF(ISNUMBER(_xll.BDP(B113&amp;" Corp",AA$1)),_xll.BDP(B113&amp;" Corp",AA$1),""))</f>
        <v/>
      </c>
      <c r="AB113" s="230" t="str">
        <f>IF(tbl_coded[[#This Row],[ISIN]]="","",IF(ISNUMBER(_xll.BDP(B113&amp;" Corp",AB$1)),_xll.BDP(B113&amp;" Corp",AB$1),""))</f>
        <v/>
      </c>
      <c r="AC113" s="230" t="str">
        <f>IF(tbl_coded[[#This Row],[ISIN]]="","",IF((_xll.BDP(B113&amp;" Corp",AC$1))="#N/A Field Not Applicable","",_xll.BDP(B113&amp;" Corp",AC$1)))</f>
        <v>N</v>
      </c>
      <c r="AD113" s="230" t="str">
        <f>IF(tbl_coded[[#This Row],[ISIN]]="","",IF((_xll.BDP(B113&amp;" Corp",AD$1))="#N/A N/A","--",_xll.BDP(B113&amp;" Corp",AD$1)))</f>
        <v>--</v>
      </c>
      <c r="AE113" s="230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>IG</v>
      </c>
      <c r="AF11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</v>
      </c>
      <c r="AG11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Aa3/--/--</v>
      </c>
      <c r="AH113" s="231" t="str">
        <f>IF(tbl_coded[[#This Row],[ISIN]]="","",IF(_xll.BDP($B113&amp;" Corp",AH$1)="#N/A N/A","--",_xll.BDP($B113&amp;" Corp",AH$1)))</f>
        <v>HK</v>
      </c>
      <c r="AI11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中国银行(香港)有限公</v>
      </c>
      <c r="AL113" s="230" t="str">
        <f>IF(tbl_coded[[#This Row],[ISIN]]="","",IF(_xll.BDS($B113&amp;" Corp",AL$1)="#N/A Field Not Applicable","",_xll.BDS($B113&amp;" Corp",AL$1)))</f>
        <v/>
      </c>
      <c r="AM11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3" s="230" t="str">
        <f>IF(tbl_coded[[#This Row],[ISIN]]="","",IF(OR(_xll.BDP($B113&amp;" Corp",AR$1)="#N/A N/A"),"",_xll.BDP($B113&amp;" Corp",AR$1)))</f>
        <v/>
      </c>
      <c r="AS113" s="230" t="str">
        <f>IF(tbl_coded[[#This Row],[ISIN]]="","",IF(_xll.BDS($B113&amp;" Corp",AS$1)="#N/A Field Not Applicable","",_xll.BDS($B113&amp;" Corp",AS$1)))</f>
        <v/>
      </c>
      <c r="AT113" s="230" t="str">
        <f>IF(tbl_coded[[#This Row],[SBLC Provider BBID]]="","",_xll.BDP(tbl_coded[[#This Row],[SBLC Provider BBID]]&amp;" CompanyID","NAME"))</f>
        <v/>
      </c>
      <c r="AU113" s="230" t="str">
        <f>IF(tbl_coded[[#This Row],[ISIN]]="","",IF(OR(_xll.BDP($B113&amp;" Corp",AU$1)="#N/A N/A"),"--",IF(_xll.BDP($B113&amp;" Corp",AU$1)="#N/A Field Not Applicable","",TEXT(_xll.BDP($B113&amp;" Corp",AU$1),"yyyy/mm/dd"))))</f>
        <v>2022/02/17</v>
      </c>
      <c r="AV113" s="230" t="str">
        <f>IF(tbl_coded[[#This Row],[ISIN]]="","",IF(OR(_xll.BDP($B113&amp;" Corp",AV$1)="#N/A N/A"),"--",IF(_xll.BDP($B113&amp;" Corp",AV$1)="#N/A Field Not Applicable","",TEXT(_xll.BDP($B113&amp;" Corp",AV$1),"yyyy/mm/dd"))))</f>
        <v>2024/02/17</v>
      </c>
      <c r="AW113" s="230" t="str">
        <f>IF(tbl_coded[[#This Row],[ISIN]]="","",IF(OR(_xll.BDP($B113&amp;" Corp",AW$1)="#N/A N/A"),"--",IF(_xll.BDP($B113&amp;" Corp",AW$1)="#N/A Field Not Applicable","",TEXT(_xll.BDP($B113&amp;" Corp",AW$1),"yyyy/mm/dd"))))</f>
        <v>2022/02/10</v>
      </c>
      <c r="AX113" s="230" t="str">
        <f>IF(tbl_coded[[#This Row],[ISIN]]="","",IF(OR(_xll.BDP($B113&amp;" Corp",AX$1)="#N/A Field Not Applicable"),"--",IF(_xll.BDP($B113&amp;" Corp",AX$1)="#N/A Field Not Applicable","",TEXT(_xll.BDP($B113&amp;" Corp",AX$1),"yyyy/mm/dd"))))</f>
        <v>--</v>
      </c>
      <c r="AY113" s="230">
        <f>IF(tbl_coded[[#This Row],[ISIN]]="","",IF(OR(_xll.BDP($B113&amp;" Corp",AY$1)="#N/A N/A"),"--",_xll.BDP($B113&amp;" Corp",AY$1)))</f>
        <v>1.33</v>
      </c>
      <c r="AZ113" s="230" t="str">
        <f>IF(tbl_coded[[#This Row],[ISIN]]="","",IF(OR(_xll.BDP($B113&amp;" Corp",AZ$1)="#N/A N/A"),"--",_xll.BDP($B113&amp;" Corp",AZ$1)))</f>
        <v>HKD</v>
      </c>
      <c r="BA113" s="230">
        <f>IF(tbl_coded[[#This Row],[ISIN]]="","",IF(OR(_xll.BDP($B113&amp;" Corp",BA$1)="#N/A N/A"),"--",_xll.BDP($B113&amp;" Corp",BA$1)))</f>
        <v>2000000000</v>
      </c>
      <c r="BB113" s="230">
        <f>IF(tbl_coded[[#This Row],[ISIN]]="","",IF(OR(_xll.BDP($B113&amp;" Corp",BB$1)="#N/A Field Not Applicable"),"--",_xll.BDP($B113&amp;" Corp",BB$1)))</f>
        <v>100</v>
      </c>
      <c r="BC113" s="230" t="str">
        <f>IF(tbl_coded[[#This Row],[ISIN]]="","",IF(OR(_xll.BDP($B113&amp;" Corp",BC$1)="#N/A Field Not Applicable"),"--",_xll.BDP($B113&amp;" Corp",BC$1)))</f>
        <v>Y</v>
      </c>
      <c r="BD113" s="230" t="str">
        <f>IF(tbl_coded[[#This Row],[ISIN]]="","",IF(OR(_xll.BDP($B113&amp;" Corp",BD$1)="#N/A Field Not Applicable"),"--",_xll.BDP($B113&amp;" Corp",BD$1)))</f>
        <v>N</v>
      </c>
      <c r="BE113" s="230" t="str">
        <f>IF(tbl_coded[[#This Row],[ISIN]]="","",IF(OR(_xll.BDP($B113&amp;" Corp",BE$1)="#N/A Field Not Applicable"),"--",_xll.BDP($B113&amp;" Corp",BE$1)))</f>
        <v>N</v>
      </c>
      <c r="BF113" s="230" t="str">
        <f>IF(tbl_coded[[#This Row],[ISIN]]="","",IF(OR(_xll.BDP($B113&amp;" Corp",BF$1)="#N/A N/A"),"",_xll.BDP($B113&amp;" Corp",BF$1)))</f>
        <v>1055Z HK</v>
      </c>
      <c r="BG11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Aa3</v>
      </c>
      <c r="BI11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A+</v>
      </c>
      <c r="BJ11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1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Aa3/A+/A</v>
      </c>
      <c r="BL11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Aa3/A+/A</v>
      </c>
      <c r="BM113" s="230" t="str">
        <f>IF(tbl_coded[[#This Row],[GREEN]]="Y","Green",IF(tbl_coded[[#This Row],[SUSTAINABLE]]="Y","Sustainable",IF(tbl_coded[[#This Row],[SOCIAL]]="Y","Social","")))</f>
        <v>Green</v>
      </c>
    </row>
    <row r="114" spans="1:65" ht="15" customHeight="1">
      <c r="A114" s="225">
        <v>112</v>
      </c>
      <c r="B114" s="226" t="str">
        <f>IF(美元债一级!$C$3:$C$1048576&lt;&gt;"",美元债一级!C114,"")</f>
        <v>XS2427980821</v>
      </c>
      <c r="C114" s="230" t="str">
        <f>IF(tbl_coded[[#This Row],[ISIN]]="","",IF(tbl_coded[[#This Row],[Index]]&gt;$A$1,"",IF(_xll.BDP($B114&amp;" Corp",C$1)="#N/A N/A","",_xll.BDP($B114&amp;" Corp",C$1))))</f>
        <v>24/1/2022</v>
      </c>
      <c r="D114" s="230" t="str">
        <f>IF(tbl_coded[[#This Row],[ISIN]]="","",IF(_xll.BDP($B114&amp;" Corp",D$1)="#N/A N/A","",_xll.BDP($B114&amp;" Corp",D$1)))</f>
        <v>GUANG TAO INVESTMENT</v>
      </c>
      <c r="E114" s="230" t="str">
        <f>IF(tbl_coded[[#This Row],[ISIN]]="","",IF(_xll.BDP($B114&amp;" Corp",E$1)="#N/A N/A","--",_xll.BDP($B114&amp;" Corp",E$1)))</f>
        <v>--</v>
      </c>
      <c r="F114" s="230" t="str">
        <f>IF(tbl_coded[[#This Row],[ISIN]]="","",IF(_xll.BDS($B114&amp;" Corp",F$1)="#N/A Field Not Applicable","",_xll.BDS($B114&amp;" Corp",F$1)))</f>
        <v/>
      </c>
      <c r="G114" s="230" t="str">
        <f>IF(tbl_coded[[#This Row],[ISIN]]="","",IF(_xll.BDP($F114&amp;" CompanyID",G$1)="#N/A Invalid Security","",_xll.BDP($F114&amp;" CompanyID",G$1)))</f>
        <v/>
      </c>
      <c r="H114" s="230" t="str">
        <f>IF(tbl_coded[[#This Row],[ISIN]]="","",IF(_xll.BDP($B114&amp;" Corp",H$1)="#N/A N/A","--",_xll.BDP($B114&amp;" Corp",H$1)))</f>
        <v>--</v>
      </c>
      <c r="I114" s="230" t="str">
        <f>IF(tbl_coded[[#This Row],[ISIN]]="","",IF(_xll.BDP($B114&amp;" Corp",I$1)="#N/A N/A","--",_xll.BDP($B114&amp;" Corp",I$1)))</f>
        <v>--</v>
      </c>
      <c r="J114" s="230" t="str">
        <f>IF(tbl_coded[[#This Row],[ISIN]]="","",IF(_xll.BDP($B114&amp;" Corp",J$1)="#N/A N/A","--",_xll.BDP($B114&amp;" Corp",J$1)))</f>
        <v>--</v>
      </c>
      <c r="K114" s="230" t="str">
        <f>IF(tbl_coded[[#This Row],[ISIN]]="","",IF(_xll.BDP($B114&amp;" Corp",K$1)="#N/A N/A","--",_xll.BDP($B114&amp;" Corp",K$1)))</f>
        <v>--</v>
      </c>
      <c r="L114" s="230" t="str">
        <f>IF(tbl_coded[[#This Row],[ISIN]]="","",IF(_xll.BDP($B114&amp;" Corp",L$1)="#N/A N/A","--",_xll.BDP($B114&amp;" Corp",L$1)))</f>
        <v>--</v>
      </c>
      <c r="M114" s="230" t="str">
        <f>IF(tbl_coded[[#This Row],[ISIN]]="","",IF(_xll.BDP($B114&amp;" Corp",M$1)="#N/A N/A","--",_xll.BDP($B114&amp;" Corp",M$1)))</f>
        <v>--</v>
      </c>
      <c r="N114" s="230" t="str">
        <f>IF(tbl_coded[[#This Row],[ISIN]]="","",IF(_xll.BDP($B114&amp;" Corp",N$1)="#N/A N/A","--",_xll.BDP($B114&amp;" Corp",N$1)))</f>
        <v>--</v>
      </c>
      <c r="O114" s="230" t="str">
        <f>IF(tbl_coded[[#This Row],[ISIN]]="","",IF(_xll.BDP($B114&amp;" Corp",O$1)="#N/A N/A","--",_xll.BDP($B114&amp;" Corp",O$1)))</f>
        <v>--</v>
      </c>
      <c r="P114" s="230" t="str">
        <f>IF(tbl_coded[[#This Row],[ISIN]]="","",IF(_xll.BDP($B114&amp;" Corp",P$1)="#N/A N/A","--",_xll.BDP($B114&amp;" Corp",P$1)))</f>
        <v>--</v>
      </c>
      <c r="Q11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14" s="230" t="str">
        <f>IF(tbl_coded[[#This Row],[ISIN]]="","",IF(OR(_xll.BDP($B114&amp;" Corp",R$1)="#N/A N/A",_xll.BDP($B114&amp;" Corp",R$1)="#N/A Invalid Security",_xll.BDP($B114&amp;" Corp",R$1)="#N/A Field Not Applicable"),"--",_xll.BDP($B114&amp;" Corp",R$1)))</f>
        <v>HUAFAZ CH</v>
      </c>
      <c r="S114" s="230" t="str">
        <f>IF(tbl_coded[[#This Row],[ISIN]]="","",IF(OR(_xll.BDP($R114&amp;" Equity",S$1)="#N/A N/A",_xll.BDP($R114&amp;" Equity",S$1)="#N/A Invalid Security"),"--",_xll.BDP($R114&amp;" Equity",S$1)))</f>
        <v>--</v>
      </c>
      <c r="T114" s="230" t="str">
        <f>IF(tbl_coded[[#This Row],[ISIN]]="","",IF(OR(_xll.BDP($R114&amp;" Equity",T$1)="#N/A N/A",_xll.BDP($R114&amp;" Equity",T$1)="#N/A Invalid Security"),"--",_xll.BDP($R114&amp;" Equity",T$1)))</f>
        <v>--</v>
      </c>
      <c r="U114" s="230" t="str">
        <f>IF(tbl_coded[[#This Row],[ISIN]]="","",IF(OR(_xll.BDP($R114&amp;" Equity",U$1)="#N/A N/A",_xll.BDP($R114&amp;" Equity",U$1)="#N/A Invalid Security"),"--",_xll.BDP($R114&amp;" Equity",U$1)))</f>
        <v>--</v>
      </c>
      <c r="V114" s="230" t="str">
        <f>IF(tbl_coded[[#This Row],[ISIN]]="","",IF(OR(_xll.BDP($R114&amp;" Equity",V$1)="#N/A N/A",_xll.BDP($R114&amp;" Equity",V$1)="#N/A Invalid Security"),"--",_xll.BDP($R114&amp;" Equity",V$1)))</f>
        <v>--</v>
      </c>
      <c r="W114" s="230" t="str">
        <f>IF(tbl_coded[[#This Row],[ISIN]]="","",IF(OR(_xll.BDP($R114&amp;" Equity",W$1)="#N/A N/A",_xll.BDP($R114&amp;" Equity",W$1)="#N/A Invalid Security"),"--",_xll.BDP($R114&amp;" Equity",W$1)))</f>
        <v>--</v>
      </c>
      <c r="X114" s="230" t="str">
        <f>IF(tbl_coded[[#This Row],[ISIN]]="","",IF(OR(_xll.BDP($R114&amp;" Equity",X$1)="#N/A N/A",_xll.BDP($R114&amp;" Equity",X$1)="#N/A Invalid Security"),"--",_xll.BDP($R114&amp;" Equity",X$1)))</f>
        <v>--</v>
      </c>
      <c r="Y11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14" s="230" t="str">
        <f>IF(tbl_coded[[#This Row],[ISIN]]="","",IF(ISNUMBER(_xll.BDP(B114&amp;" Corp",Z$1)),_xll.BDP(B114&amp;" Corp",Z$1),""))</f>
        <v/>
      </c>
      <c r="AA114" s="230" t="str">
        <f>IF(tbl_coded[[#This Row],[ISIN]]="","",IF(ISNUMBER(_xll.BDP(B114&amp;" Corp",AA$1)),_xll.BDP(B114&amp;" Corp",AA$1),""))</f>
        <v/>
      </c>
      <c r="AB114" s="230" t="str">
        <f>IF(tbl_coded[[#This Row],[ISIN]]="","",IF(ISNUMBER(_xll.BDP(B114&amp;" Corp",AB$1)),_xll.BDP(B114&amp;" Corp",AB$1),""))</f>
        <v/>
      </c>
      <c r="AC114" s="230" t="str">
        <f>IF(tbl_coded[[#This Row],[ISIN]]="","",IF((_xll.BDP(B114&amp;" Corp",AC$1))="#N/A Field Not Applicable","",_xll.BDP(B114&amp;" Corp",AC$1)))</f>
        <v>N</v>
      </c>
      <c r="AD114" s="230" t="str">
        <f>IF(tbl_coded[[#This Row],[ISIN]]="","",IF((_xll.BDP(B114&amp;" Corp",AD$1))="#N/A N/A","--",_xll.BDP(B114&amp;" Corp",AD$1)))</f>
        <v>--</v>
      </c>
      <c r="AE114" s="230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>NR</v>
      </c>
      <c r="AF11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1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14" s="231" t="str">
        <f>IF(tbl_coded[[#This Row],[ISIN]]="","",IF(_xll.BDP($B114&amp;" Corp",AH$1)="#N/A N/A","--",_xll.BDP($B114&amp;" Corp",AH$1)))</f>
        <v>HK</v>
      </c>
      <c r="AI11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光涛投资有限公司</v>
      </c>
      <c r="AL114" s="230" t="s">
        <v>521</v>
      </c>
      <c r="AM11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1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1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1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4" s="230" t="str">
        <f>IF(tbl_coded[[#This Row],[ISIN]]="","",IF(OR(_xll.BDP($B114&amp;" Corp",AR$1)="#N/A N/A"),"",_xll.BDP($B114&amp;" Corp",AR$1)))</f>
        <v>Zhuhai Huafa Property Co Ltd</v>
      </c>
      <c r="AS114" s="230" t="str">
        <f>IF(tbl_coded[[#This Row],[ISIN]]="","",IF(_xll.BDS($B114&amp;" Corp",AS$1)="#N/A Field Not Applicable","",_xll.BDS($B114&amp;" Corp",AS$1)))</f>
        <v/>
      </c>
      <c r="AT114" s="230" t="str">
        <f>IF(tbl_coded[[#This Row],[SBLC Provider BBID]]="","",_xll.BDP(tbl_coded[[#This Row],[SBLC Provider BBID]]&amp;" CompanyID","NAME"))</f>
        <v/>
      </c>
      <c r="AU114" s="230" t="str">
        <f>IF(tbl_coded[[#This Row],[ISIN]]="","",IF(OR(_xll.BDP($B114&amp;" Corp",AU$1)="#N/A N/A"),"--",IF(_xll.BDP($B114&amp;" Corp",AU$1)="#N/A Field Not Applicable","",TEXT(_xll.BDP($B114&amp;" Corp",AU$1),"yyyy/mm/dd"))))</f>
        <v>2022/01/27</v>
      </c>
      <c r="AV114" s="230" t="str">
        <f>IF(tbl_coded[[#This Row],[ISIN]]="","",IF(OR(_xll.BDP($B114&amp;" Corp",AV$1)="#N/A N/A"),"--",IF(_xll.BDP($B114&amp;" Corp",AV$1)="#N/A Field Not Applicable","",TEXT(_xll.BDP($B114&amp;" Corp",AV$1),"yyyy/mm/dd"))))</f>
        <v>2023/01/26</v>
      </c>
      <c r="AW114" s="230" t="str">
        <f>IF(tbl_coded[[#This Row],[ISIN]]="","",IF(OR(_xll.BDP($B114&amp;" Corp",AW$1)="#N/A N/A"),"--",IF(_xll.BDP($B114&amp;" Corp",AW$1)="#N/A Field Not Applicable","",TEXT(_xll.BDP($B114&amp;" Corp",AW$1),"yyyy/mm/dd"))))</f>
        <v>2022/01/24</v>
      </c>
      <c r="AX114" s="230" t="str">
        <f>IF(tbl_coded[[#This Row],[ISIN]]="","",IF(OR(_xll.BDP($B114&amp;" Corp",AX$1)="#N/A Field Not Applicable"),"--",IF(_xll.BDP($B114&amp;" Corp",AX$1)="#N/A Field Not Applicable","",TEXT(_xll.BDP($B114&amp;" Corp",AX$1),"yyyy/mm/dd"))))</f>
        <v>--</v>
      </c>
      <c r="AY114" s="230">
        <f>IF(tbl_coded[[#This Row],[ISIN]]="","",IF(OR(_xll.BDP($B114&amp;" Corp",AY$1)="#N/A N/A"),"--",_xll.BDP($B114&amp;" Corp",AY$1)))</f>
        <v>4.2</v>
      </c>
      <c r="AZ114" s="230" t="str">
        <f>IF(tbl_coded[[#This Row],[ISIN]]="","",IF(OR(_xll.BDP($B114&amp;" Corp",AZ$1)="#N/A N/A"),"--",_xll.BDP($B114&amp;" Corp",AZ$1)))</f>
        <v>USD</v>
      </c>
      <c r="BA114" s="230">
        <f>IF(tbl_coded[[#This Row],[ISIN]]="","",IF(OR(_xll.BDP($B114&amp;" Corp",BA$1)="#N/A N/A"),"--",_xll.BDP($B114&amp;" Corp",BA$1)))</f>
        <v>200000000</v>
      </c>
      <c r="BB114" s="230">
        <f>IF(tbl_coded[[#This Row],[ISIN]]="","",IF(OR(_xll.BDP($B114&amp;" Corp",BB$1)="#N/A Field Not Applicable"),"--",_xll.BDP($B114&amp;" Corp",BB$1)))</f>
        <v>100</v>
      </c>
      <c r="BC114" s="230" t="str">
        <f>IF(tbl_coded[[#This Row],[ISIN]]="","",IF(OR(_xll.BDP($B114&amp;" Corp",BC$1)="#N/A Field Not Applicable"),"--",_xll.BDP($B114&amp;" Corp",BC$1)))</f>
        <v>N</v>
      </c>
      <c r="BD114" s="230" t="str">
        <f>IF(tbl_coded[[#This Row],[ISIN]]="","",IF(OR(_xll.BDP($B114&amp;" Corp",BD$1)="#N/A Field Not Applicable"),"--",_xll.BDP($B114&amp;" Corp",BD$1)))</f>
        <v>N</v>
      </c>
      <c r="BE114" s="230" t="str">
        <f>IF(tbl_coded[[#This Row],[ISIN]]="","",IF(OR(_xll.BDP($B114&amp;" Corp",BE$1)="#N/A Field Not Applicable"),"--",_xll.BDP($B114&amp;" Corp",BE$1)))</f>
        <v>N</v>
      </c>
      <c r="BF114" s="230" t="str">
        <f>IF(tbl_coded[[#This Row],[ISIN]]="","",IF(OR(_xll.BDP($B114&amp;" Corp",BF$1)="#N/A N/A"),"",_xll.BDP($B114&amp;" Corp",BF$1)))</f>
        <v>600325 CH</v>
      </c>
      <c r="BG11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1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1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1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1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14" s="230" t="str">
        <f>IF(tbl_coded[[#This Row],[GREEN]]="Y","Green",IF(tbl_coded[[#This Row],[SUSTAINABLE]]="Y","Sustainable",IF(tbl_coded[[#This Row],[SOCIAL]]="Y","Social","")))</f>
        <v/>
      </c>
    </row>
    <row r="115" spans="1:65" ht="15" customHeight="1">
      <c r="A115" s="225">
        <v>113</v>
      </c>
      <c r="B115" s="226" t="str">
        <f>IF(美元债一级!$C$3:$C$1048576&lt;&gt;"",美元债一级!C115,"")</f>
        <v>XS2436124205</v>
      </c>
      <c r="C115" s="228" t="str">
        <f>IF(tbl_coded[[#This Row],[ISIN]]="","",IF(tbl_coded[[#This Row],[Index]]&gt;$A$1,"",IF(_xll.BDP($B115&amp;" Corp",C$1)="#N/A N/A","",_xll.BDP($B115&amp;" Corp",C$1))))</f>
        <v>24/1/2022</v>
      </c>
      <c r="D115" s="228" t="str">
        <f>IF(tbl_coded[[#This Row],[ISIN]]="","",IF(_xll.BDP($B115&amp;" Corp",D$1)="#N/A N/A","",_xll.BDP($B115&amp;" Corp",D$1)))</f>
        <v>CHINA CINDA 2020 I MNGMN</v>
      </c>
      <c r="E115" s="228" t="str">
        <f>IF(tbl_coded[[#This Row],[ISIN]]="","",IF(_xll.BDP($B115&amp;" Corp",E$1)="#N/A N/A","--",_xll.BDP($B115&amp;" Corp",E$1)))</f>
        <v>CHINA CINDA HK HOLDINGS</v>
      </c>
      <c r="F115" s="228" t="str">
        <f>IF(tbl_coded[[#This Row],[ISIN]]="","",IF(_xll.BDS($B115&amp;" Corp",F$1)="#N/A Field Not Applicable","",_xll.BDS($B115&amp;" Corp",F$1)))</f>
        <v/>
      </c>
      <c r="G115" s="228" t="str">
        <f>IF(tbl_coded[[#This Row],[ISIN]]="","",IF(_xll.BDP($F115&amp;" CompanyID",G$1)="#N/A Invalid Security","",_xll.BDP($F115&amp;" CompanyID",G$1)))</f>
        <v/>
      </c>
      <c r="H115" s="228" t="str">
        <f>IF(tbl_coded[[#This Row],[ISIN]]="","",IF(_xll.BDP($B115&amp;" Corp",H$1)="#N/A N/A","--",_xll.BDP($B115&amp;" Corp",H$1)))</f>
        <v>--</v>
      </c>
      <c r="I115" s="228" t="str">
        <f>IF(tbl_coded[[#This Row],[ISIN]]="","",IF(_xll.BDP($B115&amp;" Corp",I$1)="#N/A N/A","--",_xll.BDP($B115&amp;" Corp",I$1)))</f>
        <v>BBB+</v>
      </c>
      <c r="J115" s="228" t="str">
        <f>IF(tbl_coded[[#This Row],[ISIN]]="","",IF(_xll.BDP($B115&amp;" Corp",J$1)="#N/A N/A","--",_xll.BDP($B115&amp;" Corp",J$1)))</f>
        <v>A</v>
      </c>
      <c r="K115" s="228" t="str">
        <f>IF(tbl_coded[[#This Row],[ISIN]]="","",IF(_xll.BDP($B115&amp;" Corp",K$1)="#N/A N/A","--",_xll.BDP($B115&amp;" Corp",K$1)))</f>
        <v>--</v>
      </c>
      <c r="L115" s="228" t="str">
        <f>IF(tbl_coded[[#This Row],[ISIN]]="","",IF(_xll.BDP($B115&amp;" Corp",L$1)="#N/A N/A","--",_xll.BDP($B115&amp;" Corp",L$1)))</f>
        <v>--</v>
      </c>
      <c r="M115" s="228" t="str">
        <f>IF(tbl_coded[[#This Row],[ISIN]]="","",IF(_xll.BDP($B115&amp;" Corp",M$1)="#N/A N/A","--",_xll.BDP($B115&amp;" Corp",M$1)))</f>
        <v>Baa1</v>
      </c>
      <c r="N115" s="228" t="str">
        <f>IF(tbl_coded[[#This Row],[ISIN]]="","",IF(_xll.BDP($B115&amp;" Corp",N$1)="#N/A N/A","--",_xll.BDP($B115&amp;" Corp",N$1)))</f>
        <v>--</v>
      </c>
      <c r="O115" s="228" t="str">
        <f>IF(tbl_coded[[#This Row],[ISIN]]="","",IF(_xll.BDP($B115&amp;" Corp",O$1)="#N/A N/A","--",_xll.BDP($B115&amp;" Corp",O$1)))</f>
        <v>--</v>
      </c>
      <c r="P115" s="228" t="str">
        <f>IF(tbl_coded[[#This Row],[ISIN]]="","",IF(_xll.BDP($B115&amp;" Corp",P$1)="#N/A N/A","--",_xll.BDP($B115&amp;" Corp",P$1)))</f>
        <v>--</v>
      </c>
      <c r="Q11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15" s="228" t="str">
        <f>IF(tbl_coded[[#This Row],[ISIN]]="","",IF(OR(_xll.BDP($B115&amp;" Corp",R$1)="#N/A N/A",_xll.BDP($B115&amp;" Corp",R$1)="#N/A Invalid Security",_xll.BDP($B115&amp;" Corp",R$1)="#N/A Field Not Applicable"),"--",_xll.BDP($B115&amp;" Corp",R$1)))</f>
        <v>WLKTIZ HK</v>
      </c>
      <c r="S115" s="228" t="str">
        <f>IF(tbl_coded[[#This Row],[ISIN]]="","",IF(OR(_xll.BDP($R115&amp;" Equity",S$1)="#N/A N/A",_xll.BDP($R115&amp;" Equity",S$1)="#N/A Invalid Security"),"--",_xll.BDP($R115&amp;" Equity",S$1)))</f>
        <v>--</v>
      </c>
      <c r="T115" s="228" t="str">
        <f>IF(tbl_coded[[#This Row],[ISIN]]="","",IF(OR(_xll.BDP($R115&amp;" Equity",T$1)="#N/A N/A",_xll.BDP($R115&amp;" Equity",T$1)="#N/A Invalid Security"),"--",_xll.BDP($R115&amp;" Equity",T$1)))</f>
        <v>--</v>
      </c>
      <c r="U115" s="228" t="str">
        <f>IF(tbl_coded[[#This Row],[ISIN]]="","",IF(OR(_xll.BDP($R115&amp;" Equity",U$1)="#N/A N/A",_xll.BDP($R115&amp;" Equity",U$1)="#N/A Invalid Security"),"--",_xll.BDP($R115&amp;" Equity",U$1)))</f>
        <v>Baa1</v>
      </c>
      <c r="V115" s="228" t="str">
        <f>IF(tbl_coded[[#This Row],[ISIN]]="","",IF(OR(_xll.BDP($R115&amp;" Equity",V$1)="#N/A N/A",_xll.BDP($R115&amp;" Equity",V$1)="#N/A Invalid Security"),"--",_xll.BDP($R115&amp;" Equity",V$1)))</f>
        <v>--</v>
      </c>
      <c r="W115" s="228" t="str">
        <f>IF(tbl_coded[[#This Row],[ISIN]]="","",IF(OR(_xll.BDP($R115&amp;" Equity",W$1)="#N/A N/A",_xll.BDP($R115&amp;" Equity",W$1)="#N/A Invalid Security"),"--",_xll.BDP($R115&amp;" Equity",W$1)))</f>
        <v>BBB+</v>
      </c>
      <c r="X115" s="228" t="str">
        <f>IF(tbl_coded[[#This Row],[ISIN]]="","",IF(OR(_xll.BDP($R115&amp;" Equity",X$1)="#N/A N/A",_xll.BDP($R115&amp;" Equity",X$1)="#N/A Invalid Security"),"--",_xll.BDP($R115&amp;" Equity",X$1)))</f>
        <v>A</v>
      </c>
      <c r="Y11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Baa1/BBB+/A</v>
      </c>
      <c r="Z115" s="228">
        <f>IF(tbl_coded[[#This Row],[ISIN]]="","",IF(ISNUMBER(_xll.BDP(B115&amp;" Corp",Z$1)),_xll.BDP(B115&amp;" Corp",Z$1),""))</f>
        <v>175</v>
      </c>
      <c r="AA115" s="228">
        <f>IF(tbl_coded[[#This Row],[ISIN]]="","",IF(ISNUMBER(_xll.BDP(B115&amp;" Corp",AA$1)),_xll.BDP(B115&amp;" Corp",AA$1),""))</f>
        <v>175</v>
      </c>
      <c r="AB115" s="228" t="str">
        <f>IF(tbl_coded[[#This Row],[ISIN]]="","",IF(ISNUMBER(_xll.BDP(B115&amp;" Corp",AB$1)),_xll.BDP(B115&amp;" Corp",AB$1),""))</f>
        <v/>
      </c>
      <c r="AC115" s="228" t="str">
        <f>IF(tbl_coded[[#This Row],[ISIN]]="","",IF((_xll.BDP(B115&amp;" Corp",AC$1))="#N/A Field Not Applicable","",_xll.BDP(B115&amp;" Corp",AC$1)))</f>
        <v>N</v>
      </c>
      <c r="AD115" s="228" t="str">
        <f>IF(tbl_coded[[#This Row],[ISIN]]="","",IF((_xll.BDP(B115&amp;" Corp",AD$1))="#N/A N/A","--",_xll.BDP(B115&amp;" Corp",AD$1)))</f>
        <v>--</v>
      </c>
      <c r="AE115" s="228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>IG</v>
      </c>
      <c r="AF11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Baa1/BBB+/A</v>
      </c>
      <c r="AG11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--/BBB+/A</v>
      </c>
      <c r="AH115" s="229" t="str">
        <f>IF(tbl_coded[[#This Row],[ISIN]]="","",IF(_xll.BDP($B115&amp;" Corp",AH$1)="#N/A N/A","--",_xll.BDP($B115&amp;" Corp",AH$1)))</f>
        <v>VG</v>
      </c>
      <c r="AI11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5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175</v>
      </c>
      <c r="AK11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China Cinda 2020 I Management</v>
      </c>
      <c r="AL115" s="244" t="str">
        <f>IF(tbl_coded[[#This Row],[ISIN]]="","",IF(_xll.BDS($B115&amp;" Corp",AL$1)="#N/A Field Not Applicable","",_xll.BDS($B115&amp;" Corp",AL$1)))</f>
        <v/>
      </c>
      <c r="AM11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5" s="244" t="str">
        <f>IF(tbl_coded[[#This Row],[ISIN]]="","",IF(OR(_xll.BDP($B115&amp;" Corp",AR$1)="#N/A N/A"),"",_xll.BDP($B115&amp;" Corp",AR$1)))</f>
        <v>China Cinda HK Holdings Co Ltd</v>
      </c>
      <c r="AS115" s="244" t="str">
        <f>IF(tbl_coded[[#This Row],[ISIN]]="","",IF(_xll.BDS($B115&amp;" Corp",AS$1)="#N/A Field Not Applicable","",_xll.BDS($B115&amp;" Corp",AS$1)))</f>
        <v/>
      </c>
      <c r="AT115" s="244" t="str">
        <f>IF(tbl_coded[[#This Row],[SBLC Provider BBID]]="","",_xll.BDP(tbl_coded[[#This Row],[SBLC Provider BBID]]&amp;" CompanyID","NAME"))</f>
        <v/>
      </c>
      <c r="AU115" s="244" t="str">
        <f>IF(tbl_coded[[#This Row],[ISIN]]="","",IF(OR(_xll.BDP($B115&amp;" Corp",AU$1)="#N/A N/A"),"--",IF(_xll.BDP($B115&amp;" Corp",AU$1)="#N/A Field Not Applicable","",TEXT(_xll.BDP($B115&amp;" Corp",AU$1),"yyyy/mm/dd"))))</f>
        <v>2022/01/28</v>
      </c>
      <c r="AV115" s="244" t="str">
        <f>IF(tbl_coded[[#This Row],[ISIN]]="","",IF(OR(_xll.BDP($B115&amp;" Corp",AV$1)="#N/A N/A"),"--",IF(_xll.BDP($B115&amp;" Corp",AV$1)="#N/A Field Not Applicable","",TEXT(_xll.BDP($B115&amp;" Corp",AV$1),"yyyy/mm/dd"))))</f>
        <v>2027/01/28</v>
      </c>
      <c r="AW115" s="244" t="str">
        <f>IF(tbl_coded[[#This Row],[ISIN]]="","",IF(OR(_xll.BDP($B115&amp;" Corp",AW$1)="#N/A N/A"),"--",IF(_xll.BDP($B115&amp;" Corp",AW$1)="#N/A Field Not Applicable","",TEXT(_xll.BDP($B115&amp;" Corp",AW$1),"yyyy/mm/dd"))))</f>
        <v>2022/01/24</v>
      </c>
      <c r="AX115" s="244" t="str">
        <f>IF(tbl_coded[[#This Row],[ISIN]]="","",IF(OR(_xll.BDP($B115&amp;" Corp",AX$1)="#N/A Field Not Applicable"),"--",IF(_xll.BDP($B115&amp;" Corp",AX$1)="#N/A Field Not Applicable","",TEXT(_xll.BDP($B115&amp;" Corp",AX$1),"yyyy/mm/dd"))))</f>
        <v>2026/10/28</v>
      </c>
      <c r="AY115" s="244">
        <f>IF(tbl_coded[[#This Row],[ISIN]]="","",IF(OR(_xll.BDP($B115&amp;" Corp",AY$1)="#N/A N/A"),"--",_xll.BDP($B115&amp;" Corp",AY$1)))</f>
        <v>3.25</v>
      </c>
      <c r="AZ115" s="244" t="str">
        <f>IF(tbl_coded[[#This Row],[ISIN]]="","",IF(OR(_xll.BDP($B115&amp;" Corp",AZ$1)="#N/A N/A"),"--",_xll.BDP($B115&amp;" Corp",AZ$1)))</f>
        <v>USD</v>
      </c>
      <c r="BA115" s="244">
        <f>IF(tbl_coded[[#This Row],[ISIN]]="","",IF(OR(_xll.BDP($B115&amp;" Corp",BA$1)="#N/A N/A"),"--",_xll.BDP($B115&amp;" Corp",BA$1)))</f>
        <v>1000000000</v>
      </c>
      <c r="BB115" s="244">
        <f>IF(tbl_coded[[#This Row],[ISIN]]="","",IF(OR(_xll.BDP($B115&amp;" Corp",BB$1)="#N/A Field Not Applicable"),"--",_xll.BDP($B115&amp;" Corp",BB$1)))</f>
        <v>99.944999999999993</v>
      </c>
      <c r="BC115" s="244" t="str">
        <f>IF(tbl_coded[[#This Row],[ISIN]]="","",IF(OR(_xll.BDP($B115&amp;" Corp",BC$1)="#N/A Field Not Applicable"),"--",_xll.BDP($B115&amp;" Corp",BC$1)))</f>
        <v>N</v>
      </c>
      <c r="BD115" s="244" t="str">
        <f>IF(tbl_coded[[#This Row],[ISIN]]="","",IF(OR(_xll.BDP($B115&amp;" Corp",BD$1)="#N/A Field Not Applicable"),"--",_xll.BDP($B115&amp;" Corp",BD$1)))</f>
        <v>N</v>
      </c>
      <c r="BE115" s="244" t="str">
        <f>IF(tbl_coded[[#This Row],[ISIN]]="","",IF(OR(_xll.BDP($B115&amp;" Corp",BE$1)="#N/A Field Not Applicable"),"--",_xll.BDP($B115&amp;" Corp",BE$1)))</f>
        <v>N</v>
      </c>
      <c r="BF115" s="244" t="str">
        <f>IF(tbl_coded[[#This Row],[ISIN]]="","",IF(OR(_xll.BDP($B115&amp;" Corp",BF$1)="#N/A N/A"),"",_xll.BDP($B115&amp;" Corp",BF$1)))</f>
        <v>1359 HK</v>
      </c>
      <c r="BG11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1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1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1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--/BBB+/A</v>
      </c>
      <c r="BL11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Baa1/BBB+/A</v>
      </c>
      <c r="BM115" s="244" t="str">
        <f>IF(tbl_coded[[#This Row],[GREEN]]="Y","Green",IF(tbl_coded[[#This Row],[SUSTAINABLE]]="Y","Sustainable",IF(tbl_coded[[#This Row],[SOCIAL]]="Y","Social","")))</f>
        <v/>
      </c>
    </row>
    <row r="116" spans="1:65" ht="15" customHeight="1">
      <c r="A116" s="225">
        <v>114</v>
      </c>
      <c r="B116" s="226" t="str">
        <f>IF(美元债一级!$C$3:$C$1048576&lt;&gt;"",美元债一级!C116,"")</f>
        <v>XS2434390865</v>
      </c>
      <c r="C116" s="228" t="str">
        <f>IF(tbl_coded[[#This Row],[ISIN]]="","",IF(tbl_coded[[#This Row],[Index]]&gt;$A$1,"",IF(_xll.BDP($B116&amp;" Corp",C$1)="#N/A N/A","",_xll.BDP($B116&amp;" Corp",C$1))))</f>
        <v>19/1/2022</v>
      </c>
      <c r="D116" s="228" t="str">
        <f>IF(tbl_coded[[#This Row],[ISIN]]="","",IF(_xll.BDP($B116&amp;" Corp",D$1)="#N/A N/A","",_xll.BDP($B116&amp;" Corp",D$1)))</f>
        <v>QUZHOU COMM INV GRP</v>
      </c>
      <c r="E116" s="228" t="str">
        <f>IF(tbl_coded[[#This Row],[ISIN]]="","",IF(_xll.BDP($B116&amp;" Corp",E$1)="#N/A N/A","--",_xll.BDP($B116&amp;" Corp",E$1)))</f>
        <v>--</v>
      </c>
      <c r="F116" s="228" t="str">
        <f>IF(tbl_coded[[#This Row],[ISIN]]="","",IF(_xll.BDS($B116&amp;" Corp",F$1)="#N/A Field Not Applicable","",_xll.BDS($B116&amp;" Corp",F$1)))</f>
        <v/>
      </c>
      <c r="G116" s="228" t="str">
        <f>IF(tbl_coded[[#This Row],[ISIN]]="","",IF(_xll.BDP($F116&amp;" CompanyID",G$1)="#N/A Invalid Security","",_xll.BDP($F116&amp;" CompanyID",G$1)))</f>
        <v/>
      </c>
      <c r="H116" s="228" t="str">
        <f>IF(tbl_coded[[#This Row],[ISIN]]="","",IF(_xll.BDP($B116&amp;" Corp",H$1)="#N/A N/A","--",_xll.BDP($B116&amp;" Corp",H$1)))</f>
        <v>--</v>
      </c>
      <c r="I116" s="228" t="str">
        <f>IF(tbl_coded[[#This Row],[ISIN]]="","",IF(_xll.BDP($B116&amp;" Corp",I$1)="#N/A N/A","--",_xll.BDP($B116&amp;" Corp",I$1)))</f>
        <v>--</v>
      </c>
      <c r="J116" s="228" t="str">
        <f>IF(tbl_coded[[#This Row],[ISIN]]="","",IF(_xll.BDP($B116&amp;" Corp",J$1)="#N/A N/A","--",_xll.BDP($B116&amp;" Corp",J$1)))</f>
        <v>BBB-</v>
      </c>
      <c r="K116" s="228" t="str">
        <f>IF(tbl_coded[[#This Row],[ISIN]]="","",IF(_xll.BDP($B116&amp;" Corp",K$1)="#N/A N/A","--",_xll.BDP($B116&amp;" Corp",K$1)))</f>
        <v>--</v>
      </c>
      <c r="L116" s="228" t="str">
        <f>IF(tbl_coded[[#This Row],[ISIN]]="","",IF(_xll.BDP($B116&amp;" Corp",L$1)="#N/A N/A","--",_xll.BDP($B116&amp;" Corp",L$1)))</f>
        <v>--</v>
      </c>
      <c r="M116" s="228" t="str">
        <f>IF(tbl_coded[[#This Row],[ISIN]]="","",IF(_xll.BDP($B116&amp;" Corp",M$1)="#N/A N/A","--",_xll.BDP($B116&amp;" Corp",M$1)))</f>
        <v>--</v>
      </c>
      <c r="N116" s="228" t="str">
        <f>IF(tbl_coded[[#This Row],[ISIN]]="","",IF(_xll.BDP($B116&amp;" Corp",N$1)="#N/A N/A","--",_xll.BDP($B116&amp;" Corp",N$1)))</f>
        <v>--</v>
      </c>
      <c r="O116" s="228" t="str">
        <f>IF(tbl_coded[[#This Row],[ISIN]]="","",IF(_xll.BDP($B116&amp;" Corp",O$1)="#N/A N/A","--",_xll.BDP($B116&amp;" Corp",O$1)))</f>
        <v>--</v>
      </c>
      <c r="P116" s="228" t="str">
        <f>IF(tbl_coded[[#This Row],[ISIN]]="","",IF(_xll.BDP($B116&amp;" Corp",P$1)="#N/A N/A","--",_xll.BDP($B116&amp;" Corp",P$1)))</f>
        <v>--</v>
      </c>
      <c r="Q11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16" s="228" t="str">
        <f>IF(tbl_coded[[#This Row],[ISIN]]="","",IF(OR(_xll.BDP($B116&amp;" Corp",R$1)="#N/A N/A",_xll.BDP($B116&amp;" Corp",R$1)="#N/A Invalid Security",_xll.BDP($B116&amp;" Corp",R$1)="#N/A Field Not Applicable"),"--",_xll.BDP($B116&amp;" Corp",R$1)))</f>
        <v>--</v>
      </c>
      <c r="S116" s="228" t="str">
        <f>IF(tbl_coded[[#This Row],[ISIN]]="","",IF(OR(_xll.BDP($R116&amp;" Equity",S$1)="#N/A N/A",_xll.BDP($R116&amp;" Equity",S$1)="#N/A Invalid Security"),"--",_xll.BDP($R116&amp;" Equity",S$1)))</f>
        <v>--</v>
      </c>
      <c r="T116" s="228" t="str">
        <f>IF(tbl_coded[[#This Row],[ISIN]]="","",IF(OR(_xll.BDP($R116&amp;" Equity",T$1)="#N/A N/A",_xll.BDP($R116&amp;" Equity",T$1)="#N/A Invalid Security"),"--",_xll.BDP($R116&amp;" Equity",T$1)))</f>
        <v>--</v>
      </c>
      <c r="U116" s="228" t="str">
        <f>IF(tbl_coded[[#This Row],[ISIN]]="","",IF(OR(_xll.BDP($R116&amp;" Equity",U$1)="#N/A N/A",_xll.BDP($R116&amp;" Equity",U$1)="#N/A Invalid Security"),"--",_xll.BDP($R116&amp;" Equity",U$1)))</f>
        <v>--</v>
      </c>
      <c r="V116" s="228" t="str">
        <f>IF(tbl_coded[[#This Row],[ISIN]]="","",IF(OR(_xll.BDP($R116&amp;" Equity",V$1)="#N/A N/A",_xll.BDP($R116&amp;" Equity",V$1)="#N/A Invalid Security"),"--",_xll.BDP($R116&amp;" Equity",V$1)))</f>
        <v>--</v>
      </c>
      <c r="W116" s="228" t="str">
        <f>IF(tbl_coded[[#This Row],[ISIN]]="","",IF(OR(_xll.BDP($R116&amp;" Equity",W$1)="#N/A N/A",_xll.BDP($R116&amp;" Equity",W$1)="#N/A Invalid Security"),"--",_xll.BDP($R116&amp;" Equity",W$1)))</f>
        <v>--</v>
      </c>
      <c r="X116" s="228" t="str">
        <f>IF(tbl_coded[[#This Row],[ISIN]]="","",IF(OR(_xll.BDP($R116&amp;" Equity",X$1)="#N/A N/A",_xll.BDP($R116&amp;" Equity",X$1)="#N/A Invalid Security"),"--",_xll.BDP($R116&amp;" Equity",X$1)))</f>
        <v>--</v>
      </c>
      <c r="Y11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6" s="228" t="str">
        <f>IF(tbl_coded[[#This Row],[ISIN]]="","",IF(ISNUMBER(_xll.BDP(B116&amp;" Corp",Z$1)),_xll.BDP(B116&amp;" Corp",Z$1),""))</f>
        <v/>
      </c>
      <c r="AA116" s="228" t="str">
        <f>IF(tbl_coded[[#This Row],[ISIN]]="","",IF(ISNUMBER(_xll.BDP(B116&amp;" Corp",AA$1)),_xll.BDP(B116&amp;" Corp",AA$1),""))</f>
        <v/>
      </c>
      <c r="AB116" s="228" t="str">
        <f>IF(tbl_coded[[#This Row],[ISIN]]="","",IF(ISNUMBER(_xll.BDP(B116&amp;" Corp",AB$1)),_xll.BDP(B116&amp;" Corp",AB$1),""))</f>
        <v/>
      </c>
      <c r="AC116" s="228" t="str">
        <f>IF(tbl_coded[[#This Row],[ISIN]]="","",IF((_xll.BDP(B116&amp;" Corp",AC$1))="#N/A Field Not Applicable","",_xll.BDP(B116&amp;" Corp",AC$1)))</f>
        <v>N</v>
      </c>
      <c r="AD116" s="228" t="str">
        <f>IF(tbl_coded[[#This Row],[ISIN]]="","",IF((_xll.BDP(B116&amp;" Corp",AD$1))="#N/A N/A","--",_xll.BDP(B116&amp;" Corp",AD$1)))</f>
        <v>--</v>
      </c>
      <c r="AE116" s="228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>IG</v>
      </c>
      <c r="AF11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1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116" s="229" t="str">
        <f>IF(tbl_coded[[#This Row],[ISIN]]="","",IF(_xll.BDP($B116&amp;" Corp",AH$1)="#N/A N/A","--",_xll.BDP($B116&amp;" Corp",AH$1)))</f>
        <v>CN</v>
      </c>
      <c r="AI11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衢州市衢通发展集团有</v>
      </c>
      <c r="AL116" s="244" t="str">
        <f>IF(tbl_coded[[#This Row],[ISIN]]="","",IF(_xll.BDS($B116&amp;" Corp",AL$1)="#N/A Field Not Applicable","",_xll.BDS($B116&amp;" Corp",AL$1)))</f>
        <v/>
      </c>
      <c r="AM11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6" s="244" t="str">
        <f>IF(tbl_coded[[#This Row],[ISIN]]="","",IF(OR(_xll.BDP($B116&amp;" Corp",AR$1)="#N/A N/A"),"",_xll.BDP($B116&amp;" Corp",AR$1)))</f>
        <v/>
      </c>
      <c r="AS116" s="244" t="str">
        <f>IF(tbl_coded[[#This Row],[ISIN]]="","",IF(_xll.BDS($B116&amp;" Corp",AS$1)="#N/A Field Not Applicable","",_xll.BDS($B116&amp;" Corp",AS$1)))</f>
        <v/>
      </c>
      <c r="AT116" s="244" t="str">
        <f>IF(tbl_coded[[#This Row],[SBLC Provider BBID]]="","",_xll.BDP(tbl_coded[[#This Row],[SBLC Provider BBID]]&amp;" CompanyID","NAME"))</f>
        <v/>
      </c>
      <c r="AU116" s="244" t="str">
        <f>IF(tbl_coded[[#This Row],[ISIN]]="","",IF(OR(_xll.BDP($B116&amp;" Corp",AU$1)="#N/A N/A"),"--",IF(_xll.BDP($B116&amp;" Corp",AU$1)="#N/A Field Not Applicable","",TEXT(_xll.BDP($B116&amp;" Corp",AU$1),"yyyy/mm/dd"))))</f>
        <v>2022/01/25</v>
      </c>
      <c r="AV116" s="244" t="str">
        <f>IF(tbl_coded[[#This Row],[ISIN]]="","",IF(OR(_xll.BDP($B116&amp;" Corp",AV$1)="#N/A N/A"),"--",IF(_xll.BDP($B116&amp;" Corp",AV$1)="#N/A Field Not Applicable","",TEXT(_xll.BDP($B116&amp;" Corp",AV$1),"yyyy/mm/dd"))))</f>
        <v>2025/01/25</v>
      </c>
      <c r="AW116" s="244" t="str">
        <f>IF(tbl_coded[[#This Row],[ISIN]]="","",IF(OR(_xll.BDP($B116&amp;" Corp",AW$1)="#N/A N/A"),"--",IF(_xll.BDP($B116&amp;" Corp",AW$1)="#N/A Field Not Applicable","",TEXT(_xll.BDP($B116&amp;" Corp",AW$1),"yyyy/mm/dd"))))</f>
        <v>2022/01/19</v>
      </c>
      <c r="AX116" s="244" t="str">
        <f>IF(tbl_coded[[#This Row],[ISIN]]="","",IF(OR(_xll.BDP($B116&amp;" Corp",AX$1)="#N/A Field Not Applicable"),"--",IF(_xll.BDP($B116&amp;" Corp",AX$1)="#N/A Field Not Applicable","",TEXT(_xll.BDP($B116&amp;" Corp",AX$1),"yyyy/mm/dd"))))</f>
        <v>--</v>
      </c>
      <c r="AY116" s="244">
        <f>IF(tbl_coded[[#This Row],[ISIN]]="","",IF(OR(_xll.BDP($B116&amp;" Corp",AY$1)="#N/A N/A"),"--",_xll.BDP($B116&amp;" Corp",AY$1)))</f>
        <v>2.5</v>
      </c>
      <c r="AZ116" s="244" t="str">
        <f>IF(tbl_coded[[#This Row],[ISIN]]="","",IF(OR(_xll.BDP($B116&amp;" Corp",AZ$1)="#N/A N/A"),"--",_xll.BDP($B116&amp;" Corp",AZ$1)))</f>
        <v>USD</v>
      </c>
      <c r="BA116" s="244">
        <f>IF(tbl_coded[[#This Row],[ISIN]]="","",IF(OR(_xll.BDP($B116&amp;" Corp",BA$1)="#N/A N/A"),"--",_xll.BDP($B116&amp;" Corp",BA$1)))</f>
        <v>200000000</v>
      </c>
      <c r="BB116" s="244">
        <f>IF(tbl_coded[[#This Row],[ISIN]]="","",IF(OR(_xll.BDP($B116&amp;" Corp",BB$1)="#N/A Field Not Applicable"),"--",_xll.BDP($B116&amp;" Corp",BB$1)))</f>
        <v>100</v>
      </c>
      <c r="BC116" s="244" t="str">
        <f>IF(tbl_coded[[#This Row],[ISIN]]="","",IF(OR(_xll.BDP($B116&amp;" Corp",BC$1)="#N/A Field Not Applicable"),"--",_xll.BDP($B116&amp;" Corp",BC$1)))</f>
        <v>Y</v>
      </c>
      <c r="BD116" s="244" t="str">
        <f>IF(tbl_coded[[#This Row],[ISIN]]="","",IF(OR(_xll.BDP($B116&amp;" Corp",BD$1)="#N/A Field Not Applicable"),"--",_xll.BDP($B116&amp;" Corp",BD$1)))</f>
        <v>N</v>
      </c>
      <c r="BE116" s="244" t="str">
        <f>IF(tbl_coded[[#This Row],[ISIN]]="","",IF(OR(_xll.BDP($B116&amp;" Corp",BE$1)="#N/A Field Not Applicable"),"--",_xll.BDP($B116&amp;" Corp",BE$1)))</f>
        <v>N</v>
      </c>
      <c r="BF116" s="244" t="str">
        <f>IF(tbl_coded[[#This Row],[ISIN]]="","",IF(OR(_xll.BDP($B116&amp;" Corp",BF$1)="#N/A N/A"),"",_xll.BDP($B116&amp;" Corp",BF$1)))</f>
        <v/>
      </c>
      <c r="BG11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1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1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1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16" s="244" t="str">
        <f>IF(tbl_coded[[#This Row],[GREEN]]="Y","Green",IF(tbl_coded[[#This Row],[SUSTAINABLE]]="Y","Sustainable",IF(tbl_coded[[#This Row],[SOCIAL]]="Y","Social","")))</f>
        <v>Green</v>
      </c>
    </row>
    <row r="117" spans="1:65" ht="15" customHeight="1">
      <c r="A117" s="225">
        <v>115</v>
      </c>
      <c r="B117" s="226" t="str">
        <f>IF(美元债一级!$C$3:$C$1048576&lt;&gt;"",美元债一级!C117,"")</f>
        <v>XS2406547765</v>
      </c>
      <c r="C117" s="228" t="str">
        <f>IF(tbl_coded[[#This Row],[ISIN]]="","",IF(tbl_coded[[#This Row],[Index]]&gt;$A$1,"",IF(_xll.BDP($B117&amp;" Corp",C$1)="#N/A N/A","",_xll.BDP($B117&amp;" Corp",C$1))))</f>
        <v>26/1/2022</v>
      </c>
      <c r="D117" s="228" t="str">
        <f>IF(tbl_coded[[#This Row],[ISIN]]="","",IF(_xll.BDP($B117&amp;" Corp",D$1)="#N/A N/A","",_xll.BDP($B117&amp;" Corp",D$1)))</f>
        <v>HENAN RAILWAY INV</v>
      </c>
      <c r="E117" s="228" t="str">
        <f>IF(tbl_coded[[#This Row],[ISIN]]="","",IF(_xll.BDP($B117&amp;" Corp",E$1)="#N/A N/A","--",_xll.BDP($B117&amp;" Corp",E$1)))</f>
        <v>--</v>
      </c>
      <c r="F117" s="228" t="str">
        <f>IF(tbl_coded[[#This Row],[ISIN]]="","",IF(_xll.BDS($B117&amp;" Corp",F$1)="#N/A Field Not Applicable","",_xll.BDS($B117&amp;" Corp",F$1)))</f>
        <v/>
      </c>
      <c r="G117" s="228" t="str">
        <f>IF(tbl_coded[[#This Row],[ISIN]]="","",IF(_xll.BDP($F117&amp;" CompanyID",G$1)="#N/A Invalid Security","",_xll.BDP($F117&amp;" CompanyID",G$1)))</f>
        <v/>
      </c>
      <c r="H117" s="228" t="str">
        <f>IF(tbl_coded[[#This Row],[ISIN]]="","",IF(_xll.BDP($B117&amp;" Corp",H$1)="#N/A N/A","--",_xll.BDP($B117&amp;" Corp",H$1)))</f>
        <v>A2</v>
      </c>
      <c r="I117" s="228" t="str">
        <f>IF(tbl_coded[[#This Row],[ISIN]]="","",IF(_xll.BDP($B117&amp;" Corp",I$1)="#N/A N/A","--",_xll.BDP($B117&amp;" Corp",I$1)))</f>
        <v>--</v>
      </c>
      <c r="J117" s="228" t="str">
        <f>IF(tbl_coded[[#This Row],[ISIN]]="","",IF(_xll.BDP($B117&amp;" Corp",J$1)="#N/A N/A","--",_xll.BDP($B117&amp;" Corp",J$1)))</f>
        <v>--</v>
      </c>
      <c r="K117" s="228" t="str">
        <f>IF(tbl_coded[[#This Row],[ISIN]]="","",IF(_xll.BDP($B117&amp;" Corp",K$1)="#N/A N/A","--",_xll.BDP($B117&amp;" Corp",K$1)))</f>
        <v>--</v>
      </c>
      <c r="L117" s="228" t="str">
        <f>IF(tbl_coded[[#This Row],[ISIN]]="","",IF(_xll.BDP($B117&amp;" Corp",L$1)="#N/A N/A","--",_xll.BDP($B117&amp;" Corp",L$1)))</f>
        <v>--</v>
      </c>
      <c r="M117" s="228" t="str">
        <f>IF(tbl_coded[[#This Row],[ISIN]]="","",IF(_xll.BDP($B117&amp;" Corp",M$1)="#N/A N/A","--",_xll.BDP($B117&amp;" Corp",M$1)))</f>
        <v>A2</v>
      </c>
      <c r="N117" s="228" t="str">
        <f>IF(tbl_coded[[#This Row],[ISIN]]="","",IF(_xll.BDP($B117&amp;" Corp",N$1)="#N/A N/A","--",_xll.BDP($B117&amp;" Corp",N$1)))</f>
        <v>--</v>
      </c>
      <c r="O117" s="228" t="str">
        <f>IF(tbl_coded[[#This Row],[ISIN]]="","",IF(_xll.BDP($B117&amp;" Corp",O$1)="#N/A N/A","--",_xll.BDP($B117&amp;" Corp",O$1)))</f>
        <v>--</v>
      </c>
      <c r="P117" s="228" t="str">
        <f>IF(tbl_coded[[#This Row],[ISIN]]="","",IF(_xll.BDP($B117&amp;" Corp",P$1)="#N/A N/A","--",_xll.BDP($B117&amp;" Corp",P$1)))</f>
        <v>--</v>
      </c>
      <c r="Q11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A2/--/--</v>
      </c>
      <c r="R117" s="228" t="str">
        <f>IF(tbl_coded[[#This Row],[ISIN]]="","",IF(OR(_xll.BDP($B117&amp;" Corp",R$1)="#N/A N/A",_xll.BDP($B117&amp;" Corp",R$1)="#N/A Invalid Security",_xll.BDP($B117&amp;" Corp",R$1)="#N/A Field Not Applicable"),"--",_xll.BDP($B117&amp;" Corp",R$1)))</f>
        <v>--</v>
      </c>
      <c r="S117" s="228" t="str">
        <f>IF(tbl_coded[[#This Row],[ISIN]]="","",IF(OR(_xll.BDP($R117&amp;" Equity",S$1)="#N/A N/A",_xll.BDP($R117&amp;" Equity",S$1)="#N/A Invalid Security"),"--",_xll.BDP($R117&amp;" Equity",S$1)))</f>
        <v>--</v>
      </c>
      <c r="T117" s="228" t="str">
        <f>IF(tbl_coded[[#This Row],[ISIN]]="","",IF(OR(_xll.BDP($R117&amp;" Equity",T$1)="#N/A N/A",_xll.BDP($R117&amp;" Equity",T$1)="#N/A Invalid Security"),"--",_xll.BDP($R117&amp;" Equity",T$1)))</f>
        <v>--</v>
      </c>
      <c r="U117" s="228" t="str">
        <f>IF(tbl_coded[[#This Row],[ISIN]]="","",IF(OR(_xll.BDP($R117&amp;" Equity",U$1)="#N/A N/A",_xll.BDP($R117&amp;" Equity",U$1)="#N/A Invalid Security"),"--",_xll.BDP($R117&amp;" Equity",U$1)))</f>
        <v>--</v>
      </c>
      <c r="V117" s="228" t="str">
        <f>IF(tbl_coded[[#This Row],[ISIN]]="","",IF(OR(_xll.BDP($R117&amp;" Equity",V$1)="#N/A N/A",_xll.BDP($R117&amp;" Equity",V$1)="#N/A Invalid Security"),"--",_xll.BDP($R117&amp;" Equity",V$1)))</f>
        <v>--</v>
      </c>
      <c r="W117" s="228" t="str">
        <f>IF(tbl_coded[[#This Row],[ISIN]]="","",IF(OR(_xll.BDP($R117&amp;" Equity",W$1)="#N/A N/A",_xll.BDP($R117&amp;" Equity",W$1)="#N/A Invalid Security"),"--",_xll.BDP($R117&amp;" Equity",W$1)))</f>
        <v>--</v>
      </c>
      <c r="X117" s="228" t="str">
        <f>IF(tbl_coded[[#This Row],[ISIN]]="","",IF(OR(_xll.BDP($R117&amp;" Equity",X$1)="#N/A N/A",_xll.BDP($R117&amp;" Equity",X$1)="#N/A Invalid Security"),"--",_xll.BDP($R117&amp;" Equity",X$1)))</f>
        <v>--</v>
      </c>
      <c r="Y11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7" s="228" t="str">
        <f>IF(tbl_coded[[#This Row],[ISIN]]="","",IF(ISNUMBER(_xll.BDP(B117&amp;" Corp",Z$1)),_xll.BDP(B117&amp;" Corp",Z$1),""))</f>
        <v/>
      </c>
      <c r="AA117" s="228" t="str">
        <f>IF(tbl_coded[[#This Row],[ISIN]]="","",IF(ISNUMBER(_xll.BDP(B117&amp;" Corp",AA$1)),_xll.BDP(B117&amp;" Corp",AA$1),""))</f>
        <v/>
      </c>
      <c r="AB117" s="228" t="str">
        <f>IF(tbl_coded[[#This Row],[ISIN]]="","",IF(ISNUMBER(_xll.BDP(B117&amp;" Corp",AB$1)),_xll.BDP(B117&amp;" Corp",AB$1),""))</f>
        <v/>
      </c>
      <c r="AC117" s="228" t="str">
        <f>IF(tbl_coded[[#This Row],[ISIN]]="","",IF((_xll.BDP(B117&amp;" Corp",AC$1))="#N/A Field Not Applicable","",_xll.BDP(B117&amp;" Corp",AC$1)))</f>
        <v>N</v>
      </c>
      <c r="AD117" s="228" t="str">
        <f>IF(tbl_coded[[#This Row],[ISIN]]="","",IF((_xll.BDP(B117&amp;" Corp",AD$1))="#N/A N/A","--",_xll.BDP(B117&amp;" Corp",AD$1)))</f>
        <v>--</v>
      </c>
      <c r="AE117" s="228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>IG</v>
      </c>
      <c r="AF11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A2/--/--</v>
      </c>
      <c r="AG11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A2/--/--</v>
      </c>
      <c r="AH117" s="229" t="str">
        <f>IF(tbl_coded[[#This Row],[ISIN]]="","",IF(_xll.BDP($B117&amp;" Corp",AH$1)="#N/A N/A","--",_xll.BDP($B117&amp;" Corp",AH$1)))</f>
        <v>CN</v>
      </c>
      <c r="AI11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河南省铁路建设投资集</v>
      </c>
      <c r="AL117" s="244" t="str">
        <f>IF(tbl_coded[[#This Row],[ISIN]]="","",IF(_xll.BDS($B117&amp;" Corp",AL$1)="#N/A Field Not Applicable","",_xll.BDS($B117&amp;" Corp",AL$1)))</f>
        <v/>
      </c>
      <c r="AM11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7" s="244" t="str">
        <f>IF(tbl_coded[[#This Row],[ISIN]]="","",IF(OR(_xll.BDP($B117&amp;" Corp",AR$1)="#N/A N/A"),"",_xll.BDP($B117&amp;" Corp",AR$1)))</f>
        <v/>
      </c>
      <c r="AS117" s="244" t="str">
        <f>IF(tbl_coded[[#This Row],[ISIN]]="","",IF(_xll.BDS($B117&amp;" Corp",AS$1)="#N/A Field Not Applicable","",_xll.BDS($B117&amp;" Corp",AS$1)))</f>
        <v/>
      </c>
      <c r="AT117" s="244" t="str">
        <f>IF(tbl_coded[[#This Row],[SBLC Provider BBID]]="","",_xll.BDP(tbl_coded[[#This Row],[SBLC Provider BBID]]&amp;" CompanyID","NAME"))</f>
        <v/>
      </c>
      <c r="AU117" s="244" t="str">
        <f>IF(tbl_coded[[#This Row],[ISIN]]="","",IF(OR(_xll.BDP($B117&amp;" Corp",AU$1)="#N/A N/A"),"--",IF(_xll.BDP($B117&amp;" Corp",AU$1)="#N/A Field Not Applicable","",TEXT(_xll.BDP($B117&amp;" Corp",AU$1),"yyyy/mm/dd"))))</f>
        <v>2022/01/26</v>
      </c>
      <c r="AV117" s="244" t="str">
        <f>IF(tbl_coded[[#This Row],[ISIN]]="","",IF(OR(_xll.BDP($B117&amp;" Corp",AV$1)="#N/A N/A"),"--",IF(_xll.BDP($B117&amp;" Corp",AV$1)="#N/A Field Not Applicable","",TEXT(_xll.BDP($B117&amp;" Corp",AV$1),"yyyy/mm/dd"))))</f>
        <v>2025/01/26</v>
      </c>
      <c r="AW117" s="244" t="str">
        <f>IF(tbl_coded[[#This Row],[ISIN]]="","",IF(OR(_xll.BDP($B117&amp;" Corp",AW$1)="#N/A N/A"),"--",IF(_xll.BDP($B117&amp;" Corp",AW$1)="#N/A Field Not Applicable","",TEXT(_xll.BDP($B117&amp;" Corp",AW$1),"yyyy/mm/dd"))))</f>
        <v>2022/01/26</v>
      </c>
      <c r="AX117" s="244" t="str">
        <f>IF(tbl_coded[[#This Row],[ISIN]]="","",IF(OR(_xll.BDP($B117&amp;" Corp",AX$1)="#N/A Field Not Applicable"),"--",IF(_xll.BDP($B117&amp;" Corp",AX$1)="#N/A Field Not Applicable","",TEXT(_xll.BDP($B117&amp;" Corp",AX$1),"yyyy/mm/dd"))))</f>
        <v>--</v>
      </c>
      <c r="AY117" s="244">
        <f>IF(tbl_coded[[#This Row],[ISIN]]="","",IF(OR(_xll.BDP($B117&amp;" Corp",AY$1)="#N/A N/A"),"--",_xll.BDP($B117&amp;" Corp",AY$1)))</f>
        <v>2.2000000000000002</v>
      </c>
      <c r="AZ117" s="244" t="str">
        <f>IF(tbl_coded[[#This Row],[ISIN]]="","",IF(OR(_xll.BDP($B117&amp;" Corp",AZ$1)="#N/A N/A"),"--",_xll.BDP($B117&amp;" Corp",AZ$1)))</f>
        <v>USD</v>
      </c>
      <c r="BA117" s="244">
        <f>IF(tbl_coded[[#This Row],[ISIN]]="","",IF(OR(_xll.BDP($B117&amp;" Corp",BA$1)="#N/A N/A"),"--",_xll.BDP($B117&amp;" Corp",BA$1)))</f>
        <v>400000000</v>
      </c>
      <c r="BB117" s="244">
        <f>IF(tbl_coded[[#This Row],[ISIN]]="","",IF(OR(_xll.BDP($B117&amp;" Corp",BB$1)="#N/A Field Not Applicable"),"--",_xll.BDP($B117&amp;" Corp",BB$1)))</f>
        <v>100</v>
      </c>
      <c r="BC117" s="244" t="str">
        <f>IF(tbl_coded[[#This Row],[ISIN]]="","",IF(OR(_xll.BDP($B117&amp;" Corp",BC$1)="#N/A Field Not Applicable"),"--",_xll.BDP($B117&amp;" Corp",BC$1)))</f>
        <v>Y</v>
      </c>
      <c r="BD117" s="244" t="str">
        <f>IF(tbl_coded[[#This Row],[ISIN]]="","",IF(OR(_xll.BDP($B117&amp;" Corp",BD$1)="#N/A Field Not Applicable"),"--",_xll.BDP($B117&amp;" Corp",BD$1)))</f>
        <v>N</v>
      </c>
      <c r="BE117" s="244" t="str">
        <f>IF(tbl_coded[[#This Row],[ISIN]]="","",IF(OR(_xll.BDP($B117&amp;" Corp",BE$1)="#N/A Field Not Applicable"),"--",_xll.BDP($B117&amp;" Corp",BE$1)))</f>
        <v>N</v>
      </c>
      <c r="BF117" s="244" t="str">
        <f>IF(tbl_coded[[#This Row],[ISIN]]="","",IF(OR(_xll.BDP($B117&amp;" Corp",BF$1)="#N/A N/A"),"",_xll.BDP($B117&amp;" Corp",BF$1)))</f>
        <v>0795624D CH</v>
      </c>
      <c r="BG11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1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1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1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1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17" s="244" t="str">
        <f>IF(tbl_coded[[#This Row],[GREEN]]="Y","Green",IF(tbl_coded[[#This Row],[SUSTAINABLE]]="Y","Sustainable",IF(tbl_coded[[#This Row],[SOCIAL]]="Y","Social","")))</f>
        <v>Green</v>
      </c>
    </row>
    <row r="118" spans="1:65" ht="15" customHeight="1">
      <c r="A118" s="225">
        <v>116</v>
      </c>
      <c r="B118" s="226" t="str">
        <f>IF(美元债一级!$C$3:$C$1048576&lt;&gt;"",美元债一级!C118,"")</f>
        <v>XS2320779213</v>
      </c>
      <c r="C118" s="230" t="str">
        <f>IF(tbl_coded[[#This Row],[ISIN]]="","",IF(tbl_coded[[#This Row],[Index]]&gt;$A$1,"",IF(_xll.BDP($B118&amp;" Corp",C$1)="#N/A N/A","",_xll.BDP($B118&amp;" Corp",C$1))))</f>
        <v>11/5/2021</v>
      </c>
      <c r="D118" s="230" t="str">
        <f>IF(tbl_coded[[#This Row],[ISIN]]="","",IF(_xll.BDP($B118&amp;" Corp",D$1)="#N/A N/A","",_xll.BDP($B118&amp;" Corp",D$1)))</f>
        <v>CHINA WATER AFFAIRS GRP</v>
      </c>
      <c r="E118" s="230" t="str">
        <f>IF(tbl_coded[[#This Row],[ISIN]]="","",IF(_xll.BDP($B118&amp;" Corp",E$1)="#N/A N/A","--",_xll.BDP($B118&amp;" Corp",E$1)))</f>
        <v>SUBSIDIARIES</v>
      </c>
      <c r="F118" s="230" t="str">
        <f>IF(tbl_coded[[#This Row],[ISIN]]="","",IF(_xll.BDS($B118&amp;" Corp",F$1)="#N/A Field Not Applicable","",_xll.BDS($B118&amp;" Corp",F$1)))</f>
        <v/>
      </c>
      <c r="G118" s="230" t="str">
        <f>IF(tbl_coded[[#This Row],[ISIN]]="","",IF(_xll.BDP($F118&amp;" CompanyID",G$1)="#N/A Invalid Security","",_xll.BDP($F118&amp;" CompanyID",G$1)))</f>
        <v/>
      </c>
      <c r="H118" s="230" t="str">
        <f>IF(tbl_coded[[#This Row],[ISIN]]="","",IF(_xll.BDP($B118&amp;" Corp",H$1)="#N/A N/A","--",_xll.BDP($B118&amp;" Corp",H$1)))</f>
        <v>Ba1</v>
      </c>
      <c r="I118" s="230" t="str">
        <f>IF(tbl_coded[[#This Row],[ISIN]]="","",IF(_xll.BDP($B118&amp;" Corp",I$1)="#N/A N/A","--",_xll.BDP($B118&amp;" Corp",I$1)))</f>
        <v>BB+</v>
      </c>
      <c r="J118" s="230" t="str">
        <f>IF(tbl_coded[[#This Row],[ISIN]]="","",IF(_xll.BDP($B118&amp;" Corp",J$1)="#N/A N/A","--",_xll.BDP($B118&amp;" Corp",J$1)))</f>
        <v>--</v>
      </c>
      <c r="K118" s="230" t="str">
        <f>IF(tbl_coded[[#This Row],[ISIN]]="","",IF(_xll.BDP($B118&amp;" Corp",K$1)="#N/A N/A","--",_xll.BDP($B118&amp;" Corp",K$1)))</f>
        <v>--</v>
      </c>
      <c r="L118" s="230" t="str">
        <f>IF(tbl_coded[[#This Row],[ISIN]]="","",IF(_xll.BDP($B118&amp;" Corp",L$1)="#N/A N/A","--",_xll.BDP($B118&amp;" Corp",L$1)))</f>
        <v>--</v>
      </c>
      <c r="M118" s="230" t="str">
        <f>IF(tbl_coded[[#This Row],[ISIN]]="","",IF(_xll.BDP($B118&amp;" Corp",M$1)="#N/A N/A","--",_xll.BDP($B118&amp;" Corp",M$1)))</f>
        <v>Ba1</v>
      </c>
      <c r="N118" s="230" t="str">
        <f>IF(tbl_coded[[#This Row],[ISIN]]="","",IF(_xll.BDP($B118&amp;" Corp",N$1)="#N/A N/A","--",_xll.BDP($B118&amp;" Corp",N$1)))</f>
        <v>Ba1</v>
      </c>
      <c r="O118" s="230" t="str">
        <f>IF(tbl_coded[[#This Row],[ISIN]]="","",IF(_xll.BDP($B118&amp;" Corp",O$1)="#N/A N/A","--",_xll.BDP($B118&amp;" Corp",O$1)))</f>
        <v>BB+</v>
      </c>
      <c r="P118" s="230" t="str">
        <f>IF(tbl_coded[[#This Row],[ISIN]]="","",IF(_xll.BDP($B118&amp;" Corp",P$1)="#N/A N/A","--",_xll.BDP($B118&amp;" Corp",P$1)))</f>
        <v>--</v>
      </c>
      <c r="Q11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Ba1/BB+/--</v>
      </c>
      <c r="R118" s="230" t="str">
        <f>IF(tbl_coded[[#This Row],[ISIN]]="","",IF(OR(_xll.BDP($B118&amp;" Corp",R$1)="#N/A N/A",_xll.BDP($B118&amp;" Corp",R$1)="#N/A Invalid Security",_xll.BDP($B118&amp;" Corp",R$1)="#N/A Field Not Applicable"),"--",_xll.BDP($B118&amp;" Corp",R$1)))</f>
        <v>--</v>
      </c>
      <c r="S118" s="230" t="str">
        <f>IF(tbl_coded[[#This Row],[ISIN]]="","",IF(OR(_xll.BDP($R118&amp;" Equity",S$1)="#N/A N/A",_xll.BDP($R118&amp;" Equity",S$1)="#N/A Invalid Security"),"--",_xll.BDP($R118&amp;" Equity",S$1)))</f>
        <v>--</v>
      </c>
      <c r="T118" s="230" t="str">
        <f>IF(tbl_coded[[#This Row],[ISIN]]="","",IF(OR(_xll.BDP($R118&amp;" Equity",T$1)="#N/A N/A",_xll.BDP($R118&amp;" Equity",T$1)="#N/A Invalid Security"),"--",_xll.BDP($R118&amp;" Equity",T$1)))</f>
        <v>--</v>
      </c>
      <c r="U118" s="230" t="str">
        <f>IF(tbl_coded[[#This Row],[ISIN]]="","",IF(OR(_xll.BDP($R118&amp;" Equity",U$1)="#N/A N/A",_xll.BDP($R118&amp;" Equity",U$1)="#N/A Invalid Security"),"--",_xll.BDP($R118&amp;" Equity",U$1)))</f>
        <v>--</v>
      </c>
      <c r="V118" s="230" t="str">
        <f>IF(tbl_coded[[#This Row],[ISIN]]="","",IF(OR(_xll.BDP($R118&amp;" Equity",V$1)="#N/A N/A",_xll.BDP($R118&amp;" Equity",V$1)="#N/A Invalid Security"),"--",_xll.BDP($R118&amp;" Equity",V$1)))</f>
        <v>--</v>
      </c>
      <c r="W118" s="230" t="str">
        <f>IF(tbl_coded[[#This Row],[ISIN]]="","",IF(OR(_xll.BDP($R118&amp;" Equity",W$1)="#N/A N/A",_xll.BDP($R118&amp;" Equity",W$1)="#N/A Invalid Security"),"--",_xll.BDP($R118&amp;" Equity",W$1)))</f>
        <v>--</v>
      </c>
      <c r="X118" s="230" t="str">
        <f>IF(tbl_coded[[#This Row],[ISIN]]="","",IF(OR(_xll.BDP($R118&amp;" Equity",X$1)="#N/A N/A",_xll.BDP($R118&amp;" Equity",X$1)="#N/A Invalid Security"),"--",_xll.BDP($R118&amp;" Equity",X$1)))</f>
        <v>--</v>
      </c>
      <c r="Y11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8" s="230" t="str">
        <f>IF(tbl_coded[[#This Row],[ISIN]]="","",IF(ISNUMBER(_xll.BDP(B118&amp;" Corp",Z$1)),_xll.BDP(B118&amp;" Corp",Z$1),""))</f>
        <v/>
      </c>
      <c r="AA118" s="230" t="str">
        <f>IF(tbl_coded[[#This Row],[ISIN]]="","",IF(ISNUMBER(_xll.BDP(B118&amp;" Corp",AA$1)),_xll.BDP(B118&amp;" Corp",AA$1),""))</f>
        <v/>
      </c>
      <c r="AB118" s="230" t="str">
        <f>IF(tbl_coded[[#This Row],[ISIN]]="","",IF(ISNUMBER(_xll.BDP(B118&amp;" Corp",AB$1)),_xll.BDP(B118&amp;" Corp",AB$1),""))</f>
        <v/>
      </c>
      <c r="AC118" s="230" t="str">
        <f>IF(tbl_coded[[#This Row],[ISIN]]="","",IF((_xll.BDP(B118&amp;" Corp",AC$1))="#N/A Field Not Applicable","",_xll.BDP(B118&amp;" Corp",AC$1)))</f>
        <v>N</v>
      </c>
      <c r="AD118" s="230" t="str">
        <f>IF(tbl_coded[[#This Row],[ISIN]]="","",IF((_xll.BDP(B118&amp;" Corp",AD$1))="#N/A N/A","--",_xll.BDP(B118&amp;" Corp",AD$1)))</f>
        <v>--</v>
      </c>
      <c r="AE118" s="230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>HY</v>
      </c>
      <c r="AF11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Ba1/BB+/--</v>
      </c>
      <c r="AG11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Ba1/BB+/--</v>
      </c>
      <c r="AH118" s="231" t="str">
        <f>IF(tbl_coded[[#This Row],[ISIN]]="","",IF(_xll.BDP($B118&amp;" Corp",AH$1)="#N/A N/A","--",_xll.BDP($B118&amp;" Corp",AH$1)))</f>
        <v>BM</v>
      </c>
      <c r="AI11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1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中国水务</v>
      </c>
      <c r="AL118" s="230" t="str">
        <f>IF(tbl_coded[[#This Row],[ISIN]]="","",IF(_xll.BDS($B118&amp;" Corp",AL$1)="#N/A Field Not Applicable","",_xll.BDS($B118&amp;" Corp",AL$1)))</f>
        <v/>
      </c>
      <c r="AM11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8" s="230" t="str">
        <f>IF(tbl_coded[[#This Row],[ISIN]]="","",IF(OR(_xll.BDP($B118&amp;" Corp",AR$1)="#N/A N/A"),"",_xll.BDP($B118&amp;" Corp",AR$1)))</f>
        <v>Subsidiaries</v>
      </c>
      <c r="AS118" s="230" t="str">
        <f>IF(tbl_coded[[#This Row],[ISIN]]="","",IF(_xll.BDS($B118&amp;" Corp",AS$1)="#N/A Field Not Applicable","",_xll.BDS($B118&amp;" Corp",AS$1)))</f>
        <v/>
      </c>
      <c r="AT118" s="230" t="str">
        <f>IF(tbl_coded[[#This Row],[SBLC Provider BBID]]="","",_xll.BDP(tbl_coded[[#This Row],[SBLC Provider BBID]]&amp;" CompanyID","NAME"))</f>
        <v/>
      </c>
      <c r="AU118" s="230" t="str">
        <f>IF(tbl_coded[[#This Row],[ISIN]]="","",IF(OR(_xll.BDP($B118&amp;" Corp",AU$1)="#N/A N/A"),"--",IF(_xll.BDP($B118&amp;" Corp",AU$1)="#N/A Field Not Applicable","",TEXT(_xll.BDP($B118&amp;" Corp",AU$1),"yyyy/mm/dd"))))</f>
        <v>2021/05/18</v>
      </c>
      <c r="AV118" s="230" t="str">
        <f>IF(tbl_coded[[#This Row],[ISIN]]="","",IF(OR(_xll.BDP($B118&amp;" Corp",AV$1)="#N/A N/A"),"--",IF(_xll.BDP($B118&amp;" Corp",AV$1)="#N/A Field Not Applicable","",TEXT(_xll.BDP($B118&amp;" Corp",AV$1),"yyyy/mm/dd"))))</f>
        <v>2026/05/18</v>
      </c>
      <c r="AW118" s="230" t="str">
        <f>IF(tbl_coded[[#This Row],[ISIN]]="","",IF(OR(_xll.BDP($B118&amp;" Corp",AW$1)="#N/A N/A"),"--",IF(_xll.BDP($B118&amp;" Corp",AW$1)="#N/A Field Not Applicable","",TEXT(_xll.BDP($B118&amp;" Corp",AW$1),"yyyy/mm/dd"))))</f>
        <v>2021/05/11</v>
      </c>
      <c r="AX118" s="230" t="str">
        <f>IF(tbl_coded[[#This Row],[ISIN]]="","",IF(OR(_xll.BDP($B118&amp;" Corp",AX$1)="#N/A Field Not Applicable"),"--",IF(_xll.BDP($B118&amp;" Corp",AX$1)="#N/A Field Not Applicable","",TEXT(_xll.BDP($B118&amp;" Corp",AX$1),"yyyy/mm/dd"))))</f>
        <v>2024/05/18</v>
      </c>
      <c r="AY118" s="230">
        <f>IF(tbl_coded[[#This Row],[ISIN]]="","",IF(OR(_xll.BDP($B118&amp;" Corp",AY$1)="#N/A N/A"),"--",_xll.BDP($B118&amp;" Corp",AY$1)))</f>
        <v>4.8499999999999996</v>
      </c>
      <c r="AZ118" s="230" t="str">
        <f>IF(tbl_coded[[#This Row],[ISIN]]="","",IF(OR(_xll.BDP($B118&amp;" Corp",AZ$1)="#N/A N/A"),"--",_xll.BDP($B118&amp;" Corp",AZ$1)))</f>
        <v>USD</v>
      </c>
      <c r="BA118" s="230">
        <f>IF(tbl_coded[[#This Row],[ISIN]]="","",IF(OR(_xll.BDP($B118&amp;" Corp",BA$1)="#N/A N/A"),"--",_xll.BDP($B118&amp;" Corp",BA$1)))</f>
        <v>350000000</v>
      </c>
      <c r="BB118" s="230">
        <f>IF(tbl_coded[[#This Row],[ISIN]]="","",IF(OR(_xll.BDP($B118&amp;" Corp",BB$1)="#N/A Field Not Applicable"),"--",_xll.BDP($B118&amp;" Corp",BB$1)))</f>
        <v>98.800000000000011</v>
      </c>
      <c r="BC118" s="230" t="str">
        <f>IF(tbl_coded[[#This Row],[ISIN]]="","",IF(OR(_xll.BDP($B118&amp;" Corp",BC$1)="#N/A Field Not Applicable"),"--",_xll.BDP($B118&amp;" Corp",BC$1)))</f>
        <v>Y</v>
      </c>
      <c r="BD118" s="230" t="str">
        <f>IF(tbl_coded[[#This Row],[ISIN]]="","",IF(OR(_xll.BDP($B118&amp;" Corp",BD$1)="#N/A Field Not Applicable"),"--",_xll.BDP($B118&amp;" Corp",BD$1)))</f>
        <v>N</v>
      </c>
      <c r="BE118" s="230" t="str">
        <f>IF(tbl_coded[[#This Row],[ISIN]]="","",IF(OR(_xll.BDP($B118&amp;" Corp",BE$1)="#N/A Field Not Applicable"),"--",_xll.BDP($B118&amp;" Corp",BE$1)))</f>
        <v>N</v>
      </c>
      <c r="BF118" s="230" t="str">
        <f>IF(tbl_coded[[#This Row],[ISIN]]="","",IF(OR(_xll.BDP($B118&amp;" Corp",BF$1)="#N/A N/A"),"",_xll.BDP($B118&amp;" Corp",BF$1)))</f>
        <v>855 HK</v>
      </c>
      <c r="BG11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1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1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BB+</v>
      </c>
      <c r="BJ11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1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--/BB+/--</v>
      </c>
      <c r="BL11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--/BB+/--</v>
      </c>
      <c r="BM118" s="230" t="str">
        <f>IF(tbl_coded[[#This Row],[GREEN]]="Y","Green",IF(tbl_coded[[#This Row],[SUSTAINABLE]]="Y","Sustainable",IF(tbl_coded[[#This Row],[SOCIAL]]="Y","Social","")))</f>
        <v>Green</v>
      </c>
    </row>
    <row r="119" spans="1:65" ht="15" customHeight="1">
      <c r="A119" s="225">
        <v>117</v>
      </c>
      <c r="B119" s="226" t="str">
        <f>IF(美元债一级!$C$3:$C$1048576&lt;&gt;"",美元债一级!C119,"")</f>
        <v>XS2429785954</v>
      </c>
      <c r="C119" s="230" t="str">
        <f>IF(tbl_coded[[#This Row],[ISIN]]="","",IF(tbl_coded[[#This Row],[Index]]&gt;$A$1,"",IF(_xll.BDP($B119&amp;" Corp",C$1)="#N/A N/A","",_xll.BDP($B119&amp;" Corp",C$1))))</f>
        <v>18/1/2022</v>
      </c>
      <c r="D119" s="230" t="str">
        <f>IF(tbl_coded[[#This Row],[ISIN]]="","",IF(_xll.BDP($B119&amp;" Corp",D$1)="#N/A N/A","",_xll.BDP($B119&amp;" Corp",D$1)))</f>
        <v>HUZHOU CITY INV DEV GP</v>
      </c>
      <c r="E119" s="230" t="str">
        <f>IF(tbl_coded[[#This Row],[ISIN]]="","",IF(_xll.BDP($B119&amp;" Corp",E$1)="#N/A N/A","--",_xll.BDP($B119&amp;" Corp",E$1)))</f>
        <v>--</v>
      </c>
      <c r="F119" s="230" t="str">
        <f>IF(tbl_coded[[#This Row],[ISIN]]="","",IF(_xll.BDS($B119&amp;" Corp",F$1)="#N/A Field Not Applicable","",_xll.BDS($B119&amp;" Corp",F$1)))</f>
        <v/>
      </c>
      <c r="G119" s="230" t="str">
        <f>IF(tbl_coded[[#This Row],[ISIN]]="","",IF(_xll.BDP($F119&amp;" CompanyID",G$1)="#N/A Invalid Security","",_xll.BDP($F119&amp;" CompanyID",G$1)))</f>
        <v/>
      </c>
      <c r="H119" s="230" t="str">
        <f>IF(tbl_coded[[#This Row],[ISIN]]="","",IF(_xll.BDP($B119&amp;" Corp",H$1)="#N/A N/A","--",_xll.BDP($B119&amp;" Corp",H$1)))</f>
        <v>--</v>
      </c>
      <c r="I119" s="230" t="str">
        <f>IF(tbl_coded[[#This Row],[ISIN]]="","",IF(_xll.BDP($B119&amp;" Corp",I$1)="#N/A N/A","--",_xll.BDP($B119&amp;" Corp",I$1)))</f>
        <v>--</v>
      </c>
      <c r="J119" s="230" t="str">
        <f>IF(tbl_coded[[#This Row],[ISIN]]="","",IF(_xll.BDP($B119&amp;" Corp",J$1)="#N/A N/A","--",_xll.BDP($B119&amp;" Corp",J$1)))</f>
        <v>BBB</v>
      </c>
      <c r="K119" s="230" t="str">
        <f>IF(tbl_coded[[#This Row],[ISIN]]="","",IF(_xll.BDP($B119&amp;" Corp",K$1)="#N/A N/A","--",_xll.BDP($B119&amp;" Corp",K$1)))</f>
        <v>Baa3</v>
      </c>
      <c r="L119" s="230" t="str">
        <f>IF(tbl_coded[[#This Row],[ISIN]]="","",IF(_xll.BDP($B119&amp;" Corp",L$1)="#N/A N/A","--",_xll.BDP($B119&amp;" Corp",L$1)))</f>
        <v>--</v>
      </c>
      <c r="M119" s="230" t="str">
        <f>IF(tbl_coded[[#This Row],[ISIN]]="","",IF(_xll.BDP($B119&amp;" Corp",M$1)="#N/A N/A","--",_xll.BDP($B119&amp;" Corp",M$1)))</f>
        <v>Baa3</v>
      </c>
      <c r="N119" s="230" t="str">
        <f>IF(tbl_coded[[#This Row],[ISIN]]="","",IF(_xll.BDP($B119&amp;" Corp",N$1)="#N/A N/A","--",_xll.BDP($B119&amp;" Corp",N$1)))</f>
        <v>--</v>
      </c>
      <c r="O119" s="230" t="str">
        <f>IF(tbl_coded[[#This Row],[ISIN]]="","",IF(_xll.BDP($B119&amp;" Corp",O$1)="#N/A N/A","--",_xll.BDP($B119&amp;" Corp",O$1)))</f>
        <v>--</v>
      </c>
      <c r="P119" s="230" t="str">
        <f>IF(tbl_coded[[#This Row],[ISIN]]="","",IF(_xll.BDP($B119&amp;" Corp",P$1)="#N/A N/A","--",_xll.BDP($B119&amp;" Corp",P$1)))</f>
        <v>BBB</v>
      </c>
      <c r="Q11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Baa3/--/BBB</v>
      </c>
      <c r="R119" s="230" t="str">
        <f>IF(tbl_coded[[#This Row],[ISIN]]="","",IF(OR(_xll.BDP($B119&amp;" Corp",R$1)="#N/A N/A",_xll.BDP($B119&amp;" Corp",R$1)="#N/A Invalid Security",_xll.BDP($B119&amp;" Corp",R$1)="#N/A Field Not Applicable"),"--",_xll.BDP($B119&amp;" Corp",R$1)))</f>
        <v>--</v>
      </c>
      <c r="S119" s="230" t="str">
        <f>IF(tbl_coded[[#This Row],[ISIN]]="","",IF(OR(_xll.BDP($R119&amp;" Equity",S$1)="#N/A N/A",_xll.BDP($R119&amp;" Equity",S$1)="#N/A Invalid Security"),"--",_xll.BDP($R119&amp;" Equity",S$1)))</f>
        <v>--</v>
      </c>
      <c r="T119" s="230" t="str">
        <f>IF(tbl_coded[[#This Row],[ISIN]]="","",IF(OR(_xll.BDP($R119&amp;" Equity",T$1)="#N/A N/A",_xll.BDP($R119&amp;" Equity",T$1)="#N/A Invalid Security"),"--",_xll.BDP($R119&amp;" Equity",T$1)))</f>
        <v>--</v>
      </c>
      <c r="U119" s="230" t="str">
        <f>IF(tbl_coded[[#This Row],[ISIN]]="","",IF(OR(_xll.BDP($R119&amp;" Equity",U$1)="#N/A N/A",_xll.BDP($R119&amp;" Equity",U$1)="#N/A Invalid Security"),"--",_xll.BDP($R119&amp;" Equity",U$1)))</f>
        <v>--</v>
      </c>
      <c r="V119" s="230" t="str">
        <f>IF(tbl_coded[[#This Row],[ISIN]]="","",IF(OR(_xll.BDP($R119&amp;" Equity",V$1)="#N/A N/A",_xll.BDP($R119&amp;" Equity",V$1)="#N/A Invalid Security"),"--",_xll.BDP($R119&amp;" Equity",V$1)))</f>
        <v>--</v>
      </c>
      <c r="W119" s="230" t="str">
        <f>IF(tbl_coded[[#This Row],[ISIN]]="","",IF(OR(_xll.BDP($R119&amp;" Equity",W$1)="#N/A N/A",_xll.BDP($R119&amp;" Equity",W$1)="#N/A Invalid Security"),"--",_xll.BDP($R119&amp;" Equity",W$1)))</f>
        <v>--</v>
      </c>
      <c r="X119" s="230" t="str">
        <f>IF(tbl_coded[[#This Row],[ISIN]]="","",IF(OR(_xll.BDP($R119&amp;" Equity",X$1)="#N/A N/A",_xll.BDP($R119&amp;" Equity",X$1)="#N/A Invalid Security"),"--",_xll.BDP($R119&amp;" Equity",X$1)))</f>
        <v>--</v>
      </c>
      <c r="Y11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19" s="230" t="str">
        <f>IF(tbl_coded[[#This Row],[ISIN]]="","",IF(ISNUMBER(_xll.BDP(B119&amp;" Corp",Z$1)),_xll.BDP(B119&amp;" Corp",Z$1),""))</f>
        <v/>
      </c>
      <c r="AA119" s="230" t="str">
        <f>IF(tbl_coded[[#This Row],[ISIN]]="","",IF(ISNUMBER(_xll.BDP(B119&amp;" Corp",AA$1)),_xll.BDP(B119&amp;" Corp",AA$1),""))</f>
        <v/>
      </c>
      <c r="AB119" s="230" t="str">
        <f>IF(tbl_coded[[#This Row],[ISIN]]="","",IF(ISNUMBER(_xll.BDP(B119&amp;" Corp",AB$1)),_xll.BDP(B119&amp;" Corp",AB$1),""))</f>
        <v/>
      </c>
      <c r="AC119" s="230" t="str">
        <f>IF(tbl_coded[[#This Row],[ISIN]]="","",IF((_xll.BDP(B119&amp;" Corp",AC$1))="#N/A Field Not Applicable","",_xll.BDP(B119&amp;" Corp",AC$1)))</f>
        <v>N</v>
      </c>
      <c r="AD119" s="230" t="str">
        <f>IF(tbl_coded[[#This Row],[ISIN]]="","",IF((_xll.BDP(B119&amp;" Corp",AD$1))="#N/A N/A","--",_xll.BDP(B119&amp;" Corp",AD$1)))</f>
        <v>--</v>
      </c>
      <c r="AE119" s="230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>IG</v>
      </c>
      <c r="AF11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11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119" s="231" t="str">
        <f>IF(tbl_coded[[#This Row],[ISIN]]="","",IF(_xll.BDP($B119&amp;" Corp",AH$1)="#N/A N/A","--",_xll.BDP($B119&amp;" Corp",AH$1)))</f>
        <v>CN</v>
      </c>
      <c r="AI11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1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湖州市城市投资发展集</v>
      </c>
      <c r="AL119" s="230" t="str">
        <f>IF(tbl_coded[[#This Row],[ISIN]]="","",IF(_xll.BDS($B119&amp;" Corp",AL$1)="#N/A Field Not Applicable","",_xll.BDS($B119&amp;" Corp",AL$1)))</f>
        <v/>
      </c>
      <c r="AM11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1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1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1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1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19" s="230" t="str">
        <f>IF(tbl_coded[[#This Row],[ISIN]]="","",IF(OR(_xll.BDP($B119&amp;" Corp",AR$1)="#N/A N/A"),"",_xll.BDP($B119&amp;" Corp",AR$1)))</f>
        <v/>
      </c>
      <c r="AS119" s="230" t="str">
        <f>IF(tbl_coded[[#This Row],[ISIN]]="","",IF(_xll.BDS($B119&amp;" Corp",AS$1)="#N/A Field Not Applicable","",_xll.BDS($B119&amp;" Corp",AS$1)))</f>
        <v/>
      </c>
      <c r="AT119" s="230" t="str">
        <f>IF(tbl_coded[[#This Row],[SBLC Provider BBID]]="","",_xll.BDP(tbl_coded[[#This Row],[SBLC Provider BBID]]&amp;" CompanyID","NAME"))</f>
        <v/>
      </c>
      <c r="AU119" s="230" t="str">
        <f>IF(tbl_coded[[#This Row],[ISIN]]="","",IF(OR(_xll.BDP($B119&amp;" Corp",AU$1)="#N/A N/A"),"--",IF(_xll.BDP($B119&amp;" Corp",AU$1)="#N/A Field Not Applicable","",TEXT(_xll.BDP($B119&amp;" Corp",AU$1),"yyyy/mm/dd"))))</f>
        <v>2022/01/25</v>
      </c>
      <c r="AV119" s="230" t="str">
        <f>IF(tbl_coded[[#This Row],[ISIN]]="","",IF(OR(_xll.BDP($B119&amp;" Corp",AV$1)="#N/A N/A"),"--",IF(_xll.BDP($B119&amp;" Corp",AV$1)="#N/A Field Not Applicable","",TEXT(_xll.BDP($B119&amp;" Corp",AV$1),"yyyy/mm/dd"))))</f>
        <v>2025/01/25</v>
      </c>
      <c r="AW119" s="230" t="str">
        <f>IF(tbl_coded[[#This Row],[ISIN]]="","",IF(OR(_xll.BDP($B119&amp;" Corp",AW$1)="#N/A N/A"),"--",IF(_xll.BDP($B119&amp;" Corp",AW$1)="#N/A Field Not Applicable","",TEXT(_xll.BDP($B119&amp;" Corp",AW$1),"yyyy/mm/dd"))))</f>
        <v>2022/01/18</v>
      </c>
      <c r="AX119" s="230" t="str">
        <f>IF(tbl_coded[[#This Row],[ISIN]]="","",IF(OR(_xll.BDP($B119&amp;" Corp",AX$1)="#N/A Field Not Applicable"),"--",IF(_xll.BDP($B119&amp;" Corp",AX$1)="#N/A Field Not Applicable","",TEXT(_xll.BDP($B119&amp;" Corp",AX$1),"yyyy/mm/dd"))))</f>
        <v>--</v>
      </c>
      <c r="AY119" s="230">
        <f>IF(tbl_coded[[#This Row],[ISIN]]="","",IF(OR(_xll.BDP($B119&amp;" Corp",AY$1)="#N/A N/A"),"--",_xll.BDP($B119&amp;" Corp",AY$1)))</f>
        <v>2.85</v>
      </c>
      <c r="AZ119" s="230" t="str">
        <f>IF(tbl_coded[[#This Row],[ISIN]]="","",IF(OR(_xll.BDP($B119&amp;" Corp",AZ$1)="#N/A N/A"),"--",_xll.BDP($B119&amp;" Corp",AZ$1)))</f>
        <v>USD</v>
      </c>
      <c r="BA119" s="230">
        <f>IF(tbl_coded[[#This Row],[ISIN]]="","",IF(OR(_xll.BDP($B119&amp;" Corp",BA$1)="#N/A N/A"),"--",_xll.BDP($B119&amp;" Corp",BA$1)))</f>
        <v>300000000</v>
      </c>
      <c r="BB119" s="230">
        <f>IF(tbl_coded[[#This Row],[ISIN]]="","",IF(OR(_xll.BDP($B119&amp;" Corp",BB$1)="#N/A Field Not Applicable"),"--",_xll.BDP($B119&amp;" Corp",BB$1)))</f>
        <v>100</v>
      </c>
      <c r="BC119" s="230" t="str">
        <f>IF(tbl_coded[[#This Row],[ISIN]]="","",IF(OR(_xll.BDP($B119&amp;" Corp",BC$1)="#N/A Field Not Applicable"),"--",_xll.BDP($B119&amp;" Corp",BC$1)))</f>
        <v>N</v>
      </c>
      <c r="BD119" s="230" t="str">
        <f>IF(tbl_coded[[#This Row],[ISIN]]="","",IF(OR(_xll.BDP($B119&amp;" Corp",BD$1)="#N/A Field Not Applicable"),"--",_xll.BDP($B119&amp;" Corp",BD$1)))</f>
        <v>N</v>
      </c>
      <c r="BE119" s="230" t="str">
        <f>IF(tbl_coded[[#This Row],[ISIN]]="","",IF(OR(_xll.BDP($B119&amp;" Corp",BE$1)="#N/A Field Not Applicable"),"--",_xll.BDP($B119&amp;" Corp",BE$1)))</f>
        <v>N</v>
      </c>
      <c r="BF119" s="230" t="str">
        <f>IF(tbl_coded[[#This Row],[ISIN]]="","",IF(OR(_xll.BDP($B119&amp;" Corp",BF$1)="#N/A N/A"),"",_xll.BDP($B119&amp;" Corp",BF$1)))</f>
        <v>HZCCIZ CH</v>
      </c>
      <c r="BG11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Baa3</v>
      </c>
      <c r="BH11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1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1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1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Baa3/--/BBB</v>
      </c>
      <c r="BL11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</v>
      </c>
      <c r="BM119" s="230" t="str">
        <f>IF(tbl_coded[[#This Row],[GREEN]]="Y","Green",IF(tbl_coded[[#This Row],[SUSTAINABLE]]="Y","Sustainable",IF(tbl_coded[[#This Row],[SOCIAL]]="Y","Social","")))</f>
        <v/>
      </c>
    </row>
    <row r="120" spans="1:65" ht="15" customHeight="1">
      <c r="A120" s="225">
        <v>118</v>
      </c>
      <c r="B120" s="226" t="str">
        <f>IF(美元债一级!$C$3:$C$1048576&lt;&gt;"",美元债一级!C120,"")</f>
        <v>XS2422522685</v>
      </c>
      <c r="C120" s="230" t="str">
        <f>IF(tbl_coded[[#This Row],[ISIN]]="","",IF(tbl_coded[[#This Row],[Index]]&gt;$A$1,"",IF(_xll.BDP($B120&amp;" Corp",C$1)="#N/A N/A","",_xll.BDP($B120&amp;" Corp",C$1))))</f>
        <v>18/1/2022</v>
      </c>
      <c r="D120" s="230" t="str">
        <f>IF(tbl_coded[[#This Row],[ISIN]]="","",IF(_xll.BDP($B120&amp;" Corp",D$1)="#N/A N/A","",_xll.BDP($B120&amp;" Corp",D$1)))</f>
        <v>XIN YUE CO LTD</v>
      </c>
      <c r="E120" s="230" t="str">
        <f>IF(tbl_coded[[#This Row],[ISIN]]="","",IF(_xll.BDP($B120&amp;" Corp",E$1)="#N/A N/A","--",_xll.BDP($B120&amp;" Corp",E$1)))</f>
        <v>GUANGDONG COMMUNICATIONS</v>
      </c>
      <c r="F120" s="230" t="str">
        <f>IF(tbl_coded[[#This Row],[ISIN]]="","",IF(_xll.BDS($B120&amp;" Corp",F$1)="#N/A Field Not Applicable","",_xll.BDS($B120&amp;" Corp",F$1)))</f>
        <v/>
      </c>
      <c r="G120" s="230" t="str">
        <f>IF(tbl_coded[[#This Row],[ISIN]]="","",IF(_xll.BDP($F120&amp;" CompanyID",G$1)="#N/A Invalid Security","",_xll.BDP($F120&amp;" CompanyID",G$1)))</f>
        <v/>
      </c>
      <c r="H120" s="230" t="str">
        <f>IF(tbl_coded[[#This Row],[ISIN]]="","",IF(_xll.BDP($B120&amp;" Corp",H$1)="#N/A N/A","--",_xll.BDP($B120&amp;" Corp",H$1)))</f>
        <v>--</v>
      </c>
      <c r="I120" s="230" t="str">
        <f>IF(tbl_coded[[#This Row],[ISIN]]="","",IF(_xll.BDP($B120&amp;" Corp",I$1)="#N/A N/A","--",_xll.BDP($B120&amp;" Corp",I$1)))</f>
        <v>--</v>
      </c>
      <c r="J120" s="230" t="str">
        <f>IF(tbl_coded[[#This Row],[ISIN]]="","",IF(_xll.BDP($B120&amp;" Corp",J$1)="#N/A N/A","--",_xll.BDP($B120&amp;" Corp",J$1)))</f>
        <v>A+</v>
      </c>
      <c r="K120" s="230" t="str">
        <f>IF(tbl_coded[[#This Row],[ISIN]]="","",IF(_xll.BDP($B120&amp;" Corp",K$1)="#N/A N/A","--",_xll.BDP($B120&amp;" Corp",K$1)))</f>
        <v>--</v>
      </c>
      <c r="L120" s="230" t="str">
        <f>IF(tbl_coded[[#This Row],[ISIN]]="","",IF(_xll.BDP($B120&amp;" Corp",L$1)="#N/A N/A","--",_xll.BDP($B120&amp;" Corp",L$1)))</f>
        <v>--</v>
      </c>
      <c r="M120" s="230" t="str">
        <f>IF(tbl_coded[[#This Row],[ISIN]]="","",IF(_xll.BDP($B120&amp;" Corp",M$1)="#N/A N/A","--",_xll.BDP($B120&amp;" Corp",M$1)))</f>
        <v>--</v>
      </c>
      <c r="N120" s="230" t="str">
        <f>IF(tbl_coded[[#This Row],[ISIN]]="","",IF(_xll.BDP($B120&amp;" Corp",N$1)="#N/A N/A","--",_xll.BDP($B120&amp;" Corp",N$1)))</f>
        <v>--</v>
      </c>
      <c r="O120" s="230" t="str">
        <f>IF(tbl_coded[[#This Row],[ISIN]]="","",IF(_xll.BDP($B120&amp;" Corp",O$1)="#N/A N/A","--",_xll.BDP($B120&amp;" Corp",O$1)))</f>
        <v>--</v>
      </c>
      <c r="P120" s="230" t="str">
        <f>IF(tbl_coded[[#This Row],[ISIN]]="","",IF(_xll.BDP($B120&amp;" Corp",P$1)="#N/A N/A","--",_xll.BDP($B120&amp;" Corp",P$1)))</f>
        <v>--</v>
      </c>
      <c r="Q12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0" s="230" t="str">
        <f>IF(tbl_coded[[#This Row],[ISIN]]="","",IF(OR(_xll.BDP($B120&amp;" Corp",R$1)="#N/A N/A",_xll.BDP($B120&amp;" Corp",R$1)="#N/A Invalid Security",_xll.BDP($B120&amp;" Corp",R$1)="#N/A Field Not Applicable"),"--",_xll.BDP($B120&amp;" Corp",R$1)))</f>
        <v>GDCOZ HK</v>
      </c>
      <c r="S120" s="230" t="str">
        <f>IF(tbl_coded[[#This Row],[ISIN]]="","",IF(OR(_xll.BDP($R120&amp;" Equity",S$1)="#N/A N/A",_xll.BDP($R120&amp;" Equity",S$1)="#N/A Invalid Security"),"--",_xll.BDP($R120&amp;" Equity",S$1)))</f>
        <v>--</v>
      </c>
      <c r="T120" s="230" t="str">
        <f>IF(tbl_coded[[#This Row],[ISIN]]="","",IF(OR(_xll.BDP($R120&amp;" Equity",T$1)="#N/A N/A",_xll.BDP($R120&amp;" Equity",T$1)="#N/A Invalid Security"),"--",_xll.BDP($R120&amp;" Equity",T$1)))</f>
        <v>--</v>
      </c>
      <c r="U120" s="230" t="str">
        <f>IF(tbl_coded[[#This Row],[ISIN]]="","",IF(OR(_xll.BDP($R120&amp;" Equity",U$1)="#N/A N/A",_xll.BDP($R120&amp;" Equity",U$1)="#N/A Invalid Security"),"--",_xll.BDP($R120&amp;" Equity",U$1)))</f>
        <v>--</v>
      </c>
      <c r="V120" s="230" t="str">
        <f>IF(tbl_coded[[#This Row],[ISIN]]="","",IF(OR(_xll.BDP($R120&amp;" Equity",V$1)="#N/A N/A",_xll.BDP($R120&amp;" Equity",V$1)="#N/A Invalid Security"),"--",_xll.BDP($R120&amp;" Equity",V$1)))</f>
        <v>--</v>
      </c>
      <c r="W120" s="230" t="str">
        <f>IF(tbl_coded[[#This Row],[ISIN]]="","",IF(OR(_xll.BDP($R120&amp;" Equity",W$1)="#N/A N/A",_xll.BDP($R120&amp;" Equity",W$1)="#N/A Invalid Security"),"--",_xll.BDP($R120&amp;" Equity",W$1)))</f>
        <v>A</v>
      </c>
      <c r="X120" s="230" t="str">
        <f>IF(tbl_coded[[#This Row],[ISIN]]="","",IF(OR(_xll.BDP($R120&amp;" Equity",X$1)="#N/A N/A",_xll.BDP($R120&amp;" Equity",X$1)="#N/A Invalid Security"),"--",_xll.BDP($R120&amp;" Equity",X$1)))</f>
        <v>A+</v>
      </c>
      <c r="Y12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--/A/A+</v>
      </c>
      <c r="Z120" s="230">
        <f>IF(tbl_coded[[#This Row],[ISIN]]="","",IF(ISNUMBER(_xll.BDP(B120&amp;" Corp",Z$1)),_xll.BDP(B120&amp;" Corp",Z$1),""))</f>
        <v>75</v>
      </c>
      <c r="AA120" s="230">
        <f>IF(tbl_coded[[#This Row],[ISIN]]="","",IF(ISNUMBER(_xll.BDP(B120&amp;" Corp",AA$1)),_xll.BDP(B120&amp;" Corp",AA$1),""))</f>
        <v>75</v>
      </c>
      <c r="AB120" s="230" t="str">
        <f>IF(tbl_coded[[#This Row],[ISIN]]="","",IF(ISNUMBER(_xll.BDP(B120&amp;" Corp",AB$1)),_xll.BDP(B120&amp;" Corp",AB$1),""))</f>
        <v/>
      </c>
      <c r="AC120" s="230" t="str">
        <f>IF(tbl_coded[[#This Row],[ISIN]]="","",IF((_xll.BDP(B120&amp;" Corp",AC$1))="#N/A Field Not Applicable","",_xll.BDP(B120&amp;" Corp",AC$1)))</f>
        <v>N</v>
      </c>
      <c r="AD120" s="230" t="str">
        <f>IF(tbl_coded[[#This Row],[ISIN]]="","",IF((_xll.BDP(B120&amp;" Corp",AD$1))="#N/A N/A","--",_xll.BDP(B120&amp;" Corp",AD$1)))</f>
        <v>--</v>
      </c>
      <c r="AE120" s="230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>IG</v>
      </c>
      <c r="AF12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--/A/A+</v>
      </c>
      <c r="AG12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--/--/A+</v>
      </c>
      <c r="AH120" s="231" t="str">
        <f>IF(tbl_coded[[#This Row],[ISIN]]="","",IF(_xll.BDP($B120&amp;" Corp",AH$1)="#N/A N/A","--",_xll.BDP($B120&amp;" Corp",AH$1)))</f>
        <v>HK</v>
      </c>
      <c r="AI12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75</v>
      </c>
      <c r="AK12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Xin Yue Co Ltd</v>
      </c>
      <c r="AL120" s="230" t="str">
        <f>IF(tbl_coded[[#This Row],[ISIN]]="","",IF(_xll.BDS($B120&amp;" Corp",AL$1)="#N/A Field Not Applicable","",_xll.BDS($B120&amp;" Corp",AL$1)))</f>
        <v/>
      </c>
      <c r="AM12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0" s="230" t="str">
        <f>IF(tbl_coded[[#This Row],[ISIN]]="","",IF(OR(_xll.BDP($B120&amp;" Corp",AR$1)="#N/A N/A"),"",_xll.BDP($B120&amp;" Corp",AR$1)))</f>
        <v>Guangdong Provincial Communications Group Co Ltd</v>
      </c>
      <c r="AS120" s="230" t="str">
        <f>IF(tbl_coded[[#This Row],[ISIN]]="","",IF(_xll.BDS($B120&amp;" Corp",AS$1)="#N/A Field Not Applicable","",_xll.BDS($B120&amp;" Corp",AS$1)))</f>
        <v/>
      </c>
      <c r="AT120" s="230" t="str">
        <f>IF(tbl_coded[[#This Row],[SBLC Provider BBID]]="","",_xll.BDP(tbl_coded[[#This Row],[SBLC Provider BBID]]&amp;" CompanyID","NAME"))</f>
        <v/>
      </c>
      <c r="AU120" s="230" t="str">
        <f>IF(tbl_coded[[#This Row],[ISIN]]="","",IF(OR(_xll.BDP($B120&amp;" Corp",AU$1)="#N/A N/A"),"--",IF(_xll.BDP($B120&amp;" Corp",AU$1)="#N/A Field Not Applicable","",TEXT(_xll.BDP($B120&amp;" Corp",AU$1),"yyyy/mm/dd"))))</f>
        <v>2022/01/25</v>
      </c>
      <c r="AV120" s="230" t="str">
        <f>IF(tbl_coded[[#This Row],[ISIN]]="","",IF(OR(_xll.BDP($B120&amp;" Corp",AV$1)="#N/A N/A"),"--",IF(_xll.BDP($B120&amp;" Corp",AV$1)="#N/A Field Not Applicable","",TEXT(_xll.BDP($B120&amp;" Corp",AV$1),"yyyy/mm/dd"))))</f>
        <v>2027/01/25</v>
      </c>
      <c r="AW120" s="230" t="str">
        <f>IF(tbl_coded[[#This Row],[ISIN]]="","",IF(OR(_xll.BDP($B120&amp;" Corp",AW$1)="#N/A N/A"),"--",IF(_xll.BDP($B120&amp;" Corp",AW$1)="#N/A Field Not Applicable","",TEXT(_xll.BDP($B120&amp;" Corp",AW$1),"yyyy/mm/dd"))))</f>
        <v>2022/01/18</v>
      </c>
      <c r="AX120" s="230" t="str">
        <f>IF(tbl_coded[[#This Row],[ISIN]]="","",IF(OR(_xll.BDP($B120&amp;" Corp",AX$1)="#N/A Field Not Applicable"),"--",IF(_xll.BDP($B120&amp;" Corp",AX$1)="#N/A Field Not Applicable","",TEXT(_xll.BDP($B120&amp;" Corp",AX$1),"yyyy/mm/dd"))))</f>
        <v>--</v>
      </c>
      <c r="AY120" s="230">
        <f>IF(tbl_coded[[#This Row],[ISIN]]="","",IF(OR(_xll.BDP($B120&amp;" Corp",AY$1)="#N/A N/A"),"--",_xll.BDP($B120&amp;" Corp",AY$1)))</f>
        <v>2.3580000000000001</v>
      </c>
      <c r="AZ120" s="230" t="str">
        <f>IF(tbl_coded[[#This Row],[ISIN]]="","",IF(OR(_xll.BDP($B120&amp;" Corp",AZ$1)="#N/A N/A"),"--",_xll.BDP($B120&amp;" Corp",AZ$1)))</f>
        <v>USD</v>
      </c>
      <c r="BA120" s="230">
        <f>IF(tbl_coded[[#This Row],[ISIN]]="","",IF(OR(_xll.BDP($B120&amp;" Corp",BA$1)="#N/A N/A"),"--",_xll.BDP($B120&amp;" Corp",BA$1)))</f>
        <v>500000000</v>
      </c>
      <c r="BB120" s="230">
        <f>IF(tbl_coded[[#This Row],[ISIN]]="","",IF(OR(_xll.BDP($B120&amp;" Corp",BB$1)="#N/A Field Not Applicable"),"--",_xll.BDP($B120&amp;" Corp",BB$1)))</f>
        <v>100</v>
      </c>
      <c r="BC120" s="230" t="str">
        <f>IF(tbl_coded[[#This Row],[ISIN]]="","",IF(OR(_xll.BDP($B120&amp;" Corp",BC$1)="#N/A Field Not Applicable"),"--",_xll.BDP($B120&amp;" Corp",BC$1)))</f>
        <v>N</v>
      </c>
      <c r="BD120" s="230" t="str">
        <f>IF(tbl_coded[[#This Row],[ISIN]]="","",IF(OR(_xll.BDP($B120&amp;" Corp",BD$1)="#N/A Field Not Applicable"),"--",_xll.BDP($B120&amp;" Corp",BD$1)))</f>
        <v>N</v>
      </c>
      <c r="BE120" s="230" t="str">
        <f>IF(tbl_coded[[#This Row],[ISIN]]="","",IF(OR(_xll.BDP($B120&amp;" Corp",BE$1)="#N/A Field Not Applicable"),"--",_xll.BDP($B120&amp;" Corp",BE$1)))</f>
        <v>N</v>
      </c>
      <c r="BF120" s="230" t="str">
        <f>IF(tbl_coded[[#This Row],[ISIN]]="","",IF(OR(_xll.BDP($B120&amp;" Corp",BF$1)="#N/A N/A"),"",_xll.BDP($B120&amp;" Corp",BF$1)))</f>
        <v/>
      </c>
      <c r="BG12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2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2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2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--/A/A+</v>
      </c>
      <c r="BM120" s="230" t="str">
        <f>IF(tbl_coded[[#This Row],[GREEN]]="Y","Green",IF(tbl_coded[[#This Row],[SUSTAINABLE]]="Y","Sustainable",IF(tbl_coded[[#This Row],[SOCIAL]]="Y","Social","")))</f>
        <v/>
      </c>
    </row>
    <row r="121" spans="1:65" ht="15" customHeight="1">
      <c r="A121" s="225">
        <v>119</v>
      </c>
      <c r="B121" s="226" t="str">
        <f>IF(美元债一级!$C$3:$C$1048576&lt;&gt;"",美元债一级!C121,"")</f>
        <v>XS2422384946</v>
      </c>
      <c r="C121" s="230" t="str">
        <f>IF(tbl_coded[[#This Row],[ISIN]]="","",IF(tbl_coded[[#This Row],[Index]]&gt;$A$1,"",IF(_xll.BDP($B121&amp;" Corp",C$1)="#N/A N/A","",_xll.BDP($B121&amp;" Corp",C$1))))</f>
        <v>12/1/2022</v>
      </c>
      <c r="D121" s="230" t="str">
        <f>IF(tbl_coded[[#This Row],[ISIN]]="","",IF(_xll.BDP($B121&amp;" Corp",D$1)="#N/A N/A","",_xll.BDP($B121&amp;" Corp",D$1)))</f>
        <v>JS RUIHAI INVST</v>
      </c>
      <c r="E121" s="230" t="str">
        <f>IF(tbl_coded[[#This Row],[ISIN]]="","",IF(_xll.BDP($B121&amp;" Corp",E$1)="#N/A N/A","--",_xll.BDP($B121&amp;" Corp",E$1)))</f>
        <v>--</v>
      </c>
      <c r="F121" s="230" t="str">
        <f>IF(tbl_coded[[#This Row],[ISIN]]="","",IF(_xll.BDS($B121&amp;" Corp",F$1)="#N/A Field Not Applicable","",_xll.BDS($B121&amp;" Corp",F$1)))</f>
        <v/>
      </c>
      <c r="G121" s="230" t="str">
        <f>IF(tbl_coded[[#This Row],[ISIN]]="","",IF(_xll.BDP($F121&amp;" CompanyID",G$1)="#N/A Invalid Security","",_xll.BDP($F121&amp;" CompanyID",G$1)))</f>
        <v/>
      </c>
      <c r="H121" s="230" t="str">
        <f>IF(tbl_coded[[#This Row],[ISIN]]="","",IF(_xll.BDP($B121&amp;" Corp",H$1)="#N/A N/A","--",_xll.BDP($B121&amp;" Corp",H$1)))</f>
        <v>--</v>
      </c>
      <c r="I121" s="230" t="str">
        <f>IF(tbl_coded[[#This Row],[ISIN]]="","",IF(_xll.BDP($B121&amp;" Corp",I$1)="#N/A N/A","--",_xll.BDP($B121&amp;" Corp",I$1)))</f>
        <v>--</v>
      </c>
      <c r="J121" s="230" t="str">
        <f>IF(tbl_coded[[#This Row],[ISIN]]="","",IF(_xll.BDP($B121&amp;" Corp",J$1)="#N/A N/A","--",_xll.BDP($B121&amp;" Corp",J$1)))</f>
        <v>--</v>
      </c>
      <c r="K121" s="230" t="str">
        <f>IF(tbl_coded[[#This Row],[ISIN]]="","",IF(_xll.BDP($B121&amp;" Corp",K$1)="#N/A N/A","--",_xll.BDP($B121&amp;" Corp",K$1)))</f>
        <v>--</v>
      </c>
      <c r="L121" s="230" t="str">
        <f>IF(tbl_coded[[#This Row],[ISIN]]="","",IF(_xll.BDP($B121&amp;" Corp",L$1)="#N/A N/A","--",_xll.BDP($B121&amp;" Corp",L$1)))</f>
        <v>--</v>
      </c>
      <c r="M121" s="230" t="str">
        <f>IF(tbl_coded[[#This Row],[ISIN]]="","",IF(_xll.BDP($B121&amp;" Corp",M$1)="#N/A N/A","--",_xll.BDP($B121&amp;" Corp",M$1)))</f>
        <v>--</v>
      </c>
      <c r="N121" s="230" t="str">
        <f>IF(tbl_coded[[#This Row],[ISIN]]="","",IF(_xll.BDP($B121&amp;" Corp",N$1)="#N/A N/A","--",_xll.BDP($B121&amp;" Corp",N$1)))</f>
        <v>--</v>
      </c>
      <c r="O121" s="230" t="str">
        <f>IF(tbl_coded[[#This Row],[ISIN]]="","",IF(_xll.BDP($B121&amp;" Corp",O$1)="#N/A N/A","--",_xll.BDP($B121&amp;" Corp",O$1)))</f>
        <v>--</v>
      </c>
      <c r="P121" s="230" t="str">
        <f>IF(tbl_coded[[#This Row],[ISIN]]="","",IF(_xll.BDP($B121&amp;" Corp",P$1)="#N/A N/A","--",_xll.BDP($B121&amp;" Corp",P$1)))</f>
        <v>--</v>
      </c>
      <c r="Q12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1" s="230" t="str">
        <f>IF(tbl_coded[[#This Row],[ISIN]]="","",IF(OR(_xll.BDP($B121&amp;" Corp",R$1)="#N/A N/A",_xll.BDP($B121&amp;" Corp",R$1)="#N/A Invalid Security",_xll.BDP($B121&amp;" Corp",R$1)="#N/A Field Not Applicable"),"--",_xll.BDP($B121&amp;" Corp",R$1)))</f>
        <v>--</v>
      </c>
      <c r="S121" s="230" t="str">
        <f>IF(tbl_coded[[#This Row],[ISIN]]="","",IF(OR(_xll.BDP($R121&amp;" Equity",S$1)="#N/A N/A",_xll.BDP($R121&amp;" Equity",S$1)="#N/A Invalid Security"),"--",_xll.BDP($R121&amp;" Equity",S$1)))</f>
        <v>--</v>
      </c>
      <c r="T121" s="230" t="str">
        <f>IF(tbl_coded[[#This Row],[ISIN]]="","",IF(OR(_xll.BDP($R121&amp;" Equity",T$1)="#N/A N/A",_xll.BDP($R121&amp;" Equity",T$1)="#N/A Invalid Security"),"--",_xll.BDP($R121&amp;" Equity",T$1)))</f>
        <v>--</v>
      </c>
      <c r="U121" s="230" t="str">
        <f>IF(tbl_coded[[#This Row],[ISIN]]="","",IF(OR(_xll.BDP($R121&amp;" Equity",U$1)="#N/A N/A",_xll.BDP($R121&amp;" Equity",U$1)="#N/A Invalid Security"),"--",_xll.BDP($R121&amp;" Equity",U$1)))</f>
        <v>--</v>
      </c>
      <c r="V121" s="230" t="str">
        <f>IF(tbl_coded[[#This Row],[ISIN]]="","",IF(OR(_xll.BDP($R121&amp;" Equity",V$1)="#N/A N/A",_xll.BDP($R121&amp;" Equity",V$1)="#N/A Invalid Security"),"--",_xll.BDP($R121&amp;" Equity",V$1)))</f>
        <v>--</v>
      </c>
      <c r="W121" s="230" t="str">
        <f>IF(tbl_coded[[#This Row],[ISIN]]="","",IF(OR(_xll.BDP($R121&amp;" Equity",W$1)="#N/A N/A",_xll.BDP($R121&amp;" Equity",W$1)="#N/A Invalid Security"),"--",_xll.BDP($R121&amp;" Equity",W$1)))</f>
        <v>--</v>
      </c>
      <c r="X121" s="230" t="str">
        <f>IF(tbl_coded[[#This Row],[ISIN]]="","",IF(OR(_xll.BDP($R121&amp;" Equity",X$1)="#N/A N/A",_xll.BDP($R121&amp;" Equity",X$1)="#N/A Invalid Security"),"--",_xll.BDP($R121&amp;" Equity",X$1)))</f>
        <v>--</v>
      </c>
      <c r="Y12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21" s="230" t="str">
        <f>IF(tbl_coded[[#This Row],[ISIN]]="","",IF(ISNUMBER(_xll.BDP(B121&amp;" Corp",Z$1)),_xll.BDP(B121&amp;" Corp",Z$1),""))</f>
        <v/>
      </c>
      <c r="AA121" s="230" t="str">
        <f>IF(tbl_coded[[#This Row],[ISIN]]="","",IF(ISNUMBER(_xll.BDP(B121&amp;" Corp",AA$1)),_xll.BDP(B121&amp;" Corp",AA$1),""))</f>
        <v/>
      </c>
      <c r="AB121" s="230" t="str">
        <f>IF(tbl_coded[[#This Row],[ISIN]]="","",IF(ISNUMBER(_xll.BDP(B121&amp;" Corp",AB$1)),_xll.BDP(B121&amp;" Corp",AB$1),""))</f>
        <v/>
      </c>
      <c r="AC121" s="230" t="str">
        <f>IF(tbl_coded[[#This Row],[ISIN]]="","",IF((_xll.BDP(B121&amp;" Corp",AC$1))="#N/A Field Not Applicable","",_xll.BDP(B121&amp;" Corp",AC$1)))</f>
        <v>N</v>
      </c>
      <c r="AD121" s="230" t="str">
        <f>IF(tbl_coded[[#This Row],[ISIN]]="","",IF((_xll.BDP(B121&amp;" Corp",AD$1))="#N/A N/A","--",_xll.BDP(B121&amp;" Corp",AD$1)))</f>
        <v>--</v>
      </c>
      <c r="AE121" s="230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>NR</v>
      </c>
      <c r="AF12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2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21" s="231" t="str">
        <f>IF(tbl_coded[[#This Row],[ISIN]]="","",IF(_xll.BDP($B121&amp;" Corp",AH$1)="#N/A N/A","--",_xll.BDP($B121&amp;" Corp",AH$1)))</f>
        <v>CN</v>
      </c>
      <c r="AI12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江苏瑞海投资控股集团</v>
      </c>
      <c r="AL121" s="230" t="str">
        <f>IF(tbl_coded[[#This Row],[ISIN]]="","",IF(_xll.BDS($B121&amp;" Corp",AL$1)="#N/A Field Not Applicable","",_xll.BDS($B121&amp;" Corp",AL$1)))</f>
        <v/>
      </c>
      <c r="AM12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1" s="230" t="str">
        <f>IF(tbl_coded[[#This Row],[ISIN]]="","",IF(OR(_xll.BDP($B121&amp;" Corp",AR$1)="#N/A N/A"),"",_xll.BDP($B121&amp;" Corp",AR$1)))</f>
        <v/>
      </c>
      <c r="AS121" s="230">
        <f>IF(tbl_coded[[#This Row],[ISIN]]="","",IF(_xll.BDS($B121&amp;" Corp",AS$1)="#N/A Field Not Applicable","",_xll.BDS($B121&amp;" Corp",AS$1)))</f>
        <v>69641301</v>
      </c>
      <c r="AT121" s="230" t="str">
        <f>IF(tbl_coded[[#This Row],[SBLC Provider BBID]]="","",_xll.BDP(tbl_coded[[#This Row],[SBLC Provider BBID]]&amp;" CompanyID","NAME"))</f>
        <v>Bank of Shanghai Co Ltd/Nanjin</v>
      </c>
      <c r="AU121" s="230" t="str">
        <f>IF(tbl_coded[[#This Row],[ISIN]]="","",IF(OR(_xll.BDP($B121&amp;" Corp",AU$1)="#N/A N/A"),"--",IF(_xll.BDP($B121&amp;" Corp",AU$1)="#N/A Field Not Applicable","",TEXT(_xll.BDP($B121&amp;" Corp",AU$1),"yyyy/mm/dd"))))</f>
        <v>2022/01/18</v>
      </c>
      <c r="AV121" s="230" t="str">
        <f>IF(tbl_coded[[#This Row],[ISIN]]="","",IF(OR(_xll.BDP($B121&amp;" Corp",AV$1)="#N/A N/A"),"--",IF(_xll.BDP($B121&amp;" Corp",AV$1)="#N/A Field Not Applicable","",TEXT(_xll.BDP($B121&amp;" Corp",AV$1),"yyyy/mm/dd"))))</f>
        <v>2023/01/17</v>
      </c>
      <c r="AW121" s="230" t="str">
        <f>IF(tbl_coded[[#This Row],[ISIN]]="","",IF(OR(_xll.BDP($B121&amp;" Corp",AW$1)="#N/A N/A"),"--",IF(_xll.BDP($B121&amp;" Corp",AW$1)="#N/A Field Not Applicable","",TEXT(_xll.BDP($B121&amp;" Corp",AW$1),"yyyy/mm/dd"))))</f>
        <v>2022/01/12</v>
      </c>
      <c r="AX121" s="230" t="str">
        <f>IF(tbl_coded[[#This Row],[ISIN]]="","",IF(OR(_xll.BDP($B121&amp;" Corp",AX$1)="#N/A Field Not Applicable"),"--",IF(_xll.BDP($B121&amp;" Corp",AX$1)="#N/A Field Not Applicable","",TEXT(_xll.BDP($B121&amp;" Corp",AX$1),"yyyy/mm/dd"))))</f>
        <v>--</v>
      </c>
      <c r="AY121" s="230">
        <f>IF(tbl_coded[[#This Row],[ISIN]]="","",IF(OR(_xll.BDP($B121&amp;" Corp",AY$1)="#N/A N/A"),"--",_xll.BDP($B121&amp;" Corp",AY$1)))</f>
        <v>1.9</v>
      </c>
      <c r="AZ121" s="230" t="str">
        <f>IF(tbl_coded[[#This Row],[ISIN]]="","",IF(OR(_xll.BDP($B121&amp;" Corp",AZ$1)="#N/A N/A"),"--",_xll.BDP($B121&amp;" Corp",AZ$1)))</f>
        <v>USD</v>
      </c>
      <c r="BA121" s="230">
        <f>IF(tbl_coded[[#This Row],[ISIN]]="","",IF(OR(_xll.BDP($B121&amp;" Corp",BA$1)="#N/A N/A"),"--",_xll.BDP($B121&amp;" Corp",BA$1)))</f>
        <v>100000000</v>
      </c>
      <c r="BB121" s="230">
        <f>IF(tbl_coded[[#This Row],[ISIN]]="","",IF(OR(_xll.BDP($B121&amp;" Corp",BB$1)="#N/A Field Not Applicable"),"--",_xll.BDP($B121&amp;" Corp",BB$1)))</f>
        <v>100</v>
      </c>
      <c r="BC121" s="230" t="str">
        <f>IF(tbl_coded[[#This Row],[ISIN]]="","",IF(OR(_xll.BDP($B121&amp;" Corp",BC$1)="#N/A Field Not Applicable"),"--",_xll.BDP($B121&amp;" Corp",BC$1)))</f>
        <v>N</v>
      </c>
      <c r="BD121" s="230" t="str">
        <f>IF(tbl_coded[[#This Row],[ISIN]]="","",IF(OR(_xll.BDP($B121&amp;" Corp",BD$1)="#N/A Field Not Applicable"),"--",_xll.BDP($B121&amp;" Corp",BD$1)))</f>
        <v>N</v>
      </c>
      <c r="BE121" s="230" t="str">
        <f>IF(tbl_coded[[#This Row],[ISIN]]="","",IF(OR(_xll.BDP($B121&amp;" Corp",BE$1)="#N/A Field Not Applicable"),"--",_xll.BDP($B121&amp;" Corp",BE$1)))</f>
        <v>N</v>
      </c>
      <c r="BF121" s="230" t="str">
        <f>IF(tbl_coded[[#This Row],[ISIN]]="","",IF(OR(_xll.BDP($B121&amp;" Corp",BF$1)="#N/A N/A"),"",_xll.BDP($B121&amp;" Corp",BF$1)))</f>
        <v>1918717D CH</v>
      </c>
      <c r="BG12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2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2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2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2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2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21" s="230" t="str">
        <f>IF(tbl_coded[[#This Row],[GREEN]]="Y","Green",IF(tbl_coded[[#This Row],[SUSTAINABLE]]="Y","Sustainable",IF(tbl_coded[[#This Row],[SOCIAL]]="Y","Social","")))</f>
        <v/>
      </c>
    </row>
    <row r="122" spans="1:65" ht="15" customHeight="1">
      <c r="A122" s="225">
        <v>120</v>
      </c>
      <c r="B122" s="226" t="str">
        <f>IF(美元债一级!$C$3:$C$1048576&lt;&gt;"",美元债一级!C122,"")</f>
        <v>XS2413634572</v>
      </c>
      <c r="C122" s="230" t="str">
        <f>IF(tbl_coded[[#This Row],[ISIN]]="","",IF(tbl_coded[[#This Row],[Index]]&gt;$A$1,"",IF(_xll.BDP($B122&amp;" Corp",C$1)="#N/A N/A","",_xll.BDP($B122&amp;" Corp",C$1))))</f>
        <v>12/1/2022</v>
      </c>
      <c r="D122" s="230" t="str">
        <f>IF(tbl_coded[[#This Row],[ISIN]]="","",IF(_xll.BDP($B122&amp;" Corp",D$1)="#N/A N/A","",_xll.BDP($B122&amp;" Corp",D$1)))</f>
        <v>CCTHK 2021 LTD</v>
      </c>
      <c r="E122" s="230" t="str">
        <f>IF(tbl_coded[[#This Row],[ISIN]]="","",IF(_xll.BDP($B122&amp;" Corp",E$1)="#N/A N/A","--",_xll.BDP($B122&amp;" Corp",E$1)))</f>
        <v>PROVINCE OF QUEBEC</v>
      </c>
      <c r="F122" s="230">
        <f>IF(tbl_coded[[#This Row],[ISIN]]="","",IF(_xll.BDS($B122&amp;" Corp",F$1)="#N/A Field Not Applicable","",_xll.BDS($B122&amp;" Corp",F$1)))</f>
        <v>13903500</v>
      </c>
      <c r="G122" s="230" t="str">
        <f>IF(tbl_coded[[#This Row],[ISIN]]="","",IF(_xll.BDP($F122&amp;" CompanyID",G$1)="#N/A Invalid Security","",_xll.BDP($F122&amp;" CompanyID",G$1)))</f>
        <v>China Chengtong Holdings Group</v>
      </c>
      <c r="H122" s="230" t="str">
        <f>IF(tbl_coded[[#This Row],[ISIN]]="","",IF(_xll.BDP($B122&amp;" Corp",H$1)="#N/A N/A","--",_xll.BDP($B122&amp;" Corp",H$1)))</f>
        <v>Baa1</v>
      </c>
      <c r="I122" s="230" t="str">
        <f>IF(tbl_coded[[#This Row],[ISIN]]="","",IF(_xll.BDP($B122&amp;" Corp",I$1)="#N/A N/A","--",_xll.BDP($B122&amp;" Corp",I$1)))</f>
        <v>--</v>
      </c>
      <c r="J122" s="230" t="str">
        <f>IF(tbl_coded[[#This Row],[ISIN]]="","",IF(_xll.BDP($B122&amp;" Corp",J$1)="#N/A N/A","--",_xll.BDP($B122&amp;" Corp",J$1)))</f>
        <v>BBB+</v>
      </c>
      <c r="K122" s="230" t="str">
        <f>IF(tbl_coded[[#This Row],[ISIN]]="","",IF(_xll.BDP($B122&amp;" Corp",K$1)="#N/A N/A","--",_xll.BDP($B122&amp;" Corp",K$1)))</f>
        <v>--</v>
      </c>
      <c r="L122" s="230" t="str">
        <f>IF(tbl_coded[[#This Row],[ISIN]]="","",IF(_xll.BDP($B122&amp;" Corp",L$1)="#N/A N/A","--",_xll.BDP($B122&amp;" Corp",L$1)))</f>
        <v>--</v>
      </c>
      <c r="M122" s="230" t="str">
        <f>IF(tbl_coded[[#This Row],[ISIN]]="","",IF(_xll.BDP($B122&amp;" Corp",M$1)="#N/A N/A","--",_xll.BDP($B122&amp;" Corp",M$1)))</f>
        <v>Baa1</v>
      </c>
      <c r="N122" s="230" t="str">
        <f>IF(tbl_coded[[#This Row],[ISIN]]="","",IF(_xll.BDP($B122&amp;" Corp",N$1)="#N/A N/A","--",_xll.BDP($B122&amp;" Corp",N$1)))</f>
        <v>--</v>
      </c>
      <c r="O122" s="230" t="str">
        <f>IF(tbl_coded[[#This Row],[ISIN]]="","",IF(_xll.BDP($B122&amp;" Corp",O$1)="#N/A N/A","--",_xll.BDP($B122&amp;" Corp",O$1)))</f>
        <v>--</v>
      </c>
      <c r="P122" s="230" t="str">
        <f>IF(tbl_coded[[#This Row],[ISIN]]="","",IF(_xll.BDP($B122&amp;" Corp",P$1)="#N/A N/A","--",_xll.BDP($B122&amp;" Corp",P$1)))</f>
        <v>--</v>
      </c>
      <c r="Q12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22" s="230" t="str">
        <f>IF(tbl_coded[[#This Row],[ISIN]]="","",IF(OR(_xll.BDP($B122&amp;" Corp",R$1)="#N/A N/A",_xll.BDP($B122&amp;" Corp",R$1)="#N/A Invalid Security",_xll.BDP($B122&amp;" Corp",R$1)="#N/A Field Not Applicable"),"--",_xll.BDP($B122&amp;" Corp",R$1)))</f>
        <v>CCHKCZ HK</v>
      </c>
      <c r="S122" s="230" t="str">
        <f>IF(tbl_coded[[#This Row],[ISIN]]="","",IF(OR(_xll.BDP($R122&amp;" Equity",S$1)="#N/A N/A",_xll.BDP($R122&amp;" Equity",S$1)="#N/A Invalid Security"),"--",_xll.BDP($R122&amp;" Equity",S$1)))</f>
        <v>--</v>
      </c>
      <c r="T122" s="230" t="str">
        <f>IF(tbl_coded[[#This Row],[ISIN]]="","",IF(OR(_xll.BDP($R122&amp;" Equity",T$1)="#N/A N/A",_xll.BDP($R122&amp;" Equity",T$1)="#N/A Invalid Security"),"--",_xll.BDP($R122&amp;" Equity",T$1)))</f>
        <v>--</v>
      </c>
      <c r="U122" s="230" t="str">
        <f>IF(tbl_coded[[#This Row],[ISIN]]="","",IF(OR(_xll.BDP($R122&amp;" Equity",U$1)="#N/A N/A",_xll.BDP($R122&amp;" Equity",U$1)="#N/A Invalid Security"),"--",_xll.BDP($R122&amp;" Equity",U$1)))</f>
        <v>Baa1</v>
      </c>
      <c r="V122" s="230" t="str">
        <f>IF(tbl_coded[[#This Row],[ISIN]]="","",IF(OR(_xll.BDP($R122&amp;" Equity",V$1)="#N/A N/A",_xll.BDP($R122&amp;" Equity",V$1)="#N/A Invalid Security"),"--",_xll.BDP($R122&amp;" Equity",V$1)))</f>
        <v>--</v>
      </c>
      <c r="W122" s="230" t="str">
        <f>IF(tbl_coded[[#This Row],[ISIN]]="","",IF(OR(_xll.BDP($R122&amp;" Equity",W$1)="#N/A N/A",_xll.BDP($R122&amp;" Equity",W$1)="#N/A Invalid Security"),"--",_xll.BDP($R122&amp;" Equity",W$1)))</f>
        <v>--</v>
      </c>
      <c r="X122" s="230" t="str">
        <f>IF(tbl_coded[[#This Row],[ISIN]]="","",IF(OR(_xll.BDP($R122&amp;" Equity",X$1)="#N/A N/A",_xll.BDP($R122&amp;" Equity",X$1)="#N/A Invalid Security"),"--",_xll.BDP($R122&amp;" Equity",X$1)))</f>
        <v>BBB+</v>
      </c>
      <c r="Y12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Baa1/--/BBB+</v>
      </c>
      <c r="Z122" s="230">
        <f>IF(tbl_coded[[#This Row],[ISIN]]="","",IF(ISNUMBER(_xll.BDP(B122&amp;" Corp",Z$1)),_xll.BDP(B122&amp;" Corp",Z$1),""))</f>
        <v>140</v>
      </c>
      <c r="AA122" s="230">
        <f>IF(tbl_coded[[#This Row],[ISIN]]="","",IF(ISNUMBER(_xll.BDP(B122&amp;" Corp",AA$1)),_xll.BDP(B122&amp;" Corp",AA$1),""))</f>
        <v>140</v>
      </c>
      <c r="AB122" s="230" t="str">
        <f>IF(tbl_coded[[#This Row],[ISIN]]="","",IF(ISNUMBER(_xll.BDP(B122&amp;" Corp",AB$1)),_xll.BDP(B122&amp;" Corp",AB$1),""))</f>
        <v/>
      </c>
      <c r="AC122" s="230" t="str">
        <f>IF(tbl_coded[[#This Row],[ISIN]]="","",IF((_xll.BDP(B122&amp;" Corp",AC$1))="#N/A Field Not Applicable","",_xll.BDP(B122&amp;" Corp",AC$1)))</f>
        <v>N</v>
      </c>
      <c r="AD122" s="230" t="str">
        <f>IF(tbl_coded[[#This Row],[ISIN]]="","",IF((_xll.BDP(B122&amp;" Corp",AD$1))="#N/A N/A","--",_xll.BDP(B122&amp;" Corp",AD$1)))</f>
        <v>--</v>
      </c>
      <c r="AE122" s="230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>IG</v>
      </c>
      <c r="AF12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Baa1/--/BBB+</v>
      </c>
      <c r="AG12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Baa1/--/BBB+</v>
      </c>
      <c r="AH122" s="231" t="str">
        <f>IF(tbl_coded[[#This Row],[ISIN]]="","",IF(_xll.BDP($B122&amp;" Corp",AH$1)="#N/A N/A","--",_xll.BDP($B122&amp;" Corp",AH$1)))</f>
        <v>VG</v>
      </c>
      <c r="AI12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140</v>
      </c>
      <c r="AK12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Ccthk 2021 Ltd</v>
      </c>
      <c r="AL122" s="230">
        <f>IF(tbl_coded[[#This Row],[ISIN]]="","",IF(_xll.BDS($B122&amp;" Corp",AL$1)="#N/A Field Not Applicable","",_xll.BDS($B122&amp;" Corp",AL$1)))</f>
        <v>13903500</v>
      </c>
      <c r="AM122" s="230" t="str">
        <f>IF(tbl_coded[[#This Row],[ISIN]]="","",IF(_xll.BDP(tbl_coded[[#This Row],[KPW Provider BBID]]&amp;" CompanyID","NAME")="#N/A Invalid Security","",_xll.BDP(tbl_coded[[#This Row],[KPW Provider BBID]]&amp;" CompanyID","NAME")))</f>
        <v>China Chengtong Holdings Group</v>
      </c>
      <c r="AN12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2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2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22" s="230" t="str">
        <f>IF(tbl_coded[[#This Row],[ISIN]]="","",IF(tbl_coded[[#This Row],[KPW Name]]="","",tbl_coded[[#This Row],[穆迪KPW评级]]&amp;"/"&amp;tbl_coded[[#This Row],[SPKPW评级]]&amp;"/"&amp;tbl_coded[[#This Row],[FITCHKPW评级]]))</f>
        <v>--/--/--</v>
      </c>
      <c r="AR122" s="230" t="str">
        <f>IF(tbl_coded[[#This Row],[ISIN]]="","",IF(OR(_xll.BDP($B122&amp;" Corp",AR$1)="#N/A N/A"),"",_xll.BDP($B122&amp;" Corp",AR$1)))</f>
        <v>China Chengtong Hong Kong Co Ltd</v>
      </c>
      <c r="AS122" s="230" t="str">
        <f>IF(tbl_coded[[#This Row],[ISIN]]="","",IF(_xll.BDS($B122&amp;" Corp",AS$1)="#N/A Field Not Applicable","",_xll.BDS($B122&amp;" Corp",AS$1)))</f>
        <v/>
      </c>
      <c r="AT122" s="230" t="str">
        <f>IF(tbl_coded[[#This Row],[SBLC Provider BBID]]="","",_xll.BDP(tbl_coded[[#This Row],[SBLC Provider BBID]]&amp;" CompanyID","NAME"))</f>
        <v/>
      </c>
      <c r="AU122" s="230" t="str">
        <f>IF(tbl_coded[[#This Row],[ISIN]]="","",IF(OR(_xll.BDP($B122&amp;" Corp",AU$1)="#N/A N/A"),"--",IF(_xll.BDP($B122&amp;" Corp",AU$1)="#N/A Field Not Applicable","",TEXT(_xll.BDP($B122&amp;" Corp",AU$1),"yyyy/mm/dd"))))</f>
        <v>2022/01/19</v>
      </c>
      <c r="AV122" s="230" t="str">
        <f>IF(tbl_coded[[#This Row],[ISIN]]="","",IF(OR(_xll.BDP($B122&amp;" Corp",AV$1)="#N/A N/A"),"--",IF(_xll.BDP($B122&amp;" Corp",AV$1)="#N/A Field Not Applicable","",TEXT(_xll.BDP($B122&amp;" Corp",AV$1),"yyyy/mm/dd"))))</f>
        <v>2027/01/19</v>
      </c>
      <c r="AW122" s="230" t="str">
        <f>IF(tbl_coded[[#This Row],[ISIN]]="","",IF(OR(_xll.BDP($B122&amp;" Corp",AW$1)="#N/A N/A"),"--",IF(_xll.BDP($B122&amp;" Corp",AW$1)="#N/A Field Not Applicable","",TEXT(_xll.BDP($B122&amp;" Corp",AW$1),"yyyy/mm/dd"))))</f>
        <v>2022/01/12</v>
      </c>
      <c r="AX122" s="230" t="str">
        <f>IF(tbl_coded[[#This Row],[ISIN]]="","",IF(OR(_xll.BDP($B122&amp;" Corp",AX$1)="#N/A Field Not Applicable"),"--",IF(_xll.BDP($B122&amp;" Corp",AX$1)="#N/A Field Not Applicable","",TEXT(_xll.BDP($B122&amp;" Corp",AX$1),"yyyy/mm/dd"))))</f>
        <v>--</v>
      </c>
      <c r="AY122" s="230">
        <f>IF(tbl_coded[[#This Row],[ISIN]]="","",IF(OR(_xll.BDP($B122&amp;" Corp",AY$1)="#N/A N/A"),"--",_xll.BDP($B122&amp;" Corp",AY$1)))</f>
        <v>2.75</v>
      </c>
      <c r="AZ122" s="230" t="str">
        <f>IF(tbl_coded[[#This Row],[ISIN]]="","",IF(OR(_xll.BDP($B122&amp;" Corp",AZ$1)="#N/A N/A"),"--",_xll.BDP($B122&amp;" Corp",AZ$1)))</f>
        <v>USD</v>
      </c>
      <c r="BA122" s="230">
        <f>IF(tbl_coded[[#This Row],[ISIN]]="","",IF(OR(_xll.BDP($B122&amp;" Corp",BA$1)="#N/A N/A"),"--",_xll.BDP($B122&amp;" Corp",BA$1)))</f>
        <v>400000000</v>
      </c>
      <c r="BB122" s="230">
        <f>IF(tbl_coded[[#This Row],[ISIN]]="","",IF(OR(_xll.BDP($B122&amp;" Corp",BB$1)="#N/A Field Not Applicable"),"--",_xll.BDP($B122&amp;" Corp",BB$1)))</f>
        <v>99.325000000000003</v>
      </c>
      <c r="BC122" s="230" t="str">
        <f>IF(tbl_coded[[#This Row],[ISIN]]="","",IF(OR(_xll.BDP($B122&amp;" Corp",BC$1)="#N/A Field Not Applicable"),"--",_xll.BDP($B122&amp;" Corp",BC$1)))</f>
        <v>N</v>
      </c>
      <c r="BD122" s="230" t="str">
        <f>IF(tbl_coded[[#This Row],[ISIN]]="","",IF(OR(_xll.BDP($B122&amp;" Corp",BD$1)="#N/A Field Not Applicable"),"--",_xll.BDP($B122&amp;" Corp",BD$1)))</f>
        <v>N</v>
      </c>
      <c r="BE122" s="230" t="str">
        <f>IF(tbl_coded[[#This Row],[ISIN]]="","",IF(OR(_xll.BDP($B122&amp;" Corp",BE$1)="#N/A Field Not Applicable"),"--",_xll.BDP($B122&amp;" Corp",BE$1)))</f>
        <v>N</v>
      </c>
      <c r="BF122" s="230" t="str">
        <f>IF(tbl_coded[[#This Row],[ISIN]]="","",IF(OR(_xll.BDP($B122&amp;" Corp",BF$1)="#N/A N/A"),"",_xll.BDP($B122&amp;" Corp",BF$1)))</f>
        <v>CCHGLZ CH</v>
      </c>
      <c r="BG12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2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2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2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2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2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Baa1/--/BBB+</v>
      </c>
      <c r="BM122" s="230" t="str">
        <f>IF(tbl_coded[[#This Row],[GREEN]]="Y","Green",IF(tbl_coded[[#This Row],[SUSTAINABLE]]="Y","Sustainable",IF(tbl_coded[[#This Row],[SOCIAL]]="Y","Social","")))</f>
        <v/>
      </c>
    </row>
    <row r="123" spans="1:65" ht="15" customHeight="1">
      <c r="A123" s="225">
        <v>121</v>
      </c>
      <c r="B123" s="226" t="str">
        <f>IF(美元债一级!$C$3:$C$1048576&lt;&gt;"",美元债一级!C123,"")</f>
        <v>XS2416645203</v>
      </c>
      <c r="C123" s="230" t="str">
        <f>IF(tbl_coded[[#This Row],[ISIN]]="","",IF(tbl_coded[[#This Row],[Index]]&gt;$A$1,"",IF(_xll.BDP($B123&amp;" Corp",C$1)="#N/A N/A","",_xll.BDP($B123&amp;" Corp",C$1))))</f>
        <v>12/1/2022</v>
      </c>
      <c r="D123" s="230" t="str">
        <f>IF(tbl_coded[[#This Row],[ISIN]]="","",IF(_xll.BDP($B123&amp;" Corp",D$1)="#N/A N/A","",_xll.BDP($B123&amp;" Corp",D$1)))</f>
        <v>CCTHK 2021 LTD</v>
      </c>
      <c r="E123" s="230" t="str">
        <f>IF(tbl_coded[[#This Row],[ISIN]]="","",IF(_xll.BDP($B123&amp;" Corp",E$1)="#N/A N/A","--",_xll.BDP($B123&amp;" Corp",E$1)))</f>
        <v>PROVINCE OF QUEBEC</v>
      </c>
      <c r="F123" s="230">
        <f>IF(tbl_coded[[#This Row],[ISIN]]="","",IF(_xll.BDS($B123&amp;" Corp",F$1)="#N/A Field Not Applicable","",_xll.BDS($B123&amp;" Corp",F$1)))</f>
        <v>13903500</v>
      </c>
      <c r="G123" s="230" t="str">
        <f>IF(tbl_coded[[#This Row],[ISIN]]="","",IF(_xll.BDP($F123&amp;" CompanyID",G$1)="#N/A Invalid Security","",_xll.BDP($F123&amp;" CompanyID",G$1)))</f>
        <v>China Chengtong Holdings Group</v>
      </c>
      <c r="H123" s="230" t="str">
        <f>IF(tbl_coded[[#This Row],[ISIN]]="","",IF(_xll.BDP($B123&amp;" Corp",H$1)="#N/A N/A","--",_xll.BDP($B123&amp;" Corp",H$1)))</f>
        <v>Baa1</v>
      </c>
      <c r="I123" s="230" t="str">
        <f>IF(tbl_coded[[#This Row],[ISIN]]="","",IF(_xll.BDP($B123&amp;" Corp",I$1)="#N/A N/A","--",_xll.BDP($B123&amp;" Corp",I$1)))</f>
        <v>--</v>
      </c>
      <c r="J123" s="230" t="str">
        <f>IF(tbl_coded[[#This Row],[ISIN]]="","",IF(_xll.BDP($B123&amp;" Corp",J$1)="#N/A N/A","--",_xll.BDP($B123&amp;" Corp",J$1)))</f>
        <v>BBB+</v>
      </c>
      <c r="K123" s="230" t="str">
        <f>IF(tbl_coded[[#This Row],[ISIN]]="","",IF(_xll.BDP($B123&amp;" Corp",K$1)="#N/A N/A","--",_xll.BDP($B123&amp;" Corp",K$1)))</f>
        <v>--</v>
      </c>
      <c r="L123" s="230" t="str">
        <f>IF(tbl_coded[[#This Row],[ISIN]]="","",IF(_xll.BDP($B123&amp;" Corp",L$1)="#N/A N/A","--",_xll.BDP($B123&amp;" Corp",L$1)))</f>
        <v>--</v>
      </c>
      <c r="M123" s="230" t="str">
        <f>IF(tbl_coded[[#This Row],[ISIN]]="","",IF(_xll.BDP($B123&amp;" Corp",M$1)="#N/A N/A","--",_xll.BDP($B123&amp;" Corp",M$1)))</f>
        <v>Baa1</v>
      </c>
      <c r="N123" s="230" t="str">
        <f>IF(tbl_coded[[#This Row],[ISIN]]="","",IF(_xll.BDP($B123&amp;" Corp",N$1)="#N/A N/A","--",_xll.BDP($B123&amp;" Corp",N$1)))</f>
        <v>--</v>
      </c>
      <c r="O123" s="230" t="str">
        <f>IF(tbl_coded[[#This Row],[ISIN]]="","",IF(_xll.BDP($B123&amp;" Corp",O$1)="#N/A N/A","--",_xll.BDP($B123&amp;" Corp",O$1)))</f>
        <v>--</v>
      </c>
      <c r="P123" s="230" t="str">
        <f>IF(tbl_coded[[#This Row],[ISIN]]="","",IF(_xll.BDP($B123&amp;" Corp",P$1)="#N/A N/A","--",_xll.BDP($B123&amp;" Corp",P$1)))</f>
        <v>--</v>
      </c>
      <c r="Q12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23" s="230" t="str">
        <f>IF(tbl_coded[[#This Row],[ISIN]]="","",IF(OR(_xll.BDP($B123&amp;" Corp",R$1)="#N/A N/A",_xll.BDP($B123&amp;" Corp",R$1)="#N/A Invalid Security",_xll.BDP($B123&amp;" Corp",R$1)="#N/A Field Not Applicable"),"--",_xll.BDP($B123&amp;" Corp",R$1)))</f>
        <v>CCHKCZ HK</v>
      </c>
      <c r="S123" s="230" t="str">
        <f>IF(tbl_coded[[#This Row],[ISIN]]="","",IF(OR(_xll.BDP($R123&amp;" Equity",S$1)="#N/A N/A",_xll.BDP($R123&amp;" Equity",S$1)="#N/A Invalid Security"),"--",_xll.BDP($R123&amp;" Equity",S$1)))</f>
        <v>--</v>
      </c>
      <c r="T123" s="230" t="str">
        <f>IF(tbl_coded[[#This Row],[ISIN]]="","",IF(OR(_xll.BDP($R123&amp;" Equity",T$1)="#N/A N/A",_xll.BDP($R123&amp;" Equity",T$1)="#N/A Invalid Security"),"--",_xll.BDP($R123&amp;" Equity",T$1)))</f>
        <v>--</v>
      </c>
      <c r="U123" s="230" t="str">
        <f>IF(tbl_coded[[#This Row],[ISIN]]="","",IF(OR(_xll.BDP($R123&amp;" Equity",U$1)="#N/A N/A",_xll.BDP($R123&amp;" Equity",U$1)="#N/A Invalid Security"),"--",_xll.BDP($R123&amp;" Equity",U$1)))</f>
        <v>Baa1</v>
      </c>
      <c r="V123" s="230" t="str">
        <f>IF(tbl_coded[[#This Row],[ISIN]]="","",IF(OR(_xll.BDP($R123&amp;" Equity",V$1)="#N/A N/A",_xll.BDP($R123&amp;" Equity",V$1)="#N/A Invalid Security"),"--",_xll.BDP($R123&amp;" Equity",V$1)))</f>
        <v>--</v>
      </c>
      <c r="W123" s="230" t="str">
        <f>IF(tbl_coded[[#This Row],[ISIN]]="","",IF(OR(_xll.BDP($R123&amp;" Equity",W$1)="#N/A N/A",_xll.BDP($R123&amp;" Equity",W$1)="#N/A Invalid Security"),"--",_xll.BDP($R123&amp;" Equity",W$1)))</f>
        <v>--</v>
      </c>
      <c r="X123" s="230" t="str">
        <f>IF(tbl_coded[[#This Row],[ISIN]]="","",IF(OR(_xll.BDP($R123&amp;" Equity",X$1)="#N/A N/A",_xll.BDP($R123&amp;" Equity",X$1)="#N/A Invalid Security"),"--",_xll.BDP($R123&amp;" Equity",X$1)))</f>
        <v>BBB+</v>
      </c>
      <c r="Y12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Baa1/--/BBB+</v>
      </c>
      <c r="Z123" s="230">
        <f>IF(tbl_coded[[#This Row],[ISIN]]="","",IF(ISNUMBER(_xll.BDP(B123&amp;" Corp",Z$1)),_xll.BDP(B123&amp;" Corp",Z$1),""))</f>
        <v>115</v>
      </c>
      <c r="AA123" s="230">
        <f>IF(tbl_coded[[#This Row],[ISIN]]="","",IF(ISNUMBER(_xll.BDP(B123&amp;" Corp",AA$1)),_xll.BDP(B123&amp;" Corp",AA$1),""))</f>
        <v>115</v>
      </c>
      <c r="AB123" s="230" t="str">
        <f>IF(tbl_coded[[#This Row],[ISIN]]="","",IF(ISNUMBER(_xll.BDP(B123&amp;" Corp",AB$1)),_xll.BDP(B123&amp;" Corp",AB$1),""))</f>
        <v/>
      </c>
      <c r="AC123" s="230" t="str">
        <f>IF(tbl_coded[[#This Row],[ISIN]]="","",IF((_xll.BDP(B123&amp;" Corp",AC$1))="#N/A Field Not Applicable","",_xll.BDP(B123&amp;" Corp",AC$1)))</f>
        <v>N</v>
      </c>
      <c r="AD123" s="230" t="str">
        <f>IF(tbl_coded[[#This Row],[ISIN]]="","",IF((_xll.BDP(B123&amp;" Corp",AD$1))="#N/A N/A","--",_xll.BDP(B123&amp;" Corp",AD$1)))</f>
        <v>--</v>
      </c>
      <c r="AE123" s="230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>IG</v>
      </c>
      <c r="AF12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Baa1/--/BBB+</v>
      </c>
      <c r="AG12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Baa1/--/BBB+</v>
      </c>
      <c r="AH123" s="231" t="str">
        <f>IF(tbl_coded[[#This Row],[ISIN]]="","",IF(_xll.BDP($B123&amp;" Corp",AH$1)="#N/A N/A","--",_xll.BDP($B123&amp;" Corp",AH$1)))</f>
        <v>VG</v>
      </c>
      <c r="AI12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3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115</v>
      </c>
      <c r="AK12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Ccthk 2021 Ltd</v>
      </c>
      <c r="AL123" s="230" t="s">
        <v>521</v>
      </c>
      <c r="AM12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2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2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2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3" s="230" t="str">
        <f>IF(tbl_coded[[#This Row],[ISIN]]="","",IF(OR(_xll.BDP($B123&amp;" Corp",AR$1)="#N/A N/A"),"",_xll.BDP($B123&amp;" Corp",AR$1)))</f>
        <v>China Chengtong Hong Kong Co Ltd</v>
      </c>
      <c r="AS123" s="230" t="str">
        <f>IF(tbl_coded[[#This Row],[ISIN]]="","",IF(_xll.BDS($B123&amp;" Corp",AS$1)="#N/A Field Not Applicable","",_xll.BDS($B123&amp;" Corp",AS$1)))</f>
        <v/>
      </c>
      <c r="AT123" s="230" t="str">
        <f>IF(tbl_coded[[#This Row],[SBLC Provider BBID]]="","",_xll.BDP(tbl_coded[[#This Row],[SBLC Provider BBID]]&amp;" CompanyID","NAME"))</f>
        <v/>
      </c>
      <c r="AU123" s="230" t="str">
        <f>IF(tbl_coded[[#This Row],[ISIN]]="","",IF(OR(_xll.BDP($B123&amp;" Corp",AU$1)="#N/A N/A"),"--",IF(_xll.BDP($B123&amp;" Corp",AU$1)="#N/A Field Not Applicable","",TEXT(_xll.BDP($B123&amp;" Corp",AU$1),"yyyy/mm/dd"))))</f>
        <v>2022/01/19</v>
      </c>
      <c r="AV123" s="230" t="str">
        <f>IF(tbl_coded[[#This Row],[ISIN]]="","",IF(OR(_xll.BDP($B123&amp;" Corp",AV$1)="#N/A N/A"),"--",IF(_xll.BDP($B123&amp;" Corp",AV$1)="#N/A Field Not Applicable","",TEXT(_xll.BDP($B123&amp;" Corp",AV$1),"yyyy/mm/dd"))))</f>
        <v>2025/01/19</v>
      </c>
      <c r="AW123" s="230" t="str">
        <f>IF(tbl_coded[[#This Row],[ISIN]]="","",IF(OR(_xll.BDP($B123&amp;" Corp",AW$1)="#N/A N/A"),"--",IF(_xll.BDP($B123&amp;" Corp",AW$1)="#N/A Field Not Applicable","",TEXT(_xll.BDP($B123&amp;" Corp",AW$1),"yyyy/mm/dd"))))</f>
        <v>2022/01/12</v>
      </c>
      <c r="AX123" s="230" t="str">
        <f>IF(tbl_coded[[#This Row],[ISIN]]="","",IF(OR(_xll.BDP($B123&amp;" Corp",AX$1)="#N/A Field Not Applicable"),"--",IF(_xll.BDP($B123&amp;" Corp",AX$1)="#N/A Field Not Applicable","",TEXT(_xll.BDP($B123&amp;" Corp",AX$1),"yyyy/mm/dd"))))</f>
        <v>--</v>
      </c>
      <c r="AY123" s="230">
        <f>IF(tbl_coded[[#This Row],[ISIN]]="","",IF(OR(_xll.BDP($B123&amp;" Corp",AY$1)="#N/A N/A"),"--",_xll.BDP($B123&amp;" Corp",AY$1)))</f>
        <v>2</v>
      </c>
      <c r="AZ123" s="230" t="str">
        <f>IF(tbl_coded[[#This Row],[ISIN]]="","",IF(OR(_xll.BDP($B123&amp;" Corp",AZ$1)="#N/A N/A"),"--",_xll.BDP($B123&amp;" Corp",AZ$1)))</f>
        <v>USD</v>
      </c>
      <c r="BA123" s="230">
        <f>IF(tbl_coded[[#This Row],[ISIN]]="","",IF(OR(_xll.BDP($B123&amp;" Corp",BA$1)="#N/A N/A"),"--",_xll.BDP($B123&amp;" Corp",BA$1)))</f>
        <v>300000000</v>
      </c>
      <c r="BB123" s="230">
        <f>IF(tbl_coded[[#This Row],[ISIN]]="","",IF(OR(_xll.BDP($B123&amp;" Corp",BB$1)="#N/A Field Not Applicable"),"--",_xll.BDP($B123&amp;" Corp",BB$1)))</f>
        <v>99.031999999999996</v>
      </c>
      <c r="BC123" s="230" t="str">
        <f>IF(tbl_coded[[#This Row],[ISIN]]="","",IF(OR(_xll.BDP($B123&amp;" Corp",BC$1)="#N/A Field Not Applicable"),"--",_xll.BDP($B123&amp;" Corp",BC$1)))</f>
        <v>N</v>
      </c>
      <c r="BD123" s="230" t="str">
        <f>IF(tbl_coded[[#This Row],[ISIN]]="","",IF(OR(_xll.BDP($B123&amp;" Corp",BD$1)="#N/A Field Not Applicable"),"--",_xll.BDP($B123&amp;" Corp",BD$1)))</f>
        <v>N</v>
      </c>
      <c r="BE123" s="230" t="str">
        <f>IF(tbl_coded[[#This Row],[ISIN]]="","",IF(OR(_xll.BDP($B123&amp;" Corp",BE$1)="#N/A Field Not Applicable"),"--",_xll.BDP($B123&amp;" Corp",BE$1)))</f>
        <v>N</v>
      </c>
      <c r="BF123" s="230" t="str">
        <f>IF(tbl_coded[[#This Row],[ISIN]]="","",IF(OR(_xll.BDP($B123&amp;" Corp",BF$1)="#N/A N/A"),"",_xll.BDP($B123&amp;" Corp",BF$1)))</f>
        <v>CCHGLZ CH</v>
      </c>
      <c r="BG12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2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2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2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2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2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Baa1/--/BBB+</v>
      </c>
      <c r="BM123" s="230" t="str">
        <f>IF(tbl_coded[[#This Row],[GREEN]]="Y","Green",IF(tbl_coded[[#This Row],[SUSTAINABLE]]="Y","Sustainable",IF(tbl_coded[[#This Row],[SOCIAL]]="Y","Social","")))</f>
        <v/>
      </c>
    </row>
    <row r="124" spans="1:65" ht="15" customHeight="1">
      <c r="A124" s="225">
        <v>122</v>
      </c>
      <c r="B124" s="226" t="str">
        <f>IF(美元债一级!$C$3:$C$1048576&lt;&gt;"",美元债一级!C124,"")</f>
        <v>XS2423517205</v>
      </c>
      <c r="C124" s="228" t="str">
        <f>IF(tbl_coded[[#This Row],[ISIN]]="","",IF(tbl_coded[[#This Row],[Index]]&gt;$A$1,"",IF(_xll.BDP($B124&amp;" Corp",C$1)="#N/A N/A","",_xll.BDP($B124&amp;" Corp",C$1))))</f>
        <v>11/1/2022</v>
      </c>
      <c r="D124" s="228" t="str">
        <f>IF(tbl_coded[[#This Row],[ISIN]]="","",IF(_xll.BDP($B124&amp;" Corp",D$1)="#N/A N/A","",_xll.BDP($B124&amp;" Corp",D$1)))</f>
        <v>JIANGSU DIESHIQIAO INDU</v>
      </c>
      <c r="E124" s="228" t="str">
        <f>IF(tbl_coded[[#This Row],[ISIN]]="","",IF(_xll.BDP($B124&amp;" Corp",E$1)="#N/A N/A","--",_xll.BDP($B124&amp;" Corp",E$1)))</f>
        <v>--</v>
      </c>
      <c r="F124" s="228" t="str">
        <f>IF(tbl_coded[[#This Row],[ISIN]]="","",IF(_xll.BDS($B124&amp;" Corp",F$1)="#N/A Field Not Applicable","",_xll.BDS($B124&amp;" Corp",F$1)))</f>
        <v/>
      </c>
      <c r="G124" s="228" t="str">
        <f>IF(tbl_coded[[#This Row],[ISIN]]="","",IF(_xll.BDP($F124&amp;" CompanyID",G$1)="#N/A Invalid Security","",_xll.BDP($F124&amp;" CompanyID",G$1)))</f>
        <v/>
      </c>
      <c r="H124" s="228" t="str">
        <f>IF(tbl_coded[[#This Row],[ISIN]]="","",IF(_xll.BDP($B124&amp;" Corp",H$1)="#N/A N/A","--",_xll.BDP($B124&amp;" Corp",H$1)))</f>
        <v>--</v>
      </c>
      <c r="I124" s="228" t="str">
        <f>IF(tbl_coded[[#This Row],[ISIN]]="","",IF(_xll.BDP($B124&amp;" Corp",I$1)="#N/A N/A","--",_xll.BDP($B124&amp;" Corp",I$1)))</f>
        <v>--</v>
      </c>
      <c r="J124" s="228" t="str">
        <f>IF(tbl_coded[[#This Row],[ISIN]]="","",IF(_xll.BDP($B124&amp;" Corp",J$1)="#N/A N/A","--",_xll.BDP($B124&amp;" Corp",J$1)))</f>
        <v>--</v>
      </c>
      <c r="K124" s="228" t="str">
        <f>IF(tbl_coded[[#This Row],[ISIN]]="","",IF(_xll.BDP($B124&amp;" Corp",K$1)="#N/A N/A","--",_xll.BDP($B124&amp;" Corp",K$1)))</f>
        <v>--</v>
      </c>
      <c r="L124" s="228" t="str">
        <f>IF(tbl_coded[[#This Row],[ISIN]]="","",IF(_xll.BDP($B124&amp;" Corp",L$1)="#N/A N/A","--",_xll.BDP($B124&amp;" Corp",L$1)))</f>
        <v>--</v>
      </c>
      <c r="M124" s="228" t="str">
        <f>IF(tbl_coded[[#This Row],[ISIN]]="","",IF(_xll.BDP($B124&amp;" Corp",M$1)="#N/A N/A","--",_xll.BDP($B124&amp;" Corp",M$1)))</f>
        <v>--</v>
      </c>
      <c r="N124" s="228" t="str">
        <f>IF(tbl_coded[[#This Row],[ISIN]]="","",IF(_xll.BDP($B124&amp;" Corp",N$1)="#N/A N/A","--",_xll.BDP($B124&amp;" Corp",N$1)))</f>
        <v>--</v>
      </c>
      <c r="O124" s="228" t="str">
        <f>IF(tbl_coded[[#This Row],[ISIN]]="","",IF(_xll.BDP($B124&amp;" Corp",O$1)="#N/A N/A","--",_xll.BDP($B124&amp;" Corp",O$1)))</f>
        <v>--</v>
      </c>
      <c r="P124" s="228" t="str">
        <f>IF(tbl_coded[[#This Row],[ISIN]]="","",IF(_xll.BDP($B124&amp;" Corp",P$1)="#N/A N/A","--",_xll.BDP($B124&amp;" Corp",P$1)))</f>
        <v>--</v>
      </c>
      <c r="Q12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4" s="228" t="str">
        <f>IF(tbl_coded[[#This Row],[ISIN]]="","",IF(OR(_xll.BDP($B124&amp;" Corp",R$1)="#N/A N/A",_xll.BDP($B124&amp;" Corp",R$1)="#N/A Invalid Security",_xll.BDP($B124&amp;" Corp",R$1)="#N/A Field Not Applicable"),"--",_xll.BDP($B124&amp;" Corp",R$1)))</f>
        <v>--</v>
      </c>
      <c r="S124" s="228" t="str">
        <f>IF(tbl_coded[[#This Row],[ISIN]]="","",IF(OR(_xll.BDP($R124&amp;" Equity",S$1)="#N/A N/A",_xll.BDP($R124&amp;" Equity",S$1)="#N/A Invalid Security"),"--",_xll.BDP($R124&amp;" Equity",S$1)))</f>
        <v>--</v>
      </c>
      <c r="T124" s="228" t="str">
        <f>IF(tbl_coded[[#This Row],[ISIN]]="","",IF(OR(_xll.BDP($R124&amp;" Equity",T$1)="#N/A N/A",_xll.BDP($R124&amp;" Equity",T$1)="#N/A Invalid Security"),"--",_xll.BDP($R124&amp;" Equity",T$1)))</f>
        <v>--</v>
      </c>
      <c r="U124" s="228" t="str">
        <f>IF(tbl_coded[[#This Row],[ISIN]]="","",IF(OR(_xll.BDP($R124&amp;" Equity",U$1)="#N/A N/A",_xll.BDP($R124&amp;" Equity",U$1)="#N/A Invalid Security"),"--",_xll.BDP($R124&amp;" Equity",U$1)))</f>
        <v>--</v>
      </c>
      <c r="V124" s="228" t="str">
        <f>IF(tbl_coded[[#This Row],[ISIN]]="","",IF(OR(_xll.BDP($R124&amp;" Equity",V$1)="#N/A N/A",_xll.BDP($R124&amp;" Equity",V$1)="#N/A Invalid Security"),"--",_xll.BDP($R124&amp;" Equity",V$1)))</f>
        <v>--</v>
      </c>
      <c r="W124" s="228" t="str">
        <f>IF(tbl_coded[[#This Row],[ISIN]]="","",IF(OR(_xll.BDP($R124&amp;" Equity",W$1)="#N/A N/A",_xll.BDP($R124&amp;" Equity",W$1)="#N/A Invalid Security"),"--",_xll.BDP($R124&amp;" Equity",W$1)))</f>
        <v>--</v>
      </c>
      <c r="X124" s="228" t="str">
        <f>IF(tbl_coded[[#This Row],[ISIN]]="","",IF(OR(_xll.BDP($R124&amp;" Equity",X$1)="#N/A N/A",_xll.BDP($R124&amp;" Equity",X$1)="#N/A Invalid Security"),"--",_xll.BDP($R124&amp;" Equity",X$1)))</f>
        <v>--</v>
      </c>
      <c r="Y12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24" s="228" t="str">
        <f>IF(tbl_coded[[#This Row],[ISIN]]="","",IF(ISNUMBER(_xll.BDP(B124&amp;" Corp",Z$1)),_xll.BDP(B124&amp;" Corp",Z$1),""))</f>
        <v/>
      </c>
      <c r="AA124" s="228" t="str">
        <f>IF(tbl_coded[[#This Row],[ISIN]]="","",IF(ISNUMBER(_xll.BDP(B124&amp;" Corp",AA$1)),_xll.BDP(B124&amp;" Corp",AA$1),""))</f>
        <v/>
      </c>
      <c r="AB124" s="228" t="str">
        <f>IF(tbl_coded[[#This Row],[ISIN]]="","",IF(ISNUMBER(_xll.BDP(B124&amp;" Corp",AB$1)),_xll.BDP(B124&amp;" Corp",AB$1),""))</f>
        <v/>
      </c>
      <c r="AC124" s="228" t="str">
        <f>IF(tbl_coded[[#This Row],[ISIN]]="","",IF((_xll.BDP(B124&amp;" Corp",AC$1))="#N/A Field Not Applicable","",_xll.BDP(B124&amp;" Corp",AC$1)))</f>
        <v>N</v>
      </c>
      <c r="AD124" s="228" t="str">
        <f>IF(tbl_coded[[#This Row],[ISIN]]="","",IF((_xll.BDP(B124&amp;" Corp",AD$1))="#N/A N/A","--",_xll.BDP(B124&amp;" Corp",AD$1)))</f>
        <v>--</v>
      </c>
      <c r="AE124" s="228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>NR</v>
      </c>
      <c r="AF12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2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24" s="229" t="str">
        <f>IF(tbl_coded[[#This Row],[ISIN]]="","",IF(_xll.BDP($B124&amp;" Corp",AH$1)="#N/A N/A","--",_xll.BDP($B124&amp;" Corp",AH$1)))</f>
        <v>CN</v>
      </c>
      <c r="AI12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江苏叠石桥家纺产业集</v>
      </c>
      <c r="AL124" s="244" t="str">
        <f>IF(tbl_coded[[#This Row],[ISIN]]="","",IF(_xll.BDS($B124&amp;" Corp",AL$1)="#N/A Field Not Applicable","",_xll.BDS($B124&amp;" Corp",AL$1)))</f>
        <v/>
      </c>
      <c r="AM12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4" s="244" t="str">
        <f>IF(tbl_coded[[#This Row],[ISIN]]="","",IF(OR(_xll.BDP($B124&amp;" Corp",AR$1)="#N/A N/A"),"",_xll.BDP($B124&amp;" Corp",AR$1)))</f>
        <v/>
      </c>
      <c r="AS124" s="244">
        <f>IF(tbl_coded[[#This Row],[ISIN]]="","",IF(_xll.BDS($B124&amp;" Corp",AS$1)="#N/A Field Not Applicable","",_xll.BDS($B124&amp;" Corp",AS$1)))</f>
        <v>68233915</v>
      </c>
      <c r="AT124" s="244" t="str">
        <f>IF(tbl_coded[[#This Row],[SBLC Provider BBID]]="","",_xll.BDP(tbl_coded[[#This Row],[SBLC Provider BBID]]&amp;" CompanyID","NAME"))</f>
        <v>Industrial and Commercial Bank</v>
      </c>
      <c r="AU124" s="244" t="str">
        <f>IF(tbl_coded[[#This Row],[ISIN]]="","",IF(OR(_xll.BDP($B124&amp;" Corp",AU$1)="#N/A N/A"),"--",IF(_xll.BDP($B124&amp;" Corp",AU$1)="#N/A Field Not Applicable","",TEXT(_xll.BDP($B124&amp;" Corp",AU$1),"yyyy/mm/dd"))))</f>
        <v>2022/01/14</v>
      </c>
      <c r="AV124" s="244" t="str">
        <f>IF(tbl_coded[[#This Row],[ISIN]]="","",IF(OR(_xll.BDP($B124&amp;" Corp",AV$1)="#N/A N/A"),"--",IF(_xll.BDP($B124&amp;" Corp",AV$1)="#N/A Field Not Applicable","",TEXT(_xll.BDP($B124&amp;" Corp",AV$1),"yyyy/mm/dd"))))</f>
        <v>2025/01/14</v>
      </c>
      <c r="AW124" s="244" t="str">
        <f>IF(tbl_coded[[#This Row],[ISIN]]="","",IF(OR(_xll.BDP($B124&amp;" Corp",AW$1)="#N/A N/A"),"--",IF(_xll.BDP($B124&amp;" Corp",AW$1)="#N/A Field Not Applicable","",TEXT(_xll.BDP($B124&amp;" Corp",AW$1),"yyyy/mm/dd"))))</f>
        <v>2022/01/11</v>
      </c>
      <c r="AX124" s="244" t="str">
        <f>IF(tbl_coded[[#This Row],[ISIN]]="","",IF(OR(_xll.BDP($B124&amp;" Corp",AX$1)="#N/A Field Not Applicable"),"--",IF(_xll.BDP($B124&amp;" Corp",AX$1)="#N/A Field Not Applicable","",TEXT(_xll.BDP($B124&amp;" Corp",AX$1),"yyyy/mm/dd"))))</f>
        <v>--</v>
      </c>
      <c r="AY124" s="244">
        <f>IF(tbl_coded[[#This Row],[ISIN]]="","",IF(OR(_xll.BDP($B124&amp;" Corp",AY$1)="#N/A N/A"),"--",_xll.BDP($B124&amp;" Corp",AY$1)))</f>
        <v>3</v>
      </c>
      <c r="AZ124" s="244" t="str">
        <f>IF(tbl_coded[[#This Row],[ISIN]]="","",IF(OR(_xll.BDP($B124&amp;" Corp",AZ$1)="#N/A N/A"),"--",_xll.BDP($B124&amp;" Corp",AZ$1)))</f>
        <v>USD</v>
      </c>
      <c r="BA124" s="244">
        <f>IF(tbl_coded[[#This Row],[ISIN]]="","",IF(OR(_xll.BDP($B124&amp;" Corp",BA$1)="#N/A N/A"),"--",_xll.BDP($B124&amp;" Corp",BA$1)))</f>
        <v>35000000</v>
      </c>
      <c r="BB124" s="244">
        <f>IF(tbl_coded[[#This Row],[ISIN]]="","",IF(OR(_xll.BDP($B124&amp;" Corp",BB$1)="#N/A Field Not Applicable"),"--",_xll.BDP($B124&amp;" Corp",BB$1)))</f>
        <v>100</v>
      </c>
      <c r="BC124" s="244" t="str">
        <f>IF(tbl_coded[[#This Row],[ISIN]]="","",IF(OR(_xll.BDP($B124&amp;" Corp",BC$1)="#N/A Field Not Applicable"),"--",_xll.BDP($B124&amp;" Corp",BC$1)))</f>
        <v>N</v>
      </c>
      <c r="BD124" s="244" t="str">
        <f>IF(tbl_coded[[#This Row],[ISIN]]="","",IF(OR(_xll.BDP($B124&amp;" Corp",BD$1)="#N/A Field Not Applicable"),"--",_xll.BDP($B124&amp;" Corp",BD$1)))</f>
        <v>N</v>
      </c>
      <c r="BE124" s="244" t="str">
        <f>IF(tbl_coded[[#This Row],[ISIN]]="","",IF(OR(_xll.BDP($B124&amp;" Corp",BE$1)="#N/A Field Not Applicable"),"--",_xll.BDP($B124&amp;" Corp",BE$1)))</f>
        <v>N</v>
      </c>
      <c r="BF124" s="244" t="str">
        <f>IF(tbl_coded[[#This Row],[ISIN]]="","",IF(OR(_xll.BDP($B124&amp;" Corp",BF$1)="#N/A N/A"),"",_xll.BDP($B124&amp;" Corp",BF$1)))</f>
        <v/>
      </c>
      <c r="BG12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2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2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2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24" s="244" t="str">
        <f>IF(tbl_coded[[#This Row],[GREEN]]="Y","Green",IF(tbl_coded[[#This Row],[SUSTAINABLE]]="Y","Sustainable",IF(tbl_coded[[#This Row],[SOCIAL]]="Y","Social","")))</f>
        <v/>
      </c>
    </row>
    <row r="125" spans="1:65" ht="15" customHeight="1">
      <c r="A125" s="225">
        <v>123</v>
      </c>
      <c r="B125" s="226" t="str">
        <f>IF(美元债一级!$C$3:$C$1048576&lt;&gt;"",美元债一级!C125,"")</f>
        <v>XS2417332389</v>
      </c>
      <c r="C125" s="228" t="str">
        <f>IF(tbl_coded[[#This Row],[ISIN]]="","",IF(tbl_coded[[#This Row],[Index]]&gt;$A$1,"",IF(_xll.BDP($B125&amp;" Corp",C$1)="#N/A N/A","",_xll.BDP($B125&amp;" Corp",C$1))))</f>
        <v>23/12/2021</v>
      </c>
      <c r="D125" s="228" t="str">
        <f>IF(tbl_coded[[#This Row],[ISIN]]="","",IF(_xll.BDP($B125&amp;" Corp",D$1)="#N/A N/A","",_xll.BDP($B125&amp;" Corp",D$1)))</f>
        <v>HUZHOU NEW CITY INV DEV</v>
      </c>
      <c r="E125" s="228" t="str">
        <f>IF(tbl_coded[[#This Row],[ISIN]]="","",IF(_xll.BDP($B125&amp;" Corp",E$1)="#N/A N/A","--",_xll.BDP($B125&amp;" Corp",E$1)))</f>
        <v>--</v>
      </c>
      <c r="F125" s="228" t="str">
        <f>IF(tbl_coded[[#This Row],[ISIN]]="","",IF(_xll.BDS($B125&amp;" Corp",F$1)="#N/A Field Not Applicable","",_xll.BDS($B125&amp;" Corp",F$1)))</f>
        <v/>
      </c>
      <c r="G125" s="228" t="str">
        <f>IF(tbl_coded[[#This Row],[ISIN]]="","",IF(_xll.BDP($F125&amp;" CompanyID",G$1)="#N/A Invalid Security","",_xll.BDP($F125&amp;" CompanyID",G$1)))</f>
        <v/>
      </c>
      <c r="H125" s="228" t="str">
        <f>IF(tbl_coded[[#This Row],[ISIN]]="","",IF(_xll.BDP($B125&amp;" Corp",H$1)="#N/A N/A","--",_xll.BDP($B125&amp;" Corp",H$1)))</f>
        <v>--</v>
      </c>
      <c r="I125" s="228" t="str">
        <f>IF(tbl_coded[[#This Row],[ISIN]]="","",IF(_xll.BDP($B125&amp;" Corp",I$1)="#N/A N/A","--",_xll.BDP($B125&amp;" Corp",I$1)))</f>
        <v>--</v>
      </c>
      <c r="J125" s="228" t="str">
        <f>IF(tbl_coded[[#This Row],[ISIN]]="","",IF(_xll.BDP($B125&amp;" Corp",J$1)="#N/A N/A","--",_xll.BDP($B125&amp;" Corp",J$1)))</f>
        <v>--</v>
      </c>
      <c r="K125" s="228" t="str">
        <f>IF(tbl_coded[[#This Row],[ISIN]]="","",IF(_xll.BDP($B125&amp;" Corp",K$1)="#N/A N/A","--",_xll.BDP($B125&amp;" Corp",K$1)))</f>
        <v>--</v>
      </c>
      <c r="L125" s="228" t="str">
        <f>IF(tbl_coded[[#This Row],[ISIN]]="","",IF(_xll.BDP($B125&amp;" Corp",L$1)="#N/A N/A","--",_xll.BDP($B125&amp;" Corp",L$1)))</f>
        <v>--</v>
      </c>
      <c r="M125" s="228" t="str">
        <f>IF(tbl_coded[[#This Row],[ISIN]]="","",IF(_xll.BDP($B125&amp;" Corp",M$1)="#N/A N/A","--",_xll.BDP($B125&amp;" Corp",M$1)))</f>
        <v>--</v>
      </c>
      <c r="N125" s="228" t="str">
        <f>IF(tbl_coded[[#This Row],[ISIN]]="","",IF(_xll.BDP($B125&amp;" Corp",N$1)="#N/A N/A","--",_xll.BDP($B125&amp;" Corp",N$1)))</f>
        <v>--</v>
      </c>
      <c r="O125" s="228" t="str">
        <f>IF(tbl_coded[[#This Row],[ISIN]]="","",IF(_xll.BDP($B125&amp;" Corp",O$1)="#N/A N/A","--",_xll.BDP($B125&amp;" Corp",O$1)))</f>
        <v>--</v>
      </c>
      <c r="P125" s="228" t="str">
        <f>IF(tbl_coded[[#This Row],[ISIN]]="","",IF(_xll.BDP($B125&amp;" Corp",P$1)="#N/A N/A","--",_xll.BDP($B125&amp;" Corp",P$1)))</f>
        <v>--</v>
      </c>
      <c r="Q12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5" s="228" t="str">
        <f>IF(tbl_coded[[#This Row],[ISIN]]="","",IF(OR(_xll.BDP($B125&amp;" Corp",R$1)="#N/A N/A",_xll.BDP($B125&amp;" Corp",R$1)="#N/A Invalid Security",_xll.BDP($B125&amp;" Corp",R$1)="#N/A Field Not Applicable"),"--",_xll.BDP($B125&amp;" Corp",R$1)))</f>
        <v>--</v>
      </c>
      <c r="S125" s="228" t="str">
        <f>IF(tbl_coded[[#This Row],[ISIN]]="","",IF(OR(_xll.BDP($R125&amp;" Equity",S$1)="#N/A N/A",_xll.BDP($R125&amp;" Equity",S$1)="#N/A Invalid Security"),"--",_xll.BDP($R125&amp;" Equity",S$1)))</f>
        <v>--</v>
      </c>
      <c r="T125" s="228" t="str">
        <f>IF(tbl_coded[[#This Row],[ISIN]]="","",IF(OR(_xll.BDP($R125&amp;" Equity",T$1)="#N/A N/A",_xll.BDP($R125&amp;" Equity",T$1)="#N/A Invalid Security"),"--",_xll.BDP($R125&amp;" Equity",T$1)))</f>
        <v>--</v>
      </c>
      <c r="U125" s="228" t="str">
        <f>IF(tbl_coded[[#This Row],[ISIN]]="","",IF(OR(_xll.BDP($R125&amp;" Equity",U$1)="#N/A N/A",_xll.BDP($R125&amp;" Equity",U$1)="#N/A Invalid Security"),"--",_xll.BDP($R125&amp;" Equity",U$1)))</f>
        <v>--</v>
      </c>
      <c r="V125" s="228" t="str">
        <f>IF(tbl_coded[[#This Row],[ISIN]]="","",IF(OR(_xll.BDP($R125&amp;" Equity",V$1)="#N/A N/A",_xll.BDP($R125&amp;" Equity",V$1)="#N/A Invalid Security"),"--",_xll.BDP($R125&amp;" Equity",V$1)))</f>
        <v>--</v>
      </c>
      <c r="W125" s="228" t="str">
        <f>IF(tbl_coded[[#This Row],[ISIN]]="","",IF(OR(_xll.BDP($R125&amp;" Equity",W$1)="#N/A N/A",_xll.BDP($R125&amp;" Equity",W$1)="#N/A Invalid Security"),"--",_xll.BDP($R125&amp;" Equity",W$1)))</f>
        <v>--</v>
      </c>
      <c r="X125" s="228" t="str">
        <f>IF(tbl_coded[[#This Row],[ISIN]]="","",IF(OR(_xll.BDP($R125&amp;" Equity",X$1)="#N/A N/A",_xll.BDP($R125&amp;" Equity",X$1)="#N/A Invalid Security"),"--",_xll.BDP($R125&amp;" Equity",X$1)))</f>
        <v>--</v>
      </c>
      <c r="Y12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25" s="228" t="str">
        <f>IF(tbl_coded[[#This Row],[ISIN]]="","",IF(ISNUMBER(_xll.BDP(B125&amp;" Corp",Z$1)),_xll.BDP(B125&amp;" Corp",Z$1),""))</f>
        <v/>
      </c>
      <c r="AA125" s="228" t="str">
        <f>IF(tbl_coded[[#This Row],[ISIN]]="","",IF(ISNUMBER(_xll.BDP(B125&amp;" Corp",AA$1)),_xll.BDP(B125&amp;" Corp",AA$1),""))</f>
        <v/>
      </c>
      <c r="AB125" s="228" t="str">
        <f>IF(tbl_coded[[#This Row],[ISIN]]="","",IF(ISNUMBER(_xll.BDP(B125&amp;" Corp",AB$1)),_xll.BDP(B125&amp;" Corp",AB$1),""))</f>
        <v/>
      </c>
      <c r="AC125" s="228" t="str">
        <f>IF(tbl_coded[[#This Row],[ISIN]]="","",IF((_xll.BDP(B125&amp;" Corp",AC$1))="#N/A Field Not Applicable","",_xll.BDP(B125&amp;" Corp",AC$1)))</f>
        <v>N</v>
      </c>
      <c r="AD125" s="228" t="str">
        <f>IF(tbl_coded[[#This Row],[ISIN]]="","",IF((_xll.BDP(B125&amp;" Corp",AD$1))="#N/A N/A","--",_xll.BDP(B125&amp;" Corp",AD$1)))</f>
        <v>--</v>
      </c>
      <c r="AE125" s="228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>NR</v>
      </c>
      <c r="AF12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2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25" s="229" t="str">
        <f>IF(tbl_coded[[#This Row],[ISIN]]="","",IF(_xll.BDP($B125&amp;" Corp",AH$1)="#N/A N/A","--",_xll.BDP($B125&amp;" Corp",AH$1)))</f>
        <v>CN</v>
      </c>
      <c r="AI12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湖州新型城市投资发展</v>
      </c>
      <c r="AL125" s="244" t="str">
        <f>IF(tbl_coded[[#This Row],[ISIN]]="","",IF(_xll.BDS($B125&amp;" Corp",AL$1)="#N/A Field Not Applicable","",_xll.BDS($B125&amp;" Corp",AL$1)))</f>
        <v/>
      </c>
      <c r="AM12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5" s="244" t="str">
        <f>IF(tbl_coded[[#This Row],[ISIN]]="","",IF(OR(_xll.BDP($B125&amp;" Corp",AR$1)="#N/A N/A"),"",_xll.BDP($B125&amp;" Corp",AR$1)))</f>
        <v/>
      </c>
      <c r="AS125" s="244">
        <f>IF(tbl_coded[[#This Row],[ISIN]]="","",IF(_xll.BDS($B125&amp;" Corp",AS$1)="#N/A Field Not Applicable","",_xll.BDS($B125&amp;" Corp",AS$1)))</f>
        <v>13153808</v>
      </c>
      <c r="AT125" s="244" t="str">
        <f>IF(tbl_coded[[#This Row],[SBLC Provider BBID]]="","",_xll.BDP(tbl_coded[[#This Row],[SBLC Provider BBID]]&amp;" CompanyID","NAME"))</f>
        <v>Huishang Bank Corp Ltd</v>
      </c>
      <c r="AU125" s="244" t="str">
        <f>IF(tbl_coded[[#This Row],[ISIN]]="","",IF(OR(_xll.BDP($B125&amp;" Corp",AU$1)="#N/A N/A"),"--",IF(_xll.BDP($B125&amp;" Corp",AU$1)="#N/A Field Not Applicable","",TEXT(_xll.BDP($B125&amp;" Corp",AU$1),"yyyy/mm/dd"))))</f>
        <v>2022/01/04</v>
      </c>
      <c r="AV125" s="244" t="str">
        <f>IF(tbl_coded[[#This Row],[ISIN]]="","",IF(OR(_xll.BDP($B125&amp;" Corp",AV$1)="#N/A N/A"),"--",IF(_xll.BDP($B125&amp;" Corp",AV$1)="#N/A Field Not Applicable","",TEXT(_xll.BDP($B125&amp;" Corp",AV$1),"yyyy/mm/dd"))))</f>
        <v>2025/01/04</v>
      </c>
      <c r="AW125" s="244" t="str">
        <f>IF(tbl_coded[[#This Row],[ISIN]]="","",IF(OR(_xll.BDP($B125&amp;" Corp",AW$1)="#N/A N/A"),"--",IF(_xll.BDP($B125&amp;" Corp",AW$1)="#N/A Field Not Applicable","",TEXT(_xll.BDP($B125&amp;" Corp",AW$1),"yyyy/mm/dd"))))</f>
        <v>2021/12/23</v>
      </c>
      <c r="AX125" s="244" t="str">
        <f>IF(tbl_coded[[#This Row],[ISIN]]="","",IF(OR(_xll.BDP($B125&amp;" Corp",AX$1)="#N/A Field Not Applicable"),"--",IF(_xll.BDP($B125&amp;" Corp",AX$1)="#N/A Field Not Applicable","",TEXT(_xll.BDP($B125&amp;" Corp",AX$1),"yyyy/mm/dd"))))</f>
        <v>--</v>
      </c>
      <c r="AY125" s="244">
        <f>IF(tbl_coded[[#This Row],[ISIN]]="","",IF(OR(_xll.BDP($B125&amp;" Corp",AY$1)="#N/A N/A"),"--",_xll.BDP($B125&amp;" Corp",AY$1)))</f>
        <v>2.58</v>
      </c>
      <c r="AZ125" s="244" t="str">
        <f>IF(tbl_coded[[#This Row],[ISIN]]="","",IF(OR(_xll.BDP($B125&amp;" Corp",AZ$1)="#N/A N/A"),"--",_xll.BDP($B125&amp;" Corp",AZ$1)))</f>
        <v>USD</v>
      </c>
      <c r="BA125" s="244">
        <f>IF(tbl_coded[[#This Row],[ISIN]]="","",IF(OR(_xll.BDP($B125&amp;" Corp",BA$1)="#N/A N/A"),"--",_xll.BDP($B125&amp;" Corp",BA$1)))</f>
        <v>200000000</v>
      </c>
      <c r="BB125" s="244">
        <f>IF(tbl_coded[[#This Row],[ISIN]]="","",IF(OR(_xll.BDP($B125&amp;" Corp",BB$1)="#N/A Field Not Applicable"),"--",_xll.BDP($B125&amp;" Corp",BB$1)))</f>
        <v>100</v>
      </c>
      <c r="BC125" s="244" t="str">
        <f>IF(tbl_coded[[#This Row],[ISIN]]="","",IF(OR(_xll.BDP($B125&amp;" Corp",BC$1)="#N/A Field Not Applicable"),"--",_xll.BDP($B125&amp;" Corp",BC$1)))</f>
        <v>N</v>
      </c>
      <c r="BD125" s="244" t="str">
        <f>IF(tbl_coded[[#This Row],[ISIN]]="","",IF(OR(_xll.BDP($B125&amp;" Corp",BD$1)="#N/A Field Not Applicable"),"--",_xll.BDP($B125&amp;" Corp",BD$1)))</f>
        <v>N</v>
      </c>
      <c r="BE125" s="244" t="str">
        <f>IF(tbl_coded[[#This Row],[ISIN]]="","",IF(OR(_xll.BDP($B125&amp;" Corp",BE$1)="#N/A Field Not Applicable"),"--",_xll.BDP($B125&amp;" Corp",BE$1)))</f>
        <v>N</v>
      </c>
      <c r="BF125" s="244" t="str">
        <f>IF(tbl_coded[[#This Row],[ISIN]]="","",IF(OR(_xll.BDP($B125&amp;" Corp",BF$1)="#N/A N/A"),"",_xll.BDP($B125&amp;" Corp",BF$1)))</f>
        <v/>
      </c>
      <c r="BG12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2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2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2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25" s="244" t="str">
        <f>IF(tbl_coded[[#This Row],[GREEN]]="Y","Green",IF(tbl_coded[[#This Row],[SUSTAINABLE]]="Y","Sustainable",IF(tbl_coded[[#This Row],[SOCIAL]]="Y","Social","")))</f>
        <v/>
      </c>
    </row>
    <row r="126" spans="1:65" ht="15" customHeight="1">
      <c r="A126" s="225">
        <v>124</v>
      </c>
      <c r="B126" s="226" t="str">
        <f>IF(美元债一级!$C$3:$C$1048576&lt;&gt;"",美元债一级!C126,"")</f>
        <v>XS2418777285</v>
      </c>
      <c r="C126" s="228" t="str">
        <f>IF(tbl_coded[[#This Row],[ISIN]]="","",IF(tbl_coded[[#This Row],[Index]]&gt;$A$1,"",IF(_xll.BDP($B126&amp;" Corp",C$1)="#N/A N/A","",_xll.BDP($B126&amp;" Corp",C$1))))</f>
        <v>8/12/2021</v>
      </c>
      <c r="D126" s="228" t="str">
        <f>IF(tbl_coded[[#This Row],[ISIN]]="","",IF(_xll.BDP($B126&amp;" Corp",D$1)="#N/A N/A","",_xll.BDP($B126&amp;" Corp",D$1)))</f>
        <v>CEBI SPLENDID</v>
      </c>
      <c r="E126" s="228" t="str">
        <f>IF(tbl_coded[[#This Row],[ISIN]]="","",IF(_xll.BDP($B126&amp;" Corp",E$1)="#N/A N/A","--",_xll.BDP($B126&amp;" Corp",E$1)))</f>
        <v>--</v>
      </c>
      <c r="F126" s="228" t="str">
        <f>IF(tbl_coded[[#This Row],[ISIN]]="","",IF(_xll.BDS($B126&amp;" Corp",F$1)="#N/A Field Not Applicable","",_xll.BDS($B126&amp;" Corp",F$1)))</f>
        <v/>
      </c>
      <c r="G126" s="228" t="str">
        <f>IF(tbl_coded[[#This Row],[ISIN]]="","",IF(_xll.BDP($F126&amp;" CompanyID",G$1)="#N/A Invalid Security","",_xll.BDP($F126&amp;" CompanyID",G$1)))</f>
        <v/>
      </c>
      <c r="H126" s="228" t="str">
        <f>IF(tbl_coded[[#This Row],[ISIN]]="","",IF(_xll.BDP($B126&amp;" Corp",H$1)="#N/A N/A","--",_xll.BDP($B126&amp;" Corp",H$1)))</f>
        <v>--</v>
      </c>
      <c r="I126" s="228" t="str">
        <f>IF(tbl_coded[[#This Row],[ISIN]]="","",IF(_xll.BDP($B126&amp;" Corp",I$1)="#N/A N/A","--",_xll.BDP($B126&amp;" Corp",I$1)))</f>
        <v>--</v>
      </c>
      <c r="J126" s="228" t="str">
        <f>IF(tbl_coded[[#This Row],[ISIN]]="","",IF(_xll.BDP($B126&amp;" Corp",J$1)="#N/A N/A","--",_xll.BDP($B126&amp;" Corp",J$1)))</f>
        <v>BBB+</v>
      </c>
      <c r="K126" s="228" t="str">
        <f>IF(tbl_coded[[#This Row],[ISIN]]="","",IF(_xll.BDP($B126&amp;" Corp",K$1)="#N/A N/A","--",_xll.BDP($B126&amp;" Corp",K$1)))</f>
        <v>--</v>
      </c>
      <c r="L126" s="228" t="str">
        <f>IF(tbl_coded[[#This Row],[ISIN]]="","",IF(_xll.BDP($B126&amp;" Corp",L$1)="#N/A N/A","--",_xll.BDP($B126&amp;" Corp",L$1)))</f>
        <v>--</v>
      </c>
      <c r="M126" s="228" t="str">
        <f>IF(tbl_coded[[#This Row],[ISIN]]="","",IF(_xll.BDP($B126&amp;" Corp",M$1)="#N/A N/A","--",_xll.BDP($B126&amp;" Corp",M$1)))</f>
        <v>--</v>
      </c>
      <c r="N126" s="228" t="str">
        <f>IF(tbl_coded[[#This Row],[ISIN]]="","",IF(_xll.BDP($B126&amp;" Corp",N$1)="#N/A N/A","--",_xll.BDP($B126&amp;" Corp",N$1)))</f>
        <v>--</v>
      </c>
      <c r="O126" s="228" t="str">
        <f>IF(tbl_coded[[#This Row],[ISIN]]="","",IF(_xll.BDP($B126&amp;" Corp",O$1)="#N/A N/A","--",_xll.BDP($B126&amp;" Corp",O$1)))</f>
        <v>--</v>
      </c>
      <c r="P126" s="228" t="str">
        <f>IF(tbl_coded[[#This Row],[ISIN]]="","",IF(_xll.BDP($B126&amp;" Corp",P$1)="#N/A N/A","--",_xll.BDP($B126&amp;" Corp",P$1)))</f>
        <v>--</v>
      </c>
      <c r="Q12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6" s="228" t="str">
        <f>IF(tbl_coded[[#This Row],[ISIN]]="","",IF(OR(_xll.BDP($B126&amp;" Corp",R$1)="#N/A N/A",_xll.BDP($B126&amp;" Corp",R$1)="#N/A Invalid Security",_xll.BDP($B126&amp;" Corp",R$1)="#N/A Field Not Applicable"),"--",_xll.BDP($B126&amp;" Corp",R$1)))</f>
        <v>1950673D HK</v>
      </c>
      <c r="S126" s="228" t="str">
        <f>IF(tbl_coded[[#This Row],[ISIN]]="","",IF(OR(_xll.BDP($R126&amp;" Equity",S$1)="#N/A N/A",_xll.BDP($R126&amp;" Equity",S$1)="#N/A Invalid Security"),"--",_xll.BDP($R126&amp;" Equity",S$1)))</f>
        <v>--</v>
      </c>
      <c r="T126" s="228" t="str">
        <f>IF(tbl_coded[[#This Row],[ISIN]]="","",IF(OR(_xll.BDP($R126&amp;" Equity",T$1)="#N/A N/A",_xll.BDP($R126&amp;" Equity",T$1)="#N/A Invalid Security"),"--",_xll.BDP($R126&amp;" Equity",T$1)))</f>
        <v>--</v>
      </c>
      <c r="U126" s="228" t="str">
        <f>IF(tbl_coded[[#This Row],[ISIN]]="","",IF(OR(_xll.BDP($R126&amp;" Equity",U$1)="#N/A N/A",_xll.BDP($R126&amp;" Equity",U$1)="#N/A Invalid Security"),"--",_xll.BDP($R126&amp;" Equity",U$1)))</f>
        <v>--</v>
      </c>
      <c r="V126" s="228" t="str">
        <f>IF(tbl_coded[[#This Row],[ISIN]]="","",IF(OR(_xll.BDP($R126&amp;" Equity",V$1)="#N/A N/A",_xll.BDP($R126&amp;" Equity",V$1)="#N/A Invalid Security"),"--",_xll.BDP($R126&amp;" Equity",V$1)))</f>
        <v>--</v>
      </c>
      <c r="W126" s="228" t="str">
        <f>IF(tbl_coded[[#This Row],[ISIN]]="","",IF(OR(_xll.BDP($R126&amp;" Equity",W$1)="#N/A N/A",_xll.BDP($R126&amp;" Equity",W$1)="#N/A Invalid Security"),"--",_xll.BDP($R126&amp;" Equity",W$1)))</f>
        <v>--</v>
      </c>
      <c r="X126" s="228" t="str">
        <f>IF(tbl_coded[[#This Row],[ISIN]]="","",IF(OR(_xll.BDP($R126&amp;" Equity",X$1)="#N/A N/A",_xll.BDP($R126&amp;" Equity",X$1)="#N/A Invalid Security"),"--",_xll.BDP($R126&amp;" Equity",X$1)))</f>
        <v>BBB+</v>
      </c>
      <c r="Y12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--/--/BBB+</v>
      </c>
      <c r="Z126" s="228">
        <f>IF(tbl_coded[[#This Row],[ISIN]]="","",IF(ISNUMBER(_xll.BDP(B126&amp;" Corp",Z$1)),_xll.BDP(B126&amp;" Corp",Z$1),""))</f>
        <v>125</v>
      </c>
      <c r="AA126" s="228">
        <f>IF(tbl_coded[[#This Row],[ISIN]]="","",IF(ISNUMBER(_xll.BDP(B126&amp;" Corp",AA$1)),_xll.BDP(B126&amp;" Corp",AA$1),""))</f>
        <v>125</v>
      </c>
      <c r="AB126" s="228" t="str">
        <f>IF(tbl_coded[[#This Row],[ISIN]]="","",IF(ISNUMBER(_xll.BDP(B126&amp;" Corp",AB$1)),_xll.BDP(B126&amp;" Corp",AB$1),""))</f>
        <v/>
      </c>
      <c r="AC126" s="228" t="str">
        <f>IF(tbl_coded[[#This Row],[ISIN]]="","",IF((_xll.BDP(B126&amp;" Corp",AC$1))="#N/A Field Not Applicable","",_xll.BDP(B126&amp;" Corp",AC$1)))</f>
        <v>N</v>
      </c>
      <c r="AD126" s="228" t="str">
        <f>IF(tbl_coded[[#This Row],[ISIN]]="","",IF((_xll.BDP(B126&amp;" Corp",AD$1))="#N/A N/A","--",_xll.BDP(B126&amp;" Corp",AD$1)))</f>
        <v>--</v>
      </c>
      <c r="AE126" s="228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>IG</v>
      </c>
      <c r="AF12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--/--/BBB+</v>
      </c>
      <c r="AG12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126" s="229" t="str">
        <f>IF(tbl_coded[[#This Row],[ISIN]]="","",IF(_xll.BDP($B126&amp;" Corp",AH$1)="#N/A N/A","--",_xll.BDP($B126&amp;" Corp",AH$1)))</f>
        <v>VG</v>
      </c>
      <c r="AI12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6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125</v>
      </c>
      <c r="AK12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Cebi Splendid Ltd</v>
      </c>
      <c r="AL126" s="244" t="str">
        <f>IF(tbl_coded[[#This Row],[ISIN]]="","",IF(_xll.BDS($B126&amp;" Corp",AL$1)="#N/A Field Not Applicable","",_xll.BDS($B126&amp;" Corp",AL$1)))</f>
        <v/>
      </c>
      <c r="AM12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6" s="244" t="str">
        <f>IF(tbl_coded[[#This Row],[ISIN]]="","",IF(OR(_xll.BDP($B126&amp;" Corp",AR$1)="#N/A N/A"),"",_xll.BDP($B126&amp;" Corp",AR$1)))</f>
        <v>CEB International Investment Corp Ltd</v>
      </c>
      <c r="AS126" s="244" t="str">
        <f>IF(tbl_coded[[#This Row],[ISIN]]="","",IF(_xll.BDS($B126&amp;" Corp",AS$1)="#N/A Field Not Applicable","",_xll.BDS($B126&amp;" Corp",AS$1)))</f>
        <v/>
      </c>
      <c r="AT126" s="244" t="str">
        <f>IF(tbl_coded[[#This Row],[SBLC Provider BBID]]="","",_xll.BDP(tbl_coded[[#This Row],[SBLC Provider BBID]]&amp;" CompanyID","NAME"))</f>
        <v/>
      </c>
      <c r="AU126" s="244" t="str">
        <f>IF(tbl_coded[[#This Row],[ISIN]]="","",IF(OR(_xll.BDP($B126&amp;" Corp",AU$1)="#N/A N/A"),"--",IF(_xll.BDP($B126&amp;" Corp",AU$1)="#N/A Field Not Applicable","",TEXT(_xll.BDP($B126&amp;" Corp",AU$1),"yyyy/mm/dd"))))</f>
        <v>2021/12/15</v>
      </c>
      <c r="AV126" s="244" t="str">
        <f>IF(tbl_coded[[#This Row],[ISIN]]="","",IF(OR(_xll.BDP($B126&amp;" Corp",AV$1)="#N/A N/A"),"--",IF(_xll.BDP($B126&amp;" Corp",AV$1)="#N/A Field Not Applicable","",TEXT(_xll.BDP($B126&amp;" Corp",AV$1),"yyyy/mm/dd"))))</f>
        <v>2024/12/15</v>
      </c>
      <c r="AW126" s="244" t="str">
        <f>IF(tbl_coded[[#This Row],[ISIN]]="","",IF(OR(_xll.BDP($B126&amp;" Corp",AW$1)="#N/A N/A"),"--",IF(_xll.BDP($B126&amp;" Corp",AW$1)="#N/A Field Not Applicable","",TEXT(_xll.BDP($B126&amp;" Corp",AW$1),"yyyy/mm/dd"))))</f>
        <v>2021/12/08</v>
      </c>
      <c r="AX126" s="244" t="str">
        <f>IF(tbl_coded[[#This Row],[ISIN]]="","",IF(OR(_xll.BDP($B126&amp;" Corp",AX$1)="#N/A Field Not Applicable"),"--",IF(_xll.BDP($B126&amp;" Corp",AX$1)="#N/A Field Not Applicable","",TEXT(_xll.BDP($B126&amp;" Corp",AX$1),"yyyy/mm/dd"))))</f>
        <v>--</v>
      </c>
      <c r="AY126" s="244">
        <f>IF(tbl_coded[[#This Row],[ISIN]]="","",IF(OR(_xll.BDP($B126&amp;" Corp",AY$1)="#N/A N/A"),"--",_xll.BDP($B126&amp;" Corp",AY$1)))</f>
        <v>2</v>
      </c>
      <c r="AZ126" s="244" t="str">
        <f>IF(tbl_coded[[#This Row],[ISIN]]="","",IF(OR(_xll.BDP($B126&amp;" Corp",AZ$1)="#N/A N/A"),"--",_xll.BDP($B126&amp;" Corp",AZ$1)))</f>
        <v>USD</v>
      </c>
      <c r="BA126" s="244">
        <f>IF(tbl_coded[[#This Row],[ISIN]]="","",IF(OR(_xll.BDP($B126&amp;" Corp",BA$1)="#N/A N/A"),"--",_xll.BDP($B126&amp;" Corp",BA$1)))</f>
        <v>300000000</v>
      </c>
      <c r="BB126" s="244">
        <f>IF(tbl_coded[[#This Row],[ISIN]]="","",IF(OR(_xll.BDP($B126&amp;" Corp",BB$1)="#N/A Field Not Applicable"),"--",_xll.BDP($B126&amp;" Corp",BB$1)))</f>
        <v>99.335999999999999</v>
      </c>
      <c r="BC126" s="244" t="str">
        <f>IF(tbl_coded[[#This Row],[ISIN]]="","",IF(OR(_xll.BDP($B126&amp;" Corp",BC$1)="#N/A Field Not Applicable"),"--",_xll.BDP($B126&amp;" Corp",BC$1)))</f>
        <v>N</v>
      </c>
      <c r="BD126" s="244" t="str">
        <f>IF(tbl_coded[[#This Row],[ISIN]]="","",IF(OR(_xll.BDP($B126&amp;" Corp",BD$1)="#N/A Field Not Applicable"),"--",_xll.BDP($B126&amp;" Corp",BD$1)))</f>
        <v>N</v>
      </c>
      <c r="BE126" s="244" t="str">
        <f>IF(tbl_coded[[#This Row],[ISIN]]="","",IF(OR(_xll.BDP($B126&amp;" Corp",BE$1)="#N/A Field Not Applicable"),"--",_xll.BDP($B126&amp;" Corp",BE$1)))</f>
        <v>N</v>
      </c>
      <c r="BF126" s="244" t="str">
        <f>IF(tbl_coded[[#This Row],[ISIN]]="","",IF(OR(_xll.BDP($B126&amp;" Corp",BF$1)="#N/A N/A"),"",_xll.BDP($B126&amp;" Corp",BF$1)))</f>
        <v>601818 CH</v>
      </c>
      <c r="BG12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2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12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2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2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Baa2/BBB+/BBB+</v>
      </c>
      <c r="BL12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--/--/BBB+</v>
      </c>
      <c r="BM126" s="244" t="str">
        <f>IF(tbl_coded[[#This Row],[GREEN]]="Y","Green",IF(tbl_coded[[#This Row],[SUSTAINABLE]]="Y","Sustainable",IF(tbl_coded[[#This Row],[SOCIAL]]="Y","Social","")))</f>
        <v/>
      </c>
    </row>
    <row r="127" spans="1:65" ht="15" customHeight="1">
      <c r="A127" s="225">
        <v>125</v>
      </c>
      <c r="B127" s="226" t="str">
        <f>IF(美元债一级!$C$3:$C$1048576&lt;&gt;"",美元债一级!C127,"")</f>
        <v>MO000A3KX7V9</v>
      </c>
      <c r="C127" s="230" t="str">
        <f>IF(tbl_coded[[#This Row],[ISIN]]="","",IF(tbl_coded[[#This Row],[Index]]&gt;$A$1,"",IF(_xll.BDP($B127&amp;" Corp",C$1)="#N/A N/A","",_xll.BDP($B127&amp;" Corp",C$1))))</f>
        <v>7/12/2021</v>
      </c>
      <c r="D127" s="230" t="str">
        <f>IF(tbl_coded[[#This Row],[ISIN]]="","",IF(_xll.BDP($B127&amp;" Corp",D$1)="#N/A N/A","",_xll.BDP($B127&amp;" Corp",D$1)))</f>
        <v>SHUNTONG INTERNATIONAL</v>
      </c>
      <c r="E127" s="230" t="str">
        <f>IF(tbl_coded[[#This Row],[ISIN]]="","",IF(_xll.BDP($B127&amp;" Corp",E$1)="#N/A N/A","--",_xll.BDP($B127&amp;" Corp",E$1)))</f>
        <v>JINAN RAIL TRANSIT</v>
      </c>
      <c r="F127" s="230" t="str">
        <f>IF(tbl_coded[[#This Row],[ISIN]]="","",IF(_xll.BDS($B127&amp;" Corp",F$1)="#N/A Field Not Applicable","",_xll.BDS($B127&amp;" Corp",F$1)))</f>
        <v/>
      </c>
      <c r="G127" s="230" t="str">
        <f>IF(tbl_coded[[#This Row],[ISIN]]="","",IF(_xll.BDP($F127&amp;" CompanyID",G$1)="#N/A Invalid Security","",_xll.BDP($F127&amp;" CompanyID",G$1)))</f>
        <v/>
      </c>
      <c r="H127" s="230" t="str">
        <f>IF(tbl_coded[[#This Row],[ISIN]]="","",IF(_xll.BDP($B127&amp;" Corp",H$1)="#N/A N/A","--",_xll.BDP($B127&amp;" Corp",H$1)))</f>
        <v>--</v>
      </c>
      <c r="I127" s="230" t="str">
        <f>IF(tbl_coded[[#This Row],[ISIN]]="","",IF(_xll.BDP($B127&amp;" Corp",I$1)="#N/A N/A","--",_xll.BDP($B127&amp;" Corp",I$1)))</f>
        <v>--</v>
      </c>
      <c r="J127" s="230" t="str">
        <f>IF(tbl_coded[[#This Row],[ISIN]]="","",IF(_xll.BDP($B127&amp;" Corp",J$1)="#N/A N/A","--",_xll.BDP($B127&amp;" Corp",J$1)))</f>
        <v>NR</v>
      </c>
      <c r="K127" s="230" t="str">
        <f>IF(tbl_coded[[#This Row],[ISIN]]="","",IF(_xll.BDP($B127&amp;" Corp",K$1)="#N/A N/A","--",_xll.BDP($B127&amp;" Corp",K$1)))</f>
        <v>--</v>
      </c>
      <c r="L127" s="230" t="str">
        <f>IF(tbl_coded[[#This Row],[ISIN]]="","",IF(_xll.BDP($B127&amp;" Corp",L$1)="#N/A N/A","--",_xll.BDP($B127&amp;" Corp",L$1)))</f>
        <v>--</v>
      </c>
      <c r="M127" s="230" t="str">
        <f>IF(tbl_coded[[#This Row],[ISIN]]="","",IF(_xll.BDP($B127&amp;" Corp",M$1)="#N/A N/A","--",_xll.BDP($B127&amp;" Corp",M$1)))</f>
        <v>--</v>
      </c>
      <c r="N127" s="230" t="str">
        <f>IF(tbl_coded[[#This Row],[ISIN]]="","",IF(_xll.BDP($B127&amp;" Corp",N$1)="#N/A N/A","--",_xll.BDP($B127&amp;" Corp",N$1)))</f>
        <v>--</v>
      </c>
      <c r="O127" s="230" t="str">
        <f>IF(tbl_coded[[#This Row],[ISIN]]="","",IF(_xll.BDP($B127&amp;" Corp",O$1)="#N/A N/A","--",_xll.BDP($B127&amp;" Corp",O$1)))</f>
        <v>--</v>
      </c>
      <c r="P127" s="230" t="str">
        <f>IF(tbl_coded[[#This Row],[ISIN]]="","",IF(_xll.BDP($B127&amp;" Corp",P$1)="#N/A N/A","--",_xll.BDP($B127&amp;" Corp",P$1)))</f>
        <v>--</v>
      </c>
      <c r="Q12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7" s="230" t="str">
        <f>IF(tbl_coded[[#This Row],[ISIN]]="","",IF(OR(_xll.BDP($B127&amp;" Corp",R$1)="#N/A N/A",_xll.BDP($B127&amp;" Corp",R$1)="#N/A Invalid Security",_xll.BDP($B127&amp;" Corp",R$1)="#N/A Field Not Applicable"),"--",_xll.BDP($B127&amp;" Corp",R$1)))</f>
        <v>1660312D CH</v>
      </c>
      <c r="S127" s="230" t="str">
        <f>IF(tbl_coded[[#This Row],[ISIN]]="","",IF(OR(_xll.BDP($R127&amp;" Equity",S$1)="#N/A N/A",_xll.BDP($R127&amp;" Equity",S$1)="#N/A Invalid Security"),"--",_xll.BDP($R127&amp;" Equity",S$1)))</f>
        <v>--</v>
      </c>
      <c r="T127" s="230" t="str">
        <f>IF(tbl_coded[[#This Row],[ISIN]]="","",IF(OR(_xll.BDP($R127&amp;" Equity",T$1)="#N/A N/A",_xll.BDP($R127&amp;" Equity",T$1)="#N/A Invalid Security"),"--",_xll.BDP($R127&amp;" Equity",T$1)))</f>
        <v>--</v>
      </c>
      <c r="U127" s="230" t="str">
        <f>IF(tbl_coded[[#This Row],[ISIN]]="","",IF(OR(_xll.BDP($R127&amp;" Equity",U$1)="#N/A N/A",_xll.BDP($R127&amp;" Equity",U$1)="#N/A Invalid Security"),"--",_xll.BDP($R127&amp;" Equity",U$1)))</f>
        <v>--</v>
      </c>
      <c r="V127" s="230" t="str">
        <f>IF(tbl_coded[[#This Row],[ISIN]]="","",IF(OR(_xll.BDP($R127&amp;" Equity",V$1)="#N/A N/A",_xll.BDP($R127&amp;" Equity",V$1)="#N/A Invalid Security"),"--",_xll.BDP($R127&amp;" Equity",V$1)))</f>
        <v>--</v>
      </c>
      <c r="W127" s="230" t="str">
        <f>IF(tbl_coded[[#This Row],[ISIN]]="","",IF(OR(_xll.BDP($R127&amp;" Equity",W$1)="#N/A N/A",_xll.BDP($R127&amp;" Equity",W$1)="#N/A Invalid Security"),"--",_xll.BDP($R127&amp;" Equity",W$1)))</f>
        <v>--</v>
      </c>
      <c r="X127" s="230" t="str">
        <f>IF(tbl_coded[[#This Row],[ISIN]]="","",IF(OR(_xll.BDP($R127&amp;" Equity",X$1)="#N/A N/A",_xll.BDP($R127&amp;" Equity",X$1)="#N/A Invalid Security"),"--",_xll.BDP($R127&amp;" Equity",X$1)))</f>
        <v>A-</v>
      </c>
      <c r="Y12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--/--/A-</v>
      </c>
      <c r="Z127" s="230" t="str">
        <f>IF(tbl_coded[[#This Row],[ISIN]]="","",IF(ISNUMBER(_xll.BDP(B127&amp;" Corp",Z$1)),_xll.BDP(B127&amp;" Corp",Z$1),""))</f>
        <v/>
      </c>
      <c r="AA127" s="230" t="str">
        <f>IF(tbl_coded[[#This Row],[ISIN]]="","",IF(ISNUMBER(_xll.BDP(B127&amp;" Corp",AA$1)),_xll.BDP(B127&amp;" Corp",AA$1),""))</f>
        <v/>
      </c>
      <c r="AB127" s="230" t="str">
        <f>IF(tbl_coded[[#This Row],[ISIN]]="","",IF(ISNUMBER(_xll.BDP(B127&amp;" Corp",AB$1)),_xll.BDP(B127&amp;" Corp",AB$1),""))</f>
        <v/>
      </c>
      <c r="AC127" s="230" t="str">
        <f>IF(tbl_coded[[#This Row],[ISIN]]="","",IF((_xll.BDP(B127&amp;" Corp",AC$1))="#N/A Field Not Applicable","",_xll.BDP(B127&amp;" Corp",AC$1)))</f>
        <v>N</v>
      </c>
      <c r="AD127" s="230" t="str">
        <f>IF(tbl_coded[[#This Row],[ISIN]]="","",IF((_xll.BDP(B127&amp;" Corp",AD$1))="#N/A N/A","--",_xll.BDP(B127&amp;" Corp",AD$1)))</f>
        <v>--</v>
      </c>
      <c r="AE127" s="230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>IG</v>
      </c>
      <c r="AF12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--/--/A-</v>
      </c>
      <c r="AG12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127" s="231" t="str">
        <f>IF(tbl_coded[[#This Row],[ISIN]]="","",IF(_xll.BDP($B127&amp;" Corp",AH$1)="#N/A N/A","--",_xll.BDP($B127&amp;" Corp",AH$1)))</f>
        <v>HK</v>
      </c>
      <c r="AI12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济南舜通国际有限公司</v>
      </c>
      <c r="AL127" s="230" t="str">
        <f>IF(tbl_coded[[#This Row],[ISIN]]="","",IF(_xll.BDS($B127&amp;" Corp",AL$1)="#N/A Field Not Applicable","",_xll.BDS($B127&amp;" Corp",AL$1)))</f>
        <v/>
      </c>
      <c r="AM12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7" s="230" t="str">
        <f>IF(tbl_coded[[#This Row],[ISIN]]="","",IF(OR(_xll.BDP($B127&amp;" Corp",AR$1)="#N/A N/A"),"",_xll.BDP($B127&amp;" Corp",AR$1)))</f>
        <v>Jinan Rail Transit Group Co Ltd</v>
      </c>
      <c r="AS127" s="230" t="str">
        <f>IF(tbl_coded[[#This Row],[ISIN]]="","",IF(_xll.BDS($B127&amp;" Corp",AS$1)="#N/A Field Not Applicable","",_xll.BDS($B127&amp;" Corp",AS$1)))</f>
        <v/>
      </c>
      <c r="AT127" s="230" t="str">
        <f>IF(tbl_coded[[#This Row],[SBLC Provider BBID]]="","",_xll.BDP(tbl_coded[[#This Row],[SBLC Provider BBID]]&amp;" CompanyID","NAME"))</f>
        <v/>
      </c>
      <c r="AU127" s="230" t="str">
        <f>IF(tbl_coded[[#This Row],[ISIN]]="","",IF(OR(_xll.BDP($B127&amp;" Corp",AU$1)="#N/A N/A"),"--",IF(_xll.BDP($B127&amp;" Corp",AU$1)="#N/A Field Not Applicable","",TEXT(_xll.BDP($B127&amp;" Corp",AU$1),"yyyy/mm/dd"))))</f>
        <v>2021/12/13</v>
      </c>
      <c r="AV127" s="230" t="str">
        <f>IF(tbl_coded[[#This Row],[ISIN]]="","",IF(OR(_xll.BDP($B127&amp;" Corp",AV$1)="#N/A N/A"),"--",IF(_xll.BDP($B127&amp;" Corp",AV$1)="#N/A Field Not Applicable","",TEXT(_xll.BDP($B127&amp;" Corp",AV$1),"yyyy/mm/dd"))))</f>
        <v>2022/12/12</v>
      </c>
      <c r="AW127" s="230" t="str">
        <f>IF(tbl_coded[[#This Row],[ISIN]]="","",IF(OR(_xll.BDP($B127&amp;" Corp",AW$1)="#N/A N/A"),"--",IF(_xll.BDP($B127&amp;" Corp",AW$1)="#N/A Field Not Applicable","",TEXT(_xll.BDP($B127&amp;" Corp",AW$1),"yyyy/mm/dd"))))</f>
        <v>2021/12/07</v>
      </c>
      <c r="AX127" s="230" t="str">
        <f>IF(tbl_coded[[#This Row],[ISIN]]="","",IF(OR(_xll.BDP($B127&amp;" Corp",AX$1)="#N/A Field Not Applicable"),"--",IF(_xll.BDP($B127&amp;" Corp",AX$1)="#N/A Field Not Applicable","",TEXT(_xll.BDP($B127&amp;" Corp",AX$1),"yyyy/mm/dd"))))</f>
        <v>--</v>
      </c>
      <c r="AY127" s="230">
        <f>IF(tbl_coded[[#This Row],[ISIN]]="","",IF(OR(_xll.BDP($B127&amp;" Corp",AY$1)="#N/A N/A"),"--",_xll.BDP($B127&amp;" Corp",AY$1)))</f>
        <v>2</v>
      </c>
      <c r="AZ127" s="230" t="str">
        <f>IF(tbl_coded[[#This Row],[ISIN]]="","",IF(OR(_xll.BDP($B127&amp;" Corp",AZ$1)="#N/A N/A"),"--",_xll.BDP($B127&amp;" Corp",AZ$1)))</f>
        <v>USD</v>
      </c>
      <c r="BA127" s="230">
        <f>IF(tbl_coded[[#This Row],[ISIN]]="","",IF(OR(_xll.BDP($B127&amp;" Corp",BA$1)="#N/A N/A"),"--",_xll.BDP($B127&amp;" Corp",BA$1)))</f>
        <v>100000000</v>
      </c>
      <c r="BB127" s="230">
        <f>IF(tbl_coded[[#This Row],[ISIN]]="","",IF(OR(_xll.BDP($B127&amp;" Corp",BB$1)="#N/A Field Not Applicable"),"--",_xll.BDP($B127&amp;" Corp",BB$1)))</f>
        <v>100</v>
      </c>
      <c r="BC127" s="230" t="str">
        <f>IF(tbl_coded[[#This Row],[ISIN]]="","",IF(OR(_xll.BDP($B127&amp;" Corp",BC$1)="#N/A Field Not Applicable"),"--",_xll.BDP($B127&amp;" Corp",BC$1)))</f>
        <v>N</v>
      </c>
      <c r="BD127" s="230" t="str">
        <f>IF(tbl_coded[[#This Row],[ISIN]]="","",IF(OR(_xll.BDP($B127&amp;" Corp",BD$1)="#N/A Field Not Applicable"),"--",_xll.BDP($B127&amp;" Corp",BD$1)))</f>
        <v>N</v>
      </c>
      <c r="BE127" s="230" t="str">
        <f>IF(tbl_coded[[#This Row],[ISIN]]="","",IF(OR(_xll.BDP($B127&amp;" Corp",BE$1)="#N/A Field Not Applicable"),"--",_xll.BDP($B127&amp;" Corp",BE$1)))</f>
        <v>N</v>
      </c>
      <c r="BF127" s="230" t="str">
        <f>IF(tbl_coded[[#This Row],[ISIN]]="","",IF(OR(_xll.BDP($B127&amp;" Corp",BF$1)="#N/A N/A"),"",_xll.BDP($B127&amp;" Corp",BF$1)))</f>
        <v>1660312D CH</v>
      </c>
      <c r="BG12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2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2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2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12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12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--/--/A-</v>
      </c>
      <c r="BM127" s="230" t="str">
        <f>IF(tbl_coded[[#This Row],[GREEN]]="Y","Green",IF(tbl_coded[[#This Row],[SUSTAINABLE]]="Y","Sustainable",IF(tbl_coded[[#This Row],[SOCIAL]]="Y","Social","")))</f>
        <v/>
      </c>
    </row>
    <row r="128" spans="1:65" ht="15" customHeight="1">
      <c r="A128" s="225">
        <v>126</v>
      </c>
      <c r="B128" s="226" t="str">
        <f>IF(美元债一级!$C$3:$C$1048576&lt;&gt;"",美元债一级!C128,"")</f>
        <v>XS2417388175</v>
      </c>
      <c r="C128" s="230" t="str">
        <f>IF(tbl_coded[[#This Row],[ISIN]]="","",IF(tbl_coded[[#This Row],[Index]]&gt;$A$1,"",IF(_xll.BDP($B128&amp;" Corp",C$1)="#N/A N/A","",_xll.BDP($B128&amp;" Corp",C$1))))</f>
        <v>2/12/2021</v>
      </c>
      <c r="D128" s="230" t="str">
        <f>IF(tbl_coded[[#This Row],[ISIN]]="","",IF(_xll.BDP($B128&amp;" Corp",D$1)="#N/A N/A","",_xll.BDP($B128&amp;" Corp",D$1)))</f>
        <v>SPIC PREFERRED CO NO 2</v>
      </c>
      <c r="E128" s="230" t="str">
        <f>IF(tbl_coded[[#This Row],[ISIN]]="","",IF(_xll.BDP($B128&amp;" Corp",E$1)="#N/A N/A","--",_xll.BDP($B128&amp;" Corp",E$1)))</f>
        <v>--</v>
      </c>
      <c r="F128" s="230">
        <f>IF(tbl_coded[[#This Row],[ISIN]]="","",IF(_xll.BDS($B128&amp;" Corp",F$1)="#N/A Field Not Applicable","",_xll.BDS($B128&amp;" Corp",F$1)))</f>
        <v>911294</v>
      </c>
      <c r="G128" s="230" t="str">
        <f>IF(tbl_coded[[#This Row],[ISIN]]="","",IF(_xll.BDP($F128&amp;" CompanyID",G$1)="#N/A Invalid Security","",_xll.BDP($F128&amp;" CompanyID",G$1)))</f>
        <v>State Power Investment Corp Lt</v>
      </c>
      <c r="H128" s="230" t="str">
        <f>IF(tbl_coded[[#This Row],[ISIN]]="","",IF(_xll.BDP($B128&amp;" Corp",H$1)="#N/A N/A","--",_xll.BDP($B128&amp;" Corp",H$1)))</f>
        <v>Baa1</v>
      </c>
      <c r="I128" s="230" t="str">
        <f>IF(tbl_coded[[#This Row],[ISIN]]="","",IF(_xll.BDP($B128&amp;" Corp",I$1)="#N/A N/A","--",_xll.BDP($B128&amp;" Corp",I$1)))</f>
        <v>--</v>
      </c>
      <c r="J128" s="230" t="str">
        <f>IF(tbl_coded[[#This Row],[ISIN]]="","",IF(_xll.BDP($B128&amp;" Corp",J$1)="#N/A N/A","--",_xll.BDP($B128&amp;" Corp",J$1)))</f>
        <v>--</v>
      </c>
      <c r="K128" s="230" t="str">
        <f>IF(tbl_coded[[#This Row],[ISIN]]="","",IF(_xll.BDP($B128&amp;" Corp",K$1)="#N/A N/A","--",_xll.BDP($B128&amp;" Corp",K$1)))</f>
        <v>--</v>
      </c>
      <c r="L128" s="230" t="str">
        <f>IF(tbl_coded[[#This Row],[ISIN]]="","",IF(_xll.BDP($B128&amp;" Corp",L$1)="#N/A N/A","--",_xll.BDP($B128&amp;" Corp",L$1)))</f>
        <v>--</v>
      </c>
      <c r="M128" s="230" t="str">
        <f>IF(tbl_coded[[#This Row],[ISIN]]="","",IF(_xll.BDP($B128&amp;" Corp",M$1)="#N/A N/A","--",_xll.BDP($B128&amp;" Corp",M$1)))</f>
        <v>Baa1</v>
      </c>
      <c r="N128" s="230" t="str">
        <f>IF(tbl_coded[[#This Row],[ISIN]]="","",IF(_xll.BDP($B128&amp;" Corp",N$1)="#N/A N/A","--",_xll.BDP($B128&amp;" Corp",N$1)))</f>
        <v>--</v>
      </c>
      <c r="O128" s="230" t="str">
        <f>IF(tbl_coded[[#This Row],[ISIN]]="","",IF(_xll.BDP($B128&amp;" Corp",O$1)="#N/A N/A","--",_xll.BDP($B128&amp;" Corp",O$1)))</f>
        <v>--</v>
      </c>
      <c r="P128" s="230" t="str">
        <f>IF(tbl_coded[[#This Row],[ISIN]]="","",IF(_xll.BDP($B128&amp;" Corp",P$1)="#N/A N/A","--",_xll.BDP($B128&amp;" Corp",P$1)))</f>
        <v>--</v>
      </c>
      <c r="Q12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28" s="230" t="str">
        <f>IF(tbl_coded[[#This Row],[ISIN]]="","",IF(OR(_xll.BDP($B128&amp;" Corp",R$1)="#N/A N/A",_xll.BDP($B128&amp;" Corp",R$1)="#N/A Invalid Security",_xll.BDP($B128&amp;" Corp",R$1)="#N/A Field Not Applicable"),"--",_xll.BDP($B128&amp;" Corp",R$1)))</f>
        <v>--</v>
      </c>
      <c r="S128" s="230" t="str">
        <f>IF(tbl_coded[[#This Row],[ISIN]]="","",IF(OR(_xll.BDP($R128&amp;" Equity",S$1)="#N/A N/A",_xll.BDP($R128&amp;" Equity",S$1)="#N/A Invalid Security"),"--",_xll.BDP($R128&amp;" Equity",S$1)))</f>
        <v>--</v>
      </c>
      <c r="T128" s="230" t="str">
        <f>IF(tbl_coded[[#This Row],[ISIN]]="","",IF(OR(_xll.BDP($R128&amp;" Equity",T$1)="#N/A N/A",_xll.BDP($R128&amp;" Equity",T$1)="#N/A Invalid Security"),"--",_xll.BDP($R128&amp;" Equity",T$1)))</f>
        <v>--</v>
      </c>
      <c r="U128" s="230" t="str">
        <f>IF(tbl_coded[[#This Row],[ISIN]]="","",IF(OR(_xll.BDP($R128&amp;" Equity",U$1)="#N/A N/A",_xll.BDP($R128&amp;" Equity",U$1)="#N/A Invalid Security"),"--",_xll.BDP($R128&amp;" Equity",U$1)))</f>
        <v>--</v>
      </c>
      <c r="V128" s="230" t="str">
        <f>IF(tbl_coded[[#This Row],[ISIN]]="","",IF(OR(_xll.BDP($R128&amp;" Equity",V$1)="#N/A N/A",_xll.BDP($R128&amp;" Equity",V$1)="#N/A Invalid Security"),"--",_xll.BDP($R128&amp;" Equity",V$1)))</f>
        <v>--</v>
      </c>
      <c r="W128" s="230" t="str">
        <f>IF(tbl_coded[[#This Row],[ISIN]]="","",IF(OR(_xll.BDP($R128&amp;" Equity",W$1)="#N/A N/A",_xll.BDP($R128&amp;" Equity",W$1)="#N/A Invalid Security"),"--",_xll.BDP($R128&amp;" Equity",W$1)))</f>
        <v>--</v>
      </c>
      <c r="X128" s="230" t="str">
        <f>IF(tbl_coded[[#This Row],[ISIN]]="","",IF(OR(_xll.BDP($R128&amp;" Equity",X$1)="#N/A N/A",_xll.BDP($R128&amp;" Equity",X$1)="#N/A Invalid Security"),"--",_xll.BDP($R128&amp;" Equity",X$1)))</f>
        <v>--</v>
      </c>
      <c r="Y12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28" s="230">
        <f>IF(tbl_coded[[#This Row],[ISIN]]="","",IF(ISNUMBER(_xll.BDP(B128&amp;" Corp",Z$1)),_xll.BDP(B128&amp;" Corp",Z$1),""))</f>
        <v>258.2</v>
      </c>
      <c r="AA128" s="230">
        <f>IF(tbl_coded[[#This Row],[ISIN]]="","",IF(ISNUMBER(_xll.BDP(B128&amp;" Corp",AA$1)),_xll.BDP(B128&amp;" Corp",AA$1),""))</f>
        <v>258.2</v>
      </c>
      <c r="AB128" s="230">
        <f>IF(tbl_coded[[#This Row],[ISIN]]="","",IF(ISNUMBER(_xll.BDP(B128&amp;" Corp",AB$1)),_xll.BDP(B128&amp;" Corp",AB$1),""))</f>
        <v>558.20000000000005</v>
      </c>
      <c r="AC128" s="230" t="str">
        <f>IF(tbl_coded[[#This Row],[ISIN]]="","",IF((_xll.BDP(B128&amp;" Corp",AC$1))="#N/A Field Not Applicable","",_xll.BDP(B128&amp;" Corp",AC$1)))</f>
        <v>N</v>
      </c>
      <c r="AD128" s="230" t="str">
        <f>IF(tbl_coded[[#This Row],[ISIN]]="","",IF((_xll.BDP(B128&amp;" Corp",AD$1))="#N/A N/A","--",_xll.BDP(B128&amp;" Corp",AD$1)))</f>
        <v>--</v>
      </c>
      <c r="AE128" s="230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>IG</v>
      </c>
      <c r="AF12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Baa1/--/--</v>
      </c>
      <c r="AG12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Baa1/--/--</v>
      </c>
      <c r="AH128" s="231" t="str">
        <f>IF(tbl_coded[[#This Row],[ISIN]]="","",IF(_xll.BDP($B128&amp;" Corp",AH$1)="#N/A N/A","--",_xll.BDP($B128&amp;" Corp",AH$1)))</f>
        <v>KY</v>
      </c>
      <c r="AI12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8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258.2</v>
      </c>
      <c r="AK12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国家电投优先股有限公</v>
      </c>
      <c r="AL128" s="230">
        <f>IF(tbl_coded[[#This Row],[ISIN]]="","",IF(_xll.BDS($B128&amp;" Corp",AL$1)="#N/A Field Not Applicable","",_xll.BDS($B128&amp;" Corp",AL$1)))</f>
        <v>911294</v>
      </c>
      <c r="AM128" s="230" t="str">
        <f>IF(tbl_coded[[#This Row],[ISIN]]="","",IF(_xll.BDP(tbl_coded[[#This Row],[KPW Provider BBID]]&amp;" CompanyID","NAME")="#N/A Invalid Security","",_xll.BDP(tbl_coded[[#This Row],[KPW Provider BBID]]&amp;" CompanyID","NAME")))</f>
        <v>State Power Investment Corp Lt</v>
      </c>
      <c r="AN12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2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12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128" s="230" t="str">
        <f>IF(tbl_coded[[#This Row],[ISIN]]="","",IF(tbl_coded[[#This Row],[KPW Name]]="","",tbl_coded[[#This Row],[穆迪KPW评级]]&amp;"/"&amp;tbl_coded[[#This Row],[SPKPW评级]]&amp;"/"&amp;tbl_coded[[#This Row],[FITCHKPW评级]]))</f>
        <v>--/A-/A</v>
      </c>
      <c r="AR128" s="230" t="str">
        <f>IF(tbl_coded[[#This Row],[ISIN]]="","",IF(OR(_xll.BDP($B128&amp;" Corp",AR$1)="#N/A N/A"),"",_xll.BDP($B128&amp;" Corp",AR$1)))</f>
        <v/>
      </c>
      <c r="AS128" s="230" t="str">
        <f>IF(tbl_coded[[#This Row],[ISIN]]="","",IF(_xll.BDS($B128&amp;" Corp",AS$1)="#N/A Field Not Applicable","",_xll.BDS($B128&amp;" Corp",AS$1)))</f>
        <v/>
      </c>
      <c r="AT128" s="230" t="str">
        <f>IF(tbl_coded[[#This Row],[SBLC Provider BBID]]="","",_xll.BDP(tbl_coded[[#This Row],[SBLC Provider BBID]]&amp;" CompanyID","NAME"))</f>
        <v/>
      </c>
      <c r="AU128" s="230" t="str">
        <f>IF(tbl_coded[[#This Row],[ISIN]]="","",IF(OR(_xll.BDP($B128&amp;" Corp",AU$1)="#N/A N/A"),"--",IF(_xll.BDP($B128&amp;" Corp",AU$1)="#N/A Field Not Applicable","",TEXT(_xll.BDP($B128&amp;" Corp",AU$1),"yyyy/mm/dd"))))</f>
        <v>2021/12/13</v>
      </c>
      <c r="AV128" s="230" t="str">
        <f>IF(tbl_coded[[#This Row],[ISIN]]="","",IF(OR(_xll.BDP($B128&amp;" Corp",AV$1)="#N/A N/A"),"--",IF(_xll.BDP($B128&amp;" Corp",AV$1)="#N/A Field Not Applicable","",TEXT(_xll.BDP($B128&amp;" Corp",AV$1),"yyyy/mm/dd"))))</f>
        <v/>
      </c>
      <c r="AW128" s="230" t="str">
        <f>IF(tbl_coded[[#This Row],[ISIN]]="","",IF(OR(_xll.BDP($B128&amp;" Corp",AW$1)="#N/A N/A"),"--",IF(_xll.BDP($B128&amp;" Corp",AW$1)="#N/A Field Not Applicable","",TEXT(_xll.BDP($B128&amp;" Corp",AW$1),"yyyy/mm/dd"))))</f>
        <v>2021/12/02</v>
      </c>
      <c r="AX128" s="230" t="str">
        <f>IF(tbl_coded[[#This Row],[ISIN]]="","",IF(OR(_xll.BDP($B128&amp;" Corp",AX$1)="#N/A Field Not Applicable"),"--",IF(_xll.BDP($B128&amp;" Corp",AX$1)="#N/A Field Not Applicable","",TEXT(_xll.BDP($B128&amp;" Corp",AX$1),"yyyy/mm/dd"))))</f>
        <v>2025/05/13</v>
      </c>
      <c r="AY128" s="230">
        <f>IF(tbl_coded[[#This Row],[ISIN]]="","",IF(OR(_xll.BDP($B128&amp;" Corp",AY$1)="#N/A N/A"),"--",_xll.BDP($B128&amp;" Corp",AY$1)))</f>
        <v>3.45</v>
      </c>
      <c r="AZ128" s="230" t="str">
        <f>IF(tbl_coded[[#This Row],[ISIN]]="","",IF(OR(_xll.BDP($B128&amp;" Corp",AZ$1)="#N/A N/A"),"--",_xll.BDP($B128&amp;" Corp",AZ$1)))</f>
        <v>USD</v>
      </c>
      <c r="BA128" s="230">
        <f>IF(tbl_coded[[#This Row],[ISIN]]="","",IF(OR(_xll.BDP($B128&amp;" Corp",BA$1)="#N/A N/A"),"--",_xll.BDP($B128&amp;" Corp",BA$1)))</f>
        <v>1200000000</v>
      </c>
      <c r="BB128" s="230">
        <f>IF(tbl_coded[[#This Row],[ISIN]]="","",IF(OR(_xll.BDP($B128&amp;" Corp",BB$1)="#N/A Field Not Applicable"),"--",_xll.BDP($B128&amp;" Corp",BB$1)))</f>
        <v>100</v>
      </c>
      <c r="BC128" s="230" t="str">
        <f>IF(tbl_coded[[#This Row],[ISIN]]="","",IF(OR(_xll.BDP($B128&amp;" Corp",BC$1)="#N/A Field Not Applicable"),"--",_xll.BDP($B128&amp;" Corp",BC$1)))</f>
        <v>N</v>
      </c>
      <c r="BD128" s="230" t="str">
        <f>IF(tbl_coded[[#This Row],[ISIN]]="","",IF(OR(_xll.BDP($B128&amp;" Corp",BD$1)="#N/A Field Not Applicable"),"--",_xll.BDP($B128&amp;" Corp",BD$1)))</f>
        <v>N</v>
      </c>
      <c r="BE128" s="230" t="str">
        <f>IF(tbl_coded[[#This Row],[ISIN]]="","",IF(OR(_xll.BDP($B128&amp;" Corp",BE$1)="#N/A Field Not Applicable"),"--",_xll.BDP($B128&amp;" Corp",BE$1)))</f>
        <v>N</v>
      </c>
      <c r="BF128" s="230" t="str">
        <f>IF(tbl_coded[[#This Row],[ISIN]]="","",IF(OR(_xll.BDP($B128&amp;" Corp",BF$1)="#N/A N/A"),"",_xll.BDP($B128&amp;" Corp",BF$1)))</f>
        <v>CPIZ CH</v>
      </c>
      <c r="BG12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A2</v>
      </c>
      <c r="BH12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2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12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2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12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--/A-/A</v>
      </c>
      <c r="BM128" s="230" t="str">
        <f>IF(tbl_coded[[#This Row],[GREEN]]="Y","Green",IF(tbl_coded[[#This Row],[SUSTAINABLE]]="Y","Sustainable",IF(tbl_coded[[#This Row],[SOCIAL]]="Y","Social","")))</f>
        <v/>
      </c>
    </row>
    <row r="129" spans="1:65" ht="15" customHeight="1">
      <c r="A129" s="225">
        <v>127</v>
      </c>
      <c r="B129" s="226" t="str">
        <f>IF(美元债一级!$C$3:$C$1048576&lt;&gt;"",美元债一级!C129,"")</f>
        <v>XS2390401524</v>
      </c>
      <c r="C129" s="230" t="str">
        <f>IF(tbl_coded[[#This Row],[ISIN]]="","",IF(tbl_coded[[#This Row],[Index]]&gt;$A$1,"",IF(_xll.BDP($B129&amp;" Corp",C$1)="#N/A N/A","",_xll.BDP($B129&amp;" Corp",C$1))))</f>
        <v>24/11/2021</v>
      </c>
      <c r="D129" s="230" t="str">
        <f>IF(tbl_coded[[#This Row],[ISIN]]="","",IF(_xll.BDP($B129&amp;" Corp",D$1)="#N/A N/A","",_xll.BDP($B129&amp;" Corp",D$1)))</f>
        <v>CHINA EVERBRIGHT BANK/HK</v>
      </c>
      <c r="E129" s="230" t="str">
        <f>IF(tbl_coded[[#This Row],[ISIN]]="","",IF(_xll.BDP($B129&amp;" Corp",E$1)="#N/A N/A","--",_xll.BDP($B129&amp;" Corp",E$1)))</f>
        <v>--</v>
      </c>
      <c r="F129" s="230" t="str">
        <f>IF(tbl_coded[[#This Row],[ISIN]]="","",IF(_xll.BDS($B129&amp;" Corp",F$1)="#N/A Field Not Applicable","",_xll.BDS($B129&amp;" Corp",F$1)))</f>
        <v/>
      </c>
      <c r="G129" s="230" t="str">
        <f>IF(tbl_coded[[#This Row],[ISIN]]="","",IF(_xll.BDP($F129&amp;" CompanyID",G$1)="#N/A Invalid Security","",_xll.BDP($F129&amp;" CompanyID",G$1)))</f>
        <v/>
      </c>
      <c r="H129" s="230" t="str">
        <f>IF(tbl_coded[[#This Row],[ISIN]]="","",IF(_xll.BDP($B129&amp;" Corp",H$1)="#N/A N/A","--",_xll.BDP($B129&amp;" Corp",H$1)))</f>
        <v>--</v>
      </c>
      <c r="I129" s="230" t="str">
        <f>IF(tbl_coded[[#This Row],[ISIN]]="","",IF(_xll.BDP($B129&amp;" Corp",I$1)="#N/A N/A","--",_xll.BDP($B129&amp;" Corp",I$1)))</f>
        <v>BBB+</v>
      </c>
      <c r="J129" s="230" t="str">
        <f>IF(tbl_coded[[#This Row],[ISIN]]="","",IF(_xll.BDP($B129&amp;" Corp",J$1)="#N/A N/A","--",_xll.BDP($B129&amp;" Corp",J$1)))</f>
        <v>BBB+</v>
      </c>
      <c r="K129" s="230" t="str">
        <f>IF(tbl_coded[[#This Row],[ISIN]]="","",IF(_xll.BDP($B129&amp;" Corp",K$1)="#N/A N/A","--",_xll.BDP($B129&amp;" Corp",K$1)))</f>
        <v>--</v>
      </c>
      <c r="L129" s="230" t="str">
        <f>IF(tbl_coded[[#This Row],[ISIN]]="","",IF(_xll.BDP($B129&amp;" Corp",L$1)="#N/A N/A","--",_xll.BDP($B129&amp;" Corp",L$1)))</f>
        <v>--</v>
      </c>
      <c r="M129" s="230" t="str">
        <f>IF(tbl_coded[[#This Row],[ISIN]]="","",IF(_xll.BDP($B129&amp;" Corp",M$1)="#N/A N/A","--",_xll.BDP($B129&amp;" Corp",M$1)))</f>
        <v>--</v>
      </c>
      <c r="N129" s="230" t="str">
        <f>IF(tbl_coded[[#This Row],[ISIN]]="","",IF(_xll.BDP($B129&amp;" Corp",N$1)="#N/A N/A","--",_xll.BDP($B129&amp;" Corp",N$1)))</f>
        <v>--</v>
      </c>
      <c r="O129" s="230" t="str">
        <f>IF(tbl_coded[[#This Row],[ISIN]]="","",IF(_xll.BDP($B129&amp;" Corp",O$1)="#N/A N/A","--",_xll.BDP($B129&amp;" Corp",O$1)))</f>
        <v>--</v>
      </c>
      <c r="P129" s="230" t="str">
        <f>IF(tbl_coded[[#This Row],[ISIN]]="","",IF(_xll.BDP($B129&amp;" Corp",P$1)="#N/A N/A","--",_xll.BDP($B129&amp;" Corp",P$1)))</f>
        <v>--</v>
      </c>
      <c r="Q12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29" s="230" t="str">
        <f>IF(tbl_coded[[#This Row],[ISIN]]="","",IF(OR(_xll.BDP($B129&amp;" Corp",R$1)="#N/A N/A",_xll.BDP($B129&amp;" Corp",R$1)="#N/A Invalid Security",_xll.BDP($B129&amp;" Corp",R$1)="#N/A Field Not Applicable"),"--",_xll.BDP($B129&amp;" Corp",R$1)))</f>
        <v>--</v>
      </c>
      <c r="S129" s="230" t="str">
        <f>IF(tbl_coded[[#This Row],[ISIN]]="","",IF(OR(_xll.BDP($R129&amp;" Equity",S$1)="#N/A N/A",_xll.BDP($R129&amp;" Equity",S$1)="#N/A Invalid Security"),"--",_xll.BDP($R129&amp;" Equity",S$1)))</f>
        <v>--</v>
      </c>
      <c r="T129" s="230" t="str">
        <f>IF(tbl_coded[[#This Row],[ISIN]]="","",IF(OR(_xll.BDP($R129&amp;" Equity",T$1)="#N/A N/A",_xll.BDP($R129&amp;" Equity",T$1)="#N/A Invalid Security"),"--",_xll.BDP($R129&amp;" Equity",T$1)))</f>
        <v>--</v>
      </c>
      <c r="U129" s="230" t="str">
        <f>IF(tbl_coded[[#This Row],[ISIN]]="","",IF(OR(_xll.BDP($R129&amp;" Equity",U$1)="#N/A N/A",_xll.BDP($R129&amp;" Equity",U$1)="#N/A Invalid Security"),"--",_xll.BDP($R129&amp;" Equity",U$1)))</f>
        <v>--</v>
      </c>
      <c r="V129" s="230" t="str">
        <f>IF(tbl_coded[[#This Row],[ISIN]]="","",IF(OR(_xll.BDP($R129&amp;" Equity",V$1)="#N/A N/A",_xll.BDP($R129&amp;" Equity",V$1)="#N/A Invalid Security"),"--",_xll.BDP($R129&amp;" Equity",V$1)))</f>
        <v>--</v>
      </c>
      <c r="W129" s="230" t="str">
        <f>IF(tbl_coded[[#This Row],[ISIN]]="","",IF(OR(_xll.BDP($R129&amp;" Equity",W$1)="#N/A N/A",_xll.BDP($R129&amp;" Equity",W$1)="#N/A Invalid Security"),"--",_xll.BDP($R129&amp;" Equity",W$1)))</f>
        <v>--</v>
      </c>
      <c r="X129" s="230" t="str">
        <f>IF(tbl_coded[[#This Row],[ISIN]]="","",IF(OR(_xll.BDP($R129&amp;" Equity",X$1)="#N/A N/A",_xll.BDP($R129&amp;" Equity",X$1)="#N/A Invalid Security"),"--",_xll.BDP($R129&amp;" Equity",X$1)))</f>
        <v>--</v>
      </c>
      <c r="Y12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29" s="230">
        <f>IF(tbl_coded[[#This Row],[ISIN]]="","",IF(ISNUMBER(_xll.BDP(B129&amp;" Corp",Z$1)),_xll.BDP(B129&amp;" Corp",Z$1),""))</f>
        <v>33</v>
      </c>
      <c r="AA129" s="230">
        <f>IF(tbl_coded[[#This Row],[ISIN]]="","",IF(ISNUMBER(_xll.BDP(B129&amp;" Corp",AA$1)),_xll.BDP(B129&amp;" Corp",AA$1),""))</f>
        <v>33</v>
      </c>
      <c r="AB129" s="230" t="str">
        <f>IF(tbl_coded[[#This Row],[ISIN]]="","",IF(ISNUMBER(_xll.BDP(B129&amp;" Corp",AB$1)),_xll.BDP(B129&amp;" Corp",AB$1),""))</f>
        <v/>
      </c>
      <c r="AC129" s="230" t="str">
        <f>IF(tbl_coded[[#This Row],[ISIN]]="","",IF((_xll.BDP(B129&amp;" Corp",AC$1))="#N/A Field Not Applicable","",_xll.BDP(B129&amp;" Corp",AC$1)))</f>
        <v>N</v>
      </c>
      <c r="AD129" s="230" t="str">
        <f>IF(tbl_coded[[#This Row],[ISIN]]="","",IF((_xll.BDP(B129&amp;" Corp",AD$1))="#N/A N/A","--",_xll.BDP(B129&amp;" Corp",AD$1)))</f>
        <v>--</v>
      </c>
      <c r="AE129" s="230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>IG</v>
      </c>
      <c r="AF12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2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--/BBB+/BBB+</v>
      </c>
      <c r="AH129" s="231" t="str">
        <f>IF(tbl_coded[[#This Row],[ISIN]]="","",IF(_xll.BDP($B129&amp;" Corp",AH$1)="#N/A N/A","--",_xll.BDP($B129&amp;" Corp",AH$1)))</f>
        <v>CN</v>
      </c>
      <c r="AI12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29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33</v>
      </c>
      <c r="AK12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中国光大银行香港分行</v>
      </c>
      <c r="AL129" s="230" t="str">
        <f>IF(tbl_coded[[#This Row],[ISIN]]="","",IF(_xll.BDS($B129&amp;" Corp",AL$1)="#N/A Field Not Applicable","",_xll.BDS($B129&amp;" Corp",AL$1)))</f>
        <v/>
      </c>
      <c r="AM12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2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2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2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2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29" s="230" t="str">
        <f>IF(tbl_coded[[#This Row],[ISIN]]="","",IF(OR(_xll.BDP($B129&amp;" Corp",AR$1)="#N/A N/A"),"",_xll.BDP($B129&amp;" Corp",AR$1)))</f>
        <v/>
      </c>
      <c r="AS129" s="230" t="str">
        <f>IF(tbl_coded[[#This Row],[ISIN]]="","",IF(_xll.BDS($B129&amp;" Corp",AS$1)="#N/A Field Not Applicable","",_xll.BDS($B129&amp;" Corp",AS$1)))</f>
        <v/>
      </c>
      <c r="AT129" s="230" t="str">
        <f>IF(tbl_coded[[#This Row],[SBLC Provider BBID]]="","",_xll.BDP(tbl_coded[[#This Row],[SBLC Provider BBID]]&amp;" CompanyID","NAME"))</f>
        <v/>
      </c>
      <c r="AU129" s="230" t="str">
        <f>IF(tbl_coded[[#This Row],[ISIN]]="","",IF(OR(_xll.BDP($B129&amp;" Corp",AU$1)="#N/A N/A"),"--",IF(_xll.BDP($B129&amp;" Corp",AU$1)="#N/A Field Not Applicable","",TEXT(_xll.BDP($B129&amp;" Corp",AU$1),"yyyy/mm/dd"))))</f>
        <v>2021/12/01</v>
      </c>
      <c r="AV129" s="230" t="str">
        <f>IF(tbl_coded[[#This Row],[ISIN]]="","",IF(OR(_xll.BDP($B129&amp;" Corp",AV$1)="#N/A N/A"),"--",IF(_xll.BDP($B129&amp;" Corp",AV$1)="#N/A Field Not Applicable","",TEXT(_xll.BDP($B129&amp;" Corp",AV$1),"yyyy/mm/dd"))))</f>
        <v>2024/12/01</v>
      </c>
      <c r="AW129" s="230" t="str">
        <f>IF(tbl_coded[[#This Row],[ISIN]]="","",IF(OR(_xll.BDP($B129&amp;" Corp",AW$1)="#N/A N/A"),"--",IF(_xll.BDP($B129&amp;" Corp",AW$1)="#N/A Field Not Applicable","",TEXT(_xll.BDP($B129&amp;" Corp",AW$1),"yyyy/mm/dd"))))</f>
        <v>2021/11/24</v>
      </c>
      <c r="AX129" s="230" t="str">
        <f>IF(tbl_coded[[#This Row],[ISIN]]="","",IF(OR(_xll.BDP($B129&amp;" Corp",AX$1)="#N/A Field Not Applicable"),"--",IF(_xll.BDP($B129&amp;" Corp",AX$1)="#N/A Field Not Applicable","",TEXT(_xll.BDP($B129&amp;" Corp",AX$1),"yyyy/mm/dd"))))</f>
        <v>--</v>
      </c>
      <c r="AY129" s="230">
        <f>IF(tbl_coded[[#This Row],[ISIN]]="","",IF(OR(_xll.BDP($B129&amp;" Corp",AY$1)="#N/A N/A"),"--",_xll.BDP($B129&amp;" Corp",AY$1)))</f>
        <v>1.27</v>
      </c>
      <c r="AZ129" s="230" t="str">
        <f>IF(tbl_coded[[#This Row],[ISIN]]="","",IF(OR(_xll.BDP($B129&amp;" Corp",AZ$1)="#N/A N/A"),"--",_xll.BDP($B129&amp;" Corp",AZ$1)))</f>
        <v>USD</v>
      </c>
      <c r="BA129" s="230">
        <f>IF(tbl_coded[[#This Row],[ISIN]]="","",IF(OR(_xll.BDP($B129&amp;" Corp",BA$1)="#N/A N/A"),"--",_xll.BDP($B129&amp;" Corp",BA$1)))</f>
        <v>300000000</v>
      </c>
      <c r="BB129" s="230">
        <f>IF(tbl_coded[[#This Row],[ISIN]]="","",IF(OR(_xll.BDP($B129&amp;" Corp",BB$1)="#N/A Field Not Applicable"),"--",_xll.BDP($B129&amp;" Corp",BB$1)))</f>
        <v>100</v>
      </c>
      <c r="BC129" s="230" t="str">
        <f>IF(tbl_coded[[#This Row],[ISIN]]="","",IF(OR(_xll.BDP($B129&amp;" Corp",BC$1)="#N/A Field Not Applicable"),"--",_xll.BDP($B129&amp;" Corp",BC$1)))</f>
        <v>N</v>
      </c>
      <c r="BD129" s="230" t="str">
        <f>IF(tbl_coded[[#This Row],[ISIN]]="","",IF(OR(_xll.BDP($B129&amp;" Corp",BD$1)="#N/A Field Not Applicable"),"--",_xll.BDP($B129&amp;" Corp",BD$1)))</f>
        <v>N</v>
      </c>
      <c r="BE129" s="230" t="str">
        <f>IF(tbl_coded[[#This Row],[ISIN]]="","",IF(OR(_xll.BDP($B129&amp;" Corp",BE$1)="#N/A Field Not Applicable"),"--",_xll.BDP($B129&amp;" Corp",BE$1)))</f>
        <v>N</v>
      </c>
      <c r="BF129" s="230" t="str">
        <f>IF(tbl_coded[[#This Row],[ISIN]]="","",IF(OR(_xll.BDP($B129&amp;" Corp",BF$1)="#N/A N/A"),"",_xll.BDP($B129&amp;" Corp",BF$1)))</f>
        <v>601818 CH</v>
      </c>
      <c r="BG12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2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12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2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2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Baa2/BBB+/BBB+</v>
      </c>
      <c r="BL12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Baa2/BBB+/BBB+</v>
      </c>
      <c r="BM129" s="230" t="str">
        <f>IF(tbl_coded[[#This Row],[GREEN]]="Y","Green",IF(tbl_coded[[#This Row],[SUSTAINABLE]]="Y","Sustainable",IF(tbl_coded[[#This Row],[SOCIAL]]="Y","Social","")))</f>
        <v/>
      </c>
    </row>
    <row r="130" spans="1:65" ht="15" customHeight="1">
      <c r="A130" s="225">
        <v>128</v>
      </c>
      <c r="B130" s="226" t="str">
        <f>IF(美元债一级!$C$3:$C$1048576&lt;&gt;"",美元债一级!C130,"")</f>
        <v>XS2400951815</v>
      </c>
      <c r="C130" s="230" t="str">
        <f>IF(tbl_coded[[#This Row],[ISIN]]="","",IF(tbl_coded[[#This Row],[Index]]&gt;$A$1,"",IF(_xll.BDP($B130&amp;" Corp",C$1)="#N/A N/A","",_xll.BDP($B130&amp;" Corp",C$1))))</f>
        <v>24/11/2021</v>
      </c>
      <c r="D130" s="230" t="str">
        <f>IF(tbl_coded[[#This Row],[ISIN]]="","",IF(_xll.BDP($B130&amp;" Corp",D$1)="#N/A N/A","",_xll.BDP($B130&amp;" Corp",D$1)))</f>
        <v>HAFOO CO LTD</v>
      </c>
      <c r="E130" s="230" t="str">
        <f>IF(tbl_coded[[#This Row],[ISIN]]="","",IF(_xll.BDP($B130&amp;" Corp",E$1)="#N/A N/A","--",_xll.BDP($B130&amp;" Corp",E$1)))</f>
        <v>EAST MONEY INFORMATION</v>
      </c>
      <c r="F130" s="230" t="str">
        <f>IF(tbl_coded[[#This Row],[ISIN]]="","",IF(_xll.BDS($B130&amp;" Corp",F$1)="#N/A Field Not Applicable","",_xll.BDS($B130&amp;" Corp",F$1)))</f>
        <v/>
      </c>
      <c r="G130" s="230" t="str">
        <f>IF(tbl_coded[[#This Row],[ISIN]]="","",IF(_xll.BDP($F130&amp;" CompanyID",G$1)="#N/A Invalid Security","",_xll.BDP($F130&amp;" CompanyID",G$1)))</f>
        <v/>
      </c>
      <c r="H130" s="230" t="str">
        <f>IF(tbl_coded[[#This Row],[ISIN]]="","",IF(_xll.BDP($B130&amp;" Corp",H$1)="#N/A N/A","--",_xll.BDP($B130&amp;" Corp",H$1)))</f>
        <v>--</v>
      </c>
      <c r="I130" s="230" t="str">
        <f>IF(tbl_coded[[#This Row],[ISIN]]="","",IF(_xll.BDP($B130&amp;" Corp",I$1)="#N/A N/A","--",_xll.BDP($B130&amp;" Corp",I$1)))</f>
        <v>BBB-</v>
      </c>
      <c r="J130" s="230" t="str">
        <f>IF(tbl_coded[[#This Row],[ISIN]]="","",IF(_xll.BDP($B130&amp;" Corp",J$1)="#N/A N/A","--",_xll.BDP($B130&amp;" Corp",J$1)))</f>
        <v>--</v>
      </c>
      <c r="K130" s="230" t="str">
        <f>IF(tbl_coded[[#This Row],[ISIN]]="","",IF(_xll.BDP($B130&amp;" Corp",K$1)="#N/A N/A","--",_xll.BDP($B130&amp;" Corp",K$1)))</f>
        <v>--</v>
      </c>
      <c r="L130" s="230" t="str">
        <f>IF(tbl_coded[[#This Row],[ISIN]]="","",IF(_xll.BDP($B130&amp;" Corp",L$1)="#N/A N/A","--",_xll.BDP($B130&amp;" Corp",L$1)))</f>
        <v>--</v>
      </c>
      <c r="M130" s="230" t="str">
        <f>IF(tbl_coded[[#This Row],[ISIN]]="","",IF(_xll.BDP($B130&amp;" Corp",M$1)="#N/A N/A","--",_xll.BDP($B130&amp;" Corp",M$1)))</f>
        <v>--</v>
      </c>
      <c r="N130" s="230" t="str">
        <f>IF(tbl_coded[[#This Row],[ISIN]]="","",IF(_xll.BDP($B130&amp;" Corp",N$1)="#N/A N/A","--",_xll.BDP($B130&amp;" Corp",N$1)))</f>
        <v>--</v>
      </c>
      <c r="O130" s="230" t="str">
        <f>IF(tbl_coded[[#This Row],[ISIN]]="","",IF(_xll.BDP($B130&amp;" Corp",O$1)="#N/A N/A","--",_xll.BDP($B130&amp;" Corp",O$1)))</f>
        <v>--</v>
      </c>
      <c r="P130" s="230" t="str">
        <f>IF(tbl_coded[[#This Row],[ISIN]]="","",IF(_xll.BDP($B130&amp;" Corp",P$1)="#N/A N/A","--",_xll.BDP($B130&amp;" Corp",P$1)))</f>
        <v>--</v>
      </c>
      <c r="Q13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30" s="230" t="str">
        <f>IF(tbl_coded[[#This Row],[ISIN]]="","",IF(OR(_xll.BDP($B130&amp;" Corp",R$1)="#N/A N/A",_xll.BDP($B130&amp;" Corp",R$1)="#N/A Invalid Security",_xll.BDP($B130&amp;" Corp",R$1)="#N/A Field Not Applicable"),"--",_xll.BDP($B130&amp;" Corp",R$1)))</f>
        <v>300059 CH</v>
      </c>
      <c r="S130" s="230" t="str">
        <f>IF(tbl_coded[[#This Row],[ISIN]]="","",IF(OR(_xll.BDP($R130&amp;" Equity",S$1)="#N/A N/A",_xll.BDP($R130&amp;" Equity",S$1)="#N/A Invalid Security"),"--",_xll.BDP($R130&amp;" Equity",S$1)))</f>
        <v>--</v>
      </c>
      <c r="T130" s="230" t="str">
        <f>IF(tbl_coded[[#This Row],[ISIN]]="","",IF(OR(_xll.BDP($R130&amp;" Equity",T$1)="#N/A N/A",_xll.BDP($R130&amp;" Equity",T$1)="#N/A Invalid Security"),"--",_xll.BDP($R130&amp;" Equity",T$1)))</f>
        <v>--</v>
      </c>
      <c r="U130" s="230" t="str">
        <f>IF(tbl_coded[[#This Row],[ISIN]]="","",IF(OR(_xll.BDP($R130&amp;" Equity",U$1)="#N/A N/A",_xll.BDP($R130&amp;" Equity",U$1)="#N/A Invalid Security"),"--",_xll.BDP($R130&amp;" Equity",U$1)))</f>
        <v>--</v>
      </c>
      <c r="V130" s="230" t="str">
        <f>IF(tbl_coded[[#This Row],[ISIN]]="","",IF(OR(_xll.BDP($R130&amp;" Equity",V$1)="#N/A N/A",_xll.BDP($R130&amp;" Equity",V$1)="#N/A Invalid Security"),"--",_xll.BDP($R130&amp;" Equity",V$1)))</f>
        <v>--</v>
      </c>
      <c r="W130" s="230" t="str">
        <f>IF(tbl_coded[[#This Row],[ISIN]]="","",IF(OR(_xll.BDP($R130&amp;" Equity",W$1)="#N/A N/A",_xll.BDP($R130&amp;" Equity",W$1)="#N/A Invalid Security"),"--",_xll.BDP($R130&amp;" Equity",W$1)))</f>
        <v>BBB-</v>
      </c>
      <c r="X130" s="230" t="str">
        <f>IF(tbl_coded[[#This Row],[ISIN]]="","",IF(OR(_xll.BDP($R130&amp;" Equity",X$1)="#N/A N/A",_xll.BDP($R130&amp;" Equity",X$1)="#N/A Invalid Security"),"--",_xll.BDP($R130&amp;" Equity",X$1)))</f>
        <v>--</v>
      </c>
      <c r="Y13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--/BBB-/--</v>
      </c>
      <c r="Z130" s="230">
        <f>IF(tbl_coded[[#This Row],[ISIN]]="","",IF(ISNUMBER(_xll.BDP(B130&amp;" Corp",Z$1)),_xll.BDP(B130&amp;" Corp",Z$1),""))</f>
        <v>110</v>
      </c>
      <c r="AA130" s="230">
        <f>IF(tbl_coded[[#This Row],[ISIN]]="","",IF(ISNUMBER(_xll.BDP(B130&amp;" Corp",AA$1)),_xll.BDP(B130&amp;" Corp",AA$1),""))</f>
        <v>110</v>
      </c>
      <c r="AB130" s="230" t="str">
        <f>IF(tbl_coded[[#This Row],[ISIN]]="","",IF(ISNUMBER(_xll.BDP(B130&amp;" Corp",AB$1)),_xll.BDP(B130&amp;" Corp",AB$1),""))</f>
        <v/>
      </c>
      <c r="AC130" s="230" t="str">
        <f>IF(tbl_coded[[#This Row],[ISIN]]="","",IF((_xll.BDP(B130&amp;" Corp",AC$1))="#N/A Field Not Applicable","",_xll.BDP(B130&amp;" Corp",AC$1)))</f>
        <v>N</v>
      </c>
      <c r="AD130" s="230" t="str">
        <f>IF(tbl_coded[[#This Row],[ISIN]]="","",IF((_xll.BDP(B130&amp;" Corp",AD$1))="#N/A N/A","--",_xll.BDP(B130&amp;" Corp",AD$1)))</f>
        <v>--</v>
      </c>
      <c r="AE130" s="230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>IG</v>
      </c>
      <c r="AF13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--/BBB-/--</v>
      </c>
      <c r="AG13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--/BBB-/--</v>
      </c>
      <c r="AH130" s="231" t="str">
        <f>IF(tbl_coded[[#This Row],[ISIN]]="","",IF(_xll.BDP($B130&amp;" Corp",AH$1)="#N/A N/A","--",_xll.BDP($B130&amp;" Corp",AH$1)))</f>
        <v>VG</v>
      </c>
      <c r="AI13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110</v>
      </c>
      <c r="AK13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Hafoo Co Ltd</v>
      </c>
      <c r="AL130" s="230" t="str">
        <f>IF(tbl_coded[[#This Row],[ISIN]]="","",IF(_xll.BDS($B130&amp;" Corp",AL$1)="#N/A Field Not Applicable","",_xll.BDS($B130&amp;" Corp",AL$1)))</f>
        <v/>
      </c>
      <c r="AM13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0" s="230" t="str">
        <f>IF(tbl_coded[[#This Row],[ISIN]]="","",IF(OR(_xll.BDP($B130&amp;" Corp",AR$1)="#N/A N/A"),"",_xll.BDP($B130&amp;" Corp",AR$1)))</f>
        <v>East Money Information Co Ltd</v>
      </c>
      <c r="AS130" s="230" t="str">
        <f>IF(tbl_coded[[#This Row],[ISIN]]="","",IF(_xll.BDS($B130&amp;" Corp",AS$1)="#N/A Field Not Applicable","",_xll.BDS($B130&amp;" Corp",AS$1)))</f>
        <v/>
      </c>
      <c r="AT130" s="230" t="str">
        <f>IF(tbl_coded[[#This Row],[SBLC Provider BBID]]="","",_xll.BDP(tbl_coded[[#This Row],[SBLC Provider BBID]]&amp;" CompanyID","NAME"))</f>
        <v/>
      </c>
      <c r="AU130" s="230" t="str">
        <f>IF(tbl_coded[[#This Row],[ISIN]]="","",IF(OR(_xll.BDP($B130&amp;" Corp",AU$1)="#N/A N/A"),"--",IF(_xll.BDP($B130&amp;" Corp",AU$1)="#N/A Field Not Applicable","",TEXT(_xll.BDP($B130&amp;" Corp",AU$1),"yyyy/mm/dd"))))</f>
        <v>2021/12/02</v>
      </c>
      <c r="AV130" s="230" t="str">
        <f>IF(tbl_coded[[#This Row],[ISIN]]="","",IF(OR(_xll.BDP($B130&amp;" Corp",AV$1)="#N/A N/A"),"--",IF(_xll.BDP($B130&amp;" Corp",AV$1)="#N/A Field Not Applicable","",TEXT(_xll.BDP($B130&amp;" Corp",AV$1),"yyyy/mm/dd"))))</f>
        <v>2024/12/02</v>
      </c>
      <c r="AW130" s="230" t="str">
        <f>IF(tbl_coded[[#This Row],[ISIN]]="","",IF(OR(_xll.BDP($B130&amp;" Corp",AW$1)="#N/A N/A"),"--",IF(_xll.BDP($B130&amp;" Corp",AW$1)="#N/A Field Not Applicable","",TEXT(_xll.BDP($B130&amp;" Corp",AW$1),"yyyy/mm/dd"))))</f>
        <v>2021/11/24</v>
      </c>
      <c r="AX130" s="230" t="str">
        <f>IF(tbl_coded[[#This Row],[ISIN]]="","",IF(OR(_xll.BDP($B130&amp;" Corp",AX$1)="#N/A Field Not Applicable"),"--",IF(_xll.BDP($B130&amp;" Corp",AX$1)="#N/A Field Not Applicable","",TEXT(_xll.BDP($B130&amp;" Corp",AX$1),"yyyy/mm/dd"))))</f>
        <v>--</v>
      </c>
      <c r="AY130" s="230">
        <f>IF(tbl_coded[[#This Row],[ISIN]]="","",IF(OR(_xll.BDP($B130&amp;" Corp",AY$1)="#N/A N/A"),"--",_xll.BDP($B130&amp;" Corp",AY$1)))</f>
        <v>2</v>
      </c>
      <c r="AZ130" s="230" t="str">
        <f>IF(tbl_coded[[#This Row],[ISIN]]="","",IF(OR(_xll.BDP($B130&amp;" Corp",AZ$1)="#N/A N/A"),"--",_xll.BDP($B130&amp;" Corp",AZ$1)))</f>
        <v>USD</v>
      </c>
      <c r="BA130" s="230">
        <f>IF(tbl_coded[[#This Row],[ISIN]]="","",IF(OR(_xll.BDP($B130&amp;" Corp",BA$1)="#N/A N/A"),"--",_xll.BDP($B130&amp;" Corp",BA$1)))</f>
        <v>300000000</v>
      </c>
      <c r="BB130" s="230">
        <f>IF(tbl_coded[[#This Row],[ISIN]]="","",IF(OR(_xll.BDP($B130&amp;" Corp",BB$1)="#N/A Field Not Applicable"),"--",_xll.BDP($B130&amp;" Corp",BB$1)))</f>
        <v>99.936000000000007</v>
      </c>
      <c r="BC130" s="230" t="str">
        <f>IF(tbl_coded[[#This Row],[ISIN]]="","",IF(OR(_xll.BDP($B130&amp;" Corp",BC$1)="#N/A Field Not Applicable"),"--",_xll.BDP($B130&amp;" Corp",BC$1)))</f>
        <v>N</v>
      </c>
      <c r="BD130" s="230" t="str">
        <f>IF(tbl_coded[[#This Row],[ISIN]]="","",IF(OR(_xll.BDP($B130&amp;" Corp",BD$1)="#N/A Field Not Applicable"),"--",_xll.BDP($B130&amp;" Corp",BD$1)))</f>
        <v>N</v>
      </c>
      <c r="BE130" s="230" t="str">
        <f>IF(tbl_coded[[#This Row],[ISIN]]="","",IF(OR(_xll.BDP($B130&amp;" Corp",BE$1)="#N/A Field Not Applicable"),"--",_xll.BDP($B130&amp;" Corp",BE$1)))</f>
        <v>N</v>
      </c>
      <c r="BF130" s="230" t="str">
        <f>IF(tbl_coded[[#This Row],[ISIN]]="","",IF(OR(_xll.BDP($B130&amp;" Corp",BF$1)="#N/A N/A"),"",_xll.BDP($B130&amp;" Corp",BF$1)))</f>
        <v>300059 CH</v>
      </c>
      <c r="BG13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3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3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13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3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--/BBB-/--</v>
      </c>
      <c r="BL13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--/BBB-/--</v>
      </c>
      <c r="BM130" s="230" t="str">
        <f>IF(tbl_coded[[#This Row],[GREEN]]="Y","Green",IF(tbl_coded[[#This Row],[SUSTAINABLE]]="Y","Sustainable",IF(tbl_coded[[#This Row],[SOCIAL]]="Y","Social","")))</f>
        <v/>
      </c>
    </row>
    <row r="131" spans="1:65" ht="15" customHeight="1">
      <c r="A131" s="225">
        <v>129</v>
      </c>
      <c r="B131" s="226" t="str">
        <f>IF(美元债一级!$C$3:$C$1048576&lt;&gt;"",美元债一级!C131,"")</f>
        <v>XS2407007942</v>
      </c>
      <c r="C131" s="230" t="str">
        <f>IF(tbl_coded[[#This Row],[ISIN]]="","",IF(tbl_coded[[#This Row],[Index]]&gt;$A$1,"",IF(_xll.BDP($B131&amp;" Corp",C$1)="#N/A N/A","",_xll.BDP($B131&amp;" Corp",C$1))))</f>
        <v>16/11/2021</v>
      </c>
      <c r="D131" s="230" t="str">
        <f>IF(tbl_coded[[#This Row],[ISIN]]="","",IF(_xll.BDP($B131&amp;" Corp",D$1)="#N/A N/A","",_xll.BDP($B131&amp;" Corp",D$1)))</f>
        <v>GREAT WALL INTL V</v>
      </c>
      <c r="E131" s="230" t="str">
        <f>IF(tbl_coded[[#This Row],[ISIN]]="","",IF(_xll.BDP($B131&amp;" Corp",E$1)="#N/A N/A","--",_xll.BDP($B131&amp;" Corp",E$1)))</f>
        <v>CHINA GREAT WALL AMC</v>
      </c>
      <c r="F131" s="230" t="str">
        <f>IF(tbl_coded[[#This Row],[ISIN]]="","",IF(_xll.BDS($B131&amp;" Corp",F$1)="#N/A Field Not Applicable","",_xll.BDS($B131&amp;" Corp",F$1)))</f>
        <v/>
      </c>
      <c r="G131" s="230" t="str">
        <f>IF(tbl_coded[[#This Row],[ISIN]]="","",IF(_xll.BDP($F131&amp;" CompanyID",G$1)="#N/A Invalid Security","",_xll.BDP($F131&amp;" CompanyID",G$1)))</f>
        <v/>
      </c>
      <c r="H131" s="230" t="str">
        <f>IF(tbl_coded[[#This Row],[ISIN]]="","",IF(_xll.BDP($B131&amp;" Corp",H$1)="#N/A N/A","--",_xll.BDP($B131&amp;" Corp",H$1)))</f>
        <v>--</v>
      </c>
      <c r="I131" s="230" t="str">
        <f>IF(tbl_coded[[#This Row],[ISIN]]="","",IF(_xll.BDP($B131&amp;" Corp",I$1)="#N/A N/A","--",_xll.BDP($B131&amp;" Corp",I$1)))</f>
        <v>BBB</v>
      </c>
      <c r="J131" s="230" t="str">
        <f>IF(tbl_coded[[#This Row],[ISIN]]="","",IF(_xll.BDP($B131&amp;" Corp",J$1)="#N/A N/A","--",_xll.BDP($B131&amp;" Corp",J$1)))</f>
        <v>BBB+ *-</v>
      </c>
      <c r="K131" s="230" t="str">
        <f>IF(tbl_coded[[#This Row],[ISIN]]="","",IF(_xll.BDP($B131&amp;" Corp",K$1)="#N/A N/A","--",_xll.BDP($B131&amp;" Corp",K$1)))</f>
        <v>--</v>
      </c>
      <c r="L131" s="230" t="str">
        <f>IF(tbl_coded[[#This Row],[ISIN]]="","",IF(_xll.BDP($B131&amp;" Corp",L$1)="#N/A N/A","--",_xll.BDP($B131&amp;" Corp",L$1)))</f>
        <v>--</v>
      </c>
      <c r="M131" s="230" t="str">
        <f>IF(tbl_coded[[#This Row],[ISIN]]="","",IF(_xll.BDP($B131&amp;" Corp",M$1)="#N/A N/A","--",_xll.BDP($B131&amp;" Corp",M$1)))</f>
        <v>--</v>
      </c>
      <c r="N131" s="230" t="str">
        <f>IF(tbl_coded[[#This Row],[ISIN]]="","",IF(_xll.BDP($B131&amp;" Corp",N$1)="#N/A N/A","--",_xll.BDP($B131&amp;" Corp",N$1)))</f>
        <v>--</v>
      </c>
      <c r="O131" s="230" t="str">
        <f>IF(tbl_coded[[#This Row],[ISIN]]="","",IF(_xll.BDP($B131&amp;" Corp",O$1)="#N/A N/A","--",_xll.BDP($B131&amp;" Corp",O$1)))</f>
        <v>--</v>
      </c>
      <c r="P131" s="230" t="str">
        <f>IF(tbl_coded[[#This Row],[ISIN]]="","",IF(_xll.BDP($B131&amp;" Corp",P$1)="#N/A N/A","--",_xll.BDP($B131&amp;" Corp",P$1)))</f>
        <v>--</v>
      </c>
      <c r="Q13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31" s="230" t="str">
        <f>IF(tbl_coded[[#This Row],[ISIN]]="","",IF(OR(_xll.BDP($B131&amp;" Corp",R$1)="#N/A N/A",_xll.BDP($B131&amp;" Corp",R$1)="#N/A Invalid Security",_xll.BDP($B131&amp;" Corp",R$1)="#N/A Field Not Applicable"),"--",_xll.BDP($B131&amp;" Corp",R$1)))</f>
        <v>1084178D HK</v>
      </c>
      <c r="S131" s="230" t="str">
        <f>IF(tbl_coded[[#This Row],[ISIN]]="","",IF(OR(_xll.BDP($R131&amp;" Equity",S$1)="#N/A N/A",_xll.BDP($R131&amp;" Equity",S$1)="#N/A Invalid Security"),"--",_xll.BDP($R131&amp;" Equity",S$1)))</f>
        <v>--</v>
      </c>
      <c r="T131" s="230" t="str">
        <f>IF(tbl_coded[[#This Row],[ISIN]]="","",IF(OR(_xll.BDP($R131&amp;" Equity",T$1)="#N/A N/A",_xll.BDP($R131&amp;" Equity",T$1)="#N/A Invalid Security"),"--",_xll.BDP($R131&amp;" Equity",T$1)))</f>
        <v>--</v>
      </c>
      <c r="U131" s="230" t="str">
        <f>IF(tbl_coded[[#This Row],[ISIN]]="","",IF(OR(_xll.BDP($R131&amp;" Equity",U$1)="#N/A N/A",_xll.BDP($R131&amp;" Equity",U$1)="#N/A Invalid Security"),"--",_xll.BDP($R131&amp;" Equity",U$1)))</f>
        <v>--</v>
      </c>
      <c r="V131" s="230" t="str">
        <f>IF(tbl_coded[[#This Row],[ISIN]]="","",IF(OR(_xll.BDP($R131&amp;" Equity",V$1)="#N/A N/A",_xll.BDP($R131&amp;" Equity",V$1)="#N/A Invalid Security"),"--",_xll.BDP($R131&amp;" Equity",V$1)))</f>
        <v>--</v>
      </c>
      <c r="W131" s="230" t="str">
        <f>IF(tbl_coded[[#This Row],[ISIN]]="","",IF(OR(_xll.BDP($R131&amp;" Equity",W$1)="#N/A N/A",_xll.BDP($R131&amp;" Equity",W$1)="#N/A Invalid Security"),"--",_xll.BDP($R131&amp;" Equity",W$1)))</f>
        <v>BBB</v>
      </c>
      <c r="X131" s="230" t="str">
        <f>IF(tbl_coded[[#This Row],[ISIN]]="","",IF(OR(_xll.BDP($R131&amp;" Equity",X$1)="#N/A N/A",_xll.BDP($R131&amp;" Equity",X$1)="#N/A Invalid Security"),"--",_xll.BDP($R131&amp;" Equity",X$1)))</f>
        <v>BBB+ *-</v>
      </c>
      <c r="Y13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--/BBB/BBB+ *-</v>
      </c>
      <c r="Z131" s="230">
        <f>IF(tbl_coded[[#This Row],[ISIN]]="","",IF(ISNUMBER(_xll.BDP(B131&amp;" Corp",Z$1)),_xll.BDP(B131&amp;" Corp",Z$1),""))</f>
        <v>175</v>
      </c>
      <c r="AA131" s="230">
        <f>IF(tbl_coded[[#This Row],[ISIN]]="","",IF(ISNUMBER(_xll.BDP(B131&amp;" Corp",AA$1)),_xll.BDP(B131&amp;" Corp",AA$1),""))</f>
        <v>175</v>
      </c>
      <c r="AB131" s="230" t="str">
        <f>IF(tbl_coded[[#This Row],[ISIN]]="","",IF(ISNUMBER(_xll.BDP(B131&amp;" Corp",AB$1)),_xll.BDP(B131&amp;" Corp",AB$1),""))</f>
        <v/>
      </c>
      <c r="AC131" s="230" t="str">
        <f>IF(tbl_coded[[#This Row],[ISIN]]="","",IF((_xll.BDP(B131&amp;" Corp",AC$1))="#N/A Field Not Applicable","",_xll.BDP(B131&amp;" Corp",AC$1)))</f>
        <v>N</v>
      </c>
      <c r="AD131" s="230" t="str">
        <f>IF(tbl_coded[[#This Row],[ISIN]]="","",IF((_xll.BDP(B131&amp;" Corp",AD$1))="#N/A N/A","--",_xll.BDP(B131&amp;" Corp",AD$1)))</f>
        <v>--</v>
      </c>
      <c r="AE131" s="230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>IG</v>
      </c>
      <c r="AF13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--/BBB/BBB+ *-</v>
      </c>
      <c r="AG13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--/BBB/BBB+ *-</v>
      </c>
      <c r="AH131" s="231" t="str">
        <f>IF(tbl_coded[[#This Row],[ISIN]]="","",IF(_xll.BDP($B131&amp;" Corp",AH$1)="#N/A N/A","--",_xll.BDP($B131&amp;" Corp",AH$1)))</f>
        <v>VG</v>
      </c>
      <c r="AI13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1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175</v>
      </c>
      <c r="AK13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中国长城国际控股有限</v>
      </c>
      <c r="AL131" s="230" t="str">
        <f>IF(tbl_coded[[#This Row],[ISIN]]="","",IF(_xll.BDS($B131&amp;" Corp",AL$1)="#N/A Field Not Applicable","",_xll.BDS($B131&amp;" Corp",AL$1)))</f>
        <v/>
      </c>
      <c r="AM13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1" s="230" t="str">
        <f>IF(tbl_coded[[#This Row],[ISIN]]="","",IF(OR(_xll.BDP($B131&amp;" Corp",AR$1)="#N/A N/A"),"",_xll.BDP($B131&amp;" Corp",AR$1)))</f>
        <v>China Great Wall AMC International Holdings Co Ltd</v>
      </c>
      <c r="AS131" s="230" t="str">
        <f>IF(tbl_coded[[#This Row],[ISIN]]="","",IF(_xll.BDS($B131&amp;" Corp",AS$1)="#N/A Field Not Applicable","",_xll.BDS($B131&amp;" Corp",AS$1)))</f>
        <v/>
      </c>
      <c r="AT131" s="230" t="str">
        <f>IF(tbl_coded[[#This Row],[SBLC Provider BBID]]="","",_xll.BDP(tbl_coded[[#This Row],[SBLC Provider BBID]]&amp;" CompanyID","NAME"))</f>
        <v/>
      </c>
      <c r="AU131" s="230" t="str">
        <f>IF(tbl_coded[[#This Row],[ISIN]]="","",IF(OR(_xll.BDP($B131&amp;" Corp",AU$1)="#N/A N/A"),"--",IF(_xll.BDP($B131&amp;" Corp",AU$1)="#N/A Field Not Applicable","",TEXT(_xll.BDP($B131&amp;" Corp",AU$1),"yyyy/mm/dd"))))</f>
        <v>2021/11/23</v>
      </c>
      <c r="AV131" s="230" t="str">
        <f>IF(tbl_coded[[#This Row],[ISIN]]="","",IF(OR(_xll.BDP($B131&amp;" Corp",AV$1)="#N/A N/A"),"--",IF(_xll.BDP($B131&amp;" Corp",AV$1)="#N/A Field Not Applicable","",TEXT(_xll.BDP($B131&amp;" Corp",AV$1),"yyyy/mm/dd"))))</f>
        <v>2026/11/23</v>
      </c>
      <c r="AW131" s="230" t="str">
        <f>IF(tbl_coded[[#This Row],[ISIN]]="","",IF(OR(_xll.BDP($B131&amp;" Corp",AW$1)="#N/A N/A"),"--",IF(_xll.BDP($B131&amp;" Corp",AW$1)="#N/A Field Not Applicable","",TEXT(_xll.BDP($B131&amp;" Corp",AW$1),"yyyy/mm/dd"))))</f>
        <v>2021/11/16</v>
      </c>
      <c r="AX131" s="230" t="str">
        <f>IF(tbl_coded[[#This Row],[ISIN]]="","",IF(OR(_xll.BDP($B131&amp;" Corp",AX$1)="#N/A Field Not Applicable"),"--",IF(_xll.BDP($B131&amp;" Corp",AX$1)="#N/A Field Not Applicable","",TEXT(_xll.BDP($B131&amp;" Corp",AX$1),"yyyy/mm/dd"))))</f>
        <v>--</v>
      </c>
      <c r="AY131" s="230">
        <f>IF(tbl_coded[[#This Row],[ISIN]]="","",IF(OR(_xll.BDP($B131&amp;" Corp",AY$1)="#N/A N/A"),"--",_xll.BDP($B131&amp;" Corp",AY$1)))</f>
        <v>2.875</v>
      </c>
      <c r="AZ131" s="230" t="str">
        <f>IF(tbl_coded[[#This Row],[ISIN]]="","",IF(OR(_xll.BDP($B131&amp;" Corp",AZ$1)="#N/A N/A"),"--",_xll.BDP($B131&amp;" Corp",AZ$1)))</f>
        <v>USD</v>
      </c>
      <c r="BA131" s="230">
        <f>IF(tbl_coded[[#This Row],[ISIN]]="","",IF(OR(_xll.BDP($B131&amp;" Corp",BA$1)="#N/A N/A"),"--",_xll.BDP($B131&amp;" Corp",BA$1)))</f>
        <v>300000000</v>
      </c>
      <c r="BB131" s="230">
        <f>IF(tbl_coded[[#This Row],[ISIN]]="","",IF(OR(_xll.BDP($B131&amp;" Corp",BB$1)="#N/A Field Not Applicable"),"--",_xll.BDP($B131&amp;" Corp",BB$1)))</f>
        <v>99.323000000000008</v>
      </c>
      <c r="BC131" s="230" t="str">
        <f>IF(tbl_coded[[#This Row],[ISIN]]="","",IF(OR(_xll.BDP($B131&amp;" Corp",BC$1)="#N/A Field Not Applicable"),"--",_xll.BDP($B131&amp;" Corp",BC$1)))</f>
        <v>N</v>
      </c>
      <c r="BD131" s="230" t="str">
        <f>IF(tbl_coded[[#This Row],[ISIN]]="","",IF(OR(_xll.BDP($B131&amp;" Corp",BD$1)="#N/A Field Not Applicable"),"--",_xll.BDP($B131&amp;" Corp",BD$1)))</f>
        <v>N</v>
      </c>
      <c r="BE131" s="230" t="str">
        <f>IF(tbl_coded[[#This Row],[ISIN]]="","",IF(OR(_xll.BDP($B131&amp;" Corp",BE$1)="#N/A Field Not Applicable"),"--",_xll.BDP($B131&amp;" Corp",BE$1)))</f>
        <v>N</v>
      </c>
      <c r="BF131" s="230" t="str">
        <f>IF(tbl_coded[[#This Row],[ISIN]]="","",IF(OR(_xll.BDP($B131&amp;" Corp",BF$1)="#N/A N/A"),"",_xll.BDP($B131&amp;" Corp",BF$1)))</f>
        <v/>
      </c>
      <c r="BG13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3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3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3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 *-</v>
      </c>
      <c r="BM131" s="230" t="str">
        <f>IF(tbl_coded[[#This Row],[GREEN]]="Y","Green",IF(tbl_coded[[#This Row],[SUSTAINABLE]]="Y","Sustainable",IF(tbl_coded[[#This Row],[SOCIAL]]="Y","Social","")))</f>
        <v/>
      </c>
    </row>
    <row r="132" spans="1:65" ht="15" customHeight="1">
      <c r="A132" s="225">
        <v>130</v>
      </c>
      <c r="B132" s="226" t="str">
        <f>IF(美元债一级!$C$3:$C$1048576&lt;&gt;"",美元债一级!C132,"")</f>
        <v>XS2405793089</v>
      </c>
      <c r="C132" s="230" t="str">
        <f>IF(tbl_coded[[#This Row],[ISIN]]="","",IF(tbl_coded[[#This Row],[Index]]&gt;$A$1,"",IF(_xll.BDP($B132&amp;" Corp",C$1)="#N/A N/A","",_xll.BDP($B132&amp;" Corp",C$1))))</f>
        <v>9/11/2021</v>
      </c>
      <c r="D132" s="230" t="str">
        <f>IF(tbl_coded[[#This Row],[ISIN]]="","",IF(_xll.BDP($B132&amp;" Corp",D$1)="#N/A N/A","",_xll.BDP($B132&amp;" Corp",D$1)))</f>
        <v>ZHENGZHOU METRO GROUP</v>
      </c>
      <c r="E132" s="230" t="str">
        <f>IF(tbl_coded[[#This Row],[ISIN]]="","",IF(_xll.BDP($B132&amp;" Corp",E$1)="#N/A N/A","--",_xll.BDP($B132&amp;" Corp",E$1)))</f>
        <v>--</v>
      </c>
      <c r="F132" s="230" t="str">
        <f>IF(tbl_coded[[#This Row],[ISIN]]="","",IF(_xll.BDS($B132&amp;" Corp",F$1)="#N/A Field Not Applicable","",_xll.BDS($B132&amp;" Corp",F$1)))</f>
        <v/>
      </c>
      <c r="G132" s="230" t="str">
        <f>IF(tbl_coded[[#This Row],[ISIN]]="","",IF(_xll.BDP($F132&amp;" CompanyID",G$1)="#N/A Invalid Security","",_xll.BDP($F132&amp;" CompanyID",G$1)))</f>
        <v/>
      </c>
      <c r="H132" s="230" t="str">
        <f>IF(tbl_coded[[#This Row],[ISIN]]="","",IF(_xll.BDP($B132&amp;" Corp",H$1)="#N/A N/A","--",_xll.BDP($B132&amp;" Corp",H$1)))</f>
        <v>A3</v>
      </c>
      <c r="I132" s="230" t="str">
        <f>IF(tbl_coded[[#This Row],[ISIN]]="","",IF(_xll.BDP($B132&amp;" Corp",I$1)="#N/A N/A","--",_xll.BDP($B132&amp;" Corp",I$1)))</f>
        <v>--</v>
      </c>
      <c r="J132" s="230" t="str">
        <f>IF(tbl_coded[[#This Row],[ISIN]]="","",IF(_xll.BDP($B132&amp;" Corp",J$1)="#N/A N/A","--",_xll.BDP($B132&amp;" Corp",J$1)))</f>
        <v>A</v>
      </c>
      <c r="K132" s="230" t="str">
        <f>IF(tbl_coded[[#This Row],[ISIN]]="","",IF(_xll.BDP($B132&amp;" Corp",K$1)="#N/A N/A","--",_xll.BDP($B132&amp;" Corp",K$1)))</f>
        <v>A3</v>
      </c>
      <c r="L132" s="230" t="str">
        <f>IF(tbl_coded[[#This Row],[ISIN]]="","",IF(_xll.BDP($B132&amp;" Corp",L$1)="#N/A N/A","--",_xll.BDP($B132&amp;" Corp",L$1)))</f>
        <v>--</v>
      </c>
      <c r="M132" s="230" t="str">
        <f>IF(tbl_coded[[#This Row],[ISIN]]="","",IF(_xll.BDP($B132&amp;" Corp",M$1)="#N/A N/A","--",_xll.BDP($B132&amp;" Corp",M$1)))</f>
        <v>A3</v>
      </c>
      <c r="N132" s="230" t="str">
        <f>IF(tbl_coded[[#This Row],[ISIN]]="","",IF(_xll.BDP($B132&amp;" Corp",N$1)="#N/A N/A","--",_xll.BDP($B132&amp;" Corp",N$1)))</f>
        <v>--</v>
      </c>
      <c r="O132" s="230" t="str">
        <f>IF(tbl_coded[[#This Row],[ISIN]]="","",IF(_xll.BDP($B132&amp;" Corp",O$1)="#N/A N/A","--",_xll.BDP($B132&amp;" Corp",O$1)))</f>
        <v>--</v>
      </c>
      <c r="P132" s="230" t="str">
        <f>IF(tbl_coded[[#This Row],[ISIN]]="","",IF(_xll.BDP($B132&amp;" Corp",P$1)="#N/A N/A","--",_xll.BDP($B132&amp;" Corp",P$1)))</f>
        <v>A</v>
      </c>
      <c r="Q13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A3/--/A</v>
      </c>
      <c r="R132" s="230" t="str">
        <f>IF(tbl_coded[[#This Row],[ISIN]]="","",IF(OR(_xll.BDP($B132&amp;" Corp",R$1)="#N/A N/A",_xll.BDP($B132&amp;" Corp",R$1)="#N/A Invalid Security",_xll.BDP($B132&amp;" Corp",R$1)="#N/A Field Not Applicable"),"--",_xll.BDP($B132&amp;" Corp",R$1)))</f>
        <v>--</v>
      </c>
      <c r="S132" s="230" t="str">
        <f>IF(tbl_coded[[#This Row],[ISIN]]="","",IF(OR(_xll.BDP($R132&amp;" Equity",S$1)="#N/A N/A",_xll.BDP($R132&amp;" Equity",S$1)="#N/A Invalid Security"),"--",_xll.BDP($R132&amp;" Equity",S$1)))</f>
        <v>--</v>
      </c>
      <c r="T132" s="230" t="str">
        <f>IF(tbl_coded[[#This Row],[ISIN]]="","",IF(OR(_xll.BDP($R132&amp;" Equity",T$1)="#N/A N/A",_xll.BDP($R132&amp;" Equity",T$1)="#N/A Invalid Security"),"--",_xll.BDP($R132&amp;" Equity",T$1)))</f>
        <v>--</v>
      </c>
      <c r="U132" s="230" t="str">
        <f>IF(tbl_coded[[#This Row],[ISIN]]="","",IF(OR(_xll.BDP($R132&amp;" Equity",U$1)="#N/A N/A",_xll.BDP($R132&amp;" Equity",U$1)="#N/A Invalid Security"),"--",_xll.BDP($R132&amp;" Equity",U$1)))</f>
        <v>--</v>
      </c>
      <c r="V132" s="230" t="str">
        <f>IF(tbl_coded[[#This Row],[ISIN]]="","",IF(OR(_xll.BDP($R132&amp;" Equity",V$1)="#N/A N/A",_xll.BDP($R132&amp;" Equity",V$1)="#N/A Invalid Security"),"--",_xll.BDP($R132&amp;" Equity",V$1)))</f>
        <v>--</v>
      </c>
      <c r="W132" s="230" t="str">
        <f>IF(tbl_coded[[#This Row],[ISIN]]="","",IF(OR(_xll.BDP($R132&amp;" Equity",W$1)="#N/A N/A",_xll.BDP($R132&amp;" Equity",W$1)="#N/A Invalid Security"),"--",_xll.BDP($R132&amp;" Equity",W$1)))</f>
        <v>--</v>
      </c>
      <c r="X132" s="230" t="str">
        <f>IF(tbl_coded[[#This Row],[ISIN]]="","",IF(OR(_xll.BDP($R132&amp;" Equity",X$1)="#N/A N/A",_xll.BDP($R132&amp;" Equity",X$1)="#N/A Invalid Security"),"--",_xll.BDP($R132&amp;" Equity",X$1)))</f>
        <v>--</v>
      </c>
      <c r="Y13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2" s="230">
        <f>IF(tbl_coded[[#This Row],[ISIN]]="","",IF(ISNUMBER(_xll.BDP(B132&amp;" Corp",Z$1)),_xll.BDP(B132&amp;" Corp",Z$1),""))</f>
        <v>120</v>
      </c>
      <c r="AA132" s="230">
        <f>IF(tbl_coded[[#This Row],[ISIN]]="","",IF(ISNUMBER(_xll.BDP(B132&amp;" Corp",AA$1)),_xll.BDP(B132&amp;" Corp",AA$1),""))</f>
        <v>120</v>
      </c>
      <c r="AB132" s="230" t="str">
        <f>IF(tbl_coded[[#This Row],[ISIN]]="","",IF(ISNUMBER(_xll.BDP(B132&amp;" Corp",AB$1)),_xll.BDP(B132&amp;" Corp",AB$1),""))</f>
        <v/>
      </c>
      <c r="AC132" s="230" t="str">
        <f>IF(tbl_coded[[#This Row],[ISIN]]="","",IF((_xll.BDP(B132&amp;" Corp",AC$1))="#N/A Field Not Applicable","",_xll.BDP(B132&amp;" Corp",AC$1)))</f>
        <v>N</v>
      </c>
      <c r="AD132" s="230" t="str">
        <f>IF(tbl_coded[[#This Row],[ISIN]]="","",IF((_xll.BDP(B132&amp;" Corp",AD$1))="#N/A N/A","--",_xll.BDP(B132&amp;" Corp",AD$1)))</f>
        <v>--</v>
      </c>
      <c r="AE132" s="230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>IG</v>
      </c>
      <c r="AF13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A3/--/A</v>
      </c>
      <c r="AG13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</v>
      </c>
      <c r="AH132" s="231" t="str">
        <f>IF(tbl_coded[[#This Row],[ISIN]]="","",IF(_xll.BDP($B132&amp;" Corp",AH$1)="#N/A N/A","--",_xll.BDP($B132&amp;" Corp",AH$1)))</f>
        <v>CN</v>
      </c>
      <c r="AI13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120</v>
      </c>
      <c r="AK13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郑州地铁集团有限公司</v>
      </c>
      <c r="AL132" s="230" t="s">
        <v>521</v>
      </c>
      <c r="AM13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3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3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3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2" s="230" t="str">
        <f>IF(tbl_coded[[#This Row],[ISIN]]="","",IF(OR(_xll.BDP($B132&amp;" Corp",AR$1)="#N/A N/A"),"",_xll.BDP($B132&amp;" Corp",AR$1)))</f>
        <v/>
      </c>
      <c r="AS132" s="230" t="str">
        <f>IF(tbl_coded[[#This Row],[ISIN]]="","",IF(_xll.BDS($B132&amp;" Corp",AS$1)="#N/A Field Not Applicable","",_xll.BDS($B132&amp;" Corp",AS$1)))</f>
        <v/>
      </c>
      <c r="AT132" s="230" t="str">
        <f>IF(tbl_coded[[#This Row],[SBLC Provider BBID]]="","",_xll.BDP(tbl_coded[[#This Row],[SBLC Provider BBID]]&amp;" CompanyID","NAME"))</f>
        <v/>
      </c>
      <c r="AU132" s="230" t="str">
        <f>IF(tbl_coded[[#This Row],[ISIN]]="","",IF(OR(_xll.BDP($B132&amp;" Corp",AU$1)="#N/A N/A"),"--",IF(_xll.BDP($B132&amp;" Corp",AU$1)="#N/A Field Not Applicable","",TEXT(_xll.BDP($B132&amp;" Corp",AU$1),"yyyy/mm/dd"))))</f>
        <v>2021/11/15</v>
      </c>
      <c r="AV132" s="230" t="str">
        <f>IF(tbl_coded[[#This Row],[ISIN]]="","",IF(OR(_xll.BDP($B132&amp;" Corp",AV$1)="#N/A N/A"),"--",IF(_xll.BDP($B132&amp;" Corp",AV$1)="#N/A Field Not Applicable","",TEXT(_xll.BDP($B132&amp;" Corp",AV$1),"yyyy/mm/dd"))))</f>
        <v>2024/11/15</v>
      </c>
      <c r="AW132" s="230" t="str">
        <f>IF(tbl_coded[[#This Row],[ISIN]]="","",IF(OR(_xll.BDP($B132&amp;" Corp",AW$1)="#N/A N/A"),"--",IF(_xll.BDP($B132&amp;" Corp",AW$1)="#N/A Field Not Applicable","",TEXT(_xll.BDP($B132&amp;" Corp",AW$1),"yyyy/mm/dd"))))</f>
        <v>2021/11/09</v>
      </c>
      <c r="AX132" s="230" t="str">
        <f>IF(tbl_coded[[#This Row],[ISIN]]="","",IF(OR(_xll.BDP($B132&amp;" Corp",AX$1)="#N/A Field Not Applicable"),"--",IF(_xll.BDP($B132&amp;" Corp",AX$1)="#N/A Field Not Applicable","",TEXT(_xll.BDP($B132&amp;" Corp",AX$1),"yyyy/mm/dd"))))</f>
        <v>--</v>
      </c>
      <c r="AY132" s="230">
        <f>IF(tbl_coded[[#This Row],[ISIN]]="","",IF(OR(_xll.BDP($B132&amp;" Corp",AY$1)="#N/A N/A"),"--",_xll.BDP($B132&amp;" Corp",AY$1)))</f>
        <v>1.915</v>
      </c>
      <c r="AZ132" s="230" t="str">
        <f>IF(tbl_coded[[#This Row],[ISIN]]="","",IF(OR(_xll.BDP($B132&amp;" Corp",AZ$1)="#N/A N/A"),"--",_xll.BDP($B132&amp;" Corp",AZ$1)))</f>
        <v>USD</v>
      </c>
      <c r="BA132" s="230">
        <f>IF(tbl_coded[[#This Row],[ISIN]]="","",IF(OR(_xll.BDP($B132&amp;" Corp",BA$1)="#N/A N/A"),"--",_xll.BDP($B132&amp;" Corp",BA$1)))</f>
        <v>500000000</v>
      </c>
      <c r="BB132" s="230">
        <f>IF(tbl_coded[[#This Row],[ISIN]]="","",IF(OR(_xll.BDP($B132&amp;" Corp",BB$1)="#N/A Field Not Applicable"),"--",_xll.BDP($B132&amp;" Corp",BB$1)))</f>
        <v>100</v>
      </c>
      <c r="BC132" s="230" t="str">
        <f>IF(tbl_coded[[#This Row],[ISIN]]="","",IF(OR(_xll.BDP($B132&amp;" Corp",BC$1)="#N/A Field Not Applicable"),"--",_xll.BDP($B132&amp;" Corp",BC$1)))</f>
        <v>N</v>
      </c>
      <c r="BD132" s="230" t="str">
        <f>IF(tbl_coded[[#This Row],[ISIN]]="","",IF(OR(_xll.BDP($B132&amp;" Corp",BD$1)="#N/A Field Not Applicable"),"--",_xll.BDP($B132&amp;" Corp",BD$1)))</f>
        <v>N</v>
      </c>
      <c r="BE132" s="230" t="str">
        <f>IF(tbl_coded[[#This Row],[ISIN]]="","",IF(OR(_xll.BDP($B132&amp;" Corp",BE$1)="#N/A Field Not Applicable"),"--",_xll.BDP($B132&amp;" Corp",BE$1)))</f>
        <v>N</v>
      </c>
      <c r="BF132" s="230" t="str">
        <f>IF(tbl_coded[[#This Row],[ISIN]]="","",IF(OR(_xll.BDP($B132&amp;" Corp",BF$1)="#N/A N/A"),"",_xll.BDP($B132&amp;" Corp",BF$1)))</f>
        <v>1681799D CH</v>
      </c>
      <c r="BG13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A3</v>
      </c>
      <c r="BH13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3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3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3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A3/--/A</v>
      </c>
      <c r="BL13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A3/--/A</v>
      </c>
      <c r="BM132" s="230" t="str">
        <f>IF(tbl_coded[[#This Row],[GREEN]]="Y","Green",IF(tbl_coded[[#This Row],[SUSTAINABLE]]="Y","Sustainable",IF(tbl_coded[[#This Row],[SOCIAL]]="Y","Social","")))</f>
        <v/>
      </c>
    </row>
    <row r="133" spans="1:65" ht="15" customHeight="1">
      <c r="A133" s="225">
        <v>131</v>
      </c>
      <c r="B133" s="226" t="str">
        <f>IF(美元债一级!$C$3:$C$1048576&lt;&gt;"",美元债一级!C133,"")</f>
        <v>XS2400120650</v>
      </c>
      <c r="C133" s="228" t="str">
        <f>IF(tbl_coded[[#This Row],[ISIN]]="","",IF(tbl_coded[[#This Row],[Index]]&gt;$A$1,"",IF(_xll.BDP($B133&amp;" Corp",C$1)="#N/A N/A","",_xll.BDP($B133&amp;" Corp",C$1))))</f>
        <v>9/11/2021</v>
      </c>
      <c r="D133" s="228" t="str">
        <f>IF(tbl_coded[[#This Row],[ISIN]]="","",IF(_xll.BDP($B133&amp;" Corp",D$1)="#N/A N/A","",_xll.BDP($B133&amp;" Corp",D$1)))</f>
        <v>CNCBINV 1 BVI LTD</v>
      </c>
      <c r="E133" s="228" t="str">
        <f>IF(tbl_coded[[#This Row],[ISIN]]="","",IF(_xll.BDP($B133&amp;" Corp",E$1)="#N/A N/A","--",_xll.BDP($B133&amp;" Corp",E$1)))</f>
        <v>CNCB HONG KONG INV</v>
      </c>
      <c r="F133" s="228" t="str">
        <f>IF(tbl_coded[[#This Row],[ISIN]]="","",IF(_xll.BDS($B133&amp;" Corp",F$1)="#N/A Field Not Applicable","",_xll.BDS($B133&amp;" Corp",F$1)))</f>
        <v/>
      </c>
      <c r="G133" s="228" t="str">
        <f>IF(tbl_coded[[#This Row],[ISIN]]="","",IF(_xll.BDP($F133&amp;" CompanyID",G$1)="#N/A Invalid Security","",_xll.BDP($F133&amp;" CompanyID",G$1)))</f>
        <v/>
      </c>
      <c r="H133" s="228" t="str">
        <f>IF(tbl_coded[[#This Row],[ISIN]]="","",IF(_xll.BDP($B133&amp;" Corp",H$1)="#N/A N/A","--",_xll.BDP($B133&amp;" Corp",H$1)))</f>
        <v>--</v>
      </c>
      <c r="I133" s="228" t="str">
        <f>IF(tbl_coded[[#This Row],[ISIN]]="","",IF(_xll.BDP($B133&amp;" Corp",I$1)="#N/A N/A","--",_xll.BDP($B133&amp;" Corp",I$1)))</f>
        <v>BBB</v>
      </c>
      <c r="J133" s="228" t="str">
        <f>IF(tbl_coded[[#This Row],[ISIN]]="","",IF(_xll.BDP($B133&amp;" Corp",J$1)="#N/A N/A","--",_xll.BDP($B133&amp;" Corp",J$1)))</f>
        <v>--</v>
      </c>
      <c r="K133" s="228" t="str">
        <f>IF(tbl_coded[[#This Row],[ISIN]]="","",IF(_xll.BDP($B133&amp;" Corp",K$1)="#N/A N/A","--",_xll.BDP($B133&amp;" Corp",K$1)))</f>
        <v>--</v>
      </c>
      <c r="L133" s="228" t="str">
        <f>IF(tbl_coded[[#This Row],[ISIN]]="","",IF(_xll.BDP($B133&amp;" Corp",L$1)="#N/A N/A","--",_xll.BDP($B133&amp;" Corp",L$1)))</f>
        <v>--</v>
      </c>
      <c r="M133" s="228" t="str">
        <f>IF(tbl_coded[[#This Row],[ISIN]]="","",IF(_xll.BDP($B133&amp;" Corp",M$1)="#N/A N/A","--",_xll.BDP($B133&amp;" Corp",M$1)))</f>
        <v>--</v>
      </c>
      <c r="N133" s="228" t="str">
        <f>IF(tbl_coded[[#This Row],[ISIN]]="","",IF(_xll.BDP($B133&amp;" Corp",N$1)="#N/A N/A","--",_xll.BDP($B133&amp;" Corp",N$1)))</f>
        <v>--</v>
      </c>
      <c r="O133" s="228" t="str">
        <f>IF(tbl_coded[[#This Row],[ISIN]]="","",IF(_xll.BDP($B133&amp;" Corp",O$1)="#N/A N/A","--",_xll.BDP($B133&amp;" Corp",O$1)))</f>
        <v>--</v>
      </c>
      <c r="P133" s="228" t="str">
        <f>IF(tbl_coded[[#This Row],[ISIN]]="","",IF(_xll.BDP($B133&amp;" Corp",P$1)="#N/A N/A","--",_xll.BDP($B133&amp;" Corp",P$1)))</f>
        <v>--</v>
      </c>
      <c r="Q13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33" s="228" t="str">
        <f>IF(tbl_coded[[#This Row],[ISIN]]="","",IF(OR(_xll.BDP($B133&amp;" Corp",R$1)="#N/A N/A",_xll.BDP($B133&amp;" Corp",R$1)="#N/A Invalid Security",_xll.BDP($B133&amp;" Corp",R$1)="#N/A Field Not Applicable"),"--",_xll.BDP($B133&amp;" Corp",R$1)))</f>
        <v>1541640D CH</v>
      </c>
      <c r="S133" s="228" t="str">
        <f>IF(tbl_coded[[#This Row],[ISIN]]="","",IF(OR(_xll.BDP($R133&amp;" Equity",S$1)="#N/A N/A",_xll.BDP($R133&amp;" Equity",S$1)="#N/A Invalid Security"),"--",_xll.BDP($R133&amp;" Equity",S$1)))</f>
        <v>--</v>
      </c>
      <c r="T133" s="228" t="str">
        <f>IF(tbl_coded[[#This Row],[ISIN]]="","",IF(OR(_xll.BDP($R133&amp;" Equity",T$1)="#N/A N/A",_xll.BDP($R133&amp;" Equity",T$1)="#N/A Invalid Security"),"--",_xll.BDP($R133&amp;" Equity",T$1)))</f>
        <v>--</v>
      </c>
      <c r="U133" s="228" t="str">
        <f>IF(tbl_coded[[#This Row],[ISIN]]="","",IF(OR(_xll.BDP($R133&amp;" Equity",U$1)="#N/A N/A",_xll.BDP($R133&amp;" Equity",U$1)="#N/A Invalid Security"),"--",_xll.BDP($R133&amp;" Equity",U$1)))</f>
        <v>--</v>
      </c>
      <c r="V133" s="228" t="str">
        <f>IF(tbl_coded[[#This Row],[ISIN]]="","",IF(OR(_xll.BDP($R133&amp;" Equity",V$1)="#N/A N/A",_xll.BDP($R133&amp;" Equity",V$1)="#N/A Invalid Security"),"--",_xll.BDP($R133&amp;" Equity",V$1)))</f>
        <v>--</v>
      </c>
      <c r="W133" s="228" t="str">
        <f>IF(tbl_coded[[#This Row],[ISIN]]="","",IF(OR(_xll.BDP($R133&amp;" Equity",W$1)="#N/A N/A",_xll.BDP($R133&amp;" Equity",W$1)="#N/A Invalid Security"),"--",_xll.BDP($R133&amp;" Equity",W$1)))</f>
        <v>BBB</v>
      </c>
      <c r="X133" s="228" t="str">
        <f>IF(tbl_coded[[#This Row],[ISIN]]="","",IF(OR(_xll.BDP($R133&amp;" Equity",X$1)="#N/A N/A",_xll.BDP($R133&amp;" Equity",X$1)="#N/A Invalid Security"),"--",_xll.BDP($R133&amp;" Equity",X$1)))</f>
        <v>BBB+</v>
      </c>
      <c r="Y13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--/BBB/BBB+</v>
      </c>
      <c r="Z133" s="228">
        <f>IF(tbl_coded[[#This Row],[ISIN]]="","",IF(ISNUMBER(_xll.BDP(B133&amp;" Corp",Z$1)),_xll.BDP(B133&amp;" Corp",Z$1),""))</f>
        <v>110</v>
      </c>
      <c r="AA133" s="228">
        <f>IF(tbl_coded[[#This Row],[ISIN]]="","",IF(ISNUMBER(_xll.BDP(B133&amp;" Corp",AA$1)),_xll.BDP(B133&amp;" Corp",AA$1),""))</f>
        <v>110</v>
      </c>
      <c r="AB133" s="228" t="str">
        <f>IF(tbl_coded[[#This Row],[ISIN]]="","",IF(ISNUMBER(_xll.BDP(B133&amp;" Corp",AB$1)),_xll.BDP(B133&amp;" Corp",AB$1),""))</f>
        <v/>
      </c>
      <c r="AC133" s="228" t="str">
        <f>IF(tbl_coded[[#This Row],[ISIN]]="","",IF((_xll.BDP(B133&amp;" Corp",AC$1))="#N/A Field Not Applicable","",_xll.BDP(B133&amp;" Corp",AC$1)))</f>
        <v>N</v>
      </c>
      <c r="AD133" s="228" t="str">
        <f>IF(tbl_coded[[#This Row],[ISIN]]="","",IF((_xll.BDP(B133&amp;" Corp",AD$1))="#N/A N/A","--",_xll.BDP(B133&amp;" Corp",AD$1)))</f>
        <v>--</v>
      </c>
      <c r="AE133" s="228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>IG</v>
      </c>
      <c r="AF13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--/BBB/BBB+</v>
      </c>
      <c r="AG13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--/BBB/--</v>
      </c>
      <c r="AH133" s="229" t="str">
        <f>IF(tbl_coded[[#This Row],[ISIN]]="","",IF(_xll.BDP($B133&amp;" Corp",AH$1)="#N/A N/A","--",_xll.BDP($B133&amp;" Corp",AH$1)))</f>
        <v>VG</v>
      </c>
      <c r="AI13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3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110</v>
      </c>
      <c r="AK13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CNCBINV 1 BVI Ltd</v>
      </c>
      <c r="AL133" s="244" t="str">
        <f>IF(tbl_coded[[#This Row],[ISIN]]="","",IF(_xll.BDS($B133&amp;" Corp",AL$1)="#N/A Field Not Applicable","",_xll.BDS($B133&amp;" Corp",AL$1)))</f>
        <v/>
      </c>
      <c r="AM13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3" s="244" t="str">
        <f>IF(tbl_coded[[#This Row],[ISIN]]="","",IF(OR(_xll.BDP($B133&amp;" Corp",AR$1)="#N/A N/A"),"",_xll.BDP($B133&amp;" Corp",AR$1)))</f>
        <v>CNCB Hong Kong Investment Ltd</v>
      </c>
      <c r="AS133" s="244" t="str">
        <f>IF(tbl_coded[[#This Row],[ISIN]]="","",IF(_xll.BDS($B133&amp;" Corp",AS$1)="#N/A Field Not Applicable","",_xll.BDS($B133&amp;" Corp",AS$1)))</f>
        <v/>
      </c>
      <c r="AT133" s="244" t="str">
        <f>IF(tbl_coded[[#This Row],[SBLC Provider BBID]]="","",_xll.BDP(tbl_coded[[#This Row],[SBLC Provider BBID]]&amp;" CompanyID","NAME"))</f>
        <v/>
      </c>
      <c r="AU133" s="244" t="str">
        <f>IF(tbl_coded[[#This Row],[ISIN]]="","",IF(OR(_xll.BDP($B133&amp;" Corp",AU$1)="#N/A N/A"),"--",IF(_xll.BDP($B133&amp;" Corp",AU$1)="#N/A Field Not Applicable","",TEXT(_xll.BDP($B133&amp;" Corp",AU$1),"yyyy/mm/dd"))))</f>
        <v>2021/11/17</v>
      </c>
      <c r="AV133" s="244" t="str">
        <f>IF(tbl_coded[[#This Row],[ISIN]]="","",IF(OR(_xll.BDP($B133&amp;" Corp",AV$1)="#N/A N/A"),"--",IF(_xll.BDP($B133&amp;" Corp",AV$1)="#N/A Field Not Applicable","",TEXT(_xll.BDP($B133&amp;" Corp",AV$1),"yyyy/mm/dd"))))</f>
        <v>2024/11/17</v>
      </c>
      <c r="AW133" s="244" t="str">
        <f>IF(tbl_coded[[#This Row],[ISIN]]="","",IF(OR(_xll.BDP($B133&amp;" Corp",AW$1)="#N/A N/A"),"--",IF(_xll.BDP($B133&amp;" Corp",AW$1)="#N/A Field Not Applicable","",TEXT(_xll.BDP($B133&amp;" Corp",AW$1),"yyyy/mm/dd"))))</f>
        <v>2021/11/09</v>
      </c>
      <c r="AX133" s="244" t="str">
        <f>IF(tbl_coded[[#This Row],[ISIN]]="","",IF(OR(_xll.BDP($B133&amp;" Corp",AX$1)="#N/A Field Not Applicable"),"--",IF(_xll.BDP($B133&amp;" Corp",AX$1)="#N/A Field Not Applicable","",TEXT(_xll.BDP($B133&amp;" Corp",AX$1),"yyyy/mm/dd"))))</f>
        <v>--</v>
      </c>
      <c r="AY133" s="244">
        <f>IF(tbl_coded[[#This Row],[ISIN]]="","",IF(OR(_xll.BDP($B133&amp;" Corp",AY$1)="#N/A N/A"),"--",_xll.BDP($B133&amp;" Corp",AY$1)))</f>
        <v>1.75</v>
      </c>
      <c r="AZ133" s="244" t="str">
        <f>IF(tbl_coded[[#This Row],[ISIN]]="","",IF(OR(_xll.BDP($B133&amp;" Corp",AZ$1)="#N/A N/A"),"--",_xll.BDP($B133&amp;" Corp",AZ$1)))</f>
        <v>USD</v>
      </c>
      <c r="BA133" s="244">
        <f>IF(tbl_coded[[#This Row],[ISIN]]="","",IF(OR(_xll.BDP($B133&amp;" Corp",BA$1)="#N/A N/A"),"--",_xll.BDP($B133&amp;" Corp",BA$1)))</f>
        <v>500000000</v>
      </c>
      <c r="BB133" s="244">
        <f>IF(tbl_coded[[#This Row],[ISIN]]="","",IF(OR(_xll.BDP($B133&amp;" Corp",BB$1)="#N/A Field Not Applicable"),"--",_xll.BDP($B133&amp;" Corp",BB$1)))</f>
        <v>99.891999999999996</v>
      </c>
      <c r="BC133" s="244" t="str">
        <f>IF(tbl_coded[[#This Row],[ISIN]]="","",IF(OR(_xll.BDP($B133&amp;" Corp",BC$1)="#N/A Field Not Applicable"),"--",_xll.BDP($B133&amp;" Corp",BC$1)))</f>
        <v>N</v>
      </c>
      <c r="BD133" s="244" t="str">
        <f>IF(tbl_coded[[#This Row],[ISIN]]="","",IF(OR(_xll.BDP($B133&amp;" Corp",BD$1)="#N/A Field Not Applicable"),"--",_xll.BDP($B133&amp;" Corp",BD$1)))</f>
        <v>N</v>
      </c>
      <c r="BE133" s="244" t="str">
        <f>IF(tbl_coded[[#This Row],[ISIN]]="","",IF(OR(_xll.BDP($B133&amp;" Corp",BE$1)="#N/A Field Not Applicable"),"--",_xll.BDP($B133&amp;" Corp",BE$1)))</f>
        <v>N</v>
      </c>
      <c r="BF133" s="244" t="str">
        <f>IF(tbl_coded[[#This Row],[ISIN]]="","",IF(OR(_xll.BDP($B133&amp;" Corp",BF$1)="#N/A N/A"),"",_xll.BDP($B133&amp;" Corp",BF$1)))</f>
        <v>998 HK</v>
      </c>
      <c r="BG13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3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3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3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BBB+u</v>
      </c>
      <c r="BK13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--/BBB+/BBB+u</v>
      </c>
      <c r="BL13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</v>
      </c>
      <c r="BM133" s="244" t="str">
        <f>IF(tbl_coded[[#This Row],[GREEN]]="Y","Green",IF(tbl_coded[[#This Row],[SUSTAINABLE]]="Y","Sustainable",IF(tbl_coded[[#This Row],[SOCIAL]]="Y","Social","")))</f>
        <v/>
      </c>
    </row>
    <row r="134" spans="1:65" ht="15" customHeight="1">
      <c r="A134" s="225">
        <v>132</v>
      </c>
      <c r="B134" s="226" t="str">
        <f>IF(美元债一级!$C$3:$C$1048576&lt;&gt;"",美元债一级!C134,"")</f>
        <v>XS2405490850</v>
      </c>
      <c r="C134" s="228" t="str">
        <f>IF(tbl_coded[[#This Row],[ISIN]]="","",IF(tbl_coded[[#This Row],[Index]]&gt;$A$1,"",IF(_xll.BDP($B134&amp;" Corp",C$1)="#N/A N/A","",_xll.BDP($B134&amp;" Corp",C$1))))</f>
        <v>3/11/2021</v>
      </c>
      <c r="D134" s="228" t="str">
        <f>IF(tbl_coded[[#This Row],[ISIN]]="","",IF(_xll.BDP($B134&amp;" Corp",D$1)="#N/A N/A","",_xll.BDP($B134&amp;" Corp",D$1)))</f>
        <v>CHINA BOHAI BK/HK</v>
      </c>
      <c r="E134" s="228" t="str">
        <f>IF(tbl_coded[[#This Row],[ISIN]]="","",IF(_xll.BDP($B134&amp;" Corp",E$1)="#N/A N/A","--",_xll.BDP($B134&amp;" Corp",E$1)))</f>
        <v>--</v>
      </c>
      <c r="F134" s="228" t="str">
        <f>IF(tbl_coded[[#This Row],[ISIN]]="","",IF(_xll.BDS($B134&amp;" Corp",F$1)="#N/A Field Not Applicable","",_xll.BDS($B134&amp;" Corp",F$1)))</f>
        <v/>
      </c>
      <c r="G134" s="228" t="str">
        <f>IF(tbl_coded[[#This Row],[ISIN]]="","",IF(_xll.BDP($F134&amp;" CompanyID",G$1)="#N/A Invalid Security","",_xll.BDP($F134&amp;" CompanyID",G$1)))</f>
        <v/>
      </c>
      <c r="H134" s="228" t="str">
        <f>IF(tbl_coded[[#This Row],[ISIN]]="","",IF(_xll.BDP($B134&amp;" Corp",H$1)="#N/A N/A","--",_xll.BDP($B134&amp;" Corp",H$1)))</f>
        <v>Baa3</v>
      </c>
      <c r="I134" s="228" t="str">
        <f>IF(tbl_coded[[#This Row],[ISIN]]="","",IF(_xll.BDP($B134&amp;" Corp",I$1)="#N/A N/A","--",_xll.BDP($B134&amp;" Corp",I$1)))</f>
        <v>BBB-</v>
      </c>
      <c r="J134" s="228" t="str">
        <f>IF(tbl_coded[[#This Row],[ISIN]]="","",IF(_xll.BDP($B134&amp;" Corp",J$1)="#N/A N/A","--",_xll.BDP($B134&amp;" Corp",J$1)))</f>
        <v>--</v>
      </c>
      <c r="K134" s="228" t="str">
        <f>IF(tbl_coded[[#This Row],[ISIN]]="","",IF(_xll.BDP($B134&amp;" Corp",K$1)="#N/A N/A","--",_xll.BDP($B134&amp;" Corp",K$1)))</f>
        <v>--</v>
      </c>
      <c r="L134" s="228" t="str">
        <f>IF(tbl_coded[[#This Row],[ISIN]]="","",IF(_xll.BDP($B134&amp;" Corp",L$1)="#N/A N/A","--",_xll.BDP($B134&amp;" Corp",L$1)))</f>
        <v>--</v>
      </c>
      <c r="M134" s="228" t="str">
        <f>IF(tbl_coded[[#This Row],[ISIN]]="","",IF(_xll.BDP($B134&amp;" Corp",M$1)="#N/A N/A","--",_xll.BDP($B134&amp;" Corp",M$1)))</f>
        <v>--</v>
      </c>
      <c r="N134" s="228" t="str">
        <f>IF(tbl_coded[[#This Row],[ISIN]]="","",IF(_xll.BDP($B134&amp;" Corp",N$1)="#N/A N/A","--",_xll.BDP($B134&amp;" Corp",N$1)))</f>
        <v>--</v>
      </c>
      <c r="O134" s="228" t="str">
        <f>IF(tbl_coded[[#This Row],[ISIN]]="","",IF(_xll.BDP($B134&amp;" Corp",O$1)="#N/A N/A","--",_xll.BDP($B134&amp;" Corp",O$1)))</f>
        <v>--</v>
      </c>
      <c r="P134" s="228" t="str">
        <f>IF(tbl_coded[[#This Row],[ISIN]]="","",IF(_xll.BDP($B134&amp;" Corp",P$1)="#N/A N/A","--",_xll.BDP($B134&amp;" Corp",P$1)))</f>
        <v>--</v>
      </c>
      <c r="Q13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34" s="228" t="str">
        <f>IF(tbl_coded[[#This Row],[ISIN]]="","",IF(OR(_xll.BDP($B134&amp;" Corp",R$1)="#N/A N/A",_xll.BDP($B134&amp;" Corp",R$1)="#N/A Invalid Security",_xll.BDP($B134&amp;" Corp",R$1)="#N/A Field Not Applicable"),"--",_xll.BDP($B134&amp;" Corp",R$1)))</f>
        <v>--</v>
      </c>
      <c r="S134" s="228" t="str">
        <f>IF(tbl_coded[[#This Row],[ISIN]]="","",IF(OR(_xll.BDP($R134&amp;" Equity",S$1)="#N/A N/A",_xll.BDP($R134&amp;" Equity",S$1)="#N/A Invalid Security"),"--",_xll.BDP($R134&amp;" Equity",S$1)))</f>
        <v>--</v>
      </c>
      <c r="T134" s="228" t="str">
        <f>IF(tbl_coded[[#This Row],[ISIN]]="","",IF(OR(_xll.BDP($R134&amp;" Equity",T$1)="#N/A N/A",_xll.BDP($R134&amp;" Equity",T$1)="#N/A Invalid Security"),"--",_xll.BDP($R134&amp;" Equity",T$1)))</f>
        <v>--</v>
      </c>
      <c r="U134" s="228" t="str">
        <f>IF(tbl_coded[[#This Row],[ISIN]]="","",IF(OR(_xll.BDP($R134&amp;" Equity",U$1)="#N/A N/A",_xll.BDP($R134&amp;" Equity",U$1)="#N/A Invalid Security"),"--",_xll.BDP($R134&amp;" Equity",U$1)))</f>
        <v>--</v>
      </c>
      <c r="V134" s="228" t="str">
        <f>IF(tbl_coded[[#This Row],[ISIN]]="","",IF(OR(_xll.BDP($R134&amp;" Equity",V$1)="#N/A N/A",_xll.BDP($R134&amp;" Equity",V$1)="#N/A Invalid Security"),"--",_xll.BDP($R134&amp;" Equity",V$1)))</f>
        <v>--</v>
      </c>
      <c r="W134" s="228" t="str">
        <f>IF(tbl_coded[[#This Row],[ISIN]]="","",IF(OR(_xll.BDP($R134&amp;" Equity",W$1)="#N/A N/A",_xll.BDP($R134&amp;" Equity",W$1)="#N/A Invalid Security"),"--",_xll.BDP($R134&amp;" Equity",W$1)))</f>
        <v>--</v>
      </c>
      <c r="X134" s="228" t="str">
        <f>IF(tbl_coded[[#This Row],[ISIN]]="","",IF(OR(_xll.BDP($R134&amp;" Equity",X$1)="#N/A N/A",_xll.BDP($R134&amp;" Equity",X$1)="#N/A Invalid Security"),"--",_xll.BDP($R134&amp;" Equity",X$1)))</f>
        <v>--</v>
      </c>
      <c r="Y13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4" s="228">
        <f>IF(tbl_coded[[#This Row],[ISIN]]="","",IF(ISNUMBER(_xll.BDP(B134&amp;" Corp",Z$1)),_xll.BDP(B134&amp;" Corp",Z$1),""))</f>
        <v>85</v>
      </c>
      <c r="AA134" s="228">
        <f>IF(tbl_coded[[#This Row],[ISIN]]="","",IF(ISNUMBER(_xll.BDP(B134&amp;" Corp",AA$1)),_xll.BDP(B134&amp;" Corp",AA$1),""))</f>
        <v>85</v>
      </c>
      <c r="AB134" s="228" t="str">
        <f>IF(tbl_coded[[#This Row],[ISIN]]="","",IF(ISNUMBER(_xll.BDP(B134&amp;" Corp",AB$1)),_xll.BDP(B134&amp;" Corp",AB$1),""))</f>
        <v/>
      </c>
      <c r="AC134" s="228" t="str">
        <f>IF(tbl_coded[[#This Row],[ISIN]]="","",IF((_xll.BDP(B134&amp;" Corp",AC$1))="#N/A Field Not Applicable","",_xll.BDP(B134&amp;" Corp",AC$1)))</f>
        <v>N</v>
      </c>
      <c r="AD134" s="228" t="str">
        <f>IF(tbl_coded[[#This Row],[ISIN]]="","",IF((_xll.BDP(B134&amp;" Corp",AD$1))="#N/A N/A","--",_xll.BDP(B134&amp;" Corp",AD$1)))</f>
        <v>--</v>
      </c>
      <c r="AE134" s="228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>IG</v>
      </c>
      <c r="AF13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3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Baa3/BBB-/--</v>
      </c>
      <c r="AH134" s="229" t="str">
        <f>IF(tbl_coded[[#This Row],[ISIN]]="","",IF(_xll.BDP($B134&amp;" Corp",AH$1)="#N/A N/A","--",_xll.BDP($B134&amp;" Corp",AH$1)))</f>
        <v>CN</v>
      </c>
      <c r="AI13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4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85</v>
      </c>
      <c r="AK13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China Bohai Bank Co Ltd/Hong K</v>
      </c>
      <c r="AL134" s="244" t="str">
        <f>IF(tbl_coded[[#This Row],[ISIN]]="","",IF(_xll.BDS($B134&amp;" Corp",AL$1)="#N/A Field Not Applicable","",_xll.BDS($B134&amp;" Corp",AL$1)))</f>
        <v/>
      </c>
      <c r="AM13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4" s="244" t="str">
        <f>IF(tbl_coded[[#This Row],[ISIN]]="","",IF(OR(_xll.BDP($B134&amp;" Corp",AR$1)="#N/A N/A"),"",_xll.BDP($B134&amp;" Corp",AR$1)))</f>
        <v/>
      </c>
      <c r="AS134" s="244" t="str">
        <f>IF(tbl_coded[[#This Row],[ISIN]]="","",IF(_xll.BDS($B134&amp;" Corp",AS$1)="#N/A Field Not Applicable","",_xll.BDS($B134&amp;" Corp",AS$1)))</f>
        <v/>
      </c>
      <c r="AT134" s="244" t="str">
        <f>IF(tbl_coded[[#This Row],[SBLC Provider BBID]]="","",_xll.BDP(tbl_coded[[#This Row],[SBLC Provider BBID]]&amp;" CompanyID","NAME"))</f>
        <v/>
      </c>
      <c r="AU134" s="244" t="str">
        <f>IF(tbl_coded[[#This Row],[ISIN]]="","",IF(OR(_xll.BDP($B134&amp;" Corp",AU$1)="#N/A N/A"),"--",IF(_xll.BDP($B134&amp;" Corp",AU$1)="#N/A Field Not Applicable","",TEXT(_xll.BDP($B134&amp;" Corp",AU$1),"yyyy/mm/dd"))))</f>
        <v>2021/11/10</v>
      </c>
      <c r="AV134" s="244" t="str">
        <f>IF(tbl_coded[[#This Row],[ISIN]]="","",IF(OR(_xll.BDP($B134&amp;" Corp",AV$1)="#N/A N/A"),"--",IF(_xll.BDP($B134&amp;" Corp",AV$1)="#N/A Field Not Applicable","",TEXT(_xll.BDP($B134&amp;" Corp",AV$1),"yyyy/mm/dd"))))</f>
        <v>2024/11/10</v>
      </c>
      <c r="AW134" s="244" t="str">
        <f>IF(tbl_coded[[#This Row],[ISIN]]="","",IF(OR(_xll.BDP($B134&amp;" Corp",AW$1)="#N/A N/A"),"--",IF(_xll.BDP($B134&amp;" Corp",AW$1)="#N/A Field Not Applicable","",TEXT(_xll.BDP($B134&amp;" Corp",AW$1),"yyyy/mm/dd"))))</f>
        <v>2021/11/03</v>
      </c>
      <c r="AX134" s="244" t="str">
        <f>IF(tbl_coded[[#This Row],[ISIN]]="","",IF(OR(_xll.BDP($B134&amp;" Corp",AX$1)="#N/A Field Not Applicable"),"--",IF(_xll.BDP($B134&amp;" Corp",AX$1)="#N/A Field Not Applicable","",TEXT(_xll.BDP($B134&amp;" Corp",AX$1),"yyyy/mm/dd"))))</f>
        <v>--</v>
      </c>
      <c r="AY134" s="244">
        <f>IF(tbl_coded[[#This Row],[ISIN]]="","",IF(OR(_xll.BDP($B134&amp;" Corp",AY$1)="#N/A N/A"),"--",_xll.BDP($B134&amp;" Corp",AY$1)))</f>
        <v>1.5</v>
      </c>
      <c r="AZ134" s="244" t="str">
        <f>IF(tbl_coded[[#This Row],[ISIN]]="","",IF(OR(_xll.BDP($B134&amp;" Corp",AZ$1)="#N/A N/A"),"--",_xll.BDP($B134&amp;" Corp",AZ$1)))</f>
        <v>USD</v>
      </c>
      <c r="BA134" s="244">
        <f>IF(tbl_coded[[#This Row],[ISIN]]="","",IF(OR(_xll.BDP($B134&amp;" Corp",BA$1)="#N/A N/A"),"--",_xll.BDP($B134&amp;" Corp",BA$1)))</f>
        <v>300000000</v>
      </c>
      <c r="BB134" s="244">
        <f>IF(tbl_coded[[#This Row],[ISIN]]="","",IF(OR(_xll.BDP($B134&amp;" Corp",BB$1)="#N/A Field Not Applicable"),"--",_xll.BDP($B134&amp;" Corp",BB$1)))</f>
        <v>99.766000000000005</v>
      </c>
      <c r="BC134" s="244" t="str">
        <f>IF(tbl_coded[[#This Row],[ISIN]]="","",IF(OR(_xll.BDP($B134&amp;" Corp",BC$1)="#N/A Field Not Applicable"),"--",_xll.BDP($B134&amp;" Corp",BC$1)))</f>
        <v>N</v>
      </c>
      <c r="BD134" s="244" t="str">
        <f>IF(tbl_coded[[#This Row],[ISIN]]="","",IF(OR(_xll.BDP($B134&amp;" Corp",BD$1)="#N/A Field Not Applicable"),"--",_xll.BDP($B134&amp;" Corp",BD$1)))</f>
        <v>N</v>
      </c>
      <c r="BE134" s="244" t="str">
        <f>IF(tbl_coded[[#This Row],[ISIN]]="","",IF(OR(_xll.BDP($B134&amp;" Corp",BE$1)="#N/A Field Not Applicable"),"--",_xll.BDP($B134&amp;" Corp",BE$1)))</f>
        <v>N</v>
      </c>
      <c r="BF134" s="244" t="str">
        <f>IF(tbl_coded[[#This Row],[ISIN]]="","",IF(OR(_xll.BDP($B134&amp;" Corp",BF$1)="#N/A N/A"),"",_xll.BDP($B134&amp;" Corp",BF$1)))</f>
        <v>9668 HK</v>
      </c>
      <c r="BG13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3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Baa3</v>
      </c>
      <c r="BI13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13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3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Baa3/BBB-/--</v>
      </c>
      <c r="BL13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Baa3/BBB-/--</v>
      </c>
      <c r="BM134" s="244" t="str">
        <f>IF(tbl_coded[[#This Row],[GREEN]]="Y","Green",IF(tbl_coded[[#This Row],[SUSTAINABLE]]="Y","Sustainable",IF(tbl_coded[[#This Row],[SOCIAL]]="Y","Social","")))</f>
        <v/>
      </c>
    </row>
    <row r="135" spans="1:65" ht="15" customHeight="1">
      <c r="A135" s="225">
        <v>133</v>
      </c>
      <c r="B135" s="226" t="str">
        <f>IF(美元债一级!$C$3:$C$1048576&lt;&gt;"",美元债一级!C135,"")</f>
        <v>XS2403477099</v>
      </c>
      <c r="C135" s="228" t="str">
        <f>IF(tbl_coded[[#This Row],[ISIN]]="","",IF(tbl_coded[[#This Row],[Index]]&gt;$A$1,"",IF(_xll.BDP($B135&amp;" Corp",C$1)="#N/A N/A","",_xll.BDP($B135&amp;" Corp",C$1))))</f>
        <v>3/11/2021</v>
      </c>
      <c r="D135" s="228" t="str">
        <f>IF(tbl_coded[[#This Row],[ISIN]]="","",IF(_xll.BDP($B135&amp;" Corp",D$1)="#N/A N/A","",_xll.BDP($B135&amp;" Corp",D$1)))</f>
        <v>JINAN URB CONST INTL INV</v>
      </c>
      <c r="E135" s="228" t="str">
        <f>IF(tbl_coded[[#This Row],[ISIN]]="","",IF(_xll.BDP($B135&amp;" Corp",E$1)="#N/A N/A","--",_xll.BDP($B135&amp;" Corp",E$1)))</f>
        <v>JINAN CITY CONS GRP</v>
      </c>
      <c r="F135" s="228" t="str">
        <f>IF(tbl_coded[[#This Row],[ISIN]]="","",IF(_xll.BDS($B135&amp;" Corp",F$1)="#N/A Field Not Applicable","",_xll.BDS($B135&amp;" Corp",F$1)))</f>
        <v/>
      </c>
      <c r="G135" s="228" t="str">
        <f>IF(tbl_coded[[#This Row],[ISIN]]="","",IF(_xll.BDP($F135&amp;" CompanyID",G$1)="#N/A Invalid Security","",_xll.BDP($F135&amp;" CompanyID",G$1)))</f>
        <v/>
      </c>
      <c r="H135" s="228" t="str">
        <f>IF(tbl_coded[[#This Row],[ISIN]]="","",IF(_xll.BDP($B135&amp;" Corp",H$1)="#N/A N/A","--",_xll.BDP($B135&amp;" Corp",H$1)))</f>
        <v>--</v>
      </c>
      <c r="I135" s="228" t="str">
        <f>IF(tbl_coded[[#This Row],[ISIN]]="","",IF(_xll.BDP($B135&amp;" Corp",I$1)="#N/A N/A","--",_xll.BDP($B135&amp;" Corp",I$1)))</f>
        <v>--</v>
      </c>
      <c r="J135" s="228" t="str">
        <f>IF(tbl_coded[[#This Row],[ISIN]]="","",IF(_xll.BDP($B135&amp;" Corp",J$1)="#N/A N/A","--",_xll.BDP($B135&amp;" Corp",J$1)))</f>
        <v>BBB+</v>
      </c>
      <c r="K135" s="228" t="str">
        <f>IF(tbl_coded[[#This Row],[ISIN]]="","",IF(_xll.BDP($B135&amp;" Corp",K$1)="#N/A N/A","--",_xll.BDP($B135&amp;" Corp",K$1)))</f>
        <v>--</v>
      </c>
      <c r="L135" s="228" t="str">
        <f>IF(tbl_coded[[#This Row],[ISIN]]="","",IF(_xll.BDP($B135&amp;" Corp",L$1)="#N/A N/A","--",_xll.BDP($B135&amp;" Corp",L$1)))</f>
        <v>--</v>
      </c>
      <c r="M135" s="228" t="str">
        <f>IF(tbl_coded[[#This Row],[ISIN]]="","",IF(_xll.BDP($B135&amp;" Corp",M$1)="#N/A N/A","--",_xll.BDP($B135&amp;" Corp",M$1)))</f>
        <v>Baa1</v>
      </c>
      <c r="N135" s="228" t="str">
        <f>IF(tbl_coded[[#This Row],[ISIN]]="","",IF(_xll.BDP($B135&amp;" Corp",N$1)="#N/A N/A","--",_xll.BDP($B135&amp;" Corp",N$1)))</f>
        <v>--</v>
      </c>
      <c r="O135" s="228" t="str">
        <f>IF(tbl_coded[[#This Row],[ISIN]]="","",IF(_xll.BDP($B135&amp;" Corp",O$1)="#N/A N/A","--",_xll.BDP($B135&amp;" Corp",O$1)))</f>
        <v>--</v>
      </c>
      <c r="P135" s="228" t="str">
        <f>IF(tbl_coded[[#This Row],[ISIN]]="","",IF(_xll.BDP($B135&amp;" Corp",P$1)="#N/A N/A","--",_xll.BDP($B135&amp;" Corp",P$1)))</f>
        <v>--</v>
      </c>
      <c r="Q13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35" s="228" t="str">
        <f>IF(tbl_coded[[#This Row],[ISIN]]="","",IF(OR(_xll.BDP($B135&amp;" Corp",R$1)="#N/A N/A",_xll.BDP($B135&amp;" Corp",R$1)="#N/A Invalid Security",_xll.BDP($B135&amp;" Corp",R$1)="#N/A Field Not Applicable"),"--",_xll.BDP($B135&amp;" Corp",R$1)))</f>
        <v>1645047D CH</v>
      </c>
      <c r="S135" s="228" t="str">
        <f>IF(tbl_coded[[#This Row],[ISIN]]="","",IF(OR(_xll.BDP($R135&amp;" Equity",S$1)="#N/A N/A",_xll.BDP($R135&amp;" Equity",S$1)="#N/A Invalid Security"),"--",_xll.BDP($R135&amp;" Equity",S$1)))</f>
        <v>--</v>
      </c>
      <c r="T135" s="228" t="str">
        <f>IF(tbl_coded[[#This Row],[ISIN]]="","",IF(OR(_xll.BDP($R135&amp;" Equity",T$1)="#N/A N/A",_xll.BDP($R135&amp;" Equity",T$1)="#N/A Invalid Security"),"--",_xll.BDP($R135&amp;" Equity",T$1)))</f>
        <v>--</v>
      </c>
      <c r="U135" s="228" t="str">
        <f>IF(tbl_coded[[#This Row],[ISIN]]="","",IF(OR(_xll.BDP($R135&amp;" Equity",U$1)="#N/A N/A",_xll.BDP($R135&amp;" Equity",U$1)="#N/A Invalid Security"),"--",_xll.BDP($R135&amp;" Equity",U$1)))</f>
        <v>Baa1</v>
      </c>
      <c r="V135" s="228" t="str">
        <f>IF(tbl_coded[[#This Row],[ISIN]]="","",IF(OR(_xll.BDP($R135&amp;" Equity",V$1)="#N/A N/A",_xll.BDP($R135&amp;" Equity",V$1)="#N/A Invalid Security"),"--",_xll.BDP($R135&amp;" Equity",V$1)))</f>
        <v>--</v>
      </c>
      <c r="W135" s="228" t="str">
        <f>IF(tbl_coded[[#This Row],[ISIN]]="","",IF(OR(_xll.BDP($R135&amp;" Equity",W$1)="#N/A N/A",_xll.BDP($R135&amp;" Equity",W$1)="#N/A Invalid Security"),"--",_xll.BDP($R135&amp;" Equity",W$1)))</f>
        <v>--</v>
      </c>
      <c r="X135" s="228" t="str">
        <f>IF(tbl_coded[[#This Row],[ISIN]]="","",IF(OR(_xll.BDP($R135&amp;" Equity",X$1)="#N/A N/A",_xll.BDP($R135&amp;" Equity",X$1)="#N/A Invalid Security"),"--",_xll.BDP($R135&amp;" Equity",X$1)))</f>
        <v>BBB+</v>
      </c>
      <c r="Y13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Baa1/--/BBB+</v>
      </c>
      <c r="Z135" s="228" t="str">
        <f>IF(tbl_coded[[#This Row],[ISIN]]="","",IF(ISNUMBER(_xll.BDP(B135&amp;" Corp",Z$1)),_xll.BDP(B135&amp;" Corp",Z$1),""))</f>
        <v/>
      </c>
      <c r="AA135" s="228" t="str">
        <f>IF(tbl_coded[[#This Row],[ISIN]]="","",IF(ISNUMBER(_xll.BDP(B135&amp;" Corp",AA$1)),_xll.BDP(B135&amp;" Corp",AA$1),""))</f>
        <v/>
      </c>
      <c r="AB135" s="228" t="str">
        <f>IF(tbl_coded[[#This Row],[ISIN]]="","",IF(ISNUMBER(_xll.BDP(B135&amp;" Corp",AB$1)),_xll.BDP(B135&amp;" Corp",AB$1),""))</f>
        <v/>
      </c>
      <c r="AC135" s="228" t="str">
        <f>IF(tbl_coded[[#This Row],[ISIN]]="","",IF((_xll.BDP(B135&amp;" Corp",AC$1))="#N/A Field Not Applicable","",_xll.BDP(B135&amp;" Corp",AC$1)))</f>
        <v>N</v>
      </c>
      <c r="AD135" s="228" t="str">
        <f>IF(tbl_coded[[#This Row],[ISIN]]="","",IF((_xll.BDP(B135&amp;" Corp",AD$1))="#N/A N/A","--",_xll.BDP(B135&amp;" Corp",AD$1)))</f>
        <v>--</v>
      </c>
      <c r="AE135" s="228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>IG</v>
      </c>
      <c r="AF13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Baa1/--/BBB+</v>
      </c>
      <c r="AG13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135" s="229" t="str">
        <f>IF(tbl_coded[[#This Row],[ISIN]]="","",IF(_xll.BDP($B135&amp;" Corp",AH$1)="#N/A N/A","--",_xll.BDP($B135&amp;" Corp",AH$1)))</f>
        <v>HK</v>
      </c>
      <c r="AI13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济南建设国际投资有限</v>
      </c>
      <c r="AL135" s="244" t="str">
        <f>IF(tbl_coded[[#This Row],[ISIN]]="","",IF(_xll.BDS($B135&amp;" Corp",AL$1)="#N/A Field Not Applicable","",_xll.BDS($B135&amp;" Corp",AL$1)))</f>
        <v/>
      </c>
      <c r="AM13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5" s="244" t="str">
        <f>IF(tbl_coded[[#This Row],[ISIN]]="","",IF(OR(_xll.BDP($B135&amp;" Corp",AR$1)="#N/A N/A"),"",_xll.BDP($B135&amp;" Corp",AR$1)))</f>
        <v>Jinan City Construction Group Ltd Co</v>
      </c>
      <c r="AS135" s="244" t="str">
        <f>IF(tbl_coded[[#This Row],[ISIN]]="","",IF(_xll.BDS($B135&amp;" Corp",AS$1)="#N/A Field Not Applicable","",_xll.BDS($B135&amp;" Corp",AS$1)))</f>
        <v/>
      </c>
      <c r="AT135" s="244" t="str">
        <f>IF(tbl_coded[[#This Row],[SBLC Provider BBID]]="","",_xll.BDP(tbl_coded[[#This Row],[SBLC Provider BBID]]&amp;" CompanyID","NAME"))</f>
        <v/>
      </c>
      <c r="AU135" s="244" t="str">
        <f>IF(tbl_coded[[#This Row],[ISIN]]="","",IF(OR(_xll.BDP($B135&amp;" Corp",AU$1)="#N/A N/A"),"--",IF(_xll.BDP($B135&amp;" Corp",AU$1)="#N/A Field Not Applicable","",TEXT(_xll.BDP($B135&amp;" Corp",AU$1),"yyyy/mm/dd"))))</f>
        <v>2021/11/10</v>
      </c>
      <c r="AV135" s="244" t="str">
        <f>IF(tbl_coded[[#This Row],[ISIN]]="","",IF(OR(_xll.BDP($B135&amp;" Corp",AV$1)="#N/A N/A"),"--",IF(_xll.BDP($B135&amp;" Corp",AV$1)="#N/A Field Not Applicable","",TEXT(_xll.BDP($B135&amp;" Corp",AV$1),"yyyy/mm/dd"))))</f>
        <v>2024/11/10</v>
      </c>
      <c r="AW135" s="244" t="str">
        <f>IF(tbl_coded[[#This Row],[ISIN]]="","",IF(OR(_xll.BDP($B135&amp;" Corp",AW$1)="#N/A N/A"),"--",IF(_xll.BDP($B135&amp;" Corp",AW$1)="#N/A Field Not Applicable","",TEXT(_xll.BDP($B135&amp;" Corp",AW$1),"yyyy/mm/dd"))))</f>
        <v>2021/11/03</v>
      </c>
      <c r="AX135" s="244" t="str">
        <f>IF(tbl_coded[[#This Row],[ISIN]]="","",IF(OR(_xll.BDP($B135&amp;" Corp",AX$1)="#N/A Field Not Applicable"),"--",IF(_xll.BDP($B135&amp;" Corp",AX$1)="#N/A Field Not Applicable","",TEXT(_xll.BDP($B135&amp;" Corp",AX$1),"yyyy/mm/dd"))))</f>
        <v>--</v>
      </c>
      <c r="AY135" s="244">
        <f>IF(tbl_coded[[#This Row],[ISIN]]="","",IF(OR(_xll.BDP($B135&amp;" Corp",AY$1)="#N/A N/A"),"--",_xll.BDP($B135&amp;" Corp",AY$1)))</f>
        <v>2.2999999999999998</v>
      </c>
      <c r="AZ135" s="244" t="str">
        <f>IF(tbl_coded[[#This Row],[ISIN]]="","",IF(OR(_xll.BDP($B135&amp;" Corp",AZ$1)="#N/A N/A"),"--",_xll.BDP($B135&amp;" Corp",AZ$1)))</f>
        <v>USD</v>
      </c>
      <c r="BA135" s="244">
        <f>IF(tbl_coded[[#This Row],[ISIN]]="","",IF(OR(_xll.BDP($B135&amp;" Corp",BA$1)="#N/A N/A"),"--",_xll.BDP($B135&amp;" Corp",BA$1)))</f>
        <v>500000000</v>
      </c>
      <c r="BB135" s="244">
        <f>IF(tbl_coded[[#This Row],[ISIN]]="","",IF(OR(_xll.BDP($B135&amp;" Corp",BB$1)="#N/A Field Not Applicable"),"--",_xll.BDP($B135&amp;" Corp",BB$1)))</f>
        <v>100</v>
      </c>
      <c r="BC135" s="244" t="str">
        <f>IF(tbl_coded[[#This Row],[ISIN]]="","",IF(OR(_xll.BDP($B135&amp;" Corp",BC$1)="#N/A Field Not Applicable"),"--",_xll.BDP($B135&amp;" Corp",BC$1)))</f>
        <v>N</v>
      </c>
      <c r="BD135" s="244" t="str">
        <f>IF(tbl_coded[[#This Row],[ISIN]]="","",IF(OR(_xll.BDP($B135&amp;" Corp",BD$1)="#N/A Field Not Applicable"),"--",_xll.BDP($B135&amp;" Corp",BD$1)))</f>
        <v>N</v>
      </c>
      <c r="BE135" s="244" t="str">
        <f>IF(tbl_coded[[#This Row],[ISIN]]="","",IF(OR(_xll.BDP($B135&amp;" Corp",BE$1)="#N/A Field Not Applicable"),"--",_xll.BDP($B135&amp;" Corp",BE$1)))</f>
        <v>N</v>
      </c>
      <c r="BF135" s="244" t="str">
        <f>IF(tbl_coded[[#This Row],[ISIN]]="","",IF(OR(_xll.BDP($B135&amp;" Corp",BF$1)="#N/A N/A"),"",_xll.BDP($B135&amp;" Corp",BF$1)))</f>
        <v/>
      </c>
      <c r="BG13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3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3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3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Baa1/--/BBB+</v>
      </c>
      <c r="BM135" s="244" t="str">
        <f>IF(tbl_coded[[#This Row],[GREEN]]="Y","Green",IF(tbl_coded[[#This Row],[SUSTAINABLE]]="Y","Sustainable",IF(tbl_coded[[#This Row],[SOCIAL]]="Y","Social","")))</f>
        <v/>
      </c>
    </row>
    <row r="136" spans="1:65" ht="15" customHeight="1">
      <c r="A136" s="225">
        <v>134</v>
      </c>
      <c r="B136" s="226" t="str">
        <f>IF(美元债一级!$C$3:$C$1048576&lt;&gt;"",美元债一级!C136,"")</f>
        <v>XS2403671493</v>
      </c>
      <c r="C136" s="230" t="str">
        <f>IF(tbl_coded[[#This Row],[ISIN]]="","",IF(tbl_coded[[#This Row],[Index]]&gt;$A$1,"",IF(_xll.BDP($B136&amp;" Corp",C$1)="#N/A N/A","",_xll.BDP($B136&amp;" Corp",C$1))))</f>
        <v>2/11/2021</v>
      </c>
      <c r="D136" s="230" t="str">
        <f>IF(tbl_coded[[#This Row],[ISIN]]="","",IF(_xll.BDP($B136&amp;" Corp",D$1)="#N/A N/A","",_xll.BDP($B136&amp;" Corp",D$1)))</f>
        <v>SPIC PREFERRED CO NO 1</v>
      </c>
      <c r="E136" s="230" t="str">
        <f>IF(tbl_coded[[#This Row],[ISIN]]="","",IF(_xll.BDP($B136&amp;" Corp",E$1)="#N/A N/A","--",_xll.BDP($B136&amp;" Corp",E$1)))</f>
        <v>--</v>
      </c>
      <c r="F136" s="230">
        <f>IF(tbl_coded[[#This Row],[ISIN]]="","",IF(_xll.BDS($B136&amp;" Corp",F$1)="#N/A Field Not Applicable","",_xll.BDS($B136&amp;" Corp",F$1)))</f>
        <v>911294</v>
      </c>
      <c r="G136" s="230" t="str">
        <f>IF(tbl_coded[[#This Row],[ISIN]]="","",IF(_xll.BDP($F136&amp;" CompanyID",G$1)="#N/A Invalid Security","",_xll.BDP($F136&amp;" CompanyID",G$1)))</f>
        <v>State Power Investment Corp Lt</v>
      </c>
      <c r="H136" s="230" t="str">
        <f>IF(tbl_coded[[#This Row],[ISIN]]="","",IF(_xll.BDP($B136&amp;" Corp",H$1)="#N/A N/A","--",_xll.BDP($B136&amp;" Corp",H$1)))</f>
        <v>Baa1</v>
      </c>
      <c r="I136" s="230" t="str">
        <f>IF(tbl_coded[[#This Row],[ISIN]]="","",IF(_xll.BDP($B136&amp;" Corp",I$1)="#N/A N/A","--",_xll.BDP($B136&amp;" Corp",I$1)))</f>
        <v>--</v>
      </c>
      <c r="J136" s="230" t="str">
        <f>IF(tbl_coded[[#This Row],[ISIN]]="","",IF(_xll.BDP($B136&amp;" Corp",J$1)="#N/A N/A","--",_xll.BDP($B136&amp;" Corp",J$1)))</f>
        <v>--</v>
      </c>
      <c r="K136" s="230" t="str">
        <f>IF(tbl_coded[[#This Row],[ISIN]]="","",IF(_xll.BDP($B136&amp;" Corp",K$1)="#N/A N/A","--",_xll.BDP($B136&amp;" Corp",K$1)))</f>
        <v>--</v>
      </c>
      <c r="L136" s="230" t="str">
        <f>IF(tbl_coded[[#This Row],[ISIN]]="","",IF(_xll.BDP($B136&amp;" Corp",L$1)="#N/A N/A","--",_xll.BDP($B136&amp;" Corp",L$1)))</f>
        <v>--</v>
      </c>
      <c r="M136" s="230" t="str">
        <f>IF(tbl_coded[[#This Row],[ISIN]]="","",IF(_xll.BDP($B136&amp;" Corp",M$1)="#N/A N/A","--",_xll.BDP($B136&amp;" Corp",M$1)))</f>
        <v>Baa1</v>
      </c>
      <c r="N136" s="230" t="str">
        <f>IF(tbl_coded[[#This Row],[ISIN]]="","",IF(_xll.BDP($B136&amp;" Corp",N$1)="#N/A N/A","--",_xll.BDP($B136&amp;" Corp",N$1)))</f>
        <v>--</v>
      </c>
      <c r="O136" s="230" t="str">
        <f>IF(tbl_coded[[#This Row],[ISIN]]="","",IF(_xll.BDP($B136&amp;" Corp",O$1)="#N/A N/A","--",_xll.BDP($B136&amp;" Corp",O$1)))</f>
        <v>--</v>
      </c>
      <c r="P136" s="230" t="str">
        <f>IF(tbl_coded[[#This Row],[ISIN]]="","",IF(_xll.BDP($B136&amp;" Corp",P$1)="#N/A N/A","--",_xll.BDP($B136&amp;" Corp",P$1)))</f>
        <v>--</v>
      </c>
      <c r="Q13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36" s="230" t="str">
        <f>IF(tbl_coded[[#This Row],[ISIN]]="","",IF(OR(_xll.BDP($B136&amp;" Corp",R$1)="#N/A N/A",_xll.BDP($B136&amp;" Corp",R$1)="#N/A Invalid Security",_xll.BDP($B136&amp;" Corp",R$1)="#N/A Field Not Applicable"),"--",_xll.BDP($B136&amp;" Corp",R$1)))</f>
        <v>--</v>
      </c>
      <c r="S136" s="230" t="str">
        <f>IF(tbl_coded[[#This Row],[ISIN]]="","",IF(OR(_xll.BDP($R136&amp;" Equity",S$1)="#N/A N/A",_xll.BDP($R136&amp;" Equity",S$1)="#N/A Invalid Security"),"--",_xll.BDP($R136&amp;" Equity",S$1)))</f>
        <v>--</v>
      </c>
      <c r="T136" s="230" t="str">
        <f>IF(tbl_coded[[#This Row],[ISIN]]="","",IF(OR(_xll.BDP($R136&amp;" Equity",T$1)="#N/A N/A",_xll.BDP($R136&amp;" Equity",T$1)="#N/A Invalid Security"),"--",_xll.BDP($R136&amp;" Equity",T$1)))</f>
        <v>--</v>
      </c>
      <c r="U136" s="230" t="str">
        <f>IF(tbl_coded[[#This Row],[ISIN]]="","",IF(OR(_xll.BDP($R136&amp;" Equity",U$1)="#N/A N/A",_xll.BDP($R136&amp;" Equity",U$1)="#N/A Invalid Security"),"--",_xll.BDP($R136&amp;" Equity",U$1)))</f>
        <v>--</v>
      </c>
      <c r="V136" s="230" t="str">
        <f>IF(tbl_coded[[#This Row],[ISIN]]="","",IF(OR(_xll.BDP($R136&amp;" Equity",V$1)="#N/A N/A",_xll.BDP($R136&amp;" Equity",V$1)="#N/A Invalid Security"),"--",_xll.BDP($R136&amp;" Equity",V$1)))</f>
        <v>--</v>
      </c>
      <c r="W136" s="230" t="str">
        <f>IF(tbl_coded[[#This Row],[ISIN]]="","",IF(OR(_xll.BDP($R136&amp;" Equity",W$1)="#N/A N/A",_xll.BDP($R136&amp;" Equity",W$1)="#N/A Invalid Security"),"--",_xll.BDP($R136&amp;" Equity",W$1)))</f>
        <v>--</v>
      </c>
      <c r="X136" s="230" t="str">
        <f>IF(tbl_coded[[#This Row],[ISIN]]="","",IF(OR(_xll.BDP($R136&amp;" Equity",X$1)="#N/A N/A",_xll.BDP($R136&amp;" Equity",X$1)="#N/A Invalid Security"),"--",_xll.BDP($R136&amp;" Equity",X$1)))</f>
        <v>--</v>
      </c>
      <c r="Y13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6" s="230">
        <f>IF(tbl_coded[[#This Row],[ISIN]]="","",IF(ISNUMBER(_xll.BDP(B136&amp;" Corp",Z$1)),_xll.BDP(B136&amp;" Corp",Z$1),""))</f>
        <v>263.3</v>
      </c>
      <c r="AA136" s="230">
        <f>IF(tbl_coded[[#This Row],[ISIN]]="","",IF(ISNUMBER(_xll.BDP(B136&amp;" Corp",AA$1)),_xll.BDP(B136&amp;" Corp",AA$1),""))</f>
        <v>263.3</v>
      </c>
      <c r="AB136" s="230">
        <f>IF(tbl_coded[[#This Row],[ISIN]]="","",IF(ISNUMBER(_xll.BDP(B136&amp;" Corp",AB$1)),_xll.BDP(B136&amp;" Corp",AB$1),""))</f>
        <v>563.29999999999995</v>
      </c>
      <c r="AC136" s="230" t="str">
        <f>IF(tbl_coded[[#This Row],[ISIN]]="","",IF((_xll.BDP(B136&amp;" Corp",AC$1))="#N/A Field Not Applicable","",_xll.BDP(B136&amp;" Corp",AC$1)))</f>
        <v>N</v>
      </c>
      <c r="AD136" s="230" t="str">
        <f>IF(tbl_coded[[#This Row],[ISIN]]="","",IF((_xll.BDP(B136&amp;" Corp",AD$1))="#N/A N/A","--",_xll.BDP(B136&amp;" Corp",AD$1)))</f>
        <v>--</v>
      </c>
      <c r="AE136" s="230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>IG</v>
      </c>
      <c r="AF13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Baa1/--/--</v>
      </c>
      <c r="AG13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Baa1/--/--</v>
      </c>
      <c r="AH136" s="231" t="str">
        <f>IF(tbl_coded[[#This Row],[ISIN]]="","",IF(_xll.BDP($B136&amp;" Corp",AH$1)="#N/A N/A","--",_xll.BDP($B136&amp;" Corp",AH$1)))</f>
        <v>KY</v>
      </c>
      <c r="AI13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6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263.3</v>
      </c>
      <c r="AK13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SPIC Preferred Co No 1 Ltd</v>
      </c>
      <c r="AL136" s="230">
        <f>IF(tbl_coded[[#This Row],[ISIN]]="","",IF(_xll.BDS($B136&amp;" Corp",AL$1)="#N/A Field Not Applicable","",_xll.BDS($B136&amp;" Corp",AL$1)))</f>
        <v>911294</v>
      </c>
      <c r="AM136" s="230" t="str">
        <f>IF(tbl_coded[[#This Row],[ISIN]]="","",IF(_xll.BDP(tbl_coded[[#This Row],[KPW Provider BBID]]&amp;" CompanyID","NAME")="#N/A Invalid Security","",_xll.BDP(tbl_coded[[#This Row],[KPW Provider BBID]]&amp;" CompanyID","NAME")))</f>
        <v>State Power Investment Corp Lt</v>
      </c>
      <c r="AN13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3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13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136" s="230" t="str">
        <f>IF(tbl_coded[[#This Row],[ISIN]]="","",IF(tbl_coded[[#This Row],[KPW Name]]="","",tbl_coded[[#This Row],[穆迪KPW评级]]&amp;"/"&amp;tbl_coded[[#This Row],[SPKPW评级]]&amp;"/"&amp;tbl_coded[[#This Row],[FITCHKPW评级]]))</f>
        <v>--/A-/A</v>
      </c>
      <c r="AR136" s="230" t="str">
        <f>IF(tbl_coded[[#This Row],[ISIN]]="","",IF(OR(_xll.BDP($B136&amp;" Corp",AR$1)="#N/A N/A"),"",_xll.BDP($B136&amp;" Corp",AR$1)))</f>
        <v/>
      </c>
      <c r="AS136" s="230" t="str">
        <f>IF(tbl_coded[[#This Row],[ISIN]]="","",IF(_xll.BDS($B136&amp;" Corp",AS$1)="#N/A Field Not Applicable","",_xll.BDS($B136&amp;" Corp",AS$1)))</f>
        <v/>
      </c>
      <c r="AT136" s="230" t="str">
        <f>IF(tbl_coded[[#This Row],[SBLC Provider BBID]]="","",_xll.BDP(tbl_coded[[#This Row],[SBLC Provider BBID]]&amp;" CompanyID","NAME"))</f>
        <v/>
      </c>
      <c r="AU136" s="230" t="str">
        <f>IF(tbl_coded[[#This Row],[ISIN]]="","",IF(OR(_xll.BDP($B136&amp;" Corp",AU$1)="#N/A N/A"),"--",IF(_xll.BDP($B136&amp;" Corp",AU$1)="#N/A Field Not Applicable","",TEXT(_xll.BDP($B136&amp;" Corp",AU$1),"yyyy/mm/dd"))))</f>
        <v>2021/11/09</v>
      </c>
      <c r="AV136" s="230" t="str">
        <f>IF(tbl_coded[[#This Row],[ISIN]]="","",IF(OR(_xll.BDP($B136&amp;" Corp",AV$1)="#N/A N/A"),"--",IF(_xll.BDP($B136&amp;" Corp",AV$1)="#N/A Field Not Applicable","",TEXT(_xll.BDP($B136&amp;" Corp",AV$1),"yyyy/mm/dd"))))</f>
        <v/>
      </c>
      <c r="AW136" s="230" t="str">
        <f>IF(tbl_coded[[#This Row],[ISIN]]="","",IF(OR(_xll.BDP($B136&amp;" Corp",AW$1)="#N/A N/A"),"--",IF(_xll.BDP($B136&amp;" Corp",AW$1)="#N/A Field Not Applicable","",TEXT(_xll.BDP($B136&amp;" Corp",AW$1),"yyyy/mm/dd"))))</f>
        <v>2021/11/02</v>
      </c>
      <c r="AX136" s="230" t="str">
        <f>IF(tbl_coded[[#This Row],[ISIN]]="","",IF(OR(_xll.BDP($B136&amp;" Corp",AX$1)="#N/A Field Not Applicable"),"--",IF(_xll.BDP($B136&amp;" Corp",AX$1)="#N/A Field Not Applicable","",TEXT(_xll.BDP($B136&amp;" Corp",AX$1),"yyyy/mm/dd"))))</f>
        <v>2024/10/09</v>
      </c>
      <c r="AY136" s="230">
        <f>IF(tbl_coded[[#This Row],[ISIN]]="","",IF(OR(_xll.BDP($B136&amp;" Corp",AY$1)="#N/A N/A"),"--",_xll.BDP($B136&amp;" Corp",AY$1)))</f>
        <v>3.38</v>
      </c>
      <c r="AZ136" s="230" t="str">
        <f>IF(tbl_coded[[#This Row],[ISIN]]="","",IF(OR(_xll.BDP($B136&amp;" Corp",AZ$1)="#N/A N/A"),"--",_xll.BDP($B136&amp;" Corp",AZ$1)))</f>
        <v>USD</v>
      </c>
      <c r="BA136" s="230">
        <f>IF(tbl_coded[[#This Row],[ISIN]]="","",IF(OR(_xll.BDP($B136&amp;" Corp",BA$1)="#N/A N/A"),"--",_xll.BDP($B136&amp;" Corp",BA$1)))</f>
        <v>900000000</v>
      </c>
      <c r="BB136" s="230">
        <f>IF(tbl_coded[[#This Row],[ISIN]]="","",IF(OR(_xll.BDP($B136&amp;" Corp",BB$1)="#N/A Field Not Applicable"),"--",_xll.BDP($B136&amp;" Corp",BB$1)))</f>
        <v>100</v>
      </c>
      <c r="BC136" s="230" t="str">
        <f>IF(tbl_coded[[#This Row],[ISIN]]="","",IF(OR(_xll.BDP($B136&amp;" Corp",BC$1)="#N/A Field Not Applicable"),"--",_xll.BDP($B136&amp;" Corp",BC$1)))</f>
        <v>N</v>
      </c>
      <c r="BD136" s="230" t="str">
        <f>IF(tbl_coded[[#This Row],[ISIN]]="","",IF(OR(_xll.BDP($B136&amp;" Corp",BD$1)="#N/A Field Not Applicable"),"--",_xll.BDP($B136&amp;" Corp",BD$1)))</f>
        <v>N</v>
      </c>
      <c r="BE136" s="230" t="str">
        <f>IF(tbl_coded[[#This Row],[ISIN]]="","",IF(OR(_xll.BDP($B136&amp;" Corp",BE$1)="#N/A Field Not Applicable"),"--",_xll.BDP($B136&amp;" Corp",BE$1)))</f>
        <v>N</v>
      </c>
      <c r="BF136" s="230" t="str">
        <f>IF(tbl_coded[[#This Row],[ISIN]]="","",IF(OR(_xll.BDP($B136&amp;" Corp",BF$1)="#N/A N/A"),"",_xll.BDP($B136&amp;" Corp",BF$1)))</f>
        <v>CPIZ CH</v>
      </c>
      <c r="BG13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A2</v>
      </c>
      <c r="BH13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3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13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3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13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--/A-/A</v>
      </c>
      <c r="BM136" s="230" t="str">
        <f>IF(tbl_coded[[#This Row],[GREEN]]="Y","Green",IF(tbl_coded[[#This Row],[SUSTAINABLE]]="Y","Sustainable",IF(tbl_coded[[#This Row],[SOCIAL]]="Y","Social","")))</f>
        <v/>
      </c>
    </row>
    <row r="137" spans="1:65" ht="15" customHeight="1">
      <c r="A137" s="225">
        <v>135</v>
      </c>
      <c r="B137" s="226" t="str">
        <f>IF(美元债一级!$C$3:$C$1048576&lt;&gt;"",美元债一级!C137,"")</f>
        <v>XS2403224129</v>
      </c>
      <c r="C137" s="230" t="str">
        <f>IF(tbl_coded[[#This Row],[ISIN]]="","",IF(tbl_coded[[#This Row],[Index]]&gt;$A$1,"",IF(_xll.BDP($B137&amp;" Corp",C$1)="#N/A N/A","",_xll.BDP($B137&amp;" Corp",C$1))))</f>
        <v>27/10/2021</v>
      </c>
      <c r="D137" s="230" t="str">
        <f>IF(tbl_coded[[#This Row],[ISIN]]="","",IF(_xll.BDP($B137&amp;" Corp",D$1)="#N/A N/A","",_xll.BDP($B137&amp;" Corp",D$1)))</f>
        <v>XI YANG OVERSEAS</v>
      </c>
      <c r="E137" s="230" t="str">
        <f>IF(tbl_coded[[#This Row],[ISIN]]="","",IF(_xll.BDP($B137&amp;" Corp",E$1)="#N/A N/A","--",_xll.BDP($B137&amp;" Corp",E$1)))</f>
        <v>--</v>
      </c>
      <c r="F137" s="230">
        <f>IF(tbl_coded[[#This Row],[ISIN]]="","",IF(_xll.BDS($B137&amp;" Corp",F$1)="#N/A Field Not Applicable","",_xll.BDS($B137&amp;" Corp",F$1)))</f>
        <v>50810726</v>
      </c>
      <c r="G137" s="230" t="str">
        <f>IF(tbl_coded[[#This Row],[ISIN]]="","",IF(_xll.BDP($F137&amp;" CompanyID",G$1)="#N/A Invalid Security","",_xll.BDP($F137&amp;" CompanyID",G$1)))</f>
        <v>Nanjing Yangzi State-owned Inv</v>
      </c>
      <c r="H137" s="230" t="str">
        <f>IF(tbl_coded[[#This Row],[ISIN]]="","",IF(_xll.BDP($B137&amp;" Corp",H$1)="#N/A N/A","--",_xll.BDP($B137&amp;" Corp",H$1)))</f>
        <v>--</v>
      </c>
      <c r="I137" s="230" t="str">
        <f>IF(tbl_coded[[#This Row],[ISIN]]="","",IF(_xll.BDP($B137&amp;" Corp",I$1)="#N/A N/A","--",_xll.BDP($B137&amp;" Corp",I$1)))</f>
        <v>--</v>
      </c>
      <c r="J137" s="230" t="str">
        <f>IF(tbl_coded[[#This Row],[ISIN]]="","",IF(_xll.BDP($B137&amp;" Corp",J$1)="#N/A N/A","--",_xll.BDP($B137&amp;" Corp",J$1)))</f>
        <v>NR</v>
      </c>
      <c r="K137" s="230" t="str">
        <f>IF(tbl_coded[[#This Row],[ISIN]]="","",IF(_xll.BDP($B137&amp;" Corp",K$1)="#N/A N/A","--",_xll.BDP($B137&amp;" Corp",K$1)))</f>
        <v>--</v>
      </c>
      <c r="L137" s="230" t="str">
        <f>IF(tbl_coded[[#This Row],[ISIN]]="","",IF(_xll.BDP($B137&amp;" Corp",L$1)="#N/A N/A","--",_xll.BDP($B137&amp;" Corp",L$1)))</f>
        <v>--</v>
      </c>
      <c r="M137" s="230" t="str">
        <f>IF(tbl_coded[[#This Row],[ISIN]]="","",IF(_xll.BDP($B137&amp;" Corp",M$1)="#N/A N/A","--",_xll.BDP($B137&amp;" Corp",M$1)))</f>
        <v>--</v>
      </c>
      <c r="N137" s="230" t="str">
        <f>IF(tbl_coded[[#This Row],[ISIN]]="","",IF(_xll.BDP($B137&amp;" Corp",N$1)="#N/A N/A","--",_xll.BDP($B137&amp;" Corp",N$1)))</f>
        <v>--</v>
      </c>
      <c r="O137" s="230" t="str">
        <f>IF(tbl_coded[[#This Row],[ISIN]]="","",IF(_xll.BDP($B137&amp;" Corp",O$1)="#N/A N/A","--",_xll.BDP($B137&amp;" Corp",O$1)))</f>
        <v>--</v>
      </c>
      <c r="P137" s="230" t="str">
        <f>IF(tbl_coded[[#This Row],[ISIN]]="","",IF(_xll.BDP($B137&amp;" Corp",P$1)="#N/A N/A","--",_xll.BDP($B137&amp;" Corp",P$1)))</f>
        <v>--</v>
      </c>
      <c r="Q13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37" s="230" t="str">
        <f>IF(tbl_coded[[#This Row],[ISIN]]="","",IF(OR(_xll.BDP($B137&amp;" Corp",R$1)="#N/A N/A",_xll.BDP($B137&amp;" Corp",R$1)="#N/A Invalid Security",_xll.BDP($B137&amp;" Corp",R$1)="#N/A Field Not Applicable"),"--",_xll.BDP($B137&amp;" Corp",R$1)))</f>
        <v>--</v>
      </c>
      <c r="S137" s="230" t="str">
        <f>IF(tbl_coded[[#This Row],[ISIN]]="","",IF(OR(_xll.BDP($R137&amp;" Equity",S$1)="#N/A N/A",_xll.BDP($R137&amp;" Equity",S$1)="#N/A Invalid Security"),"--",_xll.BDP($R137&amp;" Equity",S$1)))</f>
        <v>--</v>
      </c>
      <c r="T137" s="230" t="str">
        <f>IF(tbl_coded[[#This Row],[ISIN]]="","",IF(OR(_xll.BDP($R137&amp;" Equity",T$1)="#N/A N/A",_xll.BDP($R137&amp;" Equity",T$1)="#N/A Invalid Security"),"--",_xll.BDP($R137&amp;" Equity",T$1)))</f>
        <v>--</v>
      </c>
      <c r="U137" s="230" t="str">
        <f>IF(tbl_coded[[#This Row],[ISIN]]="","",IF(OR(_xll.BDP($R137&amp;" Equity",U$1)="#N/A N/A",_xll.BDP($R137&amp;" Equity",U$1)="#N/A Invalid Security"),"--",_xll.BDP($R137&amp;" Equity",U$1)))</f>
        <v>--</v>
      </c>
      <c r="V137" s="230" t="str">
        <f>IF(tbl_coded[[#This Row],[ISIN]]="","",IF(OR(_xll.BDP($R137&amp;" Equity",V$1)="#N/A N/A",_xll.BDP($R137&amp;" Equity",V$1)="#N/A Invalid Security"),"--",_xll.BDP($R137&amp;" Equity",V$1)))</f>
        <v>--</v>
      </c>
      <c r="W137" s="230" t="str">
        <f>IF(tbl_coded[[#This Row],[ISIN]]="","",IF(OR(_xll.BDP($R137&amp;" Equity",W$1)="#N/A N/A",_xll.BDP($R137&amp;" Equity",W$1)="#N/A Invalid Security"),"--",_xll.BDP($R137&amp;" Equity",W$1)))</f>
        <v>--</v>
      </c>
      <c r="X137" s="230" t="str">
        <f>IF(tbl_coded[[#This Row],[ISIN]]="","",IF(OR(_xll.BDP($R137&amp;" Equity",X$1)="#N/A N/A",_xll.BDP($R137&amp;" Equity",X$1)="#N/A Invalid Security"),"--",_xll.BDP($R137&amp;" Equity",X$1)))</f>
        <v>--</v>
      </c>
      <c r="Y13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7" s="230" t="str">
        <f>IF(tbl_coded[[#This Row],[ISIN]]="","",IF(ISNUMBER(_xll.BDP(B137&amp;" Corp",Z$1)),_xll.BDP(B137&amp;" Corp",Z$1),""))</f>
        <v/>
      </c>
      <c r="AA137" s="230" t="str">
        <f>IF(tbl_coded[[#This Row],[ISIN]]="","",IF(ISNUMBER(_xll.BDP(B137&amp;" Corp",AA$1)),_xll.BDP(B137&amp;" Corp",AA$1),""))</f>
        <v/>
      </c>
      <c r="AB137" s="230" t="str">
        <f>IF(tbl_coded[[#This Row],[ISIN]]="","",IF(ISNUMBER(_xll.BDP(B137&amp;" Corp",AB$1)),_xll.BDP(B137&amp;" Corp",AB$1),""))</f>
        <v/>
      </c>
      <c r="AC137" s="230" t="str">
        <f>IF(tbl_coded[[#This Row],[ISIN]]="","",IF((_xll.BDP(B137&amp;" Corp",AC$1))="#N/A Field Not Applicable","",_xll.BDP(B137&amp;" Corp",AC$1)))</f>
        <v>N</v>
      </c>
      <c r="AD137" s="230" t="str">
        <f>IF(tbl_coded[[#This Row],[ISIN]]="","",IF((_xll.BDP(B137&amp;" Corp",AD$1))="#N/A N/A","--",_xll.BDP(B137&amp;" Corp",AD$1)))</f>
        <v>--</v>
      </c>
      <c r="AE137" s="230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>IG</v>
      </c>
      <c r="AF13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3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137" s="231" t="str">
        <f>IF(tbl_coded[[#This Row],[ISIN]]="","",IF(_xll.BDP($B137&amp;" Corp",AH$1)="#N/A N/A","--",_xll.BDP($B137&amp;" Corp",AH$1)))</f>
        <v>VG</v>
      </c>
      <c r="AI13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Xi Yang海外有限公司</v>
      </c>
      <c r="AL137" s="230">
        <f>IF(tbl_coded[[#This Row],[ISIN]]="","",IF(_xll.BDS($B137&amp;" Corp",AL$1)="#N/A Field Not Applicable","",_xll.BDS($B137&amp;" Corp",AL$1)))</f>
        <v>50810726</v>
      </c>
      <c r="AM137" s="230" t="str">
        <f>IF(tbl_coded[[#This Row],[ISIN]]="","",IF(_xll.BDP(tbl_coded[[#This Row],[KPW Provider BBID]]&amp;" CompanyID","NAME")="#N/A Invalid Security","",_xll.BDP(tbl_coded[[#This Row],[KPW Provider BBID]]&amp;" CompanyID","NAME")))</f>
        <v>Nanjing Yangzi State-owned Inv</v>
      </c>
      <c r="AN13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3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BBB+</v>
      </c>
      <c r="AP13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A-</v>
      </c>
      <c r="AQ137" s="230" t="str">
        <f>IF(tbl_coded[[#This Row],[ISIN]]="","",IF(tbl_coded[[#This Row],[KPW Name]]="","",tbl_coded[[#This Row],[穆迪KPW评级]]&amp;"/"&amp;tbl_coded[[#This Row],[SPKPW评级]]&amp;"/"&amp;tbl_coded[[#This Row],[FITCHKPW评级]]))</f>
        <v>--/BBB+/A-</v>
      </c>
      <c r="AR137" s="230" t="str">
        <f>IF(tbl_coded[[#This Row],[ISIN]]="","",IF(OR(_xll.BDP($B137&amp;" Corp",AR$1)="#N/A N/A"),"",_xll.BDP($B137&amp;" Corp",AR$1)))</f>
        <v/>
      </c>
      <c r="AS137" s="230" t="str">
        <f>IF(tbl_coded[[#This Row],[ISIN]]="","",IF(_xll.BDS($B137&amp;" Corp",AS$1)="#N/A Field Not Applicable","",_xll.BDS($B137&amp;" Corp",AS$1)))</f>
        <v/>
      </c>
      <c r="AT137" s="230" t="str">
        <f>IF(tbl_coded[[#This Row],[SBLC Provider BBID]]="","",_xll.BDP(tbl_coded[[#This Row],[SBLC Provider BBID]]&amp;" CompanyID","NAME"))</f>
        <v/>
      </c>
      <c r="AU137" s="230" t="str">
        <f>IF(tbl_coded[[#This Row],[ISIN]]="","",IF(OR(_xll.BDP($B137&amp;" Corp",AU$1)="#N/A N/A"),"--",IF(_xll.BDP($B137&amp;" Corp",AU$1)="#N/A Field Not Applicable","",TEXT(_xll.BDP($B137&amp;" Corp",AU$1),"yyyy/mm/dd"))))</f>
        <v>2021/11/03</v>
      </c>
      <c r="AV137" s="230" t="str">
        <f>IF(tbl_coded[[#This Row],[ISIN]]="","",IF(OR(_xll.BDP($B137&amp;" Corp",AV$1)="#N/A N/A"),"--",IF(_xll.BDP($B137&amp;" Corp",AV$1)="#N/A Field Not Applicable","",TEXT(_xll.BDP($B137&amp;" Corp",AV$1),"yyyy/mm/dd"))))</f>
        <v>2022/11/02</v>
      </c>
      <c r="AW137" s="230" t="str">
        <f>IF(tbl_coded[[#This Row],[ISIN]]="","",IF(OR(_xll.BDP($B137&amp;" Corp",AW$1)="#N/A N/A"),"--",IF(_xll.BDP($B137&amp;" Corp",AW$1)="#N/A Field Not Applicable","",TEXT(_xll.BDP($B137&amp;" Corp",AW$1),"yyyy/mm/dd"))))</f>
        <v>2021/10/27</v>
      </c>
      <c r="AX137" s="230" t="str">
        <f>IF(tbl_coded[[#This Row],[ISIN]]="","",IF(OR(_xll.BDP($B137&amp;" Corp",AX$1)="#N/A Field Not Applicable"),"--",IF(_xll.BDP($B137&amp;" Corp",AX$1)="#N/A Field Not Applicable","",TEXT(_xll.BDP($B137&amp;" Corp",AX$1),"yyyy/mm/dd"))))</f>
        <v>--</v>
      </c>
      <c r="AY137" s="230">
        <f>IF(tbl_coded[[#This Row],[ISIN]]="","",IF(OR(_xll.BDP($B137&amp;" Corp",AY$1)="#N/A N/A"),"--",_xll.BDP($B137&amp;" Corp",AY$1)))</f>
        <v>1.98</v>
      </c>
      <c r="AZ137" s="230" t="str">
        <f>IF(tbl_coded[[#This Row],[ISIN]]="","",IF(OR(_xll.BDP($B137&amp;" Corp",AZ$1)="#N/A N/A"),"--",_xll.BDP($B137&amp;" Corp",AZ$1)))</f>
        <v>USD</v>
      </c>
      <c r="BA137" s="230">
        <f>IF(tbl_coded[[#This Row],[ISIN]]="","",IF(OR(_xll.BDP($B137&amp;" Corp",BA$1)="#N/A N/A"),"--",_xll.BDP($B137&amp;" Corp",BA$1)))</f>
        <v>280000000</v>
      </c>
      <c r="BB137" s="230">
        <f>IF(tbl_coded[[#This Row],[ISIN]]="","",IF(OR(_xll.BDP($B137&amp;" Corp",BB$1)="#N/A Field Not Applicable"),"--",_xll.BDP($B137&amp;" Corp",BB$1)))</f>
        <v>100</v>
      </c>
      <c r="BC137" s="230" t="str">
        <f>IF(tbl_coded[[#This Row],[ISIN]]="","",IF(OR(_xll.BDP($B137&amp;" Corp",BC$1)="#N/A Field Not Applicable"),"--",_xll.BDP($B137&amp;" Corp",BC$1)))</f>
        <v>N</v>
      </c>
      <c r="BD137" s="230" t="str">
        <f>IF(tbl_coded[[#This Row],[ISIN]]="","",IF(OR(_xll.BDP($B137&amp;" Corp",BD$1)="#N/A Field Not Applicable"),"--",_xll.BDP($B137&amp;" Corp",BD$1)))</f>
        <v>N</v>
      </c>
      <c r="BE137" s="230" t="str">
        <f>IF(tbl_coded[[#This Row],[ISIN]]="","",IF(OR(_xll.BDP($B137&amp;" Corp",BE$1)="#N/A Field Not Applicable"),"--",_xll.BDP($B137&amp;" Corp",BE$1)))</f>
        <v>N</v>
      </c>
      <c r="BF137" s="230" t="str">
        <f>IF(tbl_coded[[#This Row],[ISIN]]="","",IF(OR(_xll.BDP($B137&amp;" Corp",BF$1)="#N/A N/A"),"",_xll.BDP($B137&amp;" Corp",BF$1)))</f>
        <v>NJHTEZ CH</v>
      </c>
      <c r="BG13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3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3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3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3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--/--/BBB+</v>
      </c>
      <c r="BL13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--/BBB+/A-</v>
      </c>
      <c r="BM137" s="230" t="str">
        <f>IF(tbl_coded[[#This Row],[GREEN]]="Y","Green",IF(tbl_coded[[#This Row],[SUSTAINABLE]]="Y","Sustainable",IF(tbl_coded[[#This Row],[SOCIAL]]="Y","Social","")))</f>
        <v/>
      </c>
    </row>
    <row r="138" spans="1:65" ht="15" customHeight="1">
      <c r="A138" s="225">
        <v>136</v>
      </c>
      <c r="B138" s="226" t="str">
        <f>IF(美元债一级!$C$3:$C$1048576&lt;&gt;"",美元债一级!C138,"")</f>
        <v>XS2397254579</v>
      </c>
      <c r="C138" s="230" t="str">
        <f>IF(tbl_coded[[#This Row],[ISIN]]="","",IF(tbl_coded[[#This Row],[Index]]&gt;$A$1,"",IF(_xll.BDP($B138&amp;" Corp",C$1)="#N/A N/A","",_xll.BDP($B138&amp;" Corp",C$1))))</f>
        <v>27/10/2021</v>
      </c>
      <c r="D138" s="230" t="str">
        <f>IF(tbl_coded[[#This Row],[ISIN]]="","",IF(_xll.BDP($B138&amp;" Corp",D$1)="#N/A N/A","",_xll.BDP($B138&amp;" Corp",D$1)))</f>
        <v>CHINA CINDA ASSET MGMT</v>
      </c>
      <c r="E138" s="230" t="str">
        <f>IF(tbl_coded[[#This Row],[ISIN]]="","",IF(_xll.BDP($B138&amp;" Corp",E$1)="#N/A N/A","--",_xll.BDP($B138&amp;" Corp",E$1)))</f>
        <v>--</v>
      </c>
      <c r="F138" s="230" t="str">
        <f>IF(tbl_coded[[#This Row],[ISIN]]="","",IF(_xll.BDS($B138&amp;" Corp",F$1)="#N/A Field Not Applicable","",_xll.BDS($B138&amp;" Corp",F$1)))</f>
        <v/>
      </c>
      <c r="G138" s="230" t="str">
        <f>IF(tbl_coded[[#This Row],[ISIN]]="","",IF(_xll.BDP($F138&amp;" CompanyID",G$1)="#N/A Invalid Security","",_xll.BDP($F138&amp;" CompanyID",G$1)))</f>
        <v/>
      </c>
      <c r="H138" s="230" t="str">
        <f>IF(tbl_coded[[#This Row],[ISIN]]="","",IF(_xll.BDP($B138&amp;" Corp",H$1)="#N/A N/A","--",_xll.BDP($B138&amp;" Corp",H$1)))</f>
        <v>B1</v>
      </c>
      <c r="I138" s="230" t="str">
        <f>IF(tbl_coded[[#This Row],[ISIN]]="","",IF(_xll.BDP($B138&amp;" Corp",I$1)="#N/A N/A","--",_xll.BDP($B138&amp;" Corp",I$1)))</f>
        <v>--</v>
      </c>
      <c r="J138" s="230" t="str">
        <f>IF(tbl_coded[[#This Row],[ISIN]]="","",IF(_xll.BDP($B138&amp;" Corp",J$1)="#N/A N/A","--",_xll.BDP($B138&amp;" Corp",J$1)))</f>
        <v>--</v>
      </c>
      <c r="K138" s="230" t="str">
        <f>IF(tbl_coded[[#This Row],[ISIN]]="","",IF(_xll.BDP($B138&amp;" Corp",K$1)="#N/A N/A","--",_xll.BDP($B138&amp;" Corp",K$1)))</f>
        <v>--</v>
      </c>
      <c r="L138" s="230" t="str">
        <f>IF(tbl_coded[[#This Row],[ISIN]]="","",IF(_xll.BDP($B138&amp;" Corp",L$1)="#N/A N/A","--",_xll.BDP($B138&amp;" Corp",L$1)))</f>
        <v>--</v>
      </c>
      <c r="M138" s="230" t="str">
        <f>IF(tbl_coded[[#This Row],[ISIN]]="","",IF(_xll.BDP($B138&amp;" Corp",M$1)="#N/A N/A","--",_xll.BDP($B138&amp;" Corp",M$1)))</f>
        <v>A3</v>
      </c>
      <c r="N138" s="230" t="str">
        <f>IF(tbl_coded[[#This Row],[ISIN]]="","",IF(_xll.BDP($B138&amp;" Corp",N$1)="#N/A N/A","--",_xll.BDP($B138&amp;" Corp",N$1)))</f>
        <v>--</v>
      </c>
      <c r="O138" s="230" t="str">
        <f>IF(tbl_coded[[#This Row],[ISIN]]="","",IF(_xll.BDP($B138&amp;" Corp",O$1)="#N/A N/A","--",_xll.BDP($B138&amp;" Corp",O$1)))</f>
        <v>BBB+</v>
      </c>
      <c r="P138" s="230" t="str">
        <f>IF(tbl_coded[[#This Row],[ISIN]]="","",IF(_xll.BDP($B138&amp;" Corp",P$1)="#N/A N/A","--",_xll.BDP($B138&amp;" Corp",P$1)))</f>
        <v>A</v>
      </c>
      <c r="Q13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A3/BBB+/A</v>
      </c>
      <c r="R138" s="230" t="str">
        <f>IF(tbl_coded[[#This Row],[ISIN]]="","",IF(OR(_xll.BDP($B138&amp;" Corp",R$1)="#N/A N/A",_xll.BDP($B138&amp;" Corp",R$1)="#N/A Invalid Security",_xll.BDP($B138&amp;" Corp",R$1)="#N/A Field Not Applicable"),"--",_xll.BDP($B138&amp;" Corp",R$1)))</f>
        <v>--</v>
      </c>
      <c r="S138" s="230" t="str">
        <f>IF(tbl_coded[[#This Row],[ISIN]]="","",IF(OR(_xll.BDP($R138&amp;" Equity",S$1)="#N/A N/A",_xll.BDP($R138&amp;" Equity",S$1)="#N/A Invalid Security"),"--",_xll.BDP($R138&amp;" Equity",S$1)))</f>
        <v>--</v>
      </c>
      <c r="T138" s="230" t="str">
        <f>IF(tbl_coded[[#This Row],[ISIN]]="","",IF(OR(_xll.BDP($R138&amp;" Equity",T$1)="#N/A N/A",_xll.BDP($R138&amp;" Equity",T$1)="#N/A Invalid Security"),"--",_xll.BDP($R138&amp;" Equity",T$1)))</f>
        <v>--</v>
      </c>
      <c r="U138" s="230" t="str">
        <f>IF(tbl_coded[[#This Row],[ISIN]]="","",IF(OR(_xll.BDP($R138&amp;" Equity",U$1)="#N/A N/A",_xll.BDP($R138&amp;" Equity",U$1)="#N/A Invalid Security"),"--",_xll.BDP($R138&amp;" Equity",U$1)))</f>
        <v>--</v>
      </c>
      <c r="V138" s="230" t="str">
        <f>IF(tbl_coded[[#This Row],[ISIN]]="","",IF(OR(_xll.BDP($R138&amp;" Equity",V$1)="#N/A N/A",_xll.BDP($R138&amp;" Equity",V$1)="#N/A Invalid Security"),"--",_xll.BDP($R138&amp;" Equity",V$1)))</f>
        <v>--</v>
      </c>
      <c r="W138" s="230" t="str">
        <f>IF(tbl_coded[[#This Row],[ISIN]]="","",IF(OR(_xll.BDP($R138&amp;" Equity",W$1)="#N/A N/A",_xll.BDP($R138&amp;" Equity",W$1)="#N/A Invalid Security"),"--",_xll.BDP($R138&amp;" Equity",W$1)))</f>
        <v>--</v>
      </c>
      <c r="X138" s="230" t="str">
        <f>IF(tbl_coded[[#This Row],[ISIN]]="","",IF(OR(_xll.BDP($R138&amp;" Equity",X$1)="#N/A N/A",_xll.BDP($R138&amp;" Equity",X$1)="#N/A Invalid Security"),"--",_xll.BDP($R138&amp;" Equity",X$1)))</f>
        <v>--</v>
      </c>
      <c r="Y13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8" s="230">
        <f>IF(tbl_coded[[#This Row],[ISIN]]="","",IF(ISNUMBER(_xll.BDP(B138&amp;" Corp",Z$1)),_xll.BDP(B138&amp;" Corp",Z$1),""))</f>
        <v>323.2</v>
      </c>
      <c r="AA138" s="230">
        <f>IF(tbl_coded[[#This Row],[ISIN]]="","",IF(ISNUMBER(_xll.BDP(B138&amp;" Corp",AA$1)),_xll.BDP(B138&amp;" Corp",AA$1),""))</f>
        <v>323.2</v>
      </c>
      <c r="AB138" s="230">
        <f>IF(tbl_coded[[#This Row],[ISIN]]="","",IF(ISNUMBER(_xll.BDP(B138&amp;" Corp",AB$1)),_xll.BDP(B138&amp;" Corp",AB$1),""))</f>
        <v>323.2</v>
      </c>
      <c r="AC138" s="230" t="str">
        <f>IF(tbl_coded[[#This Row],[ISIN]]="","",IF((_xll.BDP(B138&amp;" Corp",AC$1))="#N/A Field Not Applicable","",_xll.BDP(B138&amp;" Corp",AC$1)))</f>
        <v>N</v>
      </c>
      <c r="AD138" s="230" t="str">
        <f>IF(tbl_coded[[#This Row],[ISIN]]="","",IF((_xll.BDP(B138&amp;" Corp",AD$1))="#N/A N/A","--",_xll.BDP(B138&amp;" Corp",AD$1)))</f>
        <v>--</v>
      </c>
      <c r="AE138" s="230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>HY</v>
      </c>
      <c r="AF13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A3/BBB+/A</v>
      </c>
      <c r="AG13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B1/--/--</v>
      </c>
      <c r="AH138" s="231" t="str">
        <f>IF(tbl_coded[[#This Row],[ISIN]]="","",IF(_xll.BDP($B138&amp;" Corp",AH$1)="#N/A N/A","--",_xll.BDP($B138&amp;" Corp",AH$1)))</f>
        <v>CN</v>
      </c>
      <c r="AI13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38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323.2</v>
      </c>
      <c r="AK13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中国信达</v>
      </c>
      <c r="AL138" s="230" t="str">
        <f>IF(tbl_coded[[#This Row],[ISIN]]="","",IF(_xll.BDS($B138&amp;" Corp",AL$1)="#N/A Field Not Applicable","",_xll.BDS($B138&amp;" Corp",AL$1)))</f>
        <v/>
      </c>
      <c r="AM13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8" s="230" t="str">
        <f>IF(tbl_coded[[#This Row],[ISIN]]="","",IF(OR(_xll.BDP($B138&amp;" Corp",AR$1)="#N/A N/A"),"",_xll.BDP($B138&amp;" Corp",AR$1)))</f>
        <v/>
      </c>
      <c r="AS138" s="230" t="str">
        <f>IF(tbl_coded[[#This Row],[ISIN]]="","",IF(_xll.BDS($B138&amp;" Corp",AS$1)="#N/A Field Not Applicable","",_xll.BDS($B138&amp;" Corp",AS$1)))</f>
        <v/>
      </c>
      <c r="AT138" s="230" t="str">
        <f>IF(tbl_coded[[#This Row],[SBLC Provider BBID]]="","",_xll.BDP(tbl_coded[[#This Row],[SBLC Provider BBID]]&amp;" CompanyID","NAME"))</f>
        <v/>
      </c>
      <c r="AU138" s="230" t="str">
        <f>IF(tbl_coded[[#This Row],[ISIN]]="","",IF(OR(_xll.BDP($B138&amp;" Corp",AU$1)="#N/A N/A"),"--",IF(_xll.BDP($B138&amp;" Corp",AU$1)="#N/A Field Not Applicable","",TEXT(_xll.BDP($B138&amp;" Corp",AU$1),"yyyy/mm/dd"))))</f>
        <v>2021/11/03</v>
      </c>
      <c r="AV138" s="230" t="str">
        <f>IF(tbl_coded[[#This Row],[ISIN]]="","",IF(OR(_xll.BDP($B138&amp;" Corp",AV$1)="#N/A N/A"),"--",IF(_xll.BDP($B138&amp;" Corp",AV$1)="#N/A Field Not Applicable","",TEXT(_xll.BDP($B138&amp;" Corp",AV$1),"yyyy/mm/dd"))))</f>
        <v/>
      </c>
      <c r="AW138" s="230" t="str">
        <f>IF(tbl_coded[[#This Row],[ISIN]]="","",IF(OR(_xll.BDP($B138&amp;" Corp",AW$1)="#N/A N/A"),"--",IF(_xll.BDP($B138&amp;" Corp",AW$1)="#N/A Field Not Applicable","",TEXT(_xll.BDP($B138&amp;" Corp",AW$1),"yyyy/mm/dd"))))</f>
        <v>2021/10/27</v>
      </c>
      <c r="AX138" s="230" t="str">
        <f>IF(tbl_coded[[#This Row],[ISIN]]="","",IF(OR(_xll.BDP($B138&amp;" Corp",AX$1)="#N/A Field Not Applicable"),"--",IF(_xll.BDP($B138&amp;" Corp",AX$1)="#N/A Field Not Applicable","",TEXT(_xll.BDP($B138&amp;" Corp",AX$1),"yyyy/mm/dd"))))</f>
        <v>2026/11/03</v>
      </c>
      <c r="AY138" s="230">
        <f>IF(tbl_coded[[#This Row],[ISIN]]="","",IF(OR(_xll.BDP($B138&amp;" Corp",AY$1)="#N/A N/A"),"--",_xll.BDP($B138&amp;" Corp",AY$1)))</f>
        <v>4.4000000000000004</v>
      </c>
      <c r="AZ138" s="230" t="str">
        <f>IF(tbl_coded[[#This Row],[ISIN]]="","",IF(OR(_xll.BDP($B138&amp;" Corp",AZ$1)="#N/A N/A"),"--",_xll.BDP($B138&amp;" Corp",AZ$1)))</f>
        <v>USD</v>
      </c>
      <c r="BA138" s="230">
        <f>IF(tbl_coded[[#This Row],[ISIN]]="","",IF(OR(_xll.BDP($B138&amp;" Corp",BA$1)="#N/A N/A"),"--",_xll.BDP($B138&amp;" Corp",BA$1)))</f>
        <v>1700000000</v>
      </c>
      <c r="BB138" s="230">
        <f>IF(tbl_coded[[#This Row],[ISIN]]="","",IF(OR(_xll.BDP($B138&amp;" Corp",BB$1)="#N/A Field Not Applicable"),"--",_xll.BDP($B138&amp;" Corp",BB$1)))</f>
        <v>100</v>
      </c>
      <c r="BC138" s="230" t="str">
        <f>IF(tbl_coded[[#This Row],[ISIN]]="","",IF(OR(_xll.BDP($B138&amp;" Corp",BC$1)="#N/A Field Not Applicable"),"--",_xll.BDP($B138&amp;" Corp",BC$1)))</f>
        <v>N</v>
      </c>
      <c r="BD138" s="230" t="str">
        <f>IF(tbl_coded[[#This Row],[ISIN]]="","",IF(OR(_xll.BDP($B138&amp;" Corp",BD$1)="#N/A Field Not Applicable"),"--",_xll.BDP($B138&amp;" Corp",BD$1)))</f>
        <v>N</v>
      </c>
      <c r="BE138" s="230" t="str">
        <f>IF(tbl_coded[[#This Row],[ISIN]]="","",IF(OR(_xll.BDP($B138&amp;" Corp",BE$1)="#N/A Field Not Applicable"),"--",_xll.BDP($B138&amp;" Corp",BE$1)))</f>
        <v>N</v>
      </c>
      <c r="BF138" s="230" t="str">
        <f>IF(tbl_coded[[#This Row],[ISIN]]="","",IF(OR(_xll.BDP($B138&amp;" Corp",BF$1)="#N/A N/A"),"",_xll.BDP($B138&amp;" Corp",BF$1)))</f>
        <v>1359 HK</v>
      </c>
      <c r="BG13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3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3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3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3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--/BBB+/A</v>
      </c>
      <c r="BL13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--/BBB+/A</v>
      </c>
      <c r="BM138" s="230" t="str">
        <f>IF(tbl_coded[[#This Row],[GREEN]]="Y","Green",IF(tbl_coded[[#This Row],[SUSTAINABLE]]="Y","Sustainable",IF(tbl_coded[[#This Row],[SOCIAL]]="Y","Social","")))</f>
        <v/>
      </c>
    </row>
    <row r="139" spans="1:65" ht="15" customHeight="1">
      <c r="A139" s="225">
        <v>137</v>
      </c>
      <c r="B139" s="226" t="str">
        <f>IF(美元债一级!$C$3:$C$1048576&lt;&gt;"",美元债一级!C139,"")</f>
        <v>XS2388293487</v>
      </c>
      <c r="C139" s="230" t="str">
        <f>IF(tbl_coded[[#This Row],[ISIN]]="","",IF(tbl_coded[[#This Row],[Index]]&gt;$A$1,"",IF(_xll.BDP($B139&amp;" Corp",C$1)="#N/A N/A","",_xll.BDP($B139&amp;" Corp",C$1))))</f>
        <v>21/10/2021</v>
      </c>
      <c r="D139" s="230" t="str">
        <f>IF(tbl_coded[[#This Row],[ISIN]]="","",IF(_xll.BDP($B139&amp;" Corp",D$1)="#N/A N/A","",_xll.BDP($B139&amp;" Corp",D$1)))</f>
        <v>HUZHOU CITY INV DEV GP</v>
      </c>
      <c r="E139" s="230" t="str">
        <f>IF(tbl_coded[[#This Row],[ISIN]]="","",IF(_xll.BDP($B139&amp;" Corp",E$1)="#N/A N/A","--",_xll.BDP($B139&amp;" Corp",E$1)))</f>
        <v>--</v>
      </c>
      <c r="F139" s="230" t="str">
        <f>IF(tbl_coded[[#This Row],[ISIN]]="","",IF(_xll.BDS($B139&amp;" Corp",F$1)="#N/A Field Not Applicable","",_xll.BDS($B139&amp;" Corp",F$1)))</f>
        <v/>
      </c>
      <c r="G139" s="230" t="str">
        <f>IF(tbl_coded[[#This Row],[ISIN]]="","",IF(_xll.BDP($F139&amp;" CompanyID",G$1)="#N/A Invalid Security","",_xll.BDP($F139&amp;" CompanyID",G$1)))</f>
        <v/>
      </c>
      <c r="H139" s="230" t="str">
        <f>IF(tbl_coded[[#This Row],[ISIN]]="","",IF(_xll.BDP($B139&amp;" Corp",H$1)="#N/A N/A","--",_xll.BDP($B139&amp;" Corp",H$1)))</f>
        <v>--</v>
      </c>
      <c r="I139" s="230" t="str">
        <f>IF(tbl_coded[[#This Row],[ISIN]]="","",IF(_xll.BDP($B139&amp;" Corp",I$1)="#N/A N/A","--",_xll.BDP($B139&amp;" Corp",I$1)))</f>
        <v>--</v>
      </c>
      <c r="J139" s="230" t="str">
        <f>IF(tbl_coded[[#This Row],[ISIN]]="","",IF(_xll.BDP($B139&amp;" Corp",J$1)="#N/A N/A","--",_xll.BDP($B139&amp;" Corp",J$1)))</f>
        <v>BBB</v>
      </c>
      <c r="K139" s="230" t="str">
        <f>IF(tbl_coded[[#This Row],[ISIN]]="","",IF(_xll.BDP($B139&amp;" Corp",K$1)="#N/A N/A","--",_xll.BDP($B139&amp;" Corp",K$1)))</f>
        <v>Baa3</v>
      </c>
      <c r="L139" s="230" t="str">
        <f>IF(tbl_coded[[#This Row],[ISIN]]="","",IF(_xll.BDP($B139&amp;" Corp",L$1)="#N/A N/A","--",_xll.BDP($B139&amp;" Corp",L$1)))</f>
        <v>--</v>
      </c>
      <c r="M139" s="230" t="str">
        <f>IF(tbl_coded[[#This Row],[ISIN]]="","",IF(_xll.BDP($B139&amp;" Corp",M$1)="#N/A N/A","--",_xll.BDP($B139&amp;" Corp",M$1)))</f>
        <v>Baa3</v>
      </c>
      <c r="N139" s="230" t="str">
        <f>IF(tbl_coded[[#This Row],[ISIN]]="","",IF(_xll.BDP($B139&amp;" Corp",N$1)="#N/A N/A","--",_xll.BDP($B139&amp;" Corp",N$1)))</f>
        <v>--</v>
      </c>
      <c r="O139" s="230" t="str">
        <f>IF(tbl_coded[[#This Row],[ISIN]]="","",IF(_xll.BDP($B139&amp;" Corp",O$1)="#N/A N/A","--",_xll.BDP($B139&amp;" Corp",O$1)))</f>
        <v>--</v>
      </c>
      <c r="P139" s="230" t="str">
        <f>IF(tbl_coded[[#This Row],[ISIN]]="","",IF(_xll.BDP($B139&amp;" Corp",P$1)="#N/A N/A","--",_xll.BDP($B139&amp;" Corp",P$1)))</f>
        <v>BBB</v>
      </c>
      <c r="Q13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Baa3/--/BBB</v>
      </c>
      <c r="R139" s="230" t="str">
        <f>IF(tbl_coded[[#This Row],[ISIN]]="","",IF(OR(_xll.BDP($B139&amp;" Corp",R$1)="#N/A N/A",_xll.BDP($B139&amp;" Corp",R$1)="#N/A Invalid Security",_xll.BDP($B139&amp;" Corp",R$1)="#N/A Field Not Applicable"),"--",_xll.BDP($B139&amp;" Corp",R$1)))</f>
        <v>--</v>
      </c>
      <c r="S139" s="230" t="str">
        <f>IF(tbl_coded[[#This Row],[ISIN]]="","",IF(OR(_xll.BDP($R139&amp;" Equity",S$1)="#N/A N/A",_xll.BDP($R139&amp;" Equity",S$1)="#N/A Invalid Security"),"--",_xll.BDP($R139&amp;" Equity",S$1)))</f>
        <v>--</v>
      </c>
      <c r="T139" s="230" t="str">
        <f>IF(tbl_coded[[#This Row],[ISIN]]="","",IF(OR(_xll.BDP($R139&amp;" Equity",T$1)="#N/A N/A",_xll.BDP($R139&amp;" Equity",T$1)="#N/A Invalid Security"),"--",_xll.BDP($R139&amp;" Equity",T$1)))</f>
        <v>--</v>
      </c>
      <c r="U139" s="230" t="str">
        <f>IF(tbl_coded[[#This Row],[ISIN]]="","",IF(OR(_xll.BDP($R139&amp;" Equity",U$1)="#N/A N/A",_xll.BDP($R139&amp;" Equity",U$1)="#N/A Invalid Security"),"--",_xll.BDP($R139&amp;" Equity",U$1)))</f>
        <v>--</v>
      </c>
      <c r="V139" s="230" t="str">
        <f>IF(tbl_coded[[#This Row],[ISIN]]="","",IF(OR(_xll.BDP($R139&amp;" Equity",V$1)="#N/A N/A",_xll.BDP($R139&amp;" Equity",V$1)="#N/A Invalid Security"),"--",_xll.BDP($R139&amp;" Equity",V$1)))</f>
        <v>--</v>
      </c>
      <c r="W139" s="230" t="str">
        <f>IF(tbl_coded[[#This Row],[ISIN]]="","",IF(OR(_xll.BDP($R139&amp;" Equity",W$1)="#N/A N/A",_xll.BDP($R139&amp;" Equity",W$1)="#N/A Invalid Security"),"--",_xll.BDP($R139&amp;" Equity",W$1)))</f>
        <v>--</v>
      </c>
      <c r="X139" s="230" t="str">
        <f>IF(tbl_coded[[#This Row],[ISIN]]="","",IF(OR(_xll.BDP($R139&amp;" Equity",X$1)="#N/A N/A",_xll.BDP($R139&amp;" Equity",X$1)="#N/A Invalid Security"),"--",_xll.BDP($R139&amp;" Equity",X$1)))</f>
        <v>--</v>
      </c>
      <c r="Y13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39" s="230" t="str">
        <f>IF(tbl_coded[[#This Row],[ISIN]]="","",IF(ISNUMBER(_xll.BDP(B139&amp;" Corp",Z$1)),_xll.BDP(B139&amp;" Corp",Z$1),""))</f>
        <v/>
      </c>
      <c r="AA139" s="230" t="str">
        <f>IF(tbl_coded[[#This Row],[ISIN]]="","",IF(ISNUMBER(_xll.BDP(B139&amp;" Corp",AA$1)),_xll.BDP(B139&amp;" Corp",AA$1),""))</f>
        <v/>
      </c>
      <c r="AB139" s="230" t="str">
        <f>IF(tbl_coded[[#This Row],[ISIN]]="","",IF(ISNUMBER(_xll.BDP(B139&amp;" Corp",AB$1)),_xll.BDP(B139&amp;" Corp",AB$1),""))</f>
        <v/>
      </c>
      <c r="AC139" s="230" t="str">
        <f>IF(tbl_coded[[#This Row],[ISIN]]="","",IF((_xll.BDP(B139&amp;" Corp",AC$1))="#N/A Field Not Applicable","",_xll.BDP(B139&amp;" Corp",AC$1)))</f>
        <v>N</v>
      </c>
      <c r="AD139" s="230" t="str">
        <f>IF(tbl_coded[[#This Row],[ISIN]]="","",IF((_xll.BDP(B139&amp;" Corp",AD$1))="#N/A N/A","--",_xll.BDP(B139&amp;" Corp",AD$1)))</f>
        <v>--</v>
      </c>
      <c r="AE139" s="230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>IG</v>
      </c>
      <c r="AF13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13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139" s="231" t="str">
        <f>IF(tbl_coded[[#This Row],[ISIN]]="","",IF(_xll.BDP($B139&amp;" Corp",AH$1)="#N/A N/A","--",_xll.BDP($B139&amp;" Corp",AH$1)))</f>
        <v>CN</v>
      </c>
      <c r="AI13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3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湖州市城市投资发展集</v>
      </c>
      <c r="AL139" s="230" t="str">
        <f>IF(tbl_coded[[#This Row],[ISIN]]="","",IF(_xll.BDS($B139&amp;" Corp",AL$1)="#N/A Field Not Applicable","",_xll.BDS($B139&amp;" Corp",AL$1)))</f>
        <v/>
      </c>
      <c r="AM13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3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3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3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3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39" s="230" t="str">
        <f>IF(tbl_coded[[#This Row],[ISIN]]="","",IF(OR(_xll.BDP($B139&amp;" Corp",AR$1)="#N/A N/A"),"",_xll.BDP($B139&amp;" Corp",AR$1)))</f>
        <v/>
      </c>
      <c r="AS139" s="230" t="str">
        <f>IF(tbl_coded[[#This Row],[ISIN]]="","",IF(_xll.BDS($B139&amp;" Corp",AS$1)="#N/A Field Not Applicable","",_xll.BDS($B139&amp;" Corp",AS$1)))</f>
        <v/>
      </c>
      <c r="AT139" s="230" t="str">
        <f>IF(tbl_coded[[#This Row],[SBLC Provider BBID]]="","",_xll.BDP(tbl_coded[[#This Row],[SBLC Provider BBID]]&amp;" CompanyID","NAME"))</f>
        <v/>
      </c>
      <c r="AU139" s="230" t="str">
        <f>IF(tbl_coded[[#This Row],[ISIN]]="","",IF(OR(_xll.BDP($B139&amp;" Corp",AU$1)="#N/A N/A"),"--",IF(_xll.BDP($B139&amp;" Corp",AU$1)="#N/A Field Not Applicable","",TEXT(_xll.BDP($B139&amp;" Corp",AU$1),"yyyy/mm/dd"))))</f>
        <v>2021/10/28</v>
      </c>
      <c r="AV139" s="230" t="str">
        <f>IF(tbl_coded[[#This Row],[ISIN]]="","",IF(OR(_xll.BDP($B139&amp;" Corp",AV$1)="#N/A N/A"),"--",IF(_xll.BDP($B139&amp;" Corp",AV$1)="#N/A Field Not Applicable","",TEXT(_xll.BDP($B139&amp;" Corp",AV$1),"yyyy/mm/dd"))))</f>
        <v>2026/10/28</v>
      </c>
      <c r="AW139" s="230" t="str">
        <f>IF(tbl_coded[[#This Row],[ISIN]]="","",IF(OR(_xll.BDP($B139&amp;" Corp",AW$1)="#N/A N/A"),"--",IF(_xll.BDP($B139&amp;" Corp",AW$1)="#N/A Field Not Applicable","",TEXT(_xll.BDP($B139&amp;" Corp",AW$1),"yyyy/mm/dd"))))</f>
        <v>2021/10/21</v>
      </c>
      <c r="AX139" s="230" t="str">
        <f>IF(tbl_coded[[#This Row],[ISIN]]="","",IF(OR(_xll.BDP($B139&amp;" Corp",AX$1)="#N/A Field Not Applicable"),"--",IF(_xll.BDP($B139&amp;" Corp",AX$1)="#N/A Field Not Applicable","",TEXT(_xll.BDP($B139&amp;" Corp",AX$1),"yyyy/mm/dd"))))</f>
        <v>--</v>
      </c>
      <c r="AY139" s="230">
        <f>IF(tbl_coded[[#This Row],[ISIN]]="","",IF(OR(_xll.BDP($B139&amp;" Corp",AY$1)="#N/A N/A"),"--",_xll.BDP($B139&amp;" Corp",AY$1)))</f>
        <v>2.95</v>
      </c>
      <c r="AZ139" s="230" t="str">
        <f>IF(tbl_coded[[#This Row],[ISIN]]="","",IF(OR(_xll.BDP($B139&amp;" Corp",AZ$1)="#N/A N/A"),"--",_xll.BDP($B139&amp;" Corp",AZ$1)))</f>
        <v>USD</v>
      </c>
      <c r="BA139" s="230">
        <f>IF(tbl_coded[[#This Row],[ISIN]]="","",IF(OR(_xll.BDP($B139&amp;" Corp",BA$1)="#N/A N/A"),"--",_xll.BDP($B139&amp;" Corp",BA$1)))</f>
        <v>200000000</v>
      </c>
      <c r="BB139" s="230">
        <f>IF(tbl_coded[[#This Row],[ISIN]]="","",IF(OR(_xll.BDP($B139&amp;" Corp",BB$1)="#N/A Field Not Applicable"),"--",_xll.BDP($B139&amp;" Corp",BB$1)))</f>
        <v>100</v>
      </c>
      <c r="BC139" s="230" t="str">
        <f>IF(tbl_coded[[#This Row],[ISIN]]="","",IF(OR(_xll.BDP($B139&amp;" Corp",BC$1)="#N/A Field Not Applicable"),"--",_xll.BDP($B139&amp;" Corp",BC$1)))</f>
        <v>N</v>
      </c>
      <c r="BD139" s="230" t="str">
        <f>IF(tbl_coded[[#This Row],[ISIN]]="","",IF(OR(_xll.BDP($B139&amp;" Corp",BD$1)="#N/A Field Not Applicable"),"--",_xll.BDP($B139&amp;" Corp",BD$1)))</f>
        <v>N</v>
      </c>
      <c r="BE139" s="230" t="str">
        <f>IF(tbl_coded[[#This Row],[ISIN]]="","",IF(OR(_xll.BDP($B139&amp;" Corp",BE$1)="#N/A Field Not Applicable"),"--",_xll.BDP($B139&amp;" Corp",BE$1)))</f>
        <v>N</v>
      </c>
      <c r="BF139" s="230" t="str">
        <f>IF(tbl_coded[[#This Row],[ISIN]]="","",IF(OR(_xll.BDP($B139&amp;" Corp",BF$1)="#N/A N/A"),"",_xll.BDP($B139&amp;" Corp",BF$1)))</f>
        <v>HZCCIZ CH</v>
      </c>
      <c r="BG13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Baa3</v>
      </c>
      <c r="BH13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3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3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3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Baa3/--/BBB</v>
      </c>
      <c r="BL13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</v>
      </c>
      <c r="BM139" s="230" t="str">
        <f>IF(tbl_coded[[#This Row],[GREEN]]="Y","Green",IF(tbl_coded[[#This Row],[SUSTAINABLE]]="Y","Sustainable",IF(tbl_coded[[#This Row],[SOCIAL]]="Y","Social","")))</f>
        <v/>
      </c>
    </row>
    <row r="140" spans="1:65" ht="15" customHeight="1">
      <c r="A140" s="225">
        <v>138</v>
      </c>
      <c r="B140" s="226" t="str">
        <f>IF(美元债一级!$C$3:$C$1048576&lt;&gt;"",美元债一级!C140,"")</f>
        <v>XS2385820597</v>
      </c>
      <c r="C140" s="230" t="str">
        <f>IF(tbl_coded[[#This Row],[ISIN]]="","",IF(tbl_coded[[#This Row],[Index]]&gt;$A$1,"",IF(_xll.BDP($B140&amp;" Corp",C$1)="#N/A N/A","",_xll.BDP($B140&amp;" Corp",C$1))))</f>
        <v>20/10/2021</v>
      </c>
      <c r="D140" s="230" t="str">
        <f>IF(tbl_coded[[#This Row],[ISIN]]="","",IF(_xll.BDP($B140&amp;" Corp",D$1)="#N/A N/A","",_xll.BDP($B140&amp;" Corp",D$1)))</f>
        <v>MEGA WISDOM GLOBAL</v>
      </c>
      <c r="E140" s="230" t="str">
        <f>IF(tbl_coded[[#This Row],[ISIN]]="","",IF(_xll.BDP($B140&amp;" Corp",E$1)="#N/A N/A","--",_xll.BDP($B140&amp;" Corp",E$1)))</f>
        <v>MULTIPLE GUARANTORS</v>
      </c>
      <c r="F140" s="230">
        <f>IF(tbl_coded[[#This Row],[ISIN]]="","",IF(_xll.BDS($B140&amp;" Corp",F$1)="#N/A Field Not Applicable","",_xll.BDS($B140&amp;" Corp",F$1)))</f>
        <v>11031011</v>
      </c>
      <c r="G140" s="230" t="str">
        <f>IF(tbl_coded[[#This Row],[ISIN]]="","",IF(_xll.BDP($F140&amp;" CompanyID",G$1)="#N/A Invalid Security","",_xll.BDP($F140&amp;" CompanyID",G$1)))</f>
        <v>Sino-Ocean Group Holding Ltd</v>
      </c>
      <c r="H140" s="230" t="str">
        <f>IF(tbl_coded[[#This Row],[ISIN]]="","",IF(_xll.BDP($B140&amp;" Corp",H$1)="#N/A N/A","--",_xll.BDP($B140&amp;" Corp",H$1)))</f>
        <v>--</v>
      </c>
      <c r="I140" s="230" t="str">
        <f>IF(tbl_coded[[#This Row],[ISIN]]="","",IF(_xll.BDP($B140&amp;" Corp",I$1)="#N/A N/A","--",_xll.BDP($B140&amp;" Corp",I$1)))</f>
        <v>--</v>
      </c>
      <c r="J140" s="230" t="str">
        <f>IF(tbl_coded[[#This Row],[ISIN]]="","",IF(_xll.BDP($B140&amp;" Corp",J$1)="#N/A N/A","--",_xll.BDP($B140&amp;" Corp",J$1)))</f>
        <v>--</v>
      </c>
      <c r="K140" s="230" t="str">
        <f>IF(tbl_coded[[#This Row],[ISIN]]="","",IF(_xll.BDP($B140&amp;" Corp",K$1)="#N/A N/A","--",_xll.BDP($B140&amp;" Corp",K$1)))</f>
        <v>--</v>
      </c>
      <c r="L140" s="230" t="str">
        <f>IF(tbl_coded[[#This Row],[ISIN]]="","",IF(_xll.BDP($B140&amp;" Corp",L$1)="#N/A N/A","--",_xll.BDP($B140&amp;" Corp",L$1)))</f>
        <v>--</v>
      </c>
      <c r="M140" s="230" t="str">
        <f>IF(tbl_coded[[#This Row],[ISIN]]="","",IF(_xll.BDP($B140&amp;" Corp",M$1)="#N/A N/A","--",_xll.BDP($B140&amp;" Corp",M$1)))</f>
        <v>--</v>
      </c>
      <c r="N140" s="230" t="str">
        <f>IF(tbl_coded[[#This Row],[ISIN]]="","",IF(_xll.BDP($B140&amp;" Corp",N$1)="#N/A N/A","--",_xll.BDP($B140&amp;" Corp",N$1)))</f>
        <v>--</v>
      </c>
      <c r="O140" s="230" t="str">
        <f>IF(tbl_coded[[#This Row],[ISIN]]="","",IF(_xll.BDP($B140&amp;" Corp",O$1)="#N/A N/A","--",_xll.BDP($B140&amp;" Corp",O$1)))</f>
        <v>--</v>
      </c>
      <c r="P140" s="230" t="str">
        <f>IF(tbl_coded[[#This Row],[ISIN]]="","",IF(_xll.BDP($B140&amp;" Corp",P$1)="#N/A N/A","--",_xll.BDP($B140&amp;" Corp",P$1)))</f>
        <v>--</v>
      </c>
      <c r="Q14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40" s="230" t="str">
        <f>IF(tbl_coded[[#This Row],[ISIN]]="","",IF(OR(_xll.BDP($B140&amp;" Corp",R$1)="#N/A N/A",_xll.BDP($B140&amp;" Corp",R$1)="#N/A Invalid Security",_xll.BDP($B140&amp;" Corp",R$1)="#N/A Field Not Applicable"),"--",_xll.BDP($B140&amp;" Corp",R$1)))</f>
        <v>--</v>
      </c>
      <c r="S140" s="230" t="str">
        <f>IF(tbl_coded[[#This Row],[ISIN]]="","",IF(OR(_xll.BDP($R140&amp;" Equity",S$1)="#N/A N/A",_xll.BDP($R140&amp;" Equity",S$1)="#N/A Invalid Security"),"--",_xll.BDP($R140&amp;" Equity",S$1)))</f>
        <v>--</v>
      </c>
      <c r="T140" s="230" t="str">
        <f>IF(tbl_coded[[#This Row],[ISIN]]="","",IF(OR(_xll.BDP($R140&amp;" Equity",T$1)="#N/A N/A",_xll.BDP($R140&amp;" Equity",T$1)="#N/A Invalid Security"),"--",_xll.BDP($R140&amp;" Equity",T$1)))</f>
        <v>--</v>
      </c>
      <c r="U140" s="230" t="str">
        <f>IF(tbl_coded[[#This Row],[ISIN]]="","",IF(OR(_xll.BDP($R140&amp;" Equity",U$1)="#N/A N/A",_xll.BDP($R140&amp;" Equity",U$1)="#N/A Invalid Security"),"--",_xll.BDP($R140&amp;" Equity",U$1)))</f>
        <v>--</v>
      </c>
      <c r="V140" s="230" t="str">
        <f>IF(tbl_coded[[#This Row],[ISIN]]="","",IF(OR(_xll.BDP($R140&amp;" Equity",V$1)="#N/A N/A",_xll.BDP($R140&amp;" Equity",V$1)="#N/A Invalid Security"),"--",_xll.BDP($R140&amp;" Equity",V$1)))</f>
        <v>--</v>
      </c>
      <c r="W140" s="230" t="str">
        <f>IF(tbl_coded[[#This Row],[ISIN]]="","",IF(OR(_xll.BDP($R140&amp;" Equity",W$1)="#N/A N/A",_xll.BDP($R140&amp;" Equity",W$1)="#N/A Invalid Security"),"--",_xll.BDP($R140&amp;" Equity",W$1)))</f>
        <v>--</v>
      </c>
      <c r="X140" s="230" t="str">
        <f>IF(tbl_coded[[#This Row],[ISIN]]="","",IF(OR(_xll.BDP($R140&amp;" Equity",X$1)="#N/A N/A",_xll.BDP($R140&amp;" Equity",X$1)="#N/A Invalid Security"),"--",_xll.BDP($R140&amp;" Equity",X$1)))</f>
        <v>--</v>
      </c>
      <c r="Y14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0" s="230" t="str">
        <f>IF(tbl_coded[[#This Row],[ISIN]]="","",IF(ISNUMBER(_xll.BDP(B140&amp;" Corp",Z$1)),_xll.BDP(B140&amp;" Corp",Z$1),""))</f>
        <v/>
      </c>
      <c r="AA140" s="230" t="str">
        <f>IF(tbl_coded[[#This Row],[ISIN]]="","",IF(ISNUMBER(_xll.BDP(B140&amp;" Corp",AA$1)),_xll.BDP(B140&amp;" Corp",AA$1),""))</f>
        <v/>
      </c>
      <c r="AB140" s="230" t="str">
        <f>IF(tbl_coded[[#This Row],[ISIN]]="","",IF(ISNUMBER(_xll.BDP(B140&amp;" Corp",AB$1)),_xll.BDP(B140&amp;" Corp",AB$1),""))</f>
        <v/>
      </c>
      <c r="AC140" s="230" t="str">
        <f>IF(tbl_coded[[#This Row],[ISIN]]="","",IF((_xll.BDP(B140&amp;" Corp",AC$1))="#N/A Field Not Applicable","",_xll.BDP(B140&amp;" Corp",AC$1)))</f>
        <v>N</v>
      </c>
      <c r="AD140" s="230" t="str">
        <f>IF(tbl_coded[[#This Row],[ISIN]]="","",IF((_xll.BDP(B140&amp;" Corp",AD$1))="#N/A N/A","--",_xll.BDP(B140&amp;" Corp",AD$1)))</f>
        <v>--</v>
      </c>
      <c r="AE140" s="230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>NR</v>
      </c>
      <c r="AF14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4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40" s="231" t="str">
        <f>IF(tbl_coded[[#This Row],[ISIN]]="","",IF(_xll.BDP($B140&amp;" Corp",AH$1)="#N/A N/A","--",_xll.BDP($B140&amp;" Corp",AH$1)))</f>
        <v>VG</v>
      </c>
      <c r="AI14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Mega Wisdom Global Ltd</v>
      </c>
      <c r="AL140" s="230">
        <f>IF(tbl_coded[[#This Row],[ISIN]]="","",IF(_xll.BDS($B140&amp;" Corp",AL$1)="#N/A Field Not Applicable","",_xll.BDS($B140&amp;" Corp",AL$1)))</f>
        <v>11031011</v>
      </c>
      <c r="AM140" s="230" t="str">
        <f>IF(tbl_coded[[#This Row],[ISIN]]="","",IF(_xll.BDP(tbl_coded[[#This Row],[KPW Provider BBID]]&amp;" CompanyID","NAME")="#N/A Invalid Security","",_xll.BDP(tbl_coded[[#This Row],[KPW Provider BBID]]&amp;" CompanyID","NAME")))</f>
        <v>Sino-Ocean Group Holding Ltd</v>
      </c>
      <c r="AN14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WR</v>
      </c>
      <c r="AO14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NR</v>
      </c>
      <c r="AP14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WD</v>
      </c>
      <c r="AQ140" s="230" t="str">
        <f>IF(tbl_coded[[#This Row],[ISIN]]="","",IF(tbl_coded[[#This Row],[KPW Name]]="","",tbl_coded[[#This Row],[穆迪KPW评级]]&amp;"/"&amp;tbl_coded[[#This Row],[SPKPW评级]]&amp;"/"&amp;tbl_coded[[#This Row],[FITCHKPW评级]]))</f>
        <v>WR/NR/WD</v>
      </c>
      <c r="AR140" s="230" t="str">
        <f>IF(tbl_coded[[#This Row],[ISIN]]="","",IF(OR(_xll.BDP($B140&amp;" Corp",AR$1)="#N/A N/A"),"",_xll.BDP($B140&amp;" Corp",AR$1)))</f>
        <v>Multiple Guarantors</v>
      </c>
      <c r="AS140" s="230" t="str">
        <f>IF(tbl_coded[[#This Row],[ISIN]]="","",IF(_xll.BDS($B140&amp;" Corp",AS$1)="#N/A Field Not Applicable","",_xll.BDS($B140&amp;" Corp",AS$1)))</f>
        <v/>
      </c>
      <c r="AT140" s="230" t="str">
        <f>IF(tbl_coded[[#This Row],[SBLC Provider BBID]]="","",_xll.BDP(tbl_coded[[#This Row],[SBLC Provider BBID]]&amp;" CompanyID","NAME"))</f>
        <v/>
      </c>
      <c r="AU140" s="230" t="str">
        <f>IF(tbl_coded[[#This Row],[ISIN]]="","",IF(OR(_xll.BDP($B140&amp;" Corp",AU$1)="#N/A N/A"),"--",IF(_xll.BDP($B140&amp;" Corp",AU$1)="#N/A Field Not Applicable","",TEXT(_xll.BDP($B140&amp;" Corp",AU$1),"yyyy/mm/dd"))))</f>
        <v>2021/10/26</v>
      </c>
      <c r="AV140" s="230" t="str">
        <f>IF(tbl_coded[[#This Row],[ISIN]]="","",IF(OR(_xll.BDP($B140&amp;" Corp",AV$1)="#N/A N/A"),"--",IF(_xll.BDP($B140&amp;" Corp",AV$1)="#N/A Field Not Applicable","",TEXT(_xll.BDP($B140&amp;" Corp",AV$1),"yyyy/mm/dd"))))</f>
        <v>2022/10/25</v>
      </c>
      <c r="AW140" s="230" t="str">
        <f>IF(tbl_coded[[#This Row],[ISIN]]="","",IF(OR(_xll.BDP($B140&amp;" Corp",AW$1)="#N/A N/A"),"--",IF(_xll.BDP($B140&amp;" Corp",AW$1)="#N/A Field Not Applicable","",TEXT(_xll.BDP($B140&amp;" Corp",AW$1),"yyyy/mm/dd"))))</f>
        <v>2021/10/20</v>
      </c>
      <c r="AX140" s="230" t="str">
        <f>IF(tbl_coded[[#This Row],[ISIN]]="","",IF(OR(_xll.BDP($B140&amp;" Corp",AX$1)="#N/A Field Not Applicable"),"--",IF(_xll.BDP($B140&amp;" Corp",AX$1)="#N/A Field Not Applicable","",TEXT(_xll.BDP($B140&amp;" Corp",AX$1),"yyyy/mm/dd"))))</f>
        <v>--</v>
      </c>
      <c r="AY140" s="230">
        <f>IF(tbl_coded[[#This Row],[ISIN]]="","",IF(OR(_xll.BDP($B140&amp;" Corp",AY$1)="#N/A N/A"),"--",_xll.BDP($B140&amp;" Corp",AY$1)))</f>
        <v>6</v>
      </c>
      <c r="AZ140" s="230" t="str">
        <f>IF(tbl_coded[[#This Row],[ISIN]]="","",IF(OR(_xll.BDP($B140&amp;" Corp",AZ$1)="#N/A N/A"),"--",_xll.BDP($B140&amp;" Corp",AZ$1)))</f>
        <v>USD</v>
      </c>
      <c r="BA140" s="230">
        <f>IF(tbl_coded[[#This Row],[ISIN]]="","",IF(OR(_xll.BDP($B140&amp;" Corp",BA$1)="#N/A N/A"),"--",_xll.BDP($B140&amp;" Corp",BA$1)))</f>
        <v>350000000</v>
      </c>
      <c r="BB140" s="230">
        <f>IF(tbl_coded[[#This Row],[ISIN]]="","",IF(OR(_xll.BDP($B140&amp;" Corp",BB$1)="#N/A Field Not Applicable"),"--",_xll.BDP($B140&amp;" Corp",BB$1)))</f>
        <v>100</v>
      </c>
      <c r="BC140" s="230" t="str">
        <f>IF(tbl_coded[[#This Row],[ISIN]]="","",IF(OR(_xll.BDP($B140&amp;" Corp",BC$1)="#N/A Field Not Applicable"),"--",_xll.BDP($B140&amp;" Corp",BC$1)))</f>
        <v>N</v>
      </c>
      <c r="BD140" s="230" t="str">
        <f>IF(tbl_coded[[#This Row],[ISIN]]="","",IF(OR(_xll.BDP($B140&amp;" Corp",BD$1)="#N/A Field Not Applicable"),"--",_xll.BDP($B140&amp;" Corp",BD$1)))</f>
        <v>N</v>
      </c>
      <c r="BE140" s="230" t="str">
        <f>IF(tbl_coded[[#This Row],[ISIN]]="","",IF(OR(_xll.BDP($B140&amp;" Corp",BE$1)="#N/A Field Not Applicable"),"--",_xll.BDP($B140&amp;" Corp",BE$1)))</f>
        <v>N</v>
      </c>
      <c r="BF140" s="230" t="str">
        <f>IF(tbl_coded[[#This Row],[ISIN]]="","",IF(OR(_xll.BDP($B140&amp;" Corp",BF$1)="#N/A N/A"),"",_xll.BDP($B140&amp;" Corp",BF$1)))</f>
        <v>3377 HK</v>
      </c>
      <c r="BG14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4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4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4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14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14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140" s="230" t="str">
        <f>IF(tbl_coded[[#This Row],[GREEN]]="Y","Green",IF(tbl_coded[[#This Row],[SUSTAINABLE]]="Y","Sustainable",IF(tbl_coded[[#This Row],[SOCIAL]]="Y","Social","")))</f>
        <v/>
      </c>
    </row>
    <row r="141" spans="1:65" ht="15" customHeight="1">
      <c r="A141" s="225">
        <v>139</v>
      </c>
      <c r="B141" s="226" t="str">
        <f>IF(美元债一级!$C$3:$C$1048576&lt;&gt;"",美元债一级!C141,"")</f>
        <v>XS2377688093</v>
      </c>
      <c r="C141" s="230" t="str">
        <f>IF(tbl_coded[[#This Row],[ISIN]]="","",IF(tbl_coded[[#This Row],[Index]]&gt;$A$1,"",IF(_xll.BDP($B141&amp;" Corp",C$1)="#N/A N/A","",_xll.BDP($B141&amp;" Corp",C$1))))</f>
        <v>19/10/2021</v>
      </c>
      <c r="D141" s="230" t="str">
        <f>IF(tbl_coded[[#This Row],[ISIN]]="","",IF(_xll.BDP($B141&amp;" Corp",D$1)="#N/A N/A","",_xll.BDP($B141&amp;" Corp",D$1)))</f>
        <v>CHENGDU HI-TECH INV GR</v>
      </c>
      <c r="E141" s="230" t="str">
        <f>IF(tbl_coded[[#This Row],[ISIN]]="","",IF(_xll.BDP($B141&amp;" Corp",E$1)="#N/A N/A","--",_xll.BDP($B141&amp;" Corp",E$1)))</f>
        <v>--</v>
      </c>
      <c r="F141" s="230" t="str">
        <f>IF(tbl_coded[[#This Row],[ISIN]]="","",IF(_xll.BDS($B141&amp;" Corp",F$1)="#N/A Field Not Applicable","",_xll.BDS($B141&amp;" Corp",F$1)))</f>
        <v/>
      </c>
      <c r="G141" s="230" t="str">
        <f>IF(tbl_coded[[#This Row],[ISIN]]="","",IF(_xll.BDP($F141&amp;" CompanyID",G$1)="#N/A Invalid Security","",_xll.BDP($F141&amp;" CompanyID",G$1)))</f>
        <v/>
      </c>
      <c r="H141" s="230" t="str">
        <f>IF(tbl_coded[[#This Row],[ISIN]]="","",IF(_xll.BDP($B141&amp;" Corp",H$1)="#N/A N/A","--",_xll.BDP($B141&amp;" Corp",H$1)))</f>
        <v>Baa2</v>
      </c>
      <c r="I141" s="230" t="str">
        <f>IF(tbl_coded[[#This Row],[ISIN]]="","",IF(_xll.BDP($B141&amp;" Corp",I$1)="#N/A N/A","--",_xll.BDP($B141&amp;" Corp",I$1)))</f>
        <v>--</v>
      </c>
      <c r="J141" s="230" t="str">
        <f>IF(tbl_coded[[#This Row],[ISIN]]="","",IF(_xll.BDP($B141&amp;" Corp",J$1)="#N/A N/A","--",_xll.BDP($B141&amp;" Corp",J$1)))</f>
        <v>BBB</v>
      </c>
      <c r="K141" s="230" t="str">
        <f>IF(tbl_coded[[#This Row],[ISIN]]="","",IF(_xll.BDP($B141&amp;" Corp",K$1)="#N/A N/A","--",_xll.BDP($B141&amp;" Corp",K$1)))</f>
        <v>--</v>
      </c>
      <c r="L141" s="230" t="str">
        <f>IF(tbl_coded[[#This Row],[ISIN]]="","",IF(_xll.BDP($B141&amp;" Corp",L$1)="#N/A N/A","--",_xll.BDP($B141&amp;" Corp",L$1)))</f>
        <v>--</v>
      </c>
      <c r="M141" s="230" t="str">
        <f>IF(tbl_coded[[#This Row],[ISIN]]="","",IF(_xll.BDP($B141&amp;" Corp",M$1)="#N/A N/A","--",_xll.BDP($B141&amp;" Corp",M$1)))</f>
        <v>Baa2</v>
      </c>
      <c r="N141" s="230" t="str">
        <f>IF(tbl_coded[[#This Row],[ISIN]]="","",IF(_xll.BDP($B141&amp;" Corp",N$1)="#N/A N/A","--",_xll.BDP($B141&amp;" Corp",N$1)))</f>
        <v>--</v>
      </c>
      <c r="O141" s="230" t="str">
        <f>IF(tbl_coded[[#This Row],[ISIN]]="","",IF(_xll.BDP($B141&amp;" Corp",O$1)="#N/A N/A","--",_xll.BDP($B141&amp;" Corp",O$1)))</f>
        <v>--</v>
      </c>
      <c r="P141" s="230" t="str">
        <f>IF(tbl_coded[[#This Row],[ISIN]]="","",IF(_xll.BDP($B141&amp;" Corp",P$1)="#N/A N/A","--",_xll.BDP($B141&amp;" Corp",P$1)))</f>
        <v>BBB</v>
      </c>
      <c r="Q14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Baa2/--/BBB</v>
      </c>
      <c r="R141" s="230" t="str">
        <f>IF(tbl_coded[[#This Row],[ISIN]]="","",IF(OR(_xll.BDP($B141&amp;" Corp",R$1)="#N/A N/A",_xll.BDP($B141&amp;" Corp",R$1)="#N/A Invalid Security",_xll.BDP($B141&amp;" Corp",R$1)="#N/A Field Not Applicable"),"--",_xll.BDP($B141&amp;" Corp",R$1)))</f>
        <v>--</v>
      </c>
      <c r="S141" s="230" t="str">
        <f>IF(tbl_coded[[#This Row],[ISIN]]="","",IF(OR(_xll.BDP($R141&amp;" Equity",S$1)="#N/A N/A",_xll.BDP($R141&amp;" Equity",S$1)="#N/A Invalid Security"),"--",_xll.BDP($R141&amp;" Equity",S$1)))</f>
        <v>--</v>
      </c>
      <c r="T141" s="230" t="str">
        <f>IF(tbl_coded[[#This Row],[ISIN]]="","",IF(OR(_xll.BDP($R141&amp;" Equity",T$1)="#N/A N/A",_xll.BDP($R141&amp;" Equity",T$1)="#N/A Invalid Security"),"--",_xll.BDP($R141&amp;" Equity",T$1)))</f>
        <v>--</v>
      </c>
      <c r="U141" s="230" t="str">
        <f>IF(tbl_coded[[#This Row],[ISIN]]="","",IF(OR(_xll.BDP($R141&amp;" Equity",U$1)="#N/A N/A",_xll.BDP($R141&amp;" Equity",U$1)="#N/A Invalid Security"),"--",_xll.BDP($R141&amp;" Equity",U$1)))</f>
        <v>--</v>
      </c>
      <c r="V141" s="230" t="str">
        <f>IF(tbl_coded[[#This Row],[ISIN]]="","",IF(OR(_xll.BDP($R141&amp;" Equity",V$1)="#N/A N/A",_xll.BDP($R141&amp;" Equity",V$1)="#N/A Invalid Security"),"--",_xll.BDP($R141&amp;" Equity",V$1)))</f>
        <v>--</v>
      </c>
      <c r="W141" s="230" t="str">
        <f>IF(tbl_coded[[#This Row],[ISIN]]="","",IF(OR(_xll.BDP($R141&amp;" Equity",W$1)="#N/A N/A",_xll.BDP($R141&amp;" Equity",W$1)="#N/A Invalid Security"),"--",_xll.BDP($R141&amp;" Equity",W$1)))</f>
        <v>--</v>
      </c>
      <c r="X141" s="230" t="str">
        <f>IF(tbl_coded[[#This Row],[ISIN]]="","",IF(OR(_xll.BDP($R141&amp;" Equity",X$1)="#N/A N/A",_xll.BDP($R141&amp;" Equity",X$1)="#N/A Invalid Security"),"--",_xll.BDP($R141&amp;" Equity",X$1)))</f>
        <v>--</v>
      </c>
      <c r="Y14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1" s="230" t="str">
        <f>IF(tbl_coded[[#This Row],[ISIN]]="","",IF(ISNUMBER(_xll.BDP(B141&amp;" Corp",Z$1)),_xll.BDP(B141&amp;" Corp",Z$1),""))</f>
        <v/>
      </c>
      <c r="AA141" s="230" t="str">
        <f>IF(tbl_coded[[#This Row],[ISIN]]="","",IF(ISNUMBER(_xll.BDP(B141&amp;" Corp",AA$1)),_xll.BDP(B141&amp;" Corp",AA$1),""))</f>
        <v/>
      </c>
      <c r="AB141" s="230" t="str">
        <f>IF(tbl_coded[[#This Row],[ISIN]]="","",IF(ISNUMBER(_xll.BDP(B141&amp;" Corp",AB$1)),_xll.BDP(B141&amp;" Corp",AB$1),""))</f>
        <v/>
      </c>
      <c r="AC141" s="230" t="str">
        <f>IF(tbl_coded[[#This Row],[ISIN]]="","",IF((_xll.BDP(B141&amp;" Corp",AC$1))="#N/A Field Not Applicable","",_xll.BDP(B141&amp;" Corp",AC$1)))</f>
        <v>N</v>
      </c>
      <c r="AD141" s="230" t="str">
        <f>IF(tbl_coded[[#This Row],[ISIN]]="","",IF((_xll.BDP(B141&amp;" Corp",AD$1))="#N/A N/A","--",_xll.BDP(B141&amp;" Corp",AD$1)))</f>
        <v>--</v>
      </c>
      <c r="AE141" s="230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>IG</v>
      </c>
      <c r="AF14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Baa2/--/BBB</v>
      </c>
      <c r="AG14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Baa2/--/BBB</v>
      </c>
      <c r="AH141" s="231" t="str">
        <f>IF(tbl_coded[[#This Row],[ISIN]]="","",IF(_xll.BDP($B141&amp;" Corp",AH$1)="#N/A N/A","--",_xll.BDP($B141&amp;" Corp",AH$1)))</f>
        <v>CN</v>
      </c>
      <c r="AI14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成都高新投资集团有限</v>
      </c>
      <c r="AL141" s="230" t="s">
        <v>521</v>
      </c>
      <c r="AM14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4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4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4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1" s="230" t="str">
        <f>IF(tbl_coded[[#This Row],[ISIN]]="","",IF(OR(_xll.BDP($B141&amp;" Corp",AR$1)="#N/A N/A"),"",_xll.BDP($B141&amp;" Corp",AR$1)))</f>
        <v/>
      </c>
      <c r="AS141" s="230" t="str">
        <f>IF(tbl_coded[[#This Row],[ISIN]]="","",IF(_xll.BDS($B141&amp;" Corp",AS$1)="#N/A Field Not Applicable","",_xll.BDS($B141&amp;" Corp",AS$1)))</f>
        <v/>
      </c>
      <c r="AT141" s="230" t="str">
        <f>IF(tbl_coded[[#This Row],[SBLC Provider BBID]]="","",_xll.BDP(tbl_coded[[#This Row],[SBLC Provider BBID]]&amp;" CompanyID","NAME"))</f>
        <v/>
      </c>
      <c r="AU141" s="230" t="str">
        <f>IF(tbl_coded[[#This Row],[ISIN]]="","",IF(OR(_xll.BDP($B141&amp;" Corp",AU$1)="#N/A N/A"),"--",IF(_xll.BDP($B141&amp;" Corp",AU$1)="#N/A Field Not Applicable","",TEXT(_xll.BDP($B141&amp;" Corp",AU$1),"yyyy/mm/dd"))))</f>
        <v>2021/10/28</v>
      </c>
      <c r="AV141" s="230" t="str">
        <f>IF(tbl_coded[[#This Row],[ISIN]]="","",IF(OR(_xll.BDP($B141&amp;" Corp",AV$1)="#N/A N/A"),"--",IF(_xll.BDP($B141&amp;" Corp",AV$1)="#N/A Field Not Applicable","",TEXT(_xll.BDP($B141&amp;" Corp",AV$1),"yyyy/mm/dd"))))</f>
        <v>2026/10/28</v>
      </c>
      <c r="AW141" s="230" t="str">
        <f>IF(tbl_coded[[#This Row],[ISIN]]="","",IF(OR(_xll.BDP($B141&amp;" Corp",AW$1)="#N/A N/A"),"--",IF(_xll.BDP($B141&amp;" Corp",AW$1)="#N/A Field Not Applicable","",TEXT(_xll.BDP($B141&amp;" Corp",AW$1),"yyyy/mm/dd"))))</f>
        <v>2021/10/19</v>
      </c>
      <c r="AX141" s="230" t="str">
        <f>IF(tbl_coded[[#This Row],[ISIN]]="","",IF(OR(_xll.BDP($B141&amp;" Corp",AX$1)="#N/A Field Not Applicable"),"--",IF(_xll.BDP($B141&amp;" Corp",AX$1)="#N/A Field Not Applicable","",TEXT(_xll.BDP($B141&amp;" Corp",AX$1),"yyyy/mm/dd"))))</f>
        <v>--</v>
      </c>
      <c r="AY141" s="230">
        <f>IF(tbl_coded[[#This Row],[ISIN]]="","",IF(OR(_xll.BDP($B141&amp;" Corp",AY$1)="#N/A N/A"),"--",_xll.BDP($B141&amp;" Corp",AY$1)))</f>
        <v>2.7</v>
      </c>
      <c r="AZ141" s="230" t="str">
        <f>IF(tbl_coded[[#This Row],[ISIN]]="","",IF(OR(_xll.BDP($B141&amp;" Corp",AZ$1)="#N/A N/A"),"--",_xll.BDP($B141&amp;" Corp",AZ$1)))</f>
        <v>USD</v>
      </c>
      <c r="BA141" s="230">
        <f>IF(tbl_coded[[#This Row],[ISIN]]="","",IF(OR(_xll.BDP($B141&amp;" Corp",BA$1)="#N/A N/A"),"--",_xll.BDP($B141&amp;" Corp",BA$1)))</f>
        <v>300000000</v>
      </c>
      <c r="BB141" s="230">
        <f>IF(tbl_coded[[#This Row],[ISIN]]="","",IF(OR(_xll.BDP($B141&amp;" Corp",BB$1)="#N/A Field Not Applicable"),"--",_xll.BDP($B141&amp;" Corp",BB$1)))</f>
        <v>100</v>
      </c>
      <c r="BC141" s="230" t="str">
        <f>IF(tbl_coded[[#This Row],[ISIN]]="","",IF(OR(_xll.BDP($B141&amp;" Corp",BC$1)="#N/A Field Not Applicable"),"--",_xll.BDP($B141&amp;" Corp",BC$1)))</f>
        <v>N</v>
      </c>
      <c r="BD141" s="230" t="str">
        <f>IF(tbl_coded[[#This Row],[ISIN]]="","",IF(OR(_xll.BDP($B141&amp;" Corp",BD$1)="#N/A Field Not Applicable"),"--",_xll.BDP($B141&amp;" Corp",BD$1)))</f>
        <v>N</v>
      </c>
      <c r="BE141" s="230" t="str">
        <f>IF(tbl_coded[[#This Row],[ISIN]]="","",IF(OR(_xll.BDP($B141&amp;" Corp",BE$1)="#N/A Field Not Applicable"),"--",_xll.BDP($B141&amp;" Corp",BE$1)))</f>
        <v>N</v>
      </c>
      <c r="BF141" s="230" t="str">
        <f>IF(tbl_coded[[#This Row],[ISIN]]="","",IF(OR(_xll.BDP($B141&amp;" Corp",BF$1)="#N/A N/A"),"",_xll.BDP($B141&amp;" Corp",BF$1)))</f>
        <v>GXCDIZ CH</v>
      </c>
      <c r="BG14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4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4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4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4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14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141" s="230" t="str">
        <f>IF(tbl_coded[[#This Row],[GREEN]]="Y","Green",IF(tbl_coded[[#This Row],[SUSTAINABLE]]="Y","Sustainable",IF(tbl_coded[[#This Row],[SOCIAL]]="Y","Social","")))</f>
        <v/>
      </c>
    </row>
    <row r="142" spans="1:65" ht="15" customHeight="1">
      <c r="A142" s="225">
        <v>140</v>
      </c>
      <c r="B142" s="226" t="str">
        <f>IF(美元债一级!$C$3:$C$1048576&lt;&gt;"",美元债一级!C142,"")</f>
        <v>XS2381154009</v>
      </c>
      <c r="C142" s="228" t="str">
        <f>IF(tbl_coded[[#This Row],[ISIN]]="","",IF(tbl_coded[[#This Row],[Index]]&gt;$A$1,"",IF(_xll.BDP($B142&amp;" Corp",C$1)="#N/A N/A","",_xll.BDP($B142&amp;" Corp",C$1))))</f>
        <v>13/10/2021</v>
      </c>
      <c r="D142" s="228" t="str">
        <f>IF(tbl_coded[[#This Row],[ISIN]]="","",IF(_xll.BDP($B142&amp;" Corp",D$1)="#N/A N/A","",_xll.BDP($B142&amp;" Corp",D$1)))</f>
        <v>JIANGNING JK OVERSEA INV</v>
      </c>
      <c r="E142" s="228" t="str">
        <f>IF(tbl_coded[[#This Row],[ISIN]]="","",IF(_xll.BDP($B142&amp;" Corp",E$1)="#N/A N/A","--",_xll.BDP($B142&amp;" Corp",E$1)))</f>
        <v>--</v>
      </c>
      <c r="F142" s="228">
        <f>IF(tbl_coded[[#This Row],[ISIN]]="","",IF(_xll.BDS($B142&amp;" Corp",F$1)="#N/A Field Not Applicable","",_xll.BDS($B142&amp;" Corp",F$1)))</f>
        <v>39970448</v>
      </c>
      <c r="G142" s="228" t="str">
        <f>IF(tbl_coded[[#This Row],[ISIN]]="","",IF(_xll.BDP($F142&amp;" CompanyID",G$1)="#N/A Invalid Security","",_xll.BDP($F142&amp;" CompanyID",G$1)))</f>
        <v>Nanjing Jiangning Economic Tec</v>
      </c>
      <c r="H142" s="228" t="str">
        <f>IF(tbl_coded[[#This Row],[ISIN]]="","",IF(_xll.BDP($B142&amp;" Corp",H$1)="#N/A N/A","--",_xll.BDP($B142&amp;" Corp",H$1)))</f>
        <v>--</v>
      </c>
      <c r="I142" s="228" t="str">
        <f>IF(tbl_coded[[#This Row],[ISIN]]="","",IF(_xll.BDP($B142&amp;" Corp",I$1)="#N/A N/A","--",_xll.BDP($B142&amp;" Corp",I$1)))</f>
        <v>--</v>
      </c>
      <c r="J142" s="228" t="str">
        <f>IF(tbl_coded[[#This Row],[ISIN]]="","",IF(_xll.BDP($B142&amp;" Corp",J$1)="#N/A N/A","--",_xll.BDP($B142&amp;" Corp",J$1)))</f>
        <v>WD</v>
      </c>
      <c r="K142" s="228" t="str">
        <f>IF(tbl_coded[[#This Row],[ISIN]]="","",IF(_xll.BDP($B142&amp;" Corp",K$1)="#N/A N/A","--",_xll.BDP($B142&amp;" Corp",K$1)))</f>
        <v>--</v>
      </c>
      <c r="L142" s="228" t="str">
        <f>IF(tbl_coded[[#This Row],[ISIN]]="","",IF(_xll.BDP($B142&amp;" Corp",L$1)="#N/A N/A","--",_xll.BDP($B142&amp;" Corp",L$1)))</f>
        <v>--</v>
      </c>
      <c r="M142" s="228" t="str">
        <f>IF(tbl_coded[[#This Row],[ISIN]]="","",IF(_xll.BDP($B142&amp;" Corp",M$1)="#N/A N/A","--",_xll.BDP($B142&amp;" Corp",M$1)))</f>
        <v>--</v>
      </c>
      <c r="N142" s="228" t="str">
        <f>IF(tbl_coded[[#This Row],[ISIN]]="","",IF(_xll.BDP($B142&amp;" Corp",N$1)="#N/A N/A","--",_xll.BDP($B142&amp;" Corp",N$1)))</f>
        <v>--</v>
      </c>
      <c r="O142" s="228" t="str">
        <f>IF(tbl_coded[[#This Row],[ISIN]]="","",IF(_xll.BDP($B142&amp;" Corp",O$1)="#N/A N/A","--",_xll.BDP($B142&amp;" Corp",O$1)))</f>
        <v>--</v>
      </c>
      <c r="P142" s="228" t="str">
        <f>IF(tbl_coded[[#This Row],[ISIN]]="","",IF(_xll.BDP($B142&amp;" Corp",P$1)="#N/A N/A","--",_xll.BDP($B142&amp;" Corp",P$1)))</f>
        <v>--</v>
      </c>
      <c r="Q14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42" s="228" t="str">
        <f>IF(tbl_coded[[#This Row],[ISIN]]="","",IF(OR(_xll.BDP($B142&amp;" Corp",R$1)="#N/A N/A",_xll.BDP($B142&amp;" Corp",R$1)="#N/A Invalid Security",_xll.BDP($B142&amp;" Corp",R$1)="#N/A Field Not Applicable"),"--",_xll.BDP($B142&amp;" Corp",R$1)))</f>
        <v>--</v>
      </c>
      <c r="S142" s="228" t="str">
        <f>IF(tbl_coded[[#This Row],[ISIN]]="","",IF(OR(_xll.BDP($R142&amp;" Equity",S$1)="#N/A N/A",_xll.BDP($R142&amp;" Equity",S$1)="#N/A Invalid Security"),"--",_xll.BDP($R142&amp;" Equity",S$1)))</f>
        <v>--</v>
      </c>
      <c r="T142" s="228" t="str">
        <f>IF(tbl_coded[[#This Row],[ISIN]]="","",IF(OR(_xll.BDP($R142&amp;" Equity",T$1)="#N/A N/A",_xll.BDP($R142&amp;" Equity",T$1)="#N/A Invalid Security"),"--",_xll.BDP($R142&amp;" Equity",T$1)))</f>
        <v>--</v>
      </c>
      <c r="U142" s="228" t="str">
        <f>IF(tbl_coded[[#This Row],[ISIN]]="","",IF(OR(_xll.BDP($R142&amp;" Equity",U$1)="#N/A N/A",_xll.BDP($R142&amp;" Equity",U$1)="#N/A Invalid Security"),"--",_xll.BDP($R142&amp;" Equity",U$1)))</f>
        <v>--</v>
      </c>
      <c r="V142" s="228" t="str">
        <f>IF(tbl_coded[[#This Row],[ISIN]]="","",IF(OR(_xll.BDP($R142&amp;" Equity",V$1)="#N/A N/A",_xll.BDP($R142&amp;" Equity",V$1)="#N/A Invalid Security"),"--",_xll.BDP($R142&amp;" Equity",V$1)))</f>
        <v>--</v>
      </c>
      <c r="W142" s="228" t="str">
        <f>IF(tbl_coded[[#This Row],[ISIN]]="","",IF(OR(_xll.BDP($R142&amp;" Equity",W$1)="#N/A N/A",_xll.BDP($R142&amp;" Equity",W$1)="#N/A Invalid Security"),"--",_xll.BDP($R142&amp;" Equity",W$1)))</f>
        <v>--</v>
      </c>
      <c r="X142" s="228" t="str">
        <f>IF(tbl_coded[[#This Row],[ISIN]]="","",IF(OR(_xll.BDP($R142&amp;" Equity",X$1)="#N/A N/A",_xll.BDP($R142&amp;" Equity",X$1)="#N/A Invalid Security"),"--",_xll.BDP($R142&amp;" Equity",X$1)))</f>
        <v>--</v>
      </c>
      <c r="Y14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2" s="228" t="str">
        <f>IF(tbl_coded[[#This Row],[ISIN]]="","",IF(ISNUMBER(_xll.BDP(B142&amp;" Corp",Z$1)),_xll.BDP(B142&amp;" Corp",Z$1),""))</f>
        <v/>
      </c>
      <c r="AA142" s="228" t="str">
        <f>IF(tbl_coded[[#This Row],[ISIN]]="","",IF(ISNUMBER(_xll.BDP(B142&amp;" Corp",AA$1)),_xll.BDP(B142&amp;" Corp",AA$1),""))</f>
        <v/>
      </c>
      <c r="AB142" s="228" t="str">
        <f>IF(tbl_coded[[#This Row],[ISIN]]="","",IF(ISNUMBER(_xll.BDP(B142&amp;" Corp",AB$1)),_xll.BDP(B142&amp;" Corp",AB$1),""))</f>
        <v/>
      </c>
      <c r="AC142" s="228" t="str">
        <f>IF(tbl_coded[[#This Row],[ISIN]]="","",IF((_xll.BDP(B142&amp;" Corp",AC$1))="#N/A Field Not Applicable","",_xll.BDP(B142&amp;" Corp",AC$1)))</f>
        <v>N</v>
      </c>
      <c r="AD142" s="228" t="str">
        <f>IF(tbl_coded[[#This Row],[ISIN]]="","",IF((_xll.BDP(B142&amp;" Corp",AD$1))="#N/A N/A","--",_xll.BDP(B142&amp;" Corp",AD$1)))</f>
        <v>--</v>
      </c>
      <c r="AE142" s="228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>HY</v>
      </c>
      <c r="AF14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4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142" s="229" t="str">
        <f>IF(tbl_coded[[#This Row],[ISIN]]="","",IF(_xll.BDP($B142&amp;" Corp",AH$1)="#N/A N/A","--",_xll.BDP($B142&amp;" Corp",AH$1)))</f>
        <v>VG</v>
      </c>
      <c r="AI14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江宁经开海外投资有限</v>
      </c>
      <c r="AL142" s="244">
        <f>IF(tbl_coded[[#This Row],[ISIN]]="","",IF(_xll.BDS($B142&amp;" Corp",AL$1)="#N/A Field Not Applicable","",_xll.BDS($B142&amp;" Corp",AL$1)))</f>
        <v>39970448</v>
      </c>
      <c r="AM142" s="244" t="str">
        <f>IF(tbl_coded[[#This Row],[ISIN]]="","",IF(_xll.BDP(tbl_coded[[#This Row],[KPW Provider BBID]]&amp;" CompanyID","NAME")="#N/A Invalid Security","",_xll.BDP(tbl_coded[[#This Row],[KPW Provider BBID]]&amp;" CompanyID","NAME")))</f>
        <v>Nanjing Jiangning Economic Tec</v>
      </c>
      <c r="AN14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4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4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WD</v>
      </c>
      <c r="AQ142" s="244" t="str">
        <f>IF(tbl_coded[[#This Row],[ISIN]]="","",IF(tbl_coded[[#This Row],[KPW Name]]="","",tbl_coded[[#This Row],[穆迪KPW评级]]&amp;"/"&amp;tbl_coded[[#This Row],[SPKPW评级]]&amp;"/"&amp;tbl_coded[[#This Row],[FITCHKPW评级]]))</f>
        <v>--/--/WD</v>
      </c>
      <c r="AR142" s="244" t="str">
        <f>IF(tbl_coded[[#This Row],[ISIN]]="","",IF(OR(_xll.BDP($B142&amp;" Corp",AR$1)="#N/A N/A"),"",_xll.BDP($B142&amp;" Corp",AR$1)))</f>
        <v/>
      </c>
      <c r="AS142" s="244" t="str">
        <f>IF(tbl_coded[[#This Row],[ISIN]]="","",IF(_xll.BDS($B142&amp;" Corp",AS$1)="#N/A Field Not Applicable","",_xll.BDS($B142&amp;" Corp",AS$1)))</f>
        <v/>
      </c>
      <c r="AT142" s="244" t="str">
        <f>IF(tbl_coded[[#This Row],[SBLC Provider BBID]]="","",_xll.BDP(tbl_coded[[#This Row],[SBLC Provider BBID]]&amp;" CompanyID","NAME"))</f>
        <v/>
      </c>
      <c r="AU142" s="244" t="str">
        <f>IF(tbl_coded[[#This Row],[ISIN]]="","",IF(OR(_xll.BDP($B142&amp;" Corp",AU$1)="#N/A N/A"),"--",IF(_xll.BDP($B142&amp;" Corp",AU$1)="#N/A Field Not Applicable","",TEXT(_xll.BDP($B142&amp;" Corp",AU$1),"yyyy/mm/dd"))))</f>
        <v>2021/10/20</v>
      </c>
      <c r="AV142" s="244" t="str">
        <f>IF(tbl_coded[[#This Row],[ISIN]]="","",IF(OR(_xll.BDP($B142&amp;" Corp",AV$1)="#N/A N/A"),"--",IF(_xll.BDP($B142&amp;" Corp",AV$1)="#N/A Field Not Applicable","",TEXT(_xll.BDP($B142&amp;" Corp",AV$1),"yyyy/mm/dd"))))</f>
        <v>2022/10/19</v>
      </c>
      <c r="AW142" s="244" t="str">
        <f>IF(tbl_coded[[#This Row],[ISIN]]="","",IF(OR(_xll.BDP($B142&amp;" Corp",AW$1)="#N/A N/A"),"--",IF(_xll.BDP($B142&amp;" Corp",AW$1)="#N/A Field Not Applicable","",TEXT(_xll.BDP($B142&amp;" Corp",AW$1),"yyyy/mm/dd"))))</f>
        <v>2021/10/13</v>
      </c>
      <c r="AX142" s="244" t="str">
        <f>IF(tbl_coded[[#This Row],[ISIN]]="","",IF(OR(_xll.BDP($B142&amp;" Corp",AX$1)="#N/A Field Not Applicable"),"--",IF(_xll.BDP($B142&amp;" Corp",AX$1)="#N/A Field Not Applicable","",TEXT(_xll.BDP($B142&amp;" Corp",AX$1),"yyyy/mm/dd"))))</f>
        <v>--</v>
      </c>
      <c r="AY142" s="244">
        <f>IF(tbl_coded[[#This Row],[ISIN]]="","",IF(OR(_xll.BDP($B142&amp;" Corp",AY$1)="#N/A N/A"),"--",_xll.BDP($B142&amp;" Corp",AY$1)))</f>
        <v>2.9</v>
      </c>
      <c r="AZ142" s="244" t="str">
        <f>IF(tbl_coded[[#This Row],[ISIN]]="","",IF(OR(_xll.BDP($B142&amp;" Corp",AZ$1)="#N/A N/A"),"--",_xll.BDP($B142&amp;" Corp",AZ$1)))</f>
        <v>USD</v>
      </c>
      <c r="BA142" s="244">
        <f>IF(tbl_coded[[#This Row],[ISIN]]="","",IF(OR(_xll.BDP($B142&amp;" Corp",BA$1)="#N/A N/A"),"--",_xll.BDP($B142&amp;" Corp",BA$1)))</f>
        <v>210000000</v>
      </c>
      <c r="BB142" s="244">
        <f>IF(tbl_coded[[#This Row],[ISIN]]="","",IF(OR(_xll.BDP($B142&amp;" Corp",BB$1)="#N/A Field Not Applicable"),"--",_xll.BDP($B142&amp;" Corp",BB$1)))</f>
        <v>100</v>
      </c>
      <c r="BC142" s="244" t="str">
        <f>IF(tbl_coded[[#This Row],[ISIN]]="","",IF(OR(_xll.BDP($B142&amp;" Corp",BC$1)="#N/A Field Not Applicable"),"--",_xll.BDP($B142&amp;" Corp",BC$1)))</f>
        <v>N</v>
      </c>
      <c r="BD142" s="244" t="str">
        <f>IF(tbl_coded[[#This Row],[ISIN]]="","",IF(OR(_xll.BDP($B142&amp;" Corp",BD$1)="#N/A Field Not Applicable"),"--",_xll.BDP($B142&amp;" Corp",BD$1)))</f>
        <v>N</v>
      </c>
      <c r="BE142" s="244" t="str">
        <f>IF(tbl_coded[[#This Row],[ISIN]]="","",IF(OR(_xll.BDP($B142&amp;" Corp",BE$1)="#N/A Field Not Applicable"),"--",_xll.BDP($B142&amp;" Corp",BE$1)))</f>
        <v>N</v>
      </c>
      <c r="BF142" s="244" t="str">
        <f>IF(tbl_coded[[#This Row],[ISIN]]="","",IF(OR(_xll.BDP($B142&amp;" Corp",BF$1)="#N/A N/A"),"",_xll.BDP($B142&amp;" Corp",BF$1)))</f>
        <v>0967746D CH</v>
      </c>
      <c r="BG14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Baa3</v>
      </c>
      <c r="BH14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4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4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14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Baa3/--/WD</v>
      </c>
      <c r="BL14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142" s="244" t="str">
        <f>IF(tbl_coded[[#This Row],[GREEN]]="Y","Green",IF(tbl_coded[[#This Row],[SUSTAINABLE]]="Y","Sustainable",IF(tbl_coded[[#This Row],[SOCIAL]]="Y","Social","")))</f>
        <v/>
      </c>
    </row>
    <row r="143" spans="1:65" ht="15" customHeight="1">
      <c r="A143" s="225">
        <v>141</v>
      </c>
      <c r="B143" s="226" t="str">
        <f>IF(美元债一级!$C$3:$C$1048576&lt;&gt;"",美元债一级!C143,"")</f>
        <v>XS2387065134</v>
      </c>
      <c r="C143" s="228" t="str">
        <f>IF(tbl_coded[[#This Row],[ISIN]]="","",IF(tbl_coded[[#This Row],[Index]]&gt;$A$1,"",IF(_xll.BDP($B143&amp;" Corp",C$1)="#N/A N/A","",_xll.BDP($B143&amp;" Corp",C$1))))</f>
        <v>28/9/2021</v>
      </c>
      <c r="D143" s="228" t="str">
        <f>IF(tbl_coded[[#This Row],[ISIN]]="","",IF(_xll.BDP($B143&amp;" Corp",D$1)="#N/A N/A","",_xll.BDP($B143&amp;" Corp",D$1)))</f>
        <v>SOAR WISE LTD</v>
      </c>
      <c r="E143" s="228" t="str">
        <f>IF(tbl_coded[[#This Row],[ISIN]]="","",IF(_xll.BDP($B143&amp;" Corp",E$1)="#N/A N/A","--",_xll.BDP($B143&amp;" Corp",E$1)))</f>
        <v>AVIC INTERNATIONAL LEASI</v>
      </c>
      <c r="F143" s="228" t="str">
        <f>IF(tbl_coded[[#This Row],[ISIN]]="","",IF(_xll.BDS($B143&amp;" Corp",F$1)="#N/A Field Not Applicable","",_xll.BDS($B143&amp;" Corp",F$1)))</f>
        <v/>
      </c>
      <c r="G143" s="228" t="str">
        <f>IF(tbl_coded[[#This Row],[ISIN]]="","",IF(_xll.BDP($F143&amp;" CompanyID",G$1)="#N/A Invalid Security","",_xll.BDP($F143&amp;" CompanyID",G$1)))</f>
        <v/>
      </c>
      <c r="H143" s="228" t="str">
        <f>IF(tbl_coded[[#This Row],[ISIN]]="","",IF(_xll.BDP($B143&amp;" Corp",H$1)="#N/A N/A","--",_xll.BDP($B143&amp;" Corp",H$1)))</f>
        <v>Baa1</v>
      </c>
      <c r="I143" s="228" t="str">
        <f>IF(tbl_coded[[#This Row],[ISIN]]="","",IF(_xll.BDP($B143&amp;" Corp",I$1)="#N/A N/A","--",_xll.BDP($B143&amp;" Corp",I$1)))</f>
        <v>--</v>
      </c>
      <c r="J143" s="228" t="str">
        <f>IF(tbl_coded[[#This Row],[ISIN]]="","",IF(_xll.BDP($B143&amp;" Corp",J$1)="#N/A N/A","--",_xll.BDP($B143&amp;" Corp",J$1)))</f>
        <v>A-</v>
      </c>
      <c r="K143" s="228" t="str">
        <f>IF(tbl_coded[[#This Row],[ISIN]]="","",IF(_xll.BDP($B143&amp;" Corp",K$1)="#N/A N/A","--",_xll.BDP($B143&amp;" Corp",K$1)))</f>
        <v>--</v>
      </c>
      <c r="L143" s="228" t="str">
        <f>IF(tbl_coded[[#This Row],[ISIN]]="","",IF(_xll.BDP($B143&amp;" Corp",L$1)="#N/A N/A","--",_xll.BDP($B143&amp;" Corp",L$1)))</f>
        <v>--</v>
      </c>
      <c r="M143" s="228" t="str">
        <f>IF(tbl_coded[[#This Row],[ISIN]]="","",IF(_xll.BDP($B143&amp;" Corp",M$1)="#N/A N/A","--",_xll.BDP($B143&amp;" Corp",M$1)))</f>
        <v>Baa1 (hyb)</v>
      </c>
      <c r="N143" s="228" t="str">
        <f>IF(tbl_coded[[#This Row],[ISIN]]="","",IF(_xll.BDP($B143&amp;" Corp",N$1)="#N/A N/A","--",_xll.BDP($B143&amp;" Corp",N$1)))</f>
        <v>--</v>
      </c>
      <c r="O143" s="228" t="str">
        <f>IF(tbl_coded[[#This Row],[ISIN]]="","",IF(_xll.BDP($B143&amp;" Corp",O$1)="#N/A N/A","--",_xll.BDP($B143&amp;" Corp",O$1)))</f>
        <v>--</v>
      </c>
      <c r="P143" s="228" t="str">
        <f>IF(tbl_coded[[#This Row],[ISIN]]="","",IF(_xll.BDP($B143&amp;" Corp",P$1)="#N/A N/A","--",_xll.BDP($B143&amp;" Corp",P$1)))</f>
        <v>--</v>
      </c>
      <c r="Q14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 (hyb)/--/--</v>
      </c>
      <c r="R143" s="228" t="str">
        <f>IF(tbl_coded[[#This Row],[ISIN]]="","",IF(OR(_xll.BDP($B143&amp;" Corp",R$1)="#N/A N/A",_xll.BDP($B143&amp;" Corp",R$1)="#N/A Invalid Security",_xll.BDP($B143&amp;" Corp",R$1)="#N/A Field Not Applicable"),"--",_xll.BDP($B143&amp;" Corp",R$1)))</f>
        <v>1003733D CH</v>
      </c>
      <c r="S143" s="228" t="str">
        <f>IF(tbl_coded[[#This Row],[ISIN]]="","",IF(OR(_xll.BDP($R143&amp;" Equity",S$1)="#N/A N/A",_xll.BDP($R143&amp;" Equity",S$1)="#N/A Invalid Security"),"--",_xll.BDP($R143&amp;" Equity",S$1)))</f>
        <v>--</v>
      </c>
      <c r="T143" s="228" t="str">
        <f>IF(tbl_coded[[#This Row],[ISIN]]="","",IF(OR(_xll.BDP($R143&amp;" Equity",T$1)="#N/A N/A",_xll.BDP($R143&amp;" Equity",T$1)="#N/A Invalid Security"),"--",_xll.BDP($R143&amp;" Equity",T$1)))</f>
        <v>--</v>
      </c>
      <c r="U143" s="228" t="str">
        <f>IF(tbl_coded[[#This Row],[ISIN]]="","",IF(OR(_xll.BDP($R143&amp;" Equity",U$1)="#N/A N/A",_xll.BDP($R143&amp;" Equity",U$1)="#N/A Invalid Security"),"--",_xll.BDP($R143&amp;" Equity",U$1)))</f>
        <v>Baa1</v>
      </c>
      <c r="V143" s="228" t="str">
        <f>IF(tbl_coded[[#This Row],[ISIN]]="","",IF(OR(_xll.BDP($R143&amp;" Equity",V$1)="#N/A N/A",_xll.BDP($R143&amp;" Equity",V$1)="#N/A Invalid Security"),"--",_xll.BDP($R143&amp;" Equity",V$1)))</f>
        <v>--</v>
      </c>
      <c r="W143" s="228" t="str">
        <f>IF(tbl_coded[[#This Row],[ISIN]]="","",IF(OR(_xll.BDP($R143&amp;" Equity",W$1)="#N/A N/A",_xll.BDP($R143&amp;" Equity",W$1)="#N/A Invalid Security"),"--",_xll.BDP($R143&amp;" Equity",W$1)))</f>
        <v>--</v>
      </c>
      <c r="X143" s="228" t="str">
        <f>IF(tbl_coded[[#This Row],[ISIN]]="","",IF(OR(_xll.BDP($R143&amp;" Equity",X$1)="#N/A N/A",_xll.BDP($R143&amp;" Equity",X$1)="#N/A Invalid Security"),"--",_xll.BDP($R143&amp;" Equity",X$1)))</f>
        <v>A-</v>
      </c>
      <c r="Y14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Baa1/--/A-</v>
      </c>
      <c r="Z143" s="228">
        <f>IF(tbl_coded[[#This Row],[ISIN]]="","",IF(ISNUMBER(_xll.BDP(B143&amp;" Corp",Z$1)),_xll.BDP(B143&amp;" Corp",Z$1),""))</f>
        <v>112.5</v>
      </c>
      <c r="AA143" s="228">
        <f>IF(tbl_coded[[#This Row],[ISIN]]="","",IF(ISNUMBER(_xll.BDP(B143&amp;" Corp",AA$1)),_xll.BDP(B143&amp;" Corp",AA$1),""))</f>
        <v>112.5</v>
      </c>
      <c r="AB143" s="228" t="str">
        <f>IF(tbl_coded[[#This Row],[ISIN]]="","",IF(ISNUMBER(_xll.BDP(B143&amp;" Corp",AB$1)),_xll.BDP(B143&amp;" Corp",AB$1),""))</f>
        <v/>
      </c>
      <c r="AC143" s="228" t="str">
        <f>IF(tbl_coded[[#This Row],[ISIN]]="","",IF((_xll.BDP(B143&amp;" Corp",AC$1))="#N/A Field Not Applicable","",_xll.BDP(B143&amp;" Corp",AC$1)))</f>
        <v>N</v>
      </c>
      <c r="AD143" s="228" t="str">
        <f>IF(tbl_coded[[#This Row],[ISIN]]="","",IF((_xll.BDP(B143&amp;" Corp",AD$1))="#N/A N/A","--",_xll.BDP(B143&amp;" Corp",AD$1)))</f>
        <v>--</v>
      </c>
      <c r="AE143" s="228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>IG</v>
      </c>
      <c r="AF14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Baa1/--/A-</v>
      </c>
      <c r="AG14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Baa1/--/A-</v>
      </c>
      <c r="AH143" s="229" t="str">
        <f>IF(tbl_coded[[#This Row],[ISIN]]="","",IF(_xll.BDP($B143&amp;" Corp",AH$1)="#N/A N/A","--",_xll.BDP($B143&amp;" Corp",AH$1)))</f>
        <v>KY</v>
      </c>
      <c r="AI14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3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112.5</v>
      </c>
      <c r="AK14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Soar Wise有限公司</v>
      </c>
      <c r="AL143" s="244" t="str">
        <f>IF(tbl_coded[[#This Row],[ISIN]]="","",IF(_xll.BDS($B143&amp;" Corp",AL$1)="#N/A Field Not Applicable","",_xll.BDS($B143&amp;" Corp",AL$1)))</f>
        <v/>
      </c>
      <c r="AM14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3" s="244" t="str">
        <f>IF(tbl_coded[[#This Row],[ISIN]]="","",IF(OR(_xll.BDP($B143&amp;" Corp",AR$1)="#N/A N/A"),"",_xll.BDP($B143&amp;" Corp",AR$1)))</f>
        <v>AVIC International Leasing Co Ltd</v>
      </c>
      <c r="AS143" s="244" t="str">
        <f>IF(tbl_coded[[#This Row],[ISIN]]="","",IF(_xll.BDS($B143&amp;" Corp",AS$1)="#N/A Field Not Applicable","",_xll.BDS($B143&amp;" Corp",AS$1)))</f>
        <v/>
      </c>
      <c r="AT143" s="244" t="str">
        <f>IF(tbl_coded[[#This Row],[SBLC Provider BBID]]="","",_xll.BDP(tbl_coded[[#This Row],[SBLC Provider BBID]]&amp;" CompanyID","NAME"))</f>
        <v/>
      </c>
      <c r="AU143" s="244" t="str">
        <f>IF(tbl_coded[[#This Row],[ISIN]]="","",IF(OR(_xll.BDP($B143&amp;" Corp",AU$1)="#N/A N/A"),"--",IF(_xll.BDP($B143&amp;" Corp",AU$1)="#N/A Field Not Applicable","",TEXT(_xll.BDP($B143&amp;" Corp",AU$1),"yyyy/mm/dd"))))</f>
        <v>2021/10/08</v>
      </c>
      <c r="AV143" s="244" t="str">
        <f>IF(tbl_coded[[#This Row],[ISIN]]="","",IF(OR(_xll.BDP($B143&amp;" Corp",AV$1)="#N/A N/A"),"--",IF(_xll.BDP($B143&amp;" Corp",AV$1)="#N/A Field Not Applicable","",TEXT(_xll.BDP($B143&amp;" Corp",AV$1),"yyyy/mm/dd"))))</f>
        <v>2024/10/08</v>
      </c>
      <c r="AW143" s="244" t="str">
        <f>IF(tbl_coded[[#This Row],[ISIN]]="","",IF(OR(_xll.BDP($B143&amp;" Corp",AW$1)="#N/A N/A"),"--",IF(_xll.BDP($B143&amp;" Corp",AW$1)="#N/A Field Not Applicable","",TEXT(_xll.BDP($B143&amp;" Corp",AW$1),"yyyy/mm/dd"))))</f>
        <v>2021/09/28</v>
      </c>
      <c r="AX143" s="244" t="str">
        <f>IF(tbl_coded[[#This Row],[ISIN]]="","",IF(OR(_xll.BDP($B143&amp;" Corp",AX$1)="#N/A Field Not Applicable"),"--",IF(_xll.BDP($B143&amp;" Corp",AX$1)="#N/A Field Not Applicable","",TEXT(_xll.BDP($B143&amp;" Corp",AX$1),"yyyy/mm/dd"))))</f>
        <v>--</v>
      </c>
      <c r="AY143" s="244">
        <f>IF(tbl_coded[[#This Row],[ISIN]]="","",IF(OR(_xll.BDP($B143&amp;" Corp",AY$1)="#N/A N/A"),"--",_xll.BDP($B143&amp;" Corp",AY$1)))</f>
        <v>1.65</v>
      </c>
      <c r="AZ143" s="244" t="str">
        <f>IF(tbl_coded[[#This Row],[ISIN]]="","",IF(OR(_xll.BDP($B143&amp;" Corp",AZ$1)="#N/A N/A"),"--",_xll.BDP($B143&amp;" Corp",AZ$1)))</f>
        <v>USD</v>
      </c>
      <c r="BA143" s="244">
        <f>IF(tbl_coded[[#This Row],[ISIN]]="","",IF(OR(_xll.BDP($B143&amp;" Corp",BA$1)="#N/A N/A"),"--",_xll.BDP($B143&amp;" Corp",BA$1)))</f>
        <v>300000000</v>
      </c>
      <c r="BB143" s="244">
        <f>IF(tbl_coded[[#This Row],[ISIN]]="","",IF(OR(_xll.BDP($B143&amp;" Corp",BB$1)="#N/A Field Not Applicable"),"--",_xll.BDP($B143&amp;" Corp",BB$1)))</f>
        <v>99.863</v>
      </c>
      <c r="BC143" s="244" t="str">
        <f>IF(tbl_coded[[#This Row],[ISIN]]="","",IF(OR(_xll.BDP($B143&amp;" Corp",BC$1)="#N/A Field Not Applicable"),"--",_xll.BDP($B143&amp;" Corp",BC$1)))</f>
        <v>N</v>
      </c>
      <c r="BD143" s="244" t="str">
        <f>IF(tbl_coded[[#This Row],[ISIN]]="","",IF(OR(_xll.BDP($B143&amp;" Corp",BD$1)="#N/A Field Not Applicable"),"--",_xll.BDP($B143&amp;" Corp",BD$1)))</f>
        <v>N</v>
      </c>
      <c r="BE143" s="244" t="str">
        <f>IF(tbl_coded[[#This Row],[ISIN]]="","",IF(OR(_xll.BDP($B143&amp;" Corp",BE$1)="#N/A Field Not Applicable"),"--",_xll.BDP($B143&amp;" Corp",BE$1)))</f>
        <v>N</v>
      </c>
      <c r="BF143" s="244" t="str">
        <f>IF(tbl_coded[[#This Row],[ISIN]]="","",IF(OR(_xll.BDP($B143&amp;" Corp",BF$1)="#N/A N/A"),"",_xll.BDP($B143&amp;" Corp",BF$1)))</f>
        <v>600705 CH</v>
      </c>
      <c r="BG14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4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4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4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14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14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Baa1/--/A-</v>
      </c>
      <c r="BM143" s="244" t="str">
        <f>IF(tbl_coded[[#This Row],[GREEN]]="Y","Green",IF(tbl_coded[[#This Row],[SUSTAINABLE]]="Y","Sustainable",IF(tbl_coded[[#This Row],[SOCIAL]]="Y","Social","")))</f>
        <v/>
      </c>
    </row>
    <row r="144" spans="1:65" ht="15" customHeight="1">
      <c r="A144" s="225">
        <v>142</v>
      </c>
      <c r="B144" s="226" t="str">
        <f>IF(美元债一级!$C$3:$C$1048576&lt;&gt;"",美元债一级!C144,"")</f>
        <v>XS2388909181</v>
      </c>
      <c r="C144" s="228" t="str">
        <f>IF(tbl_coded[[#This Row],[ISIN]]="","",IF(tbl_coded[[#This Row],[Index]]&gt;$A$1,"",IF(_xll.BDP($B144&amp;" Corp",C$1)="#N/A N/A","",_xll.BDP($B144&amp;" Corp",C$1))))</f>
        <v>23/9/2021</v>
      </c>
      <c r="D144" s="228" t="str">
        <f>IF(tbl_coded[[#This Row],[ISIN]]="","",IF(_xll.BDP($B144&amp;" Corp",D$1)="#N/A N/A","",_xll.BDP($B144&amp;" Corp",D$1)))</f>
        <v>STATE ELITE GLOBAL LTD</v>
      </c>
      <c r="E144" s="228" t="str">
        <f>IF(tbl_coded[[#This Row],[ISIN]]="","",IF(_xll.BDP($B144&amp;" Corp",E$1)="#N/A N/A","--",_xll.BDP($B144&amp;" Corp",E$1)))</f>
        <v>CHINA CONSTRUCT BANK/HK</v>
      </c>
      <c r="F144" s="228" t="str">
        <f>IF(tbl_coded[[#This Row],[ISIN]]="","",IF(_xll.BDS($B144&amp;" Corp",F$1)="#N/A Field Not Applicable","",_xll.BDS($B144&amp;" Corp",F$1)))</f>
        <v/>
      </c>
      <c r="G144" s="228" t="str">
        <f>IF(tbl_coded[[#This Row],[ISIN]]="","",IF(_xll.BDP($F144&amp;" CompanyID",G$1)="#N/A Invalid Security","",_xll.BDP($F144&amp;" CompanyID",G$1)))</f>
        <v/>
      </c>
      <c r="H144" s="228" t="str">
        <f>IF(tbl_coded[[#This Row],[ISIN]]="","",IF(_xll.BDP($B144&amp;" Corp",H$1)="#N/A N/A","--",_xll.BDP($B144&amp;" Corp",H$1)))</f>
        <v>A1</v>
      </c>
      <c r="I144" s="228" t="str">
        <f>IF(tbl_coded[[#This Row],[ISIN]]="","",IF(_xll.BDP($B144&amp;" Corp",I$1)="#N/A N/A","--",_xll.BDP($B144&amp;" Corp",I$1)))</f>
        <v>A</v>
      </c>
      <c r="J144" s="228" t="str">
        <f>IF(tbl_coded[[#This Row],[ISIN]]="","",IF(_xll.BDP($B144&amp;" Corp",J$1)="#N/A N/A","--",_xll.BDP($B144&amp;" Corp",J$1)))</f>
        <v>--</v>
      </c>
      <c r="K144" s="228" t="str">
        <f>IF(tbl_coded[[#This Row],[ISIN]]="","",IF(_xll.BDP($B144&amp;" Corp",K$1)="#N/A N/A","--",_xll.BDP($B144&amp;" Corp",K$1)))</f>
        <v>--</v>
      </c>
      <c r="L144" s="228" t="str">
        <f>IF(tbl_coded[[#This Row],[ISIN]]="","",IF(_xll.BDP($B144&amp;" Corp",L$1)="#N/A N/A","--",_xll.BDP($B144&amp;" Corp",L$1)))</f>
        <v>--</v>
      </c>
      <c r="M144" s="228" t="str">
        <f>IF(tbl_coded[[#This Row],[ISIN]]="","",IF(_xll.BDP($B144&amp;" Corp",M$1)="#N/A N/A","--",_xll.BDP($B144&amp;" Corp",M$1)))</f>
        <v>--</v>
      </c>
      <c r="N144" s="228" t="str">
        <f>IF(tbl_coded[[#This Row],[ISIN]]="","",IF(_xll.BDP($B144&amp;" Corp",N$1)="#N/A N/A","--",_xll.BDP($B144&amp;" Corp",N$1)))</f>
        <v>--</v>
      </c>
      <c r="O144" s="228" t="str">
        <f>IF(tbl_coded[[#This Row],[ISIN]]="","",IF(_xll.BDP($B144&amp;" Corp",O$1)="#N/A N/A","--",_xll.BDP($B144&amp;" Corp",O$1)))</f>
        <v>--</v>
      </c>
      <c r="P144" s="228" t="str">
        <f>IF(tbl_coded[[#This Row],[ISIN]]="","",IF(_xll.BDP($B144&amp;" Corp",P$1)="#N/A N/A","--",_xll.BDP($B144&amp;" Corp",P$1)))</f>
        <v>--</v>
      </c>
      <c r="Q14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44" s="228" t="str">
        <f>IF(tbl_coded[[#This Row],[ISIN]]="","",IF(OR(_xll.BDP($B144&amp;" Corp",R$1)="#N/A N/A",_xll.BDP($B144&amp;" Corp",R$1)="#N/A Invalid Security",_xll.BDP($B144&amp;" Corp",R$1)="#N/A Field Not Applicable"),"--",_xll.BDP($B144&amp;" Corp",R$1)))</f>
        <v>CCBZ HK</v>
      </c>
      <c r="S144" s="228" t="str">
        <f>IF(tbl_coded[[#This Row],[ISIN]]="","",IF(OR(_xll.BDP($R144&amp;" Equity",S$1)="#N/A N/A",_xll.BDP($R144&amp;" Equity",S$1)="#N/A Invalid Security"),"--",_xll.BDP($R144&amp;" Equity",S$1)))</f>
        <v>--</v>
      </c>
      <c r="T144" s="228" t="str">
        <f>IF(tbl_coded[[#This Row],[ISIN]]="","",IF(OR(_xll.BDP($R144&amp;" Equity",T$1)="#N/A N/A",_xll.BDP($R144&amp;" Equity",T$1)="#N/A Invalid Security"),"--",_xll.BDP($R144&amp;" Equity",T$1)))</f>
        <v>--</v>
      </c>
      <c r="U144" s="228" t="str">
        <f>IF(tbl_coded[[#This Row],[ISIN]]="","",IF(OR(_xll.BDP($R144&amp;" Equity",U$1)="#N/A N/A",_xll.BDP($R144&amp;" Equity",U$1)="#N/A Invalid Security"),"--",_xll.BDP($R144&amp;" Equity",U$1)))</f>
        <v>--</v>
      </c>
      <c r="V144" s="228" t="str">
        <f>IF(tbl_coded[[#This Row],[ISIN]]="","",IF(OR(_xll.BDP($R144&amp;" Equity",V$1)="#N/A N/A",_xll.BDP($R144&amp;" Equity",V$1)="#N/A Invalid Security"),"--",_xll.BDP($R144&amp;" Equity",V$1)))</f>
        <v>--</v>
      </c>
      <c r="W144" s="228" t="str">
        <f>IF(tbl_coded[[#This Row],[ISIN]]="","",IF(OR(_xll.BDP($R144&amp;" Equity",W$1)="#N/A N/A",_xll.BDP($R144&amp;" Equity",W$1)="#N/A Invalid Security"),"--",_xll.BDP($R144&amp;" Equity",W$1)))</f>
        <v>--</v>
      </c>
      <c r="X144" s="228" t="str">
        <f>IF(tbl_coded[[#This Row],[ISIN]]="","",IF(OR(_xll.BDP($R144&amp;" Equity",X$1)="#N/A N/A",_xll.BDP($R144&amp;" Equity",X$1)="#N/A Invalid Security"),"--",_xll.BDP($R144&amp;" Equity",X$1)))</f>
        <v>--</v>
      </c>
      <c r="Y14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44" s="228">
        <f>IF(tbl_coded[[#This Row],[ISIN]]="","",IF(ISNUMBER(_xll.BDP(B144&amp;" Corp",Z$1)),_xll.BDP(B144&amp;" Corp",Z$1),""))</f>
        <v>65</v>
      </c>
      <c r="AA144" s="228">
        <f>IF(tbl_coded[[#This Row],[ISIN]]="","",IF(ISNUMBER(_xll.BDP(B144&amp;" Corp",AA$1)),_xll.BDP(B144&amp;" Corp",AA$1),""))</f>
        <v>65</v>
      </c>
      <c r="AB144" s="228" t="str">
        <f>IF(tbl_coded[[#This Row],[ISIN]]="","",IF(ISNUMBER(_xll.BDP(B144&amp;" Corp",AB$1)),_xll.BDP(B144&amp;" Corp",AB$1),""))</f>
        <v/>
      </c>
      <c r="AC144" s="228" t="str">
        <f>IF(tbl_coded[[#This Row],[ISIN]]="","",IF((_xll.BDP(B144&amp;" Corp",AC$1))="#N/A Field Not Applicable","",_xll.BDP(B144&amp;" Corp",AC$1)))</f>
        <v>N</v>
      </c>
      <c r="AD144" s="228" t="str">
        <f>IF(tbl_coded[[#This Row],[ISIN]]="","",IF((_xll.BDP(B144&amp;" Corp",AD$1))="#N/A N/A","--",_xll.BDP(B144&amp;" Corp",AD$1)))</f>
        <v>--</v>
      </c>
      <c r="AE144" s="228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>IG</v>
      </c>
      <c r="AF14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4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A1/A/--</v>
      </c>
      <c r="AH144" s="229" t="str">
        <f>IF(tbl_coded[[#This Row],[ISIN]]="","",IF(_xll.BDP($B144&amp;" Corp",AH$1)="#N/A N/A","--",_xll.BDP($B144&amp;" Corp",AH$1)))</f>
        <v>VG</v>
      </c>
      <c r="AI14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4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65</v>
      </c>
      <c r="AK14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邦杰环球有限公司</v>
      </c>
      <c r="AL144" s="244" t="str">
        <f>IF(tbl_coded[[#This Row],[ISIN]]="","",IF(_xll.BDS($B144&amp;" Corp",AL$1)="#N/A Field Not Applicable","",_xll.BDS($B144&amp;" Corp",AL$1)))</f>
        <v/>
      </c>
      <c r="AM14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4" s="244" t="str">
        <f>IF(tbl_coded[[#This Row],[ISIN]]="","",IF(OR(_xll.BDP($B144&amp;" Corp",AR$1)="#N/A N/A"),"",_xll.BDP($B144&amp;" Corp",AR$1)))</f>
        <v>China Construction Bank Corp/Hong Kong</v>
      </c>
      <c r="AS144" s="244" t="str">
        <f>IF(tbl_coded[[#This Row],[ISIN]]="","",IF(_xll.BDS($B144&amp;" Corp",AS$1)="#N/A Field Not Applicable","",_xll.BDS($B144&amp;" Corp",AS$1)))</f>
        <v/>
      </c>
      <c r="AT144" s="244" t="str">
        <f>IF(tbl_coded[[#This Row],[SBLC Provider BBID]]="","",_xll.BDP(tbl_coded[[#This Row],[SBLC Provider BBID]]&amp;" CompanyID","NAME"))</f>
        <v/>
      </c>
      <c r="AU144" s="244" t="str">
        <f>IF(tbl_coded[[#This Row],[ISIN]]="","",IF(OR(_xll.BDP($B144&amp;" Corp",AU$1)="#N/A N/A"),"--",IF(_xll.BDP($B144&amp;" Corp",AU$1)="#N/A Field Not Applicable","",TEXT(_xll.BDP($B144&amp;" Corp",AU$1),"yyyy/mm/dd"))))</f>
        <v>2021/09/29</v>
      </c>
      <c r="AV144" s="244" t="str">
        <f>IF(tbl_coded[[#This Row],[ISIN]]="","",IF(OR(_xll.BDP($B144&amp;" Corp",AV$1)="#N/A N/A"),"--",IF(_xll.BDP($B144&amp;" Corp",AV$1)="#N/A Field Not Applicable","",TEXT(_xll.BDP($B144&amp;" Corp",AV$1),"yyyy/mm/dd"))))</f>
        <v>2026/09/29</v>
      </c>
      <c r="AW144" s="244" t="str">
        <f>IF(tbl_coded[[#This Row],[ISIN]]="","",IF(OR(_xll.BDP($B144&amp;" Corp",AW$1)="#N/A N/A"),"--",IF(_xll.BDP($B144&amp;" Corp",AW$1)="#N/A Field Not Applicable","",TEXT(_xll.BDP($B144&amp;" Corp",AW$1),"yyyy/mm/dd"))))</f>
        <v>2021/09/23</v>
      </c>
      <c r="AX144" s="244" t="str">
        <f>IF(tbl_coded[[#This Row],[ISIN]]="","",IF(OR(_xll.BDP($B144&amp;" Corp",AX$1)="#N/A Field Not Applicable"),"--",IF(_xll.BDP($B144&amp;" Corp",AX$1)="#N/A Field Not Applicable","",TEXT(_xll.BDP($B144&amp;" Corp",AX$1),"yyyy/mm/dd"))))</f>
        <v>--</v>
      </c>
      <c r="AY144" s="244">
        <f>IF(tbl_coded[[#This Row],[ISIN]]="","",IF(OR(_xll.BDP($B144&amp;" Corp",AY$1)="#N/A N/A"),"--",_xll.BDP($B144&amp;" Corp",AY$1)))</f>
        <v>1.5</v>
      </c>
      <c r="AZ144" s="244" t="str">
        <f>IF(tbl_coded[[#This Row],[ISIN]]="","",IF(OR(_xll.BDP($B144&amp;" Corp",AZ$1)="#N/A N/A"),"--",_xll.BDP($B144&amp;" Corp",AZ$1)))</f>
        <v>USD</v>
      </c>
      <c r="BA144" s="244">
        <f>IF(tbl_coded[[#This Row],[ISIN]]="","",IF(OR(_xll.BDP($B144&amp;" Corp",BA$1)="#N/A N/A"),"--",_xll.BDP($B144&amp;" Corp",BA$1)))</f>
        <v>700000000</v>
      </c>
      <c r="BB144" s="244">
        <f>IF(tbl_coded[[#This Row],[ISIN]]="","",IF(OR(_xll.BDP($B144&amp;" Corp",BB$1)="#N/A Field Not Applicable"),"--",_xll.BDP($B144&amp;" Corp",BB$1)))</f>
        <v>99.813000000000002</v>
      </c>
      <c r="BC144" s="244" t="str">
        <f>IF(tbl_coded[[#This Row],[ISIN]]="","",IF(OR(_xll.BDP($B144&amp;" Corp",BC$1)="#N/A Field Not Applicable"),"--",_xll.BDP($B144&amp;" Corp",BC$1)))</f>
        <v>N</v>
      </c>
      <c r="BD144" s="244" t="str">
        <f>IF(tbl_coded[[#This Row],[ISIN]]="","",IF(OR(_xll.BDP($B144&amp;" Corp",BD$1)="#N/A Field Not Applicable"),"--",_xll.BDP($B144&amp;" Corp",BD$1)))</f>
        <v>N</v>
      </c>
      <c r="BE144" s="244" t="str">
        <f>IF(tbl_coded[[#This Row],[ISIN]]="","",IF(OR(_xll.BDP($B144&amp;" Corp",BE$1)="#N/A Field Not Applicable"),"--",_xll.BDP($B144&amp;" Corp",BE$1)))</f>
        <v>N</v>
      </c>
      <c r="BF144" s="244" t="str">
        <f>IF(tbl_coded[[#This Row],[ISIN]]="","",IF(OR(_xll.BDP($B144&amp;" Corp",BF$1)="#N/A N/A"),"",_xll.BDP($B144&amp;" Corp",BF$1)))</f>
        <v>939 HK</v>
      </c>
      <c r="BG14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4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14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14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4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14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44" s="244" t="str">
        <f>IF(tbl_coded[[#This Row],[GREEN]]="Y","Green",IF(tbl_coded[[#This Row],[SUSTAINABLE]]="Y","Sustainable",IF(tbl_coded[[#This Row],[SOCIAL]]="Y","Social","")))</f>
        <v/>
      </c>
    </row>
    <row r="145" spans="1:65" ht="15" customHeight="1">
      <c r="A145" s="225">
        <v>143</v>
      </c>
      <c r="B145" s="226" t="str">
        <f>IF(美元债一级!$C$3:$C$1048576&lt;&gt;"",美元债一级!C145,"")</f>
        <v>XS2361211191</v>
      </c>
      <c r="C145" s="230" t="str">
        <f>IF(tbl_coded[[#This Row],[ISIN]]="","",IF(tbl_coded[[#This Row],[Index]]&gt;$A$1,"",IF(_xll.BDP($B145&amp;" Corp",C$1)="#N/A N/A","",_xll.BDP($B145&amp;" Corp",C$1))))</f>
        <v>17/9/2021</v>
      </c>
      <c r="D145" s="230" t="str">
        <f>IF(tbl_coded[[#This Row],[ISIN]]="","",IF(_xll.BDP($B145&amp;" Corp",D$1)="#N/A N/A","",_xll.BDP($B145&amp;" Corp",D$1)))</f>
        <v>WEIFANG URBAN CON DEV</v>
      </c>
      <c r="E145" s="230" t="str">
        <f>IF(tbl_coded[[#This Row],[ISIN]]="","",IF(_xll.BDP($B145&amp;" Corp",E$1)="#N/A N/A","--",_xll.BDP($B145&amp;" Corp",E$1)))</f>
        <v>--</v>
      </c>
      <c r="F145" s="230" t="str">
        <f>IF(tbl_coded[[#This Row],[ISIN]]="","",IF(_xll.BDS($B145&amp;" Corp",F$1)="#N/A Field Not Applicable","",_xll.BDS($B145&amp;" Corp",F$1)))</f>
        <v/>
      </c>
      <c r="G145" s="230" t="str">
        <f>IF(tbl_coded[[#This Row],[ISIN]]="","",IF(_xll.BDP($F145&amp;" CompanyID",G$1)="#N/A Invalid Security","",_xll.BDP($F145&amp;" CompanyID",G$1)))</f>
        <v/>
      </c>
      <c r="H145" s="230" t="str">
        <f>IF(tbl_coded[[#This Row],[ISIN]]="","",IF(_xll.BDP($B145&amp;" Corp",H$1)="#N/A N/A","--",_xll.BDP($B145&amp;" Corp",H$1)))</f>
        <v>Ba1</v>
      </c>
      <c r="I145" s="230" t="str">
        <f>IF(tbl_coded[[#This Row],[ISIN]]="","",IF(_xll.BDP($B145&amp;" Corp",I$1)="#N/A N/A","--",_xll.BDP($B145&amp;" Corp",I$1)))</f>
        <v>--</v>
      </c>
      <c r="J145" s="230" t="str">
        <f>IF(tbl_coded[[#This Row],[ISIN]]="","",IF(_xll.BDP($B145&amp;" Corp",J$1)="#N/A N/A","--",_xll.BDP($B145&amp;" Corp",J$1)))</f>
        <v>BB+</v>
      </c>
      <c r="K145" s="230" t="str">
        <f>IF(tbl_coded[[#This Row],[ISIN]]="","",IF(_xll.BDP($B145&amp;" Corp",K$1)="#N/A N/A","--",_xll.BDP($B145&amp;" Corp",K$1)))</f>
        <v>--</v>
      </c>
      <c r="L145" s="230" t="str">
        <f>IF(tbl_coded[[#This Row],[ISIN]]="","",IF(_xll.BDP($B145&amp;" Corp",L$1)="#N/A N/A","--",_xll.BDP($B145&amp;" Corp",L$1)))</f>
        <v>--</v>
      </c>
      <c r="M145" s="230" t="str">
        <f>IF(tbl_coded[[#This Row],[ISIN]]="","",IF(_xll.BDP($B145&amp;" Corp",M$1)="#N/A N/A","--",_xll.BDP($B145&amp;" Corp",M$1)))</f>
        <v>Ba1</v>
      </c>
      <c r="N145" s="230" t="str">
        <f>IF(tbl_coded[[#This Row],[ISIN]]="","",IF(_xll.BDP($B145&amp;" Corp",N$1)="#N/A N/A","--",_xll.BDP($B145&amp;" Corp",N$1)))</f>
        <v>Ba1</v>
      </c>
      <c r="O145" s="230" t="str">
        <f>IF(tbl_coded[[#This Row],[ISIN]]="","",IF(_xll.BDP($B145&amp;" Corp",O$1)="#N/A N/A","--",_xll.BDP($B145&amp;" Corp",O$1)))</f>
        <v>--</v>
      </c>
      <c r="P145" s="230" t="str">
        <f>IF(tbl_coded[[#This Row],[ISIN]]="","",IF(_xll.BDP($B145&amp;" Corp",P$1)="#N/A N/A","--",_xll.BDP($B145&amp;" Corp",P$1)))</f>
        <v>BBB-</v>
      </c>
      <c r="Q14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Ba1/--/BBB-</v>
      </c>
      <c r="R145" s="230" t="str">
        <f>IF(tbl_coded[[#This Row],[ISIN]]="","",IF(OR(_xll.BDP($B145&amp;" Corp",R$1)="#N/A N/A",_xll.BDP($B145&amp;" Corp",R$1)="#N/A Invalid Security",_xll.BDP($B145&amp;" Corp",R$1)="#N/A Field Not Applicable"),"--",_xll.BDP($B145&amp;" Corp",R$1)))</f>
        <v>--</v>
      </c>
      <c r="S145" s="230" t="str">
        <f>IF(tbl_coded[[#This Row],[ISIN]]="","",IF(OR(_xll.BDP($R145&amp;" Equity",S$1)="#N/A N/A",_xll.BDP($R145&amp;" Equity",S$1)="#N/A Invalid Security"),"--",_xll.BDP($R145&amp;" Equity",S$1)))</f>
        <v>--</v>
      </c>
      <c r="T145" s="230" t="str">
        <f>IF(tbl_coded[[#This Row],[ISIN]]="","",IF(OR(_xll.BDP($R145&amp;" Equity",T$1)="#N/A N/A",_xll.BDP($R145&amp;" Equity",T$1)="#N/A Invalid Security"),"--",_xll.BDP($R145&amp;" Equity",T$1)))</f>
        <v>--</v>
      </c>
      <c r="U145" s="230" t="str">
        <f>IF(tbl_coded[[#This Row],[ISIN]]="","",IF(OR(_xll.BDP($R145&amp;" Equity",U$1)="#N/A N/A",_xll.BDP($R145&amp;" Equity",U$1)="#N/A Invalid Security"),"--",_xll.BDP($R145&amp;" Equity",U$1)))</f>
        <v>--</v>
      </c>
      <c r="V145" s="230" t="str">
        <f>IF(tbl_coded[[#This Row],[ISIN]]="","",IF(OR(_xll.BDP($R145&amp;" Equity",V$1)="#N/A N/A",_xll.BDP($R145&amp;" Equity",V$1)="#N/A Invalid Security"),"--",_xll.BDP($R145&amp;" Equity",V$1)))</f>
        <v>--</v>
      </c>
      <c r="W145" s="230" t="str">
        <f>IF(tbl_coded[[#This Row],[ISIN]]="","",IF(OR(_xll.BDP($R145&amp;" Equity",W$1)="#N/A N/A",_xll.BDP($R145&amp;" Equity",W$1)="#N/A Invalid Security"),"--",_xll.BDP($R145&amp;" Equity",W$1)))</f>
        <v>--</v>
      </c>
      <c r="X145" s="230" t="str">
        <f>IF(tbl_coded[[#This Row],[ISIN]]="","",IF(OR(_xll.BDP($R145&amp;" Equity",X$1)="#N/A N/A",_xll.BDP($R145&amp;" Equity",X$1)="#N/A Invalid Security"),"--",_xll.BDP($R145&amp;" Equity",X$1)))</f>
        <v>--</v>
      </c>
      <c r="Y14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5" s="230" t="str">
        <f>IF(tbl_coded[[#This Row],[ISIN]]="","",IF(ISNUMBER(_xll.BDP(B145&amp;" Corp",Z$1)),_xll.BDP(B145&amp;" Corp",Z$1),""))</f>
        <v/>
      </c>
      <c r="AA145" s="230" t="str">
        <f>IF(tbl_coded[[#This Row],[ISIN]]="","",IF(ISNUMBER(_xll.BDP(B145&amp;" Corp",AA$1)),_xll.BDP(B145&amp;" Corp",AA$1),""))</f>
        <v/>
      </c>
      <c r="AB145" s="230" t="str">
        <f>IF(tbl_coded[[#This Row],[ISIN]]="","",IF(ISNUMBER(_xll.BDP(B145&amp;" Corp",AB$1)),_xll.BDP(B145&amp;" Corp",AB$1),""))</f>
        <v/>
      </c>
      <c r="AC145" s="230" t="str">
        <f>IF(tbl_coded[[#This Row],[ISIN]]="","",IF((_xll.BDP(B145&amp;" Corp",AC$1))="#N/A Field Not Applicable","",_xll.BDP(B145&amp;" Corp",AC$1)))</f>
        <v>N</v>
      </c>
      <c r="AD145" s="230" t="str">
        <f>IF(tbl_coded[[#This Row],[ISIN]]="","",IF((_xll.BDP(B145&amp;" Corp",AD$1))="#N/A N/A","--",_xll.BDP(B145&amp;" Corp",AD$1)))</f>
        <v>--</v>
      </c>
      <c r="AE145" s="230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>HY</v>
      </c>
      <c r="AF14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Ba1/--/BBB-</v>
      </c>
      <c r="AG14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Ba1/--/BB+</v>
      </c>
      <c r="AH145" s="231" t="str">
        <f>IF(tbl_coded[[#This Row],[ISIN]]="","",IF(_xll.BDP($B145&amp;" Corp",AH$1)="#N/A N/A","--",_xll.BDP($B145&amp;" Corp",AH$1)))</f>
        <v>CN</v>
      </c>
      <c r="AI14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潍坊市城市建设发展投</v>
      </c>
      <c r="AL145" s="230" t="str">
        <f>IF(tbl_coded[[#This Row],[ISIN]]="","",IF(_xll.BDS($B145&amp;" Corp",AL$1)="#N/A Field Not Applicable","",_xll.BDS($B145&amp;" Corp",AL$1)))</f>
        <v/>
      </c>
      <c r="AM14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5" s="230" t="str">
        <f>IF(tbl_coded[[#This Row],[ISIN]]="","",IF(OR(_xll.BDP($B145&amp;" Corp",AR$1)="#N/A N/A"),"",_xll.BDP($B145&amp;" Corp",AR$1)))</f>
        <v/>
      </c>
      <c r="AS145" s="230" t="str">
        <f>IF(tbl_coded[[#This Row],[ISIN]]="","",IF(_xll.BDS($B145&amp;" Corp",AS$1)="#N/A Field Not Applicable","",_xll.BDS($B145&amp;" Corp",AS$1)))</f>
        <v/>
      </c>
      <c r="AT145" s="230" t="str">
        <f>IF(tbl_coded[[#This Row],[SBLC Provider BBID]]="","",_xll.BDP(tbl_coded[[#This Row],[SBLC Provider BBID]]&amp;" CompanyID","NAME"))</f>
        <v/>
      </c>
      <c r="AU145" s="230" t="str">
        <f>IF(tbl_coded[[#This Row],[ISIN]]="","",IF(OR(_xll.BDP($B145&amp;" Corp",AU$1)="#N/A N/A"),"--",IF(_xll.BDP($B145&amp;" Corp",AU$1)="#N/A Field Not Applicable","",TEXT(_xll.BDP($B145&amp;" Corp",AU$1),"yyyy/mm/dd"))))</f>
        <v>2021/09/27</v>
      </c>
      <c r="AV145" s="230" t="str">
        <f>IF(tbl_coded[[#This Row],[ISIN]]="","",IF(OR(_xll.BDP($B145&amp;" Corp",AV$1)="#N/A N/A"),"--",IF(_xll.BDP($B145&amp;" Corp",AV$1)="#N/A Field Not Applicable","",TEXT(_xll.BDP($B145&amp;" Corp",AV$1),"yyyy/mm/dd"))))</f>
        <v>2024/09/27</v>
      </c>
      <c r="AW145" s="230" t="str">
        <f>IF(tbl_coded[[#This Row],[ISIN]]="","",IF(OR(_xll.BDP($B145&amp;" Corp",AW$1)="#N/A N/A"),"--",IF(_xll.BDP($B145&amp;" Corp",AW$1)="#N/A Field Not Applicable","",TEXT(_xll.BDP($B145&amp;" Corp",AW$1),"yyyy/mm/dd"))))</f>
        <v>2021/09/17</v>
      </c>
      <c r="AX145" s="230" t="str">
        <f>IF(tbl_coded[[#This Row],[ISIN]]="","",IF(OR(_xll.BDP($B145&amp;" Corp",AX$1)="#N/A Field Not Applicable"),"--",IF(_xll.BDP($B145&amp;" Corp",AX$1)="#N/A Field Not Applicable","",TEXT(_xll.BDP($B145&amp;" Corp",AX$1),"yyyy/mm/dd"))))</f>
        <v>--</v>
      </c>
      <c r="AY145" s="230">
        <f>IF(tbl_coded[[#This Row],[ISIN]]="","",IF(OR(_xll.BDP($B145&amp;" Corp",AY$1)="#N/A N/A"),"--",_xll.BDP($B145&amp;" Corp",AY$1)))</f>
        <v>2.6</v>
      </c>
      <c r="AZ145" s="230" t="str">
        <f>IF(tbl_coded[[#This Row],[ISIN]]="","",IF(OR(_xll.BDP($B145&amp;" Corp",AZ$1)="#N/A N/A"),"--",_xll.BDP($B145&amp;" Corp",AZ$1)))</f>
        <v>USD</v>
      </c>
      <c r="BA145" s="230">
        <f>IF(tbl_coded[[#This Row],[ISIN]]="","",IF(OR(_xll.BDP($B145&amp;" Corp",BA$1)="#N/A N/A"),"--",_xll.BDP($B145&amp;" Corp",BA$1)))</f>
        <v>400000000</v>
      </c>
      <c r="BB145" s="230">
        <f>IF(tbl_coded[[#This Row],[ISIN]]="","",IF(OR(_xll.BDP($B145&amp;" Corp",BB$1)="#N/A Field Not Applicable"),"--",_xll.BDP($B145&amp;" Corp",BB$1)))</f>
        <v>100</v>
      </c>
      <c r="BC145" s="230" t="str">
        <f>IF(tbl_coded[[#This Row],[ISIN]]="","",IF(OR(_xll.BDP($B145&amp;" Corp",BC$1)="#N/A Field Not Applicable"),"--",_xll.BDP($B145&amp;" Corp",BC$1)))</f>
        <v>N</v>
      </c>
      <c r="BD145" s="230" t="str">
        <f>IF(tbl_coded[[#This Row],[ISIN]]="","",IF(OR(_xll.BDP($B145&amp;" Corp",BD$1)="#N/A Field Not Applicable"),"--",_xll.BDP($B145&amp;" Corp",BD$1)))</f>
        <v>N</v>
      </c>
      <c r="BE145" s="230" t="str">
        <f>IF(tbl_coded[[#This Row],[ISIN]]="","",IF(OR(_xll.BDP($B145&amp;" Corp",BE$1)="#N/A Field Not Applicable"),"--",_xll.BDP($B145&amp;" Corp",BE$1)))</f>
        <v>N</v>
      </c>
      <c r="BF145" s="230" t="str">
        <f>IF(tbl_coded[[#This Row],[ISIN]]="","",IF(OR(_xll.BDP($B145&amp;" Corp",BF$1)="#N/A N/A"),"",_xll.BDP($B145&amp;" Corp",BF$1)))</f>
        <v/>
      </c>
      <c r="BG14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4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4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4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Ba1/--/BBB-</v>
      </c>
      <c r="BM145" s="230" t="str">
        <f>IF(tbl_coded[[#This Row],[GREEN]]="Y","Green",IF(tbl_coded[[#This Row],[SUSTAINABLE]]="Y","Sustainable",IF(tbl_coded[[#This Row],[SOCIAL]]="Y","Social","")))</f>
        <v/>
      </c>
    </row>
    <row r="146" spans="1:65" ht="15" customHeight="1">
      <c r="A146" s="225">
        <v>144</v>
      </c>
      <c r="B146" s="226" t="str">
        <f>IF(美元债一级!$C$3:$C$1048576&lt;&gt;"",美元债一级!C146,"")</f>
        <v>XS2385313064</v>
      </c>
      <c r="C146" s="230" t="str">
        <f>IF(tbl_coded[[#This Row],[ISIN]]="","",IF(tbl_coded[[#This Row],[Index]]&gt;$A$1,"",IF(_xll.BDP($B146&amp;" Corp",C$1)="#N/A N/A","",_xll.BDP($B146&amp;" Corp",C$1))))</f>
        <v>16/9/2021</v>
      </c>
      <c r="D146" s="230" t="str">
        <f>IF(tbl_coded[[#This Row],[ISIN]]="","",IF(_xll.BDP($B146&amp;" Corp",D$1)="#N/A N/A","",_xll.BDP($B146&amp;" Corp",D$1)))</f>
        <v>ZENSUN ENTERPRISES LTD</v>
      </c>
      <c r="E146" s="230" t="str">
        <f>IF(tbl_coded[[#This Row],[ISIN]]="","",IF(_xll.BDP($B146&amp;" Corp",E$1)="#N/A N/A","--",_xll.BDP($B146&amp;" Corp",E$1)))</f>
        <v>MULTIPLE GUARANTORS</v>
      </c>
      <c r="F146" s="230" t="str">
        <f>IF(tbl_coded[[#This Row],[ISIN]]="","",IF(_xll.BDS($B146&amp;" Corp",F$1)="#N/A Field Not Applicable","",_xll.BDS($B146&amp;" Corp",F$1)))</f>
        <v/>
      </c>
      <c r="G146" s="230" t="str">
        <f>IF(tbl_coded[[#This Row],[ISIN]]="","",IF(_xll.BDP($F146&amp;" CompanyID",G$1)="#N/A Invalid Security","",_xll.BDP($F146&amp;" CompanyID",G$1)))</f>
        <v/>
      </c>
      <c r="H146" s="230" t="str">
        <f>IF(tbl_coded[[#This Row],[ISIN]]="","",IF(_xll.BDP($B146&amp;" Corp",H$1)="#N/A N/A","--",_xll.BDP($B146&amp;" Corp",H$1)))</f>
        <v>WR</v>
      </c>
      <c r="I146" s="230" t="str">
        <f>IF(tbl_coded[[#This Row],[ISIN]]="","",IF(_xll.BDP($B146&amp;" Corp",I$1)="#N/A N/A","--",_xll.BDP($B146&amp;" Corp",I$1)))</f>
        <v>--</v>
      </c>
      <c r="J146" s="230" t="str">
        <f>IF(tbl_coded[[#This Row],[ISIN]]="","",IF(_xll.BDP($B146&amp;" Corp",J$1)="#N/A N/A","--",_xll.BDP($B146&amp;" Corp",J$1)))</f>
        <v>--</v>
      </c>
      <c r="K146" s="230" t="str">
        <f>IF(tbl_coded[[#This Row],[ISIN]]="","",IF(_xll.BDP($B146&amp;" Corp",K$1)="#N/A N/A","--",_xll.BDP($B146&amp;" Corp",K$1)))</f>
        <v>--</v>
      </c>
      <c r="L146" s="230" t="str">
        <f>IF(tbl_coded[[#This Row],[ISIN]]="","",IF(_xll.BDP($B146&amp;" Corp",L$1)="#N/A N/A","--",_xll.BDP($B146&amp;" Corp",L$1)))</f>
        <v>--</v>
      </c>
      <c r="M146" s="230" t="str">
        <f>IF(tbl_coded[[#This Row],[ISIN]]="","",IF(_xll.BDP($B146&amp;" Corp",M$1)="#N/A N/A","--",_xll.BDP($B146&amp;" Corp",M$1)))</f>
        <v>--</v>
      </c>
      <c r="N146" s="230" t="str">
        <f>IF(tbl_coded[[#This Row],[ISIN]]="","",IF(_xll.BDP($B146&amp;" Corp",N$1)="#N/A N/A","--",_xll.BDP($B146&amp;" Corp",N$1)))</f>
        <v>--</v>
      </c>
      <c r="O146" s="230" t="str">
        <f>IF(tbl_coded[[#This Row],[ISIN]]="","",IF(_xll.BDP($B146&amp;" Corp",O$1)="#N/A N/A","--",_xll.BDP($B146&amp;" Corp",O$1)))</f>
        <v>--</v>
      </c>
      <c r="P146" s="230" t="str">
        <f>IF(tbl_coded[[#This Row],[ISIN]]="","",IF(_xll.BDP($B146&amp;" Corp",P$1)="#N/A N/A","--",_xll.BDP($B146&amp;" Corp",P$1)))</f>
        <v>--</v>
      </c>
      <c r="Q14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46" s="230" t="str">
        <f>IF(tbl_coded[[#This Row],[ISIN]]="","",IF(OR(_xll.BDP($B146&amp;" Corp",R$1)="#N/A N/A",_xll.BDP($B146&amp;" Corp",R$1)="#N/A Invalid Security",_xll.BDP($B146&amp;" Corp",R$1)="#N/A Field Not Applicable"),"--",_xll.BDP($B146&amp;" Corp",R$1)))</f>
        <v>--</v>
      </c>
      <c r="S146" s="230" t="str">
        <f>IF(tbl_coded[[#This Row],[ISIN]]="","",IF(OR(_xll.BDP($R146&amp;" Equity",S$1)="#N/A N/A",_xll.BDP($R146&amp;" Equity",S$1)="#N/A Invalid Security"),"--",_xll.BDP($R146&amp;" Equity",S$1)))</f>
        <v>--</v>
      </c>
      <c r="T146" s="230" t="str">
        <f>IF(tbl_coded[[#This Row],[ISIN]]="","",IF(OR(_xll.BDP($R146&amp;" Equity",T$1)="#N/A N/A",_xll.BDP($R146&amp;" Equity",T$1)="#N/A Invalid Security"),"--",_xll.BDP($R146&amp;" Equity",T$1)))</f>
        <v>--</v>
      </c>
      <c r="U146" s="230" t="str">
        <f>IF(tbl_coded[[#This Row],[ISIN]]="","",IF(OR(_xll.BDP($R146&amp;" Equity",U$1)="#N/A N/A",_xll.BDP($R146&amp;" Equity",U$1)="#N/A Invalid Security"),"--",_xll.BDP($R146&amp;" Equity",U$1)))</f>
        <v>--</v>
      </c>
      <c r="V146" s="230" t="str">
        <f>IF(tbl_coded[[#This Row],[ISIN]]="","",IF(OR(_xll.BDP($R146&amp;" Equity",V$1)="#N/A N/A",_xll.BDP($R146&amp;" Equity",V$1)="#N/A Invalid Security"),"--",_xll.BDP($R146&amp;" Equity",V$1)))</f>
        <v>--</v>
      </c>
      <c r="W146" s="230" t="str">
        <f>IF(tbl_coded[[#This Row],[ISIN]]="","",IF(OR(_xll.BDP($R146&amp;" Equity",W$1)="#N/A N/A",_xll.BDP($R146&amp;" Equity",W$1)="#N/A Invalid Security"),"--",_xll.BDP($R146&amp;" Equity",W$1)))</f>
        <v>--</v>
      </c>
      <c r="X146" s="230" t="str">
        <f>IF(tbl_coded[[#This Row],[ISIN]]="","",IF(OR(_xll.BDP($R146&amp;" Equity",X$1)="#N/A N/A",_xll.BDP($R146&amp;" Equity",X$1)="#N/A Invalid Security"),"--",_xll.BDP($R146&amp;" Equity",X$1)))</f>
        <v>--</v>
      </c>
      <c r="Y14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6" s="230" t="str">
        <f>IF(tbl_coded[[#This Row],[ISIN]]="","",IF(ISNUMBER(_xll.BDP(B146&amp;" Corp",Z$1)),_xll.BDP(B146&amp;" Corp",Z$1),""))</f>
        <v/>
      </c>
      <c r="AA146" s="230" t="str">
        <f>IF(tbl_coded[[#This Row],[ISIN]]="","",IF(ISNUMBER(_xll.BDP(B146&amp;" Corp",AA$1)),_xll.BDP(B146&amp;" Corp",AA$1),""))</f>
        <v/>
      </c>
      <c r="AB146" s="230" t="str">
        <f>IF(tbl_coded[[#This Row],[ISIN]]="","",IF(ISNUMBER(_xll.BDP(B146&amp;" Corp",AB$1)),_xll.BDP(B146&amp;" Corp",AB$1),""))</f>
        <v/>
      </c>
      <c r="AC146" s="230" t="str">
        <f>IF(tbl_coded[[#This Row],[ISIN]]="","",IF((_xll.BDP(B146&amp;" Corp",AC$1))="#N/A Field Not Applicable","",_xll.BDP(B146&amp;" Corp",AC$1)))</f>
        <v>N</v>
      </c>
      <c r="AD146" s="230" t="str">
        <f>IF(tbl_coded[[#This Row],[ISIN]]="","",IF((_xll.BDP(B146&amp;" Corp",AD$1))="#N/A N/A","--",_xll.BDP(B146&amp;" Corp",AD$1)))</f>
        <v>--</v>
      </c>
      <c r="AE146" s="230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>IG</v>
      </c>
      <c r="AF14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4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146" s="231" t="str">
        <f>IF(tbl_coded[[#This Row],[ISIN]]="","",IF(_xll.BDP($B146&amp;" Corp",AH$1)="#N/A N/A","--",_xll.BDP($B146&amp;" Corp",AH$1)))</f>
        <v>HK</v>
      </c>
      <c r="AI14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4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正商实业</v>
      </c>
      <c r="AL146" s="230" t="str">
        <f>IF(tbl_coded[[#This Row],[ISIN]]="","",IF(_xll.BDS($B146&amp;" Corp",AL$1)="#N/A Field Not Applicable","",_xll.BDS($B146&amp;" Corp",AL$1)))</f>
        <v/>
      </c>
      <c r="AM14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6" s="230" t="str">
        <f>IF(tbl_coded[[#This Row],[ISIN]]="","",IF(OR(_xll.BDP($B146&amp;" Corp",AR$1)="#N/A N/A"),"",_xll.BDP($B146&amp;" Corp",AR$1)))</f>
        <v>Multiple Guarantors</v>
      </c>
      <c r="AS146" s="230" t="str">
        <f>IF(tbl_coded[[#This Row],[ISIN]]="","",IF(_xll.BDS($B146&amp;" Corp",AS$1)="#N/A Field Not Applicable","",_xll.BDS($B146&amp;" Corp",AS$1)))</f>
        <v/>
      </c>
      <c r="AT146" s="230" t="str">
        <f>IF(tbl_coded[[#This Row],[SBLC Provider BBID]]="","",_xll.BDP(tbl_coded[[#This Row],[SBLC Provider BBID]]&amp;" CompanyID","NAME"))</f>
        <v/>
      </c>
      <c r="AU146" s="230" t="str">
        <f>IF(tbl_coded[[#This Row],[ISIN]]="","",IF(OR(_xll.BDP($B146&amp;" Corp",AU$1)="#N/A N/A"),"--",IF(_xll.BDP($B146&amp;" Corp",AU$1)="#N/A Field Not Applicable","",TEXT(_xll.BDP($B146&amp;" Corp",AU$1),"yyyy/mm/dd"))))</f>
        <v>2021/09/23</v>
      </c>
      <c r="AV146" s="230" t="str">
        <f>IF(tbl_coded[[#This Row],[ISIN]]="","",IF(OR(_xll.BDP($B146&amp;" Corp",AV$1)="#N/A N/A"),"--",IF(_xll.BDP($B146&amp;" Corp",AV$1)="#N/A Field Not Applicable","",TEXT(_xll.BDP($B146&amp;" Corp",AV$1),"yyyy/mm/dd"))))</f>
        <v>2024/04/23</v>
      </c>
      <c r="AW146" s="230" t="str">
        <f>IF(tbl_coded[[#This Row],[ISIN]]="","",IF(OR(_xll.BDP($B146&amp;" Corp",AW$1)="#N/A N/A"),"--",IF(_xll.BDP($B146&amp;" Corp",AW$1)="#N/A Field Not Applicable","",TEXT(_xll.BDP($B146&amp;" Corp",AW$1),"yyyy/mm/dd"))))</f>
        <v>2021/09/16</v>
      </c>
      <c r="AX146" s="230" t="str">
        <f>IF(tbl_coded[[#This Row],[ISIN]]="","",IF(OR(_xll.BDP($B146&amp;" Corp",AX$1)="#N/A Field Not Applicable"),"--",IF(_xll.BDP($B146&amp;" Corp",AX$1)="#N/A Field Not Applicable","",TEXT(_xll.BDP($B146&amp;" Corp",AX$1),"yyyy/mm/dd"))))</f>
        <v>--</v>
      </c>
      <c r="AY146" s="230">
        <f>IF(tbl_coded[[#This Row],[ISIN]]="","",IF(OR(_xll.BDP($B146&amp;" Corp",AY$1)="#N/A N/A"),"--",_xll.BDP($B146&amp;" Corp",AY$1)))</f>
        <v>12.5</v>
      </c>
      <c r="AZ146" s="230" t="str">
        <f>IF(tbl_coded[[#This Row],[ISIN]]="","",IF(OR(_xll.BDP($B146&amp;" Corp",AZ$1)="#N/A N/A"),"--",_xll.BDP($B146&amp;" Corp",AZ$1)))</f>
        <v>USD</v>
      </c>
      <c r="BA146" s="230">
        <f>IF(tbl_coded[[#This Row],[ISIN]]="","",IF(OR(_xll.BDP($B146&amp;" Corp",BA$1)="#N/A N/A"),"--",_xll.BDP($B146&amp;" Corp",BA$1)))</f>
        <v>160000000</v>
      </c>
      <c r="BB146" s="230">
        <f>IF(tbl_coded[[#This Row],[ISIN]]="","",IF(OR(_xll.BDP($B146&amp;" Corp",BB$1)="#N/A Field Not Applicable"),"--",_xll.BDP($B146&amp;" Corp",BB$1)))</f>
        <v>99.965000000000003</v>
      </c>
      <c r="BC146" s="230" t="str">
        <f>IF(tbl_coded[[#This Row],[ISIN]]="","",IF(OR(_xll.BDP($B146&amp;" Corp",BC$1)="#N/A Field Not Applicable"),"--",_xll.BDP($B146&amp;" Corp",BC$1)))</f>
        <v>N</v>
      </c>
      <c r="BD146" s="230" t="str">
        <f>IF(tbl_coded[[#This Row],[ISIN]]="","",IF(OR(_xll.BDP($B146&amp;" Corp",BD$1)="#N/A Field Not Applicable"),"--",_xll.BDP($B146&amp;" Corp",BD$1)))</f>
        <v>N</v>
      </c>
      <c r="BE146" s="230" t="str">
        <f>IF(tbl_coded[[#This Row],[ISIN]]="","",IF(OR(_xll.BDP($B146&amp;" Corp",BE$1)="#N/A Field Not Applicable"),"--",_xll.BDP($B146&amp;" Corp",BE$1)))</f>
        <v>N</v>
      </c>
      <c r="BF146" s="230" t="str">
        <f>IF(tbl_coded[[#This Row],[ISIN]]="","",IF(OR(_xll.BDP($B146&amp;" Corp",BF$1)="#N/A N/A"),"",_xll.BDP($B146&amp;" Corp",BF$1)))</f>
        <v>185 HK</v>
      </c>
      <c r="BG14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4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4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4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4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4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46" s="230" t="str">
        <f>IF(tbl_coded[[#This Row],[GREEN]]="Y","Green",IF(tbl_coded[[#This Row],[SUSTAINABLE]]="Y","Sustainable",IF(tbl_coded[[#This Row],[SOCIAL]]="Y","Social","")))</f>
        <v/>
      </c>
    </row>
    <row r="147" spans="1:65" ht="15" customHeight="1">
      <c r="A147" s="225">
        <v>145</v>
      </c>
      <c r="B147" s="226" t="str">
        <f>IF(美元债一级!$C$3:$C$1048576&lt;&gt;"",美元债一级!C147,"")</f>
        <v>XS2383434029</v>
      </c>
      <c r="C147" s="230" t="str">
        <f>IF(tbl_coded[[#This Row],[ISIN]]="","",IF(tbl_coded[[#This Row],[Index]]&gt;$A$1,"",IF(_xll.BDP($B147&amp;" Corp",C$1)="#N/A N/A","",_xll.BDP($B147&amp;" Corp",C$1))))</f>
        <v>16/9/2021</v>
      </c>
      <c r="D147" s="230" t="str">
        <f>IF(tbl_coded[[#This Row],[ISIN]]="","",IF(_xll.BDP($B147&amp;" Corp",D$1)="#N/A N/A","",_xll.BDP($B147&amp;" Corp",D$1)))</f>
        <v>BJ ENVIRONMENT BVI</v>
      </c>
      <c r="E147" s="230" t="str">
        <f>IF(tbl_coded[[#This Row],[ISIN]]="","",IF(_xll.BDP($B147&amp;" Corp",E$1)="#N/A N/A","--",_xll.BDP($B147&amp;" Corp",E$1)))</f>
        <v>BEIJING ENVIRONMENT SANI</v>
      </c>
      <c r="F147" s="230" t="str">
        <f>IF(tbl_coded[[#This Row],[ISIN]]="","",IF(_xll.BDS($B147&amp;" Corp",F$1)="#N/A Field Not Applicable","",_xll.BDS($B147&amp;" Corp",F$1)))</f>
        <v/>
      </c>
      <c r="G147" s="230" t="str">
        <f>IF(tbl_coded[[#This Row],[ISIN]]="","",IF(_xll.BDP($F147&amp;" CompanyID",G$1)="#N/A Invalid Security","",_xll.BDP($F147&amp;" CompanyID",G$1)))</f>
        <v/>
      </c>
      <c r="H147" s="230" t="str">
        <f>IF(tbl_coded[[#This Row],[ISIN]]="","",IF(_xll.BDP($B147&amp;" Corp",H$1)="#N/A N/A","--",_xll.BDP($B147&amp;" Corp",H$1)))</f>
        <v>--</v>
      </c>
      <c r="I147" s="230" t="str">
        <f>IF(tbl_coded[[#This Row],[ISIN]]="","",IF(_xll.BDP($B147&amp;" Corp",I$1)="#N/A N/A","--",_xll.BDP($B147&amp;" Corp",I$1)))</f>
        <v>BBB</v>
      </c>
      <c r="J147" s="230" t="str">
        <f>IF(tbl_coded[[#This Row],[ISIN]]="","",IF(_xll.BDP($B147&amp;" Corp",J$1)="#N/A N/A","--",_xll.BDP($B147&amp;" Corp",J$1)))</f>
        <v>BBB+</v>
      </c>
      <c r="K147" s="230" t="str">
        <f>IF(tbl_coded[[#This Row],[ISIN]]="","",IF(_xll.BDP($B147&amp;" Corp",K$1)="#N/A N/A","--",_xll.BDP($B147&amp;" Corp",K$1)))</f>
        <v>--</v>
      </c>
      <c r="L147" s="230" t="str">
        <f>IF(tbl_coded[[#This Row],[ISIN]]="","",IF(_xll.BDP($B147&amp;" Corp",L$1)="#N/A N/A","--",_xll.BDP($B147&amp;" Corp",L$1)))</f>
        <v>--</v>
      </c>
      <c r="M147" s="230" t="str">
        <f>IF(tbl_coded[[#This Row],[ISIN]]="","",IF(_xll.BDP($B147&amp;" Corp",M$1)="#N/A N/A","--",_xll.BDP($B147&amp;" Corp",M$1)))</f>
        <v>--</v>
      </c>
      <c r="N147" s="230" t="str">
        <f>IF(tbl_coded[[#This Row],[ISIN]]="","",IF(_xll.BDP($B147&amp;" Corp",N$1)="#N/A N/A","--",_xll.BDP($B147&amp;" Corp",N$1)))</f>
        <v>--</v>
      </c>
      <c r="O147" s="230" t="str">
        <f>IF(tbl_coded[[#This Row],[ISIN]]="","",IF(_xll.BDP($B147&amp;" Corp",O$1)="#N/A N/A","--",_xll.BDP($B147&amp;" Corp",O$1)))</f>
        <v>--</v>
      </c>
      <c r="P147" s="230" t="str">
        <f>IF(tbl_coded[[#This Row],[ISIN]]="","",IF(_xll.BDP($B147&amp;" Corp",P$1)="#N/A N/A","--",_xll.BDP($B147&amp;" Corp",P$1)))</f>
        <v>--</v>
      </c>
      <c r="Q14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47" s="230" t="str">
        <f>IF(tbl_coded[[#This Row],[ISIN]]="","",IF(OR(_xll.BDP($B147&amp;" Corp",R$1)="#N/A N/A",_xll.BDP($B147&amp;" Corp",R$1)="#N/A Invalid Security",_xll.BDP($B147&amp;" Corp",R$1)="#N/A Field Not Applicable"),"--",_xll.BDP($B147&amp;" Corp",R$1)))</f>
        <v>1666862D CH</v>
      </c>
      <c r="S147" s="230" t="str">
        <f>IF(tbl_coded[[#This Row],[ISIN]]="","",IF(OR(_xll.BDP($R147&amp;" Equity",S$1)="#N/A N/A",_xll.BDP($R147&amp;" Equity",S$1)="#N/A Invalid Security"),"--",_xll.BDP($R147&amp;" Equity",S$1)))</f>
        <v>--</v>
      </c>
      <c r="T147" s="230" t="str">
        <f>IF(tbl_coded[[#This Row],[ISIN]]="","",IF(OR(_xll.BDP($R147&amp;" Equity",T$1)="#N/A N/A",_xll.BDP($R147&amp;" Equity",T$1)="#N/A Invalid Security"),"--",_xll.BDP($R147&amp;" Equity",T$1)))</f>
        <v>--</v>
      </c>
      <c r="U147" s="230" t="str">
        <f>IF(tbl_coded[[#This Row],[ISIN]]="","",IF(OR(_xll.BDP($R147&amp;" Equity",U$1)="#N/A N/A",_xll.BDP($R147&amp;" Equity",U$1)="#N/A Invalid Security"),"--",_xll.BDP($R147&amp;" Equity",U$1)))</f>
        <v>--</v>
      </c>
      <c r="V147" s="230" t="str">
        <f>IF(tbl_coded[[#This Row],[ISIN]]="","",IF(OR(_xll.BDP($R147&amp;" Equity",V$1)="#N/A N/A",_xll.BDP($R147&amp;" Equity",V$1)="#N/A Invalid Security"),"--",_xll.BDP($R147&amp;" Equity",V$1)))</f>
        <v>--</v>
      </c>
      <c r="W147" s="230" t="str">
        <f>IF(tbl_coded[[#This Row],[ISIN]]="","",IF(OR(_xll.BDP($R147&amp;" Equity",W$1)="#N/A N/A",_xll.BDP($R147&amp;" Equity",W$1)="#N/A Invalid Security"),"--",_xll.BDP($R147&amp;" Equity",W$1)))</f>
        <v>BBB</v>
      </c>
      <c r="X147" s="230" t="str">
        <f>IF(tbl_coded[[#This Row],[ISIN]]="","",IF(OR(_xll.BDP($R147&amp;" Equity",X$1)="#N/A N/A",_xll.BDP($R147&amp;" Equity",X$1)="#N/A Invalid Security"),"--",_xll.BDP($R147&amp;" Equity",X$1)))</f>
        <v>BBB+</v>
      </c>
      <c r="Y14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--/BBB/BBB+</v>
      </c>
      <c r="Z147" s="230" t="str">
        <f>IF(tbl_coded[[#This Row],[ISIN]]="","",IF(ISNUMBER(_xll.BDP(B147&amp;" Corp",Z$1)),_xll.BDP(B147&amp;" Corp",Z$1),""))</f>
        <v/>
      </c>
      <c r="AA147" s="230" t="str">
        <f>IF(tbl_coded[[#This Row],[ISIN]]="","",IF(ISNUMBER(_xll.BDP(B147&amp;" Corp",AA$1)),_xll.BDP(B147&amp;" Corp",AA$1),""))</f>
        <v/>
      </c>
      <c r="AB147" s="230" t="str">
        <f>IF(tbl_coded[[#This Row],[ISIN]]="","",IF(ISNUMBER(_xll.BDP(B147&amp;" Corp",AB$1)),_xll.BDP(B147&amp;" Corp",AB$1),""))</f>
        <v/>
      </c>
      <c r="AC147" s="230" t="str">
        <f>IF(tbl_coded[[#This Row],[ISIN]]="","",IF((_xll.BDP(B147&amp;" Corp",AC$1))="#N/A Field Not Applicable","",_xll.BDP(B147&amp;" Corp",AC$1)))</f>
        <v>N</v>
      </c>
      <c r="AD147" s="230" t="str">
        <f>IF(tbl_coded[[#This Row],[ISIN]]="","",IF((_xll.BDP(B147&amp;" Corp",AD$1))="#N/A N/A","--",_xll.BDP(B147&amp;" Corp",AD$1)))</f>
        <v>--</v>
      </c>
      <c r="AE147" s="230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>IG</v>
      </c>
      <c r="AF14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--/BBB/BBB+</v>
      </c>
      <c r="AG14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--/BBB/BBB+</v>
      </c>
      <c r="AH147" s="231" t="str">
        <f>IF(tbl_coded[[#This Row],[ISIN]]="","",IF(_xll.BDP($B147&amp;" Corp",AH$1)="#N/A N/A","--",_xll.BDP($B147&amp;" Corp",AH$1)))</f>
        <v>VG</v>
      </c>
      <c r="AI14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北京环卫(BVI)有限公司</v>
      </c>
      <c r="AL147" s="230" t="str">
        <f>IF(tbl_coded[[#This Row],[ISIN]]="","",IF(_xll.BDS($B147&amp;" Corp",AL$1)="#N/A Field Not Applicable","",_xll.BDS($B147&amp;" Corp",AL$1)))</f>
        <v/>
      </c>
      <c r="AM14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7" s="230" t="str">
        <f>IF(tbl_coded[[#This Row],[ISIN]]="","",IF(OR(_xll.BDP($B147&amp;" Corp",AR$1)="#N/A N/A"),"",_xll.BDP($B147&amp;" Corp",AR$1)))</f>
        <v>Beijing Environment Sanitation Engineering Group Co Ltd</v>
      </c>
      <c r="AS147" s="230" t="str">
        <f>IF(tbl_coded[[#This Row],[ISIN]]="","",IF(_xll.BDS($B147&amp;" Corp",AS$1)="#N/A Field Not Applicable","",_xll.BDS($B147&amp;" Corp",AS$1)))</f>
        <v/>
      </c>
      <c r="AT147" s="230" t="str">
        <f>IF(tbl_coded[[#This Row],[SBLC Provider BBID]]="","",_xll.BDP(tbl_coded[[#This Row],[SBLC Provider BBID]]&amp;" CompanyID","NAME"))</f>
        <v/>
      </c>
      <c r="AU147" s="230" t="str">
        <f>IF(tbl_coded[[#This Row],[ISIN]]="","",IF(OR(_xll.BDP($B147&amp;" Corp",AU$1)="#N/A N/A"),"--",IF(_xll.BDP($B147&amp;" Corp",AU$1)="#N/A Field Not Applicable","",TEXT(_xll.BDP($B147&amp;" Corp",AU$1),"yyyy/mm/dd"))))</f>
        <v>2021/09/24</v>
      </c>
      <c r="AV147" s="230" t="str">
        <f>IF(tbl_coded[[#This Row],[ISIN]]="","",IF(OR(_xll.BDP($B147&amp;" Corp",AV$1)="#N/A N/A"),"--",IF(_xll.BDP($B147&amp;" Corp",AV$1)="#N/A Field Not Applicable","",TEXT(_xll.BDP($B147&amp;" Corp",AV$1),"yyyy/mm/dd"))))</f>
        <v>2024/09/24</v>
      </c>
      <c r="AW147" s="230" t="str">
        <f>IF(tbl_coded[[#This Row],[ISIN]]="","",IF(OR(_xll.BDP($B147&amp;" Corp",AW$1)="#N/A N/A"),"--",IF(_xll.BDP($B147&amp;" Corp",AW$1)="#N/A Field Not Applicable","",TEXT(_xll.BDP($B147&amp;" Corp",AW$1),"yyyy/mm/dd"))))</f>
        <v>2021/09/16</v>
      </c>
      <c r="AX147" s="230" t="str">
        <f>IF(tbl_coded[[#This Row],[ISIN]]="","",IF(OR(_xll.BDP($B147&amp;" Corp",AX$1)="#N/A Field Not Applicable"),"--",IF(_xll.BDP($B147&amp;" Corp",AX$1)="#N/A Field Not Applicable","",TEXT(_xll.BDP($B147&amp;" Corp",AX$1),"yyyy/mm/dd"))))</f>
        <v>--</v>
      </c>
      <c r="AY147" s="230">
        <f>IF(tbl_coded[[#This Row],[ISIN]]="","",IF(OR(_xll.BDP($B147&amp;" Corp",AY$1)="#N/A N/A"),"--",_xll.BDP($B147&amp;" Corp",AY$1)))</f>
        <v>1.65</v>
      </c>
      <c r="AZ147" s="230" t="str">
        <f>IF(tbl_coded[[#This Row],[ISIN]]="","",IF(OR(_xll.BDP($B147&amp;" Corp",AZ$1)="#N/A N/A"),"--",_xll.BDP($B147&amp;" Corp",AZ$1)))</f>
        <v>USD</v>
      </c>
      <c r="BA147" s="230">
        <f>IF(tbl_coded[[#This Row],[ISIN]]="","",IF(OR(_xll.BDP($B147&amp;" Corp",BA$1)="#N/A N/A"),"--",_xll.BDP($B147&amp;" Corp",BA$1)))</f>
        <v>230000000</v>
      </c>
      <c r="BB147" s="230">
        <f>IF(tbl_coded[[#This Row],[ISIN]]="","",IF(OR(_xll.BDP($B147&amp;" Corp",BB$1)="#N/A Field Not Applicable"),"--",_xll.BDP($B147&amp;" Corp",BB$1)))</f>
        <v>100</v>
      </c>
      <c r="BC147" s="230" t="str">
        <f>IF(tbl_coded[[#This Row],[ISIN]]="","",IF(OR(_xll.BDP($B147&amp;" Corp",BC$1)="#N/A Field Not Applicable"),"--",_xll.BDP($B147&amp;" Corp",BC$1)))</f>
        <v>Y</v>
      </c>
      <c r="BD147" s="230" t="str">
        <f>IF(tbl_coded[[#This Row],[ISIN]]="","",IF(OR(_xll.BDP($B147&amp;" Corp",BD$1)="#N/A Field Not Applicable"),"--",_xll.BDP($B147&amp;" Corp",BD$1)))</f>
        <v>N</v>
      </c>
      <c r="BE147" s="230" t="str">
        <f>IF(tbl_coded[[#This Row],[ISIN]]="","",IF(OR(_xll.BDP($B147&amp;" Corp",BE$1)="#N/A Field Not Applicable"),"--",_xll.BDP($B147&amp;" Corp",BE$1)))</f>
        <v>N</v>
      </c>
      <c r="BF147" s="230" t="str">
        <f>IF(tbl_coded[[#This Row],[ISIN]]="","",IF(OR(_xll.BDP($B147&amp;" Corp",BF$1)="#N/A N/A"),"",_xll.BDP($B147&amp;" Corp",BF$1)))</f>
        <v/>
      </c>
      <c r="BG14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4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4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4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</v>
      </c>
      <c r="BM147" s="230" t="str">
        <f>IF(tbl_coded[[#This Row],[GREEN]]="Y","Green",IF(tbl_coded[[#This Row],[SUSTAINABLE]]="Y","Sustainable",IF(tbl_coded[[#This Row],[SOCIAL]]="Y","Social","")))</f>
        <v>Green</v>
      </c>
    </row>
    <row r="148" spans="1:65" ht="15" customHeight="1">
      <c r="A148" s="225">
        <v>146</v>
      </c>
      <c r="B148" s="226" t="str">
        <f>IF(美元债一级!$C$3:$C$1048576&lt;&gt;"",美元债一级!C148,"")</f>
        <v>XS2384202292</v>
      </c>
      <c r="C148" s="230" t="str">
        <f>IF(tbl_coded[[#This Row],[ISIN]]="","",IF(tbl_coded[[#This Row],[Index]]&gt;$A$1,"",IF(_xll.BDP($B148&amp;" Corp",C$1)="#N/A N/A","",_xll.BDP($B148&amp;" Corp",C$1))))</f>
        <v>15/9/2021</v>
      </c>
      <c r="D148" s="230" t="str">
        <f>IF(tbl_coded[[#This Row],[ISIN]]="","",IF(_xll.BDP($B148&amp;" Corp",D$1)="#N/A N/A","",_xll.BDP($B148&amp;" Corp",D$1)))</f>
        <v>JINAN URB CONST INTL INV</v>
      </c>
      <c r="E148" s="230" t="str">
        <f>IF(tbl_coded[[#This Row],[ISIN]]="","",IF(_xll.BDP($B148&amp;" Corp",E$1)="#N/A N/A","--",_xll.BDP($B148&amp;" Corp",E$1)))</f>
        <v>JINAN CITY CONS GRP</v>
      </c>
      <c r="F148" s="230" t="str">
        <f>IF(tbl_coded[[#This Row],[ISIN]]="","",IF(_xll.BDS($B148&amp;" Corp",F$1)="#N/A Field Not Applicable","",_xll.BDS($B148&amp;" Corp",F$1)))</f>
        <v/>
      </c>
      <c r="G148" s="230" t="str">
        <f>IF(tbl_coded[[#This Row],[ISIN]]="","",IF(_xll.BDP($F148&amp;" CompanyID",G$1)="#N/A Invalid Security","",_xll.BDP($F148&amp;" CompanyID",G$1)))</f>
        <v/>
      </c>
      <c r="H148" s="230" t="str">
        <f>IF(tbl_coded[[#This Row],[ISIN]]="","",IF(_xll.BDP($B148&amp;" Corp",H$1)="#N/A N/A","--",_xll.BDP($B148&amp;" Corp",H$1)))</f>
        <v>Baa1</v>
      </c>
      <c r="I148" s="230" t="str">
        <f>IF(tbl_coded[[#This Row],[ISIN]]="","",IF(_xll.BDP($B148&amp;" Corp",I$1)="#N/A N/A","--",_xll.BDP($B148&amp;" Corp",I$1)))</f>
        <v>--</v>
      </c>
      <c r="J148" s="230" t="str">
        <f>IF(tbl_coded[[#This Row],[ISIN]]="","",IF(_xll.BDP($B148&amp;" Corp",J$1)="#N/A N/A","--",_xll.BDP($B148&amp;" Corp",J$1)))</f>
        <v>BBB+</v>
      </c>
      <c r="K148" s="230" t="str">
        <f>IF(tbl_coded[[#This Row],[ISIN]]="","",IF(_xll.BDP($B148&amp;" Corp",K$1)="#N/A N/A","--",_xll.BDP($B148&amp;" Corp",K$1)))</f>
        <v>--</v>
      </c>
      <c r="L148" s="230" t="str">
        <f>IF(tbl_coded[[#This Row],[ISIN]]="","",IF(_xll.BDP($B148&amp;" Corp",L$1)="#N/A N/A","--",_xll.BDP($B148&amp;" Corp",L$1)))</f>
        <v>--</v>
      </c>
      <c r="M148" s="230" t="str">
        <f>IF(tbl_coded[[#This Row],[ISIN]]="","",IF(_xll.BDP($B148&amp;" Corp",M$1)="#N/A N/A","--",_xll.BDP($B148&amp;" Corp",M$1)))</f>
        <v>Baa1</v>
      </c>
      <c r="N148" s="230" t="str">
        <f>IF(tbl_coded[[#This Row],[ISIN]]="","",IF(_xll.BDP($B148&amp;" Corp",N$1)="#N/A N/A","--",_xll.BDP($B148&amp;" Corp",N$1)))</f>
        <v>--</v>
      </c>
      <c r="O148" s="230" t="str">
        <f>IF(tbl_coded[[#This Row],[ISIN]]="","",IF(_xll.BDP($B148&amp;" Corp",O$1)="#N/A N/A","--",_xll.BDP($B148&amp;" Corp",O$1)))</f>
        <v>--</v>
      </c>
      <c r="P148" s="230" t="str">
        <f>IF(tbl_coded[[#This Row],[ISIN]]="","",IF(_xll.BDP($B148&amp;" Corp",P$1)="#N/A N/A","--",_xll.BDP($B148&amp;" Corp",P$1)))</f>
        <v>--</v>
      </c>
      <c r="Q14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148" s="230" t="str">
        <f>IF(tbl_coded[[#This Row],[ISIN]]="","",IF(OR(_xll.BDP($B148&amp;" Corp",R$1)="#N/A N/A",_xll.BDP($B148&amp;" Corp",R$1)="#N/A Invalid Security",_xll.BDP($B148&amp;" Corp",R$1)="#N/A Field Not Applicable"),"--",_xll.BDP($B148&amp;" Corp",R$1)))</f>
        <v>1645047D CH</v>
      </c>
      <c r="S148" s="230" t="str">
        <f>IF(tbl_coded[[#This Row],[ISIN]]="","",IF(OR(_xll.BDP($R148&amp;" Equity",S$1)="#N/A N/A",_xll.BDP($R148&amp;" Equity",S$1)="#N/A Invalid Security"),"--",_xll.BDP($R148&amp;" Equity",S$1)))</f>
        <v>--</v>
      </c>
      <c r="T148" s="230" t="str">
        <f>IF(tbl_coded[[#This Row],[ISIN]]="","",IF(OR(_xll.BDP($R148&amp;" Equity",T$1)="#N/A N/A",_xll.BDP($R148&amp;" Equity",T$1)="#N/A Invalid Security"),"--",_xll.BDP($R148&amp;" Equity",T$1)))</f>
        <v>--</v>
      </c>
      <c r="U148" s="230" t="str">
        <f>IF(tbl_coded[[#This Row],[ISIN]]="","",IF(OR(_xll.BDP($R148&amp;" Equity",U$1)="#N/A N/A",_xll.BDP($R148&amp;" Equity",U$1)="#N/A Invalid Security"),"--",_xll.BDP($R148&amp;" Equity",U$1)))</f>
        <v>Baa1</v>
      </c>
      <c r="V148" s="230" t="str">
        <f>IF(tbl_coded[[#This Row],[ISIN]]="","",IF(OR(_xll.BDP($R148&amp;" Equity",V$1)="#N/A N/A",_xll.BDP($R148&amp;" Equity",V$1)="#N/A Invalid Security"),"--",_xll.BDP($R148&amp;" Equity",V$1)))</f>
        <v>--</v>
      </c>
      <c r="W148" s="230" t="str">
        <f>IF(tbl_coded[[#This Row],[ISIN]]="","",IF(OR(_xll.BDP($R148&amp;" Equity",W$1)="#N/A N/A",_xll.BDP($R148&amp;" Equity",W$1)="#N/A Invalid Security"),"--",_xll.BDP($R148&amp;" Equity",W$1)))</f>
        <v>--</v>
      </c>
      <c r="X148" s="230" t="str">
        <f>IF(tbl_coded[[#This Row],[ISIN]]="","",IF(OR(_xll.BDP($R148&amp;" Equity",X$1)="#N/A N/A",_xll.BDP($R148&amp;" Equity",X$1)="#N/A Invalid Security"),"--",_xll.BDP($R148&amp;" Equity",X$1)))</f>
        <v>BBB+</v>
      </c>
      <c r="Y14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Baa1/--/BBB+</v>
      </c>
      <c r="Z148" s="230" t="str">
        <f>IF(tbl_coded[[#This Row],[ISIN]]="","",IF(ISNUMBER(_xll.BDP(B148&amp;" Corp",Z$1)),_xll.BDP(B148&amp;" Corp",Z$1),""))</f>
        <v/>
      </c>
      <c r="AA148" s="230" t="str">
        <f>IF(tbl_coded[[#This Row],[ISIN]]="","",IF(ISNUMBER(_xll.BDP(B148&amp;" Corp",AA$1)),_xll.BDP(B148&amp;" Corp",AA$1),""))</f>
        <v/>
      </c>
      <c r="AB148" s="230" t="str">
        <f>IF(tbl_coded[[#This Row],[ISIN]]="","",IF(ISNUMBER(_xll.BDP(B148&amp;" Corp",AB$1)),_xll.BDP(B148&amp;" Corp",AB$1),""))</f>
        <v/>
      </c>
      <c r="AC148" s="230" t="str">
        <f>IF(tbl_coded[[#This Row],[ISIN]]="","",IF((_xll.BDP(B148&amp;" Corp",AC$1))="#N/A Field Not Applicable","",_xll.BDP(B148&amp;" Corp",AC$1)))</f>
        <v>N</v>
      </c>
      <c r="AD148" s="230" t="str">
        <f>IF(tbl_coded[[#This Row],[ISIN]]="","",IF((_xll.BDP(B148&amp;" Corp",AD$1))="#N/A N/A","--",_xll.BDP(B148&amp;" Corp",AD$1)))</f>
        <v>--</v>
      </c>
      <c r="AE148" s="230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>IG</v>
      </c>
      <c r="AF14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Baa1/--/BBB+</v>
      </c>
      <c r="AG14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Baa1/--/BBB+</v>
      </c>
      <c r="AH148" s="231" t="str">
        <f>IF(tbl_coded[[#This Row],[ISIN]]="","",IF(_xll.BDP($B148&amp;" Corp",AH$1)="#N/A N/A","--",_xll.BDP($B148&amp;" Corp",AH$1)))</f>
        <v>HK</v>
      </c>
      <c r="AI14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4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济南建设国际投资有限</v>
      </c>
      <c r="AL148" s="230" t="str">
        <f>IF(tbl_coded[[#This Row],[ISIN]]="","",IF(_xll.BDS($B148&amp;" Corp",AL$1)="#N/A Field Not Applicable","",_xll.BDS($B148&amp;" Corp",AL$1)))</f>
        <v/>
      </c>
      <c r="AM14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8" s="230" t="str">
        <f>IF(tbl_coded[[#This Row],[ISIN]]="","",IF(OR(_xll.BDP($B148&amp;" Corp",AR$1)="#N/A N/A"),"",_xll.BDP($B148&amp;" Corp",AR$1)))</f>
        <v>Jinan City Construction Group Ltd Co</v>
      </c>
      <c r="AS148" s="230" t="str">
        <f>IF(tbl_coded[[#This Row],[ISIN]]="","",IF(_xll.BDS($B148&amp;" Corp",AS$1)="#N/A Field Not Applicable","",_xll.BDS($B148&amp;" Corp",AS$1)))</f>
        <v/>
      </c>
      <c r="AT148" s="230" t="str">
        <f>IF(tbl_coded[[#This Row],[SBLC Provider BBID]]="","",_xll.BDP(tbl_coded[[#This Row],[SBLC Provider BBID]]&amp;" CompanyID","NAME"))</f>
        <v/>
      </c>
      <c r="AU148" s="230" t="str">
        <f>IF(tbl_coded[[#This Row],[ISIN]]="","",IF(OR(_xll.BDP($B148&amp;" Corp",AU$1)="#N/A N/A"),"--",IF(_xll.BDP($B148&amp;" Corp",AU$1)="#N/A Field Not Applicable","",TEXT(_xll.BDP($B148&amp;" Corp",AU$1),"yyyy/mm/dd"))))</f>
        <v>2021/09/23</v>
      </c>
      <c r="AV148" s="230" t="str">
        <f>IF(tbl_coded[[#This Row],[ISIN]]="","",IF(OR(_xll.BDP($B148&amp;" Corp",AV$1)="#N/A N/A"),"--",IF(_xll.BDP($B148&amp;" Corp",AV$1)="#N/A Field Not Applicable","",TEXT(_xll.BDP($B148&amp;" Corp",AV$1),"yyyy/mm/dd"))))</f>
        <v>2026/09/23</v>
      </c>
      <c r="AW148" s="230" t="str">
        <f>IF(tbl_coded[[#This Row],[ISIN]]="","",IF(OR(_xll.BDP($B148&amp;" Corp",AW$1)="#N/A N/A"),"--",IF(_xll.BDP($B148&amp;" Corp",AW$1)="#N/A Field Not Applicable","",TEXT(_xll.BDP($B148&amp;" Corp",AW$1),"yyyy/mm/dd"))))</f>
        <v>2021/09/15</v>
      </c>
      <c r="AX148" s="230" t="str">
        <f>IF(tbl_coded[[#This Row],[ISIN]]="","",IF(OR(_xll.BDP($B148&amp;" Corp",AX$1)="#N/A Field Not Applicable"),"--",IF(_xll.BDP($B148&amp;" Corp",AX$1)="#N/A Field Not Applicable","",TEXT(_xll.BDP($B148&amp;" Corp",AX$1),"yyyy/mm/dd"))))</f>
        <v>--</v>
      </c>
      <c r="AY148" s="230">
        <f>IF(tbl_coded[[#This Row],[ISIN]]="","",IF(OR(_xll.BDP($B148&amp;" Corp",AY$1)="#N/A N/A"),"--",_xll.BDP($B148&amp;" Corp",AY$1)))</f>
        <v>2.4</v>
      </c>
      <c r="AZ148" s="230" t="str">
        <f>IF(tbl_coded[[#This Row],[ISIN]]="","",IF(OR(_xll.BDP($B148&amp;" Corp",AZ$1)="#N/A N/A"),"--",_xll.BDP($B148&amp;" Corp",AZ$1)))</f>
        <v>USD</v>
      </c>
      <c r="BA148" s="230">
        <f>IF(tbl_coded[[#This Row],[ISIN]]="","",IF(OR(_xll.BDP($B148&amp;" Corp",BA$1)="#N/A N/A"),"--",_xll.BDP($B148&amp;" Corp",BA$1)))</f>
        <v>305000000</v>
      </c>
      <c r="BB148" s="230">
        <f>IF(tbl_coded[[#This Row],[ISIN]]="","",IF(OR(_xll.BDP($B148&amp;" Corp",BB$1)="#N/A Field Not Applicable"),"--",_xll.BDP($B148&amp;" Corp",BB$1)))</f>
        <v>100</v>
      </c>
      <c r="BC148" s="230" t="str">
        <f>IF(tbl_coded[[#This Row],[ISIN]]="","",IF(OR(_xll.BDP($B148&amp;" Corp",BC$1)="#N/A Field Not Applicable"),"--",_xll.BDP($B148&amp;" Corp",BC$1)))</f>
        <v>N</v>
      </c>
      <c r="BD148" s="230" t="str">
        <f>IF(tbl_coded[[#This Row],[ISIN]]="","",IF(OR(_xll.BDP($B148&amp;" Corp",BD$1)="#N/A Field Not Applicable"),"--",_xll.BDP($B148&amp;" Corp",BD$1)))</f>
        <v>N</v>
      </c>
      <c r="BE148" s="230" t="str">
        <f>IF(tbl_coded[[#This Row],[ISIN]]="","",IF(OR(_xll.BDP($B148&amp;" Corp",BE$1)="#N/A Field Not Applicable"),"--",_xll.BDP($B148&amp;" Corp",BE$1)))</f>
        <v>N</v>
      </c>
      <c r="BF148" s="230" t="str">
        <f>IF(tbl_coded[[#This Row],[ISIN]]="","",IF(OR(_xll.BDP($B148&amp;" Corp",BF$1)="#N/A N/A"),"",_xll.BDP($B148&amp;" Corp",BF$1)))</f>
        <v/>
      </c>
      <c r="BG14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4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4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4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Baa1/--/BBB+</v>
      </c>
      <c r="BM148" s="230" t="str">
        <f>IF(tbl_coded[[#This Row],[GREEN]]="Y","Green",IF(tbl_coded[[#This Row],[SUSTAINABLE]]="Y","Sustainable",IF(tbl_coded[[#This Row],[SOCIAL]]="Y","Social","")))</f>
        <v/>
      </c>
    </row>
    <row r="149" spans="1:65" ht="15" customHeight="1">
      <c r="A149" s="225">
        <v>147</v>
      </c>
      <c r="B149" s="226" t="str">
        <f>IF(美元债一级!$C$3:$C$1048576&lt;&gt;"",美元债一级!C149,"")</f>
        <v>XS2384610577</v>
      </c>
      <c r="C149" s="230" t="str">
        <f>IF(tbl_coded[[#This Row],[ISIN]]="","",IF(tbl_coded[[#This Row],[Index]]&gt;$A$1,"",IF(_xll.BDP($B149&amp;" Corp",C$1)="#N/A N/A","",_xll.BDP($B149&amp;" Corp",C$1))))</f>
        <v>13/9/2021</v>
      </c>
      <c r="D149" s="230" t="str">
        <f>IF(tbl_coded[[#This Row],[ISIN]]="","",IF(_xll.BDP($B149&amp;" Corp",D$1)="#N/A N/A","",_xll.BDP($B149&amp;" Corp",D$1)))</f>
        <v>RADIANCE HOLDINGS GRP</v>
      </c>
      <c r="E149" s="230" t="str">
        <f>IF(tbl_coded[[#This Row],[ISIN]]="","",IF(_xll.BDP($B149&amp;" Corp",E$1)="#N/A N/A","--",_xll.BDP($B149&amp;" Corp",E$1)))</f>
        <v>SUBSIDIARIES</v>
      </c>
      <c r="F149" s="230" t="str">
        <f>IF(tbl_coded[[#This Row],[ISIN]]="","",IF(_xll.BDS($B149&amp;" Corp",F$1)="#N/A Field Not Applicable","",_xll.BDS($B149&amp;" Corp",F$1)))</f>
        <v/>
      </c>
      <c r="G149" s="230" t="str">
        <f>IF(tbl_coded[[#This Row],[ISIN]]="","",IF(_xll.BDP($F149&amp;" CompanyID",G$1)="#N/A Invalid Security","",_xll.BDP($F149&amp;" CompanyID",G$1)))</f>
        <v/>
      </c>
      <c r="H149" s="230" t="str">
        <f>IF(tbl_coded[[#This Row],[ISIN]]="","",IF(_xll.BDP($B149&amp;" Corp",H$1)="#N/A N/A","--",_xll.BDP($B149&amp;" Corp",H$1)))</f>
        <v>Caa2u</v>
      </c>
      <c r="I149" s="230" t="str">
        <f>IF(tbl_coded[[#This Row],[ISIN]]="","",IF(_xll.BDP($B149&amp;" Corp",I$1)="#N/A N/A","--",_xll.BDP($B149&amp;" Corp",I$1)))</f>
        <v>NR</v>
      </c>
      <c r="J149" s="230" t="str">
        <f>IF(tbl_coded[[#This Row],[ISIN]]="","",IF(_xll.BDP($B149&amp;" Corp",J$1)="#N/A N/A","--",_xll.BDP($B149&amp;" Corp",J$1)))</f>
        <v>--</v>
      </c>
      <c r="K149" s="230" t="str">
        <f>IF(tbl_coded[[#This Row],[ISIN]]="","",IF(_xll.BDP($B149&amp;" Corp",K$1)="#N/A N/A","--",_xll.BDP($B149&amp;" Corp",K$1)))</f>
        <v>--</v>
      </c>
      <c r="L149" s="230" t="str">
        <f>IF(tbl_coded[[#This Row],[ISIN]]="","",IF(_xll.BDP($B149&amp;" Corp",L$1)="#N/A N/A","--",_xll.BDP($B149&amp;" Corp",L$1)))</f>
        <v>--</v>
      </c>
      <c r="M149" s="230" t="str">
        <f>IF(tbl_coded[[#This Row],[ISIN]]="","",IF(_xll.BDP($B149&amp;" Corp",M$1)="#N/A N/A","--",_xll.BDP($B149&amp;" Corp",M$1)))</f>
        <v>Caa1</v>
      </c>
      <c r="N149" s="230" t="str">
        <f>IF(tbl_coded[[#This Row],[ISIN]]="","",IF(_xll.BDP($B149&amp;" Corp",N$1)="#N/A N/A","--",_xll.BDP($B149&amp;" Corp",N$1)))</f>
        <v>Caa1</v>
      </c>
      <c r="O149" s="230" t="str">
        <f>IF(tbl_coded[[#This Row],[ISIN]]="","",IF(_xll.BDP($B149&amp;" Corp",O$1)="#N/A N/A","--",_xll.BDP($B149&amp;" Corp",O$1)))</f>
        <v>NR</v>
      </c>
      <c r="P149" s="230" t="str">
        <f>IF(tbl_coded[[#This Row],[ISIN]]="","",IF(_xll.BDP($B149&amp;" Corp",P$1)="#N/A N/A","--",_xll.BDP($B149&amp;" Corp",P$1)))</f>
        <v>--</v>
      </c>
      <c r="Q14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Caa1/NR/--</v>
      </c>
      <c r="R149" s="230" t="str">
        <f>IF(tbl_coded[[#This Row],[ISIN]]="","",IF(OR(_xll.BDP($B149&amp;" Corp",R$1)="#N/A N/A",_xll.BDP($B149&amp;" Corp",R$1)="#N/A Invalid Security",_xll.BDP($B149&amp;" Corp",R$1)="#N/A Field Not Applicable"),"--",_xll.BDP($B149&amp;" Corp",R$1)))</f>
        <v>--</v>
      </c>
      <c r="S149" s="230" t="str">
        <f>IF(tbl_coded[[#This Row],[ISIN]]="","",IF(OR(_xll.BDP($R149&amp;" Equity",S$1)="#N/A N/A",_xll.BDP($R149&amp;" Equity",S$1)="#N/A Invalid Security"),"--",_xll.BDP($R149&amp;" Equity",S$1)))</f>
        <v>--</v>
      </c>
      <c r="T149" s="230" t="str">
        <f>IF(tbl_coded[[#This Row],[ISIN]]="","",IF(OR(_xll.BDP($R149&amp;" Equity",T$1)="#N/A N/A",_xll.BDP($R149&amp;" Equity",T$1)="#N/A Invalid Security"),"--",_xll.BDP($R149&amp;" Equity",T$1)))</f>
        <v>--</v>
      </c>
      <c r="U149" s="230" t="str">
        <f>IF(tbl_coded[[#This Row],[ISIN]]="","",IF(OR(_xll.BDP($R149&amp;" Equity",U$1)="#N/A N/A",_xll.BDP($R149&amp;" Equity",U$1)="#N/A Invalid Security"),"--",_xll.BDP($R149&amp;" Equity",U$1)))</f>
        <v>--</v>
      </c>
      <c r="V149" s="230" t="str">
        <f>IF(tbl_coded[[#This Row],[ISIN]]="","",IF(OR(_xll.BDP($R149&amp;" Equity",V$1)="#N/A N/A",_xll.BDP($R149&amp;" Equity",V$1)="#N/A Invalid Security"),"--",_xll.BDP($R149&amp;" Equity",V$1)))</f>
        <v>--</v>
      </c>
      <c r="W149" s="230" t="str">
        <f>IF(tbl_coded[[#This Row],[ISIN]]="","",IF(OR(_xll.BDP($R149&amp;" Equity",W$1)="#N/A N/A",_xll.BDP($R149&amp;" Equity",W$1)="#N/A Invalid Security"),"--",_xll.BDP($R149&amp;" Equity",W$1)))</f>
        <v>--</v>
      </c>
      <c r="X149" s="230" t="str">
        <f>IF(tbl_coded[[#This Row],[ISIN]]="","",IF(OR(_xll.BDP($R149&amp;" Equity",X$1)="#N/A N/A",_xll.BDP($R149&amp;" Equity",X$1)="#N/A Invalid Security"),"--",_xll.BDP($R149&amp;" Equity",X$1)))</f>
        <v>--</v>
      </c>
      <c r="Y14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49" s="230" t="str">
        <f>IF(tbl_coded[[#This Row],[ISIN]]="","",IF(ISNUMBER(_xll.BDP(B149&amp;" Corp",Z$1)),_xll.BDP(B149&amp;" Corp",Z$1),""))</f>
        <v/>
      </c>
      <c r="AA149" s="230" t="str">
        <f>IF(tbl_coded[[#This Row],[ISIN]]="","",IF(ISNUMBER(_xll.BDP(B149&amp;" Corp",AA$1)),_xll.BDP(B149&amp;" Corp",AA$1),""))</f>
        <v/>
      </c>
      <c r="AB149" s="230" t="str">
        <f>IF(tbl_coded[[#This Row],[ISIN]]="","",IF(ISNUMBER(_xll.BDP(B149&amp;" Corp",AB$1)),_xll.BDP(B149&amp;" Corp",AB$1),""))</f>
        <v/>
      </c>
      <c r="AC149" s="230" t="str">
        <f>IF(tbl_coded[[#This Row],[ISIN]]="","",IF((_xll.BDP(B149&amp;" Corp",AC$1))="#N/A Field Not Applicable","",_xll.BDP(B149&amp;" Corp",AC$1)))</f>
        <v>N</v>
      </c>
      <c r="AD149" s="230" t="str">
        <f>IF(tbl_coded[[#This Row],[ISIN]]="","",IF((_xll.BDP(B149&amp;" Corp",AD$1))="#N/A N/A","--",_xll.BDP(B149&amp;" Corp",AD$1)))</f>
        <v>--</v>
      </c>
      <c r="AE149" s="230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>HY</v>
      </c>
      <c r="AF14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Caa1/NR/--</v>
      </c>
      <c r="AG14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Caa2u/NR/--</v>
      </c>
      <c r="AH149" s="231" t="str">
        <f>IF(tbl_coded[[#This Row],[ISIN]]="","",IF(_xll.BDP($B149&amp;" Corp",AH$1)="#N/A N/A","--",_xll.BDP($B149&amp;" Corp",AH$1)))</f>
        <v>KY</v>
      </c>
      <c r="AI14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4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金辉控股</v>
      </c>
      <c r="AL149" s="230" t="str">
        <f>IF(tbl_coded[[#This Row],[ISIN]]="","",IF(_xll.BDS($B149&amp;" Corp",AL$1)="#N/A Field Not Applicable","",_xll.BDS($B149&amp;" Corp",AL$1)))</f>
        <v/>
      </c>
      <c r="AM14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4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4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4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4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49" s="230" t="str">
        <f>IF(tbl_coded[[#This Row],[ISIN]]="","",IF(OR(_xll.BDP($B149&amp;" Corp",AR$1)="#N/A N/A"),"",_xll.BDP($B149&amp;" Corp",AR$1)))</f>
        <v>Subsidiaries</v>
      </c>
      <c r="AS149" s="230" t="str">
        <f>IF(tbl_coded[[#This Row],[ISIN]]="","",IF(_xll.BDS($B149&amp;" Corp",AS$1)="#N/A Field Not Applicable","",_xll.BDS($B149&amp;" Corp",AS$1)))</f>
        <v/>
      </c>
      <c r="AT149" s="230" t="str">
        <f>IF(tbl_coded[[#This Row],[SBLC Provider BBID]]="","",_xll.BDP(tbl_coded[[#This Row],[SBLC Provider BBID]]&amp;" CompanyID","NAME"))</f>
        <v/>
      </c>
      <c r="AU149" s="230" t="str">
        <f>IF(tbl_coded[[#This Row],[ISIN]]="","",IF(OR(_xll.BDP($B149&amp;" Corp",AU$1)="#N/A N/A"),"--",IF(_xll.BDP($B149&amp;" Corp",AU$1)="#N/A Field Not Applicable","",TEXT(_xll.BDP($B149&amp;" Corp",AU$1),"yyyy/mm/dd"))))</f>
        <v>2021/09/20</v>
      </c>
      <c r="AV149" s="230" t="str">
        <f>IF(tbl_coded[[#This Row],[ISIN]]="","",IF(OR(_xll.BDP($B149&amp;" Corp",AV$1)="#N/A N/A"),"--",IF(_xll.BDP($B149&amp;" Corp",AV$1)="#N/A Field Not Applicable","",TEXT(_xll.BDP($B149&amp;" Corp",AV$1),"yyyy/mm/dd"))))</f>
        <v>2024/03/20</v>
      </c>
      <c r="AW149" s="230" t="str">
        <f>IF(tbl_coded[[#This Row],[ISIN]]="","",IF(OR(_xll.BDP($B149&amp;" Corp",AW$1)="#N/A N/A"),"--",IF(_xll.BDP($B149&amp;" Corp",AW$1)="#N/A Field Not Applicable","",TEXT(_xll.BDP($B149&amp;" Corp",AW$1),"yyyy/mm/dd"))))</f>
        <v>2021/09/13</v>
      </c>
      <c r="AX149" s="230" t="str">
        <f>IF(tbl_coded[[#This Row],[ISIN]]="","",IF(OR(_xll.BDP($B149&amp;" Corp",AX$1)="#N/A Field Not Applicable"),"--",IF(_xll.BDP($B149&amp;" Corp",AX$1)="#N/A Field Not Applicable","",TEXT(_xll.BDP($B149&amp;" Corp",AX$1),"yyyy/mm/dd"))))</f>
        <v>--</v>
      </c>
      <c r="AY149" s="230">
        <f>IF(tbl_coded[[#This Row],[ISIN]]="","",IF(OR(_xll.BDP($B149&amp;" Corp",AY$1)="#N/A N/A"),"--",_xll.BDP($B149&amp;" Corp",AY$1)))</f>
        <v>7.8</v>
      </c>
      <c r="AZ149" s="230" t="str">
        <f>IF(tbl_coded[[#This Row],[ISIN]]="","",IF(OR(_xll.BDP($B149&amp;" Corp",AZ$1)="#N/A N/A"),"--",_xll.BDP($B149&amp;" Corp",AZ$1)))</f>
        <v>USD</v>
      </c>
      <c r="BA149" s="230">
        <f>IF(tbl_coded[[#This Row],[ISIN]]="","",IF(OR(_xll.BDP($B149&amp;" Corp",BA$1)="#N/A N/A"),"--",_xll.BDP($B149&amp;" Corp",BA$1)))</f>
        <v>300000000</v>
      </c>
      <c r="BB149" s="230">
        <f>IF(tbl_coded[[#This Row],[ISIN]]="","",IF(OR(_xll.BDP($B149&amp;" Corp",BB$1)="#N/A Field Not Applicable"),"--",_xll.BDP($B149&amp;" Corp",BB$1)))</f>
        <v>99.555000000000007</v>
      </c>
      <c r="BC149" s="230" t="str">
        <f>IF(tbl_coded[[#This Row],[ISIN]]="","",IF(OR(_xll.BDP($B149&amp;" Corp",BC$1)="#N/A Field Not Applicable"),"--",_xll.BDP($B149&amp;" Corp",BC$1)))</f>
        <v>Y</v>
      </c>
      <c r="BD149" s="230" t="str">
        <f>IF(tbl_coded[[#This Row],[ISIN]]="","",IF(OR(_xll.BDP($B149&amp;" Corp",BD$1)="#N/A Field Not Applicable"),"--",_xll.BDP($B149&amp;" Corp",BD$1)))</f>
        <v>N</v>
      </c>
      <c r="BE149" s="230" t="str">
        <f>IF(tbl_coded[[#This Row],[ISIN]]="","",IF(OR(_xll.BDP($B149&amp;" Corp",BE$1)="#N/A Field Not Applicable"),"--",_xll.BDP($B149&amp;" Corp",BE$1)))</f>
        <v>N</v>
      </c>
      <c r="BF149" s="230" t="str">
        <f>IF(tbl_coded[[#This Row],[ISIN]]="","",IF(OR(_xll.BDP($B149&amp;" Corp",BF$1)="#N/A N/A"),"",_xll.BDP($B149&amp;" Corp",BF$1)))</f>
        <v>9993 HK</v>
      </c>
      <c r="BG14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4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4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4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4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14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--/NR/--</v>
      </c>
      <c r="BM149" s="230" t="str">
        <f>IF(tbl_coded[[#This Row],[GREEN]]="Y","Green",IF(tbl_coded[[#This Row],[SUSTAINABLE]]="Y","Sustainable",IF(tbl_coded[[#This Row],[SOCIAL]]="Y","Social","")))</f>
        <v>Green</v>
      </c>
    </row>
    <row r="150" spans="1:65" ht="15" customHeight="1">
      <c r="A150" s="225">
        <v>148</v>
      </c>
      <c r="B150" s="226" t="str">
        <f>IF(美元债一级!$C$3:$C$1048576&lt;&gt;"",美元债一级!C150,"")</f>
        <v>XS2385392779</v>
      </c>
      <c r="C150" s="230" t="str">
        <f>IF(tbl_coded[[#This Row],[ISIN]]="","",IF(tbl_coded[[#This Row],[Index]]&gt;$A$1,"",IF(_xll.BDP($B150&amp;" Corp",C$1)="#N/A N/A","",_xll.BDP($B150&amp;" Corp",C$1))))</f>
        <v>13/9/2021</v>
      </c>
      <c r="D150" s="230" t="str">
        <f>IF(tbl_coded[[#This Row],[ISIN]]="","",IF(_xll.BDP($B150&amp;" Corp",D$1)="#N/A N/A","",_xll.BDP($B150&amp;" Corp",D$1)))</f>
        <v>SHIMAO GROUP HOLDINGS LT</v>
      </c>
      <c r="E150" s="230" t="str">
        <f>IF(tbl_coded[[#This Row],[ISIN]]="","",IF(_xll.BDP($B150&amp;" Corp",E$1)="#N/A N/A","--",_xll.BDP($B150&amp;" Corp",E$1)))</f>
        <v>--</v>
      </c>
      <c r="F150" s="230" t="str">
        <f>IF(tbl_coded[[#This Row],[ISIN]]="","",IF(_xll.BDS($B150&amp;" Corp",F$1)="#N/A Field Not Applicable","",_xll.BDS($B150&amp;" Corp",F$1)))</f>
        <v/>
      </c>
      <c r="G150" s="230" t="str">
        <f>IF(tbl_coded[[#This Row],[ISIN]]="","",IF(_xll.BDP($F150&amp;" CompanyID",G$1)="#N/A Invalid Security","",_xll.BDP($F150&amp;" CompanyID",G$1)))</f>
        <v/>
      </c>
      <c r="H150" s="230" t="str">
        <f>IF(tbl_coded[[#This Row],[ISIN]]="","",IF(_xll.BDP($B150&amp;" Corp",H$1)="#N/A N/A","--",_xll.BDP($B150&amp;" Corp",H$1)))</f>
        <v>--</v>
      </c>
      <c r="I150" s="230" t="str">
        <f>IF(tbl_coded[[#This Row],[ISIN]]="","",IF(_xll.BDP($B150&amp;" Corp",I$1)="#N/A N/A","--",_xll.BDP($B150&amp;" Corp",I$1)))</f>
        <v>--</v>
      </c>
      <c r="J150" s="230" t="str">
        <f>IF(tbl_coded[[#This Row],[ISIN]]="","",IF(_xll.BDP($B150&amp;" Corp",J$1)="#N/A N/A","--",_xll.BDP($B150&amp;" Corp",J$1)))</f>
        <v>WD</v>
      </c>
      <c r="K150" s="230" t="str">
        <f>IF(tbl_coded[[#This Row],[ISIN]]="","",IF(_xll.BDP($B150&amp;" Corp",K$1)="#N/A N/A","--",_xll.BDP($B150&amp;" Corp",K$1)))</f>
        <v>WR</v>
      </c>
      <c r="L150" s="230" t="str">
        <f>IF(tbl_coded[[#This Row],[ISIN]]="","",IF(_xll.BDP($B150&amp;" Corp",L$1)="#N/A N/A","--",_xll.BDP($B150&amp;" Corp",L$1)))</f>
        <v>--</v>
      </c>
      <c r="M150" s="230" t="str">
        <f>IF(tbl_coded[[#This Row],[ISIN]]="","",IF(_xll.BDP($B150&amp;" Corp",M$1)="#N/A N/A","--",_xll.BDP($B150&amp;" Corp",M$1)))</f>
        <v>--</v>
      </c>
      <c r="N150" s="230" t="str">
        <f>IF(tbl_coded[[#This Row],[ISIN]]="","",IF(_xll.BDP($B150&amp;" Corp",N$1)="#N/A N/A","--",_xll.BDP($B150&amp;" Corp",N$1)))</f>
        <v>WR</v>
      </c>
      <c r="O150" s="230" t="str">
        <f>IF(tbl_coded[[#This Row],[ISIN]]="","",IF(_xll.BDP($B150&amp;" Corp",O$1)="#N/A N/A","--",_xll.BDP($B150&amp;" Corp",O$1)))</f>
        <v>NR</v>
      </c>
      <c r="P150" s="230" t="str">
        <f>IF(tbl_coded[[#This Row],[ISIN]]="","",IF(_xll.BDP($B150&amp;" Corp",P$1)="#N/A N/A","--",_xll.BDP($B150&amp;" Corp",P$1)))</f>
        <v>WD</v>
      </c>
      <c r="Q15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150" s="230" t="str">
        <f>IF(tbl_coded[[#This Row],[ISIN]]="","",IF(OR(_xll.BDP($B150&amp;" Corp",R$1)="#N/A N/A",_xll.BDP($B150&amp;" Corp",R$1)="#N/A Invalid Security",_xll.BDP($B150&amp;" Corp",R$1)="#N/A Field Not Applicable"),"--",_xll.BDP($B150&amp;" Corp",R$1)))</f>
        <v>--</v>
      </c>
      <c r="S150" s="230" t="str">
        <f>IF(tbl_coded[[#This Row],[ISIN]]="","",IF(OR(_xll.BDP($R150&amp;" Equity",S$1)="#N/A N/A",_xll.BDP($R150&amp;" Equity",S$1)="#N/A Invalid Security"),"--",_xll.BDP($R150&amp;" Equity",S$1)))</f>
        <v>--</v>
      </c>
      <c r="T150" s="230" t="str">
        <f>IF(tbl_coded[[#This Row],[ISIN]]="","",IF(OR(_xll.BDP($R150&amp;" Equity",T$1)="#N/A N/A",_xll.BDP($R150&amp;" Equity",T$1)="#N/A Invalid Security"),"--",_xll.BDP($R150&amp;" Equity",T$1)))</f>
        <v>--</v>
      </c>
      <c r="U150" s="230" t="str">
        <f>IF(tbl_coded[[#This Row],[ISIN]]="","",IF(OR(_xll.BDP($R150&amp;" Equity",U$1)="#N/A N/A",_xll.BDP($R150&amp;" Equity",U$1)="#N/A Invalid Security"),"--",_xll.BDP($R150&amp;" Equity",U$1)))</f>
        <v>--</v>
      </c>
      <c r="V150" s="230" t="str">
        <f>IF(tbl_coded[[#This Row],[ISIN]]="","",IF(OR(_xll.BDP($R150&amp;" Equity",V$1)="#N/A N/A",_xll.BDP($R150&amp;" Equity",V$1)="#N/A Invalid Security"),"--",_xll.BDP($R150&amp;" Equity",V$1)))</f>
        <v>--</v>
      </c>
      <c r="W150" s="230" t="str">
        <f>IF(tbl_coded[[#This Row],[ISIN]]="","",IF(OR(_xll.BDP($R150&amp;" Equity",W$1)="#N/A N/A",_xll.BDP($R150&amp;" Equity",W$1)="#N/A Invalid Security"),"--",_xll.BDP($R150&amp;" Equity",W$1)))</f>
        <v>--</v>
      </c>
      <c r="X150" s="230" t="str">
        <f>IF(tbl_coded[[#This Row],[ISIN]]="","",IF(OR(_xll.BDP($R150&amp;" Equity",X$1)="#N/A N/A",_xll.BDP($R150&amp;" Equity",X$1)="#N/A Invalid Security"),"--",_xll.BDP($R150&amp;" Equity",X$1)))</f>
        <v>--</v>
      </c>
      <c r="Y15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50" s="230" t="str">
        <f>IF(tbl_coded[[#This Row],[ISIN]]="","",IF(ISNUMBER(_xll.BDP(B150&amp;" Corp",Z$1)),_xll.BDP(B150&amp;" Corp",Z$1),""))</f>
        <v/>
      </c>
      <c r="AA150" s="230" t="str">
        <f>IF(tbl_coded[[#This Row],[ISIN]]="","",IF(ISNUMBER(_xll.BDP(B150&amp;" Corp",AA$1)),_xll.BDP(B150&amp;" Corp",AA$1),""))</f>
        <v/>
      </c>
      <c r="AB150" s="230" t="str">
        <f>IF(tbl_coded[[#This Row],[ISIN]]="","",IF(ISNUMBER(_xll.BDP(B150&amp;" Corp",AB$1)),_xll.BDP(B150&amp;" Corp",AB$1),""))</f>
        <v/>
      </c>
      <c r="AC150" s="230" t="str">
        <f>IF(tbl_coded[[#This Row],[ISIN]]="","",IF((_xll.BDP(B150&amp;" Corp",AC$1))="#N/A Field Not Applicable","",_xll.BDP(B150&amp;" Corp",AC$1)))</f>
        <v>N</v>
      </c>
      <c r="AD150" s="230" t="str">
        <f>IF(tbl_coded[[#This Row],[ISIN]]="","",IF((_xll.BDP(B150&amp;" Corp",AD$1))="#N/A N/A","--",_xll.BDP(B150&amp;" Corp",AD$1)))</f>
        <v>--</v>
      </c>
      <c r="AE150" s="230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>HY</v>
      </c>
      <c r="AF15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15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150" s="231" t="str">
        <f>IF(tbl_coded[[#This Row],[ISIN]]="","",IF(_xll.BDP($B150&amp;" Corp",AH$1)="#N/A N/A","--",_xll.BDP($B150&amp;" Corp",AH$1)))</f>
        <v>KY</v>
      </c>
      <c r="AI15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5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世茂集团控股有限公司</v>
      </c>
      <c r="AL150" s="230" t="s">
        <v>521</v>
      </c>
      <c r="AM15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5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5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5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0" s="230" t="str">
        <f>IF(tbl_coded[[#This Row],[ISIN]]="","",IF(OR(_xll.BDP($B150&amp;" Corp",AR$1)="#N/A N/A"),"",_xll.BDP($B150&amp;" Corp",AR$1)))</f>
        <v/>
      </c>
      <c r="AS150" s="230" t="str">
        <f>IF(tbl_coded[[#This Row],[ISIN]]="","",IF(_xll.BDS($B150&amp;" Corp",AS$1)="#N/A Field Not Applicable","",_xll.BDS($B150&amp;" Corp",AS$1)))</f>
        <v/>
      </c>
      <c r="AT150" s="230" t="str">
        <f>IF(tbl_coded[[#This Row],[SBLC Provider BBID]]="","",_xll.BDP(tbl_coded[[#This Row],[SBLC Provider BBID]]&amp;" CompanyID","NAME"))</f>
        <v/>
      </c>
      <c r="AU150" s="230" t="str">
        <f>IF(tbl_coded[[#This Row],[ISIN]]="","",IF(OR(_xll.BDP($B150&amp;" Corp",AU$1)="#N/A N/A"),"--",IF(_xll.BDP($B150&amp;" Corp",AU$1)="#N/A Field Not Applicable","",TEXT(_xll.BDP($B150&amp;" Corp",AU$1),"yyyy/mm/dd"))))</f>
        <v>2021/09/16</v>
      </c>
      <c r="AV150" s="230" t="str">
        <f>IF(tbl_coded[[#This Row],[ISIN]]="","",IF(OR(_xll.BDP($B150&amp;" Corp",AV$1)="#N/A N/A"),"--",IF(_xll.BDP($B150&amp;" Corp",AV$1)="#N/A Field Not Applicable","",TEXT(_xll.BDP($B150&amp;" Corp",AV$1),"yyyy/mm/dd"))))</f>
        <v>2023/09/16</v>
      </c>
      <c r="AW150" s="230" t="str">
        <f>IF(tbl_coded[[#This Row],[ISIN]]="","",IF(OR(_xll.BDP($B150&amp;" Corp",AW$1)="#N/A N/A"),"--",IF(_xll.BDP($B150&amp;" Corp",AW$1)="#N/A Field Not Applicable","",TEXT(_xll.BDP($B150&amp;" Corp",AW$1),"yyyy/mm/dd"))))</f>
        <v>2021/09/13</v>
      </c>
      <c r="AX150" s="230" t="str">
        <f>IF(tbl_coded[[#This Row],[ISIN]]="","",IF(OR(_xll.BDP($B150&amp;" Corp",AX$1)="#N/A Field Not Applicable"),"--",IF(_xll.BDP($B150&amp;" Corp",AX$1)="#N/A Field Not Applicable","",TEXT(_xll.BDP($B150&amp;" Corp",AX$1),"yyyy/mm/dd"))))</f>
        <v>--</v>
      </c>
      <c r="AY150" s="230">
        <f>IF(tbl_coded[[#This Row],[ISIN]]="","",IF(OR(_xll.BDP($B150&amp;" Corp",AY$1)="#N/A N/A"),"--",_xll.BDP($B150&amp;" Corp",AY$1)))</f>
        <v>3.9750000000000001</v>
      </c>
      <c r="AZ150" s="230" t="str">
        <f>IF(tbl_coded[[#This Row],[ISIN]]="","",IF(OR(_xll.BDP($B150&amp;" Corp",AZ$1)="#N/A N/A"),"--",_xll.BDP($B150&amp;" Corp",AZ$1)))</f>
        <v>USD</v>
      </c>
      <c r="BA150" s="230">
        <f>IF(tbl_coded[[#This Row],[ISIN]]="","",IF(OR(_xll.BDP($B150&amp;" Corp",BA$1)="#N/A N/A"),"--",_xll.BDP($B150&amp;" Corp",BA$1)))</f>
        <v>300000000</v>
      </c>
      <c r="BB150" s="230">
        <f>IF(tbl_coded[[#This Row],[ISIN]]="","",IF(OR(_xll.BDP($B150&amp;" Corp",BB$1)="#N/A Field Not Applicable"),"--",_xll.BDP($B150&amp;" Corp",BB$1)))</f>
        <v>100</v>
      </c>
      <c r="BC150" s="230" t="str">
        <f>IF(tbl_coded[[#This Row],[ISIN]]="","",IF(OR(_xll.BDP($B150&amp;" Corp",BC$1)="#N/A Field Not Applicable"),"--",_xll.BDP($B150&amp;" Corp",BC$1)))</f>
        <v>N</v>
      </c>
      <c r="BD150" s="230" t="str">
        <f>IF(tbl_coded[[#This Row],[ISIN]]="","",IF(OR(_xll.BDP($B150&amp;" Corp",BD$1)="#N/A Field Not Applicable"),"--",_xll.BDP($B150&amp;" Corp",BD$1)))</f>
        <v>N</v>
      </c>
      <c r="BE150" s="230" t="str">
        <f>IF(tbl_coded[[#This Row],[ISIN]]="","",IF(OR(_xll.BDP($B150&amp;" Corp",BE$1)="#N/A Field Not Applicable"),"--",_xll.BDP($B150&amp;" Corp",BE$1)))</f>
        <v>N</v>
      </c>
      <c r="BF150" s="230" t="str">
        <f>IF(tbl_coded[[#This Row],[ISIN]]="","",IF(OR(_xll.BDP($B150&amp;" Corp",BF$1)="#N/A N/A"),"",_xll.BDP($B150&amp;" Corp",BF$1)))</f>
        <v>813 HK</v>
      </c>
      <c r="BG15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WR</v>
      </c>
      <c r="BH15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5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5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15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WR/NR/WD</v>
      </c>
      <c r="BL15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150" s="230" t="str">
        <f>IF(tbl_coded[[#This Row],[GREEN]]="Y","Green",IF(tbl_coded[[#This Row],[SUSTAINABLE]]="Y","Sustainable",IF(tbl_coded[[#This Row],[SOCIAL]]="Y","Social","")))</f>
        <v/>
      </c>
    </row>
    <row r="151" spans="1:65" ht="15" customHeight="1">
      <c r="A151" s="225">
        <v>149</v>
      </c>
      <c r="B151" s="226" t="str">
        <f>IF(美元债一级!$C$3:$C$1048576&lt;&gt;"",美元债一级!C151,"")</f>
        <v>XS2385392936</v>
      </c>
      <c r="C151" s="228" t="str">
        <f>IF(tbl_coded[[#This Row],[ISIN]]="","",IF(tbl_coded[[#This Row],[Index]]&gt;$A$1,"",IF(_xll.BDP($B151&amp;" Corp",C$1)="#N/A N/A","",_xll.BDP($B151&amp;" Corp",C$1))))</f>
        <v>13/9/2021</v>
      </c>
      <c r="D151" s="228" t="str">
        <f>IF(tbl_coded[[#This Row],[ISIN]]="","",IF(_xll.BDP($B151&amp;" Corp",D$1)="#N/A N/A","",_xll.BDP($B151&amp;" Corp",D$1)))</f>
        <v>SHIMAO GROUP HOLDINGS LT</v>
      </c>
      <c r="E151" s="228" t="str">
        <f>IF(tbl_coded[[#This Row],[ISIN]]="","",IF(_xll.BDP($B151&amp;" Corp",E$1)="#N/A N/A","--",_xll.BDP($B151&amp;" Corp",E$1)))</f>
        <v>--</v>
      </c>
      <c r="F151" s="228" t="str">
        <f>IF(tbl_coded[[#This Row],[ISIN]]="","",IF(_xll.BDS($B151&amp;" Corp",F$1)="#N/A Field Not Applicable","",_xll.BDS($B151&amp;" Corp",F$1)))</f>
        <v/>
      </c>
      <c r="G151" s="228" t="str">
        <f>IF(tbl_coded[[#This Row],[ISIN]]="","",IF(_xll.BDP($F151&amp;" CompanyID",G$1)="#N/A Invalid Security","",_xll.BDP($F151&amp;" CompanyID",G$1)))</f>
        <v/>
      </c>
      <c r="H151" s="228" t="str">
        <f>IF(tbl_coded[[#This Row],[ISIN]]="","",IF(_xll.BDP($B151&amp;" Corp",H$1)="#N/A N/A","--",_xll.BDP($B151&amp;" Corp",H$1)))</f>
        <v>--</v>
      </c>
      <c r="I151" s="228" t="str">
        <f>IF(tbl_coded[[#This Row],[ISIN]]="","",IF(_xll.BDP($B151&amp;" Corp",I$1)="#N/A N/A","--",_xll.BDP($B151&amp;" Corp",I$1)))</f>
        <v>--</v>
      </c>
      <c r="J151" s="228" t="str">
        <f>IF(tbl_coded[[#This Row],[ISIN]]="","",IF(_xll.BDP($B151&amp;" Corp",J$1)="#N/A N/A","--",_xll.BDP($B151&amp;" Corp",J$1)))</f>
        <v>WD</v>
      </c>
      <c r="K151" s="228" t="str">
        <f>IF(tbl_coded[[#This Row],[ISIN]]="","",IF(_xll.BDP($B151&amp;" Corp",K$1)="#N/A N/A","--",_xll.BDP($B151&amp;" Corp",K$1)))</f>
        <v>WR</v>
      </c>
      <c r="L151" s="228" t="str">
        <f>IF(tbl_coded[[#This Row],[ISIN]]="","",IF(_xll.BDP($B151&amp;" Corp",L$1)="#N/A N/A","--",_xll.BDP($B151&amp;" Corp",L$1)))</f>
        <v>--</v>
      </c>
      <c r="M151" s="228" t="str">
        <f>IF(tbl_coded[[#This Row],[ISIN]]="","",IF(_xll.BDP($B151&amp;" Corp",M$1)="#N/A N/A","--",_xll.BDP($B151&amp;" Corp",M$1)))</f>
        <v>--</v>
      </c>
      <c r="N151" s="228" t="str">
        <f>IF(tbl_coded[[#This Row],[ISIN]]="","",IF(_xll.BDP($B151&amp;" Corp",N$1)="#N/A N/A","--",_xll.BDP($B151&amp;" Corp",N$1)))</f>
        <v>WR</v>
      </c>
      <c r="O151" s="228" t="str">
        <f>IF(tbl_coded[[#This Row],[ISIN]]="","",IF(_xll.BDP($B151&amp;" Corp",O$1)="#N/A N/A","--",_xll.BDP($B151&amp;" Corp",O$1)))</f>
        <v>NR</v>
      </c>
      <c r="P151" s="228" t="str">
        <f>IF(tbl_coded[[#This Row],[ISIN]]="","",IF(_xll.BDP($B151&amp;" Corp",P$1)="#N/A N/A","--",_xll.BDP($B151&amp;" Corp",P$1)))</f>
        <v>WD</v>
      </c>
      <c r="Q15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151" s="228" t="str">
        <f>IF(tbl_coded[[#This Row],[ISIN]]="","",IF(OR(_xll.BDP($B151&amp;" Corp",R$1)="#N/A N/A",_xll.BDP($B151&amp;" Corp",R$1)="#N/A Invalid Security",_xll.BDP($B151&amp;" Corp",R$1)="#N/A Field Not Applicable"),"--",_xll.BDP($B151&amp;" Corp",R$1)))</f>
        <v>--</v>
      </c>
      <c r="S151" s="228" t="str">
        <f>IF(tbl_coded[[#This Row],[ISIN]]="","",IF(OR(_xll.BDP($R151&amp;" Equity",S$1)="#N/A N/A",_xll.BDP($R151&amp;" Equity",S$1)="#N/A Invalid Security"),"--",_xll.BDP($R151&amp;" Equity",S$1)))</f>
        <v>--</v>
      </c>
      <c r="T151" s="228" t="str">
        <f>IF(tbl_coded[[#This Row],[ISIN]]="","",IF(OR(_xll.BDP($R151&amp;" Equity",T$1)="#N/A N/A",_xll.BDP($R151&amp;" Equity",T$1)="#N/A Invalid Security"),"--",_xll.BDP($R151&amp;" Equity",T$1)))</f>
        <v>--</v>
      </c>
      <c r="U151" s="228" t="str">
        <f>IF(tbl_coded[[#This Row],[ISIN]]="","",IF(OR(_xll.BDP($R151&amp;" Equity",U$1)="#N/A N/A",_xll.BDP($R151&amp;" Equity",U$1)="#N/A Invalid Security"),"--",_xll.BDP($R151&amp;" Equity",U$1)))</f>
        <v>--</v>
      </c>
      <c r="V151" s="228" t="str">
        <f>IF(tbl_coded[[#This Row],[ISIN]]="","",IF(OR(_xll.BDP($R151&amp;" Equity",V$1)="#N/A N/A",_xll.BDP($R151&amp;" Equity",V$1)="#N/A Invalid Security"),"--",_xll.BDP($R151&amp;" Equity",V$1)))</f>
        <v>--</v>
      </c>
      <c r="W151" s="228" t="str">
        <f>IF(tbl_coded[[#This Row],[ISIN]]="","",IF(OR(_xll.BDP($R151&amp;" Equity",W$1)="#N/A N/A",_xll.BDP($R151&amp;" Equity",W$1)="#N/A Invalid Security"),"--",_xll.BDP($R151&amp;" Equity",W$1)))</f>
        <v>--</v>
      </c>
      <c r="X151" s="228" t="str">
        <f>IF(tbl_coded[[#This Row],[ISIN]]="","",IF(OR(_xll.BDP($R151&amp;" Equity",X$1)="#N/A N/A",_xll.BDP($R151&amp;" Equity",X$1)="#N/A Invalid Security"),"--",_xll.BDP($R151&amp;" Equity",X$1)))</f>
        <v>--</v>
      </c>
      <c r="Y15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51" s="228" t="str">
        <f>IF(tbl_coded[[#This Row],[ISIN]]="","",IF(ISNUMBER(_xll.BDP(B151&amp;" Corp",Z$1)),_xll.BDP(B151&amp;" Corp",Z$1),""))</f>
        <v/>
      </c>
      <c r="AA151" s="228" t="str">
        <f>IF(tbl_coded[[#This Row],[ISIN]]="","",IF(ISNUMBER(_xll.BDP(B151&amp;" Corp",AA$1)),_xll.BDP(B151&amp;" Corp",AA$1),""))</f>
        <v/>
      </c>
      <c r="AB151" s="228" t="str">
        <f>IF(tbl_coded[[#This Row],[ISIN]]="","",IF(ISNUMBER(_xll.BDP(B151&amp;" Corp",AB$1)),_xll.BDP(B151&amp;" Corp",AB$1),""))</f>
        <v/>
      </c>
      <c r="AC151" s="228" t="str">
        <f>IF(tbl_coded[[#This Row],[ISIN]]="","",IF((_xll.BDP(B151&amp;" Corp",AC$1))="#N/A Field Not Applicable","",_xll.BDP(B151&amp;" Corp",AC$1)))</f>
        <v>N</v>
      </c>
      <c r="AD151" s="228" t="str">
        <f>IF(tbl_coded[[#This Row],[ISIN]]="","",IF((_xll.BDP(B151&amp;" Corp",AD$1))="#N/A N/A","--",_xll.BDP(B151&amp;" Corp",AD$1)))</f>
        <v>--</v>
      </c>
      <c r="AE151" s="228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>HY</v>
      </c>
      <c r="AF15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15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151" s="229" t="str">
        <f>IF(tbl_coded[[#This Row],[ISIN]]="","",IF(_xll.BDP($B151&amp;" Corp",AH$1)="#N/A N/A","--",_xll.BDP($B151&amp;" Corp",AH$1)))</f>
        <v>KY</v>
      </c>
      <c r="AI15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5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世茂集团控股有限公司</v>
      </c>
      <c r="AL151" s="244" t="str">
        <f>IF(tbl_coded[[#This Row],[ISIN]]="","",IF(_xll.BDS($B151&amp;" Corp",AL$1)="#N/A Field Not Applicable","",_xll.BDS($B151&amp;" Corp",AL$1)))</f>
        <v/>
      </c>
      <c r="AM15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1" s="244" t="str">
        <f>IF(tbl_coded[[#This Row],[ISIN]]="","",IF(OR(_xll.BDP($B151&amp;" Corp",AR$1)="#N/A N/A"),"",_xll.BDP($B151&amp;" Corp",AR$1)))</f>
        <v/>
      </c>
      <c r="AS151" s="244" t="str">
        <f>IF(tbl_coded[[#This Row],[ISIN]]="","",IF(_xll.BDS($B151&amp;" Corp",AS$1)="#N/A Field Not Applicable","",_xll.BDS($B151&amp;" Corp",AS$1)))</f>
        <v/>
      </c>
      <c r="AT151" s="244" t="str">
        <f>IF(tbl_coded[[#This Row],[SBLC Provider BBID]]="","",_xll.BDP(tbl_coded[[#This Row],[SBLC Provider BBID]]&amp;" CompanyID","NAME"))</f>
        <v/>
      </c>
      <c r="AU151" s="244" t="str">
        <f>IF(tbl_coded[[#This Row],[ISIN]]="","",IF(OR(_xll.BDP($B151&amp;" Corp",AU$1)="#N/A N/A"),"--",IF(_xll.BDP($B151&amp;" Corp",AU$1)="#N/A Field Not Applicable","",TEXT(_xll.BDP($B151&amp;" Corp",AU$1),"yyyy/mm/dd"))))</f>
        <v>2021/09/16</v>
      </c>
      <c r="AV151" s="244" t="str">
        <f>IF(tbl_coded[[#This Row],[ISIN]]="","",IF(OR(_xll.BDP($B151&amp;" Corp",AV$1)="#N/A N/A"),"--",IF(_xll.BDP($B151&amp;" Corp",AV$1)="#N/A Field Not Applicable","",TEXT(_xll.BDP($B151&amp;" Corp",AV$1),"yyyy/mm/dd"))))</f>
        <v>2027/01/16</v>
      </c>
      <c r="AW151" s="244" t="str">
        <f>IF(tbl_coded[[#This Row],[ISIN]]="","",IF(OR(_xll.BDP($B151&amp;" Corp",AW$1)="#N/A N/A"),"--",IF(_xll.BDP($B151&amp;" Corp",AW$1)="#N/A Field Not Applicable","",TEXT(_xll.BDP($B151&amp;" Corp",AW$1),"yyyy/mm/dd"))))</f>
        <v>2021/09/13</v>
      </c>
      <c r="AX151" s="244" t="str">
        <f>IF(tbl_coded[[#This Row],[ISIN]]="","",IF(OR(_xll.BDP($B151&amp;" Corp",AX$1)="#N/A Field Not Applicable"),"--",IF(_xll.BDP($B151&amp;" Corp",AX$1)="#N/A Field Not Applicable","",TEXT(_xll.BDP($B151&amp;" Corp",AX$1),"yyyy/mm/dd"))))</f>
        <v>2024/09/16</v>
      </c>
      <c r="AY151" s="244">
        <f>IF(tbl_coded[[#This Row],[ISIN]]="","",IF(OR(_xll.BDP($B151&amp;" Corp",AY$1)="#N/A N/A"),"--",_xll.BDP($B151&amp;" Corp",AY$1)))</f>
        <v>5.2</v>
      </c>
      <c r="AZ151" s="244" t="str">
        <f>IF(tbl_coded[[#This Row],[ISIN]]="","",IF(OR(_xll.BDP($B151&amp;" Corp",AZ$1)="#N/A N/A"),"--",_xll.BDP($B151&amp;" Corp",AZ$1)))</f>
        <v>USD</v>
      </c>
      <c r="BA151" s="244">
        <f>IF(tbl_coded[[#This Row],[ISIN]]="","",IF(OR(_xll.BDP($B151&amp;" Corp",BA$1)="#N/A N/A"),"--",_xll.BDP($B151&amp;" Corp",BA$1)))</f>
        <v>748000000</v>
      </c>
      <c r="BB151" s="244">
        <f>IF(tbl_coded[[#This Row],[ISIN]]="","",IF(OR(_xll.BDP($B151&amp;" Corp",BB$1)="#N/A Field Not Applicable"),"--",_xll.BDP($B151&amp;" Corp",BB$1)))</f>
        <v>99.777000000000001</v>
      </c>
      <c r="BC151" s="244" t="str">
        <f>IF(tbl_coded[[#This Row],[ISIN]]="","",IF(OR(_xll.BDP($B151&amp;" Corp",BC$1)="#N/A Field Not Applicable"),"--",_xll.BDP($B151&amp;" Corp",BC$1)))</f>
        <v>Y</v>
      </c>
      <c r="BD151" s="244" t="str">
        <f>IF(tbl_coded[[#This Row],[ISIN]]="","",IF(OR(_xll.BDP($B151&amp;" Corp",BD$1)="#N/A Field Not Applicable"),"--",_xll.BDP($B151&amp;" Corp",BD$1)))</f>
        <v>N</v>
      </c>
      <c r="BE151" s="244" t="str">
        <f>IF(tbl_coded[[#This Row],[ISIN]]="","",IF(OR(_xll.BDP($B151&amp;" Corp",BE$1)="#N/A Field Not Applicable"),"--",_xll.BDP($B151&amp;" Corp",BE$1)))</f>
        <v>N</v>
      </c>
      <c r="BF151" s="244" t="str">
        <f>IF(tbl_coded[[#This Row],[ISIN]]="","",IF(OR(_xll.BDP($B151&amp;" Corp",BF$1)="#N/A N/A"),"",_xll.BDP($B151&amp;" Corp",BF$1)))</f>
        <v>813 HK</v>
      </c>
      <c r="BG15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WR</v>
      </c>
      <c r="BH15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5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5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15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WR/NR/WD</v>
      </c>
      <c r="BL15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151" s="244" t="str">
        <f>IF(tbl_coded[[#This Row],[GREEN]]="Y","Green",IF(tbl_coded[[#This Row],[SUSTAINABLE]]="Y","Sustainable",IF(tbl_coded[[#This Row],[SOCIAL]]="Y","Social","")))</f>
        <v>Green</v>
      </c>
    </row>
    <row r="152" spans="1:65" ht="15" customHeight="1">
      <c r="A152" s="225">
        <v>150</v>
      </c>
      <c r="B152" s="226" t="str">
        <f>IF(美元债一级!$C$3:$C$1048576&lt;&gt;"",美元债一级!C152,"")</f>
        <v>XS2385065656</v>
      </c>
      <c r="C152" s="228" t="str">
        <f>IF(tbl_coded[[#This Row],[ISIN]]="","",IF(tbl_coded[[#This Row],[Index]]&gt;$A$1,"",IF(_xll.BDP($B152&amp;" Corp",C$1)="#N/A N/A","",_xll.BDP($B152&amp;" Corp",C$1))))</f>
        <v>9/9/2021</v>
      </c>
      <c r="D152" s="228" t="str">
        <f>IF(tbl_coded[[#This Row],[ISIN]]="","",IF(_xll.BDP($B152&amp;" Corp",D$1)="#N/A N/A","",_xll.BDP($B152&amp;" Corp",D$1)))</f>
        <v>CMS INTNTNL GEMSTONE</v>
      </c>
      <c r="E152" s="228" t="str">
        <f>IF(tbl_coded[[#This Row],[ISIN]]="","",IF(_xll.BDP($B152&amp;" Corp",E$1)="#N/A N/A","--",_xll.BDP($B152&amp;" Corp",E$1)))</f>
        <v>CN MERCHANTS SEC INTL</v>
      </c>
      <c r="F152" s="228" t="str">
        <f>IF(tbl_coded[[#This Row],[ISIN]]="","",IF(_xll.BDS($B152&amp;" Corp",F$1)="#N/A Field Not Applicable","",_xll.BDS($B152&amp;" Corp",F$1)))</f>
        <v/>
      </c>
      <c r="G152" s="228" t="str">
        <f>IF(tbl_coded[[#This Row],[ISIN]]="","",IF(_xll.BDP($F152&amp;" CompanyID",G$1)="#N/A Invalid Security","",_xll.BDP($F152&amp;" CompanyID",G$1)))</f>
        <v/>
      </c>
      <c r="H152" s="228" t="str">
        <f>IF(tbl_coded[[#This Row],[ISIN]]="","",IF(_xll.BDP($B152&amp;" Corp",H$1)="#N/A N/A","--",_xll.BDP($B152&amp;" Corp",H$1)))</f>
        <v>Baa2</v>
      </c>
      <c r="I152" s="228" t="str">
        <f>IF(tbl_coded[[#This Row],[ISIN]]="","",IF(_xll.BDP($B152&amp;" Corp",I$1)="#N/A N/A","--",_xll.BDP($B152&amp;" Corp",I$1)))</f>
        <v>--</v>
      </c>
      <c r="J152" s="228" t="str">
        <f>IF(tbl_coded[[#This Row],[ISIN]]="","",IF(_xll.BDP($B152&amp;" Corp",J$1)="#N/A N/A","--",_xll.BDP($B152&amp;" Corp",J$1)))</f>
        <v>--</v>
      </c>
      <c r="K152" s="228" t="str">
        <f>IF(tbl_coded[[#This Row],[ISIN]]="","",IF(_xll.BDP($B152&amp;" Corp",K$1)="#N/A N/A","--",_xll.BDP($B152&amp;" Corp",K$1)))</f>
        <v>--</v>
      </c>
      <c r="L152" s="228" t="str">
        <f>IF(tbl_coded[[#This Row],[ISIN]]="","",IF(_xll.BDP($B152&amp;" Corp",L$1)="#N/A N/A","--",_xll.BDP($B152&amp;" Corp",L$1)))</f>
        <v>--</v>
      </c>
      <c r="M152" s="228" t="str">
        <f>IF(tbl_coded[[#This Row],[ISIN]]="","",IF(_xll.BDP($B152&amp;" Corp",M$1)="#N/A N/A","--",_xll.BDP($B152&amp;" Corp",M$1)))</f>
        <v>Baa2</v>
      </c>
      <c r="N152" s="228" t="str">
        <f>IF(tbl_coded[[#This Row],[ISIN]]="","",IF(_xll.BDP($B152&amp;" Corp",N$1)="#N/A N/A","--",_xll.BDP($B152&amp;" Corp",N$1)))</f>
        <v>--</v>
      </c>
      <c r="O152" s="228" t="str">
        <f>IF(tbl_coded[[#This Row],[ISIN]]="","",IF(_xll.BDP($B152&amp;" Corp",O$1)="#N/A N/A","--",_xll.BDP($B152&amp;" Corp",O$1)))</f>
        <v>--</v>
      </c>
      <c r="P152" s="228" t="str">
        <f>IF(tbl_coded[[#This Row],[ISIN]]="","",IF(_xll.BDP($B152&amp;" Corp",P$1)="#N/A N/A","--",_xll.BDP($B152&amp;" Corp",P$1)))</f>
        <v>--</v>
      </c>
      <c r="Q15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152" s="228" t="str">
        <f>IF(tbl_coded[[#This Row],[ISIN]]="","",IF(OR(_xll.BDP($B152&amp;" Corp",R$1)="#N/A N/A",_xll.BDP($B152&amp;" Corp",R$1)="#N/A Invalid Security",_xll.BDP($B152&amp;" Corp",R$1)="#N/A Field Not Applicable"),"--",_xll.BDP($B152&amp;" Corp",R$1)))</f>
        <v>CMSHKZ HK</v>
      </c>
      <c r="S152" s="228" t="str">
        <f>IF(tbl_coded[[#This Row],[ISIN]]="","",IF(OR(_xll.BDP($R152&amp;" Equity",S$1)="#N/A N/A",_xll.BDP($R152&amp;" Equity",S$1)="#N/A Invalid Security"),"--",_xll.BDP($R152&amp;" Equity",S$1)))</f>
        <v>--</v>
      </c>
      <c r="T152" s="228" t="str">
        <f>IF(tbl_coded[[#This Row],[ISIN]]="","",IF(OR(_xll.BDP($R152&amp;" Equity",T$1)="#N/A N/A",_xll.BDP($R152&amp;" Equity",T$1)="#N/A Invalid Security"),"--",_xll.BDP($R152&amp;" Equity",T$1)))</f>
        <v>--</v>
      </c>
      <c r="U152" s="228" t="str">
        <f>IF(tbl_coded[[#This Row],[ISIN]]="","",IF(OR(_xll.BDP($R152&amp;" Equity",U$1)="#N/A N/A",_xll.BDP($R152&amp;" Equity",U$1)="#N/A Invalid Security"),"--",_xll.BDP($R152&amp;" Equity",U$1)))</f>
        <v>Baa2</v>
      </c>
      <c r="V152" s="228" t="str">
        <f>IF(tbl_coded[[#This Row],[ISIN]]="","",IF(OR(_xll.BDP($R152&amp;" Equity",V$1)="#N/A N/A",_xll.BDP($R152&amp;" Equity",V$1)="#N/A Invalid Security"),"--",_xll.BDP($R152&amp;" Equity",V$1)))</f>
        <v>--</v>
      </c>
      <c r="W152" s="228" t="str">
        <f>IF(tbl_coded[[#This Row],[ISIN]]="","",IF(OR(_xll.BDP($R152&amp;" Equity",W$1)="#N/A N/A",_xll.BDP($R152&amp;" Equity",W$1)="#N/A Invalid Security"),"--",_xll.BDP($R152&amp;" Equity",W$1)))</f>
        <v>--</v>
      </c>
      <c r="X152" s="228" t="str">
        <f>IF(tbl_coded[[#This Row],[ISIN]]="","",IF(OR(_xll.BDP($R152&amp;" Equity",X$1)="#N/A N/A",_xll.BDP($R152&amp;" Equity",X$1)="#N/A Invalid Security"),"--",_xll.BDP($R152&amp;" Equity",X$1)))</f>
        <v>--</v>
      </c>
      <c r="Y15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Baa2/--/--</v>
      </c>
      <c r="Z152" s="228">
        <f>IF(tbl_coded[[#This Row],[ISIN]]="","",IF(ISNUMBER(_xll.BDP(B152&amp;" Corp",Z$1)),_xll.BDP(B152&amp;" Corp",Z$1),""))</f>
        <v>86</v>
      </c>
      <c r="AA152" s="228">
        <f>IF(tbl_coded[[#This Row],[ISIN]]="","",IF(ISNUMBER(_xll.BDP(B152&amp;" Corp",AA$1)),_xll.BDP(B152&amp;" Corp",AA$1),""))</f>
        <v>86</v>
      </c>
      <c r="AB152" s="228" t="str">
        <f>IF(tbl_coded[[#This Row],[ISIN]]="","",IF(ISNUMBER(_xll.BDP(B152&amp;" Corp",AB$1)),_xll.BDP(B152&amp;" Corp",AB$1),""))</f>
        <v/>
      </c>
      <c r="AC152" s="228" t="str">
        <f>IF(tbl_coded[[#This Row],[ISIN]]="","",IF((_xll.BDP(B152&amp;" Corp",AC$1))="#N/A Field Not Applicable","",_xll.BDP(B152&amp;" Corp",AC$1)))</f>
        <v>N</v>
      </c>
      <c r="AD152" s="228" t="str">
        <f>IF(tbl_coded[[#This Row],[ISIN]]="","",IF((_xll.BDP(B152&amp;" Corp",AD$1))="#N/A N/A","--",_xll.BDP(B152&amp;" Corp",AD$1)))</f>
        <v>--</v>
      </c>
      <c r="AE152" s="228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>IG</v>
      </c>
      <c r="AF15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Baa2/--/--</v>
      </c>
      <c r="AG15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H152" s="229" t="str">
        <f>IF(tbl_coded[[#This Row],[ISIN]]="","",IF(_xll.BDP($B152&amp;" Corp",AH$1)="#N/A N/A","--",_xll.BDP($B152&amp;" Corp",AH$1)))</f>
        <v>VG</v>
      </c>
      <c r="AI15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52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86</v>
      </c>
      <c r="AK15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CMS International Gemstone Ltd</v>
      </c>
      <c r="AL152" s="244" t="str">
        <f>IF(tbl_coded[[#This Row],[ISIN]]="","",IF(_xll.BDS($B152&amp;" Corp",AL$1)="#N/A Field Not Applicable","",_xll.BDS($B152&amp;" Corp",AL$1)))</f>
        <v/>
      </c>
      <c r="AM15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2" s="244" t="str">
        <f>IF(tbl_coded[[#This Row],[ISIN]]="","",IF(OR(_xll.BDP($B152&amp;" Corp",AR$1)="#N/A N/A"),"",_xll.BDP($B152&amp;" Corp",AR$1)))</f>
        <v>China Merchants Securities International Co Ltd</v>
      </c>
      <c r="AS152" s="244" t="str">
        <f>IF(tbl_coded[[#This Row],[ISIN]]="","",IF(_xll.BDS($B152&amp;" Corp",AS$1)="#N/A Field Not Applicable","",_xll.BDS($B152&amp;" Corp",AS$1)))</f>
        <v/>
      </c>
      <c r="AT152" s="244" t="str">
        <f>IF(tbl_coded[[#This Row],[SBLC Provider BBID]]="","",_xll.BDP(tbl_coded[[#This Row],[SBLC Provider BBID]]&amp;" CompanyID","NAME"))</f>
        <v/>
      </c>
      <c r="AU152" s="244" t="str">
        <f>IF(tbl_coded[[#This Row],[ISIN]]="","",IF(OR(_xll.BDP($B152&amp;" Corp",AU$1)="#N/A N/A"),"--",IF(_xll.BDP($B152&amp;" Corp",AU$1)="#N/A Field Not Applicable","",TEXT(_xll.BDP($B152&amp;" Corp",AU$1),"yyyy/mm/dd"))))</f>
        <v>2021/09/16</v>
      </c>
      <c r="AV152" s="244" t="str">
        <f>IF(tbl_coded[[#This Row],[ISIN]]="","",IF(OR(_xll.BDP($B152&amp;" Corp",AV$1)="#N/A N/A"),"--",IF(_xll.BDP($B152&amp;" Corp",AV$1)="#N/A Field Not Applicable","",TEXT(_xll.BDP($B152&amp;" Corp",AV$1),"yyyy/mm/dd"))))</f>
        <v>2024/09/16</v>
      </c>
      <c r="AW152" s="244" t="str">
        <f>IF(tbl_coded[[#This Row],[ISIN]]="","",IF(OR(_xll.BDP($B152&amp;" Corp",AW$1)="#N/A N/A"),"--",IF(_xll.BDP($B152&amp;" Corp",AW$1)="#N/A Field Not Applicable","",TEXT(_xll.BDP($B152&amp;" Corp",AW$1),"yyyy/mm/dd"))))</f>
        <v>2021/09/09</v>
      </c>
      <c r="AX152" s="244" t="str">
        <f>IF(tbl_coded[[#This Row],[ISIN]]="","",IF(OR(_xll.BDP($B152&amp;" Corp",AX$1)="#N/A Field Not Applicable"),"--",IF(_xll.BDP($B152&amp;" Corp",AX$1)="#N/A Field Not Applicable","",TEXT(_xll.BDP($B152&amp;" Corp",AX$1),"yyyy/mm/dd"))))</f>
        <v>--</v>
      </c>
      <c r="AY152" s="244">
        <f>IF(tbl_coded[[#This Row],[ISIN]]="","",IF(OR(_xll.BDP($B152&amp;" Corp",AY$1)="#N/A N/A"),"--",_xll.BDP($B152&amp;" Corp",AY$1)))</f>
        <v>1.2949999999999999</v>
      </c>
      <c r="AZ152" s="244" t="str">
        <f>IF(tbl_coded[[#This Row],[ISIN]]="","",IF(OR(_xll.BDP($B152&amp;" Corp",AZ$1)="#N/A N/A"),"--",_xll.BDP($B152&amp;" Corp",AZ$1)))</f>
        <v>USD</v>
      </c>
      <c r="BA152" s="244">
        <f>IF(tbl_coded[[#This Row],[ISIN]]="","",IF(OR(_xll.BDP($B152&amp;" Corp",BA$1)="#N/A N/A"),"--",_xll.BDP($B152&amp;" Corp",BA$1)))</f>
        <v>500000000</v>
      </c>
      <c r="BB152" s="244">
        <f>IF(tbl_coded[[#This Row],[ISIN]]="","",IF(OR(_xll.BDP($B152&amp;" Corp",BB$1)="#N/A Field Not Applicable"),"--",_xll.BDP($B152&amp;" Corp",BB$1)))</f>
        <v>100</v>
      </c>
      <c r="BC152" s="244" t="str">
        <f>IF(tbl_coded[[#This Row],[ISIN]]="","",IF(OR(_xll.BDP($B152&amp;" Corp",BC$1)="#N/A Field Not Applicable"),"--",_xll.BDP($B152&amp;" Corp",BC$1)))</f>
        <v>N</v>
      </c>
      <c r="BD152" s="244" t="str">
        <f>IF(tbl_coded[[#This Row],[ISIN]]="","",IF(OR(_xll.BDP($B152&amp;" Corp",BD$1)="#N/A Field Not Applicable"),"--",_xll.BDP($B152&amp;" Corp",BD$1)))</f>
        <v>N</v>
      </c>
      <c r="BE152" s="244" t="str">
        <f>IF(tbl_coded[[#This Row],[ISIN]]="","",IF(OR(_xll.BDP($B152&amp;" Corp",BE$1)="#N/A Field Not Applicable"),"--",_xll.BDP($B152&amp;" Corp",BE$1)))</f>
        <v>N</v>
      </c>
      <c r="BF152" s="244" t="str">
        <f>IF(tbl_coded[[#This Row],[ISIN]]="","",IF(OR(_xll.BDP($B152&amp;" Corp",BF$1)="#N/A N/A"),"",_xll.BDP($B152&amp;" Corp",BF$1)))</f>
        <v>6099 HK</v>
      </c>
      <c r="BG15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5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5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5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5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5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Baa2/--/--</v>
      </c>
      <c r="BM152" s="244" t="str">
        <f>IF(tbl_coded[[#This Row],[GREEN]]="Y","Green",IF(tbl_coded[[#This Row],[SUSTAINABLE]]="Y","Sustainable",IF(tbl_coded[[#This Row],[SOCIAL]]="Y","Social","")))</f>
        <v/>
      </c>
    </row>
    <row r="153" spans="1:65" ht="15" customHeight="1">
      <c r="A153" s="225">
        <v>151</v>
      </c>
      <c r="B153" s="226" t="str">
        <f>IF(美元债一级!$C$3:$C$1048576&lt;&gt;"",美元债一级!C153,"")</f>
        <v>XS2382158207</v>
      </c>
      <c r="C153" s="228" t="str">
        <f>IF(tbl_coded[[#This Row],[ISIN]]="","",IF(tbl_coded[[#This Row],[Index]]&gt;$A$1,"",IF(_xll.BDP($B153&amp;" Corp",C$1)="#N/A N/A","",_xll.BDP($B153&amp;" Corp",C$1))))</f>
        <v>8/9/2021</v>
      </c>
      <c r="D153" s="228" t="str">
        <f>IF(tbl_coded[[#This Row],[ISIN]]="","",IF(_xll.BDP($B153&amp;" Corp",D$1)="#N/A N/A","",_xll.BDP($B153&amp;" Corp",D$1)))</f>
        <v>ZENSUN ENTERPRISES LTD</v>
      </c>
      <c r="E153" s="228" t="str">
        <f>IF(tbl_coded[[#This Row],[ISIN]]="","",IF(_xll.BDP($B153&amp;" Corp",E$1)="#N/A N/A","--",_xll.BDP($B153&amp;" Corp",E$1)))</f>
        <v>MULTIPLE GUARANTORS</v>
      </c>
      <c r="F153" s="228" t="str">
        <f>IF(tbl_coded[[#This Row],[ISIN]]="","",IF(_xll.BDS($B153&amp;" Corp",F$1)="#N/A Field Not Applicable","",_xll.BDS($B153&amp;" Corp",F$1)))</f>
        <v/>
      </c>
      <c r="G153" s="228" t="str">
        <f>IF(tbl_coded[[#This Row],[ISIN]]="","",IF(_xll.BDP($F153&amp;" CompanyID",G$1)="#N/A Invalid Security","",_xll.BDP($F153&amp;" CompanyID",G$1)))</f>
        <v/>
      </c>
      <c r="H153" s="228" t="str">
        <f>IF(tbl_coded[[#This Row],[ISIN]]="","",IF(_xll.BDP($B153&amp;" Corp",H$1)="#N/A N/A","--",_xll.BDP($B153&amp;" Corp",H$1)))</f>
        <v>WR</v>
      </c>
      <c r="I153" s="228" t="str">
        <f>IF(tbl_coded[[#This Row],[ISIN]]="","",IF(_xll.BDP($B153&amp;" Corp",I$1)="#N/A N/A","--",_xll.BDP($B153&amp;" Corp",I$1)))</f>
        <v>--</v>
      </c>
      <c r="J153" s="228" t="str">
        <f>IF(tbl_coded[[#This Row],[ISIN]]="","",IF(_xll.BDP($B153&amp;" Corp",J$1)="#N/A N/A","--",_xll.BDP($B153&amp;" Corp",J$1)))</f>
        <v>--</v>
      </c>
      <c r="K153" s="228" t="str">
        <f>IF(tbl_coded[[#This Row],[ISIN]]="","",IF(_xll.BDP($B153&amp;" Corp",K$1)="#N/A N/A","--",_xll.BDP($B153&amp;" Corp",K$1)))</f>
        <v>--</v>
      </c>
      <c r="L153" s="228" t="str">
        <f>IF(tbl_coded[[#This Row],[ISIN]]="","",IF(_xll.BDP($B153&amp;" Corp",L$1)="#N/A N/A","--",_xll.BDP($B153&amp;" Corp",L$1)))</f>
        <v>--</v>
      </c>
      <c r="M153" s="228" t="str">
        <f>IF(tbl_coded[[#This Row],[ISIN]]="","",IF(_xll.BDP($B153&amp;" Corp",M$1)="#N/A N/A","--",_xll.BDP($B153&amp;" Corp",M$1)))</f>
        <v>--</v>
      </c>
      <c r="N153" s="228" t="str">
        <f>IF(tbl_coded[[#This Row],[ISIN]]="","",IF(_xll.BDP($B153&amp;" Corp",N$1)="#N/A N/A","--",_xll.BDP($B153&amp;" Corp",N$1)))</f>
        <v>--</v>
      </c>
      <c r="O153" s="228" t="str">
        <f>IF(tbl_coded[[#This Row],[ISIN]]="","",IF(_xll.BDP($B153&amp;" Corp",O$1)="#N/A N/A","--",_xll.BDP($B153&amp;" Corp",O$1)))</f>
        <v>--</v>
      </c>
      <c r="P153" s="228" t="str">
        <f>IF(tbl_coded[[#This Row],[ISIN]]="","",IF(_xll.BDP($B153&amp;" Corp",P$1)="#N/A N/A","--",_xll.BDP($B153&amp;" Corp",P$1)))</f>
        <v>--</v>
      </c>
      <c r="Q15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53" s="228" t="str">
        <f>IF(tbl_coded[[#This Row],[ISIN]]="","",IF(OR(_xll.BDP($B153&amp;" Corp",R$1)="#N/A N/A",_xll.BDP($B153&amp;" Corp",R$1)="#N/A Invalid Security",_xll.BDP($B153&amp;" Corp",R$1)="#N/A Field Not Applicable"),"--",_xll.BDP($B153&amp;" Corp",R$1)))</f>
        <v>--</v>
      </c>
      <c r="S153" s="228" t="str">
        <f>IF(tbl_coded[[#This Row],[ISIN]]="","",IF(OR(_xll.BDP($R153&amp;" Equity",S$1)="#N/A N/A",_xll.BDP($R153&amp;" Equity",S$1)="#N/A Invalid Security"),"--",_xll.BDP($R153&amp;" Equity",S$1)))</f>
        <v>--</v>
      </c>
      <c r="T153" s="228" t="str">
        <f>IF(tbl_coded[[#This Row],[ISIN]]="","",IF(OR(_xll.BDP($R153&amp;" Equity",T$1)="#N/A N/A",_xll.BDP($R153&amp;" Equity",T$1)="#N/A Invalid Security"),"--",_xll.BDP($R153&amp;" Equity",T$1)))</f>
        <v>--</v>
      </c>
      <c r="U153" s="228" t="str">
        <f>IF(tbl_coded[[#This Row],[ISIN]]="","",IF(OR(_xll.BDP($R153&amp;" Equity",U$1)="#N/A N/A",_xll.BDP($R153&amp;" Equity",U$1)="#N/A Invalid Security"),"--",_xll.BDP($R153&amp;" Equity",U$1)))</f>
        <v>--</v>
      </c>
      <c r="V153" s="228" t="str">
        <f>IF(tbl_coded[[#This Row],[ISIN]]="","",IF(OR(_xll.BDP($R153&amp;" Equity",V$1)="#N/A N/A",_xll.BDP($R153&amp;" Equity",V$1)="#N/A Invalid Security"),"--",_xll.BDP($R153&amp;" Equity",V$1)))</f>
        <v>--</v>
      </c>
      <c r="W153" s="228" t="str">
        <f>IF(tbl_coded[[#This Row],[ISIN]]="","",IF(OR(_xll.BDP($R153&amp;" Equity",W$1)="#N/A N/A",_xll.BDP($R153&amp;" Equity",W$1)="#N/A Invalid Security"),"--",_xll.BDP($R153&amp;" Equity",W$1)))</f>
        <v>--</v>
      </c>
      <c r="X153" s="228" t="str">
        <f>IF(tbl_coded[[#This Row],[ISIN]]="","",IF(OR(_xll.BDP($R153&amp;" Equity",X$1)="#N/A N/A",_xll.BDP($R153&amp;" Equity",X$1)="#N/A Invalid Security"),"--",_xll.BDP($R153&amp;" Equity",X$1)))</f>
        <v>--</v>
      </c>
      <c r="Y15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53" s="228" t="str">
        <f>IF(tbl_coded[[#This Row],[ISIN]]="","",IF(ISNUMBER(_xll.BDP(B153&amp;" Corp",Z$1)),_xll.BDP(B153&amp;" Corp",Z$1),""))</f>
        <v/>
      </c>
      <c r="AA153" s="228" t="str">
        <f>IF(tbl_coded[[#This Row],[ISIN]]="","",IF(ISNUMBER(_xll.BDP(B153&amp;" Corp",AA$1)),_xll.BDP(B153&amp;" Corp",AA$1),""))</f>
        <v/>
      </c>
      <c r="AB153" s="228" t="str">
        <f>IF(tbl_coded[[#This Row],[ISIN]]="","",IF(ISNUMBER(_xll.BDP(B153&amp;" Corp",AB$1)),_xll.BDP(B153&amp;" Corp",AB$1),""))</f>
        <v/>
      </c>
      <c r="AC153" s="228" t="str">
        <f>IF(tbl_coded[[#This Row],[ISIN]]="","",IF((_xll.BDP(B153&amp;" Corp",AC$1))="#N/A Field Not Applicable","",_xll.BDP(B153&amp;" Corp",AC$1)))</f>
        <v>N</v>
      </c>
      <c r="AD153" s="228" t="str">
        <f>IF(tbl_coded[[#This Row],[ISIN]]="","",IF((_xll.BDP(B153&amp;" Corp",AD$1))="#N/A N/A","--",_xll.BDP(B153&amp;" Corp",AD$1)))</f>
        <v>--</v>
      </c>
      <c r="AE153" s="228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>IG</v>
      </c>
      <c r="AF15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5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153" s="229" t="str">
        <f>IF(tbl_coded[[#This Row],[ISIN]]="","",IF(_xll.BDP($B153&amp;" Corp",AH$1)="#N/A N/A","--",_xll.BDP($B153&amp;" Corp",AH$1)))</f>
        <v>HK</v>
      </c>
      <c r="AI15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5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正商实业</v>
      </c>
      <c r="AL153" s="244" t="str">
        <f>IF(tbl_coded[[#This Row],[ISIN]]="","",IF(_xll.BDS($B153&amp;" Corp",AL$1)="#N/A Field Not Applicable","",_xll.BDS($B153&amp;" Corp",AL$1)))</f>
        <v/>
      </c>
      <c r="AM15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3" s="244" t="str">
        <f>IF(tbl_coded[[#This Row],[ISIN]]="","",IF(OR(_xll.BDP($B153&amp;" Corp",AR$1)="#N/A N/A"),"",_xll.BDP($B153&amp;" Corp",AR$1)))</f>
        <v>Multiple Guarantors</v>
      </c>
      <c r="AS153" s="244" t="str">
        <f>IF(tbl_coded[[#This Row],[ISIN]]="","",IF(_xll.BDS($B153&amp;" Corp",AS$1)="#N/A Field Not Applicable","",_xll.BDS($B153&amp;" Corp",AS$1)))</f>
        <v/>
      </c>
      <c r="AT153" s="244" t="str">
        <f>IF(tbl_coded[[#This Row],[SBLC Provider BBID]]="","",_xll.BDP(tbl_coded[[#This Row],[SBLC Provider BBID]]&amp;" CompanyID","NAME"))</f>
        <v/>
      </c>
      <c r="AU153" s="244" t="str">
        <f>IF(tbl_coded[[#This Row],[ISIN]]="","",IF(OR(_xll.BDP($B153&amp;" Corp",AU$1)="#N/A N/A"),"--",IF(_xll.BDP($B153&amp;" Corp",AU$1)="#N/A Field Not Applicable","",TEXT(_xll.BDP($B153&amp;" Corp",AU$1),"yyyy/mm/dd"))))</f>
        <v>2021/09/13</v>
      </c>
      <c r="AV153" s="244" t="str">
        <f>IF(tbl_coded[[#This Row],[ISIN]]="","",IF(OR(_xll.BDP($B153&amp;" Corp",AV$1)="#N/A N/A"),"--",IF(_xll.BDP($B153&amp;" Corp",AV$1)="#N/A Field Not Applicable","",TEXT(_xll.BDP($B153&amp;" Corp",AV$1),"yyyy/mm/dd"))))</f>
        <v>2023/09/13</v>
      </c>
      <c r="AW153" s="244" t="str">
        <f>IF(tbl_coded[[#This Row],[ISIN]]="","",IF(OR(_xll.BDP($B153&amp;" Corp",AW$1)="#N/A N/A"),"--",IF(_xll.BDP($B153&amp;" Corp",AW$1)="#N/A Field Not Applicable","",TEXT(_xll.BDP($B153&amp;" Corp",AW$1),"yyyy/mm/dd"))))</f>
        <v>2021/09/08</v>
      </c>
      <c r="AX153" s="244" t="str">
        <f>IF(tbl_coded[[#This Row],[ISIN]]="","",IF(OR(_xll.BDP($B153&amp;" Corp",AX$1)="#N/A Field Not Applicable"),"--",IF(_xll.BDP($B153&amp;" Corp",AX$1)="#N/A Field Not Applicable","",TEXT(_xll.BDP($B153&amp;" Corp",AX$1),"yyyy/mm/dd"))))</f>
        <v>--</v>
      </c>
      <c r="AY153" s="244">
        <f>IF(tbl_coded[[#This Row],[ISIN]]="","",IF(OR(_xll.BDP($B153&amp;" Corp",AY$1)="#N/A N/A"),"--",_xll.BDP($B153&amp;" Corp",AY$1)))</f>
        <v>12.5</v>
      </c>
      <c r="AZ153" s="244" t="str">
        <f>IF(tbl_coded[[#This Row],[ISIN]]="","",IF(OR(_xll.BDP($B153&amp;" Corp",AZ$1)="#N/A N/A"),"--",_xll.BDP($B153&amp;" Corp",AZ$1)))</f>
        <v>USD</v>
      </c>
      <c r="BA153" s="244">
        <f>IF(tbl_coded[[#This Row],[ISIN]]="","",IF(OR(_xll.BDP($B153&amp;" Corp",BA$1)="#N/A N/A"),"--",_xll.BDP($B153&amp;" Corp",BA$1)))</f>
        <v>200000000</v>
      </c>
      <c r="BB153" s="244">
        <f>IF(tbl_coded[[#This Row],[ISIN]]="","",IF(OR(_xll.BDP($B153&amp;" Corp",BB$1)="#N/A Field Not Applicable"),"--",_xll.BDP($B153&amp;" Corp",BB$1)))</f>
        <v>100</v>
      </c>
      <c r="BC153" s="244" t="str">
        <f>IF(tbl_coded[[#This Row],[ISIN]]="","",IF(OR(_xll.BDP($B153&amp;" Corp",BC$1)="#N/A Field Not Applicable"),"--",_xll.BDP($B153&amp;" Corp",BC$1)))</f>
        <v>N</v>
      </c>
      <c r="BD153" s="244" t="str">
        <f>IF(tbl_coded[[#This Row],[ISIN]]="","",IF(OR(_xll.BDP($B153&amp;" Corp",BD$1)="#N/A Field Not Applicable"),"--",_xll.BDP($B153&amp;" Corp",BD$1)))</f>
        <v>N</v>
      </c>
      <c r="BE153" s="244" t="str">
        <f>IF(tbl_coded[[#This Row],[ISIN]]="","",IF(OR(_xll.BDP($B153&amp;" Corp",BE$1)="#N/A Field Not Applicable"),"--",_xll.BDP($B153&amp;" Corp",BE$1)))</f>
        <v>N</v>
      </c>
      <c r="BF153" s="244" t="str">
        <f>IF(tbl_coded[[#This Row],[ISIN]]="","",IF(OR(_xll.BDP($B153&amp;" Corp",BF$1)="#N/A N/A"),"",_xll.BDP($B153&amp;" Corp",BF$1)))</f>
        <v>185 HK</v>
      </c>
      <c r="BG15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5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5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5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5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5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53" s="244" t="str">
        <f>IF(tbl_coded[[#This Row],[GREEN]]="Y","Green",IF(tbl_coded[[#This Row],[SUSTAINABLE]]="Y","Sustainable",IF(tbl_coded[[#This Row],[SOCIAL]]="Y","Social","")))</f>
        <v/>
      </c>
    </row>
    <row r="154" spans="1:65" ht="15" customHeight="1">
      <c r="A154" s="225">
        <v>152</v>
      </c>
      <c r="B154" s="226" t="str">
        <f>IF(美元债一级!$C$3:$C$1048576&lt;&gt;"",美元债一级!C154,"")</f>
        <v>XS2379598175</v>
      </c>
      <c r="C154" s="230" t="str">
        <f>IF(tbl_coded[[#This Row],[ISIN]]="","",IF(tbl_coded[[#This Row],[Index]]&gt;$A$1,"",IF(_xll.BDP($B154&amp;" Corp",C$1)="#N/A N/A","",_xll.BDP($B154&amp;" Corp",C$1))))</f>
        <v>8/9/2021</v>
      </c>
      <c r="D154" s="230" t="str">
        <f>IF(tbl_coded[[#This Row],[ISIN]]="","",IF(_xll.BDP($B154&amp;" Corp",D$1)="#N/A N/A","",_xll.BDP($B154&amp;" Corp",D$1)))</f>
        <v>GF FINANCIAL HLD BVI</v>
      </c>
      <c r="E154" s="230" t="str">
        <f>IF(tbl_coded[[#This Row],[ISIN]]="","",IF(_xll.BDP($B154&amp;" Corp",E$1)="#N/A N/A","--",_xll.BDP($B154&amp;" Corp",E$1)))</f>
        <v>--</v>
      </c>
      <c r="F154" s="230">
        <f>IF(tbl_coded[[#This Row],[ISIN]]="","",IF(_xll.BDS($B154&amp;" Corp",F$1)="#N/A Field Not Applicable","",_xll.BDS($B154&amp;" Corp",F$1)))</f>
        <v>40900822</v>
      </c>
      <c r="G154" s="230" t="str">
        <f>IF(tbl_coded[[#This Row],[ISIN]]="","",IF(_xll.BDP($F154&amp;" CompanyID",G$1)="#N/A Invalid Security","",_xll.BDP($F154&amp;" CompanyID",G$1)))</f>
        <v>GF Holdings Hong Kong Corp Ltd</v>
      </c>
      <c r="H154" s="230" t="str">
        <f>IF(tbl_coded[[#This Row],[ISIN]]="","",IF(_xll.BDP($B154&amp;" Corp",H$1)="#N/A N/A","--",_xll.BDP($B154&amp;" Corp",H$1)))</f>
        <v>A2</v>
      </c>
      <c r="I154" s="230" t="str">
        <f>IF(tbl_coded[[#This Row],[ISIN]]="","",IF(_xll.BDP($B154&amp;" Corp",I$1)="#N/A N/A","--",_xll.BDP($B154&amp;" Corp",I$1)))</f>
        <v>--</v>
      </c>
      <c r="J154" s="230" t="str">
        <f>IF(tbl_coded[[#This Row],[ISIN]]="","",IF(_xll.BDP($B154&amp;" Corp",J$1)="#N/A N/A","--",_xll.BDP($B154&amp;" Corp",J$1)))</f>
        <v>--</v>
      </c>
      <c r="K154" s="230" t="str">
        <f>IF(tbl_coded[[#This Row],[ISIN]]="","",IF(_xll.BDP($B154&amp;" Corp",K$1)="#N/A N/A","--",_xll.BDP($B154&amp;" Corp",K$1)))</f>
        <v>--</v>
      </c>
      <c r="L154" s="230" t="str">
        <f>IF(tbl_coded[[#This Row],[ISIN]]="","",IF(_xll.BDP($B154&amp;" Corp",L$1)="#N/A N/A","--",_xll.BDP($B154&amp;" Corp",L$1)))</f>
        <v>--</v>
      </c>
      <c r="M154" s="230" t="str">
        <f>IF(tbl_coded[[#This Row],[ISIN]]="","",IF(_xll.BDP($B154&amp;" Corp",M$1)="#N/A N/A","--",_xll.BDP($B154&amp;" Corp",M$1)))</f>
        <v>--</v>
      </c>
      <c r="N154" s="230" t="str">
        <f>IF(tbl_coded[[#This Row],[ISIN]]="","",IF(_xll.BDP($B154&amp;" Corp",N$1)="#N/A N/A","--",_xll.BDP($B154&amp;" Corp",N$1)))</f>
        <v>--</v>
      </c>
      <c r="O154" s="230" t="str">
        <f>IF(tbl_coded[[#This Row],[ISIN]]="","",IF(_xll.BDP($B154&amp;" Corp",O$1)="#N/A N/A","--",_xll.BDP($B154&amp;" Corp",O$1)))</f>
        <v>--</v>
      </c>
      <c r="P154" s="230" t="str">
        <f>IF(tbl_coded[[#This Row],[ISIN]]="","",IF(_xll.BDP($B154&amp;" Corp",P$1)="#N/A N/A","--",_xll.BDP($B154&amp;" Corp",P$1)))</f>
        <v>--</v>
      </c>
      <c r="Q15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54" s="230" t="str">
        <f>IF(tbl_coded[[#This Row],[ISIN]]="","",IF(OR(_xll.BDP($B154&amp;" Corp",R$1)="#N/A N/A",_xll.BDP($B154&amp;" Corp",R$1)="#N/A Invalid Security",_xll.BDP($B154&amp;" Corp",R$1)="#N/A Field Not Applicable"),"--",_xll.BDP($B154&amp;" Corp",R$1)))</f>
        <v>--</v>
      </c>
      <c r="S154" s="230" t="str">
        <f>IF(tbl_coded[[#This Row],[ISIN]]="","",IF(OR(_xll.BDP($R154&amp;" Equity",S$1)="#N/A N/A",_xll.BDP($R154&amp;" Equity",S$1)="#N/A Invalid Security"),"--",_xll.BDP($R154&amp;" Equity",S$1)))</f>
        <v>--</v>
      </c>
      <c r="T154" s="230" t="str">
        <f>IF(tbl_coded[[#This Row],[ISIN]]="","",IF(OR(_xll.BDP($R154&amp;" Equity",T$1)="#N/A N/A",_xll.BDP($R154&amp;" Equity",T$1)="#N/A Invalid Security"),"--",_xll.BDP($R154&amp;" Equity",T$1)))</f>
        <v>--</v>
      </c>
      <c r="U154" s="230" t="str">
        <f>IF(tbl_coded[[#This Row],[ISIN]]="","",IF(OR(_xll.BDP($R154&amp;" Equity",U$1)="#N/A N/A",_xll.BDP($R154&amp;" Equity",U$1)="#N/A Invalid Security"),"--",_xll.BDP($R154&amp;" Equity",U$1)))</f>
        <v>--</v>
      </c>
      <c r="V154" s="230" t="str">
        <f>IF(tbl_coded[[#This Row],[ISIN]]="","",IF(OR(_xll.BDP($R154&amp;" Equity",V$1)="#N/A N/A",_xll.BDP($R154&amp;" Equity",V$1)="#N/A Invalid Security"),"--",_xll.BDP($R154&amp;" Equity",V$1)))</f>
        <v>--</v>
      </c>
      <c r="W154" s="230" t="str">
        <f>IF(tbl_coded[[#This Row],[ISIN]]="","",IF(OR(_xll.BDP($R154&amp;" Equity",W$1)="#N/A N/A",_xll.BDP($R154&amp;" Equity",W$1)="#N/A Invalid Security"),"--",_xll.BDP($R154&amp;" Equity",W$1)))</f>
        <v>--</v>
      </c>
      <c r="X154" s="230" t="str">
        <f>IF(tbl_coded[[#This Row],[ISIN]]="","",IF(OR(_xll.BDP($R154&amp;" Equity",X$1)="#N/A N/A",_xll.BDP($R154&amp;" Equity",X$1)="#N/A Invalid Security"),"--",_xll.BDP($R154&amp;" Equity",X$1)))</f>
        <v>--</v>
      </c>
      <c r="Y15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54" s="230">
        <f>IF(tbl_coded[[#This Row],[ISIN]]="","",IF(ISNUMBER(_xll.BDP(B154&amp;" Corp",Z$1)),_xll.BDP(B154&amp;" Corp",Z$1),""))</f>
        <v>73</v>
      </c>
      <c r="AA154" s="230" t="str">
        <f>IF(tbl_coded[[#This Row],[ISIN]]="","",IF(ISNUMBER(_xll.BDP(B154&amp;" Corp",AA$1)),_xll.BDP(B154&amp;" Corp",AA$1),""))</f>
        <v/>
      </c>
      <c r="AB154" s="230" t="str">
        <f>IF(tbl_coded[[#This Row],[ISIN]]="","",IF(ISNUMBER(_xll.BDP(B154&amp;" Corp",AB$1)),_xll.BDP(B154&amp;" Corp",AB$1),""))</f>
        <v/>
      </c>
      <c r="AC154" s="230" t="str">
        <f>IF(tbl_coded[[#This Row],[ISIN]]="","",IF((_xll.BDP(B154&amp;" Corp",AC$1))="#N/A Field Not Applicable","",_xll.BDP(B154&amp;" Corp",AC$1)))</f>
        <v>N</v>
      </c>
      <c r="AD154" s="230" t="str">
        <f>IF(tbl_coded[[#This Row],[ISIN]]="","",IF((_xll.BDP(B154&amp;" Corp",AD$1))="#N/A N/A","--",_xll.BDP(B154&amp;" Corp",AD$1)))</f>
        <v>--</v>
      </c>
      <c r="AE154" s="230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>IG</v>
      </c>
      <c r="AF15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5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A2/--/--</v>
      </c>
      <c r="AH154" s="231" t="str">
        <f>IF(tbl_coded[[#This Row],[ISIN]]="","",IF(_xll.BDP($B154&amp;" Corp",AH$1)="#N/A N/A","--",_xll.BDP($B154&amp;" Corp",AH$1)))</f>
        <v>VG</v>
      </c>
      <c r="AI15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54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73</v>
      </c>
      <c r="AK15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GF Financial Holdings BVI Ltd</v>
      </c>
      <c r="AL154" s="230">
        <f>IF(tbl_coded[[#This Row],[ISIN]]="","",IF(_xll.BDS($B154&amp;" Corp",AL$1)="#N/A Field Not Applicable","",_xll.BDS($B154&amp;" Corp",AL$1)))</f>
        <v>40900822</v>
      </c>
      <c r="AM154" s="230" t="str">
        <f>IF(tbl_coded[[#This Row],[ISIN]]="","",IF(_xll.BDP(tbl_coded[[#This Row],[KPW Provider BBID]]&amp;" CompanyID","NAME")="#N/A Invalid Security","",_xll.BDP(tbl_coded[[#This Row],[KPW Provider BBID]]&amp;" CompanyID","NAME")))</f>
        <v>GF Holdings Hong Kong Corp Ltd</v>
      </c>
      <c r="AN15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5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5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54" s="230" t="str">
        <f>IF(tbl_coded[[#This Row],[ISIN]]="","",IF(tbl_coded[[#This Row],[KPW Name]]="","",tbl_coded[[#This Row],[穆迪KPW评级]]&amp;"/"&amp;tbl_coded[[#This Row],[SPKPW评级]]&amp;"/"&amp;tbl_coded[[#This Row],[FITCHKPW评级]]))</f>
        <v>--/--/--</v>
      </c>
      <c r="AR154" s="230" t="str">
        <f>IF(tbl_coded[[#This Row],[ISIN]]="","",IF(OR(_xll.BDP($B154&amp;" Corp",AR$1)="#N/A N/A"),"",_xll.BDP($B154&amp;" Corp",AR$1)))</f>
        <v/>
      </c>
      <c r="AS154" s="230">
        <f>IF(tbl_coded[[#This Row],[ISIN]]="","",IF(_xll.BDS($B154&amp;" Corp",AS$1)="#N/A Field Not Applicable","",_xll.BDS($B154&amp;" Corp",AS$1)))</f>
        <v>330602</v>
      </c>
      <c r="AT154" s="230" t="str">
        <f>IF(tbl_coded[[#This Row],[SBLC Provider BBID]]="","",_xll.BDP(tbl_coded[[#This Row],[SBLC Provider BBID]]&amp;" CompanyID","NAME"))</f>
        <v>Nanyang Commercial Bank Ltd</v>
      </c>
      <c r="AU154" s="230" t="str">
        <f>IF(tbl_coded[[#This Row],[ISIN]]="","",IF(OR(_xll.BDP($B154&amp;" Corp",AU$1)="#N/A N/A"),"--",IF(_xll.BDP($B154&amp;" Corp",AU$1)="#N/A Field Not Applicable","",TEXT(_xll.BDP($B154&amp;" Corp",AU$1),"yyyy/mm/dd"))))</f>
        <v>2021/09/15</v>
      </c>
      <c r="AV154" s="230" t="str">
        <f>IF(tbl_coded[[#This Row],[ISIN]]="","",IF(OR(_xll.BDP($B154&amp;" Corp",AV$1)="#N/A N/A"),"--",IF(_xll.BDP($B154&amp;" Corp",AV$1)="#N/A Field Not Applicable","",TEXT(_xll.BDP($B154&amp;" Corp",AV$1),"yyyy/mm/dd"))))</f>
        <v>2024/09/15</v>
      </c>
      <c r="AW154" s="230" t="str">
        <f>IF(tbl_coded[[#This Row],[ISIN]]="","",IF(OR(_xll.BDP($B154&amp;" Corp",AW$1)="#N/A N/A"),"--",IF(_xll.BDP($B154&amp;" Corp",AW$1)="#N/A Field Not Applicable","",TEXT(_xll.BDP($B154&amp;" Corp",AW$1),"yyyy/mm/dd"))))</f>
        <v>2021/09/08</v>
      </c>
      <c r="AX154" s="230" t="str">
        <f>IF(tbl_coded[[#This Row],[ISIN]]="","",IF(OR(_xll.BDP($B154&amp;" Corp",AX$1)="#N/A Field Not Applicable"),"--",IF(_xll.BDP($B154&amp;" Corp",AX$1)="#N/A Field Not Applicable","",TEXT(_xll.BDP($B154&amp;" Corp",AX$1),"yyyy/mm/dd"))))</f>
        <v>--</v>
      </c>
      <c r="AY154" s="230">
        <f>IF(tbl_coded[[#This Row],[ISIN]]="","",IF(OR(_xll.BDP($B154&amp;" Corp",AY$1)="#N/A N/A"),"--",_xll.BDP($B154&amp;" Corp",AY$1)))</f>
        <v>1.125</v>
      </c>
      <c r="AZ154" s="230" t="str">
        <f>IF(tbl_coded[[#This Row],[ISIN]]="","",IF(OR(_xll.BDP($B154&amp;" Corp",AZ$1)="#N/A N/A"),"--",_xll.BDP($B154&amp;" Corp",AZ$1)))</f>
        <v>USD</v>
      </c>
      <c r="BA154" s="230">
        <f>IF(tbl_coded[[#This Row],[ISIN]]="","",IF(OR(_xll.BDP($B154&amp;" Corp",BA$1)="#N/A N/A"),"--",_xll.BDP($B154&amp;" Corp",BA$1)))</f>
        <v>300000000</v>
      </c>
      <c r="BB154" s="230">
        <f>IF(tbl_coded[[#This Row],[ISIN]]="","",IF(OR(_xll.BDP($B154&amp;" Corp",BB$1)="#N/A Field Not Applicable"),"--",_xll.BDP($B154&amp;" Corp",BB$1)))</f>
        <v>99.859000000000009</v>
      </c>
      <c r="BC154" s="230" t="str">
        <f>IF(tbl_coded[[#This Row],[ISIN]]="","",IF(OR(_xll.BDP($B154&amp;" Corp",BC$1)="#N/A Field Not Applicable"),"--",_xll.BDP($B154&amp;" Corp",BC$1)))</f>
        <v>N</v>
      </c>
      <c r="BD154" s="230" t="str">
        <f>IF(tbl_coded[[#This Row],[ISIN]]="","",IF(OR(_xll.BDP($B154&amp;" Corp",BD$1)="#N/A Field Not Applicable"),"--",_xll.BDP($B154&amp;" Corp",BD$1)))</f>
        <v>N</v>
      </c>
      <c r="BE154" s="230" t="str">
        <f>IF(tbl_coded[[#This Row],[ISIN]]="","",IF(OR(_xll.BDP($B154&amp;" Corp",BE$1)="#N/A Field Not Applicable"),"--",_xll.BDP($B154&amp;" Corp",BE$1)))</f>
        <v>N</v>
      </c>
      <c r="BF154" s="230" t="str">
        <f>IF(tbl_coded[[#This Row],[ISIN]]="","",IF(OR(_xll.BDP($B154&amp;" Corp",BF$1)="#N/A N/A"),"",_xll.BDP($B154&amp;" Corp",BF$1)))</f>
        <v>000776 CH</v>
      </c>
      <c r="BG15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5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5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15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5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--/BBB/BBB</v>
      </c>
      <c r="BL15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54" s="230" t="str">
        <f>IF(tbl_coded[[#This Row],[GREEN]]="Y","Green",IF(tbl_coded[[#This Row],[SUSTAINABLE]]="Y","Sustainable",IF(tbl_coded[[#This Row],[SOCIAL]]="Y","Social","")))</f>
        <v/>
      </c>
    </row>
    <row r="155" spans="1:65" ht="15" customHeight="1">
      <c r="A155" s="225">
        <v>153</v>
      </c>
      <c r="B155" s="226" t="str">
        <f>IF(美元债一级!$C$3:$C$1048576&lt;&gt;"",美元债一级!C155,"")</f>
        <v>XS2384248790</v>
      </c>
      <c r="C155" s="230" t="str">
        <f>IF(tbl_coded[[#This Row],[ISIN]]="","",IF(tbl_coded[[#This Row],[Index]]&gt;$A$1,"",IF(_xll.BDP($B155&amp;" Corp",C$1)="#N/A N/A","",_xll.BDP($B155&amp;" Corp",C$1))))</f>
        <v>6/9/2021</v>
      </c>
      <c r="D155" s="230" t="str">
        <f>IF(tbl_coded[[#This Row],[ISIN]]="","",IF(_xll.BDP($B155&amp;" Corp",D$1)="#N/A N/A","",_xll.BDP($B155&amp;" Corp",D$1)))</f>
        <v>WANDA GROUP OVERSEAS</v>
      </c>
      <c r="E155" s="230" t="str">
        <f>IF(tbl_coded[[#This Row],[ISIN]]="","",IF(_xll.BDP($B155&amp;" Corp",E$1)="#N/A N/A","--",_xll.BDP($B155&amp;" Corp",E$1)))</f>
        <v>DALIAN WANDA GROUP CO LT</v>
      </c>
      <c r="F155" s="230" t="str">
        <f>IF(tbl_coded[[#This Row],[ISIN]]="","",IF(_xll.BDS($B155&amp;" Corp",F$1)="#N/A Field Not Applicable","",_xll.BDS($B155&amp;" Corp",F$1)))</f>
        <v/>
      </c>
      <c r="G155" s="230" t="str">
        <f>IF(tbl_coded[[#This Row],[ISIN]]="","",IF(_xll.BDP($F155&amp;" CompanyID",G$1)="#N/A Invalid Security","",_xll.BDP($F155&amp;" CompanyID",G$1)))</f>
        <v/>
      </c>
      <c r="H155" s="230" t="str">
        <f>IF(tbl_coded[[#This Row],[ISIN]]="","",IF(_xll.BDP($B155&amp;" Corp",H$1)="#N/A N/A","--",_xll.BDP($B155&amp;" Corp",H$1)))</f>
        <v>--</v>
      </c>
      <c r="I155" s="230" t="str">
        <f>IF(tbl_coded[[#This Row],[ISIN]]="","",IF(_xll.BDP($B155&amp;" Corp",I$1)="#N/A N/A","--",_xll.BDP($B155&amp;" Corp",I$1)))</f>
        <v>--</v>
      </c>
      <c r="J155" s="230" t="str">
        <f>IF(tbl_coded[[#This Row],[ISIN]]="","",IF(_xll.BDP($B155&amp;" Corp",J$1)="#N/A N/A","--",_xll.BDP($B155&amp;" Corp",J$1)))</f>
        <v>--</v>
      </c>
      <c r="K155" s="230" t="str">
        <f>IF(tbl_coded[[#This Row],[ISIN]]="","",IF(_xll.BDP($B155&amp;" Corp",K$1)="#N/A N/A","--",_xll.BDP($B155&amp;" Corp",K$1)))</f>
        <v>--</v>
      </c>
      <c r="L155" s="230" t="str">
        <f>IF(tbl_coded[[#This Row],[ISIN]]="","",IF(_xll.BDP($B155&amp;" Corp",L$1)="#N/A N/A","--",_xll.BDP($B155&amp;" Corp",L$1)))</f>
        <v>--</v>
      </c>
      <c r="M155" s="230" t="str">
        <f>IF(tbl_coded[[#This Row],[ISIN]]="","",IF(_xll.BDP($B155&amp;" Corp",M$1)="#N/A N/A","--",_xll.BDP($B155&amp;" Corp",M$1)))</f>
        <v>--</v>
      </c>
      <c r="N155" s="230" t="str">
        <f>IF(tbl_coded[[#This Row],[ISIN]]="","",IF(_xll.BDP($B155&amp;" Corp",N$1)="#N/A N/A","--",_xll.BDP($B155&amp;" Corp",N$1)))</f>
        <v>--</v>
      </c>
      <c r="O155" s="230" t="str">
        <f>IF(tbl_coded[[#This Row],[ISIN]]="","",IF(_xll.BDP($B155&amp;" Corp",O$1)="#N/A N/A","--",_xll.BDP($B155&amp;" Corp",O$1)))</f>
        <v>--</v>
      </c>
      <c r="P155" s="230" t="str">
        <f>IF(tbl_coded[[#This Row],[ISIN]]="","",IF(_xll.BDP($B155&amp;" Corp",P$1)="#N/A N/A","--",_xll.BDP($B155&amp;" Corp",P$1)))</f>
        <v>--</v>
      </c>
      <c r="Q15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55" s="230" t="str">
        <f>IF(tbl_coded[[#This Row],[ISIN]]="","",IF(OR(_xll.BDP($B155&amp;" Corp",R$1)="#N/A N/A",_xll.BDP($B155&amp;" Corp",R$1)="#N/A Invalid Security",_xll.BDP($B155&amp;" Corp",R$1)="#N/A Field Not Applicable"),"--",_xll.BDP($B155&amp;" Corp",R$1)))</f>
        <v>0489737D CH</v>
      </c>
      <c r="S155" s="230" t="str">
        <f>IF(tbl_coded[[#This Row],[ISIN]]="","",IF(OR(_xll.BDP($R155&amp;" Equity",S$1)="#N/A N/A",_xll.BDP($R155&amp;" Equity",S$1)="#N/A Invalid Security"),"--",_xll.BDP($R155&amp;" Equity",S$1)))</f>
        <v>--</v>
      </c>
      <c r="T155" s="230" t="str">
        <f>IF(tbl_coded[[#This Row],[ISIN]]="","",IF(OR(_xll.BDP($R155&amp;" Equity",T$1)="#N/A N/A",_xll.BDP($R155&amp;" Equity",T$1)="#N/A Invalid Security"),"--",_xll.BDP($R155&amp;" Equity",T$1)))</f>
        <v>--</v>
      </c>
      <c r="U155" s="230" t="str">
        <f>IF(tbl_coded[[#This Row],[ISIN]]="","",IF(OR(_xll.BDP($R155&amp;" Equity",U$1)="#N/A N/A",_xll.BDP($R155&amp;" Equity",U$1)="#N/A Invalid Security"),"--",_xll.BDP($R155&amp;" Equity",U$1)))</f>
        <v>--</v>
      </c>
      <c r="V155" s="230" t="str">
        <f>IF(tbl_coded[[#This Row],[ISIN]]="","",IF(OR(_xll.BDP($R155&amp;" Equity",V$1)="#N/A N/A",_xll.BDP($R155&amp;" Equity",V$1)="#N/A Invalid Security"),"--",_xll.BDP($R155&amp;" Equity",V$1)))</f>
        <v>--</v>
      </c>
      <c r="W155" s="230" t="str">
        <f>IF(tbl_coded[[#This Row],[ISIN]]="","",IF(OR(_xll.BDP($R155&amp;" Equity",W$1)="#N/A N/A",_xll.BDP($R155&amp;" Equity",W$1)="#N/A Invalid Security"),"--",_xll.BDP($R155&amp;" Equity",W$1)))</f>
        <v>--</v>
      </c>
      <c r="X155" s="230" t="str">
        <f>IF(tbl_coded[[#This Row],[ISIN]]="","",IF(OR(_xll.BDP($R155&amp;" Equity",X$1)="#N/A N/A",_xll.BDP($R155&amp;" Equity",X$1)="#N/A Invalid Security"),"--",_xll.BDP($R155&amp;" Equity",X$1)))</f>
        <v>--</v>
      </c>
      <c r="Y15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55" s="230" t="str">
        <f>IF(tbl_coded[[#This Row],[ISIN]]="","",IF(ISNUMBER(_xll.BDP(B155&amp;" Corp",Z$1)),_xll.BDP(B155&amp;" Corp",Z$1),""))</f>
        <v/>
      </c>
      <c r="AA155" s="230" t="str">
        <f>IF(tbl_coded[[#This Row],[ISIN]]="","",IF(ISNUMBER(_xll.BDP(B155&amp;" Corp",AA$1)),_xll.BDP(B155&amp;" Corp",AA$1),""))</f>
        <v/>
      </c>
      <c r="AB155" s="230" t="str">
        <f>IF(tbl_coded[[#This Row],[ISIN]]="","",IF(ISNUMBER(_xll.BDP(B155&amp;" Corp",AB$1)),_xll.BDP(B155&amp;" Corp",AB$1),""))</f>
        <v/>
      </c>
      <c r="AC155" s="230" t="str">
        <f>IF(tbl_coded[[#This Row],[ISIN]]="","",IF((_xll.BDP(B155&amp;" Corp",AC$1))="#N/A Field Not Applicable","",_xll.BDP(B155&amp;" Corp",AC$1)))</f>
        <v>N</v>
      </c>
      <c r="AD155" s="230" t="str">
        <f>IF(tbl_coded[[#This Row],[ISIN]]="","",IF((_xll.BDP(B155&amp;" Corp",AD$1))="#N/A N/A","--",_xll.BDP(B155&amp;" Corp",AD$1)))</f>
        <v>--</v>
      </c>
      <c r="AE155" s="230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>NR</v>
      </c>
      <c r="AF15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5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55" s="231" t="str">
        <f>IF(tbl_coded[[#This Row],[ISIN]]="","",IF(_xll.BDP($B155&amp;" Corp",AH$1)="#N/A N/A","--",_xll.BDP($B155&amp;" Corp",AH$1)))</f>
        <v>HK</v>
      </c>
      <c r="AI15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5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万达集团海外有限公司</v>
      </c>
      <c r="AL155" s="230" t="str">
        <f>IF(tbl_coded[[#This Row],[ISIN]]="","",IF(_xll.BDS($B155&amp;" Corp",AL$1)="#N/A Field Not Applicable","",_xll.BDS($B155&amp;" Corp",AL$1)))</f>
        <v/>
      </c>
      <c r="AM15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5" s="230" t="str">
        <f>IF(tbl_coded[[#This Row],[ISIN]]="","",IF(OR(_xll.BDP($B155&amp;" Corp",AR$1)="#N/A N/A"),"",_xll.BDP($B155&amp;" Corp",AR$1)))</f>
        <v>Dalian Wanda Group Co Ltd</v>
      </c>
      <c r="AS155" s="230" t="str">
        <f>IF(tbl_coded[[#This Row],[ISIN]]="","",IF(_xll.BDS($B155&amp;" Corp",AS$1)="#N/A Field Not Applicable","",_xll.BDS($B155&amp;" Corp",AS$1)))</f>
        <v/>
      </c>
      <c r="AT155" s="230" t="str">
        <f>IF(tbl_coded[[#This Row],[SBLC Provider BBID]]="","",_xll.BDP(tbl_coded[[#This Row],[SBLC Provider BBID]]&amp;" CompanyID","NAME"))</f>
        <v/>
      </c>
      <c r="AU155" s="230" t="str">
        <f>IF(tbl_coded[[#This Row],[ISIN]]="","",IF(OR(_xll.BDP($B155&amp;" Corp",AU$1)="#N/A N/A"),"--",IF(_xll.BDP($B155&amp;" Corp",AU$1)="#N/A Field Not Applicable","",TEXT(_xll.BDP($B155&amp;" Corp",AU$1),"yyyy/mm/dd"))))</f>
        <v>2021/03/21</v>
      </c>
      <c r="AV155" s="230" t="str">
        <f>IF(tbl_coded[[#This Row],[ISIN]]="","",IF(OR(_xll.BDP($B155&amp;" Corp",AV$1)="#N/A N/A"),"--",IF(_xll.BDP($B155&amp;" Corp",AV$1)="#N/A Field Not Applicable","",TEXT(_xll.BDP($B155&amp;" Corp",AV$1),"yyyy/mm/dd"))))</f>
        <v>2023/03/21</v>
      </c>
      <c r="AW155" s="230" t="str">
        <f>IF(tbl_coded[[#This Row],[ISIN]]="","",IF(OR(_xll.BDP($B155&amp;" Corp",AW$1)="#N/A N/A"),"--",IF(_xll.BDP($B155&amp;" Corp",AW$1)="#N/A Field Not Applicable","",TEXT(_xll.BDP($B155&amp;" Corp",AW$1),"yyyy/mm/dd"))))</f>
        <v>2021/09/06</v>
      </c>
      <c r="AX155" s="230" t="str">
        <f>IF(tbl_coded[[#This Row],[ISIN]]="","",IF(OR(_xll.BDP($B155&amp;" Corp",AX$1)="#N/A Field Not Applicable"),"--",IF(_xll.BDP($B155&amp;" Corp",AX$1)="#N/A Field Not Applicable","",TEXT(_xll.BDP($B155&amp;" Corp",AX$1),"yyyy/mm/dd"))))</f>
        <v>--</v>
      </c>
      <c r="AY155" s="230">
        <f>IF(tbl_coded[[#This Row],[ISIN]]="","",IF(OR(_xll.BDP($B155&amp;" Corp",AY$1)="#N/A N/A"),"--",_xll.BDP($B155&amp;" Corp",AY$1)))</f>
        <v>8.875</v>
      </c>
      <c r="AZ155" s="230" t="str">
        <f>IF(tbl_coded[[#This Row],[ISIN]]="","",IF(OR(_xll.BDP($B155&amp;" Corp",AZ$1)="#N/A N/A"),"--",_xll.BDP($B155&amp;" Corp",AZ$1)))</f>
        <v>USD</v>
      </c>
      <c r="BA155" s="230">
        <f>IF(tbl_coded[[#This Row],[ISIN]]="","",IF(OR(_xll.BDP($B155&amp;" Corp",BA$1)="#N/A N/A"),"--",_xll.BDP($B155&amp;" Corp",BA$1)))</f>
        <v>180000000</v>
      </c>
      <c r="BB155" s="230">
        <f>IF(tbl_coded[[#This Row],[ISIN]]="","",IF(OR(_xll.BDP($B155&amp;" Corp",BB$1)="#N/A Field Not Applicable"),"--",_xll.BDP($B155&amp;" Corp",BB$1)))</f>
        <v>100</v>
      </c>
      <c r="BC155" s="230" t="str">
        <f>IF(tbl_coded[[#This Row],[ISIN]]="","",IF(OR(_xll.BDP($B155&amp;" Corp",BC$1)="#N/A Field Not Applicable"),"--",_xll.BDP($B155&amp;" Corp",BC$1)))</f>
        <v>N</v>
      </c>
      <c r="BD155" s="230" t="str">
        <f>IF(tbl_coded[[#This Row],[ISIN]]="","",IF(OR(_xll.BDP($B155&amp;" Corp",BD$1)="#N/A Field Not Applicable"),"--",_xll.BDP($B155&amp;" Corp",BD$1)))</f>
        <v>N</v>
      </c>
      <c r="BE155" s="230" t="str">
        <f>IF(tbl_coded[[#This Row],[ISIN]]="","",IF(OR(_xll.BDP($B155&amp;" Corp",BE$1)="#N/A Field Not Applicable"),"--",_xll.BDP($B155&amp;" Corp",BE$1)))</f>
        <v>N</v>
      </c>
      <c r="BF155" s="230" t="str">
        <f>IF(tbl_coded[[#This Row],[ISIN]]="","",IF(OR(_xll.BDP($B155&amp;" Corp",BF$1)="#N/A N/A"),"",_xll.BDP($B155&amp;" Corp",BF$1)))</f>
        <v/>
      </c>
      <c r="BG15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5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5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5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55" s="230" t="str">
        <f>IF(tbl_coded[[#This Row],[GREEN]]="Y","Green",IF(tbl_coded[[#This Row],[SUSTAINABLE]]="Y","Sustainable",IF(tbl_coded[[#This Row],[SOCIAL]]="Y","Social","")))</f>
        <v/>
      </c>
    </row>
    <row r="156" spans="1:65" ht="15" customHeight="1">
      <c r="A156" s="225">
        <v>154</v>
      </c>
      <c r="B156" s="226" t="str">
        <f>IF(美元债一级!$C$3:$C$1048576&lt;&gt;"",美元债一级!C156,"")</f>
        <v>XS2380533740</v>
      </c>
      <c r="C156" s="230" t="str">
        <f>IF(tbl_coded[[#This Row],[ISIN]]="","",IF(tbl_coded[[#This Row],[Index]]&gt;$A$1,"",IF(_xll.BDP($B156&amp;" Corp",C$1)="#N/A N/A","",_xll.BDP($B156&amp;" Corp",C$1))))</f>
        <v>31/8/2021</v>
      </c>
      <c r="D156" s="230" t="str">
        <f>IF(tbl_coded[[#This Row],[ISIN]]="","",IF(_xll.BDP($B156&amp;" Corp",D$1)="#N/A N/A","",_xll.BDP($B156&amp;" Corp",D$1)))</f>
        <v>QUAN CHENG FINANCIAL HLD</v>
      </c>
      <c r="E156" s="230" t="str">
        <f>IF(tbl_coded[[#This Row],[ISIN]]="","",IF(_xll.BDP($B156&amp;" Corp",E$1)="#N/A N/A","--",_xll.BDP($B156&amp;" Corp",E$1)))</f>
        <v>JINAN FIN HLD GRP</v>
      </c>
      <c r="F156" s="230" t="str">
        <f>IF(tbl_coded[[#This Row],[ISIN]]="","",IF(_xll.BDS($B156&amp;" Corp",F$1)="#N/A Field Not Applicable","",_xll.BDS($B156&amp;" Corp",F$1)))</f>
        <v/>
      </c>
      <c r="G156" s="230" t="str">
        <f>IF(tbl_coded[[#This Row],[ISIN]]="","",IF(_xll.BDP($F156&amp;" CompanyID",G$1)="#N/A Invalid Security","",_xll.BDP($F156&amp;" CompanyID",G$1)))</f>
        <v/>
      </c>
      <c r="H156" s="230" t="str">
        <f>IF(tbl_coded[[#This Row],[ISIN]]="","",IF(_xll.BDP($B156&amp;" Corp",H$1)="#N/A N/A","--",_xll.BDP($B156&amp;" Corp",H$1)))</f>
        <v>--</v>
      </c>
      <c r="I156" s="230" t="str">
        <f>IF(tbl_coded[[#This Row],[ISIN]]="","",IF(_xll.BDP($B156&amp;" Corp",I$1)="#N/A N/A","--",_xll.BDP($B156&amp;" Corp",I$1)))</f>
        <v>--</v>
      </c>
      <c r="J156" s="230" t="str">
        <f>IF(tbl_coded[[#This Row],[ISIN]]="","",IF(_xll.BDP($B156&amp;" Corp",J$1)="#N/A N/A","--",_xll.BDP($B156&amp;" Corp",J$1)))</f>
        <v>--</v>
      </c>
      <c r="K156" s="230" t="str">
        <f>IF(tbl_coded[[#This Row],[ISIN]]="","",IF(_xll.BDP($B156&amp;" Corp",K$1)="#N/A N/A","--",_xll.BDP($B156&amp;" Corp",K$1)))</f>
        <v>--</v>
      </c>
      <c r="L156" s="230" t="str">
        <f>IF(tbl_coded[[#This Row],[ISIN]]="","",IF(_xll.BDP($B156&amp;" Corp",L$1)="#N/A N/A","--",_xll.BDP($B156&amp;" Corp",L$1)))</f>
        <v>--</v>
      </c>
      <c r="M156" s="230" t="str">
        <f>IF(tbl_coded[[#This Row],[ISIN]]="","",IF(_xll.BDP($B156&amp;" Corp",M$1)="#N/A N/A","--",_xll.BDP($B156&amp;" Corp",M$1)))</f>
        <v>--</v>
      </c>
      <c r="N156" s="230" t="str">
        <f>IF(tbl_coded[[#This Row],[ISIN]]="","",IF(_xll.BDP($B156&amp;" Corp",N$1)="#N/A N/A","--",_xll.BDP($B156&amp;" Corp",N$1)))</f>
        <v>--</v>
      </c>
      <c r="O156" s="230" t="str">
        <f>IF(tbl_coded[[#This Row],[ISIN]]="","",IF(_xll.BDP($B156&amp;" Corp",O$1)="#N/A N/A","--",_xll.BDP($B156&amp;" Corp",O$1)))</f>
        <v>--</v>
      </c>
      <c r="P156" s="230" t="str">
        <f>IF(tbl_coded[[#This Row],[ISIN]]="","",IF(_xll.BDP($B156&amp;" Corp",P$1)="#N/A N/A","--",_xll.BDP($B156&amp;" Corp",P$1)))</f>
        <v>--</v>
      </c>
      <c r="Q15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56" s="230" t="str">
        <f>IF(tbl_coded[[#This Row],[ISIN]]="","",IF(OR(_xll.BDP($B156&amp;" Corp",R$1)="#N/A N/A",_xll.BDP($B156&amp;" Corp",R$1)="#N/A Invalid Security",_xll.BDP($B156&amp;" Corp",R$1)="#N/A Field Not Applicable"),"--",_xll.BDP($B156&amp;" Corp",R$1)))</f>
        <v>1767879D CH</v>
      </c>
      <c r="S156" s="230" t="str">
        <f>IF(tbl_coded[[#This Row],[ISIN]]="","",IF(OR(_xll.BDP($R156&amp;" Equity",S$1)="#N/A N/A",_xll.BDP($R156&amp;" Equity",S$1)="#N/A Invalid Security"),"--",_xll.BDP($R156&amp;" Equity",S$1)))</f>
        <v>--</v>
      </c>
      <c r="T156" s="230" t="str">
        <f>IF(tbl_coded[[#This Row],[ISIN]]="","",IF(OR(_xll.BDP($R156&amp;" Equity",T$1)="#N/A N/A",_xll.BDP($R156&amp;" Equity",T$1)="#N/A Invalid Security"),"--",_xll.BDP($R156&amp;" Equity",T$1)))</f>
        <v>--</v>
      </c>
      <c r="U156" s="230" t="str">
        <f>IF(tbl_coded[[#This Row],[ISIN]]="","",IF(OR(_xll.BDP($R156&amp;" Equity",U$1)="#N/A N/A",_xll.BDP($R156&amp;" Equity",U$1)="#N/A Invalid Security"),"--",_xll.BDP($R156&amp;" Equity",U$1)))</f>
        <v>--</v>
      </c>
      <c r="V156" s="230" t="str">
        <f>IF(tbl_coded[[#This Row],[ISIN]]="","",IF(OR(_xll.BDP($R156&amp;" Equity",V$1)="#N/A N/A",_xll.BDP($R156&amp;" Equity",V$1)="#N/A Invalid Security"),"--",_xll.BDP($R156&amp;" Equity",V$1)))</f>
        <v>--</v>
      </c>
      <c r="W156" s="230" t="str">
        <f>IF(tbl_coded[[#This Row],[ISIN]]="","",IF(OR(_xll.BDP($R156&amp;" Equity",W$1)="#N/A N/A",_xll.BDP($R156&amp;" Equity",W$1)="#N/A Invalid Security"),"--",_xll.BDP($R156&amp;" Equity",W$1)))</f>
        <v>--</v>
      </c>
      <c r="X156" s="230" t="str">
        <f>IF(tbl_coded[[#This Row],[ISIN]]="","",IF(OR(_xll.BDP($R156&amp;" Equity",X$1)="#N/A N/A",_xll.BDP($R156&amp;" Equity",X$1)="#N/A Invalid Security"),"--",_xll.BDP($R156&amp;" Equity",X$1)))</f>
        <v>--</v>
      </c>
      <c r="Y15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56" s="230" t="str">
        <f>IF(tbl_coded[[#This Row],[ISIN]]="","",IF(ISNUMBER(_xll.BDP(B156&amp;" Corp",Z$1)),_xll.BDP(B156&amp;" Corp",Z$1),""))</f>
        <v/>
      </c>
      <c r="AA156" s="230" t="str">
        <f>IF(tbl_coded[[#This Row],[ISIN]]="","",IF(ISNUMBER(_xll.BDP(B156&amp;" Corp",AA$1)),_xll.BDP(B156&amp;" Corp",AA$1),""))</f>
        <v/>
      </c>
      <c r="AB156" s="230" t="str">
        <f>IF(tbl_coded[[#This Row],[ISIN]]="","",IF(ISNUMBER(_xll.BDP(B156&amp;" Corp",AB$1)),_xll.BDP(B156&amp;" Corp",AB$1),""))</f>
        <v/>
      </c>
      <c r="AC156" s="230" t="str">
        <f>IF(tbl_coded[[#This Row],[ISIN]]="","",IF((_xll.BDP(B156&amp;" Corp",AC$1))="#N/A Field Not Applicable","",_xll.BDP(B156&amp;" Corp",AC$1)))</f>
        <v>N</v>
      </c>
      <c r="AD156" s="230" t="str">
        <f>IF(tbl_coded[[#This Row],[ISIN]]="","",IF((_xll.BDP(B156&amp;" Corp",AD$1))="#N/A N/A","--",_xll.BDP(B156&amp;" Corp",AD$1)))</f>
        <v>--</v>
      </c>
      <c r="AE156" s="230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>NR</v>
      </c>
      <c r="AF15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5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56" s="231" t="str">
        <f>IF(tbl_coded[[#This Row],[ISIN]]="","",IF(_xll.BDP($B156&amp;" Corp",AH$1)="#N/A N/A","--",_xll.BDP($B156&amp;" Corp",AH$1)))</f>
        <v>VG</v>
      </c>
      <c r="AI15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5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Quan Cheng Financial Holdings</v>
      </c>
      <c r="AL156" s="230" t="str">
        <f>IF(tbl_coded[[#This Row],[ISIN]]="","",IF(_xll.BDS($B156&amp;" Corp",AL$1)="#N/A Field Not Applicable","",_xll.BDS($B156&amp;" Corp",AL$1)))</f>
        <v/>
      </c>
      <c r="AM15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6" s="230" t="str">
        <f>IF(tbl_coded[[#This Row],[ISIN]]="","",IF(OR(_xll.BDP($B156&amp;" Corp",AR$1)="#N/A N/A"),"",_xll.BDP($B156&amp;" Corp",AR$1)))</f>
        <v>Jinan Jintou Holding Group Co Ltd</v>
      </c>
      <c r="AS156" s="230" t="str">
        <f>IF(tbl_coded[[#This Row],[ISIN]]="","",IF(_xll.BDS($B156&amp;" Corp",AS$1)="#N/A Field Not Applicable","",_xll.BDS($B156&amp;" Corp",AS$1)))</f>
        <v/>
      </c>
      <c r="AT156" s="230" t="str">
        <f>IF(tbl_coded[[#This Row],[SBLC Provider BBID]]="","",_xll.BDP(tbl_coded[[#This Row],[SBLC Provider BBID]]&amp;" CompanyID","NAME"))</f>
        <v/>
      </c>
      <c r="AU156" s="230" t="str">
        <f>IF(tbl_coded[[#This Row],[ISIN]]="","",IF(OR(_xll.BDP($B156&amp;" Corp",AU$1)="#N/A N/A"),"--",IF(_xll.BDP($B156&amp;" Corp",AU$1)="#N/A Field Not Applicable","",TEXT(_xll.BDP($B156&amp;" Corp",AU$1),"yyyy/mm/dd"))))</f>
        <v>2021/09/07</v>
      </c>
      <c r="AV156" s="230" t="str">
        <f>IF(tbl_coded[[#This Row],[ISIN]]="","",IF(OR(_xll.BDP($B156&amp;" Corp",AV$1)="#N/A N/A"),"--",IF(_xll.BDP($B156&amp;" Corp",AV$1)="#N/A Field Not Applicable","",TEXT(_xll.BDP($B156&amp;" Corp",AV$1),"yyyy/mm/dd"))))</f>
        <v>2024/09/07</v>
      </c>
      <c r="AW156" s="230" t="str">
        <f>IF(tbl_coded[[#This Row],[ISIN]]="","",IF(OR(_xll.BDP($B156&amp;" Corp",AW$1)="#N/A N/A"),"--",IF(_xll.BDP($B156&amp;" Corp",AW$1)="#N/A Field Not Applicable","",TEXT(_xll.BDP($B156&amp;" Corp",AW$1),"yyyy/mm/dd"))))</f>
        <v>2021/08/31</v>
      </c>
      <c r="AX156" s="230" t="str">
        <f>IF(tbl_coded[[#This Row],[ISIN]]="","",IF(OR(_xll.BDP($B156&amp;" Corp",AX$1)="#N/A Field Not Applicable"),"--",IF(_xll.BDP($B156&amp;" Corp",AX$1)="#N/A Field Not Applicable","",TEXT(_xll.BDP($B156&amp;" Corp",AX$1),"yyyy/mm/dd"))))</f>
        <v>--</v>
      </c>
      <c r="AY156" s="230">
        <f>IF(tbl_coded[[#This Row],[ISIN]]="","",IF(OR(_xll.BDP($B156&amp;" Corp",AY$1)="#N/A N/A"),"--",_xll.BDP($B156&amp;" Corp",AY$1)))</f>
        <v>3.8</v>
      </c>
      <c r="AZ156" s="230" t="str">
        <f>IF(tbl_coded[[#This Row],[ISIN]]="","",IF(OR(_xll.BDP($B156&amp;" Corp",AZ$1)="#N/A N/A"),"--",_xll.BDP($B156&amp;" Corp",AZ$1)))</f>
        <v>USD</v>
      </c>
      <c r="BA156" s="230">
        <f>IF(tbl_coded[[#This Row],[ISIN]]="","",IF(OR(_xll.BDP($B156&amp;" Corp",BA$1)="#N/A N/A"),"--",_xll.BDP($B156&amp;" Corp",BA$1)))</f>
        <v>278000000</v>
      </c>
      <c r="BB156" s="230">
        <f>IF(tbl_coded[[#This Row],[ISIN]]="","",IF(OR(_xll.BDP($B156&amp;" Corp",BB$1)="#N/A Field Not Applicable"),"--",_xll.BDP($B156&amp;" Corp",BB$1)))</f>
        <v>100</v>
      </c>
      <c r="BC156" s="230" t="str">
        <f>IF(tbl_coded[[#This Row],[ISIN]]="","",IF(OR(_xll.BDP($B156&amp;" Corp",BC$1)="#N/A Field Not Applicable"),"--",_xll.BDP($B156&amp;" Corp",BC$1)))</f>
        <v>N</v>
      </c>
      <c r="BD156" s="230" t="str">
        <f>IF(tbl_coded[[#This Row],[ISIN]]="","",IF(OR(_xll.BDP($B156&amp;" Corp",BD$1)="#N/A Field Not Applicable"),"--",_xll.BDP($B156&amp;" Corp",BD$1)))</f>
        <v>N</v>
      </c>
      <c r="BE156" s="230" t="str">
        <f>IF(tbl_coded[[#This Row],[ISIN]]="","",IF(OR(_xll.BDP($B156&amp;" Corp",BE$1)="#N/A Field Not Applicable"),"--",_xll.BDP($B156&amp;" Corp",BE$1)))</f>
        <v>N</v>
      </c>
      <c r="BF156" s="230" t="str">
        <f>IF(tbl_coded[[#This Row],[ISIN]]="","",IF(OR(_xll.BDP($B156&amp;" Corp",BF$1)="#N/A N/A"),"",_xll.BDP($B156&amp;" Corp",BF$1)))</f>
        <v/>
      </c>
      <c r="BG15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5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5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5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56" s="230" t="str">
        <f>IF(tbl_coded[[#This Row],[GREEN]]="Y","Green",IF(tbl_coded[[#This Row],[SUSTAINABLE]]="Y","Sustainable",IF(tbl_coded[[#This Row],[SOCIAL]]="Y","Social","")))</f>
        <v/>
      </c>
    </row>
    <row r="157" spans="1:65" ht="15" customHeight="1">
      <c r="A157" s="225">
        <v>155</v>
      </c>
      <c r="B157" s="226" t="str">
        <f>IF(美元债一级!$C$3:$C$1048576&lt;&gt;"",美元债一级!C157,"")</f>
        <v>XS2382274376</v>
      </c>
      <c r="C157" s="230" t="str">
        <f>IF(tbl_coded[[#This Row],[ISIN]]="","",IF(tbl_coded[[#This Row],[Index]]&gt;$A$1,"",IF(_xll.BDP($B157&amp;" Corp",C$1)="#N/A N/A","",_xll.BDP($B157&amp;" Corp",C$1))))</f>
        <v>26/8/2021</v>
      </c>
      <c r="D157" s="230" t="str">
        <f>IF(tbl_coded[[#This Row],[ISIN]]="","",IF(_xll.BDP($B157&amp;" Corp",D$1)="#N/A N/A","",_xll.BDP($B157&amp;" Corp",D$1)))</f>
        <v>AGILE GROUP HOLDINGS LTD</v>
      </c>
      <c r="E157" s="230" t="str">
        <f>IF(tbl_coded[[#This Row],[ISIN]]="","",IF(_xll.BDP($B157&amp;" Corp",E$1)="#N/A N/A","--",_xll.BDP($B157&amp;" Corp",E$1)))</f>
        <v>SUBSIDIARIES</v>
      </c>
      <c r="F157" s="230" t="str">
        <f>IF(tbl_coded[[#This Row],[ISIN]]="","",IF(_xll.BDS($B157&amp;" Corp",F$1)="#N/A Field Not Applicable","",_xll.BDS($B157&amp;" Corp",F$1)))</f>
        <v/>
      </c>
      <c r="G157" s="230" t="str">
        <f>IF(tbl_coded[[#This Row],[ISIN]]="","",IF(_xll.BDP($F157&amp;" CompanyID",G$1)="#N/A Invalid Security","",_xll.BDP($F157&amp;" CompanyID",G$1)))</f>
        <v/>
      </c>
      <c r="H157" s="230" t="str">
        <f>IF(tbl_coded[[#This Row],[ISIN]]="","",IF(_xll.BDP($B157&amp;" Corp",H$1)="#N/A N/A","--",_xll.BDP($B157&amp;" Corp",H$1)))</f>
        <v>--</v>
      </c>
      <c r="I157" s="230" t="str">
        <f>IF(tbl_coded[[#This Row],[ISIN]]="","",IF(_xll.BDP($B157&amp;" Corp",I$1)="#N/A N/A","--",_xll.BDP($B157&amp;" Corp",I$1)))</f>
        <v>--</v>
      </c>
      <c r="J157" s="230" t="str">
        <f>IF(tbl_coded[[#This Row],[ISIN]]="","",IF(_xll.BDP($B157&amp;" Corp",J$1)="#N/A N/A","--",_xll.BDP($B157&amp;" Corp",J$1)))</f>
        <v>--</v>
      </c>
      <c r="K157" s="230" t="str">
        <f>IF(tbl_coded[[#This Row],[ISIN]]="","",IF(_xll.BDP($B157&amp;" Corp",K$1)="#N/A N/A","--",_xll.BDP($B157&amp;" Corp",K$1)))</f>
        <v>--</v>
      </c>
      <c r="L157" s="230" t="str">
        <f>IF(tbl_coded[[#This Row],[ISIN]]="","",IF(_xll.BDP($B157&amp;" Corp",L$1)="#N/A N/A","--",_xll.BDP($B157&amp;" Corp",L$1)))</f>
        <v>--</v>
      </c>
      <c r="M157" s="230" t="str">
        <f>IF(tbl_coded[[#This Row],[ISIN]]="","",IF(_xll.BDP($B157&amp;" Corp",M$1)="#N/A N/A","--",_xll.BDP($B157&amp;" Corp",M$1)))</f>
        <v>Caa1</v>
      </c>
      <c r="N157" s="230" t="str">
        <f>IF(tbl_coded[[#This Row],[ISIN]]="","",IF(_xll.BDP($B157&amp;" Corp",N$1)="#N/A N/A","--",_xll.BDP($B157&amp;" Corp",N$1)))</f>
        <v>Caa1</v>
      </c>
      <c r="O157" s="230" t="str">
        <f>IF(tbl_coded[[#This Row],[ISIN]]="","",IF(_xll.BDP($B157&amp;" Corp",O$1)="#N/A N/A","--",_xll.BDP($B157&amp;" Corp",O$1)))</f>
        <v>NR</v>
      </c>
      <c r="P157" s="230" t="str">
        <f>IF(tbl_coded[[#This Row],[ISIN]]="","",IF(_xll.BDP($B157&amp;" Corp",P$1)="#N/A N/A","--",_xll.BDP($B157&amp;" Corp",P$1)))</f>
        <v>--</v>
      </c>
      <c r="Q15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Caa1/NR/--</v>
      </c>
      <c r="R157" s="230" t="str">
        <f>IF(tbl_coded[[#This Row],[ISIN]]="","",IF(OR(_xll.BDP($B157&amp;" Corp",R$1)="#N/A N/A",_xll.BDP($B157&amp;" Corp",R$1)="#N/A Invalid Security",_xll.BDP($B157&amp;" Corp",R$1)="#N/A Field Not Applicable"),"--",_xll.BDP($B157&amp;" Corp",R$1)))</f>
        <v>--</v>
      </c>
      <c r="S157" s="230" t="str">
        <f>IF(tbl_coded[[#This Row],[ISIN]]="","",IF(OR(_xll.BDP($R157&amp;" Equity",S$1)="#N/A N/A",_xll.BDP($R157&amp;" Equity",S$1)="#N/A Invalid Security"),"--",_xll.BDP($R157&amp;" Equity",S$1)))</f>
        <v>--</v>
      </c>
      <c r="T157" s="230" t="str">
        <f>IF(tbl_coded[[#This Row],[ISIN]]="","",IF(OR(_xll.BDP($R157&amp;" Equity",T$1)="#N/A N/A",_xll.BDP($R157&amp;" Equity",T$1)="#N/A Invalid Security"),"--",_xll.BDP($R157&amp;" Equity",T$1)))</f>
        <v>--</v>
      </c>
      <c r="U157" s="230" t="str">
        <f>IF(tbl_coded[[#This Row],[ISIN]]="","",IF(OR(_xll.BDP($R157&amp;" Equity",U$1)="#N/A N/A",_xll.BDP($R157&amp;" Equity",U$1)="#N/A Invalid Security"),"--",_xll.BDP($R157&amp;" Equity",U$1)))</f>
        <v>--</v>
      </c>
      <c r="V157" s="230" t="str">
        <f>IF(tbl_coded[[#This Row],[ISIN]]="","",IF(OR(_xll.BDP($R157&amp;" Equity",V$1)="#N/A N/A",_xll.BDP($R157&amp;" Equity",V$1)="#N/A Invalid Security"),"--",_xll.BDP($R157&amp;" Equity",V$1)))</f>
        <v>--</v>
      </c>
      <c r="W157" s="230" t="str">
        <f>IF(tbl_coded[[#This Row],[ISIN]]="","",IF(OR(_xll.BDP($R157&amp;" Equity",W$1)="#N/A N/A",_xll.BDP($R157&amp;" Equity",W$1)="#N/A Invalid Security"),"--",_xll.BDP($R157&amp;" Equity",W$1)))</f>
        <v>--</v>
      </c>
      <c r="X157" s="230" t="str">
        <f>IF(tbl_coded[[#This Row],[ISIN]]="","",IF(OR(_xll.BDP($R157&amp;" Equity",X$1)="#N/A N/A",_xll.BDP($R157&amp;" Equity",X$1)="#N/A Invalid Security"),"--",_xll.BDP($R157&amp;" Equity",X$1)))</f>
        <v>--</v>
      </c>
      <c r="Y15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57" s="230" t="str">
        <f>IF(tbl_coded[[#This Row],[ISIN]]="","",IF(ISNUMBER(_xll.BDP(B157&amp;" Corp",Z$1)),_xll.BDP(B157&amp;" Corp",Z$1),""))</f>
        <v/>
      </c>
      <c r="AA157" s="230" t="str">
        <f>IF(tbl_coded[[#This Row],[ISIN]]="","",IF(ISNUMBER(_xll.BDP(B157&amp;" Corp",AA$1)),_xll.BDP(B157&amp;" Corp",AA$1),""))</f>
        <v/>
      </c>
      <c r="AB157" s="230" t="str">
        <f>IF(tbl_coded[[#This Row],[ISIN]]="","",IF(ISNUMBER(_xll.BDP(B157&amp;" Corp",AB$1)),_xll.BDP(B157&amp;" Corp",AB$1),""))</f>
        <v/>
      </c>
      <c r="AC157" s="230" t="str">
        <f>IF(tbl_coded[[#This Row],[ISIN]]="","",IF((_xll.BDP(B157&amp;" Corp",AC$1))="#N/A Field Not Applicable","",_xll.BDP(B157&amp;" Corp",AC$1)))</f>
        <v>N</v>
      </c>
      <c r="AD157" s="230" t="str">
        <f>IF(tbl_coded[[#This Row],[ISIN]]="","",IF((_xll.BDP(B157&amp;" Corp",AD$1))="#N/A N/A","--",_xll.BDP(B157&amp;" Corp",AD$1)))</f>
        <v>--</v>
      </c>
      <c r="AE157" s="230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>NR</v>
      </c>
      <c r="AF15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Caa1/NR/--</v>
      </c>
      <c r="AG15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57" s="231" t="str">
        <f>IF(tbl_coded[[#This Row],[ISIN]]="","",IF(_xll.BDP($B157&amp;" Corp",AH$1)="#N/A N/A","--",_xll.BDP($B157&amp;" Corp",AH$1)))</f>
        <v>KY</v>
      </c>
      <c r="AI15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5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雅居乐集团</v>
      </c>
      <c r="AL157" s="230" t="str">
        <f>IF(tbl_coded[[#This Row],[ISIN]]="","",IF(_xll.BDS($B157&amp;" Corp",AL$1)="#N/A Field Not Applicable","",_xll.BDS($B157&amp;" Corp",AL$1)))</f>
        <v/>
      </c>
      <c r="AM15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7" s="230" t="str">
        <f>IF(tbl_coded[[#This Row],[ISIN]]="","",IF(OR(_xll.BDP($B157&amp;" Corp",AR$1)="#N/A N/A"),"",_xll.BDP($B157&amp;" Corp",AR$1)))</f>
        <v>Subsidiaries</v>
      </c>
      <c r="AS157" s="230" t="str">
        <f>IF(tbl_coded[[#This Row],[ISIN]]="","",IF(_xll.BDS($B157&amp;" Corp",AS$1)="#N/A Field Not Applicable","",_xll.BDS($B157&amp;" Corp",AS$1)))</f>
        <v/>
      </c>
      <c r="AT157" s="230" t="str">
        <f>IF(tbl_coded[[#This Row],[SBLC Provider BBID]]="","",_xll.BDP(tbl_coded[[#This Row],[SBLC Provider BBID]]&amp;" CompanyID","NAME"))</f>
        <v/>
      </c>
      <c r="AU157" s="230" t="str">
        <f>IF(tbl_coded[[#This Row],[ISIN]]="","",IF(OR(_xll.BDP($B157&amp;" Corp",AU$1)="#N/A N/A"),"--",IF(_xll.BDP($B157&amp;" Corp",AU$1)="#N/A Field Not Applicable","",TEXT(_xll.BDP($B157&amp;" Corp",AU$1),"yyyy/mm/dd"))))</f>
        <v>2021/09/01</v>
      </c>
      <c r="AV157" s="230" t="str">
        <f>IF(tbl_coded[[#This Row],[ISIN]]="","",IF(OR(_xll.BDP($B157&amp;" Corp",AV$1)="#N/A N/A"),"--",IF(_xll.BDP($B157&amp;" Corp",AV$1)="#N/A Field Not Applicable","",TEXT(_xll.BDP($B157&amp;" Corp",AV$1),"yyyy/mm/dd"))))</f>
        <v>2022/08/31</v>
      </c>
      <c r="AW157" s="230" t="str">
        <f>IF(tbl_coded[[#This Row],[ISIN]]="","",IF(OR(_xll.BDP($B157&amp;" Corp",AW$1)="#N/A N/A"),"--",IF(_xll.BDP($B157&amp;" Corp",AW$1)="#N/A Field Not Applicable","",TEXT(_xll.BDP($B157&amp;" Corp",AW$1),"yyyy/mm/dd"))))</f>
        <v>2021/08/26</v>
      </c>
      <c r="AX157" s="230" t="str">
        <f>IF(tbl_coded[[#This Row],[ISIN]]="","",IF(OR(_xll.BDP($B157&amp;" Corp",AX$1)="#N/A Field Not Applicable"),"--",IF(_xll.BDP($B157&amp;" Corp",AX$1)="#N/A Field Not Applicable","",TEXT(_xll.BDP($B157&amp;" Corp",AX$1),"yyyy/mm/dd"))))</f>
        <v>--</v>
      </c>
      <c r="AY157" s="230">
        <f>IF(tbl_coded[[#This Row],[ISIN]]="","",IF(OR(_xll.BDP($B157&amp;" Corp",AY$1)="#N/A N/A"),"--",_xll.BDP($B157&amp;" Corp",AY$1)))</f>
        <v>4.8499999999999996</v>
      </c>
      <c r="AZ157" s="230" t="str">
        <f>IF(tbl_coded[[#This Row],[ISIN]]="","",IF(OR(_xll.BDP($B157&amp;" Corp",AZ$1)="#N/A N/A"),"--",_xll.BDP($B157&amp;" Corp",AZ$1)))</f>
        <v>USD</v>
      </c>
      <c r="BA157" s="230">
        <f>IF(tbl_coded[[#This Row],[ISIN]]="","",IF(OR(_xll.BDP($B157&amp;" Corp",BA$1)="#N/A N/A"),"--",_xll.BDP($B157&amp;" Corp",BA$1)))</f>
        <v>400000000</v>
      </c>
      <c r="BB157" s="230">
        <f>IF(tbl_coded[[#This Row],[ISIN]]="","",IF(OR(_xll.BDP($B157&amp;" Corp",BB$1)="#N/A Field Not Applicable"),"--",_xll.BDP($B157&amp;" Corp",BB$1)))</f>
        <v>100</v>
      </c>
      <c r="BC157" s="230" t="str">
        <f>IF(tbl_coded[[#This Row],[ISIN]]="","",IF(OR(_xll.BDP($B157&amp;" Corp",BC$1)="#N/A Field Not Applicable"),"--",_xll.BDP($B157&amp;" Corp",BC$1)))</f>
        <v>N</v>
      </c>
      <c r="BD157" s="230" t="str">
        <f>IF(tbl_coded[[#This Row],[ISIN]]="","",IF(OR(_xll.BDP($B157&amp;" Corp",BD$1)="#N/A Field Not Applicable"),"--",_xll.BDP($B157&amp;" Corp",BD$1)))</f>
        <v>N</v>
      </c>
      <c r="BE157" s="230" t="str">
        <f>IF(tbl_coded[[#This Row],[ISIN]]="","",IF(OR(_xll.BDP($B157&amp;" Corp",BE$1)="#N/A Field Not Applicable"),"--",_xll.BDP($B157&amp;" Corp",BE$1)))</f>
        <v>N</v>
      </c>
      <c r="BF157" s="230" t="str">
        <f>IF(tbl_coded[[#This Row],[ISIN]]="","",IF(OR(_xll.BDP($B157&amp;" Corp",BF$1)="#N/A N/A"),"",_xll.BDP($B157&amp;" Corp",BF$1)))</f>
        <v>3383 HK</v>
      </c>
      <c r="BG15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5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5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5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5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15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--/NR/--</v>
      </c>
      <c r="BM157" s="230" t="str">
        <f>IF(tbl_coded[[#This Row],[GREEN]]="Y","Green",IF(tbl_coded[[#This Row],[SUSTAINABLE]]="Y","Sustainable",IF(tbl_coded[[#This Row],[SOCIAL]]="Y","Social","")))</f>
        <v/>
      </c>
    </row>
    <row r="158" spans="1:65" ht="15" customHeight="1">
      <c r="A158" s="225">
        <v>156</v>
      </c>
      <c r="B158" s="226" t="str">
        <f>IF(美元债一级!$C$3:$C$1048576&lt;&gt;"",美元债一级!C158,"")</f>
        <v>XS2379456895</v>
      </c>
      <c r="C158" s="230" t="str">
        <f>IF(tbl_coded[[#This Row],[ISIN]]="","",IF(tbl_coded[[#This Row],[Index]]&gt;$A$1,"",IF(_xll.BDP($B158&amp;" Corp",C$1)="#N/A N/A","",_xll.BDP($B158&amp;" Corp",C$1))))</f>
        <v>26/8/2021</v>
      </c>
      <c r="D158" s="230" t="str">
        <f>IF(tbl_coded[[#This Row],[ISIN]]="","",IF(_xll.BDP($B158&amp;" Corp",D$1)="#N/A N/A","",_xll.BDP($B158&amp;" Corp",D$1)))</f>
        <v>HUAFA 2021 I CO LTD</v>
      </c>
      <c r="E158" s="230" t="str">
        <f>IF(tbl_coded[[#This Row],[ISIN]]="","",IF(_xll.BDP($B158&amp;" Corp",E$1)="#N/A N/A","--",_xll.BDP($B158&amp;" Corp",E$1)))</f>
        <v>ZHUHAI HUAFA GROUP CO</v>
      </c>
      <c r="F158" s="230" t="str">
        <f>IF(tbl_coded[[#This Row],[ISIN]]="","",IF(_xll.BDS($B158&amp;" Corp",F$1)="#N/A Field Not Applicable","",_xll.BDS($B158&amp;" Corp",F$1)))</f>
        <v/>
      </c>
      <c r="G158" s="230" t="str">
        <f>IF(tbl_coded[[#This Row],[ISIN]]="","",IF(_xll.BDP($F158&amp;" CompanyID",G$1)="#N/A Invalid Security","",_xll.BDP($F158&amp;" CompanyID",G$1)))</f>
        <v/>
      </c>
      <c r="H158" s="230" t="str">
        <f>IF(tbl_coded[[#This Row],[ISIN]]="","",IF(_xll.BDP($B158&amp;" Corp",H$1)="#N/A N/A","--",_xll.BDP($B158&amp;" Corp",H$1)))</f>
        <v>--</v>
      </c>
      <c r="I158" s="230" t="str">
        <f>IF(tbl_coded[[#This Row],[ISIN]]="","",IF(_xll.BDP($B158&amp;" Corp",I$1)="#N/A N/A","--",_xll.BDP($B158&amp;" Corp",I$1)))</f>
        <v>--</v>
      </c>
      <c r="J158" s="230" t="str">
        <f>IF(tbl_coded[[#This Row],[ISIN]]="","",IF(_xll.BDP($B158&amp;" Corp",J$1)="#N/A N/A","--",_xll.BDP($B158&amp;" Corp",J$1)))</f>
        <v>BBB</v>
      </c>
      <c r="K158" s="230" t="str">
        <f>IF(tbl_coded[[#This Row],[ISIN]]="","",IF(_xll.BDP($B158&amp;" Corp",K$1)="#N/A N/A","--",_xll.BDP($B158&amp;" Corp",K$1)))</f>
        <v>--</v>
      </c>
      <c r="L158" s="230" t="str">
        <f>IF(tbl_coded[[#This Row],[ISIN]]="","",IF(_xll.BDP($B158&amp;" Corp",L$1)="#N/A N/A","--",_xll.BDP($B158&amp;" Corp",L$1)))</f>
        <v>--</v>
      </c>
      <c r="M158" s="230" t="str">
        <f>IF(tbl_coded[[#This Row],[ISIN]]="","",IF(_xll.BDP($B158&amp;" Corp",M$1)="#N/A N/A","--",_xll.BDP($B158&amp;" Corp",M$1)))</f>
        <v>--</v>
      </c>
      <c r="N158" s="230" t="str">
        <f>IF(tbl_coded[[#This Row],[ISIN]]="","",IF(_xll.BDP($B158&amp;" Corp",N$1)="#N/A N/A","--",_xll.BDP($B158&amp;" Corp",N$1)))</f>
        <v>--</v>
      </c>
      <c r="O158" s="230" t="str">
        <f>IF(tbl_coded[[#This Row],[ISIN]]="","",IF(_xll.BDP($B158&amp;" Corp",O$1)="#N/A N/A","--",_xll.BDP($B158&amp;" Corp",O$1)))</f>
        <v>--</v>
      </c>
      <c r="P158" s="230" t="str">
        <f>IF(tbl_coded[[#This Row],[ISIN]]="","",IF(_xll.BDP($B158&amp;" Corp",P$1)="#N/A N/A","--",_xll.BDP($B158&amp;" Corp",P$1)))</f>
        <v>--</v>
      </c>
      <c r="Q15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58" s="230" t="str">
        <f>IF(tbl_coded[[#This Row],[ISIN]]="","",IF(OR(_xll.BDP($B158&amp;" Corp",R$1)="#N/A N/A",_xll.BDP($B158&amp;" Corp",R$1)="#N/A Invalid Security",_xll.BDP($B158&amp;" Corp",R$1)="#N/A Field Not Applicable"),"--",_xll.BDP($B158&amp;" Corp",R$1)))</f>
        <v>0794492D CH</v>
      </c>
      <c r="S158" s="230" t="str">
        <f>IF(tbl_coded[[#This Row],[ISIN]]="","",IF(OR(_xll.BDP($R158&amp;" Equity",S$1)="#N/A N/A",_xll.BDP($R158&amp;" Equity",S$1)="#N/A Invalid Security"),"--",_xll.BDP($R158&amp;" Equity",S$1)))</f>
        <v>--</v>
      </c>
      <c r="T158" s="230" t="str">
        <f>IF(tbl_coded[[#This Row],[ISIN]]="","",IF(OR(_xll.BDP($R158&amp;" Equity",T$1)="#N/A N/A",_xll.BDP($R158&amp;" Equity",T$1)="#N/A Invalid Security"),"--",_xll.BDP($R158&amp;" Equity",T$1)))</f>
        <v>--</v>
      </c>
      <c r="U158" s="230" t="str">
        <f>IF(tbl_coded[[#This Row],[ISIN]]="","",IF(OR(_xll.BDP($R158&amp;" Equity",U$1)="#N/A N/A",_xll.BDP($R158&amp;" Equity",U$1)="#N/A Invalid Security"),"--",_xll.BDP($R158&amp;" Equity",U$1)))</f>
        <v>--</v>
      </c>
      <c r="V158" s="230" t="str">
        <f>IF(tbl_coded[[#This Row],[ISIN]]="","",IF(OR(_xll.BDP($R158&amp;" Equity",V$1)="#N/A N/A",_xll.BDP($R158&amp;" Equity",V$1)="#N/A Invalid Security"),"--",_xll.BDP($R158&amp;" Equity",V$1)))</f>
        <v>--</v>
      </c>
      <c r="W158" s="230" t="str">
        <f>IF(tbl_coded[[#This Row],[ISIN]]="","",IF(OR(_xll.BDP($R158&amp;" Equity",W$1)="#N/A N/A",_xll.BDP($R158&amp;" Equity",W$1)="#N/A Invalid Security"),"--",_xll.BDP($R158&amp;" Equity",W$1)))</f>
        <v>--</v>
      </c>
      <c r="X158" s="230" t="str">
        <f>IF(tbl_coded[[#This Row],[ISIN]]="","",IF(OR(_xll.BDP($R158&amp;" Equity",X$1)="#N/A N/A",_xll.BDP($R158&amp;" Equity",X$1)="#N/A Invalid Security"),"--",_xll.BDP($R158&amp;" Equity",X$1)))</f>
        <v>BBB</v>
      </c>
      <c r="Y15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</v>
      </c>
      <c r="Z158" s="230" t="str">
        <f>IF(tbl_coded[[#This Row],[ISIN]]="","",IF(ISNUMBER(_xll.BDP(B158&amp;" Corp",Z$1)),_xll.BDP(B158&amp;" Corp",Z$1),""))</f>
        <v/>
      </c>
      <c r="AA158" s="230" t="str">
        <f>IF(tbl_coded[[#This Row],[ISIN]]="","",IF(ISNUMBER(_xll.BDP(B158&amp;" Corp",AA$1)),_xll.BDP(B158&amp;" Corp",AA$1),""))</f>
        <v/>
      </c>
      <c r="AB158" s="230" t="str">
        <f>IF(tbl_coded[[#This Row],[ISIN]]="","",IF(ISNUMBER(_xll.BDP(B158&amp;" Corp",AB$1)),_xll.BDP(B158&amp;" Corp",AB$1),""))</f>
        <v/>
      </c>
      <c r="AC158" s="230" t="str">
        <f>IF(tbl_coded[[#This Row],[ISIN]]="","",IF((_xll.BDP(B158&amp;" Corp",AC$1))="#N/A Field Not Applicable","",_xll.BDP(B158&amp;" Corp",AC$1)))</f>
        <v>N</v>
      </c>
      <c r="AD158" s="230" t="str">
        <f>IF(tbl_coded[[#This Row],[ISIN]]="","",IF((_xll.BDP(B158&amp;" Corp",AD$1))="#N/A N/A","--",_xll.BDP(B158&amp;" Corp",AD$1)))</f>
        <v>--</v>
      </c>
      <c r="AE158" s="230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>IG</v>
      </c>
      <c r="AF15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15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158" s="231" t="str">
        <f>IF(tbl_coded[[#This Row],[ISIN]]="","",IF(_xll.BDP($B158&amp;" Corp",AH$1)="#N/A N/A","--",_xll.BDP($B158&amp;" Corp",AH$1)))</f>
        <v>VG</v>
      </c>
      <c r="AI15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5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Huafa 2021 I Co Ltd</v>
      </c>
      <c r="AL158" s="230" t="str">
        <f>IF(tbl_coded[[#This Row],[ISIN]]="","",IF(_xll.BDS($B158&amp;" Corp",AL$1)="#N/A Field Not Applicable","",_xll.BDS($B158&amp;" Corp",AL$1)))</f>
        <v/>
      </c>
      <c r="AM15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5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5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5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8" s="230" t="str">
        <f>IF(tbl_coded[[#This Row],[ISIN]]="","",IF(OR(_xll.BDP($B158&amp;" Corp",AR$1)="#N/A N/A"),"",_xll.BDP($B158&amp;" Corp",AR$1)))</f>
        <v>Zhuhai Huafa Group Co Ltd</v>
      </c>
      <c r="AS158" s="230" t="str">
        <f>IF(tbl_coded[[#This Row],[ISIN]]="","",IF(_xll.BDS($B158&amp;" Corp",AS$1)="#N/A Field Not Applicable","",_xll.BDS($B158&amp;" Corp",AS$1)))</f>
        <v/>
      </c>
      <c r="AT158" s="230" t="str">
        <f>IF(tbl_coded[[#This Row],[SBLC Provider BBID]]="","",_xll.BDP(tbl_coded[[#This Row],[SBLC Provider BBID]]&amp;" CompanyID","NAME"))</f>
        <v/>
      </c>
      <c r="AU158" s="230" t="str">
        <f>IF(tbl_coded[[#This Row],[ISIN]]="","",IF(OR(_xll.BDP($B158&amp;" Corp",AU$1)="#N/A N/A"),"--",IF(_xll.BDP($B158&amp;" Corp",AU$1)="#N/A Field Not Applicable","",TEXT(_xll.BDP($B158&amp;" Corp",AU$1),"yyyy/mm/dd"))))</f>
        <v>2021/08/31</v>
      </c>
      <c r="AV158" s="230" t="str">
        <f>IF(tbl_coded[[#This Row],[ISIN]]="","",IF(OR(_xll.BDP($B158&amp;" Corp",AV$1)="#N/A N/A"),"--",IF(_xll.BDP($B158&amp;" Corp",AV$1)="#N/A Field Not Applicable","",TEXT(_xll.BDP($B158&amp;" Corp",AV$1),"yyyy/mm/dd"))))</f>
        <v>2025/02/28</v>
      </c>
      <c r="AW158" s="230" t="str">
        <f>IF(tbl_coded[[#This Row],[ISIN]]="","",IF(OR(_xll.BDP($B158&amp;" Corp",AW$1)="#N/A N/A"),"--",IF(_xll.BDP($B158&amp;" Corp",AW$1)="#N/A Field Not Applicable","",TEXT(_xll.BDP($B158&amp;" Corp",AW$1),"yyyy/mm/dd"))))</f>
        <v>2021/08/26</v>
      </c>
      <c r="AX158" s="230" t="str">
        <f>IF(tbl_coded[[#This Row],[ISIN]]="","",IF(OR(_xll.BDP($B158&amp;" Corp",AX$1)="#N/A Field Not Applicable"),"--",IF(_xll.BDP($B158&amp;" Corp",AX$1)="#N/A Field Not Applicable","",TEXT(_xll.BDP($B158&amp;" Corp",AX$1),"yyyy/mm/dd"))))</f>
        <v>--</v>
      </c>
      <c r="AY158" s="230">
        <f>IF(tbl_coded[[#This Row],[ISIN]]="","",IF(OR(_xll.BDP($B158&amp;" Corp",AY$1)="#N/A N/A"),"--",_xll.BDP($B158&amp;" Corp",AY$1)))</f>
        <v>2.95</v>
      </c>
      <c r="AZ158" s="230" t="str">
        <f>IF(tbl_coded[[#This Row],[ISIN]]="","",IF(OR(_xll.BDP($B158&amp;" Corp",AZ$1)="#N/A N/A"),"--",_xll.BDP($B158&amp;" Corp",AZ$1)))</f>
        <v>USD</v>
      </c>
      <c r="BA158" s="230">
        <f>IF(tbl_coded[[#This Row],[ISIN]]="","",IF(OR(_xll.BDP($B158&amp;" Corp",BA$1)="#N/A N/A"),"--",_xll.BDP($B158&amp;" Corp",BA$1)))</f>
        <v>200000000</v>
      </c>
      <c r="BB158" s="230">
        <f>IF(tbl_coded[[#This Row],[ISIN]]="","",IF(OR(_xll.BDP($B158&amp;" Corp",BB$1)="#N/A Field Not Applicable"),"--",_xll.BDP($B158&amp;" Corp",BB$1)))</f>
        <v>100</v>
      </c>
      <c r="BC158" s="230" t="str">
        <f>IF(tbl_coded[[#This Row],[ISIN]]="","",IF(OR(_xll.BDP($B158&amp;" Corp",BC$1)="#N/A Field Not Applicable"),"--",_xll.BDP($B158&amp;" Corp",BC$1)))</f>
        <v>N</v>
      </c>
      <c r="BD158" s="230" t="str">
        <f>IF(tbl_coded[[#This Row],[ISIN]]="","",IF(OR(_xll.BDP($B158&amp;" Corp",BD$1)="#N/A Field Not Applicable"),"--",_xll.BDP($B158&amp;" Corp",BD$1)))</f>
        <v>N</v>
      </c>
      <c r="BE158" s="230" t="str">
        <f>IF(tbl_coded[[#This Row],[ISIN]]="","",IF(OR(_xll.BDP($B158&amp;" Corp",BE$1)="#N/A Field Not Applicable"),"--",_xll.BDP($B158&amp;" Corp",BE$1)))</f>
        <v>N</v>
      </c>
      <c r="BF158" s="230" t="str">
        <f>IF(tbl_coded[[#This Row],[ISIN]]="","",IF(OR(_xll.BDP($B158&amp;" Corp",BF$1)="#N/A N/A"),"",_xll.BDP($B158&amp;" Corp",BF$1)))</f>
        <v/>
      </c>
      <c r="BG15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5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5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5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158" s="230" t="str">
        <f>IF(tbl_coded[[#This Row],[GREEN]]="Y","Green",IF(tbl_coded[[#This Row],[SUSTAINABLE]]="Y","Sustainable",IF(tbl_coded[[#This Row],[SOCIAL]]="Y","Social","")))</f>
        <v/>
      </c>
    </row>
    <row r="159" spans="1:65" ht="15" customHeight="1">
      <c r="A159" s="225">
        <v>157</v>
      </c>
      <c r="B159" s="226" t="str">
        <f>IF(美元债一级!$C$3:$C$1048576&lt;&gt;"",美元债一级!C159,"")</f>
        <v>XS2379487189</v>
      </c>
      <c r="C159" s="230" t="str">
        <f>IF(tbl_coded[[#This Row],[ISIN]]="","",IF(tbl_coded[[#This Row],[Index]]&gt;$A$1,"",IF(_xll.BDP($B159&amp;" Corp",C$1)="#N/A N/A","",_xll.BDP($B159&amp;" Corp",C$1))))</f>
        <v>24/8/2021</v>
      </c>
      <c r="D159" s="230" t="str">
        <f>IF(tbl_coded[[#This Row],[ISIN]]="","",IF(_xll.BDP($B159&amp;" Corp",D$1)="#N/A N/A","",_xll.BDP($B159&amp;" Corp",D$1)))</f>
        <v>INVENTIVE GLOBAL INV LTD</v>
      </c>
      <c r="E159" s="230" t="str">
        <f>IF(tbl_coded[[#This Row],[ISIN]]="","",IF(_xll.BDP($B159&amp;" Corp",E$1)="#N/A N/A","--",_xll.BDP($B159&amp;" Corp",E$1)))</f>
        <v>ABC INTERNATIONAL</v>
      </c>
      <c r="F159" s="230" t="str">
        <f>IF(tbl_coded[[#This Row],[ISIN]]="","",IF(_xll.BDS($B159&amp;" Corp",F$1)="#N/A Field Not Applicable","",_xll.BDS($B159&amp;" Corp",F$1)))</f>
        <v/>
      </c>
      <c r="G159" s="230" t="str">
        <f>IF(tbl_coded[[#This Row],[ISIN]]="","",IF(_xll.BDP($F159&amp;" CompanyID",G$1)="#N/A Invalid Security","",_xll.BDP($F159&amp;" CompanyID",G$1)))</f>
        <v/>
      </c>
      <c r="H159" s="230" t="str">
        <f>IF(tbl_coded[[#This Row],[ISIN]]="","",IF(_xll.BDP($B159&amp;" Corp",H$1)="#N/A N/A","--",_xll.BDP($B159&amp;" Corp",H$1)))</f>
        <v>A2</v>
      </c>
      <c r="I159" s="230" t="str">
        <f>IF(tbl_coded[[#This Row],[ISIN]]="","",IF(_xll.BDP($B159&amp;" Corp",I$1)="#N/A N/A","--",_xll.BDP($B159&amp;" Corp",I$1)))</f>
        <v>--</v>
      </c>
      <c r="J159" s="230" t="str">
        <f>IF(tbl_coded[[#This Row],[ISIN]]="","",IF(_xll.BDP($B159&amp;" Corp",J$1)="#N/A N/A","--",_xll.BDP($B159&amp;" Corp",J$1)))</f>
        <v>--</v>
      </c>
      <c r="K159" s="230" t="str">
        <f>IF(tbl_coded[[#This Row],[ISIN]]="","",IF(_xll.BDP($B159&amp;" Corp",K$1)="#N/A N/A","--",_xll.BDP($B159&amp;" Corp",K$1)))</f>
        <v>--</v>
      </c>
      <c r="L159" s="230" t="str">
        <f>IF(tbl_coded[[#This Row],[ISIN]]="","",IF(_xll.BDP($B159&amp;" Corp",L$1)="#N/A N/A","--",_xll.BDP($B159&amp;" Corp",L$1)))</f>
        <v>--</v>
      </c>
      <c r="M159" s="230" t="str">
        <f>IF(tbl_coded[[#This Row],[ISIN]]="","",IF(_xll.BDP($B159&amp;" Corp",M$1)="#N/A N/A","--",_xll.BDP($B159&amp;" Corp",M$1)))</f>
        <v>A2</v>
      </c>
      <c r="N159" s="230" t="str">
        <f>IF(tbl_coded[[#This Row],[ISIN]]="","",IF(_xll.BDP($B159&amp;" Corp",N$1)="#N/A N/A","--",_xll.BDP($B159&amp;" Corp",N$1)))</f>
        <v>--</v>
      </c>
      <c r="O159" s="230" t="str">
        <f>IF(tbl_coded[[#This Row],[ISIN]]="","",IF(_xll.BDP($B159&amp;" Corp",O$1)="#N/A N/A","--",_xll.BDP($B159&amp;" Corp",O$1)))</f>
        <v>--</v>
      </c>
      <c r="P159" s="230" t="str">
        <f>IF(tbl_coded[[#This Row],[ISIN]]="","",IF(_xll.BDP($B159&amp;" Corp",P$1)="#N/A N/A","--",_xll.BDP($B159&amp;" Corp",P$1)))</f>
        <v>--</v>
      </c>
      <c r="Q15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A2/--/--</v>
      </c>
      <c r="R159" s="230" t="str">
        <f>IF(tbl_coded[[#This Row],[ISIN]]="","",IF(OR(_xll.BDP($B159&amp;" Corp",R$1)="#N/A N/A",_xll.BDP($B159&amp;" Corp",R$1)="#N/A Invalid Security",_xll.BDP($B159&amp;" Corp",R$1)="#N/A Field Not Applicable"),"--",_xll.BDP($B159&amp;" Corp",R$1)))</f>
        <v>1361230D HK</v>
      </c>
      <c r="S159" s="230" t="str">
        <f>IF(tbl_coded[[#This Row],[ISIN]]="","",IF(OR(_xll.BDP($R159&amp;" Equity",S$1)="#N/A N/A",_xll.BDP($R159&amp;" Equity",S$1)="#N/A Invalid Security"),"--",_xll.BDP($R159&amp;" Equity",S$1)))</f>
        <v>--</v>
      </c>
      <c r="T159" s="230" t="str">
        <f>IF(tbl_coded[[#This Row],[ISIN]]="","",IF(OR(_xll.BDP($R159&amp;" Equity",T$1)="#N/A N/A",_xll.BDP($R159&amp;" Equity",T$1)="#N/A Invalid Security"),"--",_xll.BDP($R159&amp;" Equity",T$1)))</f>
        <v>--</v>
      </c>
      <c r="U159" s="230" t="str">
        <f>IF(tbl_coded[[#This Row],[ISIN]]="","",IF(OR(_xll.BDP($R159&amp;" Equity",U$1)="#N/A N/A",_xll.BDP($R159&amp;" Equity",U$1)="#N/A Invalid Security"),"--",_xll.BDP($R159&amp;" Equity",U$1)))</f>
        <v>A2</v>
      </c>
      <c r="V159" s="230" t="str">
        <f>IF(tbl_coded[[#This Row],[ISIN]]="","",IF(OR(_xll.BDP($R159&amp;" Equity",V$1)="#N/A N/A",_xll.BDP($R159&amp;" Equity",V$1)="#N/A Invalid Security"),"--",_xll.BDP($R159&amp;" Equity",V$1)))</f>
        <v>--</v>
      </c>
      <c r="W159" s="230" t="str">
        <f>IF(tbl_coded[[#This Row],[ISIN]]="","",IF(OR(_xll.BDP($R159&amp;" Equity",W$1)="#N/A N/A",_xll.BDP($R159&amp;" Equity",W$1)="#N/A Invalid Security"),"--",_xll.BDP($R159&amp;" Equity",W$1)))</f>
        <v>A-</v>
      </c>
      <c r="X159" s="230" t="str">
        <f>IF(tbl_coded[[#This Row],[ISIN]]="","",IF(OR(_xll.BDP($R159&amp;" Equity",X$1)="#N/A N/A",_xll.BDP($R159&amp;" Equity",X$1)="#N/A Invalid Security"),"--",_xll.BDP($R159&amp;" Equity",X$1)))</f>
        <v>A</v>
      </c>
      <c r="Y15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A2/A-/A</v>
      </c>
      <c r="Z159" s="230">
        <f>IF(tbl_coded[[#This Row],[ISIN]]="","",IF(ISNUMBER(_xll.BDP(B159&amp;" Corp",Z$1)),_xll.BDP(B159&amp;" Corp",Z$1),""))</f>
        <v>85</v>
      </c>
      <c r="AA159" s="230">
        <f>IF(tbl_coded[[#This Row],[ISIN]]="","",IF(ISNUMBER(_xll.BDP(B159&amp;" Corp",AA$1)),_xll.BDP(B159&amp;" Corp",AA$1),""))</f>
        <v>85</v>
      </c>
      <c r="AB159" s="230" t="str">
        <f>IF(tbl_coded[[#This Row],[ISIN]]="","",IF(ISNUMBER(_xll.BDP(B159&amp;" Corp",AB$1)),_xll.BDP(B159&amp;" Corp",AB$1),""))</f>
        <v/>
      </c>
      <c r="AC159" s="230" t="str">
        <f>IF(tbl_coded[[#This Row],[ISIN]]="","",IF((_xll.BDP(B159&amp;" Corp",AC$1))="#N/A Field Not Applicable","",_xll.BDP(B159&amp;" Corp",AC$1)))</f>
        <v>N</v>
      </c>
      <c r="AD159" s="230" t="str">
        <f>IF(tbl_coded[[#This Row],[ISIN]]="","",IF((_xll.BDP(B159&amp;" Corp",AD$1))="#N/A N/A","--",_xll.BDP(B159&amp;" Corp",AD$1)))</f>
        <v>--</v>
      </c>
      <c r="AE159" s="230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>IG</v>
      </c>
      <c r="AF15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A2/A-/A</v>
      </c>
      <c r="AG15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A2/--/--</v>
      </c>
      <c r="AH159" s="231" t="str">
        <f>IF(tbl_coded[[#This Row],[ISIN]]="","",IF(_xll.BDP($B159&amp;" Corp",AH$1)="#N/A N/A","--",_xll.BDP($B159&amp;" Corp",AH$1)))</f>
        <v>VG</v>
      </c>
      <c r="AI15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59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85</v>
      </c>
      <c r="AK15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Inventive环球投资有限公</v>
      </c>
      <c r="AL159" s="230" t="s">
        <v>521</v>
      </c>
      <c r="AM15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5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5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5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5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59" s="230" t="str">
        <f>IF(tbl_coded[[#This Row],[ISIN]]="","",IF(OR(_xll.BDP($B159&amp;" Corp",AR$1)="#N/A N/A"),"",_xll.BDP($B159&amp;" Corp",AR$1)))</f>
        <v>ABC International Holdings Ltd</v>
      </c>
      <c r="AS159" s="230" t="str">
        <f>IF(tbl_coded[[#This Row],[ISIN]]="","",IF(_xll.BDS($B159&amp;" Corp",AS$1)="#N/A Field Not Applicable","",_xll.BDS($B159&amp;" Corp",AS$1)))</f>
        <v/>
      </c>
      <c r="AT159" s="230" t="str">
        <f>IF(tbl_coded[[#This Row],[SBLC Provider BBID]]="","",_xll.BDP(tbl_coded[[#This Row],[SBLC Provider BBID]]&amp;" CompanyID","NAME"))</f>
        <v/>
      </c>
      <c r="AU159" s="230" t="str">
        <f>IF(tbl_coded[[#This Row],[ISIN]]="","",IF(OR(_xll.BDP($B159&amp;" Corp",AU$1)="#N/A N/A"),"--",IF(_xll.BDP($B159&amp;" Corp",AU$1)="#N/A Field Not Applicable","",TEXT(_xll.BDP($B159&amp;" Corp",AU$1),"yyyy/mm/dd"))))</f>
        <v>2021/09/01</v>
      </c>
      <c r="AV159" s="230" t="str">
        <f>IF(tbl_coded[[#This Row],[ISIN]]="","",IF(OR(_xll.BDP($B159&amp;" Corp",AV$1)="#N/A N/A"),"--",IF(_xll.BDP($B159&amp;" Corp",AV$1)="#N/A Field Not Applicable","",TEXT(_xll.BDP($B159&amp;" Corp",AV$1),"yyyy/mm/dd"))))</f>
        <v>2026/09/01</v>
      </c>
      <c r="AW159" s="230" t="str">
        <f>IF(tbl_coded[[#This Row],[ISIN]]="","",IF(OR(_xll.BDP($B159&amp;" Corp",AW$1)="#N/A N/A"),"--",IF(_xll.BDP($B159&amp;" Corp",AW$1)="#N/A Field Not Applicable","",TEXT(_xll.BDP($B159&amp;" Corp",AW$1),"yyyy/mm/dd"))))</f>
        <v>2021/08/24</v>
      </c>
      <c r="AX159" s="230" t="str">
        <f>IF(tbl_coded[[#This Row],[ISIN]]="","",IF(OR(_xll.BDP($B159&amp;" Corp",AX$1)="#N/A Field Not Applicable"),"--",IF(_xll.BDP($B159&amp;" Corp",AX$1)="#N/A Field Not Applicable","",TEXT(_xll.BDP($B159&amp;" Corp",AX$1),"yyyy/mm/dd"))))</f>
        <v>--</v>
      </c>
      <c r="AY159" s="230">
        <f>IF(tbl_coded[[#This Row],[ISIN]]="","",IF(OR(_xll.BDP($B159&amp;" Corp",AY$1)="#N/A N/A"),"--",_xll.BDP($B159&amp;" Corp",AY$1)))</f>
        <v>1.6</v>
      </c>
      <c r="AZ159" s="230" t="str">
        <f>IF(tbl_coded[[#This Row],[ISIN]]="","",IF(OR(_xll.BDP($B159&amp;" Corp",AZ$1)="#N/A N/A"),"--",_xll.BDP($B159&amp;" Corp",AZ$1)))</f>
        <v>USD</v>
      </c>
      <c r="BA159" s="230">
        <f>IF(tbl_coded[[#This Row],[ISIN]]="","",IF(OR(_xll.BDP($B159&amp;" Corp",BA$1)="#N/A N/A"),"--",_xll.BDP($B159&amp;" Corp",BA$1)))</f>
        <v>300000000</v>
      </c>
      <c r="BB159" s="230">
        <f>IF(tbl_coded[[#This Row],[ISIN]]="","",IF(OR(_xll.BDP($B159&amp;" Corp",BB$1)="#N/A Field Not Applicable"),"--",_xll.BDP($B159&amp;" Corp",BB$1)))</f>
        <v>99.870999999999995</v>
      </c>
      <c r="BC159" s="230" t="str">
        <f>IF(tbl_coded[[#This Row],[ISIN]]="","",IF(OR(_xll.BDP($B159&amp;" Corp",BC$1)="#N/A Field Not Applicable"),"--",_xll.BDP($B159&amp;" Corp",BC$1)))</f>
        <v>N</v>
      </c>
      <c r="BD159" s="230" t="str">
        <f>IF(tbl_coded[[#This Row],[ISIN]]="","",IF(OR(_xll.BDP($B159&amp;" Corp",BD$1)="#N/A Field Not Applicable"),"--",_xll.BDP($B159&amp;" Corp",BD$1)))</f>
        <v>N</v>
      </c>
      <c r="BE159" s="230" t="str">
        <f>IF(tbl_coded[[#This Row],[ISIN]]="","",IF(OR(_xll.BDP($B159&amp;" Corp",BE$1)="#N/A Field Not Applicable"),"--",_xll.BDP($B159&amp;" Corp",BE$1)))</f>
        <v>N</v>
      </c>
      <c r="BF159" s="230" t="str">
        <f>IF(tbl_coded[[#This Row],[ISIN]]="","",IF(OR(_xll.BDP($B159&amp;" Corp",BF$1)="#N/A N/A"),"",_xll.BDP($B159&amp;" Corp",BF$1)))</f>
        <v>1288 HK</v>
      </c>
      <c r="BG15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5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15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15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5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15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159" s="230" t="str">
        <f>IF(tbl_coded[[#This Row],[GREEN]]="Y","Green",IF(tbl_coded[[#This Row],[SUSTAINABLE]]="Y","Sustainable",IF(tbl_coded[[#This Row],[SOCIAL]]="Y","Social","")))</f>
        <v/>
      </c>
    </row>
    <row r="160" spans="1:65" ht="15" customHeight="1">
      <c r="A160" s="225">
        <v>158</v>
      </c>
      <c r="B160" s="226" t="str">
        <f>IF(美元债一级!$C$3:$C$1048576&lt;&gt;"",美元债一级!C160,"")</f>
        <v>XS2379486884</v>
      </c>
      <c r="C160" s="228" t="str">
        <f>IF(tbl_coded[[#This Row],[ISIN]]="","",IF(tbl_coded[[#This Row],[Index]]&gt;$A$1,"",IF(_xll.BDP($B160&amp;" Corp",C$1)="#N/A N/A","",_xll.BDP($B160&amp;" Corp",C$1))))</f>
        <v>24/8/2021</v>
      </c>
      <c r="D160" s="228" t="str">
        <f>IF(tbl_coded[[#This Row],[ISIN]]="","",IF(_xll.BDP($B160&amp;" Corp",D$1)="#N/A N/A","",_xll.BDP($B160&amp;" Corp",D$1)))</f>
        <v>INVENTIVE GLOBAL INV LTD</v>
      </c>
      <c r="E160" s="228" t="str">
        <f>IF(tbl_coded[[#This Row],[ISIN]]="","",IF(_xll.BDP($B160&amp;" Corp",E$1)="#N/A N/A","--",_xll.BDP($B160&amp;" Corp",E$1)))</f>
        <v>ABC INTERNATIONAL</v>
      </c>
      <c r="F160" s="228" t="str">
        <f>IF(tbl_coded[[#This Row],[ISIN]]="","",IF(_xll.BDS($B160&amp;" Corp",F$1)="#N/A Field Not Applicable","",_xll.BDS($B160&amp;" Corp",F$1)))</f>
        <v/>
      </c>
      <c r="G160" s="228" t="str">
        <f>IF(tbl_coded[[#This Row],[ISIN]]="","",IF(_xll.BDP($F160&amp;" CompanyID",G$1)="#N/A Invalid Security","",_xll.BDP($F160&amp;" CompanyID",G$1)))</f>
        <v/>
      </c>
      <c r="H160" s="228" t="str">
        <f>IF(tbl_coded[[#This Row],[ISIN]]="","",IF(_xll.BDP($B160&amp;" Corp",H$1)="#N/A N/A","--",_xll.BDP($B160&amp;" Corp",H$1)))</f>
        <v>A2</v>
      </c>
      <c r="I160" s="228" t="str">
        <f>IF(tbl_coded[[#This Row],[ISIN]]="","",IF(_xll.BDP($B160&amp;" Corp",I$1)="#N/A N/A","--",_xll.BDP($B160&amp;" Corp",I$1)))</f>
        <v>--</v>
      </c>
      <c r="J160" s="228" t="str">
        <f>IF(tbl_coded[[#This Row],[ISIN]]="","",IF(_xll.BDP($B160&amp;" Corp",J$1)="#N/A N/A","--",_xll.BDP($B160&amp;" Corp",J$1)))</f>
        <v>--</v>
      </c>
      <c r="K160" s="228" t="str">
        <f>IF(tbl_coded[[#This Row],[ISIN]]="","",IF(_xll.BDP($B160&amp;" Corp",K$1)="#N/A N/A","--",_xll.BDP($B160&amp;" Corp",K$1)))</f>
        <v>--</v>
      </c>
      <c r="L160" s="228" t="str">
        <f>IF(tbl_coded[[#This Row],[ISIN]]="","",IF(_xll.BDP($B160&amp;" Corp",L$1)="#N/A N/A","--",_xll.BDP($B160&amp;" Corp",L$1)))</f>
        <v>--</v>
      </c>
      <c r="M160" s="228" t="str">
        <f>IF(tbl_coded[[#This Row],[ISIN]]="","",IF(_xll.BDP($B160&amp;" Corp",M$1)="#N/A N/A","--",_xll.BDP($B160&amp;" Corp",M$1)))</f>
        <v>A2</v>
      </c>
      <c r="N160" s="228" t="str">
        <f>IF(tbl_coded[[#This Row],[ISIN]]="","",IF(_xll.BDP($B160&amp;" Corp",N$1)="#N/A N/A","--",_xll.BDP($B160&amp;" Corp",N$1)))</f>
        <v>--</v>
      </c>
      <c r="O160" s="228" t="str">
        <f>IF(tbl_coded[[#This Row],[ISIN]]="","",IF(_xll.BDP($B160&amp;" Corp",O$1)="#N/A N/A","--",_xll.BDP($B160&amp;" Corp",O$1)))</f>
        <v>--</v>
      </c>
      <c r="P160" s="228" t="str">
        <f>IF(tbl_coded[[#This Row],[ISIN]]="","",IF(_xll.BDP($B160&amp;" Corp",P$1)="#N/A N/A","--",_xll.BDP($B160&amp;" Corp",P$1)))</f>
        <v>--</v>
      </c>
      <c r="Q16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A2/--/--</v>
      </c>
      <c r="R160" s="228" t="str">
        <f>IF(tbl_coded[[#This Row],[ISIN]]="","",IF(OR(_xll.BDP($B160&amp;" Corp",R$1)="#N/A N/A",_xll.BDP($B160&amp;" Corp",R$1)="#N/A Invalid Security",_xll.BDP($B160&amp;" Corp",R$1)="#N/A Field Not Applicable"),"--",_xll.BDP($B160&amp;" Corp",R$1)))</f>
        <v>1361230D HK</v>
      </c>
      <c r="S160" s="228" t="str">
        <f>IF(tbl_coded[[#This Row],[ISIN]]="","",IF(OR(_xll.BDP($R160&amp;" Equity",S$1)="#N/A N/A",_xll.BDP($R160&amp;" Equity",S$1)="#N/A Invalid Security"),"--",_xll.BDP($R160&amp;" Equity",S$1)))</f>
        <v>--</v>
      </c>
      <c r="T160" s="228" t="str">
        <f>IF(tbl_coded[[#This Row],[ISIN]]="","",IF(OR(_xll.BDP($R160&amp;" Equity",T$1)="#N/A N/A",_xll.BDP($R160&amp;" Equity",T$1)="#N/A Invalid Security"),"--",_xll.BDP($R160&amp;" Equity",T$1)))</f>
        <v>--</v>
      </c>
      <c r="U160" s="228" t="str">
        <f>IF(tbl_coded[[#This Row],[ISIN]]="","",IF(OR(_xll.BDP($R160&amp;" Equity",U$1)="#N/A N/A",_xll.BDP($R160&amp;" Equity",U$1)="#N/A Invalid Security"),"--",_xll.BDP($R160&amp;" Equity",U$1)))</f>
        <v>A2</v>
      </c>
      <c r="V160" s="228" t="str">
        <f>IF(tbl_coded[[#This Row],[ISIN]]="","",IF(OR(_xll.BDP($R160&amp;" Equity",V$1)="#N/A N/A",_xll.BDP($R160&amp;" Equity",V$1)="#N/A Invalid Security"),"--",_xll.BDP($R160&amp;" Equity",V$1)))</f>
        <v>--</v>
      </c>
      <c r="W160" s="228" t="str">
        <f>IF(tbl_coded[[#This Row],[ISIN]]="","",IF(OR(_xll.BDP($R160&amp;" Equity",W$1)="#N/A N/A",_xll.BDP($R160&amp;" Equity",W$1)="#N/A Invalid Security"),"--",_xll.BDP($R160&amp;" Equity",W$1)))</f>
        <v>A-</v>
      </c>
      <c r="X160" s="228" t="str">
        <f>IF(tbl_coded[[#This Row],[ISIN]]="","",IF(OR(_xll.BDP($R160&amp;" Equity",X$1)="#N/A N/A",_xll.BDP($R160&amp;" Equity",X$1)="#N/A Invalid Security"),"--",_xll.BDP($R160&amp;" Equity",X$1)))</f>
        <v>A</v>
      </c>
      <c r="Y16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A2/A-/A</v>
      </c>
      <c r="Z160" s="228">
        <f>IF(tbl_coded[[#This Row],[ISIN]]="","",IF(ISNUMBER(_xll.BDP(B160&amp;" Corp",Z$1)),_xll.BDP(B160&amp;" Corp",Z$1),""))</f>
        <v>70</v>
      </c>
      <c r="AA160" s="228">
        <f>IF(tbl_coded[[#This Row],[ISIN]]="","",IF(ISNUMBER(_xll.BDP(B160&amp;" Corp",AA$1)),_xll.BDP(B160&amp;" Corp",AA$1),""))</f>
        <v>70</v>
      </c>
      <c r="AB160" s="228" t="str">
        <f>IF(tbl_coded[[#This Row],[ISIN]]="","",IF(ISNUMBER(_xll.BDP(B160&amp;" Corp",AB$1)),_xll.BDP(B160&amp;" Corp",AB$1),""))</f>
        <v/>
      </c>
      <c r="AC160" s="228" t="str">
        <f>IF(tbl_coded[[#This Row],[ISIN]]="","",IF((_xll.BDP(B160&amp;" Corp",AC$1))="#N/A Field Not Applicable","",_xll.BDP(B160&amp;" Corp",AC$1)))</f>
        <v>N</v>
      </c>
      <c r="AD160" s="228" t="str">
        <f>IF(tbl_coded[[#This Row],[ISIN]]="","",IF((_xll.BDP(B160&amp;" Corp",AD$1))="#N/A N/A","--",_xll.BDP(B160&amp;" Corp",AD$1)))</f>
        <v>--</v>
      </c>
      <c r="AE160" s="228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>IG</v>
      </c>
      <c r="AF16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A2/A-/A</v>
      </c>
      <c r="AG16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A2/--/--</v>
      </c>
      <c r="AH160" s="229" t="str">
        <f>IF(tbl_coded[[#This Row],[ISIN]]="","",IF(_xll.BDP($B160&amp;" Corp",AH$1)="#N/A N/A","--",_xll.BDP($B160&amp;" Corp",AH$1)))</f>
        <v>VG</v>
      </c>
      <c r="AI16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0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70</v>
      </c>
      <c r="AK16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Inventive环球投资有限公</v>
      </c>
      <c r="AL160" s="244" t="str">
        <f>IF(tbl_coded[[#This Row],[ISIN]]="","",IF(_xll.BDS($B160&amp;" Corp",AL$1)="#N/A Field Not Applicable","",_xll.BDS($B160&amp;" Corp",AL$1)))</f>
        <v/>
      </c>
      <c r="AM16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0" s="244" t="str">
        <f>IF(tbl_coded[[#This Row],[ISIN]]="","",IF(OR(_xll.BDP($B160&amp;" Corp",AR$1)="#N/A N/A"),"",_xll.BDP($B160&amp;" Corp",AR$1)))</f>
        <v>ABC International Holdings Ltd</v>
      </c>
      <c r="AS160" s="244" t="str">
        <f>IF(tbl_coded[[#This Row],[ISIN]]="","",IF(_xll.BDS($B160&amp;" Corp",AS$1)="#N/A Field Not Applicable","",_xll.BDS($B160&amp;" Corp",AS$1)))</f>
        <v/>
      </c>
      <c r="AT160" s="244" t="str">
        <f>IF(tbl_coded[[#This Row],[SBLC Provider BBID]]="","",_xll.BDP(tbl_coded[[#This Row],[SBLC Provider BBID]]&amp;" CompanyID","NAME"))</f>
        <v/>
      </c>
      <c r="AU160" s="244" t="str">
        <f>IF(tbl_coded[[#This Row],[ISIN]]="","",IF(OR(_xll.BDP($B160&amp;" Corp",AU$1)="#N/A N/A"),"--",IF(_xll.BDP($B160&amp;" Corp",AU$1)="#N/A Field Not Applicable","",TEXT(_xll.BDP($B160&amp;" Corp",AU$1),"yyyy/mm/dd"))))</f>
        <v>2021/09/01</v>
      </c>
      <c r="AV160" s="244" t="str">
        <f>IF(tbl_coded[[#This Row],[ISIN]]="","",IF(OR(_xll.BDP($B160&amp;" Corp",AV$1)="#N/A N/A"),"--",IF(_xll.BDP($B160&amp;" Corp",AV$1)="#N/A Field Not Applicable","",TEXT(_xll.BDP($B160&amp;" Corp",AV$1),"yyyy/mm/dd"))))</f>
        <v>2024/09/01</v>
      </c>
      <c r="AW160" s="244" t="str">
        <f>IF(tbl_coded[[#This Row],[ISIN]]="","",IF(OR(_xll.BDP($B160&amp;" Corp",AW$1)="#N/A N/A"),"--",IF(_xll.BDP($B160&amp;" Corp",AW$1)="#N/A Field Not Applicable","",TEXT(_xll.BDP($B160&amp;" Corp",AW$1),"yyyy/mm/dd"))))</f>
        <v>2021/08/24</v>
      </c>
      <c r="AX160" s="244" t="str">
        <f>IF(tbl_coded[[#This Row],[ISIN]]="","",IF(OR(_xll.BDP($B160&amp;" Corp",AX$1)="#N/A Field Not Applicable"),"--",IF(_xll.BDP($B160&amp;" Corp",AX$1)="#N/A Field Not Applicable","",TEXT(_xll.BDP($B160&amp;" Corp",AX$1),"yyyy/mm/dd"))))</f>
        <v>--</v>
      </c>
      <c r="AY160" s="244">
        <f>IF(tbl_coded[[#This Row],[ISIN]]="","",IF(OR(_xll.BDP($B160&amp;" Corp",AY$1)="#N/A N/A"),"--",_xll.BDP($B160&amp;" Corp",AY$1)))</f>
        <v>1.1000000000000001</v>
      </c>
      <c r="AZ160" s="244" t="str">
        <f>IF(tbl_coded[[#This Row],[ISIN]]="","",IF(OR(_xll.BDP($B160&amp;" Corp",AZ$1)="#N/A N/A"),"--",_xll.BDP($B160&amp;" Corp",AZ$1)))</f>
        <v>USD</v>
      </c>
      <c r="BA160" s="244">
        <f>IF(tbl_coded[[#This Row],[ISIN]]="","",IF(OR(_xll.BDP($B160&amp;" Corp",BA$1)="#N/A N/A"),"--",_xll.BDP($B160&amp;" Corp",BA$1)))</f>
        <v>500000000</v>
      </c>
      <c r="BB160" s="244">
        <f>IF(tbl_coded[[#This Row],[ISIN]]="","",IF(OR(_xll.BDP($B160&amp;" Corp",BB$1)="#N/A Field Not Applicable"),"--",_xll.BDP($B160&amp;" Corp",BB$1)))</f>
        <v>99.870999999999995</v>
      </c>
      <c r="BC160" s="244" t="str">
        <f>IF(tbl_coded[[#This Row],[ISIN]]="","",IF(OR(_xll.BDP($B160&amp;" Corp",BC$1)="#N/A Field Not Applicable"),"--",_xll.BDP($B160&amp;" Corp",BC$1)))</f>
        <v>N</v>
      </c>
      <c r="BD160" s="244" t="str">
        <f>IF(tbl_coded[[#This Row],[ISIN]]="","",IF(OR(_xll.BDP($B160&amp;" Corp",BD$1)="#N/A Field Not Applicable"),"--",_xll.BDP($B160&amp;" Corp",BD$1)))</f>
        <v>N</v>
      </c>
      <c r="BE160" s="244" t="str">
        <f>IF(tbl_coded[[#This Row],[ISIN]]="","",IF(OR(_xll.BDP($B160&amp;" Corp",BE$1)="#N/A Field Not Applicable"),"--",_xll.BDP($B160&amp;" Corp",BE$1)))</f>
        <v>N</v>
      </c>
      <c r="BF160" s="244" t="str">
        <f>IF(tbl_coded[[#This Row],[ISIN]]="","",IF(OR(_xll.BDP($B160&amp;" Corp",BF$1)="#N/A N/A"),"",_xll.BDP($B160&amp;" Corp",BF$1)))</f>
        <v>1288 HK</v>
      </c>
      <c r="BG16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6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16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16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6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16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160" s="244" t="str">
        <f>IF(tbl_coded[[#This Row],[GREEN]]="Y","Green",IF(tbl_coded[[#This Row],[SUSTAINABLE]]="Y","Sustainable",IF(tbl_coded[[#This Row],[SOCIAL]]="Y","Social","")))</f>
        <v/>
      </c>
    </row>
    <row r="161" spans="1:65" ht="15" customHeight="1">
      <c r="A161" s="225">
        <v>159</v>
      </c>
      <c r="B161" s="226" t="str">
        <f>IF(美元债一级!$C$3:$C$1048576&lt;&gt;"",美元债一级!C161,"")</f>
        <v>XS2378344456</v>
      </c>
      <c r="C161" s="228" t="str">
        <f>IF(tbl_coded[[#This Row],[ISIN]]="","",IF(tbl_coded[[#This Row],[Index]]&gt;$A$1,"",IF(_xll.BDP($B161&amp;" Corp",C$1)="#N/A N/A","",_xll.BDP($B161&amp;" Corp",C$1))))</f>
        <v>19/8/2021</v>
      </c>
      <c r="D161" s="228" t="str">
        <f>IF(tbl_coded[[#This Row],[ISIN]]="","",IF(_xll.BDP($B161&amp;" Corp",D$1)="#N/A N/A","",_xll.BDP($B161&amp;" Corp",D$1)))</f>
        <v>SDG FINANCE LTD</v>
      </c>
      <c r="E161" s="228" t="str">
        <f>IF(tbl_coded[[#This Row],[ISIN]]="","",IF(_xll.BDP($B161&amp;" Corp",E$1)="#N/A N/A","--",_xll.BDP($B161&amp;" Corp",E$1)))</f>
        <v>SHANDONG GOLD GR</v>
      </c>
      <c r="F161" s="228" t="str">
        <f>IF(tbl_coded[[#This Row],[ISIN]]="","",IF(_xll.BDS($B161&amp;" Corp",F$1)="#N/A Field Not Applicable","",_xll.BDS($B161&amp;" Corp",F$1)))</f>
        <v/>
      </c>
      <c r="G161" s="228" t="str">
        <f>IF(tbl_coded[[#This Row],[ISIN]]="","",IF(_xll.BDP($F161&amp;" CompanyID",G$1)="#N/A Invalid Security","",_xll.BDP($F161&amp;" CompanyID",G$1)))</f>
        <v/>
      </c>
      <c r="H161" s="228" t="str">
        <f>IF(tbl_coded[[#This Row],[ISIN]]="","",IF(_xll.BDP($B161&amp;" Corp",H$1)="#N/A N/A","--",_xll.BDP($B161&amp;" Corp",H$1)))</f>
        <v>--</v>
      </c>
      <c r="I161" s="228" t="str">
        <f>IF(tbl_coded[[#This Row],[ISIN]]="","",IF(_xll.BDP($B161&amp;" Corp",I$1)="#N/A N/A","--",_xll.BDP($B161&amp;" Corp",I$1)))</f>
        <v>BBB-</v>
      </c>
      <c r="J161" s="228" t="str">
        <f>IF(tbl_coded[[#This Row],[ISIN]]="","",IF(_xll.BDP($B161&amp;" Corp",J$1)="#N/A N/A","--",_xll.BDP($B161&amp;" Corp",J$1)))</f>
        <v>--</v>
      </c>
      <c r="K161" s="228" t="str">
        <f>IF(tbl_coded[[#This Row],[ISIN]]="","",IF(_xll.BDP($B161&amp;" Corp",K$1)="#N/A N/A","--",_xll.BDP($B161&amp;" Corp",K$1)))</f>
        <v>--</v>
      </c>
      <c r="L161" s="228" t="str">
        <f>IF(tbl_coded[[#This Row],[ISIN]]="","",IF(_xll.BDP($B161&amp;" Corp",L$1)="#N/A N/A","--",_xll.BDP($B161&amp;" Corp",L$1)))</f>
        <v>--</v>
      </c>
      <c r="M161" s="228" t="str">
        <f>IF(tbl_coded[[#This Row],[ISIN]]="","",IF(_xll.BDP($B161&amp;" Corp",M$1)="#N/A N/A","--",_xll.BDP($B161&amp;" Corp",M$1)))</f>
        <v>--</v>
      </c>
      <c r="N161" s="228" t="str">
        <f>IF(tbl_coded[[#This Row],[ISIN]]="","",IF(_xll.BDP($B161&amp;" Corp",N$1)="#N/A N/A","--",_xll.BDP($B161&amp;" Corp",N$1)))</f>
        <v>--</v>
      </c>
      <c r="O161" s="228" t="str">
        <f>IF(tbl_coded[[#This Row],[ISIN]]="","",IF(_xll.BDP($B161&amp;" Corp",O$1)="#N/A N/A","--",_xll.BDP($B161&amp;" Corp",O$1)))</f>
        <v>--</v>
      </c>
      <c r="P161" s="228" t="str">
        <f>IF(tbl_coded[[#This Row],[ISIN]]="","",IF(_xll.BDP($B161&amp;" Corp",P$1)="#N/A N/A","--",_xll.BDP($B161&amp;" Corp",P$1)))</f>
        <v>--</v>
      </c>
      <c r="Q16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61" s="228" t="str">
        <f>IF(tbl_coded[[#This Row],[ISIN]]="","",IF(OR(_xll.BDP($B161&amp;" Corp",R$1)="#N/A N/A",_xll.BDP($B161&amp;" Corp",R$1)="#N/A Invalid Security",_xll.BDP($B161&amp;" Corp",R$1)="#N/A Field Not Applicable"),"--",_xll.BDP($B161&amp;" Corp",R$1)))</f>
        <v>SDGGCZ CH</v>
      </c>
      <c r="S161" s="228" t="str">
        <f>IF(tbl_coded[[#This Row],[ISIN]]="","",IF(OR(_xll.BDP($R161&amp;" Equity",S$1)="#N/A N/A",_xll.BDP($R161&amp;" Equity",S$1)="#N/A Invalid Security"),"--",_xll.BDP($R161&amp;" Equity",S$1)))</f>
        <v>--</v>
      </c>
      <c r="T161" s="228" t="str">
        <f>IF(tbl_coded[[#This Row],[ISIN]]="","",IF(OR(_xll.BDP($R161&amp;" Equity",T$1)="#N/A N/A",_xll.BDP($R161&amp;" Equity",T$1)="#N/A Invalid Security"),"--",_xll.BDP($R161&amp;" Equity",T$1)))</f>
        <v>--</v>
      </c>
      <c r="U161" s="228" t="str">
        <f>IF(tbl_coded[[#This Row],[ISIN]]="","",IF(OR(_xll.BDP($R161&amp;" Equity",U$1)="#N/A N/A",_xll.BDP($R161&amp;" Equity",U$1)="#N/A Invalid Security"),"--",_xll.BDP($R161&amp;" Equity",U$1)))</f>
        <v>--</v>
      </c>
      <c r="V161" s="228" t="str">
        <f>IF(tbl_coded[[#This Row],[ISIN]]="","",IF(OR(_xll.BDP($R161&amp;" Equity",V$1)="#N/A N/A",_xll.BDP($R161&amp;" Equity",V$1)="#N/A Invalid Security"),"--",_xll.BDP($R161&amp;" Equity",V$1)))</f>
        <v>--</v>
      </c>
      <c r="W161" s="228" t="str">
        <f>IF(tbl_coded[[#This Row],[ISIN]]="","",IF(OR(_xll.BDP($R161&amp;" Equity",W$1)="#N/A N/A",_xll.BDP($R161&amp;" Equity",W$1)="#N/A Invalid Security"),"--",_xll.BDP($R161&amp;" Equity",W$1)))</f>
        <v>BBB-</v>
      </c>
      <c r="X161" s="228" t="str">
        <f>IF(tbl_coded[[#This Row],[ISIN]]="","",IF(OR(_xll.BDP($R161&amp;" Equity",X$1)="#N/A N/A",_xll.BDP($R161&amp;" Equity",X$1)="#N/A Invalid Security"),"--",_xll.BDP($R161&amp;" Equity",X$1)))</f>
        <v>--</v>
      </c>
      <c r="Y16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--/BBB-/--</v>
      </c>
      <c r="Z161" s="228" t="str">
        <f>IF(tbl_coded[[#This Row],[ISIN]]="","",IF(ISNUMBER(_xll.BDP(B161&amp;" Corp",Z$1)),_xll.BDP(B161&amp;" Corp",Z$1),""))</f>
        <v/>
      </c>
      <c r="AA161" s="228" t="str">
        <f>IF(tbl_coded[[#This Row],[ISIN]]="","",IF(ISNUMBER(_xll.BDP(B161&amp;" Corp",AA$1)),_xll.BDP(B161&amp;" Corp",AA$1),""))</f>
        <v/>
      </c>
      <c r="AB161" s="228" t="str">
        <f>IF(tbl_coded[[#This Row],[ISIN]]="","",IF(ISNUMBER(_xll.BDP(B161&amp;" Corp",AB$1)),_xll.BDP(B161&amp;" Corp",AB$1),""))</f>
        <v/>
      </c>
      <c r="AC161" s="228" t="str">
        <f>IF(tbl_coded[[#This Row],[ISIN]]="","",IF((_xll.BDP(B161&amp;" Corp",AC$1))="#N/A Field Not Applicable","",_xll.BDP(B161&amp;" Corp",AC$1)))</f>
        <v>N</v>
      </c>
      <c r="AD161" s="228" t="str">
        <f>IF(tbl_coded[[#This Row],[ISIN]]="","",IF((_xll.BDP(B161&amp;" Corp",AD$1))="#N/A N/A","--",_xll.BDP(B161&amp;" Corp",AD$1)))</f>
        <v>--</v>
      </c>
      <c r="AE161" s="228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>IG</v>
      </c>
      <c r="AF16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--/BBB-/--</v>
      </c>
      <c r="AG16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--/BBB-/--</v>
      </c>
      <c r="AH161" s="229" t="str">
        <f>IF(tbl_coded[[#This Row],[ISIN]]="","",IF(_xll.BDP($B161&amp;" Corp",AH$1)="#N/A N/A","--",_xll.BDP($B161&amp;" Corp",AH$1)))</f>
        <v>VG</v>
      </c>
      <c r="AI16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SDG金融有限公司</v>
      </c>
      <c r="AL161" s="244" t="str">
        <f>IF(tbl_coded[[#This Row],[ISIN]]="","",IF(_xll.BDS($B161&amp;" Corp",AL$1)="#N/A Field Not Applicable","",_xll.BDS($B161&amp;" Corp",AL$1)))</f>
        <v/>
      </c>
      <c r="AM16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1" s="244" t="str">
        <f>IF(tbl_coded[[#This Row],[ISIN]]="","",IF(OR(_xll.BDP($B161&amp;" Corp",AR$1)="#N/A N/A"),"",_xll.BDP($B161&amp;" Corp",AR$1)))</f>
        <v>Shandong Gold Group Co Ltd</v>
      </c>
      <c r="AS161" s="244" t="str">
        <f>IF(tbl_coded[[#This Row],[ISIN]]="","",IF(_xll.BDS($B161&amp;" Corp",AS$1)="#N/A Field Not Applicable","",_xll.BDS($B161&amp;" Corp",AS$1)))</f>
        <v/>
      </c>
      <c r="AT161" s="244" t="str">
        <f>IF(tbl_coded[[#This Row],[SBLC Provider BBID]]="","",_xll.BDP(tbl_coded[[#This Row],[SBLC Provider BBID]]&amp;" CompanyID","NAME"))</f>
        <v/>
      </c>
      <c r="AU161" s="244" t="str">
        <f>IF(tbl_coded[[#This Row],[ISIN]]="","",IF(OR(_xll.BDP($B161&amp;" Corp",AU$1)="#N/A N/A"),"--",IF(_xll.BDP($B161&amp;" Corp",AU$1)="#N/A Field Not Applicable","",TEXT(_xll.BDP($B161&amp;" Corp",AU$1),"yyyy/mm/dd"))))</f>
        <v>2021/08/25</v>
      </c>
      <c r="AV161" s="244" t="str">
        <f>IF(tbl_coded[[#This Row],[ISIN]]="","",IF(OR(_xll.BDP($B161&amp;" Corp",AV$1)="#N/A N/A"),"--",IF(_xll.BDP($B161&amp;" Corp",AV$1)="#N/A Field Not Applicable","",TEXT(_xll.BDP($B161&amp;" Corp",AV$1),"yyyy/mm/dd"))))</f>
        <v>2026/08/25</v>
      </c>
      <c r="AW161" s="244" t="str">
        <f>IF(tbl_coded[[#This Row],[ISIN]]="","",IF(OR(_xll.BDP($B161&amp;" Corp",AW$1)="#N/A N/A"),"--",IF(_xll.BDP($B161&amp;" Corp",AW$1)="#N/A Field Not Applicable","",TEXT(_xll.BDP($B161&amp;" Corp",AW$1),"yyyy/mm/dd"))))</f>
        <v>2021/08/19</v>
      </c>
      <c r="AX161" s="244" t="str">
        <f>IF(tbl_coded[[#This Row],[ISIN]]="","",IF(OR(_xll.BDP($B161&amp;" Corp",AX$1)="#N/A Field Not Applicable"),"--",IF(_xll.BDP($B161&amp;" Corp",AX$1)="#N/A Field Not Applicable","",TEXT(_xll.BDP($B161&amp;" Corp",AX$1),"yyyy/mm/dd"))))</f>
        <v>2026/05/25</v>
      </c>
      <c r="AY161" s="244">
        <f>IF(tbl_coded[[#This Row],[ISIN]]="","",IF(OR(_xll.BDP($B161&amp;" Corp",AY$1)="#N/A N/A"),"--",_xll.BDP($B161&amp;" Corp",AY$1)))</f>
        <v>2.8</v>
      </c>
      <c r="AZ161" s="244" t="str">
        <f>IF(tbl_coded[[#This Row],[ISIN]]="","",IF(OR(_xll.BDP($B161&amp;" Corp",AZ$1)="#N/A N/A"),"--",_xll.BDP($B161&amp;" Corp",AZ$1)))</f>
        <v>USD</v>
      </c>
      <c r="BA161" s="244">
        <f>IF(tbl_coded[[#This Row],[ISIN]]="","",IF(OR(_xll.BDP($B161&amp;" Corp",BA$1)="#N/A N/A"),"--",_xll.BDP($B161&amp;" Corp",BA$1)))</f>
        <v>300000000</v>
      </c>
      <c r="BB161" s="244">
        <f>IF(tbl_coded[[#This Row],[ISIN]]="","",IF(OR(_xll.BDP($B161&amp;" Corp",BB$1)="#N/A Field Not Applicable"),"--",_xll.BDP($B161&amp;" Corp",BB$1)))</f>
        <v>100</v>
      </c>
      <c r="BC161" s="244" t="str">
        <f>IF(tbl_coded[[#This Row],[ISIN]]="","",IF(OR(_xll.BDP($B161&amp;" Corp",BC$1)="#N/A Field Not Applicable"),"--",_xll.BDP($B161&amp;" Corp",BC$1)))</f>
        <v>N</v>
      </c>
      <c r="BD161" s="244" t="str">
        <f>IF(tbl_coded[[#This Row],[ISIN]]="","",IF(OR(_xll.BDP($B161&amp;" Corp",BD$1)="#N/A Field Not Applicable"),"--",_xll.BDP($B161&amp;" Corp",BD$1)))</f>
        <v>N</v>
      </c>
      <c r="BE161" s="244" t="str">
        <f>IF(tbl_coded[[#This Row],[ISIN]]="","",IF(OR(_xll.BDP($B161&amp;" Corp",BE$1)="#N/A Field Not Applicable"),"--",_xll.BDP($B161&amp;" Corp",BE$1)))</f>
        <v>N</v>
      </c>
      <c r="BF161" s="244" t="str">
        <f>IF(tbl_coded[[#This Row],[ISIN]]="","",IF(OR(_xll.BDP($B161&amp;" Corp",BF$1)="#N/A N/A"),"",_xll.BDP($B161&amp;" Corp",BF$1)))</f>
        <v>SDGGCZ CH</v>
      </c>
      <c r="BG16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6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16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6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--/BBB-/--</v>
      </c>
      <c r="BL16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--/BBB-/--</v>
      </c>
      <c r="BM161" s="244" t="str">
        <f>IF(tbl_coded[[#This Row],[GREEN]]="Y","Green",IF(tbl_coded[[#This Row],[SUSTAINABLE]]="Y","Sustainable",IF(tbl_coded[[#This Row],[SOCIAL]]="Y","Social","")))</f>
        <v/>
      </c>
    </row>
    <row r="162" spans="1:65" ht="15" customHeight="1">
      <c r="A162" s="225">
        <v>160</v>
      </c>
      <c r="B162" s="226" t="str">
        <f>IF(美元债一级!$C$3:$C$1048576&lt;&gt;"",美元债一级!C162,"")</f>
        <v>XS2379669299</v>
      </c>
      <c r="C162" s="228" t="str">
        <f>IF(tbl_coded[[#This Row],[ISIN]]="","",IF(tbl_coded[[#This Row],[Index]]&gt;$A$1,"",IF(_xll.BDP($B162&amp;" Corp",C$1)="#N/A N/A","",_xll.BDP($B162&amp;" Corp",C$1))))</f>
        <v>19/8/2021</v>
      </c>
      <c r="D162" s="228" t="str">
        <f>IF(tbl_coded[[#This Row],[ISIN]]="","",IF(_xll.BDP($B162&amp;" Corp",D$1)="#N/A N/A","",_xll.BDP($B162&amp;" Corp",D$1)))</f>
        <v>SDG FINANCE LTD</v>
      </c>
      <c r="E162" s="228" t="str">
        <f>IF(tbl_coded[[#This Row],[ISIN]]="","",IF(_xll.BDP($B162&amp;" Corp",E$1)="#N/A N/A","--",_xll.BDP($B162&amp;" Corp",E$1)))</f>
        <v>SHANDONG GOLD GR</v>
      </c>
      <c r="F162" s="228" t="str">
        <f>IF(tbl_coded[[#This Row],[ISIN]]="","",IF(_xll.BDS($B162&amp;" Corp",F$1)="#N/A Field Not Applicable","",_xll.BDS($B162&amp;" Corp",F$1)))</f>
        <v/>
      </c>
      <c r="G162" s="228" t="str">
        <f>IF(tbl_coded[[#This Row],[ISIN]]="","",IF(_xll.BDP($F162&amp;" CompanyID",G$1)="#N/A Invalid Security","",_xll.BDP($F162&amp;" CompanyID",G$1)))</f>
        <v/>
      </c>
      <c r="H162" s="228" t="str">
        <f>IF(tbl_coded[[#This Row],[ISIN]]="","",IF(_xll.BDP($B162&amp;" Corp",H$1)="#N/A N/A","--",_xll.BDP($B162&amp;" Corp",H$1)))</f>
        <v>--</v>
      </c>
      <c r="I162" s="228" t="str">
        <f>IF(tbl_coded[[#This Row],[ISIN]]="","",IF(_xll.BDP($B162&amp;" Corp",I$1)="#N/A N/A","--",_xll.BDP($B162&amp;" Corp",I$1)))</f>
        <v>BBB-</v>
      </c>
      <c r="J162" s="228" t="str">
        <f>IF(tbl_coded[[#This Row],[ISIN]]="","",IF(_xll.BDP($B162&amp;" Corp",J$1)="#N/A N/A","--",_xll.BDP($B162&amp;" Corp",J$1)))</f>
        <v>--</v>
      </c>
      <c r="K162" s="228" t="str">
        <f>IF(tbl_coded[[#This Row],[ISIN]]="","",IF(_xll.BDP($B162&amp;" Corp",K$1)="#N/A N/A","--",_xll.BDP($B162&amp;" Corp",K$1)))</f>
        <v>--</v>
      </c>
      <c r="L162" s="228" t="str">
        <f>IF(tbl_coded[[#This Row],[ISIN]]="","",IF(_xll.BDP($B162&amp;" Corp",L$1)="#N/A N/A","--",_xll.BDP($B162&amp;" Corp",L$1)))</f>
        <v>--</v>
      </c>
      <c r="M162" s="228" t="str">
        <f>IF(tbl_coded[[#This Row],[ISIN]]="","",IF(_xll.BDP($B162&amp;" Corp",M$1)="#N/A N/A","--",_xll.BDP($B162&amp;" Corp",M$1)))</f>
        <v>--</v>
      </c>
      <c r="N162" s="228" t="str">
        <f>IF(tbl_coded[[#This Row],[ISIN]]="","",IF(_xll.BDP($B162&amp;" Corp",N$1)="#N/A N/A","--",_xll.BDP($B162&amp;" Corp",N$1)))</f>
        <v>--</v>
      </c>
      <c r="O162" s="228" t="str">
        <f>IF(tbl_coded[[#This Row],[ISIN]]="","",IF(_xll.BDP($B162&amp;" Corp",O$1)="#N/A N/A","--",_xll.BDP($B162&amp;" Corp",O$1)))</f>
        <v>--</v>
      </c>
      <c r="P162" s="228" t="str">
        <f>IF(tbl_coded[[#This Row],[ISIN]]="","",IF(_xll.BDP($B162&amp;" Corp",P$1)="#N/A N/A","--",_xll.BDP($B162&amp;" Corp",P$1)))</f>
        <v>--</v>
      </c>
      <c r="Q16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62" s="228" t="str">
        <f>IF(tbl_coded[[#This Row],[ISIN]]="","",IF(OR(_xll.BDP($B162&amp;" Corp",R$1)="#N/A N/A",_xll.BDP($B162&amp;" Corp",R$1)="#N/A Invalid Security",_xll.BDP($B162&amp;" Corp",R$1)="#N/A Field Not Applicable"),"--",_xll.BDP($B162&amp;" Corp",R$1)))</f>
        <v>SDGGCZ CH</v>
      </c>
      <c r="S162" s="228" t="str">
        <f>IF(tbl_coded[[#This Row],[ISIN]]="","",IF(OR(_xll.BDP($R162&amp;" Equity",S$1)="#N/A N/A",_xll.BDP($R162&amp;" Equity",S$1)="#N/A Invalid Security"),"--",_xll.BDP($R162&amp;" Equity",S$1)))</f>
        <v>--</v>
      </c>
      <c r="T162" s="228" t="str">
        <f>IF(tbl_coded[[#This Row],[ISIN]]="","",IF(OR(_xll.BDP($R162&amp;" Equity",T$1)="#N/A N/A",_xll.BDP($R162&amp;" Equity",T$1)="#N/A Invalid Security"),"--",_xll.BDP($R162&amp;" Equity",T$1)))</f>
        <v>--</v>
      </c>
      <c r="U162" s="228" t="str">
        <f>IF(tbl_coded[[#This Row],[ISIN]]="","",IF(OR(_xll.BDP($R162&amp;" Equity",U$1)="#N/A N/A",_xll.BDP($R162&amp;" Equity",U$1)="#N/A Invalid Security"),"--",_xll.BDP($R162&amp;" Equity",U$1)))</f>
        <v>--</v>
      </c>
      <c r="V162" s="228" t="str">
        <f>IF(tbl_coded[[#This Row],[ISIN]]="","",IF(OR(_xll.BDP($R162&amp;" Equity",V$1)="#N/A N/A",_xll.BDP($R162&amp;" Equity",V$1)="#N/A Invalid Security"),"--",_xll.BDP($R162&amp;" Equity",V$1)))</f>
        <v>--</v>
      </c>
      <c r="W162" s="228" t="str">
        <f>IF(tbl_coded[[#This Row],[ISIN]]="","",IF(OR(_xll.BDP($R162&amp;" Equity",W$1)="#N/A N/A",_xll.BDP($R162&amp;" Equity",W$1)="#N/A Invalid Security"),"--",_xll.BDP($R162&amp;" Equity",W$1)))</f>
        <v>BBB-</v>
      </c>
      <c r="X162" s="228" t="str">
        <f>IF(tbl_coded[[#This Row],[ISIN]]="","",IF(OR(_xll.BDP($R162&amp;" Equity",X$1)="#N/A N/A",_xll.BDP($R162&amp;" Equity",X$1)="#N/A Invalid Security"),"--",_xll.BDP($R162&amp;" Equity",X$1)))</f>
        <v>--</v>
      </c>
      <c r="Y16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--/BBB-/--</v>
      </c>
      <c r="Z162" s="228" t="str">
        <f>IF(tbl_coded[[#This Row],[ISIN]]="","",IF(ISNUMBER(_xll.BDP(B162&amp;" Corp",Z$1)),_xll.BDP(B162&amp;" Corp",Z$1),""))</f>
        <v/>
      </c>
      <c r="AA162" s="228" t="str">
        <f>IF(tbl_coded[[#This Row],[ISIN]]="","",IF(ISNUMBER(_xll.BDP(B162&amp;" Corp",AA$1)),_xll.BDP(B162&amp;" Corp",AA$1),""))</f>
        <v/>
      </c>
      <c r="AB162" s="228" t="str">
        <f>IF(tbl_coded[[#This Row],[ISIN]]="","",IF(ISNUMBER(_xll.BDP(B162&amp;" Corp",AB$1)),_xll.BDP(B162&amp;" Corp",AB$1),""))</f>
        <v/>
      </c>
      <c r="AC162" s="228" t="str">
        <f>IF(tbl_coded[[#This Row],[ISIN]]="","",IF((_xll.BDP(B162&amp;" Corp",AC$1))="#N/A Field Not Applicable","",_xll.BDP(B162&amp;" Corp",AC$1)))</f>
        <v>N</v>
      </c>
      <c r="AD162" s="228" t="str">
        <f>IF(tbl_coded[[#This Row],[ISIN]]="","",IF((_xll.BDP(B162&amp;" Corp",AD$1))="#N/A N/A","--",_xll.BDP(B162&amp;" Corp",AD$1)))</f>
        <v>--</v>
      </c>
      <c r="AE162" s="228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>IG</v>
      </c>
      <c r="AF16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--/BBB-/--</v>
      </c>
      <c r="AG16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--/BBB-/--</v>
      </c>
      <c r="AH162" s="229" t="str">
        <f>IF(tbl_coded[[#This Row],[ISIN]]="","",IF(_xll.BDP($B162&amp;" Corp",AH$1)="#N/A N/A","--",_xll.BDP($B162&amp;" Corp",AH$1)))</f>
        <v>VG</v>
      </c>
      <c r="AI16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SDG金融有限公司</v>
      </c>
      <c r="AL162" s="244" t="str">
        <f>IF(tbl_coded[[#This Row],[ISIN]]="","",IF(_xll.BDS($B162&amp;" Corp",AL$1)="#N/A Field Not Applicable","",_xll.BDS($B162&amp;" Corp",AL$1)))</f>
        <v/>
      </c>
      <c r="AM16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2" s="244" t="str">
        <f>IF(tbl_coded[[#This Row],[ISIN]]="","",IF(OR(_xll.BDP($B162&amp;" Corp",AR$1)="#N/A N/A"),"",_xll.BDP($B162&amp;" Corp",AR$1)))</f>
        <v>Shandong Gold Group Co Ltd</v>
      </c>
      <c r="AS162" s="244" t="str">
        <f>IF(tbl_coded[[#This Row],[ISIN]]="","",IF(_xll.BDS($B162&amp;" Corp",AS$1)="#N/A Field Not Applicable","",_xll.BDS($B162&amp;" Corp",AS$1)))</f>
        <v/>
      </c>
      <c r="AT162" s="244" t="str">
        <f>IF(tbl_coded[[#This Row],[SBLC Provider BBID]]="","",_xll.BDP(tbl_coded[[#This Row],[SBLC Provider BBID]]&amp;" CompanyID","NAME"))</f>
        <v/>
      </c>
      <c r="AU162" s="244" t="str">
        <f>IF(tbl_coded[[#This Row],[ISIN]]="","",IF(OR(_xll.BDP($B162&amp;" Corp",AU$1)="#N/A N/A"),"--",IF(_xll.BDP($B162&amp;" Corp",AU$1)="#N/A Field Not Applicable","",TEXT(_xll.BDP($B162&amp;" Corp",AU$1),"yyyy/mm/dd"))))</f>
        <v>2021/08/25</v>
      </c>
      <c r="AV162" s="244" t="str">
        <f>IF(tbl_coded[[#This Row],[ISIN]]="","",IF(OR(_xll.BDP($B162&amp;" Corp",AV$1)="#N/A N/A"),"--",IF(_xll.BDP($B162&amp;" Corp",AV$1)="#N/A Field Not Applicable","",TEXT(_xll.BDP($B162&amp;" Corp",AV$1),"yyyy/mm/dd"))))</f>
        <v>2024/08/25</v>
      </c>
      <c r="AW162" s="244" t="str">
        <f>IF(tbl_coded[[#This Row],[ISIN]]="","",IF(OR(_xll.BDP($B162&amp;" Corp",AW$1)="#N/A N/A"),"--",IF(_xll.BDP($B162&amp;" Corp",AW$1)="#N/A Field Not Applicable","",TEXT(_xll.BDP($B162&amp;" Corp",AW$1),"yyyy/mm/dd"))))</f>
        <v>2021/08/19</v>
      </c>
      <c r="AX162" s="244" t="str">
        <f>IF(tbl_coded[[#This Row],[ISIN]]="","",IF(OR(_xll.BDP($B162&amp;" Corp",AX$1)="#N/A Field Not Applicable"),"--",IF(_xll.BDP($B162&amp;" Corp",AX$1)="#N/A Field Not Applicable","",TEXT(_xll.BDP($B162&amp;" Corp",AX$1),"yyyy/mm/dd"))))</f>
        <v>2024/05/25</v>
      </c>
      <c r="AY162" s="244">
        <f>IF(tbl_coded[[#This Row],[ISIN]]="","",IF(OR(_xll.BDP($B162&amp;" Corp",AY$1)="#N/A N/A"),"--",_xll.BDP($B162&amp;" Corp",AY$1)))</f>
        <v>2.4</v>
      </c>
      <c r="AZ162" s="244" t="str">
        <f>IF(tbl_coded[[#This Row],[ISIN]]="","",IF(OR(_xll.BDP($B162&amp;" Corp",AZ$1)="#N/A N/A"),"--",_xll.BDP($B162&amp;" Corp",AZ$1)))</f>
        <v>USD</v>
      </c>
      <c r="BA162" s="244">
        <f>IF(tbl_coded[[#This Row],[ISIN]]="","",IF(OR(_xll.BDP($B162&amp;" Corp",BA$1)="#N/A N/A"),"--",_xll.BDP($B162&amp;" Corp",BA$1)))</f>
        <v>300000000</v>
      </c>
      <c r="BB162" s="244">
        <f>IF(tbl_coded[[#This Row],[ISIN]]="","",IF(OR(_xll.BDP($B162&amp;" Corp",BB$1)="#N/A Field Not Applicable"),"--",_xll.BDP($B162&amp;" Corp",BB$1)))</f>
        <v>100</v>
      </c>
      <c r="BC162" s="244" t="str">
        <f>IF(tbl_coded[[#This Row],[ISIN]]="","",IF(OR(_xll.BDP($B162&amp;" Corp",BC$1)="#N/A Field Not Applicable"),"--",_xll.BDP($B162&amp;" Corp",BC$1)))</f>
        <v>N</v>
      </c>
      <c r="BD162" s="244" t="str">
        <f>IF(tbl_coded[[#This Row],[ISIN]]="","",IF(OR(_xll.BDP($B162&amp;" Corp",BD$1)="#N/A Field Not Applicable"),"--",_xll.BDP($B162&amp;" Corp",BD$1)))</f>
        <v>N</v>
      </c>
      <c r="BE162" s="244" t="str">
        <f>IF(tbl_coded[[#This Row],[ISIN]]="","",IF(OR(_xll.BDP($B162&amp;" Corp",BE$1)="#N/A Field Not Applicable"),"--",_xll.BDP($B162&amp;" Corp",BE$1)))</f>
        <v>N</v>
      </c>
      <c r="BF162" s="244" t="str">
        <f>IF(tbl_coded[[#This Row],[ISIN]]="","",IF(OR(_xll.BDP($B162&amp;" Corp",BF$1)="#N/A N/A"),"",_xll.BDP($B162&amp;" Corp",BF$1)))</f>
        <v>SDGGCZ CH</v>
      </c>
      <c r="BG16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6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16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6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--/BBB-/--</v>
      </c>
      <c r="BL16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--/BBB-/--</v>
      </c>
      <c r="BM162" s="244" t="str">
        <f>IF(tbl_coded[[#This Row],[GREEN]]="Y","Green",IF(tbl_coded[[#This Row],[SUSTAINABLE]]="Y","Sustainable",IF(tbl_coded[[#This Row],[SOCIAL]]="Y","Social","")))</f>
        <v/>
      </c>
    </row>
    <row r="163" spans="1:65" ht="15" customHeight="1">
      <c r="A163" s="225">
        <v>161</v>
      </c>
      <c r="B163" s="226" t="str">
        <f>IF(美元债一级!$C$3:$C$1048576&lt;&gt;"",美元债一级!C163,"")</f>
        <v>XS2374621493</v>
      </c>
      <c r="C163" s="230" t="str">
        <f>IF(tbl_coded[[#This Row],[ISIN]]="","",IF(tbl_coded[[#This Row],[Index]]&gt;$A$1,"",IF(_xll.BDP($B163&amp;" Corp",C$1)="#N/A N/A","",_xll.BDP($B163&amp;" Corp",C$1))))</f>
        <v>19/8/2021</v>
      </c>
      <c r="D163" s="230" t="str">
        <f>IF(tbl_coded[[#This Row],[ISIN]]="","",IF(_xll.BDP($B163&amp;" Corp",D$1)="#N/A N/A","",_xll.BDP($B163&amp;" Corp",D$1)))</f>
        <v>ANHUI TRANSPORTATION HK</v>
      </c>
      <c r="E163" s="230" t="str">
        <f>IF(tbl_coded[[#This Row],[ISIN]]="","",IF(_xll.BDP($B163&amp;" Corp",E$1)="#N/A N/A","--",_xll.BDP($B163&amp;" Corp",E$1)))</f>
        <v>ANHUI TRANSPORTATION  HO</v>
      </c>
      <c r="F163" s="230" t="str">
        <f>IF(tbl_coded[[#This Row],[ISIN]]="","",IF(_xll.BDS($B163&amp;" Corp",F$1)="#N/A Field Not Applicable","",_xll.BDS($B163&amp;" Corp",F$1)))</f>
        <v/>
      </c>
      <c r="G163" s="230" t="str">
        <f>IF(tbl_coded[[#This Row],[ISIN]]="","",IF(_xll.BDP($F163&amp;" CompanyID",G$1)="#N/A Invalid Security","",_xll.BDP($F163&amp;" CompanyID",G$1)))</f>
        <v/>
      </c>
      <c r="H163" s="230" t="str">
        <f>IF(tbl_coded[[#This Row],[ISIN]]="","",IF(_xll.BDP($B163&amp;" Corp",H$1)="#N/A N/A","--",_xll.BDP($B163&amp;" Corp",H$1)))</f>
        <v>A3</v>
      </c>
      <c r="I163" s="230" t="str">
        <f>IF(tbl_coded[[#This Row],[ISIN]]="","",IF(_xll.BDP($B163&amp;" Corp",I$1)="#N/A N/A","--",_xll.BDP($B163&amp;" Corp",I$1)))</f>
        <v>--</v>
      </c>
      <c r="J163" s="230" t="str">
        <f>IF(tbl_coded[[#This Row],[ISIN]]="","",IF(_xll.BDP($B163&amp;" Corp",J$1)="#N/A N/A","--",_xll.BDP($B163&amp;" Corp",J$1)))</f>
        <v>A-</v>
      </c>
      <c r="K163" s="230" t="str">
        <f>IF(tbl_coded[[#This Row],[ISIN]]="","",IF(_xll.BDP($B163&amp;" Corp",K$1)="#N/A N/A","--",_xll.BDP($B163&amp;" Corp",K$1)))</f>
        <v>--</v>
      </c>
      <c r="L163" s="230" t="str">
        <f>IF(tbl_coded[[#This Row],[ISIN]]="","",IF(_xll.BDP($B163&amp;" Corp",L$1)="#N/A N/A","--",_xll.BDP($B163&amp;" Corp",L$1)))</f>
        <v>--</v>
      </c>
      <c r="M163" s="230" t="str">
        <f>IF(tbl_coded[[#This Row],[ISIN]]="","",IF(_xll.BDP($B163&amp;" Corp",M$1)="#N/A N/A","--",_xll.BDP($B163&amp;" Corp",M$1)))</f>
        <v>A3</v>
      </c>
      <c r="N163" s="230" t="str">
        <f>IF(tbl_coded[[#This Row],[ISIN]]="","",IF(_xll.BDP($B163&amp;" Corp",N$1)="#N/A N/A","--",_xll.BDP($B163&amp;" Corp",N$1)))</f>
        <v>--</v>
      </c>
      <c r="O163" s="230" t="str">
        <f>IF(tbl_coded[[#This Row],[ISIN]]="","",IF(_xll.BDP($B163&amp;" Corp",O$1)="#N/A N/A","--",_xll.BDP($B163&amp;" Corp",O$1)))</f>
        <v>--</v>
      </c>
      <c r="P163" s="230" t="str">
        <f>IF(tbl_coded[[#This Row],[ISIN]]="","",IF(_xll.BDP($B163&amp;" Corp",P$1)="#N/A N/A","--",_xll.BDP($B163&amp;" Corp",P$1)))</f>
        <v>--</v>
      </c>
      <c r="Q16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163" s="230" t="str">
        <f>IF(tbl_coded[[#This Row],[ISIN]]="","",IF(OR(_xll.BDP($B163&amp;" Corp",R$1)="#N/A N/A",_xll.BDP($B163&amp;" Corp",R$1)="#N/A Invalid Security",_xll.BDP($B163&amp;" Corp",R$1)="#N/A Field Not Applicable"),"--",_xll.BDP($B163&amp;" Corp",R$1)))</f>
        <v>AEHZ CH</v>
      </c>
      <c r="S163" s="230" t="str">
        <f>IF(tbl_coded[[#This Row],[ISIN]]="","",IF(OR(_xll.BDP($R163&amp;" Equity",S$1)="#N/A N/A",_xll.BDP($R163&amp;" Equity",S$1)="#N/A Invalid Security"),"--",_xll.BDP($R163&amp;" Equity",S$1)))</f>
        <v>--</v>
      </c>
      <c r="T163" s="230" t="str">
        <f>IF(tbl_coded[[#This Row],[ISIN]]="","",IF(OR(_xll.BDP($R163&amp;" Equity",T$1)="#N/A N/A",_xll.BDP($R163&amp;" Equity",T$1)="#N/A Invalid Security"),"--",_xll.BDP($R163&amp;" Equity",T$1)))</f>
        <v>--</v>
      </c>
      <c r="U163" s="230" t="str">
        <f>IF(tbl_coded[[#This Row],[ISIN]]="","",IF(OR(_xll.BDP($R163&amp;" Equity",U$1)="#N/A N/A",_xll.BDP($R163&amp;" Equity",U$1)="#N/A Invalid Security"),"--",_xll.BDP($R163&amp;" Equity",U$1)))</f>
        <v>A3</v>
      </c>
      <c r="V163" s="230" t="str">
        <f>IF(tbl_coded[[#This Row],[ISIN]]="","",IF(OR(_xll.BDP($R163&amp;" Equity",V$1)="#N/A N/A",_xll.BDP($R163&amp;" Equity",V$1)="#N/A Invalid Security"),"--",_xll.BDP($R163&amp;" Equity",V$1)))</f>
        <v>--</v>
      </c>
      <c r="W163" s="230" t="str">
        <f>IF(tbl_coded[[#This Row],[ISIN]]="","",IF(OR(_xll.BDP($R163&amp;" Equity",W$1)="#N/A N/A",_xll.BDP($R163&amp;" Equity",W$1)="#N/A Invalid Security"),"--",_xll.BDP($R163&amp;" Equity",W$1)))</f>
        <v>--</v>
      </c>
      <c r="X163" s="230" t="str">
        <f>IF(tbl_coded[[#This Row],[ISIN]]="","",IF(OR(_xll.BDP($R163&amp;" Equity",X$1)="#N/A N/A",_xll.BDP($R163&amp;" Equity",X$1)="#N/A Invalid Security"),"--",_xll.BDP($R163&amp;" Equity",X$1)))</f>
        <v>A-</v>
      </c>
      <c r="Y16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A3/--/A-</v>
      </c>
      <c r="Z163" s="230">
        <f>IF(tbl_coded[[#This Row],[ISIN]]="","",IF(ISNUMBER(_xll.BDP(B163&amp;" Corp",Z$1)),_xll.BDP(B163&amp;" Corp",Z$1),""))</f>
        <v>90</v>
      </c>
      <c r="AA163" s="230">
        <f>IF(tbl_coded[[#This Row],[ISIN]]="","",IF(ISNUMBER(_xll.BDP(B163&amp;" Corp",AA$1)),_xll.BDP(B163&amp;" Corp",AA$1),""))</f>
        <v>90</v>
      </c>
      <c r="AB163" s="230" t="str">
        <f>IF(tbl_coded[[#This Row],[ISIN]]="","",IF(ISNUMBER(_xll.BDP(B163&amp;" Corp",AB$1)),_xll.BDP(B163&amp;" Corp",AB$1),""))</f>
        <v/>
      </c>
      <c r="AC163" s="230" t="str">
        <f>IF(tbl_coded[[#This Row],[ISIN]]="","",IF((_xll.BDP(B163&amp;" Corp",AC$1))="#N/A Field Not Applicable","",_xll.BDP(B163&amp;" Corp",AC$1)))</f>
        <v>N</v>
      </c>
      <c r="AD163" s="230" t="str">
        <f>IF(tbl_coded[[#This Row],[ISIN]]="","",IF((_xll.BDP(B163&amp;" Corp",AD$1))="#N/A N/A","--",_xll.BDP(B163&amp;" Corp",AD$1)))</f>
        <v>--</v>
      </c>
      <c r="AE163" s="230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>IG</v>
      </c>
      <c r="AF16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A3/--/A-</v>
      </c>
      <c r="AG16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A3/--/A-</v>
      </c>
      <c r="AH163" s="231" t="str">
        <f>IF(tbl_coded[[#This Row],[ISIN]]="","",IF(_xll.BDP($B163&amp;" Corp",AH$1)="#N/A N/A","--",_xll.BDP($B163&amp;" Corp",AH$1)))</f>
        <v>HK</v>
      </c>
      <c r="AI16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3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90</v>
      </c>
      <c r="AK16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安徽省交通控股集团（</v>
      </c>
      <c r="AL163" s="230" t="str">
        <f>IF(tbl_coded[[#This Row],[ISIN]]="","",IF(_xll.BDS($B163&amp;" Corp",AL$1)="#N/A Field Not Applicable","",_xll.BDS($B163&amp;" Corp",AL$1)))</f>
        <v/>
      </c>
      <c r="AM16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3" s="230" t="str">
        <f>IF(tbl_coded[[#This Row],[ISIN]]="","",IF(OR(_xll.BDP($B163&amp;" Corp",AR$1)="#N/A N/A"),"",_xll.BDP($B163&amp;" Corp",AR$1)))</f>
        <v>Anhui Transportation Holding Group Co Ltd</v>
      </c>
      <c r="AS163" s="230" t="str">
        <f>IF(tbl_coded[[#This Row],[ISIN]]="","",IF(_xll.BDS($B163&amp;" Corp",AS$1)="#N/A Field Not Applicable","",_xll.BDS($B163&amp;" Corp",AS$1)))</f>
        <v/>
      </c>
      <c r="AT163" s="230" t="str">
        <f>IF(tbl_coded[[#This Row],[SBLC Provider BBID]]="","",_xll.BDP(tbl_coded[[#This Row],[SBLC Provider BBID]]&amp;" CompanyID","NAME"))</f>
        <v/>
      </c>
      <c r="AU163" s="230" t="str">
        <f>IF(tbl_coded[[#This Row],[ISIN]]="","",IF(OR(_xll.BDP($B163&amp;" Corp",AU$1)="#N/A N/A"),"--",IF(_xll.BDP($B163&amp;" Corp",AU$1)="#N/A Field Not Applicable","",TEXT(_xll.BDP($B163&amp;" Corp",AU$1),"yyyy/mm/dd"))))</f>
        <v>2021/08/26</v>
      </c>
      <c r="AV163" s="230" t="str">
        <f>IF(tbl_coded[[#This Row],[ISIN]]="","",IF(OR(_xll.BDP($B163&amp;" Corp",AV$1)="#N/A N/A"),"--",IF(_xll.BDP($B163&amp;" Corp",AV$1)="#N/A Field Not Applicable","",TEXT(_xll.BDP($B163&amp;" Corp",AV$1),"yyyy/mm/dd"))))</f>
        <v>2026/08/26</v>
      </c>
      <c r="AW163" s="230" t="str">
        <f>IF(tbl_coded[[#This Row],[ISIN]]="","",IF(OR(_xll.BDP($B163&amp;" Corp",AW$1)="#N/A N/A"),"--",IF(_xll.BDP($B163&amp;" Corp",AW$1)="#N/A Field Not Applicable","",TEXT(_xll.BDP($B163&amp;" Corp",AW$1),"yyyy/mm/dd"))))</f>
        <v>2021/08/19</v>
      </c>
      <c r="AX163" s="230" t="str">
        <f>IF(tbl_coded[[#This Row],[ISIN]]="","",IF(OR(_xll.BDP($B163&amp;" Corp",AX$1)="#N/A Field Not Applicable"),"--",IF(_xll.BDP($B163&amp;" Corp",AX$1)="#N/A Field Not Applicable","",TEXT(_xll.BDP($B163&amp;" Corp",AX$1),"yyyy/mm/dd"))))</f>
        <v>--</v>
      </c>
      <c r="AY163" s="230">
        <f>IF(tbl_coded[[#This Row],[ISIN]]="","",IF(OR(_xll.BDP($B163&amp;" Corp",AY$1)="#N/A N/A"),"--",_xll.BDP($B163&amp;" Corp",AY$1)))</f>
        <v>1.6180000000000001</v>
      </c>
      <c r="AZ163" s="230" t="str">
        <f>IF(tbl_coded[[#This Row],[ISIN]]="","",IF(OR(_xll.BDP($B163&amp;" Corp",AZ$1)="#N/A N/A"),"--",_xll.BDP($B163&amp;" Corp",AZ$1)))</f>
        <v>USD</v>
      </c>
      <c r="BA163" s="230">
        <f>IF(tbl_coded[[#This Row],[ISIN]]="","",IF(OR(_xll.BDP($B163&amp;" Corp",BA$1)="#N/A N/A"),"--",_xll.BDP($B163&amp;" Corp",BA$1)))</f>
        <v>400000000</v>
      </c>
      <c r="BB163" s="230">
        <f>IF(tbl_coded[[#This Row],[ISIN]]="","",IF(OR(_xll.BDP($B163&amp;" Corp",BB$1)="#N/A Field Not Applicable"),"--",_xll.BDP($B163&amp;" Corp",BB$1)))</f>
        <v>99.78</v>
      </c>
      <c r="BC163" s="230" t="str">
        <f>IF(tbl_coded[[#This Row],[ISIN]]="","",IF(OR(_xll.BDP($B163&amp;" Corp",BC$1)="#N/A Field Not Applicable"),"--",_xll.BDP($B163&amp;" Corp",BC$1)))</f>
        <v>N</v>
      </c>
      <c r="BD163" s="230" t="str">
        <f>IF(tbl_coded[[#This Row],[ISIN]]="","",IF(OR(_xll.BDP($B163&amp;" Corp",BD$1)="#N/A Field Not Applicable"),"--",_xll.BDP($B163&amp;" Corp",BD$1)))</f>
        <v>N</v>
      </c>
      <c r="BE163" s="230" t="str">
        <f>IF(tbl_coded[[#This Row],[ISIN]]="","",IF(OR(_xll.BDP($B163&amp;" Corp",BE$1)="#N/A Field Not Applicable"),"--",_xll.BDP($B163&amp;" Corp",BE$1)))</f>
        <v>N</v>
      </c>
      <c r="BF163" s="230" t="str">
        <f>IF(tbl_coded[[#This Row],[ISIN]]="","",IF(OR(_xll.BDP($B163&amp;" Corp",BF$1)="#N/A N/A"),"",_xll.BDP($B163&amp;" Corp",BF$1)))</f>
        <v>AEHZ CH</v>
      </c>
      <c r="BG16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6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6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16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16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A3/--/A-</v>
      </c>
      <c r="BM163" s="230" t="str">
        <f>IF(tbl_coded[[#This Row],[GREEN]]="Y","Green",IF(tbl_coded[[#This Row],[SUSTAINABLE]]="Y","Sustainable",IF(tbl_coded[[#This Row],[SOCIAL]]="Y","Social","")))</f>
        <v/>
      </c>
    </row>
    <row r="164" spans="1:65" ht="15" customHeight="1">
      <c r="A164" s="225">
        <v>162</v>
      </c>
      <c r="B164" s="226" t="str">
        <f>IF(美元债一级!$C$3:$C$1048576&lt;&gt;"",美元债一级!C164,"")</f>
        <v>US056752AV05</v>
      </c>
      <c r="C164" s="230" t="str">
        <f>IF(tbl_coded[[#This Row],[ISIN]]="","",IF(tbl_coded[[#This Row],[Index]]&gt;$A$1,"",IF(_xll.BDP($B164&amp;" Corp",C$1)="#N/A N/A","",_xll.BDP($B164&amp;" Corp",C$1))))</f>
        <v>18/8/2021</v>
      </c>
      <c r="D164" s="230" t="str">
        <f>IF(tbl_coded[[#This Row],[ISIN]]="","",IF(_xll.BDP($B164&amp;" Corp",D$1)="#N/A N/A","",_xll.BDP($B164&amp;" Corp",D$1)))</f>
        <v>BAIDU INC</v>
      </c>
      <c r="E164" s="230" t="str">
        <f>IF(tbl_coded[[#This Row],[ISIN]]="","",IF(_xll.BDP($B164&amp;" Corp",E$1)="#N/A N/A","--",_xll.BDP($B164&amp;" Corp",E$1)))</f>
        <v>--</v>
      </c>
      <c r="F164" s="230" t="str">
        <f>IF(tbl_coded[[#This Row],[ISIN]]="","",IF(_xll.BDS($B164&amp;" Corp",F$1)="#N/A Field Not Applicable","",_xll.BDS($B164&amp;" Corp",F$1)))</f>
        <v/>
      </c>
      <c r="G164" s="230" t="str">
        <f>IF(tbl_coded[[#This Row],[ISIN]]="","",IF(_xll.BDP($F164&amp;" CompanyID",G$1)="#N/A Invalid Security","",_xll.BDP($F164&amp;" CompanyID",G$1)))</f>
        <v/>
      </c>
      <c r="H164" s="230" t="str">
        <f>IF(tbl_coded[[#This Row],[ISIN]]="","",IF(_xll.BDP($B164&amp;" Corp",H$1)="#N/A N/A","--",_xll.BDP($B164&amp;" Corp",H$1)))</f>
        <v>A3</v>
      </c>
      <c r="I164" s="230" t="str">
        <f>IF(tbl_coded[[#This Row],[ISIN]]="","",IF(_xll.BDP($B164&amp;" Corp",I$1)="#N/A N/A","--",_xll.BDP($B164&amp;" Corp",I$1)))</f>
        <v>--</v>
      </c>
      <c r="J164" s="230" t="str">
        <f>IF(tbl_coded[[#This Row],[ISIN]]="","",IF(_xll.BDP($B164&amp;" Corp",J$1)="#N/A N/A","--",_xll.BDP($B164&amp;" Corp",J$1)))</f>
        <v>A</v>
      </c>
      <c r="K164" s="230" t="str">
        <f>IF(tbl_coded[[#This Row],[ISIN]]="","",IF(_xll.BDP($B164&amp;" Corp",K$1)="#N/A N/A","--",_xll.BDP($B164&amp;" Corp",K$1)))</f>
        <v>A3</v>
      </c>
      <c r="L164" s="230" t="str">
        <f>IF(tbl_coded[[#This Row],[ISIN]]="","",IF(_xll.BDP($B164&amp;" Corp",L$1)="#N/A N/A","--",_xll.BDP($B164&amp;" Corp",L$1)))</f>
        <v>--</v>
      </c>
      <c r="M164" s="230" t="str">
        <f>IF(tbl_coded[[#This Row],[ISIN]]="","",IF(_xll.BDP($B164&amp;" Corp",M$1)="#N/A N/A","--",_xll.BDP($B164&amp;" Corp",M$1)))</f>
        <v>A3</v>
      </c>
      <c r="N164" s="230" t="str">
        <f>IF(tbl_coded[[#This Row],[ISIN]]="","",IF(_xll.BDP($B164&amp;" Corp",N$1)="#N/A N/A","--",_xll.BDP($B164&amp;" Corp",N$1)))</f>
        <v>--</v>
      </c>
      <c r="O164" s="230" t="str">
        <f>IF(tbl_coded[[#This Row],[ISIN]]="","",IF(_xll.BDP($B164&amp;" Corp",O$1)="#N/A N/A","--",_xll.BDP($B164&amp;" Corp",O$1)))</f>
        <v>--</v>
      </c>
      <c r="P164" s="230" t="str">
        <f>IF(tbl_coded[[#This Row],[ISIN]]="","",IF(_xll.BDP($B164&amp;" Corp",P$1)="#N/A N/A","--",_xll.BDP($B164&amp;" Corp",P$1)))</f>
        <v>A</v>
      </c>
      <c r="Q16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A3/--/A</v>
      </c>
      <c r="R164" s="230" t="str">
        <f>IF(tbl_coded[[#This Row],[ISIN]]="","",IF(OR(_xll.BDP($B164&amp;" Corp",R$1)="#N/A N/A",_xll.BDP($B164&amp;" Corp",R$1)="#N/A Invalid Security",_xll.BDP($B164&amp;" Corp",R$1)="#N/A Field Not Applicable"),"--",_xll.BDP($B164&amp;" Corp",R$1)))</f>
        <v>--</v>
      </c>
      <c r="S164" s="230" t="str">
        <f>IF(tbl_coded[[#This Row],[ISIN]]="","",IF(OR(_xll.BDP($R164&amp;" Equity",S$1)="#N/A N/A",_xll.BDP($R164&amp;" Equity",S$1)="#N/A Invalid Security"),"--",_xll.BDP($R164&amp;" Equity",S$1)))</f>
        <v>--</v>
      </c>
      <c r="T164" s="230" t="str">
        <f>IF(tbl_coded[[#This Row],[ISIN]]="","",IF(OR(_xll.BDP($R164&amp;" Equity",T$1)="#N/A N/A",_xll.BDP($R164&amp;" Equity",T$1)="#N/A Invalid Security"),"--",_xll.BDP($R164&amp;" Equity",T$1)))</f>
        <v>--</v>
      </c>
      <c r="U164" s="230" t="str">
        <f>IF(tbl_coded[[#This Row],[ISIN]]="","",IF(OR(_xll.BDP($R164&amp;" Equity",U$1)="#N/A N/A",_xll.BDP($R164&amp;" Equity",U$1)="#N/A Invalid Security"),"--",_xll.BDP($R164&amp;" Equity",U$1)))</f>
        <v>--</v>
      </c>
      <c r="V164" s="230" t="str">
        <f>IF(tbl_coded[[#This Row],[ISIN]]="","",IF(OR(_xll.BDP($R164&amp;" Equity",V$1)="#N/A N/A",_xll.BDP($R164&amp;" Equity",V$1)="#N/A Invalid Security"),"--",_xll.BDP($R164&amp;" Equity",V$1)))</f>
        <v>--</v>
      </c>
      <c r="W164" s="230" t="str">
        <f>IF(tbl_coded[[#This Row],[ISIN]]="","",IF(OR(_xll.BDP($R164&amp;" Equity",W$1)="#N/A N/A",_xll.BDP($R164&amp;" Equity",W$1)="#N/A Invalid Security"),"--",_xll.BDP($R164&amp;" Equity",W$1)))</f>
        <v>--</v>
      </c>
      <c r="X164" s="230" t="str">
        <f>IF(tbl_coded[[#This Row],[ISIN]]="","",IF(OR(_xll.BDP($R164&amp;" Equity",X$1)="#N/A N/A",_xll.BDP($R164&amp;" Equity",X$1)="#N/A Invalid Security"),"--",_xll.BDP($R164&amp;" Equity",X$1)))</f>
        <v>--</v>
      </c>
      <c r="Y16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64" s="230">
        <f>IF(tbl_coded[[#This Row],[ISIN]]="","",IF(ISNUMBER(_xll.BDP(B164&amp;" Corp",Z$1)),_xll.BDP(B164&amp;" Corp",Z$1),""))</f>
        <v>83</v>
      </c>
      <c r="AA164" s="230" t="str">
        <f>IF(tbl_coded[[#This Row],[ISIN]]="","",IF(ISNUMBER(_xll.BDP(B164&amp;" Corp",AA$1)),_xll.BDP(B164&amp;" Corp",AA$1),""))</f>
        <v/>
      </c>
      <c r="AB164" s="230" t="str">
        <f>IF(tbl_coded[[#This Row],[ISIN]]="","",IF(ISNUMBER(_xll.BDP(B164&amp;" Corp",AB$1)),_xll.BDP(B164&amp;" Corp",AB$1),""))</f>
        <v/>
      </c>
      <c r="AC164" s="230" t="str">
        <f>IF(tbl_coded[[#This Row],[ISIN]]="","",IF((_xll.BDP(B164&amp;" Corp",AC$1))="#N/A Field Not Applicable","",_xll.BDP(B164&amp;" Corp",AC$1)))</f>
        <v>N</v>
      </c>
      <c r="AD164" s="230" t="str">
        <f>IF(tbl_coded[[#This Row],[ISIN]]="","",IF((_xll.BDP(B164&amp;" Corp",AD$1))="#N/A N/A","--",_xll.BDP(B164&amp;" Corp",AD$1)))</f>
        <v>--</v>
      </c>
      <c r="AE164" s="230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>IG</v>
      </c>
      <c r="AF16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A3/--/A</v>
      </c>
      <c r="AG16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</v>
      </c>
      <c r="AH164" s="231" t="str">
        <f>IF(tbl_coded[[#This Row],[ISIN]]="","",IF(_xll.BDP($B164&amp;" Corp",AH$1)="#N/A N/A","--",_xll.BDP($B164&amp;" Corp",AH$1)))</f>
        <v>KY</v>
      </c>
      <c r="AI16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UW</v>
      </c>
      <c r="AJ164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83</v>
      </c>
      <c r="AK16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百度</v>
      </c>
      <c r="AL164" s="230" t="str">
        <f>IF(tbl_coded[[#This Row],[ISIN]]="","",IF(_xll.BDS($B164&amp;" Corp",AL$1)="#N/A Field Not Applicable","",_xll.BDS($B164&amp;" Corp",AL$1)))</f>
        <v/>
      </c>
      <c r="AM16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4" s="230" t="str">
        <f>IF(tbl_coded[[#This Row],[ISIN]]="","",IF(OR(_xll.BDP($B164&amp;" Corp",AR$1)="#N/A N/A"),"",_xll.BDP($B164&amp;" Corp",AR$1)))</f>
        <v/>
      </c>
      <c r="AS164" s="230" t="str">
        <f>IF(tbl_coded[[#This Row],[ISIN]]="","",IF(_xll.BDS($B164&amp;" Corp",AS$1)="#N/A Field Not Applicable","",_xll.BDS($B164&amp;" Corp",AS$1)))</f>
        <v/>
      </c>
      <c r="AT164" s="230" t="str">
        <f>IF(tbl_coded[[#This Row],[SBLC Provider BBID]]="","",_xll.BDP(tbl_coded[[#This Row],[SBLC Provider BBID]]&amp;" CompanyID","NAME"))</f>
        <v/>
      </c>
      <c r="AU164" s="230" t="str">
        <f>IF(tbl_coded[[#This Row],[ISIN]]="","",IF(OR(_xll.BDP($B164&amp;" Corp",AU$1)="#N/A N/A"),"--",IF(_xll.BDP($B164&amp;" Corp",AU$1)="#N/A Field Not Applicable","",TEXT(_xll.BDP($B164&amp;" Corp",AU$1),"yyyy/mm/dd"))))</f>
        <v>2021/08/23</v>
      </c>
      <c r="AV164" s="230" t="str">
        <f>IF(tbl_coded[[#This Row],[ISIN]]="","",IF(OR(_xll.BDP($B164&amp;" Corp",AV$1)="#N/A N/A"),"--",IF(_xll.BDP($B164&amp;" Corp",AV$1)="#N/A Field Not Applicable","",TEXT(_xll.BDP($B164&amp;" Corp",AV$1),"yyyy/mm/dd"))))</f>
        <v>2027/02/23</v>
      </c>
      <c r="AW164" s="230" t="str">
        <f>IF(tbl_coded[[#This Row],[ISIN]]="","",IF(OR(_xll.BDP($B164&amp;" Corp",AW$1)="#N/A N/A"),"--",IF(_xll.BDP($B164&amp;" Corp",AW$1)="#N/A Field Not Applicable","",TEXT(_xll.BDP($B164&amp;" Corp",AW$1),"yyyy/mm/dd"))))</f>
        <v>2021/08/18</v>
      </c>
      <c r="AX164" s="230" t="str">
        <f>IF(tbl_coded[[#This Row],[ISIN]]="","",IF(OR(_xll.BDP($B164&amp;" Corp",AX$1)="#N/A Field Not Applicable"),"--",IF(_xll.BDP($B164&amp;" Corp",AX$1)="#N/A Field Not Applicable","",TEXT(_xll.BDP($B164&amp;" Corp",AX$1),"yyyy/mm/dd"))))</f>
        <v>2027/01/23</v>
      </c>
      <c r="AY164" s="230">
        <f>IF(tbl_coded[[#This Row],[ISIN]]="","",IF(OR(_xll.BDP($B164&amp;" Corp",AY$1)="#N/A N/A"),"--",_xll.BDP($B164&amp;" Corp",AY$1)))</f>
        <v>1.625</v>
      </c>
      <c r="AZ164" s="230" t="str">
        <f>IF(tbl_coded[[#This Row],[ISIN]]="","",IF(OR(_xll.BDP($B164&amp;" Corp",AZ$1)="#N/A N/A"),"--",_xll.BDP($B164&amp;" Corp",AZ$1)))</f>
        <v>USD</v>
      </c>
      <c r="BA164" s="230">
        <f>IF(tbl_coded[[#This Row],[ISIN]]="","",IF(OR(_xll.BDP($B164&amp;" Corp",BA$1)="#N/A N/A"),"--",_xll.BDP($B164&amp;" Corp",BA$1)))</f>
        <v>300000000</v>
      </c>
      <c r="BB164" s="230">
        <f>IF(tbl_coded[[#This Row],[ISIN]]="","",IF(OR(_xll.BDP($B164&amp;" Corp",BB$1)="#N/A Field Not Applicable"),"--",_xll.BDP($B164&amp;" Corp",BB$1)))</f>
        <v>99.953000000000003</v>
      </c>
      <c r="BC164" s="230" t="str">
        <f>IF(tbl_coded[[#This Row],[ISIN]]="","",IF(OR(_xll.BDP($B164&amp;" Corp",BC$1)="#N/A Field Not Applicable"),"--",_xll.BDP($B164&amp;" Corp",BC$1)))</f>
        <v>N</v>
      </c>
      <c r="BD164" s="230" t="str">
        <f>IF(tbl_coded[[#This Row],[ISIN]]="","",IF(OR(_xll.BDP($B164&amp;" Corp",BD$1)="#N/A Field Not Applicable"),"--",_xll.BDP($B164&amp;" Corp",BD$1)))</f>
        <v>Y</v>
      </c>
      <c r="BE164" s="230" t="str">
        <f>IF(tbl_coded[[#This Row],[ISIN]]="","",IF(OR(_xll.BDP($B164&amp;" Corp",BE$1)="#N/A Field Not Applicable"),"--",_xll.BDP($B164&amp;" Corp",BE$1)))</f>
        <v>N</v>
      </c>
      <c r="BF164" s="230" t="str">
        <f>IF(tbl_coded[[#This Row],[ISIN]]="","",IF(OR(_xll.BDP($B164&amp;" Corp",BF$1)="#N/A N/A"),"",_xll.BDP($B164&amp;" Corp",BF$1)))</f>
        <v>BIDU US</v>
      </c>
      <c r="BG16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A3</v>
      </c>
      <c r="BH16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6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6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A3/--/A</v>
      </c>
      <c r="BL16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A3/--/A</v>
      </c>
      <c r="BM164" s="230" t="str">
        <f>IF(tbl_coded[[#This Row],[GREEN]]="Y","Green",IF(tbl_coded[[#This Row],[SUSTAINABLE]]="Y","Sustainable",IF(tbl_coded[[#This Row],[SOCIAL]]="Y","Social","")))</f>
        <v>Sustainable</v>
      </c>
    </row>
    <row r="165" spans="1:65" ht="15" customHeight="1">
      <c r="A165" s="225">
        <v>163</v>
      </c>
      <c r="B165" s="226" t="str">
        <f>IF(美元债一级!$C$3:$C$1048576&lt;&gt;"",美元债一级!C165,"")</f>
        <v>US056752AU22</v>
      </c>
      <c r="C165" s="230" t="str">
        <f>IF(tbl_coded[[#This Row],[ISIN]]="","",IF(tbl_coded[[#This Row],[Index]]&gt;$A$1,"",IF(_xll.BDP($B165&amp;" Corp",C$1)="#N/A N/A","",_xll.BDP($B165&amp;" Corp",C$1))))</f>
        <v>18/8/2021</v>
      </c>
      <c r="D165" s="230" t="str">
        <f>IF(tbl_coded[[#This Row],[ISIN]]="","",IF(_xll.BDP($B165&amp;" Corp",D$1)="#N/A N/A","",_xll.BDP($B165&amp;" Corp",D$1)))</f>
        <v>BAIDU INC</v>
      </c>
      <c r="E165" s="230" t="str">
        <f>IF(tbl_coded[[#This Row],[ISIN]]="","",IF(_xll.BDP($B165&amp;" Corp",E$1)="#N/A N/A","--",_xll.BDP($B165&amp;" Corp",E$1)))</f>
        <v>--</v>
      </c>
      <c r="F165" s="230" t="str">
        <f>IF(tbl_coded[[#This Row],[ISIN]]="","",IF(_xll.BDS($B165&amp;" Corp",F$1)="#N/A Field Not Applicable","",_xll.BDS($B165&amp;" Corp",F$1)))</f>
        <v/>
      </c>
      <c r="G165" s="230" t="str">
        <f>IF(tbl_coded[[#This Row],[ISIN]]="","",IF(_xll.BDP($F165&amp;" CompanyID",G$1)="#N/A Invalid Security","",_xll.BDP($F165&amp;" CompanyID",G$1)))</f>
        <v/>
      </c>
      <c r="H165" s="230" t="str">
        <f>IF(tbl_coded[[#This Row],[ISIN]]="","",IF(_xll.BDP($B165&amp;" Corp",H$1)="#N/A N/A","--",_xll.BDP($B165&amp;" Corp",H$1)))</f>
        <v>A3</v>
      </c>
      <c r="I165" s="230" t="str">
        <f>IF(tbl_coded[[#This Row],[ISIN]]="","",IF(_xll.BDP($B165&amp;" Corp",I$1)="#N/A N/A","--",_xll.BDP($B165&amp;" Corp",I$1)))</f>
        <v>--</v>
      </c>
      <c r="J165" s="230" t="str">
        <f>IF(tbl_coded[[#This Row],[ISIN]]="","",IF(_xll.BDP($B165&amp;" Corp",J$1)="#N/A N/A","--",_xll.BDP($B165&amp;" Corp",J$1)))</f>
        <v>A</v>
      </c>
      <c r="K165" s="230" t="str">
        <f>IF(tbl_coded[[#This Row],[ISIN]]="","",IF(_xll.BDP($B165&amp;" Corp",K$1)="#N/A N/A","--",_xll.BDP($B165&amp;" Corp",K$1)))</f>
        <v>A3</v>
      </c>
      <c r="L165" s="230" t="str">
        <f>IF(tbl_coded[[#This Row],[ISIN]]="","",IF(_xll.BDP($B165&amp;" Corp",L$1)="#N/A N/A","--",_xll.BDP($B165&amp;" Corp",L$1)))</f>
        <v>--</v>
      </c>
      <c r="M165" s="230" t="str">
        <f>IF(tbl_coded[[#This Row],[ISIN]]="","",IF(_xll.BDP($B165&amp;" Corp",M$1)="#N/A N/A","--",_xll.BDP($B165&amp;" Corp",M$1)))</f>
        <v>A3</v>
      </c>
      <c r="N165" s="230" t="str">
        <f>IF(tbl_coded[[#This Row],[ISIN]]="","",IF(_xll.BDP($B165&amp;" Corp",N$1)="#N/A N/A","--",_xll.BDP($B165&amp;" Corp",N$1)))</f>
        <v>--</v>
      </c>
      <c r="O165" s="230" t="str">
        <f>IF(tbl_coded[[#This Row],[ISIN]]="","",IF(_xll.BDP($B165&amp;" Corp",O$1)="#N/A N/A","--",_xll.BDP($B165&amp;" Corp",O$1)))</f>
        <v>--</v>
      </c>
      <c r="P165" s="230" t="str">
        <f>IF(tbl_coded[[#This Row],[ISIN]]="","",IF(_xll.BDP($B165&amp;" Corp",P$1)="#N/A N/A","--",_xll.BDP($B165&amp;" Corp",P$1)))</f>
        <v>A</v>
      </c>
      <c r="Q16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A3/--/A</v>
      </c>
      <c r="R165" s="230" t="str">
        <f>IF(tbl_coded[[#This Row],[ISIN]]="","",IF(OR(_xll.BDP($B165&amp;" Corp",R$1)="#N/A N/A",_xll.BDP($B165&amp;" Corp",R$1)="#N/A Invalid Security",_xll.BDP($B165&amp;" Corp",R$1)="#N/A Field Not Applicable"),"--",_xll.BDP($B165&amp;" Corp",R$1)))</f>
        <v>--</v>
      </c>
      <c r="S165" s="230" t="str">
        <f>IF(tbl_coded[[#This Row],[ISIN]]="","",IF(OR(_xll.BDP($R165&amp;" Equity",S$1)="#N/A N/A",_xll.BDP($R165&amp;" Equity",S$1)="#N/A Invalid Security"),"--",_xll.BDP($R165&amp;" Equity",S$1)))</f>
        <v>--</v>
      </c>
      <c r="T165" s="230" t="str">
        <f>IF(tbl_coded[[#This Row],[ISIN]]="","",IF(OR(_xll.BDP($R165&amp;" Equity",T$1)="#N/A N/A",_xll.BDP($R165&amp;" Equity",T$1)="#N/A Invalid Security"),"--",_xll.BDP($R165&amp;" Equity",T$1)))</f>
        <v>--</v>
      </c>
      <c r="U165" s="230" t="str">
        <f>IF(tbl_coded[[#This Row],[ISIN]]="","",IF(OR(_xll.BDP($R165&amp;" Equity",U$1)="#N/A N/A",_xll.BDP($R165&amp;" Equity",U$1)="#N/A Invalid Security"),"--",_xll.BDP($R165&amp;" Equity",U$1)))</f>
        <v>--</v>
      </c>
      <c r="V165" s="230" t="str">
        <f>IF(tbl_coded[[#This Row],[ISIN]]="","",IF(OR(_xll.BDP($R165&amp;" Equity",V$1)="#N/A N/A",_xll.BDP($R165&amp;" Equity",V$1)="#N/A Invalid Security"),"--",_xll.BDP($R165&amp;" Equity",V$1)))</f>
        <v>--</v>
      </c>
      <c r="W165" s="230" t="str">
        <f>IF(tbl_coded[[#This Row],[ISIN]]="","",IF(OR(_xll.BDP($R165&amp;" Equity",W$1)="#N/A N/A",_xll.BDP($R165&amp;" Equity",W$1)="#N/A Invalid Security"),"--",_xll.BDP($R165&amp;" Equity",W$1)))</f>
        <v>--</v>
      </c>
      <c r="X165" s="230" t="str">
        <f>IF(tbl_coded[[#This Row],[ISIN]]="","",IF(OR(_xll.BDP($R165&amp;" Equity",X$1)="#N/A N/A",_xll.BDP($R165&amp;" Equity",X$1)="#N/A Invalid Security"),"--",_xll.BDP($R165&amp;" Equity",X$1)))</f>
        <v>--</v>
      </c>
      <c r="Y16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65" s="230">
        <f>IF(tbl_coded[[#This Row],[ISIN]]="","",IF(ISNUMBER(_xll.BDP(B165&amp;" Corp",Z$1)),_xll.BDP(B165&amp;" Corp",Z$1),""))</f>
        <v>113</v>
      </c>
      <c r="AA165" s="230" t="str">
        <f>IF(tbl_coded[[#This Row],[ISIN]]="","",IF(ISNUMBER(_xll.BDP(B165&amp;" Corp",AA$1)),_xll.BDP(B165&amp;" Corp",AA$1),""))</f>
        <v/>
      </c>
      <c r="AB165" s="230" t="str">
        <f>IF(tbl_coded[[#This Row],[ISIN]]="","",IF(ISNUMBER(_xll.BDP(B165&amp;" Corp",AB$1)),_xll.BDP(B165&amp;" Corp",AB$1),""))</f>
        <v/>
      </c>
      <c r="AC165" s="230" t="str">
        <f>IF(tbl_coded[[#This Row],[ISIN]]="","",IF((_xll.BDP(B165&amp;" Corp",AC$1))="#N/A Field Not Applicable","",_xll.BDP(B165&amp;" Corp",AC$1)))</f>
        <v>N</v>
      </c>
      <c r="AD165" s="230" t="str">
        <f>IF(tbl_coded[[#This Row],[ISIN]]="","",IF((_xll.BDP(B165&amp;" Corp",AD$1))="#N/A N/A","--",_xll.BDP(B165&amp;" Corp",AD$1)))</f>
        <v>--</v>
      </c>
      <c r="AE165" s="230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>IG</v>
      </c>
      <c r="AF16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A3/--/A</v>
      </c>
      <c r="AG16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</v>
      </c>
      <c r="AH165" s="231" t="str">
        <f>IF(tbl_coded[[#This Row],[ISIN]]="","",IF(_xll.BDP($B165&amp;" Corp",AH$1)="#N/A N/A","--",_xll.BDP($B165&amp;" Corp",AH$1)))</f>
        <v>KY</v>
      </c>
      <c r="AI16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UW</v>
      </c>
      <c r="AJ165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113</v>
      </c>
      <c r="AK16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百度</v>
      </c>
      <c r="AL165" s="230" t="str">
        <f>IF(tbl_coded[[#This Row],[ISIN]]="","",IF(_xll.BDS($B165&amp;" Corp",AL$1)="#N/A Field Not Applicable","",_xll.BDS($B165&amp;" Corp",AL$1)))</f>
        <v/>
      </c>
      <c r="AM16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5" s="230" t="str">
        <f>IF(tbl_coded[[#This Row],[ISIN]]="","",IF(OR(_xll.BDP($B165&amp;" Corp",AR$1)="#N/A N/A"),"",_xll.BDP($B165&amp;" Corp",AR$1)))</f>
        <v/>
      </c>
      <c r="AS165" s="230" t="str">
        <f>IF(tbl_coded[[#This Row],[ISIN]]="","",IF(_xll.BDS($B165&amp;" Corp",AS$1)="#N/A Field Not Applicable","",_xll.BDS($B165&amp;" Corp",AS$1)))</f>
        <v/>
      </c>
      <c r="AT165" s="230" t="str">
        <f>IF(tbl_coded[[#This Row],[SBLC Provider BBID]]="","",_xll.BDP(tbl_coded[[#This Row],[SBLC Provider BBID]]&amp;" CompanyID","NAME"))</f>
        <v/>
      </c>
      <c r="AU165" s="230" t="str">
        <f>IF(tbl_coded[[#This Row],[ISIN]]="","",IF(OR(_xll.BDP($B165&amp;" Corp",AU$1)="#N/A N/A"),"--",IF(_xll.BDP($B165&amp;" Corp",AU$1)="#N/A Field Not Applicable","",TEXT(_xll.BDP($B165&amp;" Corp",AU$1),"yyyy/mm/dd"))))</f>
        <v>2021/08/23</v>
      </c>
      <c r="AV165" s="230" t="str">
        <f>IF(tbl_coded[[#This Row],[ISIN]]="","",IF(OR(_xll.BDP($B165&amp;" Corp",AV$1)="#N/A N/A"),"--",IF(_xll.BDP($B165&amp;" Corp",AV$1)="#N/A Field Not Applicable","",TEXT(_xll.BDP($B165&amp;" Corp",AV$1),"yyyy/mm/dd"))))</f>
        <v>2031/08/23</v>
      </c>
      <c r="AW165" s="230" t="str">
        <f>IF(tbl_coded[[#This Row],[ISIN]]="","",IF(OR(_xll.BDP($B165&amp;" Corp",AW$1)="#N/A N/A"),"--",IF(_xll.BDP($B165&amp;" Corp",AW$1)="#N/A Field Not Applicable","",TEXT(_xll.BDP($B165&amp;" Corp",AW$1),"yyyy/mm/dd"))))</f>
        <v>2021/08/18</v>
      </c>
      <c r="AX165" s="230" t="str">
        <f>IF(tbl_coded[[#This Row],[ISIN]]="","",IF(OR(_xll.BDP($B165&amp;" Corp",AX$1)="#N/A Field Not Applicable"),"--",IF(_xll.BDP($B165&amp;" Corp",AX$1)="#N/A Field Not Applicable","",TEXT(_xll.BDP($B165&amp;" Corp",AX$1),"yyyy/mm/dd"))))</f>
        <v>2031/05/23</v>
      </c>
      <c r="AY165" s="230">
        <f>IF(tbl_coded[[#This Row],[ISIN]]="","",IF(OR(_xll.BDP($B165&amp;" Corp",AY$1)="#N/A N/A"),"--",_xll.BDP($B165&amp;" Corp",AY$1)))</f>
        <v>2.375</v>
      </c>
      <c r="AZ165" s="230" t="str">
        <f>IF(tbl_coded[[#This Row],[ISIN]]="","",IF(OR(_xll.BDP($B165&amp;" Corp",AZ$1)="#N/A N/A"),"--",_xll.BDP($B165&amp;" Corp",AZ$1)))</f>
        <v>USD</v>
      </c>
      <c r="BA165" s="230">
        <f>IF(tbl_coded[[#This Row],[ISIN]]="","",IF(OR(_xll.BDP($B165&amp;" Corp",BA$1)="#N/A N/A"),"--",_xll.BDP($B165&amp;" Corp",BA$1)))</f>
        <v>700000000</v>
      </c>
      <c r="BB165" s="230">
        <f>IF(tbl_coded[[#This Row],[ISIN]]="","",IF(OR(_xll.BDP($B165&amp;" Corp",BB$1)="#N/A Field Not Applicable"),"--",_xll.BDP($B165&amp;" Corp",BB$1)))</f>
        <v>99.522999999999996</v>
      </c>
      <c r="BC165" s="230" t="str">
        <f>IF(tbl_coded[[#This Row],[ISIN]]="","",IF(OR(_xll.BDP($B165&amp;" Corp",BC$1)="#N/A Field Not Applicable"),"--",_xll.BDP($B165&amp;" Corp",BC$1)))</f>
        <v>N</v>
      </c>
      <c r="BD165" s="230" t="str">
        <f>IF(tbl_coded[[#This Row],[ISIN]]="","",IF(OR(_xll.BDP($B165&amp;" Corp",BD$1)="#N/A Field Not Applicable"),"--",_xll.BDP($B165&amp;" Corp",BD$1)))</f>
        <v>Y</v>
      </c>
      <c r="BE165" s="230" t="str">
        <f>IF(tbl_coded[[#This Row],[ISIN]]="","",IF(OR(_xll.BDP($B165&amp;" Corp",BE$1)="#N/A Field Not Applicable"),"--",_xll.BDP($B165&amp;" Corp",BE$1)))</f>
        <v>N</v>
      </c>
      <c r="BF165" s="230" t="str">
        <f>IF(tbl_coded[[#This Row],[ISIN]]="","",IF(OR(_xll.BDP($B165&amp;" Corp",BF$1)="#N/A N/A"),"",_xll.BDP($B165&amp;" Corp",BF$1)))</f>
        <v>BIDU US</v>
      </c>
      <c r="BG16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A3</v>
      </c>
      <c r="BH16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6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6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A3/--/A</v>
      </c>
      <c r="BL16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A3/--/A</v>
      </c>
      <c r="BM165" s="230" t="str">
        <f>IF(tbl_coded[[#This Row],[GREEN]]="Y","Green",IF(tbl_coded[[#This Row],[SUSTAINABLE]]="Y","Sustainable",IF(tbl_coded[[#This Row],[SOCIAL]]="Y","Social","")))</f>
        <v>Sustainable</v>
      </c>
    </row>
    <row r="166" spans="1:65" ht="15" customHeight="1">
      <c r="A166" s="225">
        <v>164</v>
      </c>
      <c r="B166" s="226" t="str">
        <f>IF(美元债一级!$C$3:$C$1048576&lt;&gt;"",美元债一级!C166,"")</f>
        <v>XS2347623626</v>
      </c>
      <c r="C166" s="230" t="str">
        <f>IF(tbl_coded[[#This Row],[ISIN]]="","",IF(tbl_coded[[#This Row],[Index]]&gt;$A$1,"",IF(_xll.BDP($B166&amp;" Corp",C$1)="#N/A N/A","",_xll.BDP($B166&amp;" Corp",C$1))))</f>
        <v>18/8/2021</v>
      </c>
      <c r="D166" s="230" t="str">
        <f>IF(tbl_coded[[#This Row],[ISIN]]="","",IF(_xll.BDP($B166&amp;" Corp",D$1)="#N/A N/A","",_xll.BDP($B166&amp;" Corp",D$1)))</f>
        <v>CENTRAL INTL DVLPMNT BVI</v>
      </c>
      <c r="E166" s="230" t="str">
        <f>IF(tbl_coded[[#This Row],[ISIN]]="","",IF(_xll.BDP($B166&amp;" Corp",E$1)="#N/A N/A","--",_xll.BDP($B166&amp;" Corp",E$1)))</f>
        <v>HENAN INVESTMENT GROUP</v>
      </c>
      <c r="F166" s="230" t="str">
        <f>IF(tbl_coded[[#This Row],[ISIN]]="","",IF(_xll.BDS($B166&amp;" Corp",F$1)="#N/A Field Not Applicable","",_xll.BDS($B166&amp;" Corp",F$1)))</f>
        <v/>
      </c>
      <c r="G166" s="230" t="str">
        <f>IF(tbl_coded[[#This Row],[ISIN]]="","",IF(_xll.BDP($F166&amp;" CompanyID",G$1)="#N/A Invalid Security","",_xll.BDP($F166&amp;" CompanyID",G$1)))</f>
        <v/>
      </c>
      <c r="H166" s="230" t="str">
        <f>IF(tbl_coded[[#This Row],[ISIN]]="","",IF(_xll.BDP($B166&amp;" Corp",H$1)="#N/A N/A","--",_xll.BDP($B166&amp;" Corp",H$1)))</f>
        <v>--</v>
      </c>
      <c r="I166" s="230" t="str">
        <f>IF(tbl_coded[[#This Row],[ISIN]]="","",IF(_xll.BDP($B166&amp;" Corp",I$1)="#N/A N/A","--",_xll.BDP($B166&amp;" Corp",I$1)))</f>
        <v>--</v>
      </c>
      <c r="J166" s="230" t="str">
        <f>IF(tbl_coded[[#This Row],[ISIN]]="","",IF(_xll.BDP($B166&amp;" Corp",J$1)="#N/A N/A","--",_xll.BDP($B166&amp;" Corp",J$1)))</f>
        <v>A-</v>
      </c>
      <c r="K166" s="230" t="str">
        <f>IF(tbl_coded[[#This Row],[ISIN]]="","",IF(_xll.BDP($B166&amp;" Corp",K$1)="#N/A N/A","--",_xll.BDP($B166&amp;" Corp",K$1)))</f>
        <v>--</v>
      </c>
      <c r="L166" s="230" t="str">
        <f>IF(tbl_coded[[#This Row],[ISIN]]="","",IF(_xll.BDP($B166&amp;" Corp",L$1)="#N/A N/A","--",_xll.BDP($B166&amp;" Corp",L$1)))</f>
        <v>--</v>
      </c>
      <c r="M166" s="230" t="str">
        <f>IF(tbl_coded[[#This Row],[ISIN]]="","",IF(_xll.BDP($B166&amp;" Corp",M$1)="#N/A N/A","--",_xll.BDP($B166&amp;" Corp",M$1)))</f>
        <v>--</v>
      </c>
      <c r="N166" s="230" t="str">
        <f>IF(tbl_coded[[#This Row],[ISIN]]="","",IF(_xll.BDP($B166&amp;" Corp",N$1)="#N/A N/A","--",_xll.BDP($B166&amp;" Corp",N$1)))</f>
        <v>--</v>
      </c>
      <c r="O166" s="230" t="str">
        <f>IF(tbl_coded[[#This Row],[ISIN]]="","",IF(_xll.BDP($B166&amp;" Corp",O$1)="#N/A N/A","--",_xll.BDP($B166&amp;" Corp",O$1)))</f>
        <v>--</v>
      </c>
      <c r="P166" s="230" t="str">
        <f>IF(tbl_coded[[#This Row],[ISIN]]="","",IF(_xll.BDP($B166&amp;" Corp",P$1)="#N/A N/A","--",_xll.BDP($B166&amp;" Corp",P$1)))</f>
        <v>--</v>
      </c>
      <c r="Q16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66" s="230" t="str">
        <f>IF(tbl_coded[[#This Row],[ISIN]]="","",IF(OR(_xll.BDP($B166&amp;" Corp",R$1)="#N/A N/A",_xll.BDP($B166&amp;" Corp",R$1)="#N/A Invalid Security",_xll.BDP($B166&amp;" Corp",R$1)="#N/A Field Not Applicable"),"--",_xll.BDP($B166&amp;" Corp",R$1)))</f>
        <v>HNIMGZ CH</v>
      </c>
      <c r="S166" s="230" t="str">
        <f>IF(tbl_coded[[#This Row],[ISIN]]="","",IF(OR(_xll.BDP($R166&amp;" Equity",S$1)="#N/A N/A",_xll.BDP($R166&amp;" Equity",S$1)="#N/A Invalid Security"),"--",_xll.BDP($R166&amp;" Equity",S$1)))</f>
        <v>--</v>
      </c>
      <c r="T166" s="230" t="str">
        <f>IF(tbl_coded[[#This Row],[ISIN]]="","",IF(OR(_xll.BDP($R166&amp;" Equity",T$1)="#N/A N/A",_xll.BDP($R166&amp;" Equity",T$1)="#N/A Invalid Security"),"--",_xll.BDP($R166&amp;" Equity",T$1)))</f>
        <v>--</v>
      </c>
      <c r="U166" s="230" t="str">
        <f>IF(tbl_coded[[#This Row],[ISIN]]="","",IF(OR(_xll.BDP($R166&amp;" Equity",U$1)="#N/A N/A",_xll.BDP($R166&amp;" Equity",U$1)="#N/A Invalid Security"),"--",_xll.BDP($R166&amp;" Equity",U$1)))</f>
        <v>--</v>
      </c>
      <c r="V166" s="230" t="str">
        <f>IF(tbl_coded[[#This Row],[ISIN]]="","",IF(OR(_xll.BDP($R166&amp;" Equity",V$1)="#N/A N/A",_xll.BDP($R166&amp;" Equity",V$1)="#N/A Invalid Security"),"--",_xll.BDP($R166&amp;" Equity",V$1)))</f>
        <v>--</v>
      </c>
      <c r="W166" s="230" t="str">
        <f>IF(tbl_coded[[#This Row],[ISIN]]="","",IF(OR(_xll.BDP($R166&amp;" Equity",W$1)="#N/A N/A",_xll.BDP($R166&amp;" Equity",W$1)="#N/A Invalid Security"),"--",_xll.BDP($R166&amp;" Equity",W$1)))</f>
        <v>--</v>
      </c>
      <c r="X166" s="230" t="str">
        <f>IF(tbl_coded[[#This Row],[ISIN]]="","",IF(OR(_xll.BDP($R166&amp;" Equity",X$1)="#N/A N/A",_xll.BDP($R166&amp;" Equity",X$1)="#N/A Invalid Security"),"--",_xll.BDP($R166&amp;" Equity",X$1)))</f>
        <v>A-</v>
      </c>
      <c r="Y16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--/--/A-</v>
      </c>
      <c r="Z166" s="230" t="str">
        <f>IF(tbl_coded[[#This Row],[ISIN]]="","",IF(ISNUMBER(_xll.BDP(B166&amp;" Corp",Z$1)),_xll.BDP(B166&amp;" Corp",Z$1),""))</f>
        <v/>
      </c>
      <c r="AA166" s="230" t="str">
        <f>IF(tbl_coded[[#This Row],[ISIN]]="","",IF(ISNUMBER(_xll.BDP(B166&amp;" Corp",AA$1)),_xll.BDP(B166&amp;" Corp",AA$1),""))</f>
        <v/>
      </c>
      <c r="AB166" s="230" t="str">
        <f>IF(tbl_coded[[#This Row],[ISIN]]="","",IF(ISNUMBER(_xll.BDP(B166&amp;" Corp",AB$1)),_xll.BDP(B166&amp;" Corp",AB$1),""))</f>
        <v/>
      </c>
      <c r="AC166" s="230" t="str">
        <f>IF(tbl_coded[[#This Row],[ISIN]]="","",IF((_xll.BDP(B166&amp;" Corp",AC$1))="#N/A Field Not Applicable","",_xll.BDP(B166&amp;" Corp",AC$1)))</f>
        <v>N</v>
      </c>
      <c r="AD166" s="230" t="str">
        <f>IF(tbl_coded[[#This Row],[ISIN]]="","",IF((_xll.BDP(B166&amp;" Corp",AD$1))="#N/A N/A","--",_xll.BDP(B166&amp;" Corp",AD$1)))</f>
        <v>--</v>
      </c>
      <c r="AE166" s="230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>IG</v>
      </c>
      <c r="AF16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--/--/A-</v>
      </c>
      <c r="AG16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--/--/A-</v>
      </c>
      <c r="AH166" s="231" t="str">
        <f>IF(tbl_coded[[#This Row],[ISIN]]="","",IF(_xll.BDP($B166&amp;" Corp",AH$1)="#N/A N/A","--",_xll.BDP($B166&amp;" Corp",AH$1)))</f>
        <v>VG</v>
      </c>
      <c r="AI16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Central International Developm</v>
      </c>
      <c r="AL166" s="230" t="str">
        <f>IF(tbl_coded[[#This Row],[ISIN]]="","",IF(_xll.BDS($B166&amp;" Corp",AL$1)="#N/A Field Not Applicable","",_xll.BDS($B166&amp;" Corp",AL$1)))</f>
        <v/>
      </c>
      <c r="AM16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6" s="230" t="str">
        <f>IF(tbl_coded[[#This Row],[ISIN]]="","",IF(OR(_xll.BDP($B166&amp;" Corp",AR$1)="#N/A N/A"),"",_xll.BDP($B166&amp;" Corp",AR$1)))</f>
        <v>Henan Investment Group Co Ltd</v>
      </c>
      <c r="AS166" s="230" t="str">
        <f>IF(tbl_coded[[#This Row],[ISIN]]="","",IF(_xll.BDS($B166&amp;" Corp",AS$1)="#N/A Field Not Applicable","",_xll.BDS($B166&amp;" Corp",AS$1)))</f>
        <v/>
      </c>
      <c r="AT166" s="230" t="str">
        <f>IF(tbl_coded[[#This Row],[SBLC Provider BBID]]="","",_xll.BDP(tbl_coded[[#This Row],[SBLC Provider BBID]]&amp;" CompanyID","NAME"))</f>
        <v/>
      </c>
      <c r="AU166" s="230" t="str">
        <f>IF(tbl_coded[[#This Row],[ISIN]]="","",IF(OR(_xll.BDP($B166&amp;" Corp",AU$1)="#N/A N/A"),"--",IF(_xll.BDP($B166&amp;" Corp",AU$1)="#N/A Field Not Applicable","",TEXT(_xll.BDP($B166&amp;" Corp",AU$1),"yyyy/mm/dd"))))</f>
        <v>2021/08/25</v>
      </c>
      <c r="AV166" s="230" t="str">
        <f>IF(tbl_coded[[#This Row],[ISIN]]="","",IF(OR(_xll.BDP($B166&amp;" Corp",AV$1)="#N/A N/A"),"--",IF(_xll.BDP($B166&amp;" Corp",AV$1)="#N/A Field Not Applicable","",TEXT(_xll.BDP($B166&amp;" Corp",AV$1),"yyyy/mm/dd"))))</f>
        <v>2024/08/25</v>
      </c>
      <c r="AW166" s="230" t="str">
        <f>IF(tbl_coded[[#This Row],[ISIN]]="","",IF(OR(_xll.BDP($B166&amp;" Corp",AW$1)="#N/A N/A"),"--",IF(_xll.BDP($B166&amp;" Corp",AW$1)="#N/A Field Not Applicable","",TEXT(_xll.BDP($B166&amp;" Corp",AW$1),"yyyy/mm/dd"))))</f>
        <v>2021/08/18</v>
      </c>
      <c r="AX166" s="230" t="str">
        <f>IF(tbl_coded[[#This Row],[ISIN]]="","",IF(OR(_xll.BDP($B166&amp;" Corp",AX$1)="#N/A Field Not Applicable"),"--",IF(_xll.BDP($B166&amp;" Corp",AX$1)="#N/A Field Not Applicable","",TEXT(_xll.BDP($B166&amp;" Corp",AX$1),"yyyy/mm/dd"))))</f>
        <v>--</v>
      </c>
      <c r="AY166" s="230">
        <f>IF(tbl_coded[[#This Row],[ISIN]]="","",IF(OR(_xll.BDP($B166&amp;" Corp",AY$1)="#N/A N/A"),"--",_xll.BDP($B166&amp;" Corp",AY$1)))</f>
        <v>2.2000000000000002</v>
      </c>
      <c r="AZ166" s="230" t="str">
        <f>IF(tbl_coded[[#This Row],[ISIN]]="","",IF(OR(_xll.BDP($B166&amp;" Corp",AZ$1)="#N/A N/A"),"--",_xll.BDP($B166&amp;" Corp",AZ$1)))</f>
        <v>USD</v>
      </c>
      <c r="BA166" s="230">
        <f>IF(tbl_coded[[#This Row],[ISIN]]="","",IF(OR(_xll.BDP($B166&amp;" Corp",BA$1)="#N/A N/A"),"--",_xll.BDP($B166&amp;" Corp",BA$1)))</f>
        <v>300000000</v>
      </c>
      <c r="BB166" s="230">
        <f>IF(tbl_coded[[#This Row],[ISIN]]="","",IF(OR(_xll.BDP($B166&amp;" Corp",BB$1)="#N/A Field Not Applicable"),"--",_xll.BDP($B166&amp;" Corp",BB$1)))</f>
        <v>100</v>
      </c>
      <c r="BC166" s="230" t="str">
        <f>IF(tbl_coded[[#This Row],[ISIN]]="","",IF(OR(_xll.BDP($B166&amp;" Corp",BC$1)="#N/A Field Not Applicable"),"--",_xll.BDP($B166&amp;" Corp",BC$1)))</f>
        <v>N</v>
      </c>
      <c r="BD166" s="230" t="str">
        <f>IF(tbl_coded[[#This Row],[ISIN]]="","",IF(OR(_xll.BDP($B166&amp;" Corp",BD$1)="#N/A Field Not Applicable"),"--",_xll.BDP($B166&amp;" Corp",BD$1)))</f>
        <v>N</v>
      </c>
      <c r="BE166" s="230" t="str">
        <f>IF(tbl_coded[[#This Row],[ISIN]]="","",IF(OR(_xll.BDP($B166&amp;" Corp",BE$1)="#N/A Field Not Applicable"),"--",_xll.BDP($B166&amp;" Corp",BE$1)))</f>
        <v>N</v>
      </c>
      <c r="BF166" s="230" t="str">
        <f>IF(tbl_coded[[#This Row],[ISIN]]="","",IF(OR(_xll.BDP($B166&amp;" Corp",BF$1)="#N/A N/A"),"",_xll.BDP($B166&amp;" Corp",BF$1)))</f>
        <v>HNIMGZ CH</v>
      </c>
      <c r="BG16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6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6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16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16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--/--/A-</v>
      </c>
      <c r="BM166" s="230" t="str">
        <f>IF(tbl_coded[[#This Row],[GREEN]]="Y","Green",IF(tbl_coded[[#This Row],[SUSTAINABLE]]="Y","Sustainable",IF(tbl_coded[[#This Row],[SOCIAL]]="Y","Social","")))</f>
        <v/>
      </c>
    </row>
    <row r="167" spans="1:65" ht="15" customHeight="1">
      <c r="A167" s="225">
        <v>165</v>
      </c>
      <c r="B167" s="226" t="str">
        <f>IF(美元债一级!$C$3:$C$1048576&lt;&gt;"",美元债一级!C167,"")</f>
        <v>XS2364642293</v>
      </c>
      <c r="C167" s="230" t="str">
        <f>IF(tbl_coded[[#This Row],[ISIN]]="","",IF(tbl_coded[[#This Row],[Index]]&gt;$A$1,"",IF(_xll.BDP($B167&amp;" Corp",C$1)="#N/A N/A","",_xll.BDP($B167&amp;" Corp",C$1))))</f>
        <v>12/8/2021</v>
      </c>
      <c r="D167" s="230" t="str">
        <f>IF(tbl_coded[[#This Row],[ISIN]]="","",IF(_xll.BDP($B167&amp;" Corp",D$1)="#N/A N/A","",_xll.BDP($B167&amp;" Corp",D$1)))</f>
        <v>SHAOXING CITY INV GRP</v>
      </c>
      <c r="E167" s="230" t="str">
        <f>IF(tbl_coded[[#This Row],[ISIN]]="","",IF(_xll.BDP($B167&amp;" Corp",E$1)="#N/A N/A","--",_xll.BDP($B167&amp;" Corp",E$1)))</f>
        <v>--</v>
      </c>
      <c r="F167" s="230" t="str">
        <f>IF(tbl_coded[[#This Row],[ISIN]]="","",IF(_xll.BDS($B167&amp;" Corp",F$1)="#N/A Field Not Applicable","",_xll.BDS($B167&amp;" Corp",F$1)))</f>
        <v/>
      </c>
      <c r="G167" s="230" t="str">
        <f>IF(tbl_coded[[#This Row],[ISIN]]="","",IF(_xll.BDP($F167&amp;" CompanyID",G$1)="#N/A Invalid Security","",_xll.BDP($F167&amp;" CompanyID",G$1)))</f>
        <v/>
      </c>
      <c r="H167" s="230" t="str">
        <f>IF(tbl_coded[[#This Row],[ISIN]]="","",IF(_xll.BDP($B167&amp;" Corp",H$1)="#N/A N/A","--",_xll.BDP($B167&amp;" Corp",H$1)))</f>
        <v>--</v>
      </c>
      <c r="I167" s="230" t="str">
        <f>IF(tbl_coded[[#This Row],[ISIN]]="","",IF(_xll.BDP($B167&amp;" Corp",I$1)="#N/A N/A","--",_xll.BDP($B167&amp;" Corp",I$1)))</f>
        <v>--</v>
      </c>
      <c r="J167" s="230" t="str">
        <f>IF(tbl_coded[[#This Row],[ISIN]]="","",IF(_xll.BDP($B167&amp;" Corp",J$1)="#N/A N/A","--",_xll.BDP($B167&amp;" Corp",J$1)))</f>
        <v>BBB+</v>
      </c>
      <c r="K167" s="230" t="str">
        <f>IF(tbl_coded[[#This Row],[ISIN]]="","",IF(_xll.BDP($B167&amp;" Corp",K$1)="#N/A N/A","--",_xll.BDP($B167&amp;" Corp",K$1)))</f>
        <v>--</v>
      </c>
      <c r="L167" s="230" t="str">
        <f>IF(tbl_coded[[#This Row],[ISIN]]="","",IF(_xll.BDP($B167&amp;" Corp",L$1)="#N/A N/A","--",_xll.BDP($B167&amp;" Corp",L$1)))</f>
        <v>--</v>
      </c>
      <c r="M167" s="230" t="str">
        <f>IF(tbl_coded[[#This Row],[ISIN]]="","",IF(_xll.BDP($B167&amp;" Corp",M$1)="#N/A N/A","--",_xll.BDP($B167&amp;" Corp",M$1)))</f>
        <v>--</v>
      </c>
      <c r="N167" s="230" t="str">
        <f>IF(tbl_coded[[#This Row],[ISIN]]="","",IF(_xll.BDP($B167&amp;" Corp",N$1)="#N/A N/A","--",_xll.BDP($B167&amp;" Corp",N$1)))</f>
        <v>--</v>
      </c>
      <c r="O167" s="230" t="str">
        <f>IF(tbl_coded[[#This Row],[ISIN]]="","",IF(_xll.BDP($B167&amp;" Corp",O$1)="#N/A N/A","--",_xll.BDP($B167&amp;" Corp",O$1)))</f>
        <v>--</v>
      </c>
      <c r="P167" s="230" t="str">
        <f>IF(tbl_coded[[#This Row],[ISIN]]="","",IF(_xll.BDP($B167&amp;" Corp",P$1)="#N/A N/A","--",_xll.BDP($B167&amp;" Corp",P$1)))</f>
        <v>BBB+</v>
      </c>
      <c r="Q16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--/--/BBB+</v>
      </c>
      <c r="R167" s="230" t="str">
        <f>IF(tbl_coded[[#This Row],[ISIN]]="","",IF(OR(_xll.BDP($B167&amp;" Corp",R$1)="#N/A N/A",_xll.BDP($B167&amp;" Corp",R$1)="#N/A Invalid Security",_xll.BDP($B167&amp;" Corp",R$1)="#N/A Field Not Applicable"),"--",_xll.BDP($B167&amp;" Corp",R$1)))</f>
        <v>--</v>
      </c>
      <c r="S167" s="230" t="str">
        <f>IF(tbl_coded[[#This Row],[ISIN]]="","",IF(OR(_xll.BDP($R167&amp;" Equity",S$1)="#N/A N/A",_xll.BDP($R167&amp;" Equity",S$1)="#N/A Invalid Security"),"--",_xll.BDP($R167&amp;" Equity",S$1)))</f>
        <v>--</v>
      </c>
      <c r="T167" s="230" t="str">
        <f>IF(tbl_coded[[#This Row],[ISIN]]="","",IF(OR(_xll.BDP($R167&amp;" Equity",T$1)="#N/A N/A",_xll.BDP($R167&amp;" Equity",T$1)="#N/A Invalid Security"),"--",_xll.BDP($R167&amp;" Equity",T$1)))</f>
        <v>--</v>
      </c>
      <c r="U167" s="230" t="str">
        <f>IF(tbl_coded[[#This Row],[ISIN]]="","",IF(OR(_xll.BDP($R167&amp;" Equity",U$1)="#N/A N/A",_xll.BDP($R167&amp;" Equity",U$1)="#N/A Invalid Security"),"--",_xll.BDP($R167&amp;" Equity",U$1)))</f>
        <v>--</v>
      </c>
      <c r="V167" s="230" t="str">
        <f>IF(tbl_coded[[#This Row],[ISIN]]="","",IF(OR(_xll.BDP($R167&amp;" Equity",V$1)="#N/A N/A",_xll.BDP($R167&amp;" Equity",V$1)="#N/A Invalid Security"),"--",_xll.BDP($R167&amp;" Equity",V$1)))</f>
        <v>--</v>
      </c>
      <c r="W167" s="230" t="str">
        <f>IF(tbl_coded[[#This Row],[ISIN]]="","",IF(OR(_xll.BDP($R167&amp;" Equity",W$1)="#N/A N/A",_xll.BDP($R167&amp;" Equity",W$1)="#N/A Invalid Security"),"--",_xll.BDP($R167&amp;" Equity",W$1)))</f>
        <v>--</v>
      </c>
      <c r="X167" s="230" t="str">
        <f>IF(tbl_coded[[#This Row],[ISIN]]="","",IF(OR(_xll.BDP($R167&amp;" Equity",X$1)="#N/A N/A",_xll.BDP($R167&amp;" Equity",X$1)="#N/A Invalid Security"),"--",_xll.BDP($R167&amp;" Equity",X$1)))</f>
        <v>--</v>
      </c>
      <c r="Y16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67" s="230" t="str">
        <f>IF(tbl_coded[[#This Row],[ISIN]]="","",IF(ISNUMBER(_xll.BDP(B167&amp;" Corp",Z$1)),_xll.BDP(B167&amp;" Corp",Z$1),""))</f>
        <v/>
      </c>
      <c r="AA167" s="230" t="str">
        <f>IF(tbl_coded[[#This Row],[ISIN]]="","",IF(ISNUMBER(_xll.BDP(B167&amp;" Corp",AA$1)),_xll.BDP(B167&amp;" Corp",AA$1),""))</f>
        <v/>
      </c>
      <c r="AB167" s="230" t="str">
        <f>IF(tbl_coded[[#This Row],[ISIN]]="","",IF(ISNUMBER(_xll.BDP(B167&amp;" Corp",AB$1)),_xll.BDP(B167&amp;" Corp",AB$1),""))</f>
        <v/>
      </c>
      <c r="AC167" s="230" t="str">
        <f>IF(tbl_coded[[#This Row],[ISIN]]="","",IF((_xll.BDP(B167&amp;" Corp",AC$1))="#N/A Field Not Applicable","",_xll.BDP(B167&amp;" Corp",AC$1)))</f>
        <v>N</v>
      </c>
      <c r="AD167" s="230" t="str">
        <f>IF(tbl_coded[[#This Row],[ISIN]]="","",IF((_xll.BDP(B167&amp;" Corp",AD$1))="#N/A N/A","--",_xll.BDP(B167&amp;" Corp",AD$1)))</f>
        <v>--</v>
      </c>
      <c r="AE167" s="230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>IG</v>
      </c>
      <c r="AF16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--/--/BBB+</v>
      </c>
      <c r="AG16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167" s="231" t="str">
        <f>IF(tbl_coded[[#This Row],[ISIN]]="","",IF(_xll.BDP($B167&amp;" Corp",AH$1)="#N/A N/A","--",_xll.BDP($B167&amp;" Corp",AH$1)))</f>
        <v>CN</v>
      </c>
      <c r="AI16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绍兴市城市建设投资集</v>
      </c>
      <c r="AL167" s="230" t="str">
        <f>IF(tbl_coded[[#This Row],[ISIN]]="","",IF(_xll.BDS($B167&amp;" Corp",AL$1)="#N/A Field Not Applicable","",_xll.BDS($B167&amp;" Corp",AL$1)))</f>
        <v/>
      </c>
      <c r="AM16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6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6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6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7" s="230" t="str">
        <f>IF(tbl_coded[[#This Row],[ISIN]]="","",IF(OR(_xll.BDP($B167&amp;" Corp",AR$1)="#N/A N/A"),"",_xll.BDP($B167&amp;" Corp",AR$1)))</f>
        <v/>
      </c>
      <c r="AS167" s="230" t="str">
        <f>IF(tbl_coded[[#This Row],[ISIN]]="","",IF(_xll.BDS($B167&amp;" Corp",AS$1)="#N/A Field Not Applicable","",_xll.BDS($B167&amp;" Corp",AS$1)))</f>
        <v/>
      </c>
      <c r="AT167" s="230" t="str">
        <f>IF(tbl_coded[[#This Row],[SBLC Provider BBID]]="","",_xll.BDP(tbl_coded[[#This Row],[SBLC Provider BBID]]&amp;" CompanyID","NAME"))</f>
        <v/>
      </c>
      <c r="AU167" s="230" t="str">
        <f>IF(tbl_coded[[#This Row],[ISIN]]="","",IF(OR(_xll.BDP($B167&amp;" Corp",AU$1)="#N/A N/A"),"--",IF(_xll.BDP($B167&amp;" Corp",AU$1)="#N/A Field Not Applicable","",TEXT(_xll.BDP($B167&amp;" Corp",AU$1),"yyyy/mm/dd"))))</f>
        <v>2021/08/19</v>
      </c>
      <c r="AV167" s="230" t="str">
        <f>IF(tbl_coded[[#This Row],[ISIN]]="","",IF(OR(_xll.BDP($B167&amp;" Corp",AV$1)="#N/A N/A"),"--",IF(_xll.BDP($B167&amp;" Corp",AV$1)="#N/A Field Not Applicable","",TEXT(_xll.BDP($B167&amp;" Corp",AV$1),"yyyy/mm/dd"))))</f>
        <v>2026/08/19</v>
      </c>
      <c r="AW167" s="230" t="str">
        <f>IF(tbl_coded[[#This Row],[ISIN]]="","",IF(OR(_xll.BDP($B167&amp;" Corp",AW$1)="#N/A N/A"),"--",IF(_xll.BDP($B167&amp;" Corp",AW$1)="#N/A Field Not Applicable","",TEXT(_xll.BDP($B167&amp;" Corp",AW$1),"yyyy/mm/dd"))))</f>
        <v>2021/08/12</v>
      </c>
      <c r="AX167" s="230" t="str">
        <f>IF(tbl_coded[[#This Row],[ISIN]]="","",IF(OR(_xll.BDP($B167&amp;" Corp",AX$1)="#N/A Field Not Applicable"),"--",IF(_xll.BDP($B167&amp;" Corp",AX$1)="#N/A Field Not Applicable","",TEXT(_xll.BDP($B167&amp;" Corp",AX$1),"yyyy/mm/dd"))))</f>
        <v>2026/05/19</v>
      </c>
      <c r="AY167" s="230">
        <f>IF(tbl_coded[[#This Row],[ISIN]]="","",IF(OR(_xll.BDP($B167&amp;" Corp",AY$1)="#N/A N/A"),"--",_xll.BDP($B167&amp;" Corp",AY$1)))</f>
        <v>2.5</v>
      </c>
      <c r="AZ167" s="230" t="str">
        <f>IF(tbl_coded[[#This Row],[ISIN]]="","",IF(OR(_xll.BDP($B167&amp;" Corp",AZ$1)="#N/A N/A"),"--",_xll.BDP($B167&amp;" Corp",AZ$1)))</f>
        <v>USD</v>
      </c>
      <c r="BA167" s="230">
        <f>IF(tbl_coded[[#This Row],[ISIN]]="","",IF(OR(_xll.BDP($B167&amp;" Corp",BA$1)="#N/A N/A"),"--",_xll.BDP($B167&amp;" Corp",BA$1)))</f>
        <v>700000000</v>
      </c>
      <c r="BB167" s="230">
        <f>IF(tbl_coded[[#This Row],[ISIN]]="","",IF(OR(_xll.BDP($B167&amp;" Corp",BB$1)="#N/A Field Not Applicable"),"--",_xll.BDP($B167&amp;" Corp",BB$1)))</f>
        <v>100</v>
      </c>
      <c r="BC167" s="230" t="str">
        <f>IF(tbl_coded[[#This Row],[ISIN]]="","",IF(OR(_xll.BDP($B167&amp;" Corp",BC$1)="#N/A Field Not Applicable"),"--",_xll.BDP($B167&amp;" Corp",BC$1)))</f>
        <v>N</v>
      </c>
      <c r="BD167" s="230" t="str">
        <f>IF(tbl_coded[[#This Row],[ISIN]]="","",IF(OR(_xll.BDP($B167&amp;" Corp",BD$1)="#N/A Field Not Applicable"),"--",_xll.BDP($B167&amp;" Corp",BD$1)))</f>
        <v>N</v>
      </c>
      <c r="BE167" s="230" t="str">
        <f>IF(tbl_coded[[#This Row],[ISIN]]="","",IF(OR(_xll.BDP($B167&amp;" Corp",BE$1)="#N/A Field Not Applicable"),"--",_xll.BDP($B167&amp;" Corp",BE$1)))</f>
        <v>N</v>
      </c>
      <c r="BF167" s="230" t="str">
        <f>IF(tbl_coded[[#This Row],[ISIN]]="","",IF(OR(_xll.BDP($B167&amp;" Corp",BF$1)="#N/A N/A"),"",_xll.BDP($B167&amp;" Corp",BF$1)))</f>
        <v>0795591D CH</v>
      </c>
      <c r="BG16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6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6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6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--/--/BBB+</v>
      </c>
      <c r="BL16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--/--/BBB+</v>
      </c>
      <c r="BM167" s="230" t="str">
        <f>IF(tbl_coded[[#This Row],[GREEN]]="Y","Green",IF(tbl_coded[[#This Row],[SUSTAINABLE]]="Y","Sustainable",IF(tbl_coded[[#This Row],[SOCIAL]]="Y","Social","")))</f>
        <v/>
      </c>
    </row>
    <row r="168" spans="1:65" ht="15" customHeight="1">
      <c r="A168" s="225">
        <v>166</v>
      </c>
      <c r="B168" s="226" t="str">
        <f>IF(美元债一级!$C$3:$C$1048576&lt;&gt;"",美元债一级!C168,"")</f>
        <v>XS2371895074</v>
      </c>
      <c r="C168" s="230" t="str">
        <f>IF(tbl_coded[[#This Row],[ISIN]]="","",IF(tbl_coded[[#This Row],[Index]]&gt;$A$1,"",IF(_xll.BDP($B168&amp;" Corp",C$1)="#N/A N/A","",_xll.BDP($B168&amp;" Corp",C$1))))</f>
        <v>11/8/2021</v>
      </c>
      <c r="D168" s="230" t="str">
        <f>IF(tbl_coded[[#This Row],[ISIN]]="","",IF(_xll.BDP($B168&amp;" Corp",D$1)="#N/A N/A","",_xll.BDP($B168&amp;" Corp",D$1)))</f>
        <v>HUAFA 2021 I CO LTD</v>
      </c>
      <c r="E168" s="230" t="str">
        <f>IF(tbl_coded[[#This Row],[ISIN]]="","",IF(_xll.BDP($B168&amp;" Corp",E$1)="#N/A N/A","--",_xll.BDP($B168&amp;" Corp",E$1)))</f>
        <v>ZHUHAI HUAFA GROUP CO</v>
      </c>
      <c r="F168" s="230" t="str">
        <f>IF(tbl_coded[[#This Row],[ISIN]]="","",IF(_xll.BDS($B168&amp;" Corp",F$1)="#N/A Field Not Applicable","",_xll.BDS($B168&amp;" Corp",F$1)))</f>
        <v/>
      </c>
      <c r="G168" s="230" t="str">
        <f>IF(tbl_coded[[#This Row],[ISIN]]="","",IF(_xll.BDP($F168&amp;" CompanyID",G$1)="#N/A Invalid Security","",_xll.BDP($F168&amp;" CompanyID",G$1)))</f>
        <v/>
      </c>
      <c r="H168" s="230" t="str">
        <f>IF(tbl_coded[[#This Row],[ISIN]]="","",IF(_xll.BDP($B168&amp;" Corp",H$1)="#N/A N/A","--",_xll.BDP($B168&amp;" Corp",H$1)))</f>
        <v>--</v>
      </c>
      <c r="I168" s="230" t="str">
        <f>IF(tbl_coded[[#This Row],[ISIN]]="","",IF(_xll.BDP($B168&amp;" Corp",I$1)="#N/A N/A","--",_xll.BDP($B168&amp;" Corp",I$1)))</f>
        <v>--</v>
      </c>
      <c r="J168" s="230" t="str">
        <f>IF(tbl_coded[[#This Row],[ISIN]]="","",IF(_xll.BDP($B168&amp;" Corp",J$1)="#N/A N/A","--",_xll.BDP($B168&amp;" Corp",J$1)))</f>
        <v>BBB-</v>
      </c>
      <c r="K168" s="230" t="str">
        <f>IF(tbl_coded[[#This Row],[ISIN]]="","",IF(_xll.BDP($B168&amp;" Corp",K$1)="#N/A N/A","--",_xll.BDP($B168&amp;" Corp",K$1)))</f>
        <v>--</v>
      </c>
      <c r="L168" s="230" t="str">
        <f>IF(tbl_coded[[#This Row],[ISIN]]="","",IF(_xll.BDP($B168&amp;" Corp",L$1)="#N/A N/A","--",_xll.BDP($B168&amp;" Corp",L$1)))</f>
        <v>--</v>
      </c>
      <c r="M168" s="230" t="str">
        <f>IF(tbl_coded[[#This Row],[ISIN]]="","",IF(_xll.BDP($B168&amp;" Corp",M$1)="#N/A N/A","--",_xll.BDP($B168&amp;" Corp",M$1)))</f>
        <v>--</v>
      </c>
      <c r="N168" s="230" t="str">
        <f>IF(tbl_coded[[#This Row],[ISIN]]="","",IF(_xll.BDP($B168&amp;" Corp",N$1)="#N/A N/A","--",_xll.BDP($B168&amp;" Corp",N$1)))</f>
        <v>--</v>
      </c>
      <c r="O168" s="230" t="str">
        <f>IF(tbl_coded[[#This Row],[ISIN]]="","",IF(_xll.BDP($B168&amp;" Corp",O$1)="#N/A N/A","--",_xll.BDP($B168&amp;" Corp",O$1)))</f>
        <v>--</v>
      </c>
      <c r="P168" s="230" t="str">
        <f>IF(tbl_coded[[#This Row],[ISIN]]="","",IF(_xll.BDP($B168&amp;" Corp",P$1)="#N/A N/A","--",_xll.BDP($B168&amp;" Corp",P$1)))</f>
        <v>--</v>
      </c>
      <c r="Q16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68" s="230" t="str">
        <f>IF(tbl_coded[[#This Row],[ISIN]]="","",IF(OR(_xll.BDP($B168&amp;" Corp",R$1)="#N/A N/A",_xll.BDP($B168&amp;" Corp",R$1)="#N/A Invalid Security",_xll.BDP($B168&amp;" Corp",R$1)="#N/A Field Not Applicable"),"--",_xll.BDP($B168&amp;" Corp",R$1)))</f>
        <v>0794492D CH</v>
      </c>
      <c r="S168" s="230" t="str">
        <f>IF(tbl_coded[[#This Row],[ISIN]]="","",IF(OR(_xll.BDP($R168&amp;" Equity",S$1)="#N/A N/A",_xll.BDP($R168&amp;" Equity",S$1)="#N/A Invalid Security"),"--",_xll.BDP($R168&amp;" Equity",S$1)))</f>
        <v>--</v>
      </c>
      <c r="T168" s="230" t="str">
        <f>IF(tbl_coded[[#This Row],[ISIN]]="","",IF(OR(_xll.BDP($R168&amp;" Equity",T$1)="#N/A N/A",_xll.BDP($R168&amp;" Equity",T$1)="#N/A Invalid Security"),"--",_xll.BDP($R168&amp;" Equity",T$1)))</f>
        <v>--</v>
      </c>
      <c r="U168" s="230" t="str">
        <f>IF(tbl_coded[[#This Row],[ISIN]]="","",IF(OR(_xll.BDP($R168&amp;" Equity",U$1)="#N/A N/A",_xll.BDP($R168&amp;" Equity",U$1)="#N/A Invalid Security"),"--",_xll.BDP($R168&amp;" Equity",U$1)))</f>
        <v>--</v>
      </c>
      <c r="V168" s="230" t="str">
        <f>IF(tbl_coded[[#This Row],[ISIN]]="","",IF(OR(_xll.BDP($R168&amp;" Equity",V$1)="#N/A N/A",_xll.BDP($R168&amp;" Equity",V$1)="#N/A Invalid Security"),"--",_xll.BDP($R168&amp;" Equity",V$1)))</f>
        <v>--</v>
      </c>
      <c r="W168" s="230" t="str">
        <f>IF(tbl_coded[[#This Row],[ISIN]]="","",IF(OR(_xll.BDP($R168&amp;" Equity",W$1)="#N/A N/A",_xll.BDP($R168&amp;" Equity",W$1)="#N/A Invalid Security"),"--",_xll.BDP($R168&amp;" Equity",W$1)))</f>
        <v>--</v>
      </c>
      <c r="X168" s="230" t="str">
        <f>IF(tbl_coded[[#This Row],[ISIN]]="","",IF(OR(_xll.BDP($R168&amp;" Equity",X$1)="#N/A N/A",_xll.BDP($R168&amp;" Equity",X$1)="#N/A Invalid Security"),"--",_xll.BDP($R168&amp;" Equity",X$1)))</f>
        <v>BBB</v>
      </c>
      <c r="Y16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</v>
      </c>
      <c r="Z168" s="230">
        <f>IF(tbl_coded[[#This Row],[ISIN]]="","",IF(ISNUMBER(_xll.BDP(B168&amp;" Corp",Z$1)),_xll.BDP(B168&amp;" Corp",Z$1),""))</f>
        <v>379.6</v>
      </c>
      <c r="AA168" s="230" t="str">
        <f>IF(tbl_coded[[#This Row],[ISIN]]="","",IF(ISNUMBER(_xll.BDP(B168&amp;" Corp",AA$1)),_xll.BDP(B168&amp;" Corp",AA$1),""))</f>
        <v/>
      </c>
      <c r="AB168" s="230">
        <f>IF(tbl_coded[[#This Row],[ISIN]]="","",IF(ISNUMBER(_xll.BDP(B168&amp;" Corp",AB$1)),_xll.BDP(B168&amp;" Corp",AB$1),""))</f>
        <v>679.6</v>
      </c>
      <c r="AC168" s="230" t="str">
        <f>IF(tbl_coded[[#This Row],[ISIN]]="","",IF((_xll.BDP(B168&amp;" Corp",AC$1))="#N/A Field Not Applicable","",_xll.BDP(B168&amp;" Corp",AC$1)))</f>
        <v>N</v>
      </c>
      <c r="AD168" s="230" t="str">
        <f>IF(tbl_coded[[#This Row],[ISIN]]="","",IF((_xll.BDP(B168&amp;" Corp",AD$1))="#N/A N/A","--",_xll.BDP(B168&amp;" Corp",AD$1)))</f>
        <v>--</v>
      </c>
      <c r="AE168" s="230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>IG</v>
      </c>
      <c r="AF16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16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168" s="231" t="str">
        <f>IF(tbl_coded[[#This Row],[ISIN]]="","",IF(_xll.BDP($B168&amp;" Corp",AH$1)="#N/A N/A","--",_xll.BDP($B168&amp;" Corp",AH$1)))</f>
        <v>VG</v>
      </c>
      <c r="AI16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8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379.6</v>
      </c>
      <c r="AK16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Huafa 2021 I Co Ltd</v>
      </c>
      <c r="AL168" s="230" t="s">
        <v>521</v>
      </c>
      <c r="AM16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6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6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6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6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68" s="230" t="str">
        <f>IF(tbl_coded[[#This Row],[ISIN]]="","",IF(OR(_xll.BDP($B168&amp;" Corp",AR$1)="#N/A N/A"),"",_xll.BDP($B168&amp;" Corp",AR$1)))</f>
        <v>Zhuhai Huafa Group Co Ltd</v>
      </c>
      <c r="AS168" s="230" t="str">
        <f>IF(tbl_coded[[#This Row],[ISIN]]="","",IF(_xll.BDS($B168&amp;" Corp",AS$1)="#N/A Field Not Applicable","",_xll.BDS($B168&amp;" Corp",AS$1)))</f>
        <v/>
      </c>
      <c r="AT168" s="230" t="str">
        <f>IF(tbl_coded[[#This Row],[SBLC Provider BBID]]="","",_xll.BDP(tbl_coded[[#This Row],[SBLC Provider BBID]]&amp;" CompanyID","NAME"))</f>
        <v/>
      </c>
      <c r="AU168" s="230" t="str">
        <f>IF(tbl_coded[[#This Row],[ISIN]]="","",IF(OR(_xll.BDP($B168&amp;" Corp",AU$1)="#N/A N/A"),"--",IF(_xll.BDP($B168&amp;" Corp",AU$1)="#N/A Field Not Applicable","",TEXT(_xll.BDP($B168&amp;" Corp",AU$1),"yyyy/mm/dd"))))</f>
        <v>2021/08/18</v>
      </c>
      <c r="AV168" s="230" t="str">
        <f>IF(tbl_coded[[#This Row],[ISIN]]="","",IF(OR(_xll.BDP($B168&amp;" Corp",AV$1)="#N/A N/A"),"--",IF(_xll.BDP($B168&amp;" Corp",AV$1)="#N/A Field Not Applicable","",TEXT(_xll.BDP($B168&amp;" Corp",AV$1),"yyyy/mm/dd"))))</f>
        <v/>
      </c>
      <c r="AW168" s="230" t="str">
        <f>IF(tbl_coded[[#This Row],[ISIN]]="","",IF(OR(_xll.BDP($B168&amp;" Corp",AW$1)="#N/A N/A"),"--",IF(_xll.BDP($B168&amp;" Corp",AW$1)="#N/A Field Not Applicable","",TEXT(_xll.BDP($B168&amp;" Corp",AW$1),"yyyy/mm/dd"))))</f>
        <v>2021/08/11</v>
      </c>
      <c r="AX168" s="230" t="str">
        <f>IF(tbl_coded[[#This Row],[ISIN]]="","",IF(OR(_xll.BDP($B168&amp;" Corp",AX$1)="#N/A Field Not Applicable"),"--",IF(_xll.BDP($B168&amp;" Corp",AX$1)="#N/A Field Not Applicable","",TEXT(_xll.BDP($B168&amp;" Corp",AX$1),"yyyy/mm/dd"))))</f>
        <v>2024/07/18</v>
      </c>
      <c r="AY168" s="230">
        <f>IF(tbl_coded[[#This Row],[ISIN]]="","",IF(OR(_xll.BDP($B168&amp;" Corp",AY$1)="#N/A N/A"),"--",_xll.BDP($B168&amp;" Corp",AY$1)))</f>
        <v>4.25</v>
      </c>
      <c r="AZ168" s="230" t="str">
        <f>IF(tbl_coded[[#This Row],[ISIN]]="","",IF(OR(_xll.BDP($B168&amp;" Corp",AZ$1)="#N/A N/A"),"--",_xll.BDP($B168&amp;" Corp",AZ$1)))</f>
        <v>USD</v>
      </c>
      <c r="BA168" s="230">
        <f>IF(tbl_coded[[#This Row],[ISIN]]="","",IF(OR(_xll.BDP($B168&amp;" Corp",BA$1)="#N/A N/A"),"--",_xll.BDP($B168&amp;" Corp",BA$1)))</f>
        <v>350000000</v>
      </c>
      <c r="BB168" s="230">
        <f>IF(tbl_coded[[#This Row],[ISIN]]="","",IF(OR(_xll.BDP($B168&amp;" Corp",BB$1)="#N/A Field Not Applicable"),"--",_xll.BDP($B168&amp;" Corp",BB$1)))</f>
        <v>100</v>
      </c>
      <c r="BC168" s="230" t="str">
        <f>IF(tbl_coded[[#This Row],[ISIN]]="","",IF(OR(_xll.BDP($B168&amp;" Corp",BC$1)="#N/A Field Not Applicable"),"--",_xll.BDP($B168&amp;" Corp",BC$1)))</f>
        <v>N</v>
      </c>
      <c r="BD168" s="230" t="str">
        <f>IF(tbl_coded[[#This Row],[ISIN]]="","",IF(OR(_xll.BDP($B168&amp;" Corp",BD$1)="#N/A Field Not Applicable"),"--",_xll.BDP($B168&amp;" Corp",BD$1)))</f>
        <v>N</v>
      </c>
      <c r="BE168" s="230" t="str">
        <f>IF(tbl_coded[[#This Row],[ISIN]]="","",IF(OR(_xll.BDP($B168&amp;" Corp",BE$1)="#N/A Field Not Applicable"),"--",_xll.BDP($B168&amp;" Corp",BE$1)))</f>
        <v>N</v>
      </c>
      <c r="BF168" s="230" t="str">
        <f>IF(tbl_coded[[#This Row],[ISIN]]="","",IF(OR(_xll.BDP($B168&amp;" Corp",BF$1)="#N/A N/A"),"",_xll.BDP($B168&amp;" Corp",BF$1)))</f>
        <v/>
      </c>
      <c r="BG16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6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6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6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168" s="230" t="str">
        <f>IF(tbl_coded[[#This Row],[GREEN]]="Y","Green",IF(tbl_coded[[#This Row],[SUSTAINABLE]]="Y","Sustainable",IF(tbl_coded[[#This Row],[SOCIAL]]="Y","Social","")))</f>
        <v/>
      </c>
    </row>
    <row r="169" spans="1:65" ht="15" customHeight="1">
      <c r="A169" s="225">
        <v>167</v>
      </c>
      <c r="B169" s="226" t="str">
        <f>IF(美元债一级!$C$3:$C$1048576&lt;&gt;"",美元债一级!C169,"")</f>
        <v>XS2266935993</v>
      </c>
      <c r="C169" s="228" t="str">
        <f>IF(tbl_coded[[#This Row],[ISIN]]="","",IF(tbl_coded[[#This Row],[Index]]&gt;$A$1,"",IF(_xll.BDP($B169&amp;" Corp",C$1)="#N/A N/A","",_xll.BDP($B169&amp;" Corp",C$1))))</f>
        <v>11/8/2021</v>
      </c>
      <c r="D169" s="228" t="str">
        <f>IF(tbl_coded[[#This Row],[ISIN]]="","",IF(_xll.BDP($B169&amp;" Corp",D$1)="#N/A N/A","",_xll.BDP($B169&amp;" Corp",D$1)))</f>
        <v>YIELDKING INVESTMENT LTD</v>
      </c>
      <c r="E169" s="228" t="str">
        <f>IF(tbl_coded[[#This Row],[ISIN]]="","",IF(_xll.BDP($B169&amp;" Corp",E$1)="#N/A N/A","--",_xll.BDP($B169&amp;" Corp",E$1)))</f>
        <v>SICHUAN DEVELOPMENT INTL</v>
      </c>
      <c r="F169" s="228">
        <f>IF(tbl_coded[[#This Row],[ISIN]]="","",IF(_xll.BDS($B169&amp;" Corp",F$1)="#N/A Field Not Applicable","",_xll.BDS($B169&amp;" Corp",F$1)))</f>
        <v>21436571</v>
      </c>
      <c r="G169" s="228" t="str">
        <f>IF(tbl_coded[[#This Row],[ISIN]]="","",IF(_xll.BDP($F169&amp;" CompanyID",G$1)="#N/A Invalid Security","",_xll.BDP($F169&amp;" CompanyID",G$1)))</f>
        <v>Sichuan Development Holding Co</v>
      </c>
      <c r="H169" s="228" t="str">
        <f>IF(tbl_coded[[#This Row],[ISIN]]="","",IF(_xll.BDP($B169&amp;" Corp",H$1)="#N/A N/A","--",_xll.BDP($B169&amp;" Corp",H$1)))</f>
        <v>--</v>
      </c>
      <c r="I169" s="228" t="str">
        <f>IF(tbl_coded[[#This Row],[ISIN]]="","",IF(_xll.BDP($B169&amp;" Corp",I$1)="#N/A N/A","--",_xll.BDP($B169&amp;" Corp",I$1)))</f>
        <v>--</v>
      </c>
      <c r="J169" s="228" t="str">
        <f>IF(tbl_coded[[#This Row],[ISIN]]="","",IF(_xll.BDP($B169&amp;" Corp",J$1)="#N/A N/A","--",_xll.BDP($B169&amp;" Corp",J$1)))</f>
        <v>A-</v>
      </c>
      <c r="K169" s="228" t="str">
        <f>IF(tbl_coded[[#This Row],[ISIN]]="","",IF(_xll.BDP($B169&amp;" Corp",K$1)="#N/A N/A","--",_xll.BDP($B169&amp;" Corp",K$1)))</f>
        <v>--</v>
      </c>
      <c r="L169" s="228" t="str">
        <f>IF(tbl_coded[[#This Row],[ISIN]]="","",IF(_xll.BDP($B169&amp;" Corp",L$1)="#N/A N/A","--",_xll.BDP($B169&amp;" Corp",L$1)))</f>
        <v>--</v>
      </c>
      <c r="M169" s="228" t="str">
        <f>IF(tbl_coded[[#This Row],[ISIN]]="","",IF(_xll.BDP($B169&amp;" Corp",M$1)="#N/A N/A","--",_xll.BDP($B169&amp;" Corp",M$1)))</f>
        <v>--</v>
      </c>
      <c r="N169" s="228" t="str">
        <f>IF(tbl_coded[[#This Row],[ISIN]]="","",IF(_xll.BDP($B169&amp;" Corp",N$1)="#N/A N/A","--",_xll.BDP($B169&amp;" Corp",N$1)))</f>
        <v>--</v>
      </c>
      <c r="O169" s="228" t="str">
        <f>IF(tbl_coded[[#This Row],[ISIN]]="","",IF(_xll.BDP($B169&amp;" Corp",O$1)="#N/A N/A","--",_xll.BDP($B169&amp;" Corp",O$1)))</f>
        <v>--</v>
      </c>
      <c r="P169" s="228" t="str">
        <f>IF(tbl_coded[[#This Row],[ISIN]]="","",IF(_xll.BDP($B169&amp;" Corp",P$1)="#N/A N/A","--",_xll.BDP($B169&amp;" Corp",P$1)))</f>
        <v>--</v>
      </c>
      <c r="Q16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69" s="228" t="str">
        <f>IF(tbl_coded[[#This Row],[ISIN]]="","",IF(OR(_xll.BDP($B169&amp;" Corp",R$1)="#N/A N/A",_xll.BDP($B169&amp;" Corp",R$1)="#N/A Invalid Security",_xll.BDP($B169&amp;" Corp",R$1)="#N/A Field Not Applicable"),"--",_xll.BDP($B169&amp;" Corp",R$1)))</f>
        <v>1052396D HK</v>
      </c>
      <c r="S169" s="228" t="str">
        <f>IF(tbl_coded[[#This Row],[ISIN]]="","",IF(OR(_xll.BDP($R169&amp;" Equity",S$1)="#N/A N/A",_xll.BDP($R169&amp;" Equity",S$1)="#N/A Invalid Security"),"--",_xll.BDP($R169&amp;" Equity",S$1)))</f>
        <v>--</v>
      </c>
      <c r="T169" s="228" t="str">
        <f>IF(tbl_coded[[#This Row],[ISIN]]="","",IF(OR(_xll.BDP($R169&amp;" Equity",T$1)="#N/A N/A",_xll.BDP($R169&amp;" Equity",T$1)="#N/A Invalid Security"),"--",_xll.BDP($R169&amp;" Equity",T$1)))</f>
        <v>--</v>
      </c>
      <c r="U169" s="228" t="str">
        <f>IF(tbl_coded[[#This Row],[ISIN]]="","",IF(OR(_xll.BDP($R169&amp;" Equity",U$1)="#N/A N/A",_xll.BDP($R169&amp;" Equity",U$1)="#N/A Invalid Security"),"--",_xll.BDP($R169&amp;" Equity",U$1)))</f>
        <v>--</v>
      </c>
      <c r="V169" s="228" t="str">
        <f>IF(tbl_coded[[#This Row],[ISIN]]="","",IF(OR(_xll.BDP($R169&amp;" Equity",V$1)="#N/A N/A",_xll.BDP($R169&amp;" Equity",V$1)="#N/A Invalid Security"),"--",_xll.BDP($R169&amp;" Equity",V$1)))</f>
        <v>--</v>
      </c>
      <c r="W169" s="228" t="str">
        <f>IF(tbl_coded[[#This Row],[ISIN]]="","",IF(OR(_xll.BDP($R169&amp;" Equity",W$1)="#N/A N/A",_xll.BDP($R169&amp;" Equity",W$1)="#N/A Invalid Security"),"--",_xll.BDP($R169&amp;" Equity",W$1)))</f>
        <v>--</v>
      </c>
      <c r="X169" s="228" t="str">
        <f>IF(tbl_coded[[#This Row],[ISIN]]="","",IF(OR(_xll.BDP($R169&amp;" Equity",X$1)="#N/A N/A",_xll.BDP($R169&amp;" Equity",X$1)="#N/A Invalid Security"),"--",_xll.BDP($R169&amp;" Equity",X$1)))</f>
        <v>--</v>
      </c>
      <c r="Y16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69" s="228" t="str">
        <f>IF(tbl_coded[[#This Row],[ISIN]]="","",IF(ISNUMBER(_xll.BDP(B169&amp;" Corp",Z$1)),_xll.BDP(B169&amp;" Corp",Z$1),""))</f>
        <v/>
      </c>
      <c r="AA169" s="228" t="str">
        <f>IF(tbl_coded[[#This Row],[ISIN]]="","",IF(ISNUMBER(_xll.BDP(B169&amp;" Corp",AA$1)),_xll.BDP(B169&amp;" Corp",AA$1),""))</f>
        <v/>
      </c>
      <c r="AB169" s="228" t="str">
        <f>IF(tbl_coded[[#This Row],[ISIN]]="","",IF(ISNUMBER(_xll.BDP(B169&amp;" Corp",AB$1)),_xll.BDP(B169&amp;" Corp",AB$1),""))</f>
        <v/>
      </c>
      <c r="AC169" s="228" t="str">
        <f>IF(tbl_coded[[#This Row],[ISIN]]="","",IF((_xll.BDP(B169&amp;" Corp",AC$1))="#N/A Field Not Applicable","",_xll.BDP(B169&amp;" Corp",AC$1)))</f>
        <v>N</v>
      </c>
      <c r="AD169" s="228" t="str">
        <f>IF(tbl_coded[[#This Row],[ISIN]]="","",IF((_xll.BDP(B169&amp;" Corp",AD$1))="#N/A N/A","--",_xll.BDP(B169&amp;" Corp",AD$1)))</f>
        <v>--</v>
      </c>
      <c r="AE169" s="228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>IG</v>
      </c>
      <c r="AF16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6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--/--/A-</v>
      </c>
      <c r="AH169" s="229" t="str">
        <f>IF(tbl_coded[[#This Row],[ISIN]]="","",IF(_xll.BDP($B169&amp;" Corp",AH$1)="#N/A N/A","--",_xll.BDP($B169&amp;" Corp",AH$1)))</f>
        <v>VG</v>
      </c>
      <c r="AI16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6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怡锦投资有限公司</v>
      </c>
      <c r="AL169" s="244">
        <f>IF(tbl_coded[[#This Row],[ISIN]]="","",IF(_xll.BDS($B169&amp;" Corp",AL$1)="#N/A Field Not Applicable","",_xll.BDS($B169&amp;" Corp",AL$1)))</f>
        <v>21436571</v>
      </c>
      <c r="AM169" s="244" t="str">
        <f>IF(tbl_coded[[#This Row],[ISIN]]="","",IF(_xll.BDP(tbl_coded[[#This Row],[KPW Provider BBID]]&amp;" CompanyID","NAME")="#N/A Invalid Security","",_xll.BDP(tbl_coded[[#This Row],[KPW Provider BBID]]&amp;" CompanyID","NAME")))</f>
        <v>Sichuan Development Holding Co</v>
      </c>
      <c r="AN16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6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6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A-</v>
      </c>
      <c r="AQ169" s="244" t="str">
        <f>IF(tbl_coded[[#This Row],[ISIN]]="","",IF(tbl_coded[[#This Row],[KPW Name]]="","",tbl_coded[[#This Row],[穆迪KPW评级]]&amp;"/"&amp;tbl_coded[[#This Row],[SPKPW评级]]&amp;"/"&amp;tbl_coded[[#This Row],[FITCHKPW评级]]))</f>
        <v>--/--/A-</v>
      </c>
      <c r="AR169" s="244" t="str">
        <f>IF(tbl_coded[[#This Row],[ISIN]]="","",IF(OR(_xll.BDP($B169&amp;" Corp",AR$1)="#N/A N/A"),"",_xll.BDP($B169&amp;" Corp",AR$1)))</f>
        <v>Sichuan Development International Holding Co Ltd</v>
      </c>
      <c r="AS169" s="244" t="str">
        <f>IF(tbl_coded[[#This Row],[ISIN]]="","",IF(_xll.BDS($B169&amp;" Corp",AS$1)="#N/A Field Not Applicable","",_xll.BDS($B169&amp;" Corp",AS$1)))</f>
        <v/>
      </c>
      <c r="AT169" s="244" t="str">
        <f>IF(tbl_coded[[#This Row],[SBLC Provider BBID]]="","",_xll.BDP(tbl_coded[[#This Row],[SBLC Provider BBID]]&amp;" CompanyID","NAME"))</f>
        <v/>
      </c>
      <c r="AU169" s="244" t="str">
        <f>IF(tbl_coded[[#This Row],[ISIN]]="","",IF(OR(_xll.BDP($B169&amp;" Corp",AU$1)="#N/A N/A"),"--",IF(_xll.BDP($B169&amp;" Corp",AU$1)="#N/A Field Not Applicable","",TEXT(_xll.BDP($B169&amp;" Corp",AU$1),"yyyy/mm/dd"))))</f>
        <v>2021/08/18</v>
      </c>
      <c r="AV169" s="244" t="str">
        <f>IF(tbl_coded[[#This Row],[ISIN]]="","",IF(OR(_xll.BDP($B169&amp;" Corp",AV$1)="#N/A N/A"),"--",IF(_xll.BDP($B169&amp;" Corp",AV$1)="#N/A Field Not Applicable","",TEXT(_xll.BDP($B169&amp;" Corp",AV$1),"yyyy/mm/dd"))))</f>
        <v>2026/08/18</v>
      </c>
      <c r="AW169" s="244" t="str">
        <f>IF(tbl_coded[[#This Row],[ISIN]]="","",IF(OR(_xll.BDP($B169&amp;" Corp",AW$1)="#N/A N/A"),"--",IF(_xll.BDP($B169&amp;" Corp",AW$1)="#N/A Field Not Applicable","",TEXT(_xll.BDP($B169&amp;" Corp",AW$1),"yyyy/mm/dd"))))</f>
        <v>2021/08/11</v>
      </c>
      <c r="AX169" s="244" t="str">
        <f>IF(tbl_coded[[#This Row],[ISIN]]="","",IF(OR(_xll.BDP($B169&amp;" Corp",AX$1)="#N/A Field Not Applicable"),"--",IF(_xll.BDP($B169&amp;" Corp",AX$1)="#N/A Field Not Applicable","",TEXT(_xll.BDP($B169&amp;" Corp",AX$1),"yyyy/mm/dd"))))</f>
        <v>--</v>
      </c>
      <c r="AY169" s="244">
        <f>IF(tbl_coded[[#This Row],[ISIN]]="","",IF(OR(_xll.BDP($B169&amp;" Corp",AY$1)="#N/A N/A"),"--",_xll.BDP($B169&amp;" Corp",AY$1)))</f>
        <v>2.8</v>
      </c>
      <c r="AZ169" s="244" t="str">
        <f>IF(tbl_coded[[#This Row],[ISIN]]="","",IF(OR(_xll.BDP($B169&amp;" Corp",AZ$1)="#N/A N/A"),"--",_xll.BDP($B169&amp;" Corp",AZ$1)))</f>
        <v>USD</v>
      </c>
      <c r="BA169" s="244">
        <f>IF(tbl_coded[[#This Row],[ISIN]]="","",IF(OR(_xll.BDP($B169&amp;" Corp",BA$1)="#N/A N/A"),"--",_xll.BDP($B169&amp;" Corp",BA$1)))</f>
        <v>500000000</v>
      </c>
      <c r="BB169" s="244">
        <f>IF(tbl_coded[[#This Row],[ISIN]]="","",IF(OR(_xll.BDP($B169&amp;" Corp",BB$1)="#N/A Field Not Applicable"),"--",_xll.BDP($B169&amp;" Corp",BB$1)))</f>
        <v>100</v>
      </c>
      <c r="BC169" s="244" t="str">
        <f>IF(tbl_coded[[#This Row],[ISIN]]="","",IF(OR(_xll.BDP($B169&amp;" Corp",BC$1)="#N/A Field Not Applicable"),"--",_xll.BDP($B169&amp;" Corp",BC$1)))</f>
        <v>N</v>
      </c>
      <c r="BD169" s="244" t="str">
        <f>IF(tbl_coded[[#This Row],[ISIN]]="","",IF(OR(_xll.BDP($B169&amp;" Corp",BD$1)="#N/A Field Not Applicable"),"--",_xll.BDP($B169&amp;" Corp",BD$1)))</f>
        <v>N</v>
      </c>
      <c r="BE169" s="244" t="str">
        <f>IF(tbl_coded[[#This Row],[ISIN]]="","",IF(OR(_xll.BDP($B169&amp;" Corp",BE$1)="#N/A Field Not Applicable"),"--",_xll.BDP($B169&amp;" Corp",BE$1)))</f>
        <v>N</v>
      </c>
      <c r="BF169" s="244" t="str">
        <f>IF(tbl_coded[[#This Row],[ISIN]]="","",IF(OR(_xll.BDP($B169&amp;" Corp",BF$1)="#N/A N/A"),"",_xll.BDP($B169&amp;" Corp",BF$1)))</f>
        <v>SCDHCZ CH</v>
      </c>
      <c r="BG16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6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6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6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16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16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69" s="244" t="str">
        <f>IF(tbl_coded[[#This Row],[GREEN]]="Y","Green",IF(tbl_coded[[#This Row],[SUSTAINABLE]]="Y","Sustainable",IF(tbl_coded[[#This Row],[SOCIAL]]="Y","Social","")))</f>
        <v/>
      </c>
    </row>
    <row r="170" spans="1:65" ht="15" customHeight="1">
      <c r="A170" s="225">
        <v>168</v>
      </c>
      <c r="B170" s="226" t="str">
        <f>IF(美元债一级!$C$3:$C$1048576&lt;&gt;"",美元债一级!C170,"")</f>
        <v>XS2357443410</v>
      </c>
      <c r="C170" s="228" t="str">
        <f>IF(tbl_coded[[#This Row],[ISIN]]="","",IF(tbl_coded[[#This Row],[Index]]&gt;$A$1,"",IF(_xll.BDP($B170&amp;" Corp",C$1)="#N/A N/A","",_xll.BDP($B170&amp;" Corp",C$1))))</f>
        <v>5/8/2021</v>
      </c>
      <c r="D170" s="228" t="str">
        <f>IF(tbl_coded[[#This Row],[ISIN]]="","",IF(_xll.BDP($B170&amp;" Corp",D$1)="#N/A N/A","",_xll.BDP($B170&amp;" Corp",D$1)))</f>
        <v>GEMDALE EVER PROSPERITY</v>
      </c>
      <c r="E170" s="228" t="str">
        <f>IF(tbl_coded[[#This Row],[ISIN]]="","",IF(_xll.BDP($B170&amp;" Corp",E$1)="#N/A N/A","--",_xll.BDP($B170&amp;" Corp",E$1)))</f>
        <v>FAMOUS COMMERCIAL LTD</v>
      </c>
      <c r="F170" s="228">
        <f>IF(tbl_coded[[#This Row],[ISIN]]="","",IF(_xll.BDS($B170&amp;" Corp",F$1)="#N/A Field Not Applicable","",_xll.BDS($B170&amp;" Corp",F$1)))</f>
        <v>7122986</v>
      </c>
      <c r="G170" s="228" t="str">
        <f>IF(tbl_coded[[#This Row],[ISIN]]="","",IF(_xll.BDP($F170&amp;" CompanyID",G$1)="#N/A Invalid Security","",_xll.BDP($F170&amp;" CompanyID",G$1)))</f>
        <v>Gemdale Corp</v>
      </c>
      <c r="H170" s="228" t="str">
        <f>IF(tbl_coded[[#This Row],[ISIN]]="","",IF(_xll.BDP($B170&amp;" Corp",H$1)="#N/A N/A","--",_xll.BDP($B170&amp;" Corp",H$1)))</f>
        <v>B1 *-</v>
      </c>
      <c r="I170" s="228" t="str">
        <f>IF(tbl_coded[[#This Row],[ISIN]]="","",IF(_xll.BDP($B170&amp;" Corp",I$1)="#N/A N/A","--",_xll.BDP($B170&amp;" Corp",I$1)))</f>
        <v>--</v>
      </c>
      <c r="J170" s="228" t="str">
        <f>IF(tbl_coded[[#This Row],[ISIN]]="","",IF(_xll.BDP($B170&amp;" Corp",J$1)="#N/A N/A","--",_xll.BDP($B170&amp;" Corp",J$1)))</f>
        <v>--</v>
      </c>
      <c r="K170" s="228" t="str">
        <f>IF(tbl_coded[[#This Row],[ISIN]]="","",IF(_xll.BDP($B170&amp;" Corp",K$1)="#N/A N/A","--",_xll.BDP($B170&amp;" Corp",K$1)))</f>
        <v>--</v>
      </c>
      <c r="L170" s="228" t="str">
        <f>IF(tbl_coded[[#This Row],[ISIN]]="","",IF(_xll.BDP($B170&amp;" Corp",L$1)="#N/A N/A","--",_xll.BDP($B170&amp;" Corp",L$1)))</f>
        <v>--</v>
      </c>
      <c r="M170" s="228" t="str">
        <f>IF(tbl_coded[[#This Row],[ISIN]]="","",IF(_xll.BDP($B170&amp;" Corp",M$1)="#N/A N/A","--",_xll.BDP($B170&amp;" Corp",M$1)))</f>
        <v>B1 *-</v>
      </c>
      <c r="N170" s="228" t="str">
        <f>IF(tbl_coded[[#This Row],[ISIN]]="","",IF(_xll.BDP($B170&amp;" Corp",N$1)="#N/A N/A","--",_xll.BDP($B170&amp;" Corp",N$1)))</f>
        <v>--</v>
      </c>
      <c r="O170" s="228" t="str">
        <f>IF(tbl_coded[[#This Row],[ISIN]]="","",IF(_xll.BDP($B170&amp;" Corp",O$1)="#N/A N/A","--",_xll.BDP($B170&amp;" Corp",O$1)))</f>
        <v>--</v>
      </c>
      <c r="P170" s="228" t="str">
        <f>IF(tbl_coded[[#This Row],[ISIN]]="","",IF(_xll.BDP($B170&amp;" Corp",P$1)="#N/A N/A","--",_xll.BDP($B170&amp;" Corp",P$1)))</f>
        <v>--</v>
      </c>
      <c r="Q17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B1 *-/--/--</v>
      </c>
      <c r="R170" s="228" t="str">
        <f>IF(tbl_coded[[#This Row],[ISIN]]="","",IF(OR(_xll.BDP($B170&amp;" Corp",R$1)="#N/A N/A",_xll.BDP($B170&amp;" Corp",R$1)="#N/A Invalid Security",_xll.BDP($B170&amp;" Corp",R$1)="#N/A Field Not Applicable"),"--",_xll.BDP($B170&amp;" Corp",R$1)))</f>
        <v>0626110D HK</v>
      </c>
      <c r="S170" s="228" t="str">
        <f>IF(tbl_coded[[#This Row],[ISIN]]="","",IF(OR(_xll.BDP($R170&amp;" Equity",S$1)="#N/A N/A",_xll.BDP($R170&amp;" Equity",S$1)="#N/A Invalid Security"),"--",_xll.BDP($R170&amp;" Equity",S$1)))</f>
        <v>--</v>
      </c>
      <c r="T170" s="228" t="str">
        <f>IF(tbl_coded[[#This Row],[ISIN]]="","",IF(OR(_xll.BDP($R170&amp;" Equity",T$1)="#N/A N/A",_xll.BDP($R170&amp;" Equity",T$1)="#N/A Invalid Security"),"--",_xll.BDP($R170&amp;" Equity",T$1)))</f>
        <v>--</v>
      </c>
      <c r="U170" s="228" t="str">
        <f>IF(tbl_coded[[#This Row],[ISIN]]="","",IF(OR(_xll.BDP($R170&amp;" Equity",U$1)="#N/A N/A",_xll.BDP($R170&amp;" Equity",U$1)="#N/A Invalid Security"),"--",_xll.BDP($R170&amp;" Equity",U$1)))</f>
        <v>B1 *-</v>
      </c>
      <c r="V170" s="228" t="str">
        <f>IF(tbl_coded[[#This Row],[ISIN]]="","",IF(OR(_xll.BDP($R170&amp;" Equity",V$1)="#N/A N/A",_xll.BDP($R170&amp;" Equity",V$1)="#N/A Invalid Security"),"--",_xll.BDP($R170&amp;" Equity",V$1)))</f>
        <v>B1 *-</v>
      </c>
      <c r="W170" s="228" t="str">
        <f>IF(tbl_coded[[#This Row],[ISIN]]="","",IF(OR(_xll.BDP($R170&amp;" Equity",W$1)="#N/A N/A",_xll.BDP($R170&amp;" Equity",W$1)="#N/A Invalid Security"),"--",_xll.BDP($R170&amp;" Equity",W$1)))</f>
        <v>NR</v>
      </c>
      <c r="X170" s="228" t="str">
        <f>IF(tbl_coded[[#This Row],[ISIN]]="","",IF(OR(_xll.BDP($R170&amp;" Equity",X$1)="#N/A N/A",_xll.BDP($R170&amp;" Equity",X$1)="#N/A Invalid Security"),"--",_xll.BDP($R170&amp;" Equity",X$1)))</f>
        <v>--</v>
      </c>
      <c r="Y17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B1 *-/NR/--</v>
      </c>
      <c r="Z170" s="228" t="str">
        <f>IF(tbl_coded[[#This Row],[ISIN]]="","",IF(ISNUMBER(_xll.BDP(B170&amp;" Corp",Z$1)),_xll.BDP(B170&amp;" Corp",Z$1),""))</f>
        <v/>
      </c>
      <c r="AA170" s="228" t="str">
        <f>IF(tbl_coded[[#This Row],[ISIN]]="","",IF(ISNUMBER(_xll.BDP(B170&amp;" Corp",AA$1)),_xll.BDP(B170&amp;" Corp",AA$1),""))</f>
        <v/>
      </c>
      <c r="AB170" s="228" t="str">
        <f>IF(tbl_coded[[#This Row],[ISIN]]="","",IF(ISNUMBER(_xll.BDP(B170&amp;" Corp",AB$1)),_xll.BDP(B170&amp;" Corp",AB$1),""))</f>
        <v/>
      </c>
      <c r="AC170" s="228" t="str">
        <f>IF(tbl_coded[[#This Row],[ISIN]]="","",IF((_xll.BDP(B170&amp;" Corp",AC$1))="#N/A Field Not Applicable","",_xll.BDP(B170&amp;" Corp",AC$1)))</f>
        <v>N</v>
      </c>
      <c r="AD170" s="228" t="str">
        <f>IF(tbl_coded[[#This Row],[ISIN]]="","",IF((_xll.BDP(B170&amp;" Corp",AD$1))="#N/A N/A","--",_xll.BDP(B170&amp;" Corp",AD$1)))</f>
        <v>--</v>
      </c>
      <c r="AE170" s="228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>IG</v>
      </c>
      <c r="AF17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B1 *-/NR/--</v>
      </c>
      <c r="AG17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B1 *-/--/--</v>
      </c>
      <c r="AH170" s="229" t="str">
        <f>IF(tbl_coded[[#This Row],[ISIN]]="","",IF(_xll.BDP($B170&amp;" Corp",AH$1)="#N/A N/A","--",_xll.BDP($B170&amp;" Corp",AH$1)))</f>
        <v>HK</v>
      </c>
      <c r="AI17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金地永隆投资有限公司</v>
      </c>
      <c r="AL170" s="244">
        <f>IF(tbl_coded[[#This Row],[ISIN]]="","",IF(_xll.BDS($B170&amp;" Corp",AL$1)="#N/A Field Not Applicable","",_xll.BDS($B170&amp;" Corp",AL$1)))</f>
        <v>7122986</v>
      </c>
      <c r="AM170" s="244" t="str">
        <f>IF(tbl_coded[[#This Row],[ISIN]]="","",IF(_xll.BDP(tbl_coded[[#This Row],[KPW Provider BBID]]&amp;" CompanyID","NAME")="#N/A Invalid Security","",_xll.BDP(tbl_coded[[#This Row],[KPW Provider BBID]]&amp;" CompanyID","NAME")))</f>
        <v>Gemdale Corp</v>
      </c>
      <c r="AN17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7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NR</v>
      </c>
      <c r="AP17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70" s="244" t="str">
        <f>IF(tbl_coded[[#This Row],[ISIN]]="","",IF(tbl_coded[[#This Row],[KPW Name]]="","",tbl_coded[[#This Row],[穆迪KPW评级]]&amp;"/"&amp;tbl_coded[[#This Row],[SPKPW评级]]&amp;"/"&amp;tbl_coded[[#This Row],[FITCHKPW评级]]))</f>
        <v>--/NR/--</v>
      </c>
      <c r="AR170" s="244" t="str">
        <f>IF(tbl_coded[[#This Row],[ISIN]]="","",IF(OR(_xll.BDP($B170&amp;" Corp",AR$1)="#N/A N/A"),"",_xll.BDP($B170&amp;" Corp",AR$1)))</f>
        <v>Famous Commercial Ltd</v>
      </c>
      <c r="AS170" s="244" t="str">
        <f>IF(tbl_coded[[#This Row],[ISIN]]="","",IF(_xll.BDS($B170&amp;" Corp",AS$1)="#N/A Field Not Applicable","",_xll.BDS($B170&amp;" Corp",AS$1)))</f>
        <v/>
      </c>
      <c r="AT170" s="244" t="str">
        <f>IF(tbl_coded[[#This Row],[SBLC Provider BBID]]="","",_xll.BDP(tbl_coded[[#This Row],[SBLC Provider BBID]]&amp;" CompanyID","NAME"))</f>
        <v/>
      </c>
      <c r="AU170" s="244" t="str">
        <f>IF(tbl_coded[[#This Row],[ISIN]]="","",IF(OR(_xll.BDP($B170&amp;" Corp",AU$1)="#N/A N/A"),"--",IF(_xll.BDP($B170&amp;" Corp",AU$1)="#N/A Field Not Applicable","",TEXT(_xll.BDP($B170&amp;" Corp",AU$1),"yyyy/mm/dd"))))</f>
        <v>2021/08/12</v>
      </c>
      <c r="AV170" s="244" t="str">
        <f>IF(tbl_coded[[#This Row],[ISIN]]="","",IF(OR(_xll.BDP($B170&amp;" Corp",AV$1)="#N/A N/A"),"--",IF(_xll.BDP($B170&amp;" Corp",AV$1)="#N/A Field Not Applicable","",TEXT(_xll.BDP($B170&amp;" Corp",AV$1),"yyyy/mm/dd"))))</f>
        <v>2024/08/12</v>
      </c>
      <c r="AW170" s="244" t="str">
        <f>IF(tbl_coded[[#This Row],[ISIN]]="","",IF(OR(_xll.BDP($B170&amp;" Corp",AW$1)="#N/A N/A"),"--",IF(_xll.BDP($B170&amp;" Corp",AW$1)="#N/A Field Not Applicable","",TEXT(_xll.BDP($B170&amp;" Corp",AW$1),"yyyy/mm/dd"))))</f>
        <v>2021/08/05</v>
      </c>
      <c r="AX170" s="244" t="str">
        <f>IF(tbl_coded[[#This Row],[ISIN]]="","",IF(OR(_xll.BDP($B170&amp;" Corp",AX$1)="#N/A Field Not Applicable"),"--",IF(_xll.BDP($B170&amp;" Corp",AX$1)="#N/A Field Not Applicable","",TEXT(_xll.BDP($B170&amp;" Corp",AX$1),"yyyy/mm/dd"))))</f>
        <v>--</v>
      </c>
      <c r="AY170" s="244">
        <f>IF(tbl_coded[[#This Row],[ISIN]]="","",IF(OR(_xll.BDP($B170&amp;" Corp",AY$1)="#N/A N/A"),"--",_xll.BDP($B170&amp;" Corp",AY$1)))</f>
        <v>4.95</v>
      </c>
      <c r="AZ170" s="244" t="str">
        <f>IF(tbl_coded[[#This Row],[ISIN]]="","",IF(OR(_xll.BDP($B170&amp;" Corp",AZ$1)="#N/A N/A"),"--",_xll.BDP($B170&amp;" Corp",AZ$1)))</f>
        <v>USD</v>
      </c>
      <c r="BA170" s="244">
        <f>IF(tbl_coded[[#This Row],[ISIN]]="","",IF(OR(_xll.BDP($B170&amp;" Corp",BA$1)="#N/A N/A"),"--",_xll.BDP($B170&amp;" Corp",BA$1)))</f>
        <v>480000000</v>
      </c>
      <c r="BB170" s="244">
        <f>IF(tbl_coded[[#This Row],[ISIN]]="","",IF(OR(_xll.BDP($B170&amp;" Corp",BB$1)="#N/A Field Not Applicable"),"--",_xll.BDP($B170&amp;" Corp",BB$1)))</f>
        <v>99.861999999999995</v>
      </c>
      <c r="BC170" s="244" t="str">
        <f>IF(tbl_coded[[#This Row],[ISIN]]="","",IF(OR(_xll.BDP($B170&amp;" Corp",BC$1)="#N/A Field Not Applicable"),"--",_xll.BDP($B170&amp;" Corp",BC$1)))</f>
        <v>Y</v>
      </c>
      <c r="BD170" s="244" t="str">
        <f>IF(tbl_coded[[#This Row],[ISIN]]="","",IF(OR(_xll.BDP($B170&amp;" Corp",BD$1)="#N/A Field Not Applicable"),"--",_xll.BDP($B170&amp;" Corp",BD$1)))</f>
        <v>N</v>
      </c>
      <c r="BE170" s="244" t="str">
        <f>IF(tbl_coded[[#This Row],[ISIN]]="","",IF(OR(_xll.BDP($B170&amp;" Corp",BE$1)="#N/A Field Not Applicable"),"--",_xll.BDP($B170&amp;" Corp",BE$1)))</f>
        <v>N</v>
      </c>
      <c r="BF170" s="244" t="str">
        <f>IF(tbl_coded[[#This Row],[ISIN]]="","",IF(OR(_xll.BDP($B170&amp;" Corp",BF$1)="#N/A N/A"),"",_xll.BDP($B170&amp;" Corp",BF$1)))</f>
        <v>600383 CH</v>
      </c>
      <c r="BG17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7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7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17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B1 *-/NR/--</v>
      </c>
      <c r="BM170" s="244" t="str">
        <f>IF(tbl_coded[[#This Row],[GREEN]]="Y","Green",IF(tbl_coded[[#This Row],[SUSTAINABLE]]="Y","Sustainable",IF(tbl_coded[[#This Row],[SOCIAL]]="Y","Social","")))</f>
        <v>Green</v>
      </c>
    </row>
    <row r="171" spans="1:65" ht="15" customHeight="1">
      <c r="A171" s="225">
        <v>169</v>
      </c>
      <c r="B171" s="226" t="str">
        <f>IF(美元债一级!$C$3:$C$1048576&lt;&gt;"",美元债一级!C171,"")</f>
        <v>XS2357111090</v>
      </c>
      <c r="C171" s="228" t="str">
        <f>IF(tbl_coded[[#This Row],[ISIN]]="","",IF(tbl_coded[[#This Row],[Index]]&gt;$A$1,"",IF(_xll.BDP($B171&amp;" Corp",C$1)="#N/A N/A","",_xll.BDP($B171&amp;" Corp",C$1))))</f>
        <v>5/8/2021</v>
      </c>
      <c r="D171" s="228" t="str">
        <f>IF(tbl_coded[[#This Row],[ISIN]]="","",IF(_xll.BDP($B171&amp;" Corp",D$1)="#N/A N/A","",_xll.BDP($B171&amp;" Corp",D$1)))</f>
        <v>ZHEJIANG BARON BVI CO</v>
      </c>
      <c r="E171" s="228" t="str">
        <f>IF(tbl_coded[[#This Row],[ISIN]]="","",IF(_xll.BDP($B171&amp;" Corp",E$1)="#N/A N/A","--",_xll.BDP($B171&amp;" Corp",E$1)))</f>
        <v>HZ SHANGCHENG CON</v>
      </c>
      <c r="F171" s="228" t="str">
        <f>IF(tbl_coded[[#This Row],[ISIN]]="","",IF(_xll.BDS($B171&amp;" Corp",F$1)="#N/A Field Not Applicable","",_xll.BDS($B171&amp;" Corp",F$1)))</f>
        <v/>
      </c>
      <c r="G171" s="228" t="str">
        <f>IF(tbl_coded[[#This Row],[ISIN]]="","",IF(_xll.BDP($F171&amp;" CompanyID",G$1)="#N/A Invalid Security","",_xll.BDP($F171&amp;" CompanyID",G$1)))</f>
        <v/>
      </c>
      <c r="H171" s="228" t="str">
        <f>IF(tbl_coded[[#This Row],[ISIN]]="","",IF(_xll.BDP($B171&amp;" Corp",H$1)="#N/A N/A","--",_xll.BDP($B171&amp;" Corp",H$1)))</f>
        <v>--</v>
      </c>
      <c r="I171" s="228" t="str">
        <f>IF(tbl_coded[[#This Row],[ISIN]]="","",IF(_xll.BDP($B171&amp;" Corp",I$1)="#N/A N/A","--",_xll.BDP($B171&amp;" Corp",I$1)))</f>
        <v>--</v>
      </c>
      <c r="J171" s="228" t="str">
        <f>IF(tbl_coded[[#This Row],[ISIN]]="","",IF(_xll.BDP($B171&amp;" Corp",J$1)="#N/A N/A","--",_xll.BDP($B171&amp;" Corp",J$1)))</f>
        <v>BBB-</v>
      </c>
      <c r="K171" s="228" t="str">
        <f>IF(tbl_coded[[#This Row],[ISIN]]="","",IF(_xll.BDP($B171&amp;" Corp",K$1)="#N/A N/A","--",_xll.BDP($B171&amp;" Corp",K$1)))</f>
        <v>--</v>
      </c>
      <c r="L171" s="228" t="str">
        <f>IF(tbl_coded[[#This Row],[ISIN]]="","",IF(_xll.BDP($B171&amp;" Corp",L$1)="#N/A N/A","--",_xll.BDP($B171&amp;" Corp",L$1)))</f>
        <v>--</v>
      </c>
      <c r="M171" s="228" t="str">
        <f>IF(tbl_coded[[#This Row],[ISIN]]="","",IF(_xll.BDP($B171&amp;" Corp",M$1)="#N/A N/A","--",_xll.BDP($B171&amp;" Corp",M$1)))</f>
        <v>--</v>
      </c>
      <c r="N171" s="228" t="str">
        <f>IF(tbl_coded[[#This Row],[ISIN]]="","",IF(_xll.BDP($B171&amp;" Corp",N$1)="#N/A N/A","--",_xll.BDP($B171&amp;" Corp",N$1)))</f>
        <v>--</v>
      </c>
      <c r="O171" s="228" t="str">
        <f>IF(tbl_coded[[#This Row],[ISIN]]="","",IF(_xll.BDP($B171&amp;" Corp",O$1)="#N/A N/A","--",_xll.BDP($B171&amp;" Corp",O$1)))</f>
        <v>--</v>
      </c>
      <c r="P171" s="228" t="str">
        <f>IF(tbl_coded[[#This Row],[ISIN]]="","",IF(_xll.BDP($B171&amp;" Corp",P$1)="#N/A N/A","--",_xll.BDP($B171&amp;" Corp",P$1)))</f>
        <v>--</v>
      </c>
      <c r="Q17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71" s="228" t="str">
        <f>IF(tbl_coded[[#This Row],[ISIN]]="","",IF(OR(_xll.BDP($B171&amp;" Corp",R$1)="#N/A N/A",_xll.BDP($B171&amp;" Corp",R$1)="#N/A Invalid Security",_xll.BDP($B171&amp;" Corp",R$1)="#N/A Field Not Applicable"),"--",_xll.BDP($B171&amp;" Corp",R$1)))</f>
        <v>1776488D CH</v>
      </c>
      <c r="S171" s="228" t="str">
        <f>IF(tbl_coded[[#This Row],[ISIN]]="","",IF(OR(_xll.BDP($R171&amp;" Equity",S$1)="#N/A N/A",_xll.BDP($R171&amp;" Equity",S$1)="#N/A Invalid Security"),"--",_xll.BDP($R171&amp;" Equity",S$1)))</f>
        <v>--</v>
      </c>
      <c r="T171" s="228" t="str">
        <f>IF(tbl_coded[[#This Row],[ISIN]]="","",IF(OR(_xll.BDP($R171&amp;" Equity",T$1)="#N/A N/A",_xll.BDP($R171&amp;" Equity",T$1)="#N/A Invalid Security"),"--",_xll.BDP($R171&amp;" Equity",T$1)))</f>
        <v>--</v>
      </c>
      <c r="U171" s="228" t="str">
        <f>IF(tbl_coded[[#This Row],[ISIN]]="","",IF(OR(_xll.BDP($R171&amp;" Equity",U$1)="#N/A N/A",_xll.BDP($R171&amp;" Equity",U$1)="#N/A Invalid Security"),"--",_xll.BDP($R171&amp;" Equity",U$1)))</f>
        <v>--</v>
      </c>
      <c r="V171" s="228" t="str">
        <f>IF(tbl_coded[[#This Row],[ISIN]]="","",IF(OR(_xll.BDP($R171&amp;" Equity",V$1)="#N/A N/A",_xll.BDP($R171&amp;" Equity",V$1)="#N/A Invalid Security"),"--",_xll.BDP($R171&amp;" Equity",V$1)))</f>
        <v>--</v>
      </c>
      <c r="W171" s="228" t="str">
        <f>IF(tbl_coded[[#This Row],[ISIN]]="","",IF(OR(_xll.BDP($R171&amp;" Equity",W$1)="#N/A N/A",_xll.BDP($R171&amp;" Equity",W$1)="#N/A Invalid Security"),"--",_xll.BDP($R171&amp;" Equity",W$1)))</f>
        <v>--</v>
      </c>
      <c r="X171" s="228" t="str">
        <f>IF(tbl_coded[[#This Row],[ISIN]]="","",IF(OR(_xll.BDP($R171&amp;" Equity",X$1)="#N/A N/A",_xll.BDP($R171&amp;" Equity",X$1)="#N/A Invalid Security"),"--",_xll.BDP($R171&amp;" Equity",X$1)))</f>
        <v>BBB-</v>
      </c>
      <c r="Y17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--/--/BBB-</v>
      </c>
      <c r="Z171" s="228" t="str">
        <f>IF(tbl_coded[[#This Row],[ISIN]]="","",IF(ISNUMBER(_xll.BDP(B171&amp;" Corp",Z$1)),_xll.BDP(B171&amp;" Corp",Z$1),""))</f>
        <v/>
      </c>
      <c r="AA171" s="228" t="str">
        <f>IF(tbl_coded[[#This Row],[ISIN]]="","",IF(ISNUMBER(_xll.BDP(B171&amp;" Corp",AA$1)),_xll.BDP(B171&amp;" Corp",AA$1),""))</f>
        <v/>
      </c>
      <c r="AB171" s="228" t="str">
        <f>IF(tbl_coded[[#This Row],[ISIN]]="","",IF(ISNUMBER(_xll.BDP(B171&amp;" Corp",AB$1)),_xll.BDP(B171&amp;" Corp",AB$1),""))</f>
        <v/>
      </c>
      <c r="AC171" s="228" t="str">
        <f>IF(tbl_coded[[#This Row],[ISIN]]="","",IF((_xll.BDP(B171&amp;" Corp",AC$1))="#N/A Field Not Applicable","",_xll.BDP(B171&amp;" Corp",AC$1)))</f>
        <v>N</v>
      </c>
      <c r="AD171" s="228" t="str">
        <f>IF(tbl_coded[[#This Row],[ISIN]]="","",IF((_xll.BDP(B171&amp;" Corp",AD$1))="#N/A N/A","--",_xll.BDP(B171&amp;" Corp",AD$1)))</f>
        <v>--</v>
      </c>
      <c r="AE171" s="228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>IG</v>
      </c>
      <c r="AF17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17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171" s="229" t="str">
        <f>IF(tbl_coded[[#This Row],[ISIN]]="","",IF(_xll.BDP($B171&amp;" Corp",AH$1)="#N/A N/A","--",_xll.BDP($B171&amp;" Corp",AH$1)))</f>
        <v>VG</v>
      </c>
      <c r="AI17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Zhejiang Baron BVI Co Ltd</v>
      </c>
      <c r="AL171" s="244" t="str">
        <f>IF(tbl_coded[[#This Row],[ISIN]]="","",IF(_xll.BDS($B171&amp;" Corp",AL$1)="#N/A Field Not Applicable","",_xll.BDS($B171&amp;" Corp",AL$1)))</f>
        <v/>
      </c>
      <c r="AM17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1" s="244" t="str">
        <f>IF(tbl_coded[[#This Row],[ISIN]]="","",IF(OR(_xll.BDP($B171&amp;" Corp",AR$1)="#N/A N/A"),"",_xll.BDP($B171&amp;" Corp",AR$1)))</f>
        <v>Hangzhou Shangcheng District Urban Construction&amp;Comprehensive Development Co Ltd</v>
      </c>
      <c r="AS171" s="244" t="str">
        <f>IF(tbl_coded[[#This Row],[ISIN]]="","",IF(_xll.BDS($B171&amp;" Corp",AS$1)="#N/A Field Not Applicable","",_xll.BDS($B171&amp;" Corp",AS$1)))</f>
        <v/>
      </c>
      <c r="AT171" s="244" t="str">
        <f>IF(tbl_coded[[#This Row],[SBLC Provider BBID]]="","",_xll.BDP(tbl_coded[[#This Row],[SBLC Provider BBID]]&amp;" CompanyID","NAME"))</f>
        <v/>
      </c>
      <c r="AU171" s="244" t="str">
        <f>IF(tbl_coded[[#This Row],[ISIN]]="","",IF(OR(_xll.BDP($B171&amp;" Corp",AU$1)="#N/A N/A"),"--",IF(_xll.BDP($B171&amp;" Corp",AU$1)="#N/A Field Not Applicable","",TEXT(_xll.BDP($B171&amp;" Corp",AU$1),"yyyy/mm/dd"))))</f>
        <v>2021/08/12</v>
      </c>
      <c r="AV171" s="244" t="str">
        <f>IF(tbl_coded[[#This Row],[ISIN]]="","",IF(OR(_xll.BDP($B171&amp;" Corp",AV$1)="#N/A N/A"),"--",IF(_xll.BDP($B171&amp;" Corp",AV$1)="#N/A Field Not Applicable","",TEXT(_xll.BDP($B171&amp;" Corp",AV$1),"yyyy/mm/dd"))))</f>
        <v>2024/08/12</v>
      </c>
      <c r="AW171" s="244" t="str">
        <f>IF(tbl_coded[[#This Row],[ISIN]]="","",IF(OR(_xll.BDP($B171&amp;" Corp",AW$1)="#N/A N/A"),"--",IF(_xll.BDP($B171&amp;" Corp",AW$1)="#N/A Field Not Applicable","",TEXT(_xll.BDP($B171&amp;" Corp",AW$1),"yyyy/mm/dd"))))</f>
        <v>2021/08/05</v>
      </c>
      <c r="AX171" s="244" t="str">
        <f>IF(tbl_coded[[#This Row],[ISIN]]="","",IF(OR(_xll.BDP($B171&amp;" Corp",AX$1)="#N/A Field Not Applicable"),"--",IF(_xll.BDP($B171&amp;" Corp",AX$1)="#N/A Field Not Applicable","",TEXT(_xll.BDP($B171&amp;" Corp",AX$1),"yyyy/mm/dd"))))</f>
        <v>--</v>
      </c>
      <c r="AY171" s="244">
        <f>IF(tbl_coded[[#This Row],[ISIN]]="","",IF(OR(_xll.BDP($B171&amp;" Corp",AY$1)="#N/A N/A"),"--",_xll.BDP($B171&amp;" Corp",AY$1)))</f>
        <v>2.25</v>
      </c>
      <c r="AZ171" s="244" t="str">
        <f>IF(tbl_coded[[#This Row],[ISIN]]="","",IF(OR(_xll.BDP($B171&amp;" Corp",AZ$1)="#N/A N/A"),"--",_xll.BDP($B171&amp;" Corp",AZ$1)))</f>
        <v>USD</v>
      </c>
      <c r="BA171" s="244">
        <f>IF(tbl_coded[[#This Row],[ISIN]]="","",IF(OR(_xll.BDP($B171&amp;" Corp",BA$1)="#N/A N/A"),"--",_xll.BDP($B171&amp;" Corp",BA$1)))</f>
        <v>200000000</v>
      </c>
      <c r="BB171" s="244">
        <f>IF(tbl_coded[[#This Row],[ISIN]]="","",IF(OR(_xll.BDP($B171&amp;" Corp",BB$1)="#N/A Field Not Applicable"),"--",_xll.BDP($B171&amp;" Corp",BB$1)))</f>
        <v>100</v>
      </c>
      <c r="BC171" s="244" t="str">
        <f>IF(tbl_coded[[#This Row],[ISIN]]="","",IF(OR(_xll.BDP($B171&amp;" Corp",BC$1)="#N/A Field Not Applicable"),"--",_xll.BDP($B171&amp;" Corp",BC$1)))</f>
        <v>N</v>
      </c>
      <c r="BD171" s="244" t="str">
        <f>IF(tbl_coded[[#This Row],[ISIN]]="","",IF(OR(_xll.BDP($B171&amp;" Corp",BD$1)="#N/A Field Not Applicable"),"--",_xll.BDP($B171&amp;" Corp",BD$1)))</f>
        <v>N</v>
      </c>
      <c r="BE171" s="244" t="str">
        <f>IF(tbl_coded[[#This Row],[ISIN]]="","",IF(OR(_xll.BDP($B171&amp;" Corp",BE$1)="#N/A Field Not Applicable"),"--",_xll.BDP($B171&amp;" Corp",BE$1)))</f>
        <v>N</v>
      </c>
      <c r="BF171" s="244" t="str">
        <f>IF(tbl_coded[[#This Row],[ISIN]]="","",IF(OR(_xll.BDP($B171&amp;" Corp",BF$1)="#N/A N/A"),"",_xll.BDP($B171&amp;" Corp",BF$1)))</f>
        <v/>
      </c>
      <c r="BG17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7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7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7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171" s="244" t="str">
        <f>IF(tbl_coded[[#This Row],[GREEN]]="Y","Green",IF(tbl_coded[[#This Row],[SUSTAINABLE]]="Y","Sustainable",IF(tbl_coded[[#This Row],[SOCIAL]]="Y","Social","")))</f>
        <v/>
      </c>
    </row>
    <row r="172" spans="1:65" ht="15" customHeight="1">
      <c r="A172" s="225">
        <v>170</v>
      </c>
      <c r="B172" s="226" t="str">
        <f>IF(美元债一级!$C$3:$C$1048576&lt;&gt;"",美元债一级!C172,"")</f>
        <v>XS2371893533</v>
      </c>
      <c r="C172" s="230" t="str">
        <f>IF(tbl_coded[[#This Row],[ISIN]]="","",IF(tbl_coded[[#This Row],[Index]]&gt;$A$1,"",IF(_xll.BDP($B172&amp;" Corp",C$1)="#N/A N/A","",_xll.BDP($B172&amp;" Corp",C$1))))</f>
        <v>30/7/2021</v>
      </c>
      <c r="D172" s="230" t="str">
        <f>IF(tbl_coded[[#This Row],[ISIN]]="","",IF(_xll.BDP($B172&amp;" Corp",D$1)="#N/A N/A","",_xll.BDP($B172&amp;" Corp",D$1)))</f>
        <v>XIAN AEROSPACE HIGH-TECH</v>
      </c>
      <c r="E172" s="230" t="str">
        <f>IF(tbl_coded[[#This Row],[ISIN]]="","",IF(_xll.BDP($B172&amp;" Corp",E$1)="#N/A N/A","--",_xll.BDP($B172&amp;" Corp",E$1)))</f>
        <v>--</v>
      </c>
      <c r="F172" s="230" t="str">
        <f>IF(tbl_coded[[#This Row],[ISIN]]="","",IF(_xll.BDS($B172&amp;" Corp",F$1)="#N/A Field Not Applicable","",_xll.BDS($B172&amp;" Corp",F$1)))</f>
        <v/>
      </c>
      <c r="G172" s="230" t="str">
        <f>IF(tbl_coded[[#This Row],[ISIN]]="","",IF(_xll.BDP($F172&amp;" CompanyID",G$1)="#N/A Invalid Security","",_xll.BDP($F172&amp;" CompanyID",G$1)))</f>
        <v/>
      </c>
      <c r="H172" s="230" t="str">
        <f>IF(tbl_coded[[#This Row],[ISIN]]="","",IF(_xll.BDP($B172&amp;" Corp",H$1)="#N/A N/A","--",_xll.BDP($B172&amp;" Corp",H$1)))</f>
        <v>--</v>
      </c>
      <c r="I172" s="230" t="str">
        <f>IF(tbl_coded[[#This Row],[ISIN]]="","",IF(_xll.BDP($B172&amp;" Corp",I$1)="#N/A N/A","--",_xll.BDP($B172&amp;" Corp",I$1)))</f>
        <v>--</v>
      </c>
      <c r="J172" s="230" t="str">
        <f>IF(tbl_coded[[#This Row],[ISIN]]="","",IF(_xll.BDP($B172&amp;" Corp",J$1)="#N/A N/A","--",_xll.BDP($B172&amp;" Corp",J$1)))</f>
        <v>--</v>
      </c>
      <c r="K172" s="230" t="str">
        <f>IF(tbl_coded[[#This Row],[ISIN]]="","",IF(_xll.BDP($B172&amp;" Corp",K$1)="#N/A N/A","--",_xll.BDP($B172&amp;" Corp",K$1)))</f>
        <v>--</v>
      </c>
      <c r="L172" s="230" t="str">
        <f>IF(tbl_coded[[#This Row],[ISIN]]="","",IF(_xll.BDP($B172&amp;" Corp",L$1)="#N/A N/A","--",_xll.BDP($B172&amp;" Corp",L$1)))</f>
        <v>--</v>
      </c>
      <c r="M172" s="230" t="str">
        <f>IF(tbl_coded[[#This Row],[ISIN]]="","",IF(_xll.BDP($B172&amp;" Corp",M$1)="#N/A N/A","--",_xll.BDP($B172&amp;" Corp",M$1)))</f>
        <v>--</v>
      </c>
      <c r="N172" s="230" t="str">
        <f>IF(tbl_coded[[#This Row],[ISIN]]="","",IF(_xll.BDP($B172&amp;" Corp",N$1)="#N/A N/A","--",_xll.BDP($B172&amp;" Corp",N$1)))</f>
        <v>--</v>
      </c>
      <c r="O172" s="230" t="str">
        <f>IF(tbl_coded[[#This Row],[ISIN]]="","",IF(_xll.BDP($B172&amp;" Corp",O$1)="#N/A N/A","--",_xll.BDP($B172&amp;" Corp",O$1)))</f>
        <v>--</v>
      </c>
      <c r="P172" s="230" t="str">
        <f>IF(tbl_coded[[#This Row],[ISIN]]="","",IF(_xll.BDP($B172&amp;" Corp",P$1)="#N/A N/A","--",_xll.BDP($B172&amp;" Corp",P$1)))</f>
        <v>--</v>
      </c>
      <c r="Q17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72" s="230" t="str">
        <f>IF(tbl_coded[[#This Row],[ISIN]]="","",IF(OR(_xll.BDP($B172&amp;" Corp",R$1)="#N/A N/A",_xll.BDP($B172&amp;" Corp",R$1)="#N/A Invalid Security",_xll.BDP($B172&amp;" Corp",R$1)="#N/A Field Not Applicable"),"--",_xll.BDP($B172&amp;" Corp",R$1)))</f>
        <v>--</v>
      </c>
      <c r="S172" s="230" t="str">
        <f>IF(tbl_coded[[#This Row],[ISIN]]="","",IF(OR(_xll.BDP($R172&amp;" Equity",S$1)="#N/A N/A",_xll.BDP($R172&amp;" Equity",S$1)="#N/A Invalid Security"),"--",_xll.BDP($R172&amp;" Equity",S$1)))</f>
        <v>--</v>
      </c>
      <c r="T172" s="230" t="str">
        <f>IF(tbl_coded[[#This Row],[ISIN]]="","",IF(OR(_xll.BDP($R172&amp;" Equity",T$1)="#N/A N/A",_xll.BDP($R172&amp;" Equity",T$1)="#N/A Invalid Security"),"--",_xll.BDP($R172&amp;" Equity",T$1)))</f>
        <v>--</v>
      </c>
      <c r="U172" s="230" t="str">
        <f>IF(tbl_coded[[#This Row],[ISIN]]="","",IF(OR(_xll.BDP($R172&amp;" Equity",U$1)="#N/A N/A",_xll.BDP($R172&amp;" Equity",U$1)="#N/A Invalid Security"),"--",_xll.BDP($R172&amp;" Equity",U$1)))</f>
        <v>--</v>
      </c>
      <c r="V172" s="230" t="str">
        <f>IF(tbl_coded[[#This Row],[ISIN]]="","",IF(OR(_xll.BDP($R172&amp;" Equity",V$1)="#N/A N/A",_xll.BDP($R172&amp;" Equity",V$1)="#N/A Invalid Security"),"--",_xll.BDP($R172&amp;" Equity",V$1)))</f>
        <v>--</v>
      </c>
      <c r="W172" s="230" t="str">
        <f>IF(tbl_coded[[#This Row],[ISIN]]="","",IF(OR(_xll.BDP($R172&amp;" Equity",W$1)="#N/A N/A",_xll.BDP($R172&amp;" Equity",W$1)="#N/A Invalid Security"),"--",_xll.BDP($R172&amp;" Equity",W$1)))</f>
        <v>--</v>
      </c>
      <c r="X172" s="230" t="str">
        <f>IF(tbl_coded[[#This Row],[ISIN]]="","",IF(OR(_xll.BDP($R172&amp;" Equity",X$1)="#N/A N/A",_xll.BDP($R172&amp;" Equity",X$1)="#N/A Invalid Security"),"--",_xll.BDP($R172&amp;" Equity",X$1)))</f>
        <v>--</v>
      </c>
      <c r="Y17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72" s="230" t="str">
        <f>IF(tbl_coded[[#This Row],[ISIN]]="","",IF(ISNUMBER(_xll.BDP(B172&amp;" Corp",Z$1)),_xll.BDP(B172&amp;" Corp",Z$1),""))</f>
        <v/>
      </c>
      <c r="AA172" s="230" t="str">
        <f>IF(tbl_coded[[#This Row],[ISIN]]="","",IF(ISNUMBER(_xll.BDP(B172&amp;" Corp",AA$1)),_xll.BDP(B172&amp;" Corp",AA$1),""))</f>
        <v/>
      </c>
      <c r="AB172" s="230" t="str">
        <f>IF(tbl_coded[[#This Row],[ISIN]]="","",IF(ISNUMBER(_xll.BDP(B172&amp;" Corp",AB$1)),_xll.BDP(B172&amp;" Corp",AB$1),""))</f>
        <v/>
      </c>
      <c r="AC172" s="230" t="str">
        <f>IF(tbl_coded[[#This Row],[ISIN]]="","",IF((_xll.BDP(B172&amp;" Corp",AC$1))="#N/A Field Not Applicable","",_xll.BDP(B172&amp;" Corp",AC$1)))</f>
        <v>N</v>
      </c>
      <c r="AD172" s="230" t="str">
        <f>IF(tbl_coded[[#This Row],[ISIN]]="","",IF((_xll.BDP(B172&amp;" Corp",AD$1))="#N/A N/A","--",_xll.BDP(B172&amp;" Corp",AD$1)))</f>
        <v>--</v>
      </c>
      <c r="AE172" s="230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>NR</v>
      </c>
      <c r="AF17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7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72" s="231" t="str">
        <f>IF(tbl_coded[[#This Row],[ISIN]]="","",IF(_xll.BDP($B172&amp;" Corp",AH$1)="#N/A N/A","--",_xll.BDP($B172&amp;" Corp",AH$1)))</f>
        <v>CN</v>
      </c>
      <c r="AI17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西安航天高技术产业发</v>
      </c>
      <c r="AL172" s="230" t="str">
        <f>IF(tbl_coded[[#This Row],[ISIN]]="","",IF(_xll.BDS($B172&amp;" Corp",AL$1)="#N/A Field Not Applicable","",_xll.BDS($B172&amp;" Corp",AL$1)))</f>
        <v/>
      </c>
      <c r="AM17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2" s="230" t="str">
        <f>IF(tbl_coded[[#This Row],[ISIN]]="","",IF(OR(_xll.BDP($B172&amp;" Corp",AR$1)="#N/A N/A"),"",_xll.BDP($B172&amp;" Corp",AR$1)))</f>
        <v/>
      </c>
      <c r="AS172" s="230">
        <f>IF(tbl_coded[[#This Row],[ISIN]]="","",IF(_xll.BDS($B172&amp;" Corp",AS$1)="#N/A Field Not Applicable","",_xll.BDS($B172&amp;" Corp",AS$1)))</f>
        <v>29070023</v>
      </c>
      <c r="AT172" s="230" t="str">
        <f>IF(tbl_coded[[#This Row],[SBLC Provider BBID]]="","",_xll.BDP(tbl_coded[[#This Row],[SBLC Provider BBID]]&amp;" CompanyID","NAME"))</f>
        <v>Shanghai Pudong Development Ba</v>
      </c>
      <c r="AU172" s="230" t="str">
        <f>IF(tbl_coded[[#This Row],[ISIN]]="","",IF(OR(_xll.BDP($B172&amp;" Corp",AU$1)="#N/A N/A"),"--",IF(_xll.BDP($B172&amp;" Corp",AU$1)="#N/A Field Not Applicable","",TEXT(_xll.BDP($B172&amp;" Corp",AU$1),"yyyy/mm/dd"))))</f>
        <v>2021/08/05</v>
      </c>
      <c r="AV172" s="230" t="str">
        <f>IF(tbl_coded[[#This Row],[ISIN]]="","",IF(OR(_xll.BDP($B172&amp;" Corp",AV$1)="#N/A N/A"),"--",IF(_xll.BDP($B172&amp;" Corp",AV$1)="#N/A Field Not Applicable","",TEXT(_xll.BDP($B172&amp;" Corp",AV$1),"yyyy/mm/dd"))))</f>
        <v>2024/06/05</v>
      </c>
      <c r="AW172" s="230" t="str">
        <f>IF(tbl_coded[[#This Row],[ISIN]]="","",IF(OR(_xll.BDP($B172&amp;" Corp",AW$1)="#N/A N/A"),"--",IF(_xll.BDP($B172&amp;" Corp",AW$1)="#N/A Field Not Applicable","",TEXT(_xll.BDP($B172&amp;" Corp",AW$1),"yyyy/mm/dd"))))</f>
        <v>2021/07/30</v>
      </c>
      <c r="AX172" s="230" t="str">
        <f>IF(tbl_coded[[#This Row],[ISIN]]="","",IF(OR(_xll.BDP($B172&amp;" Corp",AX$1)="#N/A Field Not Applicable"),"--",IF(_xll.BDP($B172&amp;" Corp",AX$1)="#N/A Field Not Applicable","",TEXT(_xll.BDP($B172&amp;" Corp",AX$1),"yyyy/mm/dd"))))</f>
        <v>--</v>
      </c>
      <c r="AY172" s="230">
        <f>IF(tbl_coded[[#This Row],[ISIN]]="","",IF(OR(_xll.BDP($B172&amp;" Corp",AY$1)="#N/A N/A"),"--",_xll.BDP($B172&amp;" Corp",AY$1)))</f>
        <v>2</v>
      </c>
      <c r="AZ172" s="230" t="str">
        <f>IF(tbl_coded[[#This Row],[ISIN]]="","",IF(OR(_xll.BDP($B172&amp;" Corp",AZ$1)="#N/A N/A"),"--",_xll.BDP($B172&amp;" Corp",AZ$1)))</f>
        <v>USD</v>
      </c>
      <c r="BA172" s="230">
        <f>IF(tbl_coded[[#This Row],[ISIN]]="","",IF(OR(_xll.BDP($B172&amp;" Corp",BA$1)="#N/A N/A"),"--",_xll.BDP($B172&amp;" Corp",BA$1)))</f>
        <v>48000000</v>
      </c>
      <c r="BB172" s="230">
        <f>IF(tbl_coded[[#This Row],[ISIN]]="","",IF(OR(_xll.BDP($B172&amp;" Corp",BB$1)="#N/A Field Not Applicable"),"--",_xll.BDP($B172&amp;" Corp",BB$1)))</f>
        <v>100</v>
      </c>
      <c r="BC172" s="230" t="str">
        <f>IF(tbl_coded[[#This Row],[ISIN]]="","",IF(OR(_xll.BDP($B172&amp;" Corp",BC$1)="#N/A Field Not Applicable"),"--",_xll.BDP($B172&amp;" Corp",BC$1)))</f>
        <v>N</v>
      </c>
      <c r="BD172" s="230" t="str">
        <f>IF(tbl_coded[[#This Row],[ISIN]]="","",IF(OR(_xll.BDP($B172&amp;" Corp",BD$1)="#N/A Field Not Applicable"),"--",_xll.BDP($B172&amp;" Corp",BD$1)))</f>
        <v>N</v>
      </c>
      <c r="BE172" s="230" t="str">
        <f>IF(tbl_coded[[#This Row],[ISIN]]="","",IF(OR(_xll.BDP($B172&amp;" Corp",BE$1)="#N/A Field Not Applicable"),"--",_xll.BDP($B172&amp;" Corp",BE$1)))</f>
        <v>N</v>
      </c>
      <c r="BF172" s="230" t="str">
        <f>IF(tbl_coded[[#This Row],[ISIN]]="","",IF(OR(_xll.BDP($B172&amp;" Corp",BF$1)="#N/A N/A"),"",_xll.BDP($B172&amp;" Corp",BF$1)))</f>
        <v/>
      </c>
      <c r="BG17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7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7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7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72" s="230" t="str">
        <f>IF(tbl_coded[[#This Row],[GREEN]]="Y","Green",IF(tbl_coded[[#This Row],[SUSTAINABLE]]="Y","Sustainable",IF(tbl_coded[[#This Row],[SOCIAL]]="Y","Social","")))</f>
        <v/>
      </c>
    </row>
    <row r="173" spans="1:65" ht="15" customHeight="1">
      <c r="A173" s="225">
        <v>171</v>
      </c>
      <c r="B173" s="226" t="str">
        <f>IF(美元债一级!$C$3:$C$1048576&lt;&gt;"",美元债一级!C173,"")</f>
        <v>XS2364590716</v>
      </c>
      <c r="C173" s="230" t="str">
        <f>IF(tbl_coded[[#This Row],[ISIN]]="","",IF(tbl_coded[[#This Row],[Index]]&gt;$A$1,"",IF(_xll.BDP($B173&amp;" Corp",C$1)="#N/A N/A","",_xll.BDP($B173&amp;" Corp",C$1))))</f>
        <v>27/7/2021</v>
      </c>
      <c r="D173" s="230" t="str">
        <f>IF(tbl_coded[[#This Row],[ISIN]]="","",IF(_xll.BDP($B173&amp;" Corp",D$1)="#N/A N/A","",_xll.BDP($B173&amp;" Corp",D$1)))</f>
        <v>SOAR WISE LTD</v>
      </c>
      <c r="E173" s="230" t="str">
        <f>IF(tbl_coded[[#This Row],[ISIN]]="","",IF(_xll.BDP($B173&amp;" Corp",E$1)="#N/A N/A","--",_xll.BDP($B173&amp;" Corp",E$1)))</f>
        <v>AVIC INTERNATIONAL LEASI</v>
      </c>
      <c r="F173" s="230" t="str">
        <f>IF(tbl_coded[[#This Row],[ISIN]]="","",IF(_xll.BDS($B173&amp;" Corp",F$1)="#N/A Field Not Applicable","",_xll.BDS($B173&amp;" Corp",F$1)))</f>
        <v/>
      </c>
      <c r="G173" s="230" t="str">
        <f>IF(tbl_coded[[#This Row],[ISIN]]="","",IF(_xll.BDP($F173&amp;" CompanyID",G$1)="#N/A Invalid Security","",_xll.BDP($F173&amp;" CompanyID",G$1)))</f>
        <v/>
      </c>
      <c r="H173" s="230" t="str">
        <f>IF(tbl_coded[[#This Row],[ISIN]]="","",IF(_xll.BDP($B173&amp;" Corp",H$1)="#N/A N/A","--",_xll.BDP($B173&amp;" Corp",H$1)))</f>
        <v>--</v>
      </c>
      <c r="I173" s="230" t="str">
        <f>IF(tbl_coded[[#This Row],[ISIN]]="","",IF(_xll.BDP($B173&amp;" Corp",I$1)="#N/A N/A","--",_xll.BDP($B173&amp;" Corp",I$1)))</f>
        <v>--</v>
      </c>
      <c r="J173" s="230" t="str">
        <f>IF(tbl_coded[[#This Row],[ISIN]]="","",IF(_xll.BDP($B173&amp;" Corp",J$1)="#N/A N/A","--",_xll.BDP($B173&amp;" Corp",J$1)))</f>
        <v>NR</v>
      </c>
      <c r="K173" s="230" t="str">
        <f>IF(tbl_coded[[#This Row],[ISIN]]="","",IF(_xll.BDP($B173&amp;" Corp",K$1)="#N/A N/A","--",_xll.BDP($B173&amp;" Corp",K$1)))</f>
        <v>--</v>
      </c>
      <c r="L173" s="230" t="str">
        <f>IF(tbl_coded[[#This Row],[ISIN]]="","",IF(_xll.BDP($B173&amp;" Corp",L$1)="#N/A N/A","--",_xll.BDP($B173&amp;" Corp",L$1)))</f>
        <v>--</v>
      </c>
      <c r="M173" s="230" t="str">
        <f>IF(tbl_coded[[#This Row],[ISIN]]="","",IF(_xll.BDP($B173&amp;" Corp",M$1)="#N/A N/A","--",_xll.BDP($B173&amp;" Corp",M$1)))</f>
        <v>Baa1 (hyb)</v>
      </c>
      <c r="N173" s="230" t="str">
        <f>IF(tbl_coded[[#This Row],[ISIN]]="","",IF(_xll.BDP($B173&amp;" Corp",N$1)="#N/A N/A","--",_xll.BDP($B173&amp;" Corp",N$1)))</f>
        <v>--</v>
      </c>
      <c r="O173" s="230" t="str">
        <f>IF(tbl_coded[[#This Row],[ISIN]]="","",IF(_xll.BDP($B173&amp;" Corp",O$1)="#N/A N/A","--",_xll.BDP($B173&amp;" Corp",O$1)))</f>
        <v>--</v>
      </c>
      <c r="P173" s="230" t="str">
        <f>IF(tbl_coded[[#This Row],[ISIN]]="","",IF(_xll.BDP($B173&amp;" Corp",P$1)="#N/A N/A","--",_xll.BDP($B173&amp;" Corp",P$1)))</f>
        <v>--</v>
      </c>
      <c r="Q17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 (hyb)/--/--</v>
      </c>
      <c r="R173" s="230" t="str">
        <f>IF(tbl_coded[[#This Row],[ISIN]]="","",IF(OR(_xll.BDP($B173&amp;" Corp",R$1)="#N/A N/A",_xll.BDP($B173&amp;" Corp",R$1)="#N/A Invalid Security",_xll.BDP($B173&amp;" Corp",R$1)="#N/A Field Not Applicable"),"--",_xll.BDP($B173&amp;" Corp",R$1)))</f>
        <v>1003733D CH</v>
      </c>
      <c r="S173" s="230" t="str">
        <f>IF(tbl_coded[[#This Row],[ISIN]]="","",IF(OR(_xll.BDP($R173&amp;" Equity",S$1)="#N/A N/A",_xll.BDP($R173&amp;" Equity",S$1)="#N/A Invalid Security"),"--",_xll.BDP($R173&amp;" Equity",S$1)))</f>
        <v>--</v>
      </c>
      <c r="T173" s="230" t="str">
        <f>IF(tbl_coded[[#This Row],[ISIN]]="","",IF(OR(_xll.BDP($R173&amp;" Equity",T$1)="#N/A N/A",_xll.BDP($R173&amp;" Equity",T$1)="#N/A Invalid Security"),"--",_xll.BDP($R173&amp;" Equity",T$1)))</f>
        <v>--</v>
      </c>
      <c r="U173" s="230" t="str">
        <f>IF(tbl_coded[[#This Row],[ISIN]]="","",IF(OR(_xll.BDP($R173&amp;" Equity",U$1)="#N/A N/A",_xll.BDP($R173&amp;" Equity",U$1)="#N/A Invalid Security"),"--",_xll.BDP($R173&amp;" Equity",U$1)))</f>
        <v>Baa1</v>
      </c>
      <c r="V173" s="230" t="str">
        <f>IF(tbl_coded[[#This Row],[ISIN]]="","",IF(OR(_xll.BDP($R173&amp;" Equity",V$1)="#N/A N/A",_xll.BDP($R173&amp;" Equity",V$1)="#N/A Invalid Security"),"--",_xll.BDP($R173&amp;" Equity",V$1)))</f>
        <v>--</v>
      </c>
      <c r="W173" s="230" t="str">
        <f>IF(tbl_coded[[#This Row],[ISIN]]="","",IF(OR(_xll.BDP($R173&amp;" Equity",W$1)="#N/A N/A",_xll.BDP($R173&amp;" Equity",W$1)="#N/A Invalid Security"),"--",_xll.BDP($R173&amp;" Equity",W$1)))</f>
        <v>--</v>
      </c>
      <c r="X173" s="230" t="str">
        <f>IF(tbl_coded[[#This Row],[ISIN]]="","",IF(OR(_xll.BDP($R173&amp;" Equity",X$1)="#N/A N/A",_xll.BDP($R173&amp;" Equity",X$1)="#N/A Invalid Security"),"--",_xll.BDP($R173&amp;" Equity",X$1)))</f>
        <v>A-</v>
      </c>
      <c r="Y17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Baa1/--/A-</v>
      </c>
      <c r="Z173" s="230" t="str">
        <f>IF(tbl_coded[[#This Row],[ISIN]]="","",IF(ISNUMBER(_xll.BDP(B173&amp;" Corp",Z$1)),_xll.BDP(B173&amp;" Corp",Z$1),""))</f>
        <v/>
      </c>
      <c r="AA173" s="230" t="str">
        <f>IF(tbl_coded[[#This Row],[ISIN]]="","",IF(ISNUMBER(_xll.BDP(B173&amp;" Corp",AA$1)),_xll.BDP(B173&amp;" Corp",AA$1),""))</f>
        <v/>
      </c>
      <c r="AB173" s="230" t="str">
        <f>IF(tbl_coded[[#This Row],[ISIN]]="","",IF(ISNUMBER(_xll.BDP(B173&amp;" Corp",AB$1)),_xll.BDP(B173&amp;" Corp",AB$1),""))</f>
        <v/>
      </c>
      <c r="AC173" s="230" t="str">
        <f>IF(tbl_coded[[#This Row],[ISIN]]="","",IF((_xll.BDP(B173&amp;" Corp",AC$1))="#N/A Field Not Applicable","",_xll.BDP(B173&amp;" Corp",AC$1)))</f>
        <v>N</v>
      </c>
      <c r="AD173" s="230" t="str">
        <f>IF(tbl_coded[[#This Row],[ISIN]]="","",IF((_xll.BDP(B173&amp;" Corp",AD$1))="#N/A N/A","--",_xll.BDP(B173&amp;" Corp",AD$1)))</f>
        <v>--</v>
      </c>
      <c r="AE173" s="230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>IG</v>
      </c>
      <c r="AF17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Baa1/--/A-</v>
      </c>
      <c r="AG17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173" s="231" t="str">
        <f>IF(tbl_coded[[#This Row],[ISIN]]="","",IF(_xll.BDP($B173&amp;" Corp",AH$1)="#N/A N/A","--",_xll.BDP($B173&amp;" Corp",AH$1)))</f>
        <v>KY</v>
      </c>
      <c r="AI17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Soar Wise有限公司</v>
      </c>
      <c r="AL173" s="230" t="str">
        <f>IF(tbl_coded[[#This Row],[ISIN]]="","",IF(_xll.BDS($B173&amp;" Corp",AL$1)="#N/A Field Not Applicable","",_xll.BDS($B173&amp;" Corp",AL$1)))</f>
        <v/>
      </c>
      <c r="AM17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3" s="230" t="str">
        <f>IF(tbl_coded[[#This Row],[ISIN]]="","",IF(OR(_xll.BDP($B173&amp;" Corp",AR$1)="#N/A N/A"),"",_xll.BDP($B173&amp;" Corp",AR$1)))</f>
        <v>AVIC International Leasing Co Ltd</v>
      </c>
      <c r="AS173" s="230" t="str">
        <f>IF(tbl_coded[[#This Row],[ISIN]]="","",IF(_xll.BDS($B173&amp;" Corp",AS$1)="#N/A Field Not Applicable","",_xll.BDS($B173&amp;" Corp",AS$1)))</f>
        <v/>
      </c>
      <c r="AT173" s="230" t="str">
        <f>IF(tbl_coded[[#This Row],[SBLC Provider BBID]]="","",_xll.BDP(tbl_coded[[#This Row],[SBLC Provider BBID]]&amp;" CompanyID","NAME"))</f>
        <v/>
      </c>
      <c r="AU173" s="230" t="str">
        <f>IF(tbl_coded[[#This Row],[ISIN]]="","",IF(OR(_xll.BDP($B173&amp;" Corp",AU$1)="#N/A N/A"),"--",IF(_xll.BDP($B173&amp;" Corp",AU$1)="#N/A Field Not Applicable","",TEXT(_xll.BDP($B173&amp;" Corp",AU$1),"yyyy/mm/dd"))))</f>
        <v>2021/08/03</v>
      </c>
      <c r="AV173" s="230" t="str">
        <f>IF(tbl_coded[[#This Row],[ISIN]]="","",IF(OR(_xll.BDP($B173&amp;" Corp",AV$1)="#N/A N/A"),"--",IF(_xll.BDP($B173&amp;" Corp",AV$1)="#N/A Field Not Applicable","",TEXT(_xll.BDP($B173&amp;" Corp",AV$1),"yyyy/mm/dd"))))</f>
        <v>2022/08/02</v>
      </c>
      <c r="AW173" s="230" t="str">
        <f>IF(tbl_coded[[#This Row],[ISIN]]="","",IF(OR(_xll.BDP($B173&amp;" Corp",AW$1)="#N/A N/A"),"--",IF(_xll.BDP($B173&amp;" Corp",AW$1)="#N/A Field Not Applicable","",TEXT(_xll.BDP($B173&amp;" Corp",AW$1),"yyyy/mm/dd"))))</f>
        <v>2021/07/27</v>
      </c>
      <c r="AX173" s="230" t="str">
        <f>IF(tbl_coded[[#This Row],[ISIN]]="","",IF(OR(_xll.BDP($B173&amp;" Corp",AX$1)="#N/A Field Not Applicable"),"--",IF(_xll.BDP($B173&amp;" Corp",AX$1)="#N/A Field Not Applicable","",TEXT(_xll.BDP($B173&amp;" Corp",AX$1),"yyyy/mm/dd"))))</f>
        <v>--</v>
      </c>
      <c r="AY173" s="230">
        <f>IF(tbl_coded[[#This Row],[ISIN]]="","",IF(OR(_xll.BDP($B173&amp;" Corp",AY$1)="#N/A N/A"),"--",_xll.BDP($B173&amp;" Corp",AY$1)))</f>
        <v>0.95</v>
      </c>
      <c r="AZ173" s="230" t="str">
        <f>IF(tbl_coded[[#This Row],[ISIN]]="","",IF(OR(_xll.BDP($B173&amp;" Corp",AZ$1)="#N/A N/A"),"--",_xll.BDP($B173&amp;" Corp",AZ$1)))</f>
        <v>EUR</v>
      </c>
      <c r="BA173" s="230">
        <f>IF(tbl_coded[[#This Row],[ISIN]]="","",IF(OR(_xll.BDP($B173&amp;" Corp",BA$1)="#N/A N/A"),"--",_xll.BDP($B173&amp;" Corp",BA$1)))</f>
        <v>200000000</v>
      </c>
      <c r="BB173" s="230">
        <f>IF(tbl_coded[[#This Row],[ISIN]]="","",IF(OR(_xll.BDP($B173&amp;" Corp",BB$1)="#N/A Field Not Applicable"),"--",_xll.BDP($B173&amp;" Corp",BB$1)))</f>
        <v>100</v>
      </c>
      <c r="BC173" s="230" t="str">
        <f>IF(tbl_coded[[#This Row],[ISIN]]="","",IF(OR(_xll.BDP($B173&amp;" Corp",BC$1)="#N/A Field Not Applicable"),"--",_xll.BDP($B173&amp;" Corp",BC$1)))</f>
        <v>N</v>
      </c>
      <c r="BD173" s="230" t="str">
        <f>IF(tbl_coded[[#This Row],[ISIN]]="","",IF(OR(_xll.BDP($B173&amp;" Corp",BD$1)="#N/A Field Not Applicable"),"--",_xll.BDP($B173&amp;" Corp",BD$1)))</f>
        <v>N</v>
      </c>
      <c r="BE173" s="230" t="str">
        <f>IF(tbl_coded[[#This Row],[ISIN]]="","",IF(OR(_xll.BDP($B173&amp;" Corp",BE$1)="#N/A Field Not Applicable"),"--",_xll.BDP($B173&amp;" Corp",BE$1)))</f>
        <v>N</v>
      </c>
      <c r="BF173" s="230" t="str">
        <f>IF(tbl_coded[[#This Row],[ISIN]]="","",IF(OR(_xll.BDP($B173&amp;" Corp",BF$1)="#N/A N/A"),"",_xll.BDP($B173&amp;" Corp",BF$1)))</f>
        <v>600705 CH</v>
      </c>
      <c r="BG17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7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17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17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Baa1/--/A-</v>
      </c>
      <c r="BM173" s="230" t="str">
        <f>IF(tbl_coded[[#This Row],[GREEN]]="Y","Green",IF(tbl_coded[[#This Row],[SUSTAINABLE]]="Y","Sustainable",IF(tbl_coded[[#This Row],[SOCIAL]]="Y","Social","")))</f>
        <v/>
      </c>
    </row>
    <row r="174" spans="1:65" ht="15" customHeight="1">
      <c r="A174" s="225">
        <v>172</v>
      </c>
      <c r="B174" s="226" t="str">
        <f>IF(美元债一级!$C$3:$C$1048576&lt;&gt;"",美元债一级!C174,"")</f>
        <v>XS2314627089</v>
      </c>
      <c r="C174" s="230" t="str">
        <f>IF(tbl_coded[[#This Row],[ISIN]]="","",IF(tbl_coded[[#This Row],[Index]]&gt;$A$1,"",IF(_xll.BDP($B174&amp;" Corp",C$1)="#N/A N/A","",_xll.BDP($B174&amp;" Corp",C$1))))</f>
        <v>22/7/2021</v>
      </c>
      <c r="D174" s="230" t="str">
        <f>IF(tbl_coded[[#This Row],[ISIN]]="","",IF(_xll.BDP($B174&amp;" Corp",D$1)="#N/A N/A","",_xll.BDP($B174&amp;" Corp",D$1)))</f>
        <v>SD IRON &amp; STEEL XINHENG</v>
      </c>
      <c r="E174" s="230" t="str">
        <f>IF(tbl_coded[[#This Row],[ISIN]]="","",IF(_xll.BDP($B174&amp;" Corp",E$1)="#N/A N/A","--",_xll.BDP($B174&amp;" Corp",E$1)))</f>
        <v>SHANDONG IRON &amp; STEEL</v>
      </c>
      <c r="F174" s="230" t="str">
        <f>IF(tbl_coded[[#This Row],[ISIN]]="","",IF(_xll.BDS($B174&amp;" Corp",F$1)="#N/A Field Not Applicable","",_xll.BDS($B174&amp;" Corp",F$1)))</f>
        <v/>
      </c>
      <c r="G174" s="230" t="str">
        <f>IF(tbl_coded[[#This Row],[ISIN]]="","",IF(_xll.BDP($F174&amp;" CompanyID",G$1)="#N/A Invalid Security","",_xll.BDP($F174&amp;" CompanyID",G$1)))</f>
        <v/>
      </c>
      <c r="H174" s="230" t="str">
        <f>IF(tbl_coded[[#This Row],[ISIN]]="","",IF(_xll.BDP($B174&amp;" Corp",H$1)="#N/A N/A","--",_xll.BDP($B174&amp;" Corp",H$1)))</f>
        <v>--</v>
      </c>
      <c r="I174" s="230" t="str">
        <f>IF(tbl_coded[[#This Row],[ISIN]]="","",IF(_xll.BDP($B174&amp;" Corp",I$1)="#N/A N/A","--",_xll.BDP($B174&amp;" Corp",I$1)))</f>
        <v>--</v>
      </c>
      <c r="J174" s="230" t="str">
        <f>IF(tbl_coded[[#This Row],[ISIN]]="","",IF(_xll.BDP($B174&amp;" Corp",J$1)="#N/A N/A","--",_xll.BDP($B174&amp;" Corp",J$1)))</f>
        <v>--</v>
      </c>
      <c r="K174" s="230" t="str">
        <f>IF(tbl_coded[[#This Row],[ISIN]]="","",IF(_xll.BDP($B174&amp;" Corp",K$1)="#N/A N/A","--",_xll.BDP($B174&amp;" Corp",K$1)))</f>
        <v>--</v>
      </c>
      <c r="L174" s="230" t="str">
        <f>IF(tbl_coded[[#This Row],[ISIN]]="","",IF(_xll.BDP($B174&amp;" Corp",L$1)="#N/A N/A","--",_xll.BDP($B174&amp;" Corp",L$1)))</f>
        <v>--</v>
      </c>
      <c r="M174" s="230" t="str">
        <f>IF(tbl_coded[[#This Row],[ISIN]]="","",IF(_xll.BDP($B174&amp;" Corp",M$1)="#N/A N/A","--",_xll.BDP($B174&amp;" Corp",M$1)))</f>
        <v>--</v>
      </c>
      <c r="N174" s="230" t="str">
        <f>IF(tbl_coded[[#This Row],[ISIN]]="","",IF(_xll.BDP($B174&amp;" Corp",N$1)="#N/A N/A","--",_xll.BDP($B174&amp;" Corp",N$1)))</f>
        <v>--</v>
      </c>
      <c r="O174" s="230" t="str">
        <f>IF(tbl_coded[[#This Row],[ISIN]]="","",IF(_xll.BDP($B174&amp;" Corp",O$1)="#N/A N/A","--",_xll.BDP($B174&amp;" Corp",O$1)))</f>
        <v>--</v>
      </c>
      <c r="P174" s="230" t="str">
        <f>IF(tbl_coded[[#This Row],[ISIN]]="","",IF(_xll.BDP($B174&amp;" Corp",P$1)="#N/A N/A","--",_xll.BDP($B174&amp;" Corp",P$1)))</f>
        <v>--</v>
      </c>
      <c r="Q17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74" s="230" t="str">
        <f>IF(tbl_coded[[#This Row],[ISIN]]="","",IF(OR(_xll.BDP($B174&amp;" Corp",R$1)="#N/A N/A",_xll.BDP($B174&amp;" Corp",R$1)="#N/A Invalid Security",_xll.BDP($B174&amp;" Corp",R$1)="#N/A Field Not Applicable"),"--",_xll.BDP($B174&amp;" Corp",R$1)))</f>
        <v>SISGZ CH</v>
      </c>
      <c r="S174" s="230" t="str">
        <f>IF(tbl_coded[[#This Row],[ISIN]]="","",IF(OR(_xll.BDP($R174&amp;" Equity",S$1)="#N/A N/A",_xll.BDP($R174&amp;" Equity",S$1)="#N/A Invalid Security"),"--",_xll.BDP($R174&amp;" Equity",S$1)))</f>
        <v>--</v>
      </c>
      <c r="T174" s="230" t="str">
        <f>IF(tbl_coded[[#This Row],[ISIN]]="","",IF(OR(_xll.BDP($R174&amp;" Equity",T$1)="#N/A N/A",_xll.BDP($R174&amp;" Equity",T$1)="#N/A Invalid Security"),"--",_xll.BDP($R174&amp;" Equity",T$1)))</f>
        <v>--</v>
      </c>
      <c r="U174" s="230" t="str">
        <f>IF(tbl_coded[[#This Row],[ISIN]]="","",IF(OR(_xll.BDP($R174&amp;" Equity",U$1)="#N/A N/A",_xll.BDP($R174&amp;" Equity",U$1)="#N/A Invalid Security"),"--",_xll.BDP($R174&amp;" Equity",U$1)))</f>
        <v>--</v>
      </c>
      <c r="V174" s="230" t="str">
        <f>IF(tbl_coded[[#This Row],[ISIN]]="","",IF(OR(_xll.BDP($R174&amp;" Equity",V$1)="#N/A N/A",_xll.BDP($R174&amp;" Equity",V$1)="#N/A Invalid Security"),"--",_xll.BDP($R174&amp;" Equity",V$1)))</f>
        <v>--</v>
      </c>
      <c r="W174" s="230" t="str">
        <f>IF(tbl_coded[[#This Row],[ISIN]]="","",IF(OR(_xll.BDP($R174&amp;" Equity",W$1)="#N/A N/A",_xll.BDP($R174&amp;" Equity",W$1)="#N/A Invalid Security"),"--",_xll.BDP($R174&amp;" Equity",W$1)))</f>
        <v>--</v>
      </c>
      <c r="X174" s="230" t="str">
        <f>IF(tbl_coded[[#This Row],[ISIN]]="","",IF(OR(_xll.BDP($R174&amp;" Equity",X$1)="#N/A N/A",_xll.BDP($R174&amp;" Equity",X$1)="#N/A Invalid Security"),"--",_xll.BDP($R174&amp;" Equity",X$1)))</f>
        <v>--</v>
      </c>
      <c r="Y17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174" s="230" t="str">
        <f>IF(tbl_coded[[#This Row],[ISIN]]="","",IF(ISNUMBER(_xll.BDP(B174&amp;" Corp",Z$1)),_xll.BDP(B174&amp;" Corp",Z$1),""))</f>
        <v/>
      </c>
      <c r="AA174" s="230" t="str">
        <f>IF(tbl_coded[[#This Row],[ISIN]]="","",IF(ISNUMBER(_xll.BDP(B174&amp;" Corp",AA$1)),_xll.BDP(B174&amp;" Corp",AA$1),""))</f>
        <v/>
      </c>
      <c r="AB174" s="230" t="str">
        <f>IF(tbl_coded[[#This Row],[ISIN]]="","",IF(ISNUMBER(_xll.BDP(B174&amp;" Corp",AB$1)),_xll.BDP(B174&amp;" Corp",AB$1),""))</f>
        <v/>
      </c>
      <c r="AC174" s="230" t="str">
        <f>IF(tbl_coded[[#This Row],[ISIN]]="","",IF((_xll.BDP(B174&amp;" Corp",AC$1))="#N/A Field Not Applicable","",_xll.BDP(B174&amp;" Corp",AC$1)))</f>
        <v>N</v>
      </c>
      <c r="AD174" s="230" t="str">
        <f>IF(tbl_coded[[#This Row],[ISIN]]="","",IF((_xll.BDP(B174&amp;" Corp",AD$1))="#N/A N/A","--",_xll.BDP(B174&amp;" Corp",AD$1)))</f>
        <v>--</v>
      </c>
      <c r="AE174" s="230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>NR</v>
      </c>
      <c r="AF17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7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74" s="231" t="str">
        <f>IF(tbl_coded[[#This Row],[ISIN]]="","",IF(_xll.BDP($B174&amp;" Corp",AH$1)="#N/A N/A","--",_xll.BDP($B174&amp;" Corp",AH$1)))</f>
        <v>VG</v>
      </c>
      <c r="AI17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山钢国际信恒有限公司</v>
      </c>
      <c r="AL174" s="230" t="str">
        <f>IF(tbl_coded[[#This Row],[ISIN]]="","",IF(_xll.BDS($B174&amp;" Corp",AL$1)="#N/A Field Not Applicable","",_xll.BDS($B174&amp;" Corp",AL$1)))</f>
        <v/>
      </c>
      <c r="AM17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4" s="230" t="str">
        <f>IF(tbl_coded[[#This Row],[ISIN]]="","",IF(OR(_xll.BDP($B174&amp;" Corp",AR$1)="#N/A N/A"),"",_xll.BDP($B174&amp;" Corp",AR$1)))</f>
        <v>Shandong Iron &amp; Steel Group Co Ltd</v>
      </c>
      <c r="AS174" s="230" t="str">
        <f>IF(tbl_coded[[#This Row],[ISIN]]="","",IF(_xll.BDS($B174&amp;" Corp",AS$1)="#N/A Field Not Applicable","",_xll.BDS($B174&amp;" Corp",AS$1)))</f>
        <v/>
      </c>
      <c r="AT174" s="230" t="str">
        <f>IF(tbl_coded[[#This Row],[SBLC Provider BBID]]="","",_xll.BDP(tbl_coded[[#This Row],[SBLC Provider BBID]]&amp;" CompanyID","NAME"))</f>
        <v/>
      </c>
      <c r="AU174" s="230" t="str">
        <f>IF(tbl_coded[[#This Row],[ISIN]]="","",IF(OR(_xll.BDP($B174&amp;" Corp",AU$1)="#N/A N/A"),"--",IF(_xll.BDP($B174&amp;" Corp",AU$1)="#N/A Field Not Applicable","",TEXT(_xll.BDP($B174&amp;" Corp",AU$1),"yyyy/mm/dd"))))</f>
        <v>2021/07/28</v>
      </c>
      <c r="AV174" s="230" t="str">
        <f>IF(tbl_coded[[#This Row],[ISIN]]="","",IF(OR(_xll.BDP($B174&amp;" Corp",AV$1)="#N/A N/A"),"--",IF(_xll.BDP($B174&amp;" Corp",AV$1)="#N/A Field Not Applicable","",TEXT(_xll.BDP($B174&amp;" Corp",AV$1),"yyyy/mm/dd"))))</f>
        <v>2024/07/28</v>
      </c>
      <c r="AW174" s="230" t="str">
        <f>IF(tbl_coded[[#This Row],[ISIN]]="","",IF(OR(_xll.BDP($B174&amp;" Corp",AW$1)="#N/A N/A"),"--",IF(_xll.BDP($B174&amp;" Corp",AW$1)="#N/A Field Not Applicable","",TEXT(_xll.BDP($B174&amp;" Corp",AW$1),"yyyy/mm/dd"))))</f>
        <v>2021/07/22</v>
      </c>
      <c r="AX174" s="230" t="str">
        <f>IF(tbl_coded[[#This Row],[ISIN]]="","",IF(OR(_xll.BDP($B174&amp;" Corp",AX$1)="#N/A Field Not Applicable"),"--",IF(_xll.BDP($B174&amp;" Corp",AX$1)="#N/A Field Not Applicable","",TEXT(_xll.BDP($B174&amp;" Corp",AX$1),"yyyy/mm/dd"))))</f>
        <v>--</v>
      </c>
      <c r="AY174" s="230">
        <f>IF(tbl_coded[[#This Row],[ISIN]]="","",IF(OR(_xll.BDP($B174&amp;" Corp",AY$1)="#N/A N/A"),"--",_xll.BDP($B174&amp;" Corp",AY$1)))</f>
        <v>4.8</v>
      </c>
      <c r="AZ174" s="230" t="str">
        <f>IF(tbl_coded[[#This Row],[ISIN]]="","",IF(OR(_xll.BDP($B174&amp;" Corp",AZ$1)="#N/A N/A"),"--",_xll.BDP($B174&amp;" Corp",AZ$1)))</f>
        <v>USD</v>
      </c>
      <c r="BA174" s="230">
        <f>IF(tbl_coded[[#This Row],[ISIN]]="","",IF(OR(_xll.BDP($B174&amp;" Corp",BA$1)="#N/A N/A"),"--",_xll.BDP($B174&amp;" Corp",BA$1)))</f>
        <v>500000000</v>
      </c>
      <c r="BB174" s="230">
        <f>IF(tbl_coded[[#This Row],[ISIN]]="","",IF(OR(_xll.BDP($B174&amp;" Corp",BB$1)="#N/A Field Not Applicable"),"--",_xll.BDP($B174&amp;" Corp",BB$1)))</f>
        <v>100</v>
      </c>
      <c r="BC174" s="230" t="str">
        <f>IF(tbl_coded[[#This Row],[ISIN]]="","",IF(OR(_xll.BDP($B174&amp;" Corp",BC$1)="#N/A Field Not Applicable"),"--",_xll.BDP($B174&amp;" Corp",BC$1)))</f>
        <v>N</v>
      </c>
      <c r="BD174" s="230" t="str">
        <f>IF(tbl_coded[[#This Row],[ISIN]]="","",IF(OR(_xll.BDP($B174&amp;" Corp",BD$1)="#N/A Field Not Applicable"),"--",_xll.BDP($B174&amp;" Corp",BD$1)))</f>
        <v>N</v>
      </c>
      <c r="BE174" s="230" t="str">
        <f>IF(tbl_coded[[#This Row],[ISIN]]="","",IF(OR(_xll.BDP($B174&amp;" Corp",BE$1)="#N/A Field Not Applicable"),"--",_xll.BDP($B174&amp;" Corp",BE$1)))</f>
        <v>N</v>
      </c>
      <c r="BF174" s="230" t="str">
        <f>IF(tbl_coded[[#This Row],[ISIN]]="","",IF(OR(_xll.BDP($B174&amp;" Corp",BF$1)="#N/A N/A"),"",_xll.BDP($B174&amp;" Corp",BF$1)))</f>
        <v>SISGZ CH</v>
      </c>
      <c r="BG17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7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7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7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74" s="230" t="str">
        <f>IF(tbl_coded[[#This Row],[GREEN]]="Y","Green",IF(tbl_coded[[#This Row],[SUSTAINABLE]]="Y","Sustainable",IF(tbl_coded[[#This Row],[SOCIAL]]="Y","Social","")))</f>
        <v/>
      </c>
    </row>
    <row r="175" spans="1:65" ht="15" customHeight="1">
      <c r="A175" s="225">
        <v>173</v>
      </c>
      <c r="B175" s="226" t="str">
        <f>IF(美元债一级!$C$3:$C$1048576&lt;&gt;"",美元债一级!C175,"")</f>
        <v>XS2368569252</v>
      </c>
      <c r="C175" s="230" t="str">
        <f>IF(tbl_coded[[#This Row],[ISIN]]="","",IF(tbl_coded[[#This Row],[Index]]&gt;$A$1,"",IF(_xll.BDP($B175&amp;" Corp",C$1)="#N/A N/A","",_xll.BDP($B175&amp;" Corp",C$1))))</f>
        <v>22/7/2021</v>
      </c>
      <c r="D175" s="230" t="str">
        <f>IF(tbl_coded[[#This Row],[ISIN]]="","",IF(_xll.BDP($B175&amp;" Corp",D$1)="#N/A N/A","",_xll.BDP($B175&amp;" Corp",D$1)))</f>
        <v>CHINA CITIC BANK INTL</v>
      </c>
      <c r="E175" s="230" t="str">
        <f>IF(tbl_coded[[#This Row],[ISIN]]="","",IF(_xll.BDP($B175&amp;" Corp",E$1)="#N/A N/A","--",_xll.BDP($B175&amp;" Corp",E$1)))</f>
        <v>--</v>
      </c>
      <c r="F175" s="230" t="str">
        <f>IF(tbl_coded[[#This Row],[ISIN]]="","",IF(_xll.BDS($B175&amp;" Corp",F$1)="#N/A Field Not Applicable","",_xll.BDS($B175&amp;" Corp",F$1)))</f>
        <v/>
      </c>
      <c r="G175" s="230" t="str">
        <f>IF(tbl_coded[[#This Row],[ISIN]]="","",IF(_xll.BDP($F175&amp;" CompanyID",G$1)="#N/A Invalid Security","",_xll.BDP($F175&amp;" CompanyID",G$1)))</f>
        <v/>
      </c>
      <c r="H175" s="230" t="str">
        <f>IF(tbl_coded[[#This Row],[ISIN]]="","",IF(_xll.BDP($B175&amp;" Corp",H$1)="#N/A N/A","--",_xll.BDP($B175&amp;" Corp",H$1)))</f>
        <v>Ba2</v>
      </c>
      <c r="I175" s="230" t="str">
        <f>IF(tbl_coded[[#This Row],[ISIN]]="","",IF(_xll.BDP($B175&amp;" Corp",I$1)="#N/A N/A","--",_xll.BDP($B175&amp;" Corp",I$1)))</f>
        <v>--</v>
      </c>
      <c r="J175" s="230" t="str">
        <f>IF(tbl_coded[[#This Row],[ISIN]]="","",IF(_xll.BDP($B175&amp;" Corp",J$1)="#N/A N/A","--",_xll.BDP($B175&amp;" Corp",J$1)))</f>
        <v>--</v>
      </c>
      <c r="K175" s="230" t="str">
        <f>IF(tbl_coded[[#This Row],[ISIN]]="","",IF(_xll.BDP($B175&amp;" Corp",K$1)="#N/A N/A","--",_xll.BDP($B175&amp;" Corp",K$1)))</f>
        <v>--</v>
      </c>
      <c r="L175" s="230" t="str">
        <f>IF(tbl_coded[[#This Row],[ISIN]]="","",IF(_xll.BDP($B175&amp;" Corp",L$1)="#N/A N/A","--",_xll.BDP($B175&amp;" Corp",L$1)))</f>
        <v>A3</v>
      </c>
      <c r="M175" s="230" t="str">
        <f>IF(tbl_coded[[#This Row],[ISIN]]="","",IF(_xll.BDP($B175&amp;" Corp",M$1)="#N/A N/A","--",_xll.BDP($B175&amp;" Corp",M$1)))</f>
        <v>--</v>
      </c>
      <c r="N175" s="230" t="str">
        <f>IF(tbl_coded[[#This Row],[ISIN]]="","",IF(_xll.BDP($B175&amp;" Corp",N$1)="#N/A N/A","--",_xll.BDP($B175&amp;" Corp",N$1)))</f>
        <v>--</v>
      </c>
      <c r="O175" s="230" t="str">
        <f>IF(tbl_coded[[#This Row],[ISIN]]="","",IF(_xll.BDP($B175&amp;" Corp",O$1)="#N/A N/A","--",_xll.BDP($B175&amp;" Corp",O$1)))</f>
        <v>NR</v>
      </c>
      <c r="P175" s="230" t="str">
        <f>IF(tbl_coded[[#This Row],[ISIN]]="","",IF(_xll.BDP($B175&amp;" Corp",P$1)="#N/A N/A","--",_xll.BDP($B175&amp;" Corp",P$1)))</f>
        <v>BBB+</v>
      </c>
      <c r="Q17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A3/NR/BBB+</v>
      </c>
      <c r="R175" s="230" t="str">
        <f>IF(tbl_coded[[#This Row],[ISIN]]="","",IF(OR(_xll.BDP($B175&amp;" Corp",R$1)="#N/A N/A",_xll.BDP($B175&amp;" Corp",R$1)="#N/A Invalid Security",_xll.BDP($B175&amp;" Corp",R$1)="#N/A Field Not Applicable"),"--",_xll.BDP($B175&amp;" Corp",R$1)))</f>
        <v>--</v>
      </c>
      <c r="S175" s="230" t="str">
        <f>IF(tbl_coded[[#This Row],[ISIN]]="","",IF(OR(_xll.BDP($R175&amp;" Equity",S$1)="#N/A N/A",_xll.BDP($R175&amp;" Equity",S$1)="#N/A Invalid Security"),"--",_xll.BDP($R175&amp;" Equity",S$1)))</f>
        <v>--</v>
      </c>
      <c r="T175" s="230" t="str">
        <f>IF(tbl_coded[[#This Row],[ISIN]]="","",IF(OR(_xll.BDP($R175&amp;" Equity",T$1)="#N/A N/A",_xll.BDP($R175&amp;" Equity",T$1)="#N/A Invalid Security"),"--",_xll.BDP($R175&amp;" Equity",T$1)))</f>
        <v>--</v>
      </c>
      <c r="U175" s="230" t="str">
        <f>IF(tbl_coded[[#This Row],[ISIN]]="","",IF(OR(_xll.BDP($R175&amp;" Equity",U$1)="#N/A N/A",_xll.BDP($R175&amp;" Equity",U$1)="#N/A Invalid Security"),"--",_xll.BDP($R175&amp;" Equity",U$1)))</f>
        <v>--</v>
      </c>
      <c r="V175" s="230" t="str">
        <f>IF(tbl_coded[[#This Row],[ISIN]]="","",IF(OR(_xll.BDP($R175&amp;" Equity",V$1)="#N/A N/A",_xll.BDP($R175&amp;" Equity",V$1)="#N/A Invalid Security"),"--",_xll.BDP($R175&amp;" Equity",V$1)))</f>
        <v>--</v>
      </c>
      <c r="W175" s="230" t="str">
        <f>IF(tbl_coded[[#This Row],[ISIN]]="","",IF(OR(_xll.BDP($R175&amp;" Equity",W$1)="#N/A N/A",_xll.BDP($R175&amp;" Equity",W$1)="#N/A Invalid Security"),"--",_xll.BDP($R175&amp;" Equity",W$1)))</f>
        <v>--</v>
      </c>
      <c r="X175" s="230" t="str">
        <f>IF(tbl_coded[[#This Row],[ISIN]]="","",IF(OR(_xll.BDP($R175&amp;" Equity",X$1)="#N/A N/A",_xll.BDP($R175&amp;" Equity",X$1)="#N/A Invalid Security"),"--",_xll.BDP($R175&amp;" Equity",X$1)))</f>
        <v>--</v>
      </c>
      <c r="Y17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75" s="230">
        <f>IF(tbl_coded[[#This Row],[ISIN]]="","",IF(ISNUMBER(_xll.BDP(B175&amp;" Corp",Z$1)),_xll.BDP(B175&amp;" Corp",Z$1),""))</f>
        <v>253</v>
      </c>
      <c r="AA175" s="230">
        <f>IF(tbl_coded[[#This Row],[ISIN]]="","",IF(ISNUMBER(_xll.BDP(B175&amp;" Corp",AA$1)),_xll.BDP(B175&amp;" Corp",AA$1),""))</f>
        <v>253</v>
      </c>
      <c r="AB175" s="230">
        <f>IF(tbl_coded[[#This Row],[ISIN]]="","",IF(ISNUMBER(_xll.BDP(B175&amp;" Corp",AB$1)),_xll.BDP(B175&amp;" Corp",AB$1),""))</f>
        <v>253</v>
      </c>
      <c r="AC175" s="230" t="str">
        <f>IF(tbl_coded[[#This Row],[ISIN]]="","",IF((_xll.BDP(B175&amp;" Corp",AC$1))="#N/A Field Not Applicable","",_xll.BDP(B175&amp;" Corp",AC$1)))</f>
        <v>N</v>
      </c>
      <c r="AD175" s="230" t="str">
        <f>IF(tbl_coded[[#This Row],[ISIN]]="","",IF((_xll.BDP(B175&amp;" Corp",AD$1))="#N/A N/A","--",_xll.BDP(B175&amp;" Corp",AD$1)))</f>
        <v>--</v>
      </c>
      <c r="AE175" s="230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>HY</v>
      </c>
      <c r="AF17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--/NR/BBB+</v>
      </c>
      <c r="AG17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Ba2/--/--</v>
      </c>
      <c r="AH175" s="231" t="str">
        <f>IF(tbl_coded[[#This Row],[ISIN]]="","",IF(_xll.BDP($B175&amp;" Corp",AH$1)="#N/A N/A","--",_xll.BDP($B175&amp;" Corp",AH$1)))</f>
        <v>HK</v>
      </c>
      <c r="AI17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5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253</v>
      </c>
      <c r="AK17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中信银行(国际)有限公</v>
      </c>
      <c r="AL175" s="230" t="str">
        <f>IF(tbl_coded[[#This Row],[ISIN]]="","",IF(_xll.BDS($B175&amp;" Corp",AL$1)="#N/A Field Not Applicable","",_xll.BDS($B175&amp;" Corp",AL$1)))</f>
        <v/>
      </c>
      <c r="AM17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5" s="230" t="str">
        <f>IF(tbl_coded[[#This Row],[ISIN]]="","",IF(OR(_xll.BDP($B175&amp;" Corp",AR$1)="#N/A N/A"),"",_xll.BDP($B175&amp;" Corp",AR$1)))</f>
        <v/>
      </c>
      <c r="AS175" s="230" t="str">
        <f>IF(tbl_coded[[#This Row],[ISIN]]="","",IF(_xll.BDS($B175&amp;" Corp",AS$1)="#N/A Field Not Applicable","",_xll.BDS($B175&amp;" Corp",AS$1)))</f>
        <v/>
      </c>
      <c r="AT175" s="230" t="str">
        <f>IF(tbl_coded[[#This Row],[SBLC Provider BBID]]="","",_xll.BDP(tbl_coded[[#This Row],[SBLC Provider BBID]]&amp;" CompanyID","NAME"))</f>
        <v/>
      </c>
      <c r="AU175" s="230" t="str">
        <f>IF(tbl_coded[[#This Row],[ISIN]]="","",IF(OR(_xll.BDP($B175&amp;" Corp",AU$1)="#N/A N/A"),"--",IF(_xll.BDP($B175&amp;" Corp",AU$1)="#N/A Field Not Applicable","",TEXT(_xll.BDP($B175&amp;" Corp",AU$1),"yyyy/mm/dd"))))</f>
        <v>2021/07/29</v>
      </c>
      <c r="AV175" s="230" t="str">
        <f>IF(tbl_coded[[#This Row],[ISIN]]="","",IF(OR(_xll.BDP($B175&amp;" Corp",AV$1)="#N/A N/A"),"--",IF(_xll.BDP($B175&amp;" Corp",AV$1)="#N/A Field Not Applicable","",TEXT(_xll.BDP($B175&amp;" Corp",AV$1),"yyyy/mm/dd"))))</f>
        <v/>
      </c>
      <c r="AW175" s="230" t="str">
        <f>IF(tbl_coded[[#This Row],[ISIN]]="","",IF(OR(_xll.BDP($B175&amp;" Corp",AW$1)="#N/A N/A"),"--",IF(_xll.BDP($B175&amp;" Corp",AW$1)="#N/A Field Not Applicable","",TEXT(_xll.BDP($B175&amp;" Corp",AW$1),"yyyy/mm/dd"))))</f>
        <v>2021/07/22</v>
      </c>
      <c r="AX175" s="230" t="str">
        <f>IF(tbl_coded[[#This Row],[ISIN]]="","",IF(OR(_xll.BDP($B175&amp;" Corp",AX$1)="#N/A Field Not Applicable"),"--",IF(_xll.BDP($B175&amp;" Corp",AX$1)="#N/A Field Not Applicable","",TEXT(_xll.BDP($B175&amp;" Corp",AX$1),"yyyy/mm/dd"))))</f>
        <v>2026/07/29</v>
      </c>
      <c r="AY175" s="230">
        <f>IF(tbl_coded[[#This Row],[ISIN]]="","",IF(OR(_xll.BDP($B175&amp;" Corp",AY$1)="#N/A N/A"),"--",_xll.BDP($B175&amp;" Corp",AY$1)))</f>
        <v>3.25</v>
      </c>
      <c r="AZ175" s="230" t="str">
        <f>IF(tbl_coded[[#This Row],[ISIN]]="","",IF(OR(_xll.BDP($B175&amp;" Corp",AZ$1)="#N/A N/A"),"--",_xll.BDP($B175&amp;" Corp",AZ$1)))</f>
        <v>USD</v>
      </c>
      <c r="BA175" s="230">
        <f>IF(tbl_coded[[#This Row],[ISIN]]="","",IF(OR(_xll.BDP($B175&amp;" Corp",BA$1)="#N/A N/A"),"--",_xll.BDP($B175&amp;" Corp",BA$1)))</f>
        <v>600000000</v>
      </c>
      <c r="BB175" s="230">
        <f>IF(tbl_coded[[#This Row],[ISIN]]="","",IF(OR(_xll.BDP($B175&amp;" Corp",BB$1)="#N/A Field Not Applicable"),"--",_xll.BDP($B175&amp;" Corp",BB$1)))</f>
        <v>100</v>
      </c>
      <c r="BC175" s="230" t="str">
        <f>IF(tbl_coded[[#This Row],[ISIN]]="","",IF(OR(_xll.BDP($B175&amp;" Corp",BC$1)="#N/A Field Not Applicable"),"--",_xll.BDP($B175&amp;" Corp",BC$1)))</f>
        <v>N</v>
      </c>
      <c r="BD175" s="230" t="str">
        <f>IF(tbl_coded[[#This Row],[ISIN]]="","",IF(OR(_xll.BDP($B175&amp;" Corp",BD$1)="#N/A Field Not Applicable"),"--",_xll.BDP($B175&amp;" Corp",BD$1)))</f>
        <v>N</v>
      </c>
      <c r="BE175" s="230" t="str">
        <f>IF(tbl_coded[[#This Row],[ISIN]]="","",IF(OR(_xll.BDP($B175&amp;" Corp",BE$1)="#N/A Field Not Applicable"),"--",_xll.BDP($B175&amp;" Corp",BE$1)))</f>
        <v>N</v>
      </c>
      <c r="BF175" s="230" t="str">
        <f>IF(tbl_coded[[#This Row],[ISIN]]="","",IF(OR(_xll.BDP($B175&amp;" Corp",BF$1)="#N/A N/A"),"",_xll.BDP($B175&amp;" Corp",BF$1)))</f>
        <v>HKBZ HK</v>
      </c>
      <c r="BG17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A3</v>
      </c>
      <c r="BI17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7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7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A3/NR/BBB+</v>
      </c>
      <c r="BL17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A3/NR/BBB+</v>
      </c>
      <c r="BM175" s="230" t="str">
        <f>IF(tbl_coded[[#This Row],[GREEN]]="Y","Green",IF(tbl_coded[[#This Row],[SUSTAINABLE]]="Y","Sustainable",IF(tbl_coded[[#This Row],[SOCIAL]]="Y","Social","")))</f>
        <v/>
      </c>
    </row>
    <row r="176" spans="1:65" ht="15" customHeight="1">
      <c r="A176" s="225">
        <v>174</v>
      </c>
      <c r="B176" s="226" t="str">
        <f>IF(美元债一级!$C$3:$C$1048576&lt;&gt;"",美元债一级!C176,"")</f>
        <v>XS2353028298</v>
      </c>
      <c r="C176" s="230" t="str">
        <f>IF(tbl_coded[[#This Row],[ISIN]]="","",IF(tbl_coded[[#This Row],[Index]]&gt;$A$1,"",IF(_xll.BDP($B176&amp;" Corp",C$1)="#N/A N/A","",_xll.BDP($B176&amp;" Corp",C$1))))</f>
        <v>21/6/2021</v>
      </c>
      <c r="D176" s="230" t="str">
        <f>IF(tbl_coded[[#This Row],[ISIN]]="","",IF(_xll.BDP($B176&amp;" Corp",D$1)="#N/A N/A","",_xll.BDP($B176&amp;" Corp",D$1)))</f>
        <v>HOPSON DEVELOPMENT HLDGS</v>
      </c>
      <c r="E176" s="230" t="str">
        <f>IF(tbl_coded[[#This Row],[ISIN]]="","",IF(_xll.BDP($B176&amp;" Corp",E$1)="#N/A N/A","--",_xll.BDP($B176&amp;" Corp",E$1)))</f>
        <v>SUBSIDIARIES</v>
      </c>
      <c r="F176" s="230" t="str">
        <f>IF(tbl_coded[[#This Row],[ISIN]]="","",IF(_xll.BDS($B176&amp;" Corp",F$1)="#N/A Field Not Applicable","",_xll.BDS($B176&amp;" Corp",F$1)))</f>
        <v/>
      </c>
      <c r="G176" s="230" t="str">
        <f>IF(tbl_coded[[#This Row],[ISIN]]="","",IF(_xll.BDP($F176&amp;" CompanyID",G$1)="#N/A Invalid Security","",_xll.BDP($F176&amp;" CompanyID",G$1)))</f>
        <v/>
      </c>
      <c r="H176" s="230" t="str">
        <f>IF(tbl_coded[[#This Row],[ISIN]]="","",IF(_xll.BDP($B176&amp;" Corp",H$1)="#N/A N/A","--",_xll.BDP($B176&amp;" Corp",H$1)))</f>
        <v>--</v>
      </c>
      <c r="I176" s="230" t="str">
        <f>IF(tbl_coded[[#This Row],[ISIN]]="","",IF(_xll.BDP($B176&amp;" Corp",I$1)="#N/A N/A","--",_xll.BDP($B176&amp;" Corp",I$1)))</f>
        <v>--</v>
      </c>
      <c r="J176" s="230" t="str">
        <f>IF(tbl_coded[[#This Row],[ISIN]]="","",IF(_xll.BDP($B176&amp;" Corp",J$1)="#N/A N/A","--",_xll.BDP($B176&amp;" Corp",J$1)))</f>
        <v>B+</v>
      </c>
      <c r="K176" s="230" t="str">
        <f>IF(tbl_coded[[#This Row],[ISIN]]="","",IF(_xll.BDP($B176&amp;" Corp",K$1)="#N/A N/A","--",_xll.BDP($B176&amp;" Corp",K$1)))</f>
        <v>--</v>
      </c>
      <c r="L176" s="230" t="str">
        <f>IF(tbl_coded[[#This Row],[ISIN]]="","",IF(_xll.BDP($B176&amp;" Corp",L$1)="#N/A N/A","--",_xll.BDP($B176&amp;" Corp",L$1)))</f>
        <v>--</v>
      </c>
      <c r="M176" s="230" t="str">
        <f>IF(tbl_coded[[#This Row],[ISIN]]="","",IF(_xll.BDP($B176&amp;" Corp",M$1)="#N/A N/A","--",_xll.BDP($B176&amp;" Corp",M$1)))</f>
        <v>--</v>
      </c>
      <c r="N176" s="230" t="str">
        <f>IF(tbl_coded[[#This Row],[ISIN]]="","",IF(_xll.BDP($B176&amp;" Corp",N$1)="#N/A N/A","--",_xll.BDP($B176&amp;" Corp",N$1)))</f>
        <v>WR</v>
      </c>
      <c r="O176" s="230" t="str">
        <f>IF(tbl_coded[[#This Row],[ISIN]]="","",IF(_xll.BDP($B176&amp;" Corp",O$1)="#N/A N/A","--",_xll.BDP($B176&amp;" Corp",O$1)))</f>
        <v>B</v>
      </c>
      <c r="P176" s="230" t="str">
        <f>IF(tbl_coded[[#This Row],[ISIN]]="","",IF(_xll.BDP($B176&amp;" Corp",P$1)="#N/A N/A","--",_xll.BDP($B176&amp;" Corp",P$1)))</f>
        <v>B+</v>
      </c>
      <c r="Q17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WR/B/B+</v>
      </c>
      <c r="R176" s="230" t="str">
        <f>IF(tbl_coded[[#This Row],[ISIN]]="","",IF(OR(_xll.BDP($B176&amp;" Corp",R$1)="#N/A N/A",_xll.BDP($B176&amp;" Corp",R$1)="#N/A Invalid Security",_xll.BDP($B176&amp;" Corp",R$1)="#N/A Field Not Applicable"),"--",_xll.BDP($B176&amp;" Corp",R$1)))</f>
        <v>--</v>
      </c>
      <c r="S176" s="230" t="str">
        <f>IF(tbl_coded[[#This Row],[ISIN]]="","",IF(OR(_xll.BDP($R176&amp;" Equity",S$1)="#N/A N/A",_xll.BDP($R176&amp;" Equity",S$1)="#N/A Invalid Security"),"--",_xll.BDP($R176&amp;" Equity",S$1)))</f>
        <v>--</v>
      </c>
      <c r="T176" s="230" t="str">
        <f>IF(tbl_coded[[#This Row],[ISIN]]="","",IF(OR(_xll.BDP($R176&amp;" Equity",T$1)="#N/A N/A",_xll.BDP($R176&amp;" Equity",T$1)="#N/A Invalid Security"),"--",_xll.BDP($R176&amp;" Equity",T$1)))</f>
        <v>--</v>
      </c>
      <c r="U176" s="230" t="str">
        <f>IF(tbl_coded[[#This Row],[ISIN]]="","",IF(OR(_xll.BDP($R176&amp;" Equity",U$1)="#N/A N/A",_xll.BDP($R176&amp;" Equity",U$1)="#N/A Invalid Security"),"--",_xll.BDP($R176&amp;" Equity",U$1)))</f>
        <v>--</v>
      </c>
      <c r="V176" s="230" t="str">
        <f>IF(tbl_coded[[#This Row],[ISIN]]="","",IF(OR(_xll.BDP($R176&amp;" Equity",V$1)="#N/A N/A",_xll.BDP($R176&amp;" Equity",V$1)="#N/A Invalid Security"),"--",_xll.BDP($R176&amp;" Equity",V$1)))</f>
        <v>--</v>
      </c>
      <c r="W176" s="230" t="str">
        <f>IF(tbl_coded[[#This Row],[ISIN]]="","",IF(OR(_xll.BDP($R176&amp;" Equity",W$1)="#N/A N/A",_xll.BDP($R176&amp;" Equity",W$1)="#N/A Invalid Security"),"--",_xll.BDP($R176&amp;" Equity",W$1)))</f>
        <v>--</v>
      </c>
      <c r="X176" s="230" t="str">
        <f>IF(tbl_coded[[#This Row],[ISIN]]="","",IF(OR(_xll.BDP($R176&amp;" Equity",X$1)="#N/A N/A",_xll.BDP($R176&amp;" Equity",X$1)="#N/A Invalid Security"),"--",_xll.BDP($R176&amp;" Equity",X$1)))</f>
        <v>--</v>
      </c>
      <c r="Y17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76" s="230" t="str">
        <f>IF(tbl_coded[[#This Row],[ISIN]]="","",IF(ISNUMBER(_xll.BDP(B176&amp;" Corp",Z$1)),_xll.BDP(B176&amp;" Corp",Z$1),""))</f>
        <v/>
      </c>
      <c r="AA176" s="230" t="str">
        <f>IF(tbl_coded[[#This Row],[ISIN]]="","",IF(ISNUMBER(_xll.BDP(B176&amp;" Corp",AA$1)),_xll.BDP(B176&amp;" Corp",AA$1),""))</f>
        <v/>
      </c>
      <c r="AB176" s="230" t="str">
        <f>IF(tbl_coded[[#This Row],[ISIN]]="","",IF(ISNUMBER(_xll.BDP(B176&amp;" Corp",AB$1)),_xll.BDP(B176&amp;" Corp",AB$1),""))</f>
        <v/>
      </c>
      <c r="AC176" s="230" t="str">
        <f>IF(tbl_coded[[#This Row],[ISIN]]="","",IF((_xll.BDP(B176&amp;" Corp",AC$1))="#N/A Field Not Applicable","",_xll.BDP(B176&amp;" Corp",AC$1)))</f>
        <v>N</v>
      </c>
      <c r="AD176" s="230" t="str">
        <f>IF(tbl_coded[[#This Row],[ISIN]]="","",IF((_xll.BDP(B176&amp;" Corp",AD$1))="#N/A N/A","--",_xll.BDP(B176&amp;" Corp",AD$1)))</f>
        <v>--</v>
      </c>
      <c r="AE176" s="230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>HY</v>
      </c>
      <c r="AF17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WR/B/B+</v>
      </c>
      <c r="AG17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--/--/B+</v>
      </c>
      <c r="AH176" s="231" t="str">
        <f>IF(tbl_coded[[#This Row],[ISIN]]="","",IF(_xll.BDP($B176&amp;" Corp",AH$1)="#N/A N/A","--",_xll.BDP($B176&amp;" Corp",AH$1)))</f>
        <v>BM</v>
      </c>
      <c r="AI17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7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合生创展集团</v>
      </c>
      <c r="AL176" s="230" t="str">
        <f>IF(tbl_coded[[#This Row],[ISIN]]="","",IF(_xll.BDS($B176&amp;" Corp",AL$1)="#N/A Field Not Applicable","",_xll.BDS($B176&amp;" Corp",AL$1)))</f>
        <v/>
      </c>
      <c r="AM17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6" s="230" t="str">
        <f>IF(tbl_coded[[#This Row],[ISIN]]="","",IF(OR(_xll.BDP($B176&amp;" Corp",AR$1)="#N/A N/A"),"",_xll.BDP($B176&amp;" Corp",AR$1)))</f>
        <v>Subsidiaries</v>
      </c>
      <c r="AS176" s="230" t="str">
        <f>IF(tbl_coded[[#This Row],[ISIN]]="","",IF(_xll.BDS($B176&amp;" Corp",AS$1)="#N/A Field Not Applicable","",_xll.BDS($B176&amp;" Corp",AS$1)))</f>
        <v/>
      </c>
      <c r="AT176" s="230" t="str">
        <f>IF(tbl_coded[[#This Row],[SBLC Provider BBID]]="","",_xll.BDP(tbl_coded[[#This Row],[SBLC Provider BBID]]&amp;" CompanyID","NAME"))</f>
        <v/>
      </c>
      <c r="AU176" s="230" t="str">
        <f>IF(tbl_coded[[#This Row],[ISIN]]="","",IF(OR(_xll.BDP($B176&amp;" Corp",AU$1)="#N/A N/A"),"--",IF(_xll.BDP($B176&amp;" Corp",AU$1)="#N/A Field Not Applicable","",TEXT(_xll.BDP($B176&amp;" Corp",AU$1),"yyyy/mm/dd"))))</f>
        <v>2021/06/28</v>
      </c>
      <c r="AV176" s="230" t="str">
        <f>IF(tbl_coded[[#This Row],[ISIN]]="","",IF(OR(_xll.BDP($B176&amp;" Corp",AV$1)="#N/A N/A"),"--",IF(_xll.BDP($B176&amp;" Corp",AV$1)="#N/A Field Not Applicable","",TEXT(_xll.BDP($B176&amp;" Corp",AV$1),"yyyy/mm/dd"))))</f>
        <v>2023/12/28</v>
      </c>
      <c r="AW176" s="230" t="str">
        <f>IF(tbl_coded[[#This Row],[ISIN]]="","",IF(OR(_xll.BDP($B176&amp;" Corp",AW$1)="#N/A N/A"),"--",IF(_xll.BDP($B176&amp;" Corp",AW$1)="#N/A Field Not Applicable","",TEXT(_xll.BDP($B176&amp;" Corp",AW$1),"yyyy/mm/dd"))))</f>
        <v>2021/06/21</v>
      </c>
      <c r="AX176" s="230" t="str">
        <f>IF(tbl_coded[[#This Row],[ISIN]]="","",IF(OR(_xll.BDP($B176&amp;" Corp",AX$1)="#N/A Field Not Applicable"),"--",IF(_xll.BDP($B176&amp;" Corp",AX$1)="#N/A Field Not Applicable","",TEXT(_xll.BDP($B176&amp;" Corp",AX$1),"yyyy/mm/dd"))))</f>
        <v>2023/11/28</v>
      </c>
      <c r="AY176" s="230">
        <f>IF(tbl_coded[[#This Row],[ISIN]]="","",IF(OR(_xll.BDP($B176&amp;" Corp",AY$1)="#N/A N/A"),"--",_xll.BDP($B176&amp;" Corp",AY$1)))</f>
        <v>6.8</v>
      </c>
      <c r="AZ176" s="230" t="str">
        <f>IF(tbl_coded[[#This Row],[ISIN]]="","",IF(OR(_xll.BDP($B176&amp;" Corp",AZ$1)="#N/A N/A"),"--",_xll.BDP($B176&amp;" Corp",AZ$1)))</f>
        <v>USD</v>
      </c>
      <c r="BA176" s="230">
        <f>IF(tbl_coded[[#This Row],[ISIN]]="","",IF(OR(_xll.BDP($B176&amp;" Corp",BA$1)="#N/A N/A"),"--",_xll.BDP($B176&amp;" Corp",BA$1)))</f>
        <v>237500000</v>
      </c>
      <c r="BB176" s="230">
        <f>IF(tbl_coded[[#This Row],[ISIN]]="","",IF(OR(_xll.BDP($B176&amp;" Corp",BB$1)="#N/A Field Not Applicable"),"--",_xll.BDP($B176&amp;" Corp",BB$1)))</f>
        <v>100</v>
      </c>
      <c r="BC176" s="230" t="str">
        <f>IF(tbl_coded[[#This Row],[ISIN]]="","",IF(OR(_xll.BDP($B176&amp;" Corp",BC$1)="#N/A Field Not Applicable"),"--",_xll.BDP($B176&amp;" Corp",BC$1)))</f>
        <v>N</v>
      </c>
      <c r="BD176" s="230" t="str">
        <f>IF(tbl_coded[[#This Row],[ISIN]]="","",IF(OR(_xll.BDP($B176&amp;" Corp",BD$1)="#N/A Field Not Applicable"),"--",_xll.BDP($B176&amp;" Corp",BD$1)))</f>
        <v>N</v>
      </c>
      <c r="BE176" s="230" t="str">
        <f>IF(tbl_coded[[#This Row],[ISIN]]="","",IF(OR(_xll.BDP($B176&amp;" Corp",BE$1)="#N/A Field Not Applicable"),"--",_xll.BDP($B176&amp;" Corp",BE$1)))</f>
        <v>N</v>
      </c>
      <c r="BF176" s="230" t="str">
        <f>IF(tbl_coded[[#This Row],[ISIN]]="","",IF(OR(_xll.BDP($B176&amp;" Corp",BF$1)="#N/A N/A"),"",_xll.BDP($B176&amp;" Corp",BF$1)))</f>
        <v>754 HK</v>
      </c>
      <c r="BG17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</v>
      </c>
      <c r="BJ17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B+</v>
      </c>
      <c r="BK17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--/B/B+</v>
      </c>
      <c r="BL17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--/B/B+</v>
      </c>
      <c r="BM176" s="230" t="str">
        <f>IF(tbl_coded[[#This Row],[GREEN]]="Y","Green",IF(tbl_coded[[#This Row],[SUSTAINABLE]]="Y","Sustainable",IF(tbl_coded[[#This Row],[SOCIAL]]="Y","Social","")))</f>
        <v/>
      </c>
    </row>
    <row r="177" spans="1:65" ht="15" customHeight="1">
      <c r="A177" s="225">
        <v>175</v>
      </c>
      <c r="B177" s="226" t="str">
        <f>IF(美元债一级!$C$3:$C$1048576&lt;&gt;"",美元债一级!C177,"")</f>
        <v>XS2368463779</v>
      </c>
      <c r="C177" s="230" t="str">
        <f>IF(tbl_coded[[#This Row],[ISIN]]="","",IF(tbl_coded[[#This Row],[Index]]&gt;$A$1,"",IF(_xll.BDP($B177&amp;" Corp",C$1)="#N/A N/A","",_xll.BDP($B177&amp;" Corp",C$1))))</f>
        <v>21/7/2021</v>
      </c>
      <c r="D177" s="230" t="str">
        <f>IF(tbl_coded[[#This Row],[ISIN]]="","",IF(_xll.BDP($B177&amp;" Corp",D$1)="#N/A N/A","",_xll.BDP($B177&amp;" Corp",D$1)))</f>
        <v>JIAYUAN INTL GROUP LTD</v>
      </c>
      <c r="E177" s="230" t="str">
        <f>IF(tbl_coded[[#This Row],[ISIN]]="","",IF(_xll.BDP($B177&amp;" Corp",E$1)="#N/A N/A","--",_xll.BDP($B177&amp;" Corp",E$1)))</f>
        <v>SUBSIDIARIES</v>
      </c>
      <c r="F177" s="230" t="str">
        <f>IF(tbl_coded[[#This Row],[ISIN]]="","",IF(_xll.BDS($B177&amp;" Corp",F$1)="#N/A Field Not Applicable","",_xll.BDS($B177&amp;" Corp",F$1)))</f>
        <v/>
      </c>
      <c r="G177" s="230" t="str">
        <f>IF(tbl_coded[[#This Row],[ISIN]]="","",IF(_xll.BDP($F177&amp;" CompanyID",G$1)="#N/A Invalid Security","",_xll.BDP($F177&amp;" CompanyID",G$1)))</f>
        <v/>
      </c>
      <c r="H177" s="230" t="str">
        <f>IF(tbl_coded[[#This Row],[ISIN]]="","",IF(_xll.BDP($B177&amp;" Corp",H$1)="#N/A N/A","--",_xll.BDP($B177&amp;" Corp",H$1)))</f>
        <v>--</v>
      </c>
      <c r="I177" s="230" t="str">
        <f>IF(tbl_coded[[#This Row],[ISIN]]="","",IF(_xll.BDP($B177&amp;" Corp",I$1)="#N/A N/A","--",_xll.BDP($B177&amp;" Corp",I$1)))</f>
        <v>--</v>
      </c>
      <c r="J177" s="230" t="str">
        <f>IF(tbl_coded[[#This Row],[ISIN]]="","",IF(_xll.BDP($B177&amp;" Corp",J$1)="#N/A N/A","--",_xll.BDP($B177&amp;" Corp",J$1)))</f>
        <v>WD</v>
      </c>
      <c r="K177" s="230" t="str">
        <f>IF(tbl_coded[[#This Row],[ISIN]]="","",IF(_xll.BDP($B177&amp;" Corp",K$1)="#N/A N/A","--",_xll.BDP($B177&amp;" Corp",K$1)))</f>
        <v>--</v>
      </c>
      <c r="L177" s="230" t="str">
        <f>IF(tbl_coded[[#This Row],[ISIN]]="","",IF(_xll.BDP($B177&amp;" Corp",L$1)="#N/A N/A","--",_xll.BDP($B177&amp;" Corp",L$1)))</f>
        <v>--</v>
      </c>
      <c r="M177" s="230" t="str">
        <f>IF(tbl_coded[[#This Row],[ISIN]]="","",IF(_xll.BDP($B177&amp;" Corp",M$1)="#N/A N/A","--",_xll.BDP($B177&amp;" Corp",M$1)))</f>
        <v>--</v>
      </c>
      <c r="N177" s="230" t="str">
        <f>IF(tbl_coded[[#This Row],[ISIN]]="","",IF(_xll.BDP($B177&amp;" Corp",N$1)="#N/A N/A","--",_xll.BDP($B177&amp;" Corp",N$1)))</f>
        <v>WR</v>
      </c>
      <c r="O177" s="230" t="str">
        <f>IF(tbl_coded[[#This Row],[ISIN]]="","",IF(_xll.BDP($B177&amp;" Corp",O$1)="#N/A N/A","--",_xll.BDP($B177&amp;" Corp",O$1)))</f>
        <v>NR</v>
      </c>
      <c r="P177" s="230" t="str">
        <f>IF(tbl_coded[[#This Row],[ISIN]]="","",IF(_xll.BDP($B177&amp;" Corp",P$1)="#N/A N/A","--",_xll.BDP($B177&amp;" Corp",P$1)))</f>
        <v>WD</v>
      </c>
      <c r="Q17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177" s="230" t="str">
        <f>IF(tbl_coded[[#This Row],[ISIN]]="","",IF(OR(_xll.BDP($B177&amp;" Corp",R$1)="#N/A N/A",_xll.BDP($B177&amp;" Corp",R$1)="#N/A Invalid Security",_xll.BDP($B177&amp;" Corp",R$1)="#N/A Field Not Applicable"),"--",_xll.BDP($B177&amp;" Corp",R$1)))</f>
        <v>--</v>
      </c>
      <c r="S177" s="230" t="str">
        <f>IF(tbl_coded[[#This Row],[ISIN]]="","",IF(OR(_xll.BDP($R177&amp;" Equity",S$1)="#N/A N/A",_xll.BDP($R177&amp;" Equity",S$1)="#N/A Invalid Security"),"--",_xll.BDP($R177&amp;" Equity",S$1)))</f>
        <v>--</v>
      </c>
      <c r="T177" s="230" t="str">
        <f>IF(tbl_coded[[#This Row],[ISIN]]="","",IF(OR(_xll.BDP($R177&amp;" Equity",T$1)="#N/A N/A",_xll.BDP($R177&amp;" Equity",T$1)="#N/A Invalid Security"),"--",_xll.BDP($R177&amp;" Equity",T$1)))</f>
        <v>--</v>
      </c>
      <c r="U177" s="230" t="str">
        <f>IF(tbl_coded[[#This Row],[ISIN]]="","",IF(OR(_xll.BDP($R177&amp;" Equity",U$1)="#N/A N/A",_xll.BDP($R177&amp;" Equity",U$1)="#N/A Invalid Security"),"--",_xll.BDP($R177&amp;" Equity",U$1)))</f>
        <v>--</v>
      </c>
      <c r="V177" s="230" t="str">
        <f>IF(tbl_coded[[#This Row],[ISIN]]="","",IF(OR(_xll.BDP($R177&amp;" Equity",V$1)="#N/A N/A",_xll.BDP($R177&amp;" Equity",V$1)="#N/A Invalid Security"),"--",_xll.BDP($R177&amp;" Equity",V$1)))</f>
        <v>--</v>
      </c>
      <c r="W177" s="230" t="str">
        <f>IF(tbl_coded[[#This Row],[ISIN]]="","",IF(OR(_xll.BDP($R177&amp;" Equity",W$1)="#N/A N/A",_xll.BDP($R177&amp;" Equity",W$1)="#N/A Invalid Security"),"--",_xll.BDP($R177&amp;" Equity",W$1)))</f>
        <v>--</v>
      </c>
      <c r="X177" s="230" t="str">
        <f>IF(tbl_coded[[#This Row],[ISIN]]="","",IF(OR(_xll.BDP($R177&amp;" Equity",X$1)="#N/A N/A",_xll.BDP($R177&amp;" Equity",X$1)="#N/A Invalid Security"),"--",_xll.BDP($R177&amp;" Equity",X$1)))</f>
        <v>--</v>
      </c>
      <c r="Y17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77" s="230" t="str">
        <f>IF(tbl_coded[[#This Row],[ISIN]]="","",IF(ISNUMBER(_xll.BDP(B177&amp;" Corp",Z$1)),_xll.BDP(B177&amp;" Corp",Z$1),""))</f>
        <v/>
      </c>
      <c r="AA177" s="230" t="str">
        <f>IF(tbl_coded[[#This Row],[ISIN]]="","",IF(ISNUMBER(_xll.BDP(B177&amp;" Corp",AA$1)),_xll.BDP(B177&amp;" Corp",AA$1),""))</f>
        <v/>
      </c>
      <c r="AB177" s="230" t="str">
        <f>IF(tbl_coded[[#This Row],[ISIN]]="","",IF(ISNUMBER(_xll.BDP(B177&amp;" Corp",AB$1)),_xll.BDP(B177&amp;" Corp",AB$1),""))</f>
        <v/>
      </c>
      <c r="AC177" s="230" t="str">
        <f>IF(tbl_coded[[#This Row],[ISIN]]="","",IF((_xll.BDP(B177&amp;" Corp",AC$1))="#N/A Field Not Applicable","",_xll.BDP(B177&amp;" Corp",AC$1)))</f>
        <v>N</v>
      </c>
      <c r="AD177" s="230" t="str">
        <f>IF(tbl_coded[[#This Row],[ISIN]]="","",IF((_xll.BDP(B177&amp;" Corp",AD$1))="#N/A N/A","--",_xll.BDP(B177&amp;" Corp",AD$1)))</f>
        <v>--</v>
      </c>
      <c r="AE177" s="230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>HY</v>
      </c>
      <c r="AF17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17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177" s="231" t="str">
        <f>IF(tbl_coded[[#This Row],[ISIN]]="","",IF(_xll.BDP($B177&amp;" Corp",AH$1)="#N/A N/A","--",_xll.BDP($B177&amp;" Corp",AH$1)))</f>
        <v>KY</v>
      </c>
      <c r="AI17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7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佳源国际控股</v>
      </c>
      <c r="AL177" s="230" t="s">
        <v>521</v>
      </c>
      <c r="AM17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7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7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7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7" s="230" t="str">
        <f>IF(tbl_coded[[#This Row],[ISIN]]="","",IF(OR(_xll.BDP($B177&amp;" Corp",AR$1)="#N/A N/A"),"",_xll.BDP($B177&amp;" Corp",AR$1)))</f>
        <v>Subsidiaries</v>
      </c>
      <c r="AS177" s="230" t="str">
        <f>IF(tbl_coded[[#This Row],[ISIN]]="","",IF(_xll.BDS($B177&amp;" Corp",AS$1)="#N/A Field Not Applicable","",_xll.BDS($B177&amp;" Corp",AS$1)))</f>
        <v/>
      </c>
      <c r="AT177" s="230" t="str">
        <f>IF(tbl_coded[[#This Row],[SBLC Provider BBID]]="","",_xll.BDP(tbl_coded[[#This Row],[SBLC Provider BBID]]&amp;" CompanyID","NAME"))</f>
        <v/>
      </c>
      <c r="AU177" s="230" t="str">
        <f>IF(tbl_coded[[#This Row],[ISIN]]="","",IF(OR(_xll.BDP($B177&amp;" Corp",AU$1)="#N/A N/A"),"--",IF(_xll.BDP($B177&amp;" Corp",AU$1)="#N/A Field Not Applicable","",TEXT(_xll.BDP($B177&amp;" Corp",AU$1),"yyyy/mm/dd"))))</f>
        <v>2021/07/27</v>
      </c>
      <c r="AV177" s="230" t="str">
        <f>IF(tbl_coded[[#This Row],[ISIN]]="","",IF(OR(_xll.BDP($B177&amp;" Corp",AV$1)="#N/A N/A"),"--",IF(_xll.BDP($B177&amp;" Corp",AV$1)="#N/A Field Not Applicable","",TEXT(_xll.BDP($B177&amp;" Corp",AV$1),"yyyy/mm/dd"))))</f>
        <v>2025/01/27</v>
      </c>
      <c r="AW177" s="230" t="str">
        <f>IF(tbl_coded[[#This Row],[ISIN]]="","",IF(OR(_xll.BDP($B177&amp;" Corp",AW$1)="#N/A N/A"),"--",IF(_xll.BDP($B177&amp;" Corp",AW$1)="#N/A Field Not Applicable","",TEXT(_xll.BDP($B177&amp;" Corp",AW$1),"yyyy/mm/dd"))))</f>
        <v>2021/07/21</v>
      </c>
      <c r="AX177" s="230" t="str">
        <f>IF(tbl_coded[[#This Row],[ISIN]]="","",IF(OR(_xll.BDP($B177&amp;" Corp",AX$1)="#N/A Field Not Applicable"),"--",IF(_xll.BDP($B177&amp;" Corp",AX$1)="#N/A Field Not Applicable","",TEXT(_xll.BDP($B177&amp;" Corp",AX$1),"yyyy/mm/dd"))))</f>
        <v>--</v>
      </c>
      <c r="AY177" s="230">
        <f>IF(tbl_coded[[#This Row],[ISIN]]="","",IF(OR(_xll.BDP($B177&amp;" Corp",AY$1)="#N/A N/A"),"--",_xll.BDP($B177&amp;" Corp",AY$1)))</f>
        <v>7</v>
      </c>
      <c r="AZ177" s="230" t="str">
        <f>IF(tbl_coded[[#This Row],[ISIN]]="","",IF(OR(_xll.BDP($B177&amp;" Corp",AZ$1)="#N/A N/A"),"--",_xll.BDP($B177&amp;" Corp",AZ$1)))</f>
        <v>USD</v>
      </c>
      <c r="BA177" s="230">
        <f>IF(tbl_coded[[#This Row],[ISIN]]="","",IF(OR(_xll.BDP($B177&amp;" Corp",BA$1)="#N/A N/A"),"--",_xll.BDP($B177&amp;" Corp",BA$1)))</f>
        <v>100000000</v>
      </c>
      <c r="BB177" s="230">
        <f>IF(tbl_coded[[#This Row],[ISIN]]="","",IF(OR(_xll.BDP($B177&amp;" Corp",BB$1)="#N/A Field Not Applicable"),"--",_xll.BDP($B177&amp;" Corp",BB$1)))</f>
        <v>100</v>
      </c>
      <c r="BC177" s="230" t="str">
        <f>IF(tbl_coded[[#This Row],[ISIN]]="","",IF(OR(_xll.BDP($B177&amp;" Corp",BC$1)="#N/A Field Not Applicable"),"--",_xll.BDP($B177&amp;" Corp",BC$1)))</f>
        <v>Y</v>
      </c>
      <c r="BD177" s="230" t="str">
        <f>IF(tbl_coded[[#This Row],[ISIN]]="","",IF(OR(_xll.BDP($B177&amp;" Corp",BD$1)="#N/A Field Not Applicable"),"--",_xll.BDP($B177&amp;" Corp",BD$1)))</f>
        <v>N</v>
      </c>
      <c r="BE177" s="230" t="str">
        <f>IF(tbl_coded[[#This Row],[ISIN]]="","",IF(OR(_xll.BDP($B177&amp;" Corp",BE$1)="#N/A Field Not Applicable"),"--",_xll.BDP($B177&amp;" Corp",BE$1)))</f>
        <v>N</v>
      </c>
      <c r="BF177" s="230" t="str">
        <f>IF(tbl_coded[[#This Row],[ISIN]]="","",IF(OR(_xll.BDP($B177&amp;" Corp",BF$1)="#N/A N/A"),"",_xll.BDP($B177&amp;" Corp",BF$1)))</f>
        <v>2768 HK</v>
      </c>
      <c r="BG17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7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17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17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177" s="230" t="str">
        <f>IF(tbl_coded[[#This Row],[GREEN]]="Y","Green",IF(tbl_coded[[#This Row],[SUSTAINABLE]]="Y","Sustainable",IF(tbl_coded[[#This Row],[SOCIAL]]="Y","Social","")))</f>
        <v>Green</v>
      </c>
    </row>
    <row r="178" spans="1:65" ht="15" customHeight="1">
      <c r="A178" s="225">
        <v>176</v>
      </c>
      <c r="B178" s="226" t="str">
        <f>IF(美元债一级!$C$3:$C$1048576&lt;&gt;"",美元债一级!C178,"")</f>
        <v>XS2361426559</v>
      </c>
      <c r="C178" s="228" t="str">
        <f>IF(tbl_coded[[#This Row],[ISIN]]="","",IF(tbl_coded[[#This Row],[Index]]&gt;$A$1,"",IF(_xll.BDP($B178&amp;" Corp",C$1)="#N/A N/A","",_xll.BDP($B178&amp;" Corp",C$1))))</f>
        <v>15/7/2021</v>
      </c>
      <c r="D178" s="228" t="str">
        <f>IF(tbl_coded[[#This Row],[ISIN]]="","",IF(_xll.BDP($B178&amp;" Corp",D$1)="#N/A N/A","",_xll.BDP($B178&amp;" Corp",D$1)))</f>
        <v>AGILE GROUP HOLDINGS LTD</v>
      </c>
      <c r="E178" s="228" t="str">
        <f>IF(tbl_coded[[#This Row],[ISIN]]="","",IF(_xll.BDP($B178&amp;" Corp",E$1)="#N/A N/A","--",_xll.BDP($B178&amp;" Corp",E$1)))</f>
        <v>SUBSIDIARIES</v>
      </c>
      <c r="F178" s="228" t="str">
        <f>IF(tbl_coded[[#This Row],[ISIN]]="","",IF(_xll.BDS($B178&amp;" Corp",F$1)="#N/A Field Not Applicable","",_xll.BDS($B178&amp;" Corp",F$1)))</f>
        <v/>
      </c>
      <c r="G178" s="228" t="str">
        <f>IF(tbl_coded[[#This Row],[ISIN]]="","",IF(_xll.BDP($F178&amp;" CompanyID",G$1)="#N/A Invalid Security","",_xll.BDP($F178&amp;" CompanyID",G$1)))</f>
        <v/>
      </c>
      <c r="H178" s="228" t="str">
        <f>IF(tbl_coded[[#This Row],[ISIN]]="","",IF(_xll.BDP($B178&amp;" Corp",H$1)="#N/A N/A","--",_xll.BDP($B178&amp;" Corp",H$1)))</f>
        <v>Caa2u</v>
      </c>
      <c r="I178" s="228" t="str">
        <f>IF(tbl_coded[[#This Row],[ISIN]]="","",IF(_xll.BDP($B178&amp;" Corp",I$1)="#N/A N/A","--",_xll.BDP($B178&amp;" Corp",I$1)))</f>
        <v>--</v>
      </c>
      <c r="J178" s="228" t="str">
        <f>IF(tbl_coded[[#This Row],[ISIN]]="","",IF(_xll.BDP($B178&amp;" Corp",J$1)="#N/A N/A","--",_xll.BDP($B178&amp;" Corp",J$1)))</f>
        <v>--</v>
      </c>
      <c r="K178" s="228" t="str">
        <f>IF(tbl_coded[[#This Row],[ISIN]]="","",IF(_xll.BDP($B178&amp;" Corp",K$1)="#N/A N/A","--",_xll.BDP($B178&amp;" Corp",K$1)))</f>
        <v>--</v>
      </c>
      <c r="L178" s="228" t="str">
        <f>IF(tbl_coded[[#This Row],[ISIN]]="","",IF(_xll.BDP($B178&amp;" Corp",L$1)="#N/A N/A","--",_xll.BDP($B178&amp;" Corp",L$1)))</f>
        <v>--</v>
      </c>
      <c r="M178" s="228" t="str">
        <f>IF(tbl_coded[[#This Row],[ISIN]]="","",IF(_xll.BDP($B178&amp;" Corp",M$1)="#N/A N/A","--",_xll.BDP($B178&amp;" Corp",M$1)))</f>
        <v>Caa1</v>
      </c>
      <c r="N178" s="228" t="str">
        <f>IF(tbl_coded[[#This Row],[ISIN]]="","",IF(_xll.BDP($B178&amp;" Corp",N$1)="#N/A N/A","--",_xll.BDP($B178&amp;" Corp",N$1)))</f>
        <v>Caa1</v>
      </c>
      <c r="O178" s="228" t="str">
        <f>IF(tbl_coded[[#This Row],[ISIN]]="","",IF(_xll.BDP($B178&amp;" Corp",O$1)="#N/A N/A","--",_xll.BDP($B178&amp;" Corp",O$1)))</f>
        <v>NR</v>
      </c>
      <c r="P178" s="228" t="str">
        <f>IF(tbl_coded[[#This Row],[ISIN]]="","",IF(_xll.BDP($B178&amp;" Corp",P$1)="#N/A N/A","--",_xll.BDP($B178&amp;" Corp",P$1)))</f>
        <v>--</v>
      </c>
      <c r="Q17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Caa1/NR/--</v>
      </c>
      <c r="R178" s="228" t="str">
        <f>IF(tbl_coded[[#This Row],[ISIN]]="","",IF(OR(_xll.BDP($B178&amp;" Corp",R$1)="#N/A N/A",_xll.BDP($B178&amp;" Corp",R$1)="#N/A Invalid Security",_xll.BDP($B178&amp;" Corp",R$1)="#N/A Field Not Applicable"),"--",_xll.BDP($B178&amp;" Corp",R$1)))</f>
        <v>--</v>
      </c>
      <c r="S178" s="228" t="str">
        <f>IF(tbl_coded[[#This Row],[ISIN]]="","",IF(OR(_xll.BDP($R178&amp;" Equity",S$1)="#N/A N/A",_xll.BDP($R178&amp;" Equity",S$1)="#N/A Invalid Security"),"--",_xll.BDP($R178&amp;" Equity",S$1)))</f>
        <v>--</v>
      </c>
      <c r="T178" s="228" t="str">
        <f>IF(tbl_coded[[#This Row],[ISIN]]="","",IF(OR(_xll.BDP($R178&amp;" Equity",T$1)="#N/A N/A",_xll.BDP($R178&amp;" Equity",T$1)="#N/A Invalid Security"),"--",_xll.BDP($R178&amp;" Equity",T$1)))</f>
        <v>--</v>
      </c>
      <c r="U178" s="228" t="str">
        <f>IF(tbl_coded[[#This Row],[ISIN]]="","",IF(OR(_xll.BDP($R178&amp;" Equity",U$1)="#N/A N/A",_xll.BDP($R178&amp;" Equity",U$1)="#N/A Invalid Security"),"--",_xll.BDP($R178&amp;" Equity",U$1)))</f>
        <v>--</v>
      </c>
      <c r="V178" s="228" t="str">
        <f>IF(tbl_coded[[#This Row],[ISIN]]="","",IF(OR(_xll.BDP($R178&amp;" Equity",V$1)="#N/A N/A",_xll.BDP($R178&amp;" Equity",V$1)="#N/A Invalid Security"),"--",_xll.BDP($R178&amp;" Equity",V$1)))</f>
        <v>--</v>
      </c>
      <c r="W178" s="228" t="str">
        <f>IF(tbl_coded[[#This Row],[ISIN]]="","",IF(OR(_xll.BDP($R178&amp;" Equity",W$1)="#N/A N/A",_xll.BDP($R178&amp;" Equity",W$1)="#N/A Invalid Security"),"--",_xll.BDP($R178&amp;" Equity",W$1)))</f>
        <v>--</v>
      </c>
      <c r="X178" s="228" t="str">
        <f>IF(tbl_coded[[#This Row],[ISIN]]="","",IF(OR(_xll.BDP($R178&amp;" Equity",X$1)="#N/A N/A",_xll.BDP($R178&amp;" Equity",X$1)="#N/A Invalid Security"),"--",_xll.BDP($R178&amp;" Equity",X$1)))</f>
        <v>--</v>
      </c>
      <c r="Y17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78" s="228" t="str">
        <f>IF(tbl_coded[[#This Row],[ISIN]]="","",IF(ISNUMBER(_xll.BDP(B178&amp;" Corp",Z$1)),_xll.BDP(B178&amp;" Corp",Z$1),""))</f>
        <v/>
      </c>
      <c r="AA178" s="228" t="str">
        <f>IF(tbl_coded[[#This Row],[ISIN]]="","",IF(ISNUMBER(_xll.BDP(B178&amp;" Corp",AA$1)),_xll.BDP(B178&amp;" Corp",AA$1),""))</f>
        <v/>
      </c>
      <c r="AB178" s="228" t="str">
        <f>IF(tbl_coded[[#This Row],[ISIN]]="","",IF(ISNUMBER(_xll.BDP(B178&amp;" Corp",AB$1)),_xll.BDP(B178&amp;" Corp",AB$1),""))</f>
        <v/>
      </c>
      <c r="AC178" s="228" t="str">
        <f>IF(tbl_coded[[#This Row],[ISIN]]="","",IF((_xll.BDP(B178&amp;" Corp",AC$1))="#N/A Field Not Applicable","",_xll.BDP(B178&amp;" Corp",AC$1)))</f>
        <v>N</v>
      </c>
      <c r="AD178" s="228" t="str">
        <f>IF(tbl_coded[[#This Row],[ISIN]]="","",IF((_xll.BDP(B178&amp;" Corp",AD$1))="#N/A N/A","--",_xll.BDP(B178&amp;" Corp",AD$1)))</f>
        <v>--</v>
      </c>
      <c r="AE178" s="228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>IG</v>
      </c>
      <c r="AF17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Caa1/NR/--</v>
      </c>
      <c r="AG17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Caa2u/--/--</v>
      </c>
      <c r="AH178" s="229" t="str">
        <f>IF(tbl_coded[[#This Row],[ISIN]]="","",IF(_xll.BDP($B178&amp;" Corp",AH$1)="#N/A N/A","--",_xll.BDP($B178&amp;" Corp",AH$1)))</f>
        <v>KY</v>
      </c>
      <c r="AI17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7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雅居乐集团</v>
      </c>
      <c r="AL178" s="244" t="str">
        <f>IF(tbl_coded[[#This Row],[ISIN]]="","",IF(_xll.BDS($B178&amp;" Corp",AL$1)="#N/A Field Not Applicable","",_xll.BDS($B178&amp;" Corp",AL$1)))</f>
        <v/>
      </c>
      <c r="AM17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8" s="244" t="str">
        <f>IF(tbl_coded[[#This Row],[ISIN]]="","",IF(OR(_xll.BDP($B178&amp;" Corp",AR$1)="#N/A N/A"),"",_xll.BDP($B178&amp;" Corp",AR$1)))</f>
        <v>Subsidiaries</v>
      </c>
      <c r="AS178" s="244" t="str">
        <f>IF(tbl_coded[[#This Row],[ISIN]]="","",IF(_xll.BDS($B178&amp;" Corp",AS$1)="#N/A Field Not Applicable","",_xll.BDS($B178&amp;" Corp",AS$1)))</f>
        <v/>
      </c>
      <c r="AT178" s="244" t="str">
        <f>IF(tbl_coded[[#This Row],[SBLC Provider BBID]]="","",_xll.BDP(tbl_coded[[#This Row],[SBLC Provider BBID]]&amp;" CompanyID","NAME"))</f>
        <v/>
      </c>
      <c r="AU178" s="244" t="str">
        <f>IF(tbl_coded[[#This Row],[ISIN]]="","",IF(OR(_xll.BDP($B178&amp;" Corp",AU$1)="#N/A N/A"),"--",IF(_xll.BDP($B178&amp;" Corp",AU$1)="#N/A Field Not Applicable","",TEXT(_xll.BDP($B178&amp;" Corp",AU$1),"yyyy/mm/dd"))))</f>
        <v>2021/07/21</v>
      </c>
      <c r="AV178" s="244" t="str">
        <f>IF(tbl_coded[[#This Row],[ISIN]]="","",IF(OR(_xll.BDP($B178&amp;" Corp",AV$1)="#N/A N/A"),"--",IF(_xll.BDP($B178&amp;" Corp",AV$1)="#N/A Field Not Applicable","",TEXT(_xll.BDP($B178&amp;" Corp",AV$1),"yyyy/mm/dd"))))</f>
        <v>2025/04/21</v>
      </c>
      <c r="AW178" s="244" t="str">
        <f>IF(tbl_coded[[#This Row],[ISIN]]="","",IF(OR(_xll.BDP($B178&amp;" Corp",AW$1)="#N/A N/A"),"--",IF(_xll.BDP($B178&amp;" Corp",AW$1)="#N/A Field Not Applicable","",TEXT(_xll.BDP($B178&amp;" Corp",AW$1),"yyyy/mm/dd"))))</f>
        <v>2021/07/15</v>
      </c>
      <c r="AX178" s="244" t="str">
        <f>IF(tbl_coded[[#This Row],[ISIN]]="","",IF(OR(_xll.BDP($B178&amp;" Corp",AX$1)="#N/A Field Not Applicable"),"--",IF(_xll.BDP($B178&amp;" Corp",AX$1)="#N/A Field Not Applicable","",TEXT(_xll.BDP($B178&amp;" Corp",AX$1),"yyyy/mm/dd"))))</f>
        <v>2024/04/21</v>
      </c>
      <c r="AY178" s="244">
        <f>IF(tbl_coded[[#This Row],[ISIN]]="","",IF(OR(_xll.BDP($B178&amp;" Corp",AY$1)="#N/A N/A"),"--",_xll.BDP($B178&amp;" Corp",AY$1)))</f>
        <v>5.5</v>
      </c>
      <c r="AZ178" s="244" t="str">
        <f>IF(tbl_coded[[#This Row],[ISIN]]="","",IF(OR(_xll.BDP($B178&amp;" Corp",AZ$1)="#N/A N/A"),"--",_xll.BDP($B178&amp;" Corp",AZ$1)))</f>
        <v>USD</v>
      </c>
      <c r="BA178" s="244">
        <f>IF(tbl_coded[[#This Row],[ISIN]]="","",IF(OR(_xll.BDP($B178&amp;" Corp",BA$1)="#N/A N/A"),"--",_xll.BDP($B178&amp;" Corp",BA$1)))</f>
        <v>314000000</v>
      </c>
      <c r="BB178" s="244">
        <f>IF(tbl_coded[[#This Row],[ISIN]]="","",IF(OR(_xll.BDP($B178&amp;" Corp",BB$1)="#N/A Field Not Applicable"),"--",_xll.BDP($B178&amp;" Corp",BB$1)))</f>
        <v>99.674999999999997</v>
      </c>
      <c r="BC178" s="244" t="str">
        <f>IF(tbl_coded[[#This Row],[ISIN]]="","",IF(OR(_xll.BDP($B178&amp;" Corp",BC$1)="#N/A Field Not Applicable"),"--",_xll.BDP($B178&amp;" Corp",BC$1)))</f>
        <v>N</v>
      </c>
      <c r="BD178" s="244" t="str">
        <f>IF(tbl_coded[[#This Row],[ISIN]]="","",IF(OR(_xll.BDP($B178&amp;" Corp",BD$1)="#N/A Field Not Applicable"),"--",_xll.BDP($B178&amp;" Corp",BD$1)))</f>
        <v>Y</v>
      </c>
      <c r="BE178" s="244" t="str">
        <f>IF(tbl_coded[[#This Row],[ISIN]]="","",IF(OR(_xll.BDP($B178&amp;" Corp",BE$1)="#N/A Field Not Applicable"),"--",_xll.BDP($B178&amp;" Corp",BE$1)))</f>
        <v>N</v>
      </c>
      <c r="BF178" s="244" t="str">
        <f>IF(tbl_coded[[#This Row],[ISIN]]="","",IF(OR(_xll.BDP($B178&amp;" Corp",BF$1)="#N/A N/A"),"",_xll.BDP($B178&amp;" Corp",BF$1)))</f>
        <v>3383 HK</v>
      </c>
      <c r="BG17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7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7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17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--/NR/--</v>
      </c>
      <c r="BM178" s="244" t="str">
        <f>IF(tbl_coded[[#This Row],[GREEN]]="Y","Green",IF(tbl_coded[[#This Row],[SUSTAINABLE]]="Y","Sustainable",IF(tbl_coded[[#This Row],[SOCIAL]]="Y","Social","")))</f>
        <v>Sustainable</v>
      </c>
    </row>
    <row r="179" spans="1:65" ht="15" customHeight="1">
      <c r="A179" s="225">
        <v>177</v>
      </c>
      <c r="B179" s="226" t="str">
        <f>IF(美元债一级!$C$3:$C$1048576&lt;&gt;"",美元债一级!C179,"")</f>
        <v>XS2361280162</v>
      </c>
      <c r="C179" s="228" t="str">
        <f>IF(tbl_coded[[#This Row],[ISIN]]="","",IF(tbl_coded[[#This Row],[Index]]&gt;$A$1,"",IF(_xll.BDP($B179&amp;" Corp",C$1)="#N/A N/A","",_xll.BDP($B179&amp;" Corp",C$1))))</f>
        <v>12/7/2021</v>
      </c>
      <c r="D179" s="228" t="str">
        <f>IF(tbl_coded[[#This Row],[ISIN]]="","",IF(_xll.BDP($B179&amp;" Corp",D$1)="#N/A N/A","",_xll.BDP($B179&amp;" Corp",D$1)))</f>
        <v>SHUN XIN INTERNATINL DEV</v>
      </c>
      <c r="E179" s="228" t="str">
        <f>IF(tbl_coded[[#This Row],[ISIN]]="","",IF(_xll.BDP($B179&amp;" Corp",E$1)="#N/A N/A","--",_xll.BDP($B179&amp;" Corp",E$1)))</f>
        <v>YUYAO SHUNCAI INVESTMENT</v>
      </c>
      <c r="F179" s="228" t="str">
        <f>IF(tbl_coded[[#This Row],[ISIN]]="","",IF(_xll.BDS($B179&amp;" Corp",F$1)="#N/A Field Not Applicable","",_xll.BDS($B179&amp;" Corp",F$1)))</f>
        <v/>
      </c>
      <c r="G179" s="228" t="str">
        <f>IF(tbl_coded[[#This Row],[ISIN]]="","",IF(_xll.BDP($F179&amp;" CompanyID",G$1)="#N/A Invalid Security","",_xll.BDP($F179&amp;" CompanyID",G$1)))</f>
        <v/>
      </c>
      <c r="H179" s="228" t="str">
        <f>IF(tbl_coded[[#This Row],[ISIN]]="","",IF(_xll.BDP($B179&amp;" Corp",H$1)="#N/A N/A","--",_xll.BDP($B179&amp;" Corp",H$1)))</f>
        <v>--</v>
      </c>
      <c r="I179" s="228" t="str">
        <f>IF(tbl_coded[[#This Row],[ISIN]]="","",IF(_xll.BDP($B179&amp;" Corp",I$1)="#N/A N/A","--",_xll.BDP($B179&amp;" Corp",I$1)))</f>
        <v>--</v>
      </c>
      <c r="J179" s="228" t="str">
        <f>IF(tbl_coded[[#This Row],[ISIN]]="","",IF(_xll.BDP($B179&amp;" Corp",J$1)="#N/A N/A","--",_xll.BDP($B179&amp;" Corp",J$1)))</f>
        <v>NR</v>
      </c>
      <c r="K179" s="228" t="str">
        <f>IF(tbl_coded[[#This Row],[ISIN]]="","",IF(_xll.BDP($B179&amp;" Corp",K$1)="#N/A N/A","--",_xll.BDP($B179&amp;" Corp",K$1)))</f>
        <v>--</v>
      </c>
      <c r="L179" s="228" t="str">
        <f>IF(tbl_coded[[#This Row],[ISIN]]="","",IF(_xll.BDP($B179&amp;" Corp",L$1)="#N/A N/A","--",_xll.BDP($B179&amp;" Corp",L$1)))</f>
        <v>--</v>
      </c>
      <c r="M179" s="228" t="str">
        <f>IF(tbl_coded[[#This Row],[ISIN]]="","",IF(_xll.BDP($B179&amp;" Corp",M$1)="#N/A N/A","--",_xll.BDP($B179&amp;" Corp",M$1)))</f>
        <v>--</v>
      </c>
      <c r="N179" s="228" t="str">
        <f>IF(tbl_coded[[#This Row],[ISIN]]="","",IF(_xll.BDP($B179&amp;" Corp",N$1)="#N/A N/A","--",_xll.BDP($B179&amp;" Corp",N$1)))</f>
        <v>--</v>
      </c>
      <c r="O179" s="228" t="str">
        <f>IF(tbl_coded[[#This Row],[ISIN]]="","",IF(_xll.BDP($B179&amp;" Corp",O$1)="#N/A N/A","--",_xll.BDP($B179&amp;" Corp",O$1)))</f>
        <v>--</v>
      </c>
      <c r="P179" s="228" t="str">
        <f>IF(tbl_coded[[#This Row],[ISIN]]="","",IF(_xll.BDP($B179&amp;" Corp",P$1)="#N/A N/A","--",_xll.BDP($B179&amp;" Corp",P$1)))</f>
        <v>--</v>
      </c>
      <c r="Q17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79" s="228" t="str">
        <f>IF(tbl_coded[[#This Row],[ISIN]]="","",IF(OR(_xll.BDP($B179&amp;" Corp",R$1)="#N/A N/A",_xll.BDP($B179&amp;" Corp",R$1)="#N/A Invalid Security",_xll.BDP($B179&amp;" Corp",R$1)="#N/A Field Not Applicable"),"--",_xll.BDP($B179&amp;" Corp",R$1)))</f>
        <v>1781100D CH</v>
      </c>
      <c r="S179" s="228" t="str">
        <f>IF(tbl_coded[[#This Row],[ISIN]]="","",IF(OR(_xll.BDP($R179&amp;" Equity",S$1)="#N/A N/A",_xll.BDP($R179&amp;" Equity",S$1)="#N/A Invalid Security"),"--",_xll.BDP($R179&amp;" Equity",S$1)))</f>
        <v>--</v>
      </c>
      <c r="T179" s="228" t="str">
        <f>IF(tbl_coded[[#This Row],[ISIN]]="","",IF(OR(_xll.BDP($R179&amp;" Equity",T$1)="#N/A N/A",_xll.BDP($R179&amp;" Equity",T$1)="#N/A Invalid Security"),"--",_xll.BDP($R179&amp;" Equity",T$1)))</f>
        <v>--</v>
      </c>
      <c r="U179" s="228" t="str">
        <f>IF(tbl_coded[[#This Row],[ISIN]]="","",IF(OR(_xll.BDP($R179&amp;" Equity",U$1)="#N/A N/A",_xll.BDP($R179&amp;" Equity",U$1)="#N/A Invalid Security"),"--",_xll.BDP($R179&amp;" Equity",U$1)))</f>
        <v>Baa3</v>
      </c>
      <c r="V179" s="228" t="str">
        <f>IF(tbl_coded[[#This Row],[ISIN]]="","",IF(OR(_xll.BDP($R179&amp;" Equity",V$1)="#N/A N/A",_xll.BDP($R179&amp;" Equity",V$1)="#N/A Invalid Security"),"--",_xll.BDP($R179&amp;" Equity",V$1)))</f>
        <v>--</v>
      </c>
      <c r="W179" s="228" t="str">
        <f>IF(tbl_coded[[#This Row],[ISIN]]="","",IF(OR(_xll.BDP($R179&amp;" Equity",W$1)="#N/A N/A",_xll.BDP($R179&amp;" Equity",W$1)="#N/A Invalid Security"),"--",_xll.BDP($R179&amp;" Equity",W$1)))</f>
        <v>--</v>
      </c>
      <c r="X179" s="228" t="str">
        <f>IF(tbl_coded[[#This Row],[ISIN]]="","",IF(OR(_xll.BDP($R179&amp;" Equity",X$1)="#N/A N/A",_xll.BDP($R179&amp;" Equity",X$1)="#N/A Invalid Security"),"--",_xll.BDP($R179&amp;" Equity",X$1)))</f>
        <v>WD</v>
      </c>
      <c r="Y17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Baa3/--/WD</v>
      </c>
      <c r="Z179" s="228" t="str">
        <f>IF(tbl_coded[[#This Row],[ISIN]]="","",IF(ISNUMBER(_xll.BDP(B179&amp;" Corp",Z$1)),_xll.BDP(B179&amp;" Corp",Z$1),""))</f>
        <v/>
      </c>
      <c r="AA179" s="228" t="str">
        <f>IF(tbl_coded[[#This Row],[ISIN]]="","",IF(ISNUMBER(_xll.BDP(B179&amp;" Corp",AA$1)),_xll.BDP(B179&amp;" Corp",AA$1),""))</f>
        <v/>
      </c>
      <c r="AB179" s="228" t="str">
        <f>IF(tbl_coded[[#This Row],[ISIN]]="","",IF(ISNUMBER(_xll.BDP(B179&amp;" Corp",AB$1)),_xll.BDP(B179&amp;" Corp",AB$1),""))</f>
        <v/>
      </c>
      <c r="AC179" s="228" t="str">
        <f>IF(tbl_coded[[#This Row],[ISIN]]="","",IF((_xll.BDP(B179&amp;" Corp",AC$1))="#N/A Field Not Applicable","",_xll.BDP(B179&amp;" Corp",AC$1)))</f>
        <v>N</v>
      </c>
      <c r="AD179" s="228" t="str">
        <f>IF(tbl_coded[[#This Row],[ISIN]]="","",IF((_xll.BDP(B179&amp;" Corp",AD$1))="#N/A N/A","--",_xll.BDP(B179&amp;" Corp",AD$1)))</f>
        <v>--</v>
      </c>
      <c r="AE179" s="228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>IG</v>
      </c>
      <c r="AF17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Baa3/--/WD</v>
      </c>
      <c r="AG17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179" s="229" t="str">
        <f>IF(tbl_coded[[#This Row],[ISIN]]="","",IF(_xll.BDP($B179&amp;" Corp",AH$1)="#N/A N/A","--",_xll.BDP($B179&amp;" Corp",AH$1)))</f>
        <v>VG</v>
      </c>
      <c r="AI17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7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舜鑫国际发展有限公司</v>
      </c>
      <c r="AL179" s="244" t="str">
        <f>IF(tbl_coded[[#This Row],[ISIN]]="","",IF(_xll.BDS($B179&amp;" Corp",AL$1)="#N/A Field Not Applicable","",_xll.BDS($B179&amp;" Corp",AL$1)))</f>
        <v/>
      </c>
      <c r="AM17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7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7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7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7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79" s="244" t="str">
        <f>IF(tbl_coded[[#This Row],[ISIN]]="","",IF(OR(_xll.BDP($B179&amp;" Corp",AR$1)="#N/A N/A"),"",_xll.BDP($B179&amp;" Corp",AR$1)))</f>
        <v>Yuyao Shuncai Investment Holding Co Ltd</v>
      </c>
      <c r="AS179" s="244" t="str">
        <f>IF(tbl_coded[[#This Row],[ISIN]]="","",IF(_xll.BDS($B179&amp;" Corp",AS$1)="#N/A Field Not Applicable","",_xll.BDS($B179&amp;" Corp",AS$1)))</f>
        <v/>
      </c>
      <c r="AT179" s="244" t="str">
        <f>IF(tbl_coded[[#This Row],[SBLC Provider BBID]]="","",_xll.BDP(tbl_coded[[#This Row],[SBLC Provider BBID]]&amp;" CompanyID","NAME"))</f>
        <v/>
      </c>
      <c r="AU179" s="244" t="str">
        <f>IF(tbl_coded[[#This Row],[ISIN]]="","",IF(OR(_xll.BDP($B179&amp;" Corp",AU$1)="#N/A N/A"),"--",IF(_xll.BDP($B179&amp;" Corp",AU$1)="#N/A Field Not Applicable","",TEXT(_xll.BDP($B179&amp;" Corp",AU$1),"yyyy/mm/dd"))))</f>
        <v>2021/07/15</v>
      </c>
      <c r="AV179" s="244" t="str">
        <f>IF(tbl_coded[[#This Row],[ISIN]]="","",IF(OR(_xll.BDP($B179&amp;" Corp",AV$1)="#N/A N/A"),"--",IF(_xll.BDP($B179&amp;" Corp",AV$1)="#N/A Field Not Applicable","",TEXT(_xll.BDP($B179&amp;" Corp",AV$1),"yyyy/mm/dd"))))</f>
        <v>2022/07/14</v>
      </c>
      <c r="AW179" s="244" t="str">
        <f>IF(tbl_coded[[#This Row],[ISIN]]="","",IF(OR(_xll.BDP($B179&amp;" Corp",AW$1)="#N/A N/A"),"--",IF(_xll.BDP($B179&amp;" Corp",AW$1)="#N/A Field Not Applicable","",TEXT(_xll.BDP($B179&amp;" Corp",AW$1),"yyyy/mm/dd"))))</f>
        <v>2021/07/12</v>
      </c>
      <c r="AX179" s="244" t="str">
        <f>IF(tbl_coded[[#This Row],[ISIN]]="","",IF(OR(_xll.BDP($B179&amp;" Corp",AX$1)="#N/A Field Not Applicable"),"--",IF(_xll.BDP($B179&amp;" Corp",AX$1)="#N/A Field Not Applicable","",TEXT(_xll.BDP($B179&amp;" Corp",AX$1),"yyyy/mm/dd"))))</f>
        <v>--</v>
      </c>
      <c r="AY179" s="244">
        <f>IF(tbl_coded[[#This Row],[ISIN]]="","",IF(OR(_xll.BDP($B179&amp;" Corp",AY$1)="#N/A N/A"),"--",_xll.BDP($B179&amp;" Corp",AY$1)))</f>
        <v>2.5</v>
      </c>
      <c r="AZ179" s="244" t="str">
        <f>IF(tbl_coded[[#This Row],[ISIN]]="","",IF(OR(_xll.BDP($B179&amp;" Corp",AZ$1)="#N/A N/A"),"--",_xll.BDP($B179&amp;" Corp",AZ$1)))</f>
        <v>USD</v>
      </c>
      <c r="BA179" s="244">
        <f>IF(tbl_coded[[#This Row],[ISIN]]="","",IF(OR(_xll.BDP($B179&amp;" Corp",BA$1)="#N/A N/A"),"--",_xll.BDP($B179&amp;" Corp",BA$1)))</f>
        <v>100000000</v>
      </c>
      <c r="BB179" s="244">
        <f>IF(tbl_coded[[#This Row],[ISIN]]="","",IF(OR(_xll.BDP($B179&amp;" Corp",BB$1)="#N/A Field Not Applicable"),"--",_xll.BDP($B179&amp;" Corp",BB$1)))</f>
        <v>100</v>
      </c>
      <c r="BC179" s="244" t="str">
        <f>IF(tbl_coded[[#This Row],[ISIN]]="","",IF(OR(_xll.BDP($B179&amp;" Corp",BC$1)="#N/A Field Not Applicable"),"--",_xll.BDP($B179&amp;" Corp",BC$1)))</f>
        <v>N</v>
      </c>
      <c r="BD179" s="244" t="str">
        <f>IF(tbl_coded[[#This Row],[ISIN]]="","",IF(OR(_xll.BDP($B179&amp;" Corp",BD$1)="#N/A Field Not Applicable"),"--",_xll.BDP($B179&amp;" Corp",BD$1)))</f>
        <v>N</v>
      </c>
      <c r="BE179" s="244" t="str">
        <f>IF(tbl_coded[[#This Row],[ISIN]]="","",IF(OR(_xll.BDP($B179&amp;" Corp",BE$1)="#N/A Field Not Applicable"),"--",_xll.BDP($B179&amp;" Corp",BE$1)))</f>
        <v>N</v>
      </c>
      <c r="BF179" s="244" t="str">
        <f>IF(tbl_coded[[#This Row],[ISIN]]="","",IF(OR(_xll.BDP($B179&amp;" Corp",BF$1)="#N/A N/A"),"",_xll.BDP($B179&amp;" Corp",BF$1)))</f>
        <v>0746462D CH</v>
      </c>
      <c r="BG17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7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7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7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7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7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Baa3/--/WD</v>
      </c>
      <c r="BM179" s="244" t="str">
        <f>IF(tbl_coded[[#This Row],[GREEN]]="Y","Green",IF(tbl_coded[[#This Row],[SUSTAINABLE]]="Y","Sustainable",IF(tbl_coded[[#This Row],[SOCIAL]]="Y","Social","")))</f>
        <v/>
      </c>
    </row>
    <row r="180" spans="1:65" ht="15" customHeight="1">
      <c r="A180" s="225">
        <v>178</v>
      </c>
      <c r="B180" s="226" t="str">
        <f>IF(美元债一级!$C$3:$C$1048576&lt;&gt;"",美元债一级!C180,"")</f>
        <v>XS2314498333</v>
      </c>
      <c r="C180" s="228" t="str">
        <f>IF(tbl_coded[[#This Row],[ISIN]]="","",IF(tbl_coded[[#This Row],[Index]]&gt;$A$1,"",IF(_xll.BDP($B180&amp;" Corp",C$1)="#N/A N/A","",_xll.BDP($B180&amp;" Corp",C$1))))</f>
        <v>8/7/2021</v>
      </c>
      <c r="D180" s="228" t="str">
        <f>IF(tbl_coded[[#This Row],[ISIN]]="","",IF(_xll.BDP($B180&amp;" Corp",D$1)="#N/A N/A","",_xll.BDP($B180&amp;" Corp",D$1)))</f>
        <v>BRIGHT GALAXY INTL LTD</v>
      </c>
      <c r="E180" s="228" t="str">
        <f>IF(tbl_coded[[#This Row],[ISIN]]="","",IF(_xll.BDP($B180&amp;" Corp",E$1)="#N/A N/A","--",_xll.BDP($B180&amp;" Corp",E$1)))</f>
        <v>BEIJING CAPITAL DEV HLDG</v>
      </c>
      <c r="F180" s="228" t="str">
        <f>IF(tbl_coded[[#This Row],[ISIN]]="","",IF(_xll.BDS($B180&amp;" Corp",F$1)="#N/A Field Not Applicable","",_xll.BDS($B180&amp;" Corp",F$1)))</f>
        <v/>
      </c>
      <c r="G180" s="228" t="str">
        <f>IF(tbl_coded[[#This Row],[ISIN]]="","",IF(_xll.BDP($F180&amp;" CompanyID",G$1)="#N/A Invalid Security","",_xll.BDP($F180&amp;" CompanyID",G$1)))</f>
        <v/>
      </c>
      <c r="H180" s="228" t="str">
        <f>IF(tbl_coded[[#This Row],[ISIN]]="","",IF(_xll.BDP($B180&amp;" Corp",H$1)="#N/A N/A","--",_xll.BDP($B180&amp;" Corp",H$1)))</f>
        <v>--</v>
      </c>
      <c r="I180" s="228" t="str">
        <f>IF(tbl_coded[[#This Row],[ISIN]]="","",IF(_xll.BDP($B180&amp;" Corp",I$1)="#N/A N/A","--",_xll.BDP($B180&amp;" Corp",I$1)))</f>
        <v>--</v>
      </c>
      <c r="J180" s="228" t="str">
        <f>IF(tbl_coded[[#This Row],[ISIN]]="","",IF(_xll.BDP($B180&amp;" Corp",J$1)="#N/A N/A","--",_xll.BDP($B180&amp;" Corp",J$1)))</f>
        <v>BBB</v>
      </c>
      <c r="K180" s="228" t="str">
        <f>IF(tbl_coded[[#This Row],[ISIN]]="","",IF(_xll.BDP($B180&amp;" Corp",K$1)="#N/A N/A","--",_xll.BDP($B180&amp;" Corp",K$1)))</f>
        <v>--</v>
      </c>
      <c r="L180" s="228" t="str">
        <f>IF(tbl_coded[[#This Row],[ISIN]]="","",IF(_xll.BDP($B180&amp;" Corp",L$1)="#N/A N/A","--",_xll.BDP($B180&amp;" Corp",L$1)))</f>
        <v>--</v>
      </c>
      <c r="M180" s="228" t="str">
        <f>IF(tbl_coded[[#This Row],[ISIN]]="","",IF(_xll.BDP($B180&amp;" Corp",M$1)="#N/A N/A","--",_xll.BDP($B180&amp;" Corp",M$1)))</f>
        <v>--</v>
      </c>
      <c r="N180" s="228" t="str">
        <f>IF(tbl_coded[[#This Row],[ISIN]]="","",IF(_xll.BDP($B180&amp;" Corp",N$1)="#N/A N/A","--",_xll.BDP($B180&amp;" Corp",N$1)))</f>
        <v>--</v>
      </c>
      <c r="O180" s="228" t="str">
        <f>IF(tbl_coded[[#This Row],[ISIN]]="","",IF(_xll.BDP($B180&amp;" Corp",O$1)="#N/A N/A","--",_xll.BDP($B180&amp;" Corp",O$1)))</f>
        <v>--</v>
      </c>
      <c r="P180" s="228" t="str">
        <f>IF(tbl_coded[[#This Row],[ISIN]]="","",IF(_xll.BDP($B180&amp;" Corp",P$1)="#N/A N/A","--",_xll.BDP($B180&amp;" Corp",P$1)))</f>
        <v>--</v>
      </c>
      <c r="Q18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80" s="228" t="str">
        <f>IF(tbl_coded[[#This Row],[ISIN]]="","",IF(OR(_xll.BDP($B180&amp;" Corp",R$1)="#N/A N/A",_xll.BDP($B180&amp;" Corp",R$1)="#N/A Invalid Security",_xll.BDP($B180&amp;" Corp",R$1)="#N/A Field Not Applicable"),"--",_xll.BDP($B180&amp;" Corp",R$1)))</f>
        <v>BCDHGZ CH</v>
      </c>
      <c r="S180" s="228" t="str">
        <f>IF(tbl_coded[[#This Row],[ISIN]]="","",IF(OR(_xll.BDP($R180&amp;" Equity",S$1)="#N/A N/A",_xll.BDP($R180&amp;" Equity",S$1)="#N/A Invalid Security"),"--",_xll.BDP($R180&amp;" Equity",S$1)))</f>
        <v>--</v>
      </c>
      <c r="T180" s="228" t="str">
        <f>IF(tbl_coded[[#This Row],[ISIN]]="","",IF(OR(_xll.BDP($R180&amp;" Equity",T$1)="#N/A N/A",_xll.BDP($R180&amp;" Equity",T$1)="#N/A Invalid Security"),"--",_xll.BDP($R180&amp;" Equity",T$1)))</f>
        <v>--</v>
      </c>
      <c r="U180" s="228" t="str">
        <f>IF(tbl_coded[[#This Row],[ISIN]]="","",IF(OR(_xll.BDP($R180&amp;" Equity",U$1)="#N/A N/A",_xll.BDP($R180&amp;" Equity",U$1)="#N/A Invalid Security"),"--",_xll.BDP($R180&amp;" Equity",U$1)))</f>
        <v>--</v>
      </c>
      <c r="V180" s="228" t="str">
        <f>IF(tbl_coded[[#This Row],[ISIN]]="","",IF(OR(_xll.BDP($R180&amp;" Equity",V$1)="#N/A N/A",_xll.BDP($R180&amp;" Equity",V$1)="#N/A Invalid Security"),"--",_xll.BDP($R180&amp;" Equity",V$1)))</f>
        <v>--</v>
      </c>
      <c r="W180" s="228" t="str">
        <f>IF(tbl_coded[[#This Row],[ISIN]]="","",IF(OR(_xll.BDP($R180&amp;" Equity",W$1)="#N/A N/A",_xll.BDP($R180&amp;" Equity",W$1)="#N/A Invalid Security"),"--",_xll.BDP($R180&amp;" Equity",W$1)))</f>
        <v>--</v>
      </c>
      <c r="X180" s="228" t="str">
        <f>IF(tbl_coded[[#This Row],[ISIN]]="","",IF(OR(_xll.BDP($R180&amp;" Equity",X$1)="#N/A N/A",_xll.BDP($R180&amp;" Equity",X$1)="#N/A Invalid Security"),"--",_xll.BDP($R180&amp;" Equity",X$1)))</f>
        <v>BBB</v>
      </c>
      <c r="Y18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</v>
      </c>
      <c r="Z180" s="228">
        <f>IF(tbl_coded[[#This Row],[ISIN]]="","",IF(ISNUMBER(_xll.BDP(B180&amp;" Corp",Z$1)),_xll.BDP(B180&amp;" Corp",Z$1),""))</f>
        <v>270</v>
      </c>
      <c r="AA180" s="228">
        <f>IF(tbl_coded[[#This Row],[ISIN]]="","",IF(ISNUMBER(_xll.BDP(B180&amp;" Corp",AA$1)),_xll.BDP(B180&amp;" Corp",AA$1),""))</f>
        <v>270</v>
      </c>
      <c r="AB180" s="228" t="str">
        <f>IF(tbl_coded[[#This Row],[ISIN]]="","",IF(ISNUMBER(_xll.BDP(B180&amp;" Corp",AB$1)),_xll.BDP(B180&amp;" Corp",AB$1),""))</f>
        <v/>
      </c>
      <c r="AC180" s="228" t="str">
        <f>IF(tbl_coded[[#This Row],[ISIN]]="","",IF((_xll.BDP(B180&amp;" Corp",AC$1))="#N/A Field Not Applicable","",_xll.BDP(B180&amp;" Corp",AC$1)))</f>
        <v>N</v>
      </c>
      <c r="AD180" s="228" t="str">
        <f>IF(tbl_coded[[#This Row],[ISIN]]="","",IF((_xll.BDP(B180&amp;" Corp",AD$1))="#N/A N/A","--",_xll.BDP(B180&amp;" Corp",AD$1)))</f>
        <v>--</v>
      </c>
      <c r="AE180" s="228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>IG</v>
      </c>
      <c r="AF18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18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180" s="229" t="str">
        <f>IF(tbl_coded[[#This Row],[ISIN]]="","",IF(_xll.BDP($B180&amp;" Corp",AH$1)="#N/A N/A","--",_xll.BDP($B180&amp;" Corp",AH$1)))</f>
        <v>VG</v>
      </c>
      <c r="AI18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0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270</v>
      </c>
      <c r="AK18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耀河国际有限公司</v>
      </c>
      <c r="AL180" s="244" t="str">
        <f>IF(tbl_coded[[#This Row],[ISIN]]="","",IF(_xll.BDS($B180&amp;" Corp",AL$1)="#N/A Field Not Applicable","",_xll.BDS($B180&amp;" Corp",AL$1)))</f>
        <v/>
      </c>
      <c r="AM18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0" s="244" t="str">
        <f>IF(tbl_coded[[#This Row],[ISIN]]="","",IF(OR(_xll.BDP($B180&amp;" Corp",AR$1)="#N/A N/A"),"",_xll.BDP($B180&amp;" Corp",AR$1)))</f>
        <v>Beijing Capital Development Holding Group Co Ltd</v>
      </c>
      <c r="AS180" s="244" t="str">
        <f>IF(tbl_coded[[#This Row],[ISIN]]="","",IF(_xll.BDS($B180&amp;" Corp",AS$1)="#N/A Field Not Applicable","",_xll.BDS($B180&amp;" Corp",AS$1)))</f>
        <v/>
      </c>
      <c r="AT180" s="244" t="str">
        <f>IF(tbl_coded[[#This Row],[SBLC Provider BBID]]="","",_xll.BDP(tbl_coded[[#This Row],[SBLC Provider BBID]]&amp;" CompanyID","NAME"))</f>
        <v/>
      </c>
      <c r="AU180" s="244" t="str">
        <f>IF(tbl_coded[[#This Row],[ISIN]]="","",IF(OR(_xll.BDP($B180&amp;" Corp",AU$1)="#N/A N/A"),"--",IF(_xll.BDP($B180&amp;" Corp",AU$1)="#N/A Field Not Applicable","",TEXT(_xll.BDP($B180&amp;" Corp",AU$1),"yyyy/mm/dd"))))</f>
        <v>2021/07/15</v>
      </c>
      <c r="AV180" s="244" t="str">
        <f>IF(tbl_coded[[#This Row],[ISIN]]="","",IF(OR(_xll.BDP($B180&amp;" Corp",AV$1)="#N/A N/A"),"--",IF(_xll.BDP($B180&amp;" Corp",AV$1)="#N/A Field Not Applicable","",TEXT(_xll.BDP($B180&amp;" Corp",AV$1),"yyyy/mm/dd"))))</f>
        <v>2026/07/15</v>
      </c>
      <c r="AW180" s="244" t="str">
        <f>IF(tbl_coded[[#This Row],[ISIN]]="","",IF(OR(_xll.BDP($B180&amp;" Corp",AW$1)="#N/A N/A"),"--",IF(_xll.BDP($B180&amp;" Corp",AW$1)="#N/A Field Not Applicable","",TEXT(_xll.BDP($B180&amp;" Corp",AW$1),"yyyy/mm/dd"))))</f>
        <v>2021/07/08</v>
      </c>
      <c r="AX180" s="244" t="str">
        <f>IF(tbl_coded[[#This Row],[ISIN]]="","",IF(OR(_xll.BDP($B180&amp;" Corp",AX$1)="#N/A Field Not Applicable"),"--",IF(_xll.BDP($B180&amp;" Corp",AX$1)="#N/A Field Not Applicable","",TEXT(_xll.BDP($B180&amp;" Corp",AX$1),"yyyy/mm/dd"))))</f>
        <v>--</v>
      </c>
      <c r="AY180" s="244">
        <f>IF(tbl_coded[[#This Row],[ISIN]]="","",IF(OR(_xll.BDP($B180&amp;" Corp",AY$1)="#N/A N/A"),"--",_xll.BDP($B180&amp;" Corp",AY$1)))</f>
        <v>3.25</v>
      </c>
      <c r="AZ180" s="244" t="str">
        <f>IF(tbl_coded[[#This Row],[ISIN]]="","",IF(OR(_xll.BDP($B180&amp;" Corp",AZ$1)="#N/A N/A"),"--",_xll.BDP($B180&amp;" Corp",AZ$1)))</f>
        <v>USD</v>
      </c>
      <c r="BA180" s="244">
        <f>IF(tbl_coded[[#This Row],[ISIN]]="","",IF(OR(_xll.BDP($B180&amp;" Corp",BA$1)="#N/A N/A"),"--",_xll.BDP($B180&amp;" Corp",BA$1)))</f>
        <v>517000000</v>
      </c>
      <c r="BB180" s="244">
        <f>IF(tbl_coded[[#This Row],[ISIN]]="","",IF(OR(_xll.BDP($B180&amp;" Corp",BB$1)="#N/A Field Not Applicable"),"--",_xll.BDP($B180&amp;" Corp",BB$1)))</f>
        <v>99.111000000000004</v>
      </c>
      <c r="BC180" s="244" t="str">
        <f>IF(tbl_coded[[#This Row],[ISIN]]="","",IF(OR(_xll.BDP($B180&amp;" Corp",BC$1)="#N/A Field Not Applicable"),"--",_xll.BDP($B180&amp;" Corp",BC$1)))</f>
        <v>N</v>
      </c>
      <c r="BD180" s="244" t="str">
        <f>IF(tbl_coded[[#This Row],[ISIN]]="","",IF(OR(_xll.BDP($B180&amp;" Corp",BD$1)="#N/A Field Not Applicable"),"--",_xll.BDP($B180&amp;" Corp",BD$1)))</f>
        <v>N</v>
      </c>
      <c r="BE180" s="244" t="str">
        <f>IF(tbl_coded[[#This Row],[ISIN]]="","",IF(OR(_xll.BDP($B180&amp;" Corp",BE$1)="#N/A Field Not Applicable"),"--",_xll.BDP($B180&amp;" Corp",BE$1)))</f>
        <v>N</v>
      </c>
      <c r="BF180" s="244" t="str">
        <f>IF(tbl_coded[[#This Row],[ISIN]]="","",IF(OR(_xll.BDP($B180&amp;" Corp",BF$1)="#N/A N/A"),"",_xll.BDP($B180&amp;" Corp",BF$1)))</f>
        <v>BCDHGZ CH</v>
      </c>
      <c r="BG18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8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8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8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8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18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180" s="244" t="str">
        <f>IF(tbl_coded[[#This Row],[GREEN]]="Y","Green",IF(tbl_coded[[#This Row],[SUSTAINABLE]]="Y","Sustainable",IF(tbl_coded[[#This Row],[SOCIAL]]="Y","Social","")))</f>
        <v/>
      </c>
    </row>
    <row r="181" spans="1:65" ht="15" customHeight="1">
      <c r="A181" s="225">
        <v>179</v>
      </c>
      <c r="B181" s="226" t="str">
        <f>IF(美元债一级!$C$3:$C$1048576&lt;&gt;"",美元债一级!C181,"")</f>
        <v>XS2334569774</v>
      </c>
      <c r="C181" s="230" t="str">
        <f>IF(tbl_coded[[#This Row],[ISIN]]="","",IF(tbl_coded[[#This Row],[Index]]&gt;$A$1,"",IF(_xll.BDP($B181&amp;" Corp",C$1)="#N/A N/A","",_xll.BDP($B181&amp;" Corp",C$1))))</f>
        <v>7/7/2021</v>
      </c>
      <c r="D181" s="230" t="str">
        <f>IF(tbl_coded[[#This Row],[ISIN]]="","",IF(_xll.BDP($B181&amp;" Corp",D$1)="#N/A N/A","",_xll.BDP($B181&amp;" Corp",D$1)))</f>
        <v>SHENWAN HNGYUAN INTL FIN</v>
      </c>
      <c r="E181" s="230" t="str">
        <f>IF(tbl_coded[[#This Row],[ISIN]]="","",IF(_xll.BDP($B181&amp;" Corp",E$1)="#N/A N/A","--",_xll.BDP($B181&amp;" Corp",E$1)))</f>
        <v>SHENWAN &amp; HONGYUAN SEC</v>
      </c>
      <c r="F181" s="230" t="str">
        <f>IF(tbl_coded[[#This Row],[ISIN]]="","",IF(_xll.BDS($B181&amp;" Corp",F$1)="#N/A Field Not Applicable","",_xll.BDS($B181&amp;" Corp",F$1)))</f>
        <v/>
      </c>
      <c r="G181" s="230" t="str">
        <f>IF(tbl_coded[[#This Row],[ISIN]]="","",IF(_xll.BDP($F181&amp;" CompanyID",G$1)="#N/A Invalid Security","",_xll.BDP($F181&amp;" CompanyID",G$1)))</f>
        <v/>
      </c>
      <c r="H181" s="230" t="str">
        <f>IF(tbl_coded[[#This Row],[ISIN]]="","",IF(_xll.BDP($B181&amp;" Corp",H$1)="#N/A N/A","--",_xll.BDP($B181&amp;" Corp",H$1)))</f>
        <v>Baa2</v>
      </c>
      <c r="I181" s="230" t="str">
        <f>IF(tbl_coded[[#This Row],[ISIN]]="","",IF(_xll.BDP($B181&amp;" Corp",I$1)="#N/A N/A","--",_xll.BDP($B181&amp;" Corp",I$1)))</f>
        <v>BBB</v>
      </c>
      <c r="J181" s="230" t="str">
        <f>IF(tbl_coded[[#This Row],[ISIN]]="","",IF(_xll.BDP($B181&amp;" Corp",J$1)="#N/A N/A","--",_xll.BDP($B181&amp;" Corp",J$1)))</f>
        <v>--</v>
      </c>
      <c r="K181" s="230" t="str">
        <f>IF(tbl_coded[[#This Row],[ISIN]]="","",IF(_xll.BDP($B181&amp;" Corp",K$1)="#N/A N/A","--",_xll.BDP($B181&amp;" Corp",K$1)))</f>
        <v>--</v>
      </c>
      <c r="L181" s="230" t="str">
        <f>IF(tbl_coded[[#This Row],[ISIN]]="","",IF(_xll.BDP($B181&amp;" Corp",L$1)="#N/A N/A","--",_xll.BDP($B181&amp;" Corp",L$1)))</f>
        <v>--</v>
      </c>
      <c r="M181" s="230" t="str">
        <f>IF(tbl_coded[[#This Row],[ISIN]]="","",IF(_xll.BDP($B181&amp;" Corp",M$1)="#N/A N/A","--",_xll.BDP($B181&amp;" Corp",M$1)))</f>
        <v>Baa2</v>
      </c>
      <c r="N181" s="230" t="str">
        <f>IF(tbl_coded[[#This Row],[ISIN]]="","",IF(_xll.BDP($B181&amp;" Corp",N$1)="#N/A N/A","--",_xll.BDP($B181&amp;" Corp",N$1)))</f>
        <v>--</v>
      </c>
      <c r="O181" s="230" t="str">
        <f>IF(tbl_coded[[#This Row],[ISIN]]="","",IF(_xll.BDP($B181&amp;" Corp",O$1)="#N/A N/A","--",_xll.BDP($B181&amp;" Corp",O$1)))</f>
        <v>--</v>
      </c>
      <c r="P181" s="230" t="str">
        <f>IF(tbl_coded[[#This Row],[ISIN]]="","",IF(_xll.BDP($B181&amp;" Corp",P$1)="#N/A N/A","--",_xll.BDP($B181&amp;" Corp",P$1)))</f>
        <v>--</v>
      </c>
      <c r="Q18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181" s="230" t="str">
        <f>IF(tbl_coded[[#This Row],[ISIN]]="","",IF(OR(_xll.BDP($B181&amp;" Corp",R$1)="#N/A N/A",_xll.BDP($B181&amp;" Corp",R$1)="#N/A Invalid Security",_xll.BDP($B181&amp;" Corp",R$1)="#N/A Field Not Applicable"),"--",_xll.BDP($B181&amp;" Corp",R$1)))</f>
        <v>1277211D CH</v>
      </c>
      <c r="S181" s="230" t="str">
        <f>IF(tbl_coded[[#This Row],[ISIN]]="","",IF(OR(_xll.BDP($R181&amp;" Equity",S$1)="#N/A N/A",_xll.BDP($R181&amp;" Equity",S$1)="#N/A Invalid Security"),"--",_xll.BDP($R181&amp;" Equity",S$1)))</f>
        <v>Baa2</v>
      </c>
      <c r="T181" s="230" t="str">
        <f>IF(tbl_coded[[#This Row],[ISIN]]="","",IF(OR(_xll.BDP($R181&amp;" Equity",T$1)="#N/A N/A",_xll.BDP($R181&amp;" Equity",T$1)="#N/A Invalid Security"),"--",_xll.BDP($R181&amp;" Equity",T$1)))</f>
        <v>--</v>
      </c>
      <c r="U181" s="230" t="str">
        <f>IF(tbl_coded[[#This Row],[ISIN]]="","",IF(OR(_xll.BDP($R181&amp;" Equity",U$1)="#N/A N/A",_xll.BDP($R181&amp;" Equity",U$1)="#N/A Invalid Security"),"--",_xll.BDP($R181&amp;" Equity",U$1)))</f>
        <v>Baa2</v>
      </c>
      <c r="V181" s="230" t="str">
        <f>IF(tbl_coded[[#This Row],[ISIN]]="","",IF(OR(_xll.BDP($R181&amp;" Equity",V$1)="#N/A N/A",_xll.BDP($R181&amp;" Equity",V$1)="#N/A Invalid Security"),"--",_xll.BDP($R181&amp;" Equity",V$1)))</f>
        <v>--</v>
      </c>
      <c r="W181" s="230" t="str">
        <f>IF(tbl_coded[[#This Row],[ISIN]]="","",IF(OR(_xll.BDP($R181&amp;" Equity",W$1)="#N/A N/A",_xll.BDP($R181&amp;" Equity",W$1)="#N/A Invalid Security"),"--",_xll.BDP($R181&amp;" Equity",W$1)))</f>
        <v>BBB</v>
      </c>
      <c r="X181" s="230" t="str">
        <f>IF(tbl_coded[[#This Row],[ISIN]]="","",IF(OR(_xll.BDP($R181&amp;" Equity",X$1)="#N/A N/A",_xll.BDP($R181&amp;" Equity",X$1)="#N/A Invalid Security"),"--",_xll.BDP($R181&amp;" Equity",X$1)))</f>
        <v>--</v>
      </c>
      <c r="Y18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Baa2/BBB/--</v>
      </c>
      <c r="Z181" s="230">
        <f>IF(tbl_coded[[#This Row],[ISIN]]="","",IF(ISNUMBER(_xll.BDP(B181&amp;" Corp",Z$1)),_xll.BDP(B181&amp;" Corp",Z$1),""))</f>
        <v>105</v>
      </c>
      <c r="AA181" s="230">
        <f>IF(tbl_coded[[#This Row],[ISIN]]="","",IF(ISNUMBER(_xll.BDP(B181&amp;" Corp",AA$1)),_xll.BDP(B181&amp;" Corp",AA$1),""))</f>
        <v>105</v>
      </c>
      <c r="AB181" s="230" t="str">
        <f>IF(tbl_coded[[#This Row],[ISIN]]="","",IF(ISNUMBER(_xll.BDP(B181&amp;" Corp",AB$1)),_xll.BDP(B181&amp;" Corp",AB$1),""))</f>
        <v/>
      </c>
      <c r="AC181" s="230" t="str">
        <f>IF(tbl_coded[[#This Row],[ISIN]]="","",IF((_xll.BDP(B181&amp;" Corp",AC$1))="#N/A Field Not Applicable","",_xll.BDP(B181&amp;" Corp",AC$1)))</f>
        <v>N</v>
      </c>
      <c r="AD181" s="230" t="str">
        <f>IF(tbl_coded[[#This Row],[ISIN]]="","",IF((_xll.BDP(B181&amp;" Corp",AD$1))="#N/A N/A","--",_xll.BDP(B181&amp;" Corp",AD$1)))</f>
        <v>--</v>
      </c>
      <c r="AE181" s="230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>IG</v>
      </c>
      <c r="AF18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Baa2/BBB/--</v>
      </c>
      <c r="AG18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Baa2/BBB/--</v>
      </c>
      <c r="AH181" s="231" t="str">
        <f>IF(tbl_coded[[#This Row],[ISIN]]="","",IF(_xll.BDP($B181&amp;" Corp",AH$1)="#N/A N/A","--",_xll.BDP($B181&amp;" Corp",AH$1)))</f>
        <v>VG</v>
      </c>
      <c r="AI18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1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105</v>
      </c>
      <c r="AK18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Shenwan Hongyuan International</v>
      </c>
      <c r="AL181" s="230" t="str">
        <f>IF(tbl_coded[[#This Row],[ISIN]]="","",IF(_xll.BDS($B181&amp;" Corp",AL$1)="#N/A Field Not Applicable","",_xll.BDS($B181&amp;" Corp",AL$1)))</f>
        <v/>
      </c>
      <c r="AM18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1" s="230" t="str">
        <f>IF(tbl_coded[[#This Row],[ISIN]]="","",IF(OR(_xll.BDP($B181&amp;" Corp",AR$1)="#N/A N/A"),"",_xll.BDP($B181&amp;" Corp",AR$1)))</f>
        <v>Shenwan Hongyuan Securities Co Ltd</v>
      </c>
      <c r="AS181" s="230" t="str">
        <f>IF(tbl_coded[[#This Row],[ISIN]]="","",IF(_xll.BDS($B181&amp;" Corp",AS$1)="#N/A Field Not Applicable","",_xll.BDS($B181&amp;" Corp",AS$1)))</f>
        <v/>
      </c>
      <c r="AT181" s="230" t="str">
        <f>IF(tbl_coded[[#This Row],[SBLC Provider BBID]]="","",_xll.BDP(tbl_coded[[#This Row],[SBLC Provider BBID]]&amp;" CompanyID","NAME"))</f>
        <v/>
      </c>
      <c r="AU181" s="230" t="str">
        <f>IF(tbl_coded[[#This Row],[ISIN]]="","",IF(OR(_xll.BDP($B181&amp;" Corp",AU$1)="#N/A N/A"),"--",IF(_xll.BDP($B181&amp;" Corp",AU$1)="#N/A Field Not Applicable","",TEXT(_xll.BDP($B181&amp;" Corp",AU$1),"yyyy/mm/dd"))))</f>
        <v>2021/07/14</v>
      </c>
      <c r="AV181" s="230" t="str">
        <f>IF(tbl_coded[[#This Row],[ISIN]]="","",IF(OR(_xll.BDP($B181&amp;" Corp",AV$1)="#N/A N/A"),"--",IF(_xll.BDP($B181&amp;" Corp",AV$1)="#N/A Field Not Applicable","",TEXT(_xll.BDP($B181&amp;" Corp",AV$1),"yyyy/mm/dd"))))</f>
        <v>2026/07/14</v>
      </c>
      <c r="AW181" s="230" t="str">
        <f>IF(tbl_coded[[#This Row],[ISIN]]="","",IF(OR(_xll.BDP($B181&amp;" Corp",AW$1)="#N/A N/A"),"--",IF(_xll.BDP($B181&amp;" Corp",AW$1)="#N/A Field Not Applicable","",TEXT(_xll.BDP($B181&amp;" Corp",AW$1),"yyyy/mm/dd"))))</f>
        <v>2021/07/07</v>
      </c>
      <c r="AX181" s="230" t="str">
        <f>IF(tbl_coded[[#This Row],[ISIN]]="","",IF(OR(_xll.BDP($B181&amp;" Corp",AX$1)="#N/A Field Not Applicable"),"--",IF(_xll.BDP($B181&amp;" Corp",AX$1)="#N/A Field Not Applicable","",TEXT(_xll.BDP($B181&amp;" Corp",AX$1),"yyyy/mm/dd"))))</f>
        <v>--</v>
      </c>
      <c r="AY181" s="230">
        <f>IF(tbl_coded[[#This Row],[ISIN]]="","",IF(OR(_xll.BDP($B181&amp;" Corp",AY$1)="#N/A N/A"),"--",_xll.BDP($B181&amp;" Corp",AY$1)))</f>
        <v>1.8</v>
      </c>
      <c r="AZ181" s="230" t="str">
        <f>IF(tbl_coded[[#This Row],[ISIN]]="","",IF(OR(_xll.BDP($B181&amp;" Corp",AZ$1)="#N/A N/A"),"--",_xll.BDP($B181&amp;" Corp",AZ$1)))</f>
        <v>USD</v>
      </c>
      <c r="BA181" s="230">
        <f>IF(tbl_coded[[#This Row],[ISIN]]="","",IF(OR(_xll.BDP($B181&amp;" Corp",BA$1)="#N/A N/A"),"--",_xll.BDP($B181&amp;" Corp",BA$1)))</f>
        <v>500000000</v>
      </c>
      <c r="BB181" s="230">
        <f>IF(tbl_coded[[#This Row],[ISIN]]="","",IF(OR(_xll.BDP($B181&amp;" Corp",BB$1)="#N/A Field Not Applicable"),"--",_xll.BDP($B181&amp;" Corp",BB$1)))</f>
        <v>99.819000000000003</v>
      </c>
      <c r="BC181" s="230" t="str">
        <f>IF(tbl_coded[[#This Row],[ISIN]]="","",IF(OR(_xll.BDP($B181&amp;" Corp",BC$1)="#N/A Field Not Applicable"),"--",_xll.BDP($B181&amp;" Corp",BC$1)))</f>
        <v>N</v>
      </c>
      <c r="BD181" s="230" t="str">
        <f>IF(tbl_coded[[#This Row],[ISIN]]="","",IF(OR(_xll.BDP($B181&amp;" Corp",BD$1)="#N/A Field Not Applicable"),"--",_xll.BDP($B181&amp;" Corp",BD$1)))</f>
        <v>N</v>
      </c>
      <c r="BE181" s="230" t="str">
        <f>IF(tbl_coded[[#This Row],[ISIN]]="","",IF(OR(_xll.BDP($B181&amp;" Corp",BE$1)="#N/A Field Not Applicable"),"--",_xll.BDP($B181&amp;" Corp",BE$1)))</f>
        <v>N</v>
      </c>
      <c r="BF181" s="230" t="str">
        <f>IF(tbl_coded[[#This Row],[ISIN]]="","",IF(OR(_xll.BDP($B181&amp;" Corp",BF$1)="#N/A N/A"),"",_xll.BDP($B181&amp;" Corp",BF$1)))</f>
        <v>1277211D CH</v>
      </c>
      <c r="BG18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Baa2</v>
      </c>
      <c r="BH18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8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18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8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Baa2/BBB/--</v>
      </c>
      <c r="BL18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Baa2/BBB/--</v>
      </c>
      <c r="BM181" s="230" t="str">
        <f>IF(tbl_coded[[#This Row],[GREEN]]="Y","Green",IF(tbl_coded[[#This Row],[SUSTAINABLE]]="Y","Sustainable",IF(tbl_coded[[#This Row],[SOCIAL]]="Y","Social","")))</f>
        <v/>
      </c>
    </row>
    <row r="182" spans="1:65" ht="15" customHeight="1">
      <c r="A182" s="225">
        <v>180</v>
      </c>
      <c r="B182" s="226" t="str">
        <f>IF(美元债一级!$C$3:$C$1048576&lt;&gt;"",美元债一级!C182,"")</f>
        <v>USY77108AF80</v>
      </c>
      <c r="C182" s="230" t="str">
        <f>IF(tbl_coded[[#This Row],[ISIN]]="","",IF(tbl_coded[[#This Row],[Index]]&gt;$A$1,"",IF(_xll.BDP($B182&amp;" Corp",C$1)="#N/A N/A","",_xll.BDP($B182&amp;" Corp",C$1))))</f>
        <v>7/7/2021</v>
      </c>
      <c r="D182" s="230" t="str">
        <f>IF(tbl_coded[[#This Row],[ISIN]]="","",IF(_xll.BDP($B182&amp;" Corp",D$1)="#N/A N/A","",_xll.BDP($B182&amp;" Corp",D$1)))</f>
        <v>XIAOMI BEST TIME INTL</v>
      </c>
      <c r="E182" s="230" t="str">
        <f>IF(tbl_coded[[#This Row],[ISIN]]="","",IF(_xll.BDP($B182&amp;" Corp",E$1)="#N/A N/A","--",_xll.BDP($B182&amp;" Corp",E$1)))</f>
        <v>XIAOMI CORP</v>
      </c>
      <c r="F182" s="230" t="str">
        <f>IF(tbl_coded[[#This Row],[ISIN]]="","",IF(_xll.BDS($B182&amp;" Corp",F$1)="#N/A Field Not Applicable","",_xll.BDS($B182&amp;" Corp",F$1)))</f>
        <v/>
      </c>
      <c r="G182" s="230" t="str">
        <f>IF(tbl_coded[[#This Row],[ISIN]]="","",IF(_xll.BDP($F182&amp;" CompanyID",G$1)="#N/A Invalid Security","",_xll.BDP($F182&amp;" CompanyID",G$1)))</f>
        <v/>
      </c>
      <c r="H182" s="230" t="str">
        <f>IF(tbl_coded[[#This Row],[ISIN]]="","",IF(_xll.BDP($B182&amp;" Corp",H$1)="#N/A N/A","--",_xll.BDP($B182&amp;" Corp",H$1)))</f>
        <v>Baa2</v>
      </c>
      <c r="I182" s="230" t="str">
        <f>IF(tbl_coded[[#This Row],[ISIN]]="","",IF(_xll.BDP($B182&amp;" Corp",I$1)="#N/A N/A","--",_xll.BDP($B182&amp;" Corp",I$1)))</f>
        <v>BBB-</v>
      </c>
      <c r="J182" s="230" t="str">
        <f>IF(tbl_coded[[#This Row],[ISIN]]="","",IF(_xll.BDP($B182&amp;" Corp",J$1)="#N/A N/A","--",_xll.BDP($B182&amp;" Corp",J$1)))</f>
        <v>BBB</v>
      </c>
      <c r="K182" s="230" t="str">
        <f>IF(tbl_coded[[#This Row],[ISIN]]="","",IF(_xll.BDP($B182&amp;" Corp",K$1)="#N/A N/A","--",_xll.BDP($B182&amp;" Corp",K$1)))</f>
        <v>--</v>
      </c>
      <c r="L182" s="230" t="str">
        <f>IF(tbl_coded[[#This Row],[ISIN]]="","",IF(_xll.BDP($B182&amp;" Corp",L$1)="#N/A N/A","--",_xll.BDP($B182&amp;" Corp",L$1)))</f>
        <v>--</v>
      </c>
      <c r="M182" s="230" t="str">
        <f>IF(tbl_coded[[#This Row],[ISIN]]="","",IF(_xll.BDP($B182&amp;" Corp",M$1)="#N/A N/A","--",_xll.BDP($B182&amp;" Corp",M$1)))</f>
        <v>Baa2</v>
      </c>
      <c r="N182" s="230" t="str">
        <f>IF(tbl_coded[[#This Row],[ISIN]]="","",IF(_xll.BDP($B182&amp;" Corp",N$1)="#N/A N/A","--",_xll.BDP($B182&amp;" Corp",N$1)))</f>
        <v>--</v>
      </c>
      <c r="O182" s="230" t="str">
        <f>IF(tbl_coded[[#This Row],[ISIN]]="","",IF(_xll.BDP($B182&amp;" Corp",O$1)="#N/A N/A","--",_xll.BDP($B182&amp;" Corp",O$1)))</f>
        <v>--</v>
      </c>
      <c r="P182" s="230" t="str">
        <f>IF(tbl_coded[[#This Row],[ISIN]]="","",IF(_xll.BDP($B182&amp;" Corp",P$1)="#N/A N/A","--",_xll.BDP($B182&amp;" Corp",P$1)))</f>
        <v>--</v>
      </c>
      <c r="Q18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182" s="230" t="str">
        <f>IF(tbl_coded[[#This Row],[ISIN]]="","",IF(OR(_xll.BDP($B182&amp;" Corp",R$1)="#N/A N/A",_xll.BDP($B182&amp;" Corp",R$1)="#N/A Invalid Security",_xll.BDP($B182&amp;" Corp",R$1)="#N/A Field Not Applicable"),"--",_xll.BDP($B182&amp;" Corp",R$1)))</f>
        <v>1810 HK</v>
      </c>
      <c r="S182" s="230" t="str">
        <f>IF(tbl_coded[[#This Row],[ISIN]]="","",IF(OR(_xll.BDP($R182&amp;" Equity",S$1)="#N/A N/A",_xll.BDP($R182&amp;" Equity",S$1)="#N/A Invalid Security"),"--",_xll.BDP($R182&amp;" Equity",S$1)))</f>
        <v>Baa2</v>
      </c>
      <c r="T182" s="230" t="str">
        <f>IF(tbl_coded[[#This Row],[ISIN]]="","",IF(OR(_xll.BDP($R182&amp;" Equity",T$1)="#N/A N/A",_xll.BDP($R182&amp;" Equity",T$1)="#N/A Invalid Security"),"--",_xll.BDP($R182&amp;" Equity",T$1)))</f>
        <v>--</v>
      </c>
      <c r="U182" s="230" t="str">
        <f>IF(tbl_coded[[#This Row],[ISIN]]="","",IF(OR(_xll.BDP($R182&amp;" Equity",U$1)="#N/A N/A",_xll.BDP($R182&amp;" Equity",U$1)="#N/A Invalid Security"),"--",_xll.BDP($R182&amp;" Equity",U$1)))</f>
        <v>Baa2</v>
      </c>
      <c r="V182" s="230" t="str">
        <f>IF(tbl_coded[[#This Row],[ISIN]]="","",IF(OR(_xll.BDP($R182&amp;" Equity",V$1)="#N/A N/A",_xll.BDP($R182&amp;" Equity",V$1)="#N/A Invalid Security"),"--",_xll.BDP($R182&amp;" Equity",V$1)))</f>
        <v>--</v>
      </c>
      <c r="W182" s="230" t="str">
        <f>IF(tbl_coded[[#This Row],[ISIN]]="","",IF(OR(_xll.BDP($R182&amp;" Equity",W$1)="#N/A N/A",_xll.BDP($R182&amp;" Equity",W$1)="#N/A Invalid Security"),"--",_xll.BDP($R182&amp;" Equity",W$1)))</f>
        <v>BBB-</v>
      </c>
      <c r="X182" s="230" t="str">
        <f>IF(tbl_coded[[#This Row],[ISIN]]="","",IF(OR(_xll.BDP($R182&amp;" Equity",X$1)="#N/A N/A",_xll.BDP($R182&amp;" Equity",X$1)="#N/A Invalid Security"),"--",_xll.BDP($R182&amp;" Equity",X$1)))</f>
        <v>BBB</v>
      </c>
      <c r="Y18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Baa2/BBB-/BBB</v>
      </c>
      <c r="Z182" s="230">
        <f>IF(tbl_coded[[#This Row],[ISIN]]="","",IF(ISNUMBER(_xll.BDP(B182&amp;" Corp",Z$1)),_xll.BDP(B182&amp;" Corp",Z$1),""))</f>
        <v>220</v>
      </c>
      <c r="AA182" s="230" t="str">
        <f>IF(tbl_coded[[#This Row],[ISIN]]="","",IF(ISNUMBER(_xll.BDP(B182&amp;" Corp",AA$1)),_xll.BDP(B182&amp;" Corp",AA$1),""))</f>
        <v/>
      </c>
      <c r="AB182" s="230" t="str">
        <f>IF(tbl_coded[[#This Row],[ISIN]]="","",IF(ISNUMBER(_xll.BDP(B182&amp;" Corp",AB$1)),_xll.BDP(B182&amp;" Corp",AB$1),""))</f>
        <v/>
      </c>
      <c r="AC182" s="230" t="str">
        <f>IF(tbl_coded[[#This Row],[ISIN]]="","",IF((_xll.BDP(B182&amp;" Corp",AC$1))="#N/A Field Not Applicable","",_xll.BDP(B182&amp;" Corp",AC$1)))</f>
        <v>N</v>
      </c>
      <c r="AD182" s="230" t="str">
        <f>IF(tbl_coded[[#This Row],[ISIN]]="","",IF((_xll.BDP(B182&amp;" Corp",AD$1))="#N/A N/A","--",_xll.BDP(B182&amp;" Corp",AD$1)))</f>
        <v>--</v>
      </c>
      <c r="AE182" s="230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>IG</v>
      </c>
      <c r="AF18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Baa2/BBB-/BBB</v>
      </c>
      <c r="AG18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Baa2/BBB-/BBB</v>
      </c>
      <c r="AH182" s="231" t="str">
        <f>IF(tbl_coded[[#This Row],[ISIN]]="","",IF(_xll.BDP($B182&amp;" Corp",AH$1)="#N/A N/A","--",_xll.BDP($B182&amp;" Corp",AH$1)))</f>
        <v>HK</v>
      </c>
      <c r="AI18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220</v>
      </c>
      <c r="AK18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Xiaomi Best Time International</v>
      </c>
      <c r="AL182" s="230" t="str">
        <f>IF(tbl_coded[[#This Row],[ISIN]]="","",IF(_xll.BDS($B182&amp;" Corp",AL$1)="#N/A Field Not Applicable","",_xll.BDS($B182&amp;" Corp",AL$1)))</f>
        <v/>
      </c>
      <c r="AM18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2" s="230" t="str">
        <f>IF(tbl_coded[[#This Row],[ISIN]]="","",IF(OR(_xll.BDP($B182&amp;" Corp",AR$1)="#N/A N/A"),"",_xll.BDP($B182&amp;" Corp",AR$1)))</f>
        <v>Xiaomi Corp</v>
      </c>
      <c r="AS182" s="230" t="str">
        <f>IF(tbl_coded[[#This Row],[ISIN]]="","",IF(_xll.BDS($B182&amp;" Corp",AS$1)="#N/A Field Not Applicable","",_xll.BDS($B182&amp;" Corp",AS$1)))</f>
        <v/>
      </c>
      <c r="AT182" s="230" t="str">
        <f>IF(tbl_coded[[#This Row],[SBLC Provider BBID]]="","",_xll.BDP(tbl_coded[[#This Row],[SBLC Provider BBID]]&amp;" CompanyID","NAME"))</f>
        <v/>
      </c>
      <c r="AU182" s="230" t="str">
        <f>IF(tbl_coded[[#This Row],[ISIN]]="","",IF(OR(_xll.BDP($B182&amp;" Corp",AU$1)="#N/A N/A"),"--",IF(_xll.BDP($B182&amp;" Corp",AU$1)="#N/A Field Not Applicable","",TEXT(_xll.BDP($B182&amp;" Corp",AU$1),"yyyy/mm/dd"))))</f>
        <v>2021/07/14</v>
      </c>
      <c r="AV182" s="230" t="str">
        <f>IF(tbl_coded[[#This Row],[ISIN]]="","",IF(OR(_xll.BDP($B182&amp;" Corp",AV$1)="#N/A N/A"),"--",IF(_xll.BDP($B182&amp;" Corp",AV$1)="#N/A Field Not Applicable","",TEXT(_xll.BDP($B182&amp;" Corp",AV$1),"yyyy/mm/dd"))))</f>
        <v>2051/07/14</v>
      </c>
      <c r="AW182" s="230" t="str">
        <f>IF(tbl_coded[[#This Row],[ISIN]]="","",IF(OR(_xll.BDP($B182&amp;" Corp",AW$1)="#N/A N/A"),"--",IF(_xll.BDP($B182&amp;" Corp",AW$1)="#N/A Field Not Applicable","",TEXT(_xll.BDP($B182&amp;" Corp",AW$1),"yyyy/mm/dd"))))</f>
        <v>2021/07/07</v>
      </c>
      <c r="AX182" s="230" t="str">
        <f>IF(tbl_coded[[#This Row],[ISIN]]="","",IF(OR(_xll.BDP($B182&amp;" Corp",AX$1)="#N/A Field Not Applicable"),"--",IF(_xll.BDP($B182&amp;" Corp",AX$1)="#N/A Field Not Applicable","",TEXT(_xll.BDP($B182&amp;" Corp",AX$1),"yyyy/mm/dd"))))</f>
        <v>2051/01/14</v>
      </c>
      <c r="AY182" s="230">
        <f>IF(tbl_coded[[#This Row],[ISIN]]="","",IF(OR(_xll.BDP($B182&amp;" Corp",AY$1)="#N/A N/A"),"--",_xll.BDP($B182&amp;" Corp",AY$1)))</f>
        <v>4.0999999999999996</v>
      </c>
      <c r="AZ182" s="230" t="str">
        <f>IF(tbl_coded[[#This Row],[ISIN]]="","",IF(OR(_xll.BDP($B182&amp;" Corp",AZ$1)="#N/A N/A"),"--",_xll.BDP($B182&amp;" Corp",AZ$1)))</f>
        <v>USD</v>
      </c>
      <c r="BA182" s="230">
        <f>IF(tbl_coded[[#This Row],[ISIN]]="","",IF(OR(_xll.BDP($B182&amp;" Corp",BA$1)="#N/A N/A"),"--",_xll.BDP($B182&amp;" Corp",BA$1)))</f>
        <v>400000000</v>
      </c>
      <c r="BB182" s="230">
        <f>IF(tbl_coded[[#This Row],[ISIN]]="","",IF(OR(_xll.BDP($B182&amp;" Corp",BB$1)="#N/A Field Not Applicable"),"--",_xll.BDP($B182&amp;" Corp",BB$1)))</f>
        <v>98.994</v>
      </c>
      <c r="BC182" s="230" t="str">
        <f>IF(tbl_coded[[#This Row],[ISIN]]="","",IF(OR(_xll.BDP($B182&amp;" Corp",BC$1)="#N/A Field Not Applicable"),"--",_xll.BDP($B182&amp;" Corp",BC$1)))</f>
        <v>Y</v>
      </c>
      <c r="BD182" s="230" t="str">
        <f>IF(tbl_coded[[#This Row],[ISIN]]="","",IF(OR(_xll.BDP($B182&amp;" Corp",BD$1)="#N/A Field Not Applicable"),"--",_xll.BDP($B182&amp;" Corp",BD$1)))</f>
        <v>N</v>
      </c>
      <c r="BE182" s="230" t="str">
        <f>IF(tbl_coded[[#This Row],[ISIN]]="","",IF(OR(_xll.BDP($B182&amp;" Corp",BE$1)="#N/A Field Not Applicable"),"--",_xll.BDP($B182&amp;" Corp",BE$1)))</f>
        <v>N</v>
      </c>
      <c r="BF182" s="230" t="str">
        <f>IF(tbl_coded[[#This Row],[ISIN]]="","",IF(OR(_xll.BDP($B182&amp;" Corp",BF$1)="#N/A N/A"),"",_xll.BDP($B182&amp;" Corp",BF$1)))</f>
        <v>1810 HK</v>
      </c>
      <c r="BG18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Baa2</v>
      </c>
      <c r="BH18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8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18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8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Baa2/BBB-/BBB</v>
      </c>
      <c r="BL18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Baa2/BBB-/BBB</v>
      </c>
      <c r="BM182" s="230" t="str">
        <f>IF(tbl_coded[[#This Row],[GREEN]]="Y","Green",IF(tbl_coded[[#This Row],[SUSTAINABLE]]="Y","Sustainable",IF(tbl_coded[[#This Row],[SOCIAL]]="Y","Social","")))</f>
        <v>Green</v>
      </c>
    </row>
    <row r="183" spans="1:65" ht="15" customHeight="1">
      <c r="A183" s="225">
        <v>181</v>
      </c>
      <c r="B183" s="226" t="str">
        <f>IF(美元债一级!$C$3:$C$1048576&lt;&gt;"",美元债一级!C183,"")</f>
        <v>USY77108AD33</v>
      </c>
      <c r="C183" s="230" t="str">
        <f>IF(tbl_coded[[#This Row],[ISIN]]="","",IF(tbl_coded[[#This Row],[Index]]&gt;$A$1,"",IF(_xll.BDP($B183&amp;" Corp",C$1)="#N/A N/A","",_xll.BDP($B183&amp;" Corp",C$1))))</f>
        <v>7/7/2021</v>
      </c>
      <c r="D183" s="230" t="str">
        <f>IF(tbl_coded[[#This Row],[ISIN]]="","",IF(_xll.BDP($B183&amp;" Corp",D$1)="#N/A N/A","",_xll.BDP($B183&amp;" Corp",D$1)))</f>
        <v>XIAOMI BEST TIME INTL</v>
      </c>
      <c r="E183" s="230" t="str">
        <f>IF(tbl_coded[[#This Row],[ISIN]]="","",IF(_xll.BDP($B183&amp;" Corp",E$1)="#N/A N/A","--",_xll.BDP($B183&amp;" Corp",E$1)))</f>
        <v>XIAOMI CORP</v>
      </c>
      <c r="F183" s="230" t="str">
        <f>IF(tbl_coded[[#This Row],[ISIN]]="","",IF(_xll.BDS($B183&amp;" Corp",F$1)="#N/A Field Not Applicable","",_xll.BDS($B183&amp;" Corp",F$1)))</f>
        <v/>
      </c>
      <c r="G183" s="230" t="str">
        <f>IF(tbl_coded[[#This Row],[ISIN]]="","",IF(_xll.BDP($F183&amp;" CompanyID",G$1)="#N/A Invalid Security","",_xll.BDP($F183&amp;" CompanyID",G$1)))</f>
        <v/>
      </c>
      <c r="H183" s="230" t="str">
        <f>IF(tbl_coded[[#This Row],[ISIN]]="","",IF(_xll.BDP($B183&amp;" Corp",H$1)="#N/A N/A","--",_xll.BDP($B183&amp;" Corp",H$1)))</f>
        <v>Baa2</v>
      </c>
      <c r="I183" s="230" t="str">
        <f>IF(tbl_coded[[#This Row],[ISIN]]="","",IF(_xll.BDP($B183&amp;" Corp",I$1)="#N/A N/A","--",_xll.BDP($B183&amp;" Corp",I$1)))</f>
        <v>BBB-</v>
      </c>
      <c r="J183" s="230" t="str">
        <f>IF(tbl_coded[[#This Row],[ISIN]]="","",IF(_xll.BDP($B183&amp;" Corp",J$1)="#N/A N/A","--",_xll.BDP($B183&amp;" Corp",J$1)))</f>
        <v>BBB</v>
      </c>
      <c r="K183" s="230" t="str">
        <f>IF(tbl_coded[[#This Row],[ISIN]]="","",IF(_xll.BDP($B183&amp;" Corp",K$1)="#N/A N/A","--",_xll.BDP($B183&amp;" Corp",K$1)))</f>
        <v>--</v>
      </c>
      <c r="L183" s="230" t="str">
        <f>IF(tbl_coded[[#This Row],[ISIN]]="","",IF(_xll.BDP($B183&amp;" Corp",L$1)="#N/A N/A","--",_xll.BDP($B183&amp;" Corp",L$1)))</f>
        <v>--</v>
      </c>
      <c r="M183" s="230" t="str">
        <f>IF(tbl_coded[[#This Row],[ISIN]]="","",IF(_xll.BDP($B183&amp;" Corp",M$1)="#N/A N/A","--",_xll.BDP($B183&amp;" Corp",M$1)))</f>
        <v>Baa2</v>
      </c>
      <c r="N183" s="230" t="str">
        <f>IF(tbl_coded[[#This Row],[ISIN]]="","",IF(_xll.BDP($B183&amp;" Corp",N$1)="#N/A N/A","--",_xll.BDP($B183&amp;" Corp",N$1)))</f>
        <v>--</v>
      </c>
      <c r="O183" s="230" t="str">
        <f>IF(tbl_coded[[#This Row],[ISIN]]="","",IF(_xll.BDP($B183&amp;" Corp",O$1)="#N/A N/A","--",_xll.BDP($B183&amp;" Corp",O$1)))</f>
        <v>--</v>
      </c>
      <c r="P183" s="230" t="str">
        <f>IF(tbl_coded[[#This Row],[ISIN]]="","",IF(_xll.BDP($B183&amp;" Corp",P$1)="#N/A N/A","--",_xll.BDP($B183&amp;" Corp",P$1)))</f>
        <v>--</v>
      </c>
      <c r="Q18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183" s="230" t="str">
        <f>IF(tbl_coded[[#This Row],[ISIN]]="","",IF(OR(_xll.BDP($B183&amp;" Corp",R$1)="#N/A N/A",_xll.BDP($B183&amp;" Corp",R$1)="#N/A Invalid Security",_xll.BDP($B183&amp;" Corp",R$1)="#N/A Field Not Applicable"),"--",_xll.BDP($B183&amp;" Corp",R$1)))</f>
        <v>1810 HK</v>
      </c>
      <c r="S183" s="230" t="str">
        <f>IF(tbl_coded[[#This Row],[ISIN]]="","",IF(OR(_xll.BDP($R183&amp;" Equity",S$1)="#N/A N/A",_xll.BDP($R183&amp;" Equity",S$1)="#N/A Invalid Security"),"--",_xll.BDP($R183&amp;" Equity",S$1)))</f>
        <v>Baa2</v>
      </c>
      <c r="T183" s="230" t="str">
        <f>IF(tbl_coded[[#This Row],[ISIN]]="","",IF(OR(_xll.BDP($R183&amp;" Equity",T$1)="#N/A N/A",_xll.BDP($R183&amp;" Equity",T$1)="#N/A Invalid Security"),"--",_xll.BDP($R183&amp;" Equity",T$1)))</f>
        <v>--</v>
      </c>
      <c r="U183" s="230" t="str">
        <f>IF(tbl_coded[[#This Row],[ISIN]]="","",IF(OR(_xll.BDP($R183&amp;" Equity",U$1)="#N/A N/A",_xll.BDP($R183&amp;" Equity",U$1)="#N/A Invalid Security"),"--",_xll.BDP($R183&amp;" Equity",U$1)))</f>
        <v>Baa2</v>
      </c>
      <c r="V183" s="230" t="str">
        <f>IF(tbl_coded[[#This Row],[ISIN]]="","",IF(OR(_xll.BDP($R183&amp;" Equity",V$1)="#N/A N/A",_xll.BDP($R183&amp;" Equity",V$1)="#N/A Invalid Security"),"--",_xll.BDP($R183&amp;" Equity",V$1)))</f>
        <v>--</v>
      </c>
      <c r="W183" s="230" t="str">
        <f>IF(tbl_coded[[#This Row],[ISIN]]="","",IF(OR(_xll.BDP($R183&amp;" Equity",W$1)="#N/A N/A",_xll.BDP($R183&amp;" Equity",W$1)="#N/A Invalid Security"),"--",_xll.BDP($R183&amp;" Equity",W$1)))</f>
        <v>BBB-</v>
      </c>
      <c r="X183" s="230" t="str">
        <f>IF(tbl_coded[[#This Row],[ISIN]]="","",IF(OR(_xll.BDP($R183&amp;" Equity",X$1)="#N/A N/A",_xll.BDP($R183&amp;" Equity",X$1)="#N/A Invalid Security"),"--",_xll.BDP($R183&amp;" Equity",X$1)))</f>
        <v>BBB</v>
      </c>
      <c r="Y18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Baa2/BBB-/BBB</v>
      </c>
      <c r="Z183" s="230">
        <f>IF(tbl_coded[[#This Row],[ISIN]]="","",IF(ISNUMBER(_xll.BDP(B183&amp;" Corp",Z$1)),_xll.BDP(B183&amp;" Corp",Z$1),""))</f>
        <v>165</v>
      </c>
      <c r="AA183" s="230" t="str">
        <f>IF(tbl_coded[[#This Row],[ISIN]]="","",IF(ISNUMBER(_xll.BDP(B183&amp;" Corp",AA$1)),_xll.BDP(B183&amp;" Corp",AA$1),""))</f>
        <v/>
      </c>
      <c r="AB183" s="230" t="str">
        <f>IF(tbl_coded[[#This Row],[ISIN]]="","",IF(ISNUMBER(_xll.BDP(B183&amp;" Corp",AB$1)),_xll.BDP(B183&amp;" Corp",AB$1),""))</f>
        <v/>
      </c>
      <c r="AC183" s="230" t="str">
        <f>IF(tbl_coded[[#This Row],[ISIN]]="","",IF((_xll.BDP(B183&amp;" Corp",AC$1))="#N/A Field Not Applicable","",_xll.BDP(B183&amp;" Corp",AC$1)))</f>
        <v>N</v>
      </c>
      <c r="AD183" s="230" t="str">
        <f>IF(tbl_coded[[#This Row],[ISIN]]="","",IF((_xll.BDP(B183&amp;" Corp",AD$1))="#N/A N/A","--",_xll.BDP(B183&amp;" Corp",AD$1)))</f>
        <v>--</v>
      </c>
      <c r="AE183" s="230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>IG</v>
      </c>
      <c r="AF18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Baa2/BBB-/BBB</v>
      </c>
      <c r="AG18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Baa2/BBB-/BBB</v>
      </c>
      <c r="AH183" s="231" t="str">
        <f>IF(tbl_coded[[#This Row],[ISIN]]="","",IF(_xll.BDP($B183&amp;" Corp",AH$1)="#N/A N/A","--",_xll.BDP($B183&amp;" Corp",AH$1)))</f>
        <v>HK</v>
      </c>
      <c r="AI18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3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165</v>
      </c>
      <c r="AK18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Xiaomi Best Time International</v>
      </c>
      <c r="AL183" s="230" t="str">
        <f>IF(tbl_coded[[#This Row],[ISIN]]="","",IF(_xll.BDS($B183&amp;" Corp",AL$1)="#N/A Field Not Applicable","",_xll.BDS($B183&amp;" Corp",AL$1)))</f>
        <v/>
      </c>
      <c r="AM18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3" s="230" t="str">
        <f>IF(tbl_coded[[#This Row],[ISIN]]="","",IF(OR(_xll.BDP($B183&amp;" Corp",AR$1)="#N/A N/A"),"",_xll.BDP($B183&amp;" Corp",AR$1)))</f>
        <v>Xiaomi Corp</v>
      </c>
      <c r="AS183" s="230" t="str">
        <f>IF(tbl_coded[[#This Row],[ISIN]]="","",IF(_xll.BDS($B183&amp;" Corp",AS$1)="#N/A Field Not Applicable","",_xll.BDS($B183&amp;" Corp",AS$1)))</f>
        <v/>
      </c>
      <c r="AT183" s="230" t="str">
        <f>IF(tbl_coded[[#This Row],[SBLC Provider BBID]]="","",_xll.BDP(tbl_coded[[#This Row],[SBLC Provider BBID]]&amp;" CompanyID","NAME"))</f>
        <v/>
      </c>
      <c r="AU183" s="230" t="str">
        <f>IF(tbl_coded[[#This Row],[ISIN]]="","",IF(OR(_xll.BDP($B183&amp;" Corp",AU$1)="#N/A N/A"),"--",IF(_xll.BDP($B183&amp;" Corp",AU$1)="#N/A Field Not Applicable","",TEXT(_xll.BDP($B183&amp;" Corp",AU$1),"yyyy/mm/dd"))))</f>
        <v>2021/07/14</v>
      </c>
      <c r="AV183" s="230" t="str">
        <f>IF(tbl_coded[[#This Row],[ISIN]]="","",IF(OR(_xll.BDP($B183&amp;" Corp",AV$1)="#N/A N/A"),"--",IF(_xll.BDP($B183&amp;" Corp",AV$1)="#N/A Field Not Applicable","",TEXT(_xll.BDP($B183&amp;" Corp",AV$1),"yyyy/mm/dd"))))</f>
        <v>2031/07/14</v>
      </c>
      <c r="AW183" s="230" t="str">
        <f>IF(tbl_coded[[#This Row],[ISIN]]="","",IF(OR(_xll.BDP($B183&amp;" Corp",AW$1)="#N/A N/A"),"--",IF(_xll.BDP($B183&amp;" Corp",AW$1)="#N/A Field Not Applicable","",TEXT(_xll.BDP($B183&amp;" Corp",AW$1),"yyyy/mm/dd"))))</f>
        <v>2021/07/07</v>
      </c>
      <c r="AX183" s="230" t="str">
        <f>IF(tbl_coded[[#This Row],[ISIN]]="","",IF(OR(_xll.BDP($B183&amp;" Corp",AX$1)="#N/A Field Not Applicable"),"--",IF(_xll.BDP($B183&amp;" Corp",AX$1)="#N/A Field Not Applicable","",TEXT(_xll.BDP($B183&amp;" Corp",AX$1),"yyyy/mm/dd"))))</f>
        <v>2031/04/14</v>
      </c>
      <c r="AY183" s="230">
        <f>IF(tbl_coded[[#This Row],[ISIN]]="","",IF(OR(_xll.BDP($B183&amp;" Corp",AY$1)="#N/A N/A"),"--",_xll.BDP($B183&amp;" Corp",AY$1)))</f>
        <v>2.875</v>
      </c>
      <c r="AZ183" s="230" t="str">
        <f>IF(tbl_coded[[#This Row],[ISIN]]="","",IF(OR(_xll.BDP($B183&amp;" Corp",AZ$1)="#N/A N/A"),"--",_xll.BDP($B183&amp;" Corp",AZ$1)))</f>
        <v>USD</v>
      </c>
      <c r="BA183" s="230">
        <f>IF(tbl_coded[[#This Row],[ISIN]]="","",IF(OR(_xll.BDP($B183&amp;" Corp",BA$1)="#N/A N/A"),"--",_xll.BDP($B183&amp;" Corp",BA$1)))</f>
        <v>800000000</v>
      </c>
      <c r="BB183" s="230">
        <f>IF(tbl_coded[[#This Row],[ISIN]]="","",IF(OR(_xll.BDP($B183&amp;" Corp",BB$1)="#N/A Field Not Applicable"),"--",_xll.BDP($B183&amp;" Corp",BB$1)))</f>
        <v>99.141000000000005</v>
      </c>
      <c r="BC183" s="230" t="str">
        <f>IF(tbl_coded[[#This Row],[ISIN]]="","",IF(OR(_xll.BDP($B183&amp;" Corp",BC$1)="#N/A Field Not Applicable"),"--",_xll.BDP($B183&amp;" Corp",BC$1)))</f>
        <v>N</v>
      </c>
      <c r="BD183" s="230" t="str">
        <f>IF(tbl_coded[[#This Row],[ISIN]]="","",IF(OR(_xll.BDP($B183&amp;" Corp",BD$1)="#N/A Field Not Applicable"),"--",_xll.BDP($B183&amp;" Corp",BD$1)))</f>
        <v>N</v>
      </c>
      <c r="BE183" s="230" t="str">
        <f>IF(tbl_coded[[#This Row],[ISIN]]="","",IF(OR(_xll.BDP($B183&amp;" Corp",BE$1)="#N/A Field Not Applicable"),"--",_xll.BDP($B183&amp;" Corp",BE$1)))</f>
        <v>N</v>
      </c>
      <c r="BF183" s="230" t="str">
        <f>IF(tbl_coded[[#This Row],[ISIN]]="","",IF(OR(_xll.BDP($B183&amp;" Corp",BF$1)="#N/A N/A"),"",_xll.BDP($B183&amp;" Corp",BF$1)))</f>
        <v>1810 HK</v>
      </c>
      <c r="BG18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Baa2</v>
      </c>
      <c r="BH18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8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18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8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Baa2/BBB-/BBB</v>
      </c>
      <c r="BL18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Baa2/BBB-/BBB</v>
      </c>
      <c r="BM183" s="230" t="str">
        <f>IF(tbl_coded[[#This Row],[GREEN]]="Y","Green",IF(tbl_coded[[#This Row],[SUSTAINABLE]]="Y","Sustainable",IF(tbl_coded[[#This Row],[SOCIAL]]="Y","Social","")))</f>
        <v/>
      </c>
    </row>
    <row r="184" spans="1:65" ht="15" customHeight="1">
      <c r="A184" s="225">
        <v>182</v>
      </c>
      <c r="B184" s="226" t="str">
        <f>IF(美元债一级!$C$3:$C$1048576&lt;&gt;"",美元债一级!C184,"")</f>
        <v>MO000A3KS070</v>
      </c>
      <c r="C184" s="230" t="str">
        <f>IF(tbl_coded[[#This Row],[ISIN]]="","",IF(tbl_coded[[#This Row],[Index]]&gt;$A$1,"",IF(_xll.BDP($B184&amp;" Corp",C$1)="#N/A N/A","",_xll.BDP($B184&amp;" Corp",C$1))))</f>
        <v>6/7/2021</v>
      </c>
      <c r="D184" s="230" t="str">
        <f>IF(tbl_coded[[#This Row],[ISIN]]="","",IF(_xll.BDP($B184&amp;" Corp",D$1)="#N/A N/A","",_xll.BDP($B184&amp;" Corp",D$1)))</f>
        <v>FUJIAN INVESTMENT DEV</v>
      </c>
      <c r="E184" s="230" t="str">
        <f>IF(tbl_coded[[#This Row],[ISIN]]="","",IF(_xll.BDP($B184&amp;" Corp",E$1)="#N/A N/A","--",_xll.BDP($B184&amp;" Corp",E$1)))</f>
        <v>--</v>
      </c>
      <c r="F184" s="230" t="str">
        <f>IF(tbl_coded[[#This Row],[ISIN]]="","",IF(_xll.BDS($B184&amp;" Corp",F$1)="#N/A Field Not Applicable","",_xll.BDS($B184&amp;" Corp",F$1)))</f>
        <v/>
      </c>
      <c r="G184" s="230" t="str">
        <f>IF(tbl_coded[[#This Row],[ISIN]]="","",IF(_xll.BDP($F184&amp;" CompanyID",G$1)="#N/A Invalid Security","",_xll.BDP($F184&amp;" CompanyID",G$1)))</f>
        <v/>
      </c>
      <c r="H184" s="230" t="str">
        <f>IF(tbl_coded[[#This Row],[ISIN]]="","",IF(_xll.BDP($B184&amp;" Corp",H$1)="#N/A N/A","--",_xll.BDP($B184&amp;" Corp",H$1)))</f>
        <v>--</v>
      </c>
      <c r="I184" s="230" t="str">
        <f>IF(tbl_coded[[#This Row],[ISIN]]="","",IF(_xll.BDP($B184&amp;" Corp",I$1)="#N/A N/A","--",_xll.BDP($B184&amp;" Corp",I$1)))</f>
        <v>--</v>
      </c>
      <c r="J184" s="230" t="str">
        <f>IF(tbl_coded[[#This Row],[ISIN]]="","",IF(_xll.BDP($B184&amp;" Corp",J$1)="#N/A N/A","--",_xll.BDP($B184&amp;" Corp",J$1)))</f>
        <v>--</v>
      </c>
      <c r="K184" s="230" t="str">
        <f>IF(tbl_coded[[#This Row],[ISIN]]="","",IF(_xll.BDP($B184&amp;" Corp",K$1)="#N/A N/A","--",_xll.BDP($B184&amp;" Corp",K$1)))</f>
        <v>--</v>
      </c>
      <c r="L184" s="230" t="str">
        <f>IF(tbl_coded[[#This Row],[ISIN]]="","",IF(_xll.BDP($B184&amp;" Corp",L$1)="#N/A N/A","--",_xll.BDP($B184&amp;" Corp",L$1)))</f>
        <v>--</v>
      </c>
      <c r="M184" s="230" t="str">
        <f>IF(tbl_coded[[#This Row],[ISIN]]="","",IF(_xll.BDP($B184&amp;" Corp",M$1)="#N/A N/A","--",_xll.BDP($B184&amp;" Corp",M$1)))</f>
        <v>--</v>
      </c>
      <c r="N184" s="230" t="str">
        <f>IF(tbl_coded[[#This Row],[ISIN]]="","",IF(_xll.BDP($B184&amp;" Corp",N$1)="#N/A N/A","--",_xll.BDP($B184&amp;" Corp",N$1)))</f>
        <v>--</v>
      </c>
      <c r="O184" s="230" t="str">
        <f>IF(tbl_coded[[#This Row],[ISIN]]="","",IF(_xll.BDP($B184&amp;" Corp",O$1)="#N/A N/A","--",_xll.BDP($B184&amp;" Corp",O$1)))</f>
        <v>--</v>
      </c>
      <c r="P184" s="230" t="str">
        <f>IF(tbl_coded[[#This Row],[ISIN]]="","",IF(_xll.BDP($B184&amp;" Corp",P$1)="#N/A N/A","--",_xll.BDP($B184&amp;" Corp",P$1)))</f>
        <v>--</v>
      </c>
      <c r="Q18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84" s="230" t="str">
        <f>IF(tbl_coded[[#This Row],[ISIN]]="","",IF(OR(_xll.BDP($B184&amp;" Corp",R$1)="#N/A N/A",_xll.BDP($B184&amp;" Corp",R$1)="#N/A Invalid Security",_xll.BDP($B184&amp;" Corp",R$1)="#N/A Field Not Applicable"),"--",_xll.BDP($B184&amp;" Corp",R$1)))</f>
        <v>--</v>
      </c>
      <c r="S184" s="230" t="str">
        <f>IF(tbl_coded[[#This Row],[ISIN]]="","",IF(OR(_xll.BDP($R184&amp;" Equity",S$1)="#N/A N/A",_xll.BDP($R184&amp;" Equity",S$1)="#N/A Invalid Security"),"--",_xll.BDP($R184&amp;" Equity",S$1)))</f>
        <v>--</v>
      </c>
      <c r="T184" s="230" t="str">
        <f>IF(tbl_coded[[#This Row],[ISIN]]="","",IF(OR(_xll.BDP($R184&amp;" Equity",T$1)="#N/A N/A",_xll.BDP($R184&amp;" Equity",T$1)="#N/A Invalid Security"),"--",_xll.BDP($R184&amp;" Equity",T$1)))</f>
        <v>--</v>
      </c>
      <c r="U184" s="230" t="str">
        <f>IF(tbl_coded[[#This Row],[ISIN]]="","",IF(OR(_xll.BDP($R184&amp;" Equity",U$1)="#N/A N/A",_xll.BDP($R184&amp;" Equity",U$1)="#N/A Invalid Security"),"--",_xll.BDP($R184&amp;" Equity",U$1)))</f>
        <v>--</v>
      </c>
      <c r="V184" s="230" t="str">
        <f>IF(tbl_coded[[#This Row],[ISIN]]="","",IF(OR(_xll.BDP($R184&amp;" Equity",V$1)="#N/A N/A",_xll.BDP($R184&amp;" Equity",V$1)="#N/A Invalid Security"),"--",_xll.BDP($R184&amp;" Equity",V$1)))</f>
        <v>--</v>
      </c>
      <c r="W184" s="230" t="str">
        <f>IF(tbl_coded[[#This Row],[ISIN]]="","",IF(OR(_xll.BDP($R184&amp;" Equity",W$1)="#N/A N/A",_xll.BDP($R184&amp;" Equity",W$1)="#N/A Invalid Security"),"--",_xll.BDP($R184&amp;" Equity",W$1)))</f>
        <v>--</v>
      </c>
      <c r="X184" s="230" t="str">
        <f>IF(tbl_coded[[#This Row],[ISIN]]="","",IF(OR(_xll.BDP($R184&amp;" Equity",X$1)="#N/A N/A",_xll.BDP($R184&amp;" Equity",X$1)="#N/A Invalid Security"),"--",_xll.BDP($R184&amp;" Equity",X$1)))</f>
        <v>--</v>
      </c>
      <c r="Y18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4" s="230" t="str">
        <f>IF(tbl_coded[[#This Row],[ISIN]]="","",IF(ISNUMBER(_xll.BDP(B184&amp;" Corp",Z$1)),_xll.BDP(B184&amp;" Corp",Z$1),""))</f>
        <v/>
      </c>
      <c r="AA184" s="230" t="str">
        <f>IF(tbl_coded[[#This Row],[ISIN]]="","",IF(ISNUMBER(_xll.BDP(B184&amp;" Corp",AA$1)),_xll.BDP(B184&amp;" Corp",AA$1),""))</f>
        <v/>
      </c>
      <c r="AB184" s="230" t="str">
        <f>IF(tbl_coded[[#This Row],[ISIN]]="","",IF(ISNUMBER(_xll.BDP(B184&amp;" Corp",AB$1)),_xll.BDP(B184&amp;" Corp",AB$1),""))</f>
        <v/>
      </c>
      <c r="AC184" s="230" t="str">
        <f>IF(tbl_coded[[#This Row],[ISIN]]="","",IF((_xll.BDP(B184&amp;" Corp",AC$1))="#N/A Field Not Applicable","",_xll.BDP(B184&amp;" Corp",AC$1)))</f>
        <v>N</v>
      </c>
      <c r="AD184" s="230" t="str">
        <f>IF(tbl_coded[[#This Row],[ISIN]]="","",IF((_xll.BDP(B184&amp;" Corp",AD$1))="#N/A N/A","--",_xll.BDP(B184&amp;" Corp",AD$1)))</f>
        <v>--</v>
      </c>
      <c r="AE184" s="230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>NR</v>
      </c>
      <c r="AF18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8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84" s="231" t="str">
        <f>IF(tbl_coded[[#This Row],[ISIN]]="","",IF(_xll.BDP($B184&amp;" Corp",AH$1)="#N/A N/A","--",_xll.BDP($B184&amp;" Corp",AH$1)))</f>
        <v>CN</v>
      </c>
      <c r="AI18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福建省投资开发集团有</v>
      </c>
      <c r="AL184" s="230" t="str">
        <f>IF(tbl_coded[[#This Row],[ISIN]]="","",IF(_xll.BDS($B184&amp;" Corp",AL$1)="#N/A Field Not Applicable","",_xll.BDS($B184&amp;" Corp",AL$1)))</f>
        <v/>
      </c>
      <c r="AM18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4" s="230" t="str">
        <f>IF(tbl_coded[[#This Row],[ISIN]]="","",IF(OR(_xll.BDP($B184&amp;" Corp",AR$1)="#N/A N/A"),"",_xll.BDP($B184&amp;" Corp",AR$1)))</f>
        <v/>
      </c>
      <c r="AS184" s="230" t="str">
        <f>IF(tbl_coded[[#This Row],[ISIN]]="","",IF(_xll.BDS($B184&amp;" Corp",AS$1)="#N/A Field Not Applicable","",_xll.BDS($B184&amp;" Corp",AS$1)))</f>
        <v/>
      </c>
      <c r="AT184" s="230" t="str">
        <f>IF(tbl_coded[[#This Row],[SBLC Provider BBID]]="","",_xll.BDP(tbl_coded[[#This Row],[SBLC Provider BBID]]&amp;" CompanyID","NAME"))</f>
        <v/>
      </c>
      <c r="AU184" s="230" t="str">
        <f>IF(tbl_coded[[#This Row],[ISIN]]="","",IF(OR(_xll.BDP($B184&amp;" Corp",AU$1)="#N/A N/A"),"--",IF(_xll.BDP($B184&amp;" Corp",AU$1)="#N/A Field Not Applicable","",TEXT(_xll.BDP($B184&amp;" Corp",AU$1),"yyyy/mm/dd"))))</f>
        <v>2021/07/13</v>
      </c>
      <c r="AV184" s="230" t="str">
        <f>IF(tbl_coded[[#This Row],[ISIN]]="","",IF(OR(_xll.BDP($B184&amp;" Corp",AV$1)="#N/A N/A"),"--",IF(_xll.BDP($B184&amp;" Corp",AV$1)="#N/A Field Not Applicable","",TEXT(_xll.BDP($B184&amp;" Corp",AV$1),"yyyy/mm/dd"))))</f>
        <v>2022/07/12</v>
      </c>
      <c r="AW184" s="230" t="str">
        <f>IF(tbl_coded[[#This Row],[ISIN]]="","",IF(OR(_xll.BDP($B184&amp;" Corp",AW$1)="#N/A N/A"),"--",IF(_xll.BDP($B184&amp;" Corp",AW$1)="#N/A Field Not Applicable","",TEXT(_xll.BDP($B184&amp;" Corp",AW$1),"yyyy/mm/dd"))))</f>
        <v>2021/07/06</v>
      </c>
      <c r="AX184" s="230" t="str">
        <f>IF(tbl_coded[[#This Row],[ISIN]]="","",IF(OR(_xll.BDP($B184&amp;" Corp",AX$1)="#N/A Field Not Applicable"),"--",IF(_xll.BDP($B184&amp;" Corp",AX$1)="#N/A Field Not Applicable","",TEXT(_xll.BDP($B184&amp;" Corp",AX$1),"yyyy/mm/dd"))))</f>
        <v>--</v>
      </c>
      <c r="AY184" s="230">
        <f>IF(tbl_coded[[#This Row],[ISIN]]="","",IF(OR(_xll.BDP($B184&amp;" Corp",AY$1)="#N/A N/A"),"--",_xll.BDP($B184&amp;" Corp",AY$1)))</f>
        <v>1.88</v>
      </c>
      <c r="AZ184" s="230" t="str">
        <f>IF(tbl_coded[[#This Row],[ISIN]]="","",IF(OR(_xll.BDP($B184&amp;" Corp",AZ$1)="#N/A N/A"),"--",_xll.BDP($B184&amp;" Corp",AZ$1)))</f>
        <v>USD</v>
      </c>
      <c r="BA184" s="230">
        <f>IF(tbl_coded[[#This Row],[ISIN]]="","",IF(OR(_xll.BDP($B184&amp;" Corp",BA$1)="#N/A N/A"),"--",_xll.BDP($B184&amp;" Corp",BA$1)))</f>
        <v>150000000</v>
      </c>
      <c r="BB184" s="230">
        <f>IF(tbl_coded[[#This Row],[ISIN]]="","",IF(OR(_xll.BDP($B184&amp;" Corp",BB$1)="#N/A Field Not Applicable"),"--",_xll.BDP($B184&amp;" Corp",BB$1)))</f>
        <v>100</v>
      </c>
      <c r="BC184" s="230" t="str">
        <f>IF(tbl_coded[[#This Row],[ISIN]]="","",IF(OR(_xll.BDP($B184&amp;" Corp",BC$1)="#N/A Field Not Applicable"),"--",_xll.BDP($B184&amp;" Corp",BC$1)))</f>
        <v>N</v>
      </c>
      <c r="BD184" s="230" t="str">
        <f>IF(tbl_coded[[#This Row],[ISIN]]="","",IF(OR(_xll.BDP($B184&amp;" Corp",BD$1)="#N/A Field Not Applicable"),"--",_xll.BDP($B184&amp;" Corp",BD$1)))</f>
        <v>N</v>
      </c>
      <c r="BE184" s="230" t="str">
        <f>IF(tbl_coded[[#This Row],[ISIN]]="","",IF(OR(_xll.BDP($B184&amp;" Corp",BE$1)="#N/A Field Not Applicable"),"--",_xll.BDP($B184&amp;" Corp",BE$1)))</f>
        <v>N</v>
      </c>
      <c r="BF184" s="230" t="str">
        <f>IF(tbl_coded[[#This Row],[ISIN]]="","",IF(OR(_xll.BDP($B184&amp;" Corp",BF$1)="#N/A N/A"),"",_xll.BDP($B184&amp;" Corp",BF$1)))</f>
        <v>FJTZKZ CH</v>
      </c>
      <c r="BG18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8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8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8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8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8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184" s="230" t="str">
        <f>IF(tbl_coded[[#This Row],[GREEN]]="Y","Green",IF(tbl_coded[[#This Row],[SUSTAINABLE]]="Y","Sustainable",IF(tbl_coded[[#This Row],[SOCIAL]]="Y","Social","")))</f>
        <v/>
      </c>
    </row>
    <row r="185" spans="1:65" ht="15" customHeight="1">
      <c r="A185" s="225">
        <v>183</v>
      </c>
      <c r="B185" s="226" t="str">
        <f>IF(美元债一级!$C$3:$C$1048576&lt;&gt;"",美元债一级!C185,"")</f>
        <v>HK0000744802</v>
      </c>
      <c r="C185" s="230" t="str">
        <f>IF(tbl_coded[[#This Row],[ISIN]]="","",IF(tbl_coded[[#This Row],[Index]]&gt;$A$1,"",IF(_xll.BDP($B185&amp;" Corp",C$1)="#N/A N/A","",_xll.BDP($B185&amp;" Corp",C$1))))</f>
        <v>6/7/2021</v>
      </c>
      <c r="D185" s="230" t="str">
        <f>IF(tbl_coded[[#This Row],[ISIN]]="","",IF(_xll.BDP($B185&amp;" Corp",D$1)="#N/A N/A","",_xll.BDP($B185&amp;" Corp",D$1)))</f>
        <v>SHANGHAI PUDONG DEV/HK</v>
      </c>
      <c r="E185" s="230" t="str">
        <f>IF(tbl_coded[[#This Row],[ISIN]]="","",IF(_xll.BDP($B185&amp;" Corp",E$1)="#N/A N/A","--",_xll.BDP($B185&amp;" Corp",E$1)))</f>
        <v>--</v>
      </c>
      <c r="F185" s="230" t="str">
        <f>IF(tbl_coded[[#This Row],[ISIN]]="","",IF(_xll.BDS($B185&amp;" Corp",F$1)="#N/A Field Not Applicable","",_xll.BDS($B185&amp;" Corp",F$1)))</f>
        <v/>
      </c>
      <c r="G185" s="230" t="str">
        <f>IF(tbl_coded[[#This Row],[ISIN]]="","",IF(_xll.BDP($F185&amp;" CompanyID",G$1)="#N/A Invalid Security","",_xll.BDP($F185&amp;" CompanyID",G$1)))</f>
        <v/>
      </c>
      <c r="H185" s="230" t="str">
        <f>IF(tbl_coded[[#This Row],[ISIN]]="","",IF(_xll.BDP($B185&amp;" Corp",H$1)="#N/A N/A","--",_xll.BDP($B185&amp;" Corp",H$1)))</f>
        <v>WR</v>
      </c>
      <c r="I185" s="230" t="str">
        <f>IF(tbl_coded[[#This Row],[ISIN]]="","",IF(_xll.BDP($B185&amp;" Corp",I$1)="#N/A N/A","--",_xll.BDP($B185&amp;" Corp",I$1)))</f>
        <v>--</v>
      </c>
      <c r="J185" s="230" t="str">
        <f>IF(tbl_coded[[#This Row],[ISIN]]="","",IF(_xll.BDP($B185&amp;" Corp",J$1)="#N/A N/A","--",_xll.BDP($B185&amp;" Corp",J$1)))</f>
        <v>--</v>
      </c>
      <c r="K185" s="230" t="str">
        <f>IF(tbl_coded[[#This Row],[ISIN]]="","",IF(_xll.BDP($B185&amp;" Corp",K$1)="#N/A N/A","--",_xll.BDP($B185&amp;" Corp",K$1)))</f>
        <v>--</v>
      </c>
      <c r="L185" s="230" t="str">
        <f>IF(tbl_coded[[#This Row],[ISIN]]="","",IF(_xll.BDP($B185&amp;" Corp",L$1)="#N/A N/A","--",_xll.BDP($B185&amp;" Corp",L$1)))</f>
        <v>--</v>
      </c>
      <c r="M185" s="230" t="str">
        <f>IF(tbl_coded[[#This Row],[ISIN]]="","",IF(_xll.BDP($B185&amp;" Corp",M$1)="#N/A N/A","--",_xll.BDP($B185&amp;" Corp",M$1)))</f>
        <v>--</v>
      </c>
      <c r="N185" s="230" t="str">
        <f>IF(tbl_coded[[#This Row],[ISIN]]="","",IF(_xll.BDP($B185&amp;" Corp",N$1)="#N/A N/A","--",_xll.BDP($B185&amp;" Corp",N$1)))</f>
        <v>--</v>
      </c>
      <c r="O185" s="230" t="str">
        <f>IF(tbl_coded[[#This Row],[ISIN]]="","",IF(_xll.BDP($B185&amp;" Corp",O$1)="#N/A N/A","--",_xll.BDP($B185&amp;" Corp",O$1)))</f>
        <v>--</v>
      </c>
      <c r="P185" s="230" t="str">
        <f>IF(tbl_coded[[#This Row],[ISIN]]="","",IF(_xll.BDP($B185&amp;" Corp",P$1)="#N/A N/A","--",_xll.BDP($B185&amp;" Corp",P$1)))</f>
        <v>--</v>
      </c>
      <c r="Q18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85" s="230" t="str">
        <f>IF(tbl_coded[[#This Row],[ISIN]]="","",IF(OR(_xll.BDP($B185&amp;" Corp",R$1)="#N/A N/A",_xll.BDP($B185&amp;" Corp",R$1)="#N/A Invalid Security",_xll.BDP($B185&amp;" Corp",R$1)="#N/A Field Not Applicable"),"--",_xll.BDP($B185&amp;" Corp",R$1)))</f>
        <v>--</v>
      </c>
      <c r="S185" s="230" t="str">
        <f>IF(tbl_coded[[#This Row],[ISIN]]="","",IF(OR(_xll.BDP($R185&amp;" Equity",S$1)="#N/A N/A",_xll.BDP($R185&amp;" Equity",S$1)="#N/A Invalid Security"),"--",_xll.BDP($R185&amp;" Equity",S$1)))</f>
        <v>--</v>
      </c>
      <c r="T185" s="230" t="str">
        <f>IF(tbl_coded[[#This Row],[ISIN]]="","",IF(OR(_xll.BDP($R185&amp;" Equity",T$1)="#N/A N/A",_xll.BDP($R185&amp;" Equity",T$1)="#N/A Invalid Security"),"--",_xll.BDP($R185&amp;" Equity",T$1)))</f>
        <v>--</v>
      </c>
      <c r="U185" s="230" t="str">
        <f>IF(tbl_coded[[#This Row],[ISIN]]="","",IF(OR(_xll.BDP($R185&amp;" Equity",U$1)="#N/A N/A",_xll.BDP($R185&amp;" Equity",U$1)="#N/A Invalid Security"),"--",_xll.BDP($R185&amp;" Equity",U$1)))</f>
        <v>--</v>
      </c>
      <c r="V185" s="230" t="str">
        <f>IF(tbl_coded[[#This Row],[ISIN]]="","",IF(OR(_xll.BDP($R185&amp;" Equity",V$1)="#N/A N/A",_xll.BDP($R185&amp;" Equity",V$1)="#N/A Invalid Security"),"--",_xll.BDP($R185&amp;" Equity",V$1)))</f>
        <v>--</v>
      </c>
      <c r="W185" s="230" t="str">
        <f>IF(tbl_coded[[#This Row],[ISIN]]="","",IF(OR(_xll.BDP($R185&amp;" Equity",W$1)="#N/A N/A",_xll.BDP($R185&amp;" Equity",W$1)="#N/A Invalid Security"),"--",_xll.BDP($R185&amp;" Equity",W$1)))</f>
        <v>--</v>
      </c>
      <c r="X185" s="230" t="str">
        <f>IF(tbl_coded[[#This Row],[ISIN]]="","",IF(OR(_xll.BDP($R185&amp;" Equity",X$1)="#N/A N/A",_xll.BDP($R185&amp;" Equity",X$1)="#N/A Invalid Security"),"--",_xll.BDP($R185&amp;" Equity",X$1)))</f>
        <v>--</v>
      </c>
      <c r="Y18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5" s="230" t="str">
        <f>IF(tbl_coded[[#This Row],[ISIN]]="","",IF(ISNUMBER(_xll.BDP(B185&amp;" Corp",Z$1)),_xll.BDP(B185&amp;" Corp",Z$1),""))</f>
        <v/>
      </c>
      <c r="AA185" s="230" t="str">
        <f>IF(tbl_coded[[#This Row],[ISIN]]="","",IF(ISNUMBER(_xll.BDP(B185&amp;" Corp",AA$1)),_xll.BDP(B185&amp;" Corp",AA$1),""))</f>
        <v/>
      </c>
      <c r="AB185" s="230" t="str">
        <f>IF(tbl_coded[[#This Row],[ISIN]]="","",IF(ISNUMBER(_xll.BDP(B185&amp;" Corp",AB$1)),_xll.BDP(B185&amp;" Corp",AB$1),""))</f>
        <v/>
      </c>
      <c r="AC185" s="230" t="str">
        <f>IF(tbl_coded[[#This Row],[ISIN]]="","",IF((_xll.BDP(B185&amp;" Corp",AC$1))="#N/A Field Not Applicable","",_xll.BDP(B185&amp;" Corp",AC$1)))</f>
        <v>N</v>
      </c>
      <c r="AD185" s="230" t="str">
        <f>IF(tbl_coded[[#This Row],[ISIN]]="","",IF((_xll.BDP(B185&amp;" Corp",AD$1))="#N/A N/A","--",_xll.BDP(B185&amp;" Corp",AD$1)))</f>
        <v>--</v>
      </c>
      <c r="AE185" s="230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>IG</v>
      </c>
      <c r="AF18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8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185" s="231" t="str">
        <f>IF(tbl_coded[[#This Row],[ISIN]]="","",IF(_xll.BDP($B185&amp;" Corp",AH$1)="#N/A N/A","--",_xll.BDP($B185&amp;" Corp",AH$1)))</f>
        <v>CN</v>
      </c>
      <c r="AI18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上海浦东发展银行/香</v>
      </c>
      <c r="AL185" s="230" t="str">
        <f>IF(tbl_coded[[#This Row],[ISIN]]="","",IF(_xll.BDS($B185&amp;" Corp",AL$1)="#N/A Field Not Applicable","",_xll.BDS($B185&amp;" Corp",AL$1)))</f>
        <v/>
      </c>
      <c r="AM18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5" s="230" t="str">
        <f>IF(tbl_coded[[#This Row],[ISIN]]="","",IF(OR(_xll.BDP($B185&amp;" Corp",AR$1)="#N/A N/A"),"",_xll.BDP($B185&amp;" Corp",AR$1)))</f>
        <v/>
      </c>
      <c r="AS185" s="230" t="str">
        <f>IF(tbl_coded[[#This Row],[ISIN]]="","",IF(_xll.BDS($B185&amp;" Corp",AS$1)="#N/A Field Not Applicable","",_xll.BDS($B185&amp;" Corp",AS$1)))</f>
        <v/>
      </c>
      <c r="AT185" s="230" t="str">
        <f>IF(tbl_coded[[#This Row],[SBLC Provider BBID]]="","",_xll.BDP(tbl_coded[[#This Row],[SBLC Provider BBID]]&amp;" CompanyID","NAME"))</f>
        <v/>
      </c>
      <c r="AU185" s="230" t="str">
        <f>IF(tbl_coded[[#This Row],[ISIN]]="","",IF(OR(_xll.BDP($B185&amp;" Corp",AU$1)="#N/A N/A"),"--",IF(_xll.BDP($B185&amp;" Corp",AU$1)="#N/A Field Not Applicable","",TEXT(_xll.BDP($B185&amp;" Corp",AU$1),"yyyy/mm/dd"))))</f>
        <v>2021/07/13</v>
      </c>
      <c r="AV185" s="230" t="str">
        <f>IF(tbl_coded[[#This Row],[ISIN]]="","",IF(OR(_xll.BDP($B185&amp;" Corp",AV$1)="#N/A N/A"),"--",IF(_xll.BDP($B185&amp;" Corp",AV$1)="#N/A Field Not Applicable","",TEXT(_xll.BDP($B185&amp;" Corp",AV$1),"yyyy/mm/dd"))))</f>
        <v>2023/07/13</v>
      </c>
      <c r="AW185" s="230" t="str">
        <f>IF(tbl_coded[[#This Row],[ISIN]]="","",IF(OR(_xll.BDP($B185&amp;" Corp",AW$1)="#N/A N/A"),"--",IF(_xll.BDP($B185&amp;" Corp",AW$1)="#N/A Field Not Applicable","",TEXT(_xll.BDP($B185&amp;" Corp",AW$1),"yyyy/mm/dd"))))</f>
        <v>2021/07/06</v>
      </c>
      <c r="AX185" s="230" t="str">
        <f>IF(tbl_coded[[#This Row],[ISIN]]="","",IF(OR(_xll.BDP($B185&amp;" Corp",AX$1)="#N/A Field Not Applicable"),"--",IF(_xll.BDP($B185&amp;" Corp",AX$1)="#N/A Field Not Applicable","",TEXT(_xll.BDP($B185&amp;" Corp",AX$1),"yyyy/mm/dd"))))</f>
        <v>--</v>
      </c>
      <c r="AY185" s="230">
        <f>IF(tbl_coded[[#This Row],[ISIN]]="","",IF(OR(_xll.BDP($B185&amp;" Corp",AY$1)="#N/A N/A"),"--",_xll.BDP($B185&amp;" Corp",AY$1)))</f>
        <v>0.6</v>
      </c>
      <c r="AZ185" s="230" t="str">
        <f>IF(tbl_coded[[#This Row],[ISIN]]="","",IF(OR(_xll.BDP($B185&amp;" Corp",AZ$1)="#N/A N/A"),"--",_xll.BDP($B185&amp;" Corp",AZ$1)))</f>
        <v>HKD</v>
      </c>
      <c r="BA185" s="230">
        <f>IF(tbl_coded[[#This Row],[ISIN]]="","",IF(OR(_xll.BDP($B185&amp;" Corp",BA$1)="#N/A N/A"),"--",_xll.BDP($B185&amp;" Corp",BA$1)))</f>
        <v>2000000000</v>
      </c>
      <c r="BB185" s="230">
        <f>IF(tbl_coded[[#This Row],[ISIN]]="","",IF(OR(_xll.BDP($B185&amp;" Corp",BB$1)="#N/A Field Not Applicable"),"--",_xll.BDP($B185&amp;" Corp",BB$1)))</f>
        <v>100</v>
      </c>
      <c r="BC185" s="230" t="str">
        <f>IF(tbl_coded[[#This Row],[ISIN]]="","",IF(OR(_xll.BDP($B185&amp;" Corp",BC$1)="#N/A Field Not Applicable"),"--",_xll.BDP($B185&amp;" Corp",BC$1)))</f>
        <v>N</v>
      </c>
      <c r="BD185" s="230" t="str">
        <f>IF(tbl_coded[[#This Row],[ISIN]]="","",IF(OR(_xll.BDP($B185&amp;" Corp",BD$1)="#N/A Field Not Applicable"),"--",_xll.BDP($B185&amp;" Corp",BD$1)))</f>
        <v>N</v>
      </c>
      <c r="BE185" s="230" t="str">
        <f>IF(tbl_coded[[#This Row],[ISIN]]="","",IF(OR(_xll.BDP($B185&amp;" Corp",BE$1)="#N/A Field Not Applicable"),"--",_xll.BDP($B185&amp;" Corp",BE$1)))</f>
        <v>N</v>
      </c>
      <c r="BF185" s="230" t="str">
        <f>IF(tbl_coded[[#This Row],[ISIN]]="","",IF(OR(_xll.BDP($B185&amp;" Corp",BF$1)="#N/A N/A"),"",_xll.BDP($B185&amp;" Corp",BF$1)))</f>
        <v>600000 CH</v>
      </c>
      <c r="BG18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8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18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18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8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Baa2/BBB/BBB</v>
      </c>
      <c r="BL18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Baa2/BBB/BBB</v>
      </c>
      <c r="BM185" s="230" t="str">
        <f>IF(tbl_coded[[#This Row],[GREEN]]="Y","Green",IF(tbl_coded[[#This Row],[SUSTAINABLE]]="Y","Sustainable",IF(tbl_coded[[#This Row],[SOCIAL]]="Y","Social","")))</f>
        <v/>
      </c>
    </row>
    <row r="186" spans="1:65" ht="15" customHeight="1">
      <c r="A186" s="225">
        <v>184</v>
      </c>
      <c r="B186" s="226" t="str">
        <f>IF(美元债一级!$C$3:$C$1048576&lt;&gt;"",美元债一级!C186,"")</f>
        <v>XS2359947715</v>
      </c>
      <c r="C186" s="230" t="str">
        <f>IF(tbl_coded[[#This Row],[ISIN]]="","",IF(tbl_coded[[#This Row],[Index]]&gt;$A$1,"",IF(_xll.BDP($B186&amp;" Corp",C$1)="#N/A N/A","",_xll.BDP($B186&amp;" Corp",C$1))))</f>
        <v>6/7/2021</v>
      </c>
      <c r="D186" s="230" t="str">
        <f>IF(tbl_coded[[#This Row],[ISIN]]="","",IF(_xll.BDP($B186&amp;" Corp",D$1)="#N/A N/A","",_xll.BDP($B186&amp;" Corp",D$1)))</f>
        <v>SHANGHAI PUDONG DEV/HK</v>
      </c>
      <c r="E186" s="230" t="str">
        <f>IF(tbl_coded[[#This Row],[ISIN]]="","",IF(_xll.BDP($B186&amp;" Corp",E$1)="#N/A N/A","--",_xll.BDP($B186&amp;" Corp",E$1)))</f>
        <v>--</v>
      </c>
      <c r="F186" s="230" t="str">
        <f>IF(tbl_coded[[#This Row],[ISIN]]="","",IF(_xll.BDS($B186&amp;" Corp",F$1)="#N/A Field Not Applicable","",_xll.BDS($B186&amp;" Corp",F$1)))</f>
        <v/>
      </c>
      <c r="G186" s="230" t="str">
        <f>IF(tbl_coded[[#This Row],[ISIN]]="","",IF(_xll.BDP($F186&amp;" CompanyID",G$1)="#N/A Invalid Security","",_xll.BDP($F186&amp;" CompanyID",G$1)))</f>
        <v/>
      </c>
      <c r="H186" s="230" t="str">
        <f>IF(tbl_coded[[#This Row],[ISIN]]="","",IF(_xll.BDP($B186&amp;" Corp",H$1)="#N/A N/A","--",_xll.BDP($B186&amp;" Corp",H$1)))</f>
        <v>Baa2</v>
      </c>
      <c r="I186" s="230" t="str">
        <f>IF(tbl_coded[[#This Row],[ISIN]]="","",IF(_xll.BDP($B186&amp;" Corp",I$1)="#N/A N/A","--",_xll.BDP($B186&amp;" Corp",I$1)))</f>
        <v>--</v>
      </c>
      <c r="J186" s="230" t="str">
        <f>IF(tbl_coded[[#This Row],[ISIN]]="","",IF(_xll.BDP($B186&amp;" Corp",J$1)="#N/A N/A","--",_xll.BDP($B186&amp;" Corp",J$1)))</f>
        <v>--</v>
      </c>
      <c r="K186" s="230" t="str">
        <f>IF(tbl_coded[[#This Row],[ISIN]]="","",IF(_xll.BDP($B186&amp;" Corp",K$1)="#N/A N/A","--",_xll.BDP($B186&amp;" Corp",K$1)))</f>
        <v>--</v>
      </c>
      <c r="L186" s="230" t="str">
        <f>IF(tbl_coded[[#This Row],[ISIN]]="","",IF(_xll.BDP($B186&amp;" Corp",L$1)="#N/A N/A","--",_xll.BDP($B186&amp;" Corp",L$1)))</f>
        <v>--</v>
      </c>
      <c r="M186" s="230" t="str">
        <f>IF(tbl_coded[[#This Row],[ISIN]]="","",IF(_xll.BDP($B186&amp;" Corp",M$1)="#N/A N/A","--",_xll.BDP($B186&amp;" Corp",M$1)))</f>
        <v>--</v>
      </c>
      <c r="N186" s="230" t="str">
        <f>IF(tbl_coded[[#This Row],[ISIN]]="","",IF(_xll.BDP($B186&amp;" Corp",N$1)="#N/A N/A","--",_xll.BDP($B186&amp;" Corp",N$1)))</f>
        <v>--</v>
      </c>
      <c r="O186" s="230" t="str">
        <f>IF(tbl_coded[[#This Row],[ISIN]]="","",IF(_xll.BDP($B186&amp;" Corp",O$1)="#N/A N/A","--",_xll.BDP($B186&amp;" Corp",O$1)))</f>
        <v>--</v>
      </c>
      <c r="P186" s="230" t="str">
        <f>IF(tbl_coded[[#This Row],[ISIN]]="","",IF(_xll.BDP($B186&amp;" Corp",P$1)="#N/A N/A","--",_xll.BDP($B186&amp;" Corp",P$1)))</f>
        <v>--</v>
      </c>
      <c r="Q18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86" s="230" t="str">
        <f>IF(tbl_coded[[#This Row],[ISIN]]="","",IF(OR(_xll.BDP($B186&amp;" Corp",R$1)="#N/A N/A",_xll.BDP($B186&amp;" Corp",R$1)="#N/A Invalid Security",_xll.BDP($B186&amp;" Corp",R$1)="#N/A Field Not Applicable"),"--",_xll.BDP($B186&amp;" Corp",R$1)))</f>
        <v>--</v>
      </c>
      <c r="S186" s="230" t="str">
        <f>IF(tbl_coded[[#This Row],[ISIN]]="","",IF(OR(_xll.BDP($R186&amp;" Equity",S$1)="#N/A N/A",_xll.BDP($R186&amp;" Equity",S$1)="#N/A Invalid Security"),"--",_xll.BDP($R186&amp;" Equity",S$1)))</f>
        <v>--</v>
      </c>
      <c r="T186" s="230" t="str">
        <f>IF(tbl_coded[[#This Row],[ISIN]]="","",IF(OR(_xll.BDP($R186&amp;" Equity",T$1)="#N/A N/A",_xll.BDP($R186&amp;" Equity",T$1)="#N/A Invalid Security"),"--",_xll.BDP($R186&amp;" Equity",T$1)))</f>
        <v>--</v>
      </c>
      <c r="U186" s="230" t="str">
        <f>IF(tbl_coded[[#This Row],[ISIN]]="","",IF(OR(_xll.BDP($R186&amp;" Equity",U$1)="#N/A N/A",_xll.BDP($R186&amp;" Equity",U$1)="#N/A Invalid Security"),"--",_xll.BDP($R186&amp;" Equity",U$1)))</f>
        <v>--</v>
      </c>
      <c r="V186" s="230" t="str">
        <f>IF(tbl_coded[[#This Row],[ISIN]]="","",IF(OR(_xll.BDP($R186&amp;" Equity",V$1)="#N/A N/A",_xll.BDP($R186&amp;" Equity",V$1)="#N/A Invalid Security"),"--",_xll.BDP($R186&amp;" Equity",V$1)))</f>
        <v>--</v>
      </c>
      <c r="W186" s="230" t="str">
        <f>IF(tbl_coded[[#This Row],[ISIN]]="","",IF(OR(_xll.BDP($R186&amp;" Equity",W$1)="#N/A N/A",_xll.BDP($R186&amp;" Equity",W$1)="#N/A Invalid Security"),"--",_xll.BDP($R186&amp;" Equity",W$1)))</f>
        <v>--</v>
      </c>
      <c r="X186" s="230" t="str">
        <f>IF(tbl_coded[[#This Row],[ISIN]]="","",IF(OR(_xll.BDP($R186&amp;" Equity",X$1)="#N/A N/A",_xll.BDP($R186&amp;" Equity",X$1)="#N/A Invalid Security"),"--",_xll.BDP($R186&amp;" Equity",X$1)))</f>
        <v>--</v>
      </c>
      <c r="Y18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6" s="230">
        <f>IF(tbl_coded[[#This Row],[ISIN]]="","",IF(ISNUMBER(_xll.BDP(B186&amp;" Corp",Z$1)),_xll.BDP(B186&amp;" Corp",Z$1),""))</f>
        <v>47</v>
      </c>
      <c r="AA186" s="230">
        <f>IF(tbl_coded[[#This Row],[ISIN]]="","",IF(ISNUMBER(_xll.BDP(B186&amp;" Corp",AA$1)),_xll.BDP(B186&amp;" Corp",AA$1),""))</f>
        <v>47</v>
      </c>
      <c r="AB186" s="230" t="str">
        <f>IF(tbl_coded[[#This Row],[ISIN]]="","",IF(ISNUMBER(_xll.BDP(B186&amp;" Corp",AB$1)),_xll.BDP(B186&amp;" Corp",AB$1),""))</f>
        <v/>
      </c>
      <c r="AC186" s="230" t="str">
        <f>IF(tbl_coded[[#This Row],[ISIN]]="","",IF((_xll.BDP(B186&amp;" Corp",AC$1))="#N/A Field Not Applicable","",_xll.BDP(B186&amp;" Corp",AC$1)))</f>
        <v>N</v>
      </c>
      <c r="AD186" s="230" t="str">
        <f>IF(tbl_coded[[#This Row],[ISIN]]="","",IF((_xll.BDP(B186&amp;" Corp",AD$1))="#N/A N/A","--",_xll.BDP(B186&amp;" Corp",AD$1)))</f>
        <v>--</v>
      </c>
      <c r="AE186" s="230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>IG</v>
      </c>
      <c r="AF18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8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H186" s="231" t="str">
        <f>IF(tbl_coded[[#This Row],[ISIN]]="","",IF(_xll.BDP($B186&amp;" Corp",AH$1)="#N/A N/A","--",_xll.BDP($B186&amp;" Corp",AH$1)))</f>
        <v>CN</v>
      </c>
      <c r="AI18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6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47</v>
      </c>
      <c r="AK18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上海浦东发展银行/香</v>
      </c>
      <c r="AL186" s="230" t="s">
        <v>521</v>
      </c>
      <c r="AM18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8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8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8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6" s="230" t="str">
        <f>IF(tbl_coded[[#This Row],[ISIN]]="","",IF(OR(_xll.BDP($B186&amp;" Corp",AR$1)="#N/A N/A"),"",_xll.BDP($B186&amp;" Corp",AR$1)))</f>
        <v/>
      </c>
      <c r="AS186" s="230" t="str">
        <f>IF(tbl_coded[[#This Row],[ISIN]]="","",IF(_xll.BDS($B186&amp;" Corp",AS$1)="#N/A Field Not Applicable","",_xll.BDS($B186&amp;" Corp",AS$1)))</f>
        <v/>
      </c>
      <c r="AT186" s="230" t="str">
        <f>IF(tbl_coded[[#This Row],[SBLC Provider BBID]]="","",_xll.BDP(tbl_coded[[#This Row],[SBLC Provider BBID]]&amp;" CompanyID","NAME"))</f>
        <v/>
      </c>
      <c r="AU186" s="230" t="str">
        <f>IF(tbl_coded[[#This Row],[ISIN]]="","",IF(OR(_xll.BDP($B186&amp;" Corp",AU$1)="#N/A N/A"),"--",IF(_xll.BDP($B186&amp;" Corp",AU$1)="#N/A Field Not Applicable","",TEXT(_xll.BDP($B186&amp;" Corp",AU$1),"yyyy/mm/dd"))))</f>
        <v>2021/07/13</v>
      </c>
      <c r="AV186" s="230" t="str">
        <f>IF(tbl_coded[[#This Row],[ISIN]]="","",IF(OR(_xll.BDP($B186&amp;" Corp",AV$1)="#N/A N/A"),"--",IF(_xll.BDP($B186&amp;" Corp",AV$1)="#N/A Field Not Applicable","",TEXT(_xll.BDP($B186&amp;" Corp",AV$1),"yyyy/mm/dd"))))</f>
        <v>2024/07/13</v>
      </c>
      <c r="AW186" s="230" t="str">
        <f>IF(tbl_coded[[#This Row],[ISIN]]="","",IF(OR(_xll.BDP($B186&amp;" Corp",AW$1)="#N/A N/A"),"--",IF(_xll.BDP($B186&amp;" Corp",AW$1)="#N/A Field Not Applicable","",TEXT(_xll.BDP($B186&amp;" Corp",AW$1),"yyyy/mm/dd"))))</f>
        <v>2021/07/06</v>
      </c>
      <c r="AX186" s="230" t="str">
        <f>IF(tbl_coded[[#This Row],[ISIN]]="","",IF(OR(_xll.BDP($B186&amp;" Corp",AX$1)="#N/A Field Not Applicable"),"--",IF(_xll.BDP($B186&amp;" Corp",AX$1)="#N/A Field Not Applicable","",TEXT(_xll.BDP($B186&amp;" Corp",AX$1),"yyyy/mm/dd"))))</f>
        <v>--</v>
      </c>
      <c r="AY186" s="230">
        <f>IF(tbl_coded[[#This Row],[ISIN]]="","",IF(OR(_xll.BDP($B186&amp;" Corp",AY$1)="#N/A N/A"),"--",_xll.BDP($B186&amp;" Corp",AY$1)))</f>
        <v>0.875</v>
      </c>
      <c r="AZ186" s="230" t="str">
        <f>IF(tbl_coded[[#This Row],[ISIN]]="","",IF(OR(_xll.BDP($B186&amp;" Corp",AZ$1)="#N/A N/A"),"--",_xll.BDP($B186&amp;" Corp",AZ$1)))</f>
        <v>USD</v>
      </c>
      <c r="BA186" s="230">
        <f>IF(tbl_coded[[#This Row],[ISIN]]="","",IF(OR(_xll.BDP($B186&amp;" Corp",BA$1)="#N/A N/A"),"--",_xll.BDP($B186&amp;" Corp",BA$1)))</f>
        <v>700000000</v>
      </c>
      <c r="BB186" s="230">
        <f>IF(tbl_coded[[#This Row],[ISIN]]="","",IF(OR(_xll.BDP($B186&amp;" Corp",BB$1)="#N/A Field Not Applicable"),"--",_xll.BDP($B186&amp;" Corp",BB$1)))</f>
        <v>99.906000000000006</v>
      </c>
      <c r="BC186" s="230" t="str">
        <f>IF(tbl_coded[[#This Row],[ISIN]]="","",IF(OR(_xll.BDP($B186&amp;" Corp",BC$1)="#N/A Field Not Applicable"),"--",_xll.BDP($B186&amp;" Corp",BC$1)))</f>
        <v>N</v>
      </c>
      <c r="BD186" s="230" t="str">
        <f>IF(tbl_coded[[#This Row],[ISIN]]="","",IF(OR(_xll.BDP($B186&amp;" Corp",BD$1)="#N/A Field Not Applicable"),"--",_xll.BDP($B186&amp;" Corp",BD$1)))</f>
        <v>N</v>
      </c>
      <c r="BE186" s="230" t="str">
        <f>IF(tbl_coded[[#This Row],[ISIN]]="","",IF(OR(_xll.BDP($B186&amp;" Corp",BE$1)="#N/A Field Not Applicable"),"--",_xll.BDP($B186&amp;" Corp",BE$1)))</f>
        <v>N</v>
      </c>
      <c r="BF186" s="230" t="str">
        <f>IF(tbl_coded[[#This Row],[ISIN]]="","",IF(OR(_xll.BDP($B186&amp;" Corp",BF$1)="#N/A N/A"),"",_xll.BDP($B186&amp;" Corp",BF$1)))</f>
        <v>600000 CH</v>
      </c>
      <c r="BG18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8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18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18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8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Baa2/BBB/BBB</v>
      </c>
      <c r="BL18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Baa2/BBB/BBB</v>
      </c>
      <c r="BM186" s="230" t="str">
        <f>IF(tbl_coded[[#This Row],[GREEN]]="Y","Green",IF(tbl_coded[[#This Row],[SUSTAINABLE]]="Y","Sustainable",IF(tbl_coded[[#This Row],[SOCIAL]]="Y","Social","")))</f>
        <v/>
      </c>
    </row>
    <row r="187" spans="1:65" ht="15" customHeight="1">
      <c r="A187" s="225">
        <v>185</v>
      </c>
      <c r="B187" s="226" t="str">
        <f>IF(美元债一级!$C$3:$C$1048576&lt;&gt;"",美元债一级!C187,"")</f>
        <v>HK0000744695</v>
      </c>
      <c r="C187" s="228" t="str">
        <f>IF(tbl_coded[[#This Row],[ISIN]]="","",IF(tbl_coded[[#This Row],[Index]]&gt;$A$1,"",IF(_xll.BDP($B187&amp;" Corp",C$1)="#N/A N/A","",_xll.BDP($B187&amp;" Corp",C$1))))</f>
        <v>2/7/2021</v>
      </c>
      <c r="D187" s="228" t="str">
        <f>IF(tbl_coded[[#This Row],[ISIN]]="","",IF(_xll.BDP($B187&amp;" Corp",D$1)="#N/A N/A","",_xll.BDP($B187&amp;" Corp",D$1)))</f>
        <v>BANK OF CHINA HONG KONG</v>
      </c>
      <c r="E187" s="228" t="str">
        <f>IF(tbl_coded[[#This Row],[ISIN]]="","",IF(_xll.BDP($B187&amp;" Corp",E$1)="#N/A N/A","--",_xll.BDP($B187&amp;" Corp",E$1)))</f>
        <v>--</v>
      </c>
      <c r="F187" s="228" t="str">
        <f>IF(tbl_coded[[#This Row],[ISIN]]="","",IF(_xll.BDS($B187&amp;" Corp",F$1)="#N/A Field Not Applicable","",_xll.BDS($B187&amp;" Corp",F$1)))</f>
        <v/>
      </c>
      <c r="G187" s="228" t="str">
        <f>IF(tbl_coded[[#This Row],[ISIN]]="","",IF(_xll.BDP($F187&amp;" CompanyID",G$1)="#N/A Invalid Security","",_xll.BDP($F187&amp;" CompanyID",G$1)))</f>
        <v/>
      </c>
      <c r="H187" s="228" t="str">
        <f>IF(tbl_coded[[#This Row],[ISIN]]="","",IF(_xll.BDP($B187&amp;" Corp",H$1)="#N/A N/A","--",_xll.BDP($B187&amp;" Corp",H$1)))</f>
        <v>WR</v>
      </c>
      <c r="I187" s="228" t="str">
        <f>IF(tbl_coded[[#This Row],[ISIN]]="","",IF(_xll.BDP($B187&amp;" Corp",I$1)="#N/A N/A","--",_xll.BDP($B187&amp;" Corp",I$1)))</f>
        <v>--</v>
      </c>
      <c r="J187" s="228" t="str">
        <f>IF(tbl_coded[[#This Row],[ISIN]]="","",IF(_xll.BDP($B187&amp;" Corp",J$1)="#N/A N/A","--",_xll.BDP($B187&amp;" Corp",J$1)))</f>
        <v>--</v>
      </c>
      <c r="K187" s="228" t="str">
        <f>IF(tbl_coded[[#This Row],[ISIN]]="","",IF(_xll.BDP($B187&amp;" Corp",K$1)="#N/A N/A","--",_xll.BDP($B187&amp;" Corp",K$1)))</f>
        <v>--</v>
      </c>
      <c r="L187" s="228" t="str">
        <f>IF(tbl_coded[[#This Row],[ISIN]]="","",IF(_xll.BDP($B187&amp;" Corp",L$1)="#N/A N/A","--",_xll.BDP($B187&amp;" Corp",L$1)))</f>
        <v>Aa3</v>
      </c>
      <c r="M187" s="228" t="str">
        <f>IF(tbl_coded[[#This Row],[ISIN]]="","",IF(_xll.BDP($B187&amp;" Corp",M$1)="#N/A N/A","--",_xll.BDP($B187&amp;" Corp",M$1)))</f>
        <v>--</v>
      </c>
      <c r="N187" s="228" t="str">
        <f>IF(tbl_coded[[#This Row],[ISIN]]="","",IF(_xll.BDP($B187&amp;" Corp",N$1)="#N/A N/A","--",_xll.BDP($B187&amp;" Corp",N$1)))</f>
        <v>--</v>
      </c>
      <c r="O187" s="228" t="str">
        <f>IF(tbl_coded[[#This Row],[ISIN]]="","",IF(_xll.BDP($B187&amp;" Corp",O$1)="#N/A N/A","--",_xll.BDP($B187&amp;" Corp",O$1)))</f>
        <v>A+</v>
      </c>
      <c r="P187" s="228" t="str">
        <f>IF(tbl_coded[[#This Row],[ISIN]]="","",IF(_xll.BDP($B187&amp;" Corp",P$1)="#N/A N/A","--",_xll.BDP($B187&amp;" Corp",P$1)))</f>
        <v>A</v>
      </c>
      <c r="Q18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Aa3/A+/A</v>
      </c>
      <c r="R187" s="228" t="str">
        <f>IF(tbl_coded[[#This Row],[ISIN]]="","",IF(OR(_xll.BDP($B187&amp;" Corp",R$1)="#N/A N/A",_xll.BDP($B187&amp;" Corp",R$1)="#N/A Invalid Security",_xll.BDP($B187&amp;" Corp",R$1)="#N/A Field Not Applicable"),"--",_xll.BDP($B187&amp;" Corp",R$1)))</f>
        <v>--</v>
      </c>
      <c r="S187" s="228" t="str">
        <f>IF(tbl_coded[[#This Row],[ISIN]]="","",IF(OR(_xll.BDP($R187&amp;" Equity",S$1)="#N/A N/A",_xll.BDP($R187&amp;" Equity",S$1)="#N/A Invalid Security"),"--",_xll.BDP($R187&amp;" Equity",S$1)))</f>
        <v>--</v>
      </c>
      <c r="T187" s="228" t="str">
        <f>IF(tbl_coded[[#This Row],[ISIN]]="","",IF(OR(_xll.BDP($R187&amp;" Equity",T$1)="#N/A N/A",_xll.BDP($R187&amp;" Equity",T$1)="#N/A Invalid Security"),"--",_xll.BDP($R187&amp;" Equity",T$1)))</f>
        <v>--</v>
      </c>
      <c r="U187" s="228" t="str">
        <f>IF(tbl_coded[[#This Row],[ISIN]]="","",IF(OR(_xll.BDP($R187&amp;" Equity",U$1)="#N/A N/A",_xll.BDP($R187&amp;" Equity",U$1)="#N/A Invalid Security"),"--",_xll.BDP($R187&amp;" Equity",U$1)))</f>
        <v>--</v>
      </c>
      <c r="V187" s="228" t="str">
        <f>IF(tbl_coded[[#This Row],[ISIN]]="","",IF(OR(_xll.BDP($R187&amp;" Equity",V$1)="#N/A N/A",_xll.BDP($R187&amp;" Equity",V$1)="#N/A Invalid Security"),"--",_xll.BDP($R187&amp;" Equity",V$1)))</f>
        <v>--</v>
      </c>
      <c r="W187" s="228" t="str">
        <f>IF(tbl_coded[[#This Row],[ISIN]]="","",IF(OR(_xll.BDP($R187&amp;" Equity",W$1)="#N/A N/A",_xll.BDP($R187&amp;" Equity",W$1)="#N/A Invalid Security"),"--",_xll.BDP($R187&amp;" Equity",W$1)))</f>
        <v>--</v>
      </c>
      <c r="X187" s="228" t="str">
        <f>IF(tbl_coded[[#This Row],[ISIN]]="","",IF(OR(_xll.BDP($R187&amp;" Equity",X$1)="#N/A N/A",_xll.BDP($R187&amp;" Equity",X$1)="#N/A Invalid Security"),"--",_xll.BDP($R187&amp;" Equity",X$1)))</f>
        <v>--</v>
      </c>
      <c r="Y18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7" s="228" t="str">
        <f>IF(tbl_coded[[#This Row],[ISIN]]="","",IF(ISNUMBER(_xll.BDP(B187&amp;" Corp",Z$1)),_xll.BDP(B187&amp;" Corp",Z$1),""))</f>
        <v/>
      </c>
      <c r="AA187" s="228" t="str">
        <f>IF(tbl_coded[[#This Row],[ISIN]]="","",IF(ISNUMBER(_xll.BDP(B187&amp;" Corp",AA$1)),_xll.BDP(B187&amp;" Corp",AA$1),""))</f>
        <v/>
      </c>
      <c r="AB187" s="228" t="str">
        <f>IF(tbl_coded[[#This Row],[ISIN]]="","",IF(ISNUMBER(_xll.BDP(B187&amp;" Corp",AB$1)),_xll.BDP(B187&amp;" Corp",AB$1),""))</f>
        <v/>
      </c>
      <c r="AC187" s="228" t="str">
        <f>IF(tbl_coded[[#This Row],[ISIN]]="","",IF((_xll.BDP(B187&amp;" Corp",AC$1))="#N/A Field Not Applicable","",_xll.BDP(B187&amp;" Corp",AC$1)))</f>
        <v>N</v>
      </c>
      <c r="AD187" s="228" t="str">
        <f>IF(tbl_coded[[#This Row],[ISIN]]="","",IF((_xll.BDP(B187&amp;" Corp",AD$1))="#N/A N/A","--",_xll.BDP(B187&amp;" Corp",AD$1)))</f>
        <v>--</v>
      </c>
      <c r="AE187" s="228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>IG</v>
      </c>
      <c r="AF18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</v>
      </c>
      <c r="AG18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187" s="229" t="str">
        <f>IF(tbl_coded[[#This Row],[ISIN]]="","",IF(_xll.BDP($B187&amp;" Corp",AH$1)="#N/A N/A","--",_xll.BDP($B187&amp;" Corp",AH$1)))</f>
        <v>HK</v>
      </c>
      <c r="AI18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中国银行(香港)有限公</v>
      </c>
      <c r="AL187" s="244" t="str">
        <f>IF(tbl_coded[[#This Row],[ISIN]]="","",IF(_xll.BDS($B187&amp;" Corp",AL$1)="#N/A Field Not Applicable","",_xll.BDS($B187&amp;" Corp",AL$1)))</f>
        <v/>
      </c>
      <c r="AM18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7" s="244" t="str">
        <f>IF(tbl_coded[[#This Row],[ISIN]]="","",IF(OR(_xll.BDP($B187&amp;" Corp",AR$1)="#N/A N/A"),"",_xll.BDP($B187&amp;" Corp",AR$1)))</f>
        <v/>
      </c>
      <c r="AS187" s="244" t="str">
        <f>IF(tbl_coded[[#This Row],[ISIN]]="","",IF(_xll.BDS($B187&amp;" Corp",AS$1)="#N/A Field Not Applicable","",_xll.BDS($B187&amp;" Corp",AS$1)))</f>
        <v/>
      </c>
      <c r="AT187" s="244" t="str">
        <f>IF(tbl_coded[[#This Row],[SBLC Provider BBID]]="","",_xll.BDP(tbl_coded[[#This Row],[SBLC Provider BBID]]&amp;" CompanyID","NAME"))</f>
        <v/>
      </c>
      <c r="AU187" s="244" t="str">
        <f>IF(tbl_coded[[#This Row],[ISIN]]="","",IF(OR(_xll.BDP($B187&amp;" Corp",AU$1)="#N/A N/A"),"--",IF(_xll.BDP($B187&amp;" Corp",AU$1)="#N/A Field Not Applicable","",TEXT(_xll.BDP($B187&amp;" Corp",AU$1),"yyyy/mm/dd"))))</f>
        <v>2021/07/09</v>
      </c>
      <c r="AV187" s="244" t="str">
        <f>IF(tbl_coded[[#This Row],[ISIN]]="","",IF(OR(_xll.BDP($B187&amp;" Corp",AV$1)="#N/A N/A"),"--",IF(_xll.BDP($B187&amp;" Corp",AV$1)="#N/A Field Not Applicable","",TEXT(_xll.BDP($B187&amp;" Corp",AV$1),"yyyy/mm/dd"))))</f>
        <v>2023/07/09</v>
      </c>
      <c r="AW187" s="244" t="str">
        <f>IF(tbl_coded[[#This Row],[ISIN]]="","",IF(OR(_xll.BDP($B187&amp;" Corp",AW$1)="#N/A N/A"),"--",IF(_xll.BDP($B187&amp;" Corp",AW$1)="#N/A Field Not Applicable","",TEXT(_xll.BDP($B187&amp;" Corp",AW$1),"yyyy/mm/dd"))))</f>
        <v>2021/07/02</v>
      </c>
      <c r="AX187" s="244" t="str">
        <f>IF(tbl_coded[[#This Row],[ISIN]]="","",IF(OR(_xll.BDP($B187&amp;" Corp",AX$1)="#N/A Field Not Applicable"),"--",IF(_xll.BDP($B187&amp;" Corp",AX$1)="#N/A Field Not Applicable","",TEXT(_xll.BDP($B187&amp;" Corp",AX$1),"yyyy/mm/dd"))))</f>
        <v>--</v>
      </c>
      <c r="AY187" s="244">
        <f>IF(tbl_coded[[#This Row],[ISIN]]="","",IF(OR(_xll.BDP($B187&amp;" Corp",AY$1)="#N/A N/A"),"--",_xll.BDP($B187&amp;" Corp",AY$1)))</f>
        <v>2.8</v>
      </c>
      <c r="AZ187" s="244" t="str">
        <f>IF(tbl_coded[[#This Row],[ISIN]]="","",IF(OR(_xll.BDP($B187&amp;" Corp",AZ$1)="#N/A N/A"),"--",_xll.BDP($B187&amp;" Corp",AZ$1)))</f>
        <v>CNY</v>
      </c>
      <c r="BA187" s="244">
        <f>IF(tbl_coded[[#This Row],[ISIN]]="","",IF(OR(_xll.BDP($B187&amp;" Corp",BA$1)="#N/A N/A"),"--",_xll.BDP($B187&amp;" Corp",BA$1)))</f>
        <v>1500000000</v>
      </c>
      <c r="BB187" s="244">
        <f>IF(tbl_coded[[#This Row],[ISIN]]="","",IF(OR(_xll.BDP($B187&amp;" Corp",BB$1)="#N/A Field Not Applicable"),"--",_xll.BDP($B187&amp;" Corp",BB$1)))</f>
        <v>100</v>
      </c>
      <c r="BC187" s="244" t="str">
        <f>IF(tbl_coded[[#This Row],[ISIN]]="","",IF(OR(_xll.BDP($B187&amp;" Corp",BC$1)="#N/A Field Not Applicable"),"--",_xll.BDP($B187&amp;" Corp",BC$1)))</f>
        <v>Y</v>
      </c>
      <c r="BD187" s="244" t="str">
        <f>IF(tbl_coded[[#This Row],[ISIN]]="","",IF(OR(_xll.BDP($B187&amp;" Corp",BD$1)="#N/A Field Not Applicable"),"--",_xll.BDP($B187&amp;" Corp",BD$1)))</f>
        <v>N</v>
      </c>
      <c r="BE187" s="244" t="str">
        <f>IF(tbl_coded[[#This Row],[ISIN]]="","",IF(OR(_xll.BDP($B187&amp;" Corp",BE$1)="#N/A Field Not Applicable"),"--",_xll.BDP($B187&amp;" Corp",BE$1)))</f>
        <v>N</v>
      </c>
      <c r="BF187" s="244" t="str">
        <f>IF(tbl_coded[[#This Row],[ISIN]]="","",IF(OR(_xll.BDP($B187&amp;" Corp",BF$1)="#N/A N/A"),"",_xll.BDP($B187&amp;" Corp",BF$1)))</f>
        <v>1055Z HK</v>
      </c>
      <c r="BG18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8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Aa3</v>
      </c>
      <c r="BI18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A+</v>
      </c>
      <c r="BJ18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8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Aa3/A+/A</v>
      </c>
      <c r="BL18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Aa3/A+/A</v>
      </c>
      <c r="BM187" s="244" t="str">
        <f>IF(tbl_coded[[#This Row],[GREEN]]="Y","Green",IF(tbl_coded[[#This Row],[SUSTAINABLE]]="Y","Sustainable",IF(tbl_coded[[#This Row],[SOCIAL]]="Y","Social","")))</f>
        <v>Green</v>
      </c>
    </row>
    <row r="188" spans="1:65" ht="15" customHeight="1">
      <c r="A188" s="225">
        <v>186</v>
      </c>
      <c r="B188" s="226" t="str">
        <f>IF(美元债一级!$C$3:$C$1048576&lt;&gt;"",美元债一级!C188,"")</f>
        <v>XS2358354012</v>
      </c>
      <c r="C188" s="228" t="str">
        <f>IF(tbl_coded[[#This Row],[ISIN]]="","",IF(tbl_coded[[#This Row],[Index]]&gt;$A$1,"",IF(_xll.BDP($B188&amp;" Corp",C$1)="#N/A N/A","",_xll.BDP($B188&amp;" Corp",C$1))))</f>
        <v>29/6/2021</v>
      </c>
      <c r="D188" s="228" t="str">
        <f>IF(tbl_coded[[#This Row],[ISIN]]="","",IF(_xll.BDP($B188&amp;" Corp",D$1)="#N/A N/A","",_xll.BDP($B188&amp;" Corp",D$1)))</f>
        <v>KM PUBLIC HOUSE DEV</v>
      </c>
      <c r="E188" s="228" t="str">
        <f>IF(tbl_coded[[#This Row],[ISIN]]="","",IF(_xll.BDP($B188&amp;" Corp",E$1)="#N/A N/A","--",_xll.BDP($B188&amp;" Corp",E$1)))</f>
        <v>--</v>
      </c>
      <c r="F188" s="228" t="str">
        <f>IF(tbl_coded[[#This Row],[ISIN]]="","",IF(_xll.BDS($B188&amp;" Corp",F$1)="#N/A Field Not Applicable","",_xll.BDS($B188&amp;" Corp",F$1)))</f>
        <v/>
      </c>
      <c r="G188" s="228" t="str">
        <f>IF(tbl_coded[[#This Row],[ISIN]]="","",IF(_xll.BDP($F188&amp;" CompanyID",G$1)="#N/A Invalid Security","",_xll.BDP($F188&amp;" CompanyID",G$1)))</f>
        <v/>
      </c>
      <c r="H188" s="228" t="str">
        <f>IF(tbl_coded[[#This Row],[ISIN]]="","",IF(_xll.BDP($B188&amp;" Corp",H$1)="#N/A N/A","--",_xll.BDP($B188&amp;" Corp",H$1)))</f>
        <v>--</v>
      </c>
      <c r="I188" s="228" t="str">
        <f>IF(tbl_coded[[#This Row],[ISIN]]="","",IF(_xll.BDP($B188&amp;" Corp",I$1)="#N/A N/A","--",_xll.BDP($B188&amp;" Corp",I$1)))</f>
        <v>--</v>
      </c>
      <c r="J188" s="228" t="str">
        <f>IF(tbl_coded[[#This Row],[ISIN]]="","",IF(_xll.BDP($B188&amp;" Corp",J$1)="#N/A N/A","--",_xll.BDP($B188&amp;" Corp",J$1)))</f>
        <v>--</v>
      </c>
      <c r="K188" s="228" t="str">
        <f>IF(tbl_coded[[#This Row],[ISIN]]="","",IF(_xll.BDP($B188&amp;" Corp",K$1)="#N/A N/A","--",_xll.BDP($B188&amp;" Corp",K$1)))</f>
        <v>--</v>
      </c>
      <c r="L188" s="228" t="str">
        <f>IF(tbl_coded[[#This Row],[ISIN]]="","",IF(_xll.BDP($B188&amp;" Corp",L$1)="#N/A N/A","--",_xll.BDP($B188&amp;" Corp",L$1)))</f>
        <v>--</v>
      </c>
      <c r="M188" s="228" t="str">
        <f>IF(tbl_coded[[#This Row],[ISIN]]="","",IF(_xll.BDP($B188&amp;" Corp",M$1)="#N/A N/A","--",_xll.BDP($B188&amp;" Corp",M$1)))</f>
        <v>--</v>
      </c>
      <c r="N188" s="228" t="str">
        <f>IF(tbl_coded[[#This Row],[ISIN]]="","",IF(_xll.BDP($B188&amp;" Corp",N$1)="#N/A N/A","--",_xll.BDP($B188&amp;" Corp",N$1)))</f>
        <v>--</v>
      </c>
      <c r="O188" s="228" t="str">
        <f>IF(tbl_coded[[#This Row],[ISIN]]="","",IF(_xll.BDP($B188&amp;" Corp",O$1)="#N/A N/A","--",_xll.BDP($B188&amp;" Corp",O$1)))</f>
        <v>--</v>
      </c>
      <c r="P188" s="228" t="str">
        <f>IF(tbl_coded[[#This Row],[ISIN]]="","",IF(_xll.BDP($B188&amp;" Corp",P$1)="#N/A N/A","--",_xll.BDP($B188&amp;" Corp",P$1)))</f>
        <v>WD</v>
      </c>
      <c r="Q18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--/--/WD</v>
      </c>
      <c r="R188" s="228" t="str">
        <f>IF(tbl_coded[[#This Row],[ISIN]]="","",IF(OR(_xll.BDP($B188&amp;" Corp",R$1)="#N/A N/A",_xll.BDP($B188&amp;" Corp",R$1)="#N/A Invalid Security",_xll.BDP($B188&amp;" Corp",R$1)="#N/A Field Not Applicable"),"--",_xll.BDP($B188&amp;" Corp",R$1)))</f>
        <v>--</v>
      </c>
      <c r="S188" s="228" t="str">
        <f>IF(tbl_coded[[#This Row],[ISIN]]="","",IF(OR(_xll.BDP($R188&amp;" Equity",S$1)="#N/A N/A",_xll.BDP($R188&amp;" Equity",S$1)="#N/A Invalid Security"),"--",_xll.BDP($R188&amp;" Equity",S$1)))</f>
        <v>--</v>
      </c>
      <c r="T188" s="228" t="str">
        <f>IF(tbl_coded[[#This Row],[ISIN]]="","",IF(OR(_xll.BDP($R188&amp;" Equity",T$1)="#N/A N/A",_xll.BDP($R188&amp;" Equity",T$1)="#N/A Invalid Security"),"--",_xll.BDP($R188&amp;" Equity",T$1)))</f>
        <v>--</v>
      </c>
      <c r="U188" s="228" t="str">
        <f>IF(tbl_coded[[#This Row],[ISIN]]="","",IF(OR(_xll.BDP($R188&amp;" Equity",U$1)="#N/A N/A",_xll.BDP($R188&amp;" Equity",U$1)="#N/A Invalid Security"),"--",_xll.BDP($R188&amp;" Equity",U$1)))</f>
        <v>--</v>
      </c>
      <c r="V188" s="228" t="str">
        <f>IF(tbl_coded[[#This Row],[ISIN]]="","",IF(OR(_xll.BDP($R188&amp;" Equity",V$1)="#N/A N/A",_xll.BDP($R188&amp;" Equity",V$1)="#N/A Invalid Security"),"--",_xll.BDP($R188&amp;" Equity",V$1)))</f>
        <v>--</v>
      </c>
      <c r="W188" s="228" t="str">
        <f>IF(tbl_coded[[#This Row],[ISIN]]="","",IF(OR(_xll.BDP($R188&amp;" Equity",W$1)="#N/A N/A",_xll.BDP($R188&amp;" Equity",W$1)="#N/A Invalid Security"),"--",_xll.BDP($R188&amp;" Equity",W$1)))</f>
        <v>--</v>
      </c>
      <c r="X188" s="228" t="str">
        <f>IF(tbl_coded[[#This Row],[ISIN]]="","",IF(OR(_xll.BDP($R188&amp;" Equity",X$1)="#N/A N/A",_xll.BDP($R188&amp;" Equity",X$1)="#N/A Invalid Security"),"--",_xll.BDP($R188&amp;" Equity",X$1)))</f>
        <v>--</v>
      </c>
      <c r="Y18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8" s="228" t="str">
        <f>IF(tbl_coded[[#This Row],[ISIN]]="","",IF(ISNUMBER(_xll.BDP(B188&amp;" Corp",Z$1)),_xll.BDP(B188&amp;" Corp",Z$1),""))</f>
        <v/>
      </c>
      <c r="AA188" s="228" t="str">
        <f>IF(tbl_coded[[#This Row],[ISIN]]="","",IF(ISNUMBER(_xll.BDP(B188&amp;" Corp",AA$1)),_xll.BDP(B188&amp;" Corp",AA$1),""))</f>
        <v/>
      </c>
      <c r="AB188" s="228" t="str">
        <f>IF(tbl_coded[[#This Row],[ISIN]]="","",IF(ISNUMBER(_xll.BDP(B188&amp;" Corp",AB$1)),_xll.BDP(B188&amp;" Corp",AB$1),""))</f>
        <v/>
      </c>
      <c r="AC188" s="228" t="str">
        <f>IF(tbl_coded[[#This Row],[ISIN]]="","",IF((_xll.BDP(B188&amp;" Corp",AC$1))="#N/A Field Not Applicable","",_xll.BDP(B188&amp;" Corp",AC$1)))</f>
        <v>N</v>
      </c>
      <c r="AD188" s="228" t="str">
        <f>IF(tbl_coded[[#This Row],[ISIN]]="","",IF((_xll.BDP(B188&amp;" Corp",AD$1))="#N/A N/A","--",_xll.BDP(B188&amp;" Corp",AD$1)))</f>
        <v>--</v>
      </c>
      <c r="AE188" s="228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>NR</v>
      </c>
      <c r="AF18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--/--/WD</v>
      </c>
      <c r="AG18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88" s="229" t="str">
        <f>IF(tbl_coded[[#This Row],[ISIN]]="","",IF(_xll.BDP($B188&amp;" Corp",AH$1)="#N/A N/A","--",_xll.BDP($B188&amp;" Corp",AH$1)))</f>
        <v>CN</v>
      </c>
      <c r="AI18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昆明市安居集团有限公</v>
      </c>
      <c r="AL188" s="244" t="str">
        <f>IF(tbl_coded[[#This Row],[ISIN]]="","",IF(_xll.BDS($B188&amp;" Corp",AL$1)="#N/A Field Not Applicable","",_xll.BDS($B188&amp;" Corp",AL$1)))</f>
        <v/>
      </c>
      <c r="AM18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8" s="244" t="str">
        <f>IF(tbl_coded[[#This Row],[ISIN]]="","",IF(OR(_xll.BDP($B188&amp;" Corp",AR$1)="#N/A N/A"),"",_xll.BDP($B188&amp;" Corp",AR$1)))</f>
        <v/>
      </c>
      <c r="AS188" s="244" t="str">
        <f>IF(tbl_coded[[#This Row],[ISIN]]="","",IF(_xll.BDS($B188&amp;" Corp",AS$1)="#N/A Field Not Applicable","",_xll.BDS($B188&amp;" Corp",AS$1)))</f>
        <v/>
      </c>
      <c r="AT188" s="244" t="str">
        <f>IF(tbl_coded[[#This Row],[SBLC Provider BBID]]="","",_xll.BDP(tbl_coded[[#This Row],[SBLC Provider BBID]]&amp;" CompanyID","NAME"))</f>
        <v/>
      </c>
      <c r="AU188" s="244" t="str">
        <f>IF(tbl_coded[[#This Row],[ISIN]]="","",IF(OR(_xll.BDP($B188&amp;" Corp",AU$1)="#N/A N/A"),"--",IF(_xll.BDP($B188&amp;" Corp",AU$1)="#N/A Field Not Applicable","",TEXT(_xll.BDP($B188&amp;" Corp",AU$1),"yyyy/mm/dd"))))</f>
        <v>2021/07/08</v>
      </c>
      <c r="AV188" s="244" t="str">
        <f>IF(tbl_coded[[#This Row],[ISIN]]="","",IF(OR(_xll.BDP($B188&amp;" Corp",AV$1)="#N/A N/A"),"--",IF(_xll.BDP($B188&amp;" Corp",AV$1)="#N/A Field Not Applicable","",TEXT(_xll.BDP($B188&amp;" Corp",AV$1),"yyyy/mm/dd"))))</f>
        <v>2024/07/08</v>
      </c>
      <c r="AW188" s="244" t="str">
        <f>IF(tbl_coded[[#This Row],[ISIN]]="","",IF(OR(_xll.BDP($B188&amp;" Corp",AW$1)="#N/A N/A"),"--",IF(_xll.BDP($B188&amp;" Corp",AW$1)="#N/A Field Not Applicable","",TEXT(_xll.BDP($B188&amp;" Corp",AW$1),"yyyy/mm/dd"))))</f>
        <v>2021/06/29</v>
      </c>
      <c r="AX188" s="244" t="str">
        <f>IF(tbl_coded[[#This Row],[ISIN]]="","",IF(OR(_xll.BDP($B188&amp;" Corp",AX$1)="#N/A Field Not Applicable"),"--",IF(_xll.BDP($B188&amp;" Corp",AX$1)="#N/A Field Not Applicable","",TEXT(_xll.BDP($B188&amp;" Corp",AX$1),"yyyy/mm/dd"))))</f>
        <v>--</v>
      </c>
      <c r="AY188" s="244">
        <f>IF(tbl_coded[[#This Row],[ISIN]]="","",IF(OR(_xll.BDP($B188&amp;" Corp",AY$1)="#N/A N/A"),"--",_xll.BDP($B188&amp;" Corp",AY$1)))</f>
        <v>5.5</v>
      </c>
      <c r="AZ188" s="244" t="str">
        <f>IF(tbl_coded[[#This Row],[ISIN]]="","",IF(OR(_xll.BDP($B188&amp;" Corp",AZ$1)="#N/A N/A"),"--",_xll.BDP($B188&amp;" Corp",AZ$1)))</f>
        <v>USD</v>
      </c>
      <c r="BA188" s="244">
        <f>IF(tbl_coded[[#This Row],[ISIN]]="","",IF(OR(_xll.BDP($B188&amp;" Corp",BA$1)="#N/A N/A"),"--",_xll.BDP($B188&amp;" Corp",BA$1)))</f>
        <v>100000000</v>
      </c>
      <c r="BB188" s="244">
        <f>IF(tbl_coded[[#This Row],[ISIN]]="","",IF(OR(_xll.BDP($B188&amp;" Corp",BB$1)="#N/A Field Not Applicable"),"--",_xll.BDP($B188&amp;" Corp",BB$1)))</f>
        <v>100</v>
      </c>
      <c r="BC188" s="244" t="str">
        <f>IF(tbl_coded[[#This Row],[ISIN]]="","",IF(OR(_xll.BDP($B188&amp;" Corp",BC$1)="#N/A Field Not Applicable"),"--",_xll.BDP($B188&amp;" Corp",BC$1)))</f>
        <v>N</v>
      </c>
      <c r="BD188" s="244" t="str">
        <f>IF(tbl_coded[[#This Row],[ISIN]]="","",IF(OR(_xll.BDP($B188&amp;" Corp",BD$1)="#N/A Field Not Applicable"),"--",_xll.BDP($B188&amp;" Corp",BD$1)))</f>
        <v>N</v>
      </c>
      <c r="BE188" s="244" t="str">
        <f>IF(tbl_coded[[#This Row],[ISIN]]="","",IF(OR(_xll.BDP($B188&amp;" Corp",BE$1)="#N/A Field Not Applicable"),"--",_xll.BDP($B188&amp;" Corp",BE$1)))</f>
        <v>N</v>
      </c>
      <c r="BF188" s="244" t="str">
        <f>IF(tbl_coded[[#This Row],[ISIN]]="","",IF(OR(_xll.BDP($B188&amp;" Corp",BF$1)="#N/A N/A"),"",_xll.BDP($B188&amp;" Corp",BF$1)))</f>
        <v>1502004D CH</v>
      </c>
      <c r="BG18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8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8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8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18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18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188" s="244" t="str">
        <f>IF(tbl_coded[[#This Row],[GREEN]]="Y","Green",IF(tbl_coded[[#This Row],[SUSTAINABLE]]="Y","Sustainable",IF(tbl_coded[[#This Row],[SOCIAL]]="Y","Social","")))</f>
        <v/>
      </c>
    </row>
    <row r="189" spans="1:65" ht="15" customHeight="1">
      <c r="A189" s="225">
        <v>187</v>
      </c>
      <c r="B189" s="226" t="str">
        <f>IF(美元债一级!$C$3:$C$1048576&lt;&gt;"",美元债一级!C189,"")</f>
        <v>XS2357352702</v>
      </c>
      <c r="C189" s="228" t="str">
        <f>IF(tbl_coded[[#This Row],[ISIN]]="","",IF(tbl_coded[[#This Row],[Index]]&gt;$A$1,"",IF(_xll.BDP($B189&amp;" Corp",C$1)="#N/A N/A","",_xll.BDP($B189&amp;" Corp",C$1))))</f>
        <v>29/6/2021</v>
      </c>
      <c r="D189" s="228" t="str">
        <f>IF(tbl_coded[[#This Row],[ISIN]]="","",IF(_xll.BDP($B189&amp;" Corp",D$1)="#N/A N/A","",_xll.BDP($B189&amp;" Corp",D$1)))</f>
        <v>BANK OF COMMUNICATION HK</v>
      </c>
      <c r="E189" s="228" t="str">
        <f>IF(tbl_coded[[#This Row],[ISIN]]="","",IF(_xll.BDP($B189&amp;" Corp",E$1)="#N/A N/A","--",_xll.BDP($B189&amp;" Corp",E$1)))</f>
        <v>--</v>
      </c>
      <c r="F189" s="228" t="str">
        <f>IF(tbl_coded[[#This Row],[ISIN]]="","",IF(_xll.BDS($B189&amp;" Corp",F$1)="#N/A Field Not Applicable","",_xll.BDS($B189&amp;" Corp",F$1)))</f>
        <v/>
      </c>
      <c r="G189" s="228" t="str">
        <f>IF(tbl_coded[[#This Row],[ISIN]]="","",IF(_xll.BDP($F189&amp;" CompanyID",G$1)="#N/A Invalid Security","",_xll.BDP($F189&amp;" CompanyID",G$1)))</f>
        <v/>
      </c>
      <c r="H189" s="228" t="str">
        <f>IF(tbl_coded[[#This Row],[ISIN]]="","",IF(_xll.BDP($B189&amp;" Corp",H$1)="#N/A N/A","--",_xll.BDP($B189&amp;" Corp",H$1)))</f>
        <v>--</v>
      </c>
      <c r="I189" s="228" t="str">
        <f>IF(tbl_coded[[#This Row],[ISIN]]="","",IF(_xll.BDP($B189&amp;" Corp",I$1)="#N/A N/A","--",_xll.BDP($B189&amp;" Corp",I$1)))</f>
        <v>BBB</v>
      </c>
      <c r="J189" s="228" t="str">
        <f>IF(tbl_coded[[#This Row],[ISIN]]="","",IF(_xll.BDP($B189&amp;" Corp",J$1)="#N/A N/A","--",_xll.BDP($B189&amp;" Corp",J$1)))</f>
        <v>BBB+</v>
      </c>
      <c r="K189" s="228" t="str">
        <f>IF(tbl_coded[[#This Row],[ISIN]]="","",IF(_xll.BDP($B189&amp;" Corp",K$1)="#N/A N/A","--",_xll.BDP($B189&amp;" Corp",K$1)))</f>
        <v>--</v>
      </c>
      <c r="L189" s="228" t="str">
        <f>IF(tbl_coded[[#This Row],[ISIN]]="","",IF(_xll.BDP($B189&amp;" Corp",L$1)="#N/A N/A","--",_xll.BDP($B189&amp;" Corp",L$1)))</f>
        <v>A2</v>
      </c>
      <c r="M189" s="228" t="str">
        <f>IF(tbl_coded[[#This Row],[ISIN]]="","",IF(_xll.BDP($B189&amp;" Corp",M$1)="#N/A N/A","--",_xll.BDP($B189&amp;" Corp",M$1)))</f>
        <v>--</v>
      </c>
      <c r="N189" s="228" t="str">
        <f>IF(tbl_coded[[#This Row],[ISIN]]="","",IF(_xll.BDP($B189&amp;" Corp",N$1)="#N/A N/A","--",_xll.BDP($B189&amp;" Corp",N$1)))</f>
        <v>--</v>
      </c>
      <c r="O189" s="228" t="str">
        <f>IF(tbl_coded[[#This Row],[ISIN]]="","",IF(_xll.BDP($B189&amp;" Corp",O$1)="#N/A N/A","--",_xll.BDP($B189&amp;" Corp",O$1)))</f>
        <v>A-</v>
      </c>
      <c r="P189" s="228" t="str">
        <f>IF(tbl_coded[[#This Row],[ISIN]]="","",IF(_xll.BDP($B189&amp;" Corp",P$1)="#N/A N/A","--",_xll.BDP($B189&amp;" Corp",P$1)))</f>
        <v>A</v>
      </c>
      <c r="Q18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A2/A-/A</v>
      </c>
      <c r="R189" s="228" t="str">
        <f>IF(tbl_coded[[#This Row],[ISIN]]="","",IF(OR(_xll.BDP($B189&amp;" Corp",R$1)="#N/A N/A",_xll.BDP($B189&amp;" Corp",R$1)="#N/A Invalid Security",_xll.BDP($B189&amp;" Corp",R$1)="#N/A Field Not Applicable"),"--",_xll.BDP($B189&amp;" Corp",R$1)))</f>
        <v>--</v>
      </c>
      <c r="S189" s="228" t="str">
        <f>IF(tbl_coded[[#This Row],[ISIN]]="","",IF(OR(_xll.BDP($R189&amp;" Equity",S$1)="#N/A N/A",_xll.BDP($R189&amp;" Equity",S$1)="#N/A Invalid Security"),"--",_xll.BDP($R189&amp;" Equity",S$1)))</f>
        <v>--</v>
      </c>
      <c r="T189" s="228" t="str">
        <f>IF(tbl_coded[[#This Row],[ISIN]]="","",IF(OR(_xll.BDP($R189&amp;" Equity",T$1)="#N/A N/A",_xll.BDP($R189&amp;" Equity",T$1)="#N/A Invalid Security"),"--",_xll.BDP($R189&amp;" Equity",T$1)))</f>
        <v>--</v>
      </c>
      <c r="U189" s="228" t="str">
        <f>IF(tbl_coded[[#This Row],[ISIN]]="","",IF(OR(_xll.BDP($R189&amp;" Equity",U$1)="#N/A N/A",_xll.BDP($R189&amp;" Equity",U$1)="#N/A Invalid Security"),"--",_xll.BDP($R189&amp;" Equity",U$1)))</f>
        <v>--</v>
      </c>
      <c r="V189" s="228" t="str">
        <f>IF(tbl_coded[[#This Row],[ISIN]]="","",IF(OR(_xll.BDP($R189&amp;" Equity",V$1)="#N/A N/A",_xll.BDP($R189&amp;" Equity",V$1)="#N/A Invalid Security"),"--",_xll.BDP($R189&amp;" Equity",V$1)))</f>
        <v>--</v>
      </c>
      <c r="W189" s="228" t="str">
        <f>IF(tbl_coded[[#This Row],[ISIN]]="","",IF(OR(_xll.BDP($R189&amp;" Equity",W$1)="#N/A N/A",_xll.BDP($R189&amp;" Equity",W$1)="#N/A Invalid Security"),"--",_xll.BDP($R189&amp;" Equity",W$1)))</f>
        <v>--</v>
      </c>
      <c r="X189" s="228" t="str">
        <f>IF(tbl_coded[[#This Row],[ISIN]]="","",IF(OR(_xll.BDP($R189&amp;" Equity",X$1)="#N/A N/A",_xll.BDP($R189&amp;" Equity",X$1)="#N/A Invalid Security"),"--",_xll.BDP($R189&amp;" Equity",X$1)))</f>
        <v>--</v>
      </c>
      <c r="Y18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89" s="228">
        <f>IF(tbl_coded[[#This Row],[ISIN]]="","",IF(ISNUMBER(_xll.BDP(B189&amp;" Corp",Z$1)),_xll.BDP(B189&amp;" Corp",Z$1),""))</f>
        <v>140</v>
      </c>
      <c r="AA189" s="228">
        <f>IF(tbl_coded[[#This Row],[ISIN]]="","",IF(ISNUMBER(_xll.BDP(B189&amp;" Corp",AA$1)),_xll.BDP(B189&amp;" Corp",AA$1),""))</f>
        <v>140</v>
      </c>
      <c r="AB189" s="228">
        <f>IF(tbl_coded[[#This Row],[ISIN]]="","",IF(ISNUMBER(_xll.BDP(B189&amp;" Corp",AB$1)),_xll.BDP(B189&amp;" Corp",AB$1),""))</f>
        <v>140</v>
      </c>
      <c r="AC189" s="228" t="str">
        <f>IF(tbl_coded[[#This Row],[ISIN]]="","",IF((_xll.BDP(B189&amp;" Corp",AC$1))="#N/A Field Not Applicable","",_xll.BDP(B189&amp;" Corp",AC$1)))</f>
        <v>N</v>
      </c>
      <c r="AD189" s="228" t="str">
        <f>IF(tbl_coded[[#This Row],[ISIN]]="","",IF((_xll.BDP(B189&amp;" Corp",AD$1))="#N/A N/A","--",_xll.BDP(B189&amp;" Corp",AD$1)))</f>
        <v>--</v>
      </c>
      <c r="AE189" s="228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>IG</v>
      </c>
      <c r="AF18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--/A-/A</v>
      </c>
      <c r="AG18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--/BBB/BBB+</v>
      </c>
      <c r="AH189" s="229" t="str">
        <f>IF(tbl_coded[[#This Row],[ISIN]]="","",IF(_xll.BDP($B189&amp;" Corp",AH$1)="#N/A N/A","--",_xll.BDP($B189&amp;" Corp",AH$1)))</f>
        <v>HK</v>
      </c>
      <c r="AI18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89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140</v>
      </c>
      <c r="AK18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Bank of Communications Hong Ko</v>
      </c>
      <c r="AL189" s="244" t="str">
        <f>IF(tbl_coded[[#This Row],[ISIN]]="","",IF(_xll.BDS($B189&amp;" Corp",AL$1)="#N/A Field Not Applicable","",_xll.BDS($B189&amp;" Corp",AL$1)))</f>
        <v/>
      </c>
      <c r="AM18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8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8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8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8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89" s="244" t="str">
        <f>IF(tbl_coded[[#This Row],[ISIN]]="","",IF(OR(_xll.BDP($B189&amp;" Corp",AR$1)="#N/A N/A"),"",_xll.BDP($B189&amp;" Corp",AR$1)))</f>
        <v/>
      </c>
      <c r="AS189" s="244" t="str">
        <f>IF(tbl_coded[[#This Row],[ISIN]]="","",IF(_xll.BDS($B189&amp;" Corp",AS$1)="#N/A Field Not Applicable","",_xll.BDS($B189&amp;" Corp",AS$1)))</f>
        <v/>
      </c>
      <c r="AT189" s="244" t="str">
        <f>IF(tbl_coded[[#This Row],[SBLC Provider BBID]]="","",_xll.BDP(tbl_coded[[#This Row],[SBLC Provider BBID]]&amp;" CompanyID","NAME"))</f>
        <v/>
      </c>
      <c r="AU189" s="244" t="str">
        <f>IF(tbl_coded[[#This Row],[ISIN]]="","",IF(OR(_xll.BDP($B189&amp;" Corp",AU$1)="#N/A N/A"),"--",IF(_xll.BDP($B189&amp;" Corp",AU$1)="#N/A Field Not Applicable","",TEXT(_xll.BDP($B189&amp;" Corp",AU$1),"yyyy/mm/dd"))))</f>
        <v>2021/07/08</v>
      </c>
      <c r="AV189" s="244" t="str">
        <f>IF(tbl_coded[[#This Row],[ISIN]]="","",IF(OR(_xll.BDP($B189&amp;" Corp",AV$1)="#N/A N/A"),"--",IF(_xll.BDP($B189&amp;" Corp",AV$1)="#N/A Field Not Applicable","",TEXT(_xll.BDP($B189&amp;" Corp",AV$1),"yyyy/mm/dd"))))</f>
        <v>2031/07/08</v>
      </c>
      <c r="AW189" s="244" t="str">
        <f>IF(tbl_coded[[#This Row],[ISIN]]="","",IF(OR(_xll.BDP($B189&amp;" Corp",AW$1)="#N/A N/A"),"--",IF(_xll.BDP($B189&amp;" Corp",AW$1)="#N/A Field Not Applicable","",TEXT(_xll.BDP($B189&amp;" Corp",AW$1),"yyyy/mm/dd"))))</f>
        <v>2021/06/29</v>
      </c>
      <c r="AX189" s="244" t="str">
        <f>IF(tbl_coded[[#This Row],[ISIN]]="","",IF(OR(_xll.BDP($B189&amp;" Corp",AX$1)="#N/A Field Not Applicable"),"--",IF(_xll.BDP($B189&amp;" Corp",AX$1)="#N/A Field Not Applicable","",TEXT(_xll.BDP($B189&amp;" Corp",AX$1),"yyyy/mm/dd"))))</f>
        <v>2026/07/08</v>
      </c>
      <c r="AY189" s="244">
        <f>IF(tbl_coded[[#This Row],[ISIN]]="","",IF(OR(_xll.BDP($B189&amp;" Corp",AY$1)="#N/A N/A"),"--",_xll.BDP($B189&amp;" Corp",AY$1)))</f>
        <v>2.3039999999999998</v>
      </c>
      <c r="AZ189" s="244" t="str">
        <f>IF(tbl_coded[[#This Row],[ISIN]]="","",IF(OR(_xll.BDP($B189&amp;" Corp",AZ$1)="#N/A N/A"),"--",_xll.BDP($B189&amp;" Corp",AZ$1)))</f>
        <v>USD</v>
      </c>
      <c r="BA189" s="244">
        <f>IF(tbl_coded[[#This Row],[ISIN]]="","",IF(OR(_xll.BDP($B189&amp;" Corp",BA$1)="#N/A N/A"),"--",_xll.BDP($B189&amp;" Corp",BA$1)))</f>
        <v>1000000000</v>
      </c>
      <c r="BB189" s="244">
        <f>IF(tbl_coded[[#This Row],[ISIN]]="","",IF(OR(_xll.BDP($B189&amp;" Corp",BB$1)="#N/A Field Not Applicable"),"--",_xll.BDP($B189&amp;" Corp",BB$1)))</f>
        <v>100</v>
      </c>
      <c r="BC189" s="244" t="str">
        <f>IF(tbl_coded[[#This Row],[ISIN]]="","",IF(OR(_xll.BDP($B189&amp;" Corp",BC$1)="#N/A Field Not Applicable"),"--",_xll.BDP($B189&amp;" Corp",BC$1)))</f>
        <v>N</v>
      </c>
      <c r="BD189" s="244" t="str">
        <f>IF(tbl_coded[[#This Row],[ISIN]]="","",IF(OR(_xll.BDP($B189&amp;" Corp",BD$1)="#N/A Field Not Applicable"),"--",_xll.BDP($B189&amp;" Corp",BD$1)))</f>
        <v>N</v>
      </c>
      <c r="BE189" s="244" t="str">
        <f>IF(tbl_coded[[#This Row],[ISIN]]="","",IF(OR(_xll.BDP($B189&amp;" Corp",BE$1)="#N/A Field Not Applicable"),"--",_xll.BDP($B189&amp;" Corp",BE$1)))</f>
        <v>N</v>
      </c>
      <c r="BF189" s="244" t="str">
        <f>IF(tbl_coded[[#This Row],[ISIN]]="","",IF(OR(_xll.BDP($B189&amp;" Corp",BF$1)="#N/A N/A"),"",_xll.BDP($B189&amp;" Corp",BF$1)))</f>
        <v>3328 HK</v>
      </c>
      <c r="BG18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8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18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18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8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18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189" s="244" t="str">
        <f>IF(tbl_coded[[#This Row],[GREEN]]="Y","Green",IF(tbl_coded[[#This Row],[SUSTAINABLE]]="Y","Sustainable",IF(tbl_coded[[#This Row],[SOCIAL]]="Y","Social","")))</f>
        <v/>
      </c>
    </row>
    <row r="190" spans="1:65" ht="15" customHeight="1">
      <c r="A190" s="225">
        <v>188</v>
      </c>
      <c r="B190" s="226" t="str">
        <f>IF(美元债一级!$C$3:$C$1048576&lt;&gt;"",美元债一级!C190,"")</f>
        <v>XS2251156563</v>
      </c>
      <c r="C190" s="230" t="str">
        <f>IF(tbl_coded[[#This Row],[ISIN]]="","",IF(tbl_coded[[#This Row],[Index]]&gt;$A$1,"",IF(_xll.BDP($B190&amp;" Corp",C$1)="#N/A N/A","",_xll.BDP($B190&amp;" Corp",C$1))))</f>
        <v>25/6/2021</v>
      </c>
      <c r="D190" s="230" t="str">
        <f>IF(tbl_coded[[#This Row],[ISIN]]="","",IF(_xll.BDP($B190&amp;" Corp",D$1)="#N/A N/A","",_xll.BDP($B190&amp;" Corp",D$1)))</f>
        <v>ZHONGYUAN ZHICHE</v>
      </c>
      <c r="E190" s="230" t="str">
        <f>IF(tbl_coded[[#This Row],[ISIN]]="","",IF(_xll.BDP($B190&amp;" Corp",E$1)="#N/A N/A","--",_xll.BDP($B190&amp;" Corp",E$1)))</f>
        <v>ZHONGYUAN YUZI</v>
      </c>
      <c r="F190" s="230" t="str">
        <f>IF(tbl_coded[[#This Row],[ISIN]]="","",IF(_xll.BDS($B190&amp;" Corp",F$1)="#N/A Field Not Applicable","",_xll.BDS($B190&amp;" Corp",F$1)))</f>
        <v/>
      </c>
      <c r="G190" s="230" t="str">
        <f>IF(tbl_coded[[#This Row],[ISIN]]="","",IF(_xll.BDP($F190&amp;" CompanyID",G$1)="#N/A Invalid Security","",_xll.BDP($F190&amp;" CompanyID",G$1)))</f>
        <v/>
      </c>
      <c r="H190" s="230" t="str">
        <f>IF(tbl_coded[[#This Row],[ISIN]]="","",IF(_xll.BDP($B190&amp;" Corp",H$1)="#N/A N/A","--",_xll.BDP($B190&amp;" Corp",H$1)))</f>
        <v>A2</v>
      </c>
      <c r="I190" s="230" t="str">
        <f>IF(tbl_coded[[#This Row],[ISIN]]="","",IF(_xll.BDP($B190&amp;" Corp",I$1)="#N/A N/A","--",_xll.BDP($B190&amp;" Corp",I$1)))</f>
        <v>--</v>
      </c>
      <c r="J190" s="230" t="str">
        <f>IF(tbl_coded[[#This Row],[ISIN]]="","",IF(_xll.BDP($B190&amp;" Corp",J$1)="#N/A N/A","--",_xll.BDP($B190&amp;" Corp",J$1)))</f>
        <v>A</v>
      </c>
      <c r="K190" s="230" t="str">
        <f>IF(tbl_coded[[#This Row],[ISIN]]="","",IF(_xll.BDP($B190&amp;" Corp",K$1)="#N/A N/A","--",_xll.BDP($B190&amp;" Corp",K$1)))</f>
        <v>--</v>
      </c>
      <c r="L190" s="230" t="str">
        <f>IF(tbl_coded[[#This Row],[ISIN]]="","",IF(_xll.BDP($B190&amp;" Corp",L$1)="#N/A N/A","--",_xll.BDP($B190&amp;" Corp",L$1)))</f>
        <v>--</v>
      </c>
      <c r="M190" s="230" t="str">
        <f>IF(tbl_coded[[#This Row],[ISIN]]="","",IF(_xll.BDP($B190&amp;" Corp",M$1)="#N/A N/A","--",_xll.BDP($B190&amp;" Corp",M$1)))</f>
        <v>A2</v>
      </c>
      <c r="N190" s="230" t="str">
        <f>IF(tbl_coded[[#This Row],[ISIN]]="","",IF(_xll.BDP($B190&amp;" Corp",N$1)="#N/A N/A","--",_xll.BDP($B190&amp;" Corp",N$1)))</f>
        <v>--</v>
      </c>
      <c r="O190" s="230" t="str">
        <f>IF(tbl_coded[[#This Row],[ISIN]]="","",IF(_xll.BDP($B190&amp;" Corp",O$1)="#N/A N/A","--",_xll.BDP($B190&amp;" Corp",O$1)))</f>
        <v>--</v>
      </c>
      <c r="P190" s="230" t="str">
        <f>IF(tbl_coded[[#This Row],[ISIN]]="","",IF(_xll.BDP($B190&amp;" Corp",P$1)="#N/A N/A","--",_xll.BDP($B190&amp;" Corp",P$1)))</f>
        <v>--</v>
      </c>
      <c r="Q19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A2/--/--</v>
      </c>
      <c r="R190" s="230" t="str">
        <f>IF(tbl_coded[[#This Row],[ISIN]]="","",IF(OR(_xll.BDP($B190&amp;" Corp",R$1)="#N/A N/A",_xll.BDP($B190&amp;" Corp",R$1)="#N/A Invalid Security",_xll.BDP($B190&amp;" Corp",R$1)="#N/A Field Not Applicable"),"--",_xll.BDP($B190&amp;" Corp",R$1)))</f>
        <v>0929794D CH</v>
      </c>
      <c r="S190" s="230" t="str">
        <f>IF(tbl_coded[[#This Row],[ISIN]]="","",IF(OR(_xll.BDP($R190&amp;" Equity",S$1)="#N/A N/A",_xll.BDP($R190&amp;" Equity",S$1)="#N/A Invalid Security"),"--",_xll.BDP($R190&amp;" Equity",S$1)))</f>
        <v>A2</v>
      </c>
      <c r="T190" s="230" t="str">
        <f>IF(tbl_coded[[#This Row],[ISIN]]="","",IF(OR(_xll.BDP($R190&amp;" Equity",T$1)="#N/A N/A",_xll.BDP($R190&amp;" Equity",T$1)="#N/A Invalid Security"),"--",_xll.BDP($R190&amp;" Equity",T$1)))</f>
        <v>--</v>
      </c>
      <c r="U190" s="230" t="str">
        <f>IF(tbl_coded[[#This Row],[ISIN]]="","",IF(OR(_xll.BDP($R190&amp;" Equity",U$1)="#N/A N/A",_xll.BDP($R190&amp;" Equity",U$1)="#N/A Invalid Security"),"--",_xll.BDP($R190&amp;" Equity",U$1)))</f>
        <v>A2</v>
      </c>
      <c r="V190" s="230" t="str">
        <f>IF(tbl_coded[[#This Row],[ISIN]]="","",IF(OR(_xll.BDP($R190&amp;" Equity",V$1)="#N/A N/A",_xll.BDP($R190&amp;" Equity",V$1)="#N/A Invalid Security"),"--",_xll.BDP($R190&amp;" Equity",V$1)))</f>
        <v>--</v>
      </c>
      <c r="W190" s="230" t="str">
        <f>IF(tbl_coded[[#This Row],[ISIN]]="","",IF(OR(_xll.BDP($R190&amp;" Equity",W$1)="#N/A N/A",_xll.BDP($R190&amp;" Equity",W$1)="#N/A Invalid Security"),"--",_xll.BDP($R190&amp;" Equity",W$1)))</f>
        <v>--</v>
      </c>
      <c r="X190" s="230" t="str">
        <f>IF(tbl_coded[[#This Row],[ISIN]]="","",IF(OR(_xll.BDP($R190&amp;" Equity",X$1)="#N/A N/A",_xll.BDP($R190&amp;" Equity",X$1)="#N/A Invalid Security"),"--",_xll.BDP($R190&amp;" Equity",X$1)))</f>
        <v>A</v>
      </c>
      <c r="Y19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A2/--/A</v>
      </c>
      <c r="Z190" s="230" t="str">
        <f>IF(tbl_coded[[#This Row],[ISIN]]="","",IF(ISNUMBER(_xll.BDP(B190&amp;" Corp",Z$1)),_xll.BDP(B190&amp;" Corp",Z$1),""))</f>
        <v/>
      </c>
      <c r="AA190" s="230" t="str">
        <f>IF(tbl_coded[[#This Row],[ISIN]]="","",IF(ISNUMBER(_xll.BDP(B190&amp;" Corp",AA$1)),_xll.BDP(B190&amp;" Corp",AA$1),""))</f>
        <v/>
      </c>
      <c r="AB190" s="230" t="str">
        <f>IF(tbl_coded[[#This Row],[ISIN]]="","",IF(ISNUMBER(_xll.BDP(B190&amp;" Corp",AB$1)),_xll.BDP(B190&amp;" Corp",AB$1),""))</f>
        <v/>
      </c>
      <c r="AC190" s="230" t="str">
        <f>IF(tbl_coded[[#This Row],[ISIN]]="","",IF((_xll.BDP(B190&amp;" Corp",AC$1))="#N/A Field Not Applicable","",_xll.BDP(B190&amp;" Corp",AC$1)))</f>
        <v>N</v>
      </c>
      <c r="AD190" s="230" t="str">
        <f>IF(tbl_coded[[#This Row],[ISIN]]="","",IF((_xll.BDP(B190&amp;" Corp",AD$1))="#N/A N/A","--",_xll.BDP(B190&amp;" Corp",AD$1)))</f>
        <v>--</v>
      </c>
      <c r="AE190" s="230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>IG</v>
      </c>
      <c r="AF19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A2/--/A</v>
      </c>
      <c r="AG19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A2/--/A</v>
      </c>
      <c r="AH190" s="231" t="str">
        <f>IF(tbl_coded[[#This Row],[ISIN]]="","",IF(_xll.BDP($B190&amp;" Corp",AH$1)="#N/A N/A","--",_xll.BDP($B190&amp;" Corp",AH$1)))</f>
        <v>VG</v>
      </c>
      <c r="AI19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Zhongyuan Zhicheng Co Ltd</v>
      </c>
      <c r="AL190" s="230" t="str">
        <f>IF(tbl_coded[[#This Row],[ISIN]]="","",IF(_xll.BDS($B190&amp;" Corp",AL$1)="#N/A Field Not Applicable","",_xll.BDS($B190&amp;" Corp",AL$1)))</f>
        <v/>
      </c>
      <c r="AM19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0" s="230" t="str">
        <f>IF(tbl_coded[[#This Row],[ISIN]]="","",IF(OR(_xll.BDP($B190&amp;" Corp",AR$1)="#N/A N/A"),"",_xll.BDP($B190&amp;" Corp",AR$1)))</f>
        <v>Zhongyuan Yuzi Investment Holdings Group Co Ltd</v>
      </c>
      <c r="AS190" s="230" t="str">
        <f>IF(tbl_coded[[#This Row],[ISIN]]="","",IF(_xll.BDS($B190&amp;" Corp",AS$1)="#N/A Field Not Applicable","",_xll.BDS($B190&amp;" Corp",AS$1)))</f>
        <v/>
      </c>
      <c r="AT190" s="230" t="str">
        <f>IF(tbl_coded[[#This Row],[SBLC Provider BBID]]="","",_xll.BDP(tbl_coded[[#This Row],[SBLC Provider BBID]]&amp;" CompanyID","NAME"))</f>
        <v/>
      </c>
      <c r="AU190" s="230" t="str">
        <f>IF(tbl_coded[[#This Row],[ISIN]]="","",IF(OR(_xll.BDP($B190&amp;" Corp",AU$1)="#N/A N/A"),"--",IF(_xll.BDP($B190&amp;" Corp",AU$1)="#N/A Field Not Applicable","",TEXT(_xll.BDP($B190&amp;" Corp",AU$1),"yyyy/mm/dd"))))</f>
        <v>2021/07/06</v>
      </c>
      <c r="AV190" s="230" t="str">
        <f>IF(tbl_coded[[#This Row],[ISIN]]="","",IF(OR(_xll.BDP($B190&amp;" Corp",AV$1)="#N/A N/A"),"--",IF(_xll.BDP($B190&amp;" Corp",AV$1)="#N/A Field Not Applicable","",TEXT(_xll.BDP($B190&amp;" Corp",AV$1),"yyyy/mm/dd"))))</f>
        <v>2026/07/06</v>
      </c>
      <c r="AW190" s="230" t="str">
        <f>IF(tbl_coded[[#This Row],[ISIN]]="","",IF(OR(_xll.BDP($B190&amp;" Corp",AW$1)="#N/A N/A"),"--",IF(_xll.BDP($B190&amp;" Corp",AW$1)="#N/A Field Not Applicable","",TEXT(_xll.BDP($B190&amp;" Corp",AW$1),"yyyy/mm/dd"))))</f>
        <v>2021/06/25</v>
      </c>
      <c r="AX190" s="230" t="str">
        <f>IF(tbl_coded[[#This Row],[ISIN]]="","",IF(OR(_xll.BDP($B190&amp;" Corp",AX$1)="#N/A Field Not Applicable"),"--",IF(_xll.BDP($B190&amp;" Corp",AX$1)="#N/A Field Not Applicable","",TEXT(_xll.BDP($B190&amp;" Corp",AX$1),"yyyy/mm/dd"))))</f>
        <v>--</v>
      </c>
      <c r="AY190" s="230">
        <f>IF(tbl_coded[[#This Row],[ISIN]]="","",IF(OR(_xll.BDP($B190&amp;" Corp",AY$1)="#N/A N/A"),"--",_xll.BDP($B190&amp;" Corp",AY$1)))</f>
        <v>3.2</v>
      </c>
      <c r="AZ190" s="230" t="str">
        <f>IF(tbl_coded[[#This Row],[ISIN]]="","",IF(OR(_xll.BDP($B190&amp;" Corp",AZ$1)="#N/A N/A"),"--",_xll.BDP($B190&amp;" Corp",AZ$1)))</f>
        <v>USD</v>
      </c>
      <c r="BA190" s="230">
        <f>IF(tbl_coded[[#This Row],[ISIN]]="","",IF(OR(_xll.BDP($B190&amp;" Corp",BA$1)="#N/A N/A"),"--",_xll.BDP($B190&amp;" Corp",BA$1)))</f>
        <v>300000000</v>
      </c>
      <c r="BB190" s="230">
        <f>IF(tbl_coded[[#This Row],[ISIN]]="","",IF(OR(_xll.BDP($B190&amp;" Corp",BB$1)="#N/A Field Not Applicable"),"--",_xll.BDP($B190&amp;" Corp",BB$1)))</f>
        <v>100</v>
      </c>
      <c r="BC190" s="230" t="str">
        <f>IF(tbl_coded[[#This Row],[ISIN]]="","",IF(OR(_xll.BDP($B190&amp;" Corp",BC$1)="#N/A Field Not Applicable"),"--",_xll.BDP($B190&amp;" Corp",BC$1)))</f>
        <v>N</v>
      </c>
      <c r="BD190" s="230" t="str">
        <f>IF(tbl_coded[[#This Row],[ISIN]]="","",IF(OR(_xll.BDP($B190&amp;" Corp",BD$1)="#N/A Field Not Applicable"),"--",_xll.BDP($B190&amp;" Corp",BD$1)))</f>
        <v>N</v>
      </c>
      <c r="BE190" s="230" t="str">
        <f>IF(tbl_coded[[#This Row],[ISIN]]="","",IF(OR(_xll.BDP($B190&amp;" Corp",BE$1)="#N/A Field Not Applicable"),"--",_xll.BDP($B190&amp;" Corp",BE$1)))</f>
        <v>N</v>
      </c>
      <c r="BF190" s="230" t="str">
        <f>IF(tbl_coded[[#This Row],[ISIN]]="","",IF(OR(_xll.BDP($B190&amp;" Corp",BF$1)="#N/A N/A"),"",_xll.BDP($B190&amp;" Corp",BF$1)))</f>
        <v>1433421D CH</v>
      </c>
      <c r="BG19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9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9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9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19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A2/--/A</v>
      </c>
      <c r="BM190" s="230" t="str">
        <f>IF(tbl_coded[[#This Row],[GREEN]]="Y","Green",IF(tbl_coded[[#This Row],[SUSTAINABLE]]="Y","Sustainable",IF(tbl_coded[[#This Row],[SOCIAL]]="Y","Social","")))</f>
        <v/>
      </c>
    </row>
    <row r="191" spans="1:65" ht="15" customHeight="1">
      <c r="A191" s="225">
        <v>189</v>
      </c>
      <c r="B191" s="226" t="str">
        <f>IF(美元债一级!$C$3:$C$1048576&lt;&gt;"",美元债一级!C191,"")</f>
        <v>XS2344625632</v>
      </c>
      <c r="C191" s="230" t="str">
        <f>IF(tbl_coded[[#This Row],[ISIN]]="","",IF(tbl_coded[[#This Row],[Index]]&gt;$A$1,"",IF(_xll.BDP($B191&amp;" Corp",C$1)="#N/A N/A","",_xll.BDP($B191&amp;" Corp",C$1))))</f>
        <v>22/6/2021</v>
      </c>
      <c r="D191" s="230" t="str">
        <f>IF(tbl_coded[[#This Row],[ISIN]]="","",IF(_xll.BDP($B191&amp;" Corp",D$1)="#N/A N/A","",_xll.BDP($B191&amp;" Corp",D$1)))</f>
        <v>FUYANG CHENGTOU GROUP HK</v>
      </c>
      <c r="E191" s="230" t="str">
        <f>IF(tbl_coded[[#This Row],[ISIN]]="","",IF(_xll.BDP($B191&amp;" Corp",E$1)="#N/A N/A","--",_xll.BDP($B191&amp;" Corp",E$1)))</f>
        <v>FUYANG CONS INV GR</v>
      </c>
      <c r="F191" s="230" t="str">
        <f>IF(tbl_coded[[#This Row],[ISIN]]="","",IF(_xll.BDS($B191&amp;" Corp",F$1)="#N/A Field Not Applicable","",_xll.BDS($B191&amp;" Corp",F$1)))</f>
        <v/>
      </c>
      <c r="G191" s="230" t="str">
        <f>IF(tbl_coded[[#This Row],[ISIN]]="","",IF(_xll.BDP($F191&amp;" CompanyID",G$1)="#N/A Invalid Security","",_xll.BDP($F191&amp;" CompanyID",G$1)))</f>
        <v/>
      </c>
      <c r="H191" s="230" t="str">
        <f>IF(tbl_coded[[#This Row],[ISIN]]="","",IF(_xll.BDP($B191&amp;" Corp",H$1)="#N/A N/A","--",_xll.BDP($B191&amp;" Corp",H$1)))</f>
        <v>--</v>
      </c>
      <c r="I191" s="230" t="str">
        <f>IF(tbl_coded[[#This Row],[ISIN]]="","",IF(_xll.BDP($B191&amp;" Corp",I$1)="#N/A N/A","--",_xll.BDP($B191&amp;" Corp",I$1)))</f>
        <v>--</v>
      </c>
      <c r="J191" s="230" t="str">
        <f>IF(tbl_coded[[#This Row],[ISIN]]="","",IF(_xll.BDP($B191&amp;" Corp",J$1)="#N/A N/A","--",_xll.BDP($B191&amp;" Corp",J$1)))</f>
        <v>BBB-</v>
      </c>
      <c r="K191" s="230" t="str">
        <f>IF(tbl_coded[[#This Row],[ISIN]]="","",IF(_xll.BDP($B191&amp;" Corp",K$1)="#N/A N/A","--",_xll.BDP($B191&amp;" Corp",K$1)))</f>
        <v>--</v>
      </c>
      <c r="L191" s="230" t="str">
        <f>IF(tbl_coded[[#This Row],[ISIN]]="","",IF(_xll.BDP($B191&amp;" Corp",L$1)="#N/A N/A","--",_xll.BDP($B191&amp;" Corp",L$1)))</f>
        <v>--</v>
      </c>
      <c r="M191" s="230" t="str">
        <f>IF(tbl_coded[[#This Row],[ISIN]]="","",IF(_xll.BDP($B191&amp;" Corp",M$1)="#N/A N/A","--",_xll.BDP($B191&amp;" Corp",M$1)))</f>
        <v>--</v>
      </c>
      <c r="N191" s="230" t="str">
        <f>IF(tbl_coded[[#This Row],[ISIN]]="","",IF(_xll.BDP($B191&amp;" Corp",N$1)="#N/A N/A","--",_xll.BDP($B191&amp;" Corp",N$1)))</f>
        <v>--</v>
      </c>
      <c r="O191" s="230" t="str">
        <f>IF(tbl_coded[[#This Row],[ISIN]]="","",IF(_xll.BDP($B191&amp;" Corp",O$1)="#N/A N/A","--",_xll.BDP($B191&amp;" Corp",O$1)))</f>
        <v>--</v>
      </c>
      <c r="P191" s="230" t="str">
        <f>IF(tbl_coded[[#This Row],[ISIN]]="","",IF(_xll.BDP($B191&amp;" Corp",P$1)="#N/A N/A","--",_xll.BDP($B191&amp;" Corp",P$1)))</f>
        <v>--</v>
      </c>
      <c r="Q19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91" s="230" t="str">
        <f>IF(tbl_coded[[#This Row],[ISIN]]="","",IF(OR(_xll.BDP($B191&amp;" Corp",R$1)="#N/A N/A",_xll.BDP($B191&amp;" Corp",R$1)="#N/A Invalid Security",_xll.BDP($B191&amp;" Corp",R$1)="#N/A Field Not Applicable"),"--",_xll.BDP($B191&amp;" Corp",R$1)))</f>
        <v>FYCCIZ CH</v>
      </c>
      <c r="S191" s="230" t="str">
        <f>IF(tbl_coded[[#This Row],[ISIN]]="","",IF(OR(_xll.BDP($R191&amp;" Equity",S$1)="#N/A N/A",_xll.BDP($R191&amp;" Equity",S$1)="#N/A Invalid Security"),"--",_xll.BDP($R191&amp;" Equity",S$1)))</f>
        <v>--</v>
      </c>
      <c r="T191" s="230" t="str">
        <f>IF(tbl_coded[[#This Row],[ISIN]]="","",IF(OR(_xll.BDP($R191&amp;" Equity",T$1)="#N/A N/A",_xll.BDP($R191&amp;" Equity",T$1)="#N/A Invalid Security"),"--",_xll.BDP($R191&amp;" Equity",T$1)))</f>
        <v>--</v>
      </c>
      <c r="U191" s="230" t="str">
        <f>IF(tbl_coded[[#This Row],[ISIN]]="","",IF(OR(_xll.BDP($R191&amp;" Equity",U$1)="#N/A N/A",_xll.BDP($R191&amp;" Equity",U$1)="#N/A Invalid Security"),"--",_xll.BDP($R191&amp;" Equity",U$1)))</f>
        <v>--</v>
      </c>
      <c r="V191" s="230" t="str">
        <f>IF(tbl_coded[[#This Row],[ISIN]]="","",IF(OR(_xll.BDP($R191&amp;" Equity",V$1)="#N/A N/A",_xll.BDP($R191&amp;" Equity",V$1)="#N/A Invalid Security"),"--",_xll.BDP($R191&amp;" Equity",V$1)))</f>
        <v>--</v>
      </c>
      <c r="W191" s="230" t="str">
        <f>IF(tbl_coded[[#This Row],[ISIN]]="","",IF(OR(_xll.BDP($R191&amp;" Equity",W$1)="#N/A N/A",_xll.BDP($R191&amp;" Equity",W$1)="#N/A Invalid Security"),"--",_xll.BDP($R191&amp;" Equity",W$1)))</f>
        <v>--</v>
      </c>
      <c r="X191" s="230" t="str">
        <f>IF(tbl_coded[[#This Row],[ISIN]]="","",IF(OR(_xll.BDP($R191&amp;" Equity",X$1)="#N/A N/A",_xll.BDP($R191&amp;" Equity",X$1)="#N/A Invalid Security"),"--",_xll.BDP($R191&amp;" Equity",X$1)))</f>
        <v>BBB-</v>
      </c>
      <c r="Y19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--/--/BBB-</v>
      </c>
      <c r="Z191" s="230" t="str">
        <f>IF(tbl_coded[[#This Row],[ISIN]]="","",IF(ISNUMBER(_xll.BDP(B191&amp;" Corp",Z$1)),_xll.BDP(B191&amp;" Corp",Z$1),""))</f>
        <v/>
      </c>
      <c r="AA191" s="230" t="str">
        <f>IF(tbl_coded[[#This Row],[ISIN]]="","",IF(ISNUMBER(_xll.BDP(B191&amp;" Corp",AA$1)),_xll.BDP(B191&amp;" Corp",AA$1),""))</f>
        <v/>
      </c>
      <c r="AB191" s="230" t="str">
        <f>IF(tbl_coded[[#This Row],[ISIN]]="","",IF(ISNUMBER(_xll.BDP(B191&amp;" Corp",AB$1)),_xll.BDP(B191&amp;" Corp",AB$1),""))</f>
        <v/>
      </c>
      <c r="AC191" s="230" t="str">
        <f>IF(tbl_coded[[#This Row],[ISIN]]="","",IF((_xll.BDP(B191&amp;" Corp",AC$1))="#N/A Field Not Applicable","",_xll.BDP(B191&amp;" Corp",AC$1)))</f>
        <v>N</v>
      </c>
      <c r="AD191" s="230" t="str">
        <f>IF(tbl_coded[[#This Row],[ISIN]]="","",IF((_xll.BDP(B191&amp;" Corp",AD$1))="#N/A N/A","--",_xll.BDP(B191&amp;" Corp",AD$1)))</f>
        <v>--</v>
      </c>
      <c r="AE191" s="230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>IG</v>
      </c>
      <c r="AF19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19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191" s="231" t="str">
        <f>IF(tbl_coded[[#This Row],[ISIN]]="","",IF(_xll.BDP($B191&amp;" Corp",AH$1)="#N/A N/A","--",_xll.BDP($B191&amp;" Corp",AH$1)))</f>
        <v>HK</v>
      </c>
      <c r="AI19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杭州富阳城投集团（香</v>
      </c>
      <c r="AL191" s="230" t="str">
        <f>IF(tbl_coded[[#This Row],[ISIN]]="","",IF(_xll.BDS($B191&amp;" Corp",AL$1)="#N/A Field Not Applicable","",_xll.BDS($B191&amp;" Corp",AL$1)))</f>
        <v/>
      </c>
      <c r="AM19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1" s="230" t="str">
        <f>IF(tbl_coded[[#This Row],[ISIN]]="","",IF(OR(_xll.BDP($B191&amp;" Corp",AR$1)="#N/A N/A"),"",_xll.BDP($B191&amp;" Corp",AR$1)))</f>
        <v>Hangzhou Fuyang City Construction Investment Group Co Ltd</v>
      </c>
      <c r="AS191" s="230" t="str">
        <f>IF(tbl_coded[[#This Row],[ISIN]]="","",IF(_xll.BDS($B191&amp;" Corp",AS$1)="#N/A Field Not Applicable","",_xll.BDS($B191&amp;" Corp",AS$1)))</f>
        <v/>
      </c>
      <c r="AT191" s="230" t="str">
        <f>IF(tbl_coded[[#This Row],[SBLC Provider BBID]]="","",_xll.BDP(tbl_coded[[#This Row],[SBLC Provider BBID]]&amp;" CompanyID","NAME"))</f>
        <v/>
      </c>
      <c r="AU191" s="230" t="str">
        <f>IF(tbl_coded[[#This Row],[ISIN]]="","",IF(OR(_xll.BDP($B191&amp;" Corp",AU$1)="#N/A N/A"),"--",IF(_xll.BDP($B191&amp;" Corp",AU$1)="#N/A Field Not Applicable","",TEXT(_xll.BDP($B191&amp;" Corp",AU$1),"yyyy/mm/dd"))))</f>
        <v>2021/06/25</v>
      </c>
      <c r="AV191" s="230" t="str">
        <f>IF(tbl_coded[[#This Row],[ISIN]]="","",IF(OR(_xll.BDP($B191&amp;" Corp",AV$1)="#N/A N/A"),"--",IF(_xll.BDP($B191&amp;" Corp",AV$1)="#N/A Field Not Applicable","",TEXT(_xll.BDP($B191&amp;" Corp",AV$1),"yyyy/mm/dd"))))</f>
        <v>2026/06/25</v>
      </c>
      <c r="AW191" s="230" t="str">
        <f>IF(tbl_coded[[#This Row],[ISIN]]="","",IF(OR(_xll.BDP($B191&amp;" Corp",AW$1)="#N/A N/A"),"--",IF(_xll.BDP($B191&amp;" Corp",AW$1)="#N/A Field Not Applicable","",TEXT(_xll.BDP($B191&amp;" Corp",AW$1),"yyyy/mm/dd"))))</f>
        <v>2021/06/22</v>
      </c>
      <c r="AX191" s="230" t="str">
        <f>IF(tbl_coded[[#This Row],[ISIN]]="","",IF(OR(_xll.BDP($B191&amp;" Corp",AX$1)="#N/A Field Not Applicable"),"--",IF(_xll.BDP($B191&amp;" Corp",AX$1)="#N/A Field Not Applicable","",TEXT(_xll.BDP($B191&amp;" Corp",AX$1),"yyyy/mm/dd"))))</f>
        <v>--</v>
      </c>
      <c r="AY191" s="230">
        <f>IF(tbl_coded[[#This Row],[ISIN]]="","",IF(OR(_xll.BDP($B191&amp;" Corp",AY$1)="#N/A N/A"),"--",_xll.BDP($B191&amp;" Corp",AY$1)))</f>
        <v>3.2</v>
      </c>
      <c r="AZ191" s="230" t="str">
        <f>IF(tbl_coded[[#This Row],[ISIN]]="","",IF(OR(_xll.BDP($B191&amp;" Corp",AZ$1)="#N/A N/A"),"--",_xll.BDP($B191&amp;" Corp",AZ$1)))</f>
        <v>USD</v>
      </c>
      <c r="BA191" s="230">
        <f>IF(tbl_coded[[#This Row],[ISIN]]="","",IF(OR(_xll.BDP($B191&amp;" Corp",BA$1)="#N/A N/A"),"--",_xll.BDP($B191&amp;" Corp",BA$1)))</f>
        <v>328000000</v>
      </c>
      <c r="BB191" s="230">
        <f>IF(tbl_coded[[#This Row],[ISIN]]="","",IF(OR(_xll.BDP($B191&amp;" Corp",BB$1)="#N/A Field Not Applicable"),"--",_xll.BDP($B191&amp;" Corp",BB$1)))</f>
        <v>100</v>
      </c>
      <c r="BC191" s="230" t="str">
        <f>IF(tbl_coded[[#This Row],[ISIN]]="","",IF(OR(_xll.BDP($B191&amp;" Corp",BC$1)="#N/A Field Not Applicable"),"--",_xll.BDP($B191&amp;" Corp",BC$1)))</f>
        <v>N</v>
      </c>
      <c r="BD191" s="230" t="str">
        <f>IF(tbl_coded[[#This Row],[ISIN]]="","",IF(OR(_xll.BDP($B191&amp;" Corp",BD$1)="#N/A Field Not Applicable"),"--",_xll.BDP($B191&amp;" Corp",BD$1)))</f>
        <v>N</v>
      </c>
      <c r="BE191" s="230" t="str">
        <f>IF(tbl_coded[[#This Row],[ISIN]]="","",IF(OR(_xll.BDP($B191&amp;" Corp",BE$1)="#N/A Field Not Applicable"),"--",_xll.BDP($B191&amp;" Corp",BE$1)))</f>
        <v>N</v>
      </c>
      <c r="BF191" s="230" t="str">
        <f>IF(tbl_coded[[#This Row],[ISIN]]="","",IF(OR(_xll.BDP($B191&amp;" Corp",BF$1)="#N/A N/A"),"",_xll.BDP($B191&amp;" Corp",BF$1)))</f>
        <v/>
      </c>
      <c r="BG19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19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19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19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191" s="230" t="str">
        <f>IF(tbl_coded[[#This Row],[GREEN]]="Y","Green",IF(tbl_coded[[#This Row],[SUSTAINABLE]]="Y","Sustainable",IF(tbl_coded[[#This Row],[SOCIAL]]="Y","Social","")))</f>
        <v/>
      </c>
    </row>
    <row r="192" spans="1:65" ht="15" customHeight="1">
      <c r="A192" s="225">
        <v>190</v>
      </c>
      <c r="B192" s="226" t="str">
        <f>IF(美元债一级!$C$3:$C$1048576&lt;&gt;"",美元债一级!C192,"")</f>
        <v>XS2357034755</v>
      </c>
      <c r="C192" s="230" t="str">
        <f>IF(tbl_coded[[#This Row],[ISIN]]="","",IF(tbl_coded[[#This Row],[Index]]&gt;$A$1,"",IF(_xll.BDP($B192&amp;" Corp",C$1)="#N/A N/A","",_xll.BDP($B192&amp;" Corp",C$1))))</f>
        <v>22/6/2021</v>
      </c>
      <c r="D192" s="230" t="str">
        <f>IF(tbl_coded[[#This Row],[ISIN]]="","",IF(_xll.BDP($B192&amp;" Corp",D$1)="#N/A N/A","",_xll.BDP($B192&amp;" Corp",D$1)))</f>
        <v>BOCOM INTNTL BLOSSOM LTD</v>
      </c>
      <c r="E192" s="230" t="str">
        <f>IF(tbl_coded[[#This Row],[ISIN]]="","",IF(_xll.BDP($B192&amp;" Corp",E$1)="#N/A N/A","--",_xll.BDP($B192&amp;" Corp",E$1)))</f>
        <v>BOCOM INTERNATIONAL HOLD</v>
      </c>
      <c r="F192" s="230" t="str">
        <f>IF(tbl_coded[[#This Row],[ISIN]]="","",IF(_xll.BDS($B192&amp;" Corp",F$1)="#N/A Field Not Applicable","",_xll.BDS($B192&amp;" Corp",F$1)))</f>
        <v/>
      </c>
      <c r="G192" s="230" t="str">
        <f>IF(tbl_coded[[#This Row],[ISIN]]="","",IF(_xll.BDP($F192&amp;" CompanyID",G$1)="#N/A Invalid Security","",_xll.BDP($F192&amp;" CompanyID",G$1)))</f>
        <v/>
      </c>
      <c r="H192" s="230" t="str">
        <f>IF(tbl_coded[[#This Row],[ISIN]]="","",IF(_xll.BDP($B192&amp;" Corp",H$1)="#N/A N/A","--",_xll.BDP($B192&amp;" Corp",H$1)))</f>
        <v>--</v>
      </c>
      <c r="I192" s="230" t="str">
        <f>IF(tbl_coded[[#This Row],[ISIN]]="","",IF(_xll.BDP($B192&amp;" Corp",I$1)="#N/A N/A","--",_xll.BDP($B192&amp;" Corp",I$1)))</f>
        <v>--</v>
      </c>
      <c r="J192" s="230" t="str">
        <f>IF(tbl_coded[[#This Row],[ISIN]]="","",IF(_xll.BDP($B192&amp;" Corp",J$1)="#N/A N/A","--",_xll.BDP($B192&amp;" Corp",J$1)))</f>
        <v>A</v>
      </c>
      <c r="K192" s="230" t="str">
        <f>IF(tbl_coded[[#This Row],[ISIN]]="","",IF(_xll.BDP($B192&amp;" Corp",K$1)="#N/A N/A","--",_xll.BDP($B192&amp;" Corp",K$1)))</f>
        <v>--</v>
      </c>
      <c r="L192" s="230" t="str">
        <f>IF(tbl_coded[[#This Row],[ISIN]]="","",IF(_xll.BDP($B192&amp;" Corp",L$1)="#N/A N/A","--",_xll.BDP($B192&amp;" Corp",L$1)))</f>
        <v>--</v>
      </c>
      <c r="M192" s="230" t="str">
        <f>IF(tbl_coded[[#This Row],[ISIN]]="","",IF(_xll.BDP($B192&amp;" Corp",M$1)="#N/A N/A","--",_xll.BDP($B192&amp;" Corp",M$1)))</f>
        <v>--</v>
      </c>
      <c r="N192" s="230" t="str">
        <f>IF(tbl_coded[[#This Row],[ISIN]]="","",IF(_xll.BDP($B192&amp;" Corp",N$1)="#N/A N/A","--",_xll.BDP($B192&amp;" Corp",N$1)))</f>
        <v>--</v>
      </c>
      <c r="O192" s="230" t="str">
        <f>IF(tbl_coded[[#This Row],[ISIN]]="","",IF(_xll.BDP($B192&amp;" Corp",O$1)="#N/A N/A","--",_xll.BDP($B192&amp;" Corp",O$1)))</f>
        <v>--</v>
      </c>
      <c r="P192" s="230" t="str">
        <f>IF(tbl_coded[[#This Row],[ISIN]]="","",IF(_xll.BDP($B192&amp;" Corp",P$1)="#N/A N/A","--",_xll.BDP($B192&amp;" Corp",P$1)))</f>
        <v>--</v>
      </c>
      <c r="Q19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92" s="230" t="str">
        <f>IF(tbl_coded[[#This Row],[ISIN]]="","",IF(OR(_xll.BDP($B192&amp;" Corp",R$1)="#N/A N/A",_xll.BDP($B192&amp;" Corp",R$1)="#N/A Invalid Security",_xll.BDP($B192&amp;" Corp",R$1)="#N/A Field Not Applicable"),"--",_xll.BDP($B192&amp;" Corp",R$1)))</f>
        <v>3329 HK</v>
      </c>
      <c r="S192" s="230" t="str">
        <f>IF(tbl_coded[[#This Row],[ISIN]]="","",IF(OR(_xll.BDP($R192&amp;" Equity",S$1)="#N/A N/A",_xll.BDP($R192&amp;" Equity",S$1)="#N/A Invalid Security"),"--",_xll.BDP($R192&amp;" Equity",S$1)))</f>
        <v>--</v>
      </c>
      <c r="T192" s="230" t="str">
        <f>IF(tbl_coded[[#This Row],[ISIN]]="","",IF(OR(_xll.BDP($R192&amp;" Equity",T$1)="#N/A N/A",_xll.BDP($R192&amp;" Equity",T$1)="#N/A Invalid Security"),"--",_xll.BDP($R192&amp;" Equity",T$1)))</f>
        <v>--</v>
      </c>
      <c r="U192" s="230" t="str">
        <f>IF(tbl_coded[[#This Row],[ISIN]]="","",IF(OR(_xll.BDP($R192&amp;" Equity",U$1)="#N/A N/A",_xll.BDP($R192&amp;" Equity",U$1)="#N/A Invalid Security"),"--",_xll.BDP($R192&amp;" Equity",U$1)))</f>
        <v>Baa1</v>
      </c>
      <c r="V192" s="230" t="str">
        <f>IF(tbl_coded[[#This Row],[ISIN]]="","",IF(OR(_xll.BDP($R192&amp;" Equity",V$1)="#N/A N/A",_xll.BDP($R192&amp;" Equity",V$1)="#N/A Invalid Security"),"--",_xll.BDP($R192&amp;" Equity",V$1)))</f>
        <v>--</v>
      </c>
      <c r="W192" s="230" t="str">
        <f>IF(tbl_coded[[#This Row],[ISIN]]="","",IF(OR(_xll.BDP($R192&amp;" Equity",W$1)="#N/A N/A",_xll.BDP($R192&amp;" Equity",W$1)="#N/A Invalid Security"),"--",_xll.BDP($R192&amp;" Equity",W$1)))</f>
        <v>--</v>
      </c>
      <c r="X192" s="230" t="str">
        <f>IF(tbl_coded[[#This Row],[ISIN]]="","",IF(OR(_xll.BDP($R192&amp;" Equity",X$1)="#N/A N/A",_xll.BDP($R192&amp;" Equity",X$1)="#N/A Invalid Security"),"--",_xll.BDP($R192&amp;" Equity",X$1)))</f>
        <v>A</v>
      </c>
      <c r="Y19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Baa1/--/A</v>
      </c>
      <c r="Z192" s="230">
        <f>IF(tbl_coded[[#This Row],[ISIN]]="","",IF(ISNUMBER(_xll.BDP(B192&amp;" Corp",Z$1)),_xll.BDP(B192&amp;" Corp",Z$1),""))</f>
        <v>90</v>
      </c>
      <c r="AA192" s="230">
        <f>IF(tbl_coded[[#This Row],[ISIN]]="","",IF(ISNUMBER(_xll.BDP(B192&amp;" Corp",AA$1)),_xll.BDP(B192&amp;" Corp",AA$1),""))</f>
        <v>90</v>
      </c>
      <c r="AB192" s="230" t="str">
        <f>IF(tbl_coded[[#This Row],[ISIN]]="","",IF(ISNUMBER(_xll.BDP(B192&amp;" Corp",AB$1)),_xll.BDP(B192&amp;" Corp",AB$1),""))</f>
        <v/>
      </c>
      <c r="AC192" s="230" t="str">
        <f>IF(tbl_coded[[#This Row],[ISIN]]="","",IF((_xll.BDP(B192&amp;" Corp",AC$1))="#N/A Field Not Applicable","",_xll.BDP(B192&amp;" Corp",AC$1)))</f>
        <v>N</v>
      </c>
      <c r="AD192" s="230" t="str">
        <f>IF(tbl_coded[[#This Row],[ISIN]]="","",IF((_xll.BDP(B192&amp;" Corp",AD$1))="#N/A N/A","--",_xll.BDP(B192&amp;" Corp",AD$1)))</f>
        <v>--</v>
      </c>
      <c r="AE192" s="230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>IG</v>
      </c>
      <c r="AF19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Baa1/--/A</v>
      </c>
      <c r="AG19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</v>
      </c>
      <c r="AH192" s="231" t="str">
        <f>IF(tbl_coded[[#This Row],[ISIN]]="","",IF(_xll.BDP($B192&amp;" Corp",AH$1)="#N/A N/A","--",_xll.BDP($B192&amp;" Corp",AH$1)))</f>
        <v>VG</v>
      </c>
      <c r="AI19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90</v>
      </c>
      <c r="AK19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BOCOM International Blossom Lt</v>
      </c>
      <c r="AL192" s="230" t="str">
        <f>IF(tbl_coded[[#This Row],[ISIN]]="","",IF(_xll.BDS($B192&amp;" Corp",AL$1)="#N/A Field Not Applicable","",_xll.BDS($B192&amp;" Corp",AL$1)))</f>
        <v/>
      </c>
      <c r="AM19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2" s="230" t="str">
        <f>IF(tbl_coded[[#This Row],[ISIN]]="","",IF(OR(_xll.BDP($B192&amp;" Corp",AR$1)="#N/A N/A"),"",_xll.BDP($B192&amp;" Corp",AR$1)))</f>
        <v>BOCOM International Holdings Co Ltd</v>
      </c>
      <c r="AS192" s="230" t="str">
        <f>IF(tbl_coded[[#This Row],[ISIN]]="","",IF(_xll.BDS($B192&amp;" Corp",AS$1)="#N/A Field Not Applicable","",_xll.BDS($B192&amp;" Corp",AS$1)))</f>
        <v/>
      </c>
      <c r="AT192" s="230" t="str">
        <f>IF(tbl_coded[[#This Row],[SBLC Provider BBID]]="","",_xll.BDP(tbl_coded[[#This Row],[SBLC Provider BBID]]&amp;" CompanyID","NAME"))</f>
        <v/>
      </c>
      <c r="AU192" s="230" t="str">
        <f>IF(tbl_coded[[#This Row],[ISIN]]="","",IF(OR(_xll.BDP($B192&amp;" Corp",AU$1)="#N/A N/A"),"--",IF(_xll.BDP($B192&amp;" Corp",AU$1)="#N/A Field Not Applicable","",TEXT(_xll.BDP($B192&amp;" Corp",AU$1),"yyyy/mm/dd"))))</f>
        <v>2021/06/28</v>
      </c>
      <c r="AV192" s="230" t="str">
        <f>IF(tbl_coded[[#This Row],[ISIN]]="","",IF(OR(_xll.BDP($B192&amp;" Corp",AV$1)="#N/A N/A"),"--",IF(_xll.BDP($B192&amp;" Corp",AV$1)="#N/A Field Not Applicable","",TEXT(_xll.BDP($B192&amp;" Corp",AV$1),"yyyy/mm/dd"))))</f>
        <v>2026/06/28</v>
      </c>
      <c r="AW192" s="230" t="str">
        <f>IF(tbl_coded[[#This Row],[ISIN]]="","",IF(OR(_xll.BDP($B192&amp;" Corp",AW$1)="#N/A N/A"),"--",IF(_xll.BDP($B192&amp;" Corp",AW$1)="#N/A Field Not Applicable","",TEXT(_xll.BDP($B192&amp;" Corp",AW$1),"yyyy/mm/dd"))))</f>
        <v>2021/06/22</v>
      </c>
      <c r="AX192" s="230" t="str">
        <f>IF(tbl_coded[[#This Row],[ISIN]]="","",IF(OR(_xll.BDP($B192&amp;" Corp",AX$1)="#N/A Field Not Applicable"),"--",IF(_xll.BDP($B192&amp;" Corp",AX$1)="#N/A Field Not Applicable","",TEXT(_xll.BDP($B192&amp;" Corp",AX$1),"yyyy/mm/dd"))))</f>
        <v>--</v>
      </c>
      <c r="AY192" s="230">
        <f>IF(tbl_coded[[#This Row],[ISIN]]="","",IF(OR(_xll.BDP($B192&amp;" Corp",AY$1)="#N/A N/A"),"--",_xll.BDP($B192&amp;" Corp",AY$1)))</f>
        <v>1.75</v>
      </c>
      <c r="AZ192" s="230" t="str">
        <f>IF(tbl_coded[[#This Row],[ISIN]]="","",IF(OR(_xll.BDP($B192&amp;" Corp",AZ$1)="#N/A N/A"),"--",_xll.BDP($B192&amp;" Corp",AZ$1)))</f>
        <v>USD</v>
      </c>
      <c r="BA192" s="230">
        <f>IF(tbl_coded[[#This Row],[ISIN]]="","",IF(OR(_xll.BDP($B192&amp;" Corp",BA$1)="#N/A N/A"),"--",_xll.BDP($B192&amp;" Corp",BA$1)))</f>
        <v>500000000</v>
      </c>
      <c r="BB192" s="230">
        <f>IF(tbl_coded[[#This Row],[ISIN]]="","",IF(OR(_xll.BDP($B192&amp;" Corp",BB$1)="#N/A Field Not Applicable"),"--",_xll.BDP($B192&amp;" Corp",BB$1)))</f>
        <v>99.938000000000002</v>
      </c>
      <c r="BC192" s="230" t="str">
        <f>IF(tbl_coded[[#This Row],[ISIN]]="","",IF(OR(_xll.BDP($B192&amp;" Corp",BC$1)="#N/A Field Not Applicable"),"--",_xll.BDP($B192&amp;" Corp",BC$1)))</f>
        <v>N</v>
      </c>
      <c r="BD192" s="230" t="str">
        <f>IF(tbl_coded[[#This Row],[ISIN]]="","",IF(OR(_xll.BDP($B192&amp;" Corp",BD$1)="#N/A Field Not Applicable"),"--",_xll.BDP($B192&amp;" Corp",BD$1)))</f>
        <v>N</v>
      </c>
      <c r="BE192" s="230" t="str">
        <f>IF(tbl_coded[[#This Row],[ISIN]]="","",IF(OR(_xll.BDP($B192&amp;" Corp",BE$1)="#N/A Field Not Applicable"),"--",_xll.BDP($B192&amp;" Corp",BE$1)))</f>
        <v>N</v>
      </c>
      <c r="BF192" s="230" t="str">
        <f>IF(tbl_coded[[#This Row],[ISIN]]="","",IF(OR(_xll.BDP($B192&amp;" Corp",BF$1)="#N/A N/A"),"",_xll.BDP($B192&amp;" Corp",BF$1)))</f>
        <v>3329 HK</v>
      </c>
      <c r="BG19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9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9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9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</v>
      </c>
      <c r="BL19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Baa1/--/A</v>
      </c>
      <c r="BM192" s="230" t="str">
        <f>IF(tbl_coded[[#This Row],[GREEN]]="Y","Green",IF(tbl_coded[[#This Row],[SUSTAINABLE]]="Y","Sustainable",IF(tbl_coded[[#This Row],[SOCIAL]]="Y","Social","")))</f>
        <v/>
      </c>
    </row>
    <row r="193" spans="1:65" ht="15" customHeight="1">
      <c r="A193" s="225">
        <v>191</v>
      </c>
      <c r="B193" s="226" t="str">
        <f>IF(美元债一级!$C$3:$C$1048576&lt;&gt;"",美元债一级!C193,"")</f>
        <v>XS2353028298</v>
      </c>
      <c r="C193" s="230" t="str">
        <f>IF(tbl_coded[[#This Row],[ISIN]]="","",IF(tbl_coded[[#This Row],[Index]]&gt;$A$1,"",IF(_xll.BDP($B193&amp;" Corp",C$1)="#N/A N/A","",_xll.BDP($B193&amp;" Corp",C$1))))</f>
        <v>21/6/2021</v>
      </c>
      <c r="D193" s="230" t="str">
        <f>IF(tbl_coded[[#This Row],[ISIN]]="","",IF(_xll.BDP($B193&amp;" Corp",D$1)="#N/A N/A","",_xll.BDP($B193&amp;" Corp",D$1)))</f>
        <v>HOPSON DEVELOPMENT HLDGS</v>
      </c>
      <c r="E193" s="230" t="str">
        <f>IF(tbl_coded[[#This Row],[ISIN]]="","",IF(_xll.BDP($B193&amp;" Corp",E$1)="#N/A N/A","--",_xll.BDP($B193&amp;" Corp",E$1)))</f>
        <v>SUBSIDIARIES</v>
      </c>
      <c r="F193" s="230" t="str">
        <f>IF(tbl_coded[[#This Row],[ISIN]]="","",IF(_xll.BDS($B193&amp;" Corp",F$1)="#N/A Field Not Applicable","",_xll.BDS($B193&amp;" Corp",F$1)))</f>
        <v/>
      </c>
      <c r="G193" s="230" t="str">
        <f>IF(tbl_coded[[#This Row],[ISIN]]="","",IF(_xll.BDP($F193&amp;" CompanyID",G$1)="#N/A Invalid Security","",_xll.BDP($F193&amp;" CompanyID",G$1)))</f>
        <v/>
      </c>
      <c r="H193" s="230" t="str">
        <f>IF(tbl_coded[[#This Row],[ISIN]]="","",IF(_xll.BDP($B193&amp;" Corp",H$1)="#N/A N/A","--",_xll.BDP($B193&amp;" Corp",H$1)))</f>
        <v>--</v>
      </c>
      <c r="I193" s="230" t="str">
        <f>IF(tbl_coded[[#This Row],[ISIN]]="","",IF(_xll.BDP($B193&amp;" Corp",I$1)="#N/A N/A","--",_xll.BDP($B193&amp;" Corp",I$1)))</f>
        <v>--</v>
      </c>
      <c r="J193" s="230" t="str">
        <f>IF(tbl_coded[[#This Row],[ISIN]]="","",IF(_xll.BDP($B193&amp;" Corp",J$1)="#N/A N/A","--",_xll.BDP($B193&amp;" Corp",J$1)))</f>
        <v>B+</v>
      </c>
      <c r="K193" s="230" t="str">
        <f>IF(tbl_coded[[#This Row],[ISIN]]="","",IF(_xll.BDP($B193&amp;" Corp",K$1)="#N/A N/A","--",_xll.BDP($B193&amp;" Corp",K$1)))</f>
        <v>--</v>
      </c>
      <c r="L193" s="230" t="str">
        <f>IF(tbl_coded[[#This Row],[ISIN]]="","",IF(_xll.BDP($B193&amp;" Corp",L$1)="#N/A N/A","--",_xll.BDP($B193&amp;" Corp",L$1)))</f>
        <v>--</v>
      </c>
      <c r="M193" s="230" t="str">
        <f>IF(tbl_coded[[#This Row],[ISIN]]="","",IF(_xll.BDP($B193&amp;" Corp",M$1)="#N/A N/A","--",_xll.BDP($B193&amp;" Corp",M$1)))</f>
        <v>--</v>
      </c>
      <c r="N193" s="230" t="str">
        <f>IF(tbl_coded[[#This Row],[ISIN]]="","",IF(_xll.BDP($B193&amp;" Corp",N$1)="#N/A N/A","--",_xll.BDP($B193&amp;" Corp",N$1)))</f>
        <v>WR</v>
      </c>
      <c r="O193" s="230" t="str">
        <f>IF(tbl_coded[[#This Row],[ISIN]]="","",IF(_xll.BDP($B193&amp;" Corp",O$1)="#N/A N/A","--",_xll.BDP($B193&amp;" Corp",O$1)))</f>
        <v>B</v>
      </c>
      <c r="P193" s="230" t="str">
        <f>IF(tbl_coded[[#This Row],[ISIN]]="","",IF(_xll.BDP($B193&amp;" Corp",P$1)="#N/A N/A","--",_xll.BDP($B193&amp;" Corp",P$1)))</f>
        <v>B+</v>
      </c>
      <c r="Q19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WR/B/B+</v>
      </c>
      <c r="R193" s="230" t="str">
        <f>IF(tbl_coded[[#This Row],[ISIN]]="","",IF(OR(_xll.BDP($B193&amp;" Corp",R$1)="#N/A N/A",_xll.BDP($B193&amp;" Corp",R$1)="#N/A Invalid Security",_xll.BDP($B193&amp;" Corp",R$1)="#N/A Field Not Applicable"),"--",_xll.BDP($B193&amp;" Corp",R$1)))</f>
        <v>--</v>
      </c>
      <c r="S193" s="230" t="str">
        <f>IF(tbl_coded[[#This Row],[ISIN]]="","",IF(OR(_xll.BDP($R193&amp;" Equity",S$1)="#N/A N/A",_xll.BDP($R193&amp;" Equity",S$1)="#N/A Invalid Security"),"--",_xll.BDP($R193&amp;" Equity",S$1)))</f>
        <v>--</v>
      </c>
      <c r="T193" s="230" t="str">
        <f>IF(tbl_coded[[#This Row],[ISIN]]="","",IF(OR(_xll.BDP($R193&amp;" Equity",T$1)="#N/A N/A",_xll.BDP($R193&amp;" Equity",T$1)="#N/A Invalid Security"),"--",_xll.BDP($R193&amp;" Equity",T$1)))</f>
        <v>--</v>
      </c>
      <c r="U193" s="230" t="str">
        <f>IF(tbl_coded[[#This Row],[ISIN]]="","",IF(OR(_xll.BDP($R193&amp;" Equity",U$1)="#N/A N/A",_xll.BDP($R193&amp;" Equity",U$1)="#N/A Invalid Security"),"--",_xll.BDP($R193&amp;" Equity",U$1)))</f>
        <v>--</v>
      </c>
      <c r="V193" s="230" t="str">
        <f>IF(tbl_coded[[#This Row],[ISIN]]="","",IF(OR(_xll.BDP($R193&amp;" Equity",V$1)="#N/A N/A",_xll.BDP($R193&amp;" Equity",V$1)="#N/A Invalid Security"),"--",_xll.BDP($R193&amp;" Equity",V$1)))</f>
        <v>--</v>
      </c>
      <c r="W193" s="230" t="str">
        <f>IF(tbl_coded[[#This Row],[ISIN]]="","",IF(OR(_xll.BDP($R193&amp;" Equity",W$1)="#N/A N/A",_xll.BDP($R193&amp;" Equity",W$1)="#N/A Invalid Security"),"--",_xll.BDP($R193&amp;" Equity",W$1)))</f>
        <v>--</v>
      </c>
      <c r="X193" s="230" t="str">
        <f>IF(tbl_coded[[#This Row],[ISIN]]="","",IF(OR(_xll.BDP($R193&amp;" Equity",X$1)="#N/A N/A",_xll.BDP($R193&amp;" Equity",X$1)="#N/A Invalid Security"),"--",_xll.BDP($R193&amp;" Equity",X$1)))</f>
        <v>--</v>
      </c>
      <c r="Y19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3" s="230" t="str">
        <f>IF(tbl_coded[[#This Row],[ISIN]]="","",IF(ISNUMBER(_xll.BDP(B193&amp;" Corp",Z$1)),_xll.BDP(B193&amp;" Corp",Z$1),""))</f>
        <v/>
      </c>
      <c r="AA193" s="230" t="str">
        <f>IF(tbl_coded[[#This Row],[ISIN]]="","",IF(ISNUMBER(_xll.BDP(B193&amp;" Corp",AA$1)),_xll.BDP(B193&amp;" Corp",AA$1),""))</f>
        <v/>
      </c>
      <c r="AB193" s="230" t="str">
        <f>IF(tbl_coded[[#This Row],[ISIN]]="","",IF(ISNUMBER(_xll.BDP(B193&amp;" Corp",AB$1)),_xll.BDP(B193&amp;" Corp",AB$1),""))</f>
        <v/>
      </c>
      <c r="AC193" s="230" t="str">
        <f>IF(tbl_coded[[#This Row],[ISIN]]="","",IF((_xll.BDP(B193&amp;" Corp",AC$1))="#N/A Field Not Applicable","",_xll.BDP(B193&amp;" Corp",AC$1)))</f>
        <v>N</v>
      </c>
      <c r="AD193" s="230" t="str">
        <f>IF(tbl_coded[[#This Row],[ISIN]]="","",IF((_xll.BDP(B193&amp;" Corp",AD$1))="#N/A N/A","--",_xll.BDP(B193&amp;" Corp",AD$1)))</f>
        <v>--</v>
      </c>
      <c r="AE193" s="230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>HY</v>
      </c>
      <c r="AF19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WR/B/B+</v>
      </c>
      <c r="AG19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--/--/B+</v>
      </c>
      <c r="AH193" s="231" t="str">
        <f>IF(tbl_coded[[#This Row],[ISIN]]="","",IF(_xll.BDP($B193&amp;" Corp",AH$1)="#N/A N/A","--",_xll.BDP($B193&amp;" Corp",AH$1)))</f>
        <v>BM</v>
      </c>
      <c r="AI19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9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合生创展集团</v>
      </c>
      <c r="AL193" s="230" t="str">
        <f>IF(tbl_coded[[#This Row],[ISIN]]="","",IF(_xll.BDS($B193&amp;" Corp",AL$1)="#N/A Field Not Applicable","",_xll.BDS($B193&amp;" Corp",AL$1)))</f>
        <v/>
      </c>
      <c r="AM19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3" s="230" t="str">
        <f>IF(tbl_coded[[#This Row],[ISIN]]="","",IF(OR(_xll.BDP($B193&amp;" Corp",AR$1)="#N/A N/A"),"",_xll.BDP($B193&amp;" Corp",AR$1)))</f>
        <v>Subsidiaries</v>
      </c>
      <c r="AS193" s="230" t="str">
        <f>IF(tbl_coded[[#This Row],[ISIN]]="","",IF(_xll.BDS($B193&amp;" Corp",AS$1)="#N/A Field Not Applicable","",_xll.BDS($B193&amp;" Corp",AS$1)))</f>
        <v/>
      </c>
      <c r="AT193" s="230" t="str">
        <f>IF(tbl_coded[[#This Row],[SBLC Provider BBID]]="","",_xll.BDP(tbl_coded[[#This Row],[SBLC Provider BBID]]&amp;" CompanyID","NAME"))</f>
        <v/>
      </c>
      <c r="AU193" s="230" t="str">
        <f>IF(tbl_coded[[#This Row],[ISIN]]="","",IF(OR(_xll.BDP($B193&amp;" Corp",AU$1)="#N/A N/A"),"--",IF(_xll.BDP($B193&amp;" Corp",AU$1)="#N/A Field Not Applicable","",TEXT(_xll.BDP($B193&amp;" Corp",AU$1),"yyyy/mm/dd"))))</f>
        <v>2021/06/28</v>
      </c>
      <c r="AV193" s="230" t="str">
        <f>IF(tbl_coded[[#This Row],[ISIN]]="","",IF(OR(_xll.BDP($B193&amp;" Corp",AV$1)="#N/A N/A"),"--",IF(_xll.BDP($B193&amp;" Corp",AV$1)="#N/A Field Not Applicable","",TEXT(_xll.BDP($B193&amp;" Corp",AV$1),"yyyy/mm/dd"))))</f>
        <v>2023/12/28</v>
      </c>
      <c r="AW193" s="230" t="str">
        <f>IF(tbl_coded[[#This Row],[ISIN]]="","",IF(OR(_xll.BDP($B193&amp;" Corp",AW$1)="#N/A N/A"),"--",IF(_xll.BDP($B193&amp;" Corp",AW$1)="#N/A Field Not Applicable","",TEXT(_xll.BDP($B193&amp;" Corp",AW$1),"yyyy/mm/dd"))))</f>
        <v>2021/06/21</v>
      </c>
      <c r="AX193" s="230" t="str">
        <f>IF(tbl_coded[[#This Row],[ISIN]]="","",IF(OR(_xll.BDP($B193&amp;" Corp",AX$1)="#N/A Field Not Applicable"),"--",IF(_xll.BDP($B193&amp;" Corp",AX$1)="#N/A Field Not Applicable","",TEXT(_xll.BDP($B193&amp;" Corp",AX$1),"yyyy/mm/dd"))))</f>
        <v>2023/11/28</v>
      </c>
      <c r="AY193" s="230">
        <f>IF(tbl_coded[[#This Row],[ISIN]]="","",IF(OR(_xll.BDP($B193&amp;" Corp",AY$1)="#N/A N/A"),"--",_xll.BDP($B193&amp;" Corp",AY$1)))</f>
        <v>6.8</v>
      </c>
      <c r="AZ193" s="230" t="str">
        <f>IF(tbl_coded[[#This Row],[ISIN]]="","",IF(OR(_xll.BDP($B193&amp;" Corp",AZ$1)="#N/A N/A"),"--",_xll.BDP($B193&amp;" Corp",AZ$1)))</f>
        <v>USD</v>
      </c>
      <c r="BA193" s="230">
        <f>IF(tbl_coded[[#This Row],[ISIN]]="","",IF(OR(_xll.BDP($B193&amp;" Corp",BA$1)="#N/A N/A"),"--",_xll.BDP($B193&amp;" Corp",BA$1)))</f>
        <v>237500000</v>
      </c>
      <c r="BB193" s="230">
        <f>IF(tbl_coded[[#This Row],[ISIN]]="","",IF(OR(_xll.BDP($B193&amp;" Corp",BB$1)="#N/A Field Not Applicable"),"--",_xll.BDP($B193&amp;" Corp",BB$1)))</f>
        <v>100</v>
      </c>
      <c r="BC193" s="230" t="str">
        <f>IF(tbl_coded[[#This Row],[ISIN]]="","",IF(OR(_xll.BDP($B193&amp;" Corp",BC$1)="#N/A Field Not Applicable"),"--",_xll.BDP($B193&amp;" Corp",BC$1)))</f>
        <v>N</v>
      </c>
      <c r="BD193" s="230" t="str">
        <f>IF(tbl_coded[[#This Row],[ISIN]]="","",IF(OR(_xll.BDP($B193&amp;" Corp",BD$1)="#N/A Field Not Applicable"),"--",_xll.BDP($B193&amp;" Corp",BD$1)))</f>
        <v>N</v>
      </c>
      <c r="BE193" s="230" t="str">
        <f>IF(tbl_coded[[#This Row],[ISIN]]="","",IF(OR(_xll.BDP($B193&amp;" Corp",BE$1)="#N/A Field Not Applicable"),"--",_xll.BDP($B193&amp;" Corp",BE$1)))</f>
        <v>N</v>
      </c>
      <c r="BF193" s="230" t="str">
        <f>IF(tbl_coded[[#This Row],[ISIN]]="","",IF(OR(_xll.BDP($B193&amp;" Corp",BF$1)="#N/A N/A"),"",_xll.BDP($B193&amp;" Corp",BF$1)))</f>
        <v>754 HK</v>
      </c>
      <c r="BG19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9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</v>
      </c>
      <c r="BJ19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B+</v>
      </c>
      <c r="BK19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--/B/B+</v>
      </c>
      <c r="BL19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--/B/B+</v>
      </c>
      <c r="BM193" s="230" t="str">
        <f>IF(tbl_coded[[#This Row],[GREEN]]="Y","Green",IF(tbl_coded[[#This Row],[SUSTAINABLE]]="Y","Sustainable",IF(tbl_coded[[#This Row],[SOCIAL]]="Y","Social","")))</f>
        <v/>
      </c>
    </row>
    <row r="194" spans="1:65" ht="15" customHeight="1">
      <c r="A194" s="225">
        <v>192</v>
      </c>
      <c r="B194" s="226" t="str">
        <f>IF(美元债一级!$C$3:$C$1048576&lt;&gt;"",美元债一级!C194,"")</f>
        <v>XS2351320366</v>
      </c>
      <c r="C194" s="230" t="str">
        <f>IF(tbl_coded[[#This Row],[ISIN]]="","",IF(tbl_coded[[#This Row],[Index]]&gt;$A$1,"",IF(_xll.BDP($B194&amp;" Corp",C$1)="#N/A N/A","",_xll.BDP($B194&amp;" Corp",C$1))))</f>
        <v>10/6/2021</v>
      </c>
      <c r="D194" s="230" t="str">
        <f>IF(tbl_coded[[#This Row],[ISIN]]="","",IF(_xll.BDP($B194&amp;" Corp",D$1)="#N/A N/A","",_xll.BDP($B194&amp;" Corp",D$1)))</f>
        <v>BOCOM LEASING MGMT</v>
      </c>
      <c r="E194" s="230" t="str">
        <f>IF(tbl_coded[[#This Row],[ISIN]]="","",IF(_xll.BDP($B194&amp;" Corp",E$1)="#N/A N/A","--",_xll.BDP($B194&amp;" Corp",E$1)))</f>
        <v>--</v>
      </c>
      <c r="F194" s="230">
        <f>IF(tbl_coded[[#This Row],[ISIN]]="","",IF(_xll.BDS($B194&amp;" Corp",F$1)="#N/A Field Not Applicable","",_xll.BDS($B194&amp;" Corp",F$1)))</f>
        <v>20204333</v>
      </c>
      <c r="G194" s="230" t="str">
        <f>IF(tbl_coded[[#This Row],[ISIN]]="","",IF(_xll.BDP($F194&amp;" CompanyID",G$1)="#N/A Invalid Security","",_xll.BDP($F194&amp;" CompanyID",G$1)))</f>
        <v>Bank of Communications Financi</v>
      </c>
      <c r="H194" s="230" t="str">
        <f>IF(tbl_coded[[#This Row],[ISIN]]="","",IF(_xll.BDP($B194&amp;" Corp",H$1)="#N/A N/A","--",_xll.BDP($B194&amp;" Corp",H$1)))</f>
        <v>A3</v>
      </c>
      <c r="I194" s="230" t="str">
        <f>IF(tbl_coded[[#This Row],[ISIN]]="","",IF(_xll.BDP($B194&amp;" Corp",I$1)="#N/A N/A","--",_xll.BDP($B194&amp;" Corp",I$1)))</f>
        <v>A-</v>
      </c>
      <c r="J194" s="230" t="str">
        <f>IF(tbl_coded[[#This Row],[ISIN]]="","",IF(_xll.BDP($B194&amp;" Corp",J$1)="#N/A N/A","--",_xll.BDP($B194&amp;" Corp",J$1)))</f>
        <v>--</v>
      </c>
      <c r="K194" s="230" t="str">
        <f>IF(tbl_coded[[#This Row],[ISIN]]="","",IF(_xll.BDP($B194&amp;" Corp",K$1)="#N/A N/A","--",_xll.BDP($B194&amp;" Corp",K$1)))</f>
        <v>--</v>
      </c>
      <c r="L194" s="230" t="str">
        <f>IF(tbl_coded[[#This Row],[ISIN]]="","",IF(_xll.BDP($B194&amp;" Corp",L$1)="#N/A N/A","--",_xll.BDP($B194&amp;" Corp",L$1)))</f>
        <v>--</v>
      </c>
      <c r="M194" s="230" t="str">
        <f>IF(tbl_coded[[#This Row],[ISIN]]="","",IF(_xll.BDP($B194&amp;" Corp",M$1)="#N/A N/A","--",_xll.BDP($B194&amp;" Corp",M$1)))</f>
        <v>A3</v>
      </c>
      <c r="N194" s="230" t="str">
        <f>IF(tbl_coded[[#This Row],[ISIN]]="","",IF(_xll.BDP($B194&amp;" Corp",N$1)="#N/A N/A","--",_xll.BDP($B194&amp;" Corp",N$1)))</f>
        <v>--</v>
      </c>
      <c r="O194" s="230" t="str">
        <f>IF(tbl_coded[[#This Row],[ISIN]]="","",IF(_xll.BDP($B194&amp;" Corp",O$1)="#N/A N/A","--",_xll.BDP($B194&amp;" Corp",O$1)))</f>
        <v>A-</v>
      </c>
      <c r="P194" s="230" t="str">
        <f>IF(tbl_coded[[#This Row],[ISIN]]="","",IF(_xll.BDP($B194&amp;" Corp",P$1)="#N/A N/A","--",_xll.BDP($B194&amp;" Corp",P$1)))</f>
        <v>A</v>
      </c>
      <c r="Q19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A3/A-/A</v>
      </c>
      <c r="R194" s="230" t="str">
        <f>IF(tbl_coded[[#This Row],[ISIN]]="","",IF(OR(_xll.BDP($B194&amp;" Corp",R$1)="#N/A N/A",_xll.BDP($B194&amp;" Corp",R$1)="#N/A Invalid Security",_xll.BDP($B194&amp;" Corp",R$1)="#N/A Field Not Applicable"),"--",_xll.BDP($B194&amp;" Corp",R$1)))</f>
        <v>--</v>
      </c>
      <c r="S194" s="230" t="str">
        <f>IF(tbl_coded[[#This Row],[ISIN]]="","",IF(OR(_xll.BDP($R194&amp;" Equity",S$1)="#N/A N/A",_xll.BDP($R194&amp;" Equity",S$1)="#N/A Invalid Security"),"--",_xll.BDP($R194&amp;" Equity",S$1)))</f>
        <v>--</v>
      </c>
      <c r="T194" s="230" t="str">
        <f>IF(tbl_coded[[#This Row],[ISIN]]="","",IF(OR(_xll.BDP($R194&amp;" Equity",T$1)="#N/A N/A",_xll.BDP($R194&amp;" Equity",T$1)="#N/A Invalid Security"),"--",_xll.BDP($R194&amp;" Equity",T$1)))</f>
        <v>--</v>
      </c>
      <c r="U194" s="230" t="str">
        <f>IF(tbl_coded[[#This Row],[ISIN]]="","",IF(OR(_xll.BDP($R194&amp;" Equity",U$1)="#N/A N/A",_xll.BDP($R194&amp;" Equity",U$1)="#N/A Invalid Security"),"--",_xll.BDP($R194&amp;" Equity",U$1)))</f>
        <v>--</v>
      </c>
      <c r="V194" s="230" t="str">
        <f>IF(tbl_coded[[#This Row],[ISIN]]="","",IF(OR(_xll.BDP($R194&amp;" Equity",V$1)="#N/A N/A",_xll.BDP($R194&amp;" Equity",V$1)="#N/A Invalid Security"),"--",_xll.BDP($R194&amp;" Equity",V$1)))</f>
        <v>--</v>
      </c>
      <c r="W194" s="230" t="str">
        <f>IF(tbl_coded[[#This Row],[ISIN]]="","",IF(OR(_xll.BDP($R194&amp;" Equity",W$1)="#N/A N/A",_xll.BDP($R194&amp;" Equity",W$1)="#N/A Invalid Security"),"--",_xll.BDP($R194&amp;" Equity",W$1)))</f>
        <v>--</v>
      </c>
      <c r="X194" s="230" t="str">
        <f>IF(tbl_coded[[#This Row],[ISIN]]="","",IF(OR(_xll.BDP($R194&amp;" Equity",X$1)="#N/A N/A",_xll.BDP($R194&amp;" Equity",X$1)="#N/A Invalid Security"),"--",_xll.BDP($R194&amp;" Equity",X$1)))</f>
        <v>--</v>
      </c>
      <c r="Y19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4" s="230">
        <f>IF(tbl_coded[[#This Row],[ISIN]]="","",IF(ISNUMBER(_xll.BDP(B194&amp;" Corp",Z$1)),_xll.BDP(B194&amp;" Corp",Z$1),""))</f>
        <v>92</v>
      </c>
      <c r="AA194" s="230">
        <f>IF(tbl_coded[[#This Row],[ISIN]]="","",IF(ISNUMBER(_xll.BDP(B194&amp;" Corp",AA$1)),_xll.BDP(B194&amp;" Corp",AA$1),""))</f>
        <v>92</v>
      </c>
      <c r="AB194" s="230" t="str">
        <f>IF(tbl_coded[[#This Row],[ISIN]]="","",IF(ISNUMBER(_xll.BDP(B194&amp;" Corp",AB$1)),_xll.BDP(B194&amp;" Corp",AB$1),""))</f>
        <v/>
      </c>
      <c r="AC194" s="230" t="str">
        <f>IF(tbl_coded[[#This Row],[ISIN]]="","",IF((_xll.BDP(B194&amp;" Corp",AC$1))="#N/A Field Not Applicable","",_xll.BDP(B194&amp;" Corp",AC$1)))</f>
        <v>N</v>
      </c>
      <c r="AD194" s="230" t="str">
        <f>IF(tbl_coded[[#This Row],[ISIN]]="","",IF((_xll.BDP(B194&amp;" Corp",AD$1))="#N/A N/A","--",_xll.BDP(B194&amp;" Corp",AD$1)))</f>
        <v>--</v>
      </c>
      <c r="AE194" s="230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>IG</v>
      </c>
      <c r="AF19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A3/A-/A</v>
      </c>
      <c r="AG19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A3/A-/--</v>
      </c>
      <c r="AH194" s="231" t="str">
        <f>IF(tbl_coded[[#This Row],[ISIN]]="","",IF(_xll.BDP($B194&amp;" Corp",AH$1)="#N/A N/A","--",_xll.BDP($B194&amp;" Corp",AH$1)))</f>
        <v>HK</v>
      </c>
      <c r="AI19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4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92</v>
      </c>
      <c r="AK19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交银租赁管理香港有限</v>
      </c>
      <c r="AL194" s="230">
        <f>IF(tbl_coded[[#This Row],[ISIN]]="","",IF(_xll.BDS($B194&amp;" Corp",AL$1)="#N/A Field Not Applicable","",_xll.BDS($B194&amp;" Corp",AL$1)))</f>
        <v>20204333</v>
      </c>
      <c r="AM194" s="230" t="str">
        <f>IF(tbl_coded[[#This Row],[ISIN]]="","",IF(_xll.BDP(tbl_coded[[#This Row],[KPW Provider BBID]]&amp;" CompanyID","NAME")="#N/A Invalid Security","",_xll.BDP(tbl_coded[[#This Row],[KPW Provider BBID]]&amp;" CompanyID","NAME")))</f>
        <v>Bank of Communications Financi</v>
      </c>
      <c r="AN19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A2</v>
      </c>
      <c r="AO19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19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194" s="230" t="str">
        <f>IF(tbl_coded[[#This Row],[ISIN]]="","",IF(tbl_coded[[#This Row],[KPW Name]]="","",tbl_coded[[#This Row],[穆迪KPW评级]]&amp;"/"&amp;tbl_coded[[#This Row],[SPKPW评级]]&amp;"/"&amp;tbl_coded[[#This Row],[FITCHKPW评级]]))</f>
        <v>A2/A-/A</v>
      </c>
      <c r="AR194" s="230" t="str">
        <f>IF(tbl_coded[[#This Row],[ISIN]]="","",IF(OR(_xll.BDP($B194&amp;" Corp",AR$1)="#N/A N/A"),"",_xll.BDP($B194&amp;" Corp",AR$1)))</f>
        <v/>
      </c>
      <c r="AS194" s="230" t="str">
        <f>IF(tbl_coded[[#This Row],[ISIN]]="","",IF(_xll.BDS($B194&amp;" Corp",AS$1)="#N/A Field Not Applicable","",_xll.BDS($B194&amp;" Corp",AS$1)))</f>
        <v/>
      </c>
      <c r="AT194" s="230" t="str">
        <f>IF(tbl_coded[[#This Row],[SBLC Provider BBID]]="","",_xll.BDP(tbl_coded[[#This Row],[SBLC Provider BBID]]&amp;" CompanyID","NAME"))</f>
        <v/>
      </c>
      <c r="AU194" s="230" t="str">
        <f>IF(tbl_coded[[#This Row],[ISIN]]="","",IF(OR(_xll.BDP($B194&amp;" Corp",AU$1)="#N/A N/A"),"--",IF(_xll.BDP($B194&amp;" Corp",AU$1)="#N/A Field Not Applicable","",TEXT(_xll.BDP($B194&amp;" Corp",AU$1),"yyyy/mm/dd"))))</f>
        <v>2021/06/18</v>
      </c>
      <c r="AV194" s="230" t="str">
        <f>IF(tbl_coded[[#This Row],[ISIN]]="","",IF(OR(_xll.BDP($B194&amp;" Corp",AV$1)="#N/A N/A"),"--",IF(_xll.BDP($B194&amp;" Corp",AV$1)="#N/A Field Not Applicable","",TEXT(_xll.BDP($B194&amp;" Corp",AV$1),"yyyy/mm/dd"))))</f>
        <v>2024/06/18</v>
      </c>
      <c r="AW194" s="230" t="str">
        <f>IF(tbl_coded[[#This Row],[ISIN]]="","",IF(OR(_xll.BDP($B194&amp;" Corp",AW$1)="#N/A N/A"),"--",IF(_xll.BDP($B194&amp;" Corp",AW$1)="#N/A Field Not Applicable","",TEXT(_xll.BDP($B194&amp;" Corp",AW$1),"yyyy/mm/dd"))))</f>
        <v>2021/06/10</v>
      </c>
      <c r="AX194" s="230" t="str">
        <f>IF(tbl_coded[[#This Row],[ISIN]]="","",IF(OR(_xll.BDP($B194&amp;" Corp",AX$1)="#N/A Field Not Applicable"),"--",IF(_xll.BDP($B194&amp;" Corp",AX$1)="#N/A Field Not Applicable","",TEXT(_xll.BDP($B194&amp;" Corp",AX$1),"yyyy/mm/dd"))))</f>
        <v>--</v>
      </c>
      <c r="AY194" s="230">
        <f>IF(tbl_coded[[#This Row],[ISIN]]="","",IF(OR(_xll.BDP($B194&amp;" Corp",AY$1)="#N/A N/A"),"--",_xll.BDP($B194&amp;" Corp",AY$1)))</f>
        <v>1.125</v>
      </c>
      <c r="AZ194" s="230" t="str">
        <f>IF(tbl_coded[[#This Row],[ISIN]]="","",IF(OR(_xll.BDP($B194&amp;" Corp",AZ$1)="#N/A N/A"),"--",_xll.BDP($B194&amp;" Corp",AZ$1)))</f>
        <v>USD</v>
      </c>
      <c r="BA194" s="230">
        <f>IF(tbl_coded[[#This Row],[ISIN]]="","",IF(OR(_xll.BDP($B194&amp;" Corp",BA$1)="#N/A N/A"),"--",_xll.BDP($B194&amp;" Corp",BA$1)))</f>
        <v>500000000</v>
      </c>
      <c r="BB194" s="230">
        <f>IF(tbl_coded[[#This Row],[ISIN]]="","",IF(OR(_xll.BDP($B194&amp;" Corp",BB$1)="#N/A Field Not Applicable"),"--",_xll.BDP($B194&amp;" Corp",BB$1)))</f>
        <v>99.709000000000003</v>
      </c>
      <c r="BC194" s="230" t="str">
        <f>IF(tbl_coded[[#This Row],[ISIN]]="","",IF(OR(_xll.BDP($B194&amp;" Corp",BC$1)="#N/A Field Not Applicable"),"--",_xll.BDP($B194&amp;" Corp",BC$1)))</f>
        <v>N</v>
      </c>
      <c r="BD194" s="230" t="str">
        <f>IF(tbl_coded[[#This Row],[ISIN]]="","",IF(OR(_xll.BDP($B194&amp;" Corp",BD$1)="#N/A Field Not Applicable"),"--",_xll.BDP($B194&amp;" Corp",BD$1)))</f>
        <v>Y</v>
      </c>
      <c r="BE194" s="230" t="str">
        <f>IF(tbl_coded[[#This Row],[ISIN]]="","",IF(OR(_xll.BDP($B194&amp;" Corp",BE$1)="#N/A Field Not Applicable"),"--",_xll.BDP($B194&amp;" Corp",BE$1)))</f>
        <v>N</v>
      </c>
      <c r="BF194" s="230" t="str">
        <f>IF(tbl_coded[[#This Row],[ISIN]]="","",IF(OR(_xll.BDP($B194&amp;" Corp",BF$1)="#N/A N/A"),"",_xll.BDP($B194&amp;" Corp",BF$1)))</f>
        <v>3328 HK</v>
      </c>
      <c r="BG19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19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19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19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19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194" s="230" t="str">
        <f>IF(tbl_coded[[#This Row],[GREEN]]="Y","Green",IF(tbl_coded[[#This Row],[SUSTAINABLE]]="Y","Sustainable",IF(tbl_coded[[#This Row],[SOCIAL]]="Y","Social","")))</f>
        <v>Sustainable</v>
      </c>
    </row>
    <row r="195" spans="1:65" ht="15" customHeight="1">
      <c r="A195" s="225">
        <v>193</v>
      </c>
      <c r="B195" s="226" t="str">
        <f>IF(美元债一级!$C$3:$C$1048576&lt;&gt;"",美元债一级!C195,"")</f>
        <v>XS2344842575</v>
      </c>
      <c r="C195" s="230" t="str">
        <f>IF(tbl_coded[[#This Row],[ISIN]]="","",IF(tbl_coded[[#This Row],[Index]]&gt;$A$1,"",IF(_xll.BDP($B195&amp;" Corp",C$1)="#N/A N/A","",_xll.BDP($B195&amp;" Corp",C$1))))</f>
        <v>8/6/2021</v>
      </c>
      <c r="D195" s="230" t="str">
        <f>IF(tbl_coded[[#This Row],[ISIN]]="","",IF(_xll.BDP($B195&amp;" Corp",D$1)="#N/A N/A","",_xll.BDP($B195&amp;" Corp",D$1)))</f>
        <v>CHINA EVERBRIGHT BANK/HK</v>
      </c>
      <c r="E195" s="230" t="str">
        <f>IF(tbl_coded[[#This Row],[ISIN]]="","",IF(_xll.BDP($B195&amp;" Corp",E$1)="#N/A N/A","--",_xll.BDP($B195&amp;" Corp",E$1)))</f>
        <v>--</v>
      </c>
      <c r="F195" s="230" t="str">
        <f>IF(tbl_coded[[#This Row],[ISIN]]="","",IF(_xll.BDS($B195&amp;" Corp",F$1)="#N/A Field Not Applicable","",_xll.BDS($B195&amp;" Corp",F$1)))</f>
        <v/>
      </c>
      <c r="G195" s="230" t="str">
        <f>IF(tbl_coded[[#This Row],[ISIN]]="","",IF(_xll.BDP($F195&amp;" CompanyID",G$1)="#N/A Invalid Security","",_xll.BDP($F195&amp;" CompanyID",G$1)))</f>
        <v/>
      </c>
      <c r="H195" s="230" t="str">
        <f>IF(tbl_coded[[#This Row],[ISIN]]="","",IF(_xll.BDP($B195&amp;" Corp",H$1)="#N/A N/A","--",_xll.BDP($B195&amp;" Corp",H$1)))</f>
        <v>--</v>
      </c>
      <c r="I195" s="230" t="str">
        <f>IF(tbl_coded[[#This Row],[ISIN]]="","",IF(_xll.BDP($B195&amp;" Corp",I$1)="#N/A N/A","--",_xll.BDP($B195&amp;" Corp",I$1)))</f>
        <v>BBB+</v>
      </c>
      <c r="J195" s="230" t="str">
        <f>IF(tbl_coded[[#This Row],[ISIN]]="","",IF(_xll.BDP($B195&amp;" Corp",J$1)="#N/A N/A","--",_xll.BDP($B195&amp;" Corp",J$1)))</f>
        <v>BBB+</v>
      </c>
      <c r="K195" s="230" t="str">
        <f>IF(tbl_coded[[#This Row],[ISIN]]="","",IF(_xll.BDP($B195&amp;" Corp",K$1)="#N/A N/A","--",_xll.BDP($B195&amp;" Corp",K$1)))</f>
        <v>--</v>
      </c>
      <c r="L195" s="230" t="str">
        <f>IF(tbl_coded[[#This Row],[ISIN]]="","",IF(_xll.BDP($B195&amp;" Corp",L$1)="#N/A N/A","--",_xll.BDP($B195&amp;" Corp",L$1)))</f>
        <v>--</v>
      </c>
      <c r="M195" s="230" t="str">
        <f>IF(tbl_coded[[#This Row],[ISIN]]="","",IF(_xll.BDP($B195&amp;" Corp",M$1)="#N/A N/A","--",_xll.BDP($B195&amp;" Corp",M$1)))</f>
        <v>--</v>
      </c>
      <c r="N195" s="230" t="str">
        <f>IF(tbl_coded[[#This Row],[ISIN]]="","",IF(_xll.BDP($B195&amp;" Corp",N$1)="#N/A N/A","--",_xll.BDP($B195&amp;" Corp",N$1)))</f>
        <v>--</v>
      </c>
      <c r="O195" s="230" t="str">
        <f>IF(tbl_coded[[#This Row],[ISIN]]="","",IF(_xll.BDP($B195&amp;" Corp",O$1)="#N/A N/A","--",_xll.BDP($B195&amp;" Corp",O$1)))</f>
        <v>--</v>
      </c>
      <c r="P195" s="230" t="str">
        <f>IF(tbl_coded[[#This Row],[ISIN]]="","",IF(_xll.BDP($B195&amp;" Corp",P$1)="#N/A N/A","--",_xll.BDP($B195&amp;" Corp",P$1)))</f>
        <v>--</v>
      </c>
      <c r="Q19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95" s="230" t="str">
        <f>IF(tbl_coded[[#This Row],[ISIN]]="","",IF(OR(_xll.BDP($B195&amp;" Corp",R$1)="#N/A N/A",_xll.BDP($B195&amp;" Corp",R$1)="#N/A Invalid Security",_xll.BDP($B195&amp;" Corp",R$1)="#N/A Field Not Applicable"),"--",_xll.BDP($B195&amp;" Corp",R$1)))</f>
        <v>--</v>
      </c>
      <c r="S195" s="230" t="str">
        <f>IF(tbl_coded[[#This Row],[ISIN]]="","",IF(OR(_xll.BDP($R195&amp;" Equity",S$1)="#N/A N/A",_xll.BDP($R195&amp;" Equity",S$1)="#N/A Invalid Security"),"--",_xll.BDP($R195&amp;" Equity",S$1)))</f>
        <v>--</v>
      </c>
      <c r="T195" s="230" t="str">
        <f>IF(tbl_coded[[#This Row],[ISIN]]="","",IF(OR(_xll.BDP($R195&amp;" Equity",T$1)="#N/A N/A",_xll.BDP($R195&amp;" Equity",T$1)="#N/A Invalid Security"),"--",_xll.BDP($R195&amp;" Equity",T$1)))</f>
        <v>--</v>
      </c>
      <c r="U195" s="230" t="str">
        <f>IF(tbl_coded[[#This Row],[ISIN]]="","",IF(OR(_xll.BDP($R195&amp;" Equity",U$1)="#N/A N/A",_xll.BDP($R195&amp;" Equity",U$1)="#N/A Invalid Security"),"--",_xll.BDP($R195&amp;" Equity",U$1)))</f>
        <v>--</v>
      </c>
      <c r="V195" s="230" t="str">
        <f>IF(tbl_coded[[#This Row],[ISIN]]="","",IF(OR(_xll.BDP($R195&amp;" Equity",V$1)="#N/A N/A",_xll.BDP($R195&amp;" Equity",V$1)="#N/A Invalid Security"),"--",_xll.BDP($R195&amp;" Equity",V$1)))</f>
        <v>--</v>
      </c>
      <c r="W195" s="230" t="str">
        <f>IF(tbl_coded[[#This Row],[ISIN]]="","",IF(OR(_xll.BDP($R195&amp;" Equity",W$1)="#N/A N/A",_xll.BDP($R195&amp;" Equity",W$1)="#N/A Invalid Security"),"--",_xll.BDP($R195&amp;" Equity",W$1)))</f>
        <v>--</v>
      </c>
      <c r="X195" s="230" t="str">
        <f>IF(tbl_coded[[#This Row],[ISIN]]="","",IF(OR(_xll.BDP($R195&amp;" Equity",X$1)="#N/A N/A",_xll.BDP($R195&amp;" Equity",X$1)="#N/A Invalid Security"),"--",_xll.BDP($R195&amp;" Equity",X$1)))</f>
        <v>--</v>
      </c>
      <c r="Y19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5" s="230">
        <f>IF(tbl_coded[[#This Row],[ISIN]]="","",IF(ISNUMBER(_xll.BDP(B195&amp;" Corp",Z$1)),_xll.BDP(B195&amp;" Corp",Z$1),""))</f>
        <v>53</v>
      </c>
      <c r="AA195" s="230">
        <f>IF(tbl_coded[[#This Row],[ISIN]]="","",IF(ISNUMBER(_xll.BDP(B195&amp;" Corp",AA$1)),_xll.BDP(B195&amp;" Corp",AA$1),""))</f>
        <v>53</v>
      </c>
      <c r="AB195" s="230" t="str">
        <f>IF(tbl_coded[[#This Row],[ISIN]]="","",IF(ISNUMBER(_xll.BDP(B195&amp;" Corp",AB$1)),_xll.BDP(B195&amp;" Corp",AB$1),""))</f>
        <v/>
      </c>
      <c r="AC195" s="230" t="str">
        <f>IF(tbl_coded[[#This Row],[ISIN]]="","",IF((_xll.BDP(B195&amp;" Corp",AC$1))="#N/A Field Not Applicable","",_xll.BDP(B195&amp;" Corp",AC$1)))</f>
        <v>N</v>
      </c>
      <c r="AD195" s="230" t="str">
        <f>IF(tbl_coded[[#This Row],[ISIN]]="","",IF((_xll.BDP(B195&amp;" Corp",AD$1))="#N/A N/A","--",_xll.BDP(B195&amp;" Corp",AD$1)))</f>
        <v>--</v>
      </c>
      <c r="AE195" s="230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>IG</v>
      </c>
      <c r="AF19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9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--/BBB+/BBB+</v>
      </c>
      <c r="AH195" s="231" t="str">
        <f>IF(tbl_coded[[#This Row],[ISIN]]="","",IF(_xll.BDP($B195&amp;" Corp",AH$1)="#N/A N/A","--",_xll.BDP($B195&amp;" Corp",AH$1)))</f>
        <v>CN</v>
      </c>
      <c r="AI19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5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53</v>
      </c>
      <c r="AK19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中国光大银行香港分行</v>
      </c>
      <c r="AL195" s="230" t="s">
        <v>521</v>
      </c>
      <c r="AM19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19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19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19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5" s="230" t="str">
        <f>IF(tbl_coded[[#This Row],[ISIN]]="","",IF(OR(_xll.BDP($B195&amp;" Corp",AR$1)="#N/A N/A"),"",_xll.BDP($B195&amp;" Corp",AR$1)))</f>
        <v/>
      </c>
      <c r="AS195" s="230" t="str">
        <f>IF(tbl_coded[[#This Row],[ISIN]]="","",IF(_xll.BDS($B195&amp;" Corp",AS$1)="#N/A Field Not Applicable","",_xll.BDS($B195&amp;" Corp",AS$1)))</f>
        <v/>
      </c>
      <c r="AT195" s="230" t="str">
        <f>IF(tbl_coded[[#This Row],[SBLC Provider BBID]]="","",_xll.BDP(tbl_coded[[#This Row],[SBLC Provider BBID]]&amp;" CompanyID","NAME"))</f>
        <v/>
      </c>
      <c r="AU195" s="230" t="str">
        <f>IF(tbl_coded[[#This Row],[ISIN]]="","",IF(OR(_xll.BDP($B195&amp;" Corp",AU$1)="#N/A N/A"),"--",IF(_xll.BDP($B195&amp;" Corp",AU$1)="#N/A Field Not Applicable","",TEXT(_xll.BDP($B195&amp;" Corp",AU$1),"yyyy/mm/dd"))))</f>
        <v>2021/06/15</v>
      </c>
      <c r="AV195" s="230" t="str">
        <f>IF(tbl_coded[[#This Row],[ISIN]]="","",IF(OR(_xll.BDP($B195&amp;" Corp",AV$1)="#N/A N/A"),"--",IF(_xll.BDP($B195&amp;" Corp",AV$1)="#N/A Field Not Applicable","",TEXT(_xll.BDP($B195&amp;" Corp",AV$1),"yyyy/mm/dd"))))</f>
        <v>2024/06/15</v>
      </c>
      <c r="AW195" s="230" t="str">
        <f>IF(tbl_coded[[#This Row],[ISIN]]="","",IF(OR(_xll.BDP($B195&amp;" Corp",AW$1)="#N/A N/A"),"--",IF(_xll.BDP($B195&amp;" Corp",AW$1)="#N/A Field Not Applicable","",TEXT(_xll.BDP($B195&amp;" Corp",AW$1),"yyyy/mm/dd"))))</f>
        <v>2021/06/08</v>
      </c>
      <c r="AX195" s="230" t="str">
        <f>IF(tbl_coded[[#This Row],[ISIN]]="","",IF(OR(_xll.BDP($B195&amp;" Corp",AX$1)="#N/A Field Not Applicable"),"--",IF(_xll.BDP($B195&amp;" Corp",AX$1)="#N/A Field Not Applicable","",TEXT(_xll.BDP($B195&amp;" Corp",AX$1),"yyyy/mm/dd"))))</f>
        <v>--</v>
      </c>
      <c r="AY195" s="230">
        <f>IF(tbl_coded[[#This Row],[ISIN]]="","",IF(OR(_xll.BDP($B195&amp;" Corp",AY$1)="#N/A N/A"),"--",_xll.BDP($B195&amp;" Corp",AY$1)))</f>
        <v>0.83899999999999997</v>
      </c>
      <c r="AZ195" s="230" t="str">
        <f>IF(tbl_coded[[#This Row],[ISIN]]="","",IF(OR(_xll.BDP($B195&amp;" Corp",AZ$1)="#N/A N/A"),"--",_xll.BDP($B195&amp;" Corp",AZ$1)))</f>
        <v>USD</v>
      </c>
      <c r="BA195" s="230">
        <f>IF(tbl_coded[[#This Row],[ISIN]]="","",IF(OR(_xll.BDP($B195&amp;" Corp",BA$1)="#N/A N/A"),"--",_xll.BDP($B195&amp;" Corp",BA$1)))</f>
        <v>600000000</v>
      </c>
      <c r="BB195" s="230">
        <f>IF(tbl_coded[[#This Row],[ISIN]]="","",IF(OR(_xll.BDP($B195&amp;" Corp",BB$1)="#N/A Field Not Applicable"),"--",_xll.BDP($B195&amp;" Corp",BB$1)))</f>
        <v>100</v>
      </c>
      <c r="BC195" s="230" t="str">
        <f>IF(tbl_coded[[#This Row],[ISIN]]="","",IF(OR(_xll.BDP($B195&amp;" Corp",BC$1)="#N/A Field Not Applicable"),"--",_xll.BDP($B195&amp;" Corp",BC$1)))</f>
        <v>N</v>
      </c>
      <c r="BD195" s="230" t="str">
        <f>IF(tbl_coded[[#This Row],[ISIN]]="","",IF(OR(_xll.BDP($B195&amp;" Corp",BD$1)="#N/A Field Not Applicable"),"--",_xll.BDP($B195&amp;" Corp",BD$1)))</f>
        <v>N</v>
      </c>
      <c r="BE195" s="230" t="str">
        <f>IF(tbl_coded[[#This Row],[ISIN]]="","",IF(OR(_xll.BDP($B195&amp;" Corp",BE$1)="#N/A Field Not Applicable"),"--",_xll.BDP($B195&amp;" Corp",BE$1)))</f>
        <v>N</v>
      </c>
      <c r="BF195" s="230" t="str">
        <f>IF(tbl_coded[[#This Row],[ISIN]]="","",IF(OR(_xll.BDP($B195&amp;" Corp",BF$1)="#N/A N/A"),"",_xll.BDP($B195&amp;" Corp",BF$1)))</f>
        <v>601818 CH</v>
      </c>
      <c r="BG19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19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9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9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Baa2/BBB+/BBB+</v>
      </c>
      <c r="BL19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Baa2/BBB+/BBB+</v>
      </c>
      <c r="BM195" s="230" t="str">
        <f>IF(tbl_coded[[#This Row],[GREEN]]="Y","Green",IF(tbl_coded[[#This Row],[SUSTAINABLE]]="Y","Sustainable",IF(tbl_coded[[#This Row],[SOCIAL]]="Y","Social","")))</f>
        <v/>
      </c>
    </row>
    <row r="196" spans="1:65" ht="15" customHeight="1">
      <c r="A196" s="225">
        <v>194</v>
      </c>
      <c r="B196" s="226" t="str">
        <f>IF(美元债一级!$C$3:$C$1048576&lt;&gt;"",美元债一级!C196,"")</f>
        <v>XS2347497906</v>
      </c>
      <c r="C196" s="228" t="str">
        <f>IF(tbl_coded[[#This Row],[ISIN]]="","",IF(tbl_coded[[#This Row],[Index]]&gt;$A$1,"",IF(_xll.BDP($B196&amp;" Corp",C$1)="#N/A N/A","",_xll.BDP($B196&amp;" Corp",C$1))))</f>
        <v>3/6/2021</v>
      </c>
      <c r="D196" s="228" t="str">
        <f>IF(tbl_coded[[#This Row],[ISIN]]="","",IF(_xll.BDP($B196&amp;" Corp",D$1)="#N/A N/A","",_xll.BDP($B196&amp;" Corp",D$1)))</f>
        <v>SHINSUN HOLDINGS GROUP</v>
      </c>
      <c r="E196" s="228" t="str">
        <f>IF(tbl_coded[[#This Row],[ISIN]]="","",IF(_xll.BDP($B196&amp;" Corp",E$1)="#N/A N/A","--",_xll.BDP($B196&amp;" Corp",E$1)))</f>
        <v>MULTIPLE GUARANTORS</v>
      </c>
      <c r="F196" s="228" t="str">
        <f>IF(tbl_coded[[#This Row],[ISIN]]="","",IF(_xll.BDS($B196&amp;" Corp",F$1)="#N/A Field Not Applicable","",_xll.BDS($B196&amp;" Corp",F$1)))</f>
        <v/>
      </c>
      <c r="G196" s="228" t="str">
        <f>IF(tbl_coded[[#This Row],[ISIN]]="","",IF(_xll.BDP($F196&amp;" CompanyID",G$1)="#N/A Invalid Security","",_xll.BDP($F196&amp;" CompanyID",G$1)))</f>
        <v/>
      </c>
      <c r="H196" s="228" t="str">
        <f>IF(tbl_coded[[#This Row],[ISIN]]="","",IF(_xll.BDP($B196&amp;" Corp",H$1)="#N/A N/A","--",_xll.BDP($B196&amp;" Corp",H$1)))</f>
        <v>--</v>
      </c>
      <c r="I196" s="228" t="str">
        <f>IF(tbl_coded[[#This Row],[ISIN]]="","",IF(_xll.BDP($B196&amp;" Corp",I$1)="#N/A N/A","--",_xll.BDP($B196&amp;" Corp",I$1)))</f>
        <v>--</v>
      </c>
      <c r="J196" s="228" t="str">
        <f>IF(tbl_coded[[#This Row],[ISIN]]="","",IF(_xll.BDP($B196&amp;" Corp",J$1)="#N/A N/A","--",_xll.BDP($B196&amp;" Corp",J$1)))</f>
        <v>--</v>
      </c>
      <c r="K196" s="228" t="str">
        <f>IF(tbl_coded[[#This Row],[ISIN]]="","",IF(_xll.BDP($B196&amp;" Corp",K$1)="#N/A N/A","--",_xll.BDP($B196&amp;" Corp",K$1)))</f>
        <v>--</v>
      </c>
      <c r="L196" s="228" t="str">
        <f>IF(tbl_coded[[#This Row],[ISIN]]="","",IF(_xll.BDP($B196&amp;" Corp",L$1)="#N/A N/A","--",_xll.BDP($B196&amp;" Corp",L$1)))</f>
        <v>--</v>
      </c>
      <c r="M196" s="228" t="str">
        <f>IF(tbl_coded[[#This Row],[ISIN]]="","",IF(_xll.BDP($B196&amp;" Corp",M$1)="#N/A N/A","--",_xll.BDP($B196&amp;" Corp",M$1)))</f>
        <v>--</v>
      </c>
      <c r="N196" s="228" t="str">
        <f>IF(tbl_coded[[#This Row],[ISIN]]="","",IF(_xll.BDP($B196&amp;" Corp",N$1)="#N/A N/A","--",_xll.BDP($B196&amp;" Corp",N$1)))</f>
        <v>WR</v>
      </c>
      <c r="O196" s="228" t="str">
        <f>IF(tbl_coded[[#This Row],[ISIN]]="","",IF(_xll.BDP($B196&amp;" Corp",O$1)="#N/A N/A","--",_xll.BDP($B196&amp;" Corp",O$1)))</f>
        <v>NR</v>
      </c>
      <c r="P196" s="228" t="str">
        <f>IF(tbl_coded[[#This Row],[ISIN]]="","",IF(_xll.BDP($B196&amp;" Corp",P$1)="#N/A N/A","--",_xll.BDP($B196&amp;" Corp",P$1)))</f>
        <v>WD</v>
      </c>
      <c r="Q19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196" s="228" t="str">
        <f>IF(tbl_coded[[#This Row],[ISIN]]="","",IF(OR(_xll.BDP($B196&amp;" Corp",R$1)="#N/A N/A",_xll.BDP($B196&amp;" Corp",R$1)="#N/A Invalid Security",_xll.BDP($B196&amp;" Corp",R$1)="#N/A Field Not Applicable"),"--",_xll.BDP($B196&amp;" Corp",R$1)))</f>
        <v>--</v>
      </c>
      <c r="S196" s="228" t="str">
        <f>IF(tbl_coded[[#This Row],[ISIN]]="","",IF(OR(_xll.BDP($R196&amp;" Equity",S$1)="#N/A N/A",_xll.BDP($R196&amp;" Equity",S$1)="#N/A Invalid Security"),"--",_xll.BDP($R196&amp;" Equity",S$1)))</f>
        <v>--</v>
      </c>
      <c r="T196" s="228" t="str">
        <f>IF(tbl_coded[[#This Row],[ISIN]]="","",IF(OR(_xll.BDP($R196&amp;" Equity",T$1)="#N/A N/A",_xll.BDP($R196&amp;" Equity",T$1)="#N/A Invalid Security"),"--",_xll.BDP($R196&amp;" Equity",T$1)))</f>
        <v>--</v>
      </c>
      <c r="U196" s="228" t="str">
        <f>IF(tbl_coded[[#This Row],[ISIN]]="","",IF(OR(_xll.BDP($R196&amp;" Equity",U$1)="#N/A N/A",_xll.BDP($R196&amp;" Equity",U$1)="#N/A Invalid Security"),"--",_xll.BDP($R196&amp;" Equity",U$1)))</f>
        <v>--</v>
      </c>
      <c r="V196" s="228" t="str">
        <f>IF(tbl_coded[[#This Row],[ISIN]]="","",IF(OR(_xll.BDP($R196&amp;" Equity",V$1)="#N/A N/A",_xll.BDP($R196&amp;" Equity",V$1)="#N/A Invalid Security"),"--",_xll.BDP($R196&amp;" Equity",V$1)))</f>
        <v>--</v>
      </c>
      <c r="W196" s="228" t="str">
        <f>IF(tbl_coded[[#This Row],[ISIN]]="","",IF(OR(_xll.BDP($R196&amp;" Equity",W$1)="#N/A N/A",_xll.BDP($R196&amp;" Equity",W$1)="#N/A Invalid Security"),"--",_xll.BDP($R196&amp;" Equity",W$1)))</f>
        <v>--</v>
      </c>
      <c r="X196" s="228" t="str">
        <f>IF(tbl_coded[[#This Row],[ISIN]]="","",IF(OR(_xll.BDP($R196&amp;" Equity",X$1)="#N/A N/A",_xll.BDP($R196&amp;" Equity",X$1)="#N/A Invalid Security"),"--",_xll.BDP($R196&amp;" Equity",X$1)))</f>
        <v>--</v>
      </c>
      <c r="Y19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6" s="228" t="str">
        <f>IF(tbl_coded[[#This Row],[ISIN]]="","",IF(ISNUMBER(_xll.BDP(B196&amp;" Corp",Z$1)),_xll.BDP(B196&amp;" Corp",Z$1),""))</f>
        <v/>
      </c>
      <c r="AA196" s="228" t="str">
        <f>IF(tbl_coded[[#This Row],[ISIN]]="","",IF(ISNUMBER(_xll.BDP(B196&amp;" Corp",AA$1)),_xll.BDP(B196&amp;" Corp",AA$1),""))</f>
        <v/>
      </c>
      <c r="AB196" s="228" t="str">
        <f>IF(tbl_coded[[#This Row],[ISIN]]="","",IF(ISNUMBER(_xll.BDP(B196&amp;" Corp",AB$1)),_xll.BDP(B196&amp;" Corp",AB$1),""))</f>
        <v/>
      </c>
      <c r="AC196" s="228" t="str">
        <f>IF(tbl_coded[[#This Row],[ISIN]]="","",IF((_xll.BDP(B196&amp;" Corp",AC$1))="#N/A Field Not Applicable","",_xll.BDP(B196&amp;" Corp",AC$1)))</f>
        <v>N</v>
      </c>
      <c r="AD196" s="228" t="str">
        <f>IF(tbl_coded[[#This Row],[ISIN]]="","",IF((_xll.BDP(B196&amp;" Corp",AD$1))="#N/A N/A","--",_xll.BDP(B196&amp;" Corp",AD$1)))</f>
        <v>--</v>
      </c>
      <c r="AE196" s="228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>NR</v>
      </c>
      <c r="AF19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19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96" s="229" t="str">
        <f>IF(tbl_coded[[#This Row],[ISIN]]="","",IF(_xll.BDP($B196&amp;" Corp",AH$1)="#N/A N/A","--",_xll.BDP($B196&amp;" Corp",AH$1)))</f>
        <v>KY</v>
      </c>
      <c r="AI19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19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祥生控股集团</v>
      </c>
      <c r="AL196" s="244" t="str">
        <f>IF(tbl_coded[[#This Row],[ISIN]]="","",IF(_xll.BDS($B196&amp;" Corp",AL$1)="#N/A Field Not Applicable","",_xll.BDS($B196&amp;" Corp",AL$1)))</f>
        <v/>
      </c>
      <c r="AM19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6" s="244" t="str">
        <f>IF(tbl_coded[[#This Row],[ISIN]]="","",IF(OR(_xll.BDP($B196&amp;" Corp",AR$1)="#N/A N/A"),"",_xll.BDP($B196&amp;" Corp",AR$1)))</f>
        <v>Multiple Guarantors</v>
      </c>
      <c r="AS196" s="244" t="str">
        <f>IF(tbl_coded[[#This Row],[ISIN]]="","",IF(_xll.BDS($B196&amp;" Corp",AS$1)="#N/A Field Not Applicable","",_xll.BDS($B196&amp;" Corp",AS$1)))</f>
        <v/>
      </c>
      <c r="AT196" s="244" t="str">
        <f>IF(tbl_coded[[#This Row],[SBLC Provider BBID]]="","",_xll.BDP(tbl_coded[[#This Row],[SBLC Provider BBID]]&amp;" CompanyID","NAME"))</f>
        <v/>
      </c>
      <c r="AU196" s="244" t="str">
        <f>IF(tbl_coded[[#This Row],[ISIN]]="","",IF(OR(_xll.BDP($B196&amp;" Corp",AU$1)="#N/A N/A"),"--",IF(_xll.BDP($B196&amp;" Corp",AU$1)="#N/A Field Not Applicable","",TEXT(_xll.BDP($B196&amp;" Corp",AU$1),"yyyy/mm/dd"))))</f>
        <v>2021/06/08</v>
      </c>
      <c r="AV196" s="244" t="str">
        <f>IF(tbl_coded[[#This Row],[ISIN]]="","",IF(OR(_xll.BDP($B196&amp;" Corp",AV$1)="#N/A N/A"),"--",IF(_xll.BDP($B196&amp;" Corp",AV$1)="#N/A Field Not Applicable","",TEXT(_xll.BDP($B196&amp;" Corp",AV$1),"yyyy/mm/dd"))))</f>
        <v>2022/06/07</v>
      </c>
      <c r="AW196" s="244" t="str">
        <f>IF(tbl_coded[[#This Row],[ISIN]]="","",IF(OR(_xll.BDP($B196&amp;" Corp",AW$1)="#N/A N/A"),"--",IF(_xll.BDP($B196&amp;" Corp",AW$1)="#N/A Field Not Applicable","",TEXT(_xll.BDP($B196&amp;" Corp",AW$1),"yyyy/mm/dd"))))</f>
        <v>2021/06/03</v>
      </c>
      <c r="AX196" s="244" t="str">
        <f>IF(tbl_coded[[#This Row],[ISIN]]="","",IF(OR(_xll.BDP($B196&amp;" Corp",AX$1)="#N/A Field Not Applicable"),"--",IF(_xll.BDP($B196&amp;" Corp",AX$1)="#N/A Field Not Applicable","",TEXT(_xll.BDP($B196&amp;" Corp",AX$1),"yyyy/mm/dd"))))</f>
        <v>--</v>
      </c>
      <c r="AY196" s="244">
        <f>IF(tbl_coded[[#This Row],[ISIN]]="","",IF(OR(_xll.BDP($B196&amp;" Corp",AY$1)="#N/A N/A"),"--",_xll.BDP($B196&amp;" Corp",AY$1)))</f>
        <v>10.5</v>
      </c>
      <c r="AZ196" s="244" t="str">
        <f>IF(tbl_coded[[#This Row],[ISIN]]="","",IF(OR(_xll.BDP($B196&amp;" Corp",AZ$1)="#N/A N/A"),"--",_xll.BDP($B196&amp;" Corp",AZ$1)))</f>
        <v>USD</v>
      </c>
      <c r="BA196" s="244">
        <f>IF(tbl_coded[[#This Row],[ISIN]]="","",IF(OR(_xll.BDP($B196&amp;" Corp",BA$1)="#N/A N/A"),"--",_xll.BDP($B196&amp;" Corp",BA$1)))</f>
        <v>200000000</v>
      </c>
      <c r="BB196" s="244">
        <f>IF(tbl_coded[[#This Row],[ISIN]]="","",IF(OR(_xll.BDP($B196&amp;" Corp",BB$1)="#N/A Field Not Applicable"),"--",_xll.BDP($B196&amp;" Corp",BB$1)))</f>
        <v>99.54</v>
      </c>
      <c r="BC196" s="244" t="str">
        <f>IF(tbl_coded[[#This Row],[ISIN]]="","",IF(OR(_xll.BDP($B196&amp;" Corp",BC$1)="#N/A Field Not Applicable"),"--",_xll.BDP($B196&amp;" Corp",BC$1)))</f>
        <v>N</v>
      </c>
      <c r="BD196" s="244" t="str">
        <f>IF(tbl_coded[[#This Row],[ISIN]]="","",IF(OR(_xll.BDP($B196&amp;" Corp",BD$1)="#N/A Field Not Applicable"),"--",_xll.BDP($B196&amp;" Corp",BD$1)))</f>
        <v>Y</v>
      </c>
      <c r="BE196" s="244" t="str">
        <f>IF(tbl_coded[[#This Row],[ISIN]]="","",IF(OR(_xll.BDP($B196&amp;" Corp",BE$1)="#N/A Field Not Applicable"),"--",_xll.BDP($B196&amp;" Corp",BE$1)))</f>
        <v>N</v>
      </c>
      <c r="BF196" s="244" t="str">
        <f>IF(tbl_coded[[#This Row],[ISIN]]="","",IF(OR(_xll.BDP($B196&amp;" Corp",BF$1)="#N/A N/A"),"",_xll.BDP($B196&amp;" Corp",BF$1)))</f>
        <v>2599 HK</v>
      </c>
      <c r="BG19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9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9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19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19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196" s="244" t="str">
        <f>IF(tbl_coded[[#This Row],[GREEN]]="Y","Green",IF(tbl_coded[[#This Row],[SUSTAINABLE]]="Y","Sustainable",IF(tbl_coded[[#This Row],[SOCIAL]]="Y","Social","")))</f>
        <v>Sustainable</v>
      </c>
    </row>
    <row r="197" spans="1:65" ht="15" customHeight="1">
      <c r="A197" s="225">
        <v>195</v>
      </c>
      <c r="B197" s="226" t="str">
        <f>IF(美元债一级!$C$3:$C$1048576&lt;&gt;"",美元债一级!C197,"")</f>
        <v>XS2349205455</v>
      </c>
      <c r="C197" s="228" t="str">
        <f>IF(tbl_coded[[#This Row],[ISIN]]="","",IF(tbl_coded[[#This Row],[Index]]&gt;$A$1,"",IF(_xll.BDP($B197&amp;" Corp",C$1)="#N/A N/A","",_xll.BDP($B197&amp;" Corp",C$1))))</f>
        <v>3/6/2021</v>
      </c>
      <c r="D197" s="228" t="str">
        <f>IF(tbl_coded[[#This Row],[ISIN]]="","",IF(_xll.BDP($B197&amp;" Corp",D$1)="#N/A N/A","",_xll.BDP($B197&amp;" Corp",D$1)))</f>
        <v>GANSU HIGHWAY AVIATION</v>
      </c>
      <c r="E197" s="228" t="str">
        <f>IF(tbl_coded[[#This Row],[ISIN]]="","",IF(_xll.BDP($B197&amp;" Corp",E$1)="#N/A N/A","--",_xll.BDP($B197&amp;" Corp",E$1)))</f>
        <v>--</v>
      </c>
      <c r="F197" s="228" t="str">
        <f>IF(tbl_coded[[#This Row],[ISIN]]="","",IF(_xll.BDS($B197&amp;" Corp",F$1)="#N/A Field Not Applicable","",_xll.BDS($B197&amp;" Corp",F$1)))</f>
        <v/>
      </c>
      <c r="G197" s="228" t="str">
        <f>IF(tbl_coded[[#This Row],[ISIN]]="","",IF(_xll.BDP($F197&amp;" CompanyID",G$1)="#N/A Invalid Security","",_xll.BDP($F197&amp;" CompanyID",G$1)))</f>
        <v/>
      </c>
      <c r="H197" s="228" t="str">
        <f>IF(tbl_coded[[#This Row],[ISIN]]="","",IF(_xll.BDP($B197&amp;" Corp",H$1)="#N/A N/A","--",_xll.BDP($B197&amp;" Corp",H$1)))</f>
        <v>--</v>
      </c>
      <c r="I197" s="228" t="str">
        <f>IF(tbl_coded[[#This Row],[ISIN]]="","",IF(_xll.BDP($B197&amp;" Corp",I$1)="#N/A N/A","--",_xll.BDP($B197&amp;" Corp",I$1)))</f>
        <v>BBB+</v>
      </c>
      <c r="J197" s="228" t="str">
        <f>IF(tbl_coded[[#This Row],[ISIN]]="","",IF(_xll.BDP($B197&amp;" Corp",J$1)="#N/A N/A","--",_xll.BDP($B197&amp;" Corp",J$1)))</f>
        <v>--</v>
      </c>
      <c r="K197" s="228" t="str">
        <f>IF(tbl_coded[[#This Row],[ISIN]]="","",IF(_xll.BDP($B197&amp;" Corp",K$1)="#N/A N/A","--",_xll.BDP($B197&amp;" Corp",K$1)))</f>
        <v>--</v>
      </c>
      <c r="L197" s="228" t="str">
        <f>IF(tbl_coded[[#This Row],[ISIN]]="","",IF(_xll.BDP($B197&amp;" Corp",L$1)="#N/A N/A","--",_xll.BDP($B197&amp;" Corp",L$1)))</f>
        <v>--</v>
      </c>
      <c r="M197" s="228" t="str">
        <f>IF(tbl_coded[[#This Row],[ISIN]]="","",IF(_xll.BDP($B197&amp;" Corp",M$1)="#N/A N/A","--",_xll.BDP($B197&amp;" Corp",M$1)))</f>
        <v>--</v>
      </c>
      <c r="N197" s="228" t="str">
        <f>IF(tbl_coded[[#This Row],[ISIN]]="","",IF(_xll.BDP($B197&amp;" Corp",N$1)="#N/A N/A","--",_xll.BDP($B197&amp;" Corp",N$1)))</f>
        <v>--</v>
      </c>
      <c r="O197" s="228" t="str">
        <f>IF(tbl_coded[[#This Row],[ISIN]]="","",IF(_xll.BDP($B197&amp;" Corp",O$1)="#N/A N/A","--",_xll.BDP($B197&amp;" Corp",O$1)))</f>
        <v>BBB+</v>
      </c>
      <c r="P197" s="228" t="str">
        <f>IF(tbl_coded[[#This Row],[ISIN]]="","",IF(_xll.BDP($B197&amp;" Corp",P$1)="#N/A N/A","--",_xll.BDP($B197&amp;" Corp",P$1)))</f>
        <v>BBB+</v>
      </c>
      <c r="Q19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--/BBB+/BBB+</v>
      </c>
      <c r="R197" s="228" t="str">
        <f>IF(tbl_coded[[#This Row],[ISIN]]="","",IF(OR(_xll.BDP($B197&amp;" Corp",R$1)="#N/A N/A",_xll.BDP($B197&amp;" Corp",R$1)="#N/A Invalid Security",_xll.BDP($B197&amp;" Corp",R$1)="#N/A Field Not Applicable"),"--",_xll.BDP($B197&amp;" Corp",R$1)))</f>
        <v>--</v>
      </c>
      <c r="S197" s="228" t="str">
        <f>IF(tbl_coded[[#This Row],[ISIN]]="","",IF(OR(_xll.BDP($R197&amp;" Equity",S$1)="#N/A N/A",_xll.BDP($R197&amp;" Equity",S$1)="#N/A Invalid Security"),"--",_xll.BDP($R197&amp;" Equity",S$1)))</f>
        <v>--</v>
      </c>
      <c r="T197" s="228" t="str">
        <f>IF(tbl_coded[[#This Row],[ISIN]]="","",IF(OR(_xll.BDP($R197&amp;" Equity",T$1)="#N/A N/A",_xll.BDP($R197&amp;" Equity",T$1)="#N/A Invalid Security"),"--",_xll.BDP($R197&amp;" Equity",T$1)))</f>
        <v>--</v>
      </c>
      <c r="U197" s="228" t="str">
        <f>IF(tbl_coded[[#This Row],[ISIN]]="","",IF(OR(_xll.BDP($R197&amp;" Equity",U$1)="#N/A N/A",_xll.BDP($R197&amp;" Equity",U$1)="#N/A Invalid Security"),"--",_xll.BDP($R197&amp;" Equity",U$1)))</f>
        <v>--</v>
      </c>
      <c r="V197" s="228" t="str">
        <f>IF(tbl_coded[[#This Row],[ISIN]]="","",IF(OR(_xll.BDP($R197&amp;" Equity",V$1)="#N/A N/A",_xll.BDP($R197&amp;" Equity",V$1)="#N/A Invalid Security"),"--",_xll.BDP($R197&amp;" Equity",V$1)))</f>
        <v>--</v>
      </c>
      <c r="W197" s="228" t="str">
        <f>IF(tbl_coded[[#This Row],[ISIN]]="","",IF(OR(_xll.BDP($R197&amp;" Equity",W$1)="#N/A N/A",_xll.BDP($R197&amp;" Equity",W$1)="#N/A Invalid Security"),"--",_xll.BDP($R197&amp;" Equity",W$1)))</f>
        <v>--</v>
      </c>
      <c r="X197" s="228" t="str">
        <f>IF(tbl_coded[[#This Row],[ISIN]]="","",IF(OR(_xll.BDP($R197&amp;" Equity",X$1)="#N/A N/A",_xll.BDP($R197&amp;" Equity",X$1)="#N/A Invalid Security"),"--",_xll.BDP($R197&amp;" Equity",X$1)))</f>
        <v>--</v>
      </c>
      <c r="Y19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7" s="228" t="str">
        <f>IF(tbl_coded[[#This Row],[ISIN]]="","",IF(ISNUMBER(_xll.BDP(B197&amp;" Corp",Z$1)),_xll.BDP(B197&amp;" Corp",Z$1),""))</f>
        <v/>
      </c>
      <c r="AA197" s="228" t="str">
        <f>IF(tbl_coded[[#This Row],[ISIN]]="","",IF(ISNUMBER(_xll.BDP(B197&amp;" Corp",AA$1)),_xll.BDP(B197&amp;" Corp",AA$1),""))</f>
        <v/>
      </c>
      <c r="AB197" s="228" t="str">
        <f>IF(tbl_coded[[#This Row],[ISIN]]="","",IF(ISNUMBER(_xll.BDP(B197&amp;" Corp",AB$1)),_xll.BDP(B197&amp;" Corp",AB$1),""))</f>
        <v/>
      </c>
      <c r="AC197" s="228" t="str">
        <f>IF(tbl_coded[[#This Row],[ISIN]]="","",IF((_xll.BDP(B197&amp;" Corp",AC$1))="#N/A Field Not Applicable","",_xll.BDP(B197&amp;" Corp",AC$1)))</f>
        <v>N</v>
      </c>
      <c r="AD197" s="228" t="str">
        <f>IF(tbl_coded[[#This Row],[ISIN]]="","",IF((_xll.BDP(B197&amp;" Corp",AD$1))="#N/A N/A","--",_xll.BDP(B197&amp;" Corp",AD$1)))</f>
        <v>--</v>
      </c>
      <c r="AE197" s="228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>IG</v>
      </c>
      <c r="AF19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--/BBB+/BBB+</v>
      </c>
      <c r="AG19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H197" s="229" t="str">
        <f>IF(tbl_coded[[#This Row],[ISIN]]="","",IF(_xll.BDP($B197&amp;" Corp",AH$1)="#N/A N/A","--",_xll.BDP($B197&amp;" Corp",AH$1)))</f>
        <v>CN</v>
      </c>
      <c r="AI19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甘肃省公路航空旅游投</v>
      </c>
      <c r="AL197" s="244" t="str">
        <f>IF(tbl_coded[[#This Row],[ISIN]]="","",IF(_xll.BDS($B197&amp;" Corp",AL$1)="#N/A Field Not Applicable","",_xll.BDS($B197&amp;" Corp",AL$1)))</f>
        <v/>
      </c>
      <c r="AM19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7" s="244" t="str">
        <f>IF(tbl_coded[[#This Row],[ISIN]]="","",IF(OR(_xll.BDP($B197&amp;" Corp",AR$1)="#N/A N/A"),"",_xll.BDP($B197&amp;" Corp",AR$1)))</f>
        <v/>
      </c>
      <c r="AS197" s="244" t="str">
        <f>IF(tbl_coded[[#This Row],[ISIN]]="","",IF(_xll.BDS($B197&amp;" Corp",AS$1)="#N/A Field Not Applicable","",_xll.BDS($B197&amp;" Corp",AS$1)))</f>
        <v/>
      </c>
      <c r="AT197" s="244" t="str">
        <f>IF(tbl_coded[[#This Row],[SBLC Provider BBID]]="","",_xll.BDP(tbl_coded[[#This Row],[SBLC Provider BBID]]&amp;" CompanyID","NAME"))</f>
        <v/>
      </c>
      <c r="AU197" s="244" t="str">
        <f>IF(tbl_coded[[#This Row],[ISIN]]="","",IF(OR(_xll.BDP($B197&amp;" Corp",AU$1)="#N/A N/A"),"--",IF(_xll.BDP($B197&amp;" Corp",AU$1)="#N/A Field Not Applicable","",TEXT(_xll.BDP($B197&amp;" Corp",AU$1),"yyyy/mm/dd"))))</f>
        <v>2021/06/10</v>
      </c>
      <c r="AV197" s="244" t="str">
        <f>IF(tbl_coded[[#This Row],[ISIN]]="","",IF(OR(_xll.BDP($B197&amp;" Corp",AV$1)="#N/A N/A"),"--",IF(_xll.BDP($B197&amp;" Corp",AV$1)="#N/A Field Not Applicable","",TEXT(_xll.BDP($B197&amp;" Corp",AV$1),"yyyy/mm/dd"))))</f>
        <v>2024/06/10</v>
      </c>
      <c r="AW197" s="244" t="str">
        <f>IF(tbl_coded[[#This Row],[ISIN]]="","",IF(OR(_xll.BDP($B197&amp;" Corp",AW$1)="#N/A N/A"),"--",IF(_xll.BDP($B197&amp;" Corp",AW$1)="#N/A Field Not Applicable","",TEXT(_xll.BDP($B197&amp;" Corp",AW$1),"yyyy/mm/dd"))))</f>
        <v>2021/06/03</v>
      </c>
      <c r="AX197" s="244" t="str">
        <f>IF(tbl_coded[[#This Row],[ISIN]]="","",IF(OR(_xll.BDP($B197&amp;" Corp",AX$1)="#N/A Field Not Applicable"),"--",IF(_xll.BDP($B197&amp;" Corp",AX$1)="#N/A Field Not Applicable","",TEXT(_xll.BDP($B197&amp;" Corp",AX$1),"yyyy/mm/dd"))))</f>
        <v>--</v>
      </c>
      <c r="AY197" s="244">
        <f>IF(tbl_coded[[#This Row],[ISIN]]="","",IF(OR(_xll.BDP($B197&amp;" Corp",AY$1)="#N/A N/A"),"--",_xll.BDP($B197&amp;" Corp",AY$1)))</f>
        <v>3.5</v>
      </c>
      <c r="AZ197" s="244" t="str">
        <f>IF(tbl_coded[[#This Row],[ISIN]]="","",IF(OR(_xll.BDP($B197&amp;" Corp",AZ$1)="#N/A N/A"),"--",_xll.BDP($B197&amp;" Corp",AZ$1)))</f>
        <v>USD</v>
      </c>
      <c r="BA197" s="244">
        <f>IF(tbl_coded[[#This Row],[ISIN]]="","",IF(OR(_xll.BDP($B197&amp;" Corp",BA$1)="#N/A N/A"),"--",_xll.BDP($B197&amp;" Corp",BA$1)))</f>
        <v>400000000</v>
      </c>
      <c r="BB197" s="244">
        <f>IF(tbl_coded[[#This Row],[ISIN]]="","",IF(OR(_xll.BDP($B197&amp;" Corp",BB$1)="#N/A Field Not Applicable"),"--",_xll.BDP($B197&amp;" Corp",BB$1)))</f>
        <v>100</v>
      </c>
      <c r="BC197" s="244" t="str">
        <f>IF(tbl_coded[[#This Row],[ISIN]]="","",IF(OR(_xll.BDP($B197&amp;" Corp",BC$1)="#N/A Field Not Applicable"),"--",_xll.BDP($B197&amp;" Corp",BC$1)))</f>
        <v>N</v>
      </c>
      <c r="BD197" s="244" t="str">
        <f>IF(tbl_coded[[#This Row],[ISIN]]="","",IF(OR(_xll.BDP($B197&amp;" Corp",BD$1)="#N/A Field Not Applicable"),"--",_xll.BDP($B197&amp;" Corp",BD$1)))</f>
        <v>N</v>
      </c>
      <c r="BE197" s="244" t="str">
        <f>IF(tbl_coded[[#This Row],[ISIN]]="","",IF(OR(_xll.BDP($B197&amp;" Corp",BE$1)="#N/A Field Not Applicable"),"--",_xll.BDP($B197&amp;" Corp",BE$1)))</f>
        <v>N</v>
      </c>
      <c r="BF197" s="244" t="str">
        <f>IF(tbl_coded[[#This Row],[ISIN]]="","",IF(OR(_xll.BDP($B197&amp;" Corp",BF$1)="#N/A N/A"),"",_xll.BDP($B197&amp;" Corp",BF$1)))</f>
        <v>0793820D CH</v>
      </c>
      <c r="BG19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9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19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19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19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--/BBB+/BBB+</v>
      </c>
      <c r="BM197" s="244" t="str">
        <f>IF(tbl_coded[[#This Row],[GREEN]]="Y","Green",IF(tbl_coded[[#This Row],[SUSTAINABLE]]="Y","Sustainable",IF(tbl_coded[[#This Row],[SOCIAL]]="Y","Social","")))</f>
        <v/>
      </c>
    </row>
    <row r="198" spans="1:65" ht="15" customHeight="1">
      <c r="A198" s="225">
        <v>196</v>
      </c>
      <c r="B198" s="226" t="str">
        <f>IF(美元债一级!$C$3:$C$1048576&lt;&gt;"",美元债一级!C198,"")</f>
        <v>XS2349744594</v>
      </c>
      <c r="C198" s="228" t="str">
        <f>IF(tbl_coded[[#This Row],[ISIN]]="","",IF(tbl_coded[[#This Row],[Index]]&gt;$A$1,"",IF(_xll.BDP($B198&amp;" Corp",C$1)="#N/A N/A","",_xll.BDP($B198&amp;" Corp",C$1))))</f>
        <v>3/6/2021</v>
      </c>
      <c r="D198" s="228" t="str">
        <f>IF(tbl_coded[[#This Row],[ISIN]]="","",IF(_xll.BDP($B198&amp;" Corp",D$1)="#N/A N/A","",_xll.BDP($B198&amp;" Corp",D$1)))</f>
        <v>HAIMEN ZHONGNAN INV DEV</v>
      </c>
      <c r="E198" s="228" t="str">
        <f>IF(tbl_coded[[#This Row],[ISIN]]="","",IF(_xll.BDP($B198&amp;" Corp",E$1)="#N/A N/A","--",_xll.BDP($B198&amp;" Corp",E$1)))</f>
        <v>JIANGSU ZHONGNAN CONSTRU</v>
      </c>
      <c r="F198" s="228" t="str">
        <f>IF(tbl_coded[[#This Row],[ISIN]]="","",IF(_xll.BDS($B198&amp;" Corp",F$1)="#N/A Field Not Applicable","",_xll.BDS($B198&amp;" Corp",F$1)))</f>
        <v/>
      </c>
      <c r="G198" s="228" t="str">
        <f>IF(tbl_coded[[#This Row],[ISIN]]="","",IF(_xll.BDP($F198&amp;" CompanyID",G$1)="#N/A Invalid Security","",_xll.BDP($F198&amp;" CompanyID",G$1)))</f>
        <v/>
      </c>
      <c r="H198" s="228" t="str">
        <f>IF(tbl_coded[[#This Row],[ISIN]]="","",IF(_xll.BDP($B198&amp;" Corp",H$1)="#N/A N/A","--",_xll.BDP($B198&amp;" Corp",H$1)))</f>
        <v>--</v>
      </c>
      <c r="I198" s="228" t="str">
        <f>IF(tbl_coded[[#This Row],[ISIN]]="","",IF(_xll.BDP($B198&amp;" Corp",I$1)="#N/A N/A","--",_xll.BDP($B198&amp;" Corp",I$1)))</f>
        <v>--</v>
      </c>
      <c r="J198" s="228" t="str">
        <f>IF(tbl_coded[[#This Row],[ISIN]]="","",IF(_xll.BDP($B198&amp;" Corp",J$1)="#N/A N/A","--",_xll.BDP($B198&amp;" Corp",J$1)))</f>
        <v>--</v>
      </c>
      <c r="K198" s="228" t="str">
        <f>IF(tbl_coded[[#This Row],[ISIN]]="","",IF(_xll.BDP($B198&amp;" Corp",K$1)="#N/A N/A","--",_xll.BDP($B198&amp;" Corp",K$1)))</f>
        <v>--</v>
      </c>
      <c r="L198" s="228" t="str">
        <f>IF(tbl_coded[[#This Row],[ISIN]]="","",IF(_xll.BDP($B198&amp;" Corp",L$1)="#N/A N/A","--",_xll.BDP($B198&amp;" Corp",L$1)))</f>
        <v>--</v>
      </c>
      <c r="M198" s="228" t="str">
        <f>IF(tbl_coded[[#This Row],[ISIN]]="","",IF(_xll.BDP($B198&amp;" Corp",M$1)="#N/A N/A","--",_xll.BDP($B198&amp;" Corp",M$1)))</f>
        <v>C</v>
      </c>
      <c r="N198" s="228" t="str">
        <f>IF(tbl_coded[[#This Row],[ISIN]]="","",IF(_xll.BDP($B198&amp;" Corp",N$1)="#N/A N/A","--",_xll.BDP($B198&amp;" Corp",N$1)))</f>
        <v>--</v>
      </c>
      <c r="O198" s="228" t="str">
        <f>IF(tbl_coded[[#This Row],[ISIN]]="","",IF(_xll.BDP($B198&amp;" Corp",O$1)="#N/A N/A","--",_xll.BDP($B198&amp;" Corp",O$1)))</f>
        <v>--</v>
      </c>
      <c r="P198" s="228" t="str">
        <f>IF(tbl_coded[[#This Row],[ISIN]]="","",IF(_xll.BDP($B198&amp;" Corp",P$1)="#N/A N/A","--",_xll.BDP($B198&amp;" Corp",P$1)))</f>
        <v>--</v>
      </c>
      <c r="Q19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C/--/--</v>
      </c>
      <c r="R198" s="228" t="str">
        <f>IF(tbl_coded[[#This Row],[ISIN]]="","",IF(OR(_xll.BDP($B198&amp;" Corp",R$1)="#N/A N/A",_xll.BDP($B198&amp;" Corp",R$1)="#N/A Invalid Security",_xll.BDP($B198&amp;" Corp",R$1)="#N/A Field Not Applicable"),"--",_xll.BDP($B198&amp;" Corp",R$1)))</f>
        <v>000961 CH</v>
      </c>
      <c r="S198" s="228" t="str">
        <f>IF(tbl_coded[[#This Row],[ISIN]]="","",IF(OR(_xll.BDP($R198&amp;" Equity",S$1)="#N/A N/A",_xll.BDP($R198&amp;" Equity",S$1)="#N/A Invalid Security"),"--",_xll.BDP($R198&amp;" Equity",S$1)))</f>
        <v>--</v>
      </c>
      <c r="T198" s="228" t="str">
        <f>IF(tbl_coded[[#This Row],[ISIN]]="","",IF(OR(_xll.BDP($R198&amp;" Equity",T$1)="#N/A N/A",_xll.BDP($R198&amp;" Equity",T$1)="#N/A Invalid Security"),"--",_xll.BDP($R198&amp;" Equity",T$1)))</f>
        <v>--</v>
      </c>
      <c r="U198" s="228" t="str">
        <f>IF(tbl_coded[[#This Row],[ISIN]]="","",IF(OR(_xll.BDP($R198&amp;" Equity",U$1)="#N/A N/A",_xll.BDP($R198&amp;" Equity",U$1)="#N/A Invalid Security"),"--",_xll.BDP($R198&amp;" Equity",U$1)))</f>
        <v>Ca</v>
      </c>
      <c r="V198" s="228" t="str">
        <f>IF(tbl_coded[[#This Row],[ISIN]]="","",IF(OR(_xll.BDP($R198&amp;" Equity",V$1)="#N/A N/A",_xll.BDP($R198&amp;" Equity",V$1)="#N/A Invalid Security"),"--",_xll.BDP($R198&amp;" Equity",V$1)))</f>
        <v>Ca</v>
      </c>
      <c r="W198" s="228" t="str">
        <f>IF(tbl_coded[[#This Row],[ISIN]]="","",IF(OR(_xll.BDP($R198&amp;" Equity",W$1)="#N/A N/A",_xll.BDP($R198&amp;" Equity",W$1)="#N/A Invalid Security"),"--",_xll.BDP($R198&amp;" Equity",W$1)))</f>
        <v>NR</v>
      </c>
      <c r="X198" s="228" t="str">
        <f>IF(tbl_coded[[#This Row],[ISIN]]="","",IF(OR(_xll.BDP($R198&amp;" Equity",X$1)="#N/A N/A",_xll.BDP($R198&amp;" Equity",X$1)="#N/A Invalid Security"),"--",_xll.BDP($R198&amp;" Equity",X$1)))</f>
        <v>--</v>
      </c>
      <c r="Y19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Ca/NR/--</v>
      </c>
      <c r="Z198" s="228" t="str">
        <f>IF(tbl_coded[[#This Row],[ISIN]]="","",IF(ISNUMBER(_xll.BDP(B198&amp;" Corp",Z$1)),_xll.BDP(B198&amp;" Corp",Z$1),""))</f>
        <v/>
      </c>
      <c r="AA198" s="228" t="str">
        <f>IF(tbl_coded[[#This Row],[ISIN]]="","",IF(ISNUMBER(_xll.BDP(B198&amp;" Corp",AA$1)),_xll.BDP(B198&amp;" Corp",AA$1),""))</f>
        <v/>
      </c>
      <c r="AB198" s="228" t="str">
        <f>IF(tbl_coded[[#This Row],[ISIN]]="","",IF(ISNUMBER(_xll.BDP(B198&amp;" Corp",AB$1)),_xll.BDP(B198&amp;" Corp",AB$1),""))</f>
        <v/>
      </c>
      <c r="AC198" s="228" t="str">
        <f>IF(tbl_coded[[#This Row],[ISIN]]="","",IF((_xll.BDP(B198&amp;" Corp",AC$1))="#N/A Field Not Applicable","",_xll.BDP(B198&amp;" Corp",AC$1)))</f>
        <v>N</v>
      </c>
      <c r="AD198" s="228" t="str">
        <f>IF(tbl_coded[[#This Row],[ISIN]]="","",IF((_xll.BDP(B198&amp;" Corp",AD$1))="#N/A N/A","--",_xll.BDP(B198&amp;" Corp",AD$1)))</f>
        <v>--</v>
      </c>
      <c r="AE198" s="228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>NR</v>
      </c>
      <c r="AF19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Ca/NR/--</v>
      </c>
      <c r="AG19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198" s="229" t="str">
        <f>IF(tbl_coded[[#This Row],[ISIN]]="","",IF(_xll.BDP($B198&amp;" Corp",AH$1)="#N/A N/A","--",_xll.BDP($B198&amp;" Corp",AH$1)))</f>
        <v>VG</v>
      </c>
      <c r="AI19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海门中南投资发展（国</v>
      </c>
      <c r="AL198" s="244" t="str">
        <f>IF(tbl_coded[[#This Row],[ISIN]]="","",IF(_xll.BDS($B198&amp;" Corp",AL$1)="#N/A Field Not Applicable","",_xll.BDS($B198&amp;" Corp",AL$1)))</f>
        <v/>
      </c>
      <c r="AM19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8" s="244" t="str">
        <f>IF(tbl_coded[[#This Row],[ISIN]]="","",IF(OR(_xll.BDP($B198&amp;" Corp",AR$1)="#N/A N/A"),"",_xll.BDP($B198&amp;" Corp",AR$1)))</f>
        <v>Jiangsu Zhongnan Construction Group Co Ltd</v>
      </c>
      <c r="AS198" s="244" t="str">
        <f>IF(tbl_coded[[#This Row],[ISIN]]="","",IF(_xll.BDS($B198&amp;" Corp",AS$1)="#N/A Field Not Applicable","",_xll.BDS($B198&amp;" Corp",AS$1)))</f>
        <v/>
      </c>
      <c r="AT198" s="244" t="str">
        <f>IF(tbl_coded[[#This Row],[SBLC Provider BBID]]="","",_xll.BDP(tbl_coded[[#This Row],[SBLC Provider BBID]]&amp;" CompanyID","NAME"))</f>
        <v/>
      </c>
      <c r="AU198" s="244" t="str">
        <f>IF(tbl_coded[[#This Row],[ISIN]]="","",IF(OR(_xll.BDP($B198&amp;" Corp",AU$1)="#N/A N/A"),"--",IF(_xll.BDP($B198&amp;" Corp",AU$1)="#N/A Field Not Applicable","",TEXT(_xll.BDP($B198&amp;" Corp",AU$1),"yyyy/mm/dd"))))</f>
        <v>2021/06/09</v>
      </c>
      <c r="AV198" s="244" t="str">
        <f>IF(tbl_coded[[#This Row],[ISIN]]="","",IF(OR(_xll.BDP($B198&amp;" Corp",AV$1)="#N/A N/A"),"--",IF(_xll.BDP($B198&amp;" Corp",AV$1)="#N/A Field Not Applicable","",TEXT(_xll.BDP($B198&amp;" Corp",AV$1),"yyyy/mm/dd"))))</f>
        <v>2022/06/08</v>
      </c>
      <c r="AW198" s="244" t="str">
        <f>IF(tbl_coded[[#This Row],[ISIN]]="","",IF(OR(_xll.BDP($B198&amp;" Corp",AW$1)="#N/A N/A"),"--",IF(_xll.BDP($B198&amp;" Corp",AW$1)="#N/A Field Not Applicable","",TEXT(_xll.BDP($B198&amp;" Corp",AW$1),"yyyy/mm/dd"))))</f>
        <v>2021/06/03</v>
      </c>
      <c r="AX198" s="244" t="str">
        <f>IF(tbl_coded[[#This Row],[ISIN]]="","",IF(OR(_xll.BDP($B198&amp;" Corp",AX$1)="#N/A Field Not Applicable"),"--",IF(_xll.BDP($B198&amp;" Corp",AX$1)="#N/A Field Not Applicable","",TEXT(_xll.BDP($B198&amp;" Corp",AX$1),"yyyy/mm/dd"))))</f>
        <v>--</v>
      </c>
      <c r="AY198" s="244">
        <f>IF(tbl_coded[[#This Row],[ISIN]]="","",IF(OR(_xll.BDP($B198&amp;" Corp",AY$1)="#N/A N/A"),"--",_xll.BDP($B198&amp;" Corp",AY$1)))</f>
        <v>12</v>
      </c>
      <c r="AZ198" s="244" t="str">
        <f>IF(tbl_coded[[#This Row],[ISIN]]="","",IF(OR(_xll.BDP($B198&amp;" Corp",AZ$1)="#N/A N/A"),"--",_xll.BDP($B198&amp;" Corp",AZ$1)))</f>
        <v>USD</v>
      </c>
      <c r="BA198" s="244">
        <f>IF(tbl_coded[[#This Row],[ISIN]]="","",IF(OR(_xll.BDP($B198&amp;" Corp",BA$1)="#N/A N/A"),"--",_xll.BDP($B198&amp;" Corp",BA$1)))</f>
        <v>150000000</v>
      </c>
      <c r="BB198" s="244">
        <f>IF(tbl_coded[[#This Row],[ISIN]]="","",IF(OR(_xll.BDP($B198&amp;" Corp",BB$1)="#N/A Field Not Applicable"),"--",_xll.BDP($B198&amp;" Corp",BB$1)))</f>
        <v>99.772999999999996</v>
      </c>
      <c r="BC198" s="244" t="str">
        <f>IF(tbl_coded[[#This Row],[ISIN]]="","",IF(OR(_xll.BDP($B198&amp;" Corp",BC$1)="#N/A Field Not Applicable"),"--",_xll.BDP($B198&amp;" Corp",BC$1)))</f>
        <v>N</v>
      </c>
      <c r="BD198" s="244" t="str">
        <f>IF(tbl_coded[[#This Row],[ISIN]]="","",IF(OR(_xll.BDP($B198&amp;" Corp",BD$1)="#N/A Field Not Applicable"),"--",_xll.BDP($B198&amp;" Corp",BD$1)))</f>
        <v>N</v>
      </c>
      <c r="BE198" s="244" t="str">
        <f>IF(tbl_coded[[#This Row],[ISIN]]="","",IF(OR(_xll.BDP($B198&amp;" Corp",BE$1)="#N/A Field Not Applicable"),"--",_xll.BDP($B198&amp;" Corp",BE$1)))</f>
        <v>N</v>
      </c>
      <c r="BF198" s="244" t="str">
        <f>IF(tbl_coded[[#This Row],[ISIN]]="","",IF(OR(_xll.BDP($B198&amp;" Corp",BF$1)="#N/A N/A"),"",_xll.BDP($B198&amp;" Corp",BF$1)))</f>
        <v>000961 CH</v>
      </c>
      <c r="BG19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19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19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19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19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Ca/NR/--</v>
      </c>
      <c r="BM198" s="244" t="str">
        <f>IF(tbl_coded[[#This Row],[GREEN]]="Y","Green",IF(tbl_coded[[#This Row],[SUSTAINABLE]]="Y","Sustainable",IF(tbl_coded[[#This Row],[SOCIAL]]="Y","Social","")))</f>
        <v/>
      </c>
    </row>
    <row r="199" spans="1:65" ht="15" customHeight="1">
      <c r="A199" s="225">
        <v>197</v>
      </c>
      <c r="B199" s="226" t="str">
        <f>IF(美元债一级!$C$3:$C$1048576&lt;&gt;"",美元债一级!C199,"")</f>
        <v>XS2345988211</v>
      </c>
      <c r="C199" s="230" t="str">
        <f>IF(tbl_coded[[#This Row],[ISIN]]="","",IF(tbl_coded[[#This Row],[Index]]&gt;$A$1,"",IF(_xll.BDP($B199&amp;" Corp",C$1)="#N/A N/A","",_xll.BDP($B199&amp;" Corp",C$1))))</f>
        <v>3/6/2021</v>
      </c>
      <c r="D199" s="230" t="str">
        <f>IF(tbl_coded[[#This Row],[ISIN]]="","",IF(_xll.BDP($B199&amp;" Corp",D$1)="#N/A N/A","",_xll.BDP($B199&amp;" Corp",D$1)))</f>
        <v>INDUSTRIAL BANK/HK</v>
      </c>
      <c r="E199" s="230" t="str">
        <f>IF(tbl_coded[[#This Row],[ISIN]]="","",IF(_xll.BDP($B199&amp;" Corp",E$1)="#N/A N/A","--",_xll.BDP($B199&amp;" Corp",E$1)))</f>
        <v>--</v>
      </c>
      <c r="F199" s="230" t="str">
        <f>IF(tbl_coded[[#This Row],[ISIN]]="","",IF(_xll.BDS($B199&amp;" Corp",F$1)="#N/A Field Not Applicable","",_xll.BDS($B199&amp;" Corp",F$1)))</f>
        <v/>
      </c>
      <c r="G199" s="230" t="str">
        <f>IF(tbl_coded[[#This Row],[ISIN]]="","",IF(_xll.BDP($F199&amp;" CompanyID",G$1)="#N/A Invalid Security","",_xll.BDP($F199&amp;" CompanyID",G$1)))</f>
        <v/>
      </c>
      <c r="H199" s="230" t="str">
        <f>IF(tbl_coded[[#This Row],[ISIN]]="","",IF(_xll.BDP($B199&amp;" Corp",H$1)="#N/A N/A","--",_xll.BDP($B199&amp;" Corp",H$1)))</f>
        <v>Baa2</v>
      </c>
      <c r="I199" s="230" t="str">
        <f>IF(tbl_coded[[#This Row],[ISIN]]="","",IF(_xll.BDP($B199&amp;" Corp",I$1)="#N/A N/A","--",_xll.BDP($B199&amp;" Corp",I$1)))</f>
        <v>--</v>
      </c>
      <c r="J199" s="230" t="str">
        <f>IF(tbl_coded[[#This Row],[ISIN]]="","",IF(_xll.BDP($B199&amp;" Corp",J$1)="#N/A N/A","--",_xll.BDP($B199&amp;" Corp",J$1)))</f>
        <v>--</v>
      </c>
      <c r="K199" s="230" t="str">
        <f>IF(tbl_coded[[#This Row],[ISIN]]="","",IF(_xll.BDP($B199&amp;" Corp",K$1)="#N/A N/A","--",_xll.BDP($B199&amp;" Corp",K$1)))</f>
        <v>--</v>
      </c>
      <c r="L199" s="230" t="str">
        <f>IF(tbl_coded[[#This Row],[ISIN]]="","",IF(_xll.BDP($B199&amp;" Corp",L$1)="#N/A N/A","--",_xll.BDP($B199&amp;" Corp",L$1)))</f>
        <v>--</v>
      </c>
      <c r="M199" s="230" t="str">
        <f>IF(tbl_coded[[#This Row],[ISIN]]="","",IF(_xll.BDP($B199&amp;" Corp",M$1)="#N/A N/A","--",_xll.BDP($B199&amp;" Corp",M$1)))</f>
        <v>--</v>
      </c>
      <c r="N199" s="230" t="str">
        <f>IF(tbl_coded[[#This Row],[ISIN]]="","",IF(_xll.BDP($B199&amp;" Corp",N$1)="#N/A N/A","--",_xll.BDP($B199&amp;" Corp",N$1)))</f>
        <v>--</v>
      </c>
      <c r="O199" s="230" t="str">
        <f>IF(tbl_coded[[#This Row],[ISIN]]="","",IF(_xll.BDP($B199&amp;" Corp",O$1)="#N/A N/A","--",_xll.BDP($B199&amp;" Corp",O$1)))</f>
        <v>--</v>
      </c>
      <c r="P199" s="230" t="str">
        <f>IF(tbl_coded[[#This Row],[ISIN]]="","",IF(_xll.BDP($B199&amp;" Corp",P$1)="#N/A N/A","--",_xll.BDP($B199&amp;" Corp",P$1)))</f>
        <v>--</v>
      </c>
      <c r="Q19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199" s="230" t="str">
        <f>IF(tbl_coded[[#This Row],[ISIN]]="","",IF(OR(_xll.BDP($B199&amp;" Corp",R$1)="#N/A N/A",_xll.BDP($B199&amp;" Corp",R$1)="#N/A Invalid Security",_xll.BDP($B199&amp;" Corp",R$1)="#N/A Field Not Applicable"),"--",_xll.BDP($B199&amp;" Corp",R$1)))</f>
        <v>--</v>
      </c>
      <c r="S199" s="230" t="str">
        <f>IF(tbl_coded[[#This Row],[ISIN]]="","",IF(OR(_xll.BDP($R199&amp;" Equity",S$1)="#N/A N/A",_xll.BDP($R199&amp;" Equity",S$1)="#N/A Invalid Security"),"--",_xll.BDP($R199&amp;" Equity",S$1)))</f>
        <v>--</v>
      </c>
      <c r="T199" s="230" t="str">
        <f>IF(tbl_coded[[#This Row],[ISIN]]="","",IF(OR(_xll.BDP($R199&amp;" Equity",T$1)="#N/A N/A",_xll.BDP($R199&amp;" Equity",T$1)="#N/A Invalid Security"),"--",_xll.BDP($R199&amp;" Equity",T$1)))</f>
        <v>--</v>
      </c>
      <c r="U199" s="230" t="str">
        <f>IF(tbl_coded[[#This Row],[ISIN]]="","",IF(OR(_xll.BDP($R199&amp;" Equity",U$1)="#N/A N/A",_xll.BDP($R199&amp;" Equity",U$1)="#N/A Invalid Security"),"--",_xll.BDP($R199&amp;" Equity",U$1)))</f>
        <v>--</v>
      </c>
      <c r="V199" s="230" t="str">
        <f>IF(tbl_coded[[#This Row],[ISIN]]="","",IF(OR(_xll.BDP($R199&amp;" Equity",V$1)="#N/A N/A",_xll.BDP($R199&amp;" Equity",V$1)="#N/A Invalid Security"),"--",_xll.BDP($R199&amp;" Equity",V$1)))</f>
        <v>--</v>
      </c>
      <c r="W199" s="230" t="str">
        <f>IF(tbl_coded[[#This Row],[ISIN]]="","",IF(OR(_xll.BDP($R199&amp;" Equity",W$1)="#N/A N/A",_xll.BDP($R199&amp;" Equity",W$1)="#N/A Invalid Security"),"--",_xll.BDP($R199&amp;" Equity",W$1)))</f>
        <v>--</v>
      </c>
      <c r="X199" s="230" t="str">
        <f>IF(tbl_coded[[#This Row],[ISIN]]="","",IF(OR(_xll.BDP($R199&amp;" Equity",X$1)="#N/A N/A",_xll.BDP($R199&amp;" Equity",X$1)="#N/A Invalid Security"),"--",_xll.BDP($R199&amp;" Equity",X$1)))</f>
        <v>--</v>
      </c>
      <c r="Y19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199" s="230">
        <f>IF(tbl_coded[[#This Row],[ISIN]]="","",IF(ISNUMBER(_xll.BDP(B199&amp;" Corp",Z$1)),_xll.BDP(B199&amp;" Corp",Z$1),""))</f>
        <v>58</v>
      </c>
      <c r="AA199" s="230">
        <f>IF(tbl_coded[[#This Row],[ISIN]]="","",IF(ISNUMBER(_xll.BDP(B199&amp;" Corp",AA$1)),_xll.BDP(B199&amp;" Corp",AA$1),""))</f>
        <v>58</v>
      </c>
      <c r="AB199" s="230" t="str">
        <f>IF(tbl_coded[[#This Row],[ISIN]]="","",IF(ISNUMBER(_xll.BDP(B199&amp;" Corp",AB$1)),_xll.BDP(B199&amp;" Corp",AB$1),""))</f>
        <v/>
      </c>
      <c r="AC199" s="230" t="str">
        <f>IF(tbl_coded[[#This Row],[ISIN]]="","",IF((_xll.BDP(B199&amp;" Corp",AC$1))="#N/A Field Not Applicable","",_xll.BDP(B199&amp;" Corp",AC$1)))</f>
        <v>N</v>
      </c>
      <c r="AD199" s="230" t="str">
        <f>IF(tbl_coded[[#This Row],[ISIN]]="","",IF((_xll.BDP(B199&amp;" Corp",AD$1))="#N/A N/A","--",_xll.BDP(B199&amp;" Corp",AD$1)))</f>
        <v>--</v>
      </c>
      <c r="AE199" s="230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>IG</v>
      </c>
      <c r="AF19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19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H199" s="231" t="str">
        <f>IF(tbl_coded[[#This Row],[ISIN]]="","",IF(_xll.BDP($B199&amp;" Corp",AH$1)="#N/A N/A","--",_xll.BDP($B199&amp;" Corp",AH$1)))</f>
        <v>CN</v>
      </c>
      <c r="AI19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199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58</v>
      </c>
      <c r="AK19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兴业银行股份有限公司</v>
      </c>
      <c r="AL199" s="230" t="str">
        <f>IF(tbl_coded[[#This Row],[ISIN]]="","",IF(_xll.BDS($B199&amp;" Corp",AL$1)="#N/A Field Not Applicable","",_xll.BDS($B199&amp;" Corp",AL$1)))</f>
        <v/>
      </c>
      <c r="AM19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19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19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19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19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199" s="230" t="str">
        <f>IF(tbl_coded[[#This Row],[ISIN]]="","",IF(OR(_xll.BDP($B199&amp;" Corp",AR$1)="#N/A N/A"),"",_xll.BDP($B199&amp;" Corp",AR$1)))</f>
        <v/>
      </c>
      <c r="AS199" s="230" t="str">
        <f>IF(tbl_coded[[#This Row],[ISIN]]="","",IF(_xll.BDS($B199&amp;" Corp",AS$1)="#N/A Field Not Applicable","",_xll.BDS($B199&amp;" Corp",AS$1)))</f>
        <v/>
      </c>
      <c r="AT199" s="230" t="str">
        <f>IF(tbl_coded[[#This Row],[SBLC Provider BBID]]="","",_xll.BDP(tbl_coded[[#This Row],[SBLC Provider BBID]]&amp;" CompanyID","NAME"))</f>
        <v/>
      </c>
      <c r="AU199" s="230" t="str">
        <f>IF(tbl_coded[[#This Row],[ISIN]]="","",IF(OR(_xll.BDP($B199&amp;" Corp",AU$1)="#N/A N/A"),"--",IF(_xll.BDP($B199&amp;" Corp",AU$1)="#N/A Field Not Applicable","",TEXT(_xll.BDP($B199&amp;" Corp",AU$1),"yyyy/mm/dd"))))</f>
        <v>2021/06/10</v>
      </c>
      <c r="AV199" s="230" t="str">
        <f>IF(tbl_coded[[#This Row],[ISIN]]="","",IF(OR(_xll.BDP($B199&amp;" Corp",AV$1)="#N/A N/A"),"--",IF(_xll.BDP($B199&amp;" Corp",AV$1)="#N/A Field Not Applicable","",TEXT(_xll.BDP($B199&amp;" Corp",AV$1),"yyyy/mm/dd"))))</f>
        <v>2024/06/10</v>
      </c>
      <c r="AW199" s="230" t="str">
        <f>IF(tbl_coded[[#This Row],[ISIN]]="","",IF(OR(_xll.BDP($B199&amp;" Corp",AW$1)="#N/A N/A"),"--",IF(_xll.BDP($B199&amp;" Corp",AW$1)="#N/A Field Not Applicable","",TEXT(_xll.BDP($B199&amp;" Corp",AW$1),"yyyy/mm/dd"))))</f>
        <v>2021/06/03</v>
      </c>
      <c r="AX199" s="230" t="str">
        <f>IF(tbl_coded[[#This Row],[ISIN]]="","",IF(OR(_xll.BDP($B199&amp;" Corp",AX$1)="#N/A Field Not Applicable"),"--",IF(_xll.BDP($B199&amp;" Corp",AX$1)="#N/A Field Not Applicable","",TEXT(_xll.BDP($B199&amp;" Corp",AX$1),"yyyy/mm/dd"))))</f>
        <v>--</v>
      </c>
      <c r="AY199" s="230">
        <f>IF(tbl_coded[[#This Row],[ISIN]]="","",IF(OR(_xll.BDP($B199&amp;" Corp",AY$1)="#N/A N/A"),"--",_xll.BDP($B199&amp;" Corp",AY$1)))</f>
        <v>0.875</v>
      </c>
      <c r="AZ199" s="230" t="str">
        <f>IF(tbl_coded[[#This Row],[ISIN]]="","",IF(OR(_xll.BDP($B199&amp;" Corp",AZ$1)="#N/A N/A"),"--",_xll.BDP($B199&amp;" Corp",AZ$1)))</f>
        <v>USD</v>
      </c>
      <c r="BA199" s="230">
        <f>IF(tbl_coded[[#This Row],[ISIN]]="","",IF(OR(_xll.BDP($B199&amp;" Corp",BA$1)="#N/A N/A"),"--",_xll.BDP($B199&amp;" Corp",BA$1)))</f>
        <v>600000000</v>
      </c>
      <c r="BB199" s="230">
        <f>IF(tbl_coded[[#This Row],[ISIN]]="","",IF(OR(_xll.BDP($B199&amp;" Corp",BB$1)="#N/A Field Not Applicable"),"--",_xll.BDP($B199&amp;" Corp",BB$1)))</f>
        <v>99.917000000000002</v>
      </c>
      <c r="BC199" s="230" t="str">
        <f>IF(tbl_coded[[#This Row],[ISIN]]="","",IF(OR(_xll.BDP($B199&amp;" Corp",BC$1)="#N/A Field Not Applicable"),"--",_xll.BDP($B199&amp;" Corp",BC$1)))</f>
        <v>Y</v>
      </c>
      <c r="BD199" s="230" t="str">
        <f>IF(tbl_coded[[#This Row],[ISIN]]="","",IF(OR(_xll.BDP($B199&amp;" Corp",BD$1)="#N/A Field Not Applicable"),"--",_xll.BDP($B199&amp;" Corp",BD$1)))</f>
        <v>N</v>
      </c>
      <c r="BE199" s="230" t="str">
        <f>IF(tbl_coded[[#This Row],[ISIN]]="","",IF(OR(_xll.BDP($B199&amp;" Corp",BE$1)="#N/A Field Not Applicable"),"--",_xll.BDP($B199&amp;" Corp",BE$1)))</f>
        <v>N</v>
      </c>
      <c r="BF199" s="230" t="str">
        <f>IF(tbl_coded[[#This Row],[ISIN]]="","",IF(OR(_xll.BDP($B199&amp;" Corp",BF$1)="#N/A N/A"),"",_xll.BDP($B199&amp;" Corp",BF$1)))</f>
        <v>601166 CH</v>
      </c>
      <c r="BG19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19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19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19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19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Baa2/--/BBB</v>
      </c>
      <c r="BL19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Baa2/--/BBB</v>
      </c>
      <c r="BM199" s="230" t="str">
        <f>IF(tbl_coded[[#This Row],[GREEN]]="Y","Green",IF(tbl_coded[[#This Row],[SUSTAINABLE]]="Y","Sustainable",IF(tbl_coded[[#This Row],[SOCIAL]]="Y","Social","")))</f>
        <v>Green</v>
      </c>
    </row>
    <row r="200" spans="1:65" ht="15" customHeight="1">
      <c r="A200" s="225">
        <v>198</v>
      </c>
      <c r="B200" s="226" t="str">
        <f>IF(美元债一级!$C$3:$C$1048576&lt;&gt;"",美元债一级!C200,"")</f>
        <v>HK0000732815</v>
      </c>
      <c r="C200" s="230" t="str">
        <f>IF(tbl_coded[[#This Row],[ISIN]]="","",IF(tbl_coded[[#This Row],[Index]]&gt;$A$1,"",IF(_xll.BDP($B200&amp;" Corp",C$1)="#N/A N/A","",_xll.BDP($B200&amp;" Corp",C$1))))</f>
        <v>3/6/2021</v>
      </c>
      <c r="D200" s="230" t="str">
        <f>IF(tbl_coded[[#This Row],[ISIN]]="","",IF(_xll.BDP($B200&amp;" Corp",D$1)="#N/A N/A","",_xll.BDP($B200&amp;" Corp",D$1)))</f>
        <v>INDUSTRIAL BANK/HK</v>
      </c>
      <c r="E200" s="230" t="str">
        <f>IF(tbl_coded[[#This Row],[ISIN]]="","",IF(_xll.BDP($B200&amp;" Corp",E$1)="#N/A N/A","--",_xll.BDP($B200&amp;" Corp",E$1)))</f>
        <v>--</v>
      </c>
      <c r="F200" s="230" t="str">
        <f>IF(tbl_coded[[#This Row],[ISIN]]="","",IF(_xll.BDS($B200&amp;" Corp",F$1)="#N/A Field Not Applicable","",_xll.BDS($B200&amp;" Corp",F$1)))</f>
        <v/>
      </c>
      <c r="G200" s="230" t="str">
        <f>IF(tbl_coded[[#This Row],[ISIN]]="","",IF(_xll.BDP($F200&amp;" CompanyID",G$1)="#N/A Invalid Security","",_xll.BDP($F200&amp;" CompanyID",G$1)))</f>
        <v/>
      </c>
      <c r="H200" s="230" t="str">
        <f>IF(tbl_coded[[#This Row],[ISIN]]="","",IF(_xll.BDP($B200&amp;" Corp",H$1)="#N/A N/A","--",_xll.BDP($B200&amp;" Corp",H$1)))</f>
        <v>Baa2</v>
      </c>
      <c r="I200" s="230" t="str">
        <f>IF(tbl_coded[[#This Row],[ISIN]]="","",IF(_xll.BDP($B200&amp;" Corp",I$1)="#N/A N/A","--",_xll.BDP($B200&amp;" Corp",I$1)))</f>
        <v>--</v>
      </c>
      <c r="J200" s="230" t="str">
        <f>IF(tbl_coded[[#This Row],[ISIN]]="","",IF(_xll.BDP($B200&amp;" Corp",J$1)="#N/A N/A","--",_xll.BDP($B200&amp;" Corp",J$1)))</f>
        <v>--</v>
      </c>
      <c r="K200" s="230" t="str">
        <f>IF(tbl_coded[[#This Row],[ISIN]]="","",IF(_xll.BDP($B200&amp;" Corp",K$1)="#N/A N/A","--",_xll.BDP($B200&amp;" Corp",K$1)))</f>
        <v>--</v>
      </c>
      <c r="L200" s="230" t="str">
        <f>IF(tbl_coded[[#This Row],[ISIN]]="","",IF(_xll.BDP($B200&amp;" Corp",L$1)="#N/A N/A","--",_xll.BDP($B200&amp;" Corp",L$1)))</f>
        <v>--</v>
      </c>
      <c r="M200" s="230" t="str">
        <f>IF(tbl_coded[[#This Row],[ISIN]]="","",IF(_xll.BDP($B200&amp;" Corp",M$1)="#N/A N/A","--",_xll.BDP($B200&amp;" Corp",M$1)))</f>
        <v>--</v>
      </c>
      <c r="N200" s="230" t="str">
        <f>IF(tbl_coded[[#This Row],[ISIN]]="","",IF(_xll.BDP($B200&amp;" Corp",N$1)="#N/A N/A","--",_xll.BDP($B200&amp;" Corp",N$1)))</f>
        <v>--</v>
      </c>
      <c r="O200" s="230" t="str">
        <f>IF(tbl_coded[[#This Row],[ISIN]]="","",IF(_xll.BDP($B200&amp;" Corp",O$1)="#N/A N/A","--",_xll.BDP($B200&amp;" Corp",O$1)))</f>
        <v>--</v>
      </c>
      <c r="P200" s="230" t="str">
        <f>IF(tbl_coded[[#This Row],[ISIN]]="","",IF(_xll.BDP($B200&amp;" Corp",P$1)="#N/A N/A","--",_xll.BDP($B200&amp;" Corp",P$1)))</f>
        <v>--</v>
      </c>
      <c r="Q20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00" s="230" t="str">
        <f>IF(tbl_coded[[#This Row],[ISIN]]="","",IF(OR(_xll.BDP($B200&amp;" Corp",R$1)="#N/A N/A",_xll.BDP($B200&amp;" Corp",R$1)="#N/A Invalid Security",_xll.BDP($B200&amp;" Corp",R$1)="#N/A Field Not Applicable"),"--",_xll.BDP($B200&amp;" Corp",R$1)))</f>
        <v>--</v>
      </c>
      <c r="S200" s="230" t="str">
        <f>IF(tbl_coded[[#This Row],[ISIN]]="","",IF(OR(_xll.BDP($R200&amp;" Equity",S$1)="#N/A N/A",_xll.BDP($R200&amp;" Equity",S$1)="#N/A Invalid Security"),"--",_xll.BDP($R200&amp;" Equity",S$1)))</f>
        <v>--</v>
      </c>
      <c r="T200" s="230" t="str">
        <f>IF(tbl_coded[[#This Row],[ISIN]]="","",IF(OR(_xll.BDP($R200&amp;" Equity",T$1)="#N/A N/A",_xll.BDP($R200&amp;" Equity",T$1)="#N/A Invalid Security"),"--",_xll.BDP($R200&amp;" Equity",T$1)))</f>
        <v>--</v>
      </c>
      <c r="U200" s="230" t="str">
        <f>IF(tbl_coded[[#This Row],[ISIN]]="","",IF(OR(_xll.BDP($R200&amp;" Equity",U$1)="#N/A N/A",_xll.BDP($R200&amp;" Equity",U$1)="#N/A Invalid Security"),"--",_xll.BDP($R200&amp;" Equity",U$1)))</f>
        <v>--</v>
      </c>
      <c r="V200" s="230" t="str">
        <f>IF(tbl_coded[[#This Row],[ISIN]]="","",IF(OR(_xll.BDP($R200&amp;" Equity",V$1)="#N/A N/A",_xll.BDP($R200&amp;" Equity",V$1)="#N/A Invalid Security"),"--",_xll.BDP($R200&amp;" Equity",V$1)))</f>
        <v>--</v>
      </c>
      <c r="W200" s="230" t="str">
        <f>IF(tbl_coded[[#This Row],[ISIN]]="","",IF(OR(_xll.BDP($R200&amp;" Equity",W$1)="#N/A N/A",_xll.BDP($R200&amp;" Equity",W$1)="#N/A Invalid Security"),"--",_xll.BDP($R200&amp;" Equity",W$1)))</f>
        <v>--</v>
      </c>
      <c r="X200" s="230" t="str">
        <f>IF(tbl_coded[[#This Row],[ISIN]]="","",IF(OR(_xll.BDP($R200&amp;" Equity",X$1)="#N/A N/A",_xll.BDP($R200&amp;" Equity",X$1)="#N/A Invalid Security"),"--",_xll.BDP($R200&amp;" Equity",X$1)))</f>
        <v>--</v>
      </c>
      <c r="Y20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0" s="230" t="str">
        <f>IF(tbl_coded[[#This Row],[ISIN]]="","",IF(ISNUMBER(_xll.BDP(B200&amp;" Corp",Z$1)),_xll.BDP(B200&amp;" Corp",Z$1),""))</f>
        <v/>
      </c>
      <c r="AA200" s="230" t="str">
        <f>IF(tbl_coded[[#This Row],[ISIN]]="","",IF(ISNUMBER(_xll.BDP(B200&amp;" Corp",AA$1)),_xll.BDP(B200&amp;" Corp",AA$1),""))</f>
        <v/>
      </c>
      <c r="AB200" s="230" t="str">
        <f>IF(tbl_coded[[#This Row],[ISIN]]="","",IF(ISNUMBER(_xll.BDP(B200&amp;" Corp",AB$1)),_xll.BDP(B200&amp;" Corp",AB$1),""))</f>
        <v/>
      </c>
      <c r="AC200" s="230" t="str">
        <f>IF(tbl_coded[[#This Row],[ISIN]]="","",IF((_xll.BDP(B200&amp;" Corp",AC$1))="#N/A Field Not Applicable","",_xll.BDP(B200&amp;" Corp",AC$1)))</f>
        <v>N</v>
      </c>
      <c r="AD200" s="230" t="str">
        <f>IF(tbl_coded[[#This Row],[ISIN]]="","",IF((_xll.BDP(B200&amp;" Corp",AD$1))="#N/A N/A","--",_xll.BDP(B200&amp;" Corp",AD$1)))</f>
        <v>--</v>
      </c>
      <c r="AE200" s="230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>IG</v>
      </c>
      <c r="AF20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0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H200" s="231" t="str">
        <f>IF(tbl_coded[[#This Row],[ISIN]]="","",IF(_xll.BDP($B200&amp;" Corp",AH$1)="#N/A N/A","--",_xll.BDP($B200&amp;" Corp",AH$1)))</f>
        <v>CN</v>
      </c>
      <c r="AI20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兴业银行股份有限公司</v>
      </c>
      <c r="AL200" s="230" t="str">
        <f>IF(tbl_coded[[#This Row],[ISIN]]="","",IF(_xll.BDS($B200&amp;" Corp",AL$1)="#N/A Field Not Applicable","",_xll.BDS($B200&amp;" Corp",AL$1)))</f>
        <v/>
      </c>
      <c r="AM20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0" s="230" t="str">
        <f>IF(tbl_coded[[#This Row],[ISIN]]="","",IF(OR(_xll.BDP($B200&amp;" Corp",AR$1)="#N/A N/A"),"",_xll.BDP($B200&amp;" Corp",AR$1)))</f>
        <v/>
      </c>
      <c r="AS200" s="230" t="str">
        <f>IF(tbl_coded[[#This Row],[ISIN]]="","",IF(_xll.BDS($B200&amp;" Corp",AS$1)="#N/A Field Not Applicable","",_xll.BDS($B200&amp;" Corp",AS$1)))</f>
        <v/>
      </c>
      <c r="AT200" s="230" t="str">
        <f>IF(tbl_coded[[#This Row],[SBLC Provider BBID]]="","",_xll.BDP(tbl_coded[[#This Row],[SBLC Provider BBID]]&amp;" CompanyID","NAME"))</f>
        <v/>
      </c>
      <c r="AU200" s="230" t="str">
        <f>IF(tbl_coded[[#This Row],[ISIN]]="","",IF(OR(_xll.BDP($B200&amp;" Corp",AU$1)="#N/A N/A"),"--",IF(_xll.BDP($B200&amp;" Corp",AU$1)="#N/A Field Not Applicable","",TEXT(_xll.BDP($B200&amp;" Corp",AU$1),"yyyy/mm/dd"))))</f>
        <v>2021/06/10</v>
      </c>
      <c r="AV200" s="230" t="str">
        <f>IF(tbl_coded[[#This Row],[ISIN]]="","",IF(OR(_xll.BDP($B200&amp;" Corp",AV$1)="#N/A N/A"),"--",IF(_xll.BDP($B200&amp;" Corp",AV$1)="#N/A Field Not Applicable","",TEXT(_xll.BDP($B200&amp;" Corp",AV$1),"yyyy/mm/dd"))))</f>
        <v>2024/06/10</v>
      </c>
      <c r="AW200" s="230" t="str">
        <f>IF(tbl_coded[[#This Row],[ISIN]]="","",IF(OR(_xll.BDP($B200&amp;" Corp",AW$1)="#N/A N/A"),"--",IF(_xll.BDP($B200&amp;" Corp",AW$1)="#N/A Field Not Applicable","",TEXT(_xll.BDP($B200&amp;" Corp",AW$1),"yyyy/mm/dd"))))</f>
        <v>2021/06/03</v>
      </c>
      <c r="AX200" s="230" t="str">
        <f>IF(tbl_coded[[#This Row],[ISIN]]="","",IF(OR(_xll.BDP($B200&amp;" Corp",AX$1)="#N/A Field Not Applicable"),"--",IF(_xll.BDP($B200&amp;" Corp",AX$1)="#N/A Field Not Applicable","",TEXT(_xll.BDP($B200&amp;" Corp",AX$1),"yyyy/mm/dd"))))</f>
        <v>--</v>
      </c>
      <c r="AY200" s="230">
        <f>IF(tbl_coded[[#This Row],[ISIN]]="","",IF(OR(_xll.BDP($B200&amp;" Corp",AY$1)="#N/A N/A"),"--",_xll.BDP($B200&amp;" Corp",AY$1)))</f>
        <v>0.75</v>
      </c>
      <c r="AZ200" s="230" t="str">
        <f>IF(tbl_coded[[#This Row],[ISIN]]="","",IF(OR(_xll.BDP($B200&amp;" Corp",AZ$1)="#N/A N/A"),"--",_xll.BDP($B200&amp;" Corp",AZ$1)))</f>
        <v>HKD</v>
      </c>
      <c r="BA200" s="230">
        <f>IF(tbl_coded[[#This Row],[ISIN]]="","",IF(OR(_xll.BDP($B200&amp;" Corp",BA$1)="#N/A N/A"),"--",_xll.BDP($B200&amp;" Corp",BA$1)))</f>
        <v>2500000000</v>
      </c>
      <c r="BB200" s="230">
        <f>IF(tbl_coded[[#This Row],[ISIN]]="","",IF(OR(_xll.BDP($B200&amp;" Corp",BB$1)="#N/A Field Not Applicable"),"--",_xll.BDP($B200&amp;" Corp",BB$1)))</f>
        <v>100</v>
      </c>
      <c r="BC200" s="230" t="str">
        <f>IF(tbl_coded[[#This Row],[ISIN]]="","",IF(OR(_xll.BDP($B200&amp;" Corp",BC$1)="#N/A Field Not Applicable"),"--",_xll.BDP($B200&amp;" Corp",BC$1)))</f>
        <v>Y</v>
      </c>
      <c r="BD200" s="230" t="str">
        <f>IF(tbl_coded[[#This Row],[ISIN]]="","",IF(OR(_xll.BDP($B200&amp;" Corp",BD$1)="#N/A Field Not Applicable"),"--",_xll.BDP($B200&amp;" Corp",BD$1)))</f>
        <v>N</v>
      </c>
      <c r="BE200" s="230" t="str">
        <f>IF(tbl_coded[[#This Row],[ISIN]]="","",IF(OR(_xll.BDP($B200&amp;" Corp",BE$1)="#N/A Field Not Applicable"),"--",_xll.BDP($B200&amp;" Corp",BE$1)))</f>
        <v>N</v>
      </c>
      <c r="BF200" s="230" t="str">
        <f>IF(tbl_coded[[#This Row],[ISIN]]="","",IF(OR(_xll.BDP($B200&amp;" Corp",BF$1)="#N/A N/A"),"",_xll.BDP($B200&amp;" Corp",BF$1)))</f>
        <v>601166 CH</v>
      </c>
      <c r="BG20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20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0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0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Baa2/--/BBB</v>
      </c>
      <c r="BL20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Baa2/--/BBB</v>
      </c>
      <c r="BM200" s="230" t="str">
        <f>IF(tbl_coded[[#This Row],[GREEN]]="Y","Green",IF(tbl_coded[[#This Row],[SUSTAINABLE]]="Y","Sustainable",IF(tbl_coded[[#This Row],[SOCIAL]]="Y","Social","")))</f>
        <v>Green</v>
      </c>
    </row>
    <row r="201" spans="1:65" ht="15" customHeight="1">
      <c r="A201" s="225">
        <v>199</v>
      </c>
      <c r="B201" s="226" t="str">
        <f>IF(美元债一级!$C$3:$C$1048576&lt;&gt;"",美元债一级!C201,"")</f>
        <v>XS2349739248</v>
      </c>
      <c r="C201" s="230" t="str">
        <f>IF(tbl_coded[[#This Row],[ISIN]]="","",IF(tbl_coded[[#This Row],[Index]]&gt;$A$1,"",IF(_xll.BDP($B201&amp;" Corp",C$1)="#N/A N/A","",_xll.BDP($B201&amp;" Corp",C$1))))</f>
        <v>3/6/2021</v>
      </c>
      <c r="D201" s="230" t="str">
        <f>IF(tbl_coded[[#This Row],[ISIN]]="","",IF(_xll.BDP($B201&amp;" Corp",D$1)="#N/A N/A","",_xll.BDP($B201&amp;" Corp",D$1)))</f>
        <v>CSCIF ASIA LTD</v>
      </c>
      <c r="E201" s="230" t="str">
        <f>IF(tbl_coded[[#This Row],[ISIN]]="","",IF(_xll.BDP($B201&amp;" Corp",E$1)="#N/A N/A","--",_xll.BDP($B201&amp;" Corp",E$1)))</f>
        <v>CHINA SECURITIES FINANCE</v>
      </c>
      <c r="F201" s="230" t="str">
        <f>IF(tbl_coded[[#This Row],[ISIN]]="","",IF(_xll.BDS($B201&amp;" Corp",F$1)="#N/A Field Not Applicable","",_xll.BDS($B201&amp;" Corp",F$1)))</f>
        <v/>
      </c>
      <c r="G201" s="230" t="str">
        <f>IF(tbl_coded[[#This Row],[ISIN]]="","",IF(_xll.BDP($F201&amp;" CompanyID",G$1)="#N/A Invalid Security","",_xll.BDP($F201&amp;" CompanyID",G$1)))</f>
        <v/>
      </c>
      <c r="H201" s="230" t="str">
        <f>IF(tbl_coded[[#This Row],[ISIN]]="","",IF(_xll.BDP($B201&amp;" Corp",H$1)="#N/A N/A","--",_xll.BDP($B201&amp;" Corp",H$1)))</f>
        <v>Baa1</v>
      </c>
      <c r="I201" s="230" t="str">
        <f>IF(tbl_coded[[#This Row],[ISIN]]="","",IF(_xll.BDP($B201&amp;" Corp",I$1)="#N/A N/A","--",_xll.BDP($B201&amp;" Corp",I$1)))</f>
        <v>--</v>
      </c>
      <c r="J201" s="230" t="str">
        <f>IF(tbl_coded[[#This Row],[ISIN]]="","",IF(_xll.BDP($B201&amp;" Corp",J$1)="#N/A N/A","--",_xll.BDP($B201&amp;" Corp",J$1)))</f>
        <v>--</v>
      </c>
      <c r="K201" s="230" t="str">
        <f>IF(tbl_coded[[#This Row],[ISIN]]="","",IF(_xll.BDP($B201&amp;" Corp",K$1)="#N/A N/A","--",_xll.BDP($B201&amp;" Corp",K$1)))</f>
        <v>--</v>
      </c>
      <c r="L201" s="230" t="str">
        <f>IF(tbl_coded[[#This Row],[ISIN]]="","",IF(_xll.BDP($B201&amp;" Corp",L$1)="#N/A N/A","--",_xll.BDP($B201&amp;" Corp",L$1)))</f>
        <v>--</v>
      </c>
      <c r="M201" s="230" t="str">
        <f>IF(tbl_coded[[#This Row],[ISIN]]="","",IF(_xll.BDP($B201&amp;" Corp",M$1)="#N/A N/A","--",_xll.BDP($B201&amp;" Corp",M$1)))</f>
        <v>Baa1</v>
      </c>
      <c r="N201" s="230" t="str">
        <f>IF(tbl_coded[[#This Row],[ISIN]]="","",IF(_xll.BDP($B201&amp;" Corp",N$1)="#N/A N/A","--",_xll.BDP($B201&amp;" Corp",N$1)))</f>
        <v>--</v>
      </c>
      <c r="O201" s="230" t="str">
        <f>IF(tbl_coded[[#This Row],[ISIN]]="","",IF(_xll.BDP($B201&amp;" Corp",O$1)="#N/A N/A","--",_xll.BDP($B201&amp;" Corp",O$1)))</f>
        <v>--</v>
      </c>
      <c r="P201" s="230" t="str">
        <f>IF(tbl_coded[[#This Row],[ISIN]]="","",IF(_xll.BDP($B201&amp;" Corp",P$1)="#N/A N/A","--",_xll.BDP($B201&amp;" Corp",P$1)))</f>
        <v>--</v>
      </c>
      <c r="Q20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201" s="230" t="str">
        <f>IF(tbl_coded[[#This Row],[ISIN]]="","",IF(OR(_xll.BDP($B201&amp;" Corp",R$1)="#N/A N/A",_xll.BDP($B201&amp;" Corp",R$1)="#N/A Invalid Security",_xll.BDP($B201&amp;" Corp",R$1)="#N/A Field Not Applicable"),"--",_xll.BDP($B201&amp;" Corp",R$1)))</f>
        <v>6066 HK</v>
      </c>
      <c r="S201" s="230" t="str">
        <f>IF(tbl_coded[[#This Row],[ISIN]]="","",IF(OR(_xll.BDP($R201&amp;" Equity",S$1)="#N/A N/A",_xll.BDP($R201&amp;" Equity",S$1)="#N/A Invalid Security"),"--",_xll.BDP($R201&amp;" Equity",S$1)))</f>
        <v>--</v>
      </c>
      <c r="T201" s="230" t="str">
        <f>IF(tbl_coded[[#This Row],[ISIN]]="","",IF(OR(_xll.BDP($R201&amp;" Equity",T$1)="#N/A N/A",_xll.BDP($R201&amp;" Equity",T$1)="#N/A Invalid Security"),"--",_xll.BDP($R201&amp;" Equity",T$1)))</f>
        <v>--</v>
      </c>
      <c r="U201" s="230" t="str">
        <f>IF(tbl_coded[[#This Row],[ISIN]]="","",IF(OR(_xll.BDP($R201&amp;" Equity",U$1)="#N/A N/A",_xll.BDP($R201&amp;" Equity",U$1)="#N/A Invalid Security"),"--",_xll.BDP($R201&amp;" Equity",U$1)))</f>
        <v>Baa1</v>
      </c>
      <c r="V201" s="230" t="str">
        <f>IF(tbl_coded[[#This Row],[ISIN]]="","",IF(OR(_xll.BDP($R201&amp;" Equity",V$1)="#N/A N/A",_xll.BDP($R201&amp;" Equity",V$1)="#N/A Invalid Security"),"--",_xll.BDP($R201&amp;" Equity",V$1)))</f>
        <v>--</v>
      </c>
      <c r="W201" s="230" t="str">
        <f>IF(tbl_coded[[#This Row],[ISIN]]="","",IF(OR(_xll.BDP($R201&amp;" Equity",W$1)="#N/A N/A",_xll.BDP($R201&amp;" Equity",W$1)="#N/A Invalid Security"),"--",_xll.BDP($R201&amp;" Equity",W$1)))</f>
        <v>BBB+</v>
      </c>
      <c r="X201" s="230" t="str">
        <f>IF(tbl_coded[[#This Row],[ISIN]]="","",IF(OR(_xll.BDP($R201&amp;" Equity",X$1)="#N/A N/A",_xll.BDP($R201&amp;" Equity",X$1)="#N/A Invalid Security"),"--",_xll.BDP($R201&amp;" Equity",X$1)))</f>
        <v>BBB+</v>
      </c>
      <c r="Y20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Baa1/BBB+/BBB+</v>
      </c>
      <c r="Z201" s="230">
        <f>IF(tbl_coded[[#This Row],[ISIN]]="","",IF(ISNUMBER(_xll.BDP(B201&amp;" Corp",Z$1)),_xll.BDP(B201&amp;" Corp",Z$1),""))</f>
        <v>92.5</v>
      </c>
      <c r="AA201" s="230" t="str">
        <f>IF(tbl_coded[[#This Row],[ISIN]]="","",IF(ISNUMBER(_xll.BDP(B201&amp;" Corp",AA$1)),_xll.BDP(B201&amp;" Corp",AA$1),""))</f>
        <v/>
      </c>
      <c r="AB201" s="230" t="str">
        <f>IF(tbl_coded[[#This Row],[ISIN]]="","",IF(ISNUMBER(_xll.BDP(B201&amp;" Corp",AB$1)),_xll.BDP(B201&amp;" Corp",AB$1),""))</f>
        <v/>
      </c>
      <c r="AC201" s="230" t="str">
        <f>IF(tbl_coded[[#This Row],[ISIN]]="","",IF((_xll.BDP(B201&amp;" Corp",AC$1))="#N/A Field Not Applicable","",_xll.BDP(B201&amp;" Corp",AC$1)))</f>
        <v>N</v>
      </c>
      <c r="AD201" s="230" t="str">
        <f>IF(tbl_coded[[#This Row],[ISIN]]="","",IF((_xll.BDP(B201&amp;" Corp",AD$1))="#N/A N/A","--",_xll.BDP(B201&amp;" Corp",AD$1)))</f>
        <v>--</v>
      </c>
      <c r="AE201" s="230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>IG</v>
      </c>
      <c r="AF20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Baa1/BBB+/BBB+</v>
      </c>
      <c r="AG20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Baa1/--/--</v>
      </c>
      <c r="AH201" s="231" t="str">
        <f>IF(tbl_coded[[#This Row],[ISIN]]="","",IF(_xll.BDP($B201&amp;" Corp",AH$1)="#N/A N/A","--",_xll.BDP($B201&amp;" Corp",AH$1)))</f>
        <v>VG</v>
      </c>
      <c r="AI20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1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92.5</v>
      </c>
      <c r="AK20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CSCIF Asia Ltd</v>
      </c>
      <c r="AL201" s="230" t="str">
        <f>IF(tbl_coded[[#This Row],[ISIN]]="","",IF(_xll.BDS($B201&amp;" Corp",AL$1)="#N/A Field Not Applicable","",_xll.BDS($B201&amp;" Corp",AL$1)))</f>
        <v/>
      </c>
      <c r="AM20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1" s="230" t="str">
        <f>IF(tbl_coded[[#This Row],[ISIN]]="","",IF(OR(_xll.BDP($B201&amp;" Corp",AR$1)="#N/A N/A"),"",_xll.BDP($B201&amp;" Corp",AR$1)))</f>
        <v>CSC Financial Co Ltd</v>
      </c>
      <c r="AS201" s="230" t="str">
        <f>IF(tbl_coded[[#This Row],[ISIN]]="","",IF(_xll.BDS($B201&amp;" Corp",AS$1)="#N/A Field Not Applicable","",_xll.BDS($B201&amp;" Corp",AS$1)))</f>
        <v/>
      </c>
      <c r="AT201" s="230" t="str">
        <f>IF(tbl_coded[[#This Row],[SBLC Provider BBID]]="","",_xll.BDP(tbl_coded[[#This Row],[SBLC Provider BBID]]&amp;" CompanyID","NAME"))</f>
        <v/>
      </c>
      <c r="AU201" s="230" t="str">
        <f>IF(tbl_coded[[#This Row],[ISIN]]="","",IF(OR(_xll.BDP($B201&amp;" Corp",AU$1)="#N/A N/A"),"--",IF(_xll.BDP($B201&amp;" Corp",AU$1)="#N/A Field Not Applicable","",TEXT(_xll.BDP($B201&amp;" Corp",AU$1),"yyyy/mm/dd"))))</f>
        <v>2021/06/10</v>
      </c>
      <c r="AV201" s="230" t="str">
        <f>IF(tbl_coded[[#This Row],[ISIN]]="","",IF(OR(_xll.BDP($B201&amp;" Corp",AV$1)="#N/A N/A"),"--",IF(_xll.BDP($B201&amp;" Corp",AV$1)="#N/A Field Not Applicable","",TEXT(_xll.BDP($B201&amp;" Corp",AV$1),"yyyy/mm/dd"))))</f>
        <v>2024/06/10</v>
      </c>
      <c r="AW201" s="230" t="str">
        <f>IF(tbl_coded[[#This Row],[ISIN]]="","",IF(OR(_xll.BDP($B201&amp;" Corp",AW$1)="#N/A N/A"),"--",IF(_xll.BDP($B201&amp;" Corp",AW$1)="#N/A Field Not Applicable","",TEXT(_xll.BDP($B201&amp;" Corp",AW$1),"yyyy/mm/dd"))))</f>
        <v>2021/06/03</v>
      </c>
      <c r="AX201" s="230" t="str">
        <f>IF(tbl_coded[[#This Row],[ISIN]]="","",IF(OR(_xll.BDP($B201&amp;" Corp",AX$1)="#N/A Field Not Applicable"),"--",IF(_xll.BDP($B201&amp;" Corp",AX$1)="#N/A Field Not Applicable","",TEXT(_xll.BDP($B201&amp;" Corp",AX$1),"yyyy/mm/dd"))))</f>
        <v>--</v>
      </c>
      <c r="AY201" s="230">
        <f>IF(tbl_coded[[#This Row],[ISIN]]="","",IF(OR(_xll.BDP($B201&amp;" Corp",AY$1)="#N/A N/A"),"--",_xll.BDP($B201&amp;" Corp",AY$1)))</f>
        <v>1.125</v>
      </c>
      <c r="AZ201" s="230" t="str">
        <f>IF(tbl_coded[[#This Row],[ISIN]]="","",IF(OR(_xll.BDP($B201&amp;" Corp",AZ$1)="#N/A N/A"),"--",_xll.BDP($B201&amp;" Corp",AZ$1)))</f>
        <v>USD</v>
      </c>
      <c r="BA201" s="230">
        <f>IF(tbl_coded[[#This Row],[ISIN]]="","",IF(OR(_xll.BDP($B201&amp;" Corp",BA$1)="#N/A N/A"),"--",_xll.BDP($B201&amp;" Corp",BA$1)))</f>
        <v>500000000</v>
      </c>
      <c r="BB201" s="230">
        <f>IF(tbl_coded[[#This Row],[ISIN]]="","",IF(OR(_xll.BDP($B201&amp;" Corp",BB$1)="#N/A Field Not Applicable"),"--",_xll.BDP($B201&amp;" Corp",BB$1)))</f>
        <v>99.620999999999995</v>
      </c>
      <c r="BC201" s="230" t="str">
        <f>IF(tbl_coded[[#This Row],[ISIN]]="","",IF(OR(_xll.BDP($B201&amp;" Corp",BC$1)="#N/A Field Not Applicable"),"--",_xll.BDP($B201&amp;" Corp",BC$1)))</f>
        <v>N</v>
      </c>
      <c r="BD201" s="230" t="str">
        <f>IF(tbl_coded[[#This Row],[ISIN]]="","",IF(OR(_xll.BDP($B201&amp;" Corp",BD$1)="#N/A Field Not Applicable"),"--",_xll.BDP($B201&amp;" Corp",BD$1)))</f>
        <v>N</v>
      </c>
      <c r="BE201" s="230" t="str">
        <f>IF(tbl_coded[[#This Row],[ISIN]]="","",IF(OR(_xll.BDP($B201&amp;" Corp",BE$1)="#N/A Field Not Applicable"),"--",_xll.BDP($B201&amp;" Corp",BE$1)))</f>
        <v>N</v>
      </c>
      <c r="BF201" s="230" t="str">
        <f>IF(tbl_coded[[#This Row],[ISIN]]="","",IF(OR(_xll.BDP($B201&amp;" Corp",BF$1)="#N/A N/A"),"",_xll.BDP($B201&amp;" Corp",BF$1)))</f>
        <v>6066 HK</v>
      </c>
      <c r="BG20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0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0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20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Baa1/BBB+/BBB+</v>
      </c>
      <c r="BM201" s="230" t="str">
        <f>IF(tbl_coded[[#This Row],[GREEN]]="Y","Green",IF(tbl_coded[[#This Row],[SUSTAINABLE]]="Y","Sustainable",IF(tbl_coded[[#This Row],[SOCIAL]]="Y","Social","")))</f>
        <v/>
      </c>
    </row>
    <row r="202" spans="1:65" ht="15" customHeight="1">
      <c r="A202" s="225">
        <v>200</v>
      </c>
      <c r="B202" s="226" t="str">
        <f>IF(美元债一级!$C$3:$C$1048576&lt;&gt;"",美元债一级!C202,"")</f>
        <v>XS2346845584</v>
      </c>
      <c r="C202" s="230" t="str">
        <f>IF(tbl_coded[[#This Row],[ISIN]]="","",IF(tbl_coded[[#This Row],[Index]]&gt;$A$1,"",IF(_xll.BDP($B202&amp;" Corp",C$1)="#N/A N/A","",_xll.BDP($B202&amp;" Corp",C$1))))</f>
        <v>31/5/2021</v>
      </c>
      <c r="D202" s="230" t="str">
        <f>IF(tbl_coded[[#This Row],[ISIN]]="","",IF(_xll.BDP($B202&amp;" Corp",D$1)="#N/A N/A","",_xll.BDP($B202&amp;" Corp",D$1)))</f>
        <v>QD JIAOZHOU BAY DEV</v>
      </c>
      <c r="E202" s="230" t="str">
        <f>IF(tbl_coded[[#This Row],[ISIN]]="","",IF(_xll.BDP($B202&amp;" Corp",E$1)="#N/A N/A","--",_xll.BDP($B202&amp;" Corp",E$1)))</f>
        <v>--</v>
      </c>
      <c r="F202" s="230" t="str">
        <f>IF(tbl_coded[[#This Row],[ISIN]]="","",IF(_xll.BDS($B202&amp;" Corp",F$1)="#N/A Field Not Applicable","",_xll.BDS($B202&amp;" Corp",F$1)))</f>
        <v/>
      </c>
      <c r="G202" s="230" t="str">
        <f>IF(tbl_coded[[#This Row],[ISIN]]="","",IF(_xll.BDP($F202&amp;" CompanyID",G$1)="#N/A Invalid Security","",_xll.BDP($F202&amp;" CompanyID",G$1)))</f>
        <v/>
      </c>
      <c r="H202" s="230" t="str">
        <f>IF(tbl_coded[[#This Row],[ISIN]]="","",IF(_xll.BDP($B202&amp;" Corp",H$1)="#N/A N/A","--",_xll.BDP($B202&amp;" Corp",H$1)))</f>
        <v>--</v>
      </c>
      <c r="I202" s="230" t="str">
        <f>IF(tbl_coded[[#This Row],[ISIN]]="","",IF(_xll.BDP($B202&amp;" Corp",I$1)="#N/A N/A","--",_xll.BDP($B202&amp;" Corp",I$1)))</f>
        <v>--</v>
      </c>
      <c r="J202" s="230" t="str">
        <f>IF(tbl_coded[[#This Row],[ISIN]]="","",IF(_xll.BDP($B202&amp;" Corp",J$1)="#N/A N/A","--",_xll.BDP($B202&amp;" Corp",J$1)))</f>
        <v>WD</v>
      </c>
      <c r="K202" s="230" t="str">
        <f>IF(tbl_coded[[#This Row],[ISIN]]="","",IF(_xll.BDP($B202&amp;" Corp",K$1)="#N/A N/A","--",_xll.BDP($B202&amp;" Corp",K$1)))</f>
        <v>--</v>
      </c>
      <c r="L202" s="230" t="str">
        <f>IF(tbl_coded[[#This Row],[ISIN]]="","",IF(_xll.BDP($B202&amp;" Corp",L$1)="#N/A N/A","--",_xll.BDP($B202&amp;" Corp",L$1)))</f>
        <v>--</v>
      </c>
      <c r="M202" s="230" t="str">
        <f>IF(tbl_coded[[#This Row],[ISIN]]="","",IF(_xll.BDP($B202&amp;" Corp",M$1)="#N/A N/A","--",_xll.BDP($B202&amp;" Corp",M$1)))</f>
        <v>--</v>
      </c>
      <c r="N202" s="230" t="str">
        <f>IF(tbl_coded[[#This Row],[ISIN]]="","",IF(_xll.BDP($B202&amp;" Corp",N$1)="#N/A N/A","--",_xll.BDP($B202&amp;" Corp",N$1)))</f>
        <v>--</v>
      </c>
      <c r="O202" s="230" t="str">
        <f>IF(tbl_coded[[#This Row],[ISIN]]="","",IF(_xll.BDP($B202&amp;" Corp",O$1)="#N/A N/A","--",_xll.BDP($B202&amp;" Corp",O$1)))</f>
        <v>--</v>
      </c>
      <c r="P202" s="230" t="str">
        <f>IF(tbl_coded[[#This Row],[ISIN]]="","",IF(_xll.BDP($B202&amp;" Corp",P$1)="#N/A N/A","--",_xll.BDP($B202&amp;" Corp",P$1)))</f>
        <v>WD</v>
      </c>
      <c r="Q20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--/--/WD</v>
      </c>
      <c r="R202" s="230" t="str">
        <f>IF(tbl_coded[[#This Row],[ISIN]]="","",IF(OR(_xll.BDP($B202&amp;" Corp",R$1)="#N/A N/A",_xll.BDP($B202&amp;" Corp",R$1)="#N/A Invalid Security",_xll.BDP($B202&amp;" Corp",R$1)="#N/A Field Not Applicable"),"--",_xll.BDP($B202&amp;" Corp",R$1)))</f>
        <v>--</v>
      </c>
      <c r="S202" s="230" t="str">
        <f>IF(tbl_coded[[#This Row],[ISIN]]="","",IF(OR(_xll.BDP($R202&amp;" Equity",S$1)="#N/A N/A",_xll.BDP($R202&amp;" Equity",S$1)="#N/A Invalid Security"),"--",_xll.BDP($R202&amp;" Equity",S$1)))</f>
        <v>--</v>
      </c>
      <c r="T202" s="230" t="str">
        <f>IF(tbl_coded[[#This Row],[ISIN]]="","",IF(OR(_xll.BDP($R202&amp;" Equity",T$1)="#N/A N/A",_xll.BDP($R202&amp;" Equity",T$1)="#N/A Invalid Security"),"--",_xll.BDP($R202&amp;" Equity",T$1)))</f>
        <v>--</v>
      </c>
      <c r="U202" s="230" t="str">
        <f>IF(tbl_coded[[#This Row],[ISIN]]="","",IF(OR(_xll.BDP($R202&amp;" Equity",U$1)="#N/A N/A",_xll.BDP($R202&amp;" Equity",U$1)="#N/A Invalid Security"),"--",_xll.BDP($R202&amp;" Equity",U$1)))</f>
        <v>--</v>
      </c>
      <c r="V202" s="230" t="str">
        <f>IF(tbl_coded[[#This Row],[ISIN]]="","",IF(OR(_xll.BDP($R202&amp;" Equity",V$1)="#N/A N/A",_xll.BDP($R202&amp;" Equity",V$1)="#N/A Invalid Security"),"--",_xll.BDP($R202&amp;" Equity",V$1)))</f>
        <v>--</v>
      </c>
      <c r="W202" s="230" t="str">
        <f>IF(tbl_coded[[#This Row],[ISIN]]="","",IF(OR(_xll.BDP($R202&amp;" Equity",W$1)="#N/A N/A",_xll.BDP($R202&amp;" Equity",W$1)="#N/A Invalid Security"),"--",_xll.BDP($R202&amp;" Equity",W$1)))</f>
        <v>--</v>
      </c>
      <c r="X202" s="230" t="str">
        <f>IF(tbl_coded[[#This Row],[ISIN]]="","",IF(OR(_xll.BDP($R202&amp;" Equity",X$1)="#N/A N/A",_xll.BDP($R202&amp;" Equity",X$1)="#N/A Invalid Security"),"--",_xll.BDP($R202&amp;" Equity",X$1)))</f>
        <v>--</v>
      </c>
      <c r="Y20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2" s="230" t="str">
        <f>IF(tbl_coded[[#This Row],[ISIN]]="","",IF(ISNUMBER(_xll.BDP(B202&amp;" Corp",Z$1)),_xll.BDP(B202&amp;" Corp",Z$1),""))</f>
        <v/>
      </c>
      <c r="AA202" s="230" t="str">
        <f>IF(tbl_coded[[#This Row],[ISIN]]="","",IF(ISNUMBER(_xll.BDP(B202&amp;" Corp",AA$1)),_xll.BDP(B202&amp;" Corp",AA$1),""))</f>
        <v/>
      </c>
      <c r="AB202" s="230" t="str">
        <f>IF(tbl_coded[[#This Row],[ISIN]]="","",IF(ISNUMBER(_xll.BDP(B202&amp;" Corp",AB$1)),_xll.BDP(B202&amp;" Corp",AB$1),""))</f>
        <v/>
      </c>
      <c r="AC202" s="230" t="str">
        <f>IF(tbl_coded[[#This Row],[ISIN]]="","",IF((_xll.BDP(B202&amp;" Corp",AC$1))="#N/A Field Not Applicable","",_xll.BDP(B202&amp;" Corp",AC$1)))</f>
        <v>N</v>
      </c>
      <c r="AD202" s="230" t="str">
        <f>IF(tbl_coded[[#This Row],[ISIN]]="","",IF((_xll.BDP(B202&amp;" Corp",AD$1))="#N/A N/A","--",_xll.BDP(B202&amp;" Corp",AD$1)))</f>
        <v>--</v>
      </c>
      <c r="AE202" s="230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>HY</v>
      </c>
      <c r="AF20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--/--/WD</v>
      </c>
      <c r="AG20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202" s="231" t="str">
        <f>IF(tbl_coded[[#This Row],[ISIN]]="","",IF(_xll.BDP($B202&amp;" Corp",AH$1)="#N/A N/A","--",_xll.BDP($B202&amp;" Corp",AH$1)))</f>
        <v>CN</v>
      </c>
      <c r="AI20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青岛胶州湾发展集团有</v>
      </c>
      <c r="AL202" s="230" t="str">
        <f>IF(tbl_coded[[#This Row],[ISIN]]="","",IF(_xll.BDS($B202&amp;" Corp",AL$1)="#N/A Field Not Applicable","",_xll.BDS($B202&amp;" Corp",AL$1)))</f>
        <v/>
      </c>
      <c r="AM20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2" s="230" t="str">
        <f>IF(tbl_coded[[#This Row],[ISIN]]="","",IF(OR(_xll.BDP($B202&amp;" Corp",AR$1)="#N/A N/A"),"",_xll.BDP($B202&amp;" Corp",AR$1)))</f>
        <v/>
      </c>
      <c r="AS202" s="230" t="str">
        <f>IF(tbl_coded[[#This Row],[ISIN]]="","",IF(_xll.BDS($B202&amp;" Corp",AS$1)="#N/A Field Not Applicable","",_xll.BDS($B202&amp;" Corp",AS$1)))</f>
        <v/>
      </c>
      <c r="AT202" s="230" t="str">
        <f>IF(tbl_coded[[#This Row],[SBLC Provider BBID]]="","",_xll.BDP(tbl_coded[[#This Row],[SBLC Provider BBID]]&amp;" CompanyID","NAME"))</f>
        <v/>
      </c>
      <c r="AU202" s="230" t="str">
        <f>IF(tbl_coded[[#This Row],[ISIN]]="","",IF(OR(_xll.BDP($B202&amp;" Corp",AU$1)="#N/A N/A"),"--",IF(_xll.BDP($B202&amp;" Corp",AU$1)="#N/A Field Not Applicable","",TEXT(_xll.BDP($B202&amp;" Corp",AU$1),"yyyy/mm/dd"))))</f>
        <v>2021/06/07</v>
      </c>
      <c r="AV202" s="230" t="str">
        <f>IF(tbl_coded[[#This Row],[ISIN]]="","",IF(OR(_xll.BDP($B202&amp;" Corp",AV$1)="#N/A N/A"),"--",IF(_xll.BDP($B202&amp;" Corp",AV$1)="#N/A Field Not Applicable","",TEXT(_xll.BDP($B202&amp;" Corp",AV$1),"yyyy/mm/dd"))))</f>
        <v>2024/06/07</v>
      </c>
      <c r="AW202" s="230" t="str">
        <f>IF(tbl_coded[[#This Row],[ISIN]]="","",IF(OR(_xll.BDP($B202&amp;" Corp",AW$1)="#N/A N/A"),"--",IF(_xll.BDP($B202&amp;" Corp",AW$1)="#N/A Field Not Applicable","",TEXT(_xll.BDP($B202&amp;" Corp",AW$1),"yyyy/mm/dd"))))</f>
        <v>2021/05/31</v>
      </c>
      <c r="AX202" s="230" t="str">
        <f>IF(tbl_coded[[#This Row],[ISIN]]="","",IF(OR(_xll.BDP($B202&amp;" Corp",AX$1)="#N/A Field Not Applicable"),"--",IF(_xll.BDP($B202&amp;" Corp",AX$1)="#N/A Field Not Applicable","",TEXT(_xll.BDP($B202&amp;" Corp",AX$1),"yyyy/mm/dd"))))</f>
        <v>--</v>
      </c>
      <c r="AY202" s="230">
        <f>IF(tbl_coded[[#This Row],[ISIN]]="","",IF(OR(_xll.BDP($B202&amp;" Corp",AY$1)="#N/A N/A"),"--",_xll.BDP($B202&amp;" Corp",AY$1)))</f>
        <v>3.4</v>
      </c>
      <c r="AZ202" s="230" t="str">
        <f>IF(tbl_coded[[#This Row],[ISIN]]="","",IF(OR(_xll.BDP($B202&amp;" Corp",AZ$1)="#N/A N/A"),"--",_xll.BDP($B202&amp;" Corp",AZ$1)))</f>
        <v>USD</v>
      </c>
      <c r="BA202" s="230">
        <f>IF(tbl_coded[[#This Row],[ISIN]]="","",IF(OR(_xll.BDP($B202&amp;" Corp",BA$1)="#N/A N/A"),"--",_xll.BDP($B202&amp;" Corp",BA$1)))</f>
        <v>200000000</v>
      </c>
      <c r="BB202" s="230">
        <f>IF(tbl_coded[[#This Row],[ISIN]]="","",IF(OR(_xll.BDP($B202&amp;" Corp",BB$1)="#N/A Field Not Applicable"),"--",_xll.BDP($B202&amp;" Corp",BB$1)))</f>
        <v>100</v>
      </c>
      <c r="BC202" s="230" t="str">
        <f>IF(tbl_coded[[#This Row],[ISIN]]="","",IF(OR(_xll.BDP($B202&amp;" Corp",BC$1)="#N/A Field Not Applicable"),"--",_xll.BDP($B202&amp;" Corp",BC$1)))</f>
        <v>N</v>
      </c>
      <c r="BD202" s="230" t="str">
        <f>IF(tbl_coded[[#This Row],[ISIN]]="","",IF(OR(_xll.BDP($B202&amp;" Corp",BD$1)="#N/A Field Not Applicable"),"--",_xll.BDP($B202&amp;" Corp",BD$1)))</f>
        <v>N</v>
      </c>
      <c r="BE202" s="230" t="str">
        <f>IF(tbl_coded[[#This Row],[ISIN]]="","",IF(OR(_xll.BDP($B202&amp;" Corp",BE$1)="#N/A Field Not Applicable"),"--",_xll.BDP($B202&amp;" Corp",BE$1)))</f>
        <v>N</v>
      </c>
      <c r="BF202" s="230" t="str">
        <f>IF(tbl_coded[[#This Row],[ISIN]]="","",IF(OR(_xll.BDP($B202&amp;" Corp",BF$1)="#N/A N/A"),"",_xll.BDP($B202&amp;" Corp",BF$1)))</f>
        <v>1064639D CH</v>
      </c>
      <c r="BG20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0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0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20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202" s="230" t="str">
        <f>IF(tbl_coded[[#This Row],[GREEN]]="Y","Green",IF(tbl_coded[[#This Row],[SUSTAINABLE]]="Y","Sustainable",IF(tbl_coded[[#This Row],[SOCIAL]]="Y","Social","")))</f>
        <v/>
      </c>
    </row>
    <row r="203" spans="1:65" ht="15" customHeight="1">
      <c r="A203" s="225">
        <v>201</v>
      </c>
      <c r="B203" s="226" t="str">
        <f>IF(美元债一级!$C$3:$C$1048576&lt;&gt;"",美元债一级!C203,"")</f>
        <v>XS2343627712</v>
      </c>
      <c r="C203" s="230" t="str">
        <f>IF(tbl_coded[[#This Row],[ISIN]]="","",IF(tbl_coded[[#This Row],[Index]]&gt;$A$1,"",IF(_xll.BDP($B203&amp;" Corp",C$1)="#N/A N/A","",_xll.BDP($B203&amp;" Corp",C$1))))</f>
        <v>10/5/2021</v>
      </c>
      <c r="D203" s="230" t="str">
        <f>IF(tbl_coded[[#This Row],[ISIN]]="","",IF(_xll.BDP($B203&amp;" Corp",D$1)="#N/A N/A","",_xll.BDP($B203&amp;" Corp",D$1)))</f>
        <v>AGILE GROUP HOLDINGS LTD</v>
      </c>
      <c r="E203" s="230" t="str">
        <f>IF(tbl_coded[[#This Row],[ISIN]]="","",IF(_xll.BDP($B203&amp;" Corp",E$1)="#N/A N/A","--",_xll.BDP($B203&amp;" Corp",E$1)))</f>
        <v>SUBSIDIARIES</v>
      </c>
      <c r="F203" s="230" t="str">
        <f>IF(tbl_coded[[#This Row],[ISIN]]="","",IF(_xll.BDS($B203&amp;" Corp",F$1)="#N/A Field Not Applicable","",_xll.BDS($B203&amp;" Corp",F$1)))</f>
        <v/>
      </c>
      <c r="G203" s="230" t="str">
        <f>IF(tbl_coded[[#This Row],[ISIN]]="","",IF(_xll.BDP($F203&amp;" CompanyID",G$1)="#N/A Invalid Security","",_xll.BDP($F203&amp;" CompanyID",G$1)))</f>
        <v/>
      </c>
      <c r="H203" s="230" t="str">
        <f>IF(tbl_coded[[#This Row],[ISIN]]="","",IF(_xll.BDP($B203&amp;" Corp",H$1)="#N/A N/A","--",_xll.BDP($B203&amp;" Corp",H$1)))</f>
        <v>--</v>
      </c>
      <c r="I203" s="230" t="str">
        <f>IF(tbl_coded[[#This Row],[ISIN]]="","",IF(_xll.BDP($B203&amp;" Corp",I$1)="#N/A N/A","--",_xll.BDP($B203&amp;" Corp",I$1)))</f>
        <v>NR</v>
      </c>
      <c r="J203" s="230" t="str">
        <f>IF(tbl_coded[[#This Row],[ISIN]]="","",IF(_xll.BDP($B203&amp;" Corp",J$1)="#N/A N/A","--",_xll.BDP($B203&amp;" Corp",J$1)))</f>
        <v>--</v>
      </c>
      <c r="K203" s="230" t="str">
        <f>IF(tbl_coded[[#This Row],[ISIN]]="","",IF(_xll.BDP($B203&amp;" Corp",K$1)="#N/A N/A","--",_xll.BDP($B203&amp;" Corp",K$1)))</f>
        <v>--</v>
      </c>
      <c r="L203" s="230" t="str">
        <f>IF(tbl_coded[[#This Row],[ISIN]]="","",IF(_xll.BDP($B203&amp;" Corp",L$1)="#N/A N/A","--",_xll.BDP($B203&amp;" Corp",L$1)))</f>
        <v>--</v>
      </c>
      <c r="M203" s="230" t="str">
        <f>IF(tbl_coded[[#This Row],[ISIN]]="","",IF(_xll.BDP($B203&amp;" Corp",M$1)="#N/A N/A","--",_xll.BDP($B203&amp;" Corp",M$1)))</f>
        <v>Caa1</v>
      </c>
      <c r="N203" s="230" t="str">
        <f>IF(tbl_coded[[#This Row],[ISIN]]="","",IF(_xll.BDP($B203&amp;" Corp",N$1)="#N/A N/A","--",_xll.BDP($B203&amp;" Corp",N$1)))</f>
        <v>Caa1</v>
      </c>
      <c r="O203" s="230" t="str">
        <f>IF(tbl_coded[[#This Row],[ISIN]]="","",IF(_xll.BDP($B203&amp;" Corp",O$1)="#N/A N/A","--",_xll.BDP($B203&amp;" Corp",O$1)))</f>
        <v>NR</v>
      </c>
      <c r="P203" s="230" t="str">
        <f>IF(tbl_coded[[#This Row],[ISIN]]="","",IF(_xll.BDP($B203&amp;" Corp",P$1)="#N/A N/A","--",_xll.BDP($B203&amp;" Corp",P$1)))</f>
        <v>--</v>
      </c>
      <c r="Q20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Caa1/NR/--</v>
      </c>
      <c r="R203" s="230" t="str">
        <f>IF(tbl_coded[[#This Row],[ISIN]]="","",IF(OR(_xll.BDP($B203&amp;" Corp",R$1)="#N/A N/A",_xll.BDP($B203&amp;" Corp",R$1)="#N/A Invalid Security",_xll.BDP($B203&amp;" Corp",R$1)="#N/A Field Not Applicable"),"--",_xll.BDP($B203&amp;" Corp",R$1)))</f>
        <v>--</v>
      </c>
      <c r="S203" s="230" t="str">
        <f>IF(tbl_coded[[#This Row],[ISIN]]="","",IF(OR(_xll.BDP($R203&amp;" Equity",S$1)="#N/A N/A",_xll.BDP($R203&amp;" Equity",S$1)="#N/A Invalid Security"),"--",_xll.BDP($R203&amp;" Equity",S$1)))</f>
        <v>--</v>
      </c>
      <c r="T203" s="230" t="str">
        <f>IF(tbl_coded[[#This Row],[ISIN]]="","",IF(OR(_xll.BDP($R203&amp;" Equity",T$1)="#N/A N/A",_xll.BDP($R203&amp;" Equity",T$1)="#N/A Invalid Security"),"--",_xll.BDP($R203&amp;" Equity",T$1)))</f>
        <v>--</v>
      </c>
      <c r="U203" s="230" t="str">
        <f>IF(tbl_coded[[#This Row],[ISIN]]="","",IF(OR(_xll.BDP($R203&amp;" Equity",U$1)="#N/A N/A",_xll.BDP($R203&amp;" Equity",U$1)="#N/A Invalid Security"),"--",_xll.BDP($R203&amp;" Equity",U$1)))</f>
        <v>--</v>
      </c>
      <c r="V203" s="230" t="str">
        <f>IF(tbl_coded[[#This Row],[ISIN]]="","",IF(OR(_xll.BDP($R203&amp;" Equity",V$1)="#N/A N/A",_xll.BDP($R203&amp;" Equity",V$1)="#N/A Invalid Security"),"--",_xll.BDP($R203&amp;" Equity",V$1)))</f>
        <v>--</v>
      </c>
      <c r="W203" s="230" t="str">
        <f>IF(tbl_coded[[#This Row],[ISIN]]="","",IF(OR(_xll.BDP($R203&amp;" Equity",W$1)="#N/A N/A",_xll.BDP($R203&amp;" Equity",W$1)="#N/A Invalid Security"),"--",_xll.BDP($R203&amp;" Equity",W$1)))</f>
        <v>--</v>
      </c>
      <c r="X203" s="230" t="str">
        <f>IF(tbl_coded[[#This Row],[ISIN]]="","",IF(OR(_xll.BDP($R203&amp;" Equity",X$1)="#N/A N/A",_xll.BDP($R203&amp;" Equity",X$1)="#N/A Invalid Security"),"--",_xll.BDP($R203&amp;" Equity",X$1)))</f>
        <v>--</v>
      </c>
      <c r="Y20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3" s="230" t="str">
        <f>IF(tbl_coded[[#This Row],[ISIN]]="","",IF(ISNUMBER(_xll.BDP(B203&amp;" Corp",Z$1)),_xll.BDP(B203&amp;" Corp",Z$1),""))</f>
        <v/>
      </c>
      <c r="AA203" s="230" t="str">
        <f>IF(tbl_coded[[#This Row],[ISIN]]="","",IF(ISNUMBER(_xll.BDP(B203&amp;" Corp",AA$1)),_xll.BDP(B203&amp;" Corp",AA$1),""))</f>
        <v/>
      </c>
      <c r="AB203" s="230" t="str">
        <f>IF(tbl_coded[[#This Row],[ISIN]]="","",IF(ISNUMBER(_xll.BDP(B203&amp;" Corp",AB$1)),_xll.BDP(B203&amp;" Corp",AB$1),""))</f>
        <v/>
      </c>
      <c r="AC203" s="230" t="str">
        <f>IF(tbl_coded[[#This Row],[ISIN]]="","",IF((_xll.BDP(B203&amp;" Corp",AC$1))="#N/A Field Not Applicable","",_xll.BDP(B203&amp;" Corp",AC$1)))</f>
        <v>N</v>
      </c>
      <c r="AD203" s="230" t="str">
        <f>IF(tbl_coded[[#This Row],[ISIN]]="","",IF((_xll.BDP(B203&amp;" Corp",AD$1))="#N/A N/A","--",_xll.BDP(B203&amp;" Corp",AD$1)))</f>
        <v>--</v>
      </c>
      <c r="AE203" s="230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>HY</v>
      </c>
      <c r="AF20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Caa1/NR/--</v>
      </c>
      <c r="AG20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--/NR/--</v>
      </c>
      <c r="AH203" s="231" t="str">
        <f>IF(tbl_coded[[#This Row],[ISIN]]="","",IF(_xll.BDP($B203&amp;" Corp",AH$1)="#N/A N/A","--",_xll.BDP($B203&amp;" Corp",AH$1)))</f>
        <v>KY</v>
      </c>
      <c r="AI20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0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雅居乐集团</v>
      </c>
      <c r="AL203" s="230" t="str">
        <f>IF(tbl_coded[[#This Row],[ISIN]]="","",IF(_xll.BDS($B203&amp;" Corp",AL$1)="#N/A Field Not Applicable","",_xll.BDS($B203&amp;" Corp",AL$1)))</f>
        <v/>
      </c>
      <c r="AM20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3" s="230" t="str">
        <f>IF(tbl_coded[[#This Row],[ISIN]]="","",IF(OR(_xll.BDP($B203&amp;" Corp",AR$1)="#N/A N/A"),"",_xll.BDP($B203&amp;" Corp",AR$1)))</f>
        <v>Subsidiaries</v>
      </c>
      <c r="AS203" s="230" t="str">
        <f>IF(tbl_coded[[#This Row],[ISIN]]="","",IF(_xll.BDS($B203&amp;" Corp",AS$1)="#N/A Field Not Applicable","",_xll.BDS($B203&amp;" Corp",AS$1)))</f>
        <v/>
      </c>
      <c r="AT203" s="230" t="str">
        <f>IF(tbl_coded[[#This Row],[SBLC Provider BBID]]="","",_xll.BDP(tbl_coded[[#This Row],[SBLC Provider BBID]]&amp;" CompanyID","NAME"))</f>
        <v/>
      </c>
      <c r="AU203" s="230" t="str">
        <f>IF(tbl_coded[[#This Row],[ISIN]]="","",IF(OR(_xll.BDP($B203&amp;" Corp",AU$1)="#N/A N/A"),"--",IF(_xll.BDP($B203&amp;" Corp",AU$1)="#N/A Field Not Applicable","",TEXT(_xll.BDP($B203&amp;" Corp",AU$1),"yyyy/mm/dd"))))</f>
        <v>2021/05/17</v>
      </c>
      <c r="AV203" s="230" t="str">
        <f>IF(tbl_coded[[#This Row],[ISIN]]="","",IF(OR(_xll.BDP($B203&amp;" Corp",AV$1)="#N/A N/A"),"--",IF(_xll.BDP($B203&amp;" Corp",AV$1)="#N/A Field Not Applicable","",TEXT(_xll.BDP($B203&amp;" Corp",AV$1),"yyyy/mm/dd"))))</f>
        <v>2026/05/17</v>
      </c>
      <c r="AW203" s="230" t="str">
        <f>IF(tbl_coded[[#This Row],[ISIN]]="","",IF(OR(_xll.BDP($B203&amp;" Corp",AW$1)="#N/A N/A"),"--",IF(_xll.BDP($B203&amp;" Corp",AW$1)="#N/A Field Not Applicable","",TEXT(_xll.BDP($B203&amp;" Corp",AW$1),"yyyy/mm/dd"))))</f>
        <v>2021/05/10</v>
      </c>
      <c r="AX203" s="230" t="str">
        <f>IF(tbl_coded[[#This Row],[ISIN]]="","",IF(OR(_xll.BDP($B203&amp;" Corp",AX$1)="#N/A Field Not Applicable"),"--",IF(_xll.BDP($B203&amp;" Corp",AX$1)="#N/A Field Not Applicable","",TEXT(_xll.BDP($B203&amp;" Corp",AX$1),"yyyy/mm/dd"))))</f>
        <v>2024/05/17</v>
      </c>
      <c r="AY203" s="230">
        <f>IF(tbl_coded[[#This Row],[ISIN]]="","",IF(OR(_xll.BDP($B203&amp;" Corp",AY$1)="#N/A N/A"),"--",_xll.BDP($B203&amp;" Corp",AY$1)))</f>
        <v>5.5</v>
      </c>
      <c r="AZ203" s="230" t="str">
        <f>IF(tbl_coded[[#This Row],[ISIN]]="","",IF(OR(_xll.BDP($B203&amp;" Corp",AZ$1)="#N/A N/A"),"--",_xll.BDP($B203&amp;" Corp",AZ$1)))</f>
        <v>USD</v>
      </c>
      <c r="BA203" s="230">
        <f>IF(tbl_coded[[#This Row],[ISIN]]="","",IF(OR(_xll.BDP($B203&amp;" Corp",BA$1)="#N/A N/A"),"--",_xll.BDP($B203&amp;" Corp",BA$1)))</f>
        <v>450000000</v>
      </c>
      <c r="BB203" s="230">
        <f>IF(tbl_coded[[#This Row],[ISIN]]="","",IF(OR(_xll.BDP($B203&amp;" Corp",BB$1)="#N/A Field Not Applicable"),"--",_xll.BDP($B203&amp;" Corp",BB$1)))</f>
        <v>99.462000000000003</v>
      </c>
      <c r="BC203" s="230" t="str">
        <f>IF(tbl_coded[[#This Row],[ISIN]]="","",IF(OR(_xll.BDP($B203&amp;" Corp",BC$1)="#N/A Field Not Applicable"),"--",_xll.BDP($B203&amp;" Corp",BC$1)))</f>
        <v>N</v>
      </c>
      <c r="BD203" s="230" t="str">
        <f>IF(tbl_coded[[#This Row],[ISIN]]="","",IF(OR(_xll.BDP($B203&amp;" Corp",BD$1)="#N/A Field Not Applicable"),"--",_xll.BDP($B203&amp;" Corp",BD$1)))</f>
        <v>N</v>
      </c>
      <c r="BE203" s="230" t="str">
        <f>IF(tbl_coded[[#This Row],[ISIN]]="","",IF(OR(_xll.BDP($B203&amp;" Corp",BE$1)="#N/A Field Not Applicable"),"--",_xll.BDP($B203&amp;" Corp",BE$1)))</f>
        <v>N</v>
      </c>
      <c r="BF203" s="230" t="str">
        <f>IF(tbl_coded[[#This Row],[ISIN]]="","",IF(OR(_xll.BDP($B203&amp;" Corp",BF$1)="#N/A N/A"),"",_xll.BDP($B203&amp;" Corp",BF$1)))</f>
        <v>3383 HK</v>
      </c>
      <c r="BG20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0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0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0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--/NR/--</v>
      </c>
      <c r="BM203" s="230" t="str">
        <f>IF(tbl_coded[[#This Row],[GREEN]]="Y","Green",IF(tbl_coded[[#This Row],[SUSTAINABLE]]="Y","Sustainable",IF(tbl_coded[[#This Row],[SOCIAL]]="Y","Social","")))</f>
        <v/>
      </c>
    </row>
    <row r="204" spans="1:65" ht="15" customHeight="1">
      <c r="A204" s="225">
        <v>202</v>
      </c>
      <c r="B204" s="226" t="str">
        <f>IF(美元债一级!$C$3:$C$1048576&lt;&gt;"",美元债一级!C204,"")</f>
        <v>XS2347769833</v>
      </c>
      <c r="C204" s="230" t="str">
        <f>IF(tbl_coded[[#This Row],[ISIN]]="","",IF(tbl_coded[[#This Row],[Index]]&gt;$A$1,"",IF(_xll.BDP($B204&amp;" Corp",C$1)="#N/A N/A","",_xll.BDP($B204&amp;" Corp",C$1))))</f>
        <v>27/5/2021</v>
      </c>
      <c r="D204" s="230" t="str">
        <f>IF(tbl_coded[[#This Row],[ISIN]]="","",IF(_xll.BDP($B204&amp;" Corp",D$1)="#N/A N/A","",_xll.BDP($B204&amp;" Corp",D$1)))</f>
        <v>YANGO JUSTICE INTL</v>
      </c>
      <c r="E204" s="230" t="str">
        <f>IF(tbl_coded[[#This Row],[ISIN]]="","",IF(_xll.BDP($B204&amp;" Corp",E$1)="#N/A N/A","--",_xll.BDP($B204&amp;" Corp",E$1)))</f>
        <v>YANGO GROUP CO LTD</v>
      </c>
      <c r="F204" s="230" t="str">
        <f>IF(tbl_coded[[#This Row],[ISIN]]="","",IF(_xll.BDS($B204&amp;" Corp",F$1)="#N/A Field Not Applicable","",_xll.BDS($B204&amp;" Corp",F$1)))</f>
        <v/>
      </c>
      <c r="G204" s="230" t="str">
        <f>IF(tbl_coded[[#This Row],[ISIN]]="","",IF(_xll.BDP($F204&amp;" CompanyID",G$1)="#N/A Invalid Security","",_xll.BDP($F204&amp;" CompanyID",G$1)))</f>
        <v/>
      </c>
      <c r="H204" s="230" t="str">
        <f>IF(tbl_coded[[#This Row],[ISIN]]="","",IF(_xll.BDP($B204&amp;" Corp",H$1)="#N/A N/A","--",_xll.BDP($B204&amp;" Corp",H$1)))</f>
        <v>--</v>
      </c>
      <c r="I204" s="230" t="str">
        <f>IF(tbl_coded[[#This Row],[ISIN]]="","",IF(_xll.BDP($B204&amp;" Corp",I$1)="#N/A N/A","--",_xll.BDP($B204&amp;" Corp",I$1)))</f>
        <v>--</v>
      </c>
      <c r="J204" s="230" t="str">
        <f>IF(tbl_coded[[#This Row],[ISIN]]="","",IF(_xll.BDP($B204&amp;" Corp",J$1)="#N/A N/A","--",_xll.BDP($B204&amp;" Corp",J$1)))</f>
        <v>WD</v>
      </c>
      <c r="K204" s="230" t="str">
        <f>IF(tbl_coded[[#This Row],[ISIN]]="","",IF(_xll.BDP($B204&amp;" Corp",K$1)="#N/A N/A","--",_xll.BDP($B204&amp;" Corp",K$1)))</f>
        <v>--</v>
      </c>
      <c r="L204" s="230" t="str">
        <f>IF(tbl_coded[[#This Row],[ISIN]]="","",IF(_xll.BDP($B204&amp;" Corp",L$1)="#N/A N/A","--",_xll.BDP($B204&amp;" Corp",L$1)))</f>
        <v>--</v>
      </c>
      <c r="M204" s="230" t="str">
        <f>IF(tbl_coded[[#This Row],[ISIN]]="","",IF(_xll.BDP($B204&amp;" Corp",M$1)="#N/A N/A","--",_xll.BDP($B204&amp;" Corp",M$1)))</f>
        <v>--</v>
      </c>
      <c r="N204" s="230" t="str">
        <f>IF(tbl_coded[[#This Row],[ISIN]]="","",IF(_xll.BDP($B204&amp;" Corp",N$1)="#N/A N/A","--",_xll.BDP($B204&amp;" Corp",N$1)))</f>
        <v>--</v>
      </c>
      <c r="O204" s="230" t="str">
        <f>IF(tbl_coded[[#This Row],[ISIN]]="","",IF(_xll.BDP($B204&amp;" Corp",O$1)="#N/A N/A","--",_xll.BDP($B204&amp;" Corp",O$1)))</f>
        <v>--</v>
      </c>
      <c r="P204" s="230" t="str">
        <f>IF(tbl_coded[[#This Row],[ISIN]]="","",IF(_xll.BDP($B204&amp;" Corp",P$1)="#N/A N/A","--",_xll.BDP($B204&amp;" Corp",P$1)))</f>
        <v>--</v>
      </c>
      <c r="Q20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04" s="230" t="str">
        <f>IF(tbl_coded[[#This Row],[ISIN]]="","",IF(OR(_xll.BDP($B204&amp;" Corp",R$1)="#N/A N/A",_xll.BDP($B204&amp;" Corp",R$1)="#N/A Invalid Security",_xll.BDP($B204&amp;" Corp",R$1)="#N/A Field Not Applicable"),"--",_xll.BDP($B204&amp;" Corp",R$1)))</f>
        <v>000671 CH</v>
      </c>
      <c r="S204" s="230" t="str">
        <f>IF(tbl_coded[[#This Row],[ISIN]]="","",IF(OR(_xll.BDP($R204&amp;" Equity",S$1)="#N/A N/A",_xll.BDP($R204&amp;" Equity",S$1)="#N/A Invalid Security"),"--",_xll.BDP($R204&amp;" Equity",S$1)))</f>
        <v>--</v>
      </c>
      <c r="T204" s="230" t="str">
        <f>IF(tbl_coded[[#This Row],[ISIN]]="","",IF(OR(_xll.BDP($R204&amp;" Equity",T$1)="#N/A N/A",_xll.BDP($R204&amp;" Equity",T$1)="#N/A Invalid Security"),"--",_xll.BDP($R204&amp;" Equity",T$1)))</f>
        <v>--</v>
      </c>
      <c r="U204" s="230" t="str">
        <f>IF(tbl_coded[[#This Row],[ISIN]]="","",IF(OR(_xll.BDP($R204&amp;" Equity",U$1)="#N/A N/A",_xll.BDP($R204&amp;" Equity",U$1)="#N/A Invalid Security"),"--",_xll.BDP($R204&amp;" Equity",U$1)))</f>
        <v>--</v>
      </c>
      <c r="V204" s="230" t="str">
        <f>IF(tbl_coded[[#This Row],[ISIN]]="","",IF(OR(_xll.BDP($R204&amp;" Equity",V$1)="#N/A N/A",_xll.BDP($R204&amp;" Equity",V$1)="#N/A Invalid Security"),"--",_xll.BDP($R204&amp;" Equity",V$1)))</f>
        <v>WR</v>
      </c>
      <c r="W204" s="230" t="str">
        <f>IF(tbl_coded[[#This Row],[ISIN]]="","",IF(OR(_xll.BDP($R204&amp;" Equity",W$1)="#N/A N/A",_xll.BDP($R204&amp;" Equity",W$1)="#N/A Invalid Security"),"--",_xll.BDP($R204&amp;" Equity",W$1)))</f>
        <v>NR</v>
      </c>
      <c r="X204" s="230" t="str">
        <f>IF(tbl_coded[[#This Row],[ISIN]]="","",IF(OR(_xll.BDP($R204&amp;" Equity",X$1)="#N/A N/A",_xll.BDP($R204&amp;" Equity",X$1)="#N/A Invalid Security"),"--",_xll.BDP($R204&amp;" Equity",X$1)))</f>
        <v>WD</v>
      </c>
      <c r="Y20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WR/NR/WD</v>
      </c>
      <c r="Z204" s="230" t="str">
        <f>IF(tbl_coded[[#This Row],[ISIN]]="","",IF(ISNUMBER(_xll.BDP(B204&amp;" Corp",Z$1)),_xll.BDP(B204&amp;" Corp",Z$1),""))</f>
        <v/>
      </c>
      <c r="AA204" s="230" t="str">
        <f>IF(tbl_coded[[#This Row],[ISIN]]="","",IF(ISNUMBER(_xll.BDP(B204&amp;" Corp",AA$1)),_xll.BDP(B204&amp;" Corp",AA$1),""))</f>
        <v/>
      </c>
      <c r="AB204" s="230" t="str">
        <f>IF(tbl_coded[[#This Row],[ISIN]]="","",IF(ISNUMBER(_xll.BDP(B204&amp;" Corp",AB$1)),_xll.BDP(B204&amp;" Corp",AB$1),""))</f>
        <v/>
      </c>
      <c r="AC204" s="230" t="str">
        <f>IF(tbl_coded[[#This Row],[ISIN]]="","",IF((_xll.BDP(B204&amp;" Corp",AC$1))="#N/A Field Not Applicable","",_xll.BDP(B204&amp;" Corp",AC$1)))</f>
        <v>N</v>
      </c>
      <c r="AD204" s="230" t="str">
        <f>IF(tbl_coded[[#This Row],[ISIN]]="","",IF((_xll.BDP(B204&amp;" Corp",AD$1))="#N/A N/A","--",_xll.BDP(B204&amp;" Corp",AD$1)))</f>
        <v>--</v>
      </c>
      <c r="AE204" s="230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>HY</v>
      </c>
      <c r="AF20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0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204" s="231" t="str">
        <f>IF(tbl_coded[[#This Row],[ISIN]]="","",IF(_xll.BDP($B204&amp;" Corp",AH$1)="#N/A N/A","--",_xll.BDP($B204&amp;" Corp",AH$1)))</f>
        <v>HK</v>
      </c>
      <c r="AI20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阳光城嘉世国际有限公</v>
      </c>
      <c r="AL204" s="230" t="s">
        <v>521</v>
      </c>
      <c r="AM20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0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0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0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4" s="230" t="str">
        <f>IF(tbl_coded[[#This Row],[ISIN]]="","",IF(OR(_xll.BDP($B204&amp;" Corp",AR$1)="#N/A N/A"),"",_xll.BDP($B204&amp;" Corp",AR$1)))</f>
        <v>Yango Group Co Ltd</v>
      </c>
      <c r="AS204" s="230" t="str">
        <f>IF(tbl_coded[[#This Row],[ISIN]]="","",IF(_xll.BDS($B204&amp;" Corp",AS$1)="#N/A Field Not Applicable","",_xll.BDS($B204&amp;" Corp",AS$1)))</f>
        <v/>
      </c>
      <c r="AT204" s="230" t="str">
        <f>IF(tbl_coded[[#This Row],[SBLC Provider BBID]]="","",_xll.BDP(tbl_coded[[#This Row],[SBLC Provider BBID]]&amp;" CompanyID","NAME"))</f>
        <v/>
      </c>
      <c r="AU204" s="230" t="str">
        <f>IF(tbl_coded[[#This Row],[ISIN]]="","",IF(OR(_xll.BDP($B204&amp;" Corp",AU$1)="#N/A N/A"),"--",IF(_xll.BDP($B204&amp;" Corp",AU$1)="#N/A Field Not Applicable","",TEXT(_xll.BDP($B204&amp;" Corp",AU$1),"yyyy/mm/dd"))))</f>
        <v>2021/06/04</v>
      </c>
      <c r="AV204" s="230" t="str">
        <f>IF(tbl_coded[[#This Row],[ISIN]]="","",IF(OR(_xll.BDP($B204&amp;" Corp",AV$1)="#N/A N/A"),"--",IF(_xll.BDP($B204&amp;" Corp",AV$1)="#N/A Field Not Applicable","",TEXT(_xll.BDP($B204&amp;" Corp",AV$1),"yyyy/mm/dd"))))</f>
        <v>2024/09/04</v>
      </c>
      <c r="AW204" s="230" t="str">
        <f>IF(tbl_coded[[#This Row],[ISIN]]="","",IF(OR(_xll.BDP($B204&amp;" Corp",AW$1)="#N/A N/A"),"--",IF(_xll.BDP($B204&amp;" Corp",AW$1)="#N/A Field Not Applicable","",TEXT(_xll.BDP($B204&amp;" Corp",AW$1),"yyyy/mm/dd"))))</f>
        <v>2021/05/27</v>
      </c>
      <c r="AX204" s="230" t="str">
        <f>IF(tbl_coded[[#This Row],[ISIN]]="","",IF(OR(_xll.BDP($B204&amp;" Corp",AX$1)="#N/A Field Not Applicable"),"--",IF(_xll.BDP($B204&amp;" Corp",AX$1)="#N/A Field Not Applicable","",TEXT(_xll.BDP($B204&amp;" Corp",AX$1),"yyyy/mm/dd"))))</f>
        <v>2023/11/06</v>
      </c>
      <c r="AY204" s="230">
        <f>IF(tbl_coded[[#This Row],[ISIN]]="","",IF(OR(_xll.BDP($B204&amp;" Corp",AY$1)="#N/A N/A"),"--",_xll.BDP($B204&amp;" Corp",AY$1)))</f>
        <v>7.875</v>
      </c>
      <c r="AZ204" s="230" t="str">
        <f>IF(tbl_coded[[#This Row],[ISIN]]="","",IF(OR(_xll.BDP($B204&amp;" Corp",AZ$1)="#N/A N/A"),"--",_xll.BDP($B204&amp;" Corp",AZ$1)))</f>
        <v>USD</v>
      </c>
      <c r="BA204" s="230">
        <f>IF(tbl_coded[[#This Row],[ISIN]]="","",IF(OR(_xll.BDP($B204&amp;" Corp",BA$1)="#N/A N/A"),"--",_xll.BDP($B204&amp;" Corp",BA$1)))</f>
        <v>290000000</v>
      </c>
      <c r="BB204" s="230">
        <f>IF(tbl_coded[[#This Row],[ISIN]]="","",IF(OR(_xll.BDP($B204&amp;" Corp",BB$1)="#N/A Field Not Applicable"),"--",_xll.BDP($B204&amp;" Corp",BB$1)))</f>
        <v>99.522999999999996</v>
      </c>
      <c r="BC204" s="230" t="str">
        <f>IF(tbl_coded[[#This Row],[ISIN]]="","",IF(OR(_xll.BDP($B204&amp;" Corp",BC$1)="#N/A Field Not Applicable"),"--",_xll.BDP($B204&amp;" Corp",BC$1)))</f>
        <v>Y</v>
      </c>
      <c r="BD204" s="230" t="str">
        <f>IF(tbl_coded[[#This Row],[ISIN]]="","",IF(OR(_xll.BDP($B204&amp;" Corp",BD$1)="#N/A Field Not Applicable"),"--",_xll.BDP($B204&amp;" Corp",BD$1)))</f>
        <v>N</v>
      </c>
      <c r="BE204" s="230" t="str">
        <f>IF(tbl_coded[[#This Row],[ISIN]]="","",IF(OR(_xll.BDP($B204&amp;" Corp",BE$1)="#N/A Field Not Applicable"),"--",_xll.BDP($B204&amp;" Corp",BE$1)))</f>
        <v>N</v>
      </c>
      <c r="BF204" s="230" t="str">
        <f>IF(tbl_coded[[#This Row],[ISIN]]="","",IF(OR(_xll.BDP($B204&amp;" Corp",BF$1)="#N/A N/A"),"",_xll.BDP($B204&amp;" Corp",BF$1)))</f>
        <v>000671 CH</v>
      </c>
      <c r="BG20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0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0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0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204" s="230" t="str">
        <f>IF(tbl_coded[[#This Row],[GREEN]]="Y","Green",IF(tbl_coded[[#This Row],[SUSTAINABLE]]="Y","Sustainable",IF(tbl_coded[[#This Row],[SOCIAL]]="Y","Social","")))</f>
        <v>Green</v>
      </c>
    </row>
    <row r="205" spans="1:65" ht="15" customHeight="1">
      <c r="A205" s="225">
        <v>203</v>
      </c>
      <c r="B205" s="226" t="str">
        <f>IF(美元债一级!$C$3:$C$1048576&lt;&gt;"",美元债一级!C205,"")</f>
        <v>XS2346930428</v>
      </c>
      <c r="C205" s="228" t="str">
        <f>IF(tbl_coded[[#This Row],[ISIN]]="","",IF(tbl_coded[[#This Row],[Index]]&gt;$A$1,"",IF(_xll.BDP($B205&amp;" Corp",C$1)="#N/A N/A","",_xll.BDP($B205&amp;" Corp",C$1))))</f>
        <v>27/5/2021</v>
      </c>
      <c r="D205" s="228" t="str">
        <f>IF(tbl_coded[[#This Row],[ISIN]]="","",IF(_xll.BDP($B205&amp;" Corp",D$1)="#N/A N/A","",_xll.BDP($B205&amp;" Corp",D$1)))</f>
        <v>GREENLAND HONG KONG HLDG</v>
      </c>
      <c r="E205" s="228" t="str">
        <f>IF(tbl_coded[[#This Row],[ISIN]]="","",IF(_xll.BDP($B205&amp;" Corp",E$1)="#N/A N/A","--",_xll.BDP($B205&amp;" Corp",E$1)))</f>
        <v>--</v>
      </c>
      <c r="F205" s="228" t="str">
        <f>IF(tbl_coded[[#This Row],[ISIN]]="","",IF(_xll.BDS($B205&amp;" Corp",F$1)="#N/A Field Not Applicable","",_xll.BDS($B205&amp;" Corp",F$1)))</f>
        <v/>
      </c>
      <c r="G205" s="228" t="str">
        <f>IF(tbl_coded[[#This Row],[ISIN]]="","",IF(_xll.BDP($F205&amp;" CompanyID",G$1)="#N/A Invalid Security","",_xll.BDP($F205&amp;" CompanyID",G$1)))</f>
        <v/>
      </c>
      <c r="H205" s="228" t="str">
        <f>IF(tbl_coded[[#This Row],[ISIN]]="","",IF(_xll.BDP($B205&amp;" Corp",H$1)="#N/A N/A","--",_xll.BDP($B205&amp;" Corp",H$1)))</f>
        <v>--</v>
      </c>
      <c r="I205" s="228" t="str">
        <f>IF(tbl_coded[[#This Row],[ISIN]]="","",IF(_xll.BDP($B205&amp;" Corp",I$1)="#N/A N/A","--",_xll.BDP($B205&amp;" Corp",I$1)))</f>
        <v>--</v>
      </c>
      <c r="J205" s="228" t="str">
        <f>IF(tbl_coded[[#This Row],[ISIN]]="","",IF(_xll.BDP($B205&amp;" Corp",J$1)="#N/A N/A","--",_xll.BDP($B205&amp;" Corp",J$1)))</f>
        <v>--</v>
      </c>
      <c r="K205" s="228" t="str">
        <f>IF(tbl_coded[[#This Row],[ISIN]]="","",IF(_xll.BDP($B205&amp;" Corp",K$1)="#N/A N/A","--",_xll.BDP($B205&amp;" Corp",K$1)))</f>
        <v>--</v>
      </c>
      <c r="L205" s="228" t="str">
        <f>IF(tbl_coded[[#This Row],[ISIN]]="","",IF(_xll.BDP($B205&amp;" Corp",L$1)="#N/A N/A","--",_xll.BDP($B205&amp;" Corp",L$1)))</f>
        <v>--</v>
      </c>
      <c r="M205" s="228" t="str">
        <f>IF(tbl_coded[[#This Row],[ISIN]]="","",IF(_xll.BDP($B205&amp;" Corp",M$1)="#N/A N/A","--",_xll.BDP($B205&amp;" Corp",M$1)))</f>
        <v>Caa2</v>
      </c>
      <c r="N205" s="228" t="str">
        <f>IF(tbl_coded[[#This Row],[ISIN]]="","",IF(_xll.BDP($B205&amp;" Corp",N$1)="#N/A N/A","--",_xll.BDP($B205&amp;" Corp",N$1)))</f>
        <v>Caa2</v>
      </c>
      <c r="O205" s="228" t="str">
        <f>IF(tbl_coded[[#This Row],[ISIN]]="","",IF(_xll.BDP($B205&amp;" Corp",O$1)="#N/A N/A","--",_xll.BDP($B205&amp;" Corp",O$1)))</f>
        <v>NR</v>
      </c>
      <c r="P205" s="228" t="str">
        <f>IF(tbl_coded[[#This Row],[ISIN]]="","",IF(_xll.BDP($B205&amp;" Corp",P$1)="#N/A N/A","--",_xll.BDP($B205&amp;" Corp",P$1)))</f>
        <v>--</v>
      </c>
      <c r="Q20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Caa2/NR/--</v>
      </c>
      <c r="R205" s="228" t="str">
        <f>IF(tbl_coded[[#This Row],[ISIN]]="","",IF(OR(_xll.BDP($B205&amp;" Corp",R$1)="#N/A N/A",_xll.BDP($B205&amp;" Corp",R$1)="#N/A Invalid Security",_xll.BDP($B205&amp;" Corp",R$1)="#N/A Field Not Applicable"),"--",_xll.BDP($B205&amp;" Corp",R$1)))</f>
        <v>--</v>
      </c>
      <c r="S205" s="228" t="str">
        <f>IF(tbl_coded[[#This Row],[ISIN]]="","",IF(OR(_xll.BDP($R205&amp;" Equity",S$1)="#N/A N/A",_xll.BDP($R205&amp;" Equity",S$1)="#N/A Invalid Security"),"--",_xll.BDP($R205&amp;" Equity",S$1)))</f>
        <v>--</v>
      </c>
      <c r="T205" s="228" t="str">
        <f>IF(tbl_coded[[#This Row],[ISIN]]="","",IF(OR(_xll.BDP($R205&amp;" Equity",T$1)="#N/A N/A",_xll.BDP($R205&amp;" Equity",T$1)="#N/A Invalid Security"),"--",_xll.BDP($R205&amp;" Equity",T$1)))</f>
        <v>--</v>
      </c>
      <c r="U205" s="228" t="str">
        <f>IF(tbl_coded[[#This Row],[ISIN]]="","",IF(OR(_xll.BDP($R205&amp;" Equity",U$1)="#N/A N/A",_xll.BDP($R205&amp;" Equity",U$1)="#N/A Invalid Security"),"--",_xll.BDP($R205&amp;" Equity",U$1)))</f>
        <v>--</v>
      </c>
      <c r="V205" s="228" t="str">
        <f>IF(tbl_coded[[#This Row],[ISIN]]="","",IF(OR(_xll.BDP($R205&amp;" Equity",V$1)="#N/A N/A",_xll.BDP($R205&amp;" Equity",V$1)="#N/A Invalid Security"),"--",_xll.BDP($R205&amp;" Equity",V$1)))</f>
        <v>--</v>
      </c>
      <c r="W205" s="228" t="str">
        <f>IF(tbl_coded[[#This Row],[ISIN]]="","",IF(OR(_xll.BDP($R205&amp;" Equity",W$1)="#N/A N/A",_xll.BDP($R205&amp;" Equity",W$1)="#N/A Invalid Security"),"--",_xll.BDP($R205&amp;" Equity",W$1)))</f>
        <v>--</v>
      </c>
      <c r="X205" s="228" t="str">
        <f>IF(tbl_coded[[#This Row],[ISIN]]="","",IF(OR(_xll.BDP($R205&amp;" Equity",X$1)="#N/A N/A",_xll.BDP($R205&amp;" Equity",X$1)="#N/A Invalid Security"),"--",_xll.BDP($R205&amp;" Equity",X$1)))</f>
        <v>--</v>
      </c>
      <c r="Y20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5" s="228" t="str">
        <f>IF(tbl_coded[[#This Row],[ISIN]]="","",IF(ISNUMBER(_xll.BDP(B205&amp;" Corp",Z$1)),_xll.BDP(B205&amp;" Corp",Z$1),""))</f>
        <v/>
      </c>
      <c r="AA205" s="228" t="str">
        <f>IF(tbl_coded[[#This Row],[ISIN]]="","",IF(ISNUMBER(_xll.BDP(B205&amp;" Corp",AA$1)),_xll.BDP(B205&amp;" Corp",AA$1),""))</f>
        <v/>
      </c>
      <c r="AB205" s="228" t="str">
        <f>IF(tbl_coded[[#This Row],[ISIN]]="","",IF(ISNUMBER(_xll.BDP(B205&amp;" Corp",AB$1)),_xll.BDP(B205&amp;" Corp",AB$1),""))</f>
        <v/>
      </c>
      <c r="AC205" s="228" t="str">
        <f>IF(tbl_coded[[#This Row],[ISIN]]="","",IF((_xll.BDP(B205&amp;" Corp",AC$1))="#N/A Field Not Applicable","",_xll.BDP(B205&amp;" Corp",AC$1)))</f>
        <v>N</v>
      </c>
      <c r="AD205" s="228" t="str">
        <f>IF(tbl_coded[[#This Row],[ISIN]]="","",IF((_xll.BDP(B205&amp;" Corp",AD$1))="#N/A N/A","--",_xll.BDP(B205&amp;" Corp",AD$1)))</f>
        <v>--</v>
      </c>
      <c r="AE205" s="228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>NR</v>
      </c>
      <c r="AF20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Caa2/NR/--</v>
      </c>
      <c r="AG20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05" s="229" t="str">
        <f>IF(tbl_coded[[#This Row],[ISIN]]="","",IF(_xll.BDP($B205&amp;" Corp",AH$1)="#N/A N/A","--",_xll.BDP($B205&amp;" Corp",AH$1)))</f>
        <v>KY</v>
      </c>
      <c r="AI20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0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绿地香港</v>
      </c>
      <c r="AL205" s="244" t="str">
        <f>IF(tbl_coded[[#This Row],[ISIN]]="","",IF(_xll.BDS($B205&amp;" Corp",AL$1)="#N/A Field Not Applicable","",_xll.BDS($B205&amp;" Corp",AL$1)))</f>
        <v/>
      </c>
      <c r="AM20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5" s="244" t="str">
        <f>IF(tbl_coded[[#This Row],[ISIN]]="","",IF(OR(_xll.BDP($B205&amp;" Corp",AR$1)="#N/A N/A"),"",_xll.BDP($B205&amp;" Corp",AR$1)))</f>
        <v/>
      </c>
      <c r="AS205" s="244" t="str">
        <f>IF(tbl_coded[[#This Row],[ISIN]]="","",IF(_xll.BDS($B205&amp;" Corp",AS$1)="#N/A Field Not Applicable","",_xll.BDS($B205&amp;" Corp",AS$1)))</f>
        <v/>
      </c>
      <c r="AT205" s="244" t="str">
        <f>IF(tbl_coded[[#This Row],[SBLC Provider BBID]]="","",_xll.BDP(tbl_coded[[#This Row],[SBLC Provider BBID]]&amp;" CompanyID","NAME"))</f>
        <v/>
      </c>
      <c r="AU205" s="244" t="str">
        <f>IF(tbl_coded[[#This Row],[ISIN]]="","",IF(OR(_xll.BDP($B205&amp;" Corp",AU$1)="#N/A N/A"),"--",IF(_xll.BDP($B205&amp;" Corp",AU$1)="#N/A Field Not Applicable","",TEXT(_xll.BDP($B205&amp;" Corp",AU$1),"yyyy/mm/dd"))))</f>
        <v>2021/06/04</v>
      </c>
      <c r="AV205" s="244" t="str">
        <f>IF(tbl_coded[[#This Row],[ISIN]]="","",IF(OR(_xll.BDP($B205&amp;" Corp",AV$1)="#N/A N/A"),"--",IF(_xll.BDP($B205&amp;" Corp",AV$1)="#N/A Field Not Applicable","",TEXT(_xll.BDP($B205&amp;" Corp",AV$1),"yyyy/mm/dd"))))</f>
        <v>2022/06/03</v>
      </c>
      <c r="AW205" s="244" t="str">
        <f>IF(tbl_coded[[#This Row],[ISIN]]="","",IF(OR(_xll.BDP($B205&amp;" Corp",AW$1)="#N/A N/A"),"--",IF(_xll.BDP($B205&amp;" Corp",AW$1)="#N/A Field Not Applicable","",TEXT(_xll.BDP($B205&amp;" Corp",AW$1),"yyyy/mm/dd"))))</f>
        <v>2021/05/27</v>
      </c>
      <c r="AX205" s="244" t="str">
        <f>IF(tbl_coded[[#This Row],[ISIN]]="","",IF(OR(_xll.BDP($B205&amp;" Corp",AX$1)="#N/A Field Not Applicable"),"--",IF(_xll.BDP($B205&amp;" Corp",AX$1)="#N/A Field Not Applicable","",TEXT(_xll.BDP($B205&amp;" Corp",AX$1),"yyyy/mm/dd"))))</f>
        <v>--</v>
      </c>
      <c r="AY205" s="244">
        <f>IF(tbl_coded[[#This Row],[ISIN]]="","",IF(OR(_xll.BDP($B205&amp;" Corp",AY$1)="#N/A N/A"),"--",_xll.BDP($B205&amp;" Corp",AY$1)))</f>
        <v>9.625</v>
      </c>
      <c r="AZ205" s="244" t="str">
        <f>IF(tbl_coded[[#This Row],[ISIN]]="","",IF(OR(_xll.BDP($B205&amp;" Corp",AZ$1)="#N/A N/A"),"--",_xll.BDP($B205&amp;" Corp",AZ$1)))</f>
        <v>USD</v>
      </c>
      <c r="BA205" s="244">
        <f>IF(tbl_coded[[#This Row],[ISIN]]="","",IF(OR(_xll.BDP($B205&amp;" Corp",BA$1)="#N/A N/A"),"--",_xll.BDP($B205&amp;" Corp",BA$1)))</f>
        <v>150000000</v>
      </c>
      <c r="BB205" s="244">
        <f>IF(tbl_coded[[#This Row],[ISIN]]="","",IF(OR(_xll.BDP($B205&amp;" Corp",BB$1)="#N/A Field Not Applicable"),"--",_xll.BDP($B205&amp;" Corp",BB$1)))</f>
        <v>99.884</v>
      </c>
      <c r="BC205" s="244" t="str">
        <f>IF(tbl_coded[[#This Row],[ISIN]]="","",IF(OR(_xll.BDP($B205&amp;" Corp",BC$1)="#N/A Field Not Applicable"),"--",_xll.BDP($B205&amp;" Corp",BC$1)))</f>
        <v>N</v>
      </c>
      <c r="BD205" s="244" t="str">
        <f>IF(tbl_coded[[#This Row],[ISIN]]="","",IF(OR(_xll.BDP($B205&amp;" Corp",BD$1)="#N/A Field Not Applicable"),"--",_xll.BDP($B205&amp;" Corp",BD$1)))</f>
        <v>N</v>
      </c>
      <c r="BE205" s="244" t="str">
        <f>IF(tbl_coded[[#This Row],[ISIN]]="","",IF(OR(_xll.BDP($B205&amp;" Corp",BE$1)="#N/A Field Not Applicable"),"--",_xll.BDP($B205&amp;" Corp",BE$1)))</f>
        <v>N</v>
      </c>
      <c r="BF205" s="244" t="str">
        <f>IF(tbl_coded[[#This Row],[ISIN]]="","",IF(OR(_xll.BDP($B205&amp;" Corp",BF$1)="#N/A N/A"),"",_xll.BDP($B205&amp;" Corp",BF$1)))</f>
        <v>337 HK</v>
      </c>
      <c r="BG20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0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0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0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--/NR/--</v>
      </c>
      <c r="BM205" s="244" t="str">
        <f>IF(tbl_coded[[#This Row],[GREEN]]="Y","Green",IF(tbl_coded[[#This Row],[SUSTAINABLE]]="Y","Sustainable",IF(tbl_coded[[#This Row],[SOCIAL]]="Y","Social","")))</f>
        <v/>
      </c>
    </row>
    <row r="206" spans="1:65" ht="15" customHeight="1">
      <c r="A206" s="225">
        <v>204</v>
      </c>
      <c r="B206" s="226" t="str">
        <f>IF(美元债一级!$C$3:$C$1048576&lt;&gt;"",美元债一级!C206,"")</f>
        <v>XS2348280962</v>
      </c>
      <c r="C206" s="228" t="str">
        <f>IF(tbl_coded[[#This Row],[ISIN]]="","",IF(tbl_coded[[#This Row],[Index]]&gt;$A$1,"",IF(_xll.BDP($B206&amp;" Corp",C$1)="#N/A N/A","",_xll.BDP($B206&amp;" Corp",C$1))))</f>
        <v>27/5/2021</v>
      </c>
      <c r="D206" s="228" t="str">
        <f>IF(tbl_coded[[#This Row],[ISIN]]="","",IF(_xll.BDP($B206&amp;" Corp",D$1)="#N/A N/A","",_xll.BDP($B206&amp;" Corp",D$1)))</f>
        <v>TIMES CHINA HLDG LTD</v>
      </c>
      <c r="E206" s="228" t="str">
        <f>IF(tbl_coded[[#This Row],[ISIN]]="","",IF(_xll.BDP($B206&amp;" Corp",E$1)="#N/A N/A","--",_xll.BDP($B206&amp;" Corp",E$1)))</f>
        <v>SUBSIDIARIES</v>
      </c>
      <c r="F206" s="228" t="str">
        <f>IF(tbl_coded[[#This Row],[ISIN]]="","",IF(_xll.BDS($B206&amp;" Corp",F$1)="#N/A Field Not Applicable","",_xll.BDS($B206&amp;" Corp",F$1)))</f>
        <v/>
      </c>
      <c r="G206" s="228" t="str">
        <f>IF(tbl_coded[[#This Row],[ISIN]]="","",IF(_xll.BDP($F206&amp;" CompanyID",G$1)="#N/A Invalid Security","",_xll.BDP($F206&amp;" CompanyID",G$1)))</f>
        <v/>
      </c>
      <c r="H206" s="228" t="str">
        <f>IF(tbl_coded[[#This Row],[ISIN]]="","",IF(_xll.BDP($B206&amp;" Corp",H$1)="#N/A N/A","--",_xll.BDP($B206&amp;" Corp",H$1)))</f>
        <v>Cu</v>
      </c>
      <c r="I206" s="228" t="str">
        <f>IF(tbl_coded[[#This Row],[ISIN]]="","",IF(_xll.BDP($B206&amp;" Corp",I$1)="#N/A N/A","--",_xll.BDP($B206&amp;" Corp",I$1)))</f>
        <v>NR</v>
      </c>
      <c r="J206" s="228" t="str">
        <f>IF(tbl_coded[[#This Row],[ISIN]]="","",IF(_xll.BDP($B206&amp;" Corp",J$1)="#N/A N/A","--",_xll.BDP($B206&amp;" Corp",J$1)))</f>
        <v>WD</v>
      </c>
      <c r="K206" s="228" t="str">
        <f>IF(tbl_coded[[#This Row],[ISIN]]="","",IF(_xll.BDP($B206&amp;" Corp",K$1)="#N/A N/A","--",_xll.BDP($B206&amp;" Corp",K$1)))</f>
        <v>--</v>
      </c>
      <c r="L206" s="228" t="str">
        <f>IF(tbl_coded[[#This Row],[ISIN]]="","",IF(_xll.BDP($B206&amp;" Corp",L$1)="#N/A N/A","--",_xll.BDP($B206&amp;" Corp",L$1)))</f>
        <v>--</v>
      </c>
      <c r="M206" s="228" t="str">
        <f>IF(tbl_coded[[#This Row],[ISIN]]="","",IF(_xll.BDP($B206&amp;" Corp",M$1)="#N/A N/A","--",_xll.BDP($B206&amp;" Corp",M$1)))</f>
        <v>Ca</v>
      </c>
      <c r="N206" s="228" t="str">
        <f>IF(tbl_coded[[#This Row],[ISIN]]="","",IF(_xll.BDP($B206&amp;" Corp",N$1)="#N/A N/A","--",_xll.BDP($B206&amp;" Corp",N$1)))</f>
        <v>Ca</v>
      </c>
      <c r="O206" s="228" t="str">
        <f>IF(tbl_coded[[#This Row],[ISIN]]="","",IF(_xll.BDP($B206&amp;" Corp",O$1)="#N/A N/A","--",_xll.BDP($B206&amp;" Corp",O$1)))</f>
        <v>NR</v>
      </c>
      <c r="P206" s="228" t="str">
        <f>IF(tbl_coded[[#This Row],[ISIN]]="","",IF(_xll.BDP($B206&amp;" Corp",P$1)="#N/A N/A","--",_xll.BDP($B206&amp;" Corp",P$1)))</f>
        <v>WD</v>
      </c>
      <c r="Q20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Ca/NR/WD</v>
      </c>
      <c r="R206" s="228" t="str">
        <f>IF(tbl_coded[[#This Row],[ISIN]]="","",IF(OR(_xll.BDP($B206&amp;" Corp",R$1)="#N/A N/A",_xll.BDP($B206&amp;" Corp",R$1)="#N/A Invalid Security",_xll.BDP($B206&amp;" Corp",R$1)="#N/A Field Not Applicable"),"--",_xll.BDP($B206&amp;" Corp",R$1)))</f>
        <v>--</v>
      </c>
      <c r="S206" s="228" t="str">
        <f>IF(tbl_coded[[#This Row],[ISIN]]="","",IF(OR(_xll.BDP($R206&amp;" Equity",S$1)="#N/A N/A",_xll.BDP($R206&amp;" Equity",S$1)="#N/A Invalid Security"),"--",_xll.BDP($R206&amp;" Equity",S$1)))</f>
        <v>--</v>
      </c>
      <c r="T206" s="228" t="str">
        <f>IF(tbl_coded[[#This Row],[ISIN]]="","",IF(OR(_xll.BDP($R206&amp;" Equity",T$1)="#N/A N/A",_xll.BDP($R206&amp;" Equity",T$1)="#N/A Invalid Security"),"--",_xll.BDP($R206&amp;" Equity",T$1)))</f>
        <v>--</v>
      </c>
      <c r="U206" s="228" t="str">
        <f>IF(tbl_coded[[#This Row],[ISIN]]="","",IF(OR(_xll.BDP($R206&amp;" Equity",U$1)="#N/A N/A",_xll.BDP($R206&amp;" Equity",U$1)="#N/A Invalid Security"),"--",_xll.BDP($R206&amp;" Equity",U$1)))</f>
        <v>--</v>
      </c>
      <c r="V206" s="228" t="str">
        <f>IF(tbl_coded[[#This Row],[ISIN]]="","",IF(OR(_xll.BDP($R206&amp;" Equity",V$1)="#N/A N/A",_xll.BDP($R206&amp;" Equity",V$1)="#N/A Invalid Security"),"--",_xll.BDP($R206&amp;" Equity",V$1)))</f>
        <v>--</v>
      </c>
      <c r="W206" s="228" t="str">
        <f>IF(tbl_coded[[#This Row],[ISIN]]="","",IF(OR(_xll.BDP($R206&amp;" Equity",W$1)="#N/A N/A",_xll.BDP($R206&amp;" Equity",W$1)="#N/A Invalid Security"),"--",_xll.BDP($R206&amp;" Equity",W$1)))</f>
        <v>--</v>
      </c>
      <c r="X206" s="228" t="str">
        <f>IF(tbl_coded[[#This Row],[ISIN]]="","",IF(OR(_xll.BDP($R206&amp;" Equity",X$1)="#N/A N/A",_xll.BDP($R206&amp;" Equity",X$1)="#N/A Invalid Security"),"--",_xll.BDP($R206&amp;" Equity",X$1)))</f>
        <v>--</v>
      </c>
      <c r="Y20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6" s="228" t="str">
        <f>IF(tbl_coded[[#This Row],[ISIN]]="","",IF(ISNUMBER(_xll.BDP(B206&amp;" Corp",Z$1)),_xll.BDP(B206&amp;" Corp",Z$1),""))</f>
        <v/>
      </c>
      <c r="AA206" s="228" t="str">
        <f>IF(tbl_coded[[#This Row],[ISIN]]="","",IF(ISNUMBER(_xll.BDP(B206&amp;" Corp",AA$1)),_xll.BDP(B206&amp;" Corp",AA$1),""))</f>
        <v/>
      </c>
      <c r="AB206" s="228" t="str">
        <f>IF(tbl_coded[[#This Row],[ISIN]]="","",IF(ISNUMBER(_xll.BDP(B206&amp;" Corp",AB$1)),_xll.BDP(B206&amp;" Corp",AB$1),""))</f>
        <v/>
      </c>
      <c r="AC206" s="228" t="str">
        <f>IF(tbl_coded[[#This Row],[ISIN]]="","",IF((_xll.BDP(B206&amp;" Corp",AC$1))="#N/A Field Not Applicable","",_xll.BDP(B206&amp;" Corp",AC$1)))</f>
        <v>N</v>
      </c>
      <c r="AD206" s="228" t="str">
        <f>IF(tbl_coded[[#This Row],[ISIN]]="","",IF((_xll.BDP(B206&amp;" Corp",AD$1))="#N/A N/A","--",_xll.BDP(B206&amp;" Corp",AD$1)))</f>
        <v>--</v>
      </c>
      <c r="AE206" s="228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>HY</v>
      </c>
      <c r="AF20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Ca/NR/WD</v>
      </c>
      <c r="AG20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Cu/NR/WD</v>
      </c>
      <c r="AH206" s="229" t="str">
        <f>IF(tbl_coded[[#This Row],[ISIN]]="","",IF(_xll.BDP($B206&amp;" Corp",AH$1)="#N/A N/A","--",_xll.BDP($B206&amp;" Corp",AH$1)))</f>
        <v>KY</v>
      </c>
      <c r="AI20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0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时代中国控股</v>
      </c>
      <c r="AL206" s="244" t="str">
        <f>IF(tbl_coded[[#This Row],[ISIN]]="","",IF(_xll.BDS($B206&amp;" Corp",AL$1)="#N/A Field Not Applicable","",_xll.BDS($B206&amp;" Corp",AL$1)))</f>
        <v/>
      </c>
      <c r="AM20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6" s="244" t="str">
        <f>IF(tbl_coded[[#This Row],[ISIN]]="","",IF(OR(_xll.BDP($B206&amp;" Corp",AR$1)="#N/A N/A"),"",_xll.BDP($B206&amp;" Corp",AR$1)))</f>
        <v>Subsidiaries</v>
      </c>
      <c r="AS206" s="244" t="str">
        <f>IF(tbl_coded[[#This Row],[ISIN]]="","",IF(_xll.BDS($B206&amp;" Corp",AS$1)="#N/A Field Not Applicable","",_xll.BDS($B206&amp;" Corp",AS$1)))</f>
        <v/>
      </c>
      <c r="AT206" s="244" t="str">
        <f>IF(tbl_coded[[#This Row],[SBLC Provider BBID]]="","",_xll.BDP(tbl_coded[[#This Row],[SBLC Provider BBID]]&amp;" CompanyID","NAME"))</f>
        <v/>
      </c>
      <c r="AU206" s="244" t="str">
        <f>IF(tbl_coded[[#This Row],[ISIN]]="","",IF(OR(_xll.BDP($B206&amp;" Corp",AU$1)="#N/A N/A"),"--",IF(_xll.BDP($B206&amp;" Corp",AU$1)="#N/A Field Not Applicable","",TEXT(_xll.BDP($B206&amp;" Corp",AU$1),"yyyy/mm/dd"))))</f>
        <v>2021/06/04</v>
      </c>
      <c r="AV206" s="244" t="str">
        <f>IF(tbl_coded[[#This Row],[ISIN]]="","",IF(OR(_xll.BDP($B206&amp;" Corp",AV$1)="#N/A N/A"),"--",IF(_xll.BDP($B206&amp;" Corp",AV$1)="#N/A Field Not Applicable","",TEXT(_xll.BDP($B206&amp;" Corp",AV$1),"yyyy/mm/dd"))))</f>
        <v>2024/06/04</v>
      </c>
      <c r="AW206" s="244" t="str">
        <f>IF(tbl_coded[[#This Row],[ISIN]]="","",IF(OR(_xll.BDP($B206&amp;" Corp",AW$1)="#N/A N/A"),"--",IF(_xll.BDP($B206&amp;" Corp",AW$1)="#N/A Field Not Applicable","",TEXT(_xll.BDP($B206&amp;" Corp",AW$1),"yyyy/mm/dd"))))</f>
        <v>2021/05/27</v>
      </c>
      <c r="AX206" s="244" t="str">
        <f>IF(tbl_coded[[#This Row],[ISIN]]="","",IF(OR(_xll.BDP($B206&amp;" Corp",AX$1)="#N/A Field Not Applicable"),"--",IF(_xll.BDP($B206&amp;" Corp",AX$1)="#N/A Field Not Applicable","",TEXT(_xll.BDP($B206&amp;" Corp",AX$1),"yyyy/mm/dd"))))</f>
        <v>2023/11/06</v>
      </c>
      <c r="AY206" s="244">
        <f>IF(tbl_coded[[#This Row],[ISIN]]="","",IF(OR(_xll.BDP($B206&amp;" Corp",AY$1)="#N/A N/A"),"--",_xll.BDP($B206&amp;" Corp",AY$1)))</f>
        <v>5.55</v>
      </c>
      <c r="AZ206" s="244" t="str">
        <f>IF(tbl_coded[[#This Row],[ISIN]]="","",IF(OR(_xll.BDP($B206&amp;" Corp",AZ$1)="#N/A N/A"),"--",_xll.BDP($B206&amp;" Corp",AZ$1)))</f>
        <v>USD</v>
      </c>
      <c r="BA206" s="244">
        <f>IF(tbl_coded[[#This Row],[ISIN]]="","",IF(OR(_xll.BDP($B206&amp;" Corp",BA$1)="#N/A N/A"),"--",_xll.BDP($B206&amp;" Corp",BA$1)))</f>
        <v>500000000</v>
      </c>
      <c r="BB206" s="244">
        <f>IF(tbl_coded[[#This Row],[ISIN]]="","",IF(OR(_xll.BDP($B206&amp;" Corp",BB$1)="#N/A Field Not Applicable"),"--",_xll.BDP($B206&amp;" Corp",BB$1)))</f>
        <v>100</v>
      </c>
      <c r="BC206" s="244" t="str">
        <f>IF(tbl_coded[[#This Row],[ISIN]]="","",IF(OR(_xll.BDP($B206&amp;" Corp",BC$1)="#N/A Field Not Applicable"),"--",_xll.BDP($B206&amp;" Corp",BC$1)))</f>
        <v>N</v>
      </c>
      <c r="BD206" s="244" t="str">
        <f>IF(tbl_coded[[#This Row],[ISIN]]="","",IF(OR(_xll.BDP($B206&amp;" Corp",BD$1)="#N/A Field Not Applicable"),"--",_xll.BDP($B206&amp;" Corp",BD$1)))</f>
        <v>N</v>
      </c>
      <c r="BE206" s="244" t="str">
        <f>IF(tbl_coded[[#This Row],[ISIN]]="","",IF(OR(_xll.BDP($B206&amp;" Corp",BE$1)="#N/A Field Not Applicable"),"--",_xll.BDP($B206&amp;" Corp",BE$1)))</f>
        <v>N</v>
      </c>
      <c r="BF206" s="244" t="str">
        <f>IF(tbl_coded[[#This Row],[ISIN]]="","",IF(OR(_xll.BDP($B206&amp;" Corp",BF$1)="#N/A N/A"),"",_xll.BDP($B206&amp;" Corp",BF$1)))</f>
        <v>1233 HK</v>
      </c>
      <c r="BG20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0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0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0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06" s="244" t="str">
        <f>IF(tbl_coded[[#This Row],[GREEN]]="Y","Green",IF(tbl_coded[[#This Row],[SUSTAINABLE]]="Y","Sustainable",IF(tbl_coded[[#This Row],[SOCIAL]]="Y","Social","")))</f>
        <v/>
      </c>
    </row>
    <row r="207" spans="1:65" ht="15" customHeight="1">
      <c r="A207" s="225">
        <v>205</v>
      </c>
      <c r="B207" s="226" t="str">
        <f>IF(美元债一级!$C$3:$C$1048576&lt;&gt;"",美元债一级!C207,"")</f>
        <v>XS2327841057</v>
      </c>
      <c r="C207" s="228" t="str">
        <f>IF(tbl_coded[[#This Row],[ISIN]]="","",IF(tbl_coded[[#This Row],[Index]]&gt;$A$1,"",IF(_xll.BDP($B207&amp;" Corp",C$1)="#N/A N/A","",_xll.BDP($B207&amp;" Corp",C$1))))</f>
        <v>27/5/2021</v>
      </c>
      <c r="D207" s="228" t="str">
        <f>IF(tbl_coded[[#This Row],[ISIN]]="","",IF(_xll.BDP($B207&amp;" Corp",D$1)="#N/A N/A","",_xll.BDP($B207&amp;" Corp",D$1)))</f>
        <v>SFG INTERNATIONAL HLDN</v>
      </c>
      <c r="E207" s="228" t="str">
        <f>IF(tbl_coded[[#This Row],[ISIN]]="","",IF(_xll.BDP($B207&amp;" Corp",E$1)="#N/A N/A","--",_xll.BDP($B207&amp;" Corp",E$1)))</f>
        <v>SHANDONG FINANCE INV GRP</v>
      </c>
      <c r="F207" s="228" t="str">
        <f>IF(tbl_coded[[#This Row],[ISIN]]="","",IF(_xll.BDS($B207&amp;" Corp",F$1)="#N/A Field Not Applicable","",_xll.BDS($B207&amp;" Corp",F$1)))</f>
        <v/>
      </c>
      <c r="G207" s="228" t="str">
        <f>IF(tbl_coded[[#This Row],[ISIN]]="","",IF(_xll.BDP($F207&amp;" CompanyID",G$1)="#N/A Invalid Security","",_xll.BDP($F207&amp;" CompanyID",G$1)))</f>
        <v/>
      </c>
      <c r="H207" s="228" t="str">
        <f>IF(tbl_coded[[#This Row],[ISIN]]="","",IF(_xll.BDP($B207&amp;" Corp",H$1)="#N/A N/A","--",_xll.BDP($B207&amp;" Corp",H$1)))</f>
        <v>A2</v>
      </c>
      <c r="I207" s="228" t="str">
        <f>IF(tbl_coded[[#This Row],[ISIN]]="","",IF(_xll.BDP($B207&amp;" Corp",I$1)="#N/A N/A","--",_xll.BDP($B207&amp;" Corp",I$1)))</f>
        <v>--</v>
      </c>
      <c r="J207" s="228" t="str">
        <f>IF(tbl_coded[[#This Row],[ISIN]]="","",IF(_xll.BDP($B207&amp;" Corp",J$1)="#N/A N/A","--",_xll.BDP($B207&amp;" Corp",J$1)))</f>
        <v>A+</v>
      </c>
      <c r="K207" s="228" t="str">
        <f>IF(tbl_coded[[#This Row],[ISIN]]="","",IF(_xll.BDP($B207&amp;" Corp",K$1)="#N/A N/A","--",_xll.BDP($B207&amp;" Corp",K$1)))</f>
        <v>--</v>
      </c>
      <c r="L207" s="228" t="str">
        <f>IF(tbl_coded[[#This Row],[ISIN]]="","",IF(_xll.BDP($B207&amp;" Corp",L$1)="#N/A N/A","--",_xll.BDP($B207&amp;" Corp",L$1)))</f>
        <v>--</v>
      </c>
      <c r="M207" s="228" t="str">
        <f>IF(tbl_coded[[#This Row],[ISIN]]="","",IF(_xll.BDP($B207&amp;" Corp",M$1)="#N/A N/A","--",_xll.BDP($B207&amp;" Corp",M$1)))</f>
        <v>A2</v>
      </c>
      <c r="N207" s="228" t="str">
        <f>IF(tbl_coded[[#This Row],[ISIN]]="","",IF(_xll.BDP($B207&amp;" Corp",N$1)="#N/A N/A","--",_xll.BDP($B207&amp;" Corp",N$1)))</f>
        <v>--</v>
      </c>
      <c r="O207" s="228" t="str">
        <f>IF(tbl_coded[[#This Row],[ISIN]]="","",IF(_xll.BDP($B207&amp;" Corp",O$1)="#N/A N/A","--",_xll.BDP($B207&amp;" Corp",O$1)))</f>
        <v>--</v>
      </c>
      <c r="P207" s="228" t="str">
        <f>IF(tbl_coded[[#This Row],[ISIN]]="","",IF(_xll.BDP($B207&amp;" Corp",P$1)="#N/A N/A","--",_xll.BDP($B207&amp;" Corp",P$1)))</f>
        <v>--</v>
      </c>
      <c r="Q20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A2/--/--</v>
      </c>
      <c r="R207" s="228" t="str">
        <f>IF(tbl_coded[[#This Row],[ISIN]]="","",IF(OR(_xll.BDP($B207&amp;" Corp",R$1)="#N/A N/A",_xll.BDP($B207&amp;" Corp",R$1)="#N/A Invalid Security",_xll.BDP($B207&amp;" Corp",R$1)="#N/A Field Not Applicable"),"--",_xll.BDP($B207&amp;" Corp",R$1)))</f>
        <v>1312138D CH</v>
      </c>
      <c r="S207" s="228" t="str">
        <f>IF(tbl_coded[[#This Row],[ISIN]]="","",IF(OR(_xll.BDP($R207&amp;" Equity",S$1)="#N/A N/A",_xll.BDP($R207&amp;" Equity",S$1)="#N/A Invalid Security"),"--",_xll.BDP($R207&amp;" Equity",S$1)))</f>
        <v>--</v>
      </c>
      <c r="T207" s="228" t="str">
        <f>IF(tbl_coded[[#This Row],[ISIN]]="","",IF(OR(_xll.BDP($R207&amp;" Equity",T$1)="#N/A N/A",_xll.BDP($R207&amp;" Equity",T$1)="#N/A Invalid Security"),"--",_xll.BDP($R207&amp;" Equity",T$1)))</f>
        <v>--</v>
      </c>
      <c r="U207" s="228" t="str">
        <f>IF(tbl_coded[[#This Row],[ISIN]]="","",IF(OR(_xll.BDP($R207&amp;" Equity",U$1)="#N/A N/A",_xll.BDP($R207&amp;" Equity",U$1)="#N/A Invalid Security"),"--",_xll.BDP($R207&amp;" Equity",U$1)))</f>
        <v>A2</v>
      </c>
      <c r="V207" s="228" t="str">
        <f>IF(tbl_coded[[#This Row],[ISIN]]="","",IF(OR(_xll.BDP($R207&amp;" Equity",V$1)="#N/A N/A",_xll.BDP($R207&amp;" Equity",V$1)="#N/A Invalid Security"),"--",_xll.BDP($R207&amp;" Equity",V$1)))</f>
        <v>--</v>
      </c>
      <c r="W207" s="228" t="str">
        <f>IF(tbl_coded[[#This Row],[ISIN]]="","",IF(OR(_xll.BDP($R207&amp;" Equity",W$1)="#N/A N/A",_xll.BDP($R207&amp;" Equity",W$1)="#N/A Invalid Security"),"--",_xll.BDP($R207&amp;" Equity",W$1)))</f>
        <v>--</v>
      </c>
      <c r="X207" s="228" t="str">
        <f>IF(tbl_coded[[#This Row],[ISIN]]="","",IF(OR(_xll.BDP($R207&amp;" Equity",X$1)="#N/A N/A",_xll.BDP($R207&amp;" Equity",X$1)="#N/A Invalid Security"),"--",_xll.BDP($R207&amp;" Equity",X$1)))</f>
        <v>A+</v>
      </c>
      <c r="Y20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A2/--/A+</v>
      </c>
      <c r="Z207" s="228" t="str">
        <f>IF(tbl_coded[[#This Row],[ISIN]]="","",IF(ISNUMBER(_xll.BDP(B207&amp;" Corp",Z$1)),_xll.BDP(B207&amp;" Corp",Z$1),""))</f>
        <v/>
      </c>
      <c r="AA207" s="228" t="str">
        <f>IF(tbl_coded[[#This Row],[ISIN]]="","",IF(ISNUMBER(_xll.BDP(B207&amp;" Corp",AA$1)),_xll.BDP(B207&amp;" Corp",AA$1),""))</f>
        <v/>
      </c>
      <c r="AB207" s="228" t="str">
        <f>IF(tbl_coded[[#This Row],[ISIN]]="","",IF(ISNUMBER(_xll.BDP(B207&amp;" Corp",AB$1)),_xll.BDP(B207&amp;" Corp",AB$1),""))</f>
        <v/>
      </c>
      <c r="AC207" s="228" t="str">
        <f>IF(tbl_coded[[#This Row],[ISIN]]="","",IF((_xll.BDP(B207&amp;" Corp",AC$1))="#N/A Field Not Applicable","",_xll.BDP(B207&amp;" Corp",AC$1)))</f>
        <v>N</v>
      </c>
      <c r="AD207" s="228" t="str">
        <f>IF(tbl_coded[[#This Row],[ISIN]]="","",IF((_xll.BDP(B207&amp;" Corp",AD$1))="#N/A N/A","--",_xll.BDP(B207&amp;" Corp",AD$1)))</f>
        <v>--</v>
      </c>
      <c r="AE207" s="228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>IG</v>
      </c>
      <c r="AF20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A2/--/A+</v>
      </c>
      <c r="AG20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A2/--/A+</v>
      </c>
      <c r="AH207" s="229" t="str">
        <f>IF(tbl_coded[[#This Row],[ISIN]]="","",IF(_xll.BDP($B207&amp;" Corp",AH$1)="#N/A N/A","--",_xll.BDP($B207&amp;" Corp",AH$1)))</f>
        <v>VG</v>
      </c>
      <c r="AI20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SFG International Holdings Co</v>
      </c>
      <c r="AL207" s="244" t="str">
        <f>IF(tbl_coded[[#This Row],[ISIN]]="","",IF(_xll.BDS($B207&amp;" Corp",AL$1)="#N/A Field Not Applicable","",_xll.BDS($B207&amp;" Corp",AL$1)))</f>
        <v/>
      </c>
      <c r="AM20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7" s="244" t="str">
        <f>IF(tbl_coded[[#This Row],[ISIN]]="","",IF(OR(_xll.BDP($B207&amp;" Corp",AR$1)="#N/A N/A"),"",_xll.BDP($B207&amp;" Corp",AR$1)))</f>
        <v>Shandong Finance Investment Group Co Ltd</v>
      </c>
      <c r="AS207" s="244" t="str">
        <f>IF(tbl_coded[[#This Row],[ISIN]]="","",IF(_xll.BDS($B207&amp;" Corp",AS$1)="#N/A Field Not Applicable","",_xll.BDS($B207&amp;" Corp",AS$1)))</f>
        <v/>
      </c>
      <c r="AT207" s="244" t="str">
        <f>IF(tbl_coded[[#This Row],[SBLC Provider BBID]]="","",_xll.BDP(tbl_coded[[#This Row],[SBLC Provider BBID]]&amp;" CompanyID","NAME"))</f>
        <v/>
      </c>
      <c r="AU207" s="244" t="str">
        <f>IF(tbl_coded[[#This Row],[ISIN]]="","",IF(OR(_xll.BDP($B207&amp;" Corp",AU$1)="#N/A N/A"),"--",IF(_xll.BDP($B207&amp;" Corp",AU$1)="#N/A Field Not Applicable","",TEXT(_xll.BDP($B207&amp;" Corp",AU$1),"yyyy/mm/dd"))))</f>
        <v>2021/06/03</v>
      </c>
      <c r="AV207" s="244" t="str">
        <f>IF(tbl_coded[[#This Row],[ISIN]]="","",IF(OR(_xll.BDP($B207&amp;" Corp",AV$1)="#N/A N/A"),"--",IF(_xll.BDP($B207&amp;" Corp",AV$1)="#N/A Field Not Applicable","",TEXT(_xll.BDP($B207&amp;" Corp",AV$1),"yyyy/mm/dd"))))</f>
        <v>2026/06/03</v>
      </c>
      <c r="AW207" s="244" t="str">
        <f>IF(tbl_coded[[#This Row],[ISIN]]="","",IF(OR(_xll.BDP($B207&amp;" Corp",AW$1)="#N/A N/A"),"--",IF(_xll.BDP($B207&amp;" Corp",AW$1)="#N/A Field Not Applicable","",TEXT(_xll.BDP($B207&amp;" Corp",AW$1),"yyyy/mm/dd"))))</f>
        <v>2021/05/27</v>
      </c>
      <c r="AX207" s="244" t="str">
        <f>IF(tbl_coded[[#This Row],[ISIN]]="","",IF(OR(_xll.BDP($B207&amp;" Corp",AX$1)="#N/A Field Not Applicable"),"--",IF(_xll.BDP($B207&amp;" Corp",AX$1)="#N/A Field Not Applicable","",TEXT(_xll.BDP($B207&amp;" Corp",AX$1),"yyyy/mm/dd"))))</f>
        <v>--</v>
      </c>
      <c r="AY207" s="244">
        <f>IF(tbl_coded[[#This Row],[ISIN]]="","",IF(OR(_xll.BDP($B207&amp;" Corp",AY$1)="#N/A N/A"),"--",_xll.BDP($B207&amp;" Corp",AY$1)))</f>
        <v>2.4</v>
      </c>
      <c r="AZ207" s="244" t="str">
        <f>IF(tbl_coded[[#This Row],[ISIN]]="","",IF(OR(_xll.BDP($B207&amp;" Corp",AZ$1)="#N/A N/A"),"--",_xll.BDP($B207&amp;" Corp",AZ$1)))</f>
        <v>USD</v>
      </c>
      <c r="BA207" s="244">
        <f>IF(tbl_coded[[#This Row],[ISIN]]="","",IF(OR(_xll.BDP($B207&amp;" Corp",BA$1)="#N/A N/A"),"--",_xll.BDP($B207&amp;" Corp",BA$1)))</f>
        <v>500000000</v>
      </c>
      <c r="BB207" s="244">
        <f>IF(tbl_coded[[#This Row],[ISIN]]="","",IF(OR(_xll.BDP($B207&amp;" Corp",BB$1)="#N/A Field Not Applicable"),"--",_xll.BDP($B207&amp;" Corp",BB$1)))</f>
        <v>100</v>
      </c>
      <c r="BC207" s="244" t="str">
        <f>IF(tbl_coded[[#This Row],[ISIN]]="","",IF(OR(_xll.BDP($B207&amp;" Corp",BC$1)="#N/A Field Not Applicable"),"--",_xll.BDP($B207&amp;" Corp",BC$1)))</f>
        <v>N</v>
      </c>
      <c r="BD207" s="244" t="str">
        <f>IF(tbl_coded[[#This Row],[ISIN]]="","",IF(OR(_xll.BDP($B207&amp;" Corp",BD$1)="#N/A Field Not Applicable"),"--",_xll.BDP($B207&amp;" Corp",BD$1)))</f>
        <v>N</v>
      </c>
      <c r="BE207" s="244" t="str">
        <f>IF(tbl_coded[[#This Row],[ISIN]]="","",IF(OR(_xll.BDP($B207&amp;" Corp",BE$1)="#N/A Field Not Applicable"),"--",_xll.BDP($B207&amp;" Corp",BE$1)))</f>
        <v>N</v>
      </c>
      <c r="BF207" s="244" t="str">
        <f>IF(tbl_coded[[#This Row],[ISIN]]="","",IF(OR(_xll.BDP($B207&amp;" Corp",BF$1)="#N/A N/A"),"",_xll.BDP($B207&amp;" Corp",BF$1)))</f>
        <v>1312138D CH</v>
      </c>
      <c r="BG20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0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A+</v>
      </c>
      <c r="BK20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--/--/A+</v>
      </c>
      <c r="BL20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A2/--/A+</v>
      </c>
      <c r="BM207" s="244" t="str">
        <f>IF(tbl_coded[[#This Row],[GREEN]]="Y","Green",IF(tbl_coded[[#This Row],[SUSTAINABLE]]="Y","Sustainable",IF(tbl_coded[[#This Row],[SOCIAL]]="Y","Social","")))</f>
        <v/>
      </c>
    </row>
    <row r="208" spans="1:65" ht="15" customHeight="1">
      <c r="A208" s="225">
        <v>206</v>
      </c>
      <c r="B208" s="226" t="str">
        <f>IF(美元债一级!$C$3:$C$1048576&lt;&gt;"",美元债一级!C208,"")</f>
        <v>XS2320304376</v>
      </c>
      <c r="C208" s="230" t="str">
        <f>IF(tbl_coded[[#This Row],[ISIN]]="","",IF(tbl_coded[[#This Row],[Index]]&gt;$A$1,"",IF(_xll.BDP($B208&amp;" Corp",C$1)="#N/A N/A","",_xll.BDP($B208&amp;" Corp",C$1))))</f>
        <v>25/5/2021</v>
      </c>
      <c r="D208" s="230" t="str">
        <f>IF(tbl_coded[[#This Row],[ISIN]]="","",IF(_xll.BDP($B208&amp;" Corp",D$1)="#N/A N/A","",_xll.BDP($B208&amp;" Corp",D$1)))</f>
        <v>JIUJIANG MUNICIPAL DEV</v>
      </c>
      <c r="E208" s="230" t="str">
        <f>IF(tbl_coded[[#This Row],[ISIN]]="","",IF(_xll.BDP($B208&amp;" Corp",E$1)="#N/A N/A","--",_xll.BDP($B208&amp;" Corp",E$1)))</f>
        <v>--</v>
      </c>
      <c r="F208" s="230" t="str">
        <f>IF(tbl_coded[[#This Row],[ISIN]]="","",IF(_xll.BDS($B208&amp;" Corp",F$1)="#N/A Field Not Applicable","",_xll.BDS($B208&amp;" Corp",F$1)))</f>
        <v/>
      </c>
      <c r="G208" s="230" t="str">
        <f>IF(tbl_coded[[#This Row],[ISIN]]="","",IF(_xll.BDP($F208&amp;" CompanyID",G$1)="#N/A Invalid Security","",_xll.BDP($F208&amp;" CompanyID",G$1)))</f>
        <v/>
      </c>
      <c r="H208" s="230" t="str">
        <f>IF(tbl_coded[[#This Row],[ISIN]]="","",IF(_xll.BDP($B208&amp;" Corp",H$1)="#N/A N/A","--",_xll.BDP($B208&amp;" Corp",H$1)))</f>
        <v>--</v>
      </c>
      <c r="I208" s="230" t="str">
        <f>IF(tbl_coded[[#This Row],[ISIN]]="","",IF(_xll.BDP($B208&amp;" Corp",I$1)="#N/A N/A","--",_xll.BDP($B208&amp;" Corp",I$1)))</f>
        <v>--</v>
      </c>
      <c r="J208" s="230" t="str">
        <f>IF(tbl_coded[[#This Row],[ISIN]]="","",IF(_xll.BDP($B208&amp;" Corp",J$1)="#N/A N/A","--",_xll.BDP($B208&amp;" Corp",J$1)))</f>
        <v>BBB-</v>
      </c>
      <c r="K208" s="230" t="str">
        <f>IF(tbl_coded[[#This Row],[ISIN]]="","",IF(_xll.BDP($B208&amp;" Corp",K$1)="#N/A N/A","--",_xll.BDP($B208&amp;" Corp",K$1)))</f>
        <v>--</v>
      </c>
      <c r="L208" s="230" t="str">
        <f>IF(tbl_coded[[#This Row],[ISIN]]="","",IF(_xll.BDP($B208&amp;" Corp",L$1)="#N/A N/A","--",_xll.BDP($B208&amp;" Corp",L$1)))</f>
        <v>--</v>
      </c>
      <c r="M208" s="230" t="str">
        <f>IF(tbl_coded[[#This Row],[ISIN]]="","",IF(_xll.BDP($B208&amp;" Corp",M$1)="#N/A N/A","--",_xll.BDP($B208&amp;" Corp",M$1)))</f>
        <v>--</v>
      </c>
      <c r="N208" s="230" t="str">
        <f>IF(tbl_coded[[#This Row],[ISIN]]="","",IF(_xll.BDP($B208&amp;" Corp",N$1)="#N/A N/A","--",_xll.BDP($B208&amp;" Corp",N$1)))</f>
        <v>--</v>
      </c>
      <c r="O208" s="230" t="str">
        <f>IF(tbl_coded[[#This Row],[ISIN]]="","",IF(_xll.BDP($B208&amp;" Corp",O$1)="#N/A N/A","--",_xll.BDP($B208&amp;" Corp",O$1)))</f>
        <v>--</v>
      </c>
      <c r="P208" s="230" t="str">
        <f>IF(tbl_coded[[#This Row],[ISIN]]="","",IF(_xll.BDP($B208&amp;" Corp",P$1)="#N/A N/A","--",_xll.BDP($B208&amp;" Corp",P$1)))</f>
        <v>BBB-</v>
      </c>
      <c r="Q20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208" s="230" t="str">
        <f>IF(tbl_coded[[#This Row],[ISIN]]="","",IF(OR(_xll.BDP($B208&amp;" Corp",R$1)="#N/A N/A",_xll.BDP($B208&amp;" Corp",R$1)="#N/A Invalid Security",_xll.BDP($B208&amp;" Corp",R$1)="#N/A Field Not Applicable"),"--",_xll.BDP($B208&amp;" Corp",R$1)))</f>
        <v>--</v>
      </c>
      <c r="S208" s="230" t="str">
        <f>IF(tbl_coded[[#This Row],[ISIN]]="","",IF(OR(_xll.BDP($R208&amp;" Equity",S$1)="#N/A N/A",_xll.BDP($R208&amp;" Equity",S$1)="#N/A Invalid Security"),"--",_xll.BDP($R208&amp;" Equity",S$1)))</f>
        <v>--</v>
      </c>
      <c r="T208" s="230" t="str">
        <f>IF(tbl_coded[[#This Row],[ISIN]]="","",IF(OR(_xll.BDP($R208&amp;" Equity",T$1)="#N/A N/A",_xll.BDP($R208&amp;" Equity",T$1)="#N/A Invalid Security"),"--",_xll.BDP($R208&amp;" Equity",T$1)))</f>
        <v>--</v>
      </c>
      <c r="U208" s="230" t="str">
        <f>IF(tbl_coded[[#This Row],[ISIN]]="","",IF(OR(_xll.BDP($R208&amp;" Equity",U$1)="#N/A N/A",_xll.BDP($R208&amp;" Equity",U$1)="#N/A Invalid Security"),"--",_xll.BDP($R208&amp;" Equity",U$1)))</f>
        <v>--</v>
      </c>
      <c r="V208" s="230" t="str">
        <f>IF(tbl_coded[[#This Row],[ISIN]]="","",IF(OR(_xll.BDP($R208&amp;" Equity",V$1)="#N/A N/A",_xll.BDP($R208&amp;" Equity",V$1)="#N/A Invalid Security"),"--",_xll.BDP($R208&amp;" Equity",V$1)))</f>
        <v>--</v>
      </c>
      <c r="W208" s="230" t="str">
        <f>IF(tbl_coded[[#This Row],[ISIN]]="","",IF(OR(_xll.BDP($R208&amp;" Equity",W$1)="#N/A N/A",_xll.BDP($R208&amp;" Equity",W$1)="#N/A Invalid Security"),"--",_xll.BDP($R208&amp;" Equity",W$1)))</f>
        <v>--</v>
      </c>
      <c r="X208" s="230" t="str">
        <f>IF(tbl_coded[[#This Row],[ISIN]]="","",IF(OR(_xll.BDP($R208&amp;" Equity",X$1)="#N/A N/A",_xll.BDP($R208&amp;" Equity",X$1)="#N/A Invalid Security"),"--",_xll.BDP($R208&amp;" Equity",X$1)))</f>
        <v>--</v>
      </c>
      <c r="Y20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8" s="230" t="str">
        <f>IF(tbl_coded[[#This Row],[ISIN]]="","",IF(ISNUMBER(_xll.BDP(B208&amp;" Corp",Z$1)),_xll.BDP(B208&amp;" Corp",Z$1),""))</f>
        <v/>
      </c>
      <c r="AA208" s="230" t="str">
        <f>IF(tbl_coded[[#This Row],[ISIN]]="","",IF(ISNUMBER(_xll.BDP(B208&amp;" Corp",AA$1)),_xll.BDP(B208&amp;" Corp",AA$1),""))</f>
        <v/>
      </c>
      <c r="AB208" s="230" t="str">
        <f>IF(tbl_coded[[#This Row],[ISIN]]="","",IF(ISNUMBER(_xll.BDP(B208&amp;" Corp",AB$1)),_xll.BDP(B208&amp;" Corp",AB$1),""))</f>
        <v/>
      </c>
      <c r="AC208" s="230" t="str">
        <f>IF(tbl_coded[[#This Row],[ISIN]]="","",IF((_xll.BDP(B208&amp;" Corp",AC$1))="#N/A Field Not Applicable","",_xll.BDP(B208&amp;" Corp",AC$1)))</f>
        <v>N</v>
      </c>
      <c r="AD208" s="230" t="str">
        <f>IF(tbl_coded[[#This Row],[ISIN]]="","",IF((_xll.BDP(B208&amp;" Corp",AD$1))="#N/A N/A","--",_xll.BDP(B208&amp;" Corp",AD$1)))</f>
        <v>--</v>
      </c>
      <c r="AE208" s="230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>IG</v>
      </c>
      <c r="AF20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20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208" s="231" t="str">
        <f>IF(tbl_coded[[#This Row],[ISIN]]="","",IF(_xll.BDP($B208&amp;" Corp",AH$1)="#N/A N/A","--",_xll.BDP($B208&amp;" Corp",AH$1)))</f>
        <v>CN</v>
      </c>
      <c r="AI20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九江市城市发展集团有</v>
      </c>
      <c r="AL208" s="230" t="str">
        <f>IF(tbl_coded[[#This Row],[ISIN]]="","",IF(_xll.BDS($B208&amp;" Corp",AL$1)="#N/A Field Not Applicable","",_xll.BDS($B208&amp;" Corp",AL$1)))</f>
        <v/>
      </c>
      <c r="AM20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8" s="230" t="str">
        <f>IF(tbl_coded[[#This Row],[ISIN]]="","",IF(OR(_xll.BDP($B208&amp;" Corp",AR$1)="#N/A N/A"),"",_xll.BDP($B208&amp;" Corp",AR$1)))</f>
        <v/>
      </c>
      <c r="AS208" s="230" t="str">
        <f>IF(tbl_coded[[#This Row],[ISIN]]="","",IF(_xll.BDS($B208&amp;" Corp",AS$1)="#N/A Field Not Applicable","",_xll.BDS($B208&amp;" Corp",AS$1)))</f>
        <v/>
      </c>
      <c r="AT208" s="230" t="str">
        <f>IF(tbl_coded[[#This Row],[SBLC Provider BBID]]="","",_xll.BDP(tbl_coded[[#This Row],[SBLC Provider BBID]]&amp;" CompanyID","NAME"))</f>
        <v/>
      </c>
      <c r="AU208" s="230" t="str">
        <f>IF(tbl_coded[[#This Row],[ISIN]]="","",IF(OR(_xll.BDP($B208&amp;" Corp",AU$1)="#N/A N/A"),"--",IF(_xll.BDP($B208&amp;" Corp",AU$1)="#N/A Field Not Applicable","",TEXT(_xll.BDP($B208&amp;" Corp",AU$1),"yyyy/mm/dd"))))</f>
        <v>2021/06/01</v>
      </c>
      <c r="AV208" s="230" t="str">
        <f>IF(tbl_coded[[#This Row],[ISIN]]="","",IF(OR(_xll.BDP($B208&amp;" Corp",AV$1)="#N/A N/A"),"--",IF(_xll.BDP($B208&amp;" Corp",AV$1)="#N/A Field Not Applicable","",TEXT(_xll.BDP($B208&amp;" Corp",AV$1),"yyyy/mm/dd"))))</f>
        <v>2024/06/01</v>
      </c>
      <c r="AW208" s="230" t="str">
        <f>IF(tbl_coded[[#This Row],[ISIN]]="","",IF(OR(_xll.BDP($B208&amp;" Corp",AW$1)="#N/A N/A"),"--",IF(_xll.BDP($B208&amp;" Corp",AW$1)="#N/A Field Not Applicable","",TEXT(_xll.BDP($B208&amp;" Corp",AW$1),"yyyy/mm/dd"))))</f>
        <v>2021/05/25</v>
      </c>
      <c r="AX208" s="230" t="str">
        <f>IF(tbl_coded[[#This Row],[ISIN]]="","",IF(OR(_xll.BDP($B208&amp;" Corp",AX$1)="#N/A Field Not Applicable"),"--",IF(_xll.BDP($B208&amp;" Corp",AX$1)="#N/A Field Not Applicable","",TEXT(_xll.BDP($B208&amp;" Corp",AX$1),"yyyy/mm/dd"))))</f>
        <v>--</v>
      </c>
      <c r="AY208" s="230">
        <f>IF(tbl_coded[[#This Row],[ISIN]]="","",IF(OR(_xll.BDP($B208&amp;" Corp",AY$1)="#N/A N/A"),"--",_xll.BDP($B208&amp;" Corp",AY$1)))</f>
        <v>3.45</v>
      </c>
      <c r="AZ208" s="230" t="str">
        <f>IF(tbl_coded[[#This Row],[ISIN]]="","",IF(OR(_xll.BDP($B208&amp;" Corp",AZ$1)="#N/A N/A"),"--",_xll.BDP($B208&amp;" Corp",AZ$1)))</f>
        <v>USD</v>
      </c>
      <c r="BA208" s="230">
        <f>IF(tbl_coded[[#This Row],[ISIN]]="","",IF(OR(_xll.BDP($B208&amp;" Corp",BA$1)="#N/A N/A"),"--",_xll.BDP($B208&amp;" Corp",BA$1)))</f>
        <v>300000000</v>
      </c>
      <c r="BB208" s="230">
        <f>IF(tbl_coded[[#This Row],[ISIN]]="","",IF(OR(_xll.BDP($B208&amp;" Corp",BB$1)="#N/A Field Not Applicable"),"--",_xll.BDP($B208&amp;" Corp",BB$1)))</f>
        <v>100</v>
      </c>
      <c r="BC208" s="230" t="str">
        <f>IF(tbl_coded[[#This Row],[ISIN]]="","",IF(OR(_xll.BDP($B208&amp;" Corp",BC$1)="#N/A Field Not Applicable"),"--",_xll.BDP($B208&amp;" Corp",BC$1)))</f>
        <v>N</v>
      </c>
      <c r="BD208" s="230" t="str">
        <f>IF(tbl_coded[[#This Row],[ISIN]]="","",IF(OR(_xll.BDP($B208&amp;" Corp",BD$1)="#N/A Field Not Applicable"),"--",_xll.BDP($B208&amp;" Corp",BD$1)))</f>
        <v>N</v>
      </c>
      <c r="BE208" s="230" t="str">
        <f>IF(tbl_coded[[#This Row],[ISIN]]="","",IF(OR(_xll.BDP($B208&amp;" Corp",BE$1)="#N/A Field Not Applicable"),"--",_xll.BDP($B208&amp;" Corp",BE$1)))</f>
        <v>N</v>
      </c>
      <c r="BF208" s="230" t="str">
        <f>IF(tbl_coded[[#This Row],[ISIN]]="","",IF(OR(_xll.BDP($B208&amp;" Corp",BF$1)="#N/A N/A"),"",_xll.BDP($B208&amp;" Corp",BF$1)))</f>
        <v>1814858D CH</v>
      </c>
      <c r="BG20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0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20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20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208" s="230" t="str">
        <f>IF(tbl_coded[[#This Row],[GREEN]]="Y","Green",IF(tbl_coded[[#This Row],[SUSTAINABLE]]="Y","Sustainable",IF(tbl_coded[[#This Row],[SOCIAL]]="Y","Social","")))</f>
        <v/>
      </c>
    </row>
    <row r="209" spans="1:65" ht="15" customHeight="1">
      <c r="A209" s="225">
        <v>207</v>
      </c>
      <c r="B209" s="226" t="str">
        <f>IF(美元债一级!$C$3:$C$1048576&lt;&gt;"",美元债一级!C209,"")</f>
        <v>XS2332497697</v>
      </c>
      <c r="C209" s="230" t="str">
        <f>IF(tbl_coded[[#This Row],[ISIN]]="","",IF(tbl_coded[[#This Row],[Index]]&gt;$A$1,"",IF(_xll.BDP($B209&amp;" Corp",C$1)="#N/A N/A","",_xll.BDP($B209&amp;" Corp",C$1))))</f>
        <v>24/5/2021</v>
      </c>
      <c r="D209" s="230" t="str">
        <f>IF(tbl_coded[[#This Row],[ISIN]]="","",IF(_xll.BDP($B209&amp;" Corp",D$1)="#N/A N/A","",_xll.BDP($B209&amp;" Corp",D$1)))</f>
        <v>GUOREN P&amp;C INSURANCE</v>
      </c>
      <c r="E209" s="230" t="str">
        <f>IF(tbl_coded[[#This Row],[ISIN]]="","",IF(_xll.BDP($B209&amp;" Corp",E$1)="#N/A N/A","--",_xll.BDP($B209&amp;" Corp",E$1)))</f>
        <v>--</v>
      </c>
      <c r="F209" s="230" t="str">
        <f>IF(tbl_coded[[#This Row],[ISIN]]="","",IF(_xll.BDS($B209&amp;" Corp",F$1)="#N/A Field Not Applicable","",_xll.BDS($B209&amp;" Corp",F$1)))</f>
        <v/>
      </c>
      <c r="G209" s="230" t="str">
        <f>IF(tbl_coded[[#This Row],[ISIN]]="","",IF(_xll.BDP($F209&amp;" CompanyID",G$1)="#N/A Invalid Security","",_xll.BDP($F209&amp;" CompanyID",G$1)))</f>
        <v/>
      </c>
      <c r="H209" s="230" t="str">
        <f>IF(tbl_coded[[#This Row],[ISIN]]="","",IF(_xll.BDP($B209&amp;" Corp",H$1)="#N/A N/A","--",_xll.BDP($B209&amp;" Corp",H$1)))</f>
        <v>--</v>
      </c>
      <c r="I209" s="230" t="str">
        <f>IF(tbl_coded[[#This Row],[ISIN]]="","",IF(_xll.BDP($B209&amp;" Corp",I$1)="#N/A N/A","--",_xll.BDP($B209&amp;" Corp",I$1)))</f>
        <v>--</v>
      </c>
      <c r="J209" s="230" t="str">
        <f>IF(tbl_coded[[#This Row],[ISIN]]="","",IF(_xll.BDP($B209&amp;" Corp",J$1)="#N/A N/A","--",_xll.BDP($B209&amp;" Corp",J$1)))</f>
        <v>NR</v>
      </c>
      <c r="K209" s="230" t="str">
        <f>IF(tbl_coded[[#This Row],[ISIN]]="","",IF(_xll.BDP($B209&amp;" Corp",K$1)="#N/A N/A","--",_xll.BDP($B209&amp;" Corp",K$1)))</f>
        <v>--</v>
      </c>
      <c r="L209" s="230" t="str">
        <f>IF(tbl_coded[[#This Row],[ISIN]]="","",IF(_xll.BDP($B209&amp;" Corp",L$1)="#N/A N/A","--",_xll.BDP($B209&amp;" Corp",L$1)))</f>
        <v>--</v>
      </c>
      <c r="M209" s="230" t="str">
        <f>IF(tbl_coded[[#This Row],[ISIN]]="","",IF(_xll.BDP($B209&amp;" Corp",M$1)="#N/A N/A","--",_xll.BDP($B209&amp;" Corp",M$1)))</f>
        <v>--</v>
      </c>
      <c r="N209" s="230" t="str">
        <f>IF(tbl_coded[[#This Row],[ISIN]]="","",IF(_xll.BDP($B209&amp;" Corp",N$1)="#N/A N/A","--",_xll.BDP($B209&amp;" Corp",N$1)))</f>
        <v>--</v>
      </c>
      <c r="O209" s="230" t="str">
        <f>IF(tbl_coded[[#This Row],[ISIN]]="","",IF(_xll.BDP($B209&amp;" Corp",O$1)="#N/A N/A","--",_xll.BDP($B209&amp;" Corp",O$1)))</f>
        <v>--</v>
      </c>
      <c r="P209" s="230" t="str">
        <f>IF(tbl_coded[[#This Row],[ISIN]]="","",IF(_xll.BDP($B209&amp;" Corp",P$1)="#N/A N/A","--",_xll.BDP($B209&amp;" Corp",P$1)))</f>
        <v>BBB</v>
      </c>
      <c r="Q20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</v>
      </c>
      <c r="R209" s="230" t="str">
        <f>IF(tbl_coded[[#This Row],[ISIN]]="","",IF(OR(_xll.BDP($B209&amp;" Corp",R$1)="#N/A N/A",_xll.BDP($B209&amp;" Corp",R$1)="#N/A Invalid Security",_xll.BDP($B209&amp;" Corp",R$1)="#N/A Field Not Applicable"),"--",_xll.BDP($B209&amp;" Corp",R$1)))</f>
        <v>--</v>
      </c>
      <c r="S209" s="230" t="str">
        <f>IF(tbl_coded[[#This Row],[ISIN]]="","",IF(OR(_xll.BDP($R209&amp;" Equity",S$1)="#N/A N/A",_xll.BDP($R209&amp;" Equity",S$1)="#N/A Invalid Security"),"--",_xll.BDP($R209&amp;" Equity",S$1)))</f>
        <v>--</v>
      </c>
      <c r="T209" s="230" t="str">
        <f>IF(tbl_coded[[#This Row],[ISIN]]="","",IF(OR(_xll.BDP($R209&amp;" Equity",T$1)="#N/A N/A",_xll.BDP($R209&amp;" Equity",T$1)="#N/A Invalid Security"),"--",_xll.BDP($R209&amp;" Equity",T$1)))</f>
        <v>--</v>
      </c>
      <c r="U209" s="230" t="str">
        <f>IF(tbl_coded[[#This Row],[ISIN]]="","",IF(OR(_xll.BDP($R209&amp;" Equity",U$1)="#N/A N/A",_xll.BDP($R209&amp;" Equity",U$1)="#N/A Invalid Security"),"--",_xll.BDP($R209&amp;" Equity",U$1)))</f>
        <v>--</v>
      </c>
      <c r="V209" s="230" t="str">
        <f>IF(tbl_coded[[#This Row],[ISIN]]="","",IF(OR(_xll.BDP($R209&amp;" Equity",V$1)="#N/A N/A",_xll.BDP($R209&amp;" Equity",V$1)="#N/A Invalid Security"),"--",_xll.BDP($R209&amp;" Equity",V$1)))</f>
        <v>--</v>
      </c>
      <c r="W209" s="230" t="str">
        <f>IF(tbl_coded[[#This Row],[ISIN]]="","",IF(OR(_xll.BDP($R209&amp;" Equity",W$1)="#N/A N/A",_xll.BDP($R209&amp;" Equity",W$1)="#N/A Invalid Security"),"--",_xll.BDP($R209&amp;" Equity",W$1)))</f>
        <v>--</v>
      </c>
      <c r="X209" s="230" t="str">
        <f>IF(tbl_coded[[#This Row],[ISIN]]="","",IF(OR(_xll.BDP($R209&amp;" Equity",X$1)="#N/A N/A",_xll.BDP($R209&amp;" Equity",X$1)="#N/A Invalid Security"),"--",_xll.BDP($R209&amp;" Equity",X$1)))</f>
        <v>--</v>
      </c>
      <c r="Y20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09" s="230" t="str">
        <f>IF(tbl_coded[[#This Row],[ISIN]]="","",IF(ISNUMBER(_xll.BDP(B209&amp;" Corp",Z$1)),_xll.BDP(B209&amp;" Corp",Z$1),""))</f>
        <v/>
      </c>
      <c r="AA209" s="230" t="str">
        <f>IF(tbl_coded[[#This Row],[ISIN]]="","",IF(ISNUMBER(_xll.BDP(B209&amp;" Corp",AA$1)),_xll.BDP(B209&amp;" Corp",AA$1),""))</f>
        <v/>
      </c>
      <c r="AB209" s="230" t="str">
        <f>IF(tbl_coded[[#This Row],[ISIN]]="","",IF(ISNUMBER(_xll.BDP(B209&amp;" Corp",AB$1)),_xll.BDP(B209&amp;" Corp",AB$1),""))</f>
        <v/>
      </c>
      <c r="AC209" s="230" t="str">
        <f>IF(tbl_coded[[#This Row],[ISIN]]="","",IF((_xll.BDP(B209&amp;" Corp",AC$1))="#N/A Field Not Applicable","",_xll.BDP(B209&amp;" Corp",AC$1)))</f>
        <v>N</v>
      </c>
      <c r="AD209" s="230" t="str">
        <f>IF(tbl_coded[[#This Row],[ISIN]]="","",IF((_xll.BDP(B209&amp;" Corp",AD$1))="#N/A N/A","--",_xll.BDP(B209&amp;" Corp",AD$1)))</f>
        <v>--</v>
      </c>
      <c r="AE209" s="230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>IG</v>
      </c>
      <c r="AF20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20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209" s="231" t="str">
        <f>IF(tbl_coded[[#This Row],[ISIN]]="","",IF(_xll.BDP($B209&amp;" Corp",AH$1)="#N/A N/A","--",_xll.BDP($B209&amp;" Corp",AH$1)))</f>
        <v>CN</v>
      </c>
      <c r="AI20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0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国任财产保险股份有限</v>
      </c>
      <c r="AL209" s="230" t="str">
        <f>IF(tbl_coded[[#This Row],[ISIN]]="","",IF(_xll.BDS($B209&amp;" Corp",AL$1)="#N/A Field Not Applicable","",_xll.BDS($B209&amp;" Corp",AL$1)))</f>
        <v/>
      </c>
      <c r="AM20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0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0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0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0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09" s="230" t="str">
        <f>IF(tbl_coded[[#This Row],[ISIN]]="","",IF(OR(_xll.BDP($B209&amp;" Corp",AR$1)="#N/A N/A"),"",_xll.BDP($B209&amp;" Corp",AR$1)))</f>
        <v/>
      </c>
      <c r="AS209" s="230" t="str">
        <f>IF(tbl_coded[[#This Row],[ISIN]]="","",IF(_xll.BDS($B209&amp;" Corp",AS$1)="#N/A Field Not Applicable","",_xll.BDS($B209&amp;" Corp",AS$1)))</f>
        <v/>
      </c>
      <c r="AT209" s="230" t="str">
        <f>IF(tbl_coded[[#This Row],[SBLC Provider BBID]]="","",_xll.BDP(tbl_coded[[#This Row],[SBLC Provider BBID]]&amp;" CompanyID","NAME"))</f>
        <v/>
      </c>
      <c r="AU209" s="230" t="str">
        <f>IF(tbl_coded[[#This Row],[ISIN]]="","",IF(OR(_xll.BDP($B209&amp;" Corp",AU$1)="#N/A N/A"),"--",IF(_xll.BDP($B209&amp;" Corp",AU$1)="#N/A Field Not Applicable","",TEXT(_xll.BDP($B209&amp;" Corp",AU$1),"yyyy/mm/dd"))))</f>
        <v>2021/06/01</v>
      </c>
      <c r="AV209" s="230" t="str">
        <f>IF(tbl_coded[[#This Row],[ISIN]]="","",IF(OR(_xll.BDP($B209&amp;" Corp",AV$1)="#N/A N/A"),"--",IF(_xll.BDP($B209&amp;" Corp",AV$1)="#N/A Field Not Applicable","",TEXT(_xll.BDP($B209&amp;" Corp",AV$1),"yyyy/mm/dd"))))</f>
        <v>2023/06/01</v>
      </c>
      <c r="AW209" s="230" t="str">
        <f>IF(tbl_coded[[#This Row],[ISIN]]="","",IF(OR(_xll.BDP($B209&amp;" Corp",AW$1)="#N/A N/A"),"--",IF(_xll.BDP($B209&amp;" Corp",AW$1)="#N/A Field Not Applicable","",TEXT(_xll.BDP($B209&amp;" Corp",AW$1),"yyyy/mm/dd"))))</f>
        <v>2021/05/24</v>
      </c>
      <c r="AX209" s="230" t="str">
        <f>IF(tbl_coded[[#This Row],[ISIN]]="","",IF(OR(_xll.BDP($B209&amp;" Corp",AX$1)="#N/A Field Not Applicable"),"--",IF(_xll.BDP($B209&amp;" Corp",AX$1)="#N/A Field Not Applicable","",TEXT(_xll.BDP($B209&amp;" Corp",AX$1),"yyyy/mm/dd"))))</f>
        <v>--</v>
      </c>
      <c r="AY209" s="230">
        <f>IF(tbl_coded[[#This Row],[ISIN]]="","",IF(OR(_xll.BDP($B209&amp;" Corp",AY$1)="#N/A N/A"),"--",_xll.BDP($B209&amp;" Corp",AY$1)))</f>
        <v>4.2</v>
      </c>
      <c r="AZ209" s="230" t="str">
        <f>IF(tbl_coded[[#This Row],[ISIN]]="","",IF(OR(_xll.BDP($B209&amp;" Corp",AZ$1)="#N/A N/A"),"--",_xll.BDP($B209&amp;" Corp",AZ$1)))</f>
        <v>CNY</v>
      </c>
      <c r="BA209" s="230">
        <f>IF(tbl_coded[[#This Row],[ISIN]]="","",IF(OR(_xll.BDP($B209&amp;" Corp",BA$1)="#N/A N/A"),"--",_xll.BDP($B209&amp;" Corp",BA$1)))</f>
        <v>250000000</v>
      </c>
      <c r="BB209" s="230">
        <f>IF(tbl_coded[[#This Row],[ISIN]]="","",IF(OR(_xll.BDP($B209&amp;" Corp",BB$1)="#N/A Field Not Applicable"),"--",_xll.BDP($B209&amp;" Corp",BB$1)))</f>
        <v>100</v>
      </c>
      <c r="BC209" s="230" t="str">
        <f>IF(tbl_coded[[#This Row],[ISIN]]="","",IF(OR(_xll.BDP($B209&amp;" Corp",BC$1)="#N/A Field Not Applicable"),"--",_xll.BDP($B209&amp;" Corp",BC$1)))</f>
        <v>N</v>
      </c>
      <c r="BD209" s="230" t="str">
        <f>IF(tbl_coded[[#This Row],[ISIN]]="","",IF(OR(_xll.BDP($B209&amp;" Corp",BD$1)="#N/A Field Not Applicable"),"--",_xll.BDP($B209&amp;" Corp",BD$1)))</f>
        <v>N</v>
      </c>
      <c r="BE209" s="230" t="str">
        <f>IF(tbl_coded[[#This Row],[ISIN]]="","",IF(OR(_xll.BDP($B209&amp;" Corp",BE$1)="#N/A Field Not Applicable"),"--",_xll.BDP($B209&amp;" Corp",BE$1)))</f>
        <v>N</v>
      </c>
      <c r="BF209" s="230" t="str">
        <f>IF(tbl_coded[[#This Row],[ISIN]]="","",IF(OR(_xll.BDP($B209&amp;" Corp",BF$1)="#N/A N/A"),"",_xll.BDP($B209&amp;" Corp",BF$1)))</f>
        <v>0620396D CH</v>
      </c>
      <c r="BG20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0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0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0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0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0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209" s="230" t="str">
        <f>IF(tbl_coded[[#This Row],[GREEN]]="Y","Green",IF(tbl_coded[[#This Row],[SUSTAINABLE]]="Y","Sustainable",IF(tbl_coded[[#This Row],[SOCIAL]]="Y","Social","")))</f>
        <v/>
      </c>
    </row>
    <row r="210" spans="1:65" ht="15" customHeight="1">
      <c r="A210" s="225">
        <v>208</v>
      </c>
      <c r="B210" s="226" t="str">
        <f>IF(美元债一级!$C$3:$C$1048576&lt;&gt;"",美元债一级!C210,"")</f>
        <v>XS2287540053</v>
      </c>
      <c r="C210" s="230" t="str">
        <f>IF(tbl_coded[[#This Row],[ISIN]]="","",IF(tbl_coded[[#This Row],[Index]]&gt;$A$1,"",IF(_xll.BDP($B210&amp;" Corp",C$1)="#N/A N/A","",_xll.BDP($B210&amp;" Corp",C$1))))</f>
        <v>24/5/2021</v>
      </c>
      <c r="D210" s="230" t="str">
        <f>IF(tbl_coded[[#This Row],[ISIN]]="","",IF(_xll.BDP($B210&amp;" Corp",D$1)="#N/A N/A","",_xll.BDP($B210&amp;" Corp",D$1)))</f>
        <v>GUOREN P&amp;C INSURANCE</v>
      </c>
      <c r="E210" s="230" t="str">
        <f>IF(tbl_coded[[#This Row],[ISIN]]="","",IF(_xll.BDP($B210&amp;" Corp",E$1)="#N/A N/A","--",_xll.BDP($B210&amp;" Corp",E$1)))</f>
        <v>--</v>
      </c>
      <c r="F210" s="230" t="str">
        <f>IF(tbl_coded[[#This Row],[ISIN]]="","",IF(_xll.BDS($B210&amp;" Corp",F$1)="#N/A Field Not Applicable","",_xll.BDS($B210&amp;" Corp",F$1)))</f>
        <v/>
      </c>
      <c r="G210" s="230" t="str">
        <f>IF(tbl_coded[[#This Row],[ISIN]]="","",IF(_xll.BDP($F210&amp;" CompanyID",G$1)="#N/A Invalid Security","",_xll.BDP($F210&amp;" CompanyID",G$1)))</f>
        <v/>
      </c>
      <c r="H210" s="230" t="str">
        <f>IF(tbl_coded[[#This Row],[ISIN]]="","",IF(_xll.BDP($B210&amp;" Corp",H$1)="#N/A N/A","--",_xll.BDP($B210&amp;" Corp",H$1)))</f>
        <v>--</v>
      </c>
      <c r="I210" s="230" t="str">
        <f>IF(tbl_coded[[#This Row],[ISIN]]="","",IF(_xll.BDP($B210&amp;" Corp",I$1)="#N/A N/A","--",_xll.BDP($B210&amp;" Corp",I$1)))</f>
        <v>--</v>
      </c>
      <c r="J210" s="230" t="str">
        <f>IF(tbl_coded[[#This Row],[ISIN]]="","",IF(_xll.BDP($B210&amp;" Corp",J$1)="#N/A N/A","--",_xll.BDP($B210&amp;" Corp",J$1)))</f>
        <v>BBB</v>
      </c>
      <c r="K210" s="230" t="str">
        <f>IF(tbl_coded[[#This Row],[ISIN]]="","",IF(_xll.BDP($B210&amp;" Corp",K$1)="#N/A N/A","--",_xll.BDP($B210&amp;" Corp",K$1)))</f>
        <v>--</v>
      </c>
      <c r="L210" s="230" t="str">
        <f>IF(tbl_coded[[#This Row],[ISIN]]="","",IF(_xll.BDP($B210&amp;" Corp",L$1)="#N/A N/A","--",_xll.BDP($B210&amp;" Corp",L$1)))</f>
        <v>--</v>
      </c>
      <c r="M210" s="230" t="str">
        <f>IF(tbl_coded[[#This Row],[ISIN]]="","",IF(_xll.BDP($B210&amp;" Corp",M$1)="#N/A N/A","--",_xll.BDP($B210&amp;" Corp",M$1)))</f>
        <v>--</v>
      </c>
      <c r="N210" s="230" t="str">
        <f>IF(tbl_coded[[#This Row],[ISIN]]="","",IF(_xll.BDP($B210&amp;" Corp",N$1)="#N/A N/A","--",_xll.BDP($B210&amp;" Corp",N$1)))</f>
        <v>--</v>
      </c>
      <c r="O210" s="230" t="str">
        <f>IF(tbl_coded[[#This Row],[ISIN]]="","",IF(_xll.BDP($B210&amp;" Corp",O$1)="#N/A N/A","--",_xll.BDP($B210&amp;" Corp",O$1)))</f>
        <v>--</v>
      </c>
      <c r="P210" s="230" t="str">
        <f>IF(tbl_coded[[#This Row],[ISIN]]="","",IF(_xll.BDP($B210&amp;" Corp",P$1)="#N/A N/A","--",_xll.BDP($B210&amp;" Corp",P$1)))</f>
        <v>BBB</v>
      </c>
      <c r="Q21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</v>
      </c>
      <c r="R210" s="230" t="str">
        <f>IF(tbl_coded[[#This Row],[ISIN]]="","",IF(OR(_xll.BDP($B210&amp;" Corp",R$1)="#N/A N/A",_xll.BDP($B210&amp;" Corp",R$1)="#N/A Invalid Security",_xll.BDP($B210&amp;" Corp",R$1)="#N/A Field Not Applicable"),"--",_xll.BDP($B210&amp;" Corp",R$1)))</f>
        <v>--</v>
      </c>
      <c r="S210" s="230" t="str">
        <f>IF(tbl_coded[[#This Row],[ISIN]]="","",IF(OR(_xll.BDP($R210&amp;" Equity",S$1)="#N/A N/A",_xll.BDP($R210&amp;" Equity",S$1)="#N/A Invalid Security"),"--",_xll.BDP($R210&amp;" Equity",S$1)))</f>
        <v>--</v>
      </c>
      <c r="T210" s="230" t="str">
        <f>IF(tbl_coded[[#This Row],[ISIN]]="","",IF(OR(_xll.BDP($R210&amp;" Equity",T$1)="#N/A N/A",_xll.BDP($R210&amp;" Equity",T$1)="#N/A Invalid Security"),"--",_xll.BDP($R210&amp;" Equity",T$1)))</f>
        <v>--</v>
      </c>
      <c r="U210" s="230" t="str">
        <f>IF(tbl_coded[[#This Row],[ISIN]]="","",IF(OR(_xll.BDP($R210&amp;" Equity",U$1)="#N/A N/A",_xll.BDP($R210&amp;" Equity",U$1)="#N/A Invalid Security"),"--",_xll.BDP($R210&amp;" Equity",U$1)))</f>
        <v>--</v>
      </c>
      <c r="V210" s="230" t="str">
        <f>IF(tbl_coded[[#This Row],[ISIN]]="","",IF(OR(_xll.BDP($R210&amp;" Equity",V$1)="#N/A N/A",_xll.BDP($R210&amp;" Equity",V$1)="#N/A Invalid Security"),"--",_xll.BDP($R210&amp;" Equity",V$1)))</f>
        <v>--</v>
      </c>
      <c r="W210" s="230" t="str">
        <f>IF(tbl_coded[[#This Row],[ISIN]]="","",IF(OR(_xll.BDP($R210&amp;" Equity",W$1)="#N/A N/A",_xll.BDP($R210&amp;" Equity",W$1)="#N/A Invalid Security"),"--",_xll.BDP($R210&amp;" Equity",W$1)))</f>
        <v>--</v>
      </c>
      <c r="X210" s="230" t="str">
        <f>IF(tbl_coded[[#This Row],[ISIN]]="","",IF(OR(_xll.BDP($R210&amp;" Equity",X$1)="#N/A N/A",_xll.BDP($R210&amp;" Equity",X$1)="#N/A Invalid Security"),"--",_xll.BDP($R210&amp;" Equity",X$1)))</f>
        <v>--</v>
      </c>
      <c r="Y21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10" s="230">
        <f>IF(tbl_coded[[#This Row],[ISIN]]="","",IF(ISNUMBER(_xll.BDP(B210&amp;" Corp",Z$1)),_xll.BDP(B210&amp;" Corp",Z$1),""))</f>
        <v>260</v>
      </c>
      <c r="AA210" s="230" t="str">
        <f>IF(tbl_coded[[#This Row],[ISIN]]="","",IF(ISNUMBER(_xll.BDP(B210&amp;" Corp",AA$1)),_xll.BDP(B210&amp;" Corp",AA$1),""))</f>
        <v/>
      </c>
      <c r="AB210" s="230" t="str">
        <f>IF(tbl_coded[[#This Row],[ISIN]]="","",IF(ISNUMBER(_xll.BDP(B210&amp;" Corp",AB$1)),_xll.BDP(B210&amp;" Corp",AB$1),""))</f>
        <v/>
      </c>
      <c r="AC210" s="230" t="str">
        <f>IF(tbl_coded[[#This Row],[ISIN]]="","",IF((_xll.BDP(B210&amp;" Corp",AC$1))="#N/A Field Not Applicable","",_xll.BDP(B210&amp;" Corp",AC$1)))</f>
        <v>N</v>
      </c>
      <c r="AD210" s="230" t="str">
        <f>IF(tbl_coded[[#This Row],[ISIN]]="","",IF((_xll.BDP(B210&amp;" Corp",AD$1))="#N/A N/A","--",_xll.BDP(B210&amp;" Corp",AD$1)))</f>
        <v>--</v>
      </c>
      <c r="AE210" s="230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>IG</v>
      </c>
      <c r="AF21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21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210" s="231" t="str">
        <f>IF(tbl_coded[[#This Row],[ISIN]]="","",IF(_xll.BDP($B210&amp;" Corp",AH$1)="#N/A N/A","--",_xll.BDP($B210&amp;" Corp",AH$1)))</f>
        <v>CN</v>
      </c>
      <c r="AI21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1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260</v>
      </c>
      <c r="AK21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国任财产保险股份有限</v>
      </c>
      <c r="AL210" s="230" t="str">
        <f>IF(tbl_coded[[#This Row],[ISIN]]="","",IF(_xll.BDS($B210&amp;" Corp",AL$1)="#N/A Field Not Applicable","",_xll.BDS($B210&amp;" Corp",AL$1)))</f>
        <v/>
      </c>
      <c r="AM21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0" s="230" t="str">
        <f>IF(tbl_coded[[#This Row],[ISIN]]="","",IF(OR(_xll.BDP($B210&amp;" Corp",AR$1)="#N/A N/A"),"",_xll.BDP($B210&amp;" Corp",AR$1)))</f>
        <v/>
      </c>
      <c r="AS210" s="230" t="str">
        <f>IF(tbl_coded[[#This Row],[ISIN]]="","",IF(_xll.BDS($B210&amp;" Corp",AS$1)="#N/A Field Not Applicable","",_xll.BDS($B210&amp;" Corp",AS$1)))</f>
        <v/>
      </c>
      <c r="AT210" s="230" t="str">
        <f>IF(tbl_coded[[#This Row],[SBLC Provider BBID]]="","",_xll.BDP(tbl_coded[[#This Row],[SBLC Provider BBID]]&amp;" CompanyID","NAME"))</f>
        <v/>
      </c>
      <c r="AU210" s="230" t="str">
        <f>IF(tbl_coded[[#This Row],[ISIN]]="","",IF(OR(_xll.BDP($B210&amp;" Corp",AU$1)="#N/A N/A"),"--",IF(_xll.BDP($B210&amp;" Corp",AU$1)="#N/A Field Not Applicable","",TEXT(_xll.BDP($B210&amp;" Corp",AU$1),"yyyy/mm/dd"))))</f>
        <v>2021/06/01</v>
      </c>
      <c r="AV210" s="230" t="str">
        <f>IF(tbl_coded[[#This Row],[ISIN]]="","",IF(OR(_xll.BDP($B210&amp;" Corp",AV$1)="#N/A N/A"),"--",IF(_xll.BDP($B210&amp;" Corp",AV$1)="#N/A Field Not Applicable","",TEXT(_xll.BDP($B210&amp;" Corp",AV$1),"yyyy/mm/dd"))))</f>
        <v>2026/06/01</v>
      </c>
      <c r="AW210" s="230" t="str">
        <f>IF(tbl_coded[[#This Row],[ISIN]]="","",IF(OR(_xll.BDP($B210&amp;" Corp",AW$1)="#N/A N/A"),"--",IF(_xll.BDP($B210&amp;" Corp",AW$1)="#N/A Field Not Applicable","",TEXT(_xll.BDP($B210&amp;" Corp",AW$1),"yyyy/mm/dd"))))</f>
        <v>2021/05/24</v>
      </c>
      <c r="AX210" s="230" t="str">
        <f>IF(tbl_coded[[#This Row],[ISIN]]="","",IF(OR(_xll.BDP($B210&amp;" Corp",AX$1)="#N/A Field Not Applicable"),"--",IF(_xll.BDP($B210&amp;" Corp",AX$1)="#N/A Field Not Applicable","",TEXT(_xll.BDP($B210&amp;" Corp",AX$1),"yyyy/mm/dd"))))</f>
        <v>2026/03/01</v>
      </c>
      <c r="AY210" s="230">
        <f>IF(tbl_coded[[#This Row],[ISIN]]="","",IF(OR(_xll.BDP($B210&amp;" Corp",AY$1)="#N/A N/A"),"--",_xll.BDP($B210&amp;" Corp",AY$1)))</f>
        <v>3.35</v>
      </c>
      <c r="AZ210" s="230" t="str">
        <f>IF(tbl_coded[[#This Row],[ISIN]]="","",IF(OR(_xll.BDP($B210&amp;" Corp",AZ$1)="#N/A N/A"),"--",_xll.BDP($B210&amp;" Corp",AZ$1)))</f>
        <v>USD</v>
      </c>
      <c r="BA210" s="230">
        <f>IF(tbl_coded[[#This Row],[ISIN]]="","",IF(OR(_xll.BDP($B210&amp;" Corp",BA$1)="#N/A N/A"),"--",_xll.BDP($B210&amp;" Corp",BA$1)))</f>
        <v>560000000</v>
      </c>
      <c r="BB210" s="230">
        <f>IF(tbl_coded[[#This Row],[ISIN]]="","",IF(OR(_xll.BDP($B210&amp;" Corp",BB$1)="#N/A Field Not Applicable"),"--",_xll.BDP($B210&amp;" Corp",BB$1)))</f>
        <v>99.734999999999999</v>
      </c>
      <c r="BC210" s="230" t="str">
        <f>IF(tbl_coded[[#This Row],[ISIN]]="","",IF(OR(_xll.BDP($B210&amp;" Corp",BC$1)="#N/A Field Not Applicable"),"--",_xll.BDP($B210&amp;" Corp",BC$1)))</f>
        <v>N</v>
      </c>
      <c r="BD210" s="230" t="str">
        <f>IF(tbl_coded[[#This Row],[ISIN]]="","",IF(OR(_xll.BDP($B210&amp;" Corp",BD$1)="#N/A Field Not Applicable"),"--",_xll.BDP($B210&amp;" Corp",BD$1)))</f>
        <v>N</v>
      </c>
      <c r="BE210" s="230" t="str">
        <f>IF(tbl_coded[[#This Row],[ISIN]]="","",IF(OR(_xll.BDP($B210&amp;" Corp",BE$1)="#N/A Field Not Applicable"),"--",_xll.BDP($B210&amp;" Corp",BE$1)))</f>
        <v>N</v>
      </c>
      <c r="BF210" s="230" t="str">
        <f>IF(tbl_coded[[#This Row],[ISIN]]="","",IF(OR(_xll.BDP($B210&amp;" Corp",BF$1)="#N/A N/A"),"",_xll.BDP($B210&amp;" Corp",BF$1)))</f>
        <v>0620396D CH</v>
      </c>
      <c r="BG21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1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1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1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210" s="230" t="str">
        <f>IF(tbl_coded[[#This Row],[GREEN]]="Y","Green",IF(tbl_coded[[#This Row],[SUSTAINABLE]]="Y","Sustainable",IF(tbl_coded[[#This Row],[SOCIAL]]="Y","Social","")))</f>
        <v/>
      </c>
    </row>
    <row r="211" spans="1:65" ht="15" customHeight="1">
      <c r="A211" s="225">
        <v>209</v>
      </c>
      <c r="B211" s="226" t="str">
        <f>IF(美元债一级!$C$3:$C$1048576&lt;&gt;"",美元债一级!C211,"")</f>
        <v>XS2344386540</v>
      </c>
      <c r="C211" s="230" t="str">
        <f>IF(tbl_coded[[#This Row],[ISIN]]="","",IF(tbl_coded[[#This Row],[Index]]&gt;$A$1,"",IF(_xll.BDP($B211&amp;" Corp",C$1)="#N/A N/A","",_xll.BDP($B211&amp;" Corp",C$1))))</f>
        <v>20/5/2021</v>
      </c>
      <c r="D211" s="230" t="str">
        <f>IF(tbl_coded[[#This Row],[ISIN]]="","",IF(_xll.BDP($B211&amp;" Corp",D$1)="#N/A N/A","",_xll.BDP($B211&amp;" Corp",D$1)))</f>
        <v>NANNING COMM INV GROUP</v>
      </c>
      <c r="E211" s="230" t="str">
        <f>IF(tbl_coded[[#This Row],[ISIN]]="","",IF(_xll.BDP($B211&amp;" Corp",E$1)="#N/A N/A","--",_xll.BDP($B211&amp;" Corp",E$1)))</f>
        <v>--</v>
      </c>
      <c r="F211" s="230" t="str">
        <f>IF(tbl_coded[[#This Row],[ISIN]]="","",IF(_xll.BDS($B211&amp;" Corp",F$1)="#N/A Field Not Applicable","",_xll.BDS($B211&amp;" Corp",F$1)))</f>
        <v/>
      </c>
      <c r="G211" s="230" t="str">
        <f>IF(tbl_coded[[#This Row],[ISIN]]="","",IF(_xll.BDP($F211&amp;" CompanyID",G$1)="#N/A Invalid Security","",_xll.BDP($F211&amp;" CompanyID",G$1)))</f>
        <v/>
      </c>
      <c r="H211" s="230" t="str">
        <f>IF(tbl_coded[[#This Row],[ISIN]]="","",IF(_xll.BDP($B211&amp;" Corp",H$1)="#N/A N/A","--",_xll.BDP($B211&amp;" Corp",H$1)))</f>
        <v>--</v>
      </c>
      <c r="I211" s="230" t="str">
        <f>IF(tbl_coded[[#This Row],[ISIN]]="","",IF(_xll.BDP($B211&amp;" Corp",I$1)="#N/A N/A","--",_xll.BDP($B211&amp;" Corp",I$1)))</f>
        <v>--</v>
      </c>
      <c r="J211" s="230" t="str">
        <f>IF(tbl_coded[[#This Row],[ISIN]]="","",IF(_xll.BDP($B211&amp;" Corp",J$1)="#N/A N/A","--",_xll.BDP($B211&amp;" Corp",J$1)))</f>
        <v>BBB-</v>
      </c>
      <c r="K211" s="230" t="str">
        <f>IF(tbl_coded[[#This Row],[ISIN]]="","",IF(_xll.BDP($B211&amp;" Corp",K$1)="#N/A N/A","--",_xll.BDP($B211&amp;" Corp",K$1)))</f>
        <v>--</v>
      </c>
      <c r="L211" s="230" t="str">
        <f>IF(tbl_coded[[#This Row],[ISIN]]="","",IF(_xll.BDP($B211&amp;" Corp",L$1)="#N/A N/A","--",_xll.BDP($B211&amp;" Corp",L$1)))</f>
        <v>--</v>
      </c>
      <c r="M211" s="230" t="str">
        <f>IF(tbl_coded[[#This Row],[ISIN]]="","",IF(_xll.BDP($B211&amp;" Corp",M$1)="#N/A N/A","--",_xll.BDP($B211&amp;" Corp",M$1)))</f>
        <v>--</v>
      </c>
      <c r="N211" s="230" t="str">
        <f>IF(tbl_coded[[#This Row],[ISIN]]="","",IF(_xll.BDP($B211&amp;" Corp",N$1)="#N/A N/A","--",_xll.BDP($B211&amp;" Corp",N$1)))</f>
        <v>--</v>
      </c>
      <c r="O211" s="230" t="str">
        <f>IF(tbl_coded[[#This Row],[ISIN]]="","",IF(_xll.BDP($B211&amp;" Corp",O$1)="#N/A N/A","--",_xll.BDP($B211&amp;" Corp",O$1)))</f>
        <v>--</v>
      </c>
      <c r="P211" s="230" t="str">
        <f>IF(tbl_coded[[#This Row],[ISIN]]="","",IF(_xll.BDP($B211&amp;" Corp",P$1)="#N/A N/A","--",_xll.BDP($B211&amp;" Corp",P$1)))</f>
        <v>BBB-</v>
      </c>
      <c r="Q21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211" s="230" t="str">
        <f>IF(tbl_coded[[#This Row],[ISIN]]="","",IF(OR(_xll.BDP($B211&amp;" Corp",R$1)="#N/A N/A",_xll.BDP($B211&amp;" Corp",R$1)="#N/A Invalid Security",_xll.BDP($B211&amp;" Corp",R$1)="#N/A Field Not Applicable"),"--",_xll.BDP($B211&amp;" Corp",R$1)))</f>
        <v>--</v>
      </c>
      <c r="S211" s="230" t="str">
        <f>IF(tbl_coded[[#This Row],[ISIN]]="","",IF(OR(_xll.BDP($R211&amp;" Equity",S$1)="#N/A N/A",_xll.BDP($R211&amp;" Equity",S$1)="#N/A Invalid Security"),"--",_xll.BDP($R211&amp;" Equity",S$1)))</f>
        <v>--</v>
      </c>
      <c r="T211" s="230" t="str">
        <f>IF(tbl_coded[[#This Row],[ISIN]]="","",IF(OR(_xll.BDP($R211&amp;" Equity",T$1)="#N/A N/A",_xll.BDP($R211&amp;" Equity",T$1)="#N/A Invalid Security"),"--",_xll.BDP($R211&amp;" Equity",T$1)))</f>
        <v>--</v>
      </c>
      <c r="U211" s="230" t="str">
        <f>IF(tbl_coded[[#This Row],[ISIN]]="","",IF(OR(_xll.BDP($R211&amp;" Equity",U$1)="#N/A N/A",_xll.BDP($R211&amp;" Equity",U$1)="#N/A Invalid Security"),"--",_xll.BDP($R211&amp;" Equity",U$1)))</f>
        <v>--</v>
      </c>
      <c r="V211" s="230" t="str">
        <f>IF(tbl_coded[[#This Row],[ISIN]]="","",IF(OR(_xll.BDP($R211&amp;" Equity",V$1)="#N/A N/A",_xll.BDP($R211&amp;" Equity",V$1)="#N/A Invalid Security"),"--",_xll.BDP($R211&amp;" Equity",V$1)))</f>
        <v>--</v>
      </c>
      <c r="W211" s="230" t="str">
        <f>IF(tbl_coded[[#This Row],[ISIN]]="","",IF(OR(_xll.BDP($R211&amp;" Equity",W$1)="#N/A N/A",_xll.BDP($R211&amp;" Equity",W$1)="#N/A Invalid Security"),"--",_xll.BDP($R211&amp;" Equity",W$1)))</f>
        <v>--</v>
      </c>
      <c r="X211" s="230" t="str">
        <f>IF(tbl_coded[[#This Row],[ISIN]]="","",IF(OR(_xll.BDP($R211&amp;" Equity",X$1)="#N/A N/A",_xll.BDP($R211&amp;" Equity",X$1)="#N/A Invalid Security"),"--",_xll.BDP($R211&amp;" Equity",X$1)))</f>
        <v>--</v>
      </c>
      <c r="Y21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11" s="230" t="str">
        <f>IF(tbl_coded[[#This Row],[ISIN]]="","",IF(ISNUMBER(_xll.BDP(B211&amp;" Corp",Z$1)),_xll.BDP(B211&amp;" Corp",Z$1),""))</f>
        <v/>
      </c>
      <c r="AA211" s="230" t="str">
        <f>IF(tbl_coded[[#This Row],[ISIN]]="","",IF(ISNUMBER(_xll.BDP(B211&amp;" Corp",AA$1)),_xll.BDP(B211&amp;" Corp",AA$1),""))</f>
        <v/>
      </c>
      <c r="AB211" s="230" t="str">
        <f>IF(tbl_coded[[#This Row],[ISIN]]="","",IF(ISNUMBER(_xll.BDP(B211&amp;" Corp",AB$1)),_xll.BDP(B211&amp;" Corp",AB$1),""))</f>
        <v/>
      </c>
      <c r="AC211" s="230" t="str">
        <f>IF(tbl_coded[[#This Row],[ISIN]]="","",IF((_xll.BDP(B211&amp;" Corp",AC$1))="#N/A Field Not Applicable","",_xll.BDP(B211&amp;" Corp",AC$1)))</f>
        <v>N</v>
      </c>
      <c r="AD211" s="230" t="str">
        <f>IF(tbl_coded[[#This Row],[ISIN]]="","",IF((_xll.BDP(B211&amp;" Corp",AD$1))="#N/A N/A","--",_xll.BDP(B211&amp;" Corp",AD$1)))</f>
        <v>--</v>
      </c>
      <c r="AE211" s="230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>IG</v>
      </c>
      <c r="AF21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21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211" s="231" t="str">
        <f>IF(tbl_coded[[#This Row],[ISIN]]="","",IF(_xll.BDP($B211&amp;" Corp",AH$1)="#N/A N/A","--",_xll.BDP($B211&amp;" Corp",AH$1)))</f>
        <v>CN</v>
      </c>
      <c r="AI21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1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南宁交通投资集团有限</v>
      </c>
      <c r="AL211" s="230" t="str">
        <f>IF(tbl_coded[[#This Row],[ISIN]]="","",IF(_xll.BDS($B211&amp;" Corp",AL$1)="#N/A Field Not Applicable","",_xll.BDS($B211&amp;" Corp",AL$1)))</f>
        <v/>
      </c>
      <c r="AM21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1" s="230" t="str">
        <f>IF(tbl_coded[[#This Row],[ISIN]]="","",IF(OR(_xll.BDP($B211&amp;" Corp",AR$1)="#N/A N/A"),"",_xll.BDP($B211&amp;" Corp",AR$1)))</f>
        <v/>
      </c>
      <c r="AS211" s="230" t="str">
        <f>IF(tbl_coded[[#This Row],[ISIN]]="","",IF(_xll.BDS($B211&amp;" Corp",AS$1)="#N/A Field Not Applicable","",_xll.BDS($B211&amp;" Corp",AS$1)))</f>
        <v/>
      </c>
      <c r="AT211" s="230" t="str">
        <f>IF(tbl_coded[[#This Row],[SBLC Provider BBID]]="","",_xll.BDP(tbl_coded[[#This Row],[SBLC Provider BBID]]&amp;" CompanyID","NAME"))</f>
        <v/>
      </c>
      <c r="AU211" s="230" t="str">
        <f>IF(tbl_coded[[#This Row],[ISIN]]="","",IF(OR(_xll.BDP($B211&amp;" Corp",AU$1)="#N/A N/A"),"--",IF(_xll.BDP($B211&amp;" Corp",AU$1)="#N/A Field Not Applicable","",TEXT(_xll.BDP($B211&amp;" Corp",AU$1),"yyyy/mm/dd"))))</f>
        <v>2021/05/27</v>
      </c>
      <c r="AV211" s="230" t="str">
        <f>IF(tbl_coded[[#This Row],[ISIN]]="","",IF(OR(_xll.BDP($B211&amp;" Corp",AV$1)="#N/A N/A"),"--",IF(_xll.BDP($B211&amp;" Corp",AV$1)="#N/A Field Not Applicable","",TEXT(_xll.BDP($B211&amp;" Corp",AV$1),"yyyy/mm/dd"))))</f>
        <v>2024/05/27</v>
      </c>
      <c r="AW211" s="230" t="str">
        <f>IF(tbl_coded[[#This Row],[ISIN]]="","",IF(OR(_xll.BDP($B211&amp;" Corp",AW$1)="#N/A N/A"),"--",IF(_xll.BDP($B211&amp;" Corp",AW$1)="#N/A Field Not Applicable","",TEXT(_xll.BDP($B211&amp;" Corp",AW$1),"yyyy/mm/dd"))))</f>
        <v>2021/05/20</v>
      </c>
      <c r="AX211" s="230" t="str">
        <f>IF(tbl_coded[[#This Row],[ISIN]]="","",IF(OR(_xll.BDP($B211&amp;" Corp",AX$1)="#N/A Field Not Applicable"),"--",IF(_xll.BDP($B211&amp;" Corp",AX$1)="#N/A Field Not Applicable","",TEXT(_xll.BDP($B211&amp;" Corp",AX$1),"yyyy/mm/dd"))))</f>
        <v>--</v>
      </c>
      <c r="AY211" s="230">
        <f>IF(tbl_coded[[#This Row],[ISIN]]="","",IF(OR(_xll.BDP($B211&amp;" Corp",AY$1)="#N/A N/A"),"--",_xll.BDP($B211&amp;" Corp",AY$1)))</f>
        <v>3.5</v>
      </c>
      <c r="AZ211" s="230" t="str">
        <f>IF(tbl_coded[[#This Row],[ISIN]]="","",IF(OR(_xll.BDP($B211&amp;" Corp",AZ$1)="#N/A N/A"),"--",_xll.BDP($B211&amp;" Corp",AZ$1)))</f>
        <v>USD</v>
      </c>
      <c r="BA211" s="230">
        <f>IF(tbl_coded[[#This Row],[ISIN]]="","",IF(OR(_xll.BDP($B211&amp;" Corp",BA$1)="#N/A N/A"),"--",_xll.BDP($B211&amp;" Corp",BA$1)))</f>
        <v>300000000</v>
      </c>
      <c r="BB211" s="230">
        <f>IF(tbl_coded[[#This Row],[ISIN]]="","",IF(OR(_xll.BDP($B211&amp;" Corp",BB$1)="#N/A Field Not Applicable"),"--",_xll.BDP($B211&amp;" Corp",BB$1)))</f>
        <v>100</v>
      </c>
      <c r="BC211" s="230" t="str">
        <f>IF(tbl_coded[[#This Row],[ISIN]]="","",IF(OR(_xll.BDP($B211&amp;" Corp",BC$1)="#N/A Field Not Applicable"),"--",_xll.BDP($B211&amp;" Corp",BC$1)))</f>
        <v>N</v>
      </c>
      <c r="BD211" s="230" t="str">
        <f>IF(tbl_coded[[#This Row],[ISIN]]="","",IF(OR(_xll.BDP($B211&amp;" Corp",BD$1)="#N/A Field Not Applicable"),"--",_xll.BDP($B211&amp;" Corp",BD$1)))</f>
        <v>N</v>
      </c>
      <c r="BE211" s="230" t="str">
        <f>IF(tbl_coded[[#This Row],[ISIN]]="","",IF(OR(_xll.BDP($B211&amp;" Corp",BE$1)="#N/A Field Not Applicable"),"--",_xll.BDP($B211&amp;" Corp",BE$1)))</f>
        <v>N</v>
      </c>
      <c r="BF211" s="230" t="str">
        <f>IF(tbl_coded[[#This Row],[ISIN]]="","",IF(OR(_xll.BDP($B211&amp;" Corp",BF$1)="#N/A N/A"),"",_xll.BDP($B211&amp;" Corp",BF$1)))</f>
        <v/>
      </c>
      <c r="BG21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1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1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1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211" s="230" t="str">
        <f>IF(tbl_coded[[#This Row],[GREEN]]="Y","Green",IF(tbl_coded[[#This Row],[SUSTAINABLE]]="Y","Sustainable",IF(tbl_coded[[#This Row],[SOCIAL]]="Y","Social","")))</f>
        <v/>
      </c>
    </row>
    <row r="212" spans="1:65" ht="15" customHeight="1">
      <c r="A212" s="225">
        <v>210</v>
      </c>
      <c r="B212" s="226" t="str">
        <f>IF(美元债一级!$C$3:$C$1048576&lt;&gt;"",美元债一级!C212,"")</f>
        <v>XS2339960093</v>
      </c>
      <c r="C212" s="230" t="str">
        <f>IF(tbl_coded[[#This Row],[ISIN]]="","",IF(tbl_coded[[#This Row],[Index]]&gt;$A$1,"",IF(_xll.BDP($B212&amp;" Corp",C$1)="#N/A N/A","",_xll.BDP($B212&amp;" Corp",C$1))))</f>
        <v>17/5/2021</v>
      </c>
      <c r="D212" s="230" t="str">
        <f>IF(tbl_coded[[#This Row],[ISIN]]="","",IF(_xll.BDP($B212&amp;" Corp",D$1)="#N/A N/A","",_xll.BDP($B212&amp;" Corp",D$1)))</f>
        <v>COASTAL EMERALD LTD</v>
      </c>
      <c r="E212" s="230" t="str">
        <f>IF(tbl_coded[[#This Row],[ISIN]]="","",IF(_xll.BDP($B212&amp;" Corp",E$1)="#N/A N/A","--",_xll.BDP($B212&amp;" Corp",E$1)))</f>
        <v>CHINA SHANDONG HI-SPEED</v>
      </c>
      <c r="F212" s="230">
        <f>IF(tbl_coded[[#This Row],[ISIN]]="","",IF(_xll.BDS($B212&amp;" Corp",F$1)="#N/A Field Not Applicable","",_xll.BDS($B212&amp;" Corp",F$1)))</f>
        <v>10639058</v>
      </c>
      <c r="G212" s="230" t="str">
        <f>IF(tbl_coded[[#This Row],[ISIN]]="","",IF(_xll.BDP($F212&amp;" CompanyID",G$1)="#N/A Invalid Security","",_xll.BDP($F212&amp;" CompanyID",G$1)))</f>
        <v>Shandong Hi-Speed Group Co Ltd</v>
      </c>
      <c r="H212" s="230" t="str">
        <f>IF(tbl_coded[[#This Row],[ISIN]]="","",IF(_xll.BDP($B212&amp;" Corp",H$1)="#N/A N/A","--",_xll.BDP($B212&amp;" Corp",H$1)))</f>
        <v>Baa2</v>
      </c>
      <c r="I212" s="230" t="str">
        <f>IF(tbl_coded[[#This Row],[ISIN]]="","",IF(_xll.BDP($B212&amp;" Corp",I$1)="#N/A N/A","--",_xll.BDP($B212&amp;" Corp",I$1)))</f>
        <v>--</v>
      </c>
      <c r="J212" s="230" t="str">
        <f>IF(tbl_coded[[#This Row],[ISIN]]="","",IF(_xll.BDP($B212&amp;" Corp",J$1)="#N/A N/A","--",_xll.BDP($B212&amp;" Corp",J$1)))</f>
        <v>A-</v>
      </c>
      <c r="K212" s="230" t="str">
        <f>IF(tbl_coded[[#This Row],[ISIN]]="","",IF(_xll.BDP($B212&amp;" Corp",K$1)="#N/A N/A","--",_xll.BDP($B212&amp;" Corp",K$1)))</f>
        <v>--</v>
      </c>
      <c r="L212" s="230" t="str">
        <f>IF(tbl_coded[[#This Row],[ISIN]]="","",IF(_xll.BDP($B212&amp;" Corp",L$1)="#N/A N/A","--",_xll.BDP($B212&amp;" Corp",L$1)))</f>
        <v>--</v>
      </c>
      <c r="M212" s="230" t="str">
        <f>IF(tbl_coded[[#This Row],[ISIN]]="","",IF(_xll.BDP($B212&amp;" Corp",M$1)="#N/A N/A","--",_xll.BDP($B212&amp;" Corp",M$1)))</f>
        <v>A3</v>
      </c>
      <c r="N212" s="230" t="str">
        <f>IF(tbl_coded[[#This Row],[ISIN]]="","",IF(_xll.BDP($B212&amp;" Corp",N$1)="#N/A N/A","--",_xll.BDP($B212&amp;" Corp",N$1)))</f>
        <v>--</v>
      </c>
      <c r="O212" s="230" t="str">
        <f>IF(tbl_coded[[#This Row],[ISIN]]="","",IF(_xll.BDP($B212&amp;" Corp",O$1)="#N/A N/A","--",_xll.BDP($B212&amp;" Corp",O$1)))</f>
        <v>--</v>
      </c>
      <c r="P212" s="230" t="str">
        <f>IF(tbl_coded[[#This Row],[ISIN]]="","",IF(_xll.BDP($B212&amp;" Corp",P$1)="#N/A N/A","--",_xll.BDP($B212&amp;" Corp",P$1)))</f>
        <v>--</v>
      </c>
      <c r="Q21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212" s="230" t="str">
        <f>IF(tbl_coded[[#This Row],[ISIN]]="","",IF(OR(_xll.BDP($B212&amp;" Corp",R$1)="#N/A N/A",_xll.BDP($B212&amp;" Corp",R$1)="#N/A Invalid Security",_xll.BDP($B212&amp;" Corp",R$1)="#N/A Field Not Applicable"),"--",_xll.BDP($B212&amp;" Corp",R$1)))</f>
        <v>412 HK</v>
      </c>
      <c r="S212" s="230" t="str">
        <f>IF(tbl_coded[[#This Row],[ISIN]]="","",IF(OR(_xll.BDP($R212&amp;" Equity",S$1)="#N/A N/A",_xll.BDP($R212&amp;" Equity",S$1)="#N/A Invalid Security"),"--",_xll.BDP($R212&amp;" Equity",S$1)))</f>
        <v>--</v>
      </c>
      <c r="T212" s="230" t="str">
        <f>IF(tbl_coded[[#This Row],[ISIN]]="","",IF(OR(_xll.BDP($R212&amp;" Equity",T$1)="#N/A N/A",_xll.BDP($R212&amp;" Equity",T$1)="#N/A Invalid Security"),"--",_xll.BDP($R212&amp;" Equity",T$1)))</f>
        <v>--</v>
      </c>
      <c r="U212" s="230" t="str">
        <f>IF(tbl_coded[[#This Row],[ISIN]]="","",IF(OR(_xll.BDP($R212&amp;" Equity",U$1)="#N/A N/A",_xll.BDP($R212&amp;" Equity",U$1)="#N/A Invalid Security"),"--",_xll.BDP($R212&amp;" Equity",U$1)))</f>
        <v>--</v>
      </c>
      <c r="V212" s="230" t="str">
        <f>IF(tbl_coded[[#This Row],[ISIN]]="","",IF(OR(_xll.BDP($R212&amp;" Equity",V$1)="#N/A N/A",_xll.BDP($R212&amp;" Equity",V$1)="#N/A Invalid Security"),"--",_xll.BDP($R212&amp;" Equity",V$1)))</f>
        <v>--</v>
      </c>
      <c r="W212" s="230" t="str">
        <f>IF(tbl_coded[[#This Row],[ISIN]]="","",IF(OR(_xll.BDP($R212&amp;" Equity",W$1)="#N/A N/A",_xll.BDP($R212&amp;" Equity",W$1)="#N/A Invalid Security"),"--",_xll.BDP($R212&amp;" Equity",W$1)))</f>
        <v>--</v>
      </c>
      <c r="X212" s="230" t="str">
        <f>IF(tbl_coded[[#This Row],[ISIN]]="","",IF(OR(_xll.BDP($R212&amp;" Equity",X$1)="#N/A N/A",_xll.BDP($R212&amp;" Equity",X$1)="#N/A Invalid Security"),"--",_xll.BDP($R212&amp;" Equity",X$1)))</f>
        <v>A- *</v>
      </c>
      <c r="Y21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--/--/A- *</v>
      </c>
      <c r="Z212" s="230" t="str">
        <f>IF(tbl_coded[[#This Row],[ISIN]]="","",IF(ISNUMBER(_xll.BDP(B212&amp;" Corp",Z$1)),_xll.BDP(B212&amp;" Corp",Z$1),""))</f>
        <v/>
      </c>
      <c r="AA212" s="230" t="str">
        <f>IF(tbl_coded[[#This Row],[ISIN]]="","",IF(ISNUMBER(_xll.BDP(B212&amp;" Corp",AA$1)),_xll.BDP(B212&amp;" Corp",AA$1),""))</f>
        <v/>
      </c>
      <c r="AB212" s="230" t="str">
        <f>IF(tbl_coded[[#This Row],[ISIN]]="","",IF(ISNUMBER(_xll.BDP(B212&amp;" Corp",AB$1)),_xll.BDP(B212&amp;" Corp",AB$1),""))</f>
        <v/>
      </c>
      <c r="AC212" s="230" t="str">
        <f>IF(tbl_coded[[#This Row],[ISIN]]="","",IF((_xll.BDP(B212&amp;" Corp",AC$1))="#N/A Field Not Applicable","",_xll.BDP(B212&amp;" Corp",AC$1)))</f>
        <v>N</v>
      </c>
      <c r="AD212" s="230" t="str">
        <f>IF(tbl_coded[[#This Row],[ISIN]]="","",IF((_xll.BDP(B212&amp;" Corp",AD$1))="#N/A N/A","--",_xll.BDP(B212&amp;" Corp",AD$1)))</f>
        <v>--</v>
      </c>
      <c r="AE212" s="230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>IG</v>
      </c>
      <c r="AF21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--/--/A- *</v>
      </c>
      <c r="AG21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Baa2/--/A-</v>
      </c>
      <c r="AH212" s="231" t="str">
        <f>IF(tbl_coded[[#This Row],[ISIN]]="","",IF(_xll.BDP($B212&amp;" Corp",AH$1)="#N/A N/A","--",_xll.BDP($B212&amp;" Corp",AH$1)))</f>
        <v>VG</v>
      </c>
      <c r="AI21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1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Coastal Emerald有限公司</v>
      </c>
      <c r="AL212" s="230">
        <f>IF(tbl_coded[[#This Row],[ISIN]]="","",IF(_xll.BDS($B212&amp;" Corp",AL$1)="#N/A Field Not Applicable","",_xll.BDS($B212&amp;" Corp",AL$1)))</f>
        <v>10639058</v>
      </c>
      <c r="AM212" s="230" t="str">
        <f>IF(tbl_coded[[#This Row],[ISIN]]="","",IF(_xll.BDP(tbl_coded[[#This Row],[KPW Provider BBID]]&amp;" CompanyID","NAME")="#N/A Invalid Security","",_xll.BDP(tbl_coded[[#This Row],[KPW Provider BBID]]&amp;" CompanyID","NAME")))</f>
        <v>Shandong Hi-Speed Group Co Ltd</v>
      </c>
      <c r="AN21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1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1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212" s="230" t="str">
        <f>IF(tbl_coded[[#This Row],[ISIN]]="","",IF(tbl_coded[[#This Row],[KPW Name]]="","",tbl_coded[[#This Row],[穆迪KPW评级]]&amp;"/"&amp;tbl_coded[[#This Row],[SPKPW评级]]&amp;"/"&amp;tbl_coded[[#This Row],[FITCHKPW评级]]))</f>
        <v>--/--/A</v>
      </c>
      <c r="AR212" s="230" t="str">
        <f>IF(tbl_coded[[#This Row],[ISIN]]="","",IF(OR(_xll.BDP($B212&amp;" Corp",AR$1)="#N/A N/A"),"",_xll.BDP($B212&amp;" Corp",AR$1)))</f>
        <v>Shandong Hi-Speed Holdings Group Ltd</v>
      </c>
      <c r="AS212" s="230" t="str">
        <f>IF(tbl_coded[[#This Row],[ISIN]]="","",IF(_xll.BDS($B212&amp;" Corp",AS$1)="#N/A Field Not Applicable","",_xll.BDS($B212&amp;" Corp",AS$1)))</f>
        <v/>
      </c>
      <c r="AT212" s="230" t="str">
        <f>IF(tbl_coded[[#This Row],[SBLC Provider BBID]]="","",_xll.BDP(tbl_coded[[#This Row],[SBLC Provider BBID]]&amp;" CompanyID","NAME"))</f>
        <v/>
      </c>
      <c r="AU212" s="230" t="str">
        <f>IF(tbl_coded[[#This Row],[ISIN]]="","",IF(OR(_xll.BDP($B212&amp;" Corp",AU$1)="#N/A N/A"),"--",IF(_xll.BDP($B212&amp;" Corp",AU$1)="#N/A Field Not Applicable","",TEXT(_xll.BDP($B212&amp;" Corp",AU$1),"yyyy/mm/dd"))))</f>
        <v>2021/05/24</v>
      </c>
      <c r="AV212" s="230" t="str">
        <f>IF(tbl_coded[[#This Row],[ISIN]]="","",IF(OR(_xll.BDP($B212&amp;" Corp",AV$1)="#N/A N/A"),"--",IF(_xll.BDP($B212&amp;" Corp",AV$1)="#N/A Field Not Applicable","",TEXT(_xll.BDP($B212&amp;" Corp",AV$1),"yyyy/mm/dd"))))</f>
        <v>2024/05/24</v>
      </c>
      <c r="AW212" s="230" t="str">
        <f>IF(tbl_coded[[#This Row],[ISIN]]="","",IF(OR(_xll.BDP($B212&amp;" Corp",AW$1)="#N/A N/A"),"--",IF(_xll.BDP($B212&amp;" Corp",AW$1)="#N/A Field Not Applicable","",TEXT(_xll.BDP($B212&amp;" Corp",AW$1),"yyyy/mm/dd"))))</f>
        <v>2021/05/17</v>
      </c>
      <c r="AX212" s="230" t="str">
        <f>IF(tbl_coded[[#This Row],[ISIN]]="","",IF(OR(_xll.BDP($B212&amp;" Corp",AX$1)="#N/A Field Not Applicable"),"--",IF(_xll.BDP($B212&amp;" Corp",AX$1)="#N/A Field Not Applicable","",TEXT(_xll.BDP($B212&amp;" Corp",AX$1),"yyyy/mm/dd"))))</f>
        <v>--</v>
      </c>
      <c r="AY212" s="230">
        <f>IF(tbl_coded[[#This Row],[ISIN]]="","",IF(OR(_xll.BDP($B212&amp;" Corp",AY$1)="#N/A N/A"),"--",_xll.BDP($B212&amp;" Corp",AY$1)))</f>
        <v>3.95</v>
      </c>
      <c r="AZ212" s="230" t="str">
        <f>IF(tbl_coded[[#This Row],[ISIN]]="","",IF(OR(_xll.BDP($B212&amp;" Corp",AZ$1)="#N/A N/A"),"--",_xll.BDP($B212&amp;" Corp",AZ$1)))</f>
        <v>USD</v>
      </c>
      <c r="BA212" s="230">
        <f>IF(tbl_coded[[#This Row],[ISIN]]="","",IF(OR(_xll.BDP($B212&amp;" Corp",BA$1)="#N/A N/A"),"--",_xll.BDP($B212&amp;" Corp",BA$1)))</f>
        <v>200000000</v>
      </c>
      <c r="BB212" s="230">
        <f>IF(tbl_coded[[#This Row],[ISIN]]="","",IF(OR(_xll.BDP($B212&amp;" Corp",BB$1)="#N/A Field Not Applicable"),"--",_xll.BDP($B212&amp;" Corp",BB$1)))</f>
        <v>100</v>
      </c>
      <c r="BC212" s="230" t="str">
        <f>IF(tbl_coded[[#This Row],[ISIN]]="","",IF(OR(_xll.BDP($B212&amp;" Corp",BC$1)="#N/A Field Not Applicable"),"--",_xll.BDP($B212&amp;" Corp",BC$1)))</f>
        <v>N</v>
      </c>
      <c r="BD212" s="230" t="str">
        <f>IF(tbl_coded[[#This Row],[ISIN]]="","",IF(OR(_xll.BDP($B212&amp;" Corp",BD$1)="#N/A Field Not Applicable"),"--",_xll.BDP($B212&amp;" Corp",BD$1)))</f>
        <v>N</v>
      </c>
      <c r="BE212" s="230" t="str">
        <f>IF(tbl_coded[[#This Row],[ISIN]]="","",IF(OR(_xll.BDP($B212&amp;" Corp",BE$1)="#N/A Field Not Applicable"),"--",_xll.BDP($B212&amp;" Corp",BE$1)))</f>
        <v>N</v>
      </c>
      <c r="BF212" s="230" t="str">
        <f>IF(tbl_coded[[#This Row],[ISIN]]="","",IF(OR(_xll.BDP($B212&amp;" Corp",BF$1)="#N/A N/A"),"",_xll.BDP($B212&amp;" Corp",BF$1)))</f>
        <v>412 HK</v>
      </c>
      <c r="BG21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1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 *</v>
      </c>
      <c r="BK21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 *</v>
      </c>
      <c r="BL21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--/--/A- *</v>
      </c>
      <c r="BM212" s="230" t="str">
        <f>IF(tbl_coded[[#This Row],[GREEN]]="Y","Green",IF(tbl_coded[[#This Row],[SUSTAINABLE]]="Y","Sustainable",IF(tbl_coded[[#This Row],[SOCIAL]]="Y","Social","")))</f>
        <v/>
      </c>
    </row>
    <row r="213" spans="1:65" ht="15" customHeight="1">
      <c r="A213" s="225">
        <v>211</v>
      </c>
      <c r="B213" s="226" t="str">
        <f>IF(美元债一级!$C$3:$C$1048576&lt;&gt;"",美元债一级!C213,"")</f>
        <v>XS2340538680</v>
      </c>
      <c r="C213" s="230" t="str">
        <f>IF(tbl_coded[[#This Row],[ISIN]]="","",IF(tbl_coded[[#This Row],[Index]]&gt;$A$1,"",IF(_xll.BDP($B213&amp;" Corp",C$1)="#N/A N/A","",_xll.BDP($B213&amp;" Corp",C$1))))</f>
        <v>12/5/2021</v>
      </c>
      <c r="D213" s="230" t="str">
        <f>IF(tbl_coded[[#This Row],[ISIN]]="","",IF(_xll.BDP($B213&amp;" Corp",D$1)="#N/A N/A","",_xll.BDP($B213&amp;" Corp",D$1)))</f>
        <v>CRCC HEAN LTD</v>
      </c>
      <c r="E213" s="230" t="str">
        <f>IF(tbl_coded[[#This Row],[ISIN]]="","",IF(_xll.BDP($B213&amp;" Corp",E$1)="#N/A N/A","--",_xll.BDP($B213&amp;" Corp",E$1)))</f>
        <v>CHINA RAILWAY CONSTRUCT</v>
      </c>
      <c r="F213" s="230" t="str">
        <f>IF(tbl_coded[[#This Row],[ISIN]]="","",IF(_xll.BDS($B213&amp;" Corp",F$1)="#N/A Field Not Applicable","",_xll.BDS($B213&amp;" Corp",F$1)))</f>
        <v/>
      </c>
      <c r="G213" s="230" t="str">
        <f>IF(tbl_coded[[#This Row],[ISIN]]="","",IF(_xll.BDP($F213&amp;" CompanyID",G$1)="#N/A Invalid Security","",_xll.BDP($F213&amp;" CompanyID",G$1)))</f>
        <v/>
      </c>
      <c r="H213" s="230" t="str">
        <f>IF(tbl_coded[[#This Row],[ISIN]]="","",IF(_xll.BDP($B213&amp;" Corp",H$1)="#N/A N/A","--",_xll.BDP($B213&amp;" Corp",H$1)))</f>
        <v>--</v>
      </c>
      <c r="I213" s="230" t="str">
        <f>IF(tbl_coded[[#This Row],[ISIN]]="","",IF(_xll.BDP($B213&amp;" Corp",I$1)="#N/A N/A","--",_xll.BDP($B213&amp;" Corp",I$1)))</f>
        <v>A-</v>
      </c>
      <c r="J213" s="230" t="str">
        <f>IF(tbl_coded[[#This Row],[ISIN]]="","",IF(_xll.BDP($B213&amp;" Corp",J$1)="#N/A N/A","--",_xll.BDP($B213&amp;" Corp",J$1)))</f>
        <v>--</v>
      </c>
      <c r="K213" s="230" t="str">
        <f>IF(tbl_coded[[#This Row],[ISIN]]="","",IF(_xll.BDP($B213&amp;" Corp",K$1)="#N/A N/A","--",_xll.BDP($B213&amp;" Corp",K$1)))</f>
        <v>--</v>
      </c>
      <c r="L213" s="230" t="str">
        <f>IF(tbl_coded[[#This Row],[ISIN]]="","",IF(_xll.BDP($B213&amp;" Corp",L$1)="#N/A N/A","--",_xll.BDP($B213&amp;" Corp",L$1)))</f>
        <v>--</v>
      </c>
      <c r="M213" s="230" t="str">
        <f>IF(tbl_coded[[#This Row],[ISIN]]="","",IF(_xll.BDP($B213&amp;" Corp",M$1)="#N/A N/A","--",_xll.BDP($B213&amp;" Corp",M$1)))</f>
        <v>--</v>
      </c>
      <c r="N213" s="230" t="str">
        <f>IF(tbl_coded[[#This Row],[ISIN]]="","",IF(_xll.BDP($B213&amp;" Corp",N$1)="#N/A N/A","--",_xll.BDP($B213&amp;" Corp",N$1)))</f>
        <v>--</v>
      </c>
      <c r="O213" s="230" t="str">
        <f>IF(tbl_coded[[#This Row],[ISIN]]="","",IF(_xll.BDP($B213&amp;" Corp",O$1)="#N/A N/A","--",_xll.BDP($B213&amp;" Corp",O$1)))</f>
        <v>--</v>
      </c>
      <c r="P213" s="230" t="str">
        <f>IF(tbl_coded[[#This Row],[ISIN]]="","",IF(_xll.BDP($B213&amp;" Corp",P$1)="#N/A N/A","--",_xll.BDP($B213&amp;" Corp",P$1)))</f>
        <v>--</v>
      </c>
      <c r="Q21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13" s="230" t="str">
        <f>IF(tbl_coded[[#This Row],[ISIN]]="","",IF(OR(_xll.BDP($B213&amp;" Corp",R$1)="#N/A N/A",_xll.BDP($B213&amp;" Corp",R$1)="#N/A Invalid Security",_xll.BDP($B213&amp;" Corp",R$1)="#N/A Field Not Applicable"),"--",_xll.BDP($B213&amp;" Corp",R$1)))</f>
        <v>1186 HK</v>
      </c>
      <c r="S213" s="230" t="str">
        <f>IF(tbl_coded[[#This Row],[ISIN]]="","",IF(OR(_xll.BDP($R213&amp;" Equity",S$1)="#N/A N/A",_xll.BDP($R213&amp;" Equity",S$1)="#N/A Invalid Security"),"--",_xll.BDP($R213&amp;" Equity",S$1)))</f>
        <v>--</v>
      </c>
      <c r="T213" s="230" t="str">
        <f>IF(tbl_coded[[#This Row],[ISIN]]="","",IF(OR(_xll.BDP($R213&amp;" Equity",T$1)="#N/A N/A",_xll.BDP($R213&amp;" Equity",T$1)="#N/A Invalid Security"),"--",_xll.BDP($R213&amp;" Equity",T$1)))</f>
        <v>--</v>
      </c>
      <c r="U213" s="230" t="str">
        <f>IF(tbl_coded[[#This Row],[ISIN]]="","",IF(OR(_xll.BDP($R213&amp;" Equity",U$1)="#N/A N/A",_xll.BDP($R213&amp;" Equity",U$1)="#N/A Invalid Security"),"--",_xll.BDP($R213&amp;" Equity",U$1)))</f>
        <v>A3</v>
      </c>
      <c r="V213" s="230" t="str">
        <f>IF(tbl_coded[[#This Row],[ISIN]]="","",IF(OR(_xll.BDP($R213&amp;" Equity",V$1)="#N/A N/A",_xll.BDP($R213&amp;" Equity",V$1)="#N/A Invalid Security"),"--",_xll.BDP($R213&amp;" Equity",V$1)))</f>
        <v>--</v>
      </c>
      <c r="W213" s="230" t="str">
        <f>IF(tbl_coded[[#This Row],[ISIN]]="","",IF(OR(_xll.BDP($R213&amp;" Equity",W$1)="#N/A N/A",_xll.BDP($R213&amp;" Equity",W$1)="#N/A Invalid Security"),"--",_xll.BDP($R213&amp;" Equity",W$1)))</f>
        <v>A-</v>
      </c>
      <c r="X213" s="230" t="str">
        <f>IF(tbl_coded[[#This Row],[ISIN]]="","",IF(OR(_xll.BDP($R213&amp;" Equity",X$1)="#N/A N/A",_xll.BDP($R213&amp;" Equity",X$1)="#N/A Invalid Security"),"--",_xll.BDP($R213&amp;" Equity",X$1)))</f>
        <v>--</v>
      </c>
      <c r="Y21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A3/A-/--</v>
      </c>
      <c r="Z213" s="230">
        <f>IF(tbl_coded[[#This Row],[ISIN]]="","",IF(ISNUMBER(_xll.BDP(B213&amp;" Corp",Z$1)),_xll.BDP(B213&amp;" Corp",Z$1),""))</f>
        <v>143.9</v>
      </c>
      <c r="AA213" s="230">
        <f>IF(tbl_coded[[#This Row],[ISIN]]="","",IF(ISNUMBER(_xll.BDP(B213&amp;" Corp",AA$1)),_xll.BDP(B213&amp;" Corp",AA$1),""))</f>
        <v>143.9</v>
      </c>
      <c r="AB213" s="230" t="str">
        <f>IF(tbl_coded[[#This Row],[ISIN]]="","",IF(ISNUMBER(_xll.BDP(B213&amp;" Corp",AB$1)),_xll.BDP(B213&amp;" Corp",AB$1),""))</f>
        <v/>
      </c>
      <c r="AC213" s="230" t="str">
        <f>IF(tbl_coded[[#This Row],[ISIN]]="","",IF((_xll.BDP(B213&amp;" Corp",AC$1))="#N/A Field Not Applicable","",_xll.BDP(B213&amp;" Corp",AC$1)))</f>
        <v>N</v>
      </c>
      <c r="AD213" s="230" t="str">
        <f>IF(tbl_coded[[#This Row],[ISIN]]="","",IF((_xll.BDP(B213&amp;" Corp",AD$1))="#N/A N/A","--",_xll.BDP(B213&amp;" Corp",AD$1)))</f>
        <v>--</v>
      </c>
      <c r="AE213" s="230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>IG</v>
      </c>
      <c r="AF21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A3/A-/--</v>
      </c>
      <c r="AG21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--/A-/--</v>
      </c>
      <c r="AH213" s="231" t="str">
        <f>IF(tbl_coded[[#This Row],[ISIN]]="","",IF(_xll.BDP($B213&amp;" Corp",AH$1)="#N/A N/A","--",_xll.BDP($B213&amp;" Corp",AH$1)))</f>
        <v>HK</v>
      </c>
      <c r="AI21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13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143.9</v>
      </c>
      <c r="AK21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CRCC Hean Ltd</v>
      </c>
      <c r="AL213" s="230" t="s">
        <v>521</v>
      </c>
      <c r="AM21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1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1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1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3" s="230" t="str">
        <f>IF(tbl_coded[[#This Row],[ISIN]]="","",IF(OR(_xll.BDP($B213&amp;" Corp",AR$1)="#N/A N/A"),"",_xll.BDP($B213&amp;" Corp",AR$1)))</f>
        <v>China Railway Construction Corp Ltd</v>
      </c>
      <c r="AS213" s="230" t="str">
        <f>IF(tbl_coded[[#This Row],[ISIN]]="","",IF(_xll.BDS($B213&amp;" Corp",AS$1)="#N/A Field Not Applicable","",_xll.BDS($B213&amp;" Corp",AS$1)))</f>
        <v/>
      </c>
      <c r="AT213" s="230" t="str">
        <f>IF(tbl_coded[[#This Row],[SBLC Provider BBID]]="","",_xll.BDP(tbl_coded[[#This Row],[SBLC Provider BBID]]&amp;" CompanyID","NAME"))</f>
        <v/>
      </c>
      <c r="AU213" s="230" t="str">
        <f>IF(tbl_coded[[#This Row],[ISIN]]="","",IF(OR(_xll.BDP($B213&amp;" Corp",AU$1)="#N/A N/A"),"--",IF(_xll.BDP($B213&amp;" Corp",AU$1)="#N/A Field Not Applicable","",TEXT(_xll.BDP($B213&amp;" Corp",AU$1),"yyyy/mm/dd"))))</f>
        <v>2021/05/20</v>
      </c>
      <c r="AV213" s="230" t="str">
        <f>IF(tbl_coded[[#This Row],[ISIN]]="","",IF(OR(_xll.BDP($B213&amp;" Corp",AV$1)="#N/A N/A"),"--",IF(_xll.BDP($B213&amp;" Corp",AV$1)="#N/A Field Not Applicable","",TEXT(_xll.BDP($B213&amp;" Corp",AV$1),"yyyy/mm/dd"))))</f>
        <v>2026/05/20</v>
      </c>
      <c r="AW213" s="230" t="str">
        <f>IF(tbl_coded[[#This Row],[ISIN]]="","",IF(OR(_xll.BDP($B213&amp;" Corp",AW$1)="#N/A N/A"),"--",IF(_xll.BDP($B213&amp;" Corp",AW$1)="#N/A Field Not Applicable","",TEXT(_xll.BDP($B213&amp;" Corp",AW$1),"yyyy/mm/dd"))))</f>
        <v>2021/05/12</v>
      </c>
      <c r="AX213" s="230" t="str">
        <f>IF(tbl_coded[[#This Row],[ISIN]]="","",IF(OR(_xll.BDP($B213&amp;" Corp",AX$1)="#N/A Field Not Applicable"),"--",IF(_xll.BDP($B213&amp;" Corp",AX$1)="#N/A Field Not Applicable","",TEXT(_xll.BDP($B213&amp;" Corp",AX$1),"yyyy/mm/dd"))))</f>
        <v>2026/04/20</v>
      </c>
      <c r="AY213" s="230">
        <f>IF(tbl_coded[[#This Row],[ISIN]]="","",IF(OR(_xll.BDP($B213&amp;" Corp",AY$1)="#N/A N/A"),"--",_xll.BDP($B213&amp;" Corp",AY$1)))</f>
        <v>0.875</v>
      </c>
      <c r="AZ213" s="230" t="str">
        <f>IF(tbl_coded[[#This Row],[ISIN]]="","",IF(OR(_xll.BDP($B213&amp;" Corp",AZ$1)="#N/A N/A"),"--",_xll.BDP($B213&amp;" Corp",AZ$1)))</f>
        <v>EUR</v>
      </c>
      <c r="BA213" s="230">
        <f>IF(tbl_coded[[#This Row],[ISIN]]="","",IF(OR(_xll.BDP($B213&amp;" Corp",BA$1)="#N/A N/A"),"--",_xll.BDP($B213&amp;" Corp",BA$1)))</f>
        <v>300000000</v>
      </c>
      <c r="BB213" s="230">
        <f>IF(tbl_coded[[#This Row],[ISIN]]="","",IF(OR(_xll.BDP($B213&amp;" Corp",BB$1)="#N/A Field Not Applicable"),"--",_xll.BDP($B213&amp;" Corp",BB$1)))</f>
        <v>99.786000000000001</v>
      </c>
      <c r="BC213" s="230" t="str">
        <f>IF(tbl_coded[[#This Row],[ISIN]]="","",IF(OR(_xll.BDP($B213&amp;" Corp",BC$1)="#N/A Field Not Applicable"),"--",_xll.BDP($B213&amp;" Corp",BC$1)))</f>
        <v>N</v>
      </c>
      <c r="BD213" s="230" t="str">
        <f>IF(tbl_coded[[#This Row],[ISIN]]="","",IF(OR(_xll.BDP($B213&amp;" Corp",BD$1)="#N/A Field Not Applicable"),"--",_xll.BDP($B213&amp;" Corp",BD$1)))</f>
        <v>N</v>
      </c>
      <c r="BE213" s="230" t="str">
        <f>IF(tbl_coded[[#This Row],[ISIN]]="","",IF(OR(_xll.BDP($B213&amp;" Corp",BE$1)="#N/A Field Not Applicable"),"--",_xll.BDP($B213&amp;" Corp",BE$1)))</f>
        <v>N</v>
      </c>
      <c r="BF213" s="230" t="str">
        <f>IF(tbl_coded[[#This Row],[ISIN]]="","",IF(OR(_xll.BDP($B213&amp;" Corp",BF$1)="#N/A N/A"),"",_xll.BDP($B213&amp;" Corp",BF$1)))</f>
        <v>1186 HK</v>
      </c>
      <c r="BG21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1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1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--/A-/--</v>
      </c>
      <c r="BL21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A3/A-/--</v>
      </c>
      <c r="BM213" s="230" t="str">
        <f>IF(tbl_coded[[#This Row],[GREEN]]="Y","Green",IF(tbl_coded[[#This Row],[SUSTAINABLE]]="Y","Sustainable",IF(tbl_coded[[#This Row],[SOCIAL]]="Y","Social","")))</f>
        <v/>
      </c>
    </row>
    <row r="214" spans="1:65" ht="15" customHeight="1">
      <c r="A214" s="225">
        <v>212</v>
      </c>
      <c r="B214" s="226" t="str">
        <f>IF(美元债一级!$C$3:$C$1048576&lt;&gt;"",美元债一级!C214,"")</f>
        <v>XS2340539142</v>
      </c>
      <c r="C214" s="228" t="str">
        <f>IF(tbl_coded[[#This Row],[ISIN]]="","",IF(tbl_coded[[#This Row],[Index]]&gt;$A$1,"",IF(_xll.BDP($B214&amp;" Corp",C$1)="#N/A N/A","",_xll.BDP($B214&amp;" Corp",C$1))))</f>
        <v>12/5/2021</v>
      </c>
      <c r="D214" s="228" t="str">
        <f>IF(tbl_coded[[#This Row],[ISIN]]="","",IF(_xll.BDP($B214&amp;" Corp",D$1)="#N/A N/A","",_xll.BDP($B214&amp;" Corp",D$1)))</f>
        <v>CRCC HEAN LTD</v>
      </c>
      <c r="E214" s="228" t="str">
        <f>IF(tbl_coded[[#This Row],[ISIN]]="","",IF(_xll.BDP($B214&amp;" Corp",E$1)="#N/A N/A","--",_xll.BDP($B214&amp;" Corp",E$1)))</f>
        <v>CHINA RAILWAY CONSTRUCT</v>
      </c>
      <c r="F214" s="228" t="str">
        <f>IF(tbl_coded[[#This Row],[ISIN]]="","",IF(_xll.BDS($B214&amp;" Corp",F$1)="#N/A Field Not Applicable","",_xll.BDS($B214&amp;" Corp",F$1)))</f>
        <v/>
      </c>
      <c r="G214" s="228" t="str">
        <f>IF(tbl_coded[[#This Row],[ISIN]]="","",IF(_xll.BDP($F214&amp;" CompanyID",G$1)="#N/A Invalid Security","",_xll.BDP($F214&amp;" CompanyID",G$1)))</f>
        <v/>
      </c>
      <c r="H214" s="228" t="str">
        <f>IF(tbl_coded[[#This Row],[ISIN]]="","",IF(_xll.BDP($B214&amp;" Corp",H$1)="#N/A N/A","--",_xll.BDP($B214&amp;" Corp",H$1)))</f>
        <v>--</v>
      </c>
      <c r="I214" s="228" t="str">
        <f>IF(tbl_coded[[#This Row],[ISIN]]="","",IF(_xll.BDP($B214&amp;" Corp",I$1)="#N/A N/A","--",_xll.BDP($B214&amp;" Corp",I$1)))</f>
        <v>A-</v>
      </c>
      <c r="J214" s="228" t="str">
        <f>IF(tbl_coded[[#This Row],[ISIN]]="","",IF(_xll.BDP($B214&amp;" Corp",J$1)="#N/A N/A","--",_xll.BDP($B214&amp;" Corp",J$1)))</f>
        <v>--</v>
      </c>
      <c r="K214" s="228" t="str">
        <f>IF(tbl_coded[[#This Row],[ISIN]]="","",IF(_xll.BDP($B214&amp;" Corp",K$1)="#N/A N/A","--",_xll.BDP($B214&amp;" Corp",K$1)))</f>
        <v>--</v>
      </c>
      <c r="L214" s="228" t="str">
        <f>IF(tbl_coded[[#This Row],[ISIN]]="","",IF(_xll.BDP($B214&amp;" Corp",L$1)="#N/A N/A","--",_xll.BDP($B214&amp;" Corp",L$1)))</f>
        <v>--</v>
      </c>
      <c r="M214" s="228" t="str">
        <f>IF(tbl_coded[[#This Row],[ISIN]]="","",IF(_xll.BDP($B214&amp;" Corp",M$1)="#N/A N/A","--",_xll.BDP($B214&amp;" Corp",M$1)))</f>
        <v>--</v>
      </c>
      <c r="N214" s="228" t="str">
        <f>IF(tbl_coded[[#This Row],[ISIN]]="","",IF(_xll.BDP($B214&amp;" Corp",N$1)="#N/A N/A","--",_xll.BDP($B214&amp;" Corp",N$1)))</f>
        <v>--</v>
      </c>
      <c r="O214" s="228" t="str">
        <f>IF(tbl_coded[[#This Row],[ISIN]]="","",IF(_xll.BDP($B214&amp;" Corp",O$1)="#N/A N/A","--",_xll.BDP($B214&amp;" Corp",O$1)))</f>
        <v>--</v>
      </c>
      <c r="P214" s="228" t="str">
        <f>IF(tbl_coded[[#This Row],[ISIN]]="","",IF(_xll.BDP($B214&amp;" Corp",P$1)="#N/A N/A","--",_xll.BDP($B214&amp;" Corp",P$1)))</f>
        <v>--</v>
      </c>
      <c r="Q21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14" s="228" t="str">
        <f>IF(tbl_coded[[#This Row],[ISIN]]="","",IF(OR(_xll.BDP($B214&amp;" Corp",R$1)="#N/A N/A",_xll.BDP($B214&amp;" Corp",R$1)="#N/A Invalid Security",_xll.BDP($B214&amp;" Corp",R$1)="#N/A Field Not Applicable"),"--",_xll.BDP($B214&amp;" Corp",R$1)))</f>
        <v>1186 HK</v>
      </c>
      <c r="S214" s="228" t="str">
        <f>IF(tbl_coded[[#This Row],[ISIN]]="","",IF(OR(_xll.BDP($R214&amp;" Equity",S$1)="#N/A N/A",_xll.BDP($R214&amp;" Equity",S$1)="#N/A Invalid Security"),"--",_xll.BDP($R214&amp;" Equity",S$1)))</f>
        <v>--</v>
      </c>
      <c r="T214" s="228" t="str">
        <f>IF(tbl_coded[[#This Row],[ISIN]]="","",IF(OR(_xll.BDP($R214&amp;" Equity",T$1)="#N/A N/A",_xll.BDP($R214&amp;" Equity",T$1)="#N/A Invalid Security"),"--",_xll.BDP($R214&amp;" Equity",T$1)))</f>
        <v>--</v>
      </c>
      <c r="U214" s="228" t="str">
        <f>IF(tbl_coded[[#This Row],[ISIN]]="","",IF(OR(_xll.BDP($R214&amp;" Equity",U$1)="#N/A N/A",_xll.BDP($R214&amp;" Equity",U$1)="#N/A Invalid Security"),"--",_xll.BDP($R214&amp;" Equity",U$1)))</f>
        <v>A3</v>
      </c>
      <c r="V214" s="228" t="str">
        <f>IF(tbl_coded[[#This Row],[ISIN]]="","",IF(OR(_xll.BDP($R214&amp;" Equity",V$1)="#N/A N/A",_xll.BDP($R214&amp;" Equity",V$1)="#N/A Invalid Security"),"--",_xll.BDP($R214&amp;" Equity",V$1)))</f>
        <v>--</v>
      </c>
      <c r="W214" s="228" t="str">
        <f>IF(tbl_coded[[#This Row],[ISIN]]="","",IF(OR(_xll.BDP($R214&amp;" Equity",W$1)="#N/A N/A",_xll.BDP($R214&amp;" Equity",W$1)="#N/A Invalid Security"),"--",_xll.BDP($R214&amp;" Equity",W$1)))</f>
        <v>A-</v>
      </c>
      <c r="X214" s="228" t="str">
        <f>IF(tbl_coded[[#This Row],[ISIN]]="","",IF(OR(_xll.BDP($R214&amp;" Equity",X$1)="#N/A N/A",_xll.BDP($R214&amp;" Equity",X$1)="#N/A Invalid Security"),"--",_xll.BDP($R214&amp;" Equity",X$1)))</f>
        <v>--</v>
      </c>
      <c r="Y21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A3/A-/--</v>
      </c>
      <c r="Z214" s="228">
        <f>IF(tbl_coded[[#This Row],[ISIN]]="","",IF(ISNUMBER(_xll.BDP(B214&amp;" Corp",Z$1)),_xll.BDP(B214&amp;" Corp",Z$1),""))</f>
        <v>105</v>
      </c>
      <c r="AA214" s="228">
        <f>IF(tbl_coded[[#This Row],[ISIN]]="","",IF(ISNUMBER(_xll.BDP(B214&amp;" Corp",AA$1)),_xll.BDP(B214&amp;" Corp",AA$1),""))</f>
        <v>105</v>
      </c>
      <c r="AB214" s="228" t="str">
        <f>IF(tbl_coded[[#This Row],[ISIN]]="","",IF(ISNUMBER(_xll.BDP(B214&amp;" Corp",AB$1)),_xll.BDP(B214&amp;" Corp",AB$1),""))</f>
        <v/>
      </c>
      <c r="AC214" s="228" t="str">
        <f>IF(tbl_coded[[#This Row],[ISIN]]="","",IF((_xll.BDP(B214&amp;" Corp",AC$1))="#N/A Field Not Applicable","",_xll.BDP(B214&amp;" Corp",AC$1)))</f>
        <v>N</v>
      </c>
      <c r="AD214" s="228" t="str">
        <f>IF(tbl_coded[[#This Row],[ISIN]]="","",IF((_xll.BDP(B214&amp;" Corp",AD$1))="#N/A N/A","--",_xll.BDP(B214&amp;" Corp",AD$1)))</f>
        <v>--</v>
      </c>
      <c r="AE214" s="228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>IG</v>
      </c>
      <c r="AF21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A3/A-/--</v>
      </c>
      <c r="AG21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--/A-/--</v>
      </c>
      <c r="AH214" s="229" t="str">
        <f>IF(tbl_coded[[#This Row],[ISIN]]="","",IF(_xll.BDP($B214&amp;" Corp",AH$1)="#N/A N/A","--",_xll.BDP($B214&amp;" Corp",AH$1)))</f>
        <v>HK</v>
      </c>
      <c r="AI21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14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105</v>
      </c>
      <c r="AK21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CRCC Hean Ltd</v>
      </c>
      <c r="AL214" s="244" t="str">
        <f>IF(tbl_coded[[#This Row],[ISIN]]="","",IF(_xll.BDS($B214&amp;" Corp",AL$1)="#N/A Field Not Applicable","",_xll.BDS($B214&amp;" Corp",AL$1)))</f>
        <v/>
      </c>
      <c r="AM21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4" s="244" t="str">
        <f>IF(tbl_coded[[#This Row],[ISIN]]="","",IF(OR(_xll.BDP($B214&amp;" Corp",AR$1)="#N/A N/A"),"",_xll.BDP($B214&amp;" Corp",AR$1)))</f>
        <v>China Railway Construction Corp Ltd</v>
      </c>
      <c r="AS214" s="244" t="str">
        <f>IF(tbl_coded[[#This Row],[ISIN]]="","",IF(_xll.BDS($B214&amp;" Corp",AS$1)="#N/A Field Not Applicable","",_xll.BDS($B214&amp;" Corp",AS$1)))</f>
        <v/>
      </c>
      <c r="AT214" s="244" t="str">
        <f>IF(tbl_coded[[#This Row],[SBLC Provider BBID]]="","",_xll.BDP(tbl_coded[[#This Row],[SBLC Provider BBID]]&amp;" CompanyID","NAME"))</f>
        <v/>
      </c>
      <c r="AU214" s="244" t="str">
        <f>IF(tbl_coded[[#This Row],[ISIN]]="","",IF(OR(_xll.BDP($B214&amp;" Corp",AU$1)="#N/A N/A"),"--",IF(_xll.BDP($B214&amp;" Corp",AU$1)="#N/A Field Not Applicable","",TEXT(_xll.BDP($B214&amp;" Corp",AU$1),"yyyy/mm/dd"))))</f>
        <v>2021/05/20</v>
      </c>
      <c r="AV214" s="244" t="str">
        <f>IF(tbl_coded[[#This Row],[ISIN]]="","",IF(OR(_xll.BDP($B214&amp;" Corp",AV$1)="#N/A N/A"),"--",IF(_xll.BDP($B214&amp;" Corp",AV$1)="#N/A Field Not Applicable","",TEXT(_xll.BDP($B214&amp;" Corp",AV$1),"yyyy/mm/dd"))))</f>
        <v>2026/05/20</v>
      </c>
      <c r="AW214" s="244" t="str">
        <f>IF(tbl_coded[[#This Row],[ISIN]]="","",IF(OR(_xll.BDP($B214&amp;" Corp",AW$1)="#N/A N/A"),"--",IF(_xll.BDP($B214&amp;" Corp",AW$1)="#N/A Field Not Applicable","",TEXT(_xll.BDP($B214&amp;" Corp",AW$1),"yyyy/mm/dd"))))</f>
        <v>2021/05/12</v>
      </c>
      <c r="AX214" s="244" t="str">
        <f>IF(tbl_coded[[#This Row],[ISIN]]="","",IF(OR(_xll.BDP($B214&amp;" Corp",AX$1)="#N/A Field Not Applicable"),"--",IF(_xll.BDP($B214&amp;" Corp",AX$1)="#N/A Field Not Applicable","",TEXT(_xll.BDP($B214&amp;" Corp",AX$1),"yyyy/mm/dd"))))</f>
        <v>2026/04/20</v>
      </c>
      <c r="AY214" s="244">
        <f>IF(tbl_coded[[#This Row],[ISIN]]="","",IF(OR(_xll.BDP($B214&amp;" Corp",AY$1)="#N/A N/A"),"--",_xll.BDP($B214&amp;" Corp",AY$1)))</f>
        <v>1.875</v>
      </c>
      <c r="AZ214" s="244" t="str">
        <f>IF(tbl_coded[[#This Row],[ISIN]]="","",IF(OR(_xll.BDP($B214&amp;" Corp",AZ$1)="#N/A N/A"),"--",_xll.BDP($B214&amp;" Corp",AZ$1)))</f>
        <v>USD</v>
      </c>
      <c r="BA214" s="244">
        <f>IF(tbl_coded[[#This Row],[ISIN]]="","",IF(OR(_xll.BDP($B214&amp;" Corp",BA$1)="#N/A N/A"),"--",_xll.BDP($B214&amp;" Corp",BA$1)))</f>
        <v>300000000</v>
      </c>
      <c r="BB214" s="244">
        <f>IF(tbl_coded[[#This Row],[ISIN]]="","",IF(OR(_xll.BDP($B214&amp;" Corp",BB$1)="#N/A Field Not Applicable"),"--",_xll.BDP($B214&amp;" Corp",BB$1)))</f>
        <v>99.881</v>
      </c>
      <c r="BC214" s="244" t="str">
        <f>IF(tbl_coded[[#This Row],[ISIN]]="","",IF(OR(_xll.BDP($B214&amp;" Corp",BC$1)="#N/A Field Not Applicable"),"--",_xll.BDP($B214&amp;" Corp",BC$1)))</f>
        <v>N</v>
      </c>
      <c r="BD214" s="244" t="str">
        <f>IF(tbl_coded[[#This Row],[ISIN]]="","",IF(OR(_xll.BDP($B214&amp;" Corp",BD$1)="#N/A Field Not Applicable"),"--",_xll.BDP($B214&amp;" Corp",BD$1)))</f>
        <v>N</v>
      </c>
      <c r="BE214" s="244" t="str">
        <f>IF(tbl_coded[[#This Row],[ISIN]]="","",IF(OR(_xll.BDP($B214&amp;" Corp",BE$1)="#N/A Field Not Applicable"),"--",_xll.BDP($B214&amp;" Corp",BE$1)))</f>
        <v>N</v>
      </c>
      <c r="BF214" s="244" t="str">
        <f>IF(tbl_coded[[#This Row],[ISIN]]="","",IF(OR(_xll.BDP($B214&amp;" Corp",BF$1)="#N/A N/A"),"",_xll.BDP($B214&amp;" Corp",BF$1)))</f>
        <v>1186 HK</v>
      </c>
      <c r="BG21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1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1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--/A-/--</v>
      </c>
      <c r="BL21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A3/A-/--</v>
      </c>
      <c r="BM214" s="244" t="str">
        <f>IF(tbl_coded[[#This Row],[GREEN]]="Y","Green",IF(tbl_coded[[#This Row],[SUSTAINABLE]]="Y","Sustainable",IF(tbl_coded[[#This Row],[SOCIAL]]="Y","Social","")))</f>
        <v/>
      </c>
    </row>
    <row r="215" spans="1:65" ht="15" customHeight="1">
      <c r="A215" s="225">
        <v>213</v>
      </c>
      <c r="B215" s="226" t="str">
        <f>IF(美元债一级!$C$3:$C$1048576&lt;&gt;"",美元债一级!C215,"")</f>
        <v>XS2336271510</v>
      </c>
      <c r="C215" s="228" t="str">
        <f>IF(tbl_coded[[#This Row],[ISIN]]="","",IF(tbl_coded[[#This Row],[Index]]&gt;$A$1,"",IF(_xll.BDP($B215&amp;" Corp",C$1)="#N/A N/A","",_xll.BDP($B215&amp;" Corp",C$1))))</f>
        <v>11/5/2021</v>
      </c>
      <c r="D215" s="228" t="str">
        <f>IF(tbl_coded[[#This Row],[ISIN]]="","",IF(_xll.BDP($B215&amp;" Corp",D$1)="#N/A N/A","",_xll.BDP($B215&amp;" Corp",D$1)))</f>
        <v>HOPSON DEVELOPMENT HLDGS</v>
      </c>
      <c r="E215" s="228" t="str">
        <f>IF(tbl_coded[[#This Row],[ISIN]]="","",IF(_xll.BDP($B215&amp;" Corp",E$1)="#N/A N/A","--",_xll.BDP($B215&amp;" Corp",E$1)))</f>
        <v>SUBSIDIARIES</v>
      </c>
      <c r="F215" s="228" t="str">
        <f>IF(tbl_coded[[#This Row],[ISIN]]="","",IF(_xll.BDS($B215&amp;" Corp",F$1)="#N/A Field Not Applicable","",_xll.BDS($B215&amp;" Corp",F$1)))</f>
        <v/>
      </c>
      <c r="G215" s="228" t="str">
        <f>IF(tbl_coded[[#This Row],[ISIN]]="","",IF(_xll.BDP($F215&amp;" CompanyID",G$1)="#N/A Invalid Security","",_xll.BDP($F215&amp;" CompanyID",G$1)))</f>
        <v/>
      </c>
      <c r="H215" s="228" t="str">
        <f>IF(tbl_coded[[#This Row],[ISIN]]="","",IF(_xll.BDP($B215&amp;" Corp",H$1)="#N/A N/A","--",_xll.BDP($B215&amp;" Corp",H$1)))</f>
        <v>--</v>
      </c>
      <c r="I215" s="228" t="str">
        <f>IF(tbl_coded[[#This Row],[ISIN]]="","",IF(_xll.BDP($B215&amp;" Corp",I$1)="#N/A N/A","--",_xll.BDP($B215&amp;" Corp",I$1)))</f>
        <v>--</v>
      </c>
      <c r="J215" s="228" t="str">
        <f>IF(tbl_coded[[#This Row],[ISIN]]="","",IF(_xll.BDP($B215&amp;" Corp",J$1)="#N/A N/A","--",_xll.BDP($B215&amp;" Corp",J$1)))</f>
        <v>B+</v>
      </c>
      <c r="K215" s="228" t="str">
        <f>IF(tbl_coded[[#This Row],[ISIN]]="","",IF(_xll.BDP($B215&amp;" Corp",K$1)="#N/A N/A","--",_xll.BDP($B215&amp;" Corp",K$1)))</f>
        <v>--</v>
      </c>
      <c r="L215" s="228" t="str">
        <f>IF(tbl_coded[[#This Row],[ISIN]]="","",IF(_xll.BDP($B215&amp;" Corp",L$1)="#N/A N/A","--",_xll.BDP($B215&amp;" Corp",L$1)))</f>
        <v>--</v>
      </c>
      <c r="M215" s="228" t="str">
        <f>IF(tbl_coded[[#This Row],[ISIN]]="","",IF(_xll.BDP($B215&amp;" Corp",M$1)="#N/A N/A","--",_xll.BDP($B215&amp;" Corp",M$1)))</f>
        <v>--</v>
      </c>
      <c r="N215" s="228" t="str">
        <f>IF(tbl_coded[[#This Row],[ISIN]]="","",IF(_xll.BDP($B215&amp;" Corp",N$1)="#N/A N/A","--",_xll.BDP($B215&amp;" Corp",N$1)))</f>
        <v>WR</v>
      </c>
      <c r="O215" s="228" t="str">
        <f>IF(tbl_coded[[#This Row],[ISIN]]="","",IF(_xll.BDP($B215&amp;" Corp",O$1)="#N/A N/A","--",_xll.BDP($B215&amp;" Corp",O$1)))</f>
        <v>B</v>
      </c>
      <c r="P215" s="228" t="str">
        <f>IF(tbl_coded[[#This Row],[ISIN]]="","",IF(_xll.BDP($B215&amp;" Corp",P$1)="#N/A N/A","--",_xll.BDP($B215&amp;" Corp",P$1)))</f>
        <v>B+</v>
      </c>
      <c r="Q21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WR/B/B+</v>
      </c>
      <c r="R215" s="228" t="str">
        <f>IF(tbl_coded[[#This Row],[ISIN]]="","",IF(OR(_xll.BDP($B215&amp;" Corp",R$1)="#N/A N/A",_xll.BDP($B215&amp;" Corp",R$1)="#N/A Invalid Security",_xll.BDP($B215&amp;" Corp",R$1)="#N/A Field Not Applicable"),"--",_xll.BDP($B215&amp;" Corp",R$1)))</f>
        <v>--</v>
      </c>
      <c r="S215" s="228" t="str">
        <f>IF(tbl_coded[[#This Row],[ISIN]]="","",IF(OR(_xll.BDP($R215&amp;" Equity",S$1)="#N/A N/A",_xll.BDP($R215&amp;" Equity",S$1)="#N/A Invalid Security"),"--",_xll.BDP($R215&amp;" Equity",S$1)))</f>
        <v>--</v>
      </c>
      <c r="T215" s="228" t="str">
        <f>IF(tbl_coded[[#This Row],[ISIN]]="","",IF(OR(_xll.BDP($R215&amp;" Equity",T$1)="#N/A N/A",_xll.BDP($R215&amp;" Equity",T$1)="#N/A Invalid Security"),"--",_xll.BDP($R215&amp;" Equity",T$1)))</f>
        <v>--</v>
      </c>
      <c r="U215" s="228" t="str">
        <f>IF(tbl_coded[[#This Row],[ISIN]]="","",IF(OR(_xll.BDP($R215&amp;" Equity",U$1)="#N/A N/A",_xll.BDP($R215&amp;" Equity",U$1)="#N/A Invalid Security"),"--",_xll.BDP($R215&amp;" Equity",U$1)))</f>
        <v>--</v>
      </c>
      <c r="V215" s="228" t="str">
        <f>IF(tbl_coded[[#This Row],[ISIN]]="","",IF(OR(_xll.BDP($R215&amp;" Equity",V$1)="#N/A N/A",_xll.BDP($R215&amp;" Equity",V$1)="#N/A Invalid Security"),"--",_xll.BDP($R215&amp;" Equity",V$1)))</f>
        <v>--</v>
      </c>
      <c r="W215" s="228" t="str">
        <f>IF(tbl_coded[[#This Row],[ISIN]]="","",IF(OR(_xll.BDP($R215&amp;" Equity",W$1)="#N/A N/A",_xll.BDP($R215&amp;" Equity",W$1)="#N/A Invalid Security"),"--",_xll.BDP($R215&amp;" Equity",W$1)))</f>
        <v>--</v>
      </c>
      <c r="X215" s="228" t="str">
        <f>IF(tbl_coded[[#This Row],[ISIN]]="","",IF(OR(_xll.BDP($R215&amp;" Equity",X$1)="#N/A N/A",_xll.BDP($R215&amp;" Equity",X$1)="#N/A Invalid Security"),"--",_xll.BDP($R215&amp;" Equity",X$1)))</f>
        <v>--</v>
      </c>
      <c r="Y21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15" s="228" t="str">
        <f>IF(tbl_coded[[#This Row],[ISIN]]="","",IF(ISNUMBER(_xll.BDP(B215&amp;" Corp",Z$1)),_xll.BDP(B215&amp;" Corp",Z$1),""))</f>
        <v/>
      </c>
      <c r="AA215" s="228" t="str">
        <f>IF(tbl_coded[[#This Row],[ISIN]]="","",IF(ISNUMBER(_xll.BDP(B215&amp;" Corp",AA$1)),_xll.BDP(B215&amp;" Corp",AA$1),""))</f>
        <v/>
      </c>
      <c r="AB215" s="228" t="str">
        <f>IF(tbl_coded[[#This Row],[ISIN]]="","",IF(ISNUMBER(_xll.BDP(B215&amp;" Corp",AB$1)),_xll.BDP(B215&amp;" Corp",AB$1),""))</f>
        <v/>
      </c>
      <c r="AC215" s="228" t="str">
        <f>IF(tbl_coded[[#This Row],[ISIN]]="","",IF((_xll.BDP(B215&amp;" Corp",AC$1))="#N/A Field Not Applicable","",_xll.BDP(B215&amp;" Corp",AC$1)))</f>
        <v>N</v>
      </c>
      <c r="AD215" s="228" t="str">
        <f>IF(tbl_coded[[#This Row],[ISIN]]="","",IF((_xll.BDP(B215&amp;" Corp",AD$1))="#N/A N/A","--",_xll.BDP(B215&amp;" Corp",AD$1)))</f>
        <v>--</v>
      </c>
      <c r="AE215" s="228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>HY</v>
      </c>
      <c r="AF21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WR/B/B+</v>
      </c>
      <c r="AG21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--/--/B+</v>
      </c>
      <c r="AH215" s="229" t="str">
        <f>IF(tbl_coded[[#This Row],[ISIN]]="","",IF(_xll.BDP($B215&amp;" Corp",AH$1)="#N/A N/A","--",_xll.BDP($B215&amp;" Corp",AH$1)))</f>
        <v>BM</v>
      </c>
      <c r="AI21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1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合生创展集团</v>
      </c>
      <c r="AL215" s="244" t="str">
        <f>IF(tbl_coded[[#This Row],[ISIN]]="","",IF(_xll.BDS($B215&amp;" Corp",AL$1)="#N/A Field Not Applicable","",_xll.BDS($B215&amp;" Corp",AL$1)))</f>
        <v/>
      </c>
      <c r="AM21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5" s="244" t="str">
        <f>IF(tbl_coded[[#This Row],[ISIN]]="","",IF(OR(_xll.BDP($B215&amp;" Corp",AR$1)="#N/A N/A"),"",_xll.BDP($B215&amp;" Corp",AR$1)))</f>
        <v>Subsidiaries</v>
      </c>
      <c r="AS215" s="244" t="str">
        <f>IF(tbl_coded[[#This Row],[ISIN]]="","",IF(_xll.BDS($B215&amp;" Corp",AS$1)="#N/A Field Not Applicable","",_xll.BDS($B215&amp;" Corp",AS$1)))</f>
        <v/>
      </c>
      <c r="AT215" s="244" t="str">
        <f>IF(tbl_coded[[#This Row],[SBLC Provider BBID]]="","",_xll.BDP(tbl_coded[[#This Row],[SBLC Provider BBID]]&amp;" CompanyID","NAME"))</f>
        <v/>
      </c>
      <c r="AU215" s="244" t="str">
        <f>IF(tbl_coded[[#This Row],[ISIN]]="","",IF(OR(_xll.BDP($B215&amp;" Corp",AU$1)="#N/A N/A"),"--",IF(_xll.BDP($B215&amp;" Corp",AU$1)="#N/A Field Not Applicable","",TEXT(_xll.BDP($B215&amp;" Corp",AU$1),"yyyy/mm/dd"))))</f>
        <v>2021/05/18</v>
      </c>
      <c r="AV215" s="244" t="str">
        <f>IF(tbl_coded[[#This Row],[ISIN]]="","",IF(OR(_xll.BDP($B215&amp;" Corp",AV$1)="#N/A N/A"),"--",IF(_xll.BDP($B215&amp;" Corp",AV$1)="#N/A Field Not Applicable","",TEXT(_xll.BDP($B215&amp;" Corp",AV$1),"yyyy/mm/dd"))))</f>
        <v>2024/05/18</v>
      </c>
      <c r="AW215" s="244" t="str">
        <f>IF(tbl_coded[[#This Row],[ISIN]]="","",IF(OR(_xll.BDP($B215&amp;" Corp",AW$1)="#N/A N/A"),"--",IF(_xll.BDP($B215&amp;" Corp",AW$1)="#N/A Field Not Applicable","",TEXT(_xll.BDP($B215&amp;" Corp",AW$1),"yyyy/mm/dd"))))</f>
        <v>2021/05/11</v>
      </c>
      <c r="AX215" s="244" t="str">
        <f>IF(tbl_coded[[#This Row],[ISIN]]="","",IF(OR(_xll.BDP($B215&amp;" Corp",AX$1)="#N/A Field Not Applicable"),"--",IF(_xll.BDP($B215&amp;" Corp",AX$1)="#N/A Field Not Applicable","",TEXT(_xll.BDP($B215&amp;" Corp",AX$1),"yyyy/mm/dd"))))</f>
        <v>2023/11/20</v>
      </c>
      <c r="AY215" s="244">
        <f>IF(tbl_coded[[#This Row],[ISIN]]="","",IF(OR(_xll.BDP($B215&amp;" Corp",AY$1)="#N/A N/A"),"--",_xll.BDP($B215&amp;" Corp",AY$1)))</f>
        <v>7</v>
      </c>
      <c r="AZ215" s="244" t="str">
        <f>IF(tbl_coded[[#This Row],[ISIN]]="","",IF(OR(_xll.BDP($B215&amp;" Corp",AZ$1)="#N/A N/A"),"--",_xll.BDP($B215&amp;" Corp",AZ$1)))</f>
        <v>USD</v>
      </c>
      <c r="BA215" s="244">
        <f>IF(tbl_coded[[#This Row],[ISIN]]="","",IF(OR(_xll.BDP($B215&amp;" Corp",BA$1)="#N/A N/A"),"--",_xll.BDP($B215&amp;" Corp",BA$1)))</f>
        <v>300000000</v>
      </c>
      <c r="BB215" s="244">
        <f>IF(tbl_coded[[#This Row],[ISIN]]="","",IF(OR(_xll.BDP($B215&amp;" Corp",BB$1)="#N/A Field Not Applicable"),"--",_xll.BDP($B215&amp;" Corp",BB$1)))</f>
        <v>100</v>
      </c>
      <c r="BC215" s="244" t="str">
        <f>IF(tbl_coded[[#This Row],[ISIN]]="","",IF(OR(_xll.BDP($B215&amp;" Corp",BC$1)="#N/A Field Not Applicable"),"--",_xll.BDP($B215&amp;" Corp",BC$1)))</f>
        <v>N</v>
      </c>
      <c r="BD215" s="244" t="str">
        <f>IF(tbl_coded[[#This Row],[ISIN]]="","",IF(OR(_xll.BDP($B215&amp;" Corp",BD$1)="#N/A Field Not Applicable"),"--",_xll.BDP($B215&amp;" Corp",BD$1)))</f>
        <v>N</v>
      </c>
      <c r="BE215" s="244" t="str">
        <f>IF(tbl_coded[[#This Row],[ISIN]]="","",IF(OR(_xll.BDP($B215&amp;" Corp",BE$1)="#N/A Field Not Applicable"),"--",_xll.BDP($B215&amp;" Corp",BE$1)))</f>
        <v>N</v>
      </c>
      <c r="BF215" s="244" t="str">
        <f>IF(tbl_coded[[#This Row],[ISIN]]="","",IF(OR(_xll.BDP($B215&amp;" Corp",BF$1)="#N/A N/A"),"",_xll.BDP($B215&amp;" Corp",BF$1)))</f>
        <v>754 HK</v>
      </c>
      <c r="BG21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</v>
      </c>
      <c r="BJ21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B+</v>
      </c>
      <c r="BK21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--/B/B+</v>
      </c>
      <c r="BL21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--/B/B+</v>
      </c>
      <c r="BM215" s="244" t="str">
        <f>IF(tbl_coded[[#This Row],[GREEN]]="Y","Green",IF(tbl_coded[[#This Row],[SUSTAINABLE]]="Y","Sustainable",IF(tbl_coded[[#This Row],[SOCIAL]]="Y","Social","")))</f>
        <v/>
      </c>
    </row>
    <row r="216" spans="1:65" ht="15" customHeight="1">
      <c r="A216" s="225">
        <v>214</v>
      </c>
      <c r="B216" s="226" t="str">
        <f>IF(美元债一级!$C$3:$C$1048576&lt;&gt;"",美元债一级!C216,"")</f>
        <v>XS2333154867</v>
      </c>
      <c r="C216" s="228" t="str">
        <f>IF(tbl_coded[[#This Row],[ISIN]]="","",IF(tbl_coded[[#This Row],[Index]]&gt;$A$1,"",IF(_xll.BDP($B216&amp;" Corp",C$1)="#N/A N/A","",_xll.BDP($B216&amp;" Corp",C$1))))</f>
        <v>11/5/2021</v>
      </c>
      <c r="D216" s="228" t="str">
        <f>IF(tbl_coded[[#This Row],[ISIN]]="","",IF(_xll.BDP($B216&amp;" Corp",D$1)="#N/A N/A","",_xll.BDP($B216&amp;" Corp",D$1)))</f>
        <v>JIAYUAN INTL GROUP LTD</v>
      </c>
      <c r="E216" s="228" t="str">
        <f>IF(tbl_coded[[#This Row],[ISIN]]="","",IF(_xll.BDP($B216&amp;" Corp",E$1)="#N/A N/A","--",_xll.BDP($B216&amp;" Corp",E$1)))</f>
        <v>SUBSIDIARIES</v>
      </c>
      <c r="F216" s="228" t="str">
        <f>IF(tbl_coded[[#This Row],[ISIN]]="","",IF(_xll.BDS($B216&amp;" Corp",F$1)="#N/A Field Not Applicable","",_xll.BDS($B216&amp;" Corp",F$1)))</f>
        <v/>
      </c>
      <c r="G216" s="228" t="str">
        <f>IF(tbl_coded[[#This Row],[ISIN]]="","",IF(_xll.BDP($F216&amp;" CompanyID",G$1)="#N/A Invalid Security","",_xll.BDP($F216&amp;" CompanyID",G$1)))</f>
        <v/>
      </c>
      <c r="H216" s="228" t="str">
        <f>IF(tbl_coded[[#This Row],[ISIN]]="","",IF(_xll.BDP($B216&amp;" Corp",H$1)="#N/A N/A","--",_xll.BDP($B216&amp;" Corp",H$1)))</f>
        <v>WR</v>
      </c>
      <c r="I216" s="228" t="str">
        <f>IF(tbl_coded[[#This Row],[ISIN]]="","",IF(_xll.BDP($B216&amp;" Corp",I$1)="#N/A N/A","--",_xll.BDP($B216&amp;" Corp",I$1)))</f>
        <v>--</v>
      </c>
      <c r="J216" s="228" t="str">
        <f>IF(tbl_coded[[#This Row],[ISIN]]="","",IF(_xll.BDP($B216&amp;" Corp",J$1)="#N/A N/A","--",_xll.BDP($B216&amp;" Corp",J$1)))</f>
        <v>WD</v>
      </c>
      <c r="K216" s="228" t="str">
        <f>IF(tbl_coded[[#This Row],[ISIN]]="","",IF(_xll.BDP($B216&amp;" Corp",K$1)="#N/A N/A","--",_xll.BDP($B216&amp;" Corp",K$1)))</f>
        <v>--</v>
      </c>
      <c r="L216" s="228" t="str">
        <f>IF(tbl_coded[[#This Row],[ISIN]]="","",IF(_xll.BDP($B216&amp;" Corp",L$1)="#N/A N/A","--",_xll.BDP($B216&amp;" Corp",L$1)))</f>
        <v>--</v>
      </c>
      <c r="M216" s="228" t="str">
        <f>IF(tbl_coded[[#This Row],[ISIN]]="","",IF(_xll.BDP($B216&amp;" Corp",M$1)="#N/A N/A","--",_xll.BDP($B216&amp;" Corp",M$1)))</f>
        <v>--</v>
      </c>
      <c r="N216" s="228" t="str">
        <f>IF(tbl_coded[[#This Row],[ISIN]]="","",IF(_xll.BDP($B216&amp;" Corp",N$1)="#N/A N/A","--",_xll.BDP($B216&amp;" Corp",N$1)))</f>
        <v>WR</v>
      </c>
      <c r="O216" s="228" t="str">
        <f>IF(tbl_coded[[#This Row],[ISIN]]="","",IF(_xll.BDP($B216&amp;" Corp",O$1)="#N/A N/A","--",_xll.BDP($B216&amp;" Corp",O$1)))</f>
        <v>NR</v>
      </c>
      <c r="P216" s="228" t="str">
        <f>IF(tbl_coded[[#This Row],[ISIN]]="","",IF(_xll.BDP($B216&amp;" Corp",P$1)="#N/A N/A","--",_xll.BDP($B216&amp;" Corp",P$1)))</f>
        <v>WD</v>
      </c>
      <c r="Q21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216" s="228" t="str">
        <f>IF(tbl_coded[[#This Row],[ISIN]]="","",IF(OR(_xll.BDP($B216&amp;" Corp",R$1)="#N/A N/A",_xll.BDP($B216&amp;" Corp",R$1)="#N/A Invalid Security",_xll.BDP($B216&amp;" Corp",R$1)="#N/A Field Not Applicable"),"--",_xll.BDP($B216&amp;" Corp",R$1)))</f>
        <v>--</v>
      </c>
      <c r="S216" s="228" t="str">
        <f>IF(tbl_coded[[#This Row],[ISIN]]="","",IF(OR(_xll.BDP($R216&amp;" Equity",S$1)="#N/A N/A",_xll.BDP($R216&amp;" Equity",S$1)="#N/A Invalid Security"),"--",_xll.BDP($R216&amp;" Equity",S$1)))</f>
        <v>--</v>
      </c>
      <c r="T216" s="228" t="str">
        <f>IF(tbl_coded[[#This Row],[ISIN]]="","",IF(OR(_xll.BDP($R216&amp;" Equity",T$1)="#N/A N/A",_xll.BDP($R216&amp;" Equity",T$1)="#N/A Invalid Security"),"--",_xll.BDP($R216&amp;" Equity",T$1)))</f>
        <v>--</v>
      </c>
      <c r="U216" s="228" t="str">
        <f>IF(tbl_coded[[#This Row],[ISIN]]="","",IF(OR(_xll.BDP($R216&amp;" Equity",U$1)="#N/A N/A",_xll.BDP($R216&amp;" Equity",U$1)="#N/A Invalid Security"),"--",_xll.BDP($R216&amp;" Equity",U$1)))</f>
        <v>--</v>
      </c>
      <c r="V216" s="228" t="str">
        <f>IF(tbl_coded[[#This Row],[ISIN]]="","",IF(OR(_xll.BDP($R216&amp;" Equity",V$1)="#N/A N/A",_xll.BDP($R216&amp;" Equity",V$1)="#N/A Invalid Security"),"--",_xll.BDP($R216&amp;" Equity",V$1)))</f>
        <v>--</v>
      </c>
      <c r="W216" s="228" t="str">
        <f>IF(tbl_coded[[#This Row],[ISIN]]="","",IF(OR(_xll.BDP($R216&amp;" Equity",W$1)="#N/A N/A",_xll.BDP($R216&amp;" Equity",W$1)="#N/A Invalid Security"),"--",_xll.BDP($R216&amp;" Equity",W$1)))</f>
        <v>--</v>
      </c>
      <c r="X216" s="228" t="str">
        <f>IF(tbl_coded[[#This Row],[ISIN]]="","",IF(OR(_xll.BDP($R216&amp;" Equity",X$1)="#N/A N/A",_xll.BDP($R216&amp;" Equity",X$1)="#N/A Invalid Security"),"--",_xll.BDP($R216&amp;" Equity",X$1)))</f>
        <v>--</v>
      </c>
      <c r="Y21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16" s="228" t="str">
        <f>IF(tbl_coded[[#This Row],[ISIN]]="","",IF(ISNUMBER(_xll.BDP(B216&amp;" Corp",Z$1)),_xll.BDP(B216&amp;" Corp",Z$1),""))</f>
        <v/>
      </c>
      <c r="AA216" s="228" t="str">
        <f>IF(tbl_coded[[#This Row],[ISIN]]="","",IF(ISNUMBER(_xll.BDP(B216&amp;" Corp",AA$1)),_xll.BDP(B216&amp;" Corp",AA$1),""))</f>
        <v/>
      </c>
      <c r="AB216" s="228" t="str">
        <f>IF(tbl_coded[[#This Row],[ISIN]]="","",IF(ISNUMBER(_xll.BDP(B216&amp;" Corp",AB$1)),_xll.BDP(B216&amp;" Corp",AB$1),""))</f>
        <v/>
      </c>
      <c r="AC216" s="228" t="str">
        <f>IF(tbl_coded[[#This Row],[ISIN]]="","",IF((_xll.BDP(B216&amp;" Corp",AC$1))="#N/A Field Not Applicable","",_xll.BDP(B216&amp;" Corp",AC$1)))</f>
        <v>N</v>
      </c>
      <c r="AD216" s="228" t="str">
        <f>IF(tbl_coded[[#This Row],[ISIN]]="","",IF((_xll.BDP(B216&amp;" Corp",AD$1))="#N/A N/A","--",_xll.BDP(B216&amp;" Corp",AD$1)))</f>
        <v>--</v>
      </c>
      <c r="AE216" s="228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>HY</v>
      </c>
      <c r="AF21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1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WR/--/WD</v>
      </c>
      <c r="AH216" s="229" t="str">
        <f>IF(tbl_coded[[#This Row],[ISIN]]="","",IF(_xll.BDP($B216&amp;" Corp",AH$1)="#N/A N/A","--",_xll.BDP($B216&amp;" Corp",AH$1)))</f>
        <v>KY</v>
      </c>
      <c r="AI21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1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佳源国际控股</v>
      </c>
      <c r="AL216" s="244" t="str">
        <f>IF(tbl_coded[[#This Row],[ISIN]]="","",IF(_xll.BDS($B216&amp;" Corp",AL$1)="#N/A Field Not Applicable","",_xll.BDS($B216&amp;" Corp",AL$1)))</f>
        <v/>
      </c>
      <c r="AM21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6" s="244" t="str">
        <f>IF(tbl_coded[[#This Row],[ISIN]]="","",IF(OR(_xll.BDP($B216&amp;" Corp",AR$1)="#N/A N/A"),"",_xll.BDP($B216&amp;" Corp",AR$1)))</f>
        <v>Subsidiaries</v>
      </c>
      <c r="AS216" s="244" t="str">
        <f>IF(tbl_coded[[#This Row],[ISIN]]="","",IF(_xll.BDS($B216&amp;" Corp",AS$1)="#N/A Field Not Applicable","",_xll.BDS($B216&amp;" Corp",AS$1)))</f>
        <v/>
      </c>
      <c r="AT216" s="244" t="str">
        <f>IF(tbl_coded[[#This Row],[SBLC Provider BBID]]="","",_xll.BDP(tbl_coded[[#This Row],[SBLC Provider BBID]]&amp;" CompanyID","NAME"))</f>
        <v/>
      </c>
      <c r="AU216" s="244" t="str">
        <f>IF(tbl_coded[[#This Row],[ISIN]]="","",IF(OR(_xll.BDP($B216&amp;" Corp",AU$1)="#N/A N/A"),"--",IF(_xll.BDP($B216&amp;" Corp",AU$1)="#N/A Field Not Applicable","",TEXT(_xll.BDP($B216&amp;" Corp",AU$1),"yyyy/mm/dd"))))</f>
        <v>2021/05/17</v>
      </c>
      <c r="AV216" s="244" t="str">
        <f>IF(tbl_coded[[#This Row],[ISIN]]="","",IF(OR(_xll.BDP($B216&amp;" Corp",AV$1)="#N/A N/A"),"--",IF(_xll.BDP($B216&amp;" Corp",AV$1)="#N/A Field Not Applicable","",TEXT(_xll.BDP($B216&amp;" Corp",AV$1),"yyyy/mm/dd"))))</f>
        <v>2024/02/17</v>
      </c>
      <c r="AW216" s="244" t="str">
        <f>IF(tbl_coded[[#This Row],[ISIN]]="","",IF(OR(_xll.BDP($B216&amp;" Corp",AW$1)="#N/A N/A"),"--",IF(_xll.BDP($B216&amp;" Corp",AW$1)="#N/A Field Not Applicable","",TEXT(_xll.BDP($B216&amp;" Corp",AW$1),"yyyy/mm/dd"))))</f>
        <v>2021/05/11</v>
      </c>
      <c r="AX216" s="244" t="str">
        <f>IF(tbl_coded[[#This Row],[ISIN]]="","",IF(OR(_xll.BDP($B216&amp;" Corp",AX$1)="#N/A Field Not Applicable"),"--",IF(_xll.BDP($B216&amp;" Corp",AX$1)="#N/A Field Not Applicable","",TEXT(_xll.BDP($B216&amp;" Corp",AX$1),"yyyy/mm/dd"))))</f>
        <v>2023/11/06</v>
      </c>
      <c r="AY216" s="244">
        <f>IF(tbl_coded[[#This Row],[ISIN]]="","",IF(OR(_xll.BDP($B216&amp;" Corp",AY$1)="#N/A N/A"),"--",_xll.BDP($B216&amp;" Corp",AY$1)))</f>
        <v>11</v>
      </c>
      <c r="AZ216" s="244" t="str">
        <f>IF(tbl_coded[[#This Row],[ISIN]]="","",IF(OR(_xll.BDP($B216&amp;" Corp",AZ$1)="#N/A N/A"),"--",_xll.BDP($B216&amp;" Corp",AZ$1)))</f>
        <v>USD</v>
      </c>
      <c r="BA216" s="244">
        <f>IF(tbl_coded[[#This Row],[ISIN]]="","",IF(OR(_xll.BDP($B216&amp;" Corp",BA$1)="#N/A N/A"),"--",_xll.BDP($B216&amp;" Corp",BA$1)))</f>
        <v>230000000</v>
      </c>
      <c r="BB216" s="244">
        <f>IF(tbl_coded[[#This Row],[ISIN]]="","",IF(OR(_xll.BDP($B216&amp;" Corp",BB$1)="#N/A Field Not Applicable"),"--",_xll.BDP($B216&amp;" Corp",BB$1)))</f>
        <v>96.638000000000005</v>
      </c>
      <c r="BC216" s="244" t="str">
        <f>IF(tbl_coded[[#This Row],[ISIN]]="","",IF(OR(_xll.BDP($B216&amp;" Corp",BC$1)="#N/A Field Not Applicable"),"--",_xll.BDP($B216&amp;" Corp",BC$1)))</f>
        <v>N</v>
      </c>
      <c r="BD216" s="244" t="str">
        <f>IF(tbl_coded[[#This Row],[ISIN]]="","",IF(OR(_xll.BDP($B216&amp;" Corp",BD$1)="#N/A Field Not Applicable"),"--",_xll.BDP($B216&amp;" Corp",BD$1)))</f>
        <v>N</v>
      </c>
      <c r="BE216" s="244" t="str">
        <f>IF(tbl_coded[[#This Row],[ISIN]]="","",IF(OR(_xll.BDP($B216&amp;" Corp",BE$1)="#N/A Field Not Applicable"),"--",_xll.BDP($B216&amp;" Corp",BE$1)))</f>
        <v>N</v>
      </c>
      <c r="BF216" s="244" t="str">
        <f>IF(tbl_coded[[#This Row],[ISIN]]="","",IF(OR(_xll.BDP($B216&amp;" Corp",BF$1)="#N/A N/A"),"",_xll.BDP($B216&amp;" Corp",BF$1)))</f>
        <v>2768 HK</v>
      </c>
      <c r="BG21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1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1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1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16" s="244" t="str">
        <f>IF(tbl_coded[[#This Row],[GREEN]]="Y","Green",IF(tbl_coded[[#This Row],[SUSTAINABLE]]="Y","Sustainable",IF(tbl_coded[[#This Row],[SOCIAL]]="Y","Social","")))</f>
        <v/>
      </c>
    </row>
    <row r="217" spans="1:65" ht="15" customHeight="1">
      <c r="A217" s="225">
        <v>215</v>
      </c>
      <c r="B217" s="226" t="str">
        <f>IF(美元债一级!$C$3:$C$1048576&lt;&gt;"",美元债一级!C217,"")</f>
        <v>XS2320779213</v>
      </c>
      <c r="C217" s="230" t="str">
        <f>IF(tbl_coded[[#This Row],[ISIN]]="","",IF(tbl_coded[[#This Row],[Index]]&gt;$A$1,"",IF(_xll.BDP($B217&amp;" Corp",C$1)="#N/A N/A","",_xll.BDP($B217&amp;" Corp",C$1))))</f>
        <v>11/5/2021</v>
      </c>
      <c r="D217" s="230" t="str">
        <f>IF(tbl_coded[[#This Row],[ISIN]]="","",IF(_xll.BDP($B217&amp;" Corp",D$1)="#N/A N/A","",_xll.BDP($B217&amp;" Corp",D$1)))</f>
        <v>CHINA WATER AFFAIRS GRP</v>
      </c>
      <c r="E217" s="230" t="str">
        <f>IF(tbl_coded[[#This Row],[ISIN]]="","",IF(_xll.BDP($B217&amp;" Corp",E$1)="#N/A N/A","--",_xll.BDP($B217&amp;" Corp",E$1)))</f>
        <v>SUBSIDIARIES</v>
      </c>
      <c r="F217" s="230" t="str">
        <f>IF(tbl_coded[[#This Row],[ISIN]]="","",IF(_xll.BDS($B217&amp;" Corp",F$1)="#N/A Field Not Applicable","",_xll.BDS($B217&amp;" Corp",F$1)))</f>
        <v/>
      </c>
      <c r="G217" s="230" t="str">
        <f>IF(tbl_coded[[#This Row],[ISIN]]="","",IF(_xll.BDP($F217&amp;" CompanyID",G$1)="#N/A Invalid Security","",_xll.BDP($F217&amp;" CompanyID",G$1)))</f>
        <v/>
      </c>
      <c r="H217" s="230" t="str">
        <f>IF(tbl_coded[[#This Row],[ISIN]]="","",IF(_xll.BDP($B217&amp;" Corp",H$1)="#N/A N/A","--",_xll.BDP($B217&amp;" Corp",H$1)))</f>
        <v>Ba1</v>
      </c>
      <c r="I217" s="230" t="str">
        <f>IF(tbl_coded[[#This Row],[ISIN]]="","",IF(_xll.BDP($B217&amp;" Corp",I$1)="#N/A N/A","--",_xll.BDP($B217&amp;" Corp",I$1)))</f>
        <v>BB+</v>
      </c>
      <c r="J217" s="230" t="str">
        <f>IF(tbl_coded[[#This Row],[ISIN]]="","",IF(_xll.BDP($B217&amp;" Corp",J$1)="#N/A N/A","--",_xll.BDP($B217&amp;" Corp",J$1)))</f>
        <v>--</v>
      </c>
      <c r="K217" s="230" t="str">
        <f>IF(tbl_coded[[#This Row],[ISIN]]="","",IF(_xll.BDP($B217&amp;" Corp",K$1)="#N/A N/A","--",_xll.BDP($B217&amp;" Corp",K$1)))</f>
        <v>--</v>
      </c>
      <c r="L217" s="230" t="str">
        <f>IF(tbl_coded[[#This Row],[ISIN]]="","",IF(_xll.BDP($B217&amp;" Corp",L$1)="#N/A N/A","--",_xll.BDP($B217&amp;" Corp",L$1)))</f>
        <v>--</v>
      </c>
      <c r="M217" s="230" t="str">
        <f>IF(tbl_coded[[#This Row],[ISIN]]="","",IF(_xll.BDP($B217&amp;" Corp",M$1)="#N/A N/A","--",_xll.BDP($B217&amp;" Corp",M$1)))</f>
        <v>Ba1</v>
      </c>
      <c r="N217" s="230" t="str">
        <f>IF(tbl_coded[[#This Row],[ISIN]]="","",IF(_xll.BDP($B217&amp;" Corp",N$1)="#N/A N/A","--",_xll.BDP($B217&amp;" Corp",N$1)))</f>
        <v>Ba1</v>
      </c>
      <c r="O217" s="230" t="str">
        <f>IF(tbl_coded[[#This Row],[ISIN]]="","",IF(_xll.BDP($B217&amp;" Corp",O$1)="#N/A N/A","--",_xll.BDP($B217&amp;" Corp",O$1)))</f>
        <v>BB+</v>
      </c>
      <c r="P217" s="230" t="str">
        <f>IF(tbl_coded[[#This Row],[ISIN]]="","",IF(_xll.BDP($B217&amp;" Corp",P$1)="#N/A N/A","--",_xll.BDP($B217&amp;" Corp",P$1)))</f>
        <v>--</v>
      </c>
      <c r="Q21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Ba1/BB+/--</v>
      </c>
      <c r="R217" s="230" t="str">
        <f>IF(tbl_coded[[#This Row],[ISIN]]="","",IF(OR(_xll.BDP($B217&amp;" Corp",R$1)="#N/A N/A",_xll.BDP($B217&amp;" Corp",R$1)="#N/A Invalid Security",_xll.BDP($B217&amp;" Corp",R$1)="#N/A Field Not Applicable"),"--",_xll.BDP($B217&amp;" Corp",R$1)))</f>
        <v>--</v>
      </c>
      <c r="S217" s="230" t="str">
        <f>IF(tbl_coded[[#This Row],[ISIN]]="","",IF(OR(_xll.BDP($R217&amp;" Equity",S$1)="#N/A N/A",_xll.BDP($R217&amp;" Equity",S$1)="#N/A Invalid Security"),"--",_xll.BDP($R217&amp;" Equity",S$1)))</f>
        <v>--</v>
      </c>
      <c r="T217" s="230" t="str">
        <f>IF(tbl_coded[[#This Row],[ISIN]]="","",IF(OR(_xll.BDP($R217&amp;" Equity",T$1)="#N/A N/A",_xll.BDP($R217&amp;" Equity",T$1)="#N/A Invalid Security"),"--",_xll.BDP($R217&amp;" Equity",T$1)))</f>
        <v>--</v>
      </c>
      <c r="U217" s="230" t="str">
        <f>IF(tbl_coded[[#This Row],[ISIN]]="","",IF(OR(_xll.BDP($R217&amp;" Equity",U$1)="#N/A N/A",_xll.BDP($R217&amp;" Equity",U$1)="#N/A Invalid Security"),"--",_xll.BDP($R217&amp;" Equity",U$1)))</f>
        <v>--</v>
      </c>
      <c r="V217" s="230" t="str">
        <f>IF(tbl_coded[[#This Row],[ISIN]]="","",IF(OR(_xll.BDP($R217&amp;" Equity",V$1)="#N/A N/A",_xll.BDP($R217&amp;" Equity",V$1)="#N/A Invalid Security"),"--",_xll.BDP($R217&amp;" Equity",V$1)))</f>
        <v>--</v>
      </c>
      <c r="W217" s="230" t="str">
        <f>IF(tbl_coded[[#This Row],[ISIN]]="","",IF(OR(_xll.BDP($R217&amp;" Equity",W$1)="#N/A N/A",_xll.BDP($R217&amp;" Equity",W$1)="#N/A Invalid Security"),"--",_xll.BDP($R217&amp;" Equity",W$1)))</f>
        <v>--</v>
      </c>
      <c r="X217" s="230" t="str">
        <f>IF(tbl_coded[[#This Row],[ISIN]]="","",IF(OR(_xll.BDP($R217&amp;" Equity",X$1)="#N/A N/A",_xll.BDP($R217&amp;" Equity",X$1)="#N/A Invalid Security"),"--",_xll.BDP($R217&amp;" Equity",X$1)))</f>
        <v>--</v>
      </c>
      <c r="Y21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17" s="230" t="str">
        <f>IF(tbl_coded[[#This Row],[ISIN]]="","",IF(ISNUMBER(_xll.BDP(B217&amp;" Corp",Z$1)),_xll.BDP(B217&amp;" Corp",Z$1),""))</f>
        <v/>
      </c>
      <c r="AA217" s="230" t="str">
        <f>IF(tbl_coded[[#This Row],[ISIN]]="","",IF(ISNUMBER(_xll.BDP(B217&amp;" Corp",AA$1)),_xll.BDP(B217&amp;" Corp",AA$1),""))</f>
        <v/>
      </c>
      <c r="AB217" s="230" t="str">
        <f>IF(tbl_coded[[#This Row],[ISIN]]="","",IF(ISNUMBER(_xll.BDP(B217&amp;" Corp",AB$1)),_xll.BDP(B217&amp;" Corp",AB$1),""))</f>
        <v/>
      </c>
      <c r="AC217" s="230" t="str">
        <f>IF(tbl_coded[[#This Row],[ISIN]]="","",IF((_xll.BDP(B217&amp;" Corp",AC$1))="#N/A Field Not Applicable","",_xll.BDP(B217&amp;" Corp",AC$1)))</f>
        <v>N</v>
      </c>
      <c r="AD217" s="230" t="str">
        <f>IF(tbl_coded[[#This Row],[ISIN]]="","",IF((_xll.BDP(B217&amp;" Corp",AD$1))="#N/A N/A","--",_xll.BDP(B217&amp;" Corp",AD$1)))</f>
        <v>--</v>
      </c>
      <c r="AE217" s="230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>HY</v>
      </c>
      <c r="AF21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Ba1/BB+/--</v>
      </c>
      <c r="AG21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Ba1/BB+/--</v>
      </c>
      <c r="AH217" s="231" t="str">
        <f>IF(tbl_coded[[#This Row],[ISIN]]="","",IF(_xll.BDP($B217&amp;" Corp",AH$1)="#N/A N/A","--",_xll.BDP($B217&amp;" Corp",AH$1)))</f>
        <v>BM</v>
      </c>
      <c r="AI21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1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中国水务</v>
      </c>
      <c r="AL217" s="230" t="str">
        <f>IF(tbl_coded[[#This Row],[ISIN]]="","",IF(_xll.BDS($B217&amp;" Corp",AL$1)="#N/A Field Not Applicable","",_xll.BDS($B217&amp;" Corp",AL$1)))</f>
        <v/>
      </c>
      <c r="AM21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7" s="230" t="str">
        <f>IF(tbl_coded[[#This Row],[ISIN]]="","",IF(OR(_xll.BDP($B217&amp;" Corp",AR$1)="#N/A N/A"),"",_xll.BDP($B217&amp;" Corp",AR$1)))</f>
        <v>Subsidiaries</v>
      </c>
      <c r="AS217" s="230" t="str">
        <f>IF(tbl_coded[[#This Row],[ISIN]]="","",IF(_xll.BDS($B217&amp;" Corp",AS$1)="#N/A Field Not Applicable","",_xll.BDS($B217&amp;" Corp",AS$1)))</f>
        <v/>
      </c>
      <c r="AT217" s="230" t="str">
        <f>IF(tbl_coded[[#This Row],[SBLC Provider BBID]]="","",_xll.BDP(tbl_coded[[#This Row],[SBLC Provider BBID]]&amp;" CompanyID","NAME"))</f>
        <v/>
      </c>
      <c r="AU217" s="230" t="str">
        <f>IF(tbl_coded[[#This Row],[ISIN]]="","",IF(OR(_xll.BDP($B217&amp;" Corp",AU$1)="#N/A N/A"),"--",IF(_xll.BDP($B217&amp;" Corp",AU$1)="#N/A Field Not Applicable","",TEXT(_xll.BDP($B217&amp;" Corp",AU$1),"yyyy/mm/dd"))))</f>
        <v>2021/05/18</v>
      </c>
      <c r="AV217" s="230" t="str">
        <f>IF(tbl_coded[[#This Row],[ISIN]]="","",IF(OR(_xll.BDP($B217&amp;" Corp",AV$1)="#N/A N/A"),"--",IF(_xll.BDP($B217&amp;" Corp",AV$1)="#N/A Field Not Applicable","",TEXT(_xll.BDP($B217&amp;" Corp",AV$1),"yyyy/mm/dd"))))</f>
        <v>2026/05/18</v>
      </c>
      <c r="AW217" s="230" t="str">
        <f>IF(tbl_coded[[#This Row],[ISIN]]="","",IF(OR(_xll.BDP($B217&amp;" Corp",AW$1)="#N/A N/A"),"--",IF(_xll.BDP($B217&amp;" Corp",AW$1)="#N/A Field Not Applicable","",TEXT(_xll.BDP($B217&amp;" Corp",AW$1),"yyyy/mm/dd"))))</f>
        <v>2021/05/11</v>
      </c>
      <c r="AX217" s="230" t="str">
        <f>IF(tbl_coded[[#This Row],[ISIN]]="","",IF(OR(_xll.BDP($B217&amp;" Corp",AX$1)="#N/A Field Not Applicable"),"--",IF(_xll.BDP($B217&amp;" Corp",AX$1)="#N/A Field Not Applicable","",TEXT(_xll.BDP($B217&amp;" Corp",AX$1),"yyyy/mm/dd"))))</f>
        <v>2024/05/18</v>
      </c>
      <c r="AY217" s="230">
        <f>IF(tbl_coded[[#This Row],[ISIN]]="","",IF(OR(_xll.BDP($B217&amp;" Corp",AY$1)="#N/A N/A"),"--",_xll.BDP($B217&amp;" Corp",AY$1)))</f>
        <v>4.8499999999999996</v>
      </c>
      <c r="AZ217" s="230" t="str">
        <f>IF(tbl_coded[[#This Row],[ISIN]]="","",IF(OR(_xll.BDP($B217&amp;" Corp",AZ$1)="#N/A N/A"),"--",_xll.BDP($B217&amp;" Corp",AZ$1)))</f>
        <v>USD</v>
      </c>
      <c r="BA217" s="230">
        <f>IF(tbl_coded[[#This Row],[ISIN]]="","",IF(OR(_xll.BDP($B217&amp;" Corp",BA$1)="#N/A N/A"),"--",_xll.BDP($B217&amp;" Corp",BA$1)))</f>
        <v>350000000</v>
      </c>
      <c r="BB217" s="230">
        <f>IF(tbl_coded[[#This Row],[ISIN]]="","",IF(OR(_xll.BDP($B217&amp;" Corp",BB$1)="#N/A Field Not Applicable"),"--",_xll.BDP($B217&amp;" Corp",BB$1)))</f>
        <v>98.800000000000011</v>
      </c>
      <c r="BC217" s="230" t="str">
        <f>IF(tbl_coded[[#This Row],[ISIN]]="","",IF(OR(_xll.BDP($B217&amp;" Corp",BC$1)="#N/A Field Not Applicable"),"--",_xll.BDP($B217&amp;" Corp",BC$1)))</f>
        <v>Y</v>
      </c>
      <c r="BD217" s="230" t="str">
        <f>IF(tbl_coded[[#This Row],[ISIN]]="","",IF(OR(_xll.BDP($B217&amp;" Corp",BD$1)="#N/A Field Not Applicable"),"--",_xll.BDP($B217&amp;" Corp",BD$1)))</f>
        <v>N</v>
      </c>
      <c r="BE217" s="230" t="str">
        <f>IF(tbl_coded[[#This Row],[ISIN]]="","",IF(OR(_xll.BDP($B217&amp;" Corp",BE$1)="#N/A Field Not Applicable"),"--",_xll.BDP($B217&amp;" Corp",BE$1)))</f>
        <v>N</v>
      </c>
      <c r="BF217" s="230" t="str">
        <f>IF(tbl_coded[[#This Row],[ISIN]]="","",IF(OR(_xll.BDP($B217&amp;" Corp",BF$1)="#N/A N/A"),"",_xll.BDP($B217&amp;" Corp",BF$1)))</f>
        <v>855 HK</v>
      </c>
      <c r="BG21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BB+</v>
      </c>
      <c r="BJ21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1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--/BB+/--</v>
      </c>
      <c r="BL21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--/BB+/--</v>
      </c>
      <c r="BM217" s="230" t="str">
        <f>IF(tbl_coded[[#This Row],[GREEN]]="Y","Green",IF(tbl_coded[[#This Row],[SUSTAINABLE]]="Y","Sustainable",IF(tbl_coded[[#This Row],[SOCIAL]]="Y","Social","")))</f>
        <v>Green</v>
      </c>
    </row>
    <row r="218" spans="1:65" ht="15" customHeight="1">
      <c r="A218" s="225">
        <v>216</v>
      </c>
      <c r="B218" s="226" t="str">
        <f>IF(美元债一级!$C$3:$C$1048576&lt;&gt;"",美元债一级!C218,"")</f>
        <v>XS2343627712</v>
      </c>
      <c r="C218" s="230" t="str">
        <f>IF(tbl_coded[[#This Row],[ISIN]]="","",IF(tbl_coded[[#This Row],[Index]]&gt;$A$1,"",IF(_xll.BDP($B218&amp;" Corp",C$1)="#N/A N/A","",_xll.BDP($B218&amp;" Corp",C$1))))</f>
        <v>10/5/2021</v>
      </c>
      <c r="D218" s="230" t="str">
        <f>IF(tbl_coded[[#This Row],[ISIN]]="","",IF(_xll.BDP($B218&amp;" Corp",D$1)="#N/A N/A","",_xll.BDP($B218&amp;" Corp",D$1)))</f>
        <v>AGILE GROUP HOLDINGS LTD</v>
      </c>
      <c r="E218" s="230" t="str">
        <f>IF(tbl_coded[[#This Row],[ISIN]]="","",IF(_xll.BDP($B218&amp;" Corp",E$1)="#N/A N/A","--",_xll.BDP($B218&amp;" Corp",E$1)))</f>
        <v>SUBSIDIARIES</v>
      </c>
      <c r="F218" s="230" t="str">
        <f>IF(tbl_coded[[#This Row],[ISIN]]="","",IF(_xll.BDS($B218&amp;" Corp",F$1)="#N/A Field Not Applicable","",_xll.BDS($B218&amp;" Corp",F$1)))</f>
        <v/>
      </c>
      <c r="G218" s="230" t="str">
        <f>IF(tbl_coded[[#This Row],[ISIN]]="","",IF(_xll.BDP($F218&amp;" CompanyID",G$1)="#N/A Invalid Security","",_xll.BDP($F218&amp;" CompanyID",G$1)))</f>
        <v/>
      </c>
      <c r="H218" s="230" t="str">
        <f>IF(tbl_coded[[#This Row],[ISIN]]="","",IF(_xll.BDP($B218&amp;" Corp",H$1)="#N/A N/A","--",_xll.BDP($B218&amp;" Corp",H$1)))</f>
        <v>--</v>
      </c>
      <c r="I218" s="230" t="str">
        <f>IF(tbl_coded[[#This Row],[ISIN]]="","",IF(_xll.BDP($B218&amp;" Corp",I$1)="#N/A N/A","--",_xll.BDP($B218&amp;" Corp",I$1)))</f>
        <v>NR</v>
      </c>
      <c r="J218" s="230" t="str">
        <f>IF(tbl_coded[[#This Row],[ISIN]]="","",IF(_xll.BDP($B218&amp;" Corp",J$1)="#N/A N/A","--",_xll.BDP($B218&amp;" Corp",J$1)))</f>
        <v>--</v>
      </c>
      <c r="K218" s="230" t="str">
        <f>IF(tbl_coded[[#This Row],[ISIN]]="","",IF(_xll.BDP($B218&amp;" Corp",K$1)="#N/A N/A","--",_xll.BDP($B218&amp;" Corp",K$1)))</f>
        <v>--</v>
      </c>
      <c r="L218" s="230" t="str">
        <f>IF(tbl_coded[[#This Row],[ISIN]]="","",IF(_xll.BDP($B218&amp;" Corp",L$1)="#N/A N/A","--",_xll.BDP($B218&amp;" Corp",L$1)))</f>
        <v>--</v>
      </c>
      <c r="M218" s="230" t="str">
        <f>IF(tbl_coded[[#This Row],[ISIN]]="","",IF(_xll.BDP($B218&amp;" Corp",M$1)="#N/A N/A","--",_xll.BDP($B218&amp;" Corp",M$1)))</f>
        <v>Caa1</v>
      </c>
      <c r="N218" s="230" t="str">
        <f>IF(tbl_coded[[#This Row],[ISIN]]="","",IF(_xll.BDP($B218&amp;" Corp",N$1)="#N/A N/A","--",_xll.BDP($B218&amp;" Corp",N$1)))</f>
        <v>Caa1</v>
      </c>
      <c r="O218" s="230" t="str">
        <f>IF(tbl_coded[[#This Row],[ISIN]]="","",IF(_xll.BDP($B218&amp;" Corp",O$1)="#N/A N/A","--",_xll.BDP($B218&amp;" Corp",O$1)))</f>
        <v>NR</v>
      </c>
      <c r="P218" s="230" t="str">
        <f>IF(tbl_coded[[#This Row],[ISIN]]="","",IF(_xll.BDP($B218&amp;" Corp",P$1)="#N/A N/A","--",_xll.BDP($B218&amp;" Corp",P$1)))</f>
        <v>--</v>
      </c>
      <c r="Q21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Caa1/NR/--</v>
      </c>
      <c r="R218" s="230" t="str">
        <f>IF(tbl_coded[[#This Row],[ISIN]]="","",IF(OR(_xll.BDP($B218&amp;" Corp",R$1)="#N/A N/A",_xll.BDP($B218&amp;" Corp",R$1)="#N/A Invalid Security",_xll.BDP($B218&amp;" Corp",R$1)="#N/A Field Not Applicable"),"--",_xll.BDP($B218&amp;" Corp",R$1)))</f>
        <v>--</v>
      </c>
      <c r="S218" s="230" t="str">
        <f>IF(tbl_coded[[#This Row],[ISIN]]="","",IF(OR(_xll.BDP($R218&amp;" Equity",S$1)="#N/A N/A",_xll.BDP($R218&amp;" Equity",S$1)="#N/A Invalid Security"),"--",_xll.BDP($R218&amp;" Equity",S$1)))</f>
        <v>--</v>
      </c>
      <c r="T218" s="230" t="str">
        <f>IF(tbl_coded[[#This Row],[ISIN]]="","",IF(OR(_xll.BDP($R218&amp;" Equity",T$1)="#N/A N/A",_xll.BDP($R218&amp;" Equity",T$1)="#N/A Invalid Security"),"--",_xll.BDP($R218&amp;" Equity",T$1)))</f>
        <v>--</v>
      </c>
      <c r="U218" s="230" t="str">
        <f>IF(tbl_coded[[#This Row],[ISIN]]="","",IF(OR(_xll.BDP($R218&amp;" Equity",U$1)="#N/A N/A",_xll.BDP($R218&amp;" Equity",U$1)="#N/A Invalid Security"),"--",_xll.BDP($R218&amp;" Equity",U$1)))</f>
        <v>--</v>
      </c>
      <c r="V218" s="230" t="str">
        <f>IF(tbl_coded[[#This Row],[ISIN]]="","",IF(OR(_xll.BDP($R218&amp;" Equity",V$1)="#N/A N/A",_xll.BDP($R218&amp;" Equity",V$1)="#N/A Invalid Security"),"--",_xll.BDP($R218&amp;" Equity",V$1)))</f>
        <v>--</v>
      </c>
      <c r="W218" s="230" t="str">
        <f>IF(tbl_coded[[#This Row],[ISIN]]="","",IF(OR(_xll.BDP($R218&amp;" Equity",W$1)="#N/A N/A",_xll.BDP($R218&amp;" Equity",W$1)="#N/A Invalid Security"),"--",_xll.BDP($R218&amp;" Equity",W$1)))</f>
        <v>--</v>
      </c>
      <c r="X218" s="230" t="str">
        <f>IF(tbl_coded[[#This Row],[ISIN]]="","",IF(OR(_xll.BDP($R218&amp;" Equity",X$1)="#N/A N/A",_xll.BDP($R218&amp;" Equity",X$1)="#N/A Invalid Security"),"--",_xll.BDP($R218&amp;" Equity",X$1)))</f>
        <v>--</v>
      </c>
      <c r="Y21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18" s="230" t="str">
        <f>IF(tbl_coded[[#This Row],[ISIN]]="","",IF(ISNUMBER(_xll.BDP(B218&amp;" Corp",Z$1)),_xll.BDP(B218&amp;" Corp",Z$1),""))</f>
        <v/>
      </c>
      <c r="AA218" s="230" t="str">
        <f>IF(tbl_coded[[#This Row],[ISIN]]="","",IF(ISNUMBER(_xll.BDP(B218&amp;" Corp",AA$1)),_xll.BDP(B218&amp;" Corp",AA$1),""))</f>
        <v/>
      </c>
      <c r="AB218" s="230" t="str">
        <f>IF(tbl_coded[[#This Row],[ISIN]]="","",IF(ISNUMBER(_xll.BDP(B218&amp;" Corp",AB$1)),_xll.BDP(B218&amp;" Corp",AB$1),""))</f>
        <v/>
      </c>
      <c r="AC218" s="230" t="str">
        <f>IF(tbl_coded[[#This Row],[ISIN]]="","",IF((_xll.BDP(B218&amp;" Corp",AC$1))="#N/A Field Not Applicable","",_xll.BDP(B218&amp;" Corp",AC$1)))</f>
        <v>N</v>
      </c>
      <c r="AD218" s="230" t="str">
        <f>IF(tbl_coded[[#This Row],[ISIN]]="","",IF((_xll.BDP(B218&amp;" Corp",AD$1))="#N/A N/A","--",_xll.BDP(B218&amp;" Corp",AD$1)))</f>
        <v>--</v>
      </c>
      <c r="AE218" s="230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>HY</v>
      </c>
      <c r="AF21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Caa1/NR/--</v>
      </c>
      <c r="AG21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--/NR/--</v>
      </c>
      <c r="AH218" s="231" t="str">
        <f>IF(tbl_coded[[#This Row],[ISIN]]="","",IF(_xll.BDP($B218&amp;" Corp",AH$1)="#N/A N/A","--",_xll.BDP($B218&amp;" Corp",AH$1)))</f>
        <v>KY</v>
      </c>
      <c r="AI21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1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雅居乐集团</v>
      </c>
      <c r="AL218" s="230" t="str">
        <f>IF(tbl_coded[[#This Row],[ISIN]]="","",IF(_xll.BDS($B218&amp;" Corp",AL$1)="#N/A Field Not Applicable","",_xll.BDS($B218&amp;" Corp",AL$1)))</f>
        <v/>
      </c>
      <c r="AM21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8" s="230" t="str">
        <f>IF(tbl_coded[[#This Row],[ISIN]]="","",IF(OR(_xll.BDP($B218&amp;" Corp",AR$1)="#N/A N/A"),"",_xll.BDP($B218&amp;" Corp",AR$1)))</f>
        <v>Subsidiaries</v>
      </c>
      <c r="AS218" s="230" t="str">
        <f>IF(tbl_coded[[#This Row],[ISIN]]="","",IF(_xll.BDS($B218&amp;" Corp",AS$1)="#N/A Field Not Applicable","",_xll.BDS($B218&amp;" Corp",AS$1)))</f>
        <v/>
      </c>
      <c r="AT218" s="230" t="str">
        <f>IF(tbl_coded[[#This Row],[SBLC Provider BBID]]="","",_xll.BDP(tbl_coded[[#This Row],[SBLC Provider BBID]]&amp;" CompanyID","NAME"))</f>
        <v/>
      </c>
      <c r="AU218" s="230" t="str">
        <f>IF(tbl_coded[[#This Row],[ISIN]]="","",IF(OR(_xll.BDP($B218&amp;" Corp",AU$1)="#N/A N/A"),"--",IF(_xll.BDP($B218&amp;" Corp",AU$1)="#N/A Field Not Applicable","",TEXT(_xll.BDP($B218&amp;" Corp",AU$1),"yyyy/mm/dd"))))</f>
        <v>2021/05/17</v>
      </c>
      <c r="AV218" s="230" t="str">
        <f>IF(tbl_coded[[#This Row],[ISIN]]="","",IF(OR(_xll.BDP($B218&amp;" Corp",AV$1)="#N/A N/A"),"--",IF(_xll.BDP($B218&amp;" Corp",AV$1)="#N/A Field Not Applicable","",TEXT(_xll.BDP($B218&amp;" Corp",AV$1),"yyyy/mm/dd"))))</f>
        <v>2026/05/17</v>
      </c>
      <c r="AW218" s="230" t="str">
        <f>IF(tbl_coded[[#This Row],[ISIN]]="","",IF(OR(_xll.BDP($B218&amp;" Corp",AW$1)="#N/A N/A"),"--",IF(_xll.BDP($B218&amp;" Corp",AW$1)="#N/A Field Not Applicable","",TEXT(_xll.BDP($B218&amp;" Corp",AW$1),"yyyy/mm/dd"))))</f>
        <v>2021/05/10</v>
      </c>
      <c r="AX218" s="230" t="str">
        <f>IF(tbl_coded[[#This Row],[ISIN]]="","",IF(OR(_xll.BDP($B218&amp;" Corp",AX$1)="#N/A Field Not Applicable"),"--",IF(_xll.BDP($B218&amp;" Corp",AX$1)="#N/A Field Not Applicable","",TEXT(_xll.BDP($B218&amp;" Corp",AX$1),"yyyy/mm/dd"))))</f>
        <v>2024/05/17</v>
      </c>
      <c r="AY218" s="230">
        <f>IF(tbl_coded[[#This Row],[ISIN]]="","",IF(OR(_xll.BDP($B218&amp;" Corp",AY$1)="#N/A N/A"),"--",_xll.BDP($B218&amp;" Corp",AY$1)))</f>
        <v>5.5</v>
      </c>
      <c r="AZ218" s="230" t="str">
        <f>IF(tbl_coded[[#This Row],[ISIN]]="","",IF(OR(_xll.BDP($B218&amp;" Corp",AZ$1)="#N/A N/A"),"--",_xll.BDP($B218&amp;" Corp",AZ$1)))</f>
        <v>USD</v>
      </c>
      <c r="BA218" s="230">
        <f>IF(tbl_coded[[#This Row],[ISIN]]="","",IF(OR(_xll.BDP($B218&amp;" Corp",BA$1)="#N/A N/A"),"--",_xll.BDP($B218&amp;" Corp",BA$1)))</f>
        <v>450000000</v>
      </c>
      <c r="BB218" s="230">
        <f>IF(tbl_coded[[#This Row],[ISIN]]="","",IF(OR(_xll.BDP($B218&amp;" Corp",BB$1)="#N/A Field Not Applicable"),"--",_xll.BDP($B218&amp;" Corp",BB$1)))</f>
        <v>99.462000000000003</v>
      </c>
      <c r="BC218" s="230" t="str">
        <f>IF(tbl_coded[[#This Row],[ISIN]]="","",IF(OR(_xll.BDP($B218&amp;" Corp",BC$1)="#N/A Field Not Applicable"),"--",_xll.BDP($B218&amp;" Corp",BC$1)))</f>
        <v>N</v>
      </c>
      <c r="BD218" s="230" t="str">
        <f>IF(tbl_coded[[#This Row],[ISIN]]="","",IF(OR(_xll.BDP($B218&amp;" Corp",BD$1)="#N/A Field Not Applicable"),"--",_xll.BDP($B218&amp;" Corp",BD$1)))</f>
        <v>N</v>
      </c>
      <c r="BE218" s="230" t="str">
        <f>IF(tbl_coded[[#This Row],[ISIN]]="","",IF(OR(_xll.BDP($B218&amp;" Corp",BE$1)="#N/A Field Not Applicable"),"--",_xll.BDP($B218&amp;" Corp",BE$1)))</f>
        <v>N</v>
      </c>
      <c r="BF218" s="230" t="str">
        <f>IF(tbl_coded[[#This Row],[ISIN]]="","",IF(OR(_xll.BDP($B218&amp;" Corp",BF$1)="#N/A N/A"),"",_xll.BDP($B218&amp;" Corp",BF$1)))</f>
        <v>3383 HK</v>
      </c>
      <c r="BG21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1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1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1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--/NR/--</v>
      </c>
      <c r="BM218" s="230" t="str">
        <f>IF(tbl_coded[[#This Row],[GREEN]]="Y","Green",IF(tbl_coded[[#This Row],[SUSTAINABLE]]="Y","Sustainable",IF(tbl_coded[[#This Row],[SOCIAL]]="Y","Social","")))</f>
        <v/>
      </c>
    </row>
    <row r="219" spans="1:65" ht="15" customHeight="1">
      <c r="A219" s="225">
        <v>217</v>
      </c>
      <c r="B219" s="226" t="str">
        <f>IF(美元债一级!$C$3:$C$1048576&lt;&gt;"",美元债一级!C219,"")</f>
        <v>XS2342499592</v>
      </c>
      <c r="C219" s="230" t="str">
        <f>IF(tbl_coded[[#This Row],[ISIN]]="","",IF(tbl_coded[[#This Row],[Index]]&gt;$A$1,"",IF(_xll.BDP($B219&amp;" Corp",C$1)="#N/A N/A","",_xll.BDP($B219&amp;" Corp",C$1))))</f>
        <v>10/5/2021</v>
      </c>
      <c r="D219" s="230" t="str">
        <f>IF(tbl_coded[[#This Row],[ISIN]]="","",IF(_xll.BDP($B219&amp;" Corp",D$1)="#N/A N/A","",_xll.BDP($B219&amp;" Corp",D$1)))</f>
        <v>CIFI HOLDINGS GROUP</v>
      </c>
      <c r="E219" s="230" t="str">
        <f>IF(tbl_coded[[#This Row],[ISIN]]="","",IF(_xll.BDP($B219&amp;" Corp",E$1)="#N/A N/A","--",_xll.BDP($B219&amp;" Corp",E$1)))</f>
        <v>SUBSIDIARIES</v>
      </c>
      <c r="F219" s="230" t="str">
        <f>IF(tbl_coded[[#This Row],[ISIN]]="","",IF(_xll.BDS($B219&amp;" Corp",F$1)="#N/A Field Not Applicable","",_xll.BDS($B219&amp;" Corp",F$1)))</f>
        <v/>
      </c>
      <c r="G219" s="230" t="str">
        <f>IF(tbl_coded[[#This Row],[ISIN]]="","",IF(_xll.BDP($F219&amp;" CompanyID",G$1)="#N/A Invalid Security","",_xll.BDP($F219&amp;" CompanyID",G$1)))</f>
        <v/>
      </c>
      <c r="H219" s="230" t="str">
        <f>IF(tbl_coded[[#This Row],[ISIN]]="","",IF(_xll.BDP($B219&amp;" Corp",H$1)="#N/A N/A","--",_xll.BDP($B219&amp;" Corp",H$1)))</f>
        <v>Cu</v>
      </c>
      <c r="I219" s="230" t="str">
        <f>IF(tbl_coded[[#This Row],[ISIN]]="","",IF(_xll.BDP($B219&amp;" Corp",I$1)="#N/A N/A","--",_xll.BDP($B219&amp;" Corp",I$1)))</f>
        <v>NR</v>
      </c>
      <c r="J219" s="230" t="str">
        <f>IF(tbl_coded[[#This Row],[ISIN]]="","",IF(_xll.BDP($B219&amp;" Corp",J$1)="#N/A N/A","--",_xll.BDP($B219&amp;" Corp",J$1)))</f>
        <v>--</v>
      </c>
      <c r="K219" s="230" t="str">
        <f>IF(tbl_coded[[#This Row],[ISIN]]="","",IF(_xll.BDP($B219&amp;" Corp",K$1)="#N/A N/A","--",_xll.BDP($B219&amp;" Corp",K$1)))</f>
        <v>--</v>
      </c>
      <c r="L219" s="230" t="str">
        <f>IF(tbl_coded[[#This Row],[ISIN]]="","",IF(_xll.BDP($B219&amp;" Corp",L$1)="#N/A N/A","--",_xll.BDP($B219&amp;" Corp",L$1)))</f>
        <v>--</v>
      </c>
      <c r="M219" s="230" t="str">
        <f>IF(tbl_coded[[#This Row],[ISIN]]="","",IF(_xll.BDP($B219&amp;" Corp",M$1)="#N/A N/A","--",_xll.BDP($B219&amp;" Corp",M$1)))</f>
        <v>Ca</v>
      </c>
      <c r="N219" s="230" t="str">
        <f>IF(tbl_coded[[#This Row],[ISIN]]="","",IF(_xll.BDP($B219&amp;" Corp",N$1)="#N/A N/A","--",_xll.BDP($B219&amp;" Corp",N$1)))</f>
        <v>Ca</v>
      </c>
      <c r="O219" s="230" t="str">
        <f>IF(tbl_coded[[#This Row],[ISIN]]="","",IF(_xll.BDP($B219&amp;" Corp",O$1)="#N/A N/A","--",_xll.BDP($B219&amp;" Corp",O$1)))</f>
        <v>NR</v>
      </c>
      <c r="P219" s="230" t="str">
        <f>IF(tbl_coded[[#This Row],[ISIN]]="","",IF(_xll.BDP($B219&amp;" Corp",P$1)="#N/A N/A","--",_xll.BDP($B219&amp;" Corp",P$1)))</f>
        <v>WD</v>
      </c>
      <c r="Q21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Ca/NR/WD</v>
      </c>
      <c r="R219" s="230" t="str">
        <f>IF(tbl_coded[[#This Row],[ISIN]]="","",IF(OR(_xll.BDP($B219&amp;" Corp",R$1)="#N/A N/A",_xll.BDP($B219&amp;" Corp",R$1)="#N/A Invalid Security",_xll.BDP($B219&amp;" Corp",R$1)="#N/A Field Not Applicable"),"--",_xll.BDP($B219&amp;" Corp",R$1)))</f>
        <v>--</v>
      </c>
      <c r="S219" s="230" t="str">
        <f>IF(tbl_coded[[#This Row],[ISIN]]="","",IF(OR(_xll.BDP($R219&amp;" Equity",S$1)="#N/A N/A",_xll.BDP($R219&amp;" Equity",S$1)="#N/A Invalid Security"),"--",_xll.BDP($R219&amp;" Equity",S$1)))</f>
        <v>--</v>
      </c>
      <c r="T219" s="230" t="str">
        <f>IF(tbl_coded[[#This Row],[ISIN]]="","",IF(OR(_xll.BDP($R219&amp;" Equity",T$1)="#N/A N/A",_xll.BDP($R219&amp;" Equity",T$1)="#N/A Invalid Security"),"--",_xll.BDP($R219&amp;" Equity",T$1)))</f>
        <v>--</v>
      </c>
      <c r="U219" s="230" t="str">
        <f>IF(tbl_coded[[#This Row],[ISIN]]="","",IF(OR(_xll.BDP($R219&amp;" Equity",U$1)="#N/A N/A",_xll.BDP($R219&amp;" Equity",U$1)="#N/A Invalid Security"),"--",_xll.BDP($R219&amp;" Equity",U$1)))</f>
        <v>--</v>
      </c>
      <c r="V219" s="230" t="str">
        <f>IF(tbl_coded[[#This Row],[ISIN]]="","",IF(OR(_xll.BDP($R219&amp;" Equity",V$1)="#N/A N/A",_xll.BDP($R219&amp;" Equity",V$1)="#N/A Invalid Security"),"--",_xll.BDP($R219&amp;" Equity",V$1)))</f>
        <v>--</v>
      </c>
      <c r="W219" s="230" t="str">
        <f>IF(tbl_coded[[#This Row],[ISIN]]="","",IF(OR(_xll.BDP($R219&amp;" Equity",W$1)="#N/A N/A",_xll.BDP($R219&amp;" Equity",W$1)="#N/A Invalid Security"),"--",_xll.BDP($R219&amp;" Equity",W$1)))</f>
        <v>--</v>
      </c>
      <c r="X219" s="230" t="str">
        <f>IF(tbl_coded[[#This Row],[ISIN]]="","",IF(OR(_xll.BDP($R219&amp;" Equity",X$1)="#N/A N/A",_xll.BDP($R219&amp;" Equity",X$1)="#N/A Invalid Security"),"--",_xll.BDP($R219&amp;" Equity",X$1)))</f>
        <v>--</v>
      </c>
      <c r="Y21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19" s="230" t="str">
        <f>IF(tbl_coded[[#This Row],[ISIN]]="","",IF(ISNUMBER(_xll.BDP(B219&amp;" Corp",Z$1)),_xll.BDP(B219&amp;" Corp",Z$1),""))</f>
        <v/>
      </c>
      <c r="AA219" s="230" t="str">
        <f>IF(tbl_coded[[#This Row],[ISIN]]="","",IF(ISNUMBER(_xll.BDP(B219&amp;" Corp",AA$1)),_xll.BDP(B219&amp;" Corp",AA$1),""))</f>
        <v/>
      </c>
      <c r="AB219" s="230" t="str">
        <f>IF(tbl_coded[[#This Row],[ISIN]]="","",IF(ISNUMBER(_xll.BDP(B219&amp;" Corp",AB$1)),_xll.BDP(B219&amp;" Corp",AB$1),""))</f>
        <v/>
      </c>
      <c r="AC219" s="230" t="str">
        <f>IF(tbl_coded[[#This Row],[ISIN]]="","",IF((_xll.BDP(B219&amp;" Corp",AC$1))="#N/A Field Not Applicable","",_xll.BDP(B219&amp;" Corp",AC$1)))</f>
        <v>N</v>
      </c>
      <c r="AD219" s="230" t="str">
        <f>IF(tbl_coded[[#This Row],[ISIN]]="","",IF((_xll.BDP(B219&amp;" Corp",AD$1))="#N/A N/A","--",_xll.BDP(B219&amp;" Corp",AD$1)))</f>
        <v>--</v>
      </c>
      <c r="AE219" s="230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>HY</v>
      </c>
      <c r="AF21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Ca/NR/WD</v>
      </c>
      <c r="AG21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Cu/NR/--</v>
      </c>
      <c r="AH219" s="231" t="str">
        <f>IF(tbl_coded[[#This Row],[ISIN]]="","",IF(_xll.BDP($B219&amp;" Corp",AH$1)="#N/A N/A","--",_xll.BDP($B219&amp;" Corp",AH$1)))</f>
        <v>KY</v>
      </c>
      <c r="AI21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1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旭辉控股集团</v>
      </c>
      <c r="AL219" s="230" t="str">
        <f>IF(tbl_coded[[#This Row],[ISIN]]="","",IF(_xll.BDS($B219&amp;" Corp",AL$1)="#N/A Field Not Applicable","",_xll.BDS($B219&amp;" Corp",AL$1)))</f>
        <v/>
      </c>
      <c r="AM21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1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1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1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1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19" s="230" t="str">
        <f>IF(tbl_coded[[#This Row],[ISIN]]="","",IF(OR(_xll.BDP($B219&amp;" Corp",AR$1)="#N/A N/A"),"",_xll.BDP($B219&amp;" Corp",AR$1)))</f>
        <v>Subsidiaries</v>
      </c>
      <c r="AS219" s="230" t="str">
        <f>IF(tbl_coded[[#This Row],[ISIN]]="","",IF(_xll.BDS($B219&amp;" Corp",AS$1)="#N/A Field Not Applicable","",_xll.BDS($B219&amp;" Corp",AS$1)))</f>
        <v/>
      </c>
      <c r="AT219" s="230" t="str">
        <f>IF(tbl_coded[[#This Row],[SBLC Provider BBID]]="","",_xll.BDP(tbl_coded[[#This Row],[SBLC Provider BBID]]&amp;" CompanyID","NAME"))</f>
        <v/>
      </c>
      <c r="AU219" s="230" t="str">
        <f>IF(tbl_coded[[#This Row],[ISIN]]="","",IF(OR(_xll.BDP($B219&amp;" Corp",AU$1)="#N/A N/A"),"--",IF(_xll.BDP($B219&amp;" Corp",AU$1)="#N/A Field Not Applicable","",TEXT(_xll.BDP($B219&amp;" Corp",AU$1),"yyyy/mm/dd"))))</f>
        <v>2021/05/17</v>
      </c>
      <c r="AV219" s="230" t="str">
        <f>IF(tbl_coded[[#This Row],[ISIN]]="","",IF(OR(_xll.BDP($B219&amp;" Corp",AV$1)="#N/A N/A"),"--",IF(_xll.BDP($B219&amp;" Corp",AV$1)="#N/A Field Not Applicable","",TEXT(_xll.BDP($B219&amp;" Corp",AV$1),"yyyy/mm/dd"))))</f>
        <v>2028/05/17</v>
      </c>
      <c r="AW219" s="230" t="str">
        <f>IF(tbl_coded[[#This Row],[ISIN]]="","",IF(OR(_xll.BDP($B219&amp;" Corp",AW$1)="#N/A N/A"),"--",IF(_xll.BDP($B219&amp;" Corp",AW$1)="#N/A Field Not Applicable","",TEXT(_xll.BDP($B219&amp;" Corp",AW$1),"yyyy/mm/dd"))))</f>
        <v>2021/05/10</v>
      </c>
      <c r="AX219" s="230" t="str">
        <f>IF(tbl_coded[[#This Row],[ISIN]]="","",IF(OR(_xll.BDP($B219&amp;" Corp",AX$1)="#N/A Field Not Applicable"),"--",IF(_xll.BDP($B219&amp;" Corp",AX$1)="#N/A Field Not Applicable","",TEXT(_xll.BDP($B219&amp;" Corp",AX$1),"yyyy/mm/dd"))))</f>
        <v>2025/05/17</v>
      </c>
      <c r="AY219" s="230">
        <f>IF(tbl_coded[[#This Row],[ISIN]]="","",IF(OR(_xll.BDP($B219&amp;" Corp",AY$1)="#N/A N/A"),"--",_xll.BDP($B219&amp;" Corp",AY$1)))</f>
        <v>4.8</v>
      </c>
      <c r="AZ219" s="230" t="str">
        <f>IF(tbl_coded[[#This Row],[ISIN]]="","",IF(OR(_xll.BDP($B219&amp;" Corp",AZ$1)="#N/A N/A"),"--",_xll.BDP($B219&amp;" Corp",AZ$1)))</f>
        <v>USD</v>
      </c>
      <c r="BA219" s="230">
        <f>IF(tbl_coded[[#This Row],[ISIN]]="","",IF(OR(_xll.BDP($B219&amp;" Corp",BA$1)="#N/A N/A"),"--",_xll.BDP($B219&amp;" Corp",BA$1)))</f>
        <v>150000000</v>
      </c>
      <c r="BB219" s="230">
        <f>IF(tbl_coded[[#This Row],[ISIN]]="","",IF(OR(_xll.BDP($B219&amp;" Corp",BB$1)="#N/A Field Not Applicable"),"--",_xll.BDP($B219&amp;" Corp",BB$1)))</f>
        <v>100</v>
      </c>
      <c r="BC219" s="230" t="str">
        <f>IF(tbl_coded[[#This Row],[ISIN]]="","",IF(OR(_xll.BDP($B219&amp;" Corp",BC$1)="#N/A Field Not Applicable"),"--",_xll.BDP($B219&amp;" Corp",BC$1)))</f>
        <v>Y</v>
      </c>
      <c r="BD219" s="230" t="str">
        <f>IF(tbl_coded[[#This Row],[ISIN]]="","",IF(OR(_xll.BDP($B219&amp;" Corp",BD$1)="#N/A Field Not Applicable"),"--",_xll.BDP($B219&amp;" Corp",BD$1)))</f>
        <v>N</v>
      </c>
      <c r="BE219" s="230" t="str">
        <f>IF(tbl_coded[[#This Row],[ISIN]]="","",IF(OR(_xll.BDP($B219&amp;" Corp",BE$1)="#N/A Field Not Applicable"),"--",_xll.BDP($B219&amp;" Corp",BE$1)))</f>
        <v>N</v>
      </c>
      <c r="BF219" s="230" t="str">
        <f>IF(tbl_coded[[#This Row],[ISIN]]="","",IF(OR(_xll.BDP($B219&amp;" Corp",BF$1)="#N/A N/A"),"",_xll.BDP($B219&amp;" Corp",BF$1)))</f>
        <v>884 HK</v>
      </c>
      <c r="BG21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1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1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1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1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1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19" s="230" t="str">
        <f>IF(tbl_coded[[#This Row],[GREEN]]="Y","Green",IF(tbl_coded[[#This Row],[SUSTAINABLE]]="Y","Sustainable",IF(tbl_coded[[#This Row],[SOCIAL]]="Y","Social","")))</f>
        <v>Green</v>
      </c>
    </row>
    <row r="220" spans="1:65" ht="15" customHeight="1">
      <c r="A220" s="225">
        <v>218</v>
      </c>
      <c r="B220" s="226" t="str">
        <f>IF(美元债一级!$C$3:$C$1048576&lt;&gt;"",美元债一级!C220,"")</f>
        <v>XS2342908949</v>
      </c>
      <c r="C220" s="230" t="str">
        <f>IF(tbl_coded[[#This Row],[ISIN]]="","",IF(tbl_coded[[#This Row],[Index]]&gt;$A$1,"",IF(_xll.BDP($B220&amp;" Corp",C$1)="#N/A N/A","",_xll.BDP($B220&amp;" Corp",C$1))))</f>
        <v>10/5/2021</v>
      </c>
      <c r="D220" s="230" t="str">
        <f>IF(tbl_coded[[#This Row],[ISIN]]="","",IF(_xll.BDP($B220&amp;" Corp",D$1)="#N/A N/A","",_xll.BDP($B220&amp;" Corp",D$1)))</f>
        <v>CIFI HOLDINGS GROUP</v>
      </c>
      <c r="E220" s="230" t="str">
        <f>IF(tbl_coded[[#This Row],[ISIN]]="","",IF(_xll.BDP($B220&amp;" Corp",E$1)="#N/A N/A","--",_xll.BDP($B220&amp;" Corp",E$1)))</f>
        <v>SUBSIDIARIES</v>
      </c>
      <c r="F220" s="230" t="str">
        <f>IF(tbl_coded[[#This Row],[ISIN]]="","",IF(_xll.BDS($B220&amp;" Corp",F$1)="#N/A Field Not Applicable","",_xll.BDS($B220&amp;" Corp",F$1)))</f>
        <v/>
      </c>
      <c r="G220" s="230" t="str">
        <f>IF(tbl_coded[[#This Row],[ISIN]]="","",IF(_xll.BDP($F220&amp;" CompanyID",G$1)="#N/A Invalid Security","",_xll.BDP($F220&amp;" CompanyID",G$1)))</f>
        <v/>
      </c>
      <c r="H220" s="230" t="str">
        <f>IF(tbl_coded[[#This Row],[ISIN]]="","",IF(_xll.BDP($B220&amp;" Corp",H$1)="#N/A N/A","--",_xll.BDP($B220&amp;" Corp",H$1)))</f>
        <v>Cu</v>
      </c>
      <c r="I220" s="230" t="str">
        <f>IF(tbl_coded[[#This Row],[ISIN]]="","",IF(_xll.BDP($B220&amp;" Corp",I$1)="#N/A N/A","--",_xll.BDP($B220&amp;" Corp",I$1)))</f>
        <v>NR</v>
      </c>
      <c r="J220" s="230" t="str">
        <f>IF(tbl_coded[[#This Row],[ISIN]]="","",IF(_xll.BDP($B220&amp;" Corp",J$1)="#N/A N/A","--",_xll.BDP($B220&amp;" Corp",J$1)))</f>
        <v>--</v>
      </c>
      <c r="K220" s="230" t="str">
        <f>IF(tbl_coded[[#This Row],[ISIN]]="","",IF(_xll.BDP($B220&amp;" Corp",K$1)="#N/A N/A","--",_xll.BDP($B220&amp;" Corp",K$1)))</f>
        <v>--</v>
      </c>
      <c r="L220" s="230" t="str">
        <f>IF(tbl_coded[[#This Row],[ISIN]]="","",IF(_xll.BDP($B220&amp;" Corp",L$1)="#N/A N/A","--",_xll.BDP($B220&amp;" Corp",L$1)))</f>
        <v>--</v>
      </c>
      <c r="M220" s="230" t="str">
        <f>IF(tbl_coded[[#This Row],[ISIN]]="","",IF(_xll.BDP($B220&amp;" Corp",M$1)="#N/A N/A","--",_xll.BDP($B220&amp;" Corp",M$1)))</f>
        <v>Ca</v>
      </c>
      <c r="N220" s="230" t="str">
        <f>IF(tbl_coded[[#This Row],[ISIN]]="","",IF(_xll.BDP($B220&amp;" Corp",N$1)="#N/A N/A","--",_xll.BDP($B220&amp;" Corp",N$1)))</f>
        <v>Ca</v>
      </c>
      <c r="O220" s="230" t="str">
        <f>IF(tbl_coded[[#This Row],[ISIN]]="","",IF(_xll.BDP($B220&amp;" Corp",O$1)="#N/A N/A","--",_xll.BDP($B220&amp;" Corp",O$1)))</f>
        <v>NR</v>
      </c>
      <c r="P220" s="230" t="str">
        <f>IF(tbl_coded[[#This Row],[ISIN]]="","",IF(_xll.BDP($B220&amp;" Corp",P$1)="#N/A N/A","--",_xll.BDP($B220&amp;" Corp",P$1)))</f>
        <v>WD</v>
      </c>
      <c r="Q22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Ca/NR/WD</v>
      </c>
      <c r="R220" s="230" t="str">
        <f>IF(tbl_coded[[#This Row],[ISIN]]="","",IF(OR(_xll.BDP($B220&amp;" Corp",R$1)="#N/A N/A",_xll.BDP($B220&amp;" Corp",R$1)="#N/A Invalid Security",_xll.BDP($B220&amp;" Corp",R$1)="#N/A Field Not Applicable"),"--",_xll.BDP($B220&amp;" Corp",R$1)))</f>
        <v>--</v>
      </c>
      <c r="S220" s="230" t="str">
        <f>IF(tbl_coded[[#This Row],[ISIN]]="","",IF(OR(_xll.BDP($R220&amp;" Equity",S$1)="#N/A N/A",_xll.BDP($R220&amp;" Equity",S$1)="#N/A Invalid Security"),"--",_xll.BDP($R220&amp;" Equity",S$1)))</f>
        <v>--</v>
      </c>
      <c r="T220" s="230" t="str">
        <f>IF(tbl_coded[[#This Row],[ISIN]]="","",IF(OR(_xll.BDP($R220&amp;" Equity",T$1)="#N/A N/A",_xll.BDP($R220&amp;" Equity",T$1)="#N/A Invalid Security"),"--",_xll.BDP($R220&amp;" Equity",T$1)))</f>
        <v>--</v>
      </c>
      <c r="U220" s="230" t="str">
        <f>IF(tbl_coded[[#This Row],[ISIN]]="","",IF(OR(_xll.BDP($R220&amp;" Equity",U$1)="#N/A N/A",_xll.BDP($R220&amp;" Equity",U$1)="#N/A Invalid Security"),"--",_xll.BDP($R220&amp;" Equity",U$1)))</f>
        <v>--</v>
      </c>
      <c r="V220" s="230" t="str">
        <f>IF(tbl_coded[[#This Row],[ISIN]]="","",IF(OR(_xll.BDP($R220&amp;" Equity",V$1)="#N/A N/A",_xll.BDP($R220&amp;" Equity",V$1)="#N/A Invalid Security"),"--",_xll.BDP($R220&amp;" Equity",V$1)))</f>
        <v>--</v>
      </c>
      <c r="W220" s="230" t="str">
        <f>IF(tbl_coded[[#This Row],[ISIN]]="","",IF(OR(_xll.BDP($R220&amp;" Equity",W$1)="#N/A N/A",_xll.BDP($R220&amp;" Equity",W$1)="#N/A Invalid Security"),"--",_xll.BDP($R220&amp;" Equity",W$1)))</f>
        <v>--</v>
      </c>
      <c r="X220" s="230" t="str">
        <f>IF(tbl_coded[[#This Row],[ISIN]]="","",IF(OR(_xll.BDP($R220&amp;" Equity",X$1)="#N/A N/A",_xll.BDP($R220&amp;" Equity",X$1)="#N/A Invalid Security"),"--",_xll.BDP($R220&amp;" Equity",X$1)))</f>
        <v>--</v>
      </c>
      <c r="Y22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20" s="230" t="str">
        <f>IF(tbl_coded[[#This Row],[ISIN]]="","",IF(ISNUMBER(_xll.BDP(B220&amp;" Corp",Z$1)),_xll.BDP(B220&amp;" Corp",Z$1),""))</f>
        <v/>
      </c>
      <c r="AA220" s="230" t="str">
        <f>IF(tbl_coded[[#This Row],[ISIN]]="","",IF(ISNUMBER(_xll.BDP(B220&amp;" Corp",AA$1)),_xll.BDP(B220&amp;" Corp",AA$1),""))</f>
        <v/>
      </c>
      <c r="AB220" s="230" t="str">
        <f>IF(tbl_coded[[#This Row],[ISIN]]="","",IF(ISNUMBER(_xll.BDP(B220&amp;" Corp",AB$1)),_xll.BDP(B220&amp;" Corp",AB$1),""))</f>
        <v/>
      </c>
      <c r="AC220" s="230" t="str">
        <f>IF(tbl_coded[[#This Row],[ISIN]]="","",IF((_xll.BDP(B220&amp;" Corp",AC$1))="#N/A Field Not Applicable","",_xll.BDP(B220&amp;" Corp",AC$1)))</f>
        <v>N</v>
      </c>
      <c r="AD220" s="230" t="str">
        <f>IF(tbl_coded[[#This Row],[ISIN]]="","",IF((_xll.BDP(B220&amp;" Corp",AD$1))="#N/A N/A","--",_xll.BDP(B220&amp;" Corp",AD$1)))</f>
        <v>--</v>
      </c>
      <c r="AE220" s="230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>HY</v>
      </c>
      <c r="AF22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Ca/NR/WD</v>
      </c>
      <c r="AG22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Cu/NR/--</v>
      </c>
      <c r="AH220" s="231" t="str">
        <f>IF(tbl_coded[[#This Row],[ISIN]]="","",IF(_xll.BDP($B220&amp;" Corp",AH$1)="#N/A N/A","--",_xll.BDP($B220&amp;" Corp",AH$1)))</f>
        <v>KY</v>
      </c>
      <c r="AI22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2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旭辉控股集团</v>
      </c>
      <c r="AL220" s="230" t="str">
        <f>IF(tbl_coded[[#This Row],[ISIN]]="","",IF(_xll.BDS($B220&amp;" Corp",AL$1)="#N/A Field Not Applicable","",_xll.BDS($B220&amp;" Corp",AL$1)))</f>
        <v/>
      </c>
      <c r="AM22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0" s="230" t="str">
        <f>IF(tbl_coded[[#This Row],[ISIN]]="","",IF(OR(_xll.BDP($B220&amp;" Corp",AR$1)="#N/A N/A"),"",_xll.BDP($B220&amp;" Corp",AR$1)))</f>
        <v>Subsidiaries</v>
      </c>
      <c r="AS220" s="230" t="str">
        <f>IF(tbl_coded[[#This Row],[ISIN]]="","",IF(_xll.BDS($B220&amp;" Corp",AS$1)="#N/A Field Not Applicable","",_xll.BDS($B220&amp;" Corp",AS$1)))</f>
        <v/>
      </c>
      <c r="AT220" s="230" t="str">
        <f>IF(tbl_coded[[#This Row],[SBLC Provider BBID]]="","",_xll.BDP(tbl_coded[[#This Row],[SBLC Provider BBID]]&amp;" CompanyID","NAME"))</f>
        <v/>
      </c>
      <c r="AU220" s="230" t="str">
        <f>IF(tbl_coded[[#This Row],[ISIN]]="","",IF(OR(_xll.BDP($B220&amp;" Corp",AU$1)="#N/A N/A"),"--",IF(_xll.BDP($B220&amp;" Corp",AU$1)="#N/A Field Not Applicable","",TEXT(_xll.BDP($B220&amp;" Corp",AU$1),"yyyy/mm/dd"))))</f>
        <v>2021/05/17</v>
      </c>
      <c r="AV220" s="230" t="str">
        <f>IF(tbl_coded[[#This Row],[ISIN]]="","",IF(OR(_xll.BDP($B220&amp;" Corp",AV$1)="#N/A N/A"),"--",IF(_xll.BDP($B220&amp;" Corp",AV$1)="#N/A Field Not Applicable","",TEXT(_xll.BDP($B220&amp;" Corp",AV$1),"yyyy/mm/dd"))))</f>
        <v>2026/08/17</v>
      </c>
      <c r="AW220" s="230" t="str">
        <f>IF(tbl_coded[[#This Row],[ISIN]]="","",IF(OR(_xll.BDP($B220&amp;" Corp",AW$1)="#N/A N/A"),"--",IF(_xll.BDP($B220&amp;" Corp",AW$1)="#N/A Field Not Applicable","",TEXT(_xll.BDP($B220&amp;" Corp",AW$1),"yyyy/mm/dd"))))</f>
        <v>2021/05/10</v>
      </c>
      <c r="AX220" s="230" t="str">
        <f>IF(tbl_coded[[#This Row],[ISIN]]="","",IF(OR(_xll.BDP($B220&amp;" Corp",AX$1)="#N/A Field Not Applicable"),"--",IF(_xll.BDP($B220&amp;" Corp",AX$1)="#N/A Field Not Applicable","",TEXT(_xll.BDP($B220&amp;" Corp",AX$1),"yyyy/mm/dd"))))</f>
        <v>2024/05/17</v>
      </c>
      <c r="AY220" s="230">
        <f>IF(tbl_coded[[#This Row],[ISIN]]="","",IF(OR(_xll.BDP($B220&amp;" Corp",AY$1)="#N/A N/A"),"--",_xll.BDP($B220&amp;" Corp",AY$1)))</f>
        <v>4.45</v>
      </c>
      <c r="AZ220" s="230" t="str">
        <f>IF(tbl_coded[[#This Row],[ISIN]]="","",IF(OR(_xll.BDP($B220&amp;" Corp",AZ$1)="#N/A N/A"),"--",_xll.BDP($B220&amp;" Corp",AZ$1)))</f>
        <v>USD</v>
      </c>
      <c r="BA220" s="230">
        <f>IF(tbl_coded[[#This Row],[ISIN]]="","",IF(OR(_xll.BDP($B220&amp;" Corp",BA$1)="#N/A N/A"),"--",_xll.BDP($B220&amp;" Corp",BA$1)))</f>
        <v>500000000</v>
      </c>
      <c r="BB220" s="230">
        <f>IF(tbl_coded[[#This Row],[ISIN]]="","",IF(OR(_xll.BDP($B220&amp;" Corp",BB$1)="#N/A Field Not Applicable"),"--",_xll.BDP($B220&amp;" Corp",BB$1)))</f>
        <v>99.981999999999999</v>
      </c>
      <c r="BC220" s="230" t="str">
        <f>IF(tbl_coded[[#This Row],[ISIN]]="","",IF(OR(_xll.BDP($B220&amp;" Corp",BC$1)="#N/A Field Not Applicable"),"--",_xll.BDP($B220&amp;" Corp",BC$1)))</f>
        <v>Y</v>
      </c>
      <c r="BD220" s="230" t="str">
        <f>IF(tbl_coded[[#This Row],[ISIN]]="","",IF(OR(_xll.BDP($B220&amp;" Corp",BD$1)="#N/A Field Not Applicable"),"--",_xll.BDP($B220&amp;" Corp",BD$1)))</f>
        <v>N</v>
      </c>
      <c r="BE220" s="230" t="str">
        <f>IF(tbl_coded[[#This Row],[ISIN]]="","",IF(OR(_xll.BDP($B220&amp;" Corp",BE$1)="#N/A Field Not Applicable"),"--",_xll.BDP($B220&amp;" Corp",BE$1)))</f>
        <v>N</v>
      </c>
      <c r="BF220" s="230" t="str">
        <f>IF(tbl_coded[[#This Row],[ISIN]]="","",IF(OR(_xll.BDP($B220&amp;" Corp",BF$1)="#N/A N/A"),"",_xll.BDP($B220&amp;" Corp",BF$1)))</f>
        <v>884 HK</v>
      </c>
      <c r="BG22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2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2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2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2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20" s="230" t="str">
        <f>IF(tbl_coded[[#This Row],[GREEN]]="Y","Green",IF(tbl_coded[[#This Row],[SUSTAINABLE]]="Y","Sustainable",IF(tbl_coded[[#This Row],[SOCIAL]]="Y","Social","")))</f>
        <v>Green</v>
      </c>
    </row>
    <row r="221" spans="1:65" ht="15" customHeight="1">
      <c r="A221" s="225">
        <v>219</v>
      </c>
      <c r="B221" s="226" t="str">
        <f>IF(美元债一级!$C$3:$C$1048576&lt;&gt;"",美元债一级!C221,"")</f>
        <v>XS2341214059</v>
      </c>
      <c r="C221" s="230" t="str">
        <f>IF(tbl_coded[[#This Row],[ISIN]]="","",IF(tbl_coded[[#This Row],[Index]]&gt;$A$1,"",IF(_xll.BDP($B221&amp;" Corp",C$1)="#N/A N/A","",_xll.BDP($B221&amp;" Corp",C$1))))</f>
        <v>10/5/2021</v>
      </c>
      <c r="D221" s="230" t="str">
        <f>IF(tbl_coded[[#This Row],[ISIN]]="","",IF(_xll.BDP($B221&amp;" Corp",D$1)="#N/A N/A","",_xll.BDP($B221&amp;" Corp",D$1)))</f>
        <v>ZHONGLIANG HOLDINGS</v>
      </c>
      <c r="E221" s="230" t="str">
        <f>IF(tbl_coded[[#This Row],[ISIN]]="","",IF(_xll.BDP($B221&amp;" Corp",E$1)="#N/A N/A","--",_xll.BDP($B221&amp;" Corp",E$1)))</f>
        <v>SUBSIDIARIES</v>
      </c>
      <c r="F221" s="230" t="str">
        <f>IF(tbl_coded[[#This Row],[ISIN]]="","",IF(_xll.BDS($B221&amp;" Corp",F$1)="#N/A Field Not Applicable","",_xll.BDS($B221&amp;" Corp",F$1)))</f>
        <v/>
      </c>
      <c r="G221" s="230" t="str">
        <f>IF(tbl_coded[[#This Row],[ISIN]]="","",IF(_xll.BDP($F221&amp;" CompanyID",G$1)="#N/A Invalid Security","",_xll.BDP($F221&amp;" CompanyID",G$1)))</f>
        <v/>
      </c>
      <c r="H221" s="230" t="str">
        <f>IF(tbl_coded[[#This Row],[ISIN]]="","",IF(_xll.BDP($B221&amp;" Corp",H$1)="#N/A N/A","--",_xll.BDP($B221&amp;" Corp",H$1)))</f>
        <v>--</v>
      </c>
      <c r="I221" s="230" t="str">
        <f>IF(tbl_coded[[#This Row],[ISIN]]="","",IF(_xll.BDP($B221&amp;" Corp",I$1)="#N/A N/A","--",_xll.BDP($B221&amp;" Corp",I$1)))</f>
        <v>--</v>
      </c>
      <c r="J221" s="230" t="str">
        <f>IF(tbl_coded[[#This Row],[ISIN]]="","",IF(_xll.BDP($B221&amp;" Corp",J$1)="#N/A N/A","--",_xll.BDP($B221&amp;" Corp",J$1)))</f>
        <v>NR</v>
      </c>
      <c r="K221" s="230" t="str">
        <f>IF(tbl_coded[[#This Row],[ISIN]]="","",IF(_xll.BDP($B221&amp;" Corp",K$1)="#N/A N/A","--",_xll.BDP($B221&amp;" Corp",K$1)))</f>
        <v>--</v>
      </c>
      <c r="L221" s="230" t="str">
        <f>IF(tbl_coded[[#This Row],[ISIN]]="","",IF(_xll.BDP($B221&amp;" Corp",L$1)="#N/A N/A","--",_xll.BDP($B221&amp;" Corp",L$1)))</f>
        <v>--</v>
      </c>
      <c r="M221" s="230" t="str">
        <f>IF(tbl_coded[[#This Row],[ISIN]]="","",IF(_xll.BDP($B221&amp;" Corp",M$1)="#N/A N/A","--",_xll.BDP($B221&amp;" Corp",M$1)))</f>
        <v>--</v>
      </c>
      <c r="N221" s="230" t="str">
        <f>IF(tbl_coded[[#This Row],[ISIN]]="","",IF(_xll.BDP($B221&amp;" Corp",N$1)="#N/A N/A","--",_xll.BDP($B221&amp;" Corp",N$1)))</f>
        <v>WR</v>
      </c>
      <c r="O221" s="230" t="str">
        <f>IF(tbl_coded[[#This Row],[ISIN]]="","",IF(_xll.BDP($B221&amp;" Corp",O$1)="#N/A N/A","--",_xll.BDP($B221&amp;" Corp",O$1)))</f>
        <v>NR</v>
      </c>
      <c r="P221" s="230" t="str">
        <f>IF(tbl_coded[[#This Row],[ISIN]]="","",IF(_xll.BDP($B221&amp;" Corp",P$1)="#N/A N/A","--",_xll.BDP($B221&amp;" Corp",P$1)))</f>
        <v>WD</v>
      </c>
      <c r="Q22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221" s="230" t="str">
        <f>IF(tbl_coded[[#This Row],[ISIN]]="","",IF(OR(_xll.BDP($B221&amp;" Corp",R$1)="#N/A N/A",_xll.BDP($B221&amp;" Corp",R$1)="#N/A Invalid Security",_xll.BDP($B221&amp;" Corp",R$1)="#N/A Field Not Applicable"),"--",_xll.BDP($B221&amp;" Corp",R$1)))</f>
        <v>--</v>
      </c>
      <c r="S221" s="230" t="str">
        <f>IF(tbl_coded[[#This Row],[ISIN]]="","",IF(OR(_xll.BDP($R221&amp;" Equity",S$1)="#N/A N/A",_xll.BDP($R221&amp;" Equity",S$1)="#N/A Invalid Security"),"--",_xll.BDP($R221&amp;" Equity",S$1)))</f>
        <v>--</v>
      </c>
      <c r="T221" s="230" t="str">
        <f>IF(tbl_coded[[#This Row],[ISIN]]="","",IF(OR(_xll.BDP($R221&amp;" Equity",T$1)="#N/A N/A",_xll.BDP($R221&amp;" Equity",T$1)="#N/A Invalid Security"),"--",_xll.BDP($R221&amp;" Equity",T$1)))</f>
        <v>--</v>
      </c>
      <c r="U221" s="230" t="str">
        <f>IF(tbl_coded[[#This Row],[ISIN]]="","",IF(OR(_xll.BDP($R221&amp;" Equity",U$1)="#N/A N/A",_xll.BDP($R221&amp;" Equity",U$1)="#N/A Invalid Security"),"--",_xll.BDP($R221&amp;" Equity",U$1)))</f>
        <v>--</v>
      </c>
      <c r="V221" s="230" t="str">
        <f>IF(tbl_coded[[#This Row],[ISIN]]="","",IF(OR(_xll.BDP($R221&amp;" Equity",V$1)="#N/A N/A",_xll.BDP($R221&amp;" Equity",V$1)="#N/A Invalid Security"),"--",_xll.BDP($R221&amp;" Equity",V$1)))</f>
        <v>--</v>
      </c>
      <c r="W221" s="230" t="str">
        <f>IF(tbl_coded[[#This Row],[ISIN]]="","",IF(OR(_xll.BDP($R221&amp;" Equity",W$1)="#N/A N/A",_xll.BDP($R221&amp;" Equity",W$1)="#N/A Invalid Security"),"--",_xll.BDP($R221&amp;" Equity",W$1)))</f>
        <v>--</v>
      </c>
      <c r="X221" s="230" t="str">
        <f>IF(tbl_coded[[#This Row],[ISIN]]="","",IF(OR(_xll.BDP($R221&amp;" Equity",X$1)="#N/A N/A",_xll.BDP($R221&amp;" Equity",X$1)="#N/A Invalid Security"),"--",_xll.BDP($R221&amp;" Equity",X$1)))</f>
        <v>--</v>
      </c>
      <c r="Y22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21" s="230" t="str">
        <f>IF(tbl_coded[[#This Row],[ISIN]]="","",IF(ISNUMBER(_xll.BDP(B221&amp;" Corp",Z$1)),_xll.BDP(B221&amp;" Corp",Z$1),""))</f>
        <v/>
      </c>
      <c r="AA221" s="230" t="str">
        <f>IF(tbl_coded[[#This Row],[ISIN]]="","",IF(ISNUMBER(_xll.BDP(B221&amp;" Corp",AA$1)),_xll.BDP(B221&amp;" Corp",AA$1),""))</f>
        <v/>
      </c>
      <c r="AB221" s="230" t="str">
        <f>IF(tbl_coded[[#This Row],[ISIN]]="","",IF(ISNUMBER(_xll.BDP(B221&amp;" Corp",AB$1)),_xll.BDP(B221&amp;" Corp",AB$1),""))</f>
        <v/>
      </c>
      <c r="AC221" s="230" t="str">
        <f>IF(tbl_coded[[#This Row],[ISIN]]="","",IF((_xll.BDP(B221&amp;" Corp",AC$1))="#N/A Field Not Applicable","",_xll.BDP(B221&amp;" Corp",AC$1)))</f>
        <v>N</v>
      </c>
      <c r="AD221" s="230" t="str">
        <f>IF(tbl_coded[[#This Row],[ISIN]]="","",IF((_xll.BDP(B221&amp;" Corp",AD$1))="#N/A N/A","--",_xll.BDP(B221&amp;" Corp",AD$1)))</f>
        <v>--</v>
      </c>
      <c r="AE221" s="230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>IG</v>
      </c>
      <c r="AF22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2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221" s="231" t="str">
        <f>IF(tbl_coded[[#This Row],[ISIN]]="","",IF(_xll.BDP($B221&amp;" Corp",AH$1)="#N/A N/A","--",_xll.BDP($B221&amp;" Corp",AH$1)))</f>
        <v>KY</v>
      </c>
      <c r="AI22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2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中梁控股</v>
      </c>
      <c r="AL221" s="230" t="str">
        <f>IF(tbl_coded[[#This Row],[ISIN]]="","",IF(_xll.BDS($B221&amp;" Corp",AL$1)="#N/A Field Not Applicable","",_xll.BDS($B221&amp;" Corp",AL$1)))</f>
        <v/>
      </c>
      <c r="AM22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1" s="230" t="str">
        <f>IF(tbl_coded[[#This Row],[ISIN]]="","",IF(OR(_xll.BDP($B221&amp;" Corp",AR$1)="#N/A N/A"),"",_xll.BDP($B221&amp;" Corp",AR$1)))</f>
        <v>Subsidiaries</v>
      </c>
      <c r="AS221" s="230" t="str">
        <f>IF(tbl_coded[[#This Row],[ISIN]]="","",IF(_xll.BDS($B221&amp;" Corp",AS$1)="#N/A Field Not Applicable","",_xll.BDS($B221&amp;" Corp",AS$1)))</f>
        <v/>
      </c>
      <c r="AT221" s="230" t="str">
        <f>IF(tbl_coded[[#This Row],[SBLC Provider BBID]]="","",_xll.BDP(tbl_coded[[#This Row],[SBLC Provider BBID]]&amp;" CompanyID","NAME"))</f>
        <v/>
      </c>
      <c r="AU221" s="230" t="str">
        <f>IF(tbl_coded[[#This Row],[ISIN]]="","",IF(OR(_xll.BDP($B221&amp;" Corp",AU$1)="#N/A N/A"),"--",IF(_xll.BDP($B221&amp;" Corp",AU$1)="#N/A Field Not Applicable","",TEXT(_xll.BDP($B221&amp;" Corp",AU$1),"yyyy/mm/dd"))))</f>
        <v>2021/05/20</v>
      </c>
      <c r="AV221" s="230" t="str">
        <f>IF(tbl_coded[[#This Row],[ISIN]]="","",IF(OR(_xll.BDP($B221&amp;" Corp",AV$1)="#N/A N/A"),"--",IF(_xll.BDP($B221&amp;" Corp",AV$1)="#N/A Field Not Applicable","",TEXT(_xll.BDP($B221&amp;" Corp",AV$1),"yyyy/mm/dd"))))</f>
        <v>2022/05/19</v>
      </c>
      <c r="AW221" s="230" t="str">
        <f>IF(tbl_coded[[#This Row],[ISIN]]="","",IF(OR(_xll.BDP($B221&amp;" Corp",AW$1)="#N/A N/A"),"--",IF(_xll.BDP($B221&amp;" Corp",AW$1)="#N/A Field Not Applicable","",TEXT(_xll.BDP($B221&amp;" Corp",AW$1),"yyyy/mm/dd"))))</f>
        <v>2021/05/10</v>
      </c>
      <c r="AX221" s="230" t="str">
        <f>IF(tbl_coded[[#This Row],[ISIN]]="","",IF(OR(_xll.BDP($B221&amp;" Corp",AX$1)="#N/A Field Not Applicable"),"--",IF(_xll.BDP($B221&amp;" Corp",AX$1)="#N/A Field Not Applicable","",TEXT(_xll.BDP($B221&amp;" Corp",AX$1),"yyyy/mm/dd"))))</f>
        <v>--</v>
      </c>
      <c r="AY221" s="230">
        <f>IF(tbl_coded[[#This Row],[ISIN]]="","",IF(OR(_xll.BDP($B221&amp;" Corp",AY$1)="#N/A N/A"),"--",_xll.BDP($B221&amp;" Corp",AY$1)))</f>
        <v>8.5</v>
      </c>
      <c r="AZ221" s="230" t="str">
        <f>IF(tbl_coded[[#This Row],[ISIN]]="","",IF(OR(_xll.BDP($B221&amp;" Corp",AZ$1)="#N/A N/A"),"--",_xll.BDP($B221&amp;" Corp",AZ$1)))</f>
        <v>USD</v>
      </c>
      <c r="BA221" s="230">
        <f>IF(tbl_coded[[#This Row],[ISIN]]="","",IF(OR(_xll.BDP($B221&amp;" Corp",BA$1)="#N/A N/A"),"--",_xll.BDP($B221&amp;" Corp",BA$1)))</f>
        <v>300000000</v>
      </c>
      <c r="BB221" s="230">
        <f>IF(tbl_coded[[#This Row],[ISIN]]="","",IF(OR(_xll.BDP($B221&amp;" Corp",BB$1)="#N/A Field Not Applicable"),"--",_xll.BDP($B221&amp;" Corp",BB$1)))</f>
        <v>99.186000000000007</v>
      </c>
      <c r="BC221" s="230" t="str">
        <f>IF(tbl_coded[[#This Row],[ISIN]]="","",IF(OR(_xll.BDP($B221&amp;" Corp",BC$1)="#N/A Field Not Applicable"),"--",_xll.BDP($B221&amp;" Corp",BC$1)))</f>
        <v>Y</v>
      </c>
      <c r="BD221" s="230" t="str">
        <f>IF(tbl_coded[[#This Row],[ISIN]]="","",IF(OR(_xll.BDP($B221&amp;" Corp",BD$1)="#N/A Field Not Applicable"),"--",_xll.BDP($B221&amp;" Corp",BD$1)))</f>
        <v>N</v>
      </c>
      <c r="BE221" s="230" t="str">
        <f>IF(tbl_coded[[#This Row],[ISIN]]="","",IF(OR(_xll.BDP($B221&amp;" Corp",BE$1)="#N/A Field Not Applicable"),"--",_xll.BDP($B221&amp;" Corp",BE$1)))</f>
        <v>N</v>
      </c>
      <c r="BF221" s="230" t="str">
        <f>IF(tbl_coded[[#This Row],[ISIN]]="","",IF(OR(_xll.BDP($B221&amp;" Corp",BF$1)="#N/A N/A"),"",_xll.BDP($B221&amp;" Corp",BF$1)))</f>
        <v>2772 HK</v>
      </c>
      <c r="BG22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2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2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2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2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21" s="230" t="str">
        <f>IF(tbl_coded[[#This Row],[GREEN]]="Y","Green",IF(tbl_coded[[#This Row],[SUSTAINABLE]]="Y","Sustainable",IF(tbl_coded[[#This Row],[SOCIAL]]="Y","Social","")))</f>
        <v>Green</v>
      </c>
    </row>
    <row r="222" spans="1:65" ht="15" customHeight="1">
      <c r="A222" s="225">
        <v>220</v>
      </c>
      <c r="B222" s="226" t="str">
        <f>IF(美元债一级!$C$3:$C$1048576&lt;&gt;"",美元债一级!C222,"")</f>
        <v>USG3065HAB71</v>
      </c>
      <c r="C222" s="230" t="str">
        <f>IF(tbl_coded[[#This Row],[ISIN]]="","",IF(tbl_coded[[#This Row],[Index]]&gt;$A$1,"",IF(_xll.BDP($B222&amp;" Corp",C$1)="#N/A N/A","",_xll.BDP($B222&amp;" Corp",C$1))))</f>
        <v>6/5/2021</v>
      </c>
      <c r="D222" s="230" t="str">
        <f>IF(tbl_coded[[#This Row],[ISIN]]="","",IF(_xll.BDP($B222&amp;" Corp",D$1)="#N/A N/A","",_xll.BDP($B222&amp;" Corp",D$1)))</f>
        <v>ENN CLEAN ENERGY</v>
      </c>
      <c r="E222" s="230" t="str">
        <f>IF(tbl_coded[[#This Row],[ISIN]]="","",IF(_xll.BDP($B222&amp;" Corp",E$1)="#N/A N/A","--",_xll.BDP($B222&amp;" Corp",E$1)))</f>
        <v>ENN NATURAL GAS CO LTD</v>
      </c>
      <c r="F222" s="230" t="str">
        <f>IF(tbl_coded[[#This Row],[ISIN]]="","",IF(_xll.BDS($B222&amp;" Corp",F$1)="#N/A Field Not Applicable","",_xll.BDS($B222&amp;" Corp",F$1)))</f>
        <v/>
      </c>
      <c r="G222" s="230" t="str">
        <f>IF(tbl_coded[[#This Row],[ISIN]]="","",IF(_xll.BDP($F222&amp;" CompanyID",G$1)="#N/A Invalid Security","",_xll.BDP($F222&amp;" CompanyID",G$1)))</f>
        <v/>
      </c>
      <c r="H222" s="230" t="str">
        <f>IF(tbl_coded[[#This Row],[ISIN]]="","",IF(_xll.BDP($B222&amp;" Corp",H$1)="#N/A N/A","--",_xll.BDP($B222&amp;" Corp",H$1)))</f>
        <v>Ba1</v>
      </c>
      <c r="I222" s="230" t="str">
        <f>IF(tbl_coded[[#This Row],[ISIN]]="","",IF(_xll.BDP($B222&amp;" Corp",I$1)="#N/A N/A","--",_xll.BDP($B222&amp;" Corp",I$1)))</f>
        <v>--</v>
      </c>
      <c r="J222" s="230" t="str">
        <f>IF(tbl_coded[[#This Row],[ISIN]]="","",IF(_xll.BDP($B222&amp;" Corp",J$1)="#N/A N/A","--",_xll.BDP($B222&amp;" Corp",J$1)))</f>
        <v>BBB-</v>
      </c>
      <c r="K222" s="230" t="str">
        <f>IF(tbl_coded[[#This Row],[ISIN]]="","",IF(_xll.BDP($B222&amp;" Corp",K$1)="#N/A N/A","--",_xll.BDP($B222&amp;" Corp",K$1)))</f>
        <v>--</v>
      </c>
      <c r="L222" s="230" t="str">
        <f>IF(tbl_coded[[#This Row],[ISIN]]="","",IF(_xll.BDP($B222&amp;" Corp",L$1)="#N/A N/A","--",_xll.BDP($B222&amp;" Corp",L$1)))</f>
        <v>--</v>
      </c>
      <c r="M222" s="230" t="str">
        <f>IF(tbl_coded[[#This Row],[ISIN]]="","",IF(_xll.BDP($B222&amp;" Corp",M$1)="#N/A N/A","--",_xll.BDP($B222&amp;" Corp",M$1)))</f>
        <v>Ba1</v>
      </c>
      <c r="N222" s="230" t="str">
        <f>IF(tbl_coded[[#This Row],[ISIN]]="","",IF(_xll.BDP($B222&amp;" Corp",N$1)="#N/A N/A","--",_xll.BDP($B222&amp;" Corp",N$1)))</f>
        <v>--</v>
      </c>
      <c r="O222" s="230" t="str">
        <f>IF(tbl_coded[[#This Row],[ISIN]]="","",IF(_xll.BDP($B222&amp;" Corp",O$1)="#N/A N/A","--",_xll.BDP($B222&amp;" Corp",O$1)))</f>
        <v>--</v>
      </c>
      <c r="P222" s="230" t="str">
        <f>IF(tbl_coded[[#This Row],[ISIN]]="","",IF(_xll.BDP($B222&amp;" Corp",P$1)="#N/A N/A","--",_xll.BDP($B222&amp;" Corp",P$1)))</f>
        <v>--</v>
      </c>
      <c r="Q22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Ba1/--/--</v>
      </c>
      <c r="R222" s="230" t="str">
        <f>IF(tbl_coded[[#This Row],[ISIN]]="","",IF(OR(_xll.BDP($B222&amp;" Corp",R$1)="#N/A N/A",_xll.BDP($B222&amp;" Corp",R$1)="#N/A Invalid Security",_xll.BDP($B222&amp;" Corp",R$1)="#N/A Field Not Applicable"),"--",_xll.BDP($B222&amp;" Corp",R$1)))</f>
        <v>600803 CH</v>
      </c>
      <c r="S222" s="230" t="str">
        <f>IF(tbl_coded[[#This Row],[ISIN]]="","",IF(OR(_xll.BDP($R222&amp;" Equity",S$1)="#N/A N/A",_xll.BDP($R222&amp;" Equity",S$1)="#N/A Invalid Security"),"--",_xll.BDP($R222&amp;" Equity",S$1)))</f>
        <v>--</v>
      </c>
      <c r="T222" s="230" t="str">
        <f>IF(tbl_coded[[#This Row],[ISIN]]="","",IF(OR(_xll.BDP($R222&amp;" Equity",T$1)="#N/A N/A",_xll.BDP($R222&amp;" Equity",T$1)="#N/A Invalid Security"),"--",_xll.BDP($R222&amp;" Equity",T$1)))</f>
        <v>--</v>
      </c>
      <c r="U222" s="230" t="str">
        <f>IF(tbl_coded[[#This Row],[ISIN]]="","",IF(OR(_xll.BDP($R222&amp;" Equity",U$1)="#N/A N/A",_xll.BDP($R222&amp;" Equity",U$1)="#N/A Invalid Security"),"--",_xll.BDP($R222&amp;" Equity",U$1)))</f>
        <v>Ba1</v>
      </c>
      <c r="V222" s="230" t="str">
        <f>IF(tbl_coded[[#This Row],[ISIN]]="","",IF(OR(_xll.BDP($R222&amp;" Equity",V$1)="#N/A N/A",_xll.BDP($R222&amp;" Equity",V$1)="#N/A Invalid Security"),"--",_xll.BDP($R222&amp;" Equity",V$1)))</f>
        <v>Ba1</v>
      </c>
      <c r="W222" s="230" t="str">
        <f>IF(tbl_coded[[#This Row],[ISIN]]="","",IF(OR(_xll.BDP($R222&amp;" Equity",W$1)="#N/A N/A",_xll.BDP($R222&amp;" Equity",W$1)="#N/A Invalid Security"),"--",_xll.BDP($R222&amp;" Equity",W$1)))</f>
        <v>BBB-</v>
      </c>
      <c r="X222" s="230" t="str">
        <f>IF(tbl_coded[[#This Row],[ISIN]]="","",IF(OR(_xll.BDP($R222&amp;" Equity",X$1)="#N/A N/A",_xll.BDP($R222&amp;" Equity",X$1)="#N/A Invalid Security"),"--",_xll.BDP($R222&amp;" Equity",X$1)))</f>
        <v>BBB-</v>
      </c>
      <c r="Y22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Ba1/BBB-/BBB-</v>
      </c>
      <c r="Z222" s="230">
        <f>IF(tbl_coded[[#This Row],[ISIN]]="","",IF(ISNUMBER(_xll.BDP(B222&amp;" Corp",Z$1)),_xll.BDP(B222&amp;" Corp",Z$1),""))</f>
        <v>265</v>
      </c>
      <c r="AA222" s="230" t="str">
        <f>IF(tbl_coded[[#This Row],[ISIN]]="","",IF(ISNUMBER(_xll.BDP(B222&amp;" Corp",AA$1)),_xll.BDP(B222&amp;" Corp",AA$1),""))</f>
        <v/>
      </c>
      <c r="AB222" s="230" t="str">
        <f>IF(tbl_coded[[#This Row],[ISIN]]="","",IF(ISNUMBER(_xll.BDP(B222&amp;" Corp",AB$1)),_xll.BDP(B222&amp;" Corp",AB$1),""))</f>
        <v/>
      </c>
      <c r="AC222" s="230" t="str">
        <f>IF(tbl_coded[[#This Row],[ISIN]]="","",IF((_xll.BDP(B222&amp;" Corp",AC$1))="#N/A Field Not Applicable","",_xll.BDP(B222&amp;" Corp",AC$1)))</f>
        <v>N</v>
      </c>
      <c r="AD222" s="230" t="str">
        <f>IF(tbl_coded[[#This Row],[ISIN]]="","",IF((_xll.BDP(B222&amp;" Corp",AD$1))="#N/A N/A","--",_xll.BDP(B222&amp;" Corp",AD$1)))</f>
        <v>--</v>
      </c>
      <c r="AE222" s="230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>HY</v>
      </c>
      <c r="AF22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Ba1/BBB-/BBB-</v>
      </c>
      <c r="AG22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Ba1/--/BBB-</v>
      </c>
      <c r="AH222" s="231" t="str">
        <f>IF(tbl_coded[[#This Row],[ISIN]]="","",IF(_xll.BDP($B222&amp;" Corp",AH$1)="#N/A N/A","--",_xll.BDP($B222&amp;" Corp",AH$1)))</f>
        <v>VG</v>
      </c>
      <c r="AI22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2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265</v>
      </c>
      <c r="AK22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新奥清洁能源国际投资</v>
      </c>
      <c r="AL222" s="230" t="s">
        <v>521</v>
      </c>
      <c r="AM22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2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2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2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2" s="230" t="str">
        <f>IF(tbl_coded[[#This Row],[ISIN]]="","",IF(OR(_xll.BDP($B222&amp;" Corp",AR$1)="#N/A N/A"),"",_xll.BDP($B222&amp;" Corp",AR$1)))</f>
        <v>ENN Natural Gas Co Ltd</v>
      </c>
      <c r="AS222" s="230" t="str">
        <f>IF(tbl_coded[[#This Row],[ISIN]]="","",IF(_xll.BDS($B222&amp;" Corp",AS$1)="#N/A Field Not Applicable","",_xll.BDS($B222&amp;" Corp",AS$1)))</f>
        <v/>
      </c>
      <c r="AT222" s="230" t="str">
        <f>IF(tbl_coded[[#This Row],[SBLC Provider BBID]]="","",_xll.BDP(tbl_coded[[#This Row],[SBLC Provider BBID]]&amp;" CompanyID","NAME"))</f>
        <v/>
      </c>
      <c r="AU222" s="230" t="str">
        <f>IF(tbl_coded[[#This Row],[ISIN]]="","",IF(OR(_xll.BDP($B222&amp;" Corp",AU$1)="#N/A N/A"),"--",IF(_xll.BDP($B222&amp;" Corp",AU$1)="#N/A Field Not Applicable","",TEXT(_xll.BDP($B222&amp;" Corp",AU$1),"yyyy/mm/dd"))))</f>
        <v>2021/05/12</v>
      </c>
      <c r="AV222" s="230" t="str">
        <f>IF(tbl_coded[[#This Row],[ISIN]]="","",IF(OR(_xll.BDP($B222&amp;" Corp",AV$1)="#N/A N/A"),"--",IF(_xll.BDP($B222&amp;" Corp",AV$1)="#N/A Field Not Applicable","",TEXT(_xll.BDP($B222&amp;" Corp",AV$1),"yyyy/mm/dd"))))</f>
        <v>2026/05/12</v>
      </c>
      <c r="AW222" s="230" t="str">
        <f>IF(tbl_coded[[#This Row],[ISIN]]="","",IF(OR(_xll.BDP($B222&amp;" Corp",AW$1)="#N/A N/A"),"--",IF(_xll.BDP($B222&amp;" Corp",AW$1)="#N/A Field Not Applicable","",TEXT(_xll.BDP($B222&amp;" Corp",AW$1),"yyyy/mm/dd"))))</f>
        <v>2021/05/06</v>
      </c>
      <c r="AX222" s="230" t="str">
        <f>IF(tbl_coded[[#This Row],[ISIN]]="","",IF(OR(_xll.BDP($B222&amp;" Corp",AX$1)="#N/A Field Not Applicable"),"--",IF(_xll.BDP($B222&amp;" Corp",AX$1)="#N/A Field Not Applicable","",TEXT(_xll.BDP($B222&amp;" Corp",AX$1),"yyyy/mm/dd"))))</f>
        <v>2024/05/12</v>
      </c>
      <c r="AY222" s="230">
        <f>IF(tbl_coded[[#This Row],[ISIN]]="","",IF(OR(_xll.BDP($B222&amp;" Corp",AY$1)="#N/A N/A"),"--",_xll.BDP($B222&amp;" Corp",AY$1)))</f>
        <v>3.375</v>
      </c>
      <c r="AZ222" s="230" t="str">
        <f>IF(tbl_coded[[#This Row],[ISIN]]="","",IF(OR(_xll.BDP($B222&amp;" Corp",AZ$1)="#N/A N/A"),"--",_xll.BDP($B222&amp;" Corp",AZ$1)))</f>
        <v>USD</v>
      </c>
      <c r="BA222" s="230">
        <f>IF(tbl_coded[[#This Row],[ISIN]]="","",IF(OR(_xll.BDP($B222&amp;" Corp",BA$1)="#N/A N/A"),"--",_xll.BDP($B222&amp;" Corp",BA$1)))</f>
        <v>800000000</v>
      </c>
      <c r="BB222" s="230">
        <f>IF(tbl_coded[[#This Row],[ISIN]]="","",IF(OR(_xll.BDP($B222&amp;" Corp",BB$1)="#N/A Field Not Applicable"),"--",_xll.BDP($B222&amp;" Corp",BB$1)))</f>
        <v>99.658000000000001</v>
      </c>
      <c r="BC222" s="230" t="str">
        <f>IF(tbl_coded[[#This Row],[ISIN]]="","",IF(OR(_xll.BDP($B222&amp;" Corp",BC$1)="#N/A Field Not Applicable"),"--",_xll.BDP($B222&amp;" Corp",BC$1)))</f>
        <v>N</v>
      </c>
      <c r="BD222" s="230" t="str">
        <f>IF(tbl_coded[[#This Row],[ISIN]]="","",IF(OR(_xll.BDP($B222&amp;" Corp",BD$1)="#N/A Field Not Applicable"),"--",_xll.BDP($B222&amp;" Corp",BD$1)))</f>
        <v>N</v>
      </c>
      <c r="BE222" s="230" t="str">
        <f>IF(tbl_coded[[#This Row],[ISIN]]="","",IF(OR(_xll.BDP($B222&amp;" Corp",BE$1)="#N/A Field Not Applicable"),"--",_xll.BDP($B222&amp;" Corp",BE$1)))</f>
        <v>N</v>
      </c>
      <c r="BF222" s="230" t="str">
        <f>IF(tbl_coded[[#This Row],[ISIN]]="","",IF(OR(_xll.BDP($B222&amp;" Corp",BF$1)="#N/A N/A"),"",_xll.BDP($B222&amp;" Corp",BF$1)))</f>
        <v>600803 CH</v>
      </c>
      <c r="BG22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2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22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22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--/BBB-/BBB-</v>
      </c>
      <c r="BL22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Ba1/BBB-/BBB-</v>
      </c>
      <c r="BM222" s="230" t="str">
        <f>IF(tbl_coded[[#This Row],[GREEN]]="Y","Green",IF(tbl_coded[[#This Row],[SUSTAINABLE]]="Y","Sustainable",IF(tbl_coded[[#This Row],[SOCIAL]]="Y","Social","")))</f>
        <v/>
      </c>
    </row>
    <row r="223" spans="1:65" ht="15" customHeight="1">
      <c r="A223" s="225">
        <v>221</v>
      </c>
      <c r="B223" s="226" t="str">
        <f>IF(美元债一级!$C$3:$C$1048576&lt;&gt;"",美元债一级!C223,"")</f>
        <v>XS2203986927</v>
      </c>
      <c r="C223" s="228" t="str">
        <f>IF(tbl_coded[[#This Row],[ISIN]]="","",IF(tbl_coded[[#This Row],[Index]]&gt;$A$1,"",IF(_xll.BDP($B223&amp;" Corp",C$1)="#N/A N/A","",_xll.BDP($B223&amp;" Corp",C$1))))</f>
        <v>8/7/2020</v>
      </c>
      <c r="D223" s="228" t="str">
        <f>IF(tbl_coded[[#This Row],[ISIN]]="","",IF(_xll.BDP($B223&amp;" Corp",D$1)="#N/A N/A","",_xll.BDP($B223&amp;" Corp",D$1)))</f>
        <v>YANGO JUSTICE INTL</v>
      </c>
      <c r="E223" s="228" t="str">
        <f>IF(tbl_coded[[#This Row],[ISIN]]="","",IF(_xll.BDP($B223&amp;" Corp",E$1)="#N/A N/A","--",_xll.BDP($B223&amp;" Corp",E$1)))</f>
        <v>YANGO GROUP CO LTD</v>
      </c>
      <c r="F223" s="228" t="str">
        <f>IF(tbl_coded[[#This Row],[ISIN]]="","",IF(_xll.BDS($B223&amp;" Corp",F$1)="#N/A Field Not Applicable","",_xll.BDS($B223&amp;" Corp",F$1)))</f>
        <v/>
      </c>
      <c r="G223" s="228" t="str">
        <f>IF(tbl_coded[[#This Row],[ISIN]]="","",IF(_xll.BDP($F223&amp;" CompanyID",G$1)="#N/A Invalid Security","",_xll.BDP($F223&amp;" CompanyID",G$1)))</f>
        <v/>
      </c>
      <c r="H223" s="228" t="str">
        <f>IF(tbl_coded[[#This Row],[ISIN]]="","",IF(_xll.BDP($B223&amp;" Corp",H$1)="#N/A N/A","--",_xll.BDP($B223&amp;" Corp",H$1)))</f>
        <v>WR</v>
      </c>
      <c r="I223" s="228" t="str">
        <f>IF(tbl_coded[[#This Row],[ISIN]]="","",IF(_xll.BDP($B223&amp;" Corp",I$1)="#N/A N/A","--",_xll.BDP($B223&amp;" Corp",I$1)))</f>
        <v>--</v>
      </c>
      <c r="J223" s="228" t="str">
        <f>IF(tbl_coded[[#This Row],[ISIN]]="","",IF(_xll.BDP($B223&amp;" Corp",J$1)="#N/A N/A","--",_xll.BDP($B223&amp;" Corp",J$1)))</f>
        <v>--</v>
      </c>
      <c r="K223" s="228" t="str">
        <f>IF(tbl_coded[[#This Row],[ISIN]]="","",IF(_xll.BDP($B223&amp;" Corp",K$1)="#N/A N/A","--",_xll.BDP($B223&amp;" Corp",K$1)))</f>
        <v>--</v>
      </c>
      <c r="L223" s="228" t="str">
        <f>IF(tbl_coded[[#This Row],[ISIN]]="","",IF(_xll.BDP($B223&amp;" Corp",L$1)="#N/A N/A","--",_xll.BDP($B223&amp;" Corp",L$1)))</f>
        <v>--</v>
      </c>
      <c r="M223" s="228" t="str">
        <f>IF(tbl_coded[[#This Row],[ISIN]]="","",IF(_xll.BDP($B223&amp;" Corp",M$1)="#N/A N/A","--",_xll.BDP($B223&amp;" Corp",M$1)))</f>
        <v>--</v>
      </c>
      <c r="N223" s="228" t="str">
        <f>IF(tbl_coded[[#This Row],[ISIN]]="","",IF(_xll.BDP($B223&amp;" Corp",N$1)="#N/A N/A","--",_xll.BDP($B223&amp;" Corp",N$1)))</f>
        <v>--</v>
      </c>
      <c r="O223" s="228" t="str">
        <f>IF(tbl_coded[[#This Row],[ISIN]]="","",IF(_xll.BDP($B223&amp;" Corp",O$1)="#N/A N/A","--",_xll.BDP($B223&amp;" Corp",O$1)))</f>
        <v>--</v>
      </c>
      <c r="P223" s="228" t="str">
        <f>IF(tbl_coded[[#This Row],[ISIN]]="","",IF(_xll.BDP($B223&amp;" Corp",P$1)="#N/A N/A","--",_xll.BDP($B223&amp;" Corp",P$1)))</f>
        <v>--</v>
      </c>
      <c r="Q22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23" s="228" t="str">
        <f>IF(tbl_coded[[#This Row],[ISIN]]="","",IF(OR(_xll.BDP($B223&amp;" Corp",R$1)="#N/A N/A",_xll.BDP($B223&amp;" Corp",R$1)="#N/A Invalid Security",_xll.BDP($B223&amp;" Corp",R$1)="#N/A Field Not Applicable"),"--",_xll.BDP($B223&amp;" Corp",R$1)))</f>
        <v>000671 CH</v>
      </c>
      <c r="S223" s="228" t="str">
        <f>IF(tbl_coded[[#This Row],[ISIN]]="","",IF(OR(_xll.BDP($R223&amp;" Equity",S$1)="#N/A N/A",_xll.BDP($R223&amp;" Equity",S$1)="#N/A Invalid Security"),"--",_xll.BDP($R223&amp;" Equity",S$1)))</f>
        <v>--</v>
      </c>
      <c r="T223" s="228" t="str">
        <f>IF(tbl_coded[[#This Row],[ISIN]]="","",IF(OR(_xll.BDP($R223&amp;" Equity",T$1)="#N/A N/A",_xll.BDP($R223&amp;" Equity",T$1)="#N/A Invalid Security"),"--",_xll.BDP($R223&amp;" Equity",T$1)))</f>
        <v>--</v>
      </c>
      <c r="U223" s="228" t="str">
        <f>IF(tbl_coded[[#This Row],[ISIN]]="","",IF(OR(_xll.BDP($R223&amp;" Equity",U$1)="#N/A N/A",_xll.BDP($R223&amp;" Equity",U$1)="#N/A Invalid Security"),"--",_xll.BDP($R223&amp;" Equity",U$1)))</f>
        <v>--</v>
      </c>
      <c r="V223" s="228" t="str">
        <f>IF(tbl_coded[[#This Row],[ISIN]]="","",IF(OR(_xll.BDP($R223&amp;" Equity",V$1)="#N/A N/A",_xll.BDP($R223&amp;" Equity",V$1)="#N/A Invalid Security"),"--",_xll.BDP($R223&amp;" Equity",V$1)))</f>
        <v>WR</v>
      </c>
      <c r="W223" s="228" t="str">
        <f>IF(tbl_coded[[#This Row],[ISIN]]="","",IF(OR(_xll.BDP($R223&amp;" Equity",W$1)="#N/A N/A",_xll.BDP($R223&amp;" Equity",W$1)="#N/A Invalid Security"),"--",_xll.BDP($R223&amp;" Equity",W$1)))</f>
        <v>NR</v>
      </c>
      <c r="X223" s="228" t="str">
        <f>IF(tbl_coded[[#This Row],[ISIN]]="","",IF(OR(_xll.BDP($R223&amp;" Equity",X$1)="#N/A N/A",_xll.BDP($R223&amp;" Equity",X$1)="#N/A Invalid Security"),"--",_xll.BDP($R223&amp;" Equity",X$1)))</f>
        <v>WD</v>
      </c>
      <c r="Y22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WR/NR/WD</v>
      </c>
      <c r="Z223" s="228" t="str">
        <f>IF(tbl_coded[[#This Row],[ISIN]]="","",IF(ISNUMBER(_xll.BDP(B223&amp;" Corp",Z$1)),_xll.BDP(B223&amp;" Corp",Z$1),""))</f>
        <v/>
      </c>
      <c r="AA223" s="228" t="str">
        <f>IF(tbl_coded[[#This Row],[ISIN]]="","",IF(ISNUMBER(_xll.BDP(B223&amp;" Corp",AA$1)),_xll.BDP(B223&amp;" Corp",AA$1),""))</f>
        <v/>
      </c>
      <c r="AB223" s="228" t="str">
        <f>IF(tbl_coded[[#This Row],[ISIN]]="","",IF(ISNUMBER(_xll.BDP(B223&amp;" Corp",AB$1)),_xll.BDP(B223&amp;" Corp",AB$1),""))</f>
        <v/>
      </c>
      <c r="AC223" s="228" t="str">
        <f>IF(tbl_coded[[#This Row],[ISIN]]="","",IF((_xll.BDP(B223&amp;" Corp",AC$1))="#N/A Field Not Applicable","",_xll.BDP(B223&amp;" Corp",AC$1)))</f>
        <v>N</v>
      </c>
      <c r="AD223" s="228" t="str">
        <f>IF(tbl_coded[[#This Row],[ISIN]]="","",IF((_xll.BDP(B223&amp;" Corp",AD$1))="#N/A N/A","--",_xll.BDP(B223&amp;" Corp",AD$1)))</f>
        <v>--</v>
      </c>
      <c r="AE223" s="228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>IG</v>
      </c>
      <c r="AF22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2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223" s="229" t="str">
        <f>IF(tbl_coded[[#This Row],[ISIN]]="","",IF(_xll.BDP($B223&amp;" Corp",AH$1)="#N/A N/A","--",_xll.BDP($B223&amp;" Corp",AH$1)))</f>
        <v>HK</v>
      </c>
      <c r="AI22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2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阳光城嘉世国际有限公</v>
      </c>
      <c r="AL223" s="244" t="str">
        <f>IF(tbl_coded[[#This Row],[ISIN]]="","",IF(_xll.BDS($B223&amp;" Corp",AL$1)="#N/A Field Not Applicable","",_xll.BDS($B223&amp;" Corp",AL$1)))</f>
        <v/>
      </c>
      <c r="AM22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3" s="244" t="str">
        <f>IF(tbl_coded[[#This Row],[ISIN]]="","",IF(OR(_xll.BDP($B223&amp;" Corp",AR$1)="#N/A N/A"),"",_xll.BDP($B223&amp;" Corp",AR$1)))</f>
        <v>Yango Group Co Ltd</v>
      </c>
      <c r="AS223" s="244" t="str">
        <f>IF(tbl_coded[[#This Row],[ISIN]]="","",IF(_xll.BDS($B223&amp;" Corp",AS$1)="#N/A Field Not Applicable","",_xll.BDS($B223&amp;" Corp",AS$1)))</f>
        <v/>
      </c>
      <c r="AT223" s="244" t="str">
        <f>IF(tbl_coded[[#This Row],[SBLC Provider BBID]]="","",_xll.BDP(tbl_coded[[#This Row],[SBLC Provider BBID]]&amp;" CompanyID","NAME"))</f>
        <v/>
      </c>
      <c r="AU223" s="244" t="str">
        <f>IF(tbl_coded[[#This Row],[ISIN]]="","",IF(OR(_xll.BDP($B223&amp;" Corp",AU$1)="#N/A N/A"),"--",IF(_xll.BDP($B223&amp;" Corp",AU$1)="#N/A Field Not Applicable","",TEXT(_xll.BDP($B223&amp;" Corp",AU$1),"yyyy/mm/dd"))))</f>
        <v>2020/07/15</v>
      </c>
      <c r="AV223" s="244" t="str">
        <f>IF(tbl_coded[[#This Row],[ISIN]]="","",IF(OR(_xll.BDP($B223&amp;" Corp",AV$1)="#N/A N/A"),"--",IF(_xll.BDP($B223&amp;" Corp",AV$1)="#N/A Field Not Applicable","",TEXT(_xll.BDP($B223&amp;" Corp",AV$1),"yyyy/mm/dd"))))</f>
        <v>2024/04/15</v>
      </c>
      <c r="AW223" s="244" t="str">
        <f>IF(tbl_coded[[#This Row],[ISIN]]="","",IF(OR(_xll.BDP($B223&amp;" Corp",AW$1)="#N/A N/A"),"--",IF(_xll.BDP($B223&amp;" Corp",AW$1)="#N/A Field Not Applicable","",TEXT(_xll.BDP($B223&amp;" Corp",AW$1),"yyyy/mm/dd"))))</f>
        <v>2020/07/08</v>
      </c>
      <c r="AX223" s="244" t="str">
        <f>IF(tbl_coded[[#This Row],[ISIN]]="","",IF(OR(_xll.BDP($B223&amp;" Corp",AX$1)="#N/A Field Not Applicable"),"--",IF(_xll.BDP($B223&amp;" Corp",AX$1)="#N/A Field Not Applicable","",TEXT(_xll.BDP($B223&amp;" Corp",AX$1),"yyyy/mm/dd"))))</f>
        <v>2023/11/06</v>
      </c>
      <c r="AY223" s="244">
        <f>IF(tbl_coded[[#This Row],[ISIN]]="","",IF(OR(_xll.BDP($B223&amp;" Corp",AY$1)="#N/A N/A"),"--",_xll.BDP($B223&amp;" Corp",AY$1)))</f>
        <v>7.5</v>
      </c>
      <c r="AZ223" s="244" t="str">
        <f>IF(tbl_coded[[#This Row],[ISIN]]="","",IF(OR(_xll.BDP($B223&amp;" Corp",AZ$1)="#N/A N/A"),"--",_xll.BDP($B223&amp;" Corp",AZ$1)))</f>
        <v>USD</v>
      </c>
      <c r="BA223" s="244">
        <f>IF(tbl_coded[[#This Row],[ISIN]]="","",IF(OR(_xll.BDP($B223&amp;" Corp",BA$1)="#N/A N/A"),"--",_xll.BDP($B223&amp;" Corp",BA$1)))</f>
        <v>382000000</v>
      </c>
      <c r="BB223" s="244">
        <f>IF(tbl_coded[[#This Row],[ISIN]]="","",IF(OR(_xll.BDP($B223&amp;" Corp",BB$1)="#N/A Field Not Applicable"),"--",_xll.BDP($B223&amp;" Corp",BB$1)))</f>
        <v>99.305999999999997</v>
      </c>
      <c r="BC223" s="244" t="str">
        <f>IF(tbl_coded[[#This Row],[ISIN]]="","",IF(OR(_xll.BDP($B223&amp;" Corp",BC$1)="#N/A Field Not Applicable"),"--",_xll.BDP($B223&amp;" Corp",BC$1)))</f>
        <v>N</v>
      </c>
      <c r="BD223" s="244" t="str">
        <f>IF(tbl_coded[[#This Row],[ISIN]]="","",IF(OR(_xll.BDP($B223&amp;" Corp",BD$1)="#N/A Field Not Applicable"),"--",_xll.BDP($B223&amp;" Corp",BD$1)))</f>
        <v>N</v>
      </c>
      <c r="BE223" s="244" t="str">
        <f>IF(tbl_coded[[#This Row],[ISIN]]="","",IF(OR(_xll.BDP($B223&amp;" Corp",BE$1)="#N/A Field Not Applicable"),"--",_xll.BDP($B223&amp;" Corp",BE$1)))</f>
        <v>N</v>
      </c>
      <c r="BF223" s="244" t="str">
        <f>IF(tbl_coded[[#This Row],[ISIN]]="","",IF(OR(_xll.BDP($B223&amp;" Corp",BF$1)="#N/A N/A"),"",_xll.BDP($B223&amp;" Corp",BF$1)))</f>
        <v>000671 CH</v>
      </c>
      <c r="BG22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2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2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2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2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223" s="244" t="str">
        <f>IF(tbl_coded[[#This Row],[GREEN]]="Y","Green",IF(tbl_coded[[#This Row],[SUSTAINABLE]]="Y","Sustainable",IF(tbl_coded[[#This Row],[SOCIAL]]="Y","Social","")))</f>
        <v/>
      </c>
    </row>
    <row r="224" spans="1:65" ht="15" customHeight="1">
      <c r="A224" s="225">
        <v>222</v>
      </c>
      <c r="B224" s="226" t="str">
        <f>IF(美元债一级!$C$3:$C$1048576&lt;&gt;"",美元债一级!C224,"")</f>
        <v>XS2334068645</v>
      </c>
      <c r="C224" s="228" t="str">
        <f>IF(tbl_coded[[#This Row],[ISIN]]="","",IF(tbl_coded[[#This Row],[Index]]&gt;$A$1,"",IF(_xll.BDP($B224&amp;" Corp",C$1)="#N/A N/A","",_xll.BDP($B224&amp;" Corp",C$1))))</f>
        <v>22/4/2021</v>
      </c>
      <c r="D224" s="228" t="str">
        <f>IF(tbl_coded[[#This Row],[ISIN]]="","",IF(_xll.BDP($B224&amp;" Corp",D$1)="#N/A N/A","",_xll.BDP($B224&amp;" Corp",D$1)))</f>
        <v>WANDA PROPERTIES OVERSEA</v>
      </c>
      <c r="E224" s="228" t="str">
        <f>IF(tbl_coded[[#This Row],[ISIN]]="","",IF(_xll.BDP($B224&amp;" Corp",E$1)="#N/A N/A","--",_xll.BDP($B224&amp;" Corp",E$1)))</f>
        <v>MULTIPLE GUARANTORS</v>
      </c>
      <c r="F224" s="228">
        <f>IF(tbl_coded[[#This Row],[ISIN]]="","",IF(_xll.BDS($B224&amp;" Corp",F$1)="#N/A Field Not Applicable","",_xll.BDS($B224&amp;" Corp",F$1)))</f>
        <v>20989511</v>
      </c>
      <c r="G224" s="228" t="str">
        <f>IF(tbl_coded[[#This Row],[ISIN]]="","",IF(_xll.BDP($F224&amp;" CompanyID",G$1)="#N/A Invalid Security","",_xll.BDP($F224&amp;" CompanyID",G$1)))</f>
        <v>Dalian Wanda Commercial Manage</v>
      </c>
      <c r="H224" s="228" t="str">
        <f>IF(tbl_coded[[#This Row],[ISIN]]="","",IF(_xll.BDP($B224&amp;" Corp",H$1)="#N/A N/A","--",_xll.BDP($B224&amp;" Corp",H$1)))</f>
        <v>--</v>
      </c>
      <c r="I224" s="228" t="str">
        <f>IF(tbl_coded[[#This Row],[ISIN]]="","",IF(_xll.BDP($B224&amp;" Corp",I$1)="#N/A N/A","--",_xll.BDP($B224&amp;" Corp",I$1)))</f>
        <v>--</v>
      </c>
      <c r="J224" s="228" t="str">
        <f>IF(tbl_coded[[#This Row],[ISIN]]="","",IF(_xll.BDP($B224&amp;" Corp",J$1)="#N/A N/A","--",_xll.BDP($B224&amp;" Corp",J$1)))</f>
        <v>--</v>
      </c>
      <c r="K224" s="228" t="str">
        <f>IF(tbl_coded[[#This Row],[ISIN]]="","",IF(_xll.BDP($B224&amp;" Corp",K$1)="#N/A N/A","--",_xll.BDP($B224&amp;" Corp",K$1)))</f>
        <v>--</v>
      </c>
      <c r="L224" s="228" t="str">
        <f>IF(tbl_coded[[#This Row],[ISIN]]="","",IF(_xll.BDP($B224&amp;" Corp",L$1)="#N/A N/A","--",_xll.BDP($B224&amp;" Corp",L$1)))</f>
        <v>--</v>
      </c>
      <c r="M224" s="228" t="str">
        <f>IF(tbl_coded[[#This Row],[ISIN]]="","",IF(_xll.BDP($B224&amp;" Corp",M$1)="#N/A N/A","--",_xll.BDP($B224&amp;" Corp",M$1)))</f>
        <v>--</v>
      </c>
      <c r="N224" s="228" t="str">
        <f>IF(tbl_coded[[#This Row],[ISIN]]="","",IF(_xll.BDP($B224&amp;" Corp",N$1)="#N/A N/A","--",_xll.BDP($B224&amp;" Corp",N$1)))</f>
        <v>--</v>
      </c>
      <c r="O224" s="228" t="str">
        <f>IF(tbl_coded[[#This Row],[ISIN]]="","",IF(_xll.BDP($B224&amp;" Corp",O$1)="#N/A N/A","--",_xll.BDP($B224&amp;" Corp",O$1)))</f>
        <v>--</v>
      </c>
      <c r="P224" s="228" t="str">
        <f>IF(tbl_coded[[#This Row],[ISIN]]="","",IF(_xll.BDP($B224&amp;" Corp",P$1)="#N/A N/A","--",_xll.BDP($B224&amp;" Corp",P$1)))</f>
        <v>--</v>
      </c>
      <c r="Q22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24" s="228" t="str">
        <f>IF(tbl_coded[[#This Row],[ISIN]]="","",IF(OR(_xll.BDP($B224&amp;" Corp",R$1)="#N/A N/A",_xll.BDP($B224&amp;" Corp",R$1)="#N/A Invalid Security",_xll.BDP($B224&amp;" Corp",R$1)="#N/A Field Not Applicable"),"--",_xll.BDP($B224&amp;" Corp",R$1)))</f>
        <v>--</v>
      </c>
      <c r="S224" s="228" t="str">
        <f>IF(tbl_coded[[#This Row],[ISIN]]="","",IF(OR(_xll.BDP($R224&amp;" Equity",S$1)="#N/A N/A",_xll.BDP($R224&amp;" Equity",S$1)="#N/A Invalid Security"),"--",_xll.BDP($R224&amp;" Equity",S$1)))</f>
        <v>--</v>
      </c>
      <c r="T224" s="228" t="str">
        <f>IF(tbl_coded[[#This Row],[ISIN]]="","",IF(OR(_xll.BDP($R224&amp;" Equity",T$1)="#N/A N/A",_xll.BDP($R224&amp;" Equity",T$1)="#N/A Invalid Security"),"--",_xll.BDP($R224&amp;" Equity",T$1)))</f>
        <v>--</v>
      </c>
      <c r="U224" s="228" t="str">
        <f>IF(tbl_coded[[#This Row],[ISIN]]="","",IF(OR(_xll.BDP($R224&amp;" Equity",U$1)="#N/A N/A",_xll.BDP($R224&amp;" Equity",U$1)="#N/A Invalid Security"),"--",_xll.BDP($R224&amp;" Equity",U$1)))</f>
        <v>--</v>
      </c>
      <c r="V224" s="228" t="str">
        <f>IF(tbl_coded[[#This Row],[ISIN]]="","",IF(OR(_xll.BDP($R224&amp;" Equity",V$1)="#N/A N/A",_xll.BDP($R224&amp;" Equity",V$1)="#N/A Invalid Security"),"--",_xll.BDP($R224&amp;" Equity",V$1)))</f>
        <v>--</v>
      </c>
      <c r="W224" s="228" t="str">
        <f>IF(tbl_coded[[#This Row],[ISIN]]="","",IF(OR(_xll.BDP($R224&amp;" Equity",W$1)="#N/A N/A",_xll.BDP($R224&amp;" Equity",W$1)="#N/A Invalid Security"),"--",_xll.BDP($R224&amp;" Equity",W$1)))</f>
        <v>--</v>
      </c>
      <c r="X224" s="228" t="str">
        <f>IF(tbl_coded[[#This Row],[ISIN]]="","",IF(OR(_xll.BDP($R224&amp;" Equity",X$1)="#N/A N/A",_xll.BDP($R224&amp;" Equity",X$1)="#N/A Invalid Security"),"--",_xll.BDP($R224&amp;" Equity",X$1)))</f>
        <v>--</v>
      </c>
      <c r="Y22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24" s="228" t="str">
        <f>IF(tbl_coded[[#This Row],[ISIN]]="","",IF(ISNUMBER(_xll.BDP(B224&amp;" Corp",Z$1)),_xll.BDP(B224&amp;" Corp",Z$1),""))</f>
        <v/>
      </c>
      <c r="AA224" s="228" t="str">
        <f>IF(tbl_coded[[#This Row],[ISIN]]="","",IF(ISNUMBER(_xll.BDP(B224&amp;" Corp",AA$1)),_xll.BDP(B224&amp;" Corp",AA$1),""))</f>
        <v/>
      </c>
      <c r="AB224" s="228" t="str">
        <f>IF(tbl_coded[[#This Row],[ISIN]]="","",IF(ISNUMBER(_xll.BDP(B224&amp;" Corp",AB$1)),_xll.BDP(B224&amp;" Corp",AB$1),""))</f>
        <v/>
      </c>
      <c r="AC224" s="228" t="str">
        <f>IF(tbl_coded[[#This Row],[ISIN]]="","",IF((_xll.BDP(B224&amp;" Corp",AC$1))="#N/A Field Not Applicable","",_xll.BDP(B224&amp;" Corp",AC$1)))</f>
        <v>N</v>
      </c>
      <c r="AD224" s="228" t="str">
        <f>IF(tbl_coded[[#This Row],[ISIN]]="","",IF((_xll.BDP(B224&amp;" Corp",AD$1))="#N/A N/A","--",_xll.BDP(B224&amp;" Corp",AD$1)))</f>
        <v>--</v>
      </c>
      <c r="AE224" s="228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>NR</v>
      </c>
      <c r="AF22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2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24" s="229" t="str">
        <f>IF(tbl_coded[[#This Row],[ISIN]]="","",IF(_xll.BDP($B224&amp;" Corp",AH$1)="#N/A N/A","--",_xll.BDP($B224&amp;" Corp",AH$1)))</f>
        <v>VG</v>
      </c>
      <c r="AI22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2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万达地产海外有限公司</v>
      </c>
      <c r="AL224" s="244">
        <f>IF(tbl_coded[[#This Row],[ISIN]]="","",IF(_xll.BDS($B224&amp;" Corp",AL$1)="#N/A Field Not Applicable","",_xll.BDS($B224&amp;" Corp",AL$1)))</f>
        <v>20989511</v>
      </c>
      <c r="AM224" s="244" t="str">
        <f>IF(tbl_coded[[#This Row],[ISIN]]="","",IF(_xll.BDP(tbl_coded[[#This Row],[KPW Provider BBID]]&amp;" CompanyID","NAME")="#N/A Invalid Security","",_xll.BDP(tbl_coded[[#This Row],[KPW Provider BBID]]&amp;" CompanyID","NAME")))</f>
        <v>Dalian Wanda Commercial Manage</v>
      </c>
      <c r="AN22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WR</v>
      </c>
      <c r="AO22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NR</v>
      </c>
      <c r="AP22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CC</v>
      </c>
      <c r="AQ224" s="244" t="str">
        <f>IF(tbl_coded[[#This Row],[ISIN]]="","",IF(tbl_coded[[#This Row],[KPW Name]]="","",tbl_coded[[#This Row],[穆迪KPW评级]]&amp;"/"&amp;tbl_coded[[#This Row],[SPKPW评级]]&amp;"/"&amp;tbl_coded[[#This Row],[FITCHKPW评级]]))</f>
        <v>WR/NR/CC</v>
      </c>
      <c r="AR224" s="244" t="str">
        <f>IF(tbl_coded[[#This Row],[ISIN]]="","",IF(OR(_xll.BDP($B224&amp;" Corp",AR$1)="#N/A N/A"),"",_xll.BDP($B224&amp;" Corp",AR$1)))</f>
        <v>Multiple Guarantors</v>
      </c>
      <c r="AS224" s="244" t="str">
        <f>IF(tbl_coded[[#This Row],[ISIN]]="","",IF(_xll.BDS($B224&amp;" Corp",AS$1)="#N/A Field Not Applicable","",_xll.BDS($B224&amp;" Corp",AS$1)))</f>
        <v/>
      </c>
      <c r="AT224" s="244" t="str">
        <f>IF(tbl_coded[[#This Row],[SBLC Provider BBID]]="","",_xll.BDP(tbl_coded[[#This Row],[SBLC Provider BBID]]&amp;" CompanyID","NAME"))</f>
        <v/>
      </c>
      <c r="AU224" s="244" t="str">
        <f>IF(tbl_coded[[#This Row],[ISIN]]="","",IF(OR(_xll.BDP($B224&amp;" Corp",AU$1)="#N/A N/A"),"--",IF(_xll.BDP($B224&amp;" Corp",AU$1)="#N/A Field Not Applicable","",TEXT(_xll.BDP($B224&amp;" Corp",AU$1),"yyyy/mm/dd"))))</f>
        <v>2021/04/29</v>
      </c>
      <c r="AV224" s="244" t="str">
        <f>IF(tbl_coded[[#This Row],[ISIN]]="","",IF(OR(_xll.BDP($B224&amp;" Corp",AV$1)="#N/A N/A"),"--",IF(_xll.BDP($B224&amp;" Corp",AV$1)="#N/A Field Not Applicable","",TEXT(_xll.BDP($B224&amp;" Corp",AV$1),"yyyy/mm/dd"))))</f>
        <v>2022/04/28</v>
      </c>
      <c r="AW224" s="244" t="str">
        <f>IF(tbl_coded[[#This Row],[ISIN]]="","",IF(OR(_xll.BDP($B224&amp;" Corp",AW$1)="#N/A N/A"),"--",IF(_xll.BDP($B224&amp;" Corp",AW$1)="#N/A Field Not Applicable","",TEXT(_xll.BDP($B224&amp;" Corp",AW$1),"yyyy/mm/dd"))))</f>
        <v>2021/04/22</v>
      </c>
      <c r="AX224" s="244" t="str">
        <f>IF(tbl_coded[[#This Row],[ISIN]]="","",IF(OR(_xll.BDP($B224&amp;" Corp",AX$1)="#N/A Field Not Applicable"),"--",IF(_xll.BDP($B224&amp;" Corp",AX$1)="#N/A Field Not Applicable","",TEXT(_xll.BDP($B224&amp;" Corp",AX$1),"yyyy/mm/dd"))))</f>
        <v>--</v>
      </c>
      <c r="AY224" s="244">
        <f>IF(tbl_coded[[#This Row],[ISIN]]="","",IF(OR(_xll.BDP($B224&amp;" Corp",AY$1)="#N/A N/A"),"--",_xll.BDP($B224&amp;" Corp",AY$1)))</f>
        <v>7.25</v>
      </c>
      <c r="AZ224" s="244" t="str">
        <f>IF(tbl_coded[[#This Row],[ISIN]]="","",IF(OR(_xll.BDP($B224&amp;" Corp",AZ$1)="#N/A N/A"),"--",_xll.BDP($B224&amp;" Corp",AZ$1)))</f>
        <v>USD</v>
      </c>
      <c r="BA224" s="244">
        <f>IF(tbl_coded[[#This Row],[ISIN]]="","",IF(OR(_xll.BDP($B224&amp;" Corp",BA$1)="#N/A N/A"),"--",_xll.BDP($B224&amp;" Corp",BA$1)))</f>
        <v>400000000</v>
      </c>
      <c r="BB224" s="244">
        <f>IF(tbl_coded[[#This Row],[ISIN]]="","",IF(OR(_xll.BDP($B224&amp;" Corp",BB$1)="#N/A Field Not Applicable"),"--",_xll.BDP($B224&amp;" Corp",BB$1)))</f>
        <v>100</v>
      </c>
      <c r="BC224" s="244" t="str">
        <f>IF(tbl_coded[[#This Row],[ISIN]]="","",IF(OR(_xll.BDP($B224&amp;" Corp",BC$1)="#N/A Field Not Applicable"),"--",_xll.BDP($B224&amp;" Corp",BC$1)))</f>
        <v>N</v>
      </c>
      <c r="BD224" s="244" t="str">
        <f>IF(tbl_coded[[#This Row],[ISIN]]="","",IF(OR(_xll.BDP($B224&amp;" Corp",BD$1)="#N/A Field Not Applicable"),"--",_xll.BDP($B224&amp;" Corp",BD$1)))</f>
        <v>N</v>
      </c>
      <c r="BE224" s="244" t="str">
        <f>IF(tbl_coded[[#This Row],[ISIN]]="","",IF(OR(_xll.BDP($B224&amp;" Corp",BE$1)="#N/A Field Not Applicable"),"--",_xll.BDP($B224&amp;" Corp",BE$1)))</f>
        <v>N</v>
      </c>
      <c r="BF224" s="244" t="str">
        <f>IF(tbl_coded[[#This Row],[ISIN]]="","",IF(OR(_xll.BDP($B224&amp;" Corp",BF$1)="#N/A N/A"),"",_xll.BDP($B224&amp;" Corp",BF$1)))</f>
        <v>1567411D HK</v>
      </c>
      <c r="BG22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2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2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CC</v>
      </c>
      <c r="BK22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--/NR/CC</v>
      </c>
      <c r="BL22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WR/NR/CC</v>
      </c>
      <c r="BM224" s="244" t="str">
        <f>IF(tbl_coded[[#This Row],[GREEN]]="Y","Green",IF(tbl_coded[[#This Row],[SUSTAINABLE]]="Y","Sustainable",IF(tbl_coded[[#This Row],[SOCIAL]]="Y","Social","")))</f>
        <v/>
      </c>
    </row>
    <row r="225" spans="1:65" ht="15" customHeight="1">
      <c r="A225" s="225">
        <v>223</v>
      </c>
      <c r="B225" s="226" t="str">
        <f>IF(美元债一级!$C$3:$C$1048576&lt;&gt;"",美元债一级!C225,"")</f>
        <v>XS2330495651</v>
      </c>
      <c r="C225" s="228" t="str">
        <f>IF(tbl_coded[[#This Row],[ISIN]]="","",IF(tbl_coded[[#This Row],[Index]]&gt;$A$1,"",IF(_xll.BDP($B225&amp;" Corp",C$1)="#N/A N/A","",_xll.BDP($B225&amp;" Corp",C$1))))</f>
        <v>22/4/2021</v>
      </c>
      <c r="D225" s="228" t="str">
        <f>IF(tbl_coded[[#This Row],[ISIN]]="","",IF(_xll.BDP($B225&amp;" Corp",D$1)="#N/A N/A","",_xll.BDP($B225&amp;" Corp",D$1)))</f>
        <v>HYD INTERNATIONAL HLD</v>
      </c>
      <c r="E225" s="228" t="str">
        <f>IF(tbl_coded[[#This Row],[ISIN]]="","",IF(_xll.BDP($B225&amp;" Corp",E$1)="#N/A N/A","--",_xll.BDP($B225&amp;" Corp",E$1)))</f>
        <v>AVIC AUTO SYSTEM HLD</v>
      </c>
      <c r="F225" s="228" t="str">
        <f>IF(tbl_coded[[#This Row],[ISIN]]="","",IF(_xll.BDS($B225&amp;" Corp",F$1)="#N/A Field Not Applicable","",_xll.BDS($B225&amp;" Corp",F$1)))</f>
        <v/>
      </c>
      <c r="G225" s="228" t="str">
        <f>IF(tbl_coded[[#This Row],[ISIN]]="","",IF(_xll.BDP($F225&amp;" CompanyID",G$1)="#N/A Invalid Security","",_xll.BDP($F225&amp;" CompanyID",G$1)))</f>
        <v/>
      </c>
      <c r="H225" s="228" t="str">
        <f>IF(tbl_coded[[#This Row],[ISIN]]="","",IF(_xll.BDP($B225&amp;" Corp",H$1)="#N/A N/A","--",_xll.BDP($B225&amp;" Corp",H$1)))</f>
        <v>A3</v>
      </c>
      <c r="I225" s="228" t="str">
        <f>IF(tbl_coded[[#This Row],[ISIN]]="","",IF(_xll.BDP($B225&amp;" Corp",I$1)="#N/A N/A","--",_xll.BDP($B225&amp;" Corp",I$1)))</f>
        <v>--</v>
      </c>
      <c r="J225" s="228" t="str">
        <f>IF(tbl_coded[[#This Row],[ISIN]]="","",IF(_xll.BDP($B225&amp;" Corp",J$1)="#N/A N/A","--",_xll.BDP($B225&amp;" Corp",J$1)))</f>
        <v>--</v>
      </c>
      <c r="K225" s="228" t="str">
        <f>IF(tbl_coded[[#This Row],[ISIN]]="","",IF(_xll.BDP($B225&amp;" Corp",K$1)="#N/A N/A","--",_xll.BDP($B225&amp;" Corp",K$1)))</f>
        <v>--</v>
      </c>
      <c r="L225" s="228" t="str">
        <f>IF(tbl_coded[[#This Row],[ISIN]]="","",IF(_xll.BDP($B225&amp;" Corp",L$1)="#N/A N/A","--",_xll.BDP($B225&amp;" Corp",L$1)))</f>
        <v>--</v>
      </c>
      <c r="M225" s="228" t="str">
        <f>IF(tbl_coded[[#This Row],[ISIN]]="","",IF(_xll.BDP($B225&amp;" Corp",M$1)="#N/A N/A","--",_xll.BDP($B225&amp;" Corp",M$1)))</f>
        <v>A3</v>
      </c>
      <c r="N225" s="228" t="str">
        <f>IF(tbl_coded[[#This Row],[ISIN]]="","",IF(_xll.BDP($B225&amp;" Corp",N$1)="#N/A N/A","--",_xll.BDP($B225&amp;" Corp",N$1)))</f>
        <v>--</v>
      </c>
      <c r="O225" s="228" t="str">
        <f>IF(tbl_coded[[#This Row],[ISIN]]="","",IF(_xll.BDP($B225&amp;" Corp",O$1)="#N/A N/A","--",_xll.BDP($B225&amp;" Corp",O$1)))</f>
        <v>--</v>
      </c>
      <c r="P225" s="228" t="str">
        <f>IF(tbl_coded[[#This Row],[ISIN]]="","",IF(_xll.BDP($B225&amp;" Corp",P$1)="#N/A N/A","--",_xll.BDP($B225&amp;" Corp",P$1)))</f>
        <v>--</v>
      </c>
      <c r="Q22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225" s="228" t="str">
        <f>IF(tbl_coded[[#This Row],[ISIN]]="","",IF(OR(_xll.BDP($B225&amp;" Corp",R$1)="#N/A N/A",_xll.BDP($B225&amp;" Corp",R$1)="#N/A Invalid Security",_xll.BDP($B225&amp;" Corp",R$1)="#N/A Field Not Applicable"),"--",_xll.BDP($B225&amp;" Corp",R$1)))</f>
        <v>1315198D CH</v>
      </c>
      <c r="S225" s="228" t="str">
        <f>IF(tbl_coded[[#This Row],[ISIN]]="","",IF(OR(_xll.BDP($R225&amp;" Equity",S$1)="#N/A N/A",_xll.BDP($R225&amp;" Equity",S$1)="#N/A Invalid Security"),"--",_xll.BDP($R225&amp;" Equity",S$1)))</f>
        <v>--</v>
      </c>
      <c r="T225" s="228" t="str">
        <f>IF(tbl_coded[[#This Row],[ISIN]]="","",IF(OR(_xll.BDP($R225&amp;" Equity",T$1)="#N/A N/A",_xll.BDP($R225&amp;" Equity",T$1)="#N/A Invalid Security"),"--",_xll.BDP($R225&amp;" Equity",T$1)))</f>
        <v>--</v>
      </c>
      <c r="U225" s="228" t="str">
        <f>IF(tbl_coded[[#This Row],[ISIN]]="","",IF(OR(_xll.BDP($R225&amp;" Equity",U$1)="#N/A N/A",_xll.BDP($R225&amp;" Equity",U$1)="#N/A Invalid Security"),"--",_xll.BDP($R225&amp;" Equity",U$1)))</f>
        <v>A3</v>
      </c>
      <c r="V225" s="228" t="str">
        <f>IF(tbl_coded[[#This Row],[ISIN]]="","",IF(OR(_xll.BDP($R225&amp;" Equity",V$1)="#N/A N/A",_xll.BDP($R225&amp;" Equity",V$1)="#N/A Invalid Security"),"--",_xll.BDP($R225&amp;" Equity",V$1)))</f>
        <v>--</v>
      </c>
      <c r="W225" s="228" t="str">
        <f>IF(tbl_coded[[#This Row],[ISIN]]="","",IF(OR(_xll.BDP($R225&amp;" Equity",W$1)="#N/A N/A",_xll.BDP($R225&amp;" Equity",W$1)="#N/A Invalid Security"),"--",_xll.BDP($R225&amp;" Equity",W$1)))</f>
        <v>--</v>
      </c>
      <c r="X225" s="228" t="str">
        <f>IF(tbl_coded[[#This Row],[ISIN]]="","",IF(OR(_xll.BDP($R225&amp;" Equity",X$1)="#N/A N/A",_xll.BDP($R225&amp;" Equity",X$1)="#N/A Invalid Security"),"--",_xll.BDP($R225&amp;" Equity",X$1)))</f>
        <v>--</v>
      </c>
      <c r="Y22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A3/--/--</v>
      </c>
      <c r="Z225" s="228">
        <f>IF(tbl_coded[[#This Row],[ISIN]]="","",IF(ISNUMBER(_xll.BDP(B225&amp;" Corp",Z$1)),_xll.BDP(B225&amp;" Corp",Z$1),""))</f>
        <v>227.6</v>
      </c>
      <c r="AA225" s="228" t="str">
        <f>IF(tbl_coded[[#This Row],[ISIN]]="","",IF(ISNUMBER(_xll.BDP(B225&amp;" Corp",AA$1)),_xll.BDP(B225&amp;" Corp",AA$1),""))</f>
        <v/>
      </c>
      <c r="AB225" s="228" t="str">
        <f>IF(tbl_coded[[#This Row],[ISIN]]="","",IF(ISNUMBER(_xll.BDP(B225&amp;" Corp",AB$1)),_xll.BDP(B225&amp;" Corp",AB$1),""))</f>
        <v/>
      </c>
      <c r="AC225" s="228" t="str">
        <f>IF(tbl_coded[[#This Row],[ISIN]]="","",IF((_xll.BDP(B225&amp;" Corp",AC$1))="#N/A Field Not Applicable","",_xll.BDP(B225&amp;" Corp",AC$1)))</f>
        <v>N</v>
      </c>
      <c r="AD225" s="228" t="str">
        <f>IF(tbl_coded[[#This Row],[ISIN]]="","",IF((_xll.BDP(B225&amp;" Corp",AD$1))="#N/A N/A","--",_xll.BDP(B225&amp;" Corp",AD$1)))</f>
        <v>--</v>
      </c>
      <c r="AE225" s="228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>IG</v>
      </c>
      <c r="AF22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A3/--/--</v>
      </c>
      <c r="AG22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A3/--/--</v>
      </c>
      <c r="AH225" s="229" t="str">
        <f>IF(tbl_coded[[#This Row],[ISIN]]="","",IF(_xll.BDP($B225&amp;" Corp",AH$1)="#N/A N/A","--",_xll.BDP($B225&amp;" Corp",AH$1)))</f>
        <v>HK</v>
      </c>
      <c r="AI22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25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227.6</v>
      </c>
      <c r="AK22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Hyd International Holding Ltd</v>
      </c>
      <c r="AL225" s="244" t="str">
        <f>IF(tbl_coded[[#This Row],[ISIN]]="","",IF(_xll.BDS($B225&amp;" Corp",AL$1)="#N/A Field Not Applicable","",_xll.BDS($B225&amp;" Corp",AL$1)))</f>
        <v/>
      </c>
      <c r="AM22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5" s="244" t="str">
        <f>IF(tbl_coded[[#This Row],[ISIN]]="","",IF(OR(_xll.BDP($B225&amp;" Corp",AR$1)="#N/A N/A"),"",_xll.BDP($B225&amp;" Corp",AR$1)))</f>
        <v>AVIC Automotive Systems Holding Co Ltd</v>
      </c>
      <c r="AS225" s="244" t="str">
        <f>IF(tbl_coded[[#This Row],[ISIN]]="","",IF(_xll.BDS($B225&amp;" Corp",AS$1)="#N/A Field Not Applicable","",_xll.BDS($B225&amp;" Corp",AS$1)))</f>
        <v/>
      </c>
      <c r="AT225" s="244" t="str">
        <f>IF(tbl_coded[[#This Row],[SBLC Provider BBID]]="","",_xll.BDP(tbl_coded[[#This Row],[SBLC Provider BBID]]&amp;" CompanyID","NAME"))</f>
        <v/>
      </c>
      <c r="AU225" s="244" t="str">
        <f>IF(tbl_coded[[#This Row],[ISIN]]="","",IF(OR(_xll.BDP($B225&amp;" Corp",AU$1)="#N/A N/A"),"--",IF(_xll.BDP($B225&amp;" Corp",AU$1)="#N/A Field Not Applicable","",TEXT(_xll.BDP($B225&amp;" Corp",AU$1),"yyyy/mm/dd"))))</f>
        <v>2021/04/28</v>
      </c>
      <c r="AV225" s="244" t="str">
        <f>IF(tbl_coded[[#This Row],[ISIN]]="","",IF(OR(_xll.BDP($B225&amp;" Corp",AV$1)="#N/A N/A"),"--",IF(_xll.BDP($B225&amp;" Corp",AV$1)="#N/A Field Not Applicable","",TEXT(_xll.BDP($B225&amp;" Corp",AV$1),"yyyy/mm/dd"))))</f>
        <v>2026/04/28</v>
      </c>
      <c r="AW225" s="244" t="str">
        <f>IF(tbl_coded[[#This Row],[ISIN]]="","",IF(OR(_xll.BDP($B225&amp;" Corp",AW$1)="#N/A N/A"),"--",IF(_xll.BDP($B225&amp;" Corp",AW$1)="#N/A Field Not Applicable","",TEXT(_xll.BDP($B225&amp;" Corp",AW$1),"yyyy/mm/dd"))))</f>
        <v>2021/04/22</v>
      </c>
      <c r="AX225" s="244" t="str">
        <f>IF(tbl_coded[[#This Row],[ISIN]]="","",IF(OR(_xll.BDP($B225&amp;" Corp",AX$1)="#N/A Field Not Applicable"),"--",IF(_xll.BDP($B225&amp;" Corp",AX$1)="#N/A Field Not Applicable","",TEXT(_xll.BDP($B225&amp;" Corp",AX$1),"yyyy/mm/dd"))))</f>
        <v>--</v>
      </c>
      <c r="AY225" s="244">
        <f>IF(tbl_coded[[#This Row],[ISIN]]="","",IF(OR(_xll.BDP($B225&amp;" Corp",AY$1)="#N/A N/A"),"--",_xll.BDP($B225&amp;" Corp",AY$1)))</f>
        <v>3.1</v>
      </c>
      <c r="AZ225" s="244" t="str">
        <f>IF(tbl_coded[[#This Row],[ISIN]]="","",IF(OR(_xll.BDP($B225&amp;" Corp",AZ$1)="#N/A N/A"),"--",_xll.BDP($B225&amp;" Corp",AZ$1)))</f>
        <v>USD</v>
      </c>
      <c r="BA225" s="244">
        <f>IF(tbl_coded[[#This Row],[ISIN]]="","",IF(OR(_xll.BDP($B225&amp;" Corp",BA$1)="#N/A N/A"),"--",_xll.BDP($B225&amp;" Corp",BA$1)))</f>
        <v>260000000</v>
      </c>
      <c r="BB225" s="244">
        <f>IF(tbl_coded[[#This Row],[ISIN]]="","",IF(OR(_xll.BDP($B225&amp;" Corp",BB$1)="#N/A Field Not Applicable"),"--",_xll.BDP($B225&amp;" Corp",BB$1)))</f>
        <v>100</v>
      </c>
      <c r="BC225" s="244" t="str">
        <f>IF(tbl_coded[[#This Row],[ISIN]]="","",IF(OR(_xll.BDP($B225&amp;" Corp",BC$1)="#N/A Field Not Applicable"),"--",_xll.BDP($B225&amp;" Corp",BC$1)))</f>
        <v>N</v>
      </c>
      <c r="BD225" s="244" t="str">
        <f>IF(tbl_coded[[#This Row],[ISIN]]="","",IF(OR(_xll.BDP($B225&amp;" Corp",BD$1)="#N/A Field Not Applicable"),"--",_xll.BDP($B225&amp;" Corp",BD$1)))</f>
        <v>N</v>
      </c>
      <c r="BE225" s="244" t="str">
        <f>IF(tbl_coded[[#This Row],[ISIN]]="","",IF(OR(_xll.BDP($B225&amp;" Corp",BE$1)="#N/A Field Not Applicable"),"--",_xll.BDP($B225&amp;" Corp",BE$1)))</f>
        <v>N</v>
      </c>
      <c r="BF225" s="244" t="str">
        <f>IF(tbl_coded[[#This Row],[ISIN]]="","",IF(OR(_xll.BDP($B225&amp;" Corp",BF$1)="#N/A N/A"),"",_xll.BDP($B225&amp;" Corp",BF$1)))</f>
        <v>CAICPZ CH</v>
      </c>
      <c r="BG22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2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2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2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2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A3/--/--</v>
      </c>
      <c r="BM225" s="244" t="str">
        <f>IF(tbl_coded[[#This Row],[GREEN]]="Y","Green",IF(tbl_coded[[#This Row],[SUSTAINABLE]]="Y","Sustainable",IF(tbl_coded[[#This Row],[SOCIAL]]="Y","Social","")))</f>
        <v/>
      </c>
    </row>
    <row r="226" spans="1:65" ht="15" customHeight="1">
      <c r="A226" s="225">
        <v>224</v>
      </c>
      <c r="B226" s="226" t="str">
        <f>IF(美元债一级!$C$3:$C$1048576&lt;&gt;"",美元债一级!C226,"")</f>
        <v>XS2325858038</v>
      </c>
      <c r="C226" s="230" t="str">
        <f>IF(tbl_coded[[#This Row],[ISIN]]="","",IF(tbl_coded[[#This Row],[Index]]&gt;$A$1,"",IF(_xll.BDP($B226&amp;" Corp",C$1)="#N/A N/A","",_xll.BDP($B226&amp;" Corp",C$1))))</f>
        <v>21/4/2021</v>
      </c>
      <c r="D226" s="230" t="str">
        <f>IF(tbl_coded[[#This Row],[ISIN]]="","",IF(_xll.BDP($B226&amp;" Corp",D$1)="#N/A N/A","",_xll.BDP($B226&amp;" Corp",D$1)))</f>
        <v>CHANG DEVELOPMENT INT</v>
      </c>
      <c r="E226" s="230" t="str">
        <f>IF(tbl_coded[[#This Row],[ISIN]]="","",IF(_xll.BDP($B226&amp;" Corp",E$1)="#N/A N/A","--",_xll.BDP($B226&amp;" Corp",E$1)))</f>
        <v>CHANGCHUN URBAN DEV INV</v>
      </c>
      <c r="F226" s="230" t="str">
        <f>IF(tbl_coded[[#This Row],[ISIN]]="","",IF(_xll.BDS($B226&amp;" Corp",F$1)="#N/A Field Not Applicable","",_xll.BDS($B226&amp;" Corp",F$1)))</f>
        <v/>
      </c>
      <c r="G226" s="230" t="str">
        <f>IF(tbl_coded[[#This Row],[ISIN]]="","",IF(_xll.BDP($F226&amp;" CompanyID",G$1)="#N/A Invalid Security","",_xll.BDP($F226&amp;" CompanyID",G$1)))</f>
        <v/>
      </c>
      <c r="H226" s="230" t="str">
        <f>IF(tbl_coded[[#This Row],[ISIN]]="","",IF(_xll.BDP($B226&amp;" Corp",H$1)="#N/A N/A","--",_xll.BDP($B226&amp;" Corp",H$1)))</f>
        <v>Baa2</v>
      </c>
      <c r="I226" s="230" t="str">
        <f>IF(tbl_coded[[#This Row],[ISIN]]="","",IF(_xll.BDP($B226&amp;" Corp",I$1)="#N/A N/A","--",_xll.BDP($B226&amp;" Corp",I$1)))</f>
        <v>--</v>
      </c>
      <c r="J226" s="230" t="str">
        <f>IF(tbl_coded[[#This Row],[ISIN]]="","",IF(_xll.BDP($B226&amp;" Corp",J$1)="#N/A N/A","--",_xll.BDP($B226&amp;" Corp",J$1)))</f>
        <v>BBB</v>
      </c>
      <c r="K226" s="230" t="str">
        <f>IF(tbl_coded[[#This Row],[ISIN]]="","",IF(_xll.BDP($B226&amp;" Corp",K$1)="#N/A N/A","--",_xll.BDP($B226&amp;" Corp",K$1)))</f>
        <v>--</v>
      </c>
      <c r="L226" s="230" t="str">
        <f>IF(tbl_coded[[#This Row],[ISIN]]="","",IF(_xll.BDP($B226&amp;" Corp",L$1)="#N/A N/A","--",_xll.BDP($B226&amp;" Corp",L$1)))</f>
        <v>--</v>
      </c>
      <c r="M226" s="230" t="str">
        <f>IF(tbl_coded[[#This Row],[ISIN]]="","",IF(_xll.BDP($B226&amp;" Corp",M$1)="#N/A N/A","--",_xll.BDP($B226&amp;" Corp",M$1)))</f>
        <v>Baa2</v>
      </c>
      <c r="N226" s="230" t="str">
        <f>IF(tbl_coded[[#This Row],[ISIN]]="","",IF(_xll.BDP($B226&amp;" Corp",N$1)="#N/A N/A","--",_xll.BDP($B226&amp;" Corp",N$1)))</f>
        <v>--</v>
      </c>
      <c r="O226" s="230" t="str">
        <f>IF(tbl_coded[[#This Row],[ISIN]]="","",IF(_xll.BDP($B226&amp;" Corp",O$1)="#N/A N/A","--",_xll.BDP($B226&amp;" Corp",O$1)))</f>
        <v>--</v>
      </c>
      <c r="P226" s="230" t="str">
        <f>IF(tbl_coded[[#This Row],[ISIN]]="","",IF(_xll.BDP($B226&amp;" Corp",P$1)="#N/A N/A","--",_xll.BDP($B226&amp;" Corp",P$1)))</f>
        <v>--</v>
      </c>
      <c r="Q22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226" s="230" t="str">
        <f>IF(tbl_coded[[#This Row],[ISIN]]="","",IF(OR(_xll.BDP($B226&amp;" Corp",R$1)="#N/A N/A",_xll.BDP($B226&amp;" Corp",R$1)="#N/A Invalid Security",_xll.BDP($B226&amp;" Corp",R$1)="#N/A Field Not Applicable"),"--",_xll.BDP($B226&amp;" Corp",R$1)))</f>
        <v>1332538D CH</v>
      </c>
      <c r="S226" s="230" t="str">
        <f>IF(tbl_coded[[#This Row],[ISIN]]="","",IF(OR(_xll.BDP($R226&amp;" Equity",S$1)="#N/A N/A",_xll.BDP($R226&amp;" Equity",S$1)="#N/A Invalid Security"),"--",_xll.BDP($R226&amp;" Equity",S$1)))</f>
        <v>Baa2</v>
      </c>
      <c r="T226" s="230" t="str">
        <f>IF(tbl_coded[[#This Row],[ISIN]]="","",IF(OR(_xll.BDP($R226&amp;" Equity",T$1)="#N/A N/A",_xll.BDP($R226&amp;" Equity",T$1)="#N/A Invalid Security"),"--",_xll.BDP($R226&amp;" Equity",T$1)))</f>
        <v>--</v>
      </c>
      <c r="U226" s="230" t="str">
        <f>IF(tbl_coded[[#This Row],[ISIN]]="","",IF(OR(_xll.BDP($R226&amp;" Equity",U$1)="#N/A N/A",_xll.BDP($R226&amp;" Equity",U$1)="#N/A Invalid Security"),"--",_xll.BDP($R226&amp;" Equity",U$1)))</f>
        <v>Baa2</v>
      </c>
      <c r="V226" s="230" t="str">
        <f>IF(tbl_coded[[#This Row],[ISIN]]="","",IF(OR(_xll.BDP($R226&amp;" Equity",V$1)="#N/A N/A",_xll.BDP($R226&amp;" Equity",V$1)="#N/A Invalid Security"),"--",_xll.BDP($R226&amp;" Equity",V$1)))</f>
        <v>--</v>
      </c>
      <c r="W226" s="230" t="str">
        <f>IF(tbl_coded[[#This Row],[ISIN]]="","",IF(OR(_xll.BDP($R226&amp;" Equity",W$1)="#N/A N/A",_xll.BDP($R226&amp;" Equity",W$1)="#N/A Invalid Security"),"--",_xll.BDP($R226&amp;" Equity",W$1)))</f>
        <v>--</v>
      </c>
      <c r="X226" s="230" t="str">
        <f>IF(tbl_coded[[#This Row],[ISIN]]="","",IF(OR(_xll.BDP($R226&amp;" Equity",X$1)="#N/A N/A",_xll.BDP($R226&amp;" Equity",X$1)="#N/A Invalid Security"),"--",_xll.BDP($R226&amp;" Equity",X$1)))</f>
        <v>BBB</v>
      </c>
      <c r="Y22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Baa2/--/BBB</v>
      </c>
      <c r="Z226" s="230" t="str">
        <f>IF(tbl_coded[[#This Row],[ISIN]]="","",IF(ISNUMBER(_xll.BDP(B226&amp;" Corp",Z$1)),_xll.BDP(B226&amp;" Corp",Z$1),""))</f>
        <v/>
      </c>
      <c r="AA226" s="230" t="str">
        <f>IF(tbl_coded[[#This Row],[ISIN]]="","",IF(ISNUMBER(_xll.BDP(B226&amp;" Corp",AA$1)),_xll.BDP(B226&amp;" Corp",AA$1),""))</f>
        <v/>
      </c>
      <c r="AB226" s="230" t="str">
        <f>IF(tbl_coded[[#This Row],[ISIN]]="","",IF(ISNUMBER(_xll.BDP(B226&amp;" Corp",AB$1)),_xll.BDP(B226&amp;" Corp",AB$1),""))</f>
        <v/>
      </c>
      <c r="AC226" s="230" t="str">
        <f>IF(tbl_coded[[#This Row],[ISIN]]="","",IF((_xll.BDP(B226&amp;" Corp",AC$1))="#N/A Field Not Applicable","",_xll.BDP(B226&amp;" Corp",AC$1)))</f>
        <v>N</v>
      </c>
      <c r="AD226" s="230" t="str">
        <f>IF(tbl_coded[[#This Row],[ISIN]]="","",IF((_xll.BDP(B226&amp;" Corp",AD$1))="#N/A N/A","--",_xll.BDP(B226&amp;" Corp",AD$1)))</f>
        <v>--</v>
      </c>
      <c r="AE226" s="230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>IG</v>
      </c>
      <c r="AF22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Baa2/--/BBB</v>
      </c>
      <c r="AG22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Baa2/--/BBB</v>
      </c>
      <c r="AH226" s="231" t="str">
        <f>IF(tbl_coded[[#This Row],[ISIN]]="","",IF(_xll.BDP($B226&amp;" Corp",AH$1)="#N/A N/A","--",_xll.BDP($B226&amp;" Corp",AH$1)))</f>
        <v>VG</v>
      </c>
      <c r="AI22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2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长发国际有限公司</v>
      </c>
      <c r="AL226" s="230" t="str">
        <f>IF(tbl_coded[[#This Row],[ISIN]]="","",IF(_xll.BDS($B226&amp;" Corp",AL$1)="#N/A Field Not Applicable","",_xll.BDS($B226&amp;" Corp",AL$1)))</f>
        <v/>
      </c>
      <c r="AM22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6" s="230" t="str">
        <f>IF(tbl_coded[[#This Row],[ISIN]]="","",IF(OR(_xll.BDP($B226&amp;" Corp",AR$1)="#N/A N/A"),"",_xll.BDP($B226&amp;" Corp",AR$1)))</f>
        <v>Changchun Urban Development &amp; Investment Holdings Group Co Ltd</v>
      </c>
      <c r="AS226" s="230" t="str">
        <f>IF(tbl_coded[[#This Row],[ISIN]]="","",IF(_xll.BDS($B226&amp;" Corp",AS$1)="#N/A Field Not Applicable","",_xll.BDS($B226&amp;" Corp",AS$1)))</f>
        <v/>
      </c>
      <c r="AT226" s="230" t="str">
        <f>IF(tbl_coded[[#This Row],[SBLC Provider BBID]]="","",_xll.BDP(tbl_coded[[#This Row],[SBLC Provider BBID]]&amp;" CompanyID","NAME"))</f>
        <v/>
      </c>
      <c r="AU226" s="230" t="str">
        <f>IF(tbl_coded[[#This Row],[ISIN]]="","",IF(OR(_xll.BDP($B226&amp;" Corp",AU$1)="#N/A N/A"),"--",IF(_xll.BDP($B226&amp;" Corp",AU$1)="#N/A Field Not Applicable","",TEXT(_xll.BDP($B226&amp;" Corp",AU$1),"yyyy/mm/dd"))))</f>
        <v>2021/04/27</v>
      </c>
      <c r="AV226" s="230" t="str">
        <f>IF(tbl_coded[[#This Row],[ISIN]]="","",IF(OR(_xll.BDP($B226&amp;" Corp",AV$1)="#N/A N/A"),"--",IF(_xll.BDP($B226&amp;" Corp",AV$1)="#N/A Field Not Applicable","",TEXT(_xll.BDP($B226&amp;" Corp",AV$1),"yyyy/mm/dd"))))</f>
        <v>2024/04/27</v>
      </c>
      <c r="AW226" s="230" t="str">
        <f>IF(tbl_coded[[#This Row],[ISIN]]="","",IF(OR(_xll.BDP($B226&amp;" Corp",AW$1)="#N/A N/A"),"--",IF(_xll.BDP($B226&amp;" Corp",AW$1)="#N/A Field Not Applicable","",TEXT(_xll.BDP($B226&amp;" Corp",AW$1),"yyyy/mm/dd"))))</f>
        <v>2021/04/21</v>
      </c>
      <c r="AX226" s="230" t="str">
        <f>IF(tbl_coded[[#This Row],[ISIN]]="","",IF(OR(_xll.BDP($B226&amp;" Corp",AX$1)="#N/A Field Not Applicable"),"--",IF(_xll.BDP($B226&amp;" Corp",AX$1)="#N/A Field Not Applicable","",TEXT(_xll.BDP($B226&amp;" Corp",AX$1),"yyyy/mm/dd"))))</f>
        <v>--</v>
      </c>
      <c r="AY226" s="230">
        <f>IF(tbl_coded[[#This Row],[ISIN]]="","",IF(OR(_xll.BDP($B226&amp;" Corp",AY$1)="#N/A N/A"),"--",_xll.BDP($B226&amp;" Corp",AY$1)))</f>
        <v>4.3</v>
      </c>
      <c r="AZ226" s="230" t="str">
        <f>IF(tbl_coded[[#This Row],[ISIN]]="","",IF(OR(_xll.BDP($B226&amp;" Corp",AZ$1)="#N/A N/A"),"--",_xll.BDP($B226&amp;" Corp",AZ$1)))</f>
        <v>USD</v>
      </c>
      <c r="BA226" s="230">
        <f>IF(tbl_coded[[#This Row],[ISIN]]="","",IF(OR(_xll.BDP($B226&amp;" Corp",BA$1)="#N/A N/A"),"--",_xll.BDP($B226&amp;" Corp",BA$1)))</f>
        <v>200000000</v>
      </c>
      <c r="BB226" s="230">
        <f>IF(tbl_coded[[#This Row],[ISIN]]="","",IF(OR(_xll.BDP($B226&amp;" Corp",BB$1)="#N/A Field Not Applicable"),"--",_xll.BDP($B226&amp;" Corp",BB$1)))</f>
        <v>100</v>
      </c>
      <c r="BC226" s="230" t="str">
        <f>IF(tbl_coded[[#This Row],[ISIN]]="","",IF(OR(_xll.BDP($B226&amp;" Corp",BC$1)="#N/A Field Not Applicable"),"--",_xll.BDP($B226&amp;" Corp",BC$1)))</f>
        <v>N</v>
      </c>
      <c r="BD226" s="230" t="str">
        <f>IF(tbl_coded[[#This Row],[ISIN]]="","",IF(OR(_xll.BDP($B226&amp;" Corp",BD$1)="#N/A Field Not Applicable"),"--",_xll.BDP($B226&amp;" Corp",BD$1)))</f>
        <v>N</v>
      </c>
      <c r="BE226" s="230" t="str">
        <f>IF(tbl_coded[[#This Row],[ISIN]]="","",IF(OR(_xll.BDP($B226&amp;" Corp",BE$1)="#N/A Field Not Applicable"),"--",_xll.BDP($B226&amp;" Corp",BE$1)))</f>
        <v>N</v>
      </c>
      <c r="BF226" s="230" t="str">
        <f>IF(tbl_coded[[#This Row],[ISIN]]="","",IF(OR(_xll.BDP($B226&amp;" Corp",BF$1)="#N/A N/A"),"",_xll.BDP($B226&amp;" Corp",BF$1)))</f>
        <v/>
      </c>
      <c r="BG22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2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2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2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Baa2/--/BBB</v>
      </c>
      <c r="BM226" s="230" t="str">
        <f>IF(tbl_coded[[#This Row],[GREEN]]="Y","Green",IF(tbl_coded[[#This Row],[SUSTAINABLE]]="Y","Sustainable",IF(tbl_coded[[#This Row],[SOCIAL]]="Y","Social","")))</f>
        <v/>
      </c>
    </row>
    <row r="227" spans="1:65" ht="15" customHeight="1">
      <c r="A227" s="225">
        <v>225</v>
      </c>
      <c r="B227" s="226" t="str">
        <f>IF(美元债一级!$C$3:$C$1048576&lt;&gt;"",美元债一级!C227,"")</f>
        <v>XS2336348326</v>
      </c>
      <c r="C227" s="230" t="str">
        <f>IF(tbl_coded[[#This Row],[ISIN]]="","",IF(tbl_coded[[#This Row],[Index]]&gt;$A$1,"",IF(_xll.BDP($B227&amp;" Corp",C$1)="#N/A N/A","",_xll.BDP($B227&amp;" Corp",C$1))))</f>
        <v>21/4/2021</v>
      </c>
      <c r="D227" s="230" t="str">
        <f>IF(tbl_coded[[#This Row],[ISIN]]="","",IF(_xll.BDP($B227&amp;" Corp",D$1)="#N/A N/A","",_xll.BDP($B227&amp;" Corp",D$1)))</f>
        <v>JINGRUI HOLDINGS LTD</v>
      </c>
      <c r="E227" s="230" t="str">
        <f>IF(tbl_coded[[#This Row],[ISIN]]="","",IF(_xll.BDP($B227&amp;" Corp",E$1)="#N/A N/A","--",_xll.BDP($B227&amp;" Corp",E$1)))</f>
        <v>SUBSIDIARIES</v>
      </c>
      <c r="F227" s="230" t="str">
        <f>IF(tbl_coded[[#This Row],[ISIN]]="","",IF(_xll.BDS($B227&amp;" Corp",F$1)="#N/A Field Not Applicable","",_xll.BDS($B227&amp;" Corp",F$1)))</f>
        <v/>
      </c>
      <c r="G227" s="230" t="str">
        <f>IF(tbl_coded[[#This Row],[ISIN]]="","",IF(_xll.BDP($F227&amp;" CompanyID",G$1)="#N/A Invalid Security","",_xll.BDP($F227&amp;" CompanyID",G$1)))</f>
        <v/>
      </c>
      <c r="H227" s="230" t="str">
        <f>IF(tbl_coded[[#This Row],[ISIN]]="","",IF(_xll.BDP($B227&amp;" Corp",H$1)="#N/A N/A","--",_xll.BDP($B227&amp;" Corp",H$1)))</f>
        <v>--</v>
      </c>
      <c r="I227" s="230" t="str">
        <f>IF(tbl_coded[[#This Row],[ISIN]]="","",IF(_xll.BDP($B227&amp;" Corp",I$1)="#N/A N/A","--",_xll.BDP($B227&amp;" Corp",I$1)))</f>
        <v>NR</v>
      </c>
      <c r="J227" s="230" t="str">
        <f>IF(tbl_coded[[#This Row],[ISIN]]="","",IF(_xll.BDP($B227&amp;" Corp",J$1)="#N/A N/A","--",_xll.BDP($B227&amp;" Corp",J$1)))</f>
        <v>--</v>
      </c>
      <c r="K227" s="230" t="str">
        <f>IF(tbl_coded[[#This Row],[ISIN]]="","",IF(_xll.BDP($B227&amp;" Corp",K$1)="#N/A N/A","--",_xll.BDP($B227&amp;" Corp",K$1)))</f>
        <v>--</v>
      </c>
      <c r="L227" s="230" t="str">
        <f>IF(tbl_coded[[#This Row],[ISIN]]="","",IF(_xll.BDP($B227&amp;" Corp",L$1)="#N/A N/A","--",_xll.BDP($B227&amp;" Corp",L$1)))</f>
        <v>--</v>
      </c>
      <c r="M227" s="230" t="str">
        <f>IF(tbl_coded[[#This Row],[ISIN]]="","",IF(_xll.BDP($B227&amp;" Corp",M$1)="#N/A N/A","--",_xll.BDP($B227&amp;" Corp",M$1)))</f>
        <v>--</v>
      </c>
      <c r="N227" s="230" t="str">
        <f>IF(tbl_coded[[#This Row],[ISIN]]="","",IF(_xll.BDP($B227&amp;" Corp",N$1)="#N/A N/A","--",_xll.BDP($B227&amp;" Corp",N$1)))</f>
        <v>WR</v>
      </c>
      <c r="O227" s="230" t="str">
        <f>IF(tbl_coded[[#This Row],[ISIN]]="","",IF(_xll.BDP($B227&amp;" Corp",O$1)="#N/A N/A","--",_xll.BDP($B227&amp;" Corp",O$1)))</f>
        <v>NR</v>
      </c>
      <c r="P227" s="230" t="str">
        <f>IF(tbl_coded[[#This Row],[ISIN]]="","",IF(_xll.BDP($B227&amp;" Corp",P$1)="#N/A N/A","--",_xll.BDP($B227&amp;" Corp",P$1)))</f>
        <v>WD</v>
      </c>
      <c r="Q22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227" s="230" t="str">
        <f>IF(tbl_coded[[#This Row],[ISIN]]="","",IF(OR(_xll.BDP($B227&amp;" Corp",R$1)="#N/A N/A",_xll.BDP($B227&amp;" Corp",R$1)="#N/A Invalid Security",_xll.BDP($B227&amp;" Corp",R$1)="#N/A Field Not Applicable"),"--",_xll.BDP($B227&amp;" Corp",R$1)))</f>
        <v>--</v>
      </c>
      <c r="S227" s="230" t="str">
        <f>IF(tbl_coded[[#This Row],[ISIN]]="","",IF(OR(_xll.BDP($R227&amp;" Equity",S$1)="#N/A N/A",_xll.BDP($R227&amp;" Equity",S$1)="#N/A Invalid Security"),"--",_xll.BDP($R227&amp;" Equity",S$1)))</f>
        <v>--</v>
      </c>
      <c r="T227" s="230" t="str">
        <f>IF(tbl_coded[[#This Row],[ISIN]]="","",IF(OR(_xll.BDP($R227&amp;" Equity",T$1)="#N/A N/A",_xll.BDP($R227&amp;" Equity",T$1)="#N/A Invalid Security"),"--",_xll.BDP($R227&amp;" Equity",T$1)))</f>
        <v>--</v>
      </c>
      <c r="U227" s="230" t="str">
        <f>IF(tbl_coded[[#This Row],[ISIN]]="","",IF(OR(_xll.BDP($R227&amp;" Equity",U$1)="#N/A N/A",_xll.BDP($R227&amp;" Equity",U$1)="#N/A Invalid Security"),"--",_xll.BDP($R227&amp;" Equity",U$1)))</f>
        <v>--</v>
      </c>
      <c r="V227" s="230" t="str">
        <f>IF(tbl_coded[[#This Row],[ISIN]]="","",IF(OR(_xll.BDP($R227&amp;" Equity",V$1)="#N/A N/A",_xll.BDP($R227&amp;" Equity",V$1)="#N/A Invalid Security"),"--",_xll.BDP($R227&amp;" Equity",V$1)))</f>
        <v>--</v>
      </c>
      <c r="W227" s="230" t="str">
        <f>IF(tbl_coded[[#This Row],[ISIN]]="","",IF(OR(_xll.BDP($R227&amp;" Equity",W$1)="#N/A N/A",_xll.BDP($R227&amp;" Equity",W$1)="#N/A Invalid Security"),"--",_xll.BDP($R227&amp;" Equity",W$1)))</f>
        <v>--</v>
      </c>
      <c r="X227" s="230" t="str">
        <f>IF(tbl_coded[[#This Row],[ISIN]]="","",IF(OR(_xll.BDP($R227&amp;" Equity",X$1)="#N/A N/A",_xll.BDP($R227&amp;" Equity",X$1)="#N/A Invalid Security"),"--",_xll.BDP($R227&amp;" Equity",X$1)))</f>
        <v>--</v>
      </c>
      <c r="Y22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27" s="230" t="str">
        <f>IF(tbl_coded[[#This Row],[ISIN]]="","",IF(ISNUMBER(_xll.BDP(B227&amp;" Corp",Z$1)),_xll.BDP(B227&amp;" Corp",Z$1),""))</f>
        <v/>
      </c>
      <c r="AA227" s="230" t="str">
        <f>IF(tbl_coded[[#This Row],[ISIN]]="","",IF(ISNUMBER(_xll.BDP(B227&amp;" Corp",AA$1)),_xll.BDP(B227&amp;" Corp",AA$1),""))</f>
        <v/>
      </c>
      <c r="AB227" s="230" t="str">
        <f>IF(tbl_coded[[#This Row],[ISIN]]="","",IF(ISNUMBER(_xll.BDP(B227&amp;" Corp",AB$1)),_xll.BDP(B227&amp;" Corp",AB$1),""))</f>
        <v/>
      </c>
      <c r="AC227" s="230" t="str">
        <f>IF(tbl_coded[[#This Row],[ISIN]]="","",IF((_xll.BDP(B227&amp;" Corp",AC$1))="#N/A Field Not Applicable","",_xll.BDP(B227&amp;" Corp",AC$1)))</f>
        <v>N</v>
      </c>
      <c r="AD227" s="230" t="str">
        <f>IF(tbl_coded[[#This Row],[ISIN]]="","",IF((_xll.BDP(B227&amp;" Corp",AD$1))="#N/A N/A","--",_xll.BDP(B227&amp;" Corp",AD$1)))</f>
        <v>--</v>
      </c>
      <c r="AE227" s="230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>HY</v>
      </c>
      <c r="AF22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2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--/NR/--</v>
      </c>
      <c r="AH227" s="231" t="str">
        <f>IF(tbl_coded[[#This Row],[ISIN]]="","",IF(_xll.BDP($B227&amp;" Corp",AH$1)="#N/A N/A","--",_xll.BDP($B227&amp;" Corp",AH$1)))</f>
        <v>KY</v>
      </c>
      <c r="AI22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2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景瑞控股</v>
      </c>
      <c r="AL227" s="230" t="str">
        <f>IF(tbl_coded[[#This Row],[ISIN]]="","",IF(_xll.BDS($B227&amp;" Corp",AL$1)="#N/A Field Not Applicable","",_xll.BDS($B227&amp;" Corp",AL$1)))</f>
        <v/>
      </c>
      <c r="AM22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7" s="230" t="str">
        <f>IF(tbl_coded[[#This Row],[ISIN]]="","",IF(OR(_xll.BDP($B227&amp;" Corp",AR$1)="#N/A N/A"),"",_xll.BDP($B227&amp;" Corp",AR$1)))</f>
        <v>Subsidiaries</v>
      </c>
      <c r="AS227" s="230" t="str">
        <f>IF(tbl_coded[[#This Row],[ISIN]]="","",IF(_xll.BDS($B227&amp;" Corp",AS$1)="#N/A Field Not Applicable","",_xll.BDS($B227&amp;" Corp",AS$1)))</f>
        <v/>
      </c>
      <c r="AT227" s="230" t="str">
        <f>IF(tbl_coded[[#This Row],[SBLC Provider BBID]]="","",_xll.BDP(tbl_coded[[#This Row],[SBLC Provider BBID]]&amp;" CompanyID","NAME"))</f>
        <v/>
      </c>
      <c r="AU227" s="230" t="str">
        <f>IF(tbl_coded[[#This Row],[ISIN]]="","",IF(OR(_xll.BDP($B227&amp;" Corp",AU$1)="#N/A N/A"),"--",IF(_xll.BDP($B227&amp;" Corp",AU$1)="#N/A Field Not Applicable","",TEXT(_xll.BDP($B227&amp;" Corp",AU$1),"yyyy/mm/dd"))))</f>
        <v>2021/04/26</v>
      </c>
      <c r="AV227" s="230" t="str">
        <f>IF(tbl_coded[[#This Row],[ISIN]]="","",IF(OR(_xll.BDP($B227&amp;" Corp",AV$1)="#N/A N/A"),"--",IF(_xll.BDP($B227&amp;" Corp",AV$1)="#N/A Field Not Applicable","",TEXT(_xll.BDP($B227&amp;" Corp",AV$1),"yyyy/mm/dd"))))</f>
        <v>2023/10/26</v>
      </c>
      <c r="AW227" s="230" t="str">
        <f>IF(tbl_coded[[#This Row],[ISIN]]="","",IF(OR(_xll.BDP($B227&amp;" Corp",AW$1)="#N/A N/A"),"--",IF(_xll.BDP($B227&amp;" Corp",AW$1)="#N/A Field Not Applicable","",TEXT(_xll.BDP($B227&amp;" Corp",AW$1),"yyyy/mm/dd"))))</f>
        <v>2021/04/21</v>
      </c>
      <c r="AX227" s="230" t="str">
        <f>IF(tbl_coded[[#This Row],[ISIN]]="","",IF(OR(_xll.BDP($B227&amp;" Corp",AX$1)="#N/A Field Not Applicable"),"--",IF(_xll.BDP($B227&amp;" Corp",AX$1)="#N/A Field Not Applicable","",TEXT(_xll.BDP($B227&amp;" Corp",AX$1),"yyyy/mm/dd"))))</f>
        <v>--</v>
      </c>
      <c r="AY227" s="230">
        <f>IF(tbl_coded[[#This Row],[ISIN]]="","",IF(OR(_xll.BDP($B227&amp;" Corp",AY$1)="#N/A N/A"),"--",_xll.BDP($B227&amp;" Corp",AY$1)))</f>
        <v>12.5</v>
      </c>
      <c r="AZ227" s="230" t="str">
        <f>IF(tbl_coded[[#This Row],[ISIN]]="","",IF(OR(_xll.BDP($B227&amp;" Corp",AZ$1)="#N/A N/A"),"--",_xll.BDP($B227&amp;" Corp",AZ$1)))</f>
        <v>USD</v>
      </c>
      <c r="BA227" s="230">
        <f>IF(tbl_coded[[#This Row],[ISIN]]="","",IF(OR(_xll.BDP($B227&amp;" Corp",BA$1)="#N/A N/A"),"--",_xll.BDP($B227&amp;" Corp",BA$1)))</f>
        <v>240000000</v>
      </c>
      <c r="BB227" s="230">
        <f>IF(tbl_coded[[#This Row],[ISIN]]="","",IF(OR(_xll.BDP($B227&amp;" Corp",BB$1)="#N/A Field Not Applicable"),"--",_xll.BDP($B227&amp;" Corp",BB$1)))</f>
        <v>100</v>
      </c>
      <c r="BC227" s="230" t="str">
        <f>IF(tbl_coded[[#This Row],[ISIN]]="","",IF(OR(_xll.BDP($B227&amp;" Corp",BC$1)="#N/A Field Not Applicable"),"--",_xll.BDP($B227&amp;" Corp",BC$1)))</f>
        <v>N</v>
      </c>
      <c r="BD227" s="230" t="str">
        <f>IF(tbl_coded[[#This Row],[ISIN]]="","",IF(OR(_xll.BDP($B227&amp;" Corp",BD$1)="#N/A Field Not Applicable"),"--",_xll.BDP($B227&amp;" Corp",BD$1)))</f>
        <v>N</v>
      </c>
      <c r="BE227" s="230" t="str">
        <f>IF(tbl_coded[[#This Row],[ISIN]]="","",IF(OR(_xll.BDP($B227&amp;" Corp",BE$1)="#N/A Field Not Applicable"),"--",_xll.BDP($B227&amp;" Corp",BE$1)))</f>
        <v>N</v>
      </c>
      <c r="BF227" s="230" t="str">
        <f>IF(tbl_coded[[#This Row],[ISIN]]="","",IF(OR(_xll.BDP($B227&amp;" Corp",BF$1)="#N/A N/A"),"",_xll.BDP($B227&amp;" Corp",BF$1)))</f>
        <v>1862 HK</v>
      </c>
      <c r="BG22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2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2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2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2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27" s="230" t="str">
        <f>IF(tbl_coded[[#This Row],[GREEN]]="Y","Green",IF(tbl_coded[[#This Row],[SUSTAINABLE]]="Y","Sustainable",IF(tbl_coded[[#This Row],[SOCIAL]]="Y","Social","")))</f>
        <v/>
      </c>
    </row>
    <row r="228" spans="1:65" ht="15" customHeight="1">
      <c r="A228" s="225">
        <v>226</v>
      </c>
      <c r="B228" s="226" t="str">
        <f>IF(美元债一级!$C$3:$C$1048576&lt;&gt;"",美元债一级!C228,"")</f>
        <v>US88032XBD57</v>
      </c>
      <c r="C228" s="230" t="str">
        <f>IF(tbl_coded[[#This Row],[ISIN]]="","",IF(tbl_coded[[#This Row],[Index]]&gt;$A$1,"",IF(_xll.BDP($B228&amp;" Corp",C$1)="#N/A N/A","",_xll.BDP($B228&amp;" Corp",C$1))))</f>
        <v>15/4/2021</v>
      </c>
      <c r="D228" s="230" t="str">
        <f>IF(tbl_coded[[#This Row],[ISIN]]="","",IF(_xll.BDP($B228&amp;" Corp",D$1)="#N/A N/A","",_xll.BDP($B228&amp;" Corp",D$1)))</f>
        <v>TENCENT HOLDINGS LTD</v>
      </c>
      <c r="E228" s="230" t="str">
        <f>IF(tbl_coded[[#This Row],[ISIN]]="","",IF(_xll.BDP($B228&amp;" Corp",E$1)="#N/A N/A","--",_xll.BDP($B228&amp;" Corp",E$1)))</f>
        <v>--</v>
      </c>
      <c r="F228" s="230" t="str">
        <f>IF(tbl_coded[[#This Row],[ISIN]]="","",IF(_xll.BDS($B228&amp;" Corp",F$1)="#N/A Field Not Applicable","",_xll.BDS($B228&amp;" Corp",F$1)))</f>
        <v/>
      </c>
      <c r="G228" s="230" t="str">
        <f>IF(tbl_coded[[#This Row],[ISIN]]="","",IF(_xll.BDP($F228&amp;" CompanyID",G$1)="#N/A Invalid Security","",_xll.BDP($F228&amp;" CompanyID",G$1)))</f>
        <v/>
      </c>
      <c r="H228" s="230" t="str">
        <f>IF(tbl_coded[[#This Row],[ISIN]]="","",IF(_xll.BDP($B228&amp;" Corp",H$1)="#N/A N/A","--",_xll.BDP($B228&amp;" Corp",H$1)))</f>
        <v>A1</v>
      </c>
      <c r="I228" s="230" t="str">
        <f>IF(tbl_coded[[#This Row],[ISIN]]="","",IF(_xll.BDP($B228&amp;" Corp",I$1)="#N/A N/A","--",_xll.BDP($B228&amp;" Corp",I$1)))</f>
        <v>A+</v>
      </c>
      <c r="J228" s="230" t="str">
        <f>IF(tbl_coded[[#This Row],[ISIN]]="","",IF(_xll.BDP($B228&amp;" Corp",J$1)="#N/A N/A","--",_xll.BDP($B228&amp;" Corp",J$1)))</f>
        <v>A+</v>
      </c>
      <c r="K228" s="230" t="str">
        <f>IF(tbl_coded[[#This Row],[ISIN]]="","",IF(_xll.BDP($B228&amp;" Corp",K$1)="#N/A N/A","--",_xll.BDP($B228&amp;" Corp",K$1)))</f>
        <v>A1</v>
      </c>
      <c r="L228" s="230" t="str">
        <f>IF(tbl_coded[[#This Row],[ISIN]]="","",IF(_xll.BDP($B228&amp;" Corp",L$1)="#N/A N/A","--",_xll.BDP($B228&amp;" Corp",L$1)))</f>
        <v>--</v>
      </c>
      <c r="M228" s="230" t="str">
        <f>IF(tbl_coded[[#This Row],[ISIN]]="","",IF(_xll.BDP($B228&amp;" Corp",M$1)="#N/A N/A","--",_xll.BDP($B228&amp;" Corp",M$1)))</f>
        <v>A1</v>
      </c>
      <c r="N228" s="230" t="str">
        <f>IF(tbl_coded[[#This Row],[ISIN]]="","",IF(_xll.BDP($B228&amp;" Corp",N$1)="#N/A N/A","--",_xll.BDP($B228&amp;" Corp",N$1)))</f>
        <v>--</v>
      </c>
      <c r="O228" s="230" t="str">
        <f>IF(tbl_coded[[#This Row],[ISIN]]="","",IF(_xll.BDP($B228&amp;" Corp",O$1)="#N/A N/A","--",_xll.BDP($B228&amp;" Corp",O$1)))</f>
        <v>A+</v>
      </c>
      <c r="P228" s="230" t="str">
        <f>IF(tbl_coded[[#This Row],[ISIN]]="","",IF(_xll.BDP($B228&amp;" Corp",P$1)="#N/A N/A","--",_xll.BDP($B228&amp;" Corp",P$1)))</f>
        <v>A+</v>
      </c>
      <c r="Q22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A1/A+/A+</v>
      </c>
      <c r="R228" s="230" t="str">
        <f>IF(tbl_coded[[#This Row],[ISIN]]="","",IF(OR(_xll.BDP($B228&amp;" Corp",R$1)="#N/A N/A",_xll.BDP($B228&amp;" Corp",R$1)="#N/A Invalid Security",_xll.BDP($B228&amp;" Corp",R$1)="#N/A Field Not Applicable"),"--",_xll.BDP($B228&amp;" Corp",R$1)))</f>
        <v>--</v>
      </c>
      <c r="S228" s="230" t="str">
        <f>IF(tbl_coded[[#This Row],[ISIN]]="","",IF(OR(_xll.BDP($R228&amp;" Equity",S$1)="#N/A N/A",_xll.BDP($R228&amp;" Equity",S$1)="#N/A Invalid Security"),"--",_xll.BDP($R228&amp;" Equity",S$1)))</f>
        <v>--</v>
      </c>
      <c r="T228" s="230" t="str">
        <f>IF(tbl_coded[[#This Row],[ISIN]]="","",IF(OR(_xll.BDP($R228&amp;" Equity",T$1)="#N/A N/A",_xll.BDP($R228&amp;" Equity",T$1)="#N/A Invalid Security"),"--",_xll.BDP($R228&amp;" Equity",T$1)))</f>
        <v>--</v>
      </c>
      <c r="U228" s="230" t="str">
        <f>IF(tbl_coded[[#This Row],[ISIN]]="","",IF(OR(_xll.BDP($R228&amp;" Equity",U$1)="#N/A N/A",_xll.BDP($R228&amp;" Equity",U$1)="#N/A Invalid Security"),"--",_xll.BDP($R228&amp;" Equity",U$1)))</f>
        <v>--</v>
      </c>
      <c r="V228" s="230" t="str">
        <f>IF(tbl_coded[[#This Row],[ISIN]]="","",IF(OR(_xll.BDP($R228&amp;" Equity",V$1)="#N/A N/A",_xll.BDP($R228&amp;" Equity",V$1)="#N/A Invalid Security"),"--",_xll.BDP($R228&amp;" Equity",V$1)))</f>
        <v>--</v>
      </c>
      <c r="W228" s="230" t="str">
        <f>IF(tbl_coded[[#This Row],[ISIN]]="","",IF(OR(_xll.BDP($R228&amp;" Equity",W$1)="#N/A N/A",_xll.BDP($R228&amp;" Equity",W$1)="#N/A Invalid Security"),"--",_xll.BDP($R228&amp;" Equity",W$1)))</f>
        <v>--</v>
      </c>
      <c r="X228" s="230" t="str">
        <f>IF(tbl_coded[[#This Row],[ISIN]]="","",IF(OR(_xll.BDP($R228&amp;" Equity",X$1)="#N/A N/A",_xll.BDP($R228&amp;" Equity",X$1)="#N/A Invalid Security"),"--",_xll.BDP($R228&amp;" Equity",X$1)))</f>
        <v>--</v>
      </c>
      <c r="Y22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28" s="230">
        <f>IF(tbl_coded[[#This Row],[ISIN]]="","",IF(ISNUMBER(_xll.BDP(B228&amp;" Corp",Z$1)),_xll.BDP(B228&amp;" Corp",Z$1),""))</f>
        <v>165</v>
      </c>
      <c r="AA228" s="230" t="str">
        <f>IF(tbl_coded[[#This Row],[ISIN]]="","",IF(ISNUMBER(_xll.BDP(B228&amp;" Corp",AA$1)),_xll.BDP(B228&amp;" Corp",AA$1),""))</f>
        <v/>
      </c>
      <c r="AB228" s="230" t="str">
        <f>IF(tbl_coded[[#This Row],[ISIN]]="","",IF(ISNUMBER(_xll.BDP(B228&amp;" Corp",AB$1)),_xll.BDP(B228&amp;" Corp",AB$1),""))</f>
        <v/>
      </c>
      <c r="AC228" s="230" t="str">
        <f>IF(tbl_coded[[#This Row],[ISIN]]="","",IF((_xll.BDP(B228&amp;" Corp",AC$1))="#N/A Field Not Applicable","",_xll.BDP(B228&amp;" Corp",AC$1)))</f>
        <v>N</v>
      </c>
      <c r="AD228" s="230" t="str">
        <f>IF(tbl_coded[[#This Row],[ISIN]]="","",IF((_xll.BDP(B228&amp;" Corp",AD$1))="#N/A N/A","--",_xll.BDP(B228&amp;" Corp",AD$1)))</f>
        <v>--</v>
      </c>
      <c r="AE228" s="230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>IG</v>
      </c>
      <c r="AF22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A1/A+/A+</v>
      </c>
      <c r="AG22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A1/A+/A+</v>
      </c>
      <c r="AH228" s="231" t="str">
        <f>IF(tbl_coded[[#This Row],[ISIN]]="","",IF(_xll.BDP($B228&amp;" Corp",AH$1)="#N/A N/A","--",_xll.BDP($B228&amp;" Corp",AH$1)))</f>
        <v>KY</v>
      </c>
      <c r="AI22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28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165</v>
      </c>
      <c r="AK22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腾讯控股</v>
      </c>
      <c r="AL228" s="230" t="str">
        <f>IF(tbl_coded[[#This Row],[ISIN]]="","",IF(_xll.BDS($B228&amp;" Corp",AL$1)="#N/A Field Not Applicable","",_xll.BDS($B228&amp;" Corp",AL$1)))</f>
        <v/>
      </c>
      <c r="AM22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8" s="230" t="str">
        <f>IF(tbl_coded[[#This Row],[ISIN]]="","",IF(OR(_xll.BDP($B228&amp;" Corp",AR$1)="#N/A N/A"),"",_xll.BDP($B228&amp;" Corp",AR$1)))</f>
        <v/>
      </c>
      <c r="AS228" s="230" t="str">
        <f>IF(tbl_coded[[#This Row],[ISIN]]="","",IF(_xll.BDS($B228&amp;" Corp",AS$1)="#N/A Field Not Applicable","",_xll.BDS($B228&amp;" Corp",AS$1)))</f>
        <v/>
      </c>
      <c r="AT228" s="230" t="str">
        <f>IF(tbl_coded[[#This Row],[SBLC Provider BBID]]="","",_xll.BDP(tbl_coded[[#This Row],[SBLC Provider BBID]]&amp;" CompanyID","NAME"))</f>
        <v/>
      </c>
      <c r="AU228" s="230" t="str">
        <f>IF(tbl_coded[[#This Row],[ISIN]]="","",IF(OR(_xll.BDP($B228&amp;" Corp",AU$1)="#N/A N/A"),"--",IF(_xll.BDP($B228&amp;" Corp",AU$1)="#N/A Field Not Applicable","",TEXT(_xll.BDP($B228&amp;" Corp",AU$1),"yyyy/mm/dd"))))</f>
        <v>2021/04/22</v>
      </c>
      <c r="AV228" s="230" t="str">
        <f>IF(tbl_coded[[#This Row],[ISIN]]="","",IF(OR(_xll.BDP($B228&amp;" Corp",AV$1)="#N/A N/A"),"--",IF(_xll.BDP($B228&amp;" Corp",AV$1)="#N/A Field Not Applicable","",TEXT(_xll.BDP($B228&amp;" Corp",AV$1),"yyyy/mm/dd"))))</f>
        <v>2061/04/22</v>
      </c>
      <c r="AW228" s="230" t="str">
        <f>IF(tbl_coded[[#This Row],[ISIN]]="","",IF(OR(_xll.BDP($B228&amp;" Corp",AW$1)="#N/A N/A"),"--",IF(_xll.BDP($B228&amp;" Corp",AW$1)="#N/A Field Not Applicable","",TEXT(_xll.BDP($B228&amp;" Corp",AW$1),"yyyy/mm/dd"))))</f>
        <v>2021/04/15</v>
      </c>
      <c r="AX228" s="230" t="str">
        <f>IF(tbl_coded[[#This Row],[ISIN]]="","",IF(OR(_xll.BDP($B228&amp;" Corp",AX$1)="#N/A Field Not Applicable"),"--",IF(_xll.BDP($B228&amp;" Corp",AX$1)="#N/A Field Not Applicable","",TEXT(_xll.BDP($B228&amp;" Corp",AX$1),"yyyy/mm/dd"))))</f>
        <v>2060/10/22</v>
      </c>
      <c r="AY228" s="230">
        <f>IF(tbl_coded[[#This Row],[ISIN]]="","",IF(OR(_xll.BDP($B228&amp;" Corp",AY$1)="#N/A N/A"),"--",_xll.BDP($B228&amp;" Corp",AY$1)))</f>
        <v>3.94</v>
      </c>
      <c r="AZ228" s="230" t="str">
        <f>IF(tbl_coded[[#This Row],[ISIN]]="","",IF(OR(_xll.BDP($B228&amp;" Corp",AZ$1)="#N/A N/A"),"--",_xll.BDP($B228&amp;" Corp",AZ$1)))</f>
        <v>USD</v>
      </c>
      <c r="BA228" s="230">
        <f>IF(tbl_coded[[#This Row],[ISIN]]="","",IF(OR(_xll.BDP($B228&amp;" Corp",BA$1)="#N/A N/A"),"--",_xll.BDP($B228&amp;" Corp",BA$1)))</f>
        <v>1000000000</v>
      </c>
      <c r="BB228" s="230">
        <f>IF(tbl_coded[[#This Row],[ISIN]]="","",IF(OR(_xll.BDP($B228&amp;" Corp",BB$1)="#N/A Field Not Applicable"),"--",_xll.BDP($B228&amp;" Corp",BB$1)))</f>
        <v>99.960000000000008</v>
      </c>
      <c r="BC228" s="230" t="str">
        <f>IF(tbl_coded[[#This Row],[ISIN]]="","",IF(OR(_xll.BDP($B228&amp;" Corp",BC$1)="#N/A Field Not Applicable"),"--",_xll.BDP($B228&amp;" Corp",BC$1)))</f>
        <v>N</v>
      </c>
      <c r="BD228" s="230" t="str">
        <f>IF(tbl_coded[[#This Row],[ISIN]]="","",IF(OR(_xll.BDP($B228&amp;" Corp",BD$1)="#N/A Field Not Applicable"),"--",_xll.BDP($B228&amp;" Corp",BD$1)))</f>
        <v>N</v>
      </c>
      <c r="BE228" s="230" t="str">
        <f>IF(tbl_coded[[#This Row],[ISIN]]="","",IF(OR(_xll.BDP($B228&amp;" Corp",BE$1)="#N/A Field Not Applicable"),"--",_xll.BDP($B228&amp;" Corp",BE$1)))</f>
        <v>N</v>
      </c>
      <c r="BF228" s="230" t="str">
        <f>IF(tbl_coded[[#This Row],[ISIN]]="","",IF(OR(_xll.BDP($B228&amp;" Corp",BF$1)="#N/A N/A"),"",_xll.BDP($B228&amp;" Corp",BF$1)))</f>
        <v>700 HK</v>
      </c>
      <c r="BG22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A1</v>
      </c>
      <c r="BH22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A+</v>
      </c>
      <c r="BJ22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A+</v>
      </c>
      <c r="BK22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A1/A+/A+</v>
      </c>
      <c r="BL22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A1/A+/A+</v>
      </c>
      <c r="BM228" s="230" t="str">
        <f>IF(tbl_coded[[#This Row],[GREEN]]="Y","Green",IF(tbl_coded[[#This Row],[SUSTAINABLE]]="Y","Sustainable",IF(tbl_coded[[#This Row],[SOCIAL]]="Y","Social","")))</f>
        <v/>
      </c>
    </row>
    <row r="229" spans="1:65" ht="15" customHeight="1">
      <c r="A229" s="225">
        <v>227</v>
      </c>
      <c r="B229" s="226" t="str">
        <f>IF(美元债一级!$C$3:$C$1048576&lt;&gt;"",美元债一级!C229,"")</f>
        <v>US88032XBB91</v>
      </c>
      <c r="C229" s="230" t="str">
        <f>IF(tbl_coded[[#This Row],[ISIN]]="","",IF(tbl_coded[[#This Row],[Index]]&gt;$A$1,"",IF(_xll.BDP($B229&amp;" Corp",C$1)="#N/A N/A","",_xll.BDP($B229&amp;" Corp",C$1))))</f>
        <v>15/4/2021</v>
      </c>
      <c r="D229" s="230" t="str">
        <f>IF(tbl_coded[[#This Row],[ISIN]]="","",IF(_xll.BDP($B229&amp;" Corp",D$1)="#N/A N/A","",_xll.BDP($B229&amp;" Corp",D$1)))</f>
        <v>TENCENT HOLDINGS LTD</v>
      </c>
      <c r="E229" s="230" t="str">
        <f>IF(tbl_coded[[#This Row],[ISIN]]="","",IF(_xll.BDP($B229&amp;" Corp",E$1)="#N/A N/A","--",_xll.BDP($B229&amp;" Corp",E$1)))</f>
        <v>--</v>
      </c>
      <c r="F229" s="230" t="str">
        <f>IF(tbl_coded[[#This Row],[ISIN]]="","",IF(_xll.BDS($B229&amp;" Corp",F$1)="#N/A Field Not Applicable","",_xll.BDS($B229&amp;" Corp",F$1)))</f>
        <v/>
      </c>
      <c r="G229" s="230" t="str">
        <f>IF(tbl_coded[[#This Row],[ISIN]]="","",IF(_xll.BDP($F229&amp;" CompanyID",G$1)="#N/A Invalid Security","",_xll.BDP($F229&amp;" CompanyID",G$1)))</f>
        <v/>
      </c>
      <c r="H229" s="230" t="str">
        <f>IF(tbl_coded[[#This Row],[ISIN]]="","",IF(_xll.BDP($B229&amp;" Corp",H$1)="#N/A N/A","--",_xll.BDP($B229&amp;" Corp",H$1)))</f>
        <v>A1</v>
      </c>
      <c r="I229" s="230" t="str">
        <f>IF(tbl_coded[[#This Row],[ISIN]]="","",IF(_xll.BDP($B229&amp;" Corp",I$1)="#N/A N/A","--",_xll.BDP($B229&amp;" Corp",I$1)))</f>
        <v>A+</v>
      </c>
      <c r="J229" s="230" t="str">
        <f>IF(tbl_coded[[#This Row],[ISIN]]="","",IF(_xll.BDP($B229&amp;" Corp",J$1)="#N/A N/A","--",_xll.BDP($B229&amp;" Corp",J$1)))</f>
        <v>A+</v>
      </c>
      <c r="K229" s="230" t="str">
        <f>IF(tbl_coded[[#This Row],[ISIN]]="","",IF(_xll.BDP($B229&amp;" Corp",K$1)="#N/A N/A","--",_xll.BDP($B229&amp;" Corp",K$1)))</f>
        <v>A1</v>
      </c>
      <c r="L229" s="230" t="str">
        <f>IF(tbl_coded[[#This Row],[ISIN]]="","",IF(_xll.BDP($B229&amp;" Corp",L$1)="#N/A N/A","--",_xll.BDP($B229&amp;" Corp",L$1)))</f>
        <v>--</v>
      </c>
      <c r="M229" s="230" t="str">
        <f>IF(tbl_coded[[#This Row],[ISIN]]="","",IF(_xll.BDP($B229&amp;" Corp",M$1)="#N/A N/A","--",_xll.BDP($B229&amp;" Corp",M$1)))</f>
        <v>A1</v>
      </c>
      <c r="N229" s="230" t="str">
        <f>IF(tbl_coded[[#This Row],[ISIN]]="","",IF(_xll.BDP($B229&amp;" Corp",N$1)="#N/A N/A","--",_xll.BDP($B229&amp;" Corp",N$1)))</f>
        <v>--</v>
      </c>
      <c r="O229" s="230" t="str">
        <f>IF(tbl_coded[[#This Row],[ISIN]]="","",IF(_xll.BDP($B229&amp;" Corp",O$1)="#N/A N/A","--",_xll.BDP($B229&amp;" Corp",O$1)))</f>
        <v>A+</v>
      </c>
      <c r="P229" s="230" t="str">
        <f>IF(tbl_coded[[#This Row],[ISIN]]="","",IF(_xll.BDP($B229&amp;" Corp",P$1)="#N/A N/A","--",_xll.BDP($B229&amp;" Corp",P$1)))</f>
        <v>A+</v>
      </c>
      <c r="Q22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A1/A+/A+</v>
      </c>
      <c r="R229" s="230" t="str">
        <f>IF(tbl_coded[[#This Row],[ISIN]]="","",IF(OR(_xll.BDP($B229&amp;" Corp",R$1)="#N/A N/A",_xll.BDP($B229&amp;" Corp",R$1)="#N/A Invalid Security",_xll.BDP($B229&amp;" Corp",R$1)="#N/A Field Not Applicable"),"--",_xll.BDP($B229&amp;" Corp",R$1)))</f>
        <v>--</v>
      </c>
      <c r="S229" s="230" t="str">
        <f>IF(tbl_coded[[#This Row],[ISIN]]="","",IF(OR(_xll.BDP($R229&amp;" Equity",S$1)="#N/A N/A",_xll.BDP($R229&amp;" Equity",S$1)="#N/A Invalid Security"),"--",_xll.BDP($R229&amp;" Equity",S$1)))</f>
        <v>--</v>
      </c>
      <c r="T229" s="230" t="str">
        <f>IF(tbl_coded[[#This Row],[ISIN]]="","",IF(OR(_xll.BDP($R229&amp;" Equity",T$1)="#N/A N/A",_xll.BDP($R229&amp;" Equity",T$1)="#N/A Invalid Security"),"--",_xll.BDP($R229&amp;" Equity",T$1)))</f>
        <v>--</v>
      </c>
      <c r="U229" s="230" t="str">
        <f>IF(tbl_coded[[#This Row],[ISIN]]="","",IF(OR(_xll.BDP($R229&amp;" Equity",U$1)="#N/A N/A",_xll.BDP($R229&amp;" Equity",U$1)="#N/A Invalid Security"),"--",_xll.BDP($R229&amp;" Equity",U$1)))</f>
        <v>--</v>
      </c>
      <c r="V229" s="230" t="str">
        <f>IF(tbl_coded[[#This Row],[ISIN]]="","",IF(OR(_xll.BDP($R229&amp;" Equity",V$1)="#N/A N/A",_xll.BDP($R229&amp;" Equity",V$1)="#N/A Invalid Security"),"--",_xll.BDP($R229&amp;" Equity",V$1)))</f>
        <v>--</v>
      </c>
      <c r="W229" s="230" t="str">
        <f>IF(tbl_coded[[#This Row],[ISIN]]="","",IF(OR(_xll.BDP($R229&amp;" Equity",W$1)="#N/A N/A",_xll.BDP($R229&amp;" Equity",W$1)="#N/A Invalid Security"),"--",_xll.BDP($R229&amp;" Equity",W$1)))</f>
        <v>--</v>
      </c>
      <c r="X229" s="230" t="str">
        <f>IF(tbl_coded[[#This Row],[ISIN]]="","",IF(OR(_xll.BDP($R229&amp;" Equity",X$1)="#N/A N/A",_xll.BDP($R229&amp;" Equity",X$1)="#N/A Invalid Security"),"--",_xll.BDP($R229&amp;" Equity",X$1)))</f>
        <v>--</v>
      </c>
      <c r="Y22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29" s="230">
        <f>IF(tbl_coded[[#This Row],[ISIN]]="","",IF(ISNUMBER(_xll.BDP(B229&amp;" Corp",Z$1)),_xll.BDP(B229&amp;" Corp",Z$1),""))</f>
        <v>150</v>
      </c>
      <c r="AA229" s="230" t="str">
        <f>IF(tbl_coded[[#This Row],[ISIN]]="","",IF(ISNUMBER(_xll.BDP(B229&amp;" Corp",AA$1)),_xll.BDP(B229&amp;" Corp",AA$1),""))</f>
        <v/>
      </c>
      <c r="AB229" s="230" t="str">
        <f>IF(tbl_coded[[#This Row],[ISIN]]="","",IF(ISNUMBER(_xll.BDP(B229&amp;" Corp",AB$1)),_xll.BDP(B229&amp;" Corp",AB$1),""))</f>
        <v/>
      </c>
      <c r="AC229" s="230" t="str">
        <f>IF(tbl_coded[[#This Row],[ISIN]]="","",IF((_xll.BDP(B229&amp;" Corp",AC$1))="#N/A Field Not Applicable","",_xll.BDP(B229&amp;" Corp",AC$1)))</f>
        <v>N</v>
      </c>
      <c r="AD229" s="230" t="str">
        <f>IF(tbl_coded[[#This Row],[ISIN]]="","",IF((_xll.BDP(B229&amp;" Corp",AD$1))="#N/A N/A","--",_xll.BDP(B229&amp;" Corp",AD$1)))</f>
        <v>--</v>
      </c>
      <c r="AE229" s="230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>IG</v>
      </c>
      <c r="AF22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A1/A+/A+</v>
      </c>
      <c r="AG22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A1/A+/A+</v>
      </c>
      <c r="AH229" s="231" t="str">
        <f>IF(tbl_coded[[#This Row],[ISIN]]="","",IF(_xll.BDP($B229&amp;" Corp",AH$1)="#N/A N/A","--",_xll.BDP($B229&amp;" Corp",AH$1)))</f>
        <v>KY</v>
      </c>
      <c r="AI22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29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150</v>
      </c>
      <c r="AK22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腾讯控股</v>
      </c>
      <c r="AL229" s="230" t="str">
        <f>IF(tbl_coded[[#This Row],[ISIN]]="","",IF(_xll.BDS($B229&amp;" Corp",AL$1)="#N/A Field Not Applicable","",_xll.BDS($B229&amp;" Corp",AL$1)))</f>
        <v/>
      </c>
      <c r="AM22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2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2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2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2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29" s="230" t="str">
        <f>IF(tbl_coded[[#This Row],[ISIN]]="","",IF(OR(_xll.BDP($B229&amp;" Corp",AR$1)="#N/A N/A"),"",_xll.BDP($B229&amp;" Corp",AR$1)))</f>
        <v/>
      </c>
      <c r="AS229" s="230" t="str">
        <f>IF(tbl_coded[[#This Row],[ISIN]]="","",IF(_xll.BDS($B229&amp;" Corp",AS$1)="#N/A Field Not Applicable","",_xll.BDS($B229&amp;" Corp",AS$1)))</f>
        <v/>
      </c>
      <c r="AT229" s="230" t="str">
        <f>IF(tbl_coded[[#This Row],[SBLC Provider BBID]]="","",_xll.BDP(tbl_coded[[#This Row],[SBLC Provider BBID]]&amp;" CompanyID","NAME"))</f>
        <v/>
      </c>
      <c r="AU229" s="230" t="str">
        <f>IF(tbl_coded[[#This Row],[ISIN]]="","",IF(OR(_xll.BDP($B229&amp;" Corp",AU$1)="#N/A N/A"),"--",IF(_xll.BDP($B229&amp;" Corp",AU$1)="#N/A Field Not Applicable","",TEXT(_xll.BDP($B229&amp;" Corp",AU$1),"yyyy/mm/dd"))))</f>
        <v>2021/04/22</v>
      </c>
      <c r="AV229" s="230" t="str">
        <f>IF(tbl_coded[[#This Row],[ISIN]]="","",IF(OR(_xll.BDP($B229&amp;" Corp",AV$1)="#N/A N/A"),"--",IF(_xll.BDP($B229&amp;" Corp",AV$1)="#N/A Field Not Applicable","",TEXT(_xll.BDP($B229&amp;" Corp",AV$1),"yyyy/mm/dd"))))</f>
        <v>2041/04/22</v>
      </c>
      <c r="AW229" s="230" t="str">
        <f>IF(tbl_coded[[#This Row],[ISIN]]="","",IF(OR(_xll.BDP($B229&amp;" Corp",AW$1)="#N/A N/A"),"--",IF(_xll.BDP($B229&amp;" Corp",AW$1)="#N/A Field Not Applicable","",TEXT(_xll.BDP($B229&amp;" Corp",AW$1),"yyyy/mm/dd"))))</f>
        <v>2021/04/15</v>
      </c>
      <c r="AX229" s="230" t="str">
        <f>IF(tbl_coded[[#This Row],[ISIN]]="","",IF(OR(_xll.BDP($B229&amp;" Corp",AX$1)="#N/A Field Not Applicable"),"--",IF(_xll.BDP($B229&amp;" Corp",AX$1)="#N/A Field Not Applicable","",TEXT(_xll.BDP($B229&amp;" Corp",AX$1),"yyyy/mm/dd"))))</f>
        <v>2040/10/22</v>
      </c>
      <c r="AY229" s="230">
        <f>IF(tbl_coded[[#This Row],[ISIN]]="","",IF(OR(_xll.BDP($B229&amp;" Corp",AY$1)="#N/A N/A"),"--",_xll.BDP($B229&amp;" Corp",AY$1)))</f>
        <v>3.68</v>
      </c>
      <c r="AZ229" s="230" t="str">
        <f>IF(tbl_coded[[#This Row],[ISIN]]="","",IF(OR(_xll.BDP($B229&amp;" Corp",AZ$1)="#N/A N/A"),"--",_xll.BDP($B229&amp;" Corp",AZ$1)))</f>
        <v>USD</v>
      </c>
      <c r="BA229" s="230">
        <f>IF(tbl_coded[[#This Row],[ISIN]]="","",IF(OR(_xll.BDP($B229&amp;" Corp",BA$1)="#N/A N/A"),"--",_xll.BDP($B229&amp;" Corp",BA$1)))</f>
        <v>900000000</v>
      </c>
      <c r="BB229" s="230">
        <f>IF(tbl_coded[[#This Row],[ISIN]]="","",IF(OR(_xll.BDP($B229&amp;" Corp",BB$1)="#N/A Field Not Applicable"),"--",_xll.BDP($B229&amp;" Corp",BB$1)))</f>
        <v>99.972000000000008</v>
      </c>
      <c r="BC229" s="230" t="str">
        <f>IF(tbl_coded[[#This Row],[ISIN]]="","",IF(OR(_xll.BDP($B229&amp;" Corp",BC$1)="#N/A Field Not Applicable"),"--",_xll.BDP($B229&amp;" Corp",BC$1)))</f>
        <v>N</v>
      </c>
      <c r="BD229" s="230" t="str">
        <f>IF(tbl_coded[[#This Row],[ISIN]]="","",IF(OR(_xll.BDP($B229&amp;" Corp",BD$1)="#N/A Field Not Applicable"),"--",_xll.BDP($B229&amp;" Corp",BD$1)))</f>
        <v>N</v>
      </c>
      <c r="BE229" s="230" t="str">
        <f>IF(tbl_coded[[#This Row],[ISIN]]="","",IF(OR(_xll.BDP($B229&amp;" Corp",BE$1)="#N/A Field Not Applicable"),"--",_xll.BDP($B229&amp;" Corp",BE$1)))</f>
        <v>N</v>
      </c>
      <c r="BF229" s="230" t="str">
        <f>IF(tbl_coded[[#This Row],[ISIN]]="","",IF(OR(_xll.BDP($B229&amp;" Corp",BF$1)="#N/A N/A"),"",_xll.BDP($B229&amp;" Corp",BF$1)))</f>
        <v>700 HK</v>
      </c>
      <c r="BG22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A1</v>
      </c>
      <c r="BH22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2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A+</v>
      </c>
      <c r="BJ22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A+</v>
      </c>
      <c r="BK22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A1/A+/A+</v>
      </c>
      <c r="BL22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A1/A+/A+</v>
      </c>
      <c r="BM229" s="230" t="str">
        <f>IF(tbl_coded[[#This Row],[GREEN]]="Y","Green",IF(tbl_coded[[#This Row],[SUSTAINABLE]]="Y","Sustainable",IF(tbl_coded[[#This Row],[SOCIAL]]="Y","Social","")))</f>
        <v/>
      </c>
    </row>
    <row r="230" spans="1:65" ht="15" customHeight="1">
      <c r="A230" s="225">
        <v>228</v>
      </c>
      <c r="B230" s="226" t="str">
        <f>IF(美元债一级!$C$3:$C$1048576&lt;&gt;"",美元债一级!C230,"")</f>
        <v>US88032XBA19</v>
      </c>
      <c r="C230" s="230" t="str">
        <f>IF(tbl_coded[[#This Row],[ISIN]]="","",IF(tbl_coded[[#This Row],[Index]]&gt;$A$1,"",IF(_xll.BDP($B230&amp;" Corp",C$1)="#N/A N/A","",_xll.BDP($B230&amp;" Corp",C$1))))</f>
        <v>15/4/2021</v>
      </c>
      <c r="D230" s="230" t="str">
        <f>IF(tbl_coded[[#This Row],[ISIN]]="","",IF(_xll.BDP($B230&amp;" Corp",D$1)="#N/A N/A","",_xll.BDP($B230&amp;" Corp",D$1)))</f>
        <v>TENCENT HOLDINGS LTD</v>
      </c>
      <c r="E230" s="230" t="str">
        <f>IF(tbl_coded[[#This Row],[ISIN]]="","",IF(_xll.BDP($B230&amp;" Corp",E$1)="#N/A N/A","--",_xll.BDP($B230&amp;" Corp",E$1)))</f>
        <v>--</v>
      </c>
      <c r="F230" s="230" t="str">
        <f>IF(tbl_coded[[#This Row],[ISIN]]="","",IF(_xll.BDS($B230&amp;" Corp",F$1)="#N/A Field Not Applicable","",_xll.BDS($B230&amp;" Corp",F$1)))</f>
        <v/>
      </c>
      <c r="G230" s="230" t="str">
        <f>IF(tbl_coded[[#This Row],[ISIN]]="","",IF(_xll.BDP($F230&amp;" CompanyID",G$1)="#N/A Invalid Security","",_xll.BDP($F230&amp;" CompanyID",G$1)))</f>
        <v/>
      </c>
      <c r="H230" s="230" t="str">
        <f>IF(tbl_coded[[#This Row],[ISIN]]="","",IF(_xll.BDP($B230&amp;" Corp",H$1)="#N/A N/A","--",_xll.BDP($B230&amp;" Corp",H$1)))</f>
        <v>A1</v>
      </c>
      <c r="I230" s="230" t="str">
        <f>IF(tbl_coded[[#This Row],[ISIN]]="","",IF(_xll.BDP($B230&amp;" Corp",I$1)="#N/A N/A","--",_xll.BDP($B230&amp;" Corp",I$1)))</f>
        <v>A+</v>
      </c>
      <c r="J230" s="230" t="str">
        <f>IF(tbl_coded[[#This Row],[ISIN]]="","",IF(_xll.BDP($B230&amp;" Corp",J$1)="#N/A N/A","--",_xll.BDP($B230&amp;" Corp",J$1)))</f>
        <v>A+</v>
      </c>
      <c r="K230" s="230" t="str">
        <f>IF(tbl_coded[[#This Row],[ISIN]]="","",IF(_xll.BDP($B230&amp;" Corp",K$1)="#N/A N/A","--",_xll.BDP($B230&amp;" Corp",K$1)))</f>
        <v>A1</v>
      </c>
      <c r="L230" s="230" t="str">
        <f>IF(tbl_coded[[#This Row],[ISIN]]="","",IF(_xll.BDP($B230&amp;" Corp",L$1)="#N/A N/A","--",_xll.BDP($B230&amp;" Corp",L$1)))</f>
        <v>--</v>
      </c>
      <c r="M230" s="230" t="str">
        <f>IF(tbl_coded[[#This Row],[ISIN]]="","",IF(_xll.BDP($B230&amp;" Corp",M$1)="#N/A N/A","--",_xll.BDP($B230&amp;" Corp",M$1)))</f>
        <v>A1</v>
      </c>
      <c r="N230" s="230" t="str">
        <f>IF(tbl_coded[[#This Row],[ISIN]]="","",IF(_xll.BDP($B230&amp;" Corp",N$1)="#N/A N/A","--",_xll.BDP($B230&amp;" Corp",N$1)))</f>
        <v>--</v>
      </c>
      <c r="O230" s="230" t="str">
        <f>IF(tbl_coded[[#This Row],[ISIN]]="","",IF(_xll.BDP($B230&amp;" Corp",O$1)="#N/A N/A","--",_xll.BDP($B230&amp;" Corp",O$1)))</f>
        <v>A+</v>
      </c>
      <c r="P230" s="230" t="str">
        <f>IF(tbl_coded[[#This Row],[ISIN]]="","",IF(_xll.BDP($B230&amp;" Corp",P$1)="#N/A N/A","--",_xll.BDP($B230&amp;" Corp",P$1)))</f>
        <v>A+</v>
      </c>
      <c r="Q23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A1/A+/A+</v>
      </c>
      <c r="R230" s="230" t="str">
        <f>IF(tbl_coded[[#This Row],[ISIN]]="","",IF(OR(_xll.BDP($B230&amp;" Corp",R$1)="#N/A N/A",_xll.BDP($B230&amp;" Corp",R$1)="#N/A Invalid Security",_xll.BDP($B230&amp;" Corp",R$1)="#N/A Field Not Applicable"),"--",_xll.BDP($B230&amp;" Corp",R$1)))</f>
        <v>--</v>
      </c>
      <c r="S230" s="230" t="str">
        <f>IF(tbl_coded[[#This Row],[ISIN]]="","",IF(OR(_xll.BDP($R230&amp;" Equity",S$1)="#N/A N/A",_xll.BDP($R230&amp;" Equity",S$1)="#N/A Invalid Security"),"--",_xll.BDP($R230&amp;" Equity",S$1)))</f>
        <v>--</v>
      </c>
      <c r="T230" s="230" t="str">
        <f>IF(tbl_coded[[#This Row],[ISIN]]="","",IF(OR(_xll.BDP($R230&amp;" Equity",T$1)="#N/A N/A",_xll.BDP($R230&amp;" Equity",T$1)="#N/A Invalid Security"),"--",_xll.BDP($R230&amp;" Equity",T$1)))</f>
        <v>--</v>
      </c>
      <c r="U230" s="230" t="str">
        <f>IF(tbl_coded[[#This Row],[ISIN]]="","",IF(OR(_xll.BDP($R230&amp;" Equity",U$1)="#N/A N/A",_xll.BDP($R230&amp;" Equity",U$1)="#N/A Invalid Security"),"--",_xll.BDP($R230&amp;" Equity",U$1)))</f>
        <v>--</v>
      </c>
      <c r="V230" s="230" t="str">
        <f>IF(tbl_coded[[#This Row],[ISIN]]="","",IF(OR(_xll.BDP($R230&amp;" Equity",V$1)="#N/A N/A",_xll.BDP($R230&amp;" Equity",V$1)="#N/A Invalid Security"),"--",_xll.BDP($R230&amp;" Equity",V$1)))</f>
        <v>--</v>
      </c>
      <c r="W230" s="230" t="str">
        <f>IF(tbl_coded[[#This Row],[ISIN]]="","",IF(OR(_xll.BDP($R230&amp;" Equity",W$1)="#N/A N/A",_xll.BDP($R230&amp;" Equity",W$1)="#N/A Invalid Security"),"--",_xll.BDP($R230&amp;" Equity",W$1)))</f>
        <v>--</v>
      </c>
      <c r="X230" s="230" t="str">
        <f>IF(tbl_coded[[#This Row],[ISIN]]="","",IF(OR(_xll.BDP($R230&amp;" Equity",X$1)="#N/A N/A",_xll.BDP($R230&amp;" Equity",X$1)="#N/A Invalid Security"),"--",_xll.BDP($R230&amp;" Equity",X$1)))</f>
        <v>--</v>
      </c>
      <c r="Y23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30" s="230">
        <f>IF(tbl_coded[[#This Row],[ISIN]]="","",IF(ISNUMBER(_xll.BDP(B230&amp;" Corp",Z$1)),_xll.BDP(B230&amp;" Corp",Z$1),""))</f>
        <v>130</v>
      </c>
      <c r="AA230" s="230" t="str">
        <f>IF(tbl_coded[[#This Row],[ISIN]]="","",IF(ISNUMBER(_xll.BDP(B230&amp;" Corp",AA$1)),_xll.BDP(B230&amp;" Corp",AA$1),""))</f>
        <v/>
      </c>
      <c r="AB230" s="230" t="str">
        <f>IF(tbl_coded[[#This Row],[ISIN]]="","",IF(ISNUMBER(_xll.BDP(B230&amp;" Corp",AB$1)),_xll.BDP(B230&amp;" Corp",AB$1),""))</f>
        <v/>
      </c>
      <c r="AC230" s="230" t="str">
        <f>IF(tbl_coded[[#This Row],[ISIN]]="","",IF((_xll.BDP(B230&amp;" Corp",AC$1))="#N/A Field Not Applicable","",_xll.BDP(B230&amp;" Corp",AC$1)))</f>
        <v>N</v>
      </c>
      <c r="AD230" s="230" t="str">
        <f>IF(tbl_coded[[#This Row],[ISIN]]="","",IF((_xll.BDP(B230&amp;" Corp",AD$1))="#N/A N/A","--",_xll.BDP(B230&amp;" Corp",AD$1)))</f>
        <v>--</v>
      </c>
      <c r="AE230" s="230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>IG</v>
      </c>
      <c r="AF23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A1/A+/A+</v>
      </c>
      <c r="AG23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A1/A+/A+</v>
      </c>
      <c r="AH230" s="231" t="str">
        <f>IF(tbl_coded[[#This Row],[ISIN]]="","",IF(_xll.BDP($B230&amp;" Corp",AH$1)="#N/A N/A","--",_xll.BDP($B230&amp;" Corp",AH$1)))</f>
        <v>KY</v>
      </c>
      <c r="AI23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3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130</v>
      </c>
      <c r="AK23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腾讯控股</v>
      </c>
      <c r="AL230" s="230" t="str">
        <f>IF(tbl_coded[[#This Row],[ISIN]]="","",IF(_xll.BDS($B230&amp;" Corp",AL$1)="#N/A Field Not Applicable","",_xll.BDS($B230&amp;" Corp",AL$1)))</f>
        <v/>
      </c>
      <c r="AM23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0" s="230" t="str">
        <f>IF(tbl_coded[[#This Row],[ISIN]]="","",IF(OR(_xll.BDP($B230&amp;" Corp",AR$1)="#N/A N/A"),"",_xll.BDP($B230&amp;" Corp",AR$1)))</f>
        <v/>
      </c>
      <c r="AS230" s="230" t="str">
        <f>IF(tbl_coded[[#This Row],[ISIN]]="","",IF(_xll.BDS($B230&amp;" Corp",AS$1)="#N/A Field Not Applicable","",_xll.BDS($B230&amp;" Corp",AS$1)))</f>
        <v/>
      </c>
      <c r="AT230" s="230" t="str">
        <f>IF(tbl_coded[[#This Row],[SBLC Provider BBID]]="","",_xll.BDP(tbl_coded[[#This Row],[SBLC Provider BBID]]&amp;" CompanyID","NAME"))</f>
        <v/>
      </c>
      <c r="AU230" s="230" t="str">
        <f>IF(tbl_coded[[#This Row],[ISIN]]="","",IF(OR(_xll.BDP($B230&amp;" Corp",AU$1)="#N/A N/A"),"--",IF(_xll.BDP($B230&amp;" Corp",AU$1)="#N/A Field Not Applicable","",TEXT(_xll.BDP($B230&amp;" Corp",AU$1),"yyyy/mm/dd"))))</f>
        <v>2021/04/22</v>
      </c>
      <c r="AV230" s="230" t="str">
        <f>IF(tbl_coded[[#This Row],[ISIN]]="","",IF(OR(_xll.BDP($B230&amp;" Corp",AV$1)="#N/A N/A"),"--",IF(_xll.BDP($B230&amp;" Corp",AV$1)="#N/A Field Not Applicable","",TEXT(_xll.BDP($B230&amp;" Corp",AV$1),"yyyy/mm/dd"))))</f>
        <v>2031/04/22</v>
      </c>
      <c r="AW230" s="230" t="str">
        <f>IF(tbl_coded[[#This Row],[ISIN]]="","",IF(OR(_xll.BDP($B230&amp;" Corp",AW$1)="#N/A N/A"),"--",IF(_xll.BDP($B230&amp;" Corp",AW$1)="#N/A Field Not Applicable","",TEXT(_xll.BDP($B230&amp;" Corp",AW$1),"yyyy/mm/dd"))))</f>
        <v>2021/04/15</v>
      </c>
      <c r="AX230" s="230" t="str">
        <f>IF(tbl_coded[[#This Row],[ISIN]]="","",IF(OR(_xll.BDP($B230&amp;" Corp",AX$1)="#N/A Field Not Applicable"),"--",IF(_xll.BDP($B230&amp;" Corp",AX$1)="#N/A Field Not Applicable","",TEXT(_xll.BDP($B230&amp;" Corp",AX$1),"yyyy/mm/dd"))))</f>
        <v>2031/01/22</v>
      </c>
      <c r="AY230" s="230">
        <f>IF(tbl_coded[[#This Row],[ISIN]]="","",IF(OR(_xll.BDP($B230&amp;" Corp",AY$1)="#N/A N/A"),"--",_xll.BDP($B230&amp;" Corp",AY$1)))</f>
        <v>2.88</v>
      </c>
      <c r="AZ230" s="230" t="str">
        <f>IF(tbl_coded[[#This Row],[ISIN]]="","",IF(OR(_xll.BDP($B230&amp;" Corp",AZ$1)="#N/A N/A"),"--",_xll.BDP($B230&amp;" Corp",AZ$1)))</f>
        <v>USD</v>
      </c>
      <c r="BA230" s="230">
        <f>IF(tbl_coded[[#This Row],[ISIN]]="","",IF(OR(_xll.BDP($B230&amp;" Corp",BA$1)="#N/A N/A"),"--",_xll.BDP($B230&amp;" Corp",BA$1)))</f>
        <v>500000000</v>
      </c>
      <c r="BB230" s="230">
        <f>IF(tbl_coded[[#This Row],[ISIN]]="","",IF(OR(_xll.BDP($B230&amp;" Corp",BB$1)="#N/A Field Not Applicable"),"--",_xll.BDP($B230&amp;" Corp",BB$1)))</f>
        <v>99.991</v>
      </c>
      <c r="BC230" s="230" t="str">
        <f>IF(tbl_coded[[#This Row],[ISIN]]="","",IF(OR(_xll.BDP($B230&amp;" Corp",BC$1)="#N/A Field Not Applicable"),"--",_xll.BDP($B230&amp;" Corp",BC$1)))</f>
        <v>N</v>
      </c>
      <c r="BD230" s="230" t="str">
        <f>IF(tbl_coded[[#This Row],[ISIN]]="","",IF(OR(_xll.BDP($B230&amp;" Corp",BD$1)="#N/A Field Not Applicable"),"--",_xll.BDP($B230&amp;" Corp",BD$1)))</f>
        <v>N</v>
      </c>
      <c r="BE230" s="230" t="str">
        <f>IF(tbl_coded[[#This Row],[ISIN]]="","",IF(OR(_xll.BDP($B230&amp;" Corp",BE$1)="#N/A Field Not Applicable"),"--",_xll.BDP($B230&amp;" Corp",BE$1)))</f>
        <v>N</v>
      </c>
      <c r="BF230" s="230" t="str">
        <f>IF(tbl_coded[[#This Row],[ISIN]]="","",IF(OR(_xll.BDP($B230&amp;" Corp",BF$1)="#N/A N/A"),"",_xll.BDP($B230&amp;" Corp",BF$1)))</f>
        <v>700 HK</v>
      </c>
      <c r="BG23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A1</v>
      </c>
      <c r="BH23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A+</v>
      </c>
      <c r="BJ23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A+</v>
      </c>
      <c r="BK23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A1/A+/A+</v>
      </c>
      <c r="BL23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A1/A+/A+</v>
      </c>
      <c r="BM230" s="230" t="str">
        <f>IF(tbl_coded[[#This Row],[GREEN]]="Y","Green",IF(tbl_coded[[#This Row],[SUSTAINABLE]]="Y","Sustainable",IF(tbl_coded[[#This Row],[SOCIAL]]="Y","Social","")))</f>
        <v/>
      </c>
    </row>
    <row r="231" spans="1:65" ht="15" customHeight="1">
      <c r="A231" s="225">
        <v>229</v>
      </c>
      <c r="B231" s="226" t="str">
        <f>IF(美元债一级!$C$3:$C$1048576&lt;&gt;"",美元债一级!C231,"")</f>
        <v>US88032XBC74</v>
      </c>
      <c r="C231" s="230" t="str">
        <f>IF(tbl_coded[[#This Row],[ISIN]]="","",IF(tbl_coded[[#This Row],[Index]]&gt;$A$1,"",IF(_xll.BDP($B231&amp;" Corp",C$1)="#N/A N/A","",_xll.BDP($B231&amp;" Corp",C$1))))</f>
        <v>15/4/2021</v>
      </c>
      <c r="D231" s="230" t="str">
        <f>IF(tbl_coded[[#This Row],[ISIN]]="","",IF(_xll.BDP($B231&amp;" Corp",D$1)="#N/A N/A","",_xll.BDP($B231&amp;" Corp",D$1)))</f>
        <v>TENCENT HOLDINGS LTD</v>
      </c>
      <c r="E231" s="230" t="str">
        <f>IF(tbl_coded[[#This Row],[ISIN]]="","",IF(_xll.BDP($B231&amp;" Corp",E$1)="#N/A N/A","--",_xll.BDP($B231&amp;" Corp",E$1)))</f>
        <v>--</v>
      </c>
      <c r="F231" s="230" t="str">
        <f>IF(tbl_coded[[#This Row],[ISIN]]="","",IF(_xll.BDS($B231&amp;" Corp",F$1)="#N/A Field Not Applicable","",_xll.BDS($B231&amp;" Corp",F$1)))</f>
        <v/>
      </c>
      <c r="G231" s="230" t="str">
        <f>IF(tbl_coded[[#This Row],[ISIN]]="","",IF(_xll.BDP($F231&amp;" CompanyID",G$1)="#N/A Invalid Security","",_xll.BDP($F231&amp;" CompanyID",G$1)))</f>
        <v/>
      </c>
      <c r="H231" s="230" t="str">
        <f>IF(tbl_coded[[#This Row],[ISIN]]="","",IF(_xll.BDP($B231&amp;" Corp",H$1)="#N/A N/A","--",_xll.BDP($B231&amp;" Corp",H$1)))</f>
        <v>A1</v>
      </c>
      <c r="I231" s="230" t="str">
        <f>IF(tbl_coded[[#This Row],[ISIN]]="","",IF(_xll.BDP($B231&amp;" Corp",I$1)="#N/A N/A","--",_xll.BDP($B231&amp;" Corp",I$1)))</f>
        <v>A+</v>
      </c>
      <c r="J231" s="230" t="str">
        <f>IF(tbl_coded[[#This Row],[ISIN]]="","",IF(_xll.BDP($B231&amp;" Corp",J$1)="#N/A N/A","--",_xll.BDP($B231&amp;" Corp",J$1)))</f>
        <v>A+</v>
      </c>
      <c r="K231" s="230" t="str">
        <f>IF(tbl_coded[[#This Row],[ISIN]]="","",IF(_xll.BDP($B231&amp;" Corp",K$1)="#N/A N/A","--",_xll.BDP($B231&amp;" Corp",K$1)))</f>
        <v>A1</v>
      </c>
      <c r="L231" s="230" t="str">
        <f>IF(tbl_coded[[#This Row],[ISIN]]="","",IF(_xll.BDP($B231&amp;" Corp",L$1)="#N/A N/A","--",_xll.BDP($B231&amp;" Corp",L$1)))</f>
        <v>--</v>
      </c>
      <c r="M231" s="230" t="str">
        <f>IF(tbl_coded[[#This Row],[ISIN]]="","",IF(_xll.BDP($B231&amp;" Corp",M$1)="#N/A N/A","--",_xll.BDP($B231&amp;" Corp",M$1)))</f>
        <v>A1</v>
      </c>
      <c r="N231" s="230" t="str">
        <f>IF(tbl_coded[[#This Row],[ISIN]]="","",IF(_xll.BDP($B231&amp;" Corp",N$1)="#N/A N/A","--",_xll.BDP($B231&amp;" Corp",N$1)))</f>
        <v>--</v>
      </c>
      <c r="O231" s="230" t="str">
        <f>IF(tbl_coded[[#This Row],[ISIN]]="","",IF(_xll.BDP($B231&amp;" Corp",O$1)="#N/A N/A","--",_xll.BDP($B231&amp;" Corp",O$1)))</f>
        <v>A+</v>
      </c>
      <c r="P231" s="230" t="str">
        <f>IF(tbl_coded[[#This Row],[ISIN]]="","",IF(_xll.BDP($B231&amp;" Corp",P$1)="#N/A N/A","--",_xll.BDP($B231&amp;" Corp",P$1)))</f>
        <v>A+</v>
      </c>
      <c r="Q23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A1/A+/A+</v>
      </c>
      <c r="R231" s="230" t="str">
        <f>IF(tbl_coded[[#This Row],[ISIN]]="","",IF(OR(_xll.BDP($B231&amp;" Corp",R$1)="#N/A N/A",_xll.BDP($B231&amp;" Corp",R$1)="#N/A Invalid Security",_xll.BDP($B231&amp;" Corp",R$1)="#N/A Field Not Applicable"),"--",_xll.BDP($B231&amp;" Corp",R$1)))</f>
        <v>--</v>
      </c>
      <c r="S231" s="230" t="str">
        <f>IF(tbl_coded[[#This Row],[ISIN]]="","",IF(OR(_xll.BDP($R231&amp;" Equity",S$1)="#N/A N/A",_xll.BDP($R231&amp;" Equity",S$1)="#N/A Invalid Security"),"--",_xll.BDP($R231&amp;" Equity",S$1)))</f>
        <v>--</v>
      </c>
      <c r="T231" s="230" t="str">
        <f>IF(tbl_coded[[#This Row],[ISIN]]="","",IF(OR(_xll.BDP($R231&amp;" Equity",T$1)="#N/A N/A",_xll.BDP($R231&amp;" Equity",T$1)="#N/A Invalid Security"),"--",_xll.BDP($R231&amp;" Equity",T$1)))</f>
        <v>--</v>
      </c>
      <c r="U231" s="230" t="str">
        <f>IF(tbl_coded[[#This Row],[ISIN]]="","",IF(OR(_xll.BDP($R231&amp;" Equity",U$1)="#N/A N/A",_xll.BDP($R231&amp;" Equity",U$1)="#N/A Invalid Security"),"--",_xll.BDP($R231&amp;" Equity",U$1)))</f>
        <v>--</v>
      </c>
      <c r="V231" s="230" t="str">
        <f>IF(tbl_coded[[#This Row],[ISIN]]="","",IF(OR(_xll.BDP($R231&amp;" Equity",V$1)="#N/A N/A",_xll.BDP($R231&amp;" Equity",V$1)="#N/A Invalid Security"),"--",_xll.BDP($R231&amp;" Equity",V$1)))</f>
        <v>--</v>
      </c>
      <c r="W231" s="230" t="str">
        <f>IF(tbl_coded[[#This Row],[ISIN]]="","",IF(OR(_xll.BDP($R231&amp;" Equity",W$1)="#N/A N/A",_xll.BDP($R231&amp;" Equity",W$1)="#N/A Invalid Security"),"--",_xll.BDP($R231&amp;" Equity",W$1)))</f>
        <v>--</v>
      </c>
      <c r="X231" s="230" t="str">
        <f>IF(tbl_coded[[#This Row],[ISIN]]="","",IF(OR(_xll.BDP($R231&amp;" Equity",X$1)="#N/A N/A",_xll.BDP($R231&amp;" Equity",X$1)="#N/A Invalid Security"),"--",_xll.BDP($R231&amp;" Equity",X$1)))</f>
        <v>--</v>
      </c>
      <c r="Y23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31" s="230">
        <f>IF(tbl_coded[[#This Row],[ISIN]]="","",IF(ISNUMBER(_xll.BDP(B231&amp;" Corp",Z$1)),_xll.BDP(B231&amp;" Corp",Z$1),""))</f>
        <v>155</v>
      </c>
      <c r="AA231" s="230" t="str">
        <f>IF(tbl_coded[[#This Row],[ISIN]]="","",IF(ISNUMBER(_xll.BDP(B231&amp;" Corp",AA$1)),_xll.BDP(B231&amp;" Corp",AA$1),""))</f>
        <v/>
      </c>
      <c r="AB231" s="230" t="str">
        <f>IF(tbl_coded[[#This Row],[ISIN]]="","",IF(ISNUMBER(_xll.BDP(B231&amp;" Corp",AB$1)),_xll.BDP(B231&amp;" Corp",AB$1),""))</f>
        <v/>
      </c>
      <c r="AC231" s="230" t="str">
        <f>IF(tbl_coded[[#This Row],[ISIN]]="","",IF((_xll.BDP(B231&amp;" Corp",AC$1))="#N/A Field Not Applicable","",_xll.BDP(B231&amp;" Corp",AC$1)))</f>
        <v>N</v>
      </c>
      <c r="AD231" s="230" t="str">
        <f>IF(tbl_coded[[#This Row],[ISIN]]="","",IF((_xll.BDP(B231&amp;" Corp",AD$1))="#N/A N/A","--",_xll.BDP(B231&amp;" Corp",AD$1)))</f>
        <v>--</v>
      </c>
      <c r="AE231" s="230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>IG</v>
      </c>
      <c r="AF23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A1/A+/A+</v>
      </c>
      <c r="AG23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A1/A+/A+</v>
      </c>
      <c r="AH231" s="231" t="str">
        <f>IF(tbl_coded[[#This Row],[ISIN]]="","",IF(_xll.BDP($B231&amp;" Corp",AH$1)="#N/A N/A","--",_xll.BDP($B231&amp;" Corp",AH$1)))</f>
        <v>KY</v>
      </c>
      <c r="AI23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31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155</v>
      </c>
      <c r="AK23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腾讯控股</v>
      </c>
      <c r="AL231" s="230" t="s">
        <v>521</v>
      </c>
      <c r="AM23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3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3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3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1" s="230" t="str">
        <f>IF(tbl_coded[[#This Row],[ISIN]]="","",IF(OR(_xll.BDP($B231&amp;" Corp",AR$1)="#N/A N/A"),"",_xll.BDP($B231&amp;" Corp",AR$1)))</f>
        <v/>
      </c>
      <c r="AS231" s="230" t="str">
        <f>IF(tbl_coded[[#This Row],[ISIN]]="","",IF(_xll.BDS($B231&amp;" Corp",AS$1)="#N/A Field Not Applicable","",_xll.BDS($B231&amp;" Corp",AS$1)))</f>
        <v/>
      </c>
      <c r="AT231" s="230" t="str">
        <f>IF(tbl_coded[[#This Row],[SBLC Provider BBID]]="","",_xll.BDP(tbl_coded[[#This Row],[SBLC Provider BBID]]&amp;" CompanyID","NAME"))</f>
        <v/>
      </c>
      <c r="AU231" s="230" t="str">
        <f>IF(tbl_coded[[#This Row],[ISIN]]="","",IF(OR(_xll.BDP($B231&amp;" Corp",AU$1)="#N/A N/A"),"--",IF(_xll.BDP($B231&amp;" Corp",AU$1)="#N/A Field Not Applicable","",TEXT(_xll.BDP($B231&amp;" Corp",AU$1),"yyyy/mm/dd"))))</f>
        <v>2021/04/22</v>
      </c>
      <c r="AV231" s="230" t="str">
        <f>IF(tbl_coded[[#This Row],[ISIN]]="","",IF(OR(_xll.BDP($B231&amp;" Corp",AV$1)="#N/A N/A"),"--",IF(_xll.BDP($B231&amp;" Corp",AV$1)="#N/A Field Not Applicable","",TEXT(_xll.BDP($B231&amp;" Corp",AV$1),"yyyy/mm/dd"))))</f>
        <v>2051/04/22</v>
      </c>
      <c r="AW231" s="230" t="str">
        <f>IF(tbl_coded[[#This Row],[ISIN]]="","",IF(OR(_xll.BDP($B231&amp;" Corp",AW$1)="#N/A N/A"),"--",IF(_xll.BDP($B231&amp;" Corp",AW$1)="#N/A Field Not Applicable","",TEXT(_xll.BDP($B231&amp;" Corp",AW$1),"yyyy/mm/dd"))))</f>
        <v>2021/04/15</v>
      </c>
      <c r="AX231" s="230" t="str">
        <f>IF(tbl_coded[[#This Row],[ISIN]]="","",IF(OR(_xll.BDP($B231&amp;" Corp",AX$1)="#N/A Field Not Applicable"),"--",IF(_xll.BDP($B231&amp;" Corp",AX$1)="#N/A Field Not Applicable","",TEXT(_xll.BDP($B231&amp;" Corp",AX$1),"yyyy/mm/dd"))))</f>
        <v>2050/10/22</v>
      </c>
      <c r="AY231" s="230">
        <f>IF(tbl_coded[[#This Row],[ISIN]]="","",IF(OR(_xll.BDP($B231&amp;" Corp",AY$1)="#N/A N/A"),"--",_xll.BDP($B231&amp;" Corp",AY$1)))</f>
        <v>3.84</v>
      </c>
      <c r="AZ231" s="230" t="str">
        <f>IF(tbl_coded[[#This Row],[ISIN]]="","",IF(OR(_xll.BDP($B231&amp;" Corp",AZ$1)="#N/A N/A"),"--",_xll.BDP($B231&amp;" Corp",AZ$1)))</f>
        <v>USD</v>
      </c>
      <c r="BA231" s="230">
        <f>IF(tbl_coded[[#This Row],[ISIN]]="","",IF(OR(_xll.BDP($B231&amp;" Corp",BA$1)="#N/A N/A"),"--",_xll.BDP($B231&amp;" Corp",BA$1)))</f>
        <v>1750000000</v>
      </c>
      <c r="BB231" s="230">
        <f>IF(tbl_coded[[#This Row],[ISIN]]="","",IF(OR(_xll.BDP($B231&amp;" Corp",BB$1)="#N/A Field Not Applicable"),"--",_xll.BDP($B231&amp;" Corp",BB$1)))</f>
        <v>99.965000000000003</v>
      </c>
      <c r="BC231" s="230" t="str">
        <f>IF(tbl_coded[[#This Row],[ISIN]]="","",IF(OR(_xll.BDP($B231&amp;" Corp",BC$1)="#N/A Field Not Applicable"),"--",_xll.BDP($B231&amp;" Corp",BC$1)))</f>
        <v>N</v>
      </c>
      <c r="BD231" s="230" t="str">
        <f>IF(tbl_coded[[#This Row],[ISIN]]="","",IF(OR(_xll.BDP($B231&amp;" Corp",BD$1)="#N/A Field Not Applicable"),"--",_xll.BDP($B231&amp;" Corp",BD$1)))</f>
        <v>N</v>
      </c>
      <c r="BE231" s="230" t="str">
        <f>IF(tbl_coded[[#This Row],[ISIN]]="","",IF(OR(_xll.BDP($B231&amp;" Corp",BE$1)="#N/A Field Not Applicable"),"--",_xll.BDP($B231&amp;" Corp",BE$1)))</f>
        <v>N</v>
      </c>
      <c r="BF231" s="230" t="str">
        <f>IF(tbl_coded[[#This Row],[ISIN]]="","",IF(OR(_xll.BDP($B231&amp;" Corp",BF$1)="#N/A N/A"),"",_xll.BDP($B231&amp;" Corp",BF$1)))</f>
        <v>700 HK</v>
      </c>
      <c r="BG23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A1</v>
      </c>
      <c r="BH23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A+</v>
      </c>
      <c r="BJ23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A+</v>
      </c>
      <c r="BK23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A1/A+/A+</v>
      </c>
      <c r="BL23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A1/A+/A+</v>
      </c>
      <c r="BM231" s="230" t="str">
        <f>IF(tbl_coded[[#This Row],[GREEN]]="Y","Green",IF(tbl_coded[[#This Row],[SUSTAINABLE]]="Y","Sustainable",IF(tbl_coded[[#This Row],[SOCIAL]]="Y","Social","")))</f>
        <v/>
      </c>
    </row>
    <row r="232" spans="1:65" ht="15" customHeight="1">
      <c r="A232" s="225">
        <v>230</v>
      </c>
      <c r="B232" s="226" t="str">
        <f>IF(美元债一级!$C$3:$C$1048576&lt;&gt;"",美元债一级!C232,"")</f>
        <v>XS2333523814</v>
      </c>
      <c r="C232" s="228" t="str">
        <f>IF(tbl_coded[[#This Row],[ISIN]]="","",IF(tbl_coded[[#This Row],[Index]]&gt;$A$1,"",IF(_xll.BDP($B232&amp;" Corp",C$1)="#N/A N/A","",_xll.BDP($B232&amp;" Corp",C$1))))</f>
        <v>15/4/2021</v>
      </c>
      <c r="D232" s="228" t="str">
        <f>IF(tbl_coded[[#This Row],[ISIN]]="","",IF(_xll.BDP($B232&amp;" Corp",D$1)="#N/A N/A","",_xll.BDP($B232&amp;" Corp",D$1)))</f>
        <v>TIMES CHINA HLDG LTD</v>
      </c>
      <c r="E232" s="228" t="str">
        <f>IF(tbl_coded[[#This Row],[ISIN]]="","",IF(_xll.BDP($B232&amp;" Corp",E$1)="#N/A N/A","--",_xll.BDP($B232&amp;" Corp",E$1)))</f>
        <v>SUBSIDIARIES</v>
      </c>
      <c r="F232" s="228" t="str">
        <f>IF(tbl_coded[[#This Row],[ISIN]]="","",IF(_xll.BDS($B232&amp;" Corp",F$1)="#N/A Field Not Applicable","",_xll.BDS($B232&amp;" Corp",F$1)))</f>
        <v/>
      </c>
      <c r="G232" s="228" t="str">
        <f>IF(tbl_coded[[#This Row],[ISIN]]="","",IF(_xll.BDP($F232&amp;" CompanyID",G$1)="#N/A Invalid Security","",_xll.BDP($F232&amp;" CompanyID",G$1)))</f>
        <v/>
      </c>
      <c r="H232" s="228" t="str">
        <f>IF(tbl_coded[[#This Row],[ISIN]]="","",IF(_xll.BDP($B232&amp;" Corp",H$1)="#N/A N/A","--",_xll.BDP($B232&amp;" Corp",H$1)))</f>
        <v>--</v>
      </c>
      <c r="I232" s="228" t="str">
        <f>IF(tbl_coded[[#This Row],[ISIN]]="","",IF(_xll.BDP($B232&amp;" Corp",I$1)="#N/A N/A","--",_xll.BDP($B232&amp;" Corp",I$1)))</f>
        <v>--</v>
      </c>
      <c r="J232" s="228" t="str">
        <f>IF(tbl_coded[[#This Row],[ISIN]]="","",IF(_xll.BDP($B232&amp;" Corp",J$1)="#N/A N/A","--",_xll.BDP($B232&amp;" Corp",J$1)))</f>
        <v>NR</v>
      </c>
      <c r="K232" s="228" t="str">
        <f>IF(tbl_coded[[#This Row],[ISIN]]="","",IF(_xll.BDP($B232&amp;" Corp",K$1)="#N/A N/A","--",_xll.BDP($B232&amp;" Corp",K$1)))</f>
        <v>--</v>
      </c>
      <c r="L232" s="228" t="str">
        <f>IF(tbl_coded[[#This Row],[ISIN]]="","",IF(_xll.BDP($B232&amp;" Corp",L$1)="#N/A N/A","--",_xll.BDP($B232&amp;" Corp",L$1)))</f>
        <v>--</v>
      </c>
      <c r="M232" s="228" t="str">
        <f>IF(tbl_coded[[#This Row],[ISIN]]="","",IF(_xll.BDP($B232&amp;" Corp",M$1)="#N/A N/A","--",_xll.BDP($B232&amp;" Corp",M$1)))</f>
        <v>Ca</v>
      </c>
      <c r="N232" s="228" t="str">
        <f>IF(tbl_coded[[#This Row],[ISIN]]="","",IF(_xll.BDP($B232&amp;" Corp",N$1)="#N/A N/A","--",_xll.BDP($B232&amp;" Corp",N$1)))</f>
        <v>Ca</v>
      </c>
      <c r="O232" s="228" t="str">
        <f>IF(tbl_coded[[#This Row],[ISIN]]="","",IF(_xll.BDP($B232&amp;" Corp",O$1)="#N/A N/A","--",_xll.BDP($B232&amp;" Corp",O$1)))</f>
        <v>NR</v>
      </c>
      <c r="P232" s="228" t="str">
        <f>IF(tbl_coded[[#This Row],[ISIN]]="","",IF(_xll.BDP($B232&amp;" Corp",P$1)="#N/A N/A","--",_xll.BDP($B232&amp;" Corp",P$1)))</f>
        <v>WD</v>
      </c>
      <c r="Q23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Ca/NR/WD</v>
      </c>
      <c r="R232" s="228" t="str">
        <f>IF(tbl_coded[[#This Row],[ISIN]]="","",IF(OR(_xll.BDP($B232&amp;" Corp",R$1)="#N/A N/A",_xll.BDP($B232&amp;" Corp",R$1)="#N/A Invalid Security",_xll.BDP($B232&amp;" Corp",R$1)="#N/A Field Not Applicable"),"--",_xll.BDP($B232&amp;" Corp",R$1)))</f>
        <v>--</v>
      </c>
      <c r="S232" s="228" t="str">
        <f>IF(tbl_coded[[#This Row],[ISIN]]="","",IF(OR(_xll.BDP($R232&amp;" Equity",S$1)="#N/A N/A",_xll.BDP($R232&amp;" Equity",S$1)="#N/A Invalid Security"),"--",_xll.BDP($R232&amp;" Equity",S$1)))</f>
        <v>--</v>
      </c>
      <c r="T232" s="228" t="str">
        <f>IF(tbl_coded[[#This Row],[ISIN]]="","",IF(OR(_xll.BDP($R232&amp;" Equity",T$1)="#N/A N/A",_xll.BDP($R232&amp;" Equity",T$1)="#N/A Invalid Security"),"--",_xll.BDP($R232&amp;" Equity",T$1)))</f>
        <v>--</v>
      </c>
      <c r="U232" s="228" t="str">
        <f>IF(tbl_coded[[#This Row],[ISIN]]="","",IF(OR(_xll.BDP($R232&amp;" Equity",U$1)="#N/A N/A",_xll.BDP($R232&amp;" Equity",U$1)="#N/A Invalid Security"),"--",_xll.BDP($R232&amp;" Equity",U$1)))</f>
        <v>--</v>
      </c>
      <c r="V232" s="228" t="str">
        <f>IF(tbl_coded[[#This Row],[ISIN]]="","",IF(OR(_xll.BDP($R232&amp;" Equity",V$1)="#N/A N/A",_xll.BDP($R232&amp;" Equity",V$1)="#N/A Invalid Security"),"--",_xll.BDP($R232&amp;" Equity",V$1)))</f>
        <v>--</v>
      </c>
      <c r="W232" s="228" t="str">
        <f>IF(tbl_coded[[#This Row],[ISIN]]="","",IF(OR(_xll.BDP($R232&amp;" Equity",W$1)="#N/A N/A",_xll.BDP($R232&amp;" Equity",W$1)="#N/A Invalid Security"),"--",_xll.BDP($R232&amp;" Equity",W$1)))</f>
        <v>--</v>
      </c>
      <c r="X232" s="228" t="str">
        <f>IF(tbl_coded[[#This Row],[ISIN]]="","",IF(OR(_xll.BDP($R232&amp;" Equity",X$1)="#N/A N/A",_xll.BDP($R232&amp;" Equity",X$1)="#N/A Invalid Security"),"--",_xll.BDP($R232&amp;" Equity",X$1)))</f>
        <v>--</v>
      </c>
      <c r="Y23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32" s="228" t="str">
        <f>IF(tbl_coded[[#This Row],[ISIN]]="","",IF(ISNUMBER(_xll.BDP(B232&amp;" Corp",Z$1)),_xll.BDP(B232&amp;" Corp",Z$1),""))</f>
        <v/>
      </c>
      <c r="AA232" s="228" t="str">
        <f>IF(tbl_coded[[#This Row],[ISIN]]="","",IF(ISNUMBER(_xll.BDP(B232&amp;" Corp",AA$1)),_xll.BDP(B232&amp;" Corp",AA$1),""))</f>
        <v/>
      </c>
      <c r="AB232" s="228" t="str">
        <f>IF(tbl_coded[[#This Row],[ISIN]]="","",IF(ISNUMBER(_xll.BDP(B232&amp;" Corp",AB$1)),_xll.BDP(B232&amp;" Corp",AB$1),""))</f>
        <v/>
      </c>
      <c r="AC232" s="228" t="str">
        <f>IF(tbl_coded[[#This Row],[ISIN]]="","",IF((_xll.BDP(B232&amp;" Corp",AC$1))="#N/A Field Not Applicable","",_xll.BDP(B232&amp;" Corp",AC$1)))</f>
        <v>N</v>
      </c>
      <c r="AD232" s="228" t="str">
        <f>IF(tbl_coded[[#This Row],[ISIN]]="","",IF((_xll.BDP(B232&amp;" Corp",AD$1))="#N/A N/A","--",_xll.BDP(B232&amp;" Corp",AD$1)))</f>
        <v>--</v>
      </c>
      <c r="AE232" s="228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>IG</v>
      </c>
      <c r="AF23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Ca/NR/WD</v>
      </c>
      <c r="AG23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232" s="229" t="str">
        <f>IF(tbl_coded[[#This Row],[ISIN]]="","",IF(_xll.BDP($B232&amp;" Corp",AH$1)="#N/A N/A","--",_xll.BDP($B232&amp;" Corp",AH$1)))</f>
        <v>KY</v>
      </c>
      <c r="AI23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3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时代中国控股</v>
      </c>
      <c r="AL232" s="244" t="str">
        <f>IF(tbl_coded[[#This Row],[ISIN]]="","",IF(_xll.BDS($B232&amp;" Corp",AL$1)="#N/A Field Not Applicable","",_xll.BDS($B232&amp;" Corp",AL$1)))</f>
        <v/>
      </c>
      <c r="AM23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2" s="244" t="str">
        <f>IF(tbl_coded[[#This Row],[ISIN]]="","",IF(OR(_xll.BDP($B232&amp;" Corp",AR$1)="#N/A N/A"),"",_xll.BDP($B232&amp;" Corp",AR$1)))</f>
        <v>Subsidiaries</v>
      </c>
      <c r="AS232" s="244" t="str">
        <f>IF(tbl_coded[[#This Row],[ISIN]]="","",IF(_xll.BDS($B232&amp;" Corp",AS$1)="#N/A Field Not Applicable","",_xll.BDS($B232&amp;" Corp",AS$1)))</f>
        <v/>
      </c>
      <c r="AT232" s="244" t="str">
        <f>IF(tbl_coded[[#This Row],[SBLC Provider BBID]]="","",_xll.BDP(tbl_coded[[#This Row],[SBLC Provider BBID]]&amp;" CompanyID","NAME"))</f>
        <v/>
      </c>
      <c r="AU232" s="244" t="str">
        <f>IF(tbl_coded[[#This Row],[ISIN]]="","",IF(OR(_xll.BDP($B232&amp;" Corp",AU$1)="#N/A N/A"),"--",IF(_xll.BDP($B232&amp;" Corp",AU$1)="#N/A Field Not Applicable","",TEXT(_xll.BDP($B232&amp;" Corp",AU$1),"yyyy/mm/dd"))))</f>
        <v>2021/04/22</v>
      </c>
      <c r="AV232" s="244" t="str">
        <f>IF(tbl_coded[[#This Row],[ISIN]]="","",IF(OR(_xll.BDP($B232&amp;" Corp",AV$1)="#N/A N/A"),"--",IF(_xll.BDP($B232&amp;" Corp",AV$1)="#N/A Field Not Applicable","",TEXT(_xll.BDP($B232&amp;" Corp",AV$1),"yyyy/mm/dd"))))</f>
        <v>2022/04/20</v>
      </c>
      <c r="AW232" s="244" t="str">
        <f>IF(tbl_coded[[#This Row],[ISIN]]="","",IF(OR(_xll.BDP($B232&amp;" Corp",AW$1)="#N/A N/A"),"--",IF(_xll.BDP($B232&amp;" Corp",AW$1)="#N/A Field Not Applicable","",TEXT(_xll.BDP($B232&amp;" Corp",AW$1),"yyyy/mm/dd"))))</f>
        <v>2021/04/15</v>
      </c>
      <c r="AX232" s="244" t="str">
        <f>IF(tbl_coded[[#This Row],[ISIN]]="","",IF(OR(_xll.BDP($B232&amp;" Corp",AX$1)="#N/A Field Not Applicable"),"--",IF(_xll.BDP($B232&amp;" Corp",AX$1)="#N/A Field Not Applicable","",TEXT(_xll.BDP($B232&amp;" Corp",AX$1),"yyyy/mm/dd"))))</f>
        <v>--</v>
      </c>
      <c r="AY232" s="244">
        <f>IF(tbl_coded[[#This Row],[ISIN]]="","",IF(OR(_xll.BDP($B232&amp;" Corp",AY$1)="#N/A N/A"),"--",_xll.BDP($B232&amp;" Corp",AY$1)))</f>
        <v>5.3</v>
      </c>
      <c r="AZ232" s="244" t="str">
        <f>IF(tbl_coded[[#This Row],[ISIN]]="","",IF(OR(_xll.BDP($B232&amp;" Corp",AZ$1)="#N/A N/A"),"--",_xll.BDP($B232&amp;" Corp",AZ$1)))</f>
        <v>USD</v>
      </c>
      <c r="BA232" s="244">
        <f>IF(tbl_coded[[#This Row],[ISIN]]="","",IF(OR(_xll.BDP($B232&amp;" Corp",BA$1)="#N/A N/A"),"--",_xll.BDP($B232&amp;" Corp",BA$1)))</f>
        <v>200000000</v>
      </c>
      <c r="BB232" s="244">
        <f>IF(tbl_coded[[#This Row],[ISIN]]="","",IF(OR(_xll.BDP($B232&amp;" Corp",BB$1)="#N/A Field Not Applicable"),"--",_xll.BDP($B232&amp;" Corp",BB$1)))</f>
        <v>100</v>
      </c>
      <c r="BC232" s="244" t="str">
        <f>IF(tbl_coded[[#This Row],[ISIN]]="","",IF(OR(_xll.BDP($B232&amp;" Corp",BC$1)="#N/A Field Not Applicable"),"--",_xll.BDP($B232&amp;" Corp",BC$1)))</f>
        <v>N</v>
      </c>
      <c r="BD232" s="244" t="str">
        <f>IF(tbl_coded[[#This Row],[ISIN]]="","",IF(OR(_xll.BDP($B232&amp;" Corp",BD$1)="#N/A Field Not Applicable"),"--",_xll.BDP($B232&amp;" Corp",BD$1)))</f>
        <v>N</v>
      </c>
      <c r="BE232" s="244" t="str">
        <f>IF(tbl_coded[[#This Row],[ISIN]]="","",IF(OR(_xll.BDP($B232&amp;" Corp",BE$1)="#N/A Field Not Applicable"),"--",_xll.BDP($B232&amp;" Corp",BE$1)))</f>
        <v>N</v>
      </c>
      <c r="BF232" s="244" t="str">
        <f>IF(tbl_coded[[#This Row],[ISIN]]="","",IF(OR(_xll.BDP($B232&amp;" Corp",BF$1)="#N/A N/A"),"",_xll.BDP($B232&amp;" Corp",BF$1)))</f>
        <v>1233 HK</v>
      </c>
      <c r="BG23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3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3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3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32" s="244" t="str">
        <f>IF(tbl_coded[[#This Row],[GREEN]]="Y","Green",IF(tbl_coded[[#This Row],[SUSTAINABLE]]="Y","Sustainable",IF(tbl_coded[[#This Row],[SOCIAL]]="Y","Social","")))</f>
        <v/>
      </c>
    </row>
    <row r="233" spans="1:65" ht="15" customHeight="1">
      <c r="A233" s="225">
        <v>231</v>
      </c>
      <c r="B233" s="226" t="str">
        <f>IF(美元债一级!$C$3:$C$1048576&lt;&gt;"",美元债一级!C233,"")</f>
        <v>XS2288886216</v>
      </c>
      <c r="C233" s="228" t="str">
        <f>IF(tbl_coded[[#This Row],[ISIN]]="","",IF(tbl_coded[[#This Row],[Index]]&gt;$A$1,"",IF(_xll.BDP($B233&amp;" Corp",C$1)="#N/A N/A","",_xll.BDP($B233&amp;" Corp",C$1))))</f>
        <v>29/3/2021</v>
      </c>
      <c r="D233" s="228" t="str">
        <f>IF(tbl_coded[[#This Row],[ISIN]]="","",IF(_xll.BDP($B233&amp;" Corp",D$1)="#N/A N/A","",_xll.BDP($B233&amp;" Corp",D$1)))</f>
        <v>HAIMEN ZHONGNAN INV DEV</v>
      </c>
      <c r="E233" s="228" t="str">
        <f>IF(tbl_coded[[#This Row],[ISIN]]="","",IF(_xll.BDP($B233&amp;" Corp",E$1)="#N/A N/A","--",_xll.BDP($B233&amp;" Corp",E$1)))</f>
        <v>JIANGSU ZHONGNAN CONSTRU</v>
      </c>
      <c r="F233" s="228" t="str">
        <f>IF(tbl_coded[[#This Row],[ISIN]]="","",IF(_xll.BDS($B233&amp;" Corp",F$1)="#N/A Field Not Applicable","",_xll.BDS($B233&amp;" Corp",F$1)))</f>
        <v/>
      </c>
      <c r="G233" s="228" t="str">
        <f>IF(tbl_coded[[#This Row],[ISIN]]="","",IF(_xll.BDP($F233&amp;" CompanyID",G$1)="#N/A Invalid Security","",_xll.BDP($F233&amp;" CompanyID",G$1)))</f>
        <v/>
      </c>
      <c r="H233" s="228" t="str">
        <f>IF(tbl_coded[[#This Row],[ISIN]]="","",IF(_xll.BDP($B233&amp;" Corp",H$1)="#N/A N/A","--",_xll.BDP($B233&amp;" Corp",H$1)))</f>
        <v>Cu</v>
      </c>
      <c r="I233" s="228" t="str">
        <f>IF(tbl_coded[[#This Row],[ISIN]]="","",IF(_xll.BDP($B233&amp;" Corp",I$1)="#N/A N/A","--",_xll.BDP($B233&amp;" Corp",I$1)))</f>
        <v>NR</v>
      </c>
      <c r="J233" s="228" t="str">
        <f>IF(tbl_coded[[#This Row],[ISIN]]="","",IF(_xll.BDP($B233&amp;" Corp",J$1)="#N/A N/A","--",_xll.BDP($B233&amp;" Corp",J$1)))</f>
        <v>--</v>
      </c>
      <c r="K233" s="228" t="str">
        <f>IF(tbl_coded[[#This Row],[ISIN]]="","",IF(_xll.BDP($B233&amp;" Corp",K$1)="#N/A N/A","--",_xll.BDP($B233&amp;" Corp",K$1)))</f>
        <v>--</v>
      </c>
      <c r="L233" s="228" t="str">
        <f>IF(tbl_coded[[#This Row],[ISIN]]="","",IF(_xll.BDP($B233&amp;" Corp",L$1)="#N/A N/A","--",_xll.BDP($B233&amp;" Corp",L$1)))</f>
        <v>--</v>
      </c>
      <c r="M233" s="228" t="str">
        <f>IF(tbl_coded[[#This Row],[ISIN]]="","",IF(_xll.BDP($B233&amp;" Corp",M$1)="#N/A N/A","--",_xll.BDP($B233&amp;" Corp",M$1)))</f>
        <v>C</v>
      </c>
      <c r="N233" s="228" t="str">
        <f>IF(tbl_coded[[#This Row],[ISIN]]="","",IF(_xll.BDP($B233&amp;" Corp",N$1)="#N/A N/A","--",_xll.BDP($B233&amp;" Corp",N$1)))</f>
        <v>--</v>
      </c>
      <c r="O233" s="228" t="str">
        <f>IF(tbl_coded[[#This Row],[ISIN]]="","",IF(_xll.BDP($B233&amp;" Corp",O$1)="#N/A N/A","--",_xll.BDP($B233&amp;" Corp",O$1)))</f>
        <v>--</v>
      </c>
      <c r="P233" s="228" t="str">
        <f>IF(tbl_coded[[#This Row],[ISIN]]="","",IF(_xll.BDP($B233&amp;" Corp",P$1)="#N/A N/A","--",_xll.BDP($B233&amp;" Corp",P$1)))</f>
        <v>--</v>
      </c>
      <c r="Q23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C/--/--</v>
      </c>
      <c r="R233" s="228" t="str">
        <f>IF(tbl_coded[[#This Row],[ISIN]]="","",IF(OR(_xll.BDP($B233&amp;" Corp",R$1)="#N/A N/A",_xll.BDP($B233&amp;" Corp",R$1)="#N/A Invalid Security",_xll.BDP($B233&amp;" Corp",R$1)="#N/A Field Not Applicable"),"--",_xll.BDP($B233&amp;" Corp",R$1)))</f>
        <v>000961 CH</v>
      </c>
      <c r="S233" s="228" t="str">
        <f>IF(tbl_coded[[#This Row],[ISIN]]="","",IF(OR(_xll.BDP($R233&amp;" Equity",S$1)="#N/A N/A",_xll.BDP($R233&amp;" Equity",S$1)="#N/A Invalid Security"),"--",_xll.BDP($R233&amp;" Equity",S$1)))</f>
        <v>--</v>
      </c>
      <c r="T233" s="228" t="str">
        <f>IF(tbl_coded[[#This Row],[ISIN]]="","",IF(OR(_xll.BDP($R233&amp;" Equity",T$1)="#N/A N/A",_xll.BDP($R233&amp;" Equity",T$1)="#N/A Invalid Security"),"--",_xll.BDP($R233&amp;" Equity",T$1)))</f>
        <v>--</v>
      </c>
      <c r="U233" s="228" t="str">
        <f>IF(tbl_coded[[#This Row],[ISIN]]="","",IF(OR(_xll.BDP($R233&amp;" Equity",U$1)="#N/A N/A",_xll.BDP($R233&amp;" Equity",U$1)="#N/A Invalid Security"),"--",_xll.BDP($R233&amp;" Equity",U$1)))</f>
        <v>Ca</v>
      </c>
      <c r="V233" s="228" t="str">
        <f>IF(tbl_coded[[#This Row],[ISIN]]="","",IF(OR(_xll.BDP($R233&amp;" Equity",V$1)="#N/A N/A",_xll.BDP($R233&amp;" Equity",V$1)="#N/A Invalid Security"),"--",_xll.BDP($R233&amp;" Equity",V$1)))</f>
        <v>Ca</v>
      </c>
      <c r="W233" s="228" t="str">
        <f>IF(tbl_coded[[#This Row],[ISIN]]="","",IF(OR(_xll.BDP($R233&amp;" Equity",W$1)="#N/A N/A",_xll.BDP($R233&amp;" Equity",W$1)="#N/A Invalid Security"),"--",_xll.BDP($R233&amp;" Equity",W$1)))</f>
        <v>NR</v>
      </c>
      <c r="X233" s="228" t="str">
        <f>IF(tbl_coded[[#This Row],[ISIN]]="","",IF(OR(_xll.BDP($R233&amp;" Equity",X$1)="#N/A N/A",_xll.BDP($R233&amp;" Equity",X$1)="#N/A Invalid Security"),"--",_xll.BDP($R233&amp;" Equity",X$1)))</f>
        <v>--</v>
      </c>
      <c r="Y23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Ca/NR/--</v>
      </c>
      <c r="Z233" s="228" t="str">
        <f>IF(tbl_coded[[#This Row],[ISIN]]="","",IF(ISNUMBER(_xll.BDP(B233&amp;" Corp",Z$1)),_xll.BDP(B233&amp;" Corp",Z$1),""))</f>
        <v/>
      </c>
      <c r="AA233" s="228" t="str">
        <f>IF(tbl_coded[[#This Row],[ISIN]]="","",IF(ISNUMBER(_xll.BDP(B233&amp;" Corp",AA$1)),_xll.BDP(B233&amp;" Corp",AA$1),""))</f>
        <v/>
      </c>
      <c r="AB233" s="228" t="str">
        <f>IF(tbl_coded[[#This Row],[ISIN]]="","",IF(ISNUMBER(_xll.BDP(B233&amp;" Corp",AB$1)),_xll.BDP(B233&amp;" Corp",AB$1),""))</f>
        <v/>
      </c>
      <c r="AC233" s="228" t="str">
        <f>IF(tbl_coded[[#This Row],[ISIN]]="","",IF((_xll.BDP(B233&amp;" Corp",AC$1))="#N/A Field Not Applicable","",_xll.BDP(B233&amp;" Corp",AC$1)))</f>
        <v>N</v>
      </c>
      <c r="AD233" s="228" t="str">
        <f>IF(tbl_coded[[#This Row],[ISIN]]="","",IF((_xll.BDP(B233&amp;" Corp",AD$1))="#N/A N/A","--",_xll.BDP(B233&amp;" Corp",AD$1)))</f>
        <v>--</v>
      </c>
      <c r="AE233" s="228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>HY</v>
      </c>
      <c r="AF23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Ca/NR/--</v>
      </c>
      <c r="AG23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Cu/NR/--</v>
      </c>
      <c r="AH233" s="229" t="str">
        <f>IF(tbl_coded[[#This Row],[ISIN]]="","",IF(_xll.BDP($B233&amp;" Corp",AH$1)="#N/A N/A","--",_xll.BDP($B233&amp;" Corp",AH$1)))</f>
        <v>VG</v>
      </c>
      <c r="AI23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海门中南投资发展（国</v>
      </c>
      <c r="AL233" s="244" t="str">
        <f>IF(tbl_coded[[#This Row],[ISIN]]="","",IF(_xll.BDS($B233&amp;" Corp",AL$1)="#N/A Field Not Applicable","",_xll.BDS($B233&amp;" Corp",AL$1)))</f>
        <v/>
      </c>
      <c r="AM23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3" s="244" t="str">
        <f>IF(tbl_coded[[#This Row],[ISIN]]="","",IF(OR(_xll.BDP($B233&amp;" Corp",AR$1)="#N/A N/A"),"",_xll.BDP($B233&amp;" Corp",AR$1)))</f>
        <v>Jiangsu Zhongnan Construction Group Co Ltd</v>
      </c>
      <c r="AS233" s="244" t="str">
        <f>IF(tbl_coded[[#This Row],[ISIN]]="","",IF(_xll.BDS($B233&amp;" Corp",AS$1)="#N/A Field Not Applicable","",_xll.BDS($B233&amp;" Corp",AS$1)))</f>
        <v/>
      </c>
      <c r="AT233" s="244" t="str">
        <f>IF(tbl_coded[[#This Row],[SBLC Provider BBID]]="","",_xll.BDP(tbl_coded[[#This Row],[SBLC Provider BBID]]&amp;" CompanyID","NAME"))</f>
        <v/>
      </c>
      <c r="AU233" s="244" t="str">
        <f>IF(tbl_coded[[#This Row],[ISIN]]="","",IF(OR(_xll.BDP($B233&amp;" Corp",AU$1)="#N/A N/A"),"--",IF(_xll.BDP($B233&amp;" Corp",AU$1)="#N/A Field Not Applicable","",TEXT(_xll.BDP($B233&amp;" Corp",AU$1),"yyyy/mm/dd"))))</f>
        <v>2021/04/07</v>
      </c>
      <c r="AV233" s="244" t="str">
        <f>IF(tbl_coded[[#This Row],[ISIN]]="","",IF(OR(_xll.BDP($B233&amp;" Corp",AV$1)="#N/A N/A"),"--",IF(_xll.BDP($B233&amp;" Corp",AV$1)="#N/A Field Not Applicable","",TEXT(_xll.BDP($B233&amp;" Corp",AV$1),"yyyy/mm/dd"))))</f>
        <v>2024/04/07</v>
      </c>
      <c r="AW233" s="244" t="str">
        <f>IF(tbl_coded[[#This Row],[ISIN]]="","",IF(OR(_xll.BDP($B233&amp;" Corp",AW$1)="#N/A N/A"),"--",IF(_xll.BDP($B233&amp;" Corp",AW$1)="#N/A Field Not Applicable","",TEXT(_xll.BDP($B233&amp;" Corp",AW$1),"yyyy/mm/dd"))))</f>
        <v>2021/03/29</v>
      </c>
      <c r="AX233" s="244" t="str">
        <f>IF(tbl_coded[[#This Row],[ISIN]]="","",IF(OR(_xll.BDP($B233&amp;" Corp",AX$1)="#N/A Field Not Applicable"),"--",IF(_xll.BDP($B233&amp;" Corp",AX$1)="#N/A Field Not Applicable","",TEXT(_xll.BDP($B233&amp;" Corp",AX$1),"yyyy/mm/dd"))))</f>
        <v>2023/11/06</v>
      </c>
      <c r="AY233" s="244">
        <f>IF(tbl_coded[[#This Row],[ISIN]]="","",IF(OR(_xll.BDP($B233&amp;" Corp",AY$1)="#N/A N/A"),"--",_xll.BDP($B233&amp;" Corp",AY$1)))</f>
        <v>11.5</v>
      </c>
      <c r="AZ233" s="244" t="str">
        <f>IF(tbl_coded[[#This Row],[ISIN]]="","",IF(OR(_xll.BDP($B233&amp;" Corp",AZ$1)="#N/A N/A"),"--",_xll.BDP($B233&amp;" Corp",AZ$1)))</f>
        <v>USD</v>
      </c>
      <c r="BA233" s="244">
        <f>IF(tbl_coded[[#This Row],[ISIN]]="","",IF(OR(_xll.BDP($B233&amp;" Corp",BA$1)="#N/A N/A"),"--",_xll.BDP($B233&amp;" Corp",BA$1)))</f>
        <v>250000000</v>
      </c>
      <c r="BB233" s="244">
        <f>IF(tbl_coded[[#This Row],[ISIN]]="","",IF(OR(_xll.BDP($B233&amp;" Corp",BB$1)="#N/A Field Not Applicable"),"--",_xll.BDP($B233&amp;" Corp",BB$1)))</f>
        <v>100.124</v>
      </c>
      <c r="BC233" s="244" t="str">
        <f>IF(tbl_coded[[#This Row],[ISIN]]="","",IF(OR(_xll.BDP($B233&amp;" Corp",BC$1)="#N/A Field Not Applicable"),"--",_xll.BDP($B233&amp;" Corp",BC$1)))</f>
        <v>N</v>
      </c>
      <c r="BD233" s="244" t="str">
        <f>IF(tbl_coded[[#This Row],[ISIN]]="","",IF(OR(_xll.BDP($B233&amp;" Corp",BD$1)="#N/A Field Not Applicable"),"--",_xll.BDP($B233&amp;" Corp",BD$1)))</f>
        <v>N</v>
      </c>
      <c r="BE233" s="244" t="str">
        <f>IF(tbl_coded[[#This Row],[ISIN]]="","",IF(OR(_xll.BDP($B233&amp;" Corp",BE$1)="#N/A Field Not Applicable"),"--",_xll.BDP($B233&amp;" Corp",BE$1)))</f>
        <v>N</v>
      </c>
      <c r="BF233" s="244" t="str">
        <f>IF(tbl_coded[[#This Row],[ISIN]]="","",IF(OR(_xll.BDP($B233&amp;" Corp",BF$1)="#N/A N/A"),"",_xll.BDP($B233&amp;" Corp",BF$1)))</f>
        <v>000961 CH</v>
      </c>
      <c r="BG23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3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3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3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Ca/NR/--</v>
      </c>
      <c r="BM233" s="244" t="str">
        <f>IF(tbl_coded[[#This Row],[GREEN]]="Y","Green",IF(tbl_coded[[#This Row],[SUSTAINABLE]]="Y","Sustainable",IF(tbl_coded[[#This Row],[SOCIAL]]="Y","Social","")))</f>
        <v/>
      </c>
    </row>
    <row r="234" spans="1:65" ht="15" customHeight="1">
      <c r="A234" s="225">
        <v>232</v>
      </c>
      <c r="B234" s="226" t="str">
        <f>IF(美元债一级!$C$3:$C$1048576&lt;&gt;"",美元债一级!C234,"")</f>
        <v>XS2269194499</v>
      </c>
      <c r="C234" s="228" t="str">
        <f>IF(tbl_coded[[#This Row],[ISIN]]="","",IF(tbl_coded[[#This Row],[Index]]&gt;$A$1,"",IF(_xll.BDP($B234&amp;" Corp",C$1)="#N/A N/A","",_xll.BDP($B234&amp;" Corp",C$1))))</f>
        <v>25/3/2021</v>
      </c>
      <c r="D234" s="228" t="str">
        <f>IF(tbl_coded[[#This Row],[ISIN]]="","",IF(_xll.BDP($B234&amp;" Corp",D$1)="#N/A N/A","",_xll.BDP($B234&amp;" Corp",D$1)))</f>
        <v>POWERCHINA RB BVI</v>
      </c>
      <c r="E234" s="228" t="str">
        <f>IF(tbl_coded[[#This Row],[ISIN]]="","",IF(_xll.BDP($B234&amp;" Corp",E$1)="#N/A N/A","--",_xll.BDP($B234&amp;" Corp",E$1)))</f>
        <v>CHINA POWER CONSTR</v>
      </c>
      <c r="F234" s="228" t="str">
        <f>IF(tbl_coded[[#This Row],[ISIN]]="","",IF(_xll.BDS($B234&amp;" Corp",F$1)="#N/A Field Not Applicable","",_xll.BDS($B234&amp;" Corp",F$1)))</f>
        <v/>
      </c>
      <c r="G234" s="228" t="str">
        <f>IF(tbl_coded[[#This Row],[ISIN]]="","",IF(_xll.BDP($F234&amp;" CompanyID",G$1)="#N/A Invalid Security","",_xll.BDP($F234&amp;" CompanyID",G$1)))</f>
        <v/>
      </c>
      <c r="H234" s="228" t="str">
        <f>IF(tbl_coded[[#This Row],[ISIN]]="","",IF(_xll.BDP($B234&amp;" Corp",H$1)="#N/A N/A","--",_xll.BDP($B234&amp;" Corp",H$1)))</f>
        <v>--</v>
      </c>
      <c r="I234" s="228" t="str">
        <f>IF(tbl_coded[[#This Row],[ISIN]]="","",IF(_xll.BDP($B234&amp;" Corp",I$1)="#N/A N/A","--",_xll.BDP($B234&amp;" Corp",I$1)))</f>
        <v>--</v>
      </c>
      <c r="J234" s="228" t="str">
        <f>IF(tbl_coded[[#This Row],[ISIN]]="","",IF(_xll.BDP($B234&amp;" Corp",J$1)="#N/A N/A","--",_xll.BDP($B234&amp;" Corp",J$1)))</f>
        <v>BBB</v>
      </c>
      <c r="K234" s="228" t="str">
        <f>IF(tbl_coded[[#This Row],[ISIN]]="","",IF(_xll.BDP($B234&amp;" Corp",K$1)="#N/A N/A","--",_xll.BDP($B234&amp;" Corp",K$1)))</f>
        <v>--</v>
      </c>
      <c r="L234" s="228" t="str">
        <f>IF(tbl_coded[[#This Row],[ISIN]]="","",IF(_xll.BDP($B234&amp;" Corp",L$1)="#N/A N/A","--",_xll.BDP($B234&amp;" Corp",L$1)))</f>
        <v>--</v>
      </c>
      <c r="M234" s="228" t="str">
        <f>IF(tbl_coded[[#This Row],[ISIN]]="","",IF(_xll.BDP($B234&amp;" Corp",M$1)="#N/A N/A","--",_xll.BDP($B234&amp;" Corp",M$1)))</f>
        <v>--</v>
      </c>
      <c r="N234" s="228" t="str">
        <f>IF(tbl_coded[[#This Row],[ISIN]]="","",IF(_xll.BDP($B234&amp;" Corp",N$1)="#N/A N/A","--",_xll.BDP($B234&amp;" Corp",N$1)))</f>
        <v>--</v>
      </c>
      <c r="O234" s="228" t="str">
        <f>IF(tbl_coded[[#This Row],[ISIN]]="","",IF(_xll.BDP($B234&amp;" Corp",O$1)="#N/A N/A","--",_xll.BDP($B234&amp;" Corp",O$1)))</f>
        <v>--</v>
      </c>
      <c r="P234" s="228" t="str">
        <f>IF(tbl_coded[[#This Row],[ISIN]]="","",IF(_xll.BDP($B234&amp;" Corp",P$1)="#N/A N/A","--",_xll.BDP($B234&amp;" Corp",P$1)))</f>
        <v>--</v>
      </c>
      <c r="Q23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34" s="228" t="str">
        <f>IF(tbl_coded[[#This Row],[ISIN]]="","",IF(OR(_xll.BDP($B234&amp;" Corp",R$1)="#N/A N/A",_xll.BDP($B234&amp;" Corp",R$1)="#N/A Invalid Security",_xll.BDP($B234&amp;" Corp",R$1)="#N/A Field Not Applicable"),"--",_xll.BDP($B234&amp;" Corp",R$1)))</f>
        <v>0623979D CH</v>
      </c>
      <c r="S234" s="228" t="str">
        <f>IF(tbl_coded[[#This Row],[ISIN]]="","",IF(OR(_xll.BDP($R234&amp;" Equity",S$1)="#N/A N/A",_xll.BDP($R234&amp;" Equity",S$1)="#N/A Invalid Security"),"--",_xll.BDP($R234&amp;" Equity",S$1)))</f>
        <v>--</v>
      </c>
      <c r="T234" s="228" t="str">
        <f>IF(tbl_coded[[#This Row],[ISIN]]="","",IF(OR(_xll.BDP($R234&amp;" Equity",T$1)="#N/A N/A",_xll.BDP($R234&amp;" Equity",T$1)="#N/A Invalid Security"),"--",_xll.BDP($R234&amp;" Equity",T$1)))</f>
        <v>--</v>
      </c>
      <c r="U234" s="228" t="str">
        <f>IF(tbl_coded[[#This Row],[ISIN]]="","",IF(OR(_xll.BDP($R234&amp;" Equity",U$1)="#N/A N/A",_xll.BDP($R234&amp;" Equity",U$1)="#N/A Invalid Security"),"--",_xll.BDP($R234&amp;" Equity",U$1)))</f>
        <v>Baa1</v>
      </c>
      <c r="V234" s="228" t="str">
        <f>IF(tbl_coded[[#This Row],[ISIN]]="","",IF(OR(_xll.BDP($R234&amp;" Equity",V$1)="#N/A N/A",_xll.BDP($R234&amp;" Equity",V$1)="#N/A Invalid Security"),"--",_xll.BDP($R234&amp;" Equity",V$1)))</f>
        <v>--</v>
      </c>
      <c r="W234" s="228" t="str">
        <f>IF(tbl_coded[[#This Row],[ISIN]]="","",IF(OR(_xll.BDP($R234&amp;" Equity",W$1)="#N/A N/A",_xll.BDP($R234&amp;" Equity",W$1)="#N/A Invalid Security"),"--",_xll.BDP($R234&amp;" Equity",W$1)))</f>
        <v>BBB+</v>
      </c>
      <c r="X234" s="228" t="str">
        <f>IF(tbl_coded[[#This Row],[ISIN]]="","",IF(OR(_xll.BDP($R234&amp;" Equity",X$1)="#N/A N/A",_xll.BDP($R234&amp;" Equity",X$1)="#N/A Invalid Security"),"--",_xll.BDP($R234&amp;" Equity",X$1)))</f>
        <v>BBB+</v>
      </c>
      <c r="Y23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Baa1/BBB+/BBB+</v>
      </c>
      <c r="Z234" s="228">
        <f>IF(tbl_coded[[#This Row],[ISIN]]="","",IF(ISNUMBER(_xll.BDP(B234&amp;" Corp",Z$1)),_xll.BDP(B234&amp;" Corp",Z$1),""))</f>
        <v>225.6</v>
      </c>
      <c r="AA234" s="228">
        <f>IF(tbl_coded[[#This Row],[ISIN]]="","",IF(ISNUMBER(_xll.BDP(B234&amp;" Corp",AA$1)),_xll.BDP(B234&amp;" Corp",AA$1),""))</f>
        <v>225.6</v>
      </c>
      <c r="AB234" s="228">
        <f>IF(tbl_coded[[#This Row],[ISIN]]="","",IF(ISNUMBER(_xll.BDP(B234&amp;" Corp",AB$1)),_xll.BDP(B234&amp;" Corp",AB$1),""))</f>
        <v>525.6</v>
      </c>
      <c r="AC234" s="228" t="str">
        <f>IF(tbl_coded[[#This Row],[ISIN]]="","",IF((_xll.BDP(B234&amp;" Corp",AC$1))="#N/A Field Not Applicable","",_xll.BDP(B234&amp;" Corp",AC$1)))</f>
        <v>N</v>
      </c>
      <c r="AD234" s="228" t="str">
        <f>IF(tbl_coded[[#This Row],[ISIN]]="","",IF((_xll.BDP(B234&amp;" Corp",AD$1))="#N/A N/A","--",_xll.BDP(B234&amp;" Corp",AD$1)))</f>
        <v>--</v>
      </c>
      <c r="AE234" s="228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>IG</v>
      </c>
      <c r="AF23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Baa1/BBB+/BBB+</v>
      </c>
      <c r="AG23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234" s="229" t="str">
        <f>IF(tbl_coded[[#This Row],[ISIN]]="","",IF(_xll.BDP($B234&amp;" Corp",AH$1)="#N/A N/A","--",_xll.BDP($B234&amp;" Corp",AH$1)))</f>
        <v>VG</v>
      </c>
      <c r="AI23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4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225.6</v>
      </c>
      <c r="AK23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Powerchina Roadbridge Group Br</v>
      </c>
      <c r="AL234" s="244" t="str">
        <f>IF(tbl_coded[[#This Row],[ISIN]]="","",IF(_xll.BDS($B234&amp;" Corp",AL$1)="#N/A Field Not Applicable","",_xll.BDS($B234&amp;" Corp",AL$1)))</f>
        <v/>
      </c>
      <c r="AM23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4" s="244" t="str">
        <f>IF(tbl_coded[[#This Row],[ISIN]]="","",IF(OR(_xll.BDP($B234&amp;" Corp",AR$1)="#N/A N/A"),"",_xll.BDP($B234&amp;" Corp",AR$1)))</f>
        <v>Power Construction Corp of China</v>
      </c>
      <c r="AS234" s="244" t="str">
        <f>IF(tbl_coded[[#This Row],[ISIN]]="","",IF(_xll.BDS($B234&amp;" Corp",AS$1)="#N/A Field Not Applicable","",_xll.BDS($B234&amp;" Corp",AS$1)))</f>
        <v/>
      </c>
      <c r="AT234" s="244" t="str">
        <f>IF(tbl_coded[[#This Row],[SBLC Provider BBID]]="","",_xll.BDP(tbl_coded[[#This Row],[SBLC Provider BBID]]&amp;" CompanyID","NAME"))</f>
        <v/>
      </c>
      <c r="AU234" s="244" t="str">
        <f>IF(tbl_coded[[#This Row],[ISIN]]="","",IF(OR(_xll.BDP($B234&amp;" Corp",AU$1)="#N/A N/A"),"--",IF(_xll.BDP($B234&amp;" Corp",AU$1)="#N/A Field Not Applicable","",TEXT(_xll.BDP($B234&amp;" Corp",AU$1),"yyyy/mm/dd"))))</f>
        <v>2021/04/01</v>
      </c>
      <c r="AV234" s="244" t="str">
        <f>IF(tbl_coded[[#This Row],[ISIN]]="","",IF(OR(_xll.BDP($B234&amp;" Corp",AV$1)="#N/A N/A"),"--",IF(_xll.BDP($B234&amp;" Corp",AV$1)="#N/A Field Not Applicable","",TEXT(_xll.BDP($B234&amp;" Corp",AV$1),"yyyy/mm/dd"))))</f>
        <v/>
      </c>
      <c r="AW234" s="244" t="str">
        <f>IF(tbl_coded[[#This Row],[ISIN]]="","",IF(OR(_xll.BDP($B234&amp;" Corp",AW$1)="#N/A N/A"),"--",IF(_xll.BDP($B234&amp;" Corp",AW$1)="#N/A Field Not Applicable","",TEXT(_xll.BDP($B234&amp;" Corp",AW$1),"yyyy/mm/dd"))))</f>
        <v>2021/03/25</v>
      </c>
      <c r="AX234" s="244" t="str">
        <f>IF(tbl_coded[[#This Row],[ISIN]]="","",IF(OR(_xll.BDP($B234&amp;" Corp",AX$1)="#N/A Field Not Applicable"),"--",IF(_xll.BDP($B234&amp;" Corp",AX$1)="#N/A Field Not Applicable","",TEXT(_xll.BDP($B234&amp;" Corp",AX$1),"yyyy/mm/dd"))))</f>
        <v>2026/04/01</v>
      </c>
      <c r="AY234" s="244">
        <f>IF(tbl_coded[[#This Row],[ISIN]]="","",IF(OR(_xll.BDP($B234&amp;" Corp",AY$1)="#N/A N/A"),"--",_xll.BDP($B234&amp;" Corp",AY$1)))</f>
        <v>3.08</v>
      </c>
      <c r="AZ234" s="244" t="str">
        <f>IF(tbl_coded[[#This Row],[ISIN]]="","",IF(OR(_xll.BDP($B234&amp;" Corp",AZ$1)="#N/A N/A"),"--",_xll.BDP($B234&amp;" Corp",AZ$1)))</f>
        <v>USD</v>
      </c>
      <c r="BA234" s="244">
        <f>IF(tbl_coded[[#This Row],[ISIN]]="","",IF(OR(_xll.BDP($B234&amp;" Corp",BA$1)="#N/A N/A"),"--",_xll.BDP($B234&amp;" Corp",BA$1)))</f>
        <v>500000000</v>
      </c>
      <c r="BB234" s="244">
        <f>IF(tbl_coded[[#This Row],[ISIN]]="","",IF(OR(_xll.BDP($B234&amp;" Corp",BB$1)="#N/A Field Not Applicable"),"--",_xll.BDP($B234&amp;" Corp",BB$1)))</f>
        <v>100</v>
      </c>
      <c r="BC234" s="244" t="str">
        <f>IF(tbl_coded[[#This Row],[ISIN]]="","",IF(OR(_xll.BDP($B234&amp;" Corp",BC$1)="#N/A Field Not Applicable"),"--",_xll.BDP($B234&amp;" Corp",BC$1)))</f>
        <v>N</v>
      </c>
      <c r="BD234" s="244" t="str">
        <f>IF(tbl_coded[[#This Row],[ISIN]]="","",IF(OR(_xll.BDP($B234&amp;" Corp",BD$1)="#N/A Field Not Applicable"),"--",_xll.BDP($B234&amp;" Corp",BD$1)))</f>
        <v>N</v>
      </c>
      <c r="BE234" s="244" t="str">
        <f>IF(tbl_coded[[#This Row],[ISIN]]="","",IF(OR(_xll.BDP($B234&amp;" Corp",BE$1)="#N/A Field Not Applicable"),"--",_xll.BDP($B234&amp;" Corp",BE$1)))</f>
        <v>N</v>
      </c>
      <c r="BF234" s="244" t="str">
        <f>IF(tbl_coded[[#This Row],[ISIN]]="","",IF(OR(_xll.BDP($B234&amp;" Corp",BF$1)="#N/A N/A"),"",_xll.BDP($B234&amp;" Corp",BF$1)))</f>
        <v>1369515D CH</v>
      </c>
      <c r="BG23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3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3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3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Baa1/BBB+/BBB+</v>
      </c>
      <c r="BM234" s="244" t="str">
        <f>IF(tbl_coded[[#This Row],[GREEN]]="Y","Green",IF(tbl_coded[[#This Row],[SUSTAINABLE]]="Y","Sustainable",IF(tbl_coded[[#This Row],[SOCIAL]]="Y","Social","")))</f>
        <v/>
      </c>
    </row>
    <row r="235" spans="1:65" ht="15" customHeight="1">
      <c r="A235" s="225">
        <v>233</v>
      </c>
      <c r="B235" s="226" t="str">
        <f>IF(美元债一级!$C$3:$C$1048576&lt;&gt;"",美元债一级!C235,"")</f>
        <v>XS2320779130</v>
      </c>
      <c r="C235" s="230" t="str">
        <f>IF(tbl_coded[[#This Row],[ISIN]]="","",IF(tbl_coded[[#This Row],[Index]]&gt;$A$1,"",IF(_xll.BDP($B235&amp;" Corp",C$1)="#N/A N/A","",_xll.BDP($B235&amp;" Corp",C$1))))</f>
        <v>24/3/2021</v>
      </c>
      <c r="D235" s="230" t="str">
        <f>IF(tbl_coded[[#This Row],[ISIN]]="","",IF(_xll.BDP($B235&amp;" Corp",D$1)="#N/A N/A","",_xll.BDP($B235&amp;" Corp",D$1)))</f>
        <v>SOAR WISE LTD</v>
      </c>
      <c r="E235" s="230" t="str">
        <f>IF(tbl_coded[[#This Row],[ISIN]]="","",IF(_xll.BDP($B235&amp;" Corp",E$1)="#N/A N/A","--",_xll.BDP($B235&amp;" Corp",E$1)))</f>
        <v>AVIC INTERNATIONAL LEASI</v>
      </c>
      <c r="F235" s="230" t="str">
        <f>IF(tbl_coded[[#This Row],[ISIN]]="","",IF(_xll.BDS($B235&amp;" Corp",F$1)="#N/A Field Not Applicable","",_xll.BDS($B235&amp;" Corp",F$1)))</f>
        <v/>
      </c>
      <c r="G235" s="230" t="str">
        <f>IF(tbl_coded[[#This Row],[ISIN]]="","",IF(_xll.BDP($F235&amp;" CompanyID",G$1)="#N/A Invalid Security","",_xll.BDP($F235&amp;" CompanyID",G$1)))</f>
        <v/>
      </c>
      <c r="H235" s="230" t="str">
        <f>IF(tbl_coded[[#This Row],[ISIN]]="","",IF(_xll.BDP($B235&amp;" Corp",H$1)="#N/A N/A","--",_xll.BDP($B235&amp;" Corp",H$1)))</f>
        <v>NR</v>
      </c>
      <c r="I235" s="230" t="str">
        <f>IF(tbl_coded[[#This Row],[ISIN]]="","",IF(_xll.BDP($B235&amp;" Corp",I$1)="#N/A N/A","--",_xll.BDP($B235&amp;" Corp",I$1)))</f>
        <v>--</v>
      </c>
      <c r="J235" s="230" t="str">
        <f>IF(tbl_coded[[#This Row],[ISIN]]="","",IF(_xll.BDP($B235&amp;" Corp",J$1)="#N/A N/A","--",_xll.BDP($B235&amp;" Corp",J$1)))</f>
        <v>A-</v>
      </c>
      <c r="K235" s="230" t="str">
        <f>IF(tbl_coded[[#This Row],[ISIN]]="","",IF(_xll.BDP($B235&amp;" Corp",K$1)="#N/A N/A","--",_xll.BDP($B235&amp;" Corp",K$1)))</f>
        <v>--</v>
      </c>
      <c r="L235" s="230" t="str">
        <f>IF(tbl_coded[[#This Row],[ISIN]]="","",IF(_xll.BDP($B235&amp;" Corp",L$1)="#N/A N/A","--",_xll.BDP($B235&amp;" Corp",L$1)))</f>
        <v>--</v>
      </c>
      <c r="M235" s="230" t="str">
        <f>IF(tbl_coded[[#This Row],[ISIN]]="","",IF(_xll.BDP($B235&amp;" Corp",M$1)="#N/A N/A","--",_xll.BDP($B235&amp;" Corp",M$1)))</f>
        <v>Baa1 (hyb)</v>
      </c>
      <c r="N235" s="230" t="str">
        <f>IF(tbl_coded[[#This Row],[ISIN]]="","",IF(_xll.BDP($B235&amp;" Corp",N$1)="#N/A N/A","--",_xll.BDP($B235&amp;" Corp",N$1)))</f>
        <v>--</v>
      </c>
      <c r="O235" s="230" t="str">
        <f>IF(tbl_coded[[#This Row],[ISIN]]="","",IF(_xll.BDP($B235&amp;" Corp",O$1)="#N/A N/A","--",_xll.BDP($B235&amp;" Corp",O$1)))</f>
        <v>--</v>
      </c>
      <c r="P235" s="230" t="str">
        <f>IF(tbl_coded[[#This Row],[ISIN]]="","",IF(_xll.BDP($B235&amp;" Corp",P$1)="#N/A N/A","--",_xll.BDP($B235&amp;" Corp",P$1)))</f>
        <v>--</v>
      </c>
      <c r="Q23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 (hyb)/--/--</v>
      </c>
      <c r="R235" s="230" t="str">
        <f>IF(tbl_coded[[#This Row],[ISIN]]="","",IF(OR(_xll.BDP($B235&amp;" Corp",R$1)="#N/A N/A",_xll.BDP($B235&amp;" Corp",R$1)="#N/A Invalid Security",_xll.BDP($B235&amp;" Corp",R$1)="#N/A Field Not Applicable"),"--",_xll.BDP($B235&amp;" Corp",R$1)))</f>
        <v>1003733D CH</v>
      </c>
      <c r="S235" s="230" t="str">
        <f>IF(tbl_coded[[#This Row],[ISIN]]="","",IF(OR(_xll.BDP($R235&amp;" Equity",S$1)="#N/A N/A",_xll.BDP($R235&amp;" Equity",S$1)="#N/A Invalid Security"),"--",_xll.BDP($R235&amp;" Equity",S$1)))</f>
        <v>--</v>
      </c>
      <c r="T235" s="230" t="str">
        <f>IF(tbl_coded[[#This Row],[ISIN]]="","",IF(OR(_xll.BDP($R235&amp;" Equity",T$1)="#N/A N/A",_xll.BDP($R235&amp;" Equity",T$1)="#N/A Invalid Security"),"--",_xll.BDP($R235&amp;" Equity",T$1)))</f>
        <v>--</v>
      </c>
      <c r="U235" s="230" t="str">
        <f>IF(tbl_coded[[#This Row],[ISIN]]="","",IF(OR(_xll.BDP($R235&amp;" Equity",U$1)="#N/A N/A",_xll.BDP($R235&amp;" Equity",U$1)="#N/A Invalid Security"),"--",_xll.BDP($R235&amp;" Equity",U$1)))</f>
        <v>Baa1</v>
      </c>
      <c r="V235" s="230" t="str">
        <f>IF(tbl_coded[[#This Row],[ISIN]]="","",IF(OR(_xll.BDP($R235&amp;" Equity",V$1)="#N/A N/A",_xll.BDP($R235&amp;" Equity",V$1)="#N/A Invalid Security"),"--",_xll.BDP($R235&amp;" Equity",V$1)))</f>
        <v>--</v>
      </c>
      <c r="W235" s="230" t="str">
        <f>IF(tbl_coded[[#This Row],[ISIN]]="","",IF(OR(_xll.BDP($R235&amp;" Equity",W$1)="#N/A N/A",_xll.BDP($R235&amp;" Equity",W$1)="#N/A Invalid Security"),"--",_xll.BDP($R235&amp;" Equity",W$1)))</f>
        <v>--</v>
      </c>
      <c r="X235" s="230" t="str">
        <f>IF(tbl_coded[[#This Row],[ISIN]]="","",IF(OR(_xll.BDP($R235&amp;" Equity",X$1)="#N/A N/A",_xll.BDP($R235&amp;" Equity",X$1)="#N/A Invalid Security"),"--",_xll.BDP($R235&amp;" Equity",X$1)))</f>
        <v>A-</v>
      </c>
      <c r="Y23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Baa1/--/A-</v>
      </c>
      <c r="Z235" s="230">
        <f>IF(tbl_coded[[#This Row],[ISIN]]="","",IF(ISNUMBER(_xll.BDP(B235&amp;" Corp",Z$1)),_xll.BDP(B235&amp;" Corp",Z$1),""))</f>
        <v>155</v>
      </c>
      <c r="AA235" s="230">
        <f>IF(tbl_coded[[#This Row],[ISIN]]="","",IF(ISNUMBER(_xll.BDP(B235&amp;" Corp",AA$1)),_xll.BDP(B235&amp;" Corp",AA$1),""))</f>
        <v>155</v>
      </c>
      <c r="AB235" s="230" t="str">
        <f>IF(tbl_coded[[#This Row],[ISIN]]="","",IF(ISNUMBER(_xll.BDP(B235&amp;" Corp",AB$1)),_xll.BDP(B235&amp;" Corp",AB$1),""))</f>
        <v/>
      </c>
      <c r="AC235" s="230" t="str">
        <f>IF(tbl_coded[[#This Row],[ISIN]]="","",IF((_xll.BDP(B235&amp;" Corp",AC$1))="#N/A Field Not Applicable","",_xll.BDP(B235&amp;" Corp",AC$1)))</f>
        <v>N</v>
      </c>
      <c r="AD235" s="230" t="str">
        <f>IF(tbl_coded[[#This Row],[ISIN]]="","",IF((_xll.BDP(B235&amp;" Corp",AD$1))="#N/A N/A","--",_xll.BDP(B235&amp;" Corp",AD$1)))</f>
        <v>--</v>
      </c>
      <c r="AE235" s="230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>IG</v>
      </c>
      <c r="AF23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Baa1/--/A-</v>
      </c>
      <c r="AG23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NR/--/A-</v>
      </c>
      <c r="AH235" s="231" t="str">
        <f>IF(tbl_coded[[#This Row],[ISIN]]="","",IF(_xll.BDP($B235&amp;" Corp",AH$1)="#N/A N/A","--",_xll.BDP($B235&amp;" Corp",AH$1)))</f>
        <v>KY</v>
      </c>
      <c r="AI23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5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155</v>
      </c>
      <c r="AK23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Soar Wise有限公司</v>
      </c>
      <c r="AL235" s="230" t="str">
        <f>IF(tbl_coded[[#This Row],[ISIN]]="","",IF(_xll.BDS($B235&amp;" Corp",AL$1)="#N/A Field Not Applicable","",_xll.BDS($B235&amp;" Corp",AL$1)))</f>
        <v/>
      </c>
      <c r="AM23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5" s="230" t="str">
        <f>IF(tbl_coded[[#This Row],[ISIN]]="","",IF(OR(_xll.BDP($B235&amp;" Corp",AR$1)="#N/A N/A"),"",_xll.BDP($B235&amp;" Corp",AR$1)))</f>
        <v>AVIC International Leasing Co Ltd</v>
      </c>
      <c r="AS235" s="230" t="str">
        <f>IF(tbl_coded[[#This Row],[ISIN]]="","",IF(_xll.BDS($B235&amp;" Corp",AS$1)="#N/A Field Not Applicable","",_xll.BDS($B235&amp;" Corp",AS$1)))</f>
        <v/>
      </c>
      <c r="AT235" s="230" t="str">
        <f>IF(tbl_coded[[#This Row],[SBLC Provider BBID]]="","",_xll.BDP(tbl_coded[[#This Row],[SBLC Provider BBID]]&amp;" CompanyID","NAME"))</f>
        <v/>
      </c>
      <c r="AU235" s="230" t="str">
        <f>IF(tbl_coded[[#This Row],[ISIN]]="","",IF(OR(_xll.BDP($B235&amp;" Corp",AU$1)="#N/A N/A"),"--",IF(_xll.BDP($B235&amp;" Corp",AU$1)="#N/A Field Not Applicable","",TEXT(_xll.BDP($B235&amp;" Corp",AU$1),"yyyy/mm/dd"))))</f>
        <v>2021/03/30</v>
      </c>
      <c r="AV235" s="230" t="str">
        <f>IF(tbl_coded[[#This Row],[ISIN]]="","",IF(OR(_xll.BDP($B235&amp;" Corp",AV$1)="#N/A N/A"),"--",IF(_xll.BDP($B235&amp;" Corp",AV$1)="#N/A Field Not Applicable","",TEXT(_xll.BDP($B235&amp;" Corp",AV$1),"yyyy/mm/dd"))))</f>
        <v>2024/03/30</v>
      </c>
      <c r="AW235" s="230" t="str">
        <f>IF(tbl_coded[[#This Row],[ISIN]]="","",IF(OR(_xll.BDP($B235&amp;" Corp",AW$1)="#N/A N/A"),"--",IF(_xll.BDP($B235&amp;" Corp",AW$1)="#N/A Field Not Applicable","",TEXT(_xll.BDP($B235&amp;" Corp",AW$1),"yyyy/mm/dd"))))</f>
        <v>2021/03/24</v>
      </c>
      <c r="AX235" s="230" t="str">
        <f>IF(tbl_coded[[#This Row],[ISIN]]="","",IF(OR(_xll.BDP($B235&amp;" Corp",AX$1)="#N/A Field Not Applicable"),"--",IF(_xll.BDP($B235&amp;" Corp",AX$1)="#N/A Field Not Applicable","",TEXT(_xll.BDP($B235&amp;" Corp",AX$1),"yyyy/mm/dd"))))</f>
        <v>--</v>
      </c>
      <c r="AY235" s="230">
        <f>IF(tbl_coded[[#This Row],[ISIN]]="","",IF(OR(_xll.BDP($B235&amp;" Corp",AY$1)="#N/A N/A"),"--",_xll.BDP($B235&amp;" Corp",AY$1)))</f>
        <v>1.75</v>
      </c>
      <c r="AZ235" s="230" t="str">
        <f>IF(tbl_coded[[#This Row],[ISIN]]="","",IF(OR(_xll.BDP($B235&amp;" Corp",AZ$1)="#N/A N/A"),"--",_xll.BDP($B235&amp;" Corp",AZ$1)))</f>
        <v>USD</v>
      </c>
      <c r="BA235" s="230">
        <f>IF(tbl_coded[[#This Row],[ISIN]]="","",IF(OR(_xll.BDP($B235&amp;" Corp",BA$1)="#N/A N/A"),"--",_xll.BDP($B235&amp;" Corp",BA$1)))</f>
        <v>500000000</v>
      </c>
      <c r="BB235" s="230">
        <f>IF(tbl_coded[[#This Row],[ISIN]]="","",IF(OR(_xll.BDP($B235&amp;" Corp",BB$1)="#N/A Field Not Applicable"),"--",_xll.BDP($B235&amp;" Corp",BB$1)))</f>
        <v>99.695000000000007</v>
      </c>
      <c r="BC235" s="230" t="str">
        <f>IF(tbl_coded[[#This Row],[ISIN]]="","",IF(OR(_xll.BDP($B235&amp;" Corp",BC$1)="#N/A Field Not Applicable"),"--",_xll.BDP($B235&amp;" Corp",BC$1)))</f>
        <v>N</v>
      </c>
      <c r="BD235" s="230" t="str">
        <f>IF(tbl_coded[[#This Row],[ISIN]]="","",IF(OR(_xll.BDP($B235&amp;" Corp",BD$1)="#N/A Field Not Applicable"),"--",_xll.BDP($B235&amp;" Corp",BD$1)))</f>
        <v>N</v>
      </c>
      <c r="BE235" s="230" t="str">
        <f>IF(tbl_coded[[#This Row],[ISIN]]="","",IF(OR(_xll.BDP($B235&amp;" Corp",BE$1)="#N/A Field Not Applicable"),"--",_xll.BDP($B235&amp;" Corp",BE$1)))</f>
        <v>N</v>
      </c>
      <c r="BF235" s="230" t="str">
        <f>IF(tbl_coded[[#This Row],[ISIN]]="","",IF(OR(_xll.BDP($B235&amp;" Corp",BF$1)="#N/A N/A"),"",_xll.BDP($B235&amp;" Corp",BF$1)))</f>
        <v>600705 CH</v>
      </c>
      <c r="BG23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3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23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23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Baa1/--/A-</v>
      </c>
      <c r="BM235" s="230" t="str">
        <f>IF(tbl_coded[[#This Row],[GREEN]]="Y","Green",IF(tbl_coded[[#This Row],[SUSTAINABLE]]="Y","Sustainable",IF(tbl_coded[[#This Row],[SOCIAL]]="Y","Social","")))</f>
        <v/>
      </c>
    </row>
    <row r="236" spans="1:65" ht="15" customHeight="1">
      <c r="A236" s="225">
        <v>234</v>
      </c>
      <c r="B236" s="226" t="str">
        <f>IF(美元债一级!$C$3:$C$1048576&lt;&gt;"",美元债一级!C236,"")</f>
        <v>XS2322572459</v>
      </c>
      <c r="C236" s="230" t="str">
        <f>IF(tbl_coded[[#This Row],[ISIN]]="","",IF(tbl_coded[[#This Row],[Index]]&gt;$A$1,"",IF(_xll.BDP($B236&amp;" Corp",C$1)="#N/A N/A","",_xll.BDP($B236&amp;" Corp",C$1))))</f>
        <v>23/3/2021</v>
      </c>
      <c r="D236" s="230" t="str">
        <f>IF(tbl_coded[[#This Row],[ISIN]]="","",IF(_xll.BDP($B236&amp;" Corp",D$1)="#N/A N/A","",_xll.BDP($B236&amp;" Corp",D$1)))</f>
        <v>SCI HK DEVELOPMENT LTD</v>
      </c>
      <c r="E236" s="230" t="str">
        <f>IF(tbl_coded[[#This Row],[ISIN]]="","",IF(_xll.BDP($B236&amp;" Corp",E$1)="#N/A N/A","--",_xll.BDP($B236&amp;" Corp",E$1)))</f>
        <v>SCIENCE CITY GZ INV GRP</v>
      </c>
      <c r="F236" s="230" t="str">
        <f>IF(tbl_coded[[#This Row],[ISIN]]="","",IF(_xll.BDS($B236&amp;" Corp",F$1)="#N/A Field Not Applicable","",_xll.BDS($B236&amp;" Corp",F$1)))</f>
        <v/>
      </c>
      <c r="G236" s="230" t="str">
        <f>IF(tbl_coded[[#This Row],[ISIN]]="","",IF(_xll.BDP($F236&amp;" CompanyID",G$1)="#N/A Invalid Security","",_xll.BDP($F236&amp;" CompanyID",G$1)))</f>
        <v/>
      </c>
      <c r="H236" s="230" t="str">
        <f>IF(tbl_coded[[#This Row],[ISIN]]="","",IF(_xll.BDP($B236&amp;" Corp",H$1)="#N/A N/A","--",_xll.BDP($B236&amp;" Corp",H$1)))</f>
        <v>--</v>
      </c>
      <c r="I236" s="230" t="str">
        <f>IF(tbl_coded[[#This Row],[ISIN]]="","",IF(_xll.BDP($B236&amp;" Corp",I$1)="#N/A N/A","--",_xll.BDP($B236&amp;" Corp",I$1)))</f>
        <v>--</v>
      </c>
      <c r="J236" s="230" t="str">
        <f>IF(tbl_coded[[#This Row],[ISIN]]="","",IF(_xll.BDP($B236&amp;" Corp",J$1)="#N/A N/A","--",_xll.BDP($B236&amp;" Corp",J$1)))</f>
        <v>BBB</v>
      </c>
      <c r="K236" s="230" t="str">
        <f>IF(tbl_coded[[#This Row],[ISIN]]="","",IF(_xll.BDP($B236&amp;" Corp",K$1)="#N/A N/A","--",_xll.BDP($B236&amp;" Corp",K$1)))</f>
        <v>--</v>
      </c>
      <c r="L236" s="230" t="str">
        <f>IF(tbl_coded[[#This Row],[ISIN]]="","",IF(_xll.BDP($B236&amp;" Corp",L$1)="#N/A N/A","--",_xll.BDP($B236&amp;" Corp",L$1)))</f>
        <v>--</v>
      </c>
      <c r="M236" s="230" t="str">
        <f>IF(tbl_coded[[#This Row],[ISIN]]="","",IF(_xll.BDP($B236&amp;" Corp",M$1)="#N/A N/A","--",_xll.BDP($B236&amp;" Corp",M$1)))</f>
        <v>--</v>
      </c>
      <c r="N236" s="230" t="str">
        <f>IF(tbl_coded[[#This Row],[ISIN]]="","",IF(_xll.BDP($B236&amp;" Corp",N$1)="#N/A N/A","--",_xll.BDP($B236&amp;" Corp",N$1)))</f>
        <v>--</v>
      </c>
      <c r="O236" s="230" t="str">
        <f>IF(tbl_coded[[#This Row],[ISIN]]="","",IF(_xll.BDP($B236&amp;" Corp",O$1)="#N/A N/A","--",_xll.BDP($B236&amp;" Corp",O$1)))</f>
        <v>--</v>
      </c>
      <c r="P236" s="230" t="str">
        <f>IF(tbl_coded[[#This Row],[ISIN]]="","",IF(_xll.BDP($B236&amp;" Corp",P$1)="#N/A N/A","--",_xll.BDP($B236&amp;" Corp",P$1)))</f>
        <v>--</v>
      </c>
      <c r="Q23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36" s="230" t="str">
        <f>IF(tbl_coded[[#This Row],[ISIN]]="","",IF(OR(_xll.BDP($B236&amp;" Corp",R$1)="#N/A N/A",_xll.BDP($B236&amp;" Corp",R$1)="#N/A Invalid Security",_xll.BDP($B236&amp;" Corp",R$1)="#N/A Field Not Applicable"),"--",_xll.BDP($B236&amp;" Corp",R$1)))</f>
        <v>1611299D CH</v>
      </c>
      <c r="S236" s="230" t="str">
        <f>IF(tbl_coded[[#This Row],[ISIN]]="","",IF(OR(_xll.BDP($R236&amp;" Equity",S$1)="#N/A N/A",_xll.BDP($R236&amp;" Equity",S$1)="#N/A Invalid Security"),"--",_xll.BDP($R236&amp;" Equity",S$1)))</f>
        <v>--</v>
      </c>
      <c r="T236" s="230" t="str">
        <f>IF(tbl_coded[[#This Row],[ISIN]]="","",IF(OR(_xll.BDP($R236&amp;" Equity",T$1)="#N/A N/A",_xll.BDP($R236&amp;" Equity",T$1)="#N/A Invalid Security"),"--",_xll.BDP($R236&amp;" Equity",T$1)))</f>
        <v>--</v>
      </c>
      <c r="U236" s="230" t="str">
        <f>IF(tbl_coded[[#This Row],[ISIN]]="","",IF(OR(_xll.BDP($R236&amp;" Equity",U$1)="#N/A N/A",_xll.BDP($R236&amp;" Equity",U$1)="#N/A Invalid Security"),"--",_xll.BDP($R236&amp;" Equity",U$1)))</f>
        <v>--</v>
      </c>
      <c r="V236" s="230" t="str">
        <f>IF(tbl_coded[[#This Row],[ISIN]]="","",IF(OR(_xll.BDP($R236&amp;" Equity",V$1)="#N/A N/A",_xll.BDP($R236&amp;" Equity",V$1)="#N/A Invalid Security"),"--",_xll.BDP($R236&amp;" Equity",V$1)))</f>
        <v>--</v>
      </c>
      <c r="W236" s="230" t="str">
        <f>IF(tbl_coded[[#This Row],[ISIN]]="","",IF(OR(_xll.BDP($R236&amp;" Equity",W$1)="#N/A N/A",_xll.BDP($R236&amp;" Equity",W$1)="#N/A Invalid Security"),"--",_xll.BDP($R236&amp;" Equity",W$1)))</f>
        <v>--</v>
      </c>
      <c r="X236" s="230" t="str">
        <f>IF(tbl_coded[[#This Row],[ISIN]]="","",IF(OR(_xll.BDP($R236&amp;" Equity",X$1)="#N/A N/A",_xll.BDP($R236&amp;" Equity",X$1)="#N/A Invalid Security"),"--",_xll.BDP($R236&amp;" Equity",X$1)))</f>
        <v>BBB</v>
      </c>
      <c r="Y23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</v>
      </c>
      <c r="Z236" s="230" t="str">
        <f>IF(tbl_coded[[#This Row],[ISIN]]="","",IF(ISNUMBER(_xll.BDP(B236&amp;" Corp",Z$1)),_xll.BDP(B236&amp;" Corp",Z$1),""))</f>
        <v/>
      </c>
      <c r="AA236" s="230" t="str">
        <f>IF(tbl_coded[[#This Row],[ISIN]]="","",IF(ISNUMBER(_xll.BDP(B236&amp;" Corp",AA$1)),_xll.BDP(B236&amp;" Corp",AA$1),""))</f>
        <v/>
      </c>
      <c r="AB236" s="230" t="str">
        <f>IF(tbl_coded[[#This Row],[ISIN]]="","",IF(ISNUMBER(_xll.BDP(B236&amp;" Corp",AB$1)),_xll.BDP(B236&amp;" Corp",AB$1),""))</f>
        <v/>
      </c>
      <c r="AC236" s="230" t="str">
        <f>IF(tbl_coded[[#This Row],[ISIN]]="","",IF((_xll.BDP(B236&amp;" Corp",AC$1))="#N/A Field Not Applicable","",_xll.BDP(B236&amp;" Corp",AC$1)))</f>
        <v>N</v>
      </c>
      <c r="AD236" s="230" t="str">
        <f>IF(tbl_coded[[#This Row],[ISIN]]="","",IF((_xll.BDP(B236&amp;" Corp",AD$1))="#N/A N/A","--",_xll.BDP(B236&amp;" Corp",AD$1)))</f>
        <v>--</v>
      </c>
      <c r="AE236" s="230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>IG</v>
      </c>
      <c r="AF23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23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236" s="231" t="str">
        <f>IF(tbl_coded[[#This Row],[ISIN]]="","",IF(_xll.BDP($B236&amp;" Corp",AH$1)="#N/A N/A","--",_xll.BDP($B236&amp;" Corp",AH$1)))</f>
        <v>HK</v>
      </c>
      <c r="AI23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SCI HK Development Ltd</v>
      </c>
      <c r="AL236" s="230" t="str">
        <f>IF(tbl_coded[[#This Row],[ISIN]]="","",IF(_xll.BDS($B236&amp;" Corp",AL$1)="#N/A Field Not Applicable","",_xll.BDS($B236&amp;" Corp",AL$1)))</f>
        <v/>
      </c>
      <c r="AM23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6" s="230" t="str">
        <f>IF(tbl_coded[[#This Row],[ISIN]]="","",IF(OR(_xll.BDP($B236&amp;" Corp",AR$1)="#N/A N/A"),"",_xll.BDP($B236&amp;" Corp",AR$1)))</f>
        <v>Science City Guangzhou Investment Group Co Ltd</v>
      </c>
      <c r="AS236" s="230" t="str">
        <f>IF(tbl_coded[[#This Row],[ISIN]]="","",IF(_xll.BDS($B236&amp;" Corp",AS$1)="#N/A Field Not Applicable","",_xll.BDS($B236&amp;" Corp",AS$1)))</f>
        <v/>
      </c>
      <c r="AT236" s="230" t="str">
        <f>IF(tbl_coded[[#This Row],[SBLC Provider BBID]]="","",_xll.BDP(tbl_coded[[#This Row],[SBLC Provider BBID]]&amp;" CompanyID","NAME"))</f>
        <v/>
      </c>
      <c r="AU236" s="230" t="str">
        <f>IF(tbl_coded[[#This Row],[ISIN]]="","",IF(OR(_xll.BDP($B236&amp;" Corp",AU$1)="#N/A N/A"),"--",IF(_xll.BDP($B236&amp;" Corp",AU$1)="#N/A Field Not Applicable","",TEXT(_xll.BDP($B236&amp;" Corp",AU$1),"yyyy/mm/dd"))))</f>
        <v>2021/03/30</v>
      </c>
      <c r="AV236" s="230" t="str">
        <f>IF(tbl_coded[[#This Row],[ISIN]]="","",IF(OR(_xll.BDP($B236&amp;" Corp",AV$1)="#N/A N/A"),"--",IF(_xll.BDP($B236&amp;" Corp",AV$1)="#N/A Field Not Applicable","",TEXT(_xll.BDP($B236&amp;" Corp",AV$1),"yyyy/mm/dd"))))</f>
        <v>2024/03/30</v>
      </c>
      <c r="AW236" s="230" t="str">
        <f>IF(tbl_coded[[#This Row],[ISIN]]="","",IF(OR(_xll.BDP($B236&amp;" Corp",AW$1)="#N/A N/A"),"--",IF(_xll.BDP($B236&amp;" Corp",AW$1)="#N/A Field Not Applicable","",TEXT(_xll.BDP($B236&amp;" Corp",AW$1),"yyyy/mm/dd"))))</f>
        <v>2021/03/23</v>
      </c>
      <c r="AX236" s="230" t="str">
        <f>IF(tbl_coded[[#This Row],[ISIN]]="","",IF(OR(_xll.BDP($B236&amp;" Corp",AX$1)="#N/A Field Not Applicable"),"--",IF(_xll.BDP($B236&amp;" Corp",AX$1)="#N/A Field Not Applicable","",TEXT(_xll.BDP($B236&amp;" Corp",AX$1),"yyyy/mm/dd"))))</f>
        <v>--</v>
      </c>
      <c r="AY236" s="230">
        <f>IF(tbl_coded[[#This Row],[ISIN]]="","",IF(OR(_xll.BDP($B236&amp;" Corp",AY$1)="#N/A N/A"),"--",_xll.BDP($B236&amp;" Corp",AY$1)))</f>
        <v>2.95</v>
      </c>
      <c r="AZ236" s="230" t="str">
        <f>IF(tbl_coded[[#This Row],[ISIN]]="","",IF(OR(_xll.BDP($B236&amp;" Corp",AZ$1)="#N/A N/A"),"--",_xll.BDP($B236&amp;" Corp",AZ$1)))</f>
        <v>USD</v>
      </c>
      <c r="BA236" s="230">
        <f>IF(tbl_coded[[#This Row],[ISIN]]="","",IF(OR(_xll.BDP($B236&amp;" Corp",BA$1)="#N/A N/A"),"--",_xll.BDP($B236&amp;" Corp",BA$1)))</f>
        <v>400000000</v>
      </c>
      <c r="BB236" s="230">
        <f>IF(tbl_coded[[#This Row],[ISIN]]="","",IF(OR(_xll.BDP($B236&amp;" Corp",BB$1)="#N/A Field Not Applicable"),"--",_xll.BDP($B236&amp;" Corp",BB$1)))</f>
        <v>99.858000000000004</v>
      </c>
      <c r="BC236" s="230" t="str">
        <f>IF(tbl_coded[[#This Row],[ISIN]]="","",IF(OR(_xll.BDP($B236&amp;" Corp",BC$1)="#N/A Field Not Applicable"),"--",_xll.BDP($B236&amp;" Corp",BC$1)))</f>
        <v>N</v>
      </c>
      <c r="BD236" s="230" t="str">
        <f>IF(tbl_coded[[#This Row],[ISIN]]="","",IF(OR(_xll.BDP($B236&amp;" Corp",BD$1)="#N/A Field Not Applicable"),"--",_xll.BDP($B236&amp;" Corp",BD$1)))</f>
        <v>N</v>
      </c>
      <c r="BE236" s="230" t="str">
        <f>IF(tbl_coded[[#This Row],[ISIN]]="","",IF(OR(_xll.BDP($B236&amp;" Corp",BE$1)="#N/A Field Not Applicable"),"--",_xll.BDP($B236&amp;" Corp",BE$1)))</f>
        <v>N</v>
      </c>
      <c r="BF236" s="230" t="str">
        <f>IF(tbl_coded[[#This Row],[ISIN]]="","",IF(OR(_xll.BDP($B236&amp;" Corp",BF$1)="#N/A N/A"),"",_xll.BDP($B236&amp;" Corp",BF$1)))</f>
        <v>1611299D CH</v>
      </c>
      <c r="BG23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3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3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3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236" s="230" t="str">
        <f>IF(tbl_coded[[#This Row],[GREEN]]="Y","Green",IF(tbl_coded[[#This Row],[SUSTAINABLE]]="Y","Sustainable",IF(tbl_coded[[#This Row],[SOCIAL]]="Y","Social","")))</f>
        <v/>
      </c>
    </row>
    <row r="237" spans="1:65" ht="15" customHeight="1">
      <c r="A237" s="225">
        <v>235</v>
      </c>
      <c r="B237" s="226" t="str">
        <f>IF(美元债一级!$C$3:$C$1048576&lt;&gt;"",美元债一级!C237,"")</f>
        <v>XS2310752758</v>
      </c>
      <c r="C237" s="230" t="str">
        <f>IF(tbl_coded[[#This Row],[ISIN]]="","",IF(tbl_coded[[#This Row],[Index]]&gt;$A$1,"",IF(_xll.BDP($B237&amp;" Corp",C$1)="#N/A N/A","",_xll.BDP($B237&amp;" Corp",C$1))))</f>
        <v>23/3/2021</v>
      </c>
      <c r="D237" s="230" t="str">
        <f>IF(tbl_coded[[#This Row],[ISIN]]="","",IF(_xll.BDP($B237&amp;" Corp",D$1)="#N/A N/A","",_xll.BDP($B237&amp;" Corp",D$1)))</f>
        <v>SCI HK DEVELOPMENT LTD</v>
      </c>
      <c r="E237" s="230" t="str">
        <f>IF(tbl_coded[[#This Row],[ISIN]]="","",IF(_xll.BDP($B237&amp;" Corp",E$1)="#N/A N/A","--",_xll.BDP($B237&amp;" Corp",E$1)))</f>
        <v>SCIENCE CITY GZ INV GRP</v>
      </c>
      <c r="F237" s="230" t="str">
        <f>IF(tbl_coded[[#This Row],[ISIN]]="","",IF(_xll.BDS($B237&amp;" Corp",F$1)="#N/A Field Not Applicable","",_xll.BDS($B237&amp;" Corp",F$1)))</f>
        <v/>
      </c>
      <c r="G237" s="230" t="str">
        <f>IF(tbl_coded[[#This Row],[ISIN]]="","",IF(_xll.BDP($F237&amp;" CompanyID",G$1)="#N/A Invalid Security","",_xll.BDP($F237&amp;" CompanyID",G$1)))</f>
        <v/>
      </c>
      <c r="H237" s="230" t="str">
        <f>IF(tbl_coded[[#This Row],[ISIN]]="","",IF(_xll.BDP($B237&amp;" Corp",H$1)="#N/A N/A","--",_xll.BDP($B237&amp;" Corp",H$1)))</f>
        <v>--</v>
      </c>
      <c r="I237" s="230" t="str">
        <f>IF(tbl_coded[[#This Row],[ISIN]]="","",IF(_xll.BDP($B237&amp;" Corp",I$1)="#N/A N/A","--",_xll.BDP($B237&amp;" Corp",I$1)))</f>
        <v>--</v>
      </c>
      <c r="J237" s="230" t="str">
        <f>IF(tbl_coded[[#This Row],[ISIN]]="","",IF(_xll.BDP($B237&amp;" Corp",J$1)="#N/A N/A","--",_xll.BDP($B237&amp;" Corp",J$1)))</f>
        <v>BBB</v>
      </c>
      <c r="K237" s="230" t="str">
        <f>IF(tbl_coded[[#This Row],[ISIN]]="","",IF(_xll.BDP($B237&amp;" Corp",K$1)="#N/A N/A","--",_xll.BDP($B237&amp;" Corp",K$1)))</f>
        <v>--</v>
      </c>
      <c r="L237" s="230" t="str">
        <f>IF(tbl_coded[[#This Row],[ISIN]]="","",IF(_xll.BDP($B237&amp;" Corp",L$1)="#N/A N/A","--",_xll.BDP($B237&amp;" Corp",L$1)))</f>
        <v>--</v>
      </c>
      <c r="M237" s="230" t="str">
        <f>IF(tbl_coded[[#This Row],[ISIN]]="","",IF(_xll.BDP($B237&amp;" Corp",M$1)="#N/A N/A","--",_xll.BDP($B237&amp;" Corp",M$1)))</f>
        <v>--</v>
      </c>
      <c r="N237" s="230" t="str">
        <f>IF(tbl_coded[[#This Row],[ISIN]]="","",IF(_xll.BDP($B237&amp;" Corp",N$1)="#N/A N/A","--",_xll.BDP($B237&amp;" Corp",N$1)))</f>
        <v>--</v>
      </c>
      <c r="O237" s="230" t="str">
        <f>IF(tbl_coded[[#This Row],[ISIN]]="","",IF(_xll.BDP($B237&amp;" Corp",O$1)="#N/A N/A","--",_xll.BDP($B237&amp;" Corp",O$1)))</f>
        <v>--</v>
      </c>
      <c r="P237" s="230" t="str">
        <f>IF(tbl_coded[[#This Row],[ISIN]]="","",IF(_xll.BDP($B237&amp;" Corp",P$1)="#N/A N/A","--",_xll.BDP($B237&amp;" Corp",P$1)))</f>
        <v>--</v>
      </c>
      <c r="Q23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37" s="230" t="str">
        <f>IF(tbl_coded[[#This Row],[ISIN]]="","",IF(OR(_xll.BDP($B237&amp;" Corp",R$1)="#N/A N/A",_xll.BDP($B237&amp;" Corp",R$1)="#N/A Invalid Security",_xll.BDP($B237&amp;" Corp",R$1)="#N/A Field Not Applicable"),"--",_xll.BDP($B237&amp;" Corp",R$1)))</f>
        <v>1611299D CH</v>
      </c>
      <c r="S237" s="230" t="str">
        <f>IF(tbl_coded[[#This Row],[ISIN]]="","",IF(OR(_xll.BDP($R237&amp;" Equity",S$1)="#N/A N/A",_xll.BDP($R237&amp;" Equity",S$1)="#N/A Invalid Security"),"--",_xll.BDP($R237&amp;" Equity",S$1)))</f>
        <v>--</v>
      </c>
      <c r="T237" s="230" t="str">
        <f>IF(tbl_coded[[#This Row],[ISIN]]="","",IF(OR(_xll.BDP($R237&amp;" Equity",T$1)="#N/A N/A",_xll.BDP($R237&amp;" Equity",T$1)="#N/A Invalid Security"),"--",_xll.BDP($R237&amp;" Equity",T$1)))</f>
        <v>--</v>
      </c>
      <c r="U237" s="230" t="str">
        <f>IF(tbl_coded[[#This Row],[ISIN]]="","",IF(OR(_xll.BDP($R237&amp;" Equity",U$1)="#N/A N/A",_xll.BDP($R237&amp;" Equity",U$1)="#N/A Invalid Security"),"--",_xll.BDP($R237&amp;" Equity",U$1)))</f>
        <v>--</v>
      </c>
      <c r="V237" s="230" t="str">
        <f>IF(tbl_coded[[#This Row],[ISIN]]="","",IF(OR(_xll.BDP($R237&amp;" Equity",V$1)="#N/A N/A",_xll.BDP($R237&amp;" Equity",V$1)="#N/A Invalid Security"),"--",_xll.BDP($R237&amp;" Equity",V$1)))</f>
        <v>--</v>
      </c>
      <c r="W237" s="230" t="str">
        <f>IF(tbl_coded[[#This Row],[ISIN]]="","",IF(OR(_xll.BDP($R237&amp;" Equity",W$1)="#N/A N/A",_xll.BDP($R237&amp;" Equity",W$1)="#N/A Invalid Security"),"--",_xll.BDP($R237&amp;" Equity",W$1)))</f>
        <v>--</v>
      </c>
      <c r="X237" s="230" t="str">
        <f>IF(tbl_coded[[#This Row],[ISIN]]="","",IF(OR(_xll.BDP($R237&amp;" Equity",X$1)="#N/A N/A",_xll.BDP($R237&amp;" Equity",X$1)="#N/A Invalid Security"),"--",_xll.BDP($R237&amp;" Equity",X$1)))</f>
        <v>BBB</v>
      </c>
      <c r="Y23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</v>
      </c>
      <c r="Z237" s="230" t="str">
        <f>IF(tbl_coded[[#This Row],[ISIN]]="","",IF(ISNUMBER(_xll.BDP(B237&amp;" Corp",Z$1)),_xll.BDP(B237&amp;" Corp",Z$1),""))</f>
        <v/>
      </c>
      <c r="AA237" s="230" t="str">
        <f>IF(tbl_coded[[#This Row],[ISIN]]="","",IF(ISNUMBER(_xll.BDP(B237&amp;" Corp",AA$1)),_xll.BDP(B237&amp;" Corp",AA$1),""))</f>
        <v/>
      </c>
      <c r="AB237" s="230" t="str">
        <f>IF(tbl_coded[[#This Row],[ISIN]]="","",IF(ISNUMBER(_xll.BDP(B237&amp;" Corp",AB$1)),_xll.BDP(B237&amp;" Corp",AB$1),""))</f>
        <v/>
      </c>
      <c r="AC237" s="230" t="str">
        <f>IF(tbl_coded[[#This Row],[ISIN]]="","",IF((_xll.BDP(B237&amp;" Corp",AC$1))="#N/A Field Not Applicable","",_xll.BDP(B237&amp;" Corp",AC$1)))</f>
        <v>N</v>
      </c>
      <c r="AD237" s="230" t="str">
        <f>IF(tbl_coded[[#This Row],[ISIN]]="","",IF((_xll.BDP(B237&amp;" Corp",AD$1))="#N/A N/A","--",_xll.BDP(B237&amp;" Corp",AD$1)))</f>
        <v>--</v>
      </c>
      <c r="AE237" s="230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>IG</v>
      </c>
      <c r="AF23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G23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237" s="231" t="str">
        <f>IF(tbl_coded[[#This Row],[ISIN]]="","",IF(_xll.BDP($B237&amp;" Corp",AH$1)="#N/A N/A","--",_xll.BDP($B237&amp;" Corp",AH$1)))</f>
        <v>HK</v>
      </c>
      <c r="AI23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SCI HK Development Ltd</v>
      </c>
      <c r="AL237" s="230" t="str">
        <f>IF(tbl_coded[[#This Row],[ISIN]]="","",IF(_xll.BDS($B237&amp;" Corp",AL$1)="#N/A Field Not Applicable","",_xll.BDS($B237&amp;" Corp",AL$1)))</f>
        <v/>
      </c>
      <c r="AM23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7" s="230" t="str">
        <f>IF(tbl_coded[[#This Row],[ISIN]]="","",IF(OR(_xll.BDP($B237&amp;" Corp",AR$1)="#N/A N/A"),"",_xll.BDP($B237&amp;" Corp",AR$1)))</f>
        <v>Science City Guangzhou Investment Group Co Ltd</v>
      </c>
      <c r="AS237" s="230" t="str">
        <f>IF(tbl_coded[[#This Row],[ISIN]]="","",IF(_xll.BDS($B237&amp;" Corp",AS$1)="#N/A Field Not Applicable","",_xll.BDS($B237&amp;" Corp",AS$1)))</f>
        <v/>
      </c>
      <c r="AT237" s="230" t="str">
        <f>IF(tbl_coded[[#This Row],[SBLC Provider BBID]]="","",_xll.BDP(tbl_coded[[#This Row],[SBLC Provider BBID]]&amp;" CompanyID","NAME"))</f>
        <v/>
      </c>
      <c r="AU237" s="230" t="str">
        <f>IF(tbl_coded[[#This Row],[ISIN]]="","",IF(OR(_xll.BDP($B237&amp;" Corp",AU$1)="#N/A N/A"),"--",IF(_xll.BDP($B237&amp;" Corp",AU$1)="#N/A Field Not Applicable","",TEXT(_xll.BDP($B237&amp;" Corp",AU$1),"yyyy/mm/dd"))))</f>
        <v>2021/03/30</v>
      </c>
      <c r="AV237" s="230" t="str">
        <f>IF(tbl_coded[[#This Row],[ISIN]]="","",IF(OR(_xll.BDP($B237&amp;" Corp",AV$1)="#N/A N/A"),"--",IF(_xll.BDP($B237&amp;" Corp",AV$1)="#N/A Field Not Applicable","",TEXT(_xll.BDP($B237&amp;" Corp",AV$1),"yyyy/mm/dd"))))</f>
        <v>2026/03/30</v>
      </c>
      <c r="AW237" s="230" t="str">
        <f>IF(tbl_coded[[#This Row],[ISIN]]="","",IF(OR(_xll.BDP($B237&amp;" Corp",AW$1)="#N/A N/A"),"--",IF(_xll.BDP($B237&amp;" Corp",AW$1)="#N/A Field Not Applicable","",TEXT(_xll.BDP($B237&amp;" Corp",AW$1),"yyyy/mm/dd"))))</f>
        <v>2021/03/23</v>
      </c>
      <c r="AX237" s="230" t="str">
        <f>IF(tbl_coded[[#This Row],[ISIN]]="","",IF(OR(_xll.BDP($B237&amp;" Corp",AX$1)="#N/A Field Not Applicable"),"--",IF(_xll.BDP($B237&amp;" Corp",AX$1)="#N/A Field Not Applicable","",TEXT(_xll.BDP($B237&amp;" Corp",AX$1),"yyyy/mm/dd"))))</f>
        <v>--</v>
      </c>
      <c r="AY237" s="230">
        <f>IF(tbl_coded[[#This Row],[ISIN]]="","",IF(OR(_xll.BDP($B237&amp;" Corp",AY$1)="#N/A N/A"),"--",_xll.BDP($B237&amp;" Corp",AY$1)))</f>
        <v>3.75</v>
      </c>
      <c r="AZ237" s="230" t="str">
        <f>IF(tbl_coded[[#This Row],[ISIN]]="","",IF(OR(_xll.BDP($B237&amp;" Corp",AZ$1)="#N/A N/A"),"--",_xll.BDP($B237&amp;" Corp",AZ$1)))</f>
        <v>USD</v>
      </c>
      <c r="BA237" s="230">
        <f>IF(tbl_coded[[#This Row],[ISIN]]="","",IF(OR(_xll.BDP($B237&amp;" Corp",BA$1)="#N/A N/A"),"--",_xll.BDP($B237&amp;" Corp",BA$1)))</f>
        <v>150000000</v>
      </c>
      <c r="BB237" s="230">
        <f>IF(tbl_coded[[#This Row],[ISIN]]="","",IF(OR(_xll.BDP($B237&amp;" Corp",BB$1)="#N/A Field Not Applicable"),"--",_xll.BDP($B237&amp;" Corp",BB$1)))</f>
        <v>99.774000000000001</v>
      </c>
      <c r="BC237" s="230" t="str">
        <f>IF(tbl_coded[[#This Row],[ISIN]]="","",IF(OR(_xll.BDP($B237&amp;" Corp",BC$1)="#N/A Field Not Applicable"),"--",_xll.BDP($B237&amp;" Corp",BC$1)))</f>
        <v>N</v>
      </c>
      <c r="BD237" s="230" t="str">
        <f>IF(tbl_coded[[#This Row],[ISIN]]="","",IF(OR(_xll.BDP($B237&amp;" Corp",BD$1)="#N/A Field Not Applicable"),"--",_xll.BDP($B237&amp;" Corp",BD$1)))</f>
        <v>N</v>
      </c>
      <c r="BE237" s="230" t="str">
        <f>IF(tbl_coded[[#This Row],[ISIN]]="","",IF(OR(_xll.BDP($B237&amp;" Corp",BE$1)="#N/A Field Not Applicable"),"--",_xll.BDP($B237&amp;" Corp",BE$1)))</f>
        <v>N</v>
      </c>
      <c r="BF237" s="230" t="str">
        <f>IF(tbl_coded[[#This Row],[ISIN]]="","",IF(OR(_xll.BDP($B237&amp;" Corp",BF$1)="#N/A N/A"),"",_xll.BDP($B237&amp;" Corp",BF$1)))</f>
        <v>1611299D CH</v>
      </c>
      <c r="BG23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3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3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3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237" s="230" t="str">
        <f>IF(tbl_coded[[#This Row],[GREEN]]="Y","Green",IF(tbl_coded[[#This Row],[SUSTAINABLE]]="Y","Sustainable",IF(tbl_coded[[#This Row],[SOCIAL]]="Y","Social","")))</f>
        <v/>
      </c>
    </row>
    <row r="238" spans="1:65" ht="15" customHeight="1">
      <c r="A238" s="225">
        <v>236</v>
      </c>
      <c r="B238" s="226" t="str">
        <f>IF(美元债一级!$C$3:$C$1048576&lt;&gt;"",美元债一级!C238,"")</f>
        <v>XS2298176988</v>
      </c>
      <c r="C238" s="230" t="str">
        <f>IF(tbl_coded[[#This Row],[ISIN]]="","",IF(tbl_coded[[#This Row],[Index]]&gt;$A$1,"",IF(_xll.BDP($B238&amp;" Corp",C$1)="#N/A N/A","",_xll.BDP($B238&amp;" Corp",C$1))))</f>
        <v>11/3/2021</v>
      </c>
      <c r="D238" s="230" t="str">
        <f>IF(tbl_coded[[#This Row],[ISIN]]="","",IF(_xll.BDP($B238&amp;" Corp",D$1)="#N/A N/A","",_xll.BDP($B238&amp;" Corp",D$1)))</f>
        <v>SX FINANCIAL ASSETS MMT</v>
      </c>
      <c r="E238" s="230" t="str">
        <f>IF(tbl_coded[[#This Row],[ISIN]]="","",IF(_xll.BDP($B238&amp;" Corp",E$1)="#N/A N/A","--",_xll.BDP($B238&amp;" Corp",E$1)))</f>
        <v>--</v>
      </c>
      <c r="F238" s="230" t="str">
        <f>IF(tbl_coded[[#This Row],[ISIN]]="","",IF(_xll.BDS($B238&amp;" Corp",F$1)="#N/A Field Not Applicable","",_xll.BDS($B238&amp;" Corp",F$1)))</f>
        <v/>
      </c>
      <c r="G238" s="230" t="str">
        <f>IF(tbl_coded[[#This Row],[ISIN]]="","",IF(_xll.BDP($F238&amp;" CompanyID",G$1)="#N/A Invalid Security","",_xll.BDP($F238&amp;" CompanyID",G$1)))</f>
        <v/>
      </c>
      <c r="H238" s="230" t="str">
        <f>IF(tbl_coded[[#This Row],[ISIN]]="","",IF(_xll.BDP($B238&amp;" Corp",H$1)="#N/A N/A","--",_xll.BDP($B238&amp;" Corp",H$1)))</f>
        <v>Baa3</v>
      </c>
      <c r="I238" s="230" t="str">
        <f>IF(tbl_coded[[#This Row],[ISIN]]="","",IF(_xll.BDP($B238&amp;" Corp",I$1)="#N/A N/A","--",_xll.BDP($B238&amp;" Corp",I$1)))</f>
        <v>--</v>
      </c>
      <c r="J238" s="230" t="str">
        <f>IF(tbl_coded[[#This Row],[ISIN]]="","",IF(_xll.BDP($B238&amp;" Corp",J$1)="#N/A N/A","--",_xll.BDP($B238&amp;" Corp",J$1)))</f>
        <v>BBB</v>
      </c>
      <c r="K238" s="230" t="str">
        <f>IF(tbl_coded[[#This Row],[ISIN]]="","",IF(_xll.BDP($B238&amp;" Corp",K$1)="#N/A N/A","--",_xll.BDP($B238&amp;" Corp",K$1)))</f>
        <v>--</v>
      </c>
      <c r="L238" s="230" t="str">
        <f>IF(tbl_coded[[#This Row],[ISIN]]="","",IF(_xll.BDP($B238&amp;" Corp",L$1)="#N/A N/A","--",_xll.BDP($B238&amp;" Corp",L$1)))</f>
        <v>--</v>
      </c>
      <c r="M238" s="230" t="str">
        <f>IF(tbl_coded[[#This Row],[ISIN]]="","",IF(_xll.BDP($B238&amp;" Corp",M$1)="#N/A N/A","--",_xll.BDP($B238&amp;" Corp",M$1)))</f>
        <v>Baa3</v>
      </c>
      <c r="N238" s="230" t="str">
        <f>IF(tbl_coded[[#This Row],[ISIN]]="","",IF(_xll.BDP($B238&amp;" Corp",N$1)="#N/A N/A","--",_xll.BDP($B238&amp;" Corp",N$1)))</f>
        <v>--</v>
      </c>
      <c r="O238" s="230" t="str">
        <f>IF(tbl_coded[[#This Row],[ISIN]]="","",IF(_xll.BDP($B238&amp;" Corp",O$1)="#N/A N/A","--",_xll.BDP($B238&amp;" Corp",O$1)))</f>
        <v>--</v>
      </c>
      <c r="P238" s="230" t="str">
        <f>IF(tbl_coded[[#This Row],[ISIN]]="","",IF(_xll.BDP($B238&amp;" Corp",P$1)="#N/A N/A","--",_xll.BDP($B238&amp;" Corp",P$1)))</f>
        <v>BBB</v>
      </c>
      <c r="Q23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Baa3/--/BBB</v>
      </c>
      <c r="R238" s="230" t="str">
        <f>IF(tbl_coded[[#This Row],[ISIN]]="","",IF(OR(_xll.BDP($B238&amp;" Corp",R$1)="#N/A N/A",_xll.BDP($B238&amp;" Corp",R$1)="#N/A Invalid Security",_xll.BDP($B238&amp;" Corp",R$1)="#N/A Field Not Applicable"),"--",_xll.BDP($B238&amp;" Corp",R$1)))</f>
        <v>--</v>
      </c>
      <c r="S238" s="230" t="str">
        <f>IF(tbl_coded[[#This Row],[ISIN]]="","",IF(OR(_xll.BDP($R238&amp;" Equity",S$1)="#N/A N/A",_xll.BDP($R238&amp;" Equity",S$1)="#N/A Invalid Security"),"--",_xll.BDP($R238&amp;" Equity",S$1)))</f>
        <v>--</v>
      </c>
      <c r="T238" s="230" t="str">
        <f>IF(tbl_coded[[#This Row],[ISIN]]="","",IF(OR(_xll.BDP($R238&amp;" Equity",T$1)="#N/A N/A",_xll.BDP($R238&amp;" Equity",T$1)="#N/A Invalid Security"),"--",_xll.BDP($R238&amp;" Equity",T$1)))</f>
        <v>--</v>
      </c>
      <c r="U238" s="230" t="str">
        <f>IF(tbl_coded[[#This Row],[ISIN]]="","",IF(OR(_xll.BDP($R238&amp;" Equity",U$1)="#N/A N/A",_xll.BDP($R238&amp;" Equity",U$1)="#N/A Invalid Security"),"--",_xll.BDP($R238&amp;" Equity",U$1)))</f>
        <v>--</v>
      </c>
      <c r="V238" s="230" t="str">
        <f>IF(tbl_coded[[#This Row],[ISIN]]="","",IF(OR(_xll.BDP($R238&amp;" Equity",V$1)="#N/A N/A",_xll.BDP($R238&amp;" Equity",V$1)="#N/A Invalid Security"),"--",_xll.BDP($R238&amp;" Equity",V$1)))</f>
        <v>--</v>
      </c>
      <c r="W238" s="230" t="str">
        <f>IF(tbl_coded[[#This Row],[ISIN]]="","",IF(OR(_xll.BDP($R238&amp;" Equity",W$1)="#N/A N/A",_xll.BDP($R238&amp;" Equity",W$1)="#N/A Invalid Security"),"--",_xll.BDP($R238&amp;" Equity",W$1)))</f>
        <v>--</v>
      </c>
      <c r="X238" s="230" t="str">
        <f>IF(tbl_coded[[#This Row],[ISIN]]="","",IF(OR(_xll.BDP($R238&amp;" Equity",X$1)="#N/A N/A",_xll.BDP($R238&amp;" Equity",X$1)="#N/A Invalid Security"),"--",_xll.BDP($R238&amp;" Equity",X$1)))</f>
        <v>--</v>
      </c>
      <c r="Y23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38" s="230" t="str">
        <f>IF(tbl_coded[[#This Row],[ISIN]]="","",IF(ISNUMBER(_xll.BDP(B238&amp;" Corp",Z$1)),_xll.BDP(B238&amp;" Corp",Z$1),""))</f>
        <v/>
      </c>
      <c r="AA238" s="230" t="str">
        <f>IF(tbl_coded[[#This Row],[ISIN]]="","",IF(ISNUMBER(_xll.BDP(B238&amp;" Corp",AA$1)),_xll.BDP(B238&amp;" Corp",AA$1),""))</f>
        <v/>
      </c>
      <c r="AB238" s="230" t="str">
        <f>IF(tbl_coded[[#This Row],[ISIN]]="","",IF(ISNUMBER(_xll.BDP(B238&amp;" Corp",AB$1)),_xll.BDP(B238&amp;" Corp",AB$1),""))</f>
        <v/>
      </c>
      <c r="AC238" s="230" t="str">
        <f>IF(tbl_coded[[#This Row],[ISIN]]="","",IF((_xll.BDP(B238&amp;" Corp",AC$1))="#N/A Field Not Applicable","",_xll.BDP(B238&amp;" Corp",AC$1)))</f>
        <v>N</v>
      </c>
      <c r="AD238" s="230" t="str">
        <f>IF(tbl_coded[[#This Row],[ISIN]]="","",IF((_xll.BDP(B238&amp;" Corp",AD$1))="#N/A N/A","--",_xll.BDP(B238&amp;" Corp",AD$1)))</f>
        <v>--</v>
      </c>
      <c r="AE238" s="230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>IG</v>
      </c>
      <c r="AF23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23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Baa3/--/BBB</v>
      </c>
      <c r="AH238" s="231" t="str">
        <f>IF(tbl_coded[[#This Row],[ISIN]]="","",IF(_xll.BDP($B238&amp;" Corp",AH$1)="#N/A N/A","--",_xll.BDP($B238&amp;" Corp",AH$1)))</f>
        <v>CN</v>
      </c>
      <c r="AI23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陕西金融资产管理股份</v>
      </c>
      <c r="AL238" s="230" t="str">
        <f>IF(tbl_coded[[#This Row],[ISIN]]="","",IF(_xll.BDS($B238&amp;" Corp",AL$1)="#N/A Field Not Applicable","",_xll.BDS($B238&amp;" Corp",AL$1)))</f>
        <v/>
      </c>
      <c r="AM23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8" s="230" t="str">
        <f>IF(tbl_coded[[#This Row],[ISIN]]="","",IF(OR(_xll.BDP($B238&amp;" Corp",AR$1)="#N/A N/A"),"",_xll.BDP($B238&amp;" Corp",AR$1)))</f>
        <v/>
      </c>
      <c r="AS238" s="230" t="str">
        <f>IF(tbl_coded[[#This Row],[ISIN]]="","",IF(_xll.BDS($B238&amp;" Corp",AS$1)="#N/A Field Not Applicable","",_xll.BDS($B238&amp;" Corp",AS$1)))</f>
        <v/>
      </c>
      <c r="AT238" s="230" t="str">
        <f>IF(tbl_coded[[#This Row],[SBLC Provider BBID]]="","",_xll.BDP(tbl_coded[[#This Row],[SBLC Provider BBID]]&amp;" CompanyID","NAME"))</f>
        <v/>
      </c>
      <c r="AU238" s="230" t="str">
        <f>IF(tbl_coded[[#This Row],[ISIN]]="","",IF(OR(_xll.BDP($B238&amp;" Corp",AU$1)="#N/A N/A"),"--",IF(_xll.BDP($B238&amp;" Corp",AU$1)="#N/A Field Not Applicable","",TEXT(_xll.BDP($B238&amp;" Corp",AU$1),"yyyy/mm/dd"))))</f>
        <v>2021/03/18</v>
      </c>
      <c r="AV238" s="230" t="str">
        <f>IF(tbl_coded[[#This Row],[ISIN]]="","",IF(OR(_xll.BDP($B238&amp;" Corp",AV$1)="#N/A N/A"),"--",IF(_xll.BDP($B238&amp;" Corp",AV$1)="#N/A Field Not Applicable","",TEXT(_xll.BDP($B238&amp;" Corp",AV$1),"yyyy/mm/dd"))))</f>
        <v>2024/03/18</v>
      </c>
      <c r="AW238" s="230" t="str">
        <f>IF(tbl_coded[[#This Row],[ISIN]]="","",IF(OR(_xll.BDP($B238&amp;" Corp",AW$1)="#N/A N/A"),"--",IF(_xll.BDP($B238&amp;" Corp",AW$1)="#N/A Field Not Applicable","",TEXT(_xll.BDP($B238&amp;" Corp",AW$1),"yyyy/mm/dd"))))</f>
        <v>2021/03/11</v>
      </c>
      <c r="AX238" s="230" t="str">
        <f>IF(tbl_coded[[#This Row],[ISIN]]="","",IF(OR(_xll.BDP($B238&amp;" Corp",AX$1)="#N/A Field Not Applicable"),"--",IF(_xll.BDP($B238&amp;" Corp",AX$1)="#N/A Field Not Applicable","",TEXT(_xll.BDP($B238&amp;" Corp",AX$1),"yyyy/mm/dd"))))</f>
        <v>--</v>
      </c>
      <c r="AY238" s="230">
        <f>IF(tbl_coded[[#This Row],[ISIN]]="","",IF(OR(_xll.BDP($B238&amp;" Corp",AY$1)="#N/A N/A"),"--",_xll.BDP($B238&amp;" Corp",AY$1)))</f>
        <v>3.2</v>
      </c>
      <c r="AZ238" s="230" t="str">
        <f>IF(tbl_coded[[#This Row],[ISIN]]="","",IF(OR(_xll.BDP($B238&amp;" Corp",AZ$1)="#N/A N/A"),"--",_xll.BDP($B238&amp;" Corp",AZ$1)))</f>
        <v>USD</v>
      </c>
      <c r="BA238" s="230">
        <f>IF(tbl_coded[[#This Row],[ISIN]]="","",IF(OR(_xll.BDP($B238&amp;" Corp",BA$1)="#N/A N/A"),"--",_xll.BDP($B238&amp;" Corp",BA$1)))</f>
        <v>200000000</v>
      </c>
      <c r="BB238" s="230">
        <f>IF(tbl_coded[[#This Row],[ISIN]]="","",IF(OR(_xll.BDP($B238&amp;" Corp",BB$1)="#N/A Field Not Applicable"),"--",_xll.BDP($B238&amp;" Corp",BB$1)))</f>
        <v>99.433999999999997</v>
      </c>
      <c r="BC238" s="230" t="str">
        <f>IF(tbl_coded[[#This Row],[ISIN]]="","",IF(OR(_xll.BDP($B238&amp;" Corp",BC$1)="#N/A Field Not Applicable"),"--",_xll.BDP($B238&amp;" Corp",BC$1)))</f>
        <v>N</v>
      </c>
      <c r="BD238" s="230" t="str">
        <f>IF(tbl_coded[[#This Row],[ISIN]]="","",IF(OR(_xll.BDP($B238&amp;" Corp",BD$1)="#N/A Field Not Applicable"),"--",_xll.BDP($B238&amp;" Corp",BD$1)))</f>
        <v>N</v>
      </c>
      <c r="BE238" s="230" t="str">
        <f>IF(tbl_coded[[#This Row],[ISIN]]="","",IF(OR(_xll.BDP($B238&amp;" Corp",BE$1)="#N/A Field Not Applicable"),"--",_xll.BDP($B238&amp;" Corp",BE$1)))</f>
        <v>N</v>
      </c>
      <c r="BF238" s="230" t="str">
        <f>IF(tbl_coded[[#This Row],[ISIN]]="","",IF(OR(_xll.BDP($B238&amp;" Corp",BF$1)="#N/A N/A"),"",_xll.BDP($B238&amp;" Corp",BF$1)))</f>
        <v>1537717D CH</v>
      </c>
      <c r="BG23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3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3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3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238" s="230" t="str">
        <f>IF(tbl_coded[[#This Row],[GREEN]]="Y","Green",IF(tbl_coded[[#This Row],[SUSTAINABLE]]="Y","Sustainable",IF(tbl_coded[[#This Row],[SOCIAL]]="Y","Social","")))</f>
        <v/>
      </c>
    </row>
    <row r="239" spans="1:65" ht="15" customHeight="1">
      <c r="A239" s="225">
        <v>237</v>
      </c>
      <c r="B239" s="226" t="str">
        <f>IF(美元债一级!$C$3:$C$1048576&lt;&gt;"",美元债一级!C239,"")</f>
        <v>XS2278537787</v>
      </c>
      <c r="C239" s="230" t="str">
        <f>IF(tbl_coded[[#This Row],[ISIN]]="","",IF(tbl_coded[[#This Row],[Index]]&gt;$A$1,"",IF(_xll.BDP($B239&amp;" Corp",C$1)="#N/A N/A","",_xll.BDP($B239&amp;" Corp",C$1))))</f>
        <v>5/3/2021</v>
      </c>
      <c r="D239" s="230" t="str">
        <f>IF(tbl_coded[[#This Row],[ISIN]]="","",IF(_xll.BDP($B239&amp;" Corp",D$1)="#N/A N/A","",_xll.BDP($B239&amp;" Corp",D$1)))</f>
        <v>JI'AN CHENGTOU HOLDING</v>
      </c>
      <c r="E239" s="230" t="str">
        <f>IF(tbl_coded[[#This Row],[ISIN]]="","",IF(_xll.BDP($B239&amp;" Corp",E$1)="#N/A N/A","--",_xll.BDP($B239&amp;" Corp",E$1)))</f>
        <v>--</v>
      </c>
      <c r="F239" s="230" t="str">
        <f>IF(tbl_coded[[#This Row],[ISIN]]="","",IF(_xll.BDS($B239&amp;" Corp",F$1)="#N/A Field Not Applicable","",_xll.BDS($B239&amp;" Corp",F$1)))</f>
        <v/>
      </c>
      <c r="G239" s="230" t="str">
        <f>IF(tbl_coded[[#This Row],[ISIN]]="","",IF(_xll.BDP($F239&amp;" CompanyID",G$1)="#N/A Invalid Security","",_xll.BDP($F239&amp;" CompanyID",G$1)))</f>
        <v/>
      </c>
      <c r="H239" s="230" t="str">
        <f>IF(tbl_coded[[#This Row],[ISIN]]="","",IF(_xll.BDP($B239&amp;" Corp",H$1)="#N/A N/A","--",_xll.BDP($B239&amp;" Corp",H$1)))</f>
        <v>--</v>
      </c>
      <c r="I239" s="230" t="str">
        <f>IF(tbl_coded[[#This Row],[ISIN]]="","",IF(_xll.BDP($B239&amp;" Corp",I$1)="#N/A N/A","--",_xll.BDP($B239&amp;" Corp",I$1)))</f>
        <v>--</v>
      </c>
      <c r="J239" s="230" t="str">
        <f>IF(tbl_coded[[#This Row],[ISIN]]="","",IF(_xll.BDP($B239&amp;" Corp",J$1)="#N/A N/A","--",_xll.BDP($B239&amp;" Corp",J$1)))</f>
        <v>--</v>
      </c>
      <c r="K239" s="230" t="str">
        <f>IF(tbl_coded[[#This Row],[ISIN]]="","",IF(_xll.BDP($B239&amp;" Corp",K$1)="#N/A N/A","--",_xll.BDP($B239&amp;" Corp",K$1)))</f>
        <v>--</v>
      </c>
      <c r="L239" s="230" t="str">
        <f>IF(tbl_coded[[#This Row],[ISIN]]="","",IF(_xll.BDP($B239&amp;" Corp",L$1)="#N/A N/A","--",_xll.BDP($B239&amp;" Corp",L$1)))</f>
        <v>--</v>
      </c>
      <c r="M239" s="230" t="str">
        <f>IF(tbl_coded[[#This Row],[ISIN]]="","",IF(_xll.BDP($B239&amp;" Corp",M$1)="#N/A N/A","--",_xll.BDP($B239&amp;" Corp",M$1)))</f>
        <v>--</v>
      </c>
      <c r="N239" s="230" t="str">
        <f>IF(tbl_coded[[#This Row],[ISIN]]="","",IF(_xll.BDP($B239&amp;" Corp",N$1)="#N/A N/A","--",_xll.BDP($B239&amp;" Corp",N$1)))</f>
        <v>--</v>
      </c>
      <c r="O239" s="230" t="str">
        <f>IF(tbl_coded[[#This Row],[ISIN]]="","",IF(_xll.BDP($B239&amp;" Corp",O$1)="#N/A N/A","--",_xll.BDP($B239&amp;" Corp",O$1)))</f>
        <v>--</v>
      </c>
      <c r="P239" s="230" t="str">
        <f>IF(tbl_coded[[#This Row],[ISIN]]="","",IF(_xll.BDP($B239&amp;" Corp",P$1)="#N/A N/A","--",_xll.BDP($B239&amp;" Corp",P$1)))</f>
        <v>--</v>
      </c>
      <c r="Q23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39" s="230" t="str">
        <f>IF(tbl_coded[[#This Row],[ISIN]]="","",IF(OR(_xll.BDP($B239&amp;" Corp",R$1)="#N/A N/A",_xll.BDP($B239&amp;" Corp",R$1)="#N/A Invalid Security",_xll.BDP($B239&amp;" Corp",R$1)="#N/A Field Not Applicable"),"--",_xll.BDP($B239&amp;" Corp",R$1)))</f>
        <v>--</v>
      </c>
      <c r="S239" s="230" t="str">
        <f>IF(tbl_coded[[#This Row],[ISIN]]="","",IF(OR(_xll.BDP($R239&amp;" Equity",S$1)="#N/A N/A",_xll.BDP($R239&amp;" Equity",S$1)="#N/A Invalid Security"),"--",_xll.BDP($R239&amp;" Equity",S$1)))</f>
        <v>--</v>
      </c>
      <c r="T239" s="230" t="str">
        <f>IF(tbl_coded[[#This Row],[ISIN]]="","",IF(OR(_xll.BDP($R239&amp;" Equity",T$1)="#N/A N/A",_xll.BDP($R239&amp;" Equity",T$1)="#N/A Invalid Security"),"--",_xll.BDP($R239&amp;" Equity",T$1)))</f>
        <v>--</v>
      </c>
      <c r="U239" s="230" t="str">
        <f>IF(tbl_coded[[#This Row],[ISIN]]="","",IF(OR(_xll.BDP($R239&amp;" Equity",U$1)="#N/A N/A",_xll.BDP($R239&amp;" Equity",U$1)="#N/A Invalid Security"),"--",_xll.BDP($R239&amp;" Equity",U$1)))</f>
        <v>--</v>
      </c>
      <c r="V239" s="230" t="str">
        <f>IF(tbl_coded[[#This Row],[ISIN]]="","",IF(OR(_xll.BDP($R239&amp;" Equity",V$1)="#N/A N/A",_xll.BDP($R239&amp;" Equity",V$1)="#N/A Invalid Security"),"--",_xll.BDP($R239&amp;" Equity",V$1)))</f>
        <v>--</v>
      </c>
      <c r="W239" s="230" t="str">
        <f>IF(tbl_coded[[#This Row],[ISIN]]="","",IF(OR(_xll.BDP($R239&amp;" Equity",W$1)="#N/A N/A",_xll.BDP($R239&amp;" Equity",W$1)="#N/A Invalid Security"),"--",_xll.BDP($R239&amp;" Equity",W$1)))</f>
        <v>--</v>
      </c>
      <c r="X239" s="230" t="str">
        <f>IF(tbl_coded[[#This Row],[ISIN]]="","",IF(OR(_xll.BDP($R239&amp;" Equity",X$1)="#N/A N/A",_xll.BDP($R239&amp;" Equity",X$1)="#N/A Invalid Security"),"--",_xll.BDP($R239&amp;" Equity",X$1)))</f>
        <v>--</v>
      </c>
      <c r="Y23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39" s="230" t="str">
        <f>IF(tbl_coded[[#This Row],[ISIN]]="","",IF(ISNUMBER(_xll.BDP(B239&amp;" Corp",Z$1)),_xll.BDP(B239&amp;" Corp",Z$1),""))</f>
        <v/>
      </c>
      <c r="AA239" s="230" t="str">
        <f>IF(tbl_coded[[#This Row],[ISIN]]="","",IF(ISNUMBER(_xll.BDP(B239&amp;" Corp",AA$1)),_xll.BDP(B239&amp;" Corp",AA$1),""))</f>
        <v/>
      </c>
      <c r="AB239" s="230" t="str">
        <f>IF(tbl_coded[[#This Row],[ISIN]]="","",IF(ISNUMBER(_xll.BDP(B239&amp;" Corp",AB$1)),_xll.BDP(B239&amp;" Corp",AB$1),""))</f>
        <v/>
      </c>
      <c r="AC239" s="230" t="str">
        <f>IF(tbl_coded[[#This Row],[ISIN]]="","",IF((_xll.BDP(B239&amp;" Corp",AC$1))="#N/A Field Not Applicable","",_xll.BDP(B239&amp;" Corp",AC$1)))</f>
        <v>N</v>
      </c>
      <c r="AD239" s="230" t="str">
        <f>IF(tbl_coded[[#This Row],[ISIN]]="","",IF((_xll.BDP(B239&amp;" Corp",AD$1))="#N/A N/A","--",_xll.BDP(B239&amp;" Corp",AD$1)))</f>
        <v>--</v>
      </c>
      <c r="AE239" s="230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>NR</v>
      </c>
      <c r="AF23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3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39" s="231" t="str">
        <f>IF(tbl_coded[[#This Row],[ISIN]]="","",IF(_xll.BDP($B239&amp;" Corp",AH$1)="#N/A N/A","--",_xll.BDP($B239&amp;" Corp",AH$1)))</f>
        <v>CN</v>
      </c>
      <c r="AI23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3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吉安城投控股集团有限</v>
      </c>
      <c r="AL239" s="230" t="str">
        <f>IF(tbl_coded[[#This Row],[ISIN]]="","",IF(_xll.BDS($B239&amp;" Corp",AL$1)="#N/A Field Not Applicable","",_xll.BDS($B239&amp;" Corp",AL$1)))</f>
        <v/>
      </c>
      <c r="AM23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3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3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3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3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39" s="230" t="str">
        <f>IF(tbl_coded[[#This Row],[ISIN]]="","",IF(OR(_xll.BDP($B239&amp;" Corp",AR$1)="#N/A N/A"),"",_xll.BDP($B239&amp;" Corp",AR$1)))</f>
        <v/>
      </c>
      <c r="AS239" s="230" t="str">
        <f>IF(tbl_coded[[#This Row],[ISIN]]="","",IF(_xll.BDS($B239&amp;" Corp",AS$1)="#N/A Field Not Applicable","",_xll.BDS($B239&amp;" Corp",AS$1)))</f>
        <v/>
      </c>
      <c r="AT239" s="230" t="str">
        <f>IF(tbl_coded[[#This Row],[SBLC Provider BBID]]="","",_xll.BDP(tbl_coded[[#This Row],[SBLC Provider BBID]]&amp;" CompanyID","NAME"))</f>
        <v/>
      </c>
      <c r="AU239" s="230" t="str">
        <f>IF(tbl_coded[[#This Row],[ISIN]]="","",IF(OR(_xll.BDP($B239&amp;" Corp",AU$1)="#N/A N/A"),"--",IF(_xll.BDP($B239&amp;" Corp",AU$1)="#N/A Field Not Applicable","",TEXT(_xll.BDP($B239&amp;" Corp",AU$1),"yyyy/mm/dd"))))</f>
        <v>2021/03/12</v>
      </c>
      <c r="AV239" s="230" t="str">
        <f>IF(tbl_coded[[#This Row],[ISIN]]="","",IF(OR(_xll.BDP($B239&amp;" Corp",AV$1)="#N/A N/A"),"--",IF(_xll.BDP($B239&amp;" Corp",AV$1)="#N/A Field Not Applicable","",TEXT(_xll.BDP($B239&amp;" Corp",AV$1),"yyyy/mm/dd"))))</f>
        <v>2024/03/12</v>
      </c>
      <c r="AW239" s="230" t="str">
        <f>IF(tbl_coded[[#This Row],[ISIN]]="","",IF(OR(_xll.BDP($B239&amp;" Corp",AW$1)="#N/A N/A"),"--",IF(_xll.BDP($B239&amp;" Corp",AW$1)="#N/A Field Not Applicable","",TEXT(_xll.BDP($B239&amp;" Corp",AW$1),"yyyy/mm/dd"))))</f>
        <v>2021/03/05</v>
      </c>
      <c r="AX239" s="230" t="str">
        <f>IF(tbl_coded[[#This Row],[ISIN]]="","",IF(OR(_xll.BDP($B239&amp;" Corp",AX$1)="#N/A Field Not Applicable"),"--",IF(_xll.BDP($B239&amp;" Corp",AX$1)="#N/A Field Not Applicable","",TEXT(_xll.BDP($B239&amp;" Corp",AX$1),"yyyy/mm/dd"))))</f>
        <v>--</v>
      </c>
      <c r="AY239" s="230">
        <f>IF(tbl_coded[[#This Row],[ISIN]]="","",IF(OR(_xll.BDP($B239&amp;" Corp",AY$1)="#N/A N/A"),"--",_xll.BDP($B239&amp;" Corp",AY$1)))</f>
        <v>4.5</v>
      </c>
      <c r="AZ239" s="230" t="str">
        <f>IF(tbl_coded[[#This Row],[ISIN]]="","",IF(OR(_xll.BDP($B239&amp;" Corp",AZ$1)="#N/A N/A"),"--",_xll.BDP($B239&amp;" Corp",AZ$1)))</f>
        <v>USD</v>
      </c>
      <c r="BA239" s="230">
        <f>IF(tbl_coded[[#This Row],[ISIN]]="","",IF(OR(_xll.BDP($B239&amp;" Corp",BA$1)="#N/A N/A"),"--",_xll.BDP($B239&amp;" Corp",BA$1)))</f>
        <v>270000000</v>
      </c>
      <c r="BB239" s="230">
        <f>IF(tbl_coded[[#This Row],[ISIN]]="","",IF(OR(_xll.BDP($B239&amp;" Corp",BB$1)="#N/A Field Not Applicable"),"--",_xll.BDP($B239&amp;" Corp",BB$1)))</f>
        <v>100</v>
      </c>
      <c r="BC239" s="230" t="str">
        <f>IF(tbl_coded[[#This Row],[ISIN]]="","",IF(OR(_xll.BDP($B239&amp;" Corp",BC$1)="#N/A Field Not Applicable"),"--",_xll.BDP($B239&amp;" Corp",BC$1)))</f>
        <v>N</v>
      </c>
      <c r="BD239" s="230" t="str">
        <f>IF(tbl_coded[[#This Row],[ISIN]]="","",IF(OR(_xll.BDP($B239&amp;" Corp",BD$1)="#N/A Field Not Applicable"),"--",_xll.BDP($B239&amp;" Corp",BD$1)))</f>
        <v>N</v>
      </c>
      <c r="BE239" s="230" t="str">
        <f>IF(tbl_coded[[#This Row],[ISIN]]="","",IF(OR(_xll.BDP($B239&amp;" Corp",BE$1)="#N/A Field Not Applicable"),"--",_xll.BDP($B239&amp;" Corp",BE$1)))</f>
        <v>N</v>
      </c>
      <c r="BF239" s="230" t="str">
        <f>IF(tbl_coded[[#This Row],[ISIN]]="","",IF(OR(_xll.BDP($B239&amp;" Corp",BF$1)="#N/A N/A"),"",_xll.BDP($B239&amp;" Corp",BF$1)))</f>
        <v>1833421D CH</v>
      </c>
      <c r="BG23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3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3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3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3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3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39" s="230" t="str">
        <f>IF(tbl_coded[[#This Row],[GREEN]]="Y","Green",IF(tbl_coded[[#This Row],[SUSTAINABLE]]="Y","Sustainable",IF(tbl_coded[[#This Row],[SOCIAL]]="Y","Social","")))</f>
        <v/>
      </c>
    </row>
    <row r="240" spans="1:65" ht="15" customHeight="1">
      <c r="A240" s="225">
        <v>238</v>
      </c>
      <c r="B240" s="226" t="str">
        <f>IF(美元债一级!$C$3:$C$1048576&lt;&gt;"",美元债一级!C240,"")</f>
        <v>XS2297070190</v>
      </c>
      <c r="C240" s="230" t="str">
        <f>IF(tbl_coded[[#This Row],[ISIN]]="","",IF(tbl_coded[[#This Row],[Index]]&gt;$A$1,"",IF(_xll.BDP($B240&amp;" Corp",C$1)="#N/A N/A","",_xll.BDP($B240&amp;" Corp",C$1))))</f>
        <v>4/3/2021</v>
      </c>
      <c r="D240" s="230" t="str">
        <f>IF(tbl_coded[[#This Row],[ISIN]]="","",IF(_xll.BDP($B240&amp;" Corp",D$1)="#N/A N/A","",_xll.BDP($B240&amp;" Corp",D$1)))</f>
        <v>CHINA EVERBRIGHT BANK/HK</v>
      </c>
      <c r="E240" s="230" t="str">
        <f>IF(tbl_coded[[#This Row],[ISIN]]="","",IF(_xll.BDP($B240&amp;" Corp",E$1)="#N/A N/A","--",_xll.BDP($B240&amp;" Corp",E$1)))</f>
        <v>--</v>
      </c>
      <c r="F240" s="230" t="str">
        <f>IF(tbl_coded[[#This Row],[ISIN]]="","",IF(_xll.BDS($B240&amp;" Corp",F$1)="#N/A Field Not Applicable","",_xll.BDS($B240&amp;" Corp",F$1)))</f>
        <v/>
      </c>
      <c r="G240" s="230" t="str">
        <f>IF(tbl_coded[[#This Row],[ISIN]]="","",IF(_xll.BDP($F240&amp;" CompanyID",G$1)="#N/A Invalid Security","",_xll.BDP($F240&amp;" CompanyID",G$1)))</f>
        <v/>
      </c>
      <c r="H240" s="230" t="str">
        <f>IF(tbl_coded[[#This Row],[ISIN]]="","",IF(_xll.BDP($B240&amp;" Corp",H$1)="#N/A N/A","--",_xll.BDP($B240&amp;" Corp",H$1)))</f>
        <v>--</v>
      </c>
      <c r="I240" s="230" t="str">
        <f>IF(tbl_coded[[#This Row],[ISIN]]="","",IF(_xll.BDP($B240&amp;" Corp",I$1)="#N/A N/A","--",_xll.BDP($B240&amp;" Corp",I$1)))</f>
        <v>BBB+</v>
      </c>
      <c r="J240" s="230" t="str">
        <f>IF(tbl_coded[[#This Row],[ISIN]]="","",IF(_xll.BDP($B240&amp;" Corp",J$1)="#N/A N/A","--",_xll.BDP($B240&amp;" Corp",J$1)))</f>
        <v>BBB+</v>
      </c>
      <c r="K240" s="230" t="str">
        <f>IF(tbl_coded[[#This Row],[ISIN]]="","",IF(_xll.BDP($B240&amp;" Corp",K$1)="#N/A N/A","--",_xll.BDP($B240&amp;" Corp",K$1)))</f>
        <v>--</v>
      </c>
      <c r="L240" s="230" t="str">
        <f>IF(tbl_coded[[#This Row],[ISIN]]="","",IF(_xll.BDP($B240&amp;" Corp",L$1)="#N/A N/A","--",_xll.BDP($B240&amp;" Corp",L$1)))</f>
        <v>--</v>
      </c>
      <c r="M240" s="230" t="str">
        <f>IF(tbl_coded[[#This Row],[ISIN]]="","",IF(_xll.BDP($B240&amp;" Corp",M$1)="#N/A N/A","--",_xll.BDP($B240&amp;" Corp",M$1)))</f>
        <v>--</v>
      </c>
      <c r="N240" s="230" t="str">
        <f>IF(tbl_coded[[#This Row],[ISIN]]="","",IF(_xll.BDP($B240&amp;" Corp",N$1)="#N/A N/A","--",_xll.BDP($B240&amp;" Corp",N$1)))</f>
        <v>--</v>
      </c>
      <c r="O240" s="230" t="str">
        <f>IF(tbl_coded[[#This Row],[ISIN]]="","",IF(_xll.BDP($B240&amp;" Corp",O$1)="#N/A N/A","--",_xll.BDP($B240&amp;" Corp",O$1)))</f>
        <v>--</v>
      </c>
      <c r="P240" s="230" t="str">
        <f>IF(tbl_coded[[#This Row],[ISIN]]="","",IF(_xll.BDP($B240&amp;" Corp",P$1)="#N/A N/A","--",_xll.BDP($B240&amp;" Corp",P$1)))</f>
        <v>--</v>
      </c>
      <c r="Q24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0" s="230" t="str">
        <f>IF(tbl_coded[[#This Row],[ISIN]]="","",IF(OR(_xll.BDP($B240&amp;" Corp",R$1)="#N/A N/A",_xll.BDP($B240&amp;" Corp",R$1)="#N/A Invalid Security",_xll.BDP($B240&amp;" Corp",R$1)="#N/A Field Not Applicable"),"--",_xll.BDP($B240&amp;" Corp",R$1)))</f>
        <v>--</v>
      </c>
      <c r="S240" s="230" t="str">
        <f>IF(tbl_coded[[#This Row],[ISIN]]="","",IF(OR(_xll.BDP($R240&amp;" Equity",S$1)="#N/A N/A",_xll.BDP($R240&amp;" Equity",S$1)="#N/A Invalid Security"),"--",_xll.BDP($R240&amp;" Equity",S$1)))</f>
        <v>--</v>
      </c>
      <c r="T240" s="230" t="str">
        <f>IF(tbl_coded[[#This Row],[ISIN]]="","",IF(OR(_xll.BDP($R240&amp;" Equity",T$1)="#N/A N/A",_xll.BDP($R240&amp;" Equity",T$1)="#N/A Invalid Security"),"--",_xll.BDP($R240&amp;" Equity",T$1)))</f>
        <v>--</v>
      </c>
      <c r="U240" s="230" t="str">
        <f>IF(tbl_coded[[#This Row],[ISIN]]="","",IF(OR(_xll.BDP($R240&amp;" Equity",U$1)="#N/A N/A",_xll.BDP($R240&amp;" Equity",U$1)="#N/A Invalid Security"),"--",_xll.BDP($R240&amp;" Equity",U$1)))</f>
        <v>--</v>
      </c>
      <c r="V240" s="230" t="str">
        <f>IF(tbl_coded[[#This Row],[ISIN]]="","",IF(OR(_xll.BDP($R240&amp;" Equity",V$1)="#N/A N/A",_xll.BDP($R240&amp;" Equity",V$1)="#N/A Invalid Security"),"--",_xll.BDP($R240&amp;" Equity",V$1)))</f>
        <v>--</v>
      </c>
      <c r="W240" s="230" t="str">
        <f>IF(tbl_coded[[#This Row],[ISIN]]="","",IF(OR(_xll.BDP($R240&amp;" Equity",W$1)="#N/A N/A",_xll.BDP($R240&amp;" Equity",W$1)="#N/A Invalid Security"),"--",_xll.BDP($R240&amp;" Equity",W$1)))</f>
        <v>--</v>
      </c>
      <c r="X240" s="230" t="str">
        <f>IF(tbl_coded[[#This Row],[ISIN]]="","",IF(OR(_xll.BDP($R240&amp;" Equity",X$1)="#N/A N/A",_xll.BDP($R240&amp;" Equity",X$1)="#N/A Invalid Security"),"--",_xll.BDP($R240&amp;" Equity",X$1)))</f>
        <v>--</v>
      </c>
      <c r="Y24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40" s="230">
        <f>IF(tbl_coded[[#This Row],[ISIN]]="","",IF(ISNUMBER(_xll.BDP(B240&amp;" Corp",Z$1)),_xll.BDP(B240&amp;" Corp",Z$1),""))</f>
        <v>65</v>
      </c>
      <c r="AA240" s="230">
        <f>IF(tbl_coded[[#This Row],[ISIN]]="","",IF(ISNUMBER(_xll.BDP(B240&amp;" Corp",AA$1)),_xll.BDP(B240&amp;" Corp",AA$1),""))</f>
        <v>65</v>
      </c>
      <c r="AB240" s="230" t="str">
        <f>IF(tbl_coded[[#This Row],[ISIN]]="","",IF(ISNUMBER(_xll.BDP(B240&amp;" Corp",AB$1)),_xll.BDP(B240&amp;" Corp",AB$1),""))</f>
        <v/>
      </c>
      <c r="AC240" s="230" t="str">
        <f>IF(tbl_coded[[#This Row],[ISIN]]="","",IF((_xll.BDP(B240&amp;" Corp",AC$1))="#N/A Field Not Applicable","",_xll.BDP(B240&amp;" Corp",AC$1)))</f>
        <v>N</v>
      </c>
      <c r="AD240" s="230" t="str">
        <f>IF(tbl_coded[[#This Row],[ISIN]]="","",IF((_xll.BDP(B240&amp;" Corp",AD$1))="#N/A N/A","--",_xll.BDP(B240&amp;" Corp",AD$1)))</f>
        <v>--</v>
      </c>
      <c r="AE240" s="230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>IG</v>
      </c>
      <c r="AF24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4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--/BBB+/BBB+</v>
      </c>
      <c r="AH240" s="231" t="str">
        <f>IF(tbl_coded[[#This Row],[ISIN]]="","",IF(_xll.BDP($B240&amp;" Corp",AH$1)="#N/A N/A","--",_xll.BDP($B240&amp;" Corp",AH$1)))</f>
        <v>CN</v>
      </c>
      <c r="AI24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65</v>
      </c>
      <c r="AK24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中国光大银行香港分行</v>
      </c>
      <c r="AL240" s="230" t="s">
        <v>521</v>
      </c>
      <c r="AM24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4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4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4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0" s="230" t="str">
        <f>IF(tbl_coded[[#This Row],[ISIN]]="","",IF(OR(_xll.BDP($B240&amp;" Corp",AR$1)="#N/A N/A"),"",_xll.BDP($B240&amp;" Corp",AR$1)))</f>
        <v/>
      </c>
      <c r="AS240" s="230" t="str">
        <f>IF(tbl_coded[[#This Row],[ISIN]]="","",IF(_xll.BDS($B240&amp;" Corp",AS$1)="#N/A Field Not Applicable","",_xll.BDS($B240&amp;" Corp",AS$1)))</f>
        <v/>
      </c>
      <c r="AT240" s="230" t="str">
        <f>IF(tbl_coded[[#This Row],[SBLC Provider BBID]]="","",_xll.BDP(tbl_coded[[#This Row],[SBLC Provider BBID]]&amp;" CompanyID","NAME"))</f>
        <v/>
      </c>
      <c r="AU240" s="230" t="str">
        <f>IF(tbl_coded[[#This Row],[ISIN]]="","",IF(OR(_xll.BDP($B240&amp;" Corp",AU$1)="#N/A N/A"),"--",IF(_xll.BDP($B240&amp;" Corp",AU$1)="#N/A Field Not Applicable","",TEXT(_xll.BDP($B240&amp;" Corp",AU$1),"yyyy/mm/dd"))))</f>
        <v>2021/03/11</v>
      </c>
      <c r="AV240" s="230" t="str">
        <f>IF(tbl_coded[[#This Row],[ISIN]]="","",IF(OR(_xll.BDP($B240&amp;" Corp",AV$1)="#N/A N/A"),"--",IF(_xll.BDP($B240&amp;" Corp",AV$1)="#N/A Field Not Applicable","",TEXT(_xll.BDP($B240&amp;" Corp",AV$1),"yyyy/mm/dd"))))</f>
        <v>2024/03/11</v>
      </c>
      <c r="AW240" s="230" t="str">
        <f>IF(tbl_coded[[#This Row],[ISIN]]="","",IF(OR(_xll.BDP($B240&amp;" Corp",AW$1)="#N/A N/A"),"--",IF(_xll.BDP($B240&amp;" Corp",AW$1)="#N/A Field Not Applicable","",TEXT(_xll.BDP($B240&amp;" Corp",AW$1),"yyyy/mm/dd"))))</f>
        <v>2021/03/04</v>
      </c>
      <c r="AX240" s="230" t="str">
        <f>IF(tbl_coded[[#This Row],[ISIN]]="","",IF(OR(_xll.BDP($B240&amp;" Corp",AX$1)="#N/A Field Not Applicable"),"--",IF(_xll.BDP($B240&amp;" Corp",AX$1)="#N/A Field Not Applicable","",TEXT(_xll.BDP($B240&amp;" Corp",AX$1),"yyyy/mm/dd"))))</f>
        <v>--</v>
      </c>
      <c r="AY240" s="230">
        <f>IF(tbl_coded[[#This Row],[ISIN]]="","",IF(OR(_xll.BDP($B240&amp;" Corp",AY$1)="#N/A N/A"),"--",_xll.BDP($B240&amp;" Corp",AY$1)))</f>
        <v>0.92900000000000005</v>
      </c>
      <c r="AZ240" s="230" t="str">
        <f>IF(tbl_coded[[#This Row],[ISIN]]="","",IF(OR(_xll.BDP($B240&amp;" Corp",AZ$1)="#N/A N/A"),"--",_xll.BDP($B240&amp;" Corp",AZ$1)))</f>
        <v>USD</v>
      </c>
      <c r="BA240" s="230">
        <f>IF(tbl_coded[[#This Row],[ISIN]]="","",IF(OR(_xll.BDP($B240&amp;" Corp",BA$1)="#N/A N/A"),"--",_xll.BDP($B240&amp;" Corp",BA$1)))</f>
        <v>550000000</v>
      </c>
      <c r="BB240" s="230">
        <f>IF(tbl_coded[[#This Row],[ISIN]]="","",IF(OR(_xll.BDP($B240&amp;" Corp",BB$1)="#N/A Field Not Applicable"),"--",_xll.BDP($B240&amp;" Corp",BB$1)))</f>
        <v>100</v>
      </c>
      <c r="BC240" s="230" t="str">
        <f>IF(tbl_coded[[#This Row],[ISIN]]="","",IF(OR(_xll.BDP($B240&amp;" Corp",BC$1)="#N/A Field Not Applicable"),"--",_xll.BDP($B240&amp;" Corp",BC$1)))</f>
        <v>N</v>
      </c>
      <c r="BD240" s="230" t="str">
        <f>IF(tbl_coded[[#This Row],[ISIN]]="","",IF(OR(_xll.BDP($B240&amp;" Corp",BD$1)="#N/A Field Not Applicable"),"--",_xll.BDP($B240&amp;" Corp",BD$1)))</f>
        <v>N</v>
      </c>
      <c r="BE240" s="230" t="str">
        <f>IF(tbl_coded[[#This Row],[ISIN]]="","",IF(OR(_xll.BDP($B240&amp;" Corp",BE$1)="#N/A Field Not Applicable"),"--",_xll.BDP($B240&amp;" Corp",BE$1)))</f>
        <v>N</v>
      </c>
      <c r="BF240" s="230" t="str">
        <f>IF(tbl_coded[[#This Row],[ISIN]]="","",IF(OR(_xll.BDP($B240&amp;" Corp",BF$1)="#N/A N/A"),"",_xll.BDP($B240&amp;" Corp",BF$1)))</f>
        <v>601818 CH</v>
      </c>
      <c r="BG24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24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4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4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Baa2/BBB+/BBB+</v>
      </c>
      <c r="BL24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Baa2/BBB+/BBB+</v>
      </c>
      <c r="BM240" s="230" t="str">
        <f>IF(tbl_coded[[#This Row],[GREEN]]="Y","Green",IF(tbl_coded[[#This Row],[SUSTAINABLE]]="Y","Sustainable",IF(tbl_coded[[#This Row],[SOCIAL]]="Y","Social","")))</f>
        <v/>
      </c>
    </row>
    <row r="241" spans="1:65" ht="15" customHeight="1">
      <c r="A241" s="225">
        <v>239</v>
      </c>
      <c r="B241" s="226" t="str">
        <f>IF(美元债一级!$C$3:$C$1048576&lt;&gt;"",美元债一级!C241,"")</f>
        <v>XS2249848719</v>
      </c>
      <c r="C241" s="228" t="str">
        <f>IF(tbl_coded[[#This Row],[ISIN]]="","",IF(tbl_coded[[#This Row],[Index]]&gt;$A$1,"",IF(_xll.BDP($B241&amp;" Corp",C$1)="#N/A N/A","",_xll.BDP($B241&amp;" Corp",C$1))))</f>
        <v>3/3/2021</v>
      </c>
      <c r="D241" s="228" t="str">
        <f>IF(tbl_coded[[#This Row],[ISIN]]="","",IF(_xll.BDP($B241&amp;" Corp",D$1)="#N/A N/A","",_xll.BDP($B241&amp;" Corp",D$1)))</f>
        <v>MINSHENG HK (LNDMK 20)</v>
      </c>
      <c r="E241" s="228" t="str">
        <f>IF(tbl_coded[[#This Row],[ISIN]]="","",IF(_xll.BDP($B241&amp;" Corp",E$1)="#N/A N/A","--",_xll.BDP($B241&amp;" Corp",E$1)))</f>
        <v>--</v>
      </c>
      <c r="F241" s="228" t="str">
        <f>IF(tbl_coded[[#This Row],[ISIN]]="","",IF(_xll.BDS($B241&amp;" Corp",F$1)="#N/A Field Not Applicable","",_xll.BDS($B241&amp;" Corp",F$1)))</f>
        <v/>
      </c>
      <c r="G241" s="228" t="str">
        <f>IF(tbl_coded[[#This Row],[ISIN]]="","",IF(_xll.BDP($F241&amp;" CompanyID",G$1)="#N/A Invalid Security","",_xll.BDP($F241&amp;" CompanyID",G$1)))</f>
        <v/>
      </c>
      <c r="H241" s="228" t="str">
        <f>IF(tbl_coded[[#This Row],[ISIN]]="","",IF(_xll.BDP($B241&amp;" Corp",H$1)="#N/A N/A","--",_xll.BDP($B241&amp;" Corp",H$1)))</f>
        <v>Baa3</v>
      </c>
      <c r="I241" s="228" t="str">
        <f>IF(tbl_coded[[#This Row],[ISIN]]="","",IF(_xll.BDP($B241&amp;" Corp",I$1)="#N/A N/A","--",_xll.BDP($B241&amp;" Corp",I$1)))</f>
        <v>BBB-</v>
      </c>
      <c r="J241" s="228" t="str">
        <f>IF(tbl_coded[[#This Row],[ISIN]]="","",IF(_xll.BDP($B241&amp;" Corp",J$1)="#N/A N/A","--",_xll.BDP($B241&amp;" Corp",J$1)))</f>
        <v>--</v>
      </c>
      <c r="K241" s="228" t="str">
        <f>IF(tbl_coded[[#This Row],[ISIN]]="","",IF(_xll.BDP($B241&amp;" Corp",K$1)="#N/A N/A","--",_xll.BDP($B241&amp;" Corp",K$1)))</f>
        <v>--</v>
      </c>
      <c r="L241" s="228" t="str">
        <f>IF(tbl_coded[[#This Row],[ISIN]]="","",IF(_xll.BDP($B241&amp;" Corp",L$1)="#N/A N/A","--",_xll.BDP($B241&amp;" Corp",L$1)))</f>
        <v>--</v>
      </c>
      <c r="M241" s="228" t="str">
        <f>IF(tbl_coded[[#This Row],[ISIN]]="","",IF(_xll.BDP($B241&amp;" Corp",M$1)="#N/A N/A","--",_xll.BDP($B241&amp;" Corp",M$1)))</f>
        <v>--</v>
      </c>
      <c r="N241" s="228" t="str">
        <f>IF(tbl_coded[[#This Row],[ISIN]]="","",IF(_xll.BDP($B241&amp;" Corp",N$1)="#N/A N/A","--",_xll.BDP($B241&amp;" Corp",N$1)))</f>
        <v>--</v>
      </c>
      <c r="O241" s="228" t="str">
        <f>IF(tbl_coded[[#This Row],[ISIN]]="","",IF(_xll.BDP($B241&amp;" Corp",O$1)="#N/A N/A","--",_xll.BDP($B241&amp;" Corp",O$1)))</f>
        <v>--</v>
      </c>
      <c r="P241" s="228" t="str">
        <f>IF(tbl_coded[[#This Row],[ISIN]]="","",IF(_xll.BDP($B241&amp;" Corp",P$1)="#N/A N/A","--",_xll.BDP($B241&amp;" Corp",P$1)))</f>
        <v>--</v>
      </c>
      <c r="Q24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1" s="228" t="str">
        <f>IF(tbl_coded[[#This Row],[ISIN]]="","",IF(OR(_xll.BDP($B241&amp;" Corp",R$1)="#N/A N/A",_xll.BDP($B241&amp;" Corp",R$1)="#N/A Invalid Security",_xll.BDP($B241&amp;" Corp",R$1)="#N/A Field Not Applicable"),"--",_xll.BDP($B241&amp;" Corp",R$1)))</f>
        <v>--</v>
      </c>
      <c r="S241" s="228" t="str">
        <f>IF(tbl_coded[[#This Row],[ISIN]]="","",IF(OR(_xll.BDP($R241&amp;" Equity",S$1)="#N/A N/A",_xll.BDP($R241&amp;" Equity",S$1)="#N/A Invalid Security"),"--",_xll.BDP($R241&amp;" Equity",S$1)))</f>
        <v>--</v>
      </c>
      <c r="T241" s="228" t="str">
        <f>IF(tbl_coded[[#This Row],[ISIN]]="","",IF(OR(_xll.BDP($R241&amp;" Equity",T$1)="#N/A N/A",_xll.BDP($R241&amp;" Equity",T$1)="#N/A Invalid Security"),"--",_xll.BDP($R241&amp;" Equity",T$1)))</f>
        <v>--</v>
      </c>
      <c r="U241" s="228" t="str">
        <f>IF(tbl_coded[[#This Row],[ISIN]]="","",IF(OR(_xll.BDP($R241&amp;" Equity",U$1)="#N/A N/A",_xll.BDP($R241&amp;" Equity",U$1)="#N/A Invalid Security"),"--",_xll.BDP($R241&amp;" Equity",U$1)))</f>
        <v>--</v>
      </c>
      <c r="V241" s="228" t="str">
        <f>IF(tbl_coded[[#This Row],[ISIN]]="","",IF(OR(_xll.BDP($R241&amp;" Equity",V$1)="#N/A N/A",_xll.BDP($R241&amp;" Equity",V$1)="#N/A Invalid Security"),"--",_xll.BDP($R241&amp;" Equity",V$1)))</f>
        <v>--</v>
      </c>
      <c r="W241" s="228" t="str">
        <f>IF(tbl_coded[[#This Row],[ISIN]]="","",IF(OR(_xll.BDP($R241&amp;" Equity",W$1)="#N/A N/A",_xll.BDP($R241&amp;" Equity",W$1)="#N/A Invalid Security"),"--",_xll.BDP($R241&amp;" Equity",W$1)))</f>
        <v>--</v>
      </c>
      <c r="X241" s="228" t="str">
        <f>IF(tbl_coded[[#This Row],[ISIN]]="","",IF(OR(_xll.BDP($R241&amp;" Equity",X$1)="#N/A N/A",_xll.BDP($R241&amp;" Equity",X$1)="#N/A Invalid Security"),"--",_xll.BDP($R241&amp;" Equity",X$1)))</f>
        <v>--</v>
      </c>
      <c r="Y24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41" s="228" t="str">
        <f>IF(tbl_coded[[#This Row],[ISIN]]="","",IF(ISNUMBER(_xll.BDP(B241&amp;" Corp",Z$1)),_xll.BDP(B241&amp;" Corp",Z$1),""))</f>
        <v/>
      </c>
      <c r="AA241" s="228" t="str">
        <f>IF(tbl_coded[[#This Row],[ISIN]]="","",IF(ISNUMBER(_xll.BDP(B241&amp;" Corp",AA$1)),_xll.BDP(B241&amp;" Corp",AA$1),""))</f>
        <v/>
      </c>
      <c r="AB241" s="228" t="str">
        <f>IF(tbl_coded[[#This Row],[ISIN]]="","",IF(ISNUMBER(_xll.BDP(B241&amp;" Corp",AB$1)),_xll.BDP(B241&amp;" Corp",AB$1),""))</f>
        <v/>
      </c>
      <c r="AC241" s="228" t="str">
        <f>IF(tbl_coded[[#This Row],[ISIN]]="","",IF((_xll.BDP(B241&amp;" Corp",AC$1))="#N/A Field Not Applicable","",_xll.BDP(B241&amp;" Corp",AC$1)))</f>
        <v>N</v>
      </c>
      <c r="AD241" s="228" t="str">
        <f>IF(tbl_coded[[#This Row],[ISIN]]="","",IF((_xll.BDP(B241&amp;" Corp",AD$1))="#N/A N/A","--",_xll.BDP(B241&amp;" Corp",AD$1)))</f>
        <v>--</v>
      </c>
      <c r="AE241" s="228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>IG</v>
      </c>
      <c r="AF24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4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Baa3/BBB-/--</v>
      </c>
      <c r="AH241" s="229" t="str">
        <f>IF(tbl_coded[[#This Row],[ISIN]]="","",IF(_xll.BDP($B241&amp;" Corp",AH$1)="#N/A N/A","--",_xll.BDP($B241&amp;" Corp",AH$1)))</f>
        <v>HK</v>
      </c>
      <c r="AI24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Minsheng Hong Kong Internation</v>
      </c>
      <c r="AL241" s="244" t="str">
        <f>IF(tbl_coded[[#This Row],[ISIN]]="","",IF(_xll.BDS($B241&amp;" Corp",AL$1)="#N/A Field Not Applicable","",_xll.BDS($B241&amp;" Corp",AL$1)))</f>
        <v/>
      </c>
      <c r="AM24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1" s="244" t="str">
        <f>IF(tbl_coded[[#This Row],[ISIN]]="","",IF(OR(_xll.BDP($B241&amp;" Corp",AR$1)="#N/A N/A"),"",_xll.BDP($B241&amp;" Corp",AR$1)))</f>
        <v/>
      </c>
      <c r="AS241" s="244" t="str">
        <f>IF(tbl_coded[[#This Row],[ISIN]]="","",IF(_xll.BDS($B241&amp;" Corp",AS$1)="#N/A Field Not Applicable","",_xll.BDS($B241&amp;" Corp",AS$1)))</f>
        <v/>
      </c>
      <c r="AT241" s="244" t="str">
        <f>IF(tbl_coded[[#This Row],[SBLC Provider BBID]]="","",_xll.BDP(tbl_coded[[#This Row],[SBLC Provider BBID]]&amp;" CompanyID","NAME"))</f>
        <v/>
      </c>
      <c r="AU241" s="244" t="str">
        <f>IF(tbl_coded[[#This Row],[ISIN]]="","",IF(OR(_xll.BDP($B241&amp;" Corp",AU$1)="#N/A N/A"),"--",IF(_xll.BDP($B241&amp;" Corp",AU$1)="#N/A Field Not Applicable","",TEXT(_xll.BDP($B241&amp;" Corp",AU$1),"yyyy/mm/dd"))))</f>
        <v>2021/03/10</v>
      </c>
      <c r="AV241" s="244" t="str">
        <f>IF(tbl_coded[[#This Row],[ISIN]]="","",IF(OR(_xll.BDP($B241&amp;" Corp",AV$1)="#N/A N/A"),"--",IF(_xll.BDP($B241&amp;" Corp",AV$1)="#N/A Field Not Applicable","",TEXT(_xll.BDP($B241&amp;" Corp",AV$1),"yyyy/mm/dd"))))</f>
        <v>2024/03/10</v>
      </c>
      <c r="AW241" s="244" t="str">
        <f>IF(tbl_coded[[#This Row],[ISIN]]="","",IF(OR(_xll.BDP($B241&amp;" Corp",AW$1)="#N/A N/A"),"--",IF(_xll.BDP($B241&amp;" Corp",AW$1)="#N/A Field Not Applicable","",TEXT(_xll.BDP($B241&amp;" Corp",AW$1),"yyyy/mm/dd"))))</f>
        <v>2021/03/03</v>
      </c>
      <c r="AX241" s="244" t="str">
        <f>IF(tbl_coded[[#This Row],[ISIN]]="","",IF(OR(_xll.BDP($B241&amp;" Corp",AX$1)="#N/A Field Not Applicable"),"--",IF(_xll.BDP($B241&amp;" Corp",AX$1)="#N/A Field Not Applicable","",TEXT(_xll.BDP($B241&amp;" Corp",AX$1),"yyyy/mm/dd"))))</f>
        <v>--</v>
      </c>
      <c r="AY241" s="244">
        <f>IF(tbl_coded[[#This Row],[ISIN]]="","",IF(OR(_xll.BDP($B241&amp;" Corp",AY$1)="#N/A N/A"),"--",_xll.BDP($B241&amp;" Corp",AY$1)))</f>
        <v>3.15</v>
      </c>
      <c r="AZ241" s="244" t="str">
        <f>IF(tbl_coded[[#This Row],[ISIN]]="","",IF(OR(_xll.BDP($B241&amp;" Corp",AZ$1)="#N/A N/A"),"--",_xll.BDP($B241&amp;" Corp",AZ$1)))</f>
        <v>USD</v>
      </c>
      <c r="BA241" s="244">
        <f>IF(tbl_coded[[#This Row],[ISIN]]="","",IF(OR(_xll.BDP($B241&amp;" Corp",BA$1)="#N/A N/A"),"--",_xll.BDP($B241&amp;" Corp",BA$1)))</f>
        <v>300000000</v>
      </c>
      <c r="BB241" s="244">
        <f>IF(tbl_coded[[#This Row],[ISIN]]="","",IF(OR(_xll.BDP($B241&amp;" Corp",BB$1)="#N/A Field Not Applicable"),"--",_xll.BDP($B241&amp;" Corp",BB$1)))</f>
        <v>99.433999999999997</v>
      </c>
      <c r="BC241" s="244" t="str">
        <f>IF(tbl_coded[[#This Row],[ISIN]]="","",IF(OR(_xll.BDP($B241&amp;" Corp",BC$1)="#N/A Field Not Applicable"),"--",_xll.BDP($B241&amp;" Corp",BC$1)))</f>
        <v>N</v>
      </c>
      <c r="BD241" s="244" t="str">
        <f>IF(tbl_coded[[#This Row],[ISIN]]="","",IF(OR(_xll.BDP($B241&amp;" Corp",BD$1)="#N/A Field Not Applicable"),"--",_xll.BDP($B241&amp;" Corp",BD$1)))</f>
        <v>N</v>
      </c>
      <c r="BE241" s="244" t="str">
        <f>IF(tbl_coded[[#This Row],[ISIN]]="","",IF(OR(_xll.BDP($B241&amp;" Corp",BE$1)="#N/A Field Not Applicable"),"--",_xll.BDP($B241&amp;" Corp",BE$1)))</f>
        <v>N</v>
      </c>
      <c r="BF241" s="244" t="str">
        <f>IF(tbl_coded[[#This Row],[ISIN]]="","",IF(OR(_xll.BDP($B241&amp;" Corp",BF$1)="#N/A N/A"),"",_xll.BDP($B241&amp;" Corp",BF$1)))</f>
        <v>600016 CH</v>
      </c>
      <c r="BG24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24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BB+u</v>
      </c>
      <c r="BK24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--/BBB-/BB+u</v>
      </c>
      <c r="BL24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--/BBB-/BB+u</v>
      </c>
      <c r="BM241" s="244" t="str">
        <f>IF(tbl_coded[[#This Row],[GREEN]]="Y","Green",IF(tbl_coded[[#This Row],[SUSTAINABLE]]="Y","Sustainable",IF(tbl_coded[[#This Row],[SOCIAL]]="Y","Social","")))</f>
        <v/>
      </c>
    </row>
    <row r="242" spans="1:65" ht="15" customHeight="1">
      <c r="A242" s="225">
        <v>240</v>
      </c>
      <c r="B242" s="226" t="str">
        <f>IF(美元债一级!$C$3:$C$1048576&lt;&gt;"",美元债一级!C242,"")</f>
        <v>XS2280636494</v>
      </c>
      <c r="C242" s="228" t="str">
        <f>IF(tbl_coded[[#This Row],[ISIN]]="","",IF(tbl_coded[[#This Row],[Index]]&gt;$A$1,"",IF(_xll.BDP($B242&amp;" Corp",C$1)="#N/A N/A","",_xll.BDP($B242&amp;" Corp",C$1))))</f>
        <v>25/2/2021</v>
      </c>
      <c r="D242" s="228" t="str">
        <f>IF(tbl_coded[[#This Row],[ISIN]]="","",IF(_xll.BDP($B242&amp;" Corp",D$1)="#N/A N/A","",_xll.BDP($B242&amp;" Corp",D$1)))</f>
        <v>HUATONG INTNL INV HLDNS</v>
      </c>
      <c r="E242" s="228" t="str">
        <f>IF(tbl_coded[[#This Row],[ISIN]]="","",IF(_xll.BDP($B242&amp;" Corp",E$1)="#N/A N/A","--",_xll.BDP($B242&amp;" Corp",E$1)))</f>
        <v>QINGDAO HUATONG ST-OWN</v>
      </c>
      <c r="F242" s="228" t="str">
        <f>IF(tbl_coded[[#This Row],[ISIN]]="","",IF(_xll.BDS($B242&amp;" Corp",F$1)="#N/A Field Not Applicable","",_xll.BDS($B242&amp;" Corp",F$1)))</f>
        <v/>
      </c>
      <c r="G242" s="228" t="str">
        <f>IF(tbl_coded[[#This Row],[ISIN]]="","",IF(_xll.BDP($F242&amp;" CompanyID",G$1)="#N/A Invalid Security","",_xll.BDP($F242&amp;" CompanyID",G$1)))</f>
        <v/>
      </c>
      <c r="H242" s="228" t="str">
        <f>IF(tbl_coded[[#This Row],[ISIN]]="","",IF(_xll.BDP($B242&amp;" Corp",H$1)="#N/A N/A","--",_xll.BDP($B242&amp;" Corp",H$1)))</f>
        <v>--</v>
      </c>
      <c r="I242" s="228" t="str">
        <f>IF(tbl_coded[[#This Row],[ISIN]]="","",IF(_xll.BDP($B242&amp;" Corp",I$1)="#N/A N/A","--",_xll.BDP($B242&amp;" Corp",I$1)))</f>
        <v>--</v>
      </c>
      <c r="J242" s="228" t="str">
        <f>IF(tbl_coded[[#This Row],[ISIN]]="","",IF(_xll.BDP($B242&amp;" Corp",J$1)="#N/A N/A","--",_xll.BDP($B242&amp;" Corp",J$1)))</f>
        <v>BBB</v>
      </c>
      <c r="K242" s="228" t="str">
        <f>IF(tbl_coded[[#This Row],[ISIN]]="","",IF(_xll.BDP($B242&amp;" Corp",K$1)="#N/A N/A","--",_xll.BDP($B242&amp;" Corp",K$1)))</f>
        <v>--</v>
      </c>
      <c r="L242" s="228" t="str">
        <f>IF(tbl_coded[[#This Row],[ISIN]]="","",IF(_xll.BDP($B242&amp;" Corp",L$1)="#N/A N/A","--",_xll.BDP($B242&amp;" Corp",L$1)))</f>
        <v>--</v>
      </c>
      <c r="M242" s="228" t="str">
        <f>IF(tbl_coded[[#This Row],[ISIN]]="","",IF(_xll.BDP($B242&amp;" Corp",M$1)="#N/A N/A","--",_xll.BDP($B242&amp;" Corp",M$1)))</f>
        <v>--</v>
      </c>
      <c r="N242" s="228" t="str">
        <f>IF(tbl_coded[[#This Row],[ISIN]]="","",IF(_xll.BDP($B242&amp;" Corp",N$1)="#N/A N/A","--",_xll.BDP($B242&amp;" Corp",N$1)))</f>
        <v>--</v>
      </c>
      <c r="O242" s="228" t="str">
        <f>IF(tbl_coded[[#This Row],[ISIN]]="","",IF(_xll.BDP($B242&amp;" Corp",O$1)="#N/A N/A","--",_xll.BDP($B242&amp;" Corp",O$1)))</f>
        <v>--</v>
      </c>
      <c r="P242" s="228" t="str">
        <f>IF(tbl_coded[[#This Row],[ISIN]]="","",IF(_xll.BDP($B242&amp;" Corp",P$1)="#N/A N/A","--",_xll.BDP($B242&amp;" Corp",P$1)))</f>
        <v>--</v>
      </c>
      <c r="Q24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2" s="228" t="str">
        <f>IF(tbl_coded[[#This Row],[ISIN]]="","",IF(OR(_xll.BDP($B242&amp;" Corp",R$1)="#N/A N/A",_xll.BDP($B242&amp;" Corp",R$1)="#N/A Invalid Security",_xll.BDP($B242&amp;" Corp",R$1)="#N/A Field Not Applicable"),"--",_xll.BDP($B242&amp;" Corp",R$1)))</f>
        <v>0792980D CH</v>
      </c>
      <c r="S242" s="228" t="str">
        <f>IF(tbl_coded[[#This Row],[ISIN]]="","",IF(OR(_xll.BDP($R242&amp;" Equity",S$1)="#N/A N/A",_xll.BDP($R242&amp;" Equity",S$1)="#N/A Invalid Security"),"--",_xll.BDP($R242&amp;" Equity",S$1)))</f>
        <v>--</v>
      </c>
      <c r="T242" s="228" t="str">
        <f>IF(tbl_coded[[#This Row],[ISIN]]="","",IF(OR(_xll.BDP($R242&amp;" Equity",T$1)="#N/A N/A",_xll.BDP($R242&amp;" Equity",T$1)="#N/A Invalid Security"),"--",_xll.BDP($R242&amp;" Equity",T$1)))</f>
        <v>--</v>
      </c>
      <c r="U242" s="228" t="str">
        <f>IF(tbl_coded[[#This Row],[ISIN]]="","",IF(OR(_xll.BDP($R242&amp;" Equity",U$1)="#N/A N/A",_xll.BDP($R242&amp;" Equity",U$1)="#N/A Invalid Security"),"--",_xll.BDP($R242&amp;" Equity",U$1)))</f>
        <v>--</v>
      </c>
      <c r="V242" s="228" t="str">
        <f>IF(tbl_coded[[#This Row],[ISIN]]="","",IF(OR(_xll.BDP($R242&amp;" Equity",V$1)="#N/A N/A",_xll.BDP($R242&amp;" Equity",V$1)="#N/A Invalid Security"),"--",_xll.BDP($R242&amp;" Equity",V$1)))</f>
        <v>--</v>
      </c>
      <c r="W242" s="228" t="str">
        <f>IF(tbl_coded[[#This Row],[ISIN]]="","",IF(OR(_xll.BDP($R242&amp;" Equity",W$1)="#N/A N/A",_xll.BDP($R242&amp;" Equity",W$1)="#N/A Invalid Security"),"--",_xll.BDP($R242&amp;" Equity",W$1)))</f>
        <v>NR</v>
      </c>
      <c r="X242" s="228" t="str">
        <f>IF(tbl_coded[[#This Row],[ISIN]]="","",IF(OR(_xll.BDP($R242&amp;" Equity",X$1)="#N/A N/A",_xll.BDP($R242&amp;" Equity",X$1)="#N/A Invalid Security"),"--",_xll.BDP($R242&amp;" Equity",X$1)))</f>
        <v>BBB</v>
      </c>
      <c r="Y24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--/NR/BBB</v>
      </c>
      <c r="Z242" s="228" t="str">
        <f>IF(tbl_coded[[#This Row],[ISIN]]="","",IF(ISNUMBER(_xll.BDP(B242&amp;" Corp",Z$1)),_xll.BDP(B242&amp;" Corp",Z$1),""))</f>
        <v/>
      </c>
      <c r="AA242" s="228" t="str">
        <f>IF(tbl_coded[[#This Row],[ISIN]]="","",IF(ISNUMBER(_xll.BDP(B242&amp;" Corp",AA$1)),_xll.BDP(B242&amp;" Corp",AA$1),""))</f>
        <v/>
      </c>
      <c r="AB242" s="228" t="str">
        <f>IF(tbl_coded[[#This Row],[ISIN]]="","",IF(ISNUMBER(_xll.BDP(B242&amp;" Corp",AB$1)),_xll.BDP(B242&amp;" Corp",AB$1),""))</f>
        <v/>
      </c>
      <c r="AC242" s="228" t="str">
        <f>IF(tbl_coded[[#This Row],[ISIN]]="","",IF((_xll.BDP(B242&amp;" Corp",AC$1))="#N/A Field Not Applicable","",_xll.BDP(B242&amp;" Corp",AC$1)))</f>
        <v>N</v>
      </c>
      <c r="AD242" s="228" t="str">
        <f>IF(tbl_coded[[#This Row],[ISIN]]="","",IF((_xll.BDP(B242&amp;" Corp",AD$1))="#N/A N/A","--",_xll.BDP(B242&amp;" Corp",AD$1)))</f>
        <v>--</v>
      </c>
      <c r="AE242" s="228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>IG</v>
      </c>
      <c r="AF24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--/NR/BBB</v>
      </c>
      <c r="AG24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242" s="229" t="str">
        <f>IF(tbl_coded[[#This Row],[ISIN]]="","",IF(_xll.BDP($B242&amp;" Corp",AH$1)="#N/A N/A","--",_xll.BDP($B242&amp;" Corp",AH$1)))</f>
        <v>HK</v>
      </c>
      <c r="AI24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华通国际投资控股有限</v>
      </c>
      <c r="AL242" s="244" t="str">
        <f>IF(tbl_coded[[#This Row],[ISIN]]="","",IF(_xll.BDS($B242&amp;" Corp",AL$1)="#N/A Field Not Applicable","",_xll.BDS($B242&amp;" Corp",AL$1)))</f>
        <v/>
      </c>
      <c r="AM24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2" s="244" t="str">
        <f>IF(tbl_coded[[#This Row],[ISIN]]="","",IF(OR(_xll.BDP($B242&amp;" Corp",AR$1)="#N/A N/A"),"",_xll.BDP($B242&amp;" Corp",AR$1)))</f>
        <v>Qingdao China Prosperity State-owned Capital Investment Operation Group Co Ltd</v>
      </c>
      <c r="AS242" s="244" t="str">
        <f>IF(tbl_coded[[#This Row],[ISIN]]="","",IF(_xll.BDS($B242&amp;" Corp",AS$1)="#N/A Field Not Applicable","",_xll.BDS($B242&amp;" Corp",AS$1)))</f>
        <v/>
      </c>
      <c r="AT242" s="244" t="str">
        <f>IF(tbl_coded[[#This Row],[SBLC Provider BBID]]="","",_xll.BDP(tbl_coded[[#This Row],[SBLC Provider BBID]]&amp;" CompanyID","NAME"))</f>
        <v/>
      </c>
      <c r="AU242" s="244" t="str">
        <f>IF(tbl_coded[[#This Row],[ISIN]]="","",IF(OR(_xll.BDP($B242&amp;" Corp",AU$1)="#N/A N/A"),"--",IF(_xll.BDP($B242&amp;" Corp",AU$1)="#N/A Field Not Applicable","",TEXT(_xll.BDP($B242&amp;" Corp",AU$1),"yyyy/mm/dd"))))</f>
        <v>2021/03/04</v>
      </c>
      <c r="AV242" s="244" t="str">
        <f>IF(tbl_coded[[#This Row],[ISIN]]="","",IF(OR(_xll.BDP($B242&amp;" Corp",AV$1)="#N/A N/A"),"--",IF(_xll.BDP($B242&amp;" Corp",AV$1)="#N/A Field Not Applicable","",TEXT(_xll.BDP($B242&amp;" Corp",AV$1),"yyyy/mm/dd"))))</f>
        <v>2024/03/04</v>
      </c>
      <c r="AW242" s="244" t="str">
        <f>IF(tbl_coded[[#This Row],[ISIN]]="","",IF(OR(_xll.BDP($B242&amp;" Corp",AW$1)="#N/A N/A"),"--",IF(_xll.BDP($B242&amp;" Corp",AW$1)="#N/A Field Not Applicable","",TEXT(_xll.BDP($B242&amp;" Corp",AW$1),"yyyy/mm/dd"))))</f>
        <v>2021/02/25</v>
      </c>
      <c r="AX242" s="244" t="str">
        <f>IF(tbl_coded[[#This Row],[ISIN]]="","",IF(OR(_xll.BDP($B242&amp;" Corp",AX$1)="#N/A Field Not Applicable"),"--",IF(_xll.BDP($B242&amp;" Corp",AX$1)="#N/A Field Not Applicable","",TEXT(_xll.BDP($B242&amp;" Corp",AX$1),"yyyy/mm/dd"))))</f>
        <v>--</v>
      </c>
      <c r="AY242" s="244">
        <f>IF(tbl_coded[[#This Row],[ISIN]]="","",IF(OR(_xll.BDP($B242&amp;" Corp",AY$1)="#N/A N/A"),"--",_xll.BDP($B242&amp;" Corp",AY$1)))</f>
        <v>2.98</v>
      </c>
      <c r="AZ242" s="244" t="str">
        <f>IF(tbl_coded[[#This Row],[ISIN]]="","",IF(OR(_xll.BDP($B242&amp;" Corp",AZ$1)="#N/A N/A"),"--",_xll.BDP($B242&amp;" Corp",AZ$1)))</f>
        <v>USD</v>
      </c>
      <c r="BA242" s="244">
        <f>IF(tbl_coded[[#This Row],[ISIN]]="","",IF(OR(_xll.BDP($B242&amp;" Corp",BA$1)="#N/A N/A"),"--",_xll.BDP($B242&amp;" Corp",BA$1)))</f>
        <v>600000000</v>
      </c>
      <c r="BB242" s="244">
        <f>IF(tbl_coded[[#This Row],[ISIN]]="","",IF(OR(_xll.BDP($B242&amp;" Corp",BB$1)="#N/A Field Not Applicable"),"--",_xll.BDP($B242&amp;" Corp",BB$1)))</f>
        <v>100</v>
      </c>
      <c r="BC242" s="244" t="str">
        <f>IF(tbl_coded[[#This Row],[ISIN]]="","",IF(OR(_xll.BDP($B242&amp;" Corp",BC$1)="#N/A Field Not Applicable"),"--",_xll.BDP($B242&amp;" Corp",BC$1)))</f>
        <v>N</v>
      </c>
      <c r="BD242" s="244" t="str">
        <f>IF(tbl_coded[[#This Row],[ISIN]]="","",IF(OR(_xll.BDP($B242&amp;" Corp",BD$1)="#N/A Field Not Applicable"),"--",_xll.BDP($B242&amp;" Corp",BD$1)))</f>
        <v>N</v>
      </c>
      <c r="BE242" s="244" t="str">
        <f>IF(tbl_coded[[#This Row],[ISIN]]="","",IF(OR(_xll.BDP($B242&amp;" Corp",BE$1)="#N/A Field Not Applicable"),"--",_xll.BDP($B242&amp;" Corp",BE$1)))</f>
        <v>N</v>
      </c>
      <c r="BF242" s="244" t="str">
        <f>IF(tbl_coded[[#This Row],[ISIN]]="","",IF(OR(_xll.BDP($B242&amp;" Corp",BF$1)="#N/A N/A"),"",_xll.BDP($B242&amp;" Corp",BF$1)))</f>
        <v>0792980D CH</v>
      </c>
      <c r="BG24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4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4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--/NR/BBB</v>
      </c>
      <c r="BL24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--/NR/BBB</v>
      </c>
      <c r="BM242" s="244" t="str">
        <f>IF(tbl_coded[[#This Row],[GREEN]]="Y","Green",IF(tbl_coded[[#This Row],[SUSTAINABLE]]="Y","Sustainable",IF(tbl_coded[[#This Row],[SOCIAL]]="Y","Social","")))</f>
        <v/>
      </c>
    </row>
    <row r="243" spans="1:65" ht="15" customHeight="1">
      <c r="A243" s="225">
        <v>241</v>
      </c>
      <c r="B243" s="226" t="str">
        <f>IF(美元债一级!$C$3:$C$1048576&lt;&gt;"",美元债一级!C243,"")</f>
        <v>XS2297020765</v>
      </c>
      <c r="C243" s="228" t="str">
        <f>IF(tbl_coded[[#This Row],[ISIN]]="","",IF(tbl_coded[[#This Row],[Index]]&gt;$A$1,"",IF(_xll.BDP($B243&amp;" Corp",C$1)="#N/A N/A","",_xll.BDP($B243&amp;" Corp",C$1))))</f>
        <v>9/2/2021</v>
      </c>
      <c r="D243" s="228" t="str">
        <f>IF(tbl_coded[[#This Row],[ISIN]]="","",IF(_xll.BDP($B243&amp;" Corp",D$1)="#N/A N/A","",_xll.BDP($B243&amp;" Corp",D$1)))</f>
        <v>GUANG TAO INVESTMENT</v>
      </c>
      <c r="E243" s="228" t="str">
        <f>IF(tbl_coded[[#This Row],[ISIN]]="","",IF(_xll.BDP($B243&amp;" Corp",E$1)="#N/A N/A","--",_xll.BDP($B243&amp;" Corp",E$1)))</f>
        <v>HUAFA INDUSTRIAL SHARE</v>
      </c>
      <c r="F243" s="228" t="str">
        <f>IF(tbl_coded[[#This Row],[ISIN]]="","",IF(_xll.BDS($B243&amp;" Corp",F$1)="#N/A Field Not Applicable","",_xll.BDS($B243&amp;" Corp",F$1)))</f>
        <v/>
      </c>
      <c r="G243" s="228" t="str">
        <f>IF(tbl_coded[[#This Row],[ISIN]]="","",IF(_xll.BDP($F243&amp;" CompanyID",G$1)="#N/A Invalid Security","",_xll.BDP($F243&amp;" CompanyID",G$1)))</f>
        <v/>
      </c>
      <c r="H243" s="228" t="str">
        <f>IF(tbl_coded[[#This Row],[ISIN]]="","",IF(_xll.BDP($B243&amp;" Corp",H$1)="#N/A N/A","--",_xll.BDP($B243&amp;" Corp",H$1)))</f>
        <v>--</v>
      </c>
      <c r="I243" s="228" t="str">
        <f>IF(tbl_coded[[#This Row],[ISIN]]="","",IF(_xll.BDP($B243&amp;" Corp",I$1)="#N/A N/A","--",_xll.BDP($B243&amp;" Corp",I$1)))</f>
        <v>--</v>
      </c>
      <c r="J243" s="228" t="str">
        <f>IF(tbl_coded[[#This Row],[ISIN]]="","",IF(_xll.BDP($B243&amp;" Corp",J$1)="#N/A N/A","--",_xll.BDP($B243&amp;" Corp",J$1)))</f>
        <v>--</v>
      </c>
      <c r="K243" s="228" t="str">
        <f>IF(tbl_coded[[#This Row],[ISIN]]="","",IF(_xll.BDP($B243&amp;" Corp",K$1)="#N/A N/A","--",_xll.BDP($B243&amp;" Corp",K$1)))</f>
        <v>--</v>
      </c>
      <c r="L243" s="228" t="str">
        <f>IF(tbl_coded[[#This Row],[ISIN]]="","",IF(_xll.BDP($B243&amp;" Corp",L$1)="#N/A N/A","--",_xll.BDP($B243&amp;" Corp",L$1)))</f>
        <v>--</v>
      </c>
      <c r="M243" s="228" t="str">
        <f>IF(tbl_coded[[#This Row],[ISIN]]="","",IF(_xll.BDP($B243&amp;" Corp",M$1)="#N/A N/A","--",_xll.BDP($B243&amp;" Corp",M$1)))</f>
        <v>--</v>
      </c>
      <c r="N243" s="228" t="str">
        <f>IF(tbl_coded[[#This Row],[ISIN]]="","",IF(_xll.BDP($B243&amp;" Corp",N$1)="#N/A N/A","--",_xll.BDP($B243&amp;" Corp",N$1)))</f>
        <v>--</v>
      </c>
      <c r="O243" s="228" t="str">
        <f>IF(tbl_coded[[#This Row],[ISIN]]="","",IF(_xll.BDP($B243&amp;" Corp",O$1)="#N/A N/A","--",_xll.BDP($B243&amp;" Corp",O$1)))</f>
        <v>--</v>
      </c>
      <c r="P243" s="228" t="str">
        <f>IF(tbl_coded[[#This Row],[ISIN]]="","",IF(_xll.BDP($B243&amp;" Corp",P$1)="#N/A N/A","--",_xll.BDP($B243&amp;" Corp",P$1)))</f>
        <v>--</v>
      </c>
      <c r="Q24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3" s="228" t="str">
        <f>IF(tbl_coded[[#This Row],[ISIN]]="","",IF(OR(_xll.BDP($B243&amp;" Corp",R$1)="#N/A N/A",_xll.BDP($B243&amp;" Corp",R$1)="#N/A Invalid Security",_xll.BDP($B243&amp;" Corp",R$1)="#N/A Field Not Applicable"),"--",_xll.BDP($B243&amp;" Corp",R$1)))</f>
        <v>600325 CH</v>
      </c>
      <c r="S243" s="228" t="str">
        <f>IF(tbl_coded[[#This Row],[ISIN]]="","",IF(OR(_xll.BDP($R243&amp;" Equity",S$1)="#N/A N/A",_xll.BDP($R243&amp;" Equity",S$1)="#N/A Invalid Security"),"--",_xll.BDP($R243&amp;" Equity",S$1)))</f>
        <v>--</v>
      </c>
      <c r="T243" s="228" t="str">
        <f>IF(tbl_coded[[#This Row],[ISIN]]="","",IF(OR(_xll.BDP($R243&amp;" Equity",T$1)="#N/A N/A",_xll.BDP($R243&amp;" Equity",T$1)="#N/A Invalid Security"),"--",_xll.BDP($R243&amp;" Equity",T$1)))</f>
        <v>--</v>
      </c>
      <c r="U243" s="228" t="str">
        <f>IF(tbl_coded[[#This Row],[ISIN]]="","",IF(OR(_xll.BDP($R243&amp;" Equity",U$1)="#N/A N/A",_xll.BDP($R243&amp;" Equity",U$1)="#N/A Invalid Security"),"--",_xll.BDP($R243&amp;" Equity",U$1)))</f>
        <v>--</v>
      </c>
      <c r="V243" s="228" t="str">
        <f>IF(tbl_coded[[#This Row],[ISIN]]="","",IF(OR(_xll.BDP($R243&amp;" Equity",V$1)="#N/A N/A",_xll.BDP($R243&amp;" Equity",V$1)="#N/A Invalid Security"),"--",_xll.BDP($R243&amp;" Equity",V$1)))</f>
        <v>--</v>
      </c>
      <c r="W243" s="228" t="str">
        <f>IF(tbl_coded[[#This Row],[ISIN]]="","",IF(OR(_xll.BDP($R243&amp;" Equity",W$1)="#N/A N/A",_xll.BDP($R243&amp;" Equity",W$1)="#N/A Invalid Security"),"--",_xll.BDP($R243&amp;" Equity",W$1)))</f>
        <v>--</v>
      </c>
      <c r="X243" s="228" t="str">
        <f>IF(tbl_coded[[#This Row],[ISIN]]="","",IF(OR(_xll.BDP($R243&amp;" Equity",X$1)="#N/A N/A",_xll.BDP($R243&amp;" Equity",X$1)="#N/A Invalid Security"),"--",_xll.BDP($R243&amp;" Equity",X$1)))</f>
        <v>--</v>
      </c>
      <c r="Y24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243" s="228" t="str">
        <f>IF(tbl_coded[[#This Row],[ISIN]]="","",IF(ISNUMBER(_xll.BDP(B243&amp;" Corp",Z$1)),_xll.BDP(B243&amp;" Corp",Z$1),""))</f>
        <v/>
      </c>
      <c r="AA243" s="228" t="str">
        <f>IF(tbl_coded[[#This Row],[ISIN]]="","",IF(ISNUMBER(_xll.BDP(B243&amp;" Corp",AA$1)),_xll.BDP(B243&amp;" Corp",AA$1),""))</f>
        <v/>
      </c>
      <c r="AB243" s="228" t="str">
        <f>IF(tbl_coded[[#This Row],[ISIN]]="","",IF(ISNUMBER(_xll.BDP(B243&amp;" Corp",AB$1)),_xll.BDP(B243&amp;" Corp",AB$1),""))</f>
        <v/>
      </c>
      <c r="AC243" s="228" t="str">
        <f>IF(tbl_coded[[#This Row],[ISIN]]="","",IF((_xll.BDP(B243&amp;" Corp",AC$1))="#N/A Field Not Applicable","",_xll.BDP(B243&amp;" Corp",AC$1)))</f>
        <v>N</v>
      </c>
      <c r="AD243" s="228" t="str">
        <f>IF(tbl_coded[[#This Row],[ISIN]]="","",IF((_xll.BDP(B243&amp;" Corp",AD$1))="#N/A N/A","--",_xll.BDP(B243&amp;" Corp",AD$1)))</f>
        <v>--</v>
      </c>
      <c r="AE243" s="228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>NR</v>
      </c>
      <c r="AF24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4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43" s="229" t="str">
        <f>IF(tbl_coded[[#This Row],[ISIN]]="","",IF(_xll.BDP($B243&amp;" Corp",AH$1)="#N/A N/A","--",_xll.BDP($B243&amp;" Corp",AH$1)))</f>
        <v>HK</v>
      </c>
      <c r="AI24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3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光涛投资有限公司</v>
      </c>
      <c r="AL243" s="244" t="str">
        <f>IF(tbl_coded[[#This Row],[ISIN]]="","",IF(_xll.BDS($B243&amp;" Corp",AL$1)="#N/A Field Not Applicable","",_xll.BDS($B243&amp;" Corp",AL$1)))</f>
        <v/>
      </c>
      <c r="AM24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3" s="244" t="str">
        <f>IF(tbl_coded[[#This Row],[ISIN]]="","",IF(OR(_xll.BDP($B243&amp;" Corp",AR$1)="#N/A N/A"),"",_xll.BDP($B243&amp;" Corp",AR$1)))</f>
        <v>Zhuhai Huafa Properties Co Ltd</v>
      </c>
      <c r="AS243" s="244" t="str">
        <f>IF(tbl_coded[[#This Row],[ISIN]]="","",IF(_xll.BDS($B243&amp;" Corp",AS$1)="#N/A Field Not Applicable","",_xll.BDS($B243&amp;" Corp",AS$1)))</f>
        <v/>
      </c>
      <c r="AT243" s="244" t="str">
        <f>IF(tbl_coded[[#This Row],[SBLC Provider BBID]]="","",_xll.BDP(tbl_coded[[#This Row],[SBLC Provider BBID]]&amp;" CompanyID","NAME"))</f>
        <v/>
      </c>
      <c r="AU243" s="244" t="str">
        <f>IF(tbl_coded[[#This Row],[ISIN]]="","",IF(OR(_xll.BDP($B243&amp;" Corp",AU$1)="#N/A N/A"),"--",IF(_xll.BDP($B243&amp;" Corp",AU$1)="#N/A Field Not Applicable","",TEXT(_xll.BDP($B243&amp;" Corp",AU$1),"yyyy/mm/dd"))))</f>
        <v>2021/02/19</v>
      </c>
      <c r="AV243" s="244" t="str">
        <f>IF(tbl_coded[[#This Row],[ISIN]]="","",IF(OR(_xll.BDP($B243&amp;" Corp",AV$1)="#N/A N/A"),"--",IF(_xll.BDP($B243&amp;" Corp",AV$1)="#N/A Field Not Applicable","",TEXT(_xll.BDP($B243&amp;" Corp",AV$1),"yyyy/mm/dd"))))</f>
        <v>2022/02/18</v>
      </c>
      <c r="AW243" s="244" t="str">
        <f>IF(tbl_coded[[#This Row],[ISIN]]="","",IF(OR(_xll.BDP($B243&amp;" Corp",AW$1)="#N/A N/A"),"--",IF(_xll.BDP($B243&amp;" Corp",AW$1)="#N/A Field Not Applicable","",TEXT(_xll.BDP($B243&amp;" Corp",AW$1),"yyyy/mm/dd"))))</f>
        <v>2021/02/09</v>
      </c>
      <c r="AX243" s="244" t="str">
        <f>IF(tbl_coded[[#This Row],[ISIN]]="","",IF(OR(_xll.BDP($B243&amp;" Corp",AX$1)="#N/A Field Not Applicable"),"--",IF(_xll.BDP($B243&amp;" Corp",AX$1)="#N/A Field Not Applicable","",TEXT(_xll.BDP($B243&amp;" Corp",AX$1),"yyyy/mm/dd"))))</f>
        <v>--</v>
      </c>
      <c r="AY243" s="244">
        <f>IF(tbl_coded[[#This Row],[ISIN]]="","",IF(OR(_xll.BDP($B243&amp;" Corp",AY$1)="#N/A N/A"),"--",_xll.BDP($B243&amp;" Corp",AY$1)))</f>
        <v>3.6</v>
      </c>
      <c r="AZ243" s="244" t="str">
        <f>IF(tbl_coded[[#This Row],[ISIN]]="","",IF(OR(_xll.BDP($B243&amp;" Corp",AZ$1)="#N/A N/A"),"--",_xll.BDP($B243&amp;" Corp",AZ$1)))</f>
        <v>USD</v>
      </c>
      <c r="BA243" s="244">
        <f>IF(tbl_coded[[#This Row],[ISIN]]="","",IF(OR(_xll.BDP($B243&amp;" Corp",BA$1)="#N/A N/A"),"--",_xll.BDP($B243&amp;" Corp",BA$1)))</f>
        <v>200000000</v>
      </c>
      <c r="BB243" s="244">
        <f>IF(tbl_coded[[#This Row],[ISIN]]="","",IF(OR(_xll.BDP($B243&amp;" Corp",BB$1)="#N/A Field Not Applicable"),"--",_xll.BDP($B243&amp;" Corp",BB$1)))</f>
        <v>100</v>
      </c>
      <c r="BC243" s="244" t="str">
        <f>IF(tbl_coded[[#This Row],[ISIN]]="","",IF(OR(_xll.BDP($B243&amp;" Corp",BC$1)="#N/A Field Not Applicable"),"--",_xll.BDP($B243&amp;" Corp",BC$1)))</f>
        <v>N</v>
      </c>
      <c r="BD243" s="244" t="str">
        <f>IF(tbl_coded[[#This Row],[ISIN]]="","",IF(OR(_xll.BDP($B243&amp;" Corp",BD$1)="#N/A Field Not Applicable"),"--",_xll.BDP($B243&amp;" Corp",BD$1)))</f>
        <v>N</v>
      </c>
      <c r="BE243" s="244" t="str">
        <f>IF(tbl_coded[[#This Row],[ISIN]]="","",IF(OR(_xll.BDP($B243&amp;" Corp",BE$1)="#N/A Field Not Applicable"),"--",_xll.BDP($B243&amp;" Corp",BE$1)))</f>
        <v>N</v>
      </c>
      <c r="BF243" s="244" t="str">
        <f>IF(tbl_coded[[#This Row],[ISIN]]="","",IF(OR(_xll.BDP($B243&amp;" Corp",BF$1)="#N/A N/A"),"",_xll.BDP($B243&amp;" Corp",BF$1)))</f>
        <v>600325 CH</v>
      </c>
      <c r="BG24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4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4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4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43" s="244" t="str">
        <f>IF(tbl_coded[[#This Row],[GREEN]]="Y","Green",IF(tbl_coded[[#This Row],[SUSTAINABLE]]="Y","Sustainable",IF(tbl_coded[[#This Row],[SOCIAL]]="Y","Social","")))</f>
        <v/>
      </c>
    </row>
    <row r="244" spans="1:65" ht="15" customHeight="1">
      <c r="A244" s="225">
        <v>242</v>
      </c>
      <c r="B244" s="226" t="str">
        <f>IF(美元债一级!$C$3:$C$1048576&lt;&gt;"",美元债一级!C244,"")</f>
        <v>XS2294198549</v>
      </c>
      <c r="C244" s="230" t="str">
        <f>IF(tbl_coded[[#This Row],[ISIN]]="","",IF(tbl_coded[[#This Row],[Index]]&gt;$A$1,"",IF(_xll.BDP($B244&amp;" Corp",C$1)="#N/A N/A","",_xll.BDP($B244&amp;" Corp",C$1))))</f>
        <v>4/2/2021</v>
      </c>
      <c r="D244" s="230" t="str">
        <f>IF(tbl_coded[[#This Row],[ISIN]]="","",IF(_xll.BDP($B244&amp;" Corp",D$1)="#N/A N/A","",_xll.BDP($B244&amp;" Corp",D$1)))</f>
        <v>JINCHUAN GOLD OP CAP</v>
      </c>
      <c r="E244" s="230" t="str">
        <f>IF(tbl_coded[[#This Row],[ISIN]]="","",IF(_xll.BDP($B244&amp;" Corp",E$1)="#N/A N/A","--",_xll.BDP($B244&amp;" Corp",E$1)))</f>
        <v>JINCHUAN GROUP CO LTD</v>
      </c>
      <c r="F244" s="230" t="str">
        <f>IF(tbl_coded[[#This Row],[ISIN]]="","",IF(_xll.BDS($B244&amp;" Corp",F$1)="#N/A Field Not Applicable","",_xll.BDS($B244&amp;" Corp",F$1)))</f>
        <v/>
      </c>
      <c r="G244" s="230" t="str">
        <f>IF(tbl_coded[[#This Row],[ISIN]]="","",IF(_xll.BDP($F244&amp;" CompanyID",G$1)="#N/A Invalid Security","",_xll.BDP($F244&amp;" CompanyID",G$1)))</f>
        <v/>
      </c>
      <c r="H244" s="230" t="str">
        <f>IF(tbl_coded[[#This Row],[ISIN]]="","",IF(_xll.BDP($B244&amp;" Corp",H$1)="#N/A N/A","--",_xll.BDP($B244&amp;" Corp",H$1)))</f>
        <v>--</v>
      </c>
      <c r="I244" s="230" t="str">
        <f>IF(tbl_coded[[#This Row],[ISIN]]="","",IF(_xll.BDP($B244&amp;" Corp",I$1)="#N/A N/A","--",_xll.BDP($B244&amp;" Corp",I$1)))</f>
        <v>--</v>
      </c>
      <c r="J244" s="230" t="str">
        <f>IF(tbl_coded[[#This Row],[ISIN]]="","",IF(_xll.BDP($B244&amp;" Corp",J$1)="#N/A N/A","--",_xll.BDP($B244&amp;" Corp",J$1)))</f>
        <v>BBB+</v>
      </c>
      <c r="K244" s="230" t="str">
        <f>IF(tbl_coded[[#This Row],[ISIN]]="","",IF(_xll.BDP($B244&amp;" Corp",K$1)="#N/A N/A","--",_xll.BDP($B244&amp;" Corp",K$1)))</f>
        <v>--</v>
      </c>
      <c r="L244" s="230" t="str">
        <f>IF(tbl_coded[[#This Row],[ISIN]]="","",IF(_xll.BDP($B244&amp;" Corp",L$1)="#N/A N/A","--",_xll.BDP($B244&amp;" Corp",L$1)))</f>
        <v>--</v>
      </c>
      <c r="M244" s="230" t="str">
        <f>IF(tbl_coded[[#This Row],[ISIN]]="","",IF(_xll.BDP($B244&amp;" Corp",M$1)="#N/A N/A","--",_xll.BDP($B244&amp;" Corp",M$1)))</f>
        <v>--</v>
      </c>
      <c r="N244" s="230" t="str">
        <f>IF(tbl_coded[[#This Row],[ISIN]]="","",IF(_xll.BDP($B244&amp;" Corp",N$1)="#N/A N/A","--",_xll.BDP($B244&amp;" Corp",N$1)))</f>
        <v>--</v>
      </c>
      <c r="O244" s="230" t="str">
        <f>IF(tbl_coded[[#This Row],[ISIN]]="","",IF(_xll.BDP($B244&amp;" Corp",O$1)="#N/A N/A","--",_xll.BDP($B244&amp;" Corp",O$1)))</f>
        <v>--</v>
      </c>
      <c r="P244" s="230" t="str">
        <f>IF(tbl_coded[[#This Row],[ISIN]]="","",IF(_xll.BDP($B244&amp;" Corp",P$1)="#N/A N/A","--",_xll.BDP($B244&amp;" Corp",P$1)))</f>
        <v>--</v>
      </c>
      <c r="Q24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4" s="230" t="str">
        <f>IF(tbl_coded[[#This Row],[ISIN]]="","",IF(OR(_xll.BDP($B244&amp;" Corp",R$1)="#N/A N/A",_xll.BDP($B244&amp;" Corp",R$1)="#N/A Invalid Security",_xll.BDP($B244&amp;" Corp",R$1)="#N/A Field Not Applicable"),"--",_xll.BDP($B244&amp;" Corp",R$1)))</f>
        <v>JINGRZ CH</v>
      </c>
      <c r="S244" s="230" t="str">
        <f>IF(tbl_coded[[#This Row],[ISIN]]="","",IF(OR(_xll.BDP($R244&amp;" Equity",S$1)="#N/A N/A",_xll.BDP($R244&amp;" Equity",S$1)="#N/A Invalid Security"),"--",_xll.BDP($R244&amp;" Equity",S$1)))</f>
        <v>--</v>
      </c>
      <c r="T244" s="230" t="str">
        <f>IF(tbl_coded[[#This Row],[ISIN]]="","",IF(OR(_xll.BDP($R244&amp;" Equity",T$1)="#N/A N/A",_xll.BDP($R244&amp;" Equity",T$1)="#N/A Invalid Security"),"--",_xll.BDP($R244&amp;" Equity",T$1)))</f>
        <v>--</v>
      </c>
      <c r="U244" s="230" t="str">
        <f>IF(tbl_coded[[#This Row],[ISIN]]="","",IF(OR(_xll.BDP($R244&amp;" Equity",U$1)="#N/A N/A",_xll.BDP($R244&amp;" Equity",U$1)="#N/A Invalid Security"),"--",_xll.BDP($R244&amp;" Equity",U$1)))</f>
        <v>--</v>
      </c>
      <c r="V244" s="230" t="str">
        <f>IF(tbl_coded[[#This Row],[ISIN]]="","",IF(OR(_xll.BDP($R244&amp;" Equity",V$1)="#N/A N/A",_xll.BDP($R244&amp;" Equity",V$1)="#N/A Invalid Security"),"--",_xll.BDP($R244&amp;" Equity",V$1)))</f>
        <v>--</v>
      </c>
      <c r="W244" s="230" t="str">
        <f>IF(tbl_coded[[#This Row],[ISIN]]="","",IF(OR(_xll.BDP($R244&amp;" Equity",W$1)="#N/A N/A",_xll.BDP($R244&amp;" Equity",W$1)="#N/A Invalid Security"),"--",_xll.BDP($R244&amp;" Equity",W$1)))</f>
        <v>--</v>
      </c>
      <c r="X244" s="230" t="str">
        <f>IF(tbl_coded[[#This Row],[ISIN]]="","",IF(OR(_xll.BDP($R244&amp;" Equity",X$1)="#N/A N/A",_xll.BDP($R244&amp;" Equity",X$1)="#N/A Invalid Security"),"--",_xll.BDP($R244&amp;" Equity",X$1)))</f>
        <v>BBB+</v>
      </c>
      <c r="Y24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--/--/BBB+</v>
      </c>
      <c r="Z244" s="230" t="str">
        <f>IF(tbl_coded[[#This Row],[ISIN]]="","",IF(ISNUMBER(_xll.BDP(B244&amp;" Corp",Z$1)),_xll.BDP(B244&amp;" Corp",Z$1),""))</f>
        <v/>
      </c>
      <c r="AA244" s="230" t="str">
        <f>IF(tbl_coded[[#This Row],[ISIN]]="","",IF(ISNUMBER(_xll.BDP(B244&amp;" Corp",AA$1)),_xll.BDP(B244&amp;" Corp",AA$1),""))</f>
        <v/>
      </c>
      <c r="AB244" s="230" t="str">
        <f>IF(tbl_coded[[#This Row],[ISIN]]="","",IF(ISNUMBER(_xll.BDP(B244&amp;" Corp",AB$1)),_xll.BDP(B244&amp;" Corp",AB$1),""))</f>
        <v/>
      </c>
      <c r="AC244" s="230" t="str">
        <f>IF(tbl_coded[[#This Row],[ISIN]]="","",IF((_xll.BDP(B244&amp;" Corp",AC$1))="#N/A Field Not Applicable","",_xll.BDP(B244&amp;" Corp",AC$1)))</f>
        <v>N</v>
      </c>
      <c r="AD244" s="230" t="str">
        <f>IF(tbl_coded[[#This Row],[ISIN]]="","",IF((_xll.BDP(B244&amp;" Corp",AD$1))="#N/A N/A","--",_xll.BDP(B244&amp;" Corp",AD$1)))</f>
        <v>--</v>
      </c>
      <c r="AE244" s="230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>IG</v>
      </c>
      <c r="AF24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--/--/BBB+</v>
      </c>
      <c r="AG24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244" s="231" t="str">
        <f>IF(tbl_coded[[#This Row],[ISIN]]="","",IF(_xll.BDP($B244&amp;" Corp",AH$1)="#N/A N/A","--",_xll.BDP($B244&amp;" Corp",AH$1)))</f>
        <v>HK</v>
      </c>
      <c r="AI24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Jinchuan Golden Ocean Capital</v>
      </c>
      <c r="AL244" s="230" t="str">
        <f>IF(tbl_coded[[#This Row],[ISIN]]="","",IF(_xll.BDS($B244&amp;" Corp",AL$1)="#N/A Field Not Applicable","",_xll.BDS($B244&amp;" Corp",AL$1)))</f>
        <v/>
      </c>
      <c r="AM24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4" s="230" t="str">
        <f>IF(tbl_coded[[#This Row],[ISIN]]="","",IF(OR(_xll.BDP($B244&amp;" Corp",AR$1)="#N/A N/A"),"",_xll.BDP($B244&amp;" Corp",AR$1)))</f>
        <v>Jinchuan Group Co Ltd</v>
      </c>
      <c r="AS244" s="230" t="str">
        <f>IF(tbl_coded[[#This Row],[ISIN]]="","",IF(_xll.BDS($B244&amp;" Corp",AS$1)="#N/A Field Not Applicable","",_xll.BDS($B244&amp;" Corp",AS$1)))</f>
        <v/>
      </c>
      <c r="AT244" s="230" t="str">
        <f>IF(tbl_coded[[#This Row],[SBLC Provider BBID]]="","",_xll.BDP(tbl_coded[[#This Row],[SBLC Provider BBID]]&amp;" CompanyID","NAME"))</f>
        <v/>
      </c>
      <c r="AU244" s="230" t="str">
        <f>IF(tbl_coded[[#This Row],[ISIN]]="","",IF(OR(_xll.BDP($B244&amp;" Corp",AU$1)="#N/A N/A"),"--",IF(_xll.BDP($B244&amp;" Corp",AU$1)="#N/A Field Not Applicable","",TEXT(_xll.BDP($B244&amp;" Corp",AU$1),"yyyy/mm/dd"))))</f>
        <v>2021/02/10</v>
      </c>
      <c r="AV244" s="230" t="str">
        <f>IF(tbl_coded[[#This Row],[ISIN]]="","",IF(OR(_xll.BDP($B244&amp;" Corp",AV$1)="#N/A N/A"),"--",IF(_xll.BDP($B244&amp;" Corp",AV$1)="#N/A Field Not Applicable","",TEXT(_xll.BDP($B244&amp;" Corp",AV$1),"yyyy/mm/dd"))))</f>
        <v>2024/02/10</v>
      </c>
      <c r="AW244" s="230" t="str">
        <f>IF(tbl_coded[[#This Row],[ISIN]]="","",IF(OR(_xll.BDP($B244&amp;" Corp",AW$1)="#N/A N/A"),"--",IF(_xll.BDP($B244&amp;" Corp",AW$1)="#N/A Field Not Applicable","",TEXT(_xll.BDP($B244&amp;" Corp",AW$1),"yyyy/mm/dd"))))</f>
        <v>2021/02/04</v>
      </c>
      <c r="AX244" s="230" t="str">
        <f>IF(tbl_coded[[#This Row],[ISIN]]="","",IF(OR(_xll.BDP($B244&amp;" Corp",AX$1)="#N/A Field Not Applicable"),"--",IF(_xll.BDP($B244&amp;" Corp",AX$1)="#N/A Field Not Applicable","",TEXT(_xll.BDP($B244&amp;" Corp",AX$1),"yyyy/mm/dd"))))</f>
        <v>--</v>
      </c>
      <c r="AY244" s="230">
        <f>IF(tbl_coded[[#This Row],[ISIN]]="","",IF(OR(_xll.BDP($B244&amp;" Corp",AY$1)="#N/A N/A"),"--",_xll.BDP($B244&amp;" Corp",AY$1)))</f>
        <v>4</v>
      </c>
      <c r="AZ244" s="230" t="str">
        <f>IF(tbl_coded[[#This Row],[ISIN]]="","",IF(OR(_xll.BDP($B244&amp;" Corp",AZ$1)="#N/A N/A"),"--",_xll.BDP($B244&amp;" Corp",AZ$1)))</f>
        <v>USD</v>
      </c>
      <c r="BA244" s="230">
        <f>IF(tbl_coded[[#This Row],[ISIN]]="","",IF(OR(_xll.BDP($B244&amp;" Corp",BA$1)="#N/A N/A"),"--",_xll.BDP($B244&amp;" Corp",BA$1)))</f>
        <v>280000000</v>
      </c>
      <c r="BB244" s="230">
        <f>IF(tbl_coded[[#This Row],[ISIN]]="","",IF(OR(_xll.BDP($B244&amp;" Corp",BB$1)="#N/A Field Not Applicable"),"--",_xll.BDP($B244&amp;" Corp",BB$1)))</f>
        <v>100</v>
      </c>
      <c r="BC244" s="230" t="str">
        <f>IF(tbl_coded[[#This Row],[ISIN]]="","",IF(OR(_xll.BDP($B244&amp;" Corp",BC$1)="#N/A Field Not Applicable"),"--",_xll.BDP($B244&amp;" Corp",BC$1)))</f>
        <v>N</v>
      </c>
      <c r="BD244" s="230" t="str">
        <f>IF(tbl_coded[[#This Row],[ISIN]]="","",IF(OR(_xll.BDP($B244&amp;" Corp",BD$1)="#N/A Field Not Applicable"),"--",_xll.BDP($B244&amp;" Corp",BD$1)))</f>
        <v>N</v>
      </c>
      <c r="BE244" s="230" t="str">
        <f>IF(tbl_coded[[#This Row],[ISIN]]="","",IF(OR(_xll.BDP($B244&amp;" Corp",BE$1)="#N/A Field Not Applicable"),"--",_xll.BDP($B244&amp;" Corp",BE$1)))</f>
        <v>N</v>
      </c>
      <c r="BF244" s="230" t="str">
        <f>IF(tbl_coded[[#This Row],[ISIN]]="","",IF(OR(_xll.BDP($B244&amp;" Corp",BF$1)="#N/A N/A"),"",_xll.BDP($B244&amp;" Corp",BF$1)))</f>
        <v>JINGRZ CH</v>
      </c>
      <c r="BG24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4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4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--/--/BBB+</v>
      </c>
      <c r="BL24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--/--/BBB+</v>
      </c>
      <c r="BM244" s="230" t="str">
        <f>IF(tbl_coded[[#This Row],[GREEN]]="Y","Green",IF(tbl_coded[[#This Row],[SUSTAINABLE]]="Y","Sustainable",IF(tbl_coded[[#This Row],[SOCIAL]]="Y","Social","")))</f>
        <v/>
      </c>
    </row>
    <row r="245" spans="1:65" ht="15" customHeight="1">
      <c r="A245" s="225">
        <v>243</v>
      </c>
      <c r="B245" s="226" t="str">
        <f>IF(美元债一级!$C$3:$C$1048576&lt;&gt;"",美元债一级!C245,"")</f>
        <v>XS2289193810</v>
      </c>
      <c r="C245" s="230" t="str">
        <f>IF(tbl_coded[[#This Row],[ISIN]]="","",IF(tbl_coded[[#This Row],[Index]]&gt;$A$1,"",IF(_xll.BDP($B245&amp;" Corp",C$1)="#N/A N/A","",_xll.BDP($B245&amp;" Corp",C$1))))</f>
        <v>3/2/2021</v>
      </c>
      <c r="D245" s="230" t="str">
        <f>IF(tbl_coded[[#This Row],[ISIN]]="","",IF(_xll.BDP($B245&amp;" Corp",D$1)="#N/A N/A","",_xll.BDP($B245&amp;" Corp",D$1)))</f>
        <v>SOUTHWEST SECURITIES INT</v>
      </c>
      <c r="E245" s="230" t="str">
        <f>IF(tbl_coded[[#This Row],[ISIN]]="","",IF(_xll.BDP($B245&amp;" Corp",E$1)="#N/A N/A","--",_xll.BDP($B245&amp;" Corp",E$1)))</f>
        <v>SOUTHWEST SECURITIES</v>
      </c>
      <c r="F245" s="230" t="str">
        <f>IF(tbl_coded[[#This Row],[ISIN]]="","",IF(_xll.BDS($B245&amp;" Corp",F$1)="#N/A Field Not Applicable","",_xll.BDS($B245&amp;" Corp",F$1)))</f>
        <v/>
      </c>
      <c r="G245" s="230" t="str">
        <f>IF(tbl_coded[[#This Row],[ISIN]]="","",IF(_xll.BDP($F245&amp;" CompanyID",G$1)="#N/A Invalid Security","",_xll.BDP($F245&amp;" CompanyID",G$1)))</f>
        <v/>
      </c>
      <c r="H245" s="230" t="str">
        <f>IF(tbl_coded[[#This Row],[ISIN]]="","",IF(_xll.BDP($B245&amp;" Corp",H$1)="#N/A N/A","--",_xll.BDP($B245&amp;" Corp",H$1)))</f>
        <v>--</v>
      </c>
      <c r="I245" s="230" t="str">
        <f>IF(tbl_coded[[#This Row],[ISIN]]="","",IF(_xll.BDP($B245&amp;" Corp",I$1)="#N/A N/A","--",_xll.BDP($B245&amp;" Corp",I$1)))</f>
        <v>--</v>
      </c>
      <c r="J245" s="230" t="str">
        <f>IF(tbl_coded[[#This Row],[ISIN]]="","",IF(_xll.BDP($B245&amp;" Corp",J$1)="#N/A N/A","--",_xll.BDP($B245&amp;" Corp",J$1)))</f>
        <v>--</v>
      </c>
      <c r="K245" s="230" t="str">
        <f>IF(tbl_coded[[#This Row],[ISIN]]="","",IF(_xll.BDP($B245&amp;" Corp",K$1)="#N/A N/A","--",_xll.BDP($B245&amp;" Corp",K$1)))</f>
        <v>--</v>
      </c>
      <c r="L245" s="230" t="str">
        <f>IF(tbl_coded[[#This Row],[ISIN]]="","",IF(_xll.BDP($B245&amp;" Corp",L$1)="#N/A N/A","--",_xll.BDP($B245&amp;" Corp",L$1)))</f>
        <v>--</v>
      </c>
      <c r="M245" s="230" t="str">
        <f>IF(tbl_coded[[#This Row],[ISIN]]="","",IF(_xll.BDP($B245&amp;" Corp",M$1)="#N/A N/A","--",_xll.BDP($B245&amp;" Corp",M$1)))</f>
        <v>--</v>
      </c>
      <c r="N245" s="230" t="str">
        <f>IF(tbl_coded[[#This Row],[ISIN]]="","",IF(_xll.BDP($B245&amp;" Corp",N$1)="#N/A N/A","--",_xll.BDP($B245&amp;" Corp",N$1)))</f>
        <v>--</v>
      </c>
      <c r="O245" s="230" t="str">
        <f>IF(tbl_coded[[#This Row],[ISIN]]="","",IF(_xll.BDP($B245&amp;" Corp",O$1)="#N/A N/A","--",_xll.BDP($B245&amp;" Corp",O$1)))</f>
        <v>--</v>
      </c>
      <c r="P245" s="230" t="str">
        <f>IF(tbl_coded[[#This Row],[ISIN]]="","",IF(_xll.BDP($B245&amp;" Corp",P$1)="#N/A N/A","--",_xll.BDP($B245&amp;" Corp",P$1)))</f>
        <v>--</v>
      </c>
      <c r="Q24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5" s="230" t="str">
        <f>IF(tbl_coded[[#This Row],[ISIN]]="","",IF(OR(_xll.BDP($B245&amp;" Corp",R$1)="#N/A N/A",_xll.BDP($B245&amp;" Corp",R$1)="#N/A Invalid Security",_xll.BDP($B245&amp;" Corp",R$1)="#N/A Field Not Applicable"),"--",_xll.BDP($B245&amp;" Corp",R$1)))</f>
        <v>600369 CH</v>
      </c>
      <c r="S245" s="230" t="str">
        <f>IF(tbl_coded[[#This Row],[ISIN]]="","",IF(OR(_xll.BDP($R245&amp;" Equity",S$1)="#N/A N/A",_xll.BDP($R245&amp;" Equity",S$1)="#N/A Invalid Security"),"--",_xll.BDP($R245&amp;" Equity",S$1)))</f>
        <v>--</v>
      </c>
      <c r="T245" s="230" t="str">
        <f>IF(tbl_coded[[#This Row],[ISIN]]="","",IF(OR(_xll.BDP($R245&amp;" Equity",T$1)="#N/A N/A",_xll.BDP($R245&amp;" Equity",T$1)="#N/A Invalid Security"),"--",_xll.BDP($R245&amp;" Equity",T$1)))</f>
        <v>--</v>
      </c>
      <c r="U245" s="230" t="str">
        <f>IF(tbl_coded[[#This Row],[ISIN]]="","",IF(OR(_xll.BDP($R245&amp;" Equity",U$1)="#N/A N/A",_xll.BDP($R245&amp;" Equity",U$1)="#N/A Invalid Security"),"--",_xll.BDP($R245&amp;" Equity",U$1)))</f>
        <v>--</v>
      </c>
      <c r="V245" s="230" t="str">
        <f>IF(tbl_coded[[#This Row],[ISIN]]="","",IF(OR(_xll.BDP($R245&amp;" Equity",V$1)="#N/A N/A",_xll.BDP($R245&amp;" Equity",V$1)="#N/A Invalid Security"),"--",_xll.BDP($R245&amp;" Equity",V$1)))</f>
        <v>--</v>
      </c>
      <c r="W245" s="230" t="str">
        <f>IF(tbl_coded[[#This Row],[ISIN]]="","",IF(OR(_xll.BDP($R245&amp;" Equity",W$1)="#N/A N/A",_xll.BDP($R245&amp;" Equity",W$1)="#N/A Invalid Security"),"--",_xll.BDP($R245&amp;" Equity",W$1)))</f>
        <v>--</v>
      </c>
      <c r="X245" s="230" t="str">
        <f>IF(tbl_coded[[#This Row],[ISIN]]="","",IF(OR(_xll.BDP($R245&amp;" Equity",X$1)="#N/A N/A",_xll.BDP($R245&amp;" Equity",X$1)="#N/A Invalid Security"),"--",_xll.BDP($R245&amp;" Equity",X$1)))</f>
        <v>--</v>
      </c>
      <c r="Y24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245" s="230" t="str">
        <f>IF(tbl_coded[[#This Row],[ISIN]]="","",IF(ISNUMBER(_xll.BDP(B245&amp;" Corp",Z$1)),_xll.BDP(B245&amp;" Corp",Z$1),""))</f>
        <v/>
      </c>
      <c r="AA245" s="230" t="str">
        <f>IF(tbl_coded[[#This Row],[ISIN]]="","",IF(ISNUMBER(_xll.BDP(B245&amp;" Corp",AA$1)),_xll.BDP(B245&amp;" Corp",AA$1),""))</f>
        <v/>
      </c>
      <c r="AB245" s="230" t="str">
        <f>IF(tbl_coded[[#This Row],[ISIN]]="","",IF(ISNUMBER(_xll.BDP(B245&amp;" Corp",AB$1)),_xll.BDP(B245&amp;" Corp",AB$1),""))</f>
        <v/>
      </c>
      <c r="AC245" s="230" t="str">
        <f>IF(tbl_coded[[#This Row],[ISIN]]="","",IF((_xll.BDP(B245&amp;" Corp",AC$1))="#N/A Field Not Applicable","",_xll.BDP(B245&amp;" Corp",AC$1)))</f>
        <v>N</v>
      </c>
      <c r="AD245" s="230" t="str">
        <f>IF(tbl_coded[[#This Row],[ISIN]]="","",IF((_xll.BDP(B245&amp;" Corp",AD$1))="#N/A N/A","--",_xll.BDP(B245&amp;" Corp",AD$1)))</f>
        <v>--</v>
      </c>
      <c r="AE245" s="230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>NR</v>
      </c>
      <c r="AF24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4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45" s="231" t="str">
        <f>IF(tbl_coded[[#This Row],[ISIN]]="","",IF(_xll.BDP($B245&amp;" Corp",AH$1)="#N/A N/A","--",_xll.BDP($B245&amp;" Corp",AH$1)))</f>
        <v>BM</v>
      </c>
      <c r="AI24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4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西证国际证券</v>
      </c>
      <c r="AL245" s="230" t="str">
        <f>IF(tbl_coded[[#This Row],[ISIN]]="","",IF(_xll.BDS($B245&amp;" Corp",AL$1)="#N/A Field Not Applicable","",_xll.BDS($B245&amp;" Corp",AL$1)))</f>
        <v/>
      </c>
      <c r="AM24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5" s="230" t="str">
        <f>IF(tbl_coded[[#This Row],[ISIN]]="","",IF(OR(_xll.BDP($B245&amp;" Corp",AR$1)="#N/A N/A"),"",_xll.BDP($B245&amp;" Corp",AR$1)))</f>
        <v>Southwest Securities Co Ltd</v>
      </c>
      <c r="AS245" s="230" t="str">
        <f>IF(tbl_coded[[#This Row],[ISIN]]="","",IF(_xll.BDS($B245&amp;" Corp",AS$1)="#N/A Field Not Applicable","",_xll.BDS($B245&amp;" Corp",AS$1)))</f>
        <v/>
      </c>
      <c r="AT245" s="230" t="str">
        <f>IF(tbl_coded[[#This Row],[SBLC Provider BBID]]="","",_xll.BDP(tbl_coded[[#This Row],[SBLC Provider BBID]]&amp;" CompanyID","NAME"))</f>
        <v/>
      </c>
      <c r="AU245" s="230" t="str">
        <f>IF(tbl_coded[[#This Row],[ISIN]]="","",IF(OR(_xll.BDP($B245&amp;" Corp",AU$1)="#N/A N/A"),"--",IF(_xll.BDP($B245&amp;" Corp",AU$1)="#N/A Field Not Applicable","",TEXT(_xll.BDP($B245&amp;" Corp",AU$1),"yyyy/mm/dd"))))</f>
        <v>2021/02/09</v>
      </c>
      <c r="AV245" s="230" t="str">
        <f>IF(tbl_coded[[#This Row],[ISIN]]="","",IF(OR(_xll.BDP($B245&amp;" Corp",AV$1)="#N/A N/A"),"--",IF(_xll.BDP($B245&amp;" Corp",AV$1)="#N/A Field Not Applicable","",TEXT(_xll.BDP($B245&amp;" Corp",AV$1),"yyyy/mm/dd"))))</f>
        <v>2024/02/09</v>
      </c>
      <c r="AW245" s="230" t="str">
        <f>IF(tbl_coded[[#This Row],[ISIN]]="","",IF(OR(_xll.BDP($B245&amp;" Corp",AW$1)="#N/A N/A"),"--",IF(_xll.BDP($B245&amp;" Corp",AW$1)="#N/A Field Not Applicable","",TEXT(_xll.BDP($B245&amp;" Corp",AW$1),"yyyy/mm/dd"))))</f>
        <v>2021/02/03</v>
      </c>
      <c r="AX245" s="230" t="str">
        <f>IF(tbl_coded[[#This Row],[ISIN]]="","",IF(OR(_xll.BDP($B245&amp;" Corp",AX$1)="#N/A Field Not Applicable"),"--",IF(_xll.BDP($B245&amp;" Corp",AX$1)="#N/A Field Not Applicable","",TEXT(_xll.BDP($B245&amp;" Corp",AX$1),"yyyy/mm/dd"))))</f>
        <v>--</v>
      </c>
      <c r="AY245" s="230">
        <f>IF(tbl_coded[[#This Row],[ISIN]]="","",IF(OR(_xll.BDP($B245&amp;" Corp",AY$1)="#N/A N/A"),"--",_xll.BDP($B245&amp;" Corp",AY$1)))</f>
        <v>4</v>
      </c>
      <c r="AZ245" s="230" t="str">
        <f>IF(tbl_coded[[#This Row],[ISIN]]="","",IF(OR(_xll.BDP($B245&amp;" Corp",AZ$1)="#N/A N/A"),"--",_xll.BDP($B245&amp;" Corp",AZ$1)))</f>
        <v>USD</v>
      </c>
      <c r="BA245" s="230">
        <f>IF(tbl_coded[[#This Row],[ISIN]]="","",IF(OR(_xll.BDP($B245&amp;" Corp",BA$1)="#N/A N/A"),"--",_xll.BDP($B245&amp;" Corp",BA$1)))</f>
        <v>178000000</v>
      </c>
      <c r="BB245" s="230">
        <f>IF(tbl_coded[[#This Row],[ISIN]]="","",IF(OR(_xll.BDP($B245&amp;" Corp",BB$1)="#N/A Field Not Applicable"),"--",_xll.BDP($B245&amp;" Corp",BB$1)))</f>
        <v>100</v>
      </c>
      <c r="BC245" s="230" t="str">
        <f>IF(tbl_coded[[#This Row],[ISIN]]="","",IF(OR(_xll.BDP($B245&amp;" Corp",BC$1)="#N/A Field Not Applicable"),"--",_xll.BDP($B245&amp;" Corp",BC$1)))</f>
        <v>N</v>
      </c>
      <c r="BD245" s="230" t="str">
        <f>IF(tbl_coded[[#This Row],[ISIN]]="","",IF(OR(_xll.BDP($B245&amp;" Corp",BD$1)="#N/A Field Not Applicable"),"--",_xll.BDP($B245&amp;" Corp",BD$1)))</f>
        <v>N</v>
      </c>
      <c r="BE245" s="230" t="str">
        <f>IF(tbl_coded[[#This Row],[ISIN]]="","",IF(OR(_xll.BDP($B245&amp;" Corp",BE$1)="#N/A Field Not Applicable"),"--",_xll.BDP($B245&amp;" Corp",BE$1)))</f>
        <v>N</v>
      </c>
      <c r="BF245" s="230" t="str">
        <f>IF(tbl_coded[[#This Row],[ISIN]]="","",IF(OR(_xll.BDP($B245&amp;" Corp",BF$1)="#N/A N/A"),"",_xll.BDP($B245&amp;" Corp",BF$1)))</f>
        <v>812 HK</v>
      </c>
      <c r="BG24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4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4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4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45" s="230" t="str">
        <f>IF(tbl_coded[[#This Row],[GREEN]]="Y","Green",IF(tbl_coded[[#This Row],[SUSTAINABLE]]="Y","Sustainable",IF(tbl_coded[[#This Row],[SOCIAL]]="Y","Social","")))</f>
        <v/>
      </c>
    </row>
    <row r="246" spans="1:65" ht="15" customHeight="1">
      <c r="A246" s="225">
        <v>244</v>
      </c>
      <c r="B246" s="226" t="str">
        <f>IF(美元债一级!$C$3:$C$1048576&lt;&gt;"",美元债一级!C246,"")</f>
        <v>XS2284243586</v>
      </c>
      <c r="C246" s="230" t="str">
        <f>IF(tbl_coded[[#This Row],[ISIN]]="","",IF(tbl_coded[[#This Row],[Index]]&gt;$A$1,"",IF(_xll.BDP($B246&amp;" Corp",C$1)="#N/A N/A","",_xll.BDP($B246&amp;" Corp",C$1))))</f>
        <v>3/2/2021</v>
      </c>
      <c r="D246" s="230" t="str">
        <f>IF(tbl_coded[[#This Row],[ISIN]]="","",IF(_xll.BDP($B246&amp;" Corp",D$1)="#N/A N/A","",_xll.BDP($B246&amp;" Corp",D$1)))</f>
        <v>BLUE BRIGHT LTD</v>
      </c>
      <c r="E246" s="230" t="str">
        <f>IF(tbl_coded[[#This Row],[ISIN]]="","",IF(_xll.BDP($B246&amp;" Corp",E$1)="#N/A N/A","--",_xll.BDP($B246&amp;" Corp",E$1)))</f>
        <v>AVIC INDUSTRY FINANCE</v>
      </c>
      <c r="F246" s="230" t="str">
        <f>IF(tbl_coded[[#This Row],[ISIN]]="","",IF(_xll.BDS($B246&amp;" Corp",F$1)="#N/A Field Not Applicable","",_xll.BDS($B246&amp;" Corp",F$1)))</f>
        <v/>
      </c>
      <c r="G246" s="230" t="str">
        <f>IF(tbl_coded[[#This Row],[ISIN]]="","",IF(_xll.BDP($F246&amp;" CompanyID",G$1)="#N/A Invalid Security","",_xll.BDP($F246&amp;" CompanyID",G$1)))</f>
        <v/>
      </c>
      <c r="H246" s="230" t="str">
        <f>IF(tbl_coded[[#This Row],[ISIN]]="","",IF(_xll.BDP($B246&amp;" Corp",H$1)="#N/A N/A","--",_xll.BDP($B246&amp;" Corp",H$1)))</f>
        <v>A3</v>
      </c>
      <c r="I246" s="230" t="str">
        <f>IF(tbl_coded[[#This Row],[ISIN]]="","",IF(_xll.BDP($B246&amp;" Corp",I$1)="#N/A N/A","--",_xll.BDP($B246&amp;" Corp",I$1)))</f>
        <v>--</v>
      </c>
      <c r="J246" s="230" t="str">
        <f>IF(tbl_coded[[#This Row],[ISIN]]="","",IF(_xll.BDP($B246&amp;" Corp",J$1)="#N/A N/A","--",_xll.BDP($B246&amp;" Corp",J$1)))</f>
        <v>--</v>
      </c>
      <c r="K246" s="230" t="str">
        <f>IF(tbl_coded[[#This Row],[ISIN]]="","",IF(_xll.BDP($B246&amp;" Corp",K$1)="#N/A N/A","--",_xll.BDP($B246&amp;" Corp",K$1)))</f>
        <v>--</v>
      </c>
      <c r="L246" s="230" t="str">
        <f>IF(tbl_coded[[#This Row],[ISIN]]="","",IF(_xll.BDP($B246&amp;" Corp",L$1)="#N/A N/A","--",_xll.BDP($B246&amp;" Corp",L$1)))</f>
        <v>--</v>
      </c>
      <c r="M246" s="230" t="str">
        <f>IF(tbl_coded[[#This Row],[ISIN]]="","",IF(_xll.BDP($B246&amp;" Corp",M$1)="#N/A N/A","--",_xll.BDP($B246&amp;" Corp",M$1)))</f>
        <v>A3</v>
      </c>
      <c r="N246" s="230" t="str">
        <f>IF(tbl_coded[[#This Row],[ISIN]]="","",IF(_xll.BDP($B246&amp;" Corp",N$1)="#N/A N/A","--",_xll.BDP($B246&amp;" Corp",N$1)))</f>
        <v>--</v>
      </c>
      <c r="O246" s="230" t="str">
        <f>IF(tbl_coded[[#This Row],[ISIN]]="","",IF(_xll.BDP($B246&amp;" Corp",O$1)="#N/A N/A","--",_xll.BDP($B246&amp;" Corp",O$1)))</f>
        <v>--</v>
      </c>
      <c r="P246" s="230" t="str">
        <f>IF(tbl_coded[[#This Row],[ISIN]]="","",IF(_xll.BDP($B246&amp;" Corp",P$1)="#N/A N/A","--",_xll.BDP($B246&amp;" Corp",P$1)))</f>
        <v>--</v>
      </c>
      <c r="Q24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246" s="230" t="str">
        <f>IF(tbl_coded[[#This Row],[ISIN]]="","",IF(OR(_xll.BDP($B246&amp;" Corp",R$1)="#N/A N/A",_xll.BDP($B246&amp;" Corp",R$1)="#N/A Invalid Security",_xll.BDP($B246&amp;" Corp",R$1)="#N/A Field Not Applicable"),"--",_xll.BDP($B246&amp;" Corp",R$1)))</f>
        <v>600705 CH</v>
      </c>
      <c r="S246" s="230" t="str">
        <f>IF(tbl_coded[[#This Row],[ISIN]]="","",IF(OR(_xll.BDP($R246&amp;" Equity",S$1)="#N/A N/A",_xll.BDP($R246&amp;" Equity",S$1)="#N/A Invalid Security"),"--",_xll.BDP($R246&amp;" Equity",S$1)))</f>
        <v>--</v>
      </c>
      <c r="T246" s="230" t="str">
        <f>IF(tbl_coded[[#This Row],[ISIN]]="","",IF(OR(_xll.BDP($R246&amp;" Equity",T$1)="#N/A N/A",_xll.BDP($R246&amp;" Equity",T$1)="#N/A Invalid Security"),"--",_xll.BDP($R246&amp;" Equity",T$1)))</f>
        <v>--</v>
      </c>
      <c r="U246" s="230" t="str">
        <f>IF(tbl_coded[[#This Row],[ISIN]]="","",IF(OR(_xll.BDP($R246&amp;" Equity",U$1)="#N/A N/A",_xll.BDP($R246&amp;" Equity",U$1)="#N/A Invalid Security"),"--",_xll.BDP($R246&amp;" Equity",U$1)))</f>
        <v>A3</v>
      </c>
      <c r="V246" s="230" t="str">
        <f>IF(tbl_coded[[#This Row],[ISIN]]="","",IF(OR(_xll.BDP($R246&amp;" Equity",V$1)="#N/A N/A",_xll.BDP($R246&amp;" Equity",V$1)="#N/A Invalid Security"),"--",_xll.BDP($R246&amp;" Equity",V$1)))</f>
        <v>--</v>
      </c>
      <c r="W246" s="230" t="str">
        <f>IF(tbl_coded[[#This Row],[ISIN]]="","",IF(OR(_xll.BDP($R246&amp;" Equity",W$1)="#N/A N/A",_xll.BDP($R246&amp;" Equity",W$1)="#N/A Invalid Security"),"--",_xll.BDP($R246&amp;" Equity",W$1)))</f>
        <v>--</v>
      </c>
      <c r="X246" s="230" t="str">
        <f>IF(tbl_coded[[#This Row],[ISIN]]="","",IF(OR(_xll.BDP($R246&amp;" Equity",X$1)="#N/A N/A",_xll.BDP($R246&amp;" Equity",X$1)="#N/A Invalid Security"),"--",_xll.BDP($R246&amp;" Equity",X$1)))</f>
        <v>A-</v>
      </c>
      <c r="Y24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A3/--/A-</v>
      </c>
      <c r="Z246" s="230">
        <f>IF(tbl_coded[[#This Row],[ISIN]]="","",IF(ISNUMBER(_xll.BDP(B246&amp;" Corp",Z$1)),_xll.BDP(B246&amp;" Corp",Z$1),""))</f>
        <v>195</v>
      </c>
      <c r="AA246" s="230">
        <f>IF(tbl_coded[[#This Row],[ISIN]]="","",IF(ISNUMBER(_xll.BDP(B246&amp;" Corp",AA$1)),_xll.BDP(B246&amp;" Corp",AA$1),""))</f>
        <v>195</v>
      </c>
      <c r="AB246" s="230" t="str">
        <f>IF(tbl_coded[[#This Row],[ISIN]]="","",IF(ISNUMBER(_xll.BDP(B246&amp;" Corp",AB$1)),_xll.BDP(B246&amp;" Corp",AB$1),""))</f>
        <v/>
      </c>
      <c r="AC246" s="230" t="str">
        <f>IF(tbl_coded[[#This Row],[ISIN]]="","",IF((_xll.BDP(B246&amp;" Corp",AC$1))="#N/A Field Not Applicable","",_xll.BDP(B246&amp;" Corp",AC$1)))</f>
        <v>N</v>
      </c>
      <c r="AD246" s="230" t="str">
        <f>IF(tbl_coded[[#This Row],[ISIN]]="","",IF((_xll.BDP(B246&amp;" Corp",AD$1))="#N/A N/A","--",_xll.BDP(B246&amp;" Corp",AD$1)))</f>
        <v>--</v>
      </c>
      <c r="AE246" s="230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>IG</v>
      </c>
      <c r="AF24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A3/--/A-</v>
      </c>
      <c r="AG24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A3/--/--</v>
      </c>
      <c r="AH246" s="231" t="str">
        <f>IF(tbl_coded[[#This Row],[ISIN]]="","",IF(_xll.BDP($B246&amp;" Corp",AH$1)="#N/A N/A","--",_xll.BDP($B246&amp;" Corp",AH$1)))</f>
        <v>VG</v>
      </c>
      <c r="AI24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6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195</v>
      </c>
      <c r="AK24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Blue Bright Ltd</v>
      </c>
      <c r="AL246" s="230" t="str">
        <f>IF(tbl_coded[[#This Row],[ISIN]]="","",IF(_xll.BDS($B246&amp;" Corp",AL$1)="#N/A Field Not Applicable","",_xll.BDS($B246&amp;" Corp",AL$1)))</f>
        <v/>
      </c>
      <c r="AM24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6" s="230" t="str">
        <f>IF(tbl_coded[[#This Row],[ISIN]]="","",IF(OR(_xll.BDP($B246&amp;" Corp",AR$1)="#N/A N/A"),"",_xll.BDP($B246&amp;" Corp",AR$1)))</f>
        <v>AVIC Industry-Finance Holdings Co Ltd</v>
      </c>
      <c r="AS246" s="230" t="str">
        <f>IF(tbl_coded[[#This Row],[ISIN]]="","",IF(_xll.BDS($B246&amp;" Corp",AS$1)="#N/A Field Not Applicable","",_xll.BDS($B246&amp;" Corp",AS$1)))</f>
        <v/>
      </c>
      <c r="AT246" s="230" t="str">
        <f>IF(tbl_coded[[#This Row],[SBLC Provider BBID]]="","",_xll.BDP(tbl_coded[[#This Row],[SBLC Provider BBID]]&amp;" CompanyID","NAME"))</f>
        <v/>
      </c>
      <c r="AU246" s="230" t="str">
        <f>IF(tbl_coded[[#This Row],[ISIN]]="","",IF(OR(_xll.BDP($B246&amp;" Corp",AU$1)="#N/A N/A"),"--",IF(_xll.BDP($B246&amp;" Corp",AU$1)="#N/A Field Not Applicable","",TEXT(_xll.BDP($B246&amp;" Corp",AU$1),"yyyy/mm/dd"))))</f>
        <v>2021/02/09</v>
      </c>
      <c r="AV246" s="230" t="str">
        <f>IF(tbl_coded[[#This Row],[ISIN]]="","",IF(OR(_xll.BDP($B246&amp;" Corp",AV$1)="#N/A N/A"),"--",IF(_xll.BDP($B246&amp;" Corp",AV$1)="#N/A Field Not Applicable","",TEXT(_xll.BDP($B246&amp;" Corp",AV$1),"yyyy/mm/dd"))))</f>
        <v>2026/02/09</v>
      </c>
      <c r="AW246" s="230" t="str">
        <f>IF(tbl_coded[[#This Row],[ISIN]]="","",IF(OR(_xll.BDP($B246&amp;" Corp",AW$1)="#N/A N/A"),"--",IF(_xll.BDP($B246&amp;" Corp",AW$1)="#N/A Field Not Applicable","",TEXT(_xll.BDP($B246&amp;" Corp",AW$1),"yyyy/mm/dd"))))</f>
        <v>2021/02/03</v>
      </c>
      <c r="AX246" s="230" t="str">
        <f>IF(tbl_coded[[#This Row],[ISIN]]="","",IF(OR(_xll.BDP($B246&amp;" Corp",AX$1)="#N/A Field Not Applicable"),"--",IF(_xll.BDP($B246&amp;" Corp",AX$1)="#N/A Field Not Applicable","",TEXT(_xll.BDP($B246&amp;" Corp",AX$1),"yyyy/mm/dd"))))</f>
        <v>--</v>
      </c>
      <c r="AY246" s="230">
        <f>IF(tbl_coded[[#This Row],[ISIN]]="","",IF(OR(_xll.BDP($B246&amp;" Corp",AY$1)="#N/A N/A"),"--",_xll.BDP($B246&amp;" Corp",AY$1)))</f>
        <v>2.375</v>
      </c>
      <c r="AZ246" s="230" t="str">
        <f>IF(tbl_coded[[#This Row],[ISIN]]="","",IF(OR(_xll.BDP($B246&amp;" Corp",AZ$1)="#N/A N/A"),"--",_xll.BDP($B246&amp;" Corp",AZ$1)))</f>
        <v>USD</v>
      </c>
      <c r="BA246" s="230">
        <f>IF(tbl_coded[[#This Row],[ISIN]]="","",IF(OR(_xll.BDP($B246&amp;" Corp",BA$1)="#N/A N/A"),"--",_xll.BDP($B246&amp;" Corp",BA$1)))</f>
        <v>300000000</v>
      </c>
      <c r="BB246" s="230">
        <f>IF(tbl_coded[[#This Row],[ISIN]]="","",IF(OR(_xll.BDP($B246&amp;" Corp",BB$1)="#N/A Field Not Applicable"),"--",_xll.BDP($B246&amp;" Corp",BB$1)))</f>
        <v>99.841000000000008</v>
      </c>
      <c r="BC246" s="230" t="str">
        <f>IF(tbl_coded[[#This Row],[ISIN]]="","",IF(OR(_xll.BDP($B246&amp;" Corp",BC$1)="#N/A Field Not Applicable"),"--",_xll.BDP($B246&amp;" Corp",BC$1)))</f>
        <v>N</v>
      </c>
      <c r="BD246" s="230" t="str">
        <f>IF(tbl_coded[[#This Row],[ISIN]]="","",IF(OR(_xll.BDP($B246&amp;" Corp",BD$1)="#N/A Field Not Applicable"),"--",_xll.BDP($B246&amp;" Corp",BD$1)))</f>
        <v>N</v>
      </c>
      <c r="BE246" s="230" t="str">
        <f>IF(tbl_coded[[#This Row],[ISIN]]="","",IF(OR(_xll.BDP($B246&amp;" Corp",BE$1)="#N/A Field Not Applicable"),"--",_xll.BDP($B246&amp;" Corp",BE$1)))</f>
        <v>N</v>
      </c>
      <c r="BF246" s="230" t="str">
        <f>IF(tbl_coded[[#This Row],[ISIN]]="","",IF(OR(_xll.BDP($B246&amp;" Corp",BF$1)="#N/A N/A"),"",_xll.BDP($B246&amp;" Corp",BF$1)))</f>
        <v>600705 CH</v>
      </c>
      <c r="BG24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4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24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24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A3/--/A-</v>
      </c>
      <c r="BM246" s="230" t="str">
        <f>IF(tbl_coded[[#This Row],[GREEN]]="Y","Green",IF(tbl_coded[[#This Row],[SUSTAINABLE]]="Y","Sustainable",IF(tbl_coded[[#This Row],[SOCIAL]]="Y","Social","")))</f>
        <v/>
      </c>
    </row>
    <row r="247" spans="1:65" ht="15" customHeight="1">
      <c r="A247" s="225">
        <v>245</v>
      </c>
      <c r="B247" s="226" t="str">
        <f>IF(美元债一级!$C$3:$C$1048576&lt;&gt;"",美元债一级!C247,"")</f>
        <v>XS2270463255</v>
      </c>
      <c r="C247" s="230" t="str">
        <f>IF(tbl_coded[[#This Row],[ISIN]]="","",IF(tbl_coded[[#This Row],[Index]]&gt;$A$1,"",IF(_xll.BDP($B247&amp;" Corp",C$1)="#N/A N/A","",_xll.BDP($B247&amp;" Corp",C$1))))</f>
        <v>2/2/2021</v>
      </c>
      <c r="D247" s="230" t="str">
        <f>IF(tbl_coded[[#This Row],[ISIN]]="","",IF(_xll.BDP($B247&amp;" Corp",D$1)="#N/A N/A","",_xll.BDP($B247&amp;" Corp",D$1)))</f>
        <v>CISI FINANCIAL GROUP LTD</v>
      </c>
      <c r="E247" s="230" t="str">
        <f>IF(tbl_coded[[#This Row],[ISIN]]="","",IF(_xll.BDP($B247&amp;" Corp",E$1)="#N/A N/A","--",_xll.BDP($B247&amp;" Corp",E$1)))</f>
        <v>INDUSTRIAL SECURITIES</v>
      </c>
      <c r="F247" s="230" t="str">
        <f>IF(tbl_coded[[#This Row],[ISIN]]="","",IF(_xll.BDS($B247&amp;" Corp",F$1)="#N/A Field Not Applicable","",_xll.BDS($B247&amp;" Corp",F$1)))</f>
        <v/>
      </c>
      <c r="G247" s="230" t="str">
        <f>IF(tbl_coded[[#This Row],[ISIN]]="","",IF(_xll.BDP($F247&amp;" CompanyID",G$1)="#N/A Invalid Security","",_xll.BDP($F247&amp;" CompanyID",G$1)))</f>
        <v/>
      </c>
      <c r="H247" s="230" t="str">
        <f>IF(tbl_coded[[#This Row],[ISIN]]="","",IF(_xll.BDP($B247&amp;" Corp",H$1)="#N/A N/A","--",_xll.BDP($B247&amp;" Corp",H$1)))</f>
        <v>--</v>
      </c>
      <c r="I247" s="230" t="str">
        <f>IF(tbl_coded[[#This Row],[ISIN]]="","",IF(_xll.BDP($B247&amp;" Corp",I$1)="#N/A N/A","--",_xll.BDP($B247&amp;" Corp",I$1)))</f>
        <v>--</v>
      </c>
      <c r="J247" s="230" t="str">
        <f>IF(tbl_coded[[#This Row],[ISIN]]="","",IF(_xll.BDP($B247&amp;" Corp",J$1)="#N/A N/A","--",_xll.BDP($B247&amp;" Corp",J$1)))</f>
        <v>--</v>
      </c>
      <c r="K247" s="230" t="str">
        <f>IF(tbl_coded[[#This Row],[ISIN]]="","",IF(_xll.BDP($B247&amp;" Corp",K$1)="#N/A N/A","--",_xll.BDP($B247&amp;" Corp",K$1)))</f>
        <v>--</v>
      </c>
      <c r="L247" s="230" t="str">
        <f>IF(tbl_coded[[#This Row],[ISIN]]="","",IF(_xll.BDP($B247&amp;" Corp",L$1)="#N/A N/A","--",_xll.BDP($B247&amp;" Corp",L$1)))</f>
        <v>--</v>
      </c>
      <c r="M247" s="230" t="str">
        <f>IF(tbl_coded[[#This Row],[ISIN]]="","",IF(_xll.BDP($B247&amp;" Corp",M$1)="#N/A N/A","--",_xll.BDP($B247&amp;" Corp",M$1)))</f>
        <v>--</v>
      </c>
      <c r="N247" s="230" t="str">
        <f>IF(tbl_coded[[#This Row],[ISIN]]="","",IF(_xll.BDP($B247&amp;" Corp",N$1)="#N/A N/A","--",_xll.BDP($B247&amp;" Corp",N$1)))</f>
        <v>--</v>
      </c>
      <c r="O247" s="230" t="str">
        <f>IF(tbl_coded[[#This Row],[ISIN]]="","",IF(_xll.BDP($B247&amp;" Corp",O$1)="#N/A N/A","--",_xll.BDP($B247&amp;" Corp",O$1)))</f>
        <v>--</v>
      </c>
      <c r="P247" s="230" t="str">
        <f>IF(tbl_coded[[#This Row],[ISIN]]="","",IF(_xll.BDP($B247&amp;" Corp",P$1)="#N/A N/A","--",_xll.BDP($B247&amp;" Corp",P$1)))</f>
        <v>--</v>
      </c>
      <c r="Q24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7" s="230" t="str">
        <f>IF(tbl_coded[[#This Row],[ISIN]]="","",IF(OR(_xll.BDP($B247&amp;" Corp",R$1)="#N/A N/A",_xll.BDP($B247&amp;" Corp",R$1)="#N/A Invalid Security",_xll.BDP($B247&amp;" Corp",R$1)="#N/A Field Not Applicable"),"--",_xll.BDP($B247&amp;" Corp",R$1)))</f>
        <v>601377 CH</v>
      </c>
      <c r="S247" s="230" t="str">
        <f>IF(tbl_coded[[#This Row],[ISIN]]="","",IF(OR(_xll.BDP($R247&amp;" Equity",S$1)="#N/A N/A",_xll.BDP($R247&amp;" Equity",S$1)="#N/A Invalid Security"),"--",_xll.BDP($R247&amp;" Equity",S$1)))</f>
        <v>--</v>
      </c>
      <c r="T247" s="230" t="str">
        <f>IF(tbl_coded[[#This Row],[ISIN]]="","",IF(OR(_xll.BDP($R247&amp;" Equity",T$1)="#N/A N/A",_xll.BDP($R247&amp;" Equity",T$1)="#N/A Invalid Security"),"--",_xll.BDP($R247&amp;" Equity",T$1)))</f>
        <v>--</v>
      </c>
      <c r="U247" s="230" t="str">
        <f>IF(tbl_coded[[#This Row],[ISIN]]="","",IF(OR(_xll.BDP($R247&amp;" Equity",U$1)="#N/A N/A",_xll.BDP($R247&amp;" Equity",U$1)="#N/A Invalid Security"),"--",_xll.BDP($R247&amp;" Equity",U$1)))</f>
        <v>--</v>
      </c>
      <c r="V247" s="230" t="str">
        <f>IF(tbl_coded[[#This Row],[ISIN]]="","",IF(OR(_xll.BDP($R247&amp;" Equity",V$1)="#N/A N/A",_xll.BDP($R247&amp;" Equity",V$1)="#N/A Invalid Security"),"--",_xll.BDP($R247&amp;" Equity",V$1)))</f>
        <v>--</v>
      </c>
      <c r="W247" s="230" t="str">
        <f>IF(tbl_coded[[#This Row],[ISIN]]="","",IF(OR(_xll.BDP($R247&amp;" Equity",W$1)="#N/A N/A",_xll.BDP($R247&amp;" Equity",W$1)="#N/A Invalid Security"),"--",_xll.BDP($R247&amp;" Equity",W$1)))</f>
        <v>--</v>
      </c>
      <c r="X247" s="230" t="str">
        <f>IF(tbl_coded[[#This Row],[ISIN]]="","",IF(OR(_xll.BDP($R247&amp;" Equity",X$1)="#N/A N/A",_xll.BDP($R247&amp;" Equity",X$1)="#N/A Invalid Security"),"--",_xll.BDP($R247&amp;" Equity",X$1)))</f>
        <v>--</v>
      </c>
      <c r="Y24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247" s="230" t="str">
        <f>IF(tbl_coded[[#This Row],[ISIN]]="","",IF(ISNUMBER(_xll.BDP(B247&amp;" Corp",Z$1)),_xll.BDP(B247&amp;" Corp",Z$1),""))</f>
        <v/>
      </c>
      <c r="AA247" s="230" t="str">
        <f>IF(tbl_coded[[#This Row],[ISIN]]="","",IF(ISNUMBER(_xll.BDP(B247&amp;" Corp",AA$1)),_xll.BDP(B247&amp;" Corp",AA$1),""))</f>
        <v/>
      </c>
      <c r="AB247" s="230" t="str">
        <f>IF(tbl_coded[[#This Row],[ISIN]]="","",IF(ISNUMBER(_xll.BDP(B247&amp;" Corp",AB$1)),_xll.BDP(B247&amp;" Corp",AB$1),""))</f>
        <v/>
      </c>
      <c r="AC247" s="230" t="str">
        <f>IF(tbl_coded[[#This Row],[ISIN]]="","",IF((_xll.BDP(B247&amp;" Corp",AC$1))="#N/A Field Not Applicable","",_xll.BDP(B247&amp;" Corp",AC$1)))</f>
        <v>N</v>
      </c>
      <c r="AD247" s="230" t="str">
        <f>IF(tbl_coded[[#This Row],[ISIN]]="","",IF((_xll.BDP(B247&amp;" Corp",AD$1))="#N/A N/A","--",_xll.BDP(B247&amp;" Corp",AD$1)))</f>
        <v>--</v>
      </c>
      <c r="AE247" s="230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>NR</v>
      </c>
      <c r="AF24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4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47" s="231" t="str">
        <f>IF(tbl_coded[[#This Row],[ISIN]]="","",IF(_xll.BDP($B247&amp;" Corp",AH$1)="#N/A N/A","--",_xll.BDP($B247&amp;" Corp",AH$1)))</f>
        <v>KY</v>
      </c>
      <c r="AI24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4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兴证国际</v>
      </c>
      <c r="AL247" s="230" t="str">
        <f>IF(tbl_coded[[#This Row],[ISIN]]="","",IF(_xll.BDS($B247&amp;" Corp",AL$1)="#N/A Field Not Applicable","",_xll.BDS($B247&amp;" Corp",AL$1)))</f>
        <v/>
      </c>
      <c r="AM24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7" s="230" t="str">
        <f>IF(tbl_coded[[#This Row],[ISIN]]="","",IF(OR(_xll.BDP($B247&amp;" Corp",AR$1)="#N/A N/A"),"",_xll.BDP($B247&amp;" Corp",AR$1)))</f>
        <v>Industrial Securities Co Ltd</v>
      </c>
      <c r="AS247" s="230" t="str">
        <f>IF(tbl_coded[[#This Row],[ISIN]]="","",IF(_xll.BDS($B247&amp;" Corp",AS$1)="#N/A Field Not Applicable","",_xll.BDS($B247&amp;" Corp",AS$1)))</f>
        <v/>
      </c>
      <c r="AT247" s="230" t="str">
        <f>IF(tbl_coded[[#This Row],[SBLC Provider BBID]]="","",_xll.BDP(tbl_coded[[#This Row],[SBLC Provider BBID]]&amp;" CompanyID","NAME"))</f>
        <v/>
      </c>
      <c r="AU247" s="230" t="str">
        <f>IF(tbl_coded[[#This Row],[ISIN]]="","",IF(OR(_xll.BDP($B247&amp;" Corp",AU$1)="#N/A N/A"),"--",IF(_xll.BDP($B247&amp;" Corp",AU$1)="#N/A Field Not Applicable","",TEXT(_xll.BDP($B247&amp;" Corp",AU$1),"yyyy/mm/dd"))))</f>
        <v>2021/02/09</v>
      </c>
      <c r="AV247" s="230" t="str">
        <f>IF(tbl_coded[[#This Row],[ISIN]]="","",IF(OR(_xll.BDP($B247&amp;" Corp",AV$1)="#N/A N/A"),"--",IF(_xll.BDP($B247&amp;" Corp",AV$1)="#N/A Field Not Applicable","",TEXT(_xll.BDP($B247&amp;" Corp",AV$1),"yyyy/mm/dd"))))</f>
        <v>2024/02/09</v>
      </c>
      <c r="AW247" s="230" t="str">
        <f>IF(tbl_coded[[#This Row],[ISIN]]="","",IF(OR(_xll.BDP($B247&amp;" Corp",AW$1)="#N/A N/A"),"--",IF(_xll.BDP($B247&amp;" Corp",AW$1)="#N/A Field Not Applicable","",TEXT(_xll.BDP($B247&amp;" Corp",AW$1),"yyyy/mm/dd"))))</f>
        <v>2021/02/02</v>
      </c>
      <c r="AX247" s="230" t="str">
        <f>IF(tbl_coded[[#This Row],[ISIN]]="","",IF(OR(_xll.BDP($B247&amp;" Corp",AX$1)="#N/A Field Not Applicable"),"--",IF(_xll.BDP($B247&amp;" Corp",AX$1)="#N/A Field Not Applicable","",TEXT(_xll.BDP($B247&amp;" Corp",AX$1),"yyyy/mm/dd"))))</f>
        <v>--</v>
      </c>
      <c r="AY247" s="230">
        <f>IF(tbl_coded[[#This Row],[ISIN]]="","",IF(OR(_xll.BDP($B247&amp;" Corp",AY$1)="#N/A N/A"),"--",_xll.BDP($B247&amp;" Corp",AY$1)))</f>
        <v>2</v>
      </c>
      <c r="AZ247" s="230" t="str">
        <f>IF(tbl_coded[[#This Row],[ISIN]]="","",IF(OR(_xll.BDP($B247&amp;" Corp",AZ$1)="#N/A N/A"),"--",_xll.BDP($B247&amp;" Corp",AZ$1)))</f>
        <v>USD</v>
      </c>
      <c r="BA247" s="230">
        <f>IF(tbl_coded[[#This Row],[ISIN]]="","",IF(OR(_xll.BDP($B247&amp;" Corp",BA$1)="#N/A N/A"),"--",_xll.BDP($B247&amp;" Corp",BA$1)))</f>
        <v>300000000</v>
      </c>
      <c r="BB247" s="230">
        <f>IF(tbl_coded[[#This Row],[ISIN]]="","",IF(OR(_xll.BDP($B247&amp;" Corp",BB$1)="#N/A Field Not Applicable"),"--",_xll.BDP($B247&amp;" Corp",BB$1)))</f>
        <v>100</v>
      </c>
      <c r="BC247" s="230" t="str">
        <f>IF(tbl_coded[[#This Row],[ISIN]]="","",IF(OR(_xll.BDP($B247&amp;" Corp",BC$1)="#N/A Field Not Applicable"),"--",_xll.BDP($B247&amp;" Corp",BC$1)))</f>
        <v>N</v>
      </c>
      <c r="BD247" s="230" t="str">
        <f>IF(tbl_coded[[#This Row],[ISIN]]="","",IF(OR(_xll.BDP($B247&amp;" Corp",BD$1)="#N/A Field Not Applicable"),"--",_xll.BDP($B247&amp;" Corp",BD$1)))</f>
        <v>N</v>
      </c>
      <c r="BE247" s="230" t="str">
        <f>IF(tbl_coded[[#This Row],[ISIN]]="","",IF(OR(_xll.BDP($B247&amp;" Corp",BE$1)="#N/A Field Not Applicable"),"--",_xll.BDP($B247&amp;" Corp",BE$1)))</f>
        <v>N</v>
      </c>
      <c r="BF247" s="230" t="str">
        <f>IF(tbl_coded[[#This Row],[ISIN]]="","",IF(OR(_xll.BDP($B247&amp;" Corp",BF$1)="#N/A N/A"),"",_xll.BDP($B247&amp;" Corp",BF$1)))</f>
        <v>6058 HK</v>
      </c>
      <c r="BG24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4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4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4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47" s="230" t="str">
        <f>IF(tbl_coded[[#This Row],[GREEN]]="Y","Green",IF(tbl_coded[[#This Row],[SUSTAINABLE]]="Y","Sustainable",IF(tbl_coded[[#This Row],[SOCIAL]]="Y","Social","")))</f>
        <v/>
      </c>
    </row>
    <row r="248" spans="1:65" ht="15" customHeight="1">
      <c r="A248" s="225">
        <v>246</v>
      </c>
      <c r="B248" s="226" t="str">
        <f>IF(美元债一级!$C$3:$C$1048576&lt;&gt;"",美元债一级!C248,"")</f>
        <v>XS2295983410</v>
      </c>
      <c r="C248" s="230" t="str">
        <f>IF(tbl_coded[[#This Row],[ISIN]]="","",IF(tbl_coded[[#This Row],[Index]]&gt;$A$1,"",IF(_xll.BDP($B248&amp;" Corp",C$1)="#N/A N/A","",_xll.BDP($B248&amp;" Corp",C$1))))</f>
        <v>2/2/2021</v>
      </c>
      <c r="D248" s="230" t="str">
        <f>IF(tbl_coded[[#This Row],[ISIN]]="","",IF(_xll.BDP($B248&amp;" Corp",D$1)="#N/A N/A","",_xll.BDP($B248&amp;" Corp",D$1)))</f>
        <v>CH OVS GRAND OCE FINANCE</v>
      </c>
      <c r="E248" s="230" t="str">
        <f>IF(tbl_coded[[#This Row],[ISIN]]="","",IF(_xll.BDP($B248&amp;" Corp",E$1)="#N/A N/A","--",_xll.BDP($B248&amp;" Corp",E$1)))</f>
        <v>CHINA OVERSEAS GRAND OCE</v>
      </c>
      <c r="F248" s="230" t="str">
        <f>IF(tbl_coded[[#This Row],[ISIN]]="","",IF(_xll.BDS($B248&amp;" Corp",F$1)="#N/A Field Not Applicable","",_xll.BDS($B248&amp;" Corp",F$1)))</f>
        <v/>
      </c>
      <c r="G248" s="230" t="str">
        <f>IF(tbl_coded[[#This Row],[ISIN]]="","",IF(_xll.BDP($F248&amp;" CompanyID",G$1)="#N/A Invalid Security","",_xll.BDP($F248&amp;" CompanyID",G$1)))</f>
        <v/>
      </c>
      <c r="H248" s="230" t="str">
        <f>IF(tbl_coded[[#This Row],[ISIN]]="","",IF(_xll.BDP($B248&amp;" Corp",H$1)="#N/A N/A","--",_xll.BDP($B248&amp;" Corp",H$1)))</f>
        <v>Baa2</v>
      </c>
      <c r="I248" s="230" t="str">
        <f>IF(tbl_coded[[#This Row],[ISIN]]="","",IF(_xll.BDP($B248&amp;" Corp",I$1)="#N/A N/A","--",_xll.BDP($B248&amp;" Corp",I$1)))</f>
        <v>--</v>
      </c>
      <c r="J248" s="230" t="str">
        <f>IF(tbl_coded[[#This Row],[ISIN]]="","",IF(_xll.BDP($B248&amp;" Corp",J$1)="#N/A N/A","--",_xll.BDP($B248&amp;" Corp",J$1)))</f>
        <v>BBB</v>
      </c>
      <c r="K248" s="230" t="str">
        <f>IF(tbl_coded[[#This Row],[ISIN]]="","",IF(_xll.BDP($B248&amp;" Corp",K$1)="#N/A N/A","--",_xll.BDP($B248&amp;" Corp",K$1)))</f>
        <v>--</v>
      </c>
      <c r="L248" s="230" t="str">
        <f>IF(tbl_coded[[#This Row],[ISIN]]="","",IF(_xll.BDP($B248&amp;" Corp",L$1)="#N/A N/A","--",_xll.BDP($B248&amp;" Corp",L$1)))</f>
        <v>--</v>
      </c>
      <c r="M248" s="230" t="str">
        <f>IF(tbl_coded[[#This Row],[ISIN]]="","",IF(_xll.BDP($B248&amp;" Corp",M$1)="#N/A N/A","--",_xll.BDP($B248&amp;" Corp",M$1)))</f>
        <v>Baa2</v>
      </c>
      <c r="N248" s="230" t="str">
        <f>IF(tbl_coded[[#This Row],[ISIN]]="","",IF(_xll.BDP($B248&amp;" Corp",N$1)="#N/A N/A","--",_xll.BDP($B248&amp;" Corp",N$1)))</f>
        <v>--</v>
      </c>
      <c r="O248" s="230" t="str">
        <f>IF(tbl_coded[[#This Row],[ISIN]]="","",IF(_xll.BDP($B248&amp;" Corp",O$1)="#N/A N/A","--",_xll.BDP($B248&amp;" Corp",O$1)))</f>
        <v>--</v>
      </c>
      <c r="P248" s="230" t="str">
        <f>IF(tbl_coded[[#This Row],[ISIN]]="","",IF(_xll.BDP($B248&amp;" Corp",P$1)="#N/A N/A","--",_xll.BDP($B248&amp;" Corp",P$1)))</f>
        <v>--</v>
      </c>
      <c r="Q24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248" s="230" t="str">
        <f>IF(tbl_coded[[#This Row],[ISIN]]="","",IF(OR(_xll.BDP($B248&amp;" Corp",R$1)="#N/A N/A",_xll.BDP($B248&amp;" Corp",R$1)="#N/A Invalid Security",_xll.BDP($B248&amp;" Corp",R$1)="#N/A Field Not Applicable"),"--",_xll.BDP($B248&amp;" Corp",R$1)))</f>
        <v>81 HK</v>
      </c>
      <c r="S248" s="230" t="str">
        <f>IF(tbl_coded[[#This Row],[ISIN]]="","",IF(OR(_xll.BDP($R248&amp;" Equity",S$1)="#N/A N/A",_xll.BDP($R248&amp;" Equity",S$1)="#N/A Invalid Security"),"--",_xll.BDP($R248&amp;" Equity",S$1)))</f>
        <v>--</v>
      </c>
      <c r="T248" s="230" t="str">
        <f>IF(tbl_coded[[#This Row],[ISIN]]="","",IF(OR(_xll.BDP($R248&amp;" Equity",T$1)="#N/A N/A",_xll.BDP($R248&amp;" Equity",T$1)="#N/A Invalid Security"),"--",_xll.BDP($R248&amp;" Equity",T$1)))</f>
        <v>--</v>
      </c>
      <c r="U248" s="230" t="str">
        <f>IF(tbl_coded[[#This Row],[ISIN]]="","",IF(OR(_xll.BDP($R248&amp;" Equity",U$1)="#N/A N/A",_xll.BDP($R248&amp;" Equity",U$1)="#N/A Invalid Security"),"--",_xll.BDP($R248&amp;" Equity",U$1)))</f>
        <v>Baa2</v>
      </c>
      <c r="V248" s="230" t="str">
        <f>IF(tbl_coded[[#This Row],[ISIN]]="","",IF(OR(_xll.BDP($R248&amp;" Equity",V$1)="#N/A N/A",_xll.BDP($R248&amp;" Equity",V$1)="#N/A Invalid Security"),"--",_xll.BDP($R248&amp;" Equity",V$1)))</f>
        <v>--</v>
      </c>
      <c r="W248" s="230" t="str">
        <f>IF(tbl_coded[[#This Row],[ISIN]]="","",IF(OR(_xll.BDP($R248&amp;" Equity",W$1)="#N/A N/A",_xll.BDP($R248&amp;" Equity",W$1)="#N/A Invalid Security"),"--",_xll.BDP($R248&amp;" Equity",W$1)))</f>
        <v>BBB-</v>
      </c>
      <c r="X248" s="230" t="str">
        <f>IF(tbl_coded[[#This Row],[ISIN]]="","",IF(OR(_xll.BDP($R248&amp;" Equity",X$1)="#N/A N/A",_xll.BDP($R248&amp;" Equity",X$1)="#N/A Invalid Security"),"--",_xll.BDP($R248&amp;" Equity",X$1)))</f>
        <v>BBB</v>
      </c>
      <c r="Y24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Baa2/BBB-/BBB</v>
      </c>
      <c r="Z248" s="230">
        <f>IF(tbl_coded[[#This Row],[ISIN]]="","",IF(ISNUMBER(_xll.BDP(B248&amp;" Corp",Z$1)),_xll.BDP(B248&amp;" Corp",Z$1),""))</f>
        <v>202.5</v>
      </c>
      <c r="AA248" s="230">
        <f>IF(tbl_coded[[#This Row],[ISIN]]="","",IF(ISNUMBER(_xll.BDP(B248&amp;" Corp",AA$1)),_xll.BDP(B248&amp;" Corp",AA$1),""))</f>
        <v>202.5</v>
      </c>
      <c r="AB248" s="230" t="str">
        <f>IF(tbl_coded[[#This Row],[ISIN]]="","",IF(ISNUMBER(_xll.BDP(B248&amp;" Corp",AB$1)),_xll.BDP(B248&amp;" Corp",AB$1),""))</f>
        <v/>
      </c>
      <c r="AC248" s="230" t="str">
        <f>IF(tbl_coded[[#This Row],[ISIN]]="","",IF((_xll.BDP(B248&amp;" Corp",AC$1))="#N/A Field Not Applicable","",_xll.BDP(B248&amp;" Corp",AC$1)))</f>
        <v>N</v>
      </c>
      <c r="AD248" s="230" t="str">
        <f>IF(tbl_coded[[#This Row],[ISIN]]="","",IF((_xll.BDP(B248&amp;" Corp",AD$1))="#N/A N/A","--",_xll.BDP(B248&amp;" Corp",AD$1)))</f>
        <v>--</v>
      </c>
      <c r="AE248" s="230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>IG</v>
      </c>
      <c r="AF24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Baa2/BBB-/BBB</v>
      </c>
      <c r="AG24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Baa2/--/BBB</v>
      </c>
      <c r="AH248" s="231" t="str">
        <f>IF(tbl_coded[[#This Row],[ISIN]]="","",IF(_xll.BDP($B248&amp;" Corp",AH$1)="#N/A N/A","--",_xll.BDP($B248&amp;" Corp",AH$1)))</f>
        <v>KY</v>
      </c>
      <c r="AI24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8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202.5</v>
      </c>
      <c r="AK24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中国海外宏洋财务IV（</v>
      </c>
      <c r="AL248" s="230" t="str">
        <f>IF(tbl_coded[[#This Row],[ISIN]]="","",IF(_xll.BDS($B248&amp;" Corp",AL$1)="#N/A Field Not Applicable","",_xll.BDS($B248&amp;" Corp",AL$1)))</f>
        <v/>
      </c>
      <c r="AM24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4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4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4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8" s="230" t="str">
        <f>IF(tbl_coded[[#This Row],[ISIN]]="","",IF(OR(_xll.BDP($B248&amp;" Corp",AR$1)="#N/A N/A"),"",_xll.BDP($B248&amp;" Corp",AR$1)))</f>
        <v>China Overseas Grand Oceans Group Ltd</v>
      </c>
      <c r="AS248" s="230" t="str">
        <f>IF(tbl_coded[[#This Row],[ISIN]]="","",IF(_xll.BDS($B248&amp;" Corp",AS$1)="#N/A Field Not Applicable","",_xll.BDS($B248&amp;" Corp",AS$1)))</f>
        <v/>
      </c>
      <c r="AT248" s="230" t="str">
        <f>IF(tbl_coded[[#This Row],[SBLC Provider BBID]]="","",_xll.BDP(tbl_coded[[#This Row],[SBLC Provider BBID]]&amp;" CompanyID","NAME"))</f>
        <v/>
      </c>
      <c r="AU248" s="230" t="str">
        <f>IF(tbl_coded[[#This Row],[ISIN]]="","",IF(OR(_xll.BDP($B248&amp;" Corp",AU$1)="#N/A N/A"),"--",IF(_xll.BDP($B248&amp;" Corp",AU$1)="#N/A Field Not Applicable","",TEXT(_xll.BDP($B248&amp;" Corp",AU$1),"yyyy/mm/dd"))))</f>
        <v>2021/02/09</v>
      </c>
      <c r="AV248" s="230" t="str">
        <f>IF(tbl_coded[[#This Row],[ISIN]]="","",IF(OR(_xll.BDP($B248&amp;" Corp",AV$1)="#N/A N/A"),"--",IF(_xll.BDP($B248&amp;" Corp",AV$1)="#N/A Field Not Applicable","",TEXT(_xll.BDP($B248&amp;" Corp",AV$1),"yyyy/mm/dd"))))</f>
        <v>2026/02/09</v>
      </c>
      <c r="AW248" s="230" t="str">
        <f>IF(tbl_coded[[#This Row],[ISIN]]="","",IF(OR(_xll.BDP($B248&amp;" Corp",AW$1)="#N/A N/A"),"--",IF(_xll.BDP($B248&amp;" Corp",AW$1)="#N/A Field Not Applicable","",TEXT(_xll.BDP($B248&amp;" Corp",AW$1),"yyyy/mm/dd"))))</f>
        <v>2021/02/02</v>
      </c>
      <c r="AX248" s="230" t="str">
        <f>IF(tbl_coded[[#This Row],[ISIN]]="","",IF(OR(_xll.BDP($B248&amp;" Corp",AX$1)="#N/A Field Not Applicable"),"--",IF(_xll.BDP($B248&amp;" Corp",AX$1)="#N/A Field Not Applicable","",TEXT(_xll.BDP($B248&amp;" Corp",AX$1),"yyyy/mm/dd"))))</f>
        <v>2025/11/09</v>
      </c>
      <c r="AY248" s="230">
        <f>IF(tbl_coded[[#This Row],[ISIN]]="","",IF(OR(_xll.BDP($B248&amp;" Corp",AY$1)="#N/A N/A"),"--",_xll.BDP($B248&amp;" Corp",AY$1)))</f>
        <v>2.4500000000000002</v>
      </c>
      <c r="AZ248" s="230" t="str">
        <f>IF(tbl_coded[[#This Row],[ISIN]]="","",IF(OR(_xll.BDP($B248&amp;" Corp",AZ$1)="#N/A N/A"),"--",_xll.BDP($B248&amp;" Corp",AZ$1)))</f>
        <v>USD</v>
      </c>
      <c r="BA248" s="230">
        <f>IF(tbl_coded[[#This Row],[ISIN]]="","",IF(OR(_xll.BDP($B248&amp;" Corp",BA$1)="#N/A N/A"),"--",_xll.BDP($B248&amp;" Corp",BA$1)))</f>
        <v>512000000</v>
      </c>
      <c r="BB248" s="230">
        <f>IF(tbl_coded[[#This Row],[ISIN]]="","",IF(OR(_xll.BDP($B248&amp;" Corp",BB$1)="#N/A Field Not Applicable"),"--",_xll.BDP($B248&amp;" Corp",BB$1)))</f>
        <v>99.915999999999997</v>
      </c>
      <c r="BC248" s="230" t="str">
        <f>IF(tbl_coded[[#This Row],[ISIN]]="","",IF(OR(_xll.BDP($B248&amp;" Corp",BC$1)="#N/A Field Not Applicable"),"--",_xll.BDP($B248&amp;" Corp",BC$1)))</f>
        <v>N</v>
      </c>
      <c r="BD248" s="230" t="str">
        <f>IF(tbl_coded[[#This Row],[ISIN]]="","",IF(OR(_xll.BDP($B248&amp;" Corp",BD$1)="#N/A Field Not Applicable"),"--",_xll.BDP($B248&amp;" Corp",BD$1)))</f>
        <v>N</v>
      </c>
      <c r="BE248" s="230" t="str">
        <f>IF(tbl_coded[[#This Row],[ISIN]]="","",IF(OR(_xll.BDP($B248&amp;" Corp",BE$1)="#N/A Field Not Applicable"),"--",_xll.BDP($B248&amp;" Corp",BE$1)))</f>
        <v>N</v>
      </c>
      <c r="BF248" s="230" t="str">
        <f>IF(tbl_coded[[#This Row],[ISIN]]="","",IF(OR(_xll.BDP($B248&amp;" Corp",BF$1)="#N/A N/A"),"",_xll.BDP($B248&amp;" Corp",BF$1)))</f>
        <v>81 HK</v>
      </c>
      <c r="BG24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24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4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--/BBB-/BBB</v>
      </c>
      <c r="BL24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Baa2/BBB-/BBB</v>
      </c>
      <c r="BM248" s="230" t="str">
        <f>IF(tbl_coded[[#This Row],[GREEN]]="Y","Green",IF(tbl_coded[[#This Row],[SUSTAINABLE]]="Y","Sustainable",IF(tbl_coded[[#This Row],[SOCIAL]]="Y","Social","")))</f>
        <v/>
      </c>
    </row>
    <row r="249" spans="1:65" ht="15" customHeight="1">
      <c r="A249" s="225">
        <v>247</v>
      </c>
      <c r="B249" s="226" t="str">
        <f>IF(美元债一级!$C$3:$C$1048576&lt;&gt;"",美元债一级!C249,"")</f>
        <v>XS2228902255</v>
      </c>
      <c r="C249" s="230" t="str">
        <f>IF(tbl_coded[[#This Row],[ISIN]]="","",IF(tbl_coded[[#This Row],[Index]]&gt;$A$1,"",IF(_xll.BDP($B249&amp;" Corp",C$1)="#N/A N/A","",_xll.BDP($B249&amp;" Corp",C$1))))</f>
        <v>6/1/2021</v>
      </c>
      <c r="D249" s="230" t="str">
        <f>IF(tbl_coded[[#This Row],[ISIN]]="","",IF(_xll.BDP($B249&amp;" Corp",D$1)="#N/A N/A","",_xll.BDP($B249&amp;" Corp",D$1)))</f>
        <v>HOPSONCAPITALINTERNATION</v>
      </c>
      <c r="E249" s="230" t="str">
        <f>IF(tbl_coded[[#This Row],[ISIN]]="","",IF(_xll.BDP($B249&amp;" Corp",E$1)="#N/A N/A","--",_xll.BDP($B249&amp;" Corp",E$1)))</f>
        <v>MULTIPLE GUARANTORS</v>
      </c>
      <c r="F249" s="230" t="str">
        <f>IF(tbl_coded[[#This Row],[ISIN]]="","",IF(_xll.BDS($B249&amp;" Corp",F$1)="#N/A Field Not Applicable","",_xll.BDS($B249&amp;" Corp",F$1)))</f>
        <v/>
      </c>
      <c r="G249" s="230" t="str">
        <f>IF(tbl_coded[[#This Row],[ISIN]]="","",IF(_xll.BDP($F249&amp;" CompanyID",G$1)="#N/A Invalid Security","",_xll.BDP($F249&amp;" CompanyID",G$1)))</f>
        <v/>
      </c>
      <c r="H249" s="230" t="str">
        <f>IF(tbl_coded[[#This Row],[ISIN]]="","",IF(_xll.BDP($B249&amp;" Corp",H$1)="#N/A N/A","--",_xll.BDP($B249&amp;" Corp",H$1)))</f>
        <v>--</v>
      </c>
      <c r="I249" s="230" t="str">
        <f>IF(tbl_coded[[#This Row],[ISIN]]="","",IF(_xll.BDP($B249&amp;" Corp",I$1)="#N/A N/A","--",_xll.BDP($B249&amp;" Corp",I$1)))</f>
        <v>--</v>
      </c>
      <c r="J249" s="230" t="str">
        <f>IF(tbl_coded[[#This Row],[ISIN]]="","",IF(_xll.BDP($B249&amp;" Corp",J$1)="#N/A N/A","--",_xll.BDP($B249&amp;" Corp",J$1)))</f>
        <v>--</v>
      </c>
      <c r="K249" s="230" t="str">
        <f>IF(tbl_coded[[#This Row],[ISIN]]="","",IF(_xll.BDP($B249&amp;" Corp",K$1)="#N/A N/A","--",_xll.BDP($B249&amp;" Corp",K$1)))</f>
        <v>--</v>
      </c>
      <c r="L249" s="230" t="str">
        <f>IF(tbl_coded[[#This Row],[ISIN]]="","",IF(_xll.BDP($B249&amp;" Corp",L$1)="#N/A N/A","--",_xll.BDP($B249&amp;" Corp",L$1)))</f>
        <v>--</v>
      </c>
      <c r="M249" s="230" t="str">
        <f>IF(tbl_coded[[#This Row],[ISIN]]="","",IF(_xll.BDP($B249&amp;" Corp",M$1)="#N/A N/A","--",_xll.BDP($B249&amp;" Corp",M$1)))</f>
        <v>--</v>
      </c>
      <c r="N249" s="230" t="str">
        <f>IF(tbl_coded[[#This Row],[ISIN]]="","",IF(_xll.BDP($B249&amp;" Corp",N$1)="#N/A N/A","--",_xll.BDP($B249&amp;" Corp",N$1)))</f>
        <v>--</v>
      </c>
      <c r="O249" s="230" t="str">
        <f>IF(tbl_coded[[#This Row],[ISIN]]="","",IF(_xll.BDP($B249&amp;" Corp",O$1)="#N/A N/A","--",_xll.BDP($B249&amp;" Corp",O$1)))</f>
        <v>--</v>
      </c>
      <c r="P249" s="230" t="str">
        <f>IF(tbl_coded[[#This Row],[ISIN]]="","",IF(_xll.BDP($B249&amp;" Corp",P$1)="#N/A N/A","--",_xll.BDP($B249&amp;" Corp",P$1)))</f>
        <v>--</v>
      </c>
      <c r="Q24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49" s="230" t="str">
        <f>IF(tbl_coded[[#This Row],[ISIN]]="","",IF(OR(_xll.BDP($B249&amp;" Corp",R$1)="#N/A N/A",_xll.BDP($B249&amp;" Corp",R$1)="#N/A Invalid Security",_xll.BDP($B249&amp;" Corp",R$1)="#N/A Field Not Applicable"),"--",_xll.BDP($B249&amp;" Corp",R$1)))</f>
        <v>--</v>
      </c>
      <c r="S249" s="230" t="str">
        <f>IF(tbl_coded[[#This Row],[ISIN]]="","",IF(OR(_xll.BDP($R249&amp;" Equity",S$1)="#N/A N/A",_xll.BDP($R249&amp;" Equity",S$1)="#N/A Invalid Security"),"--",_xll.BDP($R249&amp;" Equity",S$1)))</f>
        <v>--</v>
      </c>
      <c r="T249" s="230" t="str">
        <f>IF(tbl_coded[[#This Row],[ISIN]]="","",IF(OR(_xll.BDP($R249&amp;" Equity",T$1)="#N/A N/A",_xll.BDP($R249&amp;" Equity",T$1)="#N/A Invalid Security"),"--",_xll.BDP($R249&amp;" Equity",T$1)))</f>
        <v>--</v>
      </c>
      <c r="U249" s="230" t="str">
        <f>IF(tbl_coded[[#This Row],[ISIN]]="","",IF(OR(_xll.BDP($R249&amp;" Equity",U$1)="#N/A N/A",_xll.BDP($R249&amp;" Equity",U$1)="#N/A Invalid Security"),"--",_xll.BDP($R249&amp;" Equity",U$1)))</f>
        <v>--</v>
      </c>
      <c r="V249" s="230" t="str">
        <f>IF(tbl_coded[[#This Row],[ISIN]]="","",IF(OR(_xll.BDP($R249&amp;" Equity",V$1)="#N/A N/A",_xll.BDP($R249&amp;" Equity",V$1)="#N/A Invalid Security"),"--",_xll.BDP($R249&amp;" Equity",V$1)))</f>
        <v>--</v>
      </c>
      <c r="W249" s="230" t="str">
        <f>IF(tbl_coded[[#This Row],[ISIN]]="","",IF(OR(_xll.BDP($R249&amp;" Equity",W$1)="#N/A N/A",_xll.BDP($R249&amp;" Equity",W$1)="#N/A Invalid Security"),"--",_xll.BDP($R249&amp;" Equity",W$1)))</f>
        <v>--</v>
      </c>
      <c r="X249" s="230" t="str">
        <f>IF(tbl_coded[[#This Row],[ISIN]]="","",IF(OR(_xll.BDP($R249&amp;" Equity",X$1)="#N/A N/A",_xll.BDP($R249&amp;" Equity",X$1)="#N/A Invalid Security"),"--",_xll.BDP($R249&amp;" Equity",X$1)))</f>
        <v>--</v>
      </c>
      <c r="Y24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49" s="230" t="str">
        <f>IF(tbl_coded[[#This Row],[ISIN]]="","",IF(ISNUMBER(_xll.BDP(B249&amp;" Corp",Z$1)),_xll.BDP(B249&amp;" Corp",Z$1),""))</f>
        <v/>
      </c>
      <c r="AA249" s="230" t="str">
        <f>IF(tbl_coded[[#This Row],[ISIN]]="","",IF(ISNUMBER(_xll.BDP(B249&amp;" Corp",AA$1)),_xll.BDP(B249&amp;" Corp",AA$1),""))</f>
        <v/>
      </c>
      <c r="AB249" s="230" t="str">
        <f>IF(tbl_coded[[#This Row],[ISIN]]="","",IF(ISNUMBER(_xll.BDP(B249&amp;" Corp",AB$1)),_xll.BDP(B249&amp;" Corp",AB$1),""))</f>
        <v/>
      </c>
      <c r="AC249" s="230" t="str">
        <f>IF(tbl_coded[[#This Row],[ISIN]]="","",IF((_xll.BDP(B249&amp;" Corp",AC$1))="#N/A Field Not Applicable","",_xll.BDP(B249&amp;" Corp",AC$1)))</f>
        <v>N</v>
      </c>
      <c r="AD249" s="230" t="str">
        <f>IF(tbl_coded[[#This Row],[ISIN]]="","",IF((_xll.BDP(B249&amp;" Corp",AD$1))="#N/A N/A","--",_xll.BDP(B249&amp;" Corp",AD$1)))</f>
        <v>--</v>
      </c>
      <c r="AE249" s="230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>NR</v>
      </c>
      <c r="AF24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4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49" s="231" t="str">
        <f>IF(tbl_coded[[#This Row],[ISIN]]="","",IF(_xll.BDP($B249&amp;" Corp",AH$1)="#N/A N/A","--",_xll.BDP($B249&amp;" Corp",AH$1)))</f>
        <v>VG</v>
      </c>
      <c r="AI24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4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Hopson Capital International G</v>
      </c>
      <c r="AL249" s="230" t="s">
        <v>521</v>
      </c>
      <c r="AM24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4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4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4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4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49" s="230" t="str">
        <f>IF(tbl_coded[[#This Row],[ISIN]]="","",IF(OR(_xll.BDP($B249&amp;" Corp",AR$1)="#N/A N/A"),"",_xll.BDP($B249&amp;" Corp",AR$1)))</f>
        <v>Multiple Guarantors</v>
      </c>
      <c r="AS249" s="230" t="str">
        <f>IF(tbl_coded[[#This Row],[ISIN]]="","",IF(_xll.BDS($B249&amp;" Corp",AS$1)="#N/A Field Not Applicable","",_xll.BDS($B249&amp;" Corp",AS$1)))</f>
        <v/>
      </c>
      <c r="AT249" s="230" t="str">
        <f>IF(tbl_coded[[#This Row],[SBLC Provider BBID]]="","",_xll.BDP(tbl_coded[[#This Row],[SBLC Provider BBID]]&amp;" CompanyID","NAME"))</f>
        <v/>
      </c>
      <c r="AU249" s="230" t="str">
        <f>IF(tbl_coded[[#This Row],[ISIN]]="","",IF(OR(_xll.BDP($B249&amp;" Corp",AU$1)="#N/A N/A"),"--",IF(_xll.BDP($B249&amp;" Corp",AU$1)="#N/A Field Not Applicable","",TEXT(_xll.BDP($B249&amp;" Corp",AU$1),"yyyy/mm/dd"))))</f>
        <v>2021/01/13</v>
      </c>
      <c r="AV249" s="230" t="str">
        <f>IF(tbl_coded[[#This Row],[ISIN]]="","",IF(OR(_xll.BDP($B249&amp;" Corp",AV$1)="#N/A N/A"),"--",IF(_xll.BDP($B249&amp;" Corp",AV$1)="#N/A Field Not Applicable","",TEXT(_xll.BDP($B249&amp;" Corp",AV$1),"yyyy/mm/dd"))))</f>
        <v>2022/01/12</v>
      </c>
      <c r="AW249" s="230" t="str">
        <f>IF(tbl_coded[[#This Row],[ISIN]]="","",IF(OR(_xll.BDP($B249&amp;" Corp",AW$1)="#N/A N/A"),"--",IF(_xll.BDP($B249&amp;" Corp",AW$1)="#N/A Field Not Applicable","",TEXT(_xll.BDP($B249&amp;" Corp",AW$1),"yyyy/mm/dd"))))</f>
        <v>2021/01/06</v>
      </c>
      <c r="AX249" s="230" t="str">
        <f>IF(tbl_coded[[#This Row],[ISIN]]="","",IF(OR(_xll.BDP($B249&amp;" Corp",AX$1)="#N/A Field Not Applicable"),"--",IF(_xll.BDP($B249&amp;" Corp",AX$1)="#N/A Field Not Applicable","",TEXT(_xll.BDP($B249&amp;" Corp",AX$1),"yyyy/mm/dd"))))</f>
        <v>--</v>
      </c>
      <c r="AY249" s="230">
        <f>IF(tbl_coded[[#This Row],[ISIN]]="","",IF(OR(_xll.BDP($B249&amp;" Corp",AY$1)="#N/A N/A"),"--",_xll.BDP($B249&amp;" Corp",AY$1)))</f>
        <v>5.8</v>
      </c>
      <c r="AZ249" s="230" t="str">
        <f>IF(tbl_coded[[#This Row],[ISIN]]="","",IF(OR(_xll.BDP($B249&amp;" Corp",AZ$1)="#N/A N/A"),"--",_xll.BDP($B249&amp;" Corp",AZ$1)))</f>
        <v>USD</v>
      </c>
      <c r="BA249" s="230">
        <f>IF(tbl_coded[[#This Row],[ISIN]]="","",IF(OR(_xll.BDP($B249&amp;" Corp",BA$1)="#N/A N/A"),"--",_xll.BDP($B249&amp;" Corp",BA$1)))</f>
        <v>500000000</v>
      </c>
      <c r="BB249" s="230" t="str">
        <f>IF(tbl_coded[[#This Row],[ISIN]]="","",IF(OR(_xll.BDP($B249&amp;" Corp",BB$1)="#N/A Field Not Applicable"),"--",_xll.BDP($B249&amp;" Corp",BB$1)))</f>
        <v>--</v>
      </c>
      <c r="BC249" s="230" t="str">
        <f>IF(tbl_coded[[#This Row],[ISIN]]="","",IF(OR(_xll.BDP($B249&amp;" Corp",BC$1)="#N/A Field Not Applicable"),"--",_xll.BDP($B249&amp;" Corp",BC$1)))</f>
        <v>N</v>
      </c>
      <c r="BD249" s="230" t="str">
        <f>IF(tbl_coded[[#This Row],[ISIN]]="","",IF(OR(_xll.BDP($B249&amp;" Corp",BD$1)="#N/A Field Not Applicable"),"--",_xll.BDP($B249&amp;" Corp",BD$1)))</f>
        <v>N</v>
      </c>
      <c r="BE249" s="230" t="str">
        <f>IF(tbl_coded[[#This Row],[ISIN]]="","",IF(OR(_xll.BDP($B249&amp;" Corp",BE$1)="#N/A Field Not Applicable"),"--",_xll.BDP($B249&amp;" Corp",BE$1)))</f>
        <v>N</v>
      </c>
      <c r="BF249" s="230" t="str">
        <f>IF(tbl_coded[[#This Row],[ISIN]]="","",IF(OR(_xll.BDP($B249&amp;" Corp",BF$1)="#N/A N/A"),"",_xll.BDP($B249&amp;" Corp",BF$1)))</f>
        <v>754 HK</v>
      </c>
      <c r="BG24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4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4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</v>
      </c>
      <c r="BJ24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B+</v>
      </c>
      <c r="BK24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--/B/B+</v>
      </c>
      <c r="BL24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--/B/B+</v>
      </c>
      <c r="BM249" s="230" t="str">
        <f>IF(tbl_coded[[#This Row],[GREEN]]="Y","Green",IF(tbl_coded[[#This Row],[SUSTAINABLE]]="Y","Sustainable",IF(tbl_coded[[#This Row],[SOCIAL]]="Y","Social","")))</f>
        <v/>
      </c>
    </row>
    <row r="250" spans="1:65" ht="15" customHeight="1">
      <c r="A250" s="225">
        <v>248</v>
      </c>
      <c r="B250" s="226" t="str">
        <f>IF(美元债一级!$C$3:$C$1048576&lt;&gt;"",美元债一级!C250,"")</f>
        <v>XS2291799778</v>
      </c>
      <c r="C250" s="228" t="str">
        <f>IF(tbl_coded[[#This Row],[ISIN]]="","",IF(tbl_coded[[#This Row],[Index]]&gt;$A$1,"",IF(_xll.BDP($B250&amp;" Corp",C$1)="#N/A N/A","",_xll.BDP($B250&amp;" Corp",C$1))))</f>
        <v>27/1/2021</v>
      </c>
      <c r="D250" s="228" t="str">
        <f>IF(tbl_coded[[#This Row],[ISIN]]="","",IF(_xll.BDP($B250&amp;" Corp",D$1)="#N/A N/A","",_xll.BDP($B250&amp;" Corp",D$1)))</f>
        <v>HAINAN STATE INT HK</v>
      </c>
      <c r="E250" s="228" t="str">
        <f>IF(tbl_coded[[#This Row],[ISIN]]="","",IF(_xll.BDP($B250&amp;" Corp",E$1)="#N/A N/A","--",_xll.BDP($B250&amp;" Corp",E$1)))</f>
        <v>HAINAN FARM INV HOLDINGS</v>
      </c>
      <c r="F250" s="228" t="str">
        <f>IF(tbl_coded[[#This Row],[ISIN]]="","",IF(_xll.BDS($B250&amp;" Corp",F$1)="#N/A Field Not Applicable","",_xll.BDS($B250&amp;" Corp",F$1)))</f>
        <v/>
      </c>
      <c r="G250" s="228" t="str">
        <f>IF(tbl_coded[[#This Row],[ISIN]]="","",IF(_xll.BDP($F250&amp;" CompanyID",G$1)="#N/A Invalid Security","",_xll.BDP($F250&amp;" CompanyID",G$1)))</f>
        <v/>
      </c>
      <c r="H250" s="228" t="str">
        <f>IF(tbl_coded[[#This Row],[ISIN]]="","",IF(_xll.BDP($B250&amp;" Corp",H$1)="#N/A N/A","--",_xll.BDP($B250&amp;" Corp",H$1)))</f>
        <v>Baa3</v>
      </c>
      <c r="I250" s="228" t="str">
        <f>IF(tbl_coded[[#This Row],[ISIN]]="","",IF(_xll.BDP($B250&amp;" Corp",I$1)="#N/A N/A","--",_xll.BDP($B250&amp;" Corp",I$1)))</f>
        <v>--</v>
      </c>
      <c r="J250" s="228" t="str">
        <f>IF(tbl_coded[[#This Row],[ISIN]]="","",IF(_xll.BDP($B250&amp;" Corp",J$1)="#N/A N/A","--",_xll.BDP($B250&amp;" Corp",J$1)))</f>
        <v>BBB</v>
      </c>
      <c r="K250" s="228" t="str">
        <f>IF(tbl_coded[[#This Row],[ISIN]]="","",IF(_xll.BDP($B250&amp;" Corp",K$1)="#N/A N/A","--",_xll.BDP($B250&amp;" Corp",K$1)))</f>
        <v>--</v>
      </c>
      <c r="L250" s="228" t="str">
        <f>IF(tbl_coded[[#This Row],[ISIN]]="","",IF(_xll.BDP($B250&amp;" Corp",L$1)="#N/A N/A","--",_xll.BDP($B250&amp;" Corp",L$1)))</f>
        <v>--</v>
      </c>
      <c r="M250" s="228" t="str">
        <f>IF(tbl_coded[[#This Row],[ISIN]]="","",IF(_xll.BDP($B250&amp;" Corp",M$1)="#N/A N/A","--",_xll.BDP($B250&amp;" Corp",M$1)))</f>
        <v>Baa3</v>
      </c>
      <c r="N250" s="228" t="str">
        <f>IF(tbl_coded[[#This Row],[ISIN]]="","",IF(_xll.BDP($B250&amp;" Corp",N$1)="#N/A N/A","--",_xll.BDP($B250&amp;" Corp",N$1)))</f>
        <v>--</v>
      </c>
      <c r="O250" s="228" t="str">
        <f>IF(tbl_coded[[#This Row],[ISIN]]="","",IF(_xll.BDP($B250&amp;" Corp",O$1)="#N/A N/A","--",_xll.BDP($B250&amp;" Corp",O$1)))</f>
        <v>--</v>
      </c>
      <c r="P250" s="228" t="str">
        <f>IF(tbl_coded[[#This Row],[ISIN]]="","",IF(_xll.BDP($B250&amp;" Corp",P$1)="#N/A N/A","--",_xll.BDP($B250&amp;" Corp",P$1)))</f>
        <v>--</v>
      </c>
      <c r="Q25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Baa3/--/--</v>
      </c>
      <c r="R250" s="228" t="str">
        <f>IF(tbl_coded[[#This Row],[ISIN]]="","",IF(OR(_xll.BDP($B250&amp;" Corp",R$1)="#N/A N/A",_xll.BDP($B250&amp;" Corp",R$1)="#N/A Invalid Security",_xll.BDP($B250&amp;" Corp",R$1)="#N/A Field Not Applicable"),"--",_xll.BDP($B250&amp;" Corp",R$1)))</f>
        <v>1529346D CH</v>
      </c>
      <c r="S250" s="228" t="str">
        <f>IF(tbl_coded[[#This Row],[ISIN]]="","",IF(OR(_xll.BDP($R250&amp;" Equity",S$1)="#N/A N/A",_xll.BDP($R250&amp;" Equity",S$1)="#N/A Invalid Security"),"--",_xll.BDP($R250&amp;" Equity",S$1)))</f>
        <v>--</v>
      </c>
      <c r="T250" s="228" t="str">
        <f>IF(tbl_coded[[#This Row],[ISIN]]="","",IF(OR(_xll.BDP($R250&amp;" Equity",T$1)="#N/A N/A",_xll.BDP($R250&amp;" Equity",T$1)="#N/A Invalid Security"),"--",_xll.BDP($R250&amp;" Equity",T$1)))</f>
        <v>--</v>
      </c>
      <c r="U250" s="228" t="str">
        <f>IF(tbl_coded[[#This Row],[ISIN]]="","",IF(OR(_xll.BDP($R250&amp;" Equity",U$1)="#N/A N/A",_xll.BDP($R250&amp;" Equity",U$1)="#N/A Invalid Security"),"--",_xll.BDP($R250&amp;" Equity",U$1)))</f>
        <v>Baa3</v>
      </c>
      <c r="V250" s="228" t="str">
        <f>IF(tbl_coded[[#This Row],[ISIN]]="","",IF(OR(_xll.BDP($R250&amp;" Equity",V$1)="#N/A N/A",_xll.BDP($R250&amp;" Equity",V$1)="#N/A Invalid Security"),"--",_xll.BDP($R250&amp;" Equity",V$1)))</f>
        <v>--</v>
      </c>
      <c r="W250" s="228" t="str">
        <f>IF(tbl_coded[[#This Row],[ISIN]]="","",IF(OR(_xll.BDP($R250&amp;" Equity",W$1)="#N/A N/A",_xll.BDP($R250&amp;" Equity",W$1)="#N/A Invalid Security"),"--",_xll.BDP($R250&amp;" Equity",W$1)))</f>
        <v>--</v>
      </c>
      <c r="X250" s="228" t="str">
        <f>IF(tbl_coded[[#This Row],[ISIN]]="","",IF(OR(_xll.BDP($R250&amp;" Equity",X$1)="#N/A N/A",_xll.BDP($R250&amp;" Equity",X$1)="#N/A Invalid Security"),"--",_xll.BDP($R250&amp;" Equity",X$1)))</f>
        <v>BBB</v>
      </c>
      <c r="Y25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Baa3/--/BBB</v>
      </c>
      <c r="Z250" s="228" t="str">
        <f>IF(tbl_coded[[#This Row],[ISIN]]="","",IF(ISNUMBER(_xll.BDP(B250&amp;" Corp",Z$1)),_xll.BDP(B250&amp;" Corp",Z$1),""))</f>
        <v/>
      </c>
      <c r="AA250" s="228" t="str">
        <f>IF(tbl_coded[[#This Row],[ISIN]]="","",IF(ISNUMBER(_xll.BDP(B250&amp;" Corp",AA$1)),_xll.BDP(B250&amp;" Corp",AA$1),""))</f>
        <v/>
      </c>
      <c r="AB250" s="228" t="str">
        <f>IF(tbl_coded[[#This Row],[ISIN]]="","",IF(ISNUMBER(_xll.BDP(B250&amp;" Corp",AB$1)),_xll.BDP(B250&amp;" Corp",AB$1),""))</f>
        <v/>
      </c>
      <c r="AC250" s="228" t="str">
        <f>IF(tbl_coded[[#This Row],[ISIN]]="","",IF((_xll.BDP(B250&amp;" Corp",AC$1))="#N/A Field Not Applicable","",_xll.BDP(B250&amp;" Corp",AC$1)))</f>
        <v>N</v>
      </c>
      <c r="AD250" s="228" t="str">
        <f>IF(tbl_coded[[#This Row],[ISIN]]="","",IF((_xll.BDP(B250&amp;" Corp",AD$1))="#N/A N/A","--",_xll.BDP(B250&amp;" Corp",AD$1)))</f>
        <v>--</v>
      </c>
      <c r="AE250" s="228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>IG</v>
      </c>
      <c r="AF25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25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Baa3/--/BBB</v>
      </c>
      <c r="AH250" s="229" t="str">
        <f>IF(tbl_coded[[#This Row],[ISIN]]="","",IF(_xll.BDP($B250&amp;" Corp",AH$1)="#N/A N/A","--",_xll.BDP($B250&amp;" Corp",AH$1)))</f>
        <v>HK</v>
      </c>
      <c r="AI25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5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海垦国际（香港）有限</v>
      </c>
      <c r="AL250" s="244" t="str">
        <f>IF(tbl_coded[[#This Row],[ISIN]]="","",IF(_xll.BDS($B250&amp;" Corp",AL$1)="#N/A Field Not Applicable","",_xll.BDS($B250&amp;" Corp",AL$1)))</f>
        <v/>
      </c>
      <c r="AM25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0" s="244" t="str">
        <f>IF(tbl_coded[[#This Row],[ISIN]]="","",IF(OR(_xll.BDP($B250&amp;" Corp",AR$1)="#N/A N/A"),"",_xll.BDP($B250&amp;" Corp",AR$1)))</f>
        <v>Hainan State Farms Investment Holdings Group Co Ltd</v>
      </c>
      <c r="AS250" s="244" t="str">
        <f>IF(tbl_coded[[#This Row],[ISIN]]="","",IF(_xll.BDS($B250&amp;" Corp",AS$1)="#N/A Field Not Applicable","",_xll.BDS($B250&amp;" Corp",AS$1)))</f>
        <v/>
      </c>
      <c r="AT250" s="244" t="str">
        <f>IF(tbl_coded[[#This Row],[SBLC Provider BBID]]="","",_xll.BDP(tbl_coded[[#This Row],[SBLC Provider BBID]]&amp;" CompanyID","NAME"))</f>
        <v/>
      </c>
      <c r="AU250" s="244" t="str">
        <f>IF(tbl_coded[[#This Row],[ISIN]]="","",IF(OR(_xll.BDP($B250&amp;" Corp",AU$1)="#N/A N/A"),"--",IF(_xll.BDP($B250&amp;" Corp",AU$1)="#N/A Field Not Applicable","",TEXT(_xll.BDP($B250&amp;" Corp",AU$1),"yyyy/mm/dd"))))</f>
        <v>2021/02/03</v>
      </c>
      <c r="AV250" s="244" t="str">
        <f>IF(tbl_coded[[#This Row],[ISIN]]="","",IF(OR(_xll.BDP($B250&amp;" Corp",AV$1)="#N/A N/A"),"--",IF(_xll.BDP($B250&amp;" Corp",AV$1)="#N/A Field Not Applicable","",TEXT(_xll.BDP($B250&amp;" Corp",AV$1),"yyyy/mm/dd"))))</f>
        <v>2024/02/03</v>
      </c>
      <c r="AW250" s="244" t="str">
        <f>IF(tbl_coded[[#This Row],[ISIN]]="","",IF(OR(_xll.BDP($B250&amp;" Corp",AW$1)="#N/A N/A"),"--",IF(_xll.BDP($B250&amp;" Corp",AW$1)="#N/A Field Not Applicable","",TEXT(_xll.BDP($B250&amp;" Corp",AW$1),"yyyy/mm/dd"))))</f>
        <v>2021/01/27</v>
      </c>
      <c r="AX250" s="244" t="str">
        <f>IF(tbl_coded[[#This Row],[ISIN]]="","",IF(OR(_xll.BDP($B250&amp;" Corp",AX$1)="#N/A Field Not Applicable"),"--",IF(_xll.BDP($B250&amp;" Corp",AX$1)="#N/A Field Not Applicable","",TEXT(_xll.BDP($B250&amp;" Corp",AX$1),"yyyy/mm/dd"))))</f>
        <v>--</v>
      </c>
      <c r="AY250" s="244">
        <f>IF(tbl_coded[[#This Row],[ISIN]]="","",IF(OR(_xll.BDP($B250&amp;" Corp",AY$1)="#N/A N/A"),"--",_xll.BDP($B250&amp;" Corp",AY$1)))</f>
        <v>3</v>
      </c>
      <c r="AZ250" s="244" t="str">
        <f>IF(tbl_coded[[#This Row],[ISIN]]="","",IF(OR(_xll.BDP($B250&amp;" Corp",AZ$1)="#N/A N/A"),"--",_xll.BDP($B250&amp;" Corp",AZ$1)))</f>
        <v>USD</v>
      </c>
      <c r="BA250" s="244">
        <f>IF(tbl_coded[[#This Row],[ISIN]]="","",IF(OR(_xll.BDP($B250&amp;" Corp",BA$1)="#N/A N/A"),"--",_xll.BDP($B250&amp;" Corp",BA$1)))</f>
        <v>300000000</v>
      </c>
      <c r="BB250" s="244">
        <f>IF(tbl_coded[[#This Row],[ISIN]]="","",IF(OR(_xll.BDP($B250&amp;" Corp",BB$1)="#N/A Field Not Applicable"),"--",_xll.BDP($B250&amp;" Corp",BB$1)))</f>
        <v>100</v>
      </c>
      <c r="BC250" s="244" t="str">
        <f>IF(tbl_coded[[#This Row],[ISIN]]="","",IF(OR(_xll.BDP($B250&amp;" Corp",BC$1)="#N/A Field Not Applicable"),"--",_xll.BDP($B250&amp;" Corp",BC$1)))</f>
        <v>N</v>
      </c>
      <c r="BD250" s="244" t="str">
        <f>IF(tbl_coded[[#This Row],[ISIN]]="","",IF(OR(_xll.BDP($B250&amp;" Corp",BD$1)="#N/A Field Not Applicable"),"--",_xll.BDP($B250&amp;" Corp",BD$1)))</f>
        <v>N</v>
      </c>
      <c r="BE250" s="244" t="str">
        <f>IF(tbl_coded[[#This Row],[ISIN]]="","",IF(OR(_xll.BDP($B250&amp;" Corp",BE$1)="#N/A Field Not Applicable"),"--",_xll.BDP($B250&amp;" Corp",BE$1)))</f>
        <v>N</v>
      </c>
      <c r="BF250" s="244" t="str">
        <f>IF(tbl_coded[[#This Row],[ISIN]]="","",IF(OR(_xll.BDP($B250&amp;" Corp",BF$1)="#N/A N/A"),"",_xll.BDP($B250&amp;" Corp",BF$1)))</f>
        <v>1529346D CH</v>
      </c>
      <c r="BG25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5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5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5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</v>
      </c>
      <c r="BM250" s="244" t="str">
        <f>IF(tbl_coded[[#This Row],[GREEN]]="Y","Green",IF(tbl_coded[[#This Row],[SUSTAINABLE]]="Y","Sustainable",IF(tbl_coded[[#This Row],[SOCIAL]]="Y","Social","")))</f>
        <v/>
      </c>
    </row>
    <row r="251" spans="1:65" ht="15" customHeight="1">
      <c r="A251" s="225">
        <v>249</v>
      </c>
      <c r="B251" s="226" t="str">
        <f>IF(美元债一级!$C$3:$C$1048576&lt;&gt;"",美元债一级!C251,"")</f>
        <v>XS2290959860</v>
      </c>
      <c r="C251" s="228" t="str">
        <f>IF(tbl_coded[[#This Row],[ISIN]]="","",IF(tbl_coded[[#This Row],[Index]]&gt;$A$1,"",IF(_xll.BDP($B251&amp;" Corp",C$1)="#N/A N/A","",_xll.BDP($B251&amp;" Corp",C$1))))</f>
        <v>26/1/2021</v>
      </c>
      <c r="D251" s="228" t="str">
        <f>IF(tbl_coded[[#This Row],[ISIN]]="","",IF(_xll.BDP($B251&amp;" Corp",D$1)="#N/A N/A","",_xll.BDP($B251&amp;" Corp",D$1)))</f>
        <v>YUEXIU REIT MTN CO</v>
      </c>
      <c r="E251" s="228" t="str">
        <f>IF(tbl_coded[[#This Row],[ISIN]]="","",IF(_xll.BDP($B251&amp;" Corp",E$1)="#N/A N/A","--",_xll.BDP($B251&amp;" Corp",E$1)))</f>
        <v>HSBC INSTITUTIONAL TRUST</v>
      </c>
      <c r="F251" s="228" t="str">
        <f>IF(tbl_coded[[#This Row],[ISIN]]="","",IF(_xll.BDS($B251&amp;" Corp",F$1)="#N/A Field Not Applicable","",_xll.BDS($B251&amp;" Corp",F$1)))</f>
        <v/>
      </c>
      <c r="G251" s="228" t="str">
        <f>IF(tbl_coded[[#This Row],[ISIN]]="","",IF(_xll.BDP($F251&amp;" CompanyID",G$1)="#N/A Invalid Security","",_xll.BDP($F251&amp;" CompanyID",G$1)))</f>
        <v/>
      </c>
      <c r="H251" s="228" t="str">
        <f>IF(tbl_coded[[#This Row],[ISIN]]="","",IF(_xll.BDP($B251&amp;" Corp",H$1)="#N/A N/A","--",_xll.BDP($B251&amp;" Corp",H$1)))</f>
        <v>Ba1u</v>
      </c>
      <c r="I251" s="228" t="str">
        <f>IF(tbl_coded[[#This Row],[ISIN]]="","",IF(_xll.BDP($B251&amp;" Corp",I$1)="#N/A N/A","--",_xll.BDP($B251&amp;" Corp",I$1)))</f>
        <v>--</v>
      </c>
      <c r="J251" s="228" t="str">
        <f>IF(tbl_coded[[#This Row],[ISIN]]="","",IF(_xll.BDP($B251&amp;" Corp",J$1)="#N/A N/A","--",_xll.BDP($B251&amp;" Corp",J$1)))</f>
        <v>BBB-</v>
      </c>
      <c r="K251" s="228" t="str">
        <f>IF(tbl_coded[[#This Row],[ISIN]]="","",IF(_xll.BDP($B251&amp;" Corp",K$1)="#N/A N/A","--",_xll.BDP($B251&amp;" Corp",K$1)))</f>
        <v>--</v>
      </c>
      <c r="L251" s="228" t="str">
        <f>IF(tbl_coded[[#This Row],[ISIN]]="","",IF(_xll.BDP($B251&amp;" Corp",L$1)="#N/A N/A","--",_xll.BDP($B251&amp;" Corp",L$1)))</f>
        <v>--</v>
      </c>
      <c r="M251" s="228" t="str">
        <f>IF(tbl_coded[[#This Row],[ISIN]]="","",IF(_xll.BDP($B251&amp;" Corp",M$1)="#N/A N/A","--",_xll.BDP($B251&amp;" Corp",M$1)))</f>
        <v>Ba1</v>
      </c>
      <c r="N251" s="228" t="str">
        <f>IF(tbl_coded[[#This Row],[ISIN]]="","",IF(_xll.BDP($B251&amp;" Corp",N$1)="#N/A N/A","--",_xll.BDP($B251&amp;" Corp",N$1)))</f>
        <v>--</v>
      </c>
      <c r="O251" s="228" t="str">
        <f>IF(tbl_coded[[#This Row],[ISIN]]="","",IF(_xll.BDP($B251&amp;" Corp",O$1)="#N/A N/A","--",_xll.BDP($B251&amp;" Corp",O$1)))</f>
        <v>--</v>
      </c>
      <c r="P251" s="228" t="str">
        <f>IF(tbl_coded[[#This Row],[ISIN]]="","",IF(_xll.BDP($B251&amp;" Corp",P$1)="#N/A N/A","--",_xll.BDP($B251&amp;" Corp",P$1)))</f>
        <v>--</v>
      </c>
      <c r="Q25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Ba1/--/--</v>
      </c>
      <c r="R251" s="228" t="str">
        <f>IF(tbl_coded[[#This Row],[ISIN]]="","",IF(OR(_xll.BDP($B251&amp;" Corp",R$1)="#N/A N/A",_xll.BDP($B251&amp;" Corp",R$1)="#N/A Invalid Security",_xll.BDP($B251&amp;" Corp",R$1)="#N/A Field Not Applicable"),"--",_xll.BDP($B251&amp;" Corp",R$1)))</f>
        <v>0185525D HK</v>
      </c>
      <c r="S251" s="228" t="str">
        <f>IF(tbl_coded[[#This Row],[ISIN]]="","",IF(OR(_xll.BDP($R251&amp;" Equity",S$1)="#N/A N/A",_xll.BDP($R251&amp;" Equity",S$1)="#N/A Invalid Security"),"--",_xll.BDP($R251&amp;" Equity",S$1)))</f>
        <v>--</v>
      </c>
      <c r="T251" s="228" t="str">
        <f>IF(tbl_coded[[#This Row],[ISIN]]="","",IF(OR(_xll.BDP($R251&amp;" Equity",T$1)="#N/A N/A",_xll.BDP($R251&amp;" Equity",T$1)="#N/A Invalid Security"),"--",_xll.BDP($R251&amp;" Equity",T$1)))</f>
        <v>--</v>
      </c>
      <c r="U251" s="228" t="str">
        <f>IF(tbl_coded[[#This Row],[ISIN]]="","",IF(OR(_xll.BDP($R251&amp;" Equity",U$1)="#N/A N/A",_xll.BDP($R251&amp;" Equity",U$1)="#N/A Invalid Security"),"--",_xll.BDP($R251&amp;" Equity",U$1)))</f>
        <v>--</v>
      </c>
      <c r="V251" s="228" t="str">
        <f>IF(tbl_coded[[#This Row],[ISIN]]="","",IF(OR(_xll.BDP($R251&amp;" Equity",V$1)="#N/A N/A",_xll.BDP($R251&amp;" Equity",V$1)="#N/A Invalid Security"),"--",_xll.BDP($R251&amp;" Equity",V$1)))</f>
        <v>--</v>
      </c>
      <c r="W251" s="228" t="str">
        <f>IF(tbl_coded[[#This Row],[ISIN]]="","",IF(OR(_xll.BDP($R251&amp;" Equity",W$1)="#N/A N/A",_xll.BDP($R251&amp;" Equity",W$1)="#N/A Invalid Security"),"--",_xll.BDP($R251&amp;" Equity",W$1)))</f>
        <v>--</v>
      </c>
      <c r="X251" s="228" t="str">
        <f>IF(tbl_coded[[#This Row],[ISIN]]="","",IF(OR(_xll.BDP($R251&amp;" Equity",X$1)="#N/A N/A",_xll.BDP($R251&amp;" Equity",X$1)="#N/A Invalid Security"),"--",_xll.BDP($R251&amp;" Equity",X$1)))</f>
        <v>--</v>
      </c>
      <c r="Y25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251" s="228">
        <f>IF(tbl_coded[[#This Row],[ISIN]]="","",IF(ISNUMBER(_xll.BDP(B251&amp;" Corp",Z$1)),_xll.BDP(B251&amp;" Corp",Z$1),""))</f>
        <v>225</v>
      </c>
      <c r="AA251" s="228">
        <f>IF(tbl_coded[[#This Row],[ISIN]]="","",IF(ISNUMBER(_xll.BDP(B251&amp;" Corp",AA$1)),_xll.BDP(B251&amp;" Corp",AA$1),""))</f>
        <v>225</v>
      </c>
      <c r="AB251" s="228" t="str">
        <f>IF(tbl_coded[[#This Row],[ISIN]]="","",IF(ISNUMBER(_xll.BDP(B251&amp;" Corp",AB$1)),_xll.BDP(B251&amp;" Corp",AB$1),""))</f>
        <v/>
      </c>
      <c r="AC251" s="228" t="str">
        <f>IF(tbl_coded[[#This Row],[ISIN]]="","",IF((_xll.BDP(B251&amp;" Corp",AC$1))="#N/A Field Not Applicable","",_xll.BDP(B251&amp;" Corp",AC$1)))</f>
        <v>N</v>
      </c>
      <c r="AD251" s="228" t="str">
        <f>IF(tbl_coded[[#This Row],[ISIN]]="","",IF((_xll.BDP(B251&amp;" Corp",AD$1))="#N/A N/A","--",_xll.BDP(B251&amp;" Corp",AD$1)))</f>
        <v>--</v>
      </c>
      <c r="AE251" s="228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>IG</v>
      </c>
      <c r="AF25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5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Ba1u/--/BBB-</v>
      </c>
      <c r="AH251" s="229" t="str">
        <f>IF(tbl_coded[[#This Row],[ISIN]]="","",IF(_xll.BDP($B251&amp;" Corp",AH$1)="#N/A N/A","--",_xll.BDP($B251&amp;" Corp",AH$1)))</f>
        <v>VG</v>
      </c>
      <c r="AI25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51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225</v>
      </c>
      <c r="AK25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越秀REIT MTN公司</v>
      </c>
      <c r="AL251" s="244" t="str">
        <f>IF(tbl_coded[[#This Row],[ISIN]]="","",IF(_xll.BDS($B251&amp;" Corp",AL$1)="#N/A Field Not Applicable","",_xll.BDS($B251&amp;" Corp",AL$1)))</f>
        <v/>
      </c>
      <c r="AM25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1" s="244" t="str">
        <f>IF(tbl_coded[[#This Row],[ISIN]]="","",IF(OR(_xll.BDP($B251&amp;" Corp",AR$1)="#N/A N/A"),"",_xll.BDP($B251&amp;" Corp",AR$1)))</f>
        <v>HSBC Institutional Trust Services Asia Ltd</v>
      </c>
      <c r="AS251" s="244" t="str">
        <f>IF(tbl_coded[[#This Row],[ISIN]]="","",IF(_xll.BDS($B251&amp;" Corp",AS$1)="#N/A Field Not Applicable","",_xll.BDS($B251&amp;" Corp",AS$1)))</f>
        <v/>
      </c>
      <c r="AT251" s="244" t="str">
        <f>IF(tbl_coded[[#This Row],[SBLC Provider BBID]]="","",_xll.BDP(tbl_coded[[#This Row],[SBLC Provider BBID]]&amp;" CompanyID","NAME"))</f>
        <v/>
      </c>
      <c r="AU251" s="244" t="str">
        <f>IF(tbl_coded[[#This Row],[ISIN]]="","",IF(OR(_xll.BDP($B251&amp;" Corp",AU$1)="#N/A N/A"),"--",IF(_xll.BDP($B251&amp;" Corp",AU$1)="#N/A Field Not Applicable","",TEXT(_xll.BDP($B251&amp;" Corp",AU$1),"yyyy/mm/dd"))))</f>
        <v>2021/02/02</v>
      </c>
      <c r="AV251" s="244" t="str">
        <f>IF(tbl_coded[[#This Row],[ISIN]]="","",IF(OR(_xll.BDP($B251&amp;" Corp",AV$1)="#N/A N/A"),"--",IF(_xll.BDP($B251&amp;" Corp",AV$1)="#N/A Field Not Applicable","",TEXT(_xll.BDP($B251&amp;" Corp",AV$1),"yyyy/mm/dd"))))</f>
        <v>2026/02/02</v>
      </c>
      <c r="AW251" s="244" t="str">
        <f>IF(tbl_coded[[#This Row],[ISIN]]="","",IF(OR(_xll.BDP($B251&amp;" Corp",AW$1)="#N/A N/A"),"--",IF(_xll.BDP($B251&amp;" Corp",AW$1)="#N/A Field Not Applicable","",TEXT(_xll.BDP($B251&amp;" Corp",AW$1),"yyyy/mm/dd"))))</f>
        <v>2021/01/26</v>
      </c>
      <c r="AX251" s="244" t="str">
        <f>IF(tbl_coded[[#This Row],[ISIN]]="","",IF(OR(_xll.BDP($B251&amp;" Corp",AX$1)="#N/A Field Not Applicable"),"--",IF(_xll.BDP($B251&amp;" Corp",AX$1)="#N/A Field Not Applicable","",TEXT(_xll.BDP($B251&amp;" Corp",AX$1),"yyyy/mm/dd"))))</f>
        <v>--</v>
      </c>
      <c r="AY251" s="244">
        <f>IF(tbl_coded[[#This Row],[ISIN]]="","",IF(OR(_xll.BDP($B251&amp;" Corp",AY$1)="#N/A N/A"),"--",_xll.BDP($B251&amp;" Corp",AY$1)))</f>
        <v>2.65</v>
      </c>
      <c r="AZ251" s="244" t="str">
        <f>IF(tbl_coded[[#This Row],[ISIN]]="","",IF(OR(_xll.BDP($B251&amp;" Corp",AZ$1)="#N/A N/A"),"--",_xll.BDP($B251&amp;" Corp",AZ$1)))</f>
        <v>USD</v>
      </c>
      <c r="BA251" s="244">
        <f>IF(tbl_coded[[#This Row],[ISIN]]="","",IF(OR(_xll.BDP($B251&amp;" Corp",BA$1)="#N/A N/A"),"--",_xll.BDP($B251&amp;" Corp",BA$1)))</f>
        <v>400000000</v>
      </c>
      <c r="BB251" s="244">
        <f>IF(tbl_coded[[#This Row],[ISIN]]="","",IF(OR(_xll.BDP($B251&amp;" Corp",BB$1)="#N/A Field Not Applicable"),"--",_xll.BDP($B251&amp;" Corp",BB$1)))</f>
        <v>99.94</v>
      </c>
      <c r="BC251" s="244" t="str">
        <f>IF(tbl_coded[[#This Row],[ISIN]]="","",IF(OR(_xll.BDP($B251&amp;" Corp",BC$1)="#N/A Field Not Applicable"),"--",_xll.BDP($B251&amp;" Corp",BC$1)))</f>
        <v>N</v>
      </c>
      <c r="BD251" s="244" t="str">
        <f>IF(tbl_coded[[#This Row],[ISIN]]="","",IF(OR(_xll.BDP($B251&amp;" Corp",BD$1)="#N/A Field Not Applicable"),"--",_xll.BDP($B251&amp;" Corp",BD$1)))</f>
        <v>N</v>
      </c>
      <c r="BE251" s="244" t="str">
        <f>IF(tbl_coded[[#This Row],[ISIN]]="","",IF(OR(_xll.BDP($B251&amp;" Corp",BE$1)="#N/A Field Not Applicable"),"--",_xll.BDP($B251&amp;" Corp",BE$1)))</f>
        <v>N</v>
      </c>
      <c r="BF251" s="244" t="str">
        <f>IF(tbl_coded[[#This Row],[ISIN]]="","",IF(OR(_xll.BDP($B251&amp;" Corp",BF$1)="#N/A N/A"),"",_xll.BDP($B251&amp;" Corp",BF$1)))</f>
        <v>405 HK</v>
      </c>
      <c r="BG25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25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25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--/BBB-/BBB-</v>
      </c>
      <c r="BL25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51" s="244" t="str">
        <f>IF(tbl_coded[[#This Row],[GREEN]]="Y","Green",IF(tbl_coded[[#This Row],[SUSTAINABLE]]="Y","Sustainable",IF(tbl_coded[[#This Row],[SOCIAL]]="Y","Social","")))</f>
        <v/>
      </c>
    </row>
    <row r="252" spans="1:65" ht="15" customHeight="1">
      <c r="A252" s="225">
        <v>250</v>
      </c>
      <c r="B252" s="226" t="str">
        <f>IF(美元债一级!$C$3:$C$1048576&lt;&gt;"",美元债一级!C252,"")</f>
        <v>XS2127478316</v>
      </c>
      <c r="C252" s="228" t="str">
        <f>IF(tbl_coded[[#This Row],[ISIN]]="","",IF(tbl_coded[[#This Row],[Index]]&gt;$A$1,"",IF(_xll.BDP($B252&amp;" Corp",C$1)="#N/A N/A","",_xll.BDP($B252&amp;" Corp",C$1))))</f>
        <v>26/2/2020</v>
      </c>
      <c r="D252" s="228" t="str">
        <f>IF(tbl_coded[[#This Row],[ISIN]]="","",IF(_xll.BDP($B252&amp;" Corp",D$1)="#N/A N/A","",_xll.BDP($B252&amp;" Corp",D$1)))</f>
        <v>MODERN LAND CHINA CO LTD</v>
      </c>
      <c r="E252" s="228" t="str">
        <f>IF(tbl_coded[[#This Row],[ISIN]]="","",IF(_xll.BDP($B252&amp;" Corp",E$1)="#N/A N/A","--",_xll.BDP($B252&amp;" Corp",E$1)))</f>
        <v>SUBSIDIARIES</v>
      </c>
      <c r="F252" s="228" t="str">
        <f>IF(tbl_coded[[#This Row],[ISIN]]="","",IF(_xll.BDS($B252&amp;" Corp",F$1)="#N/A Field Not Applicable","",_xll.BDS($B252&amp;" Corp",F$1)))</f>
        <v/>
      </c>
      <c r="G252" s="228" t="str">
        <f>IF(tbl_coded[[#This Row],[ISIN]]="","",IF(_xll.BDP($F252&amp;" CompanyID",G$1)="#N/A Invalid Security","",_xll.BDP($F252&amp;" CompanyID",G$1)))</f>
        <v/>
      </c>
      <c r="H252" s="228" t="str">
        <f>IF(tbl_coded[[#This Row],[ISIN]]="","",IF(_xll.BDP($B252&amp;" Corp",H$1)="#N/A N/A","--",_xll.BDP($B252&amp;" Corp",H$1)))</f>
        <v>WR</v>
      </c>
      <c r="I252" s="228" t="str">
        <f>IF(tbl_coded[[#This Row],[ISIN]]="","",IF(_xll.BDP($B252&amp;" Corp",I$1)="#N/A N/A","--",_xll.BDP($B252&amp;" Corp",I$1)))</f>
        <v>--</v>
      </c>
      <c r="J252" s="228" t="str">
        <f>IF(tbl_coded[[#This Row],[ISIN]]="","",IF(_xll.BDP($B252&amp;" Corp",J$1)="#N/A N/A","--",_xll.BDP($B252&amp;" Corp",J$1)))</f>
        <v>WD</v>
      </c>
      <c r="K252" s="228" t="str">
        <f>IF(tbl_coded[[#This Row],[ISIN]]="","",IF(_xll.BDP($B252&amp;" Corp",K$1)="#N/A N/A","--",_xll.BDP($B252&amp;" Corp",K$1)))</f>
        <v>--</v>
      </c>
      <c r="L252" s="228" t="str">
        <f>IF(tbl_coded[[#This Row],[ISIN]]="","",IF(_xll.BDP($B252&amp;" Corp",L$1)="#N/A N/A","--",_xll.BDP($B252&amp;" Corp",L$1)))</f>
        <v>--</v>
      </c>
      <c r="M252" s="228" t="str">
        <f>IF(tbl_coded[[#This Row],[ISIN]]="","",IF(_xll.BDP($B252&amp;" Corp",M$1)="#N/A N/A","--",_xll.BDP($B252&amp;" Corp",M$1)))</f>
        <v>--</v>
      </c>
      <c r="N252" s="228" t="str">
        <f>IF(tbl_coded[[#This Row],[ISIN]]="","",IF(_xll.BDP($B252&amp;" Corp",N$1)="#N/A N/A","--",_xll.BDP($B252&amp;" Corp",N$1)))</f>
        <v>WR</v>
      </c>
      <c r="O252" s="228" t="str">
        <f>IF(tbl_coded[[#This Row],[ISIN]]="","",IF(_xll.BDP($B252&amp;" Corp",O$1)="#N/A N/A","--",_xll.BDP($B252&amp;" Corp",O$1)))</f>
        <v>--</v>
      </c>
      <c r="P252" s="228" t="str">
        <f>IF(tbl_coded[[#This Row],[ISIN]]="","",IF(_xll.BDP($B252&amp;" Corp",P$1)="#N/A N/A","--",_xll.BDP($B252&amp;" Corp",P$1)))</f>
        <v>WD</v>
      </c>
      <c r="Q252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WR/--/WD</v>
      </c>
      <c r="R252" s="228" t="str">
        <f>IF(tbl_coded[[#This Row],[ISIN]]="","",IF(OR(_xll.BDP($B252&amp;" Corp",R$1)="#N/A N/A",_xll.BDP($B252&amp;" Corp",R$1)="#N/A Invalid Security",_xll.BDP($B252&amp;" Corp",R$1)="#N/A Field Not Applicable"),"--",_xll.BDP($B252&amp;" Corp",R$1)))</f>
        <v>--</v>
      </c>
      <c r="S252" s="228" t="str">
        <f>IF(tbl_coded[[#This Row],[ISIN]]="","",IF(OR(_xll.BDP($R252&amp;" Equity",S$1)="#N/A N/A",_xll.BDP($R252&amp;" Equity",S$1)="#N/A Invalid Security"),"--",_xll.BDP($R252&amp;" Equity",S$1)))</f>
        <v>--</v>
      </c>
      <c r="T252" s="228" t="str">
        <f>IF(tbl_coded[[#This Row],[ISIN]]="","",IF(OR(_xll.BDP($R252&amp;" Equity",T$1)="#N/A N/A",_xll.BDP($R252&amp;" Equity",T$1)="#N/A Invalid Security"),"--",_xll.BDP($R252&amp;" Equity",T$1)))</f>
        <v>--</v>
      </c>
      <c r="U252" s="228" t="str">
        <f>IF(tbl_coded[[#This Row],[ISIN]]="","",IF(OR(_xll.BDP($R252&amp;" Equity",U$1)="#N/A N/A",_xll.BDP($R252&amp;" Equity",U$1)="#N/A Invalid Security"),"--",_xll.BDP($R252&amp;" Equity",U$1)))</f>
        <v>--</v>
      </c>
      <c r="V252" s="228" t="str">
        <f>IF(tbl_coded[[#This Row],[ISIN]]="","",IF(OR(_xll.BDP($R252&amp;" Equity",V$1)="#N/A N/A",_xll.BDP($R252&amp;" Equity",V$1)="#N/A Invalid Security"),"--",_xll.BDP($R252&amp;" Equity",V$1)))</f>
        <v>--</v>
      </c>
      <c r="W252" s="228" t="str">
        <f>IF(tbl_coded[[#This Row],[ISIN]]="","",IF(OR(_xll.BDP($R252&amp;" Equity",W$1)="#N/A N/A",_xll.BDP($R252&amp;" Equity",W$1)="#N/A Invalid Security"),"--",_xll.BDP($R252&amp;" Equity",W$1)))</f>
        <v>--</v>
      </c>
      <c r="X252" s="228" t="str">
        <f>IF(tbl_coded[[#This Row],[ISIN]]="","",IF(OR(_xll.BDP($R252&amp;" Equity",X$1)="#N/A N/A",_xll.BDP($R252&amp;" Equity",X$1)="#N/A Invalid Security"),"--",_xll.BDP($R252&amp;" Equity",X$1)))</f>
        <v>--</v>
      </c>
      <c r="Y252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52" s="228" t="str">
        <f>IF(tbl_coded[[#This Row],[ISIN]]="","",IF(ISNUMBER(_xll.BDP(B252&amp;" Corp",Z$1)),_xll.BDP(B252&amp;" Corp",Z$1),""))</f>
        <v/>
      </c>
      <c r="AA252" s="228" t="str">
        <f>IF(tbl_coded[[#This Row],[ISIN]]="","",IF(ISNUMBER(_xll.BDP(B252&amp;" Corp",AA$1)),_xll.BDP(B252&amp;" Corp",AA$1),""))</f>
        <v/>
      </c>
      <c r="AB252" s="228" t="str">
        <f>IF(tbl_coded[[#This Row],[ISIN]]="","",IF(ISNUMBER(_xll.BDP(B252&amp;" Corp",AB$1)),_xll.BDP(B252&amp;" Corp",AB$1),""))</f>
        <v/>
      </c>
      <c r="AC252" s="228" t="str">
        <f>IF(tbl_coded[[#This Row],[ISIN]]="","",IF((_xll.BDP(B252&amp;" Corp",AC$1))="#N/A Field Not Applicable","",_xll.BDP(B252&amp;" Corp",AC$1)))</f>
        <v>N</v>
      </c>
      <c r="AD252" s="228" t="str">
        <f>IF(tbl_coded[[#This Row],[ISIN]]="","",IF((_xll.BDP(B252&amp;" Corp",AD$1))="#N/A N/A","--",_xll.BDP(B252&amp;" Corp",AD$1)))</f>
        <v>--</v>
      </c>
      <c r="AE252" s="228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>HY</v>
      </c>
      <c r="AF252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WR/--/WD</v>
      </c>
      <c r="AG252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WR/--/WD</v>
      </c>
      <c r="AH252" s="229" t="str">
        <f>IF(tbl_coded[[#This Row],[ISIN]]="","",IF(_xll.BDP($B252&amp;" Corp",AH$1)="#N/A N/A","--",_xll.BDP($B252&amp;" Corp",AH$1)))</f>
        <v>KY</v>
      </c>
      <c r="AI25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52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2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当代置业</v>
      </c>
      <c r="AL252" s="244" t="str">
        <f>IF(tbl_coded[[#This Row],[ISIN]]="","",IF(_xll.BDS($B252&amp;" Corp",AL$1)="#N/A Field Not Applicable","",_xll.BDS($B252&amp;" Corp",AL$1)))</f>
        <v/>
      </c>
      <c r="AM252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2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2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2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2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2" s="244" t="str">
        <f>IF(tbl_coded[[#This Row],[ISIN]]="","",IF(OR(_xll.BDP($B252&amp;" Corp",AR$1)="#N/A N/A"),"",_xll.BDP($B252&amp;" Corp",AR$1)))</f>
        <v>Subsidiaries</v>
      </c>
      <c r="AS252" s="244" t="str">
        <f>IF(tbl_coded[[#This Row],[ISIN]]="","",IF(_xll.BDS($B252&amp;" Corp",AS$1)="#N/A Field Not Applicable","",_xll.BDS($B252&amp;" Corp",AS$1)))</f>
        <v/>
      </c>
      <c r="AT252" s="244" t="str">
        <f>IF(tbl_coded[[#This Row],[SBLC Provider BBID]]="","",_xll.BDP(tbl_coded[[#This Row],[SBLC Provider BBID]]&amp;" CompanyID","NAME"))</f>
        <v/>
      </c>
      <c r="AU252" s="244" t="str">
        <f>IF(tbl_coded[[#This Row],[ISIN]]="","",IF(OR(_xll.BDP($B252&amp;" Corp",AU$1)="#N/A N/A"),"--",IF(_xll.BDP($B252&amp;" Corp",AU$1)="#N/A Field Not Applicable","",TEXT(_xll.BDP($B252&amp;" Corp",AU$1),"yyyy/mm/dd"))))</f>
        <v>2020/03/04</v>
      </c>
      <c r="AV252" s="244" t="str">
        <f>IF(tbl_coded[[#This Row],[ISIN]]="","",IF(OR(_xll.BDP($B252&amp;" Corp",AV$1)="#N/A N/A"),"--",IF(_xll.BDP($B252&amp;" Corp",AV$1)="#N/A Field Not Applicable","",TEXT(_xll.BDP($B252&amp;" Corp",AV$1),"yyyy/mm/dd"))))</f>
        <v>2024/03/04</v>
      </c>
      <c r="AW252" s="244" t="str">
        <f>IF(tbl_coded[[#This Row],[ISIN]]="","",IF(OR(_xll.BDP($B252&amp;" Corp",AW$1)="#N/A N/A"),"--",IF(_xll.BDP($B252&amp;" Corp",AW$1)="#N/A Field Not Applicable","",TEXT(_xll.BDP($B252&amp;" Corp",AW$1),"yyyy/mm/dd"))))</f>
        <v>2020/02/26</v>
      </c>
      <c r="AX252" s="244" t="str">
        <f>IF(tbl_coded[[#This Row],[ISIN]]="","",IF(OR(_xll.BDP($B252&amp;" Corp",AX$1)="#N/A Field Not Applicable"),"--",IF(_xll.BDP($B252&amp;" Corp",AX$1)="#N/A Field Not Applicable","",TEXT(_xll.BDP($B252&amp;" Corp",AX$1),"yyyy/mm/dd"))))</f>
        <v>--</v>
      </c>
      <c r="AY252" s="244">
        <f>IF(tbl_coded[[#This Row],[ISIN]]="","",IF(OR(_xll.BDP($B252&amp;" Corp",AY$1)="#N/A N/A"),"--",_xll.BDP($B252&amp;" Corp",AY$1)))</f>
        <v>11.95</v>
      </c>
      <c r="AZ252" s="244" t="str">
        <f>IF(tbl_coded[[#This Row],[ISIN]]="","",IF(OR(_xll.BDP($B252&amp;" Corp",AZ$1)="#N/A N/A"),"--",_xll.BDP($B252&amp;" Corp",AZ$1)))</f>
        <v>USD</v>
      </c>
      <c r="BA252" s="244">
        <f>IF(tbl_coded[[#This Row],[ISIN]]="","",IF(OR(_xll.BDP($B252&amp;" Corp",BA$1)="#N/A N/A"),"--",_xll.BDP($B252&amp;" Corp",BA$1)))</f>
        <v>277000000</v>
      </c>
      <c r="BB252" s="244">
        <f>IF(tbl_coded[[#This Row],[ISIN]]="","",IF(OR(_xll.BDP($B252&amp;" Corp",BB$1)="#N/A Field Not Applicable"),"--",_xll.BDP($B252&amp;" Corp",BB$1)))</f>
        <v>97.251999999999995</v>
      </c>
      <c r="BC252" s="244" t="str">
        <f>IF(tbl_coded[[#This Row],[ISIN]]="","",IF(OR(_xll.BDP($B252&amp;" Corp",BC$1)="#N/A Field Not Applicable"),"--",_xll.BDP($B252&amp;" Corp",BC$1)))</f>
        <v>Y</v>
      </c>
      <c r="BD252" s="244" t="str">
        <f>IF(tbl_coded[[#This Row],[ISIN]]="","",IF(OR(_xll.BDP($B252&amp;" Corp",BD$1)="#N/A Field Not Applicable"),"--",_xll.BDP($B252&amp;" Corp",BD$1)))</f>
        <v>N</v>
      </c>
      <c r="BE252" s="244" t="str">
        <f>IF(tbl_coded[[#This Row],[ISIN]]="","",IF(OR(_xll.BDP($B252&amp;" Corp",BE$1)="#N/A Field Not Applicable"),"--",_xll.BDP($B252&amp;" Corp",BE$1)))</f>
        <v>N</v>
      </c>
      <c r="BF252" s="244" t="str">
        <f>IF(tbl_coded[[#This Row],[ISIN]]="","",IF(OR(_xll.BDP($B252&amp;" Corp",BF$1)="#N/A N/A"),"",_xll.BDP($B252&amp;" Corp",BF$1)))</f>
        <v>1107 HK</v>
      </c>
      <c r="BG252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2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2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52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52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252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252" s="244" t="str">
        <f>IF(tbl_coded[[#This Row],[GREEN]]="Y","Green",IF(tbl_coded[[#This Row],[SUSTAINABLE]]="Y","Sustainable",IF(tbl_coded[[#This Row],[SOCIAL]]="Y","Social","")))</f>
        <v>Green</v>
      </c>
    </row>
    <row r="253" spans="1:65" ht="15" customHeight="1">
      <c r="A253" s="225">
        <v>251</v>
      </c>
      <c r="B253" s="226" t="str">
        <f>IF(美元债一级!$C$3:$C$1048576&lt;&gt;"",美元债一级!C253,"")</f>
        <v>XS2277613423</v>
      </c>
      <c r="C253" s="230" t="str">
        <f>IF(tbl_coded[[#This Row],[ISIN]]="","",IF(tbl_coded[[#This Row],[Index]]&gt;$A$1,"",IF(_xll.BDP($B253&amp;" Corp",C$1)="#N/A N/A","",_xll.BDP($B253&amp;" Corp",C$1))))</f>
        <v>5/1/2021</v>
      </c>
      <c r="D253" s="230" t="str">
        <f>IF(tbl_coded[[#This Row],[ISIN]]="","",IF(_xll.BDP($B253&amp;" Corp",D$1)="#N/A N/A","",_xll.BDP($B253&amp;" Corp",D$1)))</f>
        <v>MODERN LAND CHINA CO LTD</v>
      </c>
      <c r="E253" s="230" t="str">
        <f>IF(tbl_coded[[#This Row],[ISIN]]="","",IF(_xll.BDP($B253&amp;" Corp",E$1)="#N/A N/A","--",_xll.BDP($B253&amp;" Corp",E$1)))</f>
        <v>SUBSIDIARIES</v>
      </c>
      <c r="F253" s="230" t="str">
        <f>IF(tbl_coded[[#This Row],[ISIN]]="","",IF(_xll.BDS($B253&amp;" Corp",F$1)="#N/A Field Not Applicable","",_xll.BDS($B253&amp;" Corp",F$1)))</f>
        <v/>
      </c>
      <c r="G253" s="230" t="str">
        <f>IF(tbl_coded[[#This Row],[ISIN]]="","",IF(_xll.BDP($F253&amp;" CompanyID",G$1)="#N/A Invalid Security","",_xll.BDP($F253&amp;" CompanyID",G$1)))</f>
        <v/>
      </c>
      <c r="H253" s="230" t="str">
        <f>IF(tbl_coded[[#This Row],[ISIN]]="","",IF(_xll.BDP($B253&amp;" Corp",H$1)="#N/A N/A","--",_xll.BDP($B253&amp;" Corp",H$1)))</f>
        <v>WR</v>
      </c>
      <c r="I253" s="230" t="str">
        <f>IF(tbl_coded[[#This Row],[ISIN]]="","",IF(_xll.BDP($B253&amp;" Corp",I$1)="#N/A N/A","--",_xll.BDP($B253&amp;" Corp",I$1)))</f>
        <v>--</v>
      </c>
      <c r="J253" s="230" t="str">
        <f>IF(tbl_coded[[#This Row],[ISIN]]="","",IF(_xll.BDP($B253&amp;" Corp",J$1)="#N/A N/A","--",_xll.BDP($B253&amp;" Corp",J$1)))</f>
        <v>WD</v>
      </c>
      <c r="K253" s="230" t="str">
        <f>IF(tbl_coded[[#This Row],[ISIN]]="","",IF(_xll.BDP($B253&amp;" Corp",K$1)="#N/A N/A","--",_xll.BDP($B253&amp;" Corp",K$1)))</f>
        <v>--</v>
      </c>
      <c r="L253" s="230" t="str">
        <f>IF(tbl_coded[[#This Row],[ISIN]]="","",IF(_xll.BDP($B253&amp;" Corp",L$1)="#N/A N/A","--",_xll.BDP($B253&amp;" Corp",L$1)))</f>
        <v>--</v>
      </c>
      <c r="M253" s="230" t="str">
        <f>IF(tbl_coded[[#This Row],[ISIN]]="","",IF(_xll.BDP($B253&amp;" Corp",M$1)="#N/A N/A","--",_xll.BDP($B253&amp;" Corp",M$1)))</f>
        <v>--</v>
      </c>
      <c r="N253" s="230" t="str">
        <f>IF(tbl_coded[[#This Row],[ISIN]]="","",IF(_xll.BDP($B253&amp;" Corp",N$1)="#N/A N/A","--",_xll.BDP($B253&amp;" Corp",N$1)))</f>
        <v>WR</v>
      </c>
      <c r="O253" s="230" t="str">
        <f>IF(tbl_coded[[#This Row],[ISIN]]="","",IF(_xll.BDP($B253&amp;" Corp",O$1)="#N/A N/A","--",_xll.BDP($B253&amp;" Corp",O$1)))</f>
        <v>--</v>
      </c>
      <c r="P253" s="230" t="str">
        <f>IF(tbl_coded[[#This Row],[ISIN]]="","",IF(_xll.BDP($B253&amp;" Corp",P$1)="#N/A N/A","--",_xll.BDP($B253&amp;" Corp",P$1)))</f>
        <v>WD</v>
      </c>
      <c r="Q25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WR/--/WD</v>
      </c>
      <c r="R253" s="230" t="str">
        <f>IF(tbl_coded[[#This Row],[ISIN]]="","",IF(OR(_xll.BDP($B253&amp;" Corp",R$1)="#N/A N/A",_xll.BDP($B253&amp;" Corp",R$1)="#N/A Invalid Security",_xll.BDP($B253&amp;" Corp",R$1)="#N/A Field Not Applicable"),"--",_xll.BDP($B253&amp;" Corp",R$1)))</f>
        <v>--</v>
      </c>
      <c r="S253" s="230" t="str">
        <f>IF(tbl_coded[[#This Row],[ISIN]]="","",IF(OR(_xll.BDP($R253&amp;" Equity",S$1)="#N/A N/A",_xll.BDP($R253&amp;" Equity",S$1)="#N/A Invalid Security"),"--",_xll.BDP($R253&amp;" Equity",S$1)))</f>
        <v>--</v>
      </c>
      <c r="T253" s="230" t="str">
        <f>IF(tbl_coded[[#This Row],[ISIN]]="","",IF(OR(_xll.BDP($R253&amp;" Equity",T$1)="#N/A N/A",_xll.BDP($R253&amp;" Equity",T$1)="#N/A Invalid Security"),"--",_xll.BDP($R253&amp;" Equity",T$1)))</f>
        <v>--</v>
      </c>
      <c r="U253" s="230" t="str">
        <f>IF(tbl_coded[[#This Row],[ISIN]]="","",IF(OR(_xll.BDP($R253&amp;" Equity",U$1)="#N/A N/A",_xll.BDP($R253&amp;" Equity",U$1)="#N/A Invalid Security"),"--",_xll.BDP($R253&amp;" Equity",U$1)))</f>
        <v>--</v>
      </c>
      <c r="V253" s="230" t="str">
        <f>IF(tbl_coded[[#This Row],[ISIN]]="","",IF(OR(_xll.BDP($R253&amp;" Equity",V$1)="#N/A N/A",_xll.BDP($R253&amp;" Equity",V$1)="#N/A Invalid Security"),"--",_xll.BDP($R253&amp;" Equity",V$1)))</f>
        <v>--</v>
      </c>
      <c r="W253" s="230" t="str">
        <f>IF(tbl_coded[[#This Row],[ISIN]]="","",IF(OR(_xll.BDP($R253&amp;" Equity",W$1)="#N/A N/A",_xll.BDP($R253&amp;" Equity",W$1)="#N/A Invalid Security"),"--",_xll.BDP($R253&amp;" Equity",W$1)))</f>
        <v>--</v>
      </c>
      <c r="X253" s="230" t="str">
        <f>IF(tbl_coded[[#This Row],[ISIN]]="","",IF(OR(_xll.BDP($R253&amp;" Equity",X$1)="#N/A N/A",_xll.BDP($R253&amp;" Equity",X$1)="#N/A Invalid Security"),"--",_xll.BDP($R253&amp;" Equity",X$1)))</f>
        <v>--</v>
      </c>
      <c r="Y25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53" s="230" t="str">
        <f>IF(tbl_coded[[#This Row],[ISIN]]="","",IF(ISNUMBER(_xll.BDP(B253&amp;" Corp",Z$1)),_xll.BDP(B253&amp;" Corp",Z$1),""))</f>
        <v/>
      </c>
      <c r="AA253" s="230" t="str">
        <f>IF(tbl_coded[[#This Row],[ISIN]]="","",IF(ISNUMBER(_xll.BDP(B253&amp;" Corp",AA$1)),_xll.BDP(B253&amp;" Corp",AA$1),""))</f>
        <v/>
      </c>
      <c r="AB253" s="230" t="str">
        <f>IF(tbl_coded[[#This Row],[ISIN]]="","",IF(ISNUMBER(_xll.BDP(B253&amp;" Corp",AB$1)),_xll.BDP(B253&amp;" Corp",AB$1),""))</f>
        <v/>
      </c>
      <c r="AC253" s="230" t="str">
        <f>IF(tbl_coded[[#This Row],[ISIN]]="","",IF((_xll.BDP(B253&amp;" Corp",AC$1))="#N/A Field Not Applicable","",_xll.BDP(B253&amp;" Corp",AC$1)))</f>
        <v>N</v>
      </c>
      <c r="AD253" s="230" t="str">
        <f>IF(tbl_coded[[#This Row],[ISIN]]="","",IF((_xll.BDP(B253&amp;" Corp",AD$1))="#N/A N/A","--",_xll.BDP(B253&amp;" Corp",AD$1)))</f>
        <v>--</v>
      </c>
      <c r="AE253" s="230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>HY</v>
      </c>
      <c r="AF25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WR/--/WD</v>
      </c>
      <c r="AG25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WR/--/WD</v>
      </c>
      <c r="AH253" s="231" t="str">
        <f>IF(tbl_coded[[#This Row],[ISIN]]="","",IF(_xll.BDP($B253&amp;" Corp",AH$1)="#N/A N/A","--",_xll.BDP($B253&amp;" Corp",AH$1)))</f>
        <v>KY</v>
      </c>
      <c r="AI25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5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当代置业</v>
      </c>
      <c r="AL253" s="230" t="str">
        <f>IF(tbl_coded[[#This Row],[ISIN]]="","",IF(_xll.BDS($B253&amp;" Corp",AL$1)="#N/A Field Not Applicable","",_xll.BDS($B253&amp;" Corp",AL$1)))</f>
        <v/>
      </c>
      <c r="AM25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3" s="230" t="str">
        <f>IF(tbl_coded[[#This Row],[ISIN]]="","",IF(OR(_xll.BDP($B253&amp;" Corp",AR$1)="#N/A N/A"),"",_xll.BDP($B253&amp;" Corp",AR$1)))</f>
        <v>Subsidiaries</v>
      </c>
      <c r="AS253" s="230" t="str">
        <f>IF(tbl_coded[[#This Row],[ISIN]]="","",IF(_xll.BDS($B253&amp;" Corp",AS$1)="#N/A Field Not Applicable","",_xll.BDS($B253&amp;" Corp",AS$1)))</f>
        <v/>
      </c>
      <c r="AT253" s="230" t="str">
        <f>IF(tbl_coded[[#This Row],[SBLC Provider BBID]]="","",_xll.BDP(tbl_coded[[#This Row],[SBLC Provider BBID]]&amp;" CompanyID","NAME"))</f>
        <v/>
      </c>
      <c r="AU253" s="230" t="str">
        <f>IF(tbl_coded[[#This Row],[ISIN]]="","",IF(OR(_xll.BDP($B253&amp;" Corp",AU$1)="#N/A N/A"),"--",IF(_xll.BDP($B253&amp;" Corp",AU$1)="#N/A Field Not Applicable","",TEXT(_xll.BDP($B253&amp;" Corp",AU$1),"yyyy/mm/dd"))))</f>
        <v>2021/01/11</v>
      </c>
      <c r="AV253" s="230" t="str">
        <f>IF(tbl_coded[[#This Row],[ISIN]]="","",IF(OR(_xll.BDP($B253&amp;" Corp",AV$1)="#N/A N/A"),"--",IF(_xll.BDP($B253&amp;" Corp",AV$1)="#N/A Field Not Applicable","",TEXT(_xll.BDP($B253&amp;" Corp",AV$1),"yyyy/mm/dd"))))</f>
        <v>2023/04/11</v>
      </c>
      <c r="AW253" s="230" t="str">
        <f>IF(tbl_coded[[#This Row],[ISIN]]="","",IF(OR(_xll.BDP($B253&amp;" Corp",AW$1)="#N/A N/A"),"--",IF(_xll.BDP($B253&amp;" Corp",AW$1)="#N/A Field Not Applicable","",TEXT(_xll.BDP($B253&amp;" Corp",AW$1),"yyyy/mm/dd"))))</f>
        <v>2021/01/05</v>
      </c>
      <c r="AX253" s="230" t="str">
        <f>IF(tbl_coded[[#This Row],[ISIN]]="","",IF(OR(_xll.BDP($B253&amp;" Corp",AX$1)="#N/A Field Not Applicable"),"--",IF(_xll.BDP($B253&amp;" Corp",AX$1)="#N/A Field Not Applicable","",TEXT(_xll.BDP($B253&amp;" Corp",AX$1),"yyyy/mm/dd"))))</f>
        <v>--</v>
      </c>
      <c r="AY253" s="230">
        <f>IF(tbl_coded[[#This Row],[ISIN]]="","",IF(OR(_xll.BDP($B253&amp;" Corp",AY$1)="#N/A N/A"),"--",_xll.BDP($B253&amp;" Corp",AY$1)))</f>
        <v>9.8000000000000007</v>
      </c>
      <c r="AZ253" s="230" t="str">
        <f>IF(tbl_coded[[#This Row],[ISIN]]="","",IF(OR(_xll.BDP($B253&amp;" Corp",AZ$1)="#N/A N/A"),"--",_xll.BDP($B253&amp;" Corp",AZ$1)))</f>
        <v>USD</v>
      </c>
      <c r="BA253" s="230">
        <f>IF(tbl_coded[[#This Row],[ISIN]]="","",IF(OR(_xll.BDP($B253&amp;" Corp",BA$1)="#N/A N/A"),"--",_xll.BDP($B253&amp;" Corp",BA$1)))</f>
        <v>321000000</v>
      </c>
      <c r="BB253" s="230">
        <f>IF(tbl_coded[[#This Row],[ISIN]]="","",IF(OR(_xll.BDP($B253&amp;" Corp",BB$1)="#N/A Field Not Applicable"),"--",_xll.BDP($B253&amp;" Corp",BB$1)))</f>
        <v>98.847999999999999</v>
      </c>
      <c r="BC253" s="230" t="str">
        <f>IF(tbl_coded[[#This Row],[ISIN]]="","",IF(OR(_xll.BDP($B253&amp;" Corp",BC$1)="#N/A Field Not Applicable"),"--",_xll.BDP($B253&amp;" Corp",BC$1)))</f>
        <v>Y</v>
      </c>
      <c r="BD253" s="230" t="str">
        <f>IF(tbl_coded[[#This Row],[ISIN]]="","",IF(OR(_xll.BDP($B253&amp;" Corp",BD$1)="#N/A Field Not Applicable"),"--",_xll.BDP($B253&amp;" Corp",BD$1)))</f>
        <v>N</v>
      </c>
      <c r="BE253" s="230" t="str">
        <f>IF(tbl_coded[[#This Row],[ISIN]]="","",IF(OR(_xll.BDP($B253&amp;" Corp",BE$1)="#N/A Field Not Applicable"),"--",_xll.BDP($B253&amp;" Corp",BE$1)))</f>
        <v>N</v>
      </c>
      <c r="BF253" s="230" t="str">
        <f>IF(tbl_coded[[#This Row],[ISIN]]="","",IF(OR(_xll.BDP($B253&amp;" Corp",BF$1)="#N/A N/A"),"",_xll.BDP($B253&amp;" Corp",BF$1)))</f>
        <v>1107 HK</v>
      </c>
      <c r="BG25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5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5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25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253" s="230" t="str">
        <f>IF(tbl_coded[[#This Row],[GREEN]]="Y","Green",IF(tbl_coded[[#This Row],[SUSTAINABLE]]="Y","Sustainable",IF(tbl_coded[[#This Row],[SOCIAL]]="Y","Social","")))</f>
        <v>Green</v>
      </c>
    </row>
    <row r="254" spans="1:65" ht="15" customHeight="1">
      <c r="A254" s="225">
        <v>252</v>
      </c>
      <c r="B254" s="226" t="str">
        <f>IF(美元债一级!$C$3:$C$1048576&lt;&gt;"",美元债一级!C254,"")</f>
        <v>XS2293903840</v>
      </c>
      <c r="C254" s="230" t="str">
        <f>IF(tbl_coded[[#This Row],[ISIN]]="","",IF(tbl_coded[[#This Row],[Index]]&gt;$A$1,"",IF(_xll.BDP($B254&amp;" Corp",C$1)="#N/A N/A","",_xll.BDP($B254&amp;" Corp",C$1))))</f>
        <v>25/1/2021</v>
      </c>
      <c r="D254" s="230" t="str">
        <f>IF(tbl_coded[[#This Row],[ISIN]]="","",IF(_xll.BDP($B254&amp;" Corp",D$1)="#N/A N/A","",_xll.BDP($B254&amp;" Corp",D$1)))</f>
        <v>ZHONGLIANG HOLDINGS</v>
      </c>
      <c r="E254" s="230" t="str">
        <f>IF(tbl_coded[[#This Row],[ISIN]]="","",IF(_xll.BDP($B254&amp;" Corp",E$1)="#N/A N/A","--",_xll.BDP($B254&amp;" Corp",E$1)))</f>
        <v>SUBSIDIARIES</v>
      </c>
      <c r="F254" s="230" t="str">
        <f>IF(tbl_coded[[#This Row],[ISIN]]="","",IF(_xll.BDS($B254&amp;" Corp",F$1)="#N/A Field Not Applicable","",_xll.BDS($B254&amp;" Corp",F$1)))</f>
        <v/>
      </c>
      <c r="G254" s="230" t="str">
        <f>IF(tbl_coded[[#This Row],[ISIN]]="","",IF(_xll.BDP($F254&amp;" CompanyID",G$1)="#N/A Invalid Security","",_xll.BDP($F254&amp;" CompanyID",G$1)))</f>
        <v/>
      </c>
      <c r="H254" s="230" t="str">
        <f>IF(tbl_coded[[#This Row],[ISIN]]="","",IF(_xll.BDP($B254&amp;" Corp",H$1)="#N/A N/A","--",_xll.BDP($B254&amp;" Corp",H$1)))</f>
        <v>--</v>
      </c>
      <c r="I254" s="230" t="str">
        <f>IF(tbl_coded[[#This Row],[ISIN]]="","",IF(_xll.BDP($B254&amp;" Corp",I$1)="#N/A N/A","--",_xll.BDP($B254&amp;" Corp",I$1)))</f>
        <v>--</v>
      </c>
      <c r="J254" s="230" t="str">
        <f>IF(tbl_coded[[#This Row],[ISIN]]="","",IF(_xll.BDP($B254&amp;" Corp",J$1)="#N/A N/A","--",_xll.BDP($B254&amp;" Corp",J$1)))</f>
        <v>NR</v>
      </c>
      <c r="K254" s="230" t="str">
        <f>IF(tbl_coded[[#This Row],[ISIN]]="","",IF(_xll.BDP($B254&amp;" Corp",K$1)="#N/A N/A","--",_xll.BDP($B254&amp;" Corp",K$1)))</f>
        <v>--</v>
      </c>
      <c r="L254" s="230" t="str">
        <f>IF(tbl_coded[[#This Row],[ISIN]]="","",IF(_xll.BDP($B254&amp;" Corp",L$1)="#N/A N/A","--",_xll.BDP($B254&amp;" Corp",L$1)))</f>
        <v>--</v>
      </c>
      <c r="M254" s="230" t="str">
        <f>IF(tbl_coded[[#This Row],[ISIN]]="","",IF(_xll.BDP($B254&amp;" Corp",M$1)="#N/A N/A","--",_xll.BDP($B254&amp;" Corp",M$1)))</f>
        <v>--</v>
      </c>
      <c r="N254" s="230" t="str">
        <f>IF(tbl_coded[[#This Row],[ISIN]]="","",IF(_xll.BDP($B254&amp;" Corp",N$1)="#N/A N/A","--",_xll.BDP($B254&amp;" Corp",N$1)))</f>
        <v>WR</v>
      </c>
      <c r="O254" s="230" t="str">
        <f>IF(tbl_coded[[#This Row],[ISIN]]="","",IF(_xll.BDP($B254&amp;" Corp",O$1)="#N/A N/A","--",_xll.BDP($B254&amp;" Corp",O$1)))</f>
        <v>NR</v>
      </c>
      <c r="P254" s="230" t="str">
        <f>IF(tbl_coded[[#This Row],[ISIN]]="","",IF(_xll.BDP($B254&amp;" Corp",P$1)="#N/A N/A","--",_xll.BDP($B254&amp;" Corp",P$1)))</f>
        <v>WD</v>
      </c>
      <c r="Q25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254" s="230" t="str">
        <f>IF(tbl_coded[[#This Row],[ISIN]]="","",IF(OR(_xll.BDP($B254&amp;" Corp",R$1)="#N/A N/A",_xll.BDP($B254&amp;" Corp",R$1)="#N/A Invalid Security",_xll.BDP($B254&amp;" Corp",R$1)="#N/A Field Not Applicable"),"--",_xll.BDP($B254&amp;" Corp",R$1)))</f>
        <v>--</v>
      </c>
      <c r="S254" s="230" t="str">
        <f>IF(tbl_coded[[#This Row],[ISIN]]="","",IF(OR(_xll.BDP($R254&amp;" Equity",S$1)="#N/A N/A",_xll.BDP($R254&amp;" Equity",S$1)="#N/A Invalid Security"),"--",_xll.BDP($R254&amp;" Equity",S$1)))</f>
        <v>--</v>
      </c>
      <c r="T254" s="230" t="str">
        <f>IF(tbl_coded[[#This Row],[ISIN]]="","",IF(OR(_xll.BDP($R254&amp;" Equity",T$1)="#N/A N/A",_xll.BDP($R254&amp;" Equity",T$1)="#N/A Invalid Security"),"--",_xll.BDP($R254&amp;" Equity",T$1)))</f>
        <v>--</v>
      </c>
      <c r="U254" s="230" t="str">
        <f>IF(tbl_coded[[#This Row],[ISIN]]="","",IF(OR(_xll.BDP($R254&amp;" Equity",U$1)="#N/A N/A",_xll.BDP($R254&amp;" Equity",U$1)="#N/A Invalid Security"),"--",_xll.BDP($R254&amp;" Equity",U$1)))</f>
        <v>--</v>
      </c>
      <c r="V254" s="230" t="str">
        <f>IF(tbl_coded[[#This Row],[ISIN]]="","",IF(OR(_xll.BDP($R254&amp;" Equity",V$1)="#N/A N/A",_xll.BDP($R254&amp;" Equity",V$1)="#N/A Invalid Security"),"--",_xll.BDP($R254&amp;" Equity",V$1)))</f>
        <v>--</v>
      </c>
      <c r="W254" s="230" t="str">
        <f>IF(tbl_coded[[#This Row],[ISIN]]="","",IF(OR(_xll.BDP($R254&amp;" Equity",W$1)="#N/A N/A",_xll.BDP($R254&amp;" Equity",W$1)="#N/A Invalid Security"),"--",_xll.BDP($R254&amp;" Equity",W$1)))</f>
        <v>--</v>
      </c>
      <c r="X254" s="230" t="str">
        <f>IF(tbl_coded[[#This Row],[ISIN]]="","",IF(OR(_xll.BDP($R254&amp;" Equity",X$1)="#N/A N/A",_xll.BDP($R254&amp;" Equity",X$1)="#N/A Invalid Security"),"--",_xll.BDP($R254&amp;" Equity",X$1)))</f>
        <v>--</v>
      </c>
      <c r="Y25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54" s="230" t="str">
        <f>IF(tbl_coded[[#This Row],[ISIN]]="","",IF(ISNUMBER(_xll.BDP(B254&amp;" Corp",Z$1)),_xll.BDP(B254&amp;" Corp",Z$1),""))</f>
        <v/>
      </c>
      <c r="AA254" s="230" t="str">
        <f>IF(tbl_coded[[#This Row],[ISIN]]="","",IF(ISNUMBER(_xll.BDP(B254&amp;" Corp",AA$1)),_xll.BDP(B254&amp;" Corp",AA$1),""))</f>
        <v/>
      </c>
      <c r="AB254" s="230" t="str">
        <f>IF(tbl_coded[[#This Row],[ISIN]]="","",IF(ISNUMBER(_xll.BDP(B254&amp;" Corp",AB$1)),_xll.BDP(B254&amp;" Corp",AB$1),""))</f>
        <v/>
      </c>
      <c r="AC254" s="230" t="str">
        <f>IF(tbl_coded[[#This Row],[ISIN]]="","",IF((_xll.BDP(B254&amp;" Corp",AC$1))="#N/A Field Not Applicable","",_xll.BDP(B254&amp;" Corp",AC$1)))</f>
        <v>N</v>
      </c>
      <c r="AD254" s="230" t="str">
        <f>IF(tbl_coded[[#This Row],[ISIN]]="","",IF((_xll.BDP(B254&amp;" Corp",AD$1))="#N/A N/A","--",_xll.BDP(B254&amp;" Corp",AD$1)))</f>
        <v>--</v>
      </c>
      <c r="AE254" s="230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>IG</v>
      </c>
      <c r="AF25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5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254" s="231" t="str">
        <f>IF(tbl_coded[[#This Row],[ISIN]]="","",IF(_xll.BDP($B254&amp;" Corp",AH$1)="#N/A N/A","--",_xll.BDP($B254&amp;" Corp",AH$1)))</f>
        <v>KY</v>
      </c>
      <c r="AI25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5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中梁控股</v>
      </c>
      <c r="AL254" s="230" t="str">
        <f>IF(tbl_coded[[#This Row],[ISIN]]="","",IF(_xll.BDS($B254&amp;" Corp",AL$1)="#N/A Field Not Applicable","",_xll.BDS($B254&amp;" Corp",AL$1)))</f>
        <v/>
      </c>
      <c r="AM25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4" s="230" t="str">
        <f>IF(tbl_coded[[#This Row],[ISIN]]="","",IF(OR(_xll.BDP($B254&amp;" Corp",AR$1)="#N/A N/A"),"",_xll.BDP($B254&amp;" Corp",AR$1)))</f>
        <v>Subsidiaries</v>
      </c>
      <c r="AS254" s="230" t="str">
        <f>IF(tbl_coded[[#This Row],[ISIN]]="","",IF(_xll.BDS($B254&amp;" Corp",AS$1)="#N/A Field Not Applicable","",_xll.BDS($B254&amp;" Corp",AS$1)))</f>
        <v/>
      </c>
      <c r="AT254" s="230" t="str">
        <f>IF(tbl_coded[[#This Row],[SBLC Provider BBID]]="","",_xll.BDP(tbl_coded[[#This Row],[SBLC Provider BBID]]&amp;" CompanyID","NAME"))</f>
        <v/>
      </c>
      <c r="AU254" s="230" t="str">
        <f>IF(tbl_coded[[#This Row],[ISIN]]="","",IF(OR(_xll.BDP($B254&amp;" Corp",AU$1)="#N/A N/A"),"--",IF(_xll.BDP($B254&amp;" Corp",AU$1)="#N/A Field Not Applicable","",TEXT(_xll.BDP($B254&amp;" Corp",AU$1),"yyyy/mm/dd"))))</f>
        <v>2021/02/01</v>
      </c>
      <c r="AV254" s="230" t="str">
        <f>IF(tbl_coded[[#This Row],[ISIN]]="","",IF(OR(_xll.BDP($B254&amp;" Corp",AV$1)="#N/A N/A"),"--",IF(_xll.BDP($B254&amp;" Corp",AV$1)="#N/A Field Not Applicable","",TEXT(_xll.BDP($B254&amp;" Corp",AV$1),"yyyy/mm/dd"))))</f>
        <v>2022/01/31</v>
      </c>
      <c r="AW254" s="230" t="str">
        <f>IF(tbl_coded[[#This Row],[ISIN]]="","",IF(OR(_xll.BDP($B254&amp;" Corp",AW$1)="#N/A N/A"),"--",IF(_xll.BDP($B254&amp;" Corp",AW$1)="#N/A Field Not Applicable","",TEXT(_xll.BDP($B254&amp;" Corp",AW$1),"yyyy/mm/dd"))))</f>
        <v>2021/01/25</v>
      </c>
      <c r="AX254" s="230" t="str">
        <f>IF(tbl_coded[[#This Row],[ISIN]]="","",IF(OR(_xll.BDP($B254&amp;" Corp",AX$1)="#N/A Field Not Applicable"),"--",IF(_xll.BDP($B254&amp;" Corp",AX$1)="#N/A Field Not Applicable","",TEXT(_xll.BDP($B254&amp;" Corp",AX$1),"yyyy/mm/dd"))))</f>
        <v>--</v>
      </c>
      <c r="AY254" s="230">
        <f>IF(tbl_coded[[#This Row],[ISIN]]="","",IF(OR(_xll.BDP($B254&amp;" Corp",AY$1)="#N/A N/A"),"--",_xll.BDP($B254&amp;" Corp",AY$1)))</f>
        <v>7.5</v>
      </c>
      <c r="AZ254" s="230" t="str">
        <f>IF(tbl_coded[[#This Row],[ISIN]]="","",IF(OR(_xll.BDP($B254&amp;" Corp",AZ$1)="#N/A N/A"),"--",_xll.BDP($B254&amp;" Corp",AZ$1)))</f>
        <v>USD</v>
      </c>
      <c r="BA254" s="230">
        <f>IF(tbl_coded[[#This Row],[ISIN]]="","",IF(OR(_xll.BDP($B254&amp;" Corp",BA$1)="#N/A N/A"),"--",_xll.BDP($B254&amp;" Corp",BA$1)))</f>
        <v>250000000</v>
      </c>
      <c r="BB254" s="230" t="str">
        <f>IF(tbl_coded[[#This Row],[ISIN]]="","",IF(OR(_xll.BDP($B254&amp;" Corp",BB$1)="#N/A Field Not Applicable"),"--",_xll.BDP($B254&amp;" Corp",BB$1)))</f>
        <v>--</v>
      </c>
      <c r="BC254" s="230" t="str">
        <f>IF(tbl_coded[[#This Row],[ISIN]]="","",IF(OR(_xll.BDP($B254&amp;" Corp",BC$1)="#N/A Field Not Applicable"),"--",_xll.BDP($B254&amp;" Corp",BC$1)))</f>
        <v>N</v>
      </c>
      <c r="BD254" s="230" t="str">
        <f>IF(tbl_coded[[#This Row],[ISIN]]="","",IF(OR(_xll.BDP($B254&amp;" Corp",BD$1)="#N/A Field Not Applicable"),"--",_xll.BDP($B254&amp;" Corp",BD$1)))</f>
        <v>N</v>
      </c>
      <c r="BE254" s="230" t="str">
        <f>IF(tbl_coded[[#This Row],[ISIN]]="","",IF(OR(_xll.BDP($B254&amp;" Corp",BE$1)="#N/A Field Not Applicable"),"--",_xll.BDP($B254&amp;" Corp",BE$1)))</f>
        <v>N</v>
      </c>
      <c r="BF254" s="230" t="str">
        <f>IF(tbl_coded[[#This Row],[ISIN]]="","",IF(OR(_xll.BDP($B254&amp;" Corp",BF$1)="#N/A N/A"),"",_xll.BDP($B254&amp;" Corp",BF$1)))</f>
        <v>2772 HK</v>
      </c>
      <c r="BG25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5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5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5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54" s="230" t="str">
        <f>IF(tbl_coded[[#This Row],[GREEN]]="Y","Green",IF(tbl_coded[[#This Row],[SUSTAINABLE]]="Y","Sustainable",IF(tbl_coded[[#This Row],[SOCIAL]]="Y","Social","")))</f>
        <v/>
      </c>
    </row>
    <row r="255" spans="1:65" ht="15" customHeight="1">
      <c r="A255" s="225">
        <v>253</v>
      </c>
      <c r="B255" s="226" t="str">
        <f>IF(美元债一级!$C$3:$C$1048576&lt;&gt;"",美元债一级!C255,"")</f>
        <v>XS2274835631</v>
      </c>
      <c r="C255" s="230" t="str">
        <f>IF(tbl_coded[[#This Row],[ISIN]]="","",IF(tbl_coded[[#This Row],[Index]]&gt;$A$1,"",IF(_xll.BDP($B255&amp;" Corp",C$1)="#N/A N/A","",_xll.BDP($B255&amp;" Corp",C$1))))</f>
        <v>15/1/2021</v>
      </c>
      <c r="D255" s="230" t="str">
        <f>IF(tbl_coded[[#This Row],[ISIN]]="","",IF(_xll.BDP($B255&amp;" Corp",D$1)="#N/A N/A","",_xll.BDP($B255&amp;" Corp",D$1)))</f>
        <v>HANHUI INTERNATIONAL LTD</v>
      </c>
      <c r="E255" s="230" t="str">
        <f>IF(tbl_coded[[#This Row],[ISIN]]="","",IF(_xll.BDP($B255&amp;" Corp",E$1)="#N/A N/A","--",_xll.BDP($B255&amp;" Corp",E$1)))</f>
        <v>SHANDONG GUOHUI INVEST</v>
      </c>
      <c r="F255" s="230" t="str">
        <f>IF(tbl_coded[[#This Row],[ISIN]]="","",IF(_xll.BDS($B255&amp;" Corp",F$1)="#N/A Field Not Applicable","",_xll.BDS($B255&amp;" Corp",F$1)))</f>
        <v/>
      </c>
      <c r="G255" s="230" t="str">
        <f>IF(tbl_coded[[#This Row],[ISIN]]="","",IF(_xll.BDP($F255&amp;" CompanyID",G$1)="#N/A Invalid Security","",_xll.BDP($F255&amp;" CompanyID",G$1)))</f>
        <v/>
      </c>
      <c r="H255" s="230" t="str">
        <f>IF(tbl_coded[[#This Row],[ISIN]]="","",IF(_xll.BDP($B255&amp;" Corp",H$1)="#N/A N/A","--",_xll.BDP($B255&amp;" Corp",H$1)))</f>
        <v>--</v>
      </c>
      <c r="I255" s="230" t="str">
        <f>IF(tbl_coded[[#This Row],[ISIN]]="","",IF(_xll.BDP($B255&amp;" Corp",I$1)="#N/A N/A","--",_xll.BDP($B255&amp;" Corp",I$1)))</f>
        <v>--</v>
      </c>
      <c r="J255" s="230" t="str">
        <f>IF(tbl_coded[[#This Row],[ISIN]]="","",IF(_xll.BDP($B255&amp;" Corp",J$1)="#N/A N/A","--",_xll.BDP($B255&amp;" Corp",J$1)))</f>
        <v>BBB+</v>
      </c>
      <c r="K255" s="230" t="str">
        <f>IF(tbl_coded[[#This Row],[ISIN]]="","",IF(_xll.BDP($B255&amp;" Corp",K$1)="#N/A N/A","--",_xll.BDP($B255&amp;" Corp",K$1)))</f>
        <v>--</v>
      </c>
      <c r="L255" s="230" t="str">
        <f>IF(tbl_coded[[#This Row],[ISIN]]="","",IF(_xll.BDP($B255&amp;" Corp",L$1)="#N/A N/A","--",_xll.BDP($B255&amp;" Corp",L$1)))</f>
        <v>--</v>
      </c>
      <c r="M255" s="230" t="str">
        <f>IF(tbl_coded[[#This Row],[ISIN]]="","",IF(_xll.BDP($B255&amp;" Corp",M$1)="#N/A N/A","--",_xll.BDP($B255&amp;" Corp",M$1)))</f>
        <v>--</v>
      </c>
      <c r="N255" s="230" t="str">
        <f>IF(tbl_coded[[#This Row],[ISIN]]="","",IF(_xll.BDP($B255&amp;" Corp",N$1)="#N/A N/A","--",_xll.BDP($B255&amp;" Corp",N$1)))</f>
        <v>--</v>
      </c>
      <c r="O255" s="230" t="str">
        <f>IF(tbl_coded[[#This Row],[ISIN]]="","",IF(_xll.BDP($B255&amp;" Corp",O$1)="#N/A N/A","--",_xll.BDP($B255&amp;" Corp",O$1)))</f>
        <v>--</v>
      </c>
      <c r="P255" s="230" t="str">
        <f>IF(tbl_coded[[#This Row],[ISIN]]="","",IF(_xll.BDP($B255&amp;" Corp",P$1)="#N/A N/A","--",_xll.BDP($B255&amp;" Corp",P$1)))</f>
        <v>--</v>
      </c>
      <c r="Q25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55" s="230" t="str">
        <f>IF(tbl_coded[[#This Row],[ISIN]]="","",IF(OR(_xll.BDP($B255&amp;" Corp",R$1)="#N/A N/A",_xll.BDP($B255&amp;" Corp",R$1)="#N/A Invalid Security",_xll.BDP($B255&amp;" Corp",R$1)="#N/A Field Not Applicable"),"--",_xll.BDP($B255&amp;" Corp",R$1)))</f>
        <v>1614947D CH</v>
      </c>
      <c r="S255" s="230" t="str">
        <f>IF(tbl_coded[[#This Row],[ISIN]]="","",IF(OR(_xll.BDP($R255&amp;" Equity",S$1)="#N/A N/A",_xll.BDP($R255&amp;" Equity",S$1)="#N/A Invalid Security"),"--",_xll.BDP($R255&amp;" Equity",S$1)))</f>
        <v>--</v>
      </c>
      <c r="T255" s="230" t="str">
        <f>IF(tbl_coded[[#This Row],[ISIN]]="","",IF(OR(_xll.BDP($R255&amp;" Equity",T$1)="#N/A N/A",_xll.BDP($R255&amp;" Equity",T$1)="#N/A Invalid Security"),"--",_xll.BDP($R255&amp;" Equity",T$1)))</f>
        <v>--</v>
      </c>
      <c r="U255" s="230" t="str">
        <f>IF(tbl_coded[[#This Row],[ISIN]]="","",IF(OR(_xll.BDP($R255&amp;" Equity",U$1)="#N/A N/A",_xll.BDP($R255&amp;" Equity",U$1)="#N/A Invalid Security"),"--",_xll.BDP($R255&amp;" Equity",U$1)))</f>
        <v>Baa2</v>
      </c>
      <c r="V255" s="230" t="str">
        <f>IF(tbl_coded[[#This Row],[ISIN]]="","",IF(OR(_xll.BDP($R255&amp;" Equity",V$1)="#N/A N/A",_xll.BDP($R255&amp;" Equity",V$1)="#N/A Invalid Security"),"--",_xll.BDP($R255&amp;" Equity",V$1)))</f>
        <v>--</v>
      </c>
      <c r="W255" s="230" t="str">
        <f>IF(tbl_coded[[#This Row],[ISIN]]="","",IF(OR(_xll.BDP($R255&amp;" Equity",W$1)="#N/A N/A",_xll.BDP($R255&amp;" Equity",W$1)="#N/A Invalid Security"),"--",_xll.BDP($R255&amp;" Equity",W$1)))</f>
        <v>--</v>
      </c>
      <c r="X255" s="230" t="str">
        <f>IF(tbl_coded[[#This Row],[ISIN]]="","",IF(OR(_xll.BDP($R255&amp;" Equity",X$1)="#N/A N/A",_xll.BDP($R255&amp;" Equity",X$1)="#N/A Invalid Security"),"--",_xll.BDP($R255&amp;" Equity",X$1)))</f>
        <v>BBB+</v>
      </c>
      <c r="Y25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Baa2/--/BBB+</v>
      </c>
      <c r="Z255" s="230" t="str">
        <f>IF(tbl_coded[[#This Row],[ISIN]]="","",IF(ISNUMBER(_xll.BDP(B255&amp;" Corp",Z$1)),_xll.BDP(B255&amp;" Corp",Z$1),""))</f>
        <v/>
      </c>
      <c r="AA255" s="230" t="str">
        <f>IF(tbl_coded[[#This Row],[ISIN]]="","",IF(ISNUMBER(_xll.BDP(B255&amp;" Corp",AA$1)),_xll.BDP(B255&amp;" Corp",AA$1),""))</f>
        <v/>
      </c>
      <c r="AB255" s="230" t="str">
        <f>IF(tbl_coded[[#This Row],[ISIN]]="","",IF(ISNUMBER(_xll.BDP(B255&amp;" Corp",AB$1)),_xll.BDP(B255&amp;" Corp",AB$1),""))</f>
        <v/>
      </c>
      <c r="AC255" s="230" t="str">
        <f>IF(tbl_coded[[#This Row],[ISIN]]="","",IF((_xll.BDP(B255&amp;" Corp",AC$1))="#N/A Field Not Applicable","",_xll.BDP(B255&amp;" Corp",AC$1)))</f>
        <v>N</v>
      </c>
      <c r="AD255" s="230" t="str">
        <f>IF(tbl_coded[[#This Row],[ISIN]]="","",IF((_xll.BDP(B255&amp;" Corp",AD$1))="#N/A N/A","--",_xll.BDP(B255&amp;" Corp",AD$1)))</f>
        <v>--</v>
      </c>
      <c r="AE255" s="230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>IG</v>
      </c>
      <c r="AF25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Baa2/--/BBB+</v>
      </c>
      <c r="AG25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255" s="231" t="str">
        <f>IF(tbl_coded[[#This Row],[ISIN]]="","",IF(_xll.BDP($B255&amp;" Corp",AH$1)="#N/A N/A","--",_xll.BDP($B255&amp;" Corp",AH$1)))</f>
        <v>VG</v>
      </c>
      <c r="AI25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5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瀚惠国际有限公司</v>
      </c>
      <c r="AL255" s="230" t="str">
        <f>IF(tbl_coded[[#This Row],[ISIN]]="","",IF(_xll.BDS($B255&amp;" Corp",AL$1)="#N/A Field Not Applicable","",_xll.BDS($B255&amp;" Corp",AL$1)))</f>
        <v/>
      </c>
      <c r="AM25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5" s="230" t="str">
        <f>IF(tbl_coded[[#This Row],[ISIN]]="","",IF(OR(_xll.BDP($B255&amp;" Corp",AR$1)="#N/A N/A"),"",_xll.BDP($B255&amp;" Corp",AR$1)))</f>
        <v>Shandong Guohui Investment Holding Group Co Ltd</v>
      </c>
      <c r="AS255" s="230" t="str">
        <f>IF(tbl_coded[[#This Row],[ISIN]]="","",IF(_xll.BDS($B255&amp;" Corp",AS$1)="#N/A Field Not Applicable","",_xll.BDS($B255&amp;" Corp",AS$1)))</f>
        <v/>
      </c>
      <c r="AT255" s="230" t="str">
        <f>IF(tbl_coded[[#This Row],[SBLC Provider BBID]]="","",_xll.BDP(tbl_coded[[#This Row],[SBLC Provider BBID]]&amp;" CompanyID","NAME"))</f>
        <v/>
      </c>
      <c r="AU255" s="230" t="str">
        <f>IF(tbl_coded[[#This Row],[ISIN]]="","",IF(OR(_xll.BDP($B255&amp;" Corp",AU$1)="#N/A N/A"),"--",IF(_xll.BDP($B255&amp;" Corp",AU$1)="#N/A Field Not Applicable","",TEXT(_xll.BDP($B255&amp;" Corp",AU$1),"yyyy/mm/dd"))))</f>
        <v>2021/01/21</v>
      </c>
      <c r="AV255" s="230" t="str">
        <f>IF(tbl_coded[[#This Row],[ISIN]]="","",IF(OR(_xll.BDP($B255&amp;" Corp",AV$1)="#N/A N/A"),"--",IF(_xll.BDP($B255&amp;" Corp",AV$1)="#N/A Field Not Applicable","",TEXT(_xll.BDP($B255&amp;" Corp",AV$1),"yyyy/mm/dd"))))</f>
        <v>2026/01/21</v>
      </c>
      <c r="AW255" s="230" t="str">
        <f>IF(tbl_coded[[#This Row],[ISIN]]="","",IF(OR(_xll.BDP($B255&amp;" Corp",AW$1)="#N/A N/A"),"--",IF(_xll.BDP($B255&amp;" Corp",AW$1)="#N/A Field Not Applicable","",TEXT(_xll.BDP($B255&amp;" Corp",AW$1),"yyyy/mm/dd"))))</f>
        <v>2021/01/15</v>
      </c>
      <c r="AX255" s="230" t="str">
        <f>IF(tbl_coded[[#This Row],[ISIN]]="","",IF(OR(_xll.BDP($B255&amp;" Corp",AX$1)="#N/A Field Not Applicable"),"--",IF(_xll.BDP($B255&amp;" Corp",AX$1)="#N/A Field Not Applicable","",TEXT(_xll.BDP($B255&amp;" Corp",AX$1),"yyyy/mm/dd"))))</f>
        <v>--</v>
      </c>
      <c r="AY255" s="230">
        <f>IF(tbl_coded[[#This Row],[ISIN]]="","",IF(OR(_xll.BDP($B255&amp;" Corp",AY$1)="#N/A N/A"),"--",_xll.BDP($B255&amp;" Corp",AY$1)))</f>
        <v>3.15</v>
      </c>
      <c r="AZ255" s="230" t="str">
        <f>IF(tbl_coded[[#This Row],[ISIN]]="","",IF(OR(_xll.BDP($B255&amp;" Corp",AZ$1)="#N/A N/A"),"--",_xll.BDP($B255&amp;" Corp",AZ$1)))</f>
        <v>USD</v>
      </c>
      <c r="BA255" s="230">
        <f>IF(tbl_coded[[#This Row],[ISIN]]="","",IF(OR(_xll.BDP($B255&amp;" Corp",BA$1)="#N/A N/A"),"--",_xll.BDP($B255&amp;" Corp",BA$1)))</f>
        <v>240000000</v>
      </c>
      <c r="BB255" s="230">
        <f>IF(tbl_coded[[#This Row],[ISIN]]="","",IF(OR(_xll.BDP($B255&amp;" Corp",BB$1)="#N/A Field Not Applicable"),"--",_xll.BDP($B255&amp;" Corp",BB$1)))</f>
        <v>100</v>
      </c>
      <c r="BC255" s="230" t="str">
        <f>IF(tbl_coded[[#This Row],[ISIN]]="","",IF(OR(_xll.BDP($B255&amp;" Corp",BC$1)="#N/A Field Not Applicable"),"--",_xll.BDP($B255&amp;" Corp",BC$1)))</f>
        <v>N</v>
      </c>
      <c r="BD255" s="230" t="str">
        <f>IF(tbl_coded[[#This Row],[ISIN]]="","",IF(OR(_xll.BDP($B255&amp;" Corp",BD$1)="#N/A Field Not Applicable"),"--",_xll.BDP($B255&amp;" Corp",BD$1)))</f>
        <v>N</v>
      </c>
      <c r="BE255" s="230" t="str">
        <f>IF(tbl_coded[[#This Row],[ISIN]]="","",IF(OR(_xll.BDP($B255&amp;" Corp",BE$1)="#N/A Field Not Applicable"),"--",_xll.BDP($B255&amp;" Corp",BE$1)))</f>
        <v>N</v>
      </c>
      <c r="BF255" s="230" t="str">
        <f>IF(tbl_coded[[#This Row],[ISIN]]="","",IF(OR(_xll.BDP($B255&amp;" Corp",BF$1)="#N/A N/A"),"",_xll.BDP($B255&amp;" Corp",BF$1)))</f>
        <v/>
      </c>
      <c r="BG25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5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5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5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Baa2/--/BBB+</v>
      </c>
      <c r="BM255" s="230" t="str">
        <f>IF(tbl_coded[[#This Row],[GREEN]]="Y","Green",IF(tbl_coded[[#This Row],[SUSTAINABLE]]="Y","Sustainable",IF(tbl_coded[[#This Row],[SOCIAL]]="Y","Social","")))</f>
        <v/>
      </c>
    </row>
    <row r="256" spans="1:65" ht="15" customHeight="1">
      <c r="A256" s="225">
        <v>254</v>
      </c>
      <c r="B256" s="226" t="str">
        <f>IF(美元债一级!$C$3:$C$1048576&lt;&gt;"",美元债一级!C256,"")</f>
        <v>XS2279822683</v>
      </c>
      <c r="C256" s="230" t="str">
        <f>IF(tbl_coded[[#This Row],[ISIN]]="","",IF(tbl_coded[[#This Row],[Index]]&gt;$A$1,"",IF(_xll.BDP($B256&amp;" Corp",C$1)="#N/A N/A","",_xll.BDP($B256&amp;" Corp",C$1))))</f>
        <v>15/1/2021</v>
      </c>
      <c r="D256" s="230" t="str">
        <f>IF(tbl_coded[[#This Row],[ISIN]]="","",IF(_xll.BDP($B256&amp;" Corp",D$1)="#N/A N/A","",_xll.BDP($B256&amp;" Corp",D$1)))</f>
        <v>JIAYUAN INTL GROUP LTD</v>
      </c>
      <c r="E256" s="230" t="str">
        <f>IF(tbl_coded[[#This Row],[ISIN]]="","",IF(_xll.BDP($B256&amp;" Corp",E$1)="#N/A N/A","--",_xll.BDP($B256&amp;" Corp",E$1)))</f>
        <v>SUBSIDIARIES</v>
      </c>
      <c r="F256" s="230" t="str">
        <f>IF(tbl_coded[[#This Row],[ISIN]]="","",IF(_xll.BDS($B256&amp;" Corp",F$1)="#N/A Field Not Applicable","",_xll.BDS($B256&amp;" Corp",F$1)))</f>
        <v/>
      </c>
      <c r="G256" s="230" t="str">
        <f>IF(tbl_coded[[#This Row],[ISIN]]="","",IF(_xll.BDP($F256&amp;" CompanyID",G$1)="#N/A Invalid Security","",_xll.BDP($F256&amp;" CompanyID",G$1)))</f>
        <v/>
      </c>
      <c r="H256" s="230" t="str">
        <f>IF(tbl_coded[[#This Row],[ISIN]]="","",IF(_xll.BDP($B256&amp;" Corp",H$1)="#N/A N/A","--",_xll.BDP($B256&amp;" Corp",H$1)))</f>
        <v>WR</v>
      </c>
      <c r="I256" s="230" t="str">
        <f>IF(tbl_coded[[#This Row],[ISIN]]="","",IF(_xll.BDP($B256&amp;" Corp",I$1)="#N/A N/A","--",_xll.BDP($B256&amp;" Corp",I$1)))</f>
        <v>--</v>
      </c>
      <c r="J256" s="230" t="str">
        <f>IF(tbl_coded[[#This Row],[ISIN]]="","",IF(_xll.BDP($B256&amp;" Corp",J$1)="#N/A N/A","--",_xll.BDP($B256&amp;" Corp",J$1)))</f>
        <v>WD</v>
      </c>
      <c r="K256" s="230" t="str">
        <f>IF(tbl_coded[[#This Row],[ISIN]]="","",IF(_xll.BDP($B256&amp;" Corp",K$1)="#N/A N/A","--",_xll.BDP($B256&amp;" Corp",K$1)))</f>
        <v>--</v>
      </c>
      <c r="L256" s="230" t="str">
        <f>IF(tbl_coded[[#This Row],[ISIN]]="","",IF(_xll.BDP($B256&amp;" Corp",L$1)="#N/A N/A","--",_xll.BDP($B256&amp;" Corp",L$1)))</f>
        <v>--</v>
      </c>
      <c r="M256" s="230" t="str">
        <f>IF(tbl_coded[[#This Row],[ISIN]]="","",IF(_xll.BDP($B256&amp;" Corp",M$1)="#N/A N/A","--",_xll.BDP($B256&amp;" Corp",M$1)))</f>
        <v>--</v>
      </c>
      <c r="N256" s="230" t="str">
        <f>IF(tbl_coded[[#This Row],[ISIN]]="","",IF(_xll.BDP($B256&amp;" Corp",N$1)="#N/A N/A","--",_xll.BDP($B256&amp;" Corp",N$1)))</f>
        <v>WR</v>
      </c>
      <c r="O256" s="230" t="str">
        <f>IF(tbl_coded[[#This Row],[ISIN]]="","",IF(_xll.BDP($B256&amp;" Corp",O$1)="#N/A N/A","--",_xll.BDP($B256&amp;" Corp",O$1)))</f>
        <v>NR</v>
      </c>
      <c r="P256" s="230" t="str">
        <f>IF(tbl_coded[[#This Row],[ISIN]]="","",IF(_xll.BDP($B256&amp;" Corp",P$1)="#N/A N/A","--",_xll.BDP($B256&amp;" Corp",P$1)))</f>
        <v>WD</v>
      </c>
      <c r="Q25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256" s="230" t="str">
        <f>IF(tbl_coded[[#This Row],[ISIN]]="","",IF(OR(_xll.BDP($B256&amp;" Corp",R$1)="#N/A N/A",_xll.BDP($B256&amp;" Corp",R$1)="#N/A Invalid Security",_xll.BDP($B256&amp;" Corp",R$1)="#N/A Field Not Applicable"),"--",_xll.BDP($B256&amp;" Corp",R$1)))</f>
        <v>--</v>
      </c>
      <c r="S256" s="230" t="str">
        <f>IF(tbl_coded[[#This Row],[ISIN]]="","",IF(OR(_xll.BDP($R256&amp;" Equity",S$1)="#N/A N/A",_xll.BDP($R256&amp;" Equity",S$1)="#N/A Invalid Security"),"--",_xll.BDP($R256&amp;" Equity",S$1)))</f>
        <v>--</v>
      </c>
      <c r="T256" s="230" t="str">
        <f>IF(tbl_coded[[#This Row],[ISIN]]="","",IF(OR(_xll.BDP($R256&amp;" Equity",T$1)="#N/A N/A",_xll.BDP($R256&amp;" Equity",T$1)="#N/A Invalid Security"),"--",_xll.BDP($R256&amp;" Equity",T$1)))</f>
        <v>--</v>
      </c>
      <c r="U256" s="230" t="str">
        <f>IF(tbl_coded[[#This Row],[ISIN]]="","",IF(OR(_xll.BDP($R256&amp;" Equity",U$1)="#N/A N/A",_xll.BDP($R256&amp;" Equity",U$1)="#N/A Invalid Security"),"--",_xll.BDP($R256&amp;" Equity",U$1)))</f>
        <v>--</v>
      </c>
      <c r="V256" s="230" t="str">
        <f>IF(tbl_coded[[#This Row],[ISIN]]="","",IF(OR(_xll.BDP($R256&amp;" Equity",V$1)="#N/A N/A",_xll.BDP($R256&amp;" Equity",V$1)="#N/A Invalid Security"),"--",_xll.BDP($R256&amp;" Equity",V$1)))</f>
        <v>--</v>
      </c>
      <c r="W256" s="230" t="str">
        <f>IF(tbl_coded[[#This Row],[ISIN]]="","",IF(OR(_xll.BDP($R256&amp;" Equity",W$1)="#N/A N/A",_xll.BDP($R256&amp;" Equity",W$1)="#N/A Invalid Security"),"--",_xll.BDP($R256&amp;" Equity",W$1)))</f>
        <v>--</v>
      </c>
      <c r="X256" s="230" t="str">
        <f>IF(tbl_coded[[#This Row],[ISIN]]="","",IF(OR(_xll.BDP($R256&amp;" Equity",X$1)="#N/A N/A",_xll.BDP($R256&amp;" Equity",X$1)="#N/A Invalid Security"),"--",_xll.BDP($R256&amp;" Equity",X$1)))</f>
        <v>--</v>
      </c>
      <c r="Y25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56" s="230" t="str">
        <f>IF(tbl_coded[[#This Row],[ISIN]]="","",IF(ISNUMBER(_xll.BDP(B256&amp;" Corp",Z$1)),_xll.BDP(B256&amp;" Corp",Z$1),""))</f>
        <v/>
      </c>
      <c r="AA256" s="230" t="str">
        <f>IF(tbl_coded[[#This Row],[ISIN]]="","",IF(ISNUMBER(_xll.BDP(B256&amp;" Corp",AA$1)),_xll.BDP(B256&amp;" Corp",AA$1),""))</f>
        <v/>
      </c>
      <c r="AB256" s="230" t="str">
        <f>IF(tbl_coded[[#This Row],[ISIN]]="","",IF(ISNUMBER(_xll.BDP(B256&amp;" Corp",AB$1)),_xll.BDP(B256&amp;" Corp",AB$1),""))</f>
        <v/>
      </c>
      <c r="AC256" s="230" t="str">
        <f>IF(tbl_coded[[#This Row],[ISIN]]="","",IF((_xll.BDP(B256&amp;" Corp",AC$1))="#N/A Field Not Applicable","",_xll.BDP(B256&amp;" Corp",AC$1)))</f>
        <v>N</v>
      </c>
      <c r="AD256" s="230" t="str">
        <f>IF(tbl_coded[[#This Row],[ISIN]]="","",IF((_xll.BDP(B256&amp;" Corp",AD$1))="#N/A N/A","--",_xll.BDP(B256&amp;" Corp",AD$1)))</f>
        <v>--</v>
      </c>
      <c r="AE256" s="230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>HY</v>
      </c>
      <c r="AF25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5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WR/--/WD</v>
      </c>
      <c r="AH256" s="231" t="str">
        <f>IF(tbl_coded[[#This Row],[ISIN]]="","",IF(_xll.BDP($B256&amp;" Corp",AH$1)="#N/A N/A","--",_xll.BDP($B256&amp;" Corp",AH$1)))</f>
        <v>KY</v>
      </c>
      <c r="AI25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5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佳源国际控股</v>
      </c>
      <c r="AL256" s="230" t="str">
        <f>IF(tbl_coded[[#This Row],[ISIN]]="","",IF(_xll.BDS($B256&amp;" Corp",AL$1)="#N/A Field Not Applicable","",_xll.BDS($B256&amp;" Corp",AL$1)))</f>
        <v/>
      </c>
      <c r="AM25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6" s="230" t="str">
        <f>IF(tbl_coded[[#This Row],[ISIN]]="","",IF(OR(_xll.BDP($B256&amp;" Corp",AR$1)="#N/A N/A"),"",_xll.BDP($B256&amp;" Corp",AR$1)))</f>
        <v>Subsidiaries</v>
      </c>
      <c r="AS256" s="230" t="str">
        <f>IF(tbl_coded[[#This Row],[ISIN]]="","",IF(_xll.BDS($B256&amp;" Corp",AS$1)="#N/A Field Not Applicable","",_xll.BDS($B256&amp;" Corp",AS$1)))</f>
        <v/>
      </c>
      <c r="AT256" s="230" t="str">
        <f>IF(tbl_coded[[#This Row],[SBLC Provider BBID]]="","",_xll.BDP(tbl_coded[[#This Row],[SBLC Provider BBID]]&amp;" CompanyID","NAME"))</f>
        <v/>
      </c>
      <c r="AU256" s="230" t="str">
        <f>IF(tbl_coded[[#This Row],[ISIN]]="","",IF(OR(_xll.BDP($B256&amp;" Corp",AU$1)="#N/A N/A"),"--",IF(_xll.BDP($B256&amp;" Corp",AU$1)="#N/A Field Not Applicable","",TEXT(_xll.BDP($B256&amp;" Corp",AU$1),"yyyy/mm/dd"))))</f>
        <v>2021/01/21</v>
      </c>
      <c r="AV256" s="230" t="str">
        <f>IF(tbl_coded[[#This Row],[ISIN]]="","",IF(OR(_xll.BDP($B256&amp;" Corp",AV$1)="#N/A N/A"),"--",IF(_xll.BDP($B256&amp;" Corp",AV$1)="#N/A Field Not Applicable","",TEXT(_xll.BDP($B256&amp;" Corp",AV$1),"yyyy/mm/dd"))))</f>
        <v>2023/07/21</v>
      </c>
      <c r="AW256" s="230" t="str">
        <f>IF(tbl_coded[[#This Row],[ISIN]]="","",IF(OR(_xll.BDP($B256&amp;" Corp",AW$1)="#N/A N/A"),"--",IF(_xll.BDP($B256&amp;" Corp",AW$1)="#N/A Field Not Applicable","",TEXT(_xll.BDP($B256&amp;" Corp",AW$1),"yyyy/mm/dd"))))</f>
        <v>2021/01/15</v>
      </c>
      <c r="AX256" s="230" t="str">
        <f>IF(tbl_coded[[#This Row],[ISIN]]="","",IF(OR(_xll.BDP($B256&amp;" Corp",AX$1)="#N/A Field Not Applicable"),"--",IF(_xll.BDP($B256&amp;" Corp",AX$1)="#N/A Field Not Applicable","",TEXT(_xll.BDP($B256&amp;" Corp",AX$1),"yyyy/mm/dd"))))</f>
        <v>--</v>
      </c>
      <c r="AY256" s="230">
        <f>IF(tbl_coded[[#This Row],[ISIN]]="","",IF(OR(_xll.BDP($B256&amp;" Corp",AY$1)="#N/A N/A"),"--",_xll.BDP($B256&amp;" Corp",AY$1)))</f>
        <v>12.5</v>
      </c>
      <c r="AZ256" s="230" t="str">
        <f>IF(tbl_coded[[#This Row],[ISIN]]="","",IF(OR(_xll.BDP($B256&amp;" Corp",AZ$1)="#N/A N/A"),"--",_xll.BDP($B256&amp;" Corp",AZ$1)))</f>
        <v>USD</v>
      </c>
      <c r="BA256" s="230">
        <f>IF(tbl_coded[[#This Row],[ISIN]]="","",IF(OR(_xll.BDP($B256&amp;" Corp",BA$1)="#N/A N/A"),"--",_xll.BDP($B256&amp;" Corp",BA$1)))</f>
        <v>300000000</v>
      </c>
      <c r="BB256" s="230">
        <f>IF(tbl_coded[[#This Row],[ISIN]]="","",IF(OR(_xll.BDP($B256&amp;" Corp",BB$1)="#N/A Field Not Applicable"),"--",_xll.BDP($B256&amp;" Corp",BB$1)))</f>
        <v>97.936000000000007</v>
      </c>
      <c r="BC256" s="230" t="str">
        <f>IF(tbl_coded[[#This Row],[ISIN]]="","",IF(OR(_xll.BDP($B256&amp;" Corp",BC$1)="#N/A Field Not Applicable"),"--",_xll.BDP($B256&amp;" Corp",BC$1)))</f>
        <v>N</v>
      </c>
      <c r="BD256" s="230" t="str">
        <f>IF(tbl_coded[[#This Row],[ISIN]]="","",IF(OR(_xll.BDP($B256&amp;" Corp",BD$1)="#N/A Field Not Applicable"),"--",_xll.BDP($B256&amp;" Corp",BD$1)))</f>
        <v>N</v>
      </c>
      <c r="BE256" s="230" t="str">
        <f>IF(tbl_coded[[#This Row],[ISIN]]="","",IF(OR(_xll.BDP($B256&amp;" Corp",BE$1)="#N/A Field Not Applicable"),"--",_xll.BDP($B256&amp;" Corp",BE$1)))</f>
        <v>N</v>
      </c>
      <c r="BF256" s="230" t="str">
        <f>IF(tbl_coded[[#This Row],[ISIN]]="","",IF(OR(_xll.BDP($B256&amp;" Corp",BF$1)="#N/A N/A"),"",_xll.BDP($B256&amp;" Corp",BF$1)))</f>
        <v>2768 HK</v>
      </c>
      <c r="BG25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5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5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5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56" s="230" t="str">
        <f>IF(tbl_coded[[#This Row],[GREEN]]="Y","Green",IF(tbl_coded[[#This Row],[SUSTAINABLE]]="Y","Sustainable",IF(tbl_coded[[#This Row],[SOCIAL]]="Y","Social","")))</f>
        <v/>
      </c>
    </row>
    <row r="257" spans="1:65" ht="15" customHeight="1">
      <c r="A257" s="225">
        <v>255</v>
      </c>
      <c r="B257" s="226" t="str">
        <f>IF(美元债一级!$C$3:$C$1048576&lt;&gt;"",美元债一级!C257,"")</f>
        <v>XS2265235965</v>
      </c>
      <c r="C257" s="230" t="str">
        <f>IF(tbl_coded[[#This Row],[ISIN]]="","",IF(tbl_coded[[#This Row],[Index]]&gt;$A$1,"",IF(_xll.BDP($B257&amp;" Corp",C$1)="#N/A N/A","",_xll.BDP($B257&amp;" Corp",C$1))))</f>
        <v>12/1/2021</v>
      </c>
      <c r="D257" s="230" t="str">
        <f>IF(tbl_coded[[#This Row],[ISIN]]="","",IF(_xll.BDP($B257&amp;" Corp",D$1)="#N/A N/A","",_xll.BDP($B257&amp;" Corp",D$1)))</f>
        <v>ENRONG INTERNATIONAL HK</v>
      </c>
      <c r="E257" s="230" t="str">
        <f>IF(tbl_coded[[#This Row],[ISIN]]="","",IF(_xll.BDP($B257&amp;" Corp",E$1)="#N/A N/A","--",_xll.BDP($B257&amp;" Corp",E$1)))</f>
        <v>CZ EASTERN NEW CITY</v>
      </c>
      <c r="F257" s="230" t="str">
        <f>IF(tbl_coded[[#This Row],[ISIN]]="","",IF(_xll.BDS($B257&amp;" Corp",F$1)="#N/A Field Not Applicable","",_xll.BDS($B257&amp;" Corp",F$1)))</f>
        <v/>
      </c>
      <c r="G257" s="230" t="str">
        <f>IF(tbl_coded[[#This Row],[ISIN]]="","",IF(_xll.BDP($F257&amp;" CompanyID",G$1)="#N/A Invalid Security","",_xll.BDP($F257&amp;" CompanyID",G$1)))</f>
        <v/>
      </c>
      <c r="H257" s="230" t="str">
        <f>IF(tbl_coded[[#This Row],[ISIN]]="","",IF(_xll.BDP($B257&amp;" Corp",H$1)="#N/A N/A","--",_xll.BDP($B257&amp;" Corp",H$1)))</f>
        <v>--</v>
      </c>
      <c r="I257" s="230" t="str">
        <f>IF(tbl_coded[[#This Row],[ISIN]]="","",IF(_xll.BDP($B257&amp;" Corp",I$1)="#N/A N/A","--",_xll.BDP($B257&amp;" Corp",I$1)))</f>
        <v>--</v>
      </c>
      <c r="J257" s="230" t="str">
        <f>IF(tbl_coded[[#This Row],[ISIN]]="","",IF(_xll.BDP($B257&amp;" Corp",J$1)="#N/A N/A","--",_xll.BDP($B257&amp;" Corp",J$1)))</f>
        <v>BBB-</v>
      </c>
      <c r="K257" s="230" t="str">
        <f>IF(tbl_coded[[#This Row],[ISIN]]="","",IF(_xll.BDP($B257&amp;" Corp",K$1)="#N/A N/A","--",_xll.BDP($B257&amp;" Corp",K$1)))</f>
        <v>--</v>
      </c>
      <c r="L257" s="230" t="str">
        <f>IF(tbl_coded[[#This Row],[ISIN]]="","",IF(_xll.BDP($B257&amp;" Corp",L$1)="#N/A N/A","--",_xll.BDP($B257&amp;" Corp",L$1)))</f>
        <v>--</v>
      </c>
      <c r="M257" s="230" t="str">
        <f>IF(tbl_coded[[#This Row],[ISIN]]="","",IF(_xll.BDP($B257&amp;" Corp",M$1)="#N/A N/A","--",_xll.BDP($B257&amp;" Corp",M$1)))</f>
        <v>--</v>
      </c>
      <c r="N257" s="230" t="str">
        <f>IF(tbl_coded[[#This Row],[ISIN]]="","",IF(_xll.BDP($B257&amp;" Corp",N$1)="#N/A N/A","--",_xll.BDP($B257&amp;" Corp",N$1)))</f>
        <v>--</v>
      </c>
      <c r="O257" s="230" t="str">
        <f>IF(tbl_coded[[#This Row],[ISIN]]="","",IF(_xll.BDP($B257&amp;" Corp",O$1)="#N/A N/A","--",_xll.BDP($B257&amp;" Corp",O$1)))</f>
        <v>--</v>
      </c>
      <c r="P257" s="230" t="str">
        <f>IF(tbl_coded[[#This Row],[ISIN]]="","",IF(_xll.BDP($B257&amp;" Corp",P$1)="#N/A N/A","--",_xll.BDP($B257&amp;" Corp",P$1)))</f>
        <v>--</v>
      </c>
      <c r="Q25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57" s="230" t="str">
        <f>IF(tbl_coded[[#This Row],[ISIN]]="","",IF(OR(_xll.BDP($B257&amp;" Corp",R$1)="#N/A N/A",_xll.BDP($B257&amp;" Corp",R$1)="#N/A Invalid Security",_xll.BDP($B257&amp;" Corp",R$1)="#N/A Field Not Applicable"),"--",_xll.BDP($B257&amp;" Corp",R$1)))</f>
        <v>1711233D CH</v>
      </c>
      <c r="S257" s="230" t="str">
        <f>IF(tbl_coded[[#This Row],[ISIN]]="","",IF(OR(_xll.BDP($R257&amp;" Equity",S$1)="#N/A N/A",_xll.BDP($R257&amp;" Equity",S$1)="#N/A Invalid Security"),"--",_xll.BDP($R257&amp;" Equity",S$1)))</f>
        <v>--</v>
      </c>
      <c r="T257" s="230" t="str">
        <f>IF(tbl_coded[[#This Row],[ISIN]]="","",IF(OR(_xll.BDP($R257&amp;" Equity",T$1)="#N/A N/A",_xll.BDP($R257&amp;" Equity",T$1)="#N/A Invalid Security"),"--",_xll.BDP($R257&amp;" Equity",T$1)))</f>
        <v>--</v>
      </c>
      <c r="U257" s="230" t="str">
        <f>IF(tbl_coded[[#This Row],[ISIN]]="","",IF(OR(_xll.BDP($R257&amp;" Equity",U$1)="#N/A N/A",_xll.BDP($R257&amp;" Equity",U$1)="#N/A Invalid Security"),"--",_xll.BDP($R257&amp;" Equity",U$1)))</f>
        <v>--</v>
      </c>
      <c r="V257" s="230" t="str">
        <f>IF(tbl_coded[[#This Row],[ISIN]]="","",IF(OR(_xll.BDP($R257&amp;" Equity",V$1)="#N/A N/A",_xll.BDP($R257&amp;" Equity",V$1)="#N/A Invalid Security"),"--",_xll.BDP($R257&amp;" Equity",V$1)))</f>
        <v>--</v>
      </c>
      <c r="W257" s="230" t="str">
        <f>IF(tbl_coded[[#This Row],[ISIN]]="","",IF(OR(_xll.BDP($R257&amp;" Equity",W$1)="#N/A N/A",_xll.BDP($R257&amp;" Equity",W$1)="#N/A Invalid Security"),"--",_xll.BDP($R257&amp;" Equity",W$1)))</f>
        <v>--</v>
      </c>
      <c r="X257" s="230" t="str">
        <f>IF(tbl_coded[[#This Row],[ISIN]]="","",IF(OR(_xll.BDP($R257&amp;" Equity",X$1)="#N/A N/A",_xll.BDP($R257&amp;" Equity",X$1)="#N/A Invalid Security"),"--",_xll.BDP($R257&amp;" Equity",X$1)))</f>
        <v>BBB-</v>
      </c>
      <c r="Y25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--/--/BBB-</v>
      </c>
      <c r="Z257" s="230" t="str">
        <f>IF(tbl_coded[[#This Row],[ISIN]]="","",IF(ISNUMBER(_xll.BDP(B257&amp;" Corp",Z$1)),_xll.BDP(B257&amp;" Corp",Z$1),""))</f>
        <v/>
      </c>
      <c r="AA257" s="230" t="str">
        <f>IF(tbl_coded[[#This Row],[ISIN]]="","",IF(ISNUMBER(_xll.BDP(B257&amp;" Corp",AA$1)),_xll.BDP(B257&amp;" Corp",AA$1),""))</f>
        <v/>
      </c>
      <c r="AB257" s="230" t="str">
        <f>IF(tbl_coded[[#This Row],[ISIN]]="","",IF(ISNUMBER(_xll.BDP(B257&amp;" Corp",AB$1)),_xll.BDP(B257&amp;" Corp",AB$1),""))</f>
        <v/>
      </c>
      <c r="AC257" s="230" t="str">
        <f>IF(tbl_coded[[#This Row],[ISIN]]="","",IF((_xll.BDP(B257&amp;" Corp",AC$1))="#N/A Field Not Applicable","",_xll.BDP(B257&amp;" Corp",AC$1)))</f>
        <v>N</v>
      </c>
      <c r="AD257" s="230" t="str">
        <f>IF(tbl_coded[[#This Row],[ISIN]]="","",IF((_xll.BDP(B257&amp;" Corp",AD$1))="#N/A N/A","--",_xll.BDP(B257&amp;" Corp",AD$1)))</f>
        <v>--</v>
      </c>
      <c r="AE257" s="230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>IG</v>
      </c>
      <c r="AF25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25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257" s="231" t="str">
        <f>IF(tbl_coded[[#This Row],[ISIN]]="","",IF(_xll.BDP($B257&amp;" Corp",AH$1)="#N/A N/A","--",_xll.BDP($B257&amp;" Corp",AH$1)))</f>
        <v>HK</v>
      </c>
      <c r="AI25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5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恩荣国际(香港)有限公</v>
      </c>
      <c r="AL257" s="230" t="str">
        <f>IF(tbl_coded[[#This Row],[ISIN]]="","",IF(_xll.BDS($B257&amp;" Corp",AL$1)="#N/A Field Not Applicable","",_xll.BDS($B257&amp;" Corp",AL$1)))</f>
        <v/>
      </c>
      <c r="AM25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7" s="230" t="str">
        <f>IF(tbl_coded[[#This Row],[ISIN]]="","",IF(OR(_xll.BDP($B257&amp;" Corp",AR$1)="#N/A N/A"),"",_xll.BDP($B257&amp;" Corp",AR$1)))</f>
        <v>Changzhou Eastern New City Construction Group Co Ltd</v>
      </c>
      <c r="AS257" s="230" t="str">
        <f>IF(tbl_coded[[#This Row],[ISIN]]="","",IF(_xll.BDS($B257&amp;" Corp",AS$1)="#N/A Field Not Applicable","",_xll.BDS($B257&amp;" Corp",AS$1)))</f>
        <v/>
      </c>
      <c r="AT257" s="230" t="str">
        <f>IF(tbl_coded[[#This Row],[SBLC Provider BBID]]="","",_xll.BDP(tbl_coded[[#This Row],[SBLC Provider BBID]]&amp;" CompanyID","NAME"))</f>
        <v/>
      </c>
      <c r="AU257" s="230" t="str">
        <f>IF(tbl_coded[[#This Row],[ISIN]]="","",IF(OR(_xll.BDP($B257&amp;" Corp",AU$1)="#N/A N/A"),"--",IF(_xll.BDP($B257&amp;" Corp",AU$1)="#N/A Field Not Applicable","",TEXT(_xll.BDP($B257&amp;" Corp",AU$1),"yyyy/mm/dd"))))</f>
        <v>2021/01/19</v>
      </c>
      <c r="AV257" s="230" t="str">
        <f>IF(tbl_coded[[#This Row],[ISIN]]="","",IF(OR(_xll.BDP($B257&amp;" Corp",AV$1)="#N/A N/A"),"--",IF(_xll.BDP($B257&amp;" Corp",AV$1)="#N/A Field Not Applicable","",TEXT(_xll.BDP($B257&amp;" Corp",AV$1),"yyyy/mm/dd"))))</f>
        <v>2024/01/19</v>
      </c>
      <c r="AW257" s="230" t="str">
        <f>IF(tbl_coded[[#This Row],[ISIN]]="","",IF(OR(_xll.BDP($B257&amp;" Corp",AW$1)="#N/A N/A"),"--",IF(_xll.BDP($B257&amp;" Corp",AW$1)="#N/A Field Not Applicable","",TEXT(_xll.BDP($B257&amp;" Corp",AW$1),"yyyy/mm/dd"))))</f>
        <v>2021/01/12</v>
      </c>
      <c r="AX257" s="230" t="str">
        <f>IF(tbl_coded[[#This Row],[ISIN]]="","",IF(OR(_xll.BDP($B257&amp;" Corp",AX$1)="#N/A Field Not Applicable"),"--",IF(_xll.BDP($B257&amp;" Corp",AX$1)="#N/A Field Not Applicable","",TEXT(_xll.BDP($B257&amp;" Corp",AX$1),"yyyy/mm/dd"))))</f>
        <v>--</v>
      </c>
      <c r="AY257" s="230">
        <f>IF(tbl_coded[[#This Row],[ISIN]]="","",IF(OR(_xll.BDP($B257&amp;" Corp",AY$1)="#N/A N/A"),"--",_xll.BDP($B257&amp;" Corp",AY$1)))</f>
        <v>3</v>
      </c>
      <c r="AZ257" s="230" t="str">
        <f>IF(tbl_coded[[#This Row],[ISIN]]="","",IF(OR(_xll.BDP($B257&amp;" Corp",AZ$1)="#N/A N/A"),"--",_xll.BDP($B257&amp;" Corp",AZ$1)))</f>
        <v>USD</v>
      </c>
      <c r="BA257" s="230">
        <f>IF(tbl_coded[[#This Row],[ISIN]]="","",IF(OR(_xll.BDP($B257&amp;" Corp",BA$1)="#N/A N/A"),"--",_xll.BDP($B257&amp;" Corp",BA$1)))</f>
        <v>300000000</v>
      </c>
      <c r="BB257" s="230">
        <f>IF(tbl_coded[[#This Row],[ISIN]]="","",IF(OR(_xll.BDP($B257&amp;" Corp",BB$1)="#N/A Field Not Applicable"),"--",_xll.BDP($B257&amp;" Corp",BB$1)))</f>
        <v>99.716000000000008</v>
      </c>
      <c r="BC257" s="230" t="str">
        <f>IF(tbl_coded[[#This Row],[ISIN]]="","",IF(OR(_xll.BDP($B257&amp;" Corp",BC$1)="#N/A Field Not Applicable"),"--",_xll.BDP($B257&amp;" Corp",BC$1)))</f>
        <v>N</v>
      </c>
      <c r="BD257" s="230" t="str">
        <f>IF(tbl_coded[[#This Row],[ISIN]]="","",IF(OR(_xll.BDP($B257&amp;" Corp",BD$1)="#N/A Field Not Applicable"),"--",_xll.BDP($B257&amp;" Corp",BD$1)))</f>
        <v>N</v>
      </c>
      <c r="BE257" s="230" t="str">
        <f>IF(tbl_coded[[#This Row],[ISIN]]="","",IF(OR(_xll.BDP($B257&amp;" Corp",BE$1)="#N/A Field Not Applicable"),"--",_xll.BDP($B257&amp;" Corp",BE$1)))</f>
        <v>N</v>
      </c>
      <c r="BF257" s="230" t="str">
        <f>IF(tbl_coded[[#This Row],[ISIN]]="","",IF(OR(_xll.BDP($B257&amp;" Corp",BF$1)="#N/A N/A"),"",_xll.BDP($B257&amp;" Corp",BF$1)))</f>
        <v/>
      </c>
      <c r="BG25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5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5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5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257" s="230" t="str">
        <f>IF(tbl_coded[[#This Row],[GREEN]]="Y","Green",IF(tbl_coded[[#This Row],[SUSTAINABLE]]="Y","Sustainable",IF(tbl_coded[[#This Row],[SOCIAL]]="Y","Social","")))</f>
        <v/>
      </c>
    </row>
    <row r="258" spans="1:65" ht="15" customHeight="1">
      <c r="A258" s="225">
        <v>256</v>
      </c>
      <c r="B258" s="226" t="str">
        <f>IF(美元债一级!$C$3:$C$1048576&lt;&gt;"",美元债一级!C258,"")</f>
        <v>XS2275587090</v>
      </c>
      <c r="C258" s="230" t="str">
        <f>IF(tbl_coded[[#This Row],[ISIN]]="","",IF(tbl_coded[[#This Row],[Index]]&gt;$A$1,"",IF(_xll.BDP($B258&amp;" Corp",C$1)="#N/A N/A","",_xll.BDP($B258&amp;" Corp",C$1))))</f>
        <v>11/1/2021</v>
      </c>
      <c r="D258" s="230" t="str">
        <f>IF(tbl_coded[[#This Row],[ISIN]]="","",IF(_xll.BDP($B258&amp;" Corp",D$1)="#N/A N/A","",_xll.BDP($B258&amp;" Corp",D$1)))</f>
        <v>FUJIAN ZHANGLONG GROUP</v>
      </c>
      <c r="E258" s="230" t="str">
        <f>IF(tbl_coded[[#This Row],[ISIN]]="","",IF(_xll.BDP($B258&amp;" Corp",E$1)="#N/A N/A","--",_xll.BDP($B258&amp;" Corp",E$1)))</f>
        <v>--</v>
      </c>
      <c r="F258" s="230" t="str">
        <f>IF(tbl_coded[[#This Row],[ISIN]]="","",IF(_xll.BDS($B258&amp;" Corp",F$1)="#N/A Field Not Applicable","",_xll.BDS($B258&amp;" Corp",F$1)))</f>
        <v/>
      </c>
      <c r="G258" s="230" t="str">
        <f>IF(tbl_coded[[#This Row],[ISIN]]="","",IF(_xll.BDP($F258&amp;" CompanyID",G$1)="#N/A Invalid Security","",_xll.BDP($F258&amp;" CompanyID",G$1)))</f>
        <v/>
      </c>
      <c r="H258" s="230" t="str">
        <f>IF(tbl_coded[[#This Row],[ISIN]]="","",IF(_xll.BDP($B258&amp;" Corp",H$1)="#N/A N/A","--",_xll.BDP($B258&amp;" Corp",H$1)))</f>
        <v>--</v>
      </c>
      <c r="I258" s="230" t="str">
        <f>IF(tbl_coded[[#This Row],[ISIN]]="","",IF(_xll.BDP($B258&amp;" Corp",I$1)="#N/A N/A","--",_xll.BDP($B258&amp;" Corp",I$1)))</f>
        <v>--</v>
      </c>
      <c r="J258" s="230" t="str">
        <f>IF(tbl_coded[[#This Row],[ISIN]]="","",IF(_xll.BDP($B258&amp;" Corp",J$1)="#N/A N/A","--",_xll.BDP($B258&amp;" Corp",J$1)))</f>
        <v>BBB-</v>
      </c>
      <c r="K258" s="230" t="str">
        <f>IF(tbl_coded[[#This Row],[ISIN]]="","",IF(_xll.BDP($B258&amp;" Corp",K$1)="#N/A N/A","--",_xll.BDP($B258&amp;" Corp",K$1)))</f>
        <v>--</v>
      </c>
      <c r="L258" s="230" t="str">
        <f>IF(tbl_coded[[#This Row],[ISIN]]="","",IF(_xll.BDP($B258&amp;" Corp",L$1)="#N/A N/A","--",_xll.BDP($B258&amp;" Corp",L$1)))</f>
        <v>--</v>
      </c>
      <c r="M258" s="230" t="str">
        <f>IF(tbl_coded[[#This Row],[ISIN]]="","",IF(_xll.BDP($B258&amp;" Corp",M$1)="#N/A N/A","--",_xll.BDP($B258&amp;" Corp",M$1)))</f>
        <v>--</v>
      </c>
      <c r="N258" s="230" t="str">
        <f>IF(tbl_coded[[#This Row],[ISIN]]="","",IF(_xll.BDP($B258&amp;" Corp",N$1)="#N/A N/A","--",_xll.BDP($B258&amp;" Corp",N$1)))</f>
        <v>--</v>
      </c>
      <c r="O258" s="230" t="str">
        <f>IF(tbl_coded[[#This Row],[ISIN]]="","",IF(_xll.BDP($B258&amp;" Corp",O$1)="#N/A N/A","--",_xll.BDP($B258&amp;" Corp",O$1)))</f>
        <v>--</v>
      </c>
      <c r="P258" s="230" t="str">
        <f>IF(tbl_coded[[#This Row],[ISIN]]="","",IF(_xll.BDP($B258&amp;" Corp",P$1)="#N/A N/A","--",_xll.BDP($B258&amp;" Corp",P$1)))</f>
        <v>BBB-</v>
      </c>
      <c r="Q25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</v>
      </c>
      <c r="R258" s="230" t="str">
        <f>IF(tbl_coded[[#This Row],[ISIN]]="","",IF(OR(_xll.BDP($B258&amp;" Corp",R$1)="#N/A N/A",_xll.BDP($B258&amp;" Corp",R$1)="#N/A Invalid Security",_xll.BDP($B258&amp;" Corp",R$1)="#N/A Field Not Applicable"),"--",_xll.BDP($B258&amp;" Corp",R$1)))</f>
        <v>--</v>
      </c>
      <c r="S258" s="230" t="str">
        <f>IF(tbl_coded[[#This Row],[ISIN]]="","",IF(OR(_xll.BDP($R258&amp;" Equity",S$1)="#N/A N/A",_xll.BDP($R258&amp;" Equity",S$1)="#N/A Invalid Security"),"--",_xll.BDP($R258&amp;" Equity",S$1)))</f>
        <v>--</v>
      </c>
      <c r="T258" s="230" t="str">
        <f>IF(tbl_coded[[#This Row],[ISIN]]="","",IF(OR(_xll.BDP($R258&amp;" Equity",T$1)="#N/A N/A",_xll.BDP($R258&amp;" Equity",T$1)="#N/A Invalid Security"),"--",_xll.BDP($R258&amp;" Equity",T$1)))</f>
        <v>--</v>
      </c>
      <c r="U258" s="230" t="str">
        <f>IF(tbl_coded[[#This Row],[ISIN]]="","",IF(OR(_xll.BDP($R258&amp;" Equity",U$1)="#N/A N/A",_xll.BDP($R258&amp;" Equity",U$1)="#N/A Invalid Security"),"--",_xll.BDP($R258&amp;" Equity",U$1)))</f>
        <v>--</v>
      </c>
      <c r="V258" s="230" t="str">
        <f>IF(tbl_coded[[#This Row],[ISIN]]="","",IF(OR(_xll.BDP($R258&amp;" Equity",V$1)="#N/A N/A",_xll.BDP($R258&amp;" Equity",V$1)="#N/A Invalid Security"),"--",_xll.BDP($R258&amp;" Equity",V$1)))</f>
        <v>--</v>
      </c>
      <c r="W258" s="230" t="str">
        <f>IF(tbl_coded[[#This Row],[ISIN]]="","",IF(OR(_xll.BDP($R258&amp;" Equity",W$1)="#N/A N/A",_xll.BDP($R258&amp;" Equity",W$1)="#N/A Invalid Security"),"--",_xll.BDP($R258&amp;" Equity",W$1)))</f>
        <v>--</v>
      </c>
      <c r="X258" s="230" t="str">
        <f>IF(tbl_coded[[#This Row],[ISIN]]="","",IF(OR(_xll.BDP($R258&amp;" Equity",X$1)="#N/A N/A",_xll.BDP($R258&amp;" Equity",X$1)="#N/A Invalid Security"),"--",_xll.BDP($R258&amp;" Equity",X$1)))</f>
        <v>--</v>
      </c>
      <c r="Y25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58" s="230" t="str">
        <f>IF(tbl_coded[[#This Row],[ISIN]]="","",IF(ISNUMBER(_xll.BDP(B258&amp;" Corp",Z$1)),_xll.BDP(B258&amp;" Corp",Z$1),""))</f>
        <v/>
      </c>
      <c r="AA258" s="230" t="str">
        <f>IF(tbl_coded[[#This Row],[ISIN]]="","",IF(ISNUMBER(_xll.BDP(B258&amp;" Corp",AA$1)),_xll.BDP(B258&amp;" Corp",AA$1),""))</f>
        <v/>
      </c>
      <c r="AB258" s="230" t="str">
        <f>IF(tbl_coded[[#This Row],[ISIN]]="","",IF(ISNUMBER(_xll.BDP(B258&amp;" Corp",AB$1)),_xll.BDP(B258&amp;" Corp",AB$1),""))</f>
        <v/>
      </c>
      <c r="AC258" s="230" t="str">
        <f>IF(tbl_coded[[#This Row],[ISIN]]="","",IF((_xll.BDP(B258&amp;" Corp",AC$1))="#N/A Field Not Applicable","",_xll.BDP(B258&amp;" Corp",AC$1)))</f>
        <v>N</v>
      </c>
      <c r="AD258" s="230" t="str">
        <f>IF(tbl_coded[[#This Row],[ISIN]]="","",IF((_xll.BDP(B258&amp;" Corp",AD$1))="#N/A N/A","--",_xll.BDP(B258&amp;" Corp",AD$1)))</f>
        <v>--</v>
      </c>
      <c r="AE258" s="230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>IG</v>
      </c>
      <c r="AF25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G25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H258" s="231" t="str">
        <f>IF(tbl_coded[[#This Row],[ISIN]]="","",IF(_xll.BDP($B258&amp;" Corp",AH$1)="#N/A N/A","--",_xll.BDP($B258&amp;" Corp",AH$1)))</f>
        <v>CN</v>
      </c>
      <c r="AI25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5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福建漳龙集团有限公司</v>
      </c>
      <c r="AL258" s="230" t="s">
        <v>521</v>
      </c>
      <c r="AM25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5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5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5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8" s="230" t="str">
        <f>IF(tbl_coded[[#This Row],[ISIN]]="","",IF(OR(_xll.BDP($B258&amp;" Corp",AR$1)="#N/A N/A"),"",_xll.BDP($B258&amp;" Corp",AR$1)))</f>
        <v/>
      </c>
      <c r="AS258" s="230" t="str">
        <f>IF(tbl_coded[[#This Row],[ISIN]]="","",IF(_xll.BDS($B258&amp;" Corp",AS$1)="#N/A Field Not Applicable","",_xll.BDS($B258&amp;" Corp",AS$1)))</f>
        <v/>
      </c>
      <c r="AT258" s="230" t="str">
        <f>IF(tbl_coded[[#This Row],[SBLC Provider BBID]]="","",_xll.BDP(tbl_coded[[#This Row],[SBLC Provider BBID]]&amp;" CompanyID","NAME"))</f>
        <v/>
      </c>
      <c r="AU258" s="230" t="str">
        <f>IF(tbl_coded[[#This Row],[ISIN]]="","",IF(OR(_xll.BDP($B258&amp;" Corp",AU$1)="#N/A N/A"),"--",IF(_xll.BDP($B258&amp;" Corp",AU$1)="#N/A Field Not Applicable","",TEXT(_xll.BDP($B258&amp;" Corp",AU$1),"yyyy/mm/dd"))))</f>
        <v>2021/01/19</v>
      </c>
      <c r="AV258" s="230" t="str">
        <f>IF(tbl_coded[[#This Row],[ISIN]]="","",IF(OR(_xll.BDP($B258&amp;" Corp",AV$1)="#N/A N/A"),"--",IF(_xll.BDP($B258&amp;" Corp",AV$1)="#N/A Field Not Applicable","",TEXT(_xll.BDP($B258&amp;" Corp",AV$1),"yyyy/mm/dd"))))</f>
        <v>2023/12/19</v>
      </c>
      <c r="AW258" s="230" t="str">
        <f>IF(tbl_coded[[#This Row],[ISIN]]="","",IF(OR(_xll.BDP($B258&amp;" Corp",AW$1)="#N/A N/A"),"--",IF(_xll.BDP($B258&amp;" Corp",AW$1)="#N/A Field Not Applicable","",TEXT(_xll.BDP($B258&amp;" Corp",AW$1),"yyyy/mm/dd"))))</f>
        <v>2021/01/11</v>
      </c>
      <c r="AX258" s="230" t="str">
        <f>IF(tbl_coded[[#This Row],[ISIN]]="","",IF(OR(_xll.BDP($B258&amp;" Corp",AX$1)="#N/A Field Not Applicable"),"--",IF(_xll.BDP($B258&amp;" Corp",AX$1)="#N/A Field Not Applicable","",TEXT(_xll.BDP($B258&amp;" Corp",AX$1),"yyyy/mm/dd"))))</f>
        <v>--</v>
      </c>
      <c r="AY258" s="230">
        <f>IF(tbl_coded[[#This Row],[ISIN]]="","",IF(OR(_xll.BDP($B258&amp;" Corp",AY$1)="#N/A N/A"),"--",_xll.BDP($B258&amp;" Corp",AY$1)))</f>
        <v>3.45</v>
      </c>
      <c r="AZ258" s="230" t="str">
        <f>IF(tbl_coded[[#This Row],[ISIN]]="","",IF(OR(_xll.BDP($B258&amp;" Corp",AZ$1)="#N/A N/A"),"--",_xll.BDP($B258&amp;" Corp",AZ$1)))</f>
        <v>USD</v>
      </c>
      <c r="BA258" s="230">
        <f>IF(tbl_coded[[#This Row],[ISIN]]="","",IF(OR(_xll.BDP($B258&amp;" Corp",BA$1)="#N/A N/A"),"--",_xll.BDP($B258&amp;" Corp",BA$1)))</f>
        <v>500000000</v>
      </c>
      <c r="BB258" s="230">
        <f>IF(tbl_coded[[#This Row],[ISIN]]="","",IF(OR(_xll.BDP($B258&amp;" Corp",BB$1)="#N/A Field Not Applicable"),"--",_xll.BDP($B258&amp;" Corp",BB$1)))</f>
        <v>100</v>
      </c>
      <c r="BC258" s="230" t="str">
        <f>IF(tbl_coded[[#This Row],[ISIN]]="","",IF(OR(_xll.BDP($B258&amp;" Corp",BC$1)="#N/A Field Not Applicable"),"--",_xll.BDP($B258&amp;" Corp",BC$1)))</f>
        <v>N</v>
      </c>
      <c r="BD258" s="230" t="str">
        <f>IF(tbl_coded[[#This Row],[ISIN]]="","",IF(OR(_xll.BDP($B258&amp;" Corp",BD$1)="#N/A Field Not Applicable"),"--",_xll.BDP($B258&amp;" Corp",BD$1)))</f>
        <v>N</v>
      </c>
      <c r="BE258" s="230" t="str">
        <f>IF(tbl_coded[[#This Row],[ISIN]]="","",IF(OR(_xll.BDP($B258&amp;" Corp",BE$1)="#N/A Field Not Applicable"),"--",_xll.BDP($B258&amp;" Corp",BE$1)))</f>
        <v>N</v>
      </c>
      <c r="BF258" s="230" t="str">
        <f>IF(tbl_coded[[#This Row],[ISIN]]="","",IF(OR(_xll.BDP($B258&amp;" Corp",BF$1)="#N/A N/A"),"",_xll.BDP($B258&amp;" Corp",BF$1)))</f>
        <v>FUJIAZ CH</v>
      </c>
      <c r="BG25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5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25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25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--/--/BBB-</v>
      </c>
      <c r="BM258" s="230" t="str">
        <f>IF(tbl_coded[[#This Row],[GREEN]]="Y","Green",IF(tbl_coded[[#This Row],[SUSTAINABLE]]="Y","Sustainable",IF(tbl_coded[[#This Row],[SOCIAL]]="Y","Social","")))</f>
        <v/>
      </c>
    </row>
    <row r="259" spans="1:65" ht="15" customHeight="1">
      <c r="A259" s="225">
        <v>257</v>
      </c>
      <c r="B259" s="226" t="str">
        <f>IF(美元债一级!$C$3:$C$1048576&lt;&gt;"",美元债一级!C259,"")</f>
        <v>XS2280638607</v>
      </c>
      <c r="C259" s="228" t="str">
        <f>IF(tbl_coded[[#This Row],[ISIN]]="","",IF(tbl_coded[[#This Row],[Index]]&gt;$A$1,"",IF(_xll.BDP($B259&amp;" Corp",C$1)="#N/A N/A","",_xll.BDP($B259&amp;" Corp",C$1))))</f>
        <v>7/1/2021</v>
      </c>
      <c r="D259" s="228" t="str">
        <f>IF(tbl_coded[[#This Row],[ISIN]]="","",IF(_xll.BDP($B259&amp;" Corp",D$1)="#N/A N/A","",_xll.BDP($B259&amp;" Corp",D$1)))</f>
        <v>RONGXINGDA DEVELOPMENT</v>
      </c>
      <c r="E259" s="228" t="str">
        <f>IF(tbl_coded[[#This Row],[ISIN]]="","",IF(_xll.BDP($B259&amp;" Corp",E$1)="#N/A N/A","--",_xll.BDP($B259&amp;" Corp",E$1)))</f>
        <v>RISESUN REAL ESTATE</v>
      </c>
      <c r="F259" s="228" t="str">
        <f>IF(tbl_coded[[#This Row],[ISIN]]="","",IF(_xll.BDS($B259&amp;" Corp",F$1)="#N/A Field Not Applicable","",_xll.BDS($B259&amp;" Corp",F$1)))</f>
        <v/>
      </c>
      <c r="G259" s="228" t="str">
        <f>IF(tbl_coded[[#This Row],[ISIN]]="","",IF(_xll.BDP($F259&amp;" CompanyID",G$1)="#N/A Invalid Security","",_xll.BDP($F259&amp;" CompanyID",G$1)))</f>
        <v/>
      </c>
      <c r="H259" s="228" t="str">
        <f>IF(tbl_coded[[#This Row],[ISIN]]="","",IF(_xll.BDP($B259&amp;" Corp",H$1)="#N/A N/A","--",_xll.BDP($B259&amp;" Corp",H$1)))</f>
        <v>--</v>
      </c>
      <c r="I259" s="228" t="str">
        <f>IF(tbl_coded[[#This Row],[ISIN]]="","",IF(_xll.BDP($B259&amp;" Corp",I$1)="#N/A N/A","--",_xll.BDP($B259&amp;" Corp",I$1)))</f>
        <v>--</v>
      </c>
      <c r="J259" s="228" t="str">
        <f>IF(tbl_coded[[#This Row],[ISIN]]="","",IF(_xll.BDP($B259&amp;" Corp",J$1)="#N/A N/A","--",_xll.BDP($B259&amp;" Corp",J$1)))</f>
        <v>NR</v>
      </c>
      <c r="K259" s="228" t="str">
        <f>IF(tbl_coded[[#This Row],[ISIN]]="","",IF(_xll.BDP($B259&amp;" Corp",K$1)="#N/A N/A","--",_xll.BDP($B259&amp;" Corp",K$1)))</f>
        <v>--</v>
      </c>
      <c r="L259" s="228" t="str">
        <f>IF(tbl_coded[[#This Row],[ISIN]]="","",IF(_xll.BDP($B259&amp;" Corp",L$1)="#N/A N/A","--",_xll.BDP($B259&amp;" Corp",L$1)))</f>
        <v>--</v>
      </c>
      <c r="M259" s="228" t="str">
        <f>IF(tbl_coded[[#This Row],[ISIN]]="","",IF(_xll.BDP($B259&amp;" Corp",M$1)="#N/A N/A","--",_xll.BDP($B259&amp;" Corp",M$1)))</f>
        <v>--</v>
      </c>
      <c r="N259" s="228" t="str">
        <f>IF(tbl_coded[[#This Row],[ISIN]]="","",IF(_xll.BDP($B259&amp;" Corp",N$1)="#N/A N/A","--",_xll.BDP($B259&amp;" Corp",N$1)))</f>
        <v>--</v>
      </c>
      <c r="O259" s="228" t="str">
        <f>IF(tbl_coded[[#This Row],[ISIN]]="","",IF(_xll.BDP($B259&amp;" Corp",O$1)="#N/A N/A","--",_xll.BDP($B259&amp;" Corp",O$1)))</f>
        <v>--</v>
      </c>
      <c r="P259" s="228" t="str">
        <f>IF(tbl_coded[[#This Row],[ISIN]]="","",IF(_xll.BDP($B259&amp;" Corp",P$1)="#N/A N/A","--",_xll.BDP($B259&amp;" Corp",P$1)))</f>
        <v>--</v>
      </c>
      <c r="Q25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59" s="228" t="str">
        <f>IF(tbl_coded[[#This Row],[ISIN]]="","",IF(OR(_xll.BDP($B259&amp;" Corp",R$1)="#N/A N/A",_xll.BDP($B259&amp;" Corp",R$1)="#N/A Invalid Security",_xll.BDP($B259&amp;" Corp",R$1)="#N/A Field Not Applicable"),"--",_xll.BDP($B259&amp;" Corp",R$1)))</f>
        <v>002146 CH</v>
      </c>
      <c r="S259" s="228" t="str">
        <f>IF(tbl_coded[[#This Row],[ISIN]]="","",IF(OR(_xll.BDP($R259&amp;" Equity",S$1)="#N/A N/A",_xll.BDP($R259&amp;" Equity",S$1)="#N/A Invalid Security"),"--",_xll.BDP($R259&amp;" Equity",S$1)))</f>
        <v>--</v>
      </c>
      <c r="T259" s="228" t="str">
        <f>IF(tbl_coded[[#This Row],[ISIN]]="","",IF(OR(_xll.BDP($R259&amp;" Equity",T$1)="#N/A N/A",_xll.BDP($R259&amp;" Equity",T$1)="#N/A Invalid Security"),"--",_xll.BDP($R259&amp;" Equity",T$1)))</f>
        <v>--</v>
      </c>
      <c r="U259" s="228" t="str">
        <f>IF(tbl_coded[[#This Row],[ISIN]]="","",IF(OR(_xll.BDP($R259&amp;" Equity",U$1)="#N/A N/A",_xll.BDP($R259&amp;" Equity",U$1)="#N/A Invalid Security"),"--",_xll.BDP($R259&amp;" Equity",U$1)))</f>
        <v>--</v>
      </c>
      <c r="V259" s="228" t="str">
        <f>IF(tbl_coded[[#This Row],[ISIN]]="","",IF(OR(_xll.BDP($R259&amp;" Equity",V$1)="#N/A N/A",_xll.BDP($R259&amp;" Equity",V$1)="#N/A Invalid Security"),"--",_xll.BDP($R259&amp;" Equity",V$1)))</f>
        <v>WR</v>
      </c>
      <c r="W259" s="228" t="str">
        <f>IF(tbl_coded[[#This Row],[ISIN]]="","",IF(OR(_xll.BDP($R259&amp;" Equity",W$1)="#N/A N/A",_xll.BDP($R259&amp;" Equity",W$1)="#N/A Invalid Security"),"--",_xll.BDP($R259&amp;" Equity",W$1)))</f>
        <v>NR</v>
      </c>
      <c r="X259" s="228" t="str">
        <f>IF(tbl_coded[[#This Row],[ISIN]]="","",IF(OR(_xll.BDP($R259&amp;" Equity",X$1)="#N/A N/A",_xll.BDP($R259&amp;" Equity",X$1)="#N/A Invalid Security"),"--",_xll.BDP($R259&amp;" Equity",X$1)))</f>
        <v>WD</v>
      </c>
      <c r="Y25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WR/NR/WD</v>
      </c>
      <c r="Z259" s="228" t="str">
        <f>IF(tbl_coded[[#This Row],[ISIN]]="","",IF(ISNUMBER(_xll.BDP(B259&amp;" Corp",Z$1)),_xll.BDP(B259&amp;" Corp",Z$1),""))</f>
        <v/>
      </c>
      <c r="AA259" s="228" t="str">
        <f>IF(tbl_coded[[#This Row],[ISIN]]="","",IF(ISNUMBER(_xll.BDP(B259&amp;" Corp",AA$1)),_xll.BDP(B259&amp;" Corp",AA$1),""))</f>
        <v/>
      </c>
      <c r="AB259" s="228" t="str">
        <f>IF(tbl_coded[[#This Row],[ISIN]]="","",IF(ISNUMBER(_xll.BDP(B259&amp;" Corp",AB$1)),_xll.BDP(B259&amp;" Corp",AB$1),""))</f>
        <v/>
      </c>
      <c r="AC259" s="228" t="str">
        <f>IF(tbl_coded[[#This Row],[ISIN]]="","",IF((_xll.BDP(B259&amp;" Corp",AC$1))="#N/A Field Not Applicable","",_xll.BDP(B259&amp;" Corp",AC$1)))</f>
        <v>N</v>
      </c>
      <c r="AD259" s="228" t="str">
        <f>IF(tbl_coded[[#This Row],[ISIN]]="","",IF((_xll.BDP(B259&amp;" Corp",AD$1))="#N/A N/A","--",_xll.BDP(B259&amp;" Corp",AD$1)))</f>
        <v>--</v>
      </c>
      <c r="AE259" s="228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>IG</v>
      </c>
      <c r="AF25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5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259" s="229" t="str">
        <f>IF(tbl_coded[[#This Row],[ISIN]]="","",IF(_xll.BDP($B259&amp;" Corp",AH$1)="#N/A N/A","--",_xll.BDP($B259&amp;" Corp",AH$1)))</f>
        <v>VG</v>
      </c>
      <c r="AI25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59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荣兴达发展(BVI)有限公</v>
      </c>
      <c r="AL259" s="244" t="str">
        <f>IF(tbl_coded[[#This Row],[ISIN]]="","",IF(_xll.BDS($B259&amp;" Corp",AL$1)="#N/A Field Not Applicable","",_xll.BDS($B259&amp;" Corp",AL$1)))</f>
        <v/>
      </c>
      <c r="AM25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5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5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5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5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59" s="244" t="str">
        <f>IF(tbl_coded[[#This Row],[ISIN]]="","",IF(OR(_xll.BDP($B259&amp;" Corp",AR$1)="#N/A N/A"),"",_xll.BDP($B259&amp;" Corp",AR$1)))</f>
        <v>RiseSun Real Estate Development Co Ltd</v>
      </c>
      <c r="AS259" s="244" t="str">
        <f>IF(tbl_coded[[#This Row],[ISIN]]="","",IF(_xll.BDS($B259&amp;" Corp",AS$1)="#N/A Field Not Applicable","",_xll.BDS($B259&amp;" Corp",AS$1)))</f>
        <v/>
      </c>
      <c r="AT259" s="244" t="str">
        <f>IF(tbl_coded[[#This Row],[SBLC Provider BBID]]="","",_xll.BDP(tbl_coded[[#This Row],[SBLC Provider BBID]]&amp;" CompanyID","NAME"))</f>
        <v/>
      </c>
      <c r="AU259" s="244" t="str">
        <f>IF(tbl_coded[[#This Row],[ISIN]]="","",IF(OR(_xll.BDP($B259&amp;" Corp",AU$1)="#N/A N/A"),"--",IF(_xll.BDP($B259&amp;" Corp",AU$1)="#N/A Field Not Applicable","",TEXT(_xll.BDP($B259&amp;" Corp",AU$1),"yyyy/mm/dd"))))</f>
        <v>2021/01/19</v>
      </c>
      <c r="AV259" s="244" t="str">
        <f>IF(tbl_coded[[#This Row],[ISIN]]="","",IF(OR(_xll.BDP($B259&amp;" Corp",AV$1)="#N/A N/A"),"--",IF(_xll.BDP($B259&amp;" Corp",AV$1)="#N/A Field Not Applicable","",TEXT(_xll.BDP($B259&amp;" Corp",AV$1),"yyyy/mm/dd"))))</f>
        <v>2022/01/18</v>
      </c>
      <c r="AW259" s="244" t="str">
        <f>IF(tbl_coded[[#This Row],[ISIN]]="","",IF(OR(_xll.BDP($B259&amp;" Corp",AW$1)="#N/A N/A"),"--",IF(_xll.BDP($B259&amp;" Corp",AW$1)="#N/A Field Not Applicable","",TEXT(_xll.BDP($B259&amp;" Corp",AW$1),"yyyy/mm/dd"))))</f>
        <v>2021/01/07</v>
      </c>
      <c r="AX259" s="244" t="str">
        <f>IF(tbl_coded[[#This Row],[ISIN]]="","",IF(OR(_xll.BDP($B259&amp;" Corp",AX$1)="#N/A Field Not Applicable"),"--",IF(_xll.BDP($B259&amp;" Corp",AX$1)="#N/A Field Not Applicable","",TEXT(_xll.BDP($B259&amp;" Corp",AX$1),"yyyy/mm/dd"))))</f>
        <v>--</v>
      </c>
      <c r="AY259" s="244">
        <f>IF(tbl_coded[[#This Row],[ISIN]]="","",IF(OR(_xll.BDP($B259&amp;" Corp",AY$1)="#N/A N/A"),"--",_xll.BDP($B259&amp;" Corp",AY$1)))</f>
        <v>8.9499999999999993</v>
      </c>
      <c r="AZ259" s="244" t="str">
        <f>IF(tbl_coded[[#This Row],[ISIN]]="","",IF(OR(_xll.BDP($B259&amp;" Corp",AZ$1)="#N/A N/A"),"--",_xll.BDP($B259&amp;" Corp",AZ$1)))</f>
        <v>USD</v>
      </c>
      <c r="BA259" s="244">
        <f>IF(tbl_coded[[#This Row],[ISIN]]="","",IF(OR(_xll.BDP($B259&amp;" Corp",BA$1)="#N/A N/A"),"--",_xll.BDP($B259&amp;" Corp",BA$1)))</f>
        <v>300000000</v>
      </c>
      <c r="BB259" s="244">
        <f>IF(tbl_coded[[#This Row],[ISIN]]="","",IF(OR(_xll.BDP($B259&amp;" Corp",BB$1)="#N/A Field Not Applicable"),"--",_xll.BDP($B259&amp;" Corp",BB$1)))</f>
        <v>100</v>
      </c>
      <c r="BC259" s="244" t="str">
        <f>IF(tbl_coded[[#This Row],[ISIN]]="","",IF(OR(_xll.BDP($B259&amp;" Corp",BC$1)="#N/A Field Not Applicable"),"--",_xll.BDP($B259&amp;" Corp",BC$1)))</f>
        <v>N</v>
      </c>
      <c r="BD259" s="244" t="str">
        <f>IF(tbl_coded[[#This Row],[ISIN]]="","",IF(OR(_xll.BDP($B259&amp;" Corp",BD$1)="#N/A Field Not Applicable"),"--",_xll.BDP($B259&amp;" Corp",BD$1)))</f>
        <v>N</v>
      </c>
      <c r="BE259" s="244" t="str">
        <f>IF(tbl_coded[[#This Row],[ISIN]]="","",IF(OR(_xll.BDP($B259&amp;" Corp",BE$1)="#N/A Field Not Applicable"),"--",_xll.BDP($B259&amp;" Corp",BE$1)))</f>
        <v>N</v>
      </c>
      <c r="BF259" s="244" t="str">
        <f>IF(tbl_coded[[#This Row],[ISIN]]="","",IF(OR(_xll.BDP($B259&amp;" Corp",BF$1)="#N/A N/A"),"",_xll.BDP($B259&amp;" Corp",BF$1)))</f>
        <v>002146 CH</v>
      </c>
      <c r="BG25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5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5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5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5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5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259" s="244" t="str">
        <f>IF(tbl_coded[[#This Row],[GREEN]]="Y","Green",IF(tbl_coded[[#This Row],[SUSTAINABLE]]="Y","Sustainable",IF(tbl_coded[[#This Row],[SOCIAL]]="Y","Social","")))</f>
        <v/>
      </c>
    </row>
    <row r="260" spans="1:65" ht="15" customHeight="1">
      <c r="A260" s="225">
        <v>258</v>
      </c>
      <c r="B260" s="226" t="str">
        <f>IF(美元债一级!$C$3:$C$1048576&lt;&gt;"",美元债一级!C260,"")</f>
        <v>XS2262084374</v>
      </c>
      <c r="C260" s="228" t="str">
        <f>IF(tbl_coded[[#This Row],[ISIN]]="","",IF(tbl_coded[[#This Row],[Index]]&gt;$A$1,"",IF(_xll.BDP($B260&amp;" Corp",C$1)="#N/A N/A","",_xll.BDP($B260&amp;" Corp",C$1))))</f>
        <v>26/11/2020</v>
      </c>
      <c r="D260" s="228" t="str">
        <f>IF(tbl_coded[[#This Row],[ISIN]]="","",IF(_xll.BDP($B260&amp;" Corp",D$1)="#N/A N/A","",_xll.BDP($B260&amp;" Corp",D$1)))</f>
        <v>DEXIN CHINA HOLDINGS CO</v>
      </c>
      <c r="E260" s="228" t="str">
        <f>IF(tbl_coded[[#This Row],[ISIN]]="","",IF(_xll.BDP($B260&amp;" Corp",E$1)="#N/A N/A","--",_xll.BDP($B260&amp;" Corp",E$1)))</f>
        <v>SUBSIDIARIES</v>
      </c>
      <c r="F260" s="228" t="str">
        <f>IF(tbl_coded[[#This Row],[ISIN]]="","",IF(_xll.BDS($B260&amp;" Corp",F$1)="#N/A Field Not Applicable","",_xll.BDS($B260&amp;" Corp",F$1)))</f>
        <v/>
      </c>
      <c r="G260" s="228" t="str">
        <f>IF(tbl_coded[[#This Row],[ISIN]]="","",IF(_xll.BDP($F260&amp;" CompanyID",G$1)="#N/A Invalid Security","",_xll.BDP($F260&amp;" CompanyID",G$1)))</f>
        <v/>
      </c>
      <c r="H260" s="228" t="str">
        <f>IF(tbl_coded[[#This Row],[ISIN]]="","",IF(_xll.BDP($B260&amp;" Corp",H$1)="#N/A N/A","--",_xll.BDP($B260&amp;" Corp",H$1)))</f>
        <v>WR</v>
      </c>
      <c r="I260" s="228" t="str">
        <f>IF(tbl_coded[[#This Row],[ISIN]]="","",IF(_xll.BDP($B260&amp;" Corp",I$1)="#N/A N/A","--",_xll.BDP($B260&amp;" Corp",I$1)))</f>
        <v>NR</v>
      </c>
      <c r="J260" s="228" t="str">
        <f>IF(tbl_coded[[#This Row],[ISIN]]="","",IF(_xll.BDP($B260&amp;" Corp",J$1)="#N/A N/A","--",_xll.BDP($B260&amp;" Corp",J$1)))</f>
        <v>--</v>
      </c>
      <c r="K260" s="228" t="str">
        <f>IF(tbl_coded[[#This Row],[ISIN]]="","",IF(_xll.BDP($B260&amp;" Corp",K$1)="#N/A N/A","--",_xll.BDP($B260&amp;" Corp",K$1)))</f>
        <v>--</v>
      </c>
      <c r="L260" s="228" t="str">
        <f>IF(tbl_coded[[#This Row],[ISIN]]="","",IF(_xll.BDP($B260&amp;" Corp",L$1)="#N/A N/A","--",_xll.BDP($B260&amp;" Corp",L$1)))</f>
        <v>--</v>
      </c>
      <c r="M260" s="228" t="str">
        <f>IF(tbl_coded[[#This Row],[ISIN]]="","",IF(_xll.BDP($B260&amp;" Corp",M$1)="#N/A N/A","--",_xll.BDP($B260&amp;" Corp",M$1)))</f>
        <v>--</v>
      </c>
      <c r="N260" s="228" t="str">
        <f>IF(tbl_coded[[#This Row],[ISIN]]="","",IF(_xll.BDP($B260&amp;" Corp",N$1)="#N/A N/A","--",_xll.BDP($B260&amp;" Corp",N$1)))</f>
        <v>WR</v>
      </c>
      <c r="O260" s="228" t="str">
        <f>IF(tbl_coded[[#This Row],[ISIN]]="","",IF(_xll.BDP($B260&amp;" Corp",O$1)="#N/A N/A","--",_xll.BDP($B260&amp;" Corp",O$1)))</f>
        <v>NR</v>
      </c>
      <c r="P260" s="228" t="str">
        <f>IF(tbl_coded[[#This Row],[ISIN]]="","",IF(_xll.BDP($B260&amp;" Corp",P$1)="#N/A N/A","--",_xll.BDP($B260&amp;" Corp",P$1)))</f>
        <v>--</v>
      </c>
      <c r="Q26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WR/NR/--</v>
      </c>
      <c r="R260" s="228" t="str">
        <f>IF(tbl_coded[[#This Row],[ISIN]]="","",IF(OR(_xll.BDP($B260&amp;" Corp",R$1)="#N/A N/A",_xll.BDP($B260&amp;" Corp",R$1)="#N/A Invalid Security",_xll.BDP($B260&amp;" Corp",R$1)="#N/A Field Not Applicable"),"--",_xll.BDP($B260&amp;" Corp",R$1)))</f>
        <v>--</v>
      </c>
      <c r="S260" s="228" t="str">
        <f>IF(tbl_coded[[#This Row],[ISIN]]="","",IF(OR(_xll.BDP($R260&amp;" Equity",S$1)="#N/A N/A",_xll.BDP($R260&amp;" Equity",S$1)="#N/A Invalid Security"),"--",_xll.BDP($R260&amp;" Equity",S$1)))</f>
        <v>--</v>
      </c>
      <c r="T260" s="228" t="str">
        <f>IF(tbl_coded[[#This Row],[ISIN]]="","",IF(OR(_xll.BDP($R260&amp;" Equity",T$1)="#N/A N/A",_xll.BDP($R260&amp;" Equity",T$1)="#N/A Invalid Security"),"--",_xll.BDP($R260&amp;" Equity",T$1)))</f>
        <v>--</v>
      </c>
      <c r="U260" s="228" t="str">
        <f>IF(tbl_coded[[#This Row],[ISIN]]="","",IF(OR(_xll.BDP($R260&amp;" Equity",U$1)="#N/A N/A",_xll.BDP($R260&amp;" Equity",U$1)="#N/A Invalid Security"),"--",_xll.BDP($R260&amp;" Equity",U$1)))</f>
        <v>--</v>
      </c>
      <c r="V260" s="228" t="str">
        <f>IF(tbl_coded[[#This Row],[ISIN]]="","",IF(OR(_xll.BDP($R260&amp;" Equity",V$1)="#N/A N/A",_xll.BDP($R260&amp;" Equity",V$1)="#N/A Invalid Security"),"--",_xll.BDP($R260&amp;" Equity",V$1)))</f>
        <v>--</v>
      </c>
      <c r="W260" s="228" t="str">
        <f>IF(tbl_coded[[#This Row],[ISIN]]="","",IF(OR(_xll.BDP($R260&amp;" Equity",W$1)="#N/A N/A",_xll.BDP($R260&amp;" Equity",W$1)="#N/A Invalid Security"),"--",_xll.BDP($R260&amp;" Equity",W$1)))</f>
        <v>--</v>
      </c>
      <c r="X260" s="228" t="str">
        <f>IF(tbl_coded[[#This Row],[ISIN]]="","",IF(OR(_xll.BDP($R260&amp;" Equity",X$1)="#N/A N/A",_xll.BDP($R260&amp;" Equity",X$1)="#N/A Invalid Security"),"--",_xll.BDP($R260&amp;" Equity",X$1)))</f>
        <v>--</v>
      </c>
      <c r="Y26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60" s="228" t="str">
        <f>IF(tbl_coded[[#This Row],[ISIN]]="","",IF(ISNUMBER(_xll.BDP(B260&amp;" Corp",Z$1)),_xll.BDP(B260&amp;" Corp",Z$1),""))</f>
        <v/>
      </c>
      <c r="AA260" s="228" t="str">
        <f>IF(tbl_coded[[#This Row],[ISIN]]="","",IF(ISNUMBER(_xll.BDP(B260&amp;" Corp",AA$1)),_xll.BDP(B260&amp;" Corp",AA$1),""))</f>
        <v/>
      </c>
      <c r="AB260" s="228" t="str">
        <f>IF(tbl_coded[[#This Row],[ISIN]]="","",IF(ISNUMBER(_xll.BDP(B260&amp;" Corp",AB$1)),_xll.BDP(B260&amp;" Corp",AB$1),""))</f>
        <v/>
      </c>
      <c r="AC260" s="228" t="str">
        <f>IF(tbl_coded[[#This Row],[ISIN]]="","",IF((_xll.BDP(B260&amp;" Corp",AC$1))="#N/A Field Not Applicable","",_xll.BDP(B260&amp;" Corp",AC$1)))</f>
        <v>N</v>
      </c>
      <c r="AD260" s="228" t="str">
        <f>IF(tbl_coded[[#This Row],[ISIN]]="","",IF((_xll.BDP(B260&amp;" Corp",AD$1))="#N/A N/A","--",_xll.BDP(B260&amp;" Corp",AD$1)))</f>
        <v>--</v>
      </c>
      <c r="AE260" s="228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>HY</v>
      </c>
      <c r="AF26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WR/NR/--</v>
      </c>
      <c r="AG26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WR/NR/--</v>
      </c>
      <c r="AH260" s="229" t="str">
        <f>IF(tbl_coded[[#This Row],[ISIN]]="","",IF(_xll.BDP($B260&amp;" Corp",AH$1)="#N/A N/A","--",_xll.BDP($B260&amp;" Corp",AH$1)))</f>
        <v>KY</v>
      </c>
      <c r="AI26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6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德信中国</v>
      </c>
      <c r="AL260" s="244" t="str">
        <f>IF(tbl_coded[[#This Row],[ISIN]]="","",IF(_xll.BDS($B260&amp;" Corp",AL$1)="#N/A Field Not Applicable","",_xll.BDS($B260&amp;" Corp",AL$1)))</f>
        <v/>
      </c>
      <c r="AM26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0" s="244" t="str">
        <f>IF(tbl_coded[[#This Row],[ISIN]]="","",IF(OR(_xll.BDP($B260&amp;" Corp",AR$1)="#N/A N/A"),"",_xll.BDP($B260&amp;" Corp",AR$1)))</f>
        <v>Subsidiaries</v>
      </c>
      <c r="AS260" s="244" t="str">
        <f>IF(tbl_coded[[#This Row],[ISIN]]="","",IF(_xll.BDS($B260&amp;" Corp",AS$1)="#N/A Field Not Applicable","",_xll.BDS($B260&amp;" Corp",AS$1)))</f>
        <v/>
      </c>
      <c r="AT260" s="244" t="str">
        <f>IF(tbl_coded[[#This Row],[SBLC Provider BBID]]="","",_xll.BDP(tbl_coded[[#This Row],[SBLC Provider BBID]]&amp;" CompanyID","NAME"))</f>
        <v/>
      </c>
      <c r="AU260" s="244" t="str">
        <f>IF(tbl_coded[[#This Row],[ISIN]]="","",IF(OR(_xll.BDP($B260&amp;" Corp",AU$1)="#N/A N/A"),"--",IF(_xll.BDP($B260&amp;" Corp",AU$1)="#N/A Field Not Applicable","",TEXT(_xll.BDP($B260&amp;" Corp",AU$1),"yyyy/mm/dd"))))</f>
        <v>2020/12/03</v>
      </c>
      <c r="AV260" s="244" t="str">
        <f>IF(tbl_coded[[#This Row],[ISIN]]="","",IF(OR(_xll.BDP($B260&amp;" Corp",AV$1)="#N/A N/A"),"--",IF(_xll.BDP($B260&amp;" Corp",AV$1)="#N/A Field Not Applicable","",TEXT(_xll.BDP($B260&amp;" Corp",AV$1),"yyyy/mm/dd"))))</f>
        <v>2022/12/03</v>
      </c>
      <c r="AW260" s="244" t="str">
        <f>IF(tbl_coded[[#This Row],[ISIN]]="","",IF(OR(_xll.BDP($B260&amp;" Corp",AW$1)="#N/A N/A"),"--",IF(_xll.BDP($B260&amp;" Corp",AW$1)="#N/A Field Not Applicable","",TEXT(_xll.BDP($B260&amp;" Corp",AW$1),"yyyy/mm/dd"))))</f>
        <v>2020/11/26</v>
      </c>
      <c r="AX260" s="244" t="str">
        <f>IF(tbl_coded[[#This Row],[ISIN]]="","",IF(OR(_xll.BDP($B260&amp;" Corp",AX$1)="#N/A Field Not Applicable"),"--",IF(_xll.BDP($B260&amp;" Corp",AX$1)="#N/A Field Not Applicable","",TEXT(_xll.BDP($B260&amp;" Corp",AX$1),"yyyy/mm/dd"))))</f>
        <v>--</v>
      </c>
      <c r="AY260" s="244">
        <f>IF(tbl_coded[[#This Row],[ISIN]]="","",IF(OR(_xll.BDP($B260&amp;" Corp",AY$1)="#N/A N/A"),"--",_xll.BDP($B260&amp;" Corp",AY$1)))</f>
        <v>9.9499999999999993</v>
      </c>
      <c r="AZ260" s="244" t="str">
        <f>IF(tbl_coded[[#This Row],[ISIN]]="","",IF(OR(_xll.BDP($B260&amp;" Corp",AZ$1)="#N/A N/A"),"--",_xll.BDP($B260&amp;" Corp",AZ$1)))</f>
        <v>USD</v>
      </c>
      <c r="BA260" s="244">
        <f>IF(tbl_coded[[#This Row],[ISIN]]="","",IF(OR(_xll.BDP($B260&amp;" Corp",BA$1)="#N/A N/A"),"--",_xll.BDP($B260&amp;" Corp",BA$1)))</f>
        <v>350000000</v>
      </c>
      <c r="BB260" s="244">
        <f>IF(tbl_coded[[#This Row],[ISIN]]="","",IF(OR(_xll.BDP($B260&amp;" Corp",BB$1)="#N/A Field Not Applicable"),"--",_xll.BDP($B260&amp;" Corp",BB$1)))</f>
        <v>96.872</v>
      </c>
      <c r="BC260" s="244" t="str">
        <f>IF(tbl_coded[[#This Row],[ISIN]]="","",IF(OR(_xll.BDP($B260&amp;" Corp",BC$1)="#N/A Field Not Applicable"),"--",_xll.BDP($B260&amp;" Corp",BC$1)))</f>
        <v>N</v>
      </c>
      <c r="BD260" s="244" t="str">
        <f>IF(tbl_coded[[#This Row],[ISIN]]="","",IF(OR(_xll.BDP($B260&amp;" Corp",BD$1)="#N/A Field Not Applicable"),"--",_xll.BDP($B260&amp;" Corp",BD$1)))</f>
        <v>N</v>
      </c>
      <c r="BE260" s="244" t="str">
        <f>IF(tbl_coded[[#This Row],[ISIN]]="","",IF(OR(_xll.BDP($B260&amp;" Corp",BE$1)="#N/A Field Not Applicable"),"--",_xll.BDP($B260&amp;" Corp",BE$1)))</f>
        <v>N</v>
      </c>
      <c r="BF260" s="244" t="str">
        <f>IF(tbl_coded[[#This Row],[ISIN]]="","",IF(OR(_xll.BDP($B260&amp;" Corp",BF$1)="#N/A N/A"),"",_xll.BDP($B260&amp;" Corp",BF$1)))</f>
        <v>2019 HK</v>
      </c>
      <c r="BG26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6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6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6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--/NR/--</v>
      </c>
      <c r="BM260" s="244" t="str">
        <f>IF(tbl_coded[[#This Row],[GREEN]]="Y","Green",IF(tbl_coded[[#This Row],[SUSTAINABLE]]="Y","Sustainable",IF(tbl_coded[[#This Row],[SOCIAL]]="Y","Social","")))</f>
        <v/>
      </c>
    </row>
    <row r="261" spans="1:65" ht="15" customHeight="1">
      <c r="A261" s="225">
        <v>259</v>
      </c>
      <c r="B261" s="226" t="str">
        <f>IF(美元债一级!$C$3:$C$1048576&lt;&gt;"",美元债一级!C261,"")</f>
        <v>XS2228902255</v>
      </c>
      <c r="C261" s="228" t="str">
        <f>IF(tbl_coded[[#This Row],[ISIN]]="","",IF(tbl_coded[[#This Row],[Index]]&gt;$A$1,"",IF(_xll.BDP($B261&amp;" Corp",C$1)="#N/A N/A","",_xll.BDP($B261&amp;" Corp",C$1))))</f>
        <v>6/1/2021</v>
      </c>
      <c r="D261" s="228" t="str">
        <f>IF(tbl_coded[[#This Row],[ISIN]]="","",IF(_xll.BDP($B261&amp;" Corp",D$1)="#N/A N/A","",_xll.BDP($B261&amp;" Corp",D$1)))</f>
        <v>HOPSONCAPITALINTERNATION</v>
      </c>
      <c r="E261" s="228" t="str">
        <f>IF(tbl_coded[[#This Row],[ISIN]]="","",IF(_xll.BDP($B261&amp;" Corp",E$1)="#N/A N/A","--",_xll.BDP($B261&amp;" Corp",E$1)))</f>
        <v>MULTIPLE GUARANTORS</v>
      </c>
      <c r="F261" s="228" t="str">
        <f>IF(tbl_coded[[#This Row],[ISIN]]="","",IF(_xll.BDS($B261&amp;" Corp",F$1)="#N/A Field Not Applicable","",_xll.BDS($B261&amp;" Corp",F$1)))</f>
        <v/>
      </c>
      <c r="G261" s="228" t="str">
        <f>IF(tbl_coded[[#This Row],[ISIN]]="","",IF(_xll.BDP($F261&amp;" CompanyID",G$1)="#N/A Invalid Security","",_xll.BDP($F261&amp;" CompanyID",G$1)))</f>
        <v/>
      </c>
      <c r="H261" s="228" t="str">
        <f>IF(tbl_coded[[#This Row],[ISIN]]="","",IF(_xll.BDP($B261&amp;" Corp",H$1)="#N/A N/A","--",_xll.BDP($B261&amp;" Corp",H$1)))</f>
        <v>--</v>
      </c>
      <c r="I261" s="228" t="str">
        <f>IF(tbl_coded[[#This Row],[ISIN]]="","",IF(_xll.BDP($B261&amp;" Corp",I$1)="#N/A N/A","--",_xll.BDP($B261&amp;" Corp",I$1)))</f>
        <v>--</v>
      </c>
      <c r="J261" s="228" t="str">
        <f>IF(tbl_coded[[#This Row],[ISIN]]="","",IF(_xll.BDP($B261&amp;" Corp",J$1)="#N/A N/A","--",_xll.BDP($B261&amp;" Corp",J$1)))</f>
        <v>--</v>
      </c>
      <c r="K261" s="228" t="str">
        <f>IF(tbl_coded[[#This Row],[ISIN]]="","",IF(_xll.BDP($B261&amp;" Corp",K$1)="#N/A N/A","--",_xll.BDP($B261&amp;" Corp",K$1)))</f>
        <v>--</v>
      </c>
      <c r="L261" s="228" t="str">
        <f>IF(tbl_coded[[#This Row],[ISIN]]="","",IF(_xll.BDP($B261&amp;" Corp",L$1)="#N/A N/A","--",_xll.BDP($B261&amp;" Corp",L$1)))</f>
        <v>--</v>
      </c>
      <c r="M261" s="228" t="str">
        <f>IF(tbl_coded[[#This Row],[ISIN]]="","",IF(_xll.BDP($B261&amp;" Corp",M$1)="#N/A N/A","--",_xll.BDP($B261&amp;" Corp",M$1)))</f>
        <v>--</v>
      </c>
      <c r="N261" s="228" t="str">
        <f>IF(tbl_coded[[#This Row],[ISIN]]="","",IF(_xll.BDP($B261&amp;" Corp",N$1)="#N/A N/A","--",_xll.BDP($B261&amp;" Corp",N$1)))</f>
        <v>--</v>
      </c>
      <c r="O261" s="228" t="str">
        <f>IF(tbl_coded[[#This Row],[ISIN]]="","",IF(_xll.BDP($B261&amp;" Corp",O$1)="#N/A N/A","--",_xll.BDP($B261&amp;" Corp",O$1)))</f>
        <v>--</v>
      </c>
      <c r="P261" s="228" t="str">
        <f>IF(tbl_coded[[#This Row],[ISIN]]="","",IF(_xll.BDP($B261&amp;" Corp",P$1)="#N/A N/A","--",_xll.BDP($B261&amp;" Corp",P$1)))</f>
        <v>--</v>
      </c>
      <c r="Q261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61" s="228" t="str">
        <f>IF(tbl_coded[[#This Row],[ISIN]]="","",IF(OR(_xll.BDP($B261&amp;" Corp",R$1)="#N/A N/A",_xll.BDP($B261&amp;" Corp",R$1)="#N/A Invalid Security",_xll.BDP($B261&amp;" Corp",R$1)="#N/A Field Not Applicable"),"--",_xll.BDP($B261&amp;" Corp",R$1)))</f>
        <v>--</v>
      </c>
      <c r="S261" s="228" t="str">
        <f>IF(tbl_coded[[#This Row],[ISIN]]="","",IF(OR(_xll.BDP($R261&amp;" Equity",S$1)="#N/A N/A",_xll.BDP($R261&amp;" Equity",S$1)="#N/A Invalid Security"),"--",_xll.BDP($R261&amp;" Equity",S$1)))</f>
        <v>--</v>
      </c>
      <c r="T261" s="228" t="str">
        <f>IF(tbl_coded[[#This Row],[ISIN]]="","",IF(OR(_xll.BDP($R261&amp;" Equity",T$1)="#N/A N/A",_xll.BDP($R261&amp;" Equity",T$1)="#N/A Invalid Security"),"--",_xll.BDP($R261&amp;" Equity",T$1)))</f>
        <v>--</v>
      </c>
      <c r="U261" s="228" t="str">
        <f>IF(tbl_coded[[#This Row],[ISIN]]="","",IF(OR(_xll.BDP($R261&amp;" Equity",U$1)="#N/A N/A",_xll.BDP($R261&amp;" Equity",U$1)="#N/A Invalid Security"),"--",_xll.BDP($R261&amp;" Equity",U$1)))</f>
        <v>--</v>
      </c>
      <c r="V261" s="228" t="str">
        <f>IF(tbl_coded[[#This Row],[ISIN]]="","",IF(OR(_xll.BDP($R261&amp;" Equity",V$1)="#N/A N/A",_xll.BDP($R261&amp;" Equity",V$1)="#N/A Invalid Security"),"--",_xll.BDP($R261&amp;" Equity",V$1)))</f>
        <v>--</v>
      </c>
      <c r="W261" s="228" t="str">
        <f>IF(tbl_coded[[#This Row],[ISIN]]="","",IF(OR(_xll.BDP($R261&amp;" Equity",W$1)="#N/A N/A",_xll.BDP($R261&amp;" Equity",W$1)="#N/A Invalid Security"),"--",_xll.BDP($R261&amp;" Equity",W$1)))</f>
        <v>--</v>
      </c>
      <c r="X261" s="228" t="str">
        <f>IF(tbl_coded[[#This Row],[ISIN]]="","",IF(OR(_xll.BDP($R261&amp;" Equity",X$1)="#N/A N/A",_xll.BDP($R261&amp;" Equity",X$1)="#N/A Invalid Security"),"--",_xll.BDP($R261&amp;" Equity",X$1)))</f>
        <v>--</v>
      </c>
      <c r="Y261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61" s="228" t="str">
        <f>IF(tbl_coded[[#This Row],[ISIN]]="","",IF(ISNUMBER(_xll.BDP(B261&amp;" Corp",Z$1)),_xll.BDP(B261&amp;" Corp",Z$1),""))</f>
        <v/>
      </c>
      <c r="AA261" s="228" t="str">
        <f>IF(tbl_coded[[#This Row],[ISIN]]="","",IF(ISNUMBER(_xll.BDP(B261&amp;" Corp",AA$1)),_xll.BDP(B261&amp;" Corp",AA$1),""))</f>
        <v/>
      </c>
      <c r="AB261" s="228" t="str">
        <f>IF(tbl_coded[[#This Row],[ISIN]]="","",IF(ISNUMBER(_xll.BDP(B261&amp;" Corp",AB$1)),_xll.BDP(B261&amp;" Corp",AB$1),""))</f>
        <v/>
      </c>
      <c r="AC261" s="228" t="str">
        <f>IF(tbl_coded[[#This Row],[ISIN]]="","",IF((_xll.BDP(B261&amp;" Corp",AC$1))="#N/A Field Not Applicable","",_xll.BDP(B261&amp;" Corp",AC$1)))</f>
        <v>N</v>
      </c>
      <c r="AD261" s="228" t="str">
        <f>IF(tbl_coded[[#This Row],[ISIN]]="","",IF((_xll.BDP(B261&amp;" Corp",AD$1))="#N/A N/A","--",_xll.BDP(B261&amp;" Corp",AD$1)))</f>
        <v>--</v>
      </c>
      <c r="AE261" s="228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>NR</v>
      </c>
      <c r="AF261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61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61" s="229" t="str">
        <f>IF(tbl_coded[[#This Row],[ISIN]]="","",IF(_xll.BDP($B261&amp;" Corp",AH$1)="#N/A N/A","--",_xll.BDP($B261&amp;" Corp",AH$1)))</f>
        <v>VG</v>
      </c>
      <c r="AI26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1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1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Hopson Capital International G</v>
      </c>
      <c r="AL261" s="244" t="str">
        <f>IF(tbl_coded[[#This Row],[ISIN]]="","",IF(_xll.BDS($B261&amp;" Corp",AL$1)="#N/A Field Not Applicable","",_xll.BDS($B261&amp;" Corp",AL$1)))</f>
        <v/>
      </c>
      <c r="AM261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1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1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1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1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1" s="244" t="str">
        <f>IF(tbl_coded[[#This Row],[ISIN]]="","",IF(OR(_xll.BDP($B261&amp;" Corp",AR$1)="#N/A N/A"),"",_xll.BDP($B261&amp;" Corp",AR$1)))</f>
        <v>Multiple Guarantors</v>
      </c>
      <c r="AS261" s="244" t="str">
        <f>IF(tbl_coded[[#This Row],[ISIN]]="","",IF(_xll.BDS($B261&amp;" Corp",AS$1)="#N/A Field Not Applicable","",_xll.BDS($B261&amp;" Corp",AS$1)))</f>
        <v/>
      </c>
      <c r="AT261" s="244" t="str">
        <f>IF(tbl_coded[[#This Row],[SBLC Provider BBID]]="","",_xll.BDP(tbl_coded[[#This Row],[SBLC Provider BBID]]&amp;" CompanyID","NAME"))</f>
        <v/>
      </c>
      <c r="AU261" s="244" t="str">
        <f>IF(tbl_coded[[#This Row],[ISIN]]="","",IF(OR(_xll.BDP($B261&amp;" Corp",AU$1)="#N/A N/A"),"--",IF(_xll.BDP($B261&amp;" Corp",AU$1)="#N/A Field Not Applicable","",TEXT(_xll.BDP($B261&amp;" Corp",AU$1),"yyyy/mm/dd"))))</f>
        <v>2021/01/13</v>
      </c>
      <c r="AV261" s="244" t="str">
        <f>IF(tbl_coded[[#This Row],[ISIN]]="","",IF(OR(_xll.BDP($B261&amp;" Corp",AV$1)="#N/A N/A"),"--",IF(_xll.BDP($B261&amp;" Corp",AV$1)="#N/A Field Not Applicable","",TEXT(_xll.BDP($B261&amp;" Corp",AV$1),"yyyy/mm/dd"))))</f>
        <v>2022/01/12</v>
      </c>
      <c r="AW261" s="244" t="str">
        <f>IF(tbl_coded[[#This Row],[ISIN]]="","",IF(OR(_xll.BDP($B261&amp;" Corp",AW$1)="#N/A N/A"),"--",IF(_xll.BDP($B261&amp;" Corp",AW$1)="#N/A Field Not Applicable","",TEXT(_xll.BDP($B261&amp;" Corp",AW$1),"yyyy/mm/dd"))))</f>
        <v>2021/01/06</v>
      </c>
      <c r="AX261" s="244" t="str">
        <f>IF(tbl_coded[[#This Row],[ISIN]]="","",IF(OR(_xll.BDP($B261&amp;" Corp",AX$1)="#N/A Field Not Applicable"),"--",IF(_xll.BDP($B261&amp;" Corp",AX$1)="#N/A Field Not Applicable","",TEXT(_xll.BDP($B261&amp;" Corp",AX$1),"yyyy/mm/dd"))))</f>
        <v>--</v>
      </c>
      <c r="AY261" s="244">
        <f>IF(tbl_coded[[#This Row],[ISIN]]="","",IF(OR(_xll.BDP($B261&amp;" Corp",AY$1)="#N/A N/A"),"--",_xll.BDP($B261&amp;" Corp",AY$1)))</f>
        <v>5.8</v>
      </c>
      <c r="AZ261" s="244" t="str">
        <f>IF(tbl_coded[[#This Row],[ISIN]]="","",IF(OR(_xll.BDP($B261&amp;" Corp",AZ$1)="#N/A N/A"),"--",_xll.BDP($B261&amp;" Corp",AZ$1)))</f>
        <v>USD</v>
      </c>
      <c r="BA261" s="244">
        <f>IF(tbl_coded[[#This Row],[ISIN]]="","",IF(OR(_xll.BDP($B261&amp;" Corp",BA$1)="#N/A N/A"),"--",_xll.BDP($B261&amp;" Corp",BA$1)))</f>
        <v>500000000</v>
      </c>
      <c r="BB261" s="244" t="str">
        <f>IF(tbl_coded[[#This Row],[ISIN]]="","",IF(OR(_xll.BDP($B261&amp;" Corp",BB$1)="#N/A Field Not Applicable"),"--",_xll.BDP($B261&amp;" Corp",BB$1)))</f>
        <v>--</v>
      </c>
      <c r="BC261" s="244" t="str">
        <f>IF(tbl_coded[[#This Row],[ISIN]]="","",IF(OR(_xll.BDP($B261&amp;" Corp",BC$1)="#N/A Field Not Applicable"),"--",_xll.BDP($B261&amp;" Corp",BC$1)))</f>
        <v>N</v>
      </c>
      <c r="BD261" s="244" t="str">
        <f>IF(tbl_coded[[#This Row],[ISIN]]="","",IF(OR(_xll.BDP($B261&amp;" Corp",BD$1)="#N/A Field Not Applicable"),"--",_xll.BDP($B261&amp;" Corp",BD$1)))</f>
        <v>N</v>
      </c>
      <c r="BE261" s="244" t="str">
        <f>IF(tbl_coded[[#This Row],[ISIN]]="","",IF(OR(_xll.BDP($B261&amp;" Corp",BE$1)="#N/A Field Not Applicable"),"--",_xll.BDP($B261&amp;" Corp",BE$1)))</f>
        <v>N</v>
      </c>
      <c r="BF261" s="244" t="str">
        <f>IF(tbl_coded[[#This Row],[ISIN]]="","",IF(OR(_xll.BDP($B261&amp;" Corp",BF$1)="#N/A N/A"),"",_xll.BDP($B261&amp;" Corp",BF$1)))</f>
        <v>754 HK</v>
      </c>
      <c r="BG261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1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1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</v>
      </c>
      <c r="BJ261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B+</v>
      </c>
      <c r="BK261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--/B/B+</v>
      </c>
      <c r="BL261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--/B/B+</v>
      </c>
      <c r="BM261" s="244" t="str">
        <f>IF(tbl_coded[[#This Row],[GREEN]]="Y","Green",IF(tbl_coded[[#This Row],[SUSTAINABLE]]="Y","Sustainable",IF(tbl_coded[[#This Row],[SOCIAL]]="Y","Social","")))</f>
        <v/>
      </c>
    </row>
    <row r="262" spans="1:65" ht="15" customHeight="1">
      <c r="A262" s="225">
        <v>260</v>
      </c>
      <c r="B262" s="226" t="str">
        <f>IF(美元债一级!$C$3:$C$1048576&lt;&gt;"",美元债一级!C262,"")</f>
        <v>XS2281349618</v>
      </c>
      <c r="C262" s="230" t="str">
        <f>IF(tbl_coded[[#This Row],[ISIN]]="","",IF(tbl_coded[[#This Row],[Index]]&gt;$A$1,"",IF(_xll.BDP($B262&amp;" Corp",C$1)="#N/A N/A","",_xll.BDP($B262&amp;" Corp",C$1))))</f>
        <v>5/1/2021</v>
      </c>
      <c r="D262" s="230" t="str">
        <f>IF(tbl_coded[[#This Row],[ISIN]]="","",IF(_xll.BDP($B262&amp;" Corp",D$1)="#N/A N/A","",_xll.BDP($B262&amp;" Corp",D$1)))</f>
        <v>YANGO JUSTICE INTL</v>
      </c>
      <c r="E262" s="230" t="str">
        <f>IF(tbl_coded[[#This Row],[ISIN]]="","",IF(_xll.BDP($B262&amp;" Corp",E$1)="#N/A N/A","--",_xll.BDP($B262&amp;" Corp",E$1)))</f>
        <v>YANGO GROUP CO LTD</v>
      </c>
      <c r="F262" s="230" t="str">
        <f>IF(tbl_coded[[#This Row],[ISIN]]="","",IF(_xll.BDS($B262&amp;" Corp",F$1)="#N/A Field Not Applicable","",_xll.BDS($B262&amp;" Corp",F$1)))</f>
        <v/>
      </c>
      <c r="G262" s="230" t="str">
        <f>IF(tbl_coded[[#This Row],[ISIN]]="","",IF(_xll.BDP($F262&amp;" CompanyID",G$1)="#N/A Invalid Security","",_xll.BDP($F262&amp;" CompanyID",G$1)))</f>
        <v/>
      </c>
      <c r="H262" s="230" t="str">
        <f>IF(tbl_coded[[#This Row],[ISIN]]="","",IF(_xll.BDP($B262&amp;" Corp",H$1)="#N/A N/A","--",_xll.BDP($B262&amp;" Corp",H$1)))</f>
        <v>--</v>
      </c>
      <c r="I262" s="230" t="str">
        <f>IF(tbl_coded[[#This Row],[ISIN]]="","",IF(_xll.BDP($B262&amp;" Corp",I$1)="#N/A N/A","--",_xll.BDP($B262&amp;" Corp",I$1)))</f>
        <v>--</v>
      </c>
      <c r="J262" s="230" t="str">
        <f>IF(tbl_coded[[#This Row],[ISIN]]="","",IF(_xll.BDP($B262&amp;" Corp",J$1)="#N/A N/A","--",_xll.BDP($B262&amp;" Corp",J$1)))</f>
        <v>--</v>
      </c>
      <c r="K262" s="230" t="str">
        <f>IF(tbl_coded[[#This Row],[ISIN]]="","",IF(_xll.BDP($B262&amp;" Corp",K$1)="#N/A N/A","--",_xll.BDP($B262&amp;" Corp",K$1)))</f>
        <v>--</v>
      </c>
      <c r="L262" s="230" t="str">
        <f>IF(tbl_coded[[#This Row],[ISIN]]="","",IF(_xll.BDP($B262&amp;" Corp",L$1)="#N/A N/A","--",_xll.BDP($B262&amp;" Corp",L$1)))</f>
        <v>--</v>
      </c>
      <c r="M262" s="230" t="str">
        <f>IF(tbl_coded[[#This Row],[ISIN]]="","",IF(_xll.BDP($B262&amp;" Corp",M$1)="#N/A N/A","--",_xll.BDP($B262&amp;" Corp",M$1)))</f>
        <v>--</v>
      </c>
      <c r="N262" s="230" t="str">
        <f>IF(tbl_coded[[#This Row],[ISIN]]="","",IF(_xll.BDP($B262&amp;" Corp",N$1)="#N/A N/A","--",_xll.BDP($B262&amp;" Corp",N$1)))</f>
        <v>--</v>
      </c>
      <c r="O262" s="230" t="str">
        <f>IF(tbl_coded[[#This Row],[ISIN]]="","",IF(_xll.BDP($B262&amp;" Corp",O$1)="#N/A N/A","--",_xll.BDP($B262&amp;" Corp",O$1)))</f>
        <v>--</v>
      </c>
      <c r="P262" s="230" t="str">
        <f>IF(tbl_coded[[#This Row],[ISIN]]="","",IF(_xll.BDP($B262&amp;" Corp",P$1)="#N/A N/A","--",_xll.BDP($B262&amp;" Corp",P$1)))</f>
        <v>--</v>
      </c>
      <c r="Q26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62" s="230" t="str">
        <f>IF(tbl_coded[[#This Row],[ISIN]]="","",IF(OR(_xll.BDP($B262&amp;" Corp",R$1)="#N/A N/A",_xll.BDP($B262&amp;" Corp",R$1)="#N/A Invalid Security",_xll.BDP($B262&amp;" Corp",R$1)="#N/A Field Not Applicable"),"--",_xll.BDP($B262&amp;" Corp",R$1)))</f>
        <v>000671 CH</v>
      </c>
      <c r="S262" s="230" t="str">
        <f>IF(tbl_coded[[#This Row],[ISIN]]="","",IF(OR(_xll.BDP($R262&amp;" Equity",S$1)="#N/A N/A",_xll.BDP($R262&amp;" Equity",S$1)="#N/A Invalid Security"),"--",_xll.BDP($R262&amp;" Equity",S$1)))</f>
        <v>--</v>
      </c>
      <c r="T262" s="230" t="str">
        <f>IF(tbl_coded[[#This Row],[ISIN]]="","",IF(OR(_xll.BDP($R262&amp;" Equity",T$1)="#N/A N/A",_xll.BDP($R262&amp;" Equity",T$1)="#N/A Invalid Security"),"--",_xll.BDP($R262&amp;" Equity",T$1)))</f>
        <v>--</v>
      </c>
      <c r="U262" s="230" t="str">
        <f>IF(tbl_coded[[#This Row],[ISIN]]="","",IF(OR(_xll.BDP($R262&amp;" Equity",U$1)="#N/A N/A",_xll.BDP($R262&amp;" Equity",U$1)="#N/A Invalid Security"),"--",_xll.BDP($R262&amp;" Equity",U$1)))</f>
        <v>--</v>
      </c>
      <c r="V262" s="230" t="str">
        <f>IF(tbl_coded[[#This Row],[ISIN]]="","",IF(OR(_xll.BDP($R262&amp;" Equity",V$1)="#N/A N/A",_xll.BDP($R262&amp;" Equity",V$1)="#N/A Invalid Security"),"--",_xll.BDP($R262&amp;" Equity",V$1)))</f>
        <v>WR</v>
      </c>
      <c r="W262" s="230" t="str">
        <f>IF(tbl_coded[[#This Row],[ISIN]]="","",IF(OR(_xll.BDP($R262&amp;" Equity",W$1)="#N/A N/A",_xll.BDP($R262&amp;" Equity",W$1)="#N/A Invalid Security"),"--",_xll.BDP($R262&amp;" Equity",W$1)))</f>
        <v>NR</v>
      </c>
      <c r="X262" s="230" t="str">
        <f>IF(tbl_coded[[#This Row],[ISIN]]="","",IF(OR(_xll.BDP($R262&amp;" Equity",X$1)="#N/A N/A",_xll.BDP($R262&amp;" Equity",X$1)="#N/A Invalid Security"),"--",_xll.BDP($R262&amp;" Equity",X$1)))</f>
        <v>WD</v>
      </c>
      <c r="Y26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WR/NR/WD</v>
      </c>
      <c r="Z262" s="230" t="str">
        <f>IF(tbl_coded[[#This Row],[ISIN]]="","",IF(ISNUMBER(_xll.BDP(B262&amp;" Corp",Z$1)),_xll.BDP(B262&amp;" Corp",Z$1),""))</f>
        <v/>
      </c>
      <c r="AA262" s="230" t="str">
        <f>IF(tbl_coded[[#This Row],[ISIN]]="","",IF(ISNUMBER(_xll.BDP(B262&amp;" Corp",AA$1)),_xll.BDP(B262&amp;" Corp",AA$1),""))</f>
        <v/>
      </c>
      <c r="AB262" s="230" t="str">
        <f>IF(tbl_coded[[#This Row],[ISIN]]="","",IF(ISNUMBER(_xll.BDP(B262&amp;" Corp",AB$1)),_xll.BDP(B262&amp;" Corp",AB$1),""))</f>
        <v/>
      </c>
      <c r="AC262" s="230" t="str">
        <f>IF(tbl_coded[[#This Row],[ISIN]]="","",IF((_xll.BDP(B262&amp;" Corp",AC$1))="#N/A Field Not Applicable","",_xll.BDP(B262&amp;" Corp",AC$1)))</f>
        <v>N</v>
      </c>
      <c r="AD262" s="230" t="str">
        <f>IF(tbl_coded[[#This Row],[ISIN]]="","",IF((_xll.BDP(B262&amp;" Corp",AD$1))="#N/A N/A","--",_xll.BDP(B262&amp;" Corp",AD$1)))</f>
        <v>--</v>
      </c>
      <c r="AE262" s="230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>NR</v>
      </c>
      <c r="AF26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6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62" s="231" t="str">
        <f>IF(tbl_coded[[#This Row],[ISIN]]="","",IF(_xll.BDP($B262&amp;" Corp",AH$1)="#N/A N/A","--",_xll.BDP($B262&amp;" Corp",AH$1)))</f>
        <v>HK</v>
      </c>
      <c r="AI26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阳光城嘉世国际有限公</v>
      </c>
      <c r="AL262" s="230" t="str">
        <f>IF(tbl_coded[[#This Row],[ISIN]]="","",IF(_xll.BDS($B262&amp;" Corp",AL$1)="#N/A Field Not Applicable","",_xll.BDS($B262&amp;" Corp",AL$1)))</f>
        <v/>
      </c>
      <c r="AM26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2" s="230" t="str">
        <f>IF(tbl_coded[[#This Row],[ISIN]]="","",IF(OR(_xll.BDP($B262&amp;" Corp",AR$1)="#N/A N/A"),"",_xll.BDP($B262&amp;" Corp",AR$1)))</f>
        <v>Yango Group Co Ltd</v>
      </c>
      <c r="AS262" s="230" t="str">
        <f>IF(tbl_coded[[#This Row],[ISIN]]="","",IF(_xll.BDS($B262&amp;" Corp",AS$1)="#N/A Field Not Applicable","",_xll.BDS($B262&amp;" Corp",AS$1)))</f>
        <v/>
      </c>
      <c r="AT262" s="230" t="str">
        <f>IF(tbl_coded[[#This Row],[SBLC Provider BBID]]="","",_xll.BDP(tbl_coded[[#This Row],[SBLC Provider BBID]]&amp;" CompanyID","NAME"))</f>
        <v/>
      </c>
      <c r="AU262" s="230" t="str">
        <f>IF(tbl_coded[[#This Row],[ISIN]]="","",IF(OR(_xll.BDP($B262&amp;" Corp",AU$1)="#N/A N/A"),"--",IF(_xll.BDP($B262&amp;" Corp",AU$1)="#N/A Field Not Applicable","",TEXT(_xll.BDP($B262&amp;" Corp",AU$1),"yyyy/mm/dd"))))</f>
        <v>2021/01/12</v>
      </c>
      <c r="AV262" s="230" t="str">
        <f>IF(tbl_coded[[#This Row],[ISIN]]="","",IF(OR(_xll.BDP($B262&amp;" Corp",AV$1)="#N/A N/A"),"--",IF(_xll.BDP($B262&amp;" Corp",AV$1)="#N/A Field Not Applicable","",TEXT(_xll.BDP($B262&amp;" Corp",AV$1),"yyyy/mm/dd"))))</f>
        <v>2022/01/11</v>
      </c>
      <c r="AW262" s="230" t="str">
        <f>IF(tbl_coded[[#This Row],[ISIN]]="","",IF(OR(_xll.BDP($B262&amp;" Corp",AW$1)="#N/A N/A"),"--",IF(_xll.BDP($B262&amp;" Corp",AW$1)="#N/A Field Not Applicable","",TEXT(_xll.BDP($B262&amp;" Corp",AW$1),"yyyy/mm/dd"))))</f>
        <v>2021/01/05</v>
      </c>
      <c r="AX262" s="230" t="str">
        <f>IF(tbl_coded[[#This Row],[ISIN]]="","",IF(OR(_xll.BDP($B262&amp;" Corp",AX$1)="#N/A Field Not Applicable"),"--",IF(_xll.BDP($B262&amp;" Corp",AX$1)="#N/A Field Not Applicable","",TEXT(_xll.BDP($B262&amp;" Corp",AX$1),"yyyy/mm/dd"))))</f>
        <v>--</v>
      </c>
      <c r="AY262" s="230">
        <f>IF(tbl_coded[[#This Row],[ISIN]]="","",IF(OR(_xll.BDP($B262&amp;" Corp",AY$1)="#N/A N/A"),"--",_xll.BDP($B262&amp;" Corp",AY$1)))</f>
        <v>5.3</v>
      </c>
      <c r="AZ262" s="230" t="str">
        <f>IF(tbl_coded[[#This Row],[ISIN]]="","",IF(OR(_xll.BDP($B262&amp;" Corp",AZ$1)="#N/A N/A"),"--",_xll.BDP($B262&amp;" Corp",AZ$1)))</f>
        <v>USD</v>
      </c>
      <c r="BA262" s="230">
        <f>IF(tbl_coded[[#This Row],[ISIN]]="","",IF(OR(_xll.BDP($B262&amp;" Corp",BA$1)="#N/A N/A"),"--",_xll.BDP($B262&amp;" Corp",BA$1)))</f>
        <v>200000000</v>
      </c>
      <c r="BB262" s="230">
        <f>IF(tbl_coded[[#This Row],[ISIN]]="","",IF(OR(_xll.BDP($B262&amp;" Corp",BB$1)="#N/A Field Not Applicable"),"--",_xll.BDP($B262&amp;" Corp",BB$1)))</f>
        <v>100</v>
      </c>
      <c r="BC262" s="230" t="str">
        <f>IF(tbl_coded[[#This Row],[ISIN]]="","",IF(OR(_xll.BDP($B262&amp;" Corp",BC$1)="#N/A Field Not Applicable"),"--",_xll.BDP($B262&amp;" Corp",BC$1)))</f>
        <v>N</v>
      </c>
      <c r="BD262" s="230" t="str">
        <f>IF(tbl_coded[[#This Row],[ISIN]]="","",IF(OR(_xll.BDP($B262&amp;" Corp",BD$1)="#N/A Field Not Applicable"),"--",_xll.BDP($B262&amp;" Corp",BD$1)))</f>
        <v>N</v>
      </c>
      <c r="BE262" s="230" t="str">
        <f>IF(tbl_coded[[#This Row],[ISIN]]="","",IF(OR(_xll.BDP($B262&amp;" Corp",BE$1)="#N/A Field Not Applicable"),"--",_xll.BDP($B262&amp;" Corp",BE$1)))</f>
        <v>N</v>
      </c>
      <c r="BF262" s="230" t="str">
        <f>IF(tbl_coded[[#This Row],[ISIN]]="","",IF(OR(_xll.BDP($B262&amp;" Corp",BF$1)="#N/A N/A"),"",_xll.BDP($B262&amp;" Corp",BF$1)))</f>
        <v>000671 CH</v>
      </c>
      <c r="BG26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6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6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6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262" s="230" t="str">
        <f>IF(tbl_coded[[#This Row],[GREEN]]="Y","Green",IF(tbl_coded[[#This Row],[SUSTAINABLE]]="Y","Sustainable",IF(tbl_coded[[#This Row],[SOCIAL]]="Y","Social","")))</f>
        <v/>
      </c>
    </row>
    <row r="263" spans="1:65" ht="15" customHeight="1">
      <c r="A263" s="225">
        <v>261</v>
      </c>
      <c r="B263" s="226" t="str">
        <f>IF(美元债一级!$C$3:$C$1048576&lt;&gt;"",美元债一级!C263,"")</f>
        <v>XS2280569364</v>
      </c>
      <c r="C263" s="230" t="str">
        <f>IF(tbl_coded[[#This Row],[ISIN]]="","",IF(tbl_coded[[#This Row],[Index]]&gt;$A$1,"",IF(_xll.BDP($B263&amp;" Corp",C$1)="#N/A N/A","",_xll.BDP($B263&amp;" Corp",C$1))))</f>
        <v>5/1/2021</v>
      </c>
      <c r="D263" s="230" t="str">
        <f>IF(tbl_coded[[#This Row],[ISIN]]="","",IF(_xll.BDP($B263&amp;" Corp",D$1)="#N/A N/A","",_xll.BDP($B263&amp;" Corp",D$1)))</f>
        <v>HEJUN SHUNZE INVESTMENT</v>
      </c>
      <c r="E263" s="230" t="str">
        <f>IF(tbl_coded[[#This Row],[ISIN]]="","",IF(_xll.BDP($B263&amp;" Corp",E$1)="#N/A N/A","--",_xll.BDP($B263&amp;" Corp",E$1)))</f>
        <v>LANGUANG DEVELOPMENT</v>
      </c>
      <c r="F263" s="230" t="str">
        <f>IF(tbl_coded[[#This Row],[ISIN]]="","",IF(_xll.BDS($B263&amp;" Corp",F$1)="#N/A Field Not Applicable","",_xll.BDS($B263&amp;" Corp",F$1)))</f>
        <v/>
      </c>
      <c r="G263" s="230" t="str">
        <f>IF(tbl_coded[[#This Row],[ISIN]]="","",IF(_xll.BDP($F263&amp;" CompanyID",G$1)="#N/A Invalid Security","",_xll.BDP($F263&amp;" CompanyID",G$1)))</f>
        <v/>
      </c>
      <c r="H263" s="230" t="str">
        <f>IF(tbl_coded[[#This Row],[ISIN]]="","",IF(_xll.BDP($B263&amp;" Corp",H$1)="#N/A N/A","--",_xll.BDP($B263&amp;" Corp",H$1)))</f>
        <v>--</v>
      </c>
      <c r="I263" s="230" t="str">
        <f>IF(tbl_coded[[#This Row],[ISIN]]="","",IF(_xll.BDP($B263&amp;" Corp",I$1)="#N/A N/A","--",_xll.BDP($B263&amp;" Corp",I$1)))</f>
        <v>--</v>
      </c>
      <c r="J263" s="230" t="str">
        <f>IF(tbl_coded[[#This Row],[ISIN]]="","",IF(_xll.BDP($B263&amp;" Corp",J$1)="#N/A N/A","--",_xll.BDP($B263&amp;" Corp",J$1)))</f>
        <v>--</v>
      </c>
      <c r="K263" s="230" t="str">
        <f>IF(tbl_coded[[#This Row],[ISIN]]="","",IF(_xll.BDP($B263&amp;" Corp",K$1)="#N/A N/A","--",_xll.BDP($B263&amp;" Corp",K$1)))</f>
        <v>--</v>
      </c>
      <c r="L263" s="230" t="str">
        <f>IF(tbl_coded[[#This Row],[ISIN]]="","",IF(_xll.BDP($B263&amp;" Corp",L$1)="#N/A N/A","--",_xll.BDP($B263&amp;" Corp",L$1)))</f>
        <v>--</v>
      </c>
      <c r="M263" s="230" t="str">
        <f>IF(tbl_coded[[#This Row],[ISIN]]="","",IF(_xll.BDP($B263&amp;" Corp",M$1)="#N/A N/A","--",_xll.BDP($B263&amp;" Corp",M$1)))</f>
        <v>--</v>
      </c>
      <c r="N263" s="230" t="str">
        <f>IF(tbl_coded[[#This Row],[ISIN]]="","",IF(_xll.BDP($B263&amp;" Corp",N$1)="#N/A N/A","--",_xll.BDP($B263&amp;" Corp",N$1)))</f>
        <v>--</v>
      </c>
      <c r="O263" s="230" t="str">
        <f>IF(tbl_coded[[#This Row],[ISIN]]="","",IF(_xll.BDP($B263&amp;" Corp",O$1)="#N/A N/A","--",_xll.BDP($B263&amp;" Corp",O$1)))</f>
        <v>--</v>
      </c>
      <c r="P263" s="230" t="str">
        <f>IF(tbl_coded[[#This Row],[ISIN]]="","",IF(_xll.BDP($B263&amp;" Corp",P$1)="#N/A N/A","--",_xll.BDP($B263&amp;" Corp",P$1)))</f>
        <v>--</v>
      </c>
      <c r="Q26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63" s="230" t="str">
        <f>IF(tbl_coded[[#This Row],[ISIN]]="","",IF(OR(_xll.BDP($B263&amp;" Corp",R$1)="#N/A N/A",_xll.BDP($B263&amp;" Corp",R$1)="#N/A Invalid Security",_xll.BDP($B263&amp;" Corp",R$1)="#N/A Field Not Applicable"),"--",_xll.BDP($B263&amp;" Corp",R$1)))</f>
        <v>600466 CH</v>
      </c>
      <c r="S263" s="230" t="str">
        <f>IF(tbl_coded[[#This Row],[ISIN]]="","",IF(OR(_xll.BDP($R263&amp;" Equity",S$1)="#N/A N/A",_xll.BDP($R263&amp;" Equity",S$1)="#N/A Invalid Security"),"--",_xll.BDP($R263&amp;" Equity",S$1)))</f>
        <v>--</v>
      </c>
      <c r="T263" s="230" t="str">
        <f>IF(tbl_coded[[#This Row],[ISIN]]="","",IF(OR(_xll.BDP($R263&amp;" Equity",T$1)="#N/A N/A",_xll.BDP($R263&amp;" Equity",T$1)="#N/A Invalid Security"),"--",_xll.BDP($R263&amp;" Equity",T$1)))</f>
        <v>--</v>
      </c>
      <c r="U263" s="230" t="str">
        <f>IF(tbl_coded[[#This Row],[ISIN]]="","",IF(OR(_xll.BDP($R263&amp;" Equity",U$1)="#N/A N/A",_xll.BDP($R263&amp;" Equity",U$1)="#N/A Invalid Security"),"--",_xll.BDP($R263&amp;" Equity",U$1)))</f>
        <v>--</v>
      </c>
      <c r="V263" s="230" t="str">
        <f>IF(tbl_coded[[#This Row],[ISIN]]="","",IF(OR(_xll.BDP($R263&amp;" Equity",V$1)="#N/A N/A",_xll.BDP($R263&amp;" Equity",V$1)="#N/A Invalid Security"),"--",_xll.BDP($R263&amp;" Equity",V$1)))</f>
        <v>WR</v>
      </c>
      <c r="W263" s="230" t="str">
        <f>IF(tbl_coded[[#This Row],[ISIN]]="","",IF(OR(_xll.BDP($R263&amp;" Equity",W$1)="#N/A N/A",_xll.BDP($R263&amp;" Equity",W$1)="#N/A Invalid Security"),"--",_xll.BDP($R263&amp;" Equity",W$1)))</f>
        <v>NR</v>
      </c>
      <c r="X263" s="230" t="str">
        <f>IF(tbl_coded[[#This Row],[ISIN]]="","",IF(OR(_xll.BDP($R263&amp;" Equity",X$1)="#N/A N/A",_xll.BDP($R263&amp;" Equity",X$1)="#N/A Invalid Security"),"--",_xll.BDP($R263&amp;" Equity",X$1)))</f>
        <v>--</v>
      </c>
      <c r="Y26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WR/NR/--</v>
      </c>
      <c r="Z263" s="230" t="str">
        <f>IF(tbl_coded[[#This Row],[ISIN]]="","",IF(ISNUMBER(_xll.BDP(B263&amp;" Corp",Z$1)),_xll.BDP(B263&amp;" Corp",Z$1),""))</f>
        <v/>
      </c>
      <c r="AA263" s="230" t="str">
        <f>IF(tbl_coded[[#This Row],[ISIN]]="","",IF(ISNUMBER(_xll.BDP(B263&amp;" Corp",AA$1)),_xll.BDP(B263&amp;" Corp",AA$1),""))</f>
        <v/>
      </c>
      <c r="AB263" s="230" t="str">
        <f>IF(tbl_coded[[#This Row],[ISIN]]="","",IF(ISNUMBER(_xll.BDP(B263&amp;" Corp",AB$1)),_xll.BDP(B263&amp;" Corp",AB$1),""))</f>
        <v/>
      </c>
      <c r="AC263" s="230" t="str">
        <f>IF(tbl_coded[[#This Row],[ISIN]]="","",IF((_xll.BDP(B263&amp;" Corp",AC$1))="#N/A Field Not Applicable","",_xll.BDP(B263&amp;" Corp",AC$1)))</f>
        <v>N</v>
      </c>
      <c r="AD263" s="230" t="str">
        <f>IF(tbl_coded[[#This Row],[ISIN]]="","",IF((_xll.BDP(B263&amp;" Corp",AD$1))="#N/A N/A","--",_xll.BDP(B263&amp;" Corp",AD$1)))</f>
        <v>--</v>
      </c>
      <c r="AE263" s="230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>NR</v>
      </c>
      <c r="AF26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WR/NR/--</v>
      </c>
      <c r="AG26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63" s="231" t="str">
        <f>IF(tbl_coded[[#This Row],[ISIN]]="","",IF(_xll.BDP($B263&amp;" Corp",AH$1)="#N/A N/A","--",_xll.BDP($B263&amp;" Corp",AH$1)))</f>
        <v>VG</v>
      </c>
      <c r="AI26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和骏顺泽投资有限公司</v>
      </c>
      <c r="AL263" s="230" t="str">
        <f>IF(tbl_coded[[#This Row],[ISIN]]="","",IF(_xll.BDS($B263&amp;" Corp",AL$1)="#N/A Field Not Applicable","",_xll.BDS($B263&amp;" Corp",AL$1)))</f>
        <v/>
      </c>
      <c r="AM26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3" s="230" t="str">
        <f>IF(tbl_coded[[#This Row],[ISIN]]="","",IF(OR(_xll.BDP($B263&amp;" Corp",AR$1)="#N/A N/A"),"",_xll.BDP($B263&amp;" Corp",AR$1)))</f>
        <v>Sichuan Languang Development Co Ltd</v>
      </c>
      <c r="AS263" s="230" t="str">
        <f>IF(tbl_coded[[#This Row],[ISIN]]="","",IF(_xll.BDS($B263&amp;" Corp",AS$1)="#N/A Field Not Applicable","",_xll.BDS($B263&amp;" Corp",AS$1)))</f>
        <v/>
      </c>
      <c r="AT263" s="230" t="str">
        <f>IF(tbl_coded[[#This Row],[SBLC Provider BBID]]="","",_xll.BDP(tbl_coded[[#This Row],[SBLC Provider BBID]]&amp;" CompanyID","NAME"))</f>
        <v/>
      </c>
      <c r="AU263" s="230" t="str">
        <f>IF(tbl_coded[[#This Row],[ISIN]]="","",IF(OR(_xll.BDP($B263&amp;" Corp",AU$1)="#N/A N/A"),"--",IF(_xll.BDP($B263&amp;" Corp",AU$1)="#N/A Field Not Applicable","",TEXT(_xll.BDP($B263&amp;" Corp",AU$1),"yyyy/mm/dd"))))</f>
        <v>2021/01/11</v>
      </c>
      <c r="AV263" s="230" t="str">
        <f>IF(tbl_coded[[#This Row],[ISIN]]="","",IF(OR(_xll.BDP($B263&amp;" Corp",AV$1)="#N/A N/A"),"--",IF(_xll.BDP($B263&amp;" Corp",AV$1)="#N/A Field Not Applicable","",TEXT(_xll.BDP($B263&amp;" Corp",AV$1),"yyyy/mm/dd"))))</f>
        <v>2022/01/10</v>
      </c>
      <c r="AW263" s="230" t="str">
        <f>IF(tbl_coded[[#This Row],[ISIN]]="","",IF(OR(_xll.BDP($B263&amp;" Corp",AW$1)="#N/A N/A"),"--",IF(_xll.BDP($B263&amp;" Corp",AW$1)="#N/A Field Not Applicable","",TEXT(_xll.BDP($B263&amp;" Corp",AW$1),"yyyy/mm/dd"))))</f>
        <v>2021/01/05</v>
      </c>
      <c r="AX263" s="230" t="str">
        <f>IF(tbl_coded[[#This Row],[ISIN]]="","",IF(OR(_xll.BDP($B263&amp;" Corp",AX$1)="#N/A Field Not Applicable"),"--",IF(_xll.BDP($B263&amp;" Corp",AX$1)="#N/A Field Not Applicable","",TEXT(_xll.BDP($B263&amp;" Corp",AX$1),"yyyy/mm/dd"))))</f>
        <v>--</v>
      </c>
      <c r="AY263" s="230">
        <f>IF(tbl_coded[[#This Row],[ISIN]]="","",IF(OR(_xll.BDP($B263&amp;" Corp",AY$1)="#N/A N/A"),"--",_xll.BDP($B263&amp;" Corp",AY$1)))</f>
        <v>8.85</v>
      </c>
      <c r="AZ263" s="230" t="str">
        <f>IF(tbl_coded[[#This Row],[ISIN]]="","",IF(OR(_xll.BDP($B263&amp;" Corp",AZ$1)="#N/A N/A"),"--",_xll.BDP($B263&amp;" Corp",AZ$1)))</f>
        <v>USD</v>
      </c>
      <c r="BA263" s="230">
        <f>IF(tbl_coded[[#This Row],[ISIN]]="","",IF(OR(_xll.BDP($B263&amp;" Corp",BA$1)="#N/A N/A"),"--",_xll.BDP($B263&amp;" Corp",BA$1)))</f>
        <v>300000000</v>
      </c>
      <c r="BB263" s="230">
        <f>IF(tbl_coded[[#This Row],[ISIN]]="","",IF(OR(_xll.BDP($B263&amp;" Corp",BB$1)="#N/A Field Not Applicable"),"--",_xll.BDP($B263&amp;" Corp",BB$1)))</f>
        <v>100</v>
      </c>
      <c r="BC263" s="230" t="str">
        <f>IF(tbl_coded[[#This Row],[ISIN]]="","",IF(OR(_xll.BDP($B263&amp;" Corp",BC$1)="#N/A Field Not Applicable"),"--",_xll.BDP($B263&amp;" Corp",BC$1)))</f>
        <v>N</v>
      </c>
      <c r="BD263" s="230" t="str">
        <f>IF(tbl_coded[[#This Row],[ISIN]]="","",IF(OR(_xll.BDP($B263&amp;" Corp",BD$1)="#N/A Field Not Applicable"),"--",_xll.BDP($B263&amp;" Corp",BD$1)))</f>
        <v>N</v>
      </c>
      <c r="BE263" s="230" t="str">
        <f>IF(tbl_coded[[#This Row],[ISIN]]="","",IF(OR(_xll.BDP($B263&amp;" Corp",BE$1)="#N/A Field Not Applicable"),"--",_xll.BDP($B263&amp;" Corp",BE$1)))</f>
        <v>N</v>
      </c>
      <c r="BF263" s="230" t="str">
        <f>IF(tbl_coded[[#This Row],[ISIN]]="","",IF(OR(_xll.BDP($B263&amp;" Corp",BF$1)="#N/A N/A"),"",_xll.BDP($B263&amp;" Corp",BF$1)))</f>
        <v>600466 CH</v>
      </c>
      <c r="BG26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6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6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6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WR/NR/--</v>
      </c>
      <c r="BM263" s="230" t="str">
        <f>IF(tbl_coded[[#This Row],[GREEN]]="Y","Green",IF(tbl_coded[[#This Row],[SUSTAINABLE]]="Y","Sustainable",IF(tbl_coded[[#This Row],[SOCIAL]]="Y","Social","")))</f>
        <v/>
      </c>
    </row>
    <row r="264" spans="1:65" ht="15" customHeight="1">
      <c r="A264" s="225">
        <v>262</v>
      </c>
      <c r="B264" s="226" t="str">
        <f>IF(美元债一级!$C$3:$C$1048576&lt;&gt;"",美元债一级!C264,"")</f>
        <v>XS2271104817</v>
      </c>
      <c r="C264" s="230" t="str">
        <f>IF(tbl_coded[[#This Row],[ISIN]]="","",IF(tbl_coded[[#This Row],[Index]]&gt;$A$1,"",IF(_xll.BDP($B264&amp;" Corp",C$1)="#N/A N/A","",_xll.BDP($B264&amp;" Corp",C$1))))</f>
        <v>9/12/2020</v>
      </c>
      <c r="D264" s="230" t="str">
        <f>IF(tbl_coded[[#This Row],[ISIN]]="","",IF(_xll.BDP($B264&amp;" Corp",D$1)="#N/A N/A","",_xll.BDP($B264&amp;" Corp",D$1)))</f>
        <v>JINAN URB CONST INTL INV</v>
      </c>
      <c r="E264" s="230" t="str">
        <f>IF(tbl_coded[[#This Row],[ISIN]]="","",IF(_xll.BDP($B264&amp;" Corp",E$1)="#N/A N/A","--",_xll.BDP($B264&amp;" Corp",E$1)))</f>
        <v>JINAN CITY CONS GRP</v>
      </c>
      <c r="F264" s="230" t="str">
        <f>IF(tbl_coded[[#This Row],[ISIN]]="","",IF(_xll.BDS($B264&amp;" Corp",F$1)="#N/A Field Not Applicable","",_xll.BDS($B264&amp;" Corp",F$1)))</f>
        <v/>
      </c>
      <c r="G264" s="230" t="str">
        <f>IF(tbl_coded[[#This Row],[ISIN]]="","",IF(_xll.BDP($F264&amp;" CompanyID",G$1)="#N/A Invalid Security","",_xll.BDP($F264&amp;" CompanyID",G$1)))</f>
        <v/>
      </c>
      <c r="H264" s="230" t="str">
        <f>IF(tbl_coded[[#This Row],[ISIN]]="","",IF(_xll.BDP($B264&amp;" Corp",H$1)="#N/A N/A","--",_xll.BDP($B264&amp;" Corp",H$1)))</f>
        <v>--</v>
      </c>
      <c r="I264" s="230" t="str">
        <f>IF(tbl_coded[[#This Row],[ISIN]]="","",IF(_xll.BDP($B264&amp;" Corp",I$1)="#N/A N/A","--",_xll.BDP($B264&amp;" Corp",I$1)))</f>
        <v>--</v>
      </c>
      <c r="J264" s="230" t="str">
        <f>IF(tbl_coded[[#This Row],[ISIN]]="","",IF(_xll.BDP($B264&amp;" Corp",J$1)="#N/A N/A","--",_xll.BDP($B264&amp;" Corp",J$1)))</f>
        <v>--</v>
      </c>
      <c r="K264" s="230" t="str">
        <f>IF(tbl_coded[[#This Row],[ISIN]]="","",IF(_xll.BDP($B264&amp;" Corp",K$1)="#N/A N/A","--",_xll.BDP($B264&amp;" Corp",K$1)))</f>
        <v>--</v>
      </c>
      <c r="L264" s="230" t="str">
        <f>IF(tbl_coded[[#This Row],[ISIN]]="","",IF(_xll.BDP($B264&amp;" Corp",L$1)="#N/A N/A","--",_xll.BDP($B264&amp;" Corp",L$1)))</f>
        <v>--</v>
      </c>
      <c r="M264" s="230" t="str">
        <f>IF(tbl_coded[[#This Row],[ISIN]]="","",IF(_xll.BDP($B264&amp;" Corp",M$1)="#N/A N/A","--",_xll.BDP($B264&amp;" Corp",M$1)))</f>
        <v>Baa1</v>
      </c>
      <c r="N264" s="230" t="str">
        <f>IF(tbl_coded[[#This Row],[ISIN]]="","",IF(_xll.BDP($B264&amp;" Corp",N$1)="#N/A N/A","--",_xll.BDP($B264&amp;" Corp",N$1)))</f>
        <v>--</v>
      </c>
      <c r="O264" s="230" t="str">
        <f>IF(tbl_coded[[#This Row],[ISIN]]="","",IF(_xll.BDP($B264&amp;" Corp",O$1)="#N/A N/A","--",_xll.BDP($B264&amp;" Corp",O$1)))</f>
        <v>--</v>
      </c>
      <c r="P264" s="230" t="str">
        <f>IF(tbl_coded[[#This Row],[ISIN]]="","",IF(_xll.BDP($B264&amp;" Corp",P$1)="#N/A N/A","--",_xll.BDP($B264&amp;" Corp",P$1)))</f>
        <v>--</v>
      </c>
      <c r="Q26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264" s="230" t="str">
        <f>IF(tbl_coded[[#This Row],[ISIN]]="","",IF(OR(_xll.BDP($B264&amp;" Corp",R$1)="#N/A N/A",_xll.BDP($B264&amp;" Corp",R$1)="#N/A Invalid Security",_xll.BDP($B264&amp;" Corp",R$1)="#N/A Field Not Applicable"),"--",_xll.BDP($B264&amp;" Corp",R$1)))</f>
        <v>1645047D CH</v>
      </c>
      <c r="S264" s="230" t="str">
        <f>IF(tbl_coded[[#This Row],[ISIN]]="","",IF(OR(_xll.BDP($R264&amp;" Equity",S$1)="#N/A N/A",_xll.BDP($R264&amp;" Equity",S$1)="#N/A Invalid Security"),"--",_xll.BDP($R264&amp;" Equity",S$1)))</f>
        <v>--</v>
      </c>
      <c r="T264" s="230" t="str">
        <f>IF(tbl_coded[[#This Row],[ISIN]]="","",IF(OR(_xll.BDP($R264&amp;" Equity",T$1)="#N/A N/A",_xll.BDP($R264&amp;" Equity",T$1)="#N/A Invalid Security"),"--",_xll.BDP($R264&amp;" Equity",T$1)))</f>
        <v>--</v>
      </c>
      <c r="U264" s="230" t="str">
        <f>IF(tbl_coded[[#This Row],[ISIN]]="","",IF(OR(_xll.BDP($R264&amp;" Equity",U$1)="#N/A N/A",_xll.BDP($R264&amp;" Equity",U$1)="#N/A Invalid Security"),"--",_xll.BDP($R264&amp;" Equity",U$1)))</f>
        <v>Baa1</v>
      </c>
      <c r="V264" s="230" t="str">
        <f>IF(tbl_coded[[#This Row],[ISIN]]="","",IF(OR(_xll.BDP($R264&amp;" Equity",V$1)="#N/A N/A",_xll.BDP($R264&amp;" Equity",V$1)="#N/A Invalid Security"),"--",_xll.BDP($R264&amp;" Equity",V$1)))</f>
        <v>--</v>
      </c>
      <c r="W264" s="230" t="str">
        <f>IF(tbl_coded[[#This Row],[ISIN]]="","",IF(OR(_xll.BDP($R264&amp;" Equity",W$1)="#N/A N/A",_xll.BDP($R264&amp;" Equity",W$1)="#N/A Invalid Security"),"--",_xll.BDP($R264&amp;" Equity",W$1)))</f>
        <v>--</v>
      </c>
      <c r="X264" s="230" t="str">
        <f>IF(tbl_coded[[#This Row],[ISIN]]="","",IF(OR(_xll.BDP($R264&amp;" Equity",X$1)="#N/A N/A",_xll.BDP($R264&amp;" Equity",X$1)="#N/A Invalid Security"),"--",_xll.BDP($R264&amp;" Equity",X$1)))</f>
        <v>BBB+</v>
      </c>
      <c r="Y26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Baa1/--/BBB+</v>
      </c>
      <c r="Z264" s="230" t="str">
        <f>IF(tbl_coded[[#This Row],[ISIN]]="","",IF(ISNUMBER(_xll.BDP(B264&amp;" Corp",Z$1)),_xll.BDP(B264&amp;" Corp",Z$1),""))</f>
        <v/>
      </c>
      <c r="AA264" s="230" t="str">
        <f>IF(tbl_coded[[#This Row],[ISIN]]="","",IF(ISNUMBER(_xll.BDP(B264&amp;" Corp",AA$1)),_xll.BDP(B264&amp;" Corp",AA$1),""))</f>
        <v/>
      </c>
      <c r="AB264" s="230" t="str">
        <f>IF(tbl_coded[[#This Row],[ISIN]]="","",IF(ISNUMBER(_xll.BDP(B264&amp;" Corp",AB$1)),_xll.BDP(B264&amp;" Corp",AB$1),""))</f>
        <v/>
      </c>
      <c r="AC264" s="230" t="str">
        <f>IF(tbl_coded[[#This Row],[ISIN]]="","",IF((_xll.BDP(B264&amp;" Corp",AC$1))="#N/A Field Not Applicable","",_xll.BDP(B264&amp;" Corp",AC$1)))</f>
        <v>N</v>
      </c>
      <c r="AD264" s="230" t="str">
        <f>IF(tbl_coded[[#This Row],[ISIN]]="","",IF((_xll.BDP(B264&amp;" Corp",AD$1))="#N/A N/A","--",_xll.BDP(B264&amp;" Corp",AD$1)))</f>
        <v>--</v>
      </c>
      <c r="AE264" s="230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>NR</v>
      </c>
      <c r="AF26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Baa1/--/BBB+</v>
      </c>
      <c r="AG26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64" s="231" t="str">
        <f>IF(tbl_coded[[#This Row],[ISIN]]="","",IF(_xll.BDP($B264&amp;" Corp",AH$1)="#N/A N/A","--",_xll.BDP($B264&amp;" Corp",AH$1)))</f>
        <v>HK</v>
      </c>
      <c r="AI26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济南建设国际投资有限</v>
      </c>
      <c r="AL264" s="230" t="str">
        <f>IF(tbl_coded[[#This Row],[ISIN]]="","",IF(_xll.BDS($B264&amp;" Corp",AL$1)="#N/A Field Not Applicable","",_xll.BDS($B264&amp;" Corp",AL$1)))</f>
        <v/>
      </c>
      <c r="AM26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4" s="230" t="str">
        <f>IF(tbl_coded[[#This Row],[ISIN]]="","",IF(OR(_xll.BDP($B264&amp;" Corp",AR$1)="#N/A N/A"),"",_xll.BDP($B264&amp;" Corp",AR$1)))</f>
        <v>Jinan City Construction Group Ltd Co</v>
      </c>
      <c r="AS264" s="230" t="str">
        <f>IF(tbl_coded[[#This Row],[ISIN]]="","",IF(_xll.BDS($B264&amp;" Corp",AS$1)="#N/A Field Not Applicable","",_xll.BDS($B264&amp;" Corp",AS$1)))</f>
        <v/>
      </c>
      <c r="AT264" s="230" t="str">
        <f>IF(tbl_coded[[#This Row],[SBLC Provider BBID]]="","",_xll.BDP(tbl_coded[[#This Row],[SBLC Provider BBID]]&amp;" CompanyID","NAME"))</f>
        <v/>
      </c>
      <c r="AU264" s="230" t="str">
        <f>IF(tbl_coded[[#This Row],[ISIN]]="","",IF(OR(_xll.BDP($B264&amp;" Corp",AU$1)="#N/A N/A"),"--",IF(_xll.BDP($B264&amp;" Corp",AU$1)="#N/A Field Not Applicable","",TEXT(_xll.BDP($B264&amp;" Corp",AU$1),"yyyy/mm/dd"))))</f>
        <v>2020/12/14</v>
      </c>
      <c r="AV264" s="230" t="str">
        <f>IF(tbl_coded[[#This Row],[ISIN]]="","",IF(OR(_xll.BDP($B264&amp;" Corp",AV$1)="#N/A N/A"),"--",IF(_xll.BDP($B264&amp;" Corp",AV$1)="#N/A Field Not Applicable","",TEXT(_xll.BDP($B264&amp;" Corp",AV$1),"yyyy/mm/dd"))))</f>
        <v>2021/12/13</v>
      </c>
      <c r="AW264" s="230" t="str">
        <f>IF(tbl_coded[[#This Row],[ISIN]]="","",IF(OR(_xll.BDP($B264&amp;" Corp",AW$1)="#N/A N/A"),"--",IF(_xll.BDP($B264&amp;" Corp",AW$1)="#N/A Field Not Applicable","",TEXT(_xll.BDP($B264&amp;" Corp",AW$1),"yyyy/mm/dd"))))</f>
        <v>2020/12/09</v>
      </c>
      <c r="AX264" s="230" t="str">
        <f>IF(tbl_coded[[#This Row],[ISIN]]="","",IF(OR(_xll.BDP($B264&amp;" Corp",AX$1)="#N/A Field Not Applicable"),"--",IF(_xll.BDP($B264&amp;" Corp",AX$1)="#N/A Field Not Applicable","",TEXT(_xll.BDP($B264&amp;" Corp",AX$1),"yyyy/mm/dd"))))</f>
        <v>--</v>
      </c>
      <c r="AY264" s="230">
        <f>IF(tbl_coded[[#This Row],[ISIN]]="","",IF(OR(_xll.BDP($B264&amp;" Corp",AY$1)="#N/A N/A"),"--",_xll.BDP($B264&amp;" Corp",AY$1)))</f>
        <v>2.4</v>
      </c>
      <c r="AZ264" s="230" t="str">
        <f>IF(tbl_coded[[#This Row],[ISIN]]="","",IF(OR(_xll.BDP($B264&amp;" Corp",AZ$1)="#N/A N/A"),"--",_xll.BDP($B264&amp;" Corp",AZ$1)))</f>
        <v>USD</v>
      </c>
      <c r="BA264" s="230">
        <f>IF(tbl_coded[[#This Row],[ISIN]]="","",IF(OR(_xll.BDP($B264&amp;" Corp",BA$1)="#N/A N/A"),"--",_xll.BDP($B264&amp;" Corp",BA$1)))</f>
        <v>200000000</v>
      </c>
      <c r="BB264" s="230" t="str">
        <f>IF(tbl_coded[[#This Row],[ISIN]]="","",IF(OR(_xll.BDP($B264&amp;" Corp",BB$1)="#N/A Field Not Applicable"),"--",_xll.BDP($B264&amp;" Corp",BB$1)))</f>
        <v>--</v>
      </c>
      <c r="BC264" s="230" t="str">
        <f>IF(tbl_coded[[#This Row],[ISIN]]="","",IF(OR(_xll.BDP($B264&amp;" Corp",BC$1)="#N/A Field Not Applicable"),"--",_xll.BDP($B264&amp;" Corp",BC$1)))</f>
        <v>N</v>
      </c>
      <c r="BD264" s="230" t="str">
        <f>IF(tbl_coded[[#This Row],[ISIN]]="","",IF(OR(_xll.BDP($B264&amp;" Corp",BD$1)="#N/A Field Not Applicable"),"--",_xll.BDP($B264&amp;" Corp",BD$1)))</f>
        <v>N</v>
      </c>
      <c r="BE264" s="230" t="str">
        <f>IF(tbl_coded[[#This Row],[ISIN]]="","",IF(OR(_xll.BDP($B264&amp;" Corp",BE$1)="#N/A Field Not Applicable"),"--",_xll.BDP($B264&amp;" Corp",BE$1)))</f>
        <v>N</v>
      </c>
      <c r="BF264" s="230" t="str">
        <f>IF(tbl_coded[[#This Row],[ISIN]]="","",IF(OR(_xll.BDP($B264&amp;" Corp",BF$1)="#N/A N/A"),"",_xll.BDP($B264&amp;" Corp",BF$1)))</f>
        <v/>
      </c>
      <c r="BG26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6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6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6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Baa1/--/BBB+</v>
      </c>
      <c r="BM264" s="230" t="str">
        <f>IF(tbl_coded[[#This Row],[GREEN]]="Y","Green",IF(tbl_coded[[#This Row],[SUSTAINABLE]]="Y","Sustainable",IF(tbl_coded[[#This Row],[SOCIAL]]="Y","Social","")))</f>
        <v/>
      </c>
    </row>
    <row r="265" spans="1:65" ht="15" customHeight="1">
      <c r="A265" s="225">
        <v>263</v>
      </c>
      <c r="B265" s="226" t="str">
        <f>IF(美元债一级!$C$3:$C$1048576&lt;&gt;"",美元债一级!C265,"")</f>
        <v>XS2265797535</v>
      </c>
      <c r="C265" s="230" t="str">
        <f>IF(tbl_coded[[#This Row],[ISIN]]="","",IF(tbl_coded[[#This Row],[Index]]&gt;$A$1,"",IF(_xll.BDP($B265&amp;" Corp",C$1)="#N/A N/A","",_xll.BDP($B265&amp;" Corp",C$1))))</f>
        <v>7/12/2020</v>
      </c>
      <c r="D265" s="230" t="str">
        <f>IF(tbl_coded[[#This Row],[ISIN]]="","",IF(_xll.BDP($B265&amp;" Corp",D$1)="#N/A N/A","",_xll.BDP($B265&amp;" Corp",D$1)))</f>
        <v>SND INTERNATIONAL BVI</v>
      </c>
      <c r="E265" s="230" t="str">
        <f>IF(tbl_coded[[#This Row],[ISIN]]="","",IF(_xll.BDP($B265&amp;" Corp",E$1)="#N/A N/A","--",_xll.BDP($B265&amp;" Corp",E$1)))</f>
        <v>--</v>
      </c>
      <c r="F265" s="230">
        <f>IF(tbl_coded[[#This Row],[ISIN]]="","",IF(_xll.BDS($B265&amp;" Corp",F$1)="#N/A Field Not Applicable","",_xll.BDS($B265&amp;" Corp",F$1)))</f>
        <v>7650022</v>
      </c>
      <c r="G265" s="230" t="str">
        <f>IF(tbl_coded[[#This Row],[ISIN]]="","",IF(_xll.BDP($F265&amp;" CompanyID",G$1)="#N/A Invalid Security","",_xll.BDP($F265&amp;" CompanyID",G$1)))</f>
        <v>Suzhou SND Group Co Ltd</v>
      </c>
      <c r="H265" s="230" t="str">
        <f>IF(tbl_coded[[#This Row],[ISIN]]="","",IF(_xll.BDP($B265&amp;" Corp",H$1)="#N/A N/A","--",_xll.BDP($B265&amp;" Corp",H$1)))</f>
        <v>--</v>
      </c>
      <c r="I265" s="230" t="str">
        <f>IF(tbl_coded[[#This Row],[ISIN]]="","",IF(_xll.BDP($B265&amp;" Corp",I$1)="#N/A N/A","--",_xll.BDP($B265&amp;" Corp",I$1)))</f>
        <v>--</v>
      </c>
      <c r="J265" s="230" t="str">
        <f>IF(tbl_coded[[#This Row],[ISIN]]="","",IF(_xll.BDP($B265&amp;" Corp",J$1)="#N/A N/A","--",_xll.BDP($B265&amp;" Corp",J$1)))</f>
        <v>BBB+</v>
      </c>
      <c r="K265" s="230" t="str">
        <f>IF(tbl_coded[[#This Row],[ISIN]]="","",IF(_xll.BDP($B265&amp;" Corp",K$1)="#N/A N/A","--",_xll.BDP($B265&amp;" Corp",K$1)))</f>
        <v>--</v>
      </c>
      <c r="L265" s="230" t="str">
        <f>IF(tbl_coded[[#This Row],[ISIN]]="","",IF(_xll.BDP($B265&amp;" Corp",L$1)="#N/A N/A","--",_xll.BDP($B265&amp;" Corp",L$1)))</f>
        <v>--</v>
      </c>
      <c r="M265" s="230" t="str">
        <f>IF(tbl_coded[[#This Row],[ISIN]]="","",IF(_xll.BDP($B265&amp;" Corp",M$1)="#N/A N/A","--",_xll.BDP($B265&amp;" Corp",M$1)))</f>
        <v>--</v>
      </c>
      <c r="N265" s="230" t="str">
        <f>IF(tbl_coded[[#This Row],[ISIN]]="","",IF(_xll.BDP($B265&amp;" Corp",N$1)="#N/A N/A","--",_xll.BDP($B265&amp;" Corp",N$1)))</f>
        <v>--</v>
      </c>
      <c r="O265" s="230" t="str">
        <f>IF(tbl_coded[[#This Row],[ISIN]]="","",IF(_xll.BDP($B265&amp;" Corp",O$1)="#N/A N/A","--",_xll.BDP($B265&amp;" Corp",O$1)))</f>
        <v>--</v>
      </c>
      <c r="P265" s="230" t="str">
        <f>IF(tbl_coded[[#This Row],[ISIN]]="","",IF(_xll.BDP($B265&amp;" Corp",P$1)="#N/A N/A","--",_xll.BDP($B265&amp;" Corp",P$1)))</f>
        <v>--</v>
      </c>
      <c r="Q26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65" s="230" t="str">
        <f>IF(tbl_coded[[#This Row],[ISIN]]="","",IF(OR(_xll.BDP($B265&amp;" Corp",R$1)="#N/A N/A",_xll.BDP($B265&amp;" Corp",R$1)="#N/A Invalid Security",_xll.BDP($B265&amp;" Corp",R$1)="#N/A Field Not Applicable"),"--",_xll.BDP($B265&amp;" Corp",R$1)))</f>
        <v>--</v>
      </c>
      <c r="S265" s="230" t="str">
        <f>IF(tbl_coded[[#This Row],[ISIN]]="","",IF(OR(_xll.BDP($R265&amp;" Equity",S$1)="#N/A N/A",_xll.BDP($R265&amp;" Equity",S$1)="#N/A Invalid Security"),"--",_xll.BDP($R265&amp;" Equity",S$1)))</f>
        <v>--</v>
      </c>
      <c r="T265" s="230" t="str">
        <f>IF(tbl_coded[[#This Row],[ISIN]]="","",IF(OR(_xll.BDP($R265&amp;" Equity",T$1)="#N/A N/A",_xll.BDP($R265&amp;" Equity",T$1)="#N/A Invalid Security"),"--",_xll.BDP($R265&amp;" Equity",T$1)))</f>
        <v>--</v>
      </c>
      <c r="U265" s="230" t="str">
        <f>IF(tbl_coded[[#This Row],[ISIN]]="","",IF(OR(_xll.BDP($R265&amp;" Equity",U$1)="#N/A N/A",_xll.BDP($R265&amp;" Equity",U$1)="#N/A Invalid Security"),"--",_xll.BDP($R265&amp;" Equity",U$1)))</f>
        <v>--</v>
      </c>
      <c r="V265" s="230" t="str">
        <f>IF(tbl_coded[[#This Row],[ISIN]]="","",IF(OR(_xll.BDP($R265&amp;" Equity",V$1)="#N/A N/A",_xll.BDP($R265&amp;" Equity",V$1)="#N/A Invalid Security"),"--",_xll.BDP($R265&amp;" Equity",V$1)))</f>
        <v>--</v>
      </c>
      <c r="W265" s="230" t="str">
        <f>IF(tbl_coded[[#This Row],[ISIN]]="","",IF(OR(_xll.BDP($R265&amp;" Equity",W$1)="#N/A N/A",_xll.BDP($R265&amp;" Equity",W$1)="#N/A Invalid Security"),"--",_xll.BDP($R265&amp;" Equity",W$1)))</f>
        <v>--</v>
      </c>
      <c r="X265" s="230" t="str">
        <f>IF(tbl_coded[[#This Row],[ISIN]]="","",IF(OR(_xll.BDP($R265&amp;" Equity",X$1)="#N/A N/A",_xll.BDP($R265&amp;" Equity",X$1)="#N/A Invalid Security"),"--",_xll.BDP($R265&amp;" Equity",X$1)))</f>
        <v>--</v>
      </c>
      <c r="Y26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65" s="230" t="str">
        <f>IF(tbl_coded[[#This Row],[ISIN]]="","",IF(ISNUMBER(_xll.BDP(B265&amp;" Corp",Z$1)),_xll.BDP(B265&amp;" Corp",Z$1),""))</f>
        <v/>
      </c>
      <c r="AA265" s="230" t="str">
        <f>IF(tbl_coded[[#This Row],[ISIN]]="","",IF(ISNUMBER(_xll.BDP(B265&amp;" Corp",AA$1)),_xll.BDP(B265&amp;" Corp",AA$1),""))</f>
        <v/>
      </c>
      <c r="AB265" s="230" t="str">
        <f>IF(tbl_coded[[#This Row],[ISIN]]="","",IF(ISNUMBER(_xll.BDP(B265&amp;" Corp",AB$1)),_xll.BDP(B265&amp;" Corp",AB$1),""))</f>
        <v/>
      </c>
      <c r="AC265" s="230" t="str">
        <f>IF(tbl_coded[[#This Row],[ISIN]]="","",IF((_xll.BDP(B265&amp;" Corp",AC$1))="#N/A Field Not Applicable","",_xll.BDP(B265&amp;" Corp",AC$1)))</f>
        <v>N</v>
      </c>
      <c r="AD265" s="230" t="str">
        <f>IF(tbl_coded[[#This Row],[ISIN]]="","",IF((_xll.BDP(B265&amp;" Corp",AD$1))="#N/A N/A","--",_xll.BDP(B265&amp;" Corp",AD$1)))</f>
        <v>--</v>
      </c>
      <c r="AE265" s="230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>IG</v>
      </c>
      <c r="AF26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6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265" s="231" t="str">
        <f>IF(tbl_coded[[#This Row],[ISIN]]="","",IF(_xll.BDP($B265&amp;" Corp",AH$1)="#N/A N/A","--",_xll.BDP($B265&amp;" Corp",AH$1)))</f>
        <v>VG</v>
      </c>
      <c r="AI26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苏高新国际(BVI)有限公</v>
      </c>
      <c r="AL265" s="230">
        <f>IF(tbl_coded[[#This Row],[ISIN]]="","",IF(_xll.BDS($B265&amp;" Corp",AL$1)="#N/A Field Not Applicable","",_xll.BDS($B265&amp;" Corp",AL$1)))</f>
        <v>7650022</v>
      </c>
      <c r="AM265" s="230" t="str">
        <f>IF(tbl_coded[[#This Row],[ISIN]]="","",IF(_xll.BDP(tbl_coded[[#This Row],[KPW Provider BBID]]&amp;" CompanyID","NAME")="#N/A Invalid Security","",_xll.BDP(tbl_coded[[#This Row],[KPW Provider BBID]]&amp;" CompanyID","NAME")))</f>
        <v>Suzhou SND Group Co Ltd</v>
      </c>
      <c r="AN26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6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6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BBB+</v>
      </c>
      <c r="AQ265" s="230" t="str">
        <f>IF(tbl_coded[[#This Row],[ISIN]]="","",IF(tbl_coded[[#This Row],[KPW Name]]="","",tbl_coded[[#This Row],[穆迪KPW评级]]&amp;"/"&amp;tbl_coded[[#This Row],[SPKPW评级]]&amp;"/"&amp;tbl_coded[[#This Row],[FITCHKPW评级]]))</f>
        <v>--/--/BBB+</v>
      </c>
      <c r="AR265" s="230" t="str">
        <f>IF(tbl_coded[[#This Row],[ISIN]]="","",IF(OR(_xll.BDP($B265&amp;" Corp",AR$1)="#N/A N/A"),"",_xll.BDP($B265&amp;" Corp",AR$1)))</f>
        <v/>
      </c>
      <c r="AS265" s="230" t="str">
        <f>IF(tbl_coded[[#This Row],[ISIN]]="","",IF(_xll.BDS($B265&amp;" Corp",AS$1)="#N/A Field Not Applicable","",_xll.BDS($B265&amp;" Corp",AS$1)))</f>
        <v/>
      </c>
      <c r="AT265" s="230" t="str">
        <f>IF(tbl_coded[[#This Row],[SBLC Provider BBID]]="","",_xll.BDP(tbl_coded[[#This Row],[SBLC Provider BBID]]&amp;" CompanyID","NAME"))</f>
        <v/>
      </c>
      <c r="AU265" s="230" t="str">
        <f>IF(tbl_coded[[#This Row],[ISIN]]="","",IF(OR(_xll.BDP($B265&amp;" Corp",AU$1)="#N/A N/A"),"--",IF(_xll.BDP($B265&amp;" Corp",AU$1)="#N/A Field Not Applicable","",TEXT(_xll.BDP($B265&amp;" Corp",AU$1),"yyyy/mm/dd"))))</f>
        <v>2020/12/14</v>
      </c>
      <c r="AV265" s="230" t="str">
        <f>IF(tbl_coded[[#This Row],[ISIN]]="","",IF(OR(_xll.BDP($B265&amp;" Corp",AV$1)="#N/A N/A"),"--",IF(_xll.BDP($B265&amp;" Corp",AV$1)="#N/A Field Not Applicable","",TEXT(_xll.BDP($B265&amp;" Corp",AV$1),"yyyy/mm/dd"))))</f>
        <v>2023/12/14</v>
      </c>
      <c r="AW265" s="230" t="str">
        <f>IF(tbl_coded[[#This Row],[ISIN]]="","",IF(OR(_xll.BDP($B265&amp;" Corp",AW$1)="#N/A N/A"),"--",IF(_xll.BDP($B265&amp;" Corp",AW$1)="#N/A Field Not Applicable","",TEXT(_xll.BDP($B265&amp;" Corp",AW$1),"yyyy/mm/dd"))))</f>
        <v>2020/12/07</v>
      </c>
      <c r="AX265" s="230" t="str">
        <f>IF(tbl_coded[[#This Row],[ISIN]]="","",IF(OR(_xll.BDP($B265&amp;" Corp",AX$1)="#N/A Field Not Applicable"),"--",IF(_xll.BDP($B265&amp;" Corp",AX$1)="#N/A Field Not Applicable","",TEXT(_xll.BDP($B265&amp;" Corp",AX$1),"yyyy/mm/dd"))))</f>
        <v>--</v>
      </c>
      <c r="AY265" s="230">
        <f>IF(tbl_coded[[#This Row],[ISIN]]="","",IF(OR(_xll.BDP($B265&amp;" Corp",AY$1)="#N/A N/A"),"--",_xll.BDP($B265&amp;" Corp",AY$1)))</f>
        <v>2.7</v>
      </c>
      <c r="AZ265" s="230" t="str">
        <f>IF(tbl_coded[[#This Row],[ISIN]]="","",IF(OR(_xll.BDP($B265&amp;" Corp",AZ$1)="#N/A N/A"),"--",_xll.BDP($B265&amp;" Corp",AZ$1)))</f>
        <v>USD</v>
      </c>
      <c r="BA265" s="230">
        <f>IF(tbl_coded[[#This Row],[ISIN]]="","",IF(OR(_xll.BDP($B265&amp;" Corp",BA$1)="#N/A N/A"),"--",_xll.BDP($B265&amp;" Corp",BA$1)))</f>
        <v>300000000</v>
      </c>
      <c r="BB265" s="230">
        <f>IF(tbl_coded[[#This Row],[ISIN]]="","",IF(OR(_xll.BDP($B265&amp;" Corp",BB$1)="#N/A Field Not Applicable"),"--",_xll.BDP($B265&amp;" Corp",BB$1)))</f>
        <v>100</v>
      </c>
      <c r="BC265" s="230" t="str">
        <f>IF(tbl_coded[[#This Row],[ISIN]]="","",IF(OR(_xll.BDP($B265&amp;" Corp",BC$1)="#N/A Field Not Applicable"),"--",_xll.BDP($B265&amp;" Corp",BC$1)))</f>
        <v>N</v>
      </c>
      <c r="BD265" s="230" t="str">
        <f>IF(tbl_coded[[#This Row],[ISIN]]="","",IF(OR(_xll.BDP($B265&amp;" Corp",BD$1)="#N/A Field Not Applicable"),"--",_xll.BDP($B265&amp;" Corp",BD$1)))</f>
        <v>N</v>
      </c>
      <c r="BE265" s="230" t="str">
        <f>IF(tbl_coded[[#This Row],[ISIN]]="","",IF(OR(_xll.BDP($B265&amp;" Corp",BE$1)="#N/A Field Not Applicable"),"--",_xll.BDP($B265&amp;" Corp",BE$1)))</f>
        <v>N</v>
      </c>
      <c r="BF265" s="230" t="str">
        <f>IF(tbl_coded[[#This Row],[ISIN]]="","",IF(OR(_xll.BDP($B265&amp;" Corp",BF$1)="#N/A N/A"),"",_xll.BDP($B265&amp;" Corp",BF$1)))</f>
        <v>SUZZ CH</v>
      </c>
      <c r="BG26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6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6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--/--/BBB+</v>
      </c>
      <c r="BL26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--/--/BBB+</v>
      </c>
      <c r="BM265" s="230" t="str">
        <f>IF(tbl_coded[[#This Row],[GREEN]]="Y","Green",IF(tbl_coded[[#This Row],[SUSTAINABLE]]="Y","Sustainable",IF(tbl_coded[[#This Row],[SOCIAL]]="Y","Social","")))</f>
        <v/>
      </c>
    </row>
    <row r="266" spans="1:65" ht="15" customHeight="1">
      <c r="A266" s="225">
        <v>264</v>
      </c>
      <c r="B266" s="226" t="str">
        <f>IF(美元债一级!$C$3:$C$1048576&lt;&gt;"",美元债一级!C266,"")</f>
        <v>XS2262783033</v>
      </c>
      <c r="C266" s="230" t="str">
        <f>IF(tbl_coded[[#This Row],[ISIN]]="","",IF(tbl_coded[[#This Row],[Index]]&gt;$A$1,"",IF(_xll.BDP($B266&amp;" Corp",C$1)="#N/A N/A","",_xll.BDP($B266&amp;" Corp",C$1))))</f>
        <v>3/12/2020</v>
      </c>
      <c r="D266" s="230" t="str">
        <f>IF(tbl_coded[[#This Row],[ISIN]]="","",IF(_xll.BDP($B266&amp;" Corp",D$1)="#N/A N/A","",_xll.BDP($B266&amp;" Corp",D$1)))</f>
        <v>HEFEI XINGTAI FIN HOLDIN</v>
      </c>
      <c r="E266" s="230" t="str">
        <f>IF(tbl_coded[[#This Row],[ISIN]]="","",IF(_xll.BDP($B266&amp;" Corp",E$1)="#N/A N/A","--",_xll.BDP($B266&amp;" Corp",E$1)))</f>
        <v>--</v>
      </c>
      <c r="F266" s="230" t="str">
        <f>IF(tbl_coded[[#This Row],[ISIN]]="","",IF(_xll.BDS($B266&amp;" Corp",F$1)="#N/A Field Not Applicable","",_xll.BDS($B266&amp;" Corp",F$1)))</f>
        <v/>
      </c>
      <c r="G266" s="230" t="str">
        <f>IF(tbl_coded[[#This Row],[ISIN]]="","",IF(_xll.BDP($F266&amp;" CompanyID",G$1)="#N/A Invalid Security","",_xll.BDP($F266&amp;" CompanyID",G$1)))</f>
        <v/>
      </c>
      <c r="H266" s="230" t="str">
        <f>IF(tbl_coded[[#This Row],[ISIN]]="","",IF(_xll.BDP($B266&amp;" Corp",H$1)="#N/A N/A","--",_xll.BDP($B266&amp;" Corp",H$1)))</f>
        <v>--</v>
      </c>
      <c r="I266" s="230" t="str">
        <f>IF(tbl_coded[[#This Row],[ISIN]]="","",IF(_xll.BDP($B266&amp;" Corp",I$1)="#N/A N/A","--",_xll.BDP($B266&amp;" Corp",I$1)))</f>
        <v>--</v>
      </c>
      <c r="J266" s="230" t="str">
        <f>IF(tbl_coded[[#This Row],[ISIN]]="","",IF(_xll.BDP($B266&amp;" Corp",J$1)="#N/A N/A","--",_xll.BDP($B266&amp;" Corp",J$1)))</f>
        <v>--</v>
      </c>
      <c r="K266" s="230" t="str">
        <f>IF(tbl_coded[[#This Row],[ISIN]]="","",IF(_xll.BDP($B266&amp;" Corp",K$1)="#N/A N/A","--",_xll.BDP($B266&amp;" Corp",K$1)))</f>
        <v>--</v>
      </c>
      <c r="L266" s="230" t="str">
        <f>IF(tbl_coded[[#This Row],[ISIN]]="","",IF(_xll.BDP($B266&amp;" Corp",L$1)="#N/A N/A","--",_xll.BDP($B266&amp;" Corp",L$1)))</f>
        <v>--</v>
      </c>
      <c r="M266" s="230" t="str">
        <f>IF(tbl_coded[[#This Row],[ISIN]]="","",IF(_xll.BDP($B266&amp;" Corp",M$1)="#N/A N/A","--",_xll.BDP($B266&amp;" Corp",M$1)))</f>
        <v>--</v>
      </c>
      <c r="N266" s="230" t="str">
        <f>IF(tbl_coded[[#This Row],[ISIN]]="","",IF(_xll.BDP($B266&amp;" Corp",N$1)="#N/A N/A","--",_xll.BDP($B266&amp;" Corp",N$1)))</f>
        <v>--</v>
      </c>
      <c r="O266" s="230" t="str">
        <f>IF(tbl_coded[[#This Row],[ISIN]]="","",IF(_xll.BDP($B266&amp;" Corp",O$1)="#N/A N/A","--",_xll.BDP($B266&amp;" Corp",O$1)))</f>
        <v>--</v>
      </c>
      <c r="P266" s="230" t="str">
        <f>IF(tbl_coded[[#This Row],[ISIN]]="","",IF(_xll.BDP($B266&amp;" Corp",P$1)="#N/A N/A","--",_xll.BDP($B266&amp;" Corp",P$1)))</f>
        <v>--</v>
      </c>
      <c r="Q26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66" s="230" t="str">
        <f>IF(tbl_coded[[#This Row],[ISIN]]="","",IF(OR(_xll.BDP($B266&amp;" Corp",R$1)="#N/A N/A",_xll.BDP($B266&amp;" Corp",R$1)="#N/A Invalid Security",_xll.BDP($B266&amp;" Corp",R$1)="#N/A Field Not Applicable"),"--",_xll.BDP($B266&amp;" Corp",R$1)))</f>
        <v>--</v>
      </c>
      <c r="S266" s="230" t="str">
        <f>IF(tbl_coded[[#This Row],[ISIN]]="","",IF(OR(_xll.BDP($R266&amp;" Equity",S$1)="#N/A N/A",_xll.BDP($R266&amp;" Equity",S$1)="#N/A Invalid Security"),"--",_xll.BDP($R266&amp;" Equity",S$1)))</f>
        <v>--</v>
      </c>
      <c r="T266" s="230" t="str">
        <f>IF(tbl_coded[[#This Row],[ISIN]]="","",IF(OR(_xll.BDP($R266&amp;" Equity",T$1)="#N/A N/A",_xll.BDP($R266&amp;" Equity",T$1)="#N/A Invalid Security"),"--",_xll.BDP($R266&amp;" Equity",T$1)))</f>
        <v>--</v>
      </c>
      <c r="U266" s="230" t="str">
        <f>IF(tbl_coded[[#This Row],[ISIN]]="","",IF(OR(_xll.BDP($R266&amp;" Equity",U$1)="#N/A N/A",_xll.BDP($R266&amp;" Equity",U$1)="#N/A Invalid Security"),"--",_xll.BDP($R266&amp;" Equity",U$1)))</f>
        <v>--</v>
      </c>
      <c r="V266" s="230" t="str">
        <f>IF(tbl_coded[[#This Row],[ISIN]]="","",IF(OR(_xll.BDP($R266&amp;" Equity",V$1)="#N/A N/A",_xll.BDP($R266&amp;" Equity",V$1)="#N/A Invalid Security"),"--",_xll.BDP($R266&amp;" Equity",V$1)))</f>
        <v>--</v>
      </c>
      <c r="W266" s="230" t="str">
        <f>IF(tbl_coded[[#This Row],[ISIN]]="","",IF(OR(_xll.BDP($R266&amp;" Equity",W$1)="#N/A N/A",_xll.BDP($R266&amp;" Equity",W$1)="#N/A Invalid Security"),"--",_xll.BDP($R266&amp;" Equity",W$1)))</f>
        <v>--</v>
      </c>
      <c r="X266" s="230" t="str">
        <f>IF(tbl_coded[[#This Row],[ISIN]]="","",IF(OR(_xll.BDP($R266&amp;" Equity",X$1)="#N/A N/A",_xll.BDP($R266&amp;" Equity",X$1)="#N/A Invalid Security"),"--",_xll.BDP($R266&amp;" Equity",X$1)))</f>
        <v>--</v>
      </c>
      <c r="Y26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66" s="230" t="str">
        <f>IF(tbl_coded[[#This Row],[ISIN]]="","",IF(ISNUMBER(_xll.BDP(B266&amp;" Corp",Z$1)),_xll.BDP(B266&amp;" Corp",Z$1),""))</f>
        <v/>
      </c>
      <c r="AA266" s="230" t="str">
        <f>IF(tbl_coded[[#This Row],[ISIN]]="","",IF(ISNUMBER(_xll.BDP(B266&amp;" Corp",AA$1)),_xll.BDP(B266&amp;" Corp",AA$1),""))</f>
        <v/>
      </c>
      <c r="AB266" s="230" t="str">
        <f>IF(tbl_coded[[#This Row],[ISIN]]="","",IF(ISNUMBER(_xll.BDP(B266&amp;" Corp",AB$1)),_xll.BDP(B266&amp;" Corp",AB$1),""))</f>
        <v/>
      </c>
      <c r="AC266" s="230" t="str">
        <f>IF(tbl_coded[[#This Row],[ISIN]]="","",IF((_xll.BDP(B266&amp;" Corp",AC$1))="#N/A Field Not Applicable","",_xll.BDP(B266&amp;" Corp",AC$1)))</f>
        <v>N</v>
      </c>
      <c r="AD266" s="230" t="str">
        <f>IF(tbl_coded[[#This Row],[ISIN]]="","",IF((_xll.BDP(B266&amp;" Corp",AD$1))="#N/A N/A","--",_xll.BDP(B266&amp;" Corp",AD$1)))</f>
        <v>--</v>
      </c>
      <c r="AE266" s="230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>NR</v>
      </c>
      <c r="AF26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6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66" s="231" t="str">
        <f>IF(tbl_coded[[#This Row],[ISIN]]="","",IF(_xll.BDP($B266&amp;" Corp",AH$1)="#N/A N/A","--",_xll.BDP($B266&amp;" Corp",AH$1)))</f>
        <v>CN</v>
      </c>
      <c r="AI26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合肥兴泰金融控股（集</v>
      </c>
      <c r="AL266" s="230" t="str">
        <f>IF(tbl_coded[[#This Row],[ISIN]]="","",IF(_xll.BDS($B266&amp;" Corp",AL$1)="#N/A Field Not Applicable","",_xll.BDS($B266&amp;" Corp",AL$1)))</f>
        <v/>
      </c>
      <c r="AM26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6" s="230" t="str">
        <f>IF(tbl_coded[[#This Row],[ISIN]]="","",IF(OR(_xll.BDP($B266&amp;" Corp",AR$1)="#N/A N/A"),"",_xll.BDP($B266&amp;" Corp",AR$1)))</f>
        <v/>
      </c>
      <c r="AS266" s="230" t="str">
        <f>IF(tbl_coded[[#This Row],[ISIN]]="","",IF(_xll.BDS($B266&amp;" Corp",AS$1)="#N/A Field Not Applicable","",_xll.BDS($B266&amp;" Corp",AS$1)))</f>
        <v/>
      </c>
      <c r="AT266" s="230" t="str">
        <f>IF(tbl_coded[[#This Row],[SBLC Provider BBID]]="","",_xll.BDP(tbl_coded[[#This Row],[SBLC Provider BBID]]&amp;" CompanyID","NAME"))</f>
        <v/>
      </c>
      <c r="AU266" s="230" t="str">
        <f>IF(tbl_coded[[#This Row],[ISIN]]="","",IF(OR(_xll.BDP($B266&amp;" Corp",AU$1)="#N/A N/A"),"--",IF(_xll.BDP($B266&amp;" Corp",AU$1)="#N/A Field Not Applicable","",TEXT(_xll.BDP($B266&amp;" Corp",AU$1),"yyyy/mm/dd"))))</f>
        <v>2020/12/09</v>
      </c>
      <c r="AV266" s="230" t="str">
        <f>IF(tbl_coded[[#This Row],[ISIN]]="","",IF(OR(_xll.BDP($B266&amp;" Corp",AV$1)="#N/A N/A"),"--",IF(_xll.BDP($B266&amp;" Corp",AV$1)="#N/A Field Not Applicable","",TEXT(_xll.BDP($B266&amp;" Corp",AV$1),"yyyy/mm/dd"))))</f>
        <v>2023/12/09</v>
      </c>
      <c r="AW266" s="230" t="str">
        <f>IF(tbl_coded[[#This Row],[ISIN]]="","",IF(OR(_xll.BDP($B266&amp;" Corp",AW$1)="#N/A N/A"),"--",IF(_xll.BDP($B266&amp;" Corp",AW$1)="#N/A Field Not Applicable","",TEXT(_xll.BDP($B266&amp;" Corp",AW$1),"yyyy/mm/dd"))))</f>
        <v>2020/12/03</v>
      </c>
      <c r="AX266" s="230" t="str">
        <f>IF(tbl_coded[[#This Row],[ISIN]]="","",IF(OR(_xll.BDP($B266&amp;" Corp",AX$1)="#N/A Field Not Applicable"),"--",IF(_xll.BDP($B266&amp;" Corp",AX$1)="#N/A Field Not Applicable","",TEXT(_xll.BDP($B266&amp;" Corp",AX$1),"yyyy/mm/dd"))))</f>
        <v>--</v>
      </c>
      <c r="AY266" s="230">
        <f>IF(tbl_coded[[#This Row],[ISIN]]="","",IF(OR(_xll.BDP($B266&amp;" Corp",AY$1)="#N/A N/A"),"--",_xll.BDP($B266&amp;" Corp",AY$1)))</f>
        <v>3</v>
      </c>
      <c r="AZ266" s="230" t="str">
        <f>IF(tbl_coded[[#This Row],[ISIN]]="","",IF(OR(_xll.BDP($B266&amp;" Corp",AZ$1)="#N/A N/A"),"--",_xll.BDP($B266&amp;" Corp",AZ$1)))</f>
        <v>USD</v>
      </c>
      <c r="BA266" s="230">
        <f>IF(tbl_coded[[#This Row],[ISIN]]="","",IF(OR(_xll.BDP($B266&amp;" Corp",BA$1)="#N/A N/A"),"--",_xll.BDP($B266&amp;" Corp",BA$1)))</f>
        <v>100000000</v>
      </c>
      <c r="BB266" s="230">
        <f>IF(tbl_coded[[#This Row],[ISIN]]="","",IF(OR(_xll.BDP($B266&amp;" Corp",BB$1)="#N/A Field Not Applicable"),"--",_xll.BDP($B266&amp;" Corp",BB$1)))</f>
        <v>100</v>
      </c>
      <c r="BC266" s="230" t="str">
        <f>IF(tbl_coded[[#This Row],[ISIN]]="","",IF(OR(_xll.BDP($B266&amp;" Corp",BC$1)="#N/A Field Not Applicable"),"--",_xll.BDP($B266&amp;" Corp",BC$1)))</f>
        <v>N</v>
      </c>
      <c r="BD266" s="230" t="str">
        <f>IF(tbl_coded[[#This Row],[ISIN]]="","",IF(OR(_xll.BDP($B266&amp;" Corp",BD$1)="#N/A Field Not Applicable"),"--",_xll.BDP($B266&amp;" Corp",BD$1)))</f>
        <v>N</v>
      </c>
      <c r="BE266" s="230" t="str">
        <f>IF(tbl_coded[[#This Row],[ISIN]]="","",IF(OR(_xll.BDP($B266&amp;" Corp",BE$1)="#N/A Field Not Applicable"),"--",_xll.BDP($B266&amp;" Corp",BE$1)))</f>
        <v>N</v>
      </c>
      <c r="BF266" s="230" t="str">
        <f>IF(tbl_coded[[#This Row],[ISIN]]="","",IF(OR(_xll.BDP($B266&amp;" Corp",BF$1)="#N/A N/A"),"",_xll.BDP($B266&amp;" Corp",BF$1)))</f>
        <v>HXINTZ CH</v>
      </c>
      <c r="BG26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6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6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26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66" s="230" t="str">
        <f>IF(tbl_coded[[#This Row],[GREEN]]="Y","Green",IF(tbl_coded[[#This Row],[SUSTAINABLE]]="Y","Sustainable",IF(tbl_coded[[#This Row],[SOCIAL]]="Y","Social","")))</f>
        <v/>
      </c>
    </row>
    <row r="267" spans="1:65" ht="15" customHeight="1">
      <c r="A267" s="225">
        <v>265</v>
      </c>
      <c r="B267" s="226" t="str">
        <f>IF(美元债一级!$C$3:$C$1048576&lt;&gt;"",美元债一级!C267,"")</f>
        <v>XS2314498093</v>
      </c>
      <c r="C267" s="230" t="str">
        <f>IF(tbl_coded[[#This Row],[ISIN]]="","",IF(tbl_coded[[#This Row],[Index]]&gt;$A$1,"",IF(_xll.BDP($B267&amp;" Corp",C$1)="#N/A N/A","",_xll.BDP($B267&amp;" Corp",C$1))))</f>
        <v>5/3/2021</v>
      </c>
      <c r="D267" s="230" t="str">
        <f>IF(tbl_coded[[#This Row],[ISIN]]="","",IF(_xll.BDP($B267&amp;" Corp",D$1)="#N/A N/A","",_xll.BDP($B267&amp;" Corp",D$1)))</f>
        <v>YANGO CAYMAN INVESTMENT</v>
      </c>
      <c r="E267" s="230" t="str">
        <f>IF(tbl_coded[[#This Row],[ISIN]]="","",IF(_xll.BDP($B267&amp;" Corp",E$1)="#N/A N/A","--",_xll.BDP($B267&amp;" Corp",E$1)))</f>
        <v>FUJIAN YANGO GROUP</v>
      </c>
      <c r="F267" s="230" t="str">
        <f>IF(tbl_coded[[#This Row],[ISIN]]="","",IF(_xll.BDS($B267&amp;" Corp",F$1)="#N/A Field Not Applicable","",_xll.BDS($B267&amp;" Corp",F$1)))</f>
        <v/>
      </c>
      <c r="G267" s="230" t="str">
        <f>IF(tbl_coded[[#This Row],[ISIN]]="","",IF(_xll.BDP($F267&amp;" CompanyID",G$1)="#N/A Invalid Security","",_xll.BDP($F267&amp;" CompanyID",G$1)))</f>
        <v/>
      </c>
      <c r="H267" s="230" t="str">
        <f>IF(tbl_coded[[#This Row],[ISIN]]="","",IF(_xll.BDP($B267&amp;" Corp",H$1)="#N/A N/A","--",_xll.BDP($B267&amp;" Corp",H$1)))</f>
        <v>--</v>
      </c>
      <c r="I267" s="230" t="str">
        <f>IF(tbl_coded[[#This Row],[ISIN]]="","",IF(_xll.BDP($B267&amp;" Corp",I$1)="#N/A N/A","--",_xll.BDP($B267&amp;" Corp",I$1)))</f>
        <v>B-</v>
      </c>
      <c r="J267" s="230" t="str">
        <f>IF(tbl_coded[[#This Row],[ISIN]]="","",IF(_xll.BDP($B267&amp;" Corp",J$1)="#N/A N/A","--",_xll.BDP($B267&amp;" Corp",J$1)))</f>
        <v>--</v>
      </c>
      <c r="K267" s="230" t="str">
        <f>IF(tbl_coded[[#This Row],[ISIN]]="","",IF(_xll.BDP($B267&amp;" Corp",K$1)="#N/A N/A","--",_xll.BDP($B267&amp;" Corp",K$1)))</f>
        <v>--</v>
      </c>
      <c r="L267" s="230" t="str">
        <f>IF(tbl_coded[[#This Row],[ISIN]]="","",IF(_xll.BDP($B267&amp;" Corp",L$1)="#N/A N/A","--",_xll.BDP($B267&amp;" Corp",L$1)))</f>
        <v>--</v>
      </c>
      <c r="M267" s="230" t="str">
        <f>IF(tbl_coded[[#This Row],[ISIN]]="","",IF(_xll.BDP($B267&amp;" Corp",M$1)="#N/A N/A","--",_xll.BDP($B267&amp;" Corp",M$1)))</f>
        <v>--</v>
      </c>
      <c r="N267" s="230" t="str">
        <f>IF(tbl_coded[[#This Row],[ISIN]]="","",IF(_xll.BDP($B267&amp;" Corp",N$1)="#N/A N/A","--",_xll.BDP($B267&amp;" Corp",N$1)))</f>
        <v>--</v>
      </c>
      <c r="O267" s="230" t="str">
        <f>IF(tbl_coded[[#This Row],[ISIN]]="","",IF(_xll.BDP($B267&amp;" Corp",O$1)="#N/A N/A","--",_xll.BDP($B267&amp;" Corp",O$1)))</f>
        <v>--</v>
      </c>
      <c r="P267" s="230" t="str">
        <f>IF(tbl_coded[[#This Row],[ISIN]]="","",IF(_xll.BDP($B267&amp;" Corp",P$1)="#N/A N/A","--",_xll.BDP($B267&amp;" Corp",P$1)))</f>
        <v>--</v>
      </c>
      <c r="Q26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67" s="230" t="str">
        <f>IF(tbl_coded[[#This Row],[ISIN]]="","",IF(OR(_xll.BDP($B267&amp;" Corp",R$1)="#N/A N/A",_xll.BDP($B267&amp;" Corp",R$1)="#N/A Invalid Security",_xll.BDP($B267&amp;" Corp",R$1)="#N/A Field Not Applicable"),"--",_xll.BDP($B267&amp;" Corp",R$1)))</f>
        <v>FJSUNZ CH</v>
      </c>
      <c r="S267" s="230" t="str">
        <f>IF(tbl_coded[[#This Row],[ISIN]]="","",IF(OR(_xll.BDP($R267&amp;" Equity",S$1)="#N/A N/A",_xll.BDP($R267&amp;" Equity",S$1)="#N/A Invalid Security"),"--",_xll.BDP($R267&amp;" Equity",S$1)))</f>
        <v>--</v>
      </c>
      <c r="T267" s="230" t="str">
        <f>IF(tbl_coded[[#This Row],[ISIN]]="","",IF(OR(_xll.BDP($R267&amp;" Equity",T$1)="#N/A N/A",_xll.BDP($R267&amp;" Equity",T$1)="#N/A Invalid Security"),"--",_xll.BDP($R267&amp;" Equity",T$1)))</f>
        <v>--</v>
      </c>
      <c r="U267" s="230" t="str">
        <f>IF(tbl_coded[[#This Row],[ISIN]]="","",IF(OR(_xll.BDP($R267&amp;" Equity",U$1)="#N/A N/A",_xll.BDP($R267&amp;" Equity",U$1)="#N/A Invalid Security"),"--",_xll.BDP($R267&amp;" Equity",U$1)))</f>
        <v>--</v>
      </c>
      <c r="V267" s="230" t="str">
        <f>IF(tbl_coded[[#This Row],[ISIN]]="","",IF(OR(_xll.BDP($R267&amp;" Equity",V$1)="#N/A N/A",_xll.BDP($R267&amp;" Equity",V$1)="#N/A Invalid Security"),"--",_xll.BDP($R267&amp;" Equity",V$1)))</f>
        <v>--</v>
      </c>
      <c r="W267" s="230" t="str">
        <f>IF(tbl_coded[[#This Row],[ISIN]]="","",IF(OR(_xll.BDP($R267&amp;" Equity",W$1)="#N/A N/A",_xll.BDP($R267&amp;" Equity",W$1)="#N/A Invalid Security"),"--",_xll.BDP($R267&amp;" Equity",W$1)))</f>
        <v>NR</v>
      </c>
      <c r="X267" s="230" t="str">
        <f>IF(tbl_coded[[#This Row],[ISIN]]="","",IF(OR(_xll.BDP($R267&amp;" Equity",X$1)="#N/A N/A",_xll.BDP($R267&amp;" Equity",X$1)="#N/A Invalid Security"),"--",_xll.BDP($R267&amp;" Equity",X$1)))</f>
        <v>WD</v>
      </c>
      <c r="Y26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--/NR/WD</v>
      </c>
      <c r="Z267" s="230" t="str">
        <f>IF(tbl_coded[[#This Row],[ISIN]]="","",IF(ISNUMBER(_xll.BDP(B267&amp;" Corp",Z$1)),_xll.BDP(B267&amp;" Corp",Z$1),""))</f>
        <v/>
      </c>
      <c r="AA267" s="230" t="str">
        <f>IF(tbl_coded[[#This Row],[ISIN]]="","",IF(ISNUMBER(_xll.BDP(B267&amp;" Corp",AA$1)),_xll.BDP(B267&amp;" Corp",AA$1),""))</f>
        <v/>
      </c>
      <c r="AB267" s="230" t="str">
        <f>IF(tbl_coded[[#This Row],[ISIN]]="","",IF(ISNUMBER(_xll.BDP(B267&amp;" Corp",AB$1)),_xll.BDP(B267&amp;" Corp",AB$1),""))</f>
        <v/>
      </c>
      <c r="AC267" s="230" t="str">
        <f>IF(tbl_coded[[#This Row],[ISIN]]="","",IF((_xll.BDP(B267&amp;" Corp",AC$1))="#N/A Field Not Applicable","",_xll.BDP(B267&amp;" Corp",AC$1)))</f>
        <v>N</v>
      </c>
      <c r="AD267" s="230" t="str">
        <f>IF(tbl_coded[[#This Row],[ISIN]]="","",IF((_xll.BDP(B267&amp;" Corp",AD$1))="#N/A N/A","--",_xll.BDP(B267&amp;" Corp",AD$1)))</f>
        <v>--</v>
      </c>
      <c r="AE267" s="230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>HY</v>
      </c>
      <c r="AF26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--/NR/WD</v>
      </c>
      <c r="AG26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--/B-/--</v>
      </c>
      <c r="AH267" s="231" t="str">
        <f>IF(tbl_coded[[#This Row],[ISIN]]="","",IF(_xll.BDP($B267&amp;" Corp",AH$1)="#N/A N/A","--",_xll.BDP($B267&amp;" Corp",AH$1)))</f>
        <v>KY</v>
      </c>
      <c r="AI26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阳光开曼投资有限公司</v>
      </c>
      <c r="AL267" s="230" t="s">
        <v>521</v>
      </c>
      <c r="AM26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6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6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6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7" s="230" t="str">
        <f>IF(tbl_coded[[#This Row],[ISIN]]="","",IF(OR(_xll.BDP($B267&amp;" Corp",AR$1)="#N/A N/A"),"",_xll.BDP($B267&amp;" Corp",AR$1)))</f>
        <v>Fujian Yango Group Co Ltd</v>
      </c>
      <c r="AS267" s="230" t="str">
        <f>IF(tbl_coded[[#This Row],[ISIN]]="","",IF(_xll.BDS($B267&amp;" Corp",AS$1)="#N/A Field Not Applicable","",_xll.BDS($B267&amp;" Corp",AS$1)))</f>
        <v/>
      </c>
      <c r="AT267" s="230" t="str">
        <f>IF(tbl_coded[[#This Row],[SBLC Provider BBID]]="","",_xll.BDP(tbl_coded[[#This Row],[SBLC Provider BBID]]&amp;" CompanyID","NAME"))</f>
        <v/>
      </c>
      <c r="AU267" s="230" t="str">
        <f>IF(tbl_coded[[#This Row],[ISIN]]="","",IF(OR(_xll.BDP($B267&amp;" Corp",AU$1)="#N/A N/A"),"--",IF(_xll.BDP($B267&amp;" Corp",AU$1)="#N/A Field Not Applicable","",TEXT(_xll.BDP($B267&amp;" Corp",AU$1),"yyyy/mm/dd"))))</f>
        <v>2020/11/10</v>
      </c>
      <c r="AV267" s="230" t="str">
        <f>IF(tbl_coded[[#This Row],[ISIN]]="","",IF(OR(_xll.BDP($B267&amp;" Corp",AV$1)="#N/A N/A"),"--",IF(_xll.BDP($B267&amp;" Corp",AV$1)="#N/A Field Not Applicable","",TEXT(_xll.BDP($B267&amp;" Corp",AV$1),"yyyy/mm/dd"))))</f>
        <v>2023/05/10</v>
      </c>
      <c r="AW267" s="230" t="str">
        <f>IF(tbl_coded[[#This Row],[ISIN]]="","",IF(OR(_xll.BDP($B267&amp;" Corp",AW$1)="#N/A N/A"),"--",IF(_xll.BDP($B267&amp;" Corp",AW$1)="#N/A Field Not Applicable","",TEXT(_xll.BDP($B267&amp;" Corp",AW$1),"yyyy/mm/dd"))))</f>
        <v>2021/03/05</v>
      </c>
      <c r="AX267" s="230" t="str">
        <f>IF(tbl_coded[[#This Row],[ISIN]]="","",IF(OR(_xll.BDP($B267&amp;" Corp",AX$1)="#N/A Field Not Applicable"),"--",IF(_xll.BDP($B267&amp;" Corp",AX$1)="#N/A Field Not Applicable","",TEXT(_xll.BDP($B267&amp;" Corp",AX$1),"yyyy/mm/dd"))))</f>
        <v>--</v>
      </c>
      <c r="AY267" s="230">
        <f>IF(tbl_coded[[#This Row],[ISIN]]="","",IF(OR(_xll.BDP($B267&amp;" Corp",AY$1)="#N/A N/A"),"--",_xll.BDP($B267&amp;" Corp",AY$1)))</f>
        <v>11.875</v>
      </c>
      <c r="AZ267" s="230" t="str">
        <f>IF(tbl_coded[[#This Row],[ISIN]]="","",IF(OR(_xll.BDP($B267&amp;" Corp",AZ$1)="#N/A N/A"),"--",_xll.BDP($B267&amp;" Corp",AZ$1)))</f>
        <v>USD</v>
      </c>
      <c r="BA267" s="230">
        <f>IF(tbl_coded[[#This Row],[ISIN]]="","",IF(OR(_xll.BDP($B267&amp;" Corp",BA$1)="#N/A N/A"),"--",_xll.BDP($B267&amp;" Corp",BA$1)))</f>
        <v>50000000</v>
      </c>
      <c r="BB267" s="230" t="str">
        <f>IF(tbl_coded[[#This Row],[ISIN]]="","",IF(OR(_xll.BDP($B267&amp;" Corp",BB$1)="#N/A Field Not Applicable"),"--",_xll.BDP($B267&amp;" Corp",BB$1)))</f>
        <v>--</v>
      </c>
      <c r="BC267" s="230" t="str">
        <f>IF(tbl_coded[[#This Row],[ISIN]]="","",IF(OR(_xll.BDP($B267&amp;" Corp",BC$1)="#N/A Field Not Applicable"),"--",_xll.BDP($B267&amp;" Corp",BC$1)))</f>
        <v>N</v>
      </c>
      <c r="BD267" s="230" t="str">
        <f>IF(tbl_coded[[#This Row],[ISIN]]="","",IF(OR(_xll.BDP($B267&amp;" Corp",BD$1)="#N/A Field Not Applicable"),"--",_xll.BDP($B267&amp;" Corp",BD$1)))</f>
        <v>N</v>
      </c>
      <c r="BE267" s="230" t="str">
        <f>IF(tbl_coded[[#This Row],[ISIN]]="","",IF(OR(_xll.BDP($B267&amp;" Corp",BE$1)="#N/A Field Not Applicable"),"--",_xll.BDP($B267&amp;" Corp",BE$1)))</f>
        <v>N</v>
      </c>
      <c r="BF267" s="230" t="str">
        <f>IF(tbl_coded[[#This Row],[ISIN]]="","",IF(OR(_xll.BDP($B267&amp;" Corp",BF$1)="#N/A N/A"),"",_xll.BDP($B267&amp;" Corp",BF$1)))</f>
        <v/>
      </c>
      <c r="BG26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6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6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6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67" s="230" t="str">
        <f>IF(tbl_coded[[#This Row],[GREEN]]="Y","Green",IF(tbl_coded[[#This Row],[SUSTAINABLE]]="Y","Sustainable",IF(tbl_coded[[#This Row],[SOCIAL]]="Y","Social","")))</f>
        <v/>
      </c>
    </row>
    <row r="268" spans="1:65" ht="15" customHeight="1">
      <c r="A268" s="225">
        <v>266</v>
      </c>
      <c r="B268" s="226" t="str">
        <f>IF(美元债一级!$C$3:$C$1048576&lt;&gt;"",美元债一级!C268,"")</f>
        <v>XS2258259808</v>
      </c>
      <c r="C268" s="228" t="str">
        <f>IF(tbl_coded[[#This Row],[ISIN]]="","",IF(tbl_coded[[#This Row],[Index]]&gt;$A$1,"",IF(_xll.BDP($B268&amp;" Corp",C$1)="#N/A N/A","",_xll.BDP($B268&amp;" Corp",C$1))))</f>
        <v>12/11/2020</v>
      </c>
      <c r="D268" s="228" t="str">
        <f>IF(tbl_coded[[#This Row],[ISIN]]="","",IF(_xll.BDP($B268&amp;" Corp",D$1)="#N/A N/A","",_xll.BDP($B268&amp;" Corp",D$1)))</f>
        <v>SD HI-SPEED GRP HK</v>
      </c>
      <c r="E268" s="228" t="str">
        <f>IF(tbl_coded[[#This Row],[ISIN]]="","",IF(_xll.BDP($B268&amp;" Corp",E$1)="#N/A N/A","--",_xll.BDP($B268&amp;" Corp",E$1)))</f>
        <v>--</v>
      </c>
      <c r="F268" s="228">
        <f>IF(tbl_coded[[#This Row],[ISIN]]="","",IF(_xll.BDS($B268&amp;" Corp",F$1)="#N/A Field Not Applicable","",_xll.BDS($B268&amp;" Corp",F$1)))</f>
        <v>10639058</v>
      </c>
      <c r="G268" s="228" t="str">
        <f>IF(tbl_coded[[#This Row],[ISIN]]="","",IF(_xll.BDP($F268&amp;" CompanyID",G$1)="#N/A Invalid Security","",_xll.BDP($F268&amp;" CompanyID",G$1)))</f>
        <v>Shandong Hi-Speed Group Co Ltd</v>
      </c>
      <c r="H268" s="228" t="str">
        <f>IF(tbl_coded[[#This Row],[ISIN]]="","",IF(_xll.BDP($B268&amp;" Corp",H$1)="#N/A N/A","--",_xll.BDP($B268&amp;" Corp",H$1)))</f>
        <v>Baa1</v>
      </c>
      <c r="I268" s="228" t="str">
        <f>IF(tbl_coded[[#This Row],[ISIN]]="","",IF(_xll.BDP($B268&amp;" Corp",I$1)="#N/A N/A","--",_xll.BDP($B268&amp;" Corp",I$1)))</f>
        <v>--</v>
      </c>
      <c r="J268" s="228" t="str">
        <f>IF(tbl_coded[[#This Row],[ISIN]]="","",IF(_xll.BDP($B268&amp;" Corp",J$1)="#N/A N/A","--",_xll.BDP($B268&amp;" Corp",J$1)))</f>
        <v>A</v>
      </c>
      <c r="K268" s="228" t="str">
        <f>IF(tbl_coded[[#This Row],[ISIN]]="","",IF(_xll.BDP($B268&amp;" Corp",K$1)="#N/A N/A","--",_xll.BDP($B268&amp;" Corp",K$1)))</f>
        <v>--</v>
      </c>
      <c r="L268" s="228" t="str">
        <f>IF(tbl_coded[[#This Row],[ISIN]]="","",IF(_xll.BDP($B268&amp;" Corp",L$1)="#N/A N/A","--",_xll.BDP($B268&amp;" Corp",L$1)))</f>
        <v>--</v>
      </c>
      <c r="M268" s="228" t="str">
        <f>IF(tbl_coded[[#This Row],[ISIN]]="","",IF(_xll.BDP($B268&amp;" Corp",M$1)="#N/A N/A","--",_xll.BDP($B268&amp;" Corp",M$1)))</f>
        <v>Baa1</v>
      </c>
      <c r="N268" s="228" t="str">
        <f>IF(tbl_coded[[#This Row],[ISIN]]="","",IF(_xll.BDP($B268&amp;" Corp",N$1)="#N/A N/A","--",_xll.BDP($B268&amp;" Corp",N$1)))</f>
        <v>--</v>
      </c>
      <c r="O268" s="228" t="str">
        <f>IF(tbl_coded[[#This Row],[ISIN]]="","",IF(_xll.BDP($B268&amp;" Corp",O$1)="#N/A N/A","--",_xll.BDP($B268&amp;" Corp",O$1)))</f>
        <v>--</v>
      </c>
      <c r="P268" s="228" t="str">
        <f>IF(tbl_coded[[#This Row],[ISIN]]="","",IF(_xll.BDP($B268&amp;" Corp",P$1)="#N/A N/A","--",_xll.BDP($B268&amp;" Corp",P$1)))</f>
        <v>--</v>
      </c>
      <c r="Q26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268" s="228" t="str">
        <f>IF(tbl_coded[[#This Row],[ISIN]]="","",IF(OR(_xll.BDP($B268&amp;" Corp",R$1)="#N/A N/A",_xll.BDP($B268&amp;" Corp",R$1)="#N/A Invalid Security",_xll.BDP($B268&amp;" Corp",R$1)="#N/A Field Not Applicable"),"--",_xll.BDP($B268&amp;" Corp",R$1)))</f>
        <v>--</v>
      </c>
      <c r="S268" s="228" t="str">
        <f>IF(tbl_coded[[#This Row],[ISIN]]="","",IF(OR(_xll.BDP($R268&amp;" Equity",S$1)="#N/A N/A",_xll.BDP($R268&amp;" Equity",S$1)="#N/A Invalid Security"),"--",_xll.BDP($R268&amp;" Equity",S$1)))</f>
        <v>--</v>
      </c>
      <c r="T268" s="228" t="str">
        <f>IF(tbl_coded[[#This Row],[ISIN]]="","",IF(OR(_xll.BDP($R268&amp;" Equity",T$1)="#N/A N/A",_xll.BDP($R268&amp;" Equity",T$1)="#N/A Invalid Security"),"--",_xll.BDP($R268&amp;" Equity",T$1)))</f>
        <v>--</v>
      </c>
      <c r="U268" s="228" t="str">
        <f>IF(tbl_coded[[#This Row],[ISIN]]="","",IF(OR(_xll.BDP($R268&amp;" Equity",U$1)="#N/A N/A",_xll.BDP($R268&amp;" Equity",U$1)="#N/A Invalid Security"),"--",_xll.BDP($R268&amp;" Equity",U$1)))</f>
        <v>--</v>
      </c>
      <c r="V268" s="228" t="str">
        <f>IF(tbl_coded[[#This Row],[ISIN]]="","",IF(OR(_xll.BDP($R268&amp;" Equity",V$1)="#N/A N/A",_xll.BDP($R268&amp;" Equity",V$1)="#N/A Invalid Security"),"--",_xll.BDP($R268&amp;" Equity",V$1)))</f>
        <v>--</v>
      </c>
      <c r="W268" s="228" t="str">
        <f>IF(tbl_coded[[#This Row],[ISIN]]="","",IF(OR(_xll.BDP($R268&amp;" Equity",W$1)="#N/A N/A",_xll.BDP($R268&amp;" Equity",W$1)="#N/A Invalid Security"),"--",_xll.BDP($R268&amp;" Equity",W$1)))</f>
        <v>--</v>
      </c>
      <c r="X268" s="228" t="str">
        <f>IF(tbl_coded[[#This Row],[ISIN]]="","",IF(OR(_xll.BDP($R268&amp;" Equity",X$1)="#N/A N/A",_xll.BDP($R268&amp;" Equity",X$1)="#N/A Invalid Security"),"--",_xll.BDP($R268&amp;" Equity",X$1)))</f>
        <v>--</v>
      </c>
      <c r="Y26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68" s="228">
        <f>IF(tbl_coded[[#This Row],[ISIN]]="","",IF(ISNUMBER(_xll.BDP(B268&amp;" Corp",Z$1)),_xll.BDP(B268&amp;" Corp",Z$1),""))</f>
        <v>220</v>
      </c>
      <c r="AA268" s="228">
        <f>IF(tbl_coded[[#This Row],[ISIN]]="","",IF(ISNUMBER(_xll.BDP(B268&amp;" Corp",AA$1)),_xll.BDP(B268&amp;" Corp",AA$1),""))</f>
        <v>220</v>
      </c>
      <c r="AB268" s="228" t="str">
        <f>IF(tbl_coded[[#This Row],[ISIN]]="","",IF(ISNUMBER(_xll.BDP(B268&amp;" Corp",AB$1)),_xll.BDP(B268&amp;" Corp",AB$1),""))</f>
        <v/>
      </c>
      <c r="AC268" s="228" t="str">
        <f>IF(tbl_coded[[#This Row],[ISIN]]="","",IF((_xll.BDP(B268&amp;" Corp",AC$1))="#N/A Field Not Applicable","",_xll.BDP(B268&amp;" Corp",AC$1)))</f>
        <v>N</v>
      </c>
      <c r="AD268" s="228" t="str">
        <f>IF(tbl_coded[[#This Row],[ISIN]]="","",IF((_xll.BDP(B268&amp;" Corp",AD$1))="#N/A N/A","--",_xll.BDP(B268&amp;" Corp",AD$1)))</f>
        <v>--</v>
      </c>
      <c r="AE268" s="228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>IG</v>
      </c>
      <c r="AF26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Baa1/--/--</v>
      </c>
      <c r="AG26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Baa1/--/A</v>
      </c>
      <c r="AH268" s="229" t="str">
        <f>IF(tbl_coded[[#This Row],[ISIN]]="","",IF(_xll.BDP($B268&amp;" Corp",AH$1)="#N/A N/A","--",_xll.BDP($B268&amp;" Corp",AH$1)))</f>
        <v>HK</v>
      </c>
      <c r="AI26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68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220</v>
      </c>
      <c r="AK26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Shandong Hi-Speed Group Hong K</v>
      </c>
      <c r="AL268" s="244">
        <f>IF(tbl_coded[[#This Row],[ISIN]]="","",IF(_xll.BDS($B268&amp;" Corp",AL$1)="#N/A Field Not Applicable","",_xll.BDS($B268&amp;" Corp",AL$1)))</f>
        <v>10639058</v>
      </c>
      <c r="AM268" s="244" t="str">
        <f>IF(tbl_coded[[#This Row],[ISIN]]="","",IF(_xll.BDP(tbl_coded[[#This Row],[KPW Provider BBID]]&amp;" CompanyID","NAME")="#N/A Invalid Security","",_xll.BDP(tbl_coded[[#This Row],[KPW Provider BBID]]&amp;" CompanyID","NAME")))</f>
        <v>Shandong Hi-Speed Group Co Ltd</v>
      </c>
      <c r="AN26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6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6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268" s="244" t="str">
        <f>IF(tbl_coded[[#This Row],[ISIN]]="","",IF(tbl_coded[[#This Row],[KPW Name]]="","",tbl_coded[[#This Row],[穆迪KPW评级]]&amp;"/"&amp;tbl_coded[[#This Row],[SPKPW评级]]&amp;"/"&amp;tbl_coded[[#This Row],[FITCHKPW评级]]))</f>
        <v>--/--/A</v>
      </c>
      <c r="AR268" s="244" t="str">
        <f>IF(tbl_coded[[#This Row],[ISIN]]="","",IF(OR(_xll.BDP($B268&amp;" Corp",AR$1)="#N/A N/A"),"",_xll.BDP($B268&amp;" Corp",AR$1)))</f>
        <v/>
      </c>
      <c r="AS268" s="244" t="str">
        <f>IF(tbl_coded[[#This Row],[ISIN]]="","",IF(_xll.BDS($B268&amp;" Corp",AS$1)="#N/A Field Not Applicable","",_xll.BDS($B268&amp;" Corp",AS$1)))</f>
        <v/>
      </c>
      <c r="AT268" s="244" t="str">
        <f>IF(tbl_coded[[#This Row],[SBLC Provider BBID]]="","",_xll.BDP(tbl_coded[[#This Row],[SBLC Provider BBID]]&amp;" CompanyID","NAME"))</f>
        <v/>
      </c>
      <c r="AU268" s="244" t="str">
        <f>IF(tbl_coded[[#This Row],[ISIN]]="","",IF(OR(_xll.BDP($B268&amp;" Corp",AU$1)="#N/A N/A"),"--",IF(_xll.BDP($B268&amp;" Corp",AU$1)="#N/A Field Not Applicable","",TEXT(_xll.BDP($B268&amp;" Corp",AU$1),"yyyy/mm/dd"))))</f>
        <v>2020/11/19</v>
      </c>
      <c r="AV268" s="244" t="str">
        <f>IF(tbl_coded[[#This Row],[ISIN]]="","",IF(OR(_xll.BDP($B268&amp;" Corp",AV$1)="#N/A N/A"),"--",IF(_xll.BDP($B268&amp;" Corp",AV$1)="#N/A Field Not Applicable","",TEXT(_xll.BDP($B268&amp;" Corp",AV$1),"yyyy/mm/dd"))))</f>
        <v>2023/11/19</v>
      </c>
      <c r="AW268" s="244" t="str">
        <f>IF(tbl_coded[[#This Row],[ISIN]]="","",IF(OR(_xll.BDP($B268&amp;" Corp",AW$1)="#N/A N/A"),"--",IF(_xll.BDP($B268&amp;" Corp",AW$1)="#N/A Field Not Applicable","",TEXT(_xll.BDP($B268&amp;" Corp",AW$1),"yyyy/mm/dd"))))</f>
        <v>2020/11/12</v>
      </c>
      <c r="AX268" s="244" t="str">
        <f>IF(tbl_coded[[#This Row],[ISIN]]="","",IF(OR(_xll.BDP($B268&amp;" Corp",AX$1)="#N/A Field Not Applicable"),"--",IF(_xll.BDP($B268&amp;" Corp",AX$1)="#N/A Field Not Applicable","",TEXT(_xll.BDP($B268&amp;" Corp",AX$1),"yyyy/mm/dd"))))</f>
        <v>--</v>
      </c>
      <c r="AY268" s="244">
        <f>IF(tbl_coded[[#This Row],[ISIN]]="","",IF(OR(_xll.BDP($B268&amp;" Corp",AY$1)="#N/A N/A"),"--",_xll.BDP($B268&amp;" Corp",AY$1)))</f>
        <v>2.4369999999999998</v>
      </c>
      <c r="AZ268" s="244" t="str">
        <f>IF(tbl_coded[[#This Row],[ISIN]]="","",IF(OR(_xll.BDP($B268&amp;" Corp",AZ$1)="#N/A N/A"),"--",_xll.BDP($B268&amp;" Corp",AZ$1)))</f>
        <v>USD</v>
      </c>
      <c r="BA268" s="244">
        <f>IF(tbl_coded[[#This Row],[ISIN]]="","",IF(OR(_xll.BDP($B268&amp;" Corp",BA$1)="#N/A N/A"),"--",_xll.BDP($B268&amp;" Corp",BA$1)))</f>
        <v>400000000</v>
      </c>
      <c r="BB268" s="244">
        <f>IF(tbl_coded[[#This Row],[ISIN]]="","",IF(OR(_xll.BDP($B268&amp;" Corp",BB$1)="#N/A Field Not Applicable"),"--",_xll.BDP($B268&amp;" Corp",BB$1)))</f>
        <v>100</v>
      </c>
      <c r="BC268" s="244" t="str">
        <f>IF(tbl_coded[[#This Row],[ISIN]]="","",IF(OR(_xll.BDP($B268&amp;" Corp",BC$1)="#N/A Field Not Applicable"),"--",_xll.BDP($B268&amp;" Corp",BC$1)))</f>
        <v>N</v>
      </c>
      <c r="BD268" s="244" t="str">
        <f>IF(tbl_coded[[#This Row],[ISIN]]="","",IF(OR(_xll.BDP($B268&amp;" Corp",BD$1)="#N/A Field Not Applicable"),"--",_xll.BDP($B268&amp;" Corp",BD$1)))</f>
        <v>N</v>
      </c>
      <c r="BE268" s="244" t="str">
        <f>IF(tbl_coded[[#This Row],[ISIN]]="","",IF(OR(_xll.BDP($B268&amp;" Corp",BE$1)="#N/A Field Not Applicable"),"--",_xll.BDP($B268&amp;" Corp",BE$1)))</f>
        <v>N</v>
      </c>
      <c r="BF268" s="244" t="str">
        <f>IF(tbl_coded[[#This Row],[ISIN]]="","",IF(OR(_xll.BDP($B268&amp;" Corp",BF$1)="#N/A N/A"),"",_xll.BDP($B268&amp;" Corp",BF$1)))</f>
        <v>SHHISZ CH</v>
      </c>
      <c r="BG26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A3</v>
      </c>
      <c r="BH26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6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6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6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A3/--/A</v>
      </c>
      <c r="BL26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--/--/A</v>
      </c>
      <c r="BM268" s="244" t="str">
        <f>IF(tbl_coded[[#This Row],[GREEN]]="Y","Green",IF(tbl_coded[[#This Row],[SUSTAINABLE]]="Y","Sustainable",IF(tbl_coded[[#This Row],[SOCIAL]]="Y","Social","")))</f>
        <v/>
      </c>
    </row>
    <row r="269" spans="1:65" ht="15" customHeight="1">
      <c r="A269" s="225">
        <v>267</v>
      </c>
      <c r="B269" s="226" t="str">
        <f>IF(美元债一级!$C$3:$C$1048576&lt;&gt;"",美元债一级!C269,"")</f>
        <v>XS2238561281</v>
      </c>
      <c r="C269" s="228" t="str">
        <f>IF(tbl_coded[[#This Row],[ISIN]]="","",IF(tbl_coded[[#This Row],[Index]]&gt;$A$1,"",IF(_xll.BDP($B269&amp;" Corp",C$1)="#N/A N/A","",_xll.BDP($B269&amp;" Corp",C$1))))</f>
        <v>11/11/2020</v>
      </c>
      <c r="D269" s="228" t="str">
        <f>IF(tbl_coded[[#This Row],[ISIN]]="","",IF(_xll.BDP($B269&amp;" Corp",D$1)="#N/A N/A","",_xll.BDP($B269&amp;" Corp",D$1)))</f>
        <v>BANK OF COMMUNICATIONS</v>
      </c>
      <c r="E269" s="228" t="str">
        <f>IF(tbl_coded[[#This Row],[ISIN]]="","",IF(_xll.BDP($B269&amp;" Corp",E$1)="#N/A N/A","--",_xll.BDP($B269&amp;" Corp",E$1)))</f>
        <v>--</v>
      </c>
      <c r="F269" s="228" t="str">
        <f>IF(tbl_coded[[#This Row],[ISIN]]="","",IF(_xll.BDS($B269&amp;" Corp",F$1)="#N/A Field Not Applicable","",_xll.BDS($B269&amp;" Corp",F$1)))</f>
        <v/>
      </c>
      <c r="G269" s="228" t="str">
        <f>IF(tbl_coded[[#This Row],[ISIN]]="","",IF(_xll.BDP($F269&amp;" CompanyID",G$1)="#N/A Invalid Security","",_xll.BDP($F269&amp;" CompanyID",G$1)))</f>
        <v/>
      </c>
      <c r="H269" s="228" t="str">
        <f>IF(tbl_coded[[#This Row],[ISIN]]="","",IF(_xll.BDP($B269&amp;" Corp",H$1)="#N/A N/A","--",_xll.BDP($B269&amp;" Corp",H$1)))</f>
        <v>--</v>
      </c>
      <c r="I269" s="228" t="str">
        <f>IF(tbl_coded[[#This Row],[ISIN]]="","",IF(_xll.BDP($B269&amp;" Corp",I$1)="#N/A N/A","--",_xll.BDP($B269&amp;" Corp",I$1)))</f>
        <v>--</v>
      </c>
      <c r="J269" s="228" t="str">
        <f>IF(tbl_coded[[#This Row],[ISIN]]="","",IF(_xll.BDP($B269&amp;" Corp",J$1)="#N/A N/A","--",_xll.BDP($B269&amp;" Corp",J$1)))</f>
        <v>BB+</v>
      </c>
      <c r="K269" s="228" t="str">
        <f>IF(tbl_coded[[#This Row],[ISIN]]="","",IF(_xll.BDP($B269&amp;" Corp",K$1)="#N/A N/A","--",_xll.BDP($B269&amp;" Corp",K$1)))</f>
        <v>--</v>
      </c>
      <c r="L269" s="228" t="str">
        <f>IF(tbl_coded[[#This Row],[ISIN]]="","",IF(_xll.BDP($B269&amp;" Corp",L$1)="#N/A N/A","--",_xll.BDP($B269&amp;" Corp",L$1)))</f>
        <v>A2</v>
      </c>
      <c r="M269" s="228" t="str">
        <f>IF(tbl_coded[[#This Row],[ISIN]]="","",IF(_xll.BDP($B269&amp;" Corp",M$1)="#N/A N/A","--",_xll.BDP($B269&amp;" Corp",M$1)))</f>
        <v>--</v>
      </c>
      <c r="N269" s="228" t="str">
        <f>IF(tbl_coded[[#This Row],[ISIN]]="","",IF(_xll.BDP($B269&amp;" Corp",N$1)="#N/A N/A","--",_xll.BDP($B269&amp;" Corp",N$1)))</f>
        <v>--</v>
      </c>
      <c r="O269" s="228" t="str">
        <f>IF(tbl_coded[[#This Row],[ISIN]]="","",IF(_xll.BDP($B269&amp;" Corp",O$1)="#N/A N/A","--",_xll.BDP($B269&amp;" Corp",O$1)))</f>
        <v>A-</v>
      </c>
      <c r="P269" s="228" t="str">
        <f>IF(tbl_coded[[#This Row],[ISIN]]="","",IF(_xll.BDP($B269&amp;" Corp",P$1)="#N/A N/A","--",_xll.BDP($B269&amp;" Corp",P$1)))</f>
        <v>A</v>
      </c>
      <c r="Q26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A2/A-/A</v>
      </c>
      <c r="R269" s="228" t="str">
        <f>IF(tbl_coded[[#This Row],[ISIN]]="","",IF(OR(_xll.BDP($B269&amp;" Corp",R$1)="#N/A N/A",_xll.BDP($B269&amp;" Corp",R$1)="#N/A Invalid Security",_xll.BDP($B269&amp;" Corp",R$1)="#N/A Field Not Applicable"),"--",_xll.BDP($B269&amp;" Corp",R$1)))</f>
        <v>--</v>
      </c>
      <c r="S269" s="228" t="str">
        <f>IF(tbl_coded[[#This Row],[ISIN]]="","",IF(OR(_xll.BDP($R269&amp;" Equity",S$1)="#N/A N/A",_xll.BDP($R269&amp;" Equity",S$1)="#N/A Invalid Security"),"--",_xll.BDP($R269&amp;" Equity",S$1)))</f>
        <v>--</v>
      </c>
      <c r="T269" s="228" t="str">
        <f>IF(tbl_coded[[#This Row],[ISIN]]="","",IF(OR(_xll.BDP($R269&amp;" Equity",T$1)="#N/A N/A",_xll.BDP($R269&amp;" Equity",T$1)="#N/A Invalid Security"),"--",_xll.BDP($R269&amp;" Equity",T$1)))</f>
        <v>--</v>
      </c>
      <c r="U269" s="228" t="str">
        <f>IF(tbl_coded[[#This Row],[ISIN]]="","",IF(OR(_xll.BDP($R269&amp;" Equity",U$1)="#N/A N/A",_xll.BDP($R269&amp;" Equity",U$1)="#N/A Invalid Security"),"--",_xll.BDP($R269&amp;" Equity",U$1)))</f>
        <v>--</v>
      </c>
      <c r="V269" s="228" t="str">
        <f>IF(tbl_coded[[#This Row],[ISIN]]="","",IF(OR(_xll.BDP($R269&amp;" Equity",V$1)="#N/A N/A",_xll.BDP($R269&amp;" Equity",V$1)="#N/A Invalid Security"),"--",_xll.BDP($R269&amp;" Equity",V$1)))</f>
        <v>--</v>
      </c>
      <c r="W269" s="228" t="str">
        <f>IF(tbl_coded[[#This Row],[ISIN]]="","",IF(OR(_xll.BDP($R269&amp;" Equity",W$1)="#N/A N/A",_xll.BDP($R269&amp;" Equity",W$1)="#N/A Invalid Security"),"--",_xll.BDP($R269&amp;" Equity",W$1)))</f>
        <v>--</v>
      </c>
      <c r="X269" s="228" t="str">
        <f>IF(tbl_coded[[#This Row],[ISIN]]="","",IF(OR(_xll.BDP($R269&amp;" Equity",X$1)="#N/A N/A",_xll.BDP($R269&amp;" Equity",X$1)="#N/A Invalid Security"),"--",_xll.BDP($R269&amp;" Equity",X$1)))</f>
        <v>--</v>
      </c>
      <c r="Y26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69" s="228">
        <f>IF(tbl_coded[[#This Row],[ISIN]]="","",IF(ISNUMBER(_xll.BDP(B269&amp;" Corp",Z$1)),_xll.BDP(B269&amp;" Corp",Z$1),""))</f>
        <v>334.5</v>
      </c>
      <c r="AA269" s="228">
        <f>IF(tbl_coded[[#This Row],[ISIN]]="","",IF(ISNUMBER(_xll.BDP(B269&amp;" Corp",AA$1)),_xll.BDP(B269&amp;" Corp",AA$1),""))</f>
        <v>334.5</v>
      </c>
      <c r="AB269" s="228">
        <f>IF(tbl_coded[[#This Row],[ISIN]]="","",IF(ISNUMBER(_xll.BDP(B269&amp;" Corp",AB$1)),_xll.BDP(B269&amp;" Corp",AB$1),""))</f>
        <v>334.5</v>
      </c>
      <c r="AC269" s="228" t="str">
        <f>IF(tbl_coded[[#This Row],[ISIN]]="","",IF((_xll.BDP(B269&amp;" Corp",AC$1))="#N/A Field Not Applicable","",_xll.BDP(B269&amp;" Corp",AC$1)))</f>
        <v>N</v>
      </c>
      <c r="AD269" s="228" t="str">
        <f>IF(tbl_coded[[#This Row],[ISIN]]="","",IF((_xll.BDP(B269&amp;" Corp",AD$1))="#N/A N/A","--",_xll.BDP(B269&amp;" Corp",AD$1)))</f>
        <v>--</v>
      </c>
      <c r="AE269" s="228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>HY</v>
      </c>
      <c r="AF26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--/A-/A</v>
      </c>
      <c r="AG26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--/--/BB+</v>
      </c>
      <c r="AH269" s="229" t="str">
        <f>IF(tbl_coded[[#This Row],[ISIN]]="","",IF(_xll.BDP($B269&amp;" Corp",AH$1)="#N/A N/A","--",_xll.BDP($B269&amp;" Corp",AH$1)))</f>
        <v>CN</v>
      </c>
      <c r="AI26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69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334.5</v>
      </c>
      <c r="AK26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</v>
      </c>
      <c r="AL269" s="244" t="str">
        <f>IF(tbl_coded[[#This Row],[ISIN]]="","",IF(_xll.BDS($B269&amp;" Corp",AL$1)="#N/A Field Not Applicable","",_xll.BDS($B269&amp;" Corp",AL$1)))</f>
        <v/>
      </c>
      <c r="AM26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6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6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6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6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69" s="244" t="str">
        <f>IF(tbl_coded[[#This Row],[ISIN]]="","",IF(OR(_xll.BDP($B269&amp;" Corp",AR$1)="#N/A N/A"),"",_xll.BDP($B269&amp;" Corp",AR$1)))</f>
        <v/>
      </c>
      <c r="AS269" s="244" t="str">
        <f>IF(tbl_coded[[#This Row],[ISIN]]="","",IF(_xll.BDS($B269&amp;" Corp",AS$1)="#N/A Field Not Applicable","",_xll.BDS($B269&amp;" Corp",AS$1)))</f>
        <v/>
      </c>
      <c r="AT269" s="244" t="str">
        <f>IF(tbl_coded[[#This Row],[SBLC Provider BBID]]="","",_xll.BDP(tbl_coded[[#This Row],[SBLC Provider BBID]]&amp;" CompanyID","NAME"))</f>
        <v/>
      </c>
      <c r="AU269" s="244" t="str">
        <f>IF(tbl_coded[[#This Row],[ISIN]]="","",IF(OR(_xll.BDP($B269&amp;" Corp",AU$1)="#N/A N/A"),"--",IF(_xll.BDP($B269&amp;" Corp",AU$1)="#N/A Field Not Applicable","",TEXT(_xll.BDP($B269&amp;" Corp",AU$1),"yyyy/mm/dd"))))</f>
        <v>2020/11/18</v>
      </c>
      <c r="AV269" s="244" t="str">
        <f>IF(tbl_coded[[#This Row],[ISIN]]="","",IF(OR(_xll.BDP($B269&amp;" Corp",AV$1)="#N/A N/A"),"--",IF(_xll.BDP($B269&amp;" Corp",AV$1)="#N/A Field Not Applicable","",TEXT(_xll.BDP($B269&amp;" Corp",AV$1),"yyyy/mm/dd"))))</f>
        <v/>
      </c>
      <c r="AW269" s="244" t="str">
        <f>IF(tbl_coded[[#This Row],[ISIN]]="","",IF(OR(_xll.BDP($B269&amp;" Corp",AW$1)="#N/A N/A"),"--",IF(_xll.BDP($B269&amp;" Corp",AW$1)="#N/A Field Not Applicable","",TEXT(_xll.BDP($B269&amp;" Corp",AW$1),"yyyy/mm/dd"))))</f>
        <v>2020/11/11</v>
      </c>
      <c r="AX269" s="244" t="str">
        <f>IF(tbl_coded[[#This Row],[ISIN]]="","",IF(OR(_xll.BDP($B269&amp;" Corp",AX$1)="#N/A Field Not Applicable"),"--",IF(_xll.BDP($B269&amp;" Corp",AX$1)="#N/A Field Not Applicable","",TEXT(_xll.BDP($B269&amp;" Corp",AX$1),"yyyy/mm/dd"))))</f>
        <v>2025/11/18</v>
      </c>
      <c r="AY269" s="244">
        <f>IF(tbl_coded[[#This Row],[ISIN]]="","",IF(OR(_xll.BDP($B269&amp;" Corp",AY$1)="#N/A N/A"),"--",_xll.BDP($B269&amp;" Corp",AY$1)))</f>
        <v>3.8</v>
      </c>
      <c r="AZ269" s="244" t="str">
        <f>IF(tbl_coded[[#This Row],[ISIN]]="","",IF(OR(_xll.BDP($B269&amp;" Corp",AZ$1)="#N/A N/A"),"--",_xll.BDP($B269&amp;" Corp",AZ$1)))</f>
        <v>USD</v>
      </c>
      <c r="BA269" s="244">
        <f>IF(tbl_coded[[#This Row],[ISIN]]="","",IF(OR(_xll.BDP($B269&amp;" Corp",BA$1)="#N/A N/A"),"--",_xll.BDP($B269&amp;" Corp",BA$1)))</f>
        <v>2800000000</v>
      </c>
      <c r="BB269" s="244">
        <f>IF(tbl_coded[[#This Row],[ISIN]]="","",IF(OR(_xll.BDP($B269&amp;" Corp",BB$1)="#N/A Field Not Applicable"),"--",_xll.BDP($B269&amp;" Corp",BB$1)))</f>
        <v>100</v>
      </c>
      <c r="BC269" s="244" t="str">
        <f>IF(tbl_coded[[#This Row],[ISIN]]="","",IF(OR(_xll.BDP($B269&amp;" Corp",BC$1)="#N/A Field Not Applicable"),"--",_xll.BDP($B269&amp;" Corp",BC$1)))</f>
        <v>N</v>
      </c>
      <c r="BD269" s="244" t="str">
        <f>IF(tbl_coded[[#This Row],[ISIN]]="","",IF(OR(_xll.BDP($B269&amp;" Corp",BD$1)="#N/A Field Not Applicable"),"--",_xll.BDP($B269&amp;" Corp",BD$1)))</f>
        <v>N</v>
      </c>
      <c r="BE269" s="244" t="str">
        <f>IF(tbl_coded[[#This Row],[ISIN]]="","",IF(OR(_xll.BDP($B269&amp;" Corp",BE$1)="#N/A Field Not Applicable"),"--",_xll.BDP($B269&amp;" Corp",BE$1)))</f>
        <v>N</v>
      </c>
      <c r="BF269" s="244" t="str">
        <f>IF(tbl_coded[[#This Row],[ISIN]]="","",IF(OR(_xll.BDP($B269&amp;" Corp",BF$1)="#N/A N/A"),"",_xll.BDP($B269&amp;" Corp",BF$1)))</f>
        <v>3328 HK</v>
      </c>
      <c r="BG26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6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26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6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6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6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69" s="244" t="str">
        <f>IF(tbl_coded[[#This Row],[GREEN]]="Y","Green",IF(tbl_coded[[#This Row],[SUSTAINABLE]]="Y","Sustainable",IF(tbl_coded[[#This Row],[SOCIAL]]="Y","Social","")))</f>
        <v/>
      </c>
    </row>
    <row r="270" spans="1:65" ht="15" customHeight="1">
      <c r="A270" s="225">
        <v>268</v>
      </c>
      <c r="B270" s="226" t="str">
        <f>IF(美元债一级!$C$3:$C$1048576&lt;&gt;"",美元债一级!C270,"")</f>
        <v>XS2249847232</v>
      </c>
      <c r="C270" s="228" t="str">
        <f>IF(tbl_coded[[#This Row],[ISIN]]="","",IF(tbl_coded[[#This Row],[Index]]&gt;$A$1,"",IF(_xll.BDP($B270&amp;" Corp",C$1)="#N/A N/A","",_xll.BDP($B270&amp;" Corp",C$1))))</f>
        <v>27/10/2020</v>
      </c>
      <c r="D270" s="228" t="str">
        <f>IF(tbl_coded[[#This Row],[ISIN]]="","",IF(_xll.BDP($B270&amp;" Corp",D$1)="#N/A N/A","",_xll.BDP($B270&amp;" Corp",D$1)))</f>
        <v>GANSU HIGHWAY AVIATION</v>
      </c>
      <c r="E270" s="228" t="str">
        <f>IF(tbl_coded[[#This Row],[ISIN]]="","",IF(_xll.BDP($B270&amp;" Corp",E$1)="#N/A N/A","--",_xll.BDP($B270&amp;" Corp",E$1)))</f>
        <v>--</v>
      </c>
      <c r="F270" s="228" t="str">
        <f>IF(tbl_coded[[#This Row],[ISIN]]="","",IF(_xll.BDS($B270&amp;" Corp",F$1)="#N/A Field Not Applicable","",_xll.BDS($B270&amp;" Corp",F$1)))</f>
        <v/>
      </c>
      <c r="G270" s="228" t="str">
        <f>IF(tbl_coded[[#This Row],[ISIN]]="","",IF(_xll.BDP($F270&amp;" CompanyID",G$1)="#N/A Invalid Security","",_xll.BDP($F270&amp;" CompanyID",G$1)))</f>
        <v/>
      </c>
      <c r="H270" s="228" t="str">
        <f>IF(tbl_coded[[#This Row],[ISIN]]="","",IF(_xll.BDP($B270&amp;" Corp",H$1)="#N/A N/A","--",_xll.BDP($B270&amp;" Corp",H$1)))</f>
        <v>--</v>
      </c>
      <c r="I270" s="228" t="str">
        <f>IF(tbl_coded[[#This Row],[ISIN]]="","",IF(_xll.BDP($B270&amp;" Corp",I$1)="#N/A N/A","--",_xll.BDP($B270&amp;" Corp",I$1)))</f>
        <v>BBB+</v>
      </c>
      <c r="J270" s="228" t="str">
        <f>IF(tbl_coded[[#This Row],[ISIN]]="","",IF(_xll.BDP($B270&amp;" Corp",J$1)="#N/A N/A","--",_xll.BDP($B270&amp;" Corp",J$1)))</f>
        <v>BBB+</v>
      </c>
      <c r="K270" s="228" t="str">
        <f>IF(tbl_coded[[#This Row],[ISIN]]="","",IF(_xll.BDP($B270&amp;" Corp",K$1)="#N/A N/A","--",_xll.BDP($B270&amp;" Corp",K$1)))</f>
        <v>--</v>
      </c>
      <c r="L270" s="228" t="str">
        <f>IF(tbl_coded[[#This Row],[ISIN]]="","",IF(_xll.BDP($B270&amp;" Corp",L$1)="#N/A N/A","--",_xll.BDP($B270&amp;" Corp",L$1)))</f>
        <v>--</v>
      </c>
      <c r="M270" s="228" t="str">
        <f>IF(tbl_coded[[#This Row],[ISIN]]="","",IF(_xll.BDP($B270&amp;" Corp",M$1)="#N/A N/A","--",_xll.BDP($B270&amp;" Corp",M$1)))</f>
        <v>--</v>
      </c>
      <c r="N270" s="228" t="str">
        <f>IF(tbl_coded[[#This Row],[ISIN]]="","",IF(_xll.BDP($B270&amp;" Corp",N$1)="#N/A N/A","--",_xll.BDP($B270&amp;" Corp",N$1)))</f>
        <v>--</v>
      </c>
      <c r="O270" s="228" t="str">
        <f>IF(tbl_coded[[#This Row],[ISIN]]="","",IF(_xll.BDP($B270&amp;" Corp",O$1)="#N/A N/A","--",_xll.BDP($B270&amp;" Corp",O$1)))</f>
        <v>BBB+</v>
      </c>
      <c r="P270" s="228" t="str">
        <f>IF(tbl_coded[[#This Row],[ISIN]]="","",IF(_xll.BDP($B270&amp;" Corp",P$1)="#N/A N/A","--",_xll.BDP($B270&amp;" Corp",P$1)))</f>
        <v>BBB+</v>
      </c>
      <c r="Q270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--/BBB+/BBB+</v>
      </c>
      <c r="R270" s="228" t="str">
        <f>IF(tbl_coded[[#This Row],[ISIN]]="","",IF(OR(_xll.BDP($B270&amp;" Corp",R$1)="#N/A N/A",_xll.BDP($B270&amp;" Corp",R$1)="#N/A Invalid Security",_xll.BDP($B270&amp;" Corp",R$1)="#N/A Field Not Applicable"),"--",_xll.BDP($B270&amp;" Corp",R$1)))</f>
        <v>--</v>
      </c>
      <c r="S270" s="228" t="str">
        <f>IF(tbl_coded[[#This Row],[ISIN]]="","",IF(OR(_xll.BDP($R270&amp;" Equity",S$1)="#N/A N/A",_xll.BDP($R270&amp;" Equity",S$1)="#N/A Invalid Security"),"--",_xll.BDP($R270&amp;" Equity",S$1)))</f>
        <v>--</v>
      </c>
      <c r="T270" s="228" t="str">
        <f>IF(tbl_coded[[#This Row],[ISIN]]="","",IF(OR(_xll.BDP($R270&amp;" Equity",T$1)="#N/A N/A",_xll.BDP($R270&amp;" Equity",T$1)="#N/A Invalid Security"),"--",_xll.BDP($R270&amp;" Equity",T$1)))</f>
        <v>--</v>
      </c>
      <c r="U270" s="228" t="str">
        <f>IF(tbl_coded[[#This Row],[ISIN]]="","",IF(OR(_xll.BDP($R270&amp;" Equity",U$1)="#N/A N/A",_xll.BDP($R270&amp;" Equity",U$1)="#N/A Invalid Security"),"--",_xll.BDP($R270&amp;" Equity",U$1)))</f>
        <v>--</v>
      </c>
      <c r="V270" s="228" t="str">
        <f>IF(tbl_coded[[#This Row],[ISIN]]="","",IF(OR(_xll.BDP($R270&amp;" Equity",V$1)="#N/A N/A",_xll.BDP($R270&amp;" Equity",V$1)="#N/A Invalid Security"),"--",_xll.BDP($R270&amp;" Equity",V$1)))</f>
        <v>--</v>
      </c>
      <c r="W270" s="228" t="str">
        <f>IF(tbl_coded[[#This Row],[ISIN]]="","",IF(OR(_xll.BDP($R270&amp;" Equity",W$1)="#N/A N/A",_xll.BDP($R270&amp;" Equity",W$1)="#N/A Invalid Security"),"--",_xll.BDP($R270&amp;" Equity",W$1)))</f>
        <v>--</v>
      </c>
      <c r="X270" s="228" t="str">
        <f>IF(tbl_coded[[#This Row],[ISIN]]="","",IF(OR(_xll.BDP($R270&amp;" Equity",X$1)="#N/A N/A",_xll.BDP($R270&amp;" Equity",X$1)="#N/A Invalid Security"),"--",_xll.BDP($R270&amp;" Equity",X$1)))</f>
        <v>--</v>
      </c>
      <c r="Y270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70" s="228" t="str">
        <f>IF(tbl_coded[[#This Row],[ISIN]]="","",IF(ISNUMBER(_xll.BDP(B270&amp;" Corp",Z$1)),_xll.BDP(B270&amp;" Corp",Z$1),""))</f>
        <v/>
      </c>
      <c r="AA270" s="228" t="str">
        <f>IF(tbl_coded[[#This Row],[ISIN]]="","",IF(ISNUMBER(_xll.BDP(B270&amp;" Corp",AA$1)),_xll.BDP(B270&amp;" Corp",AA$1),""))</f>
        <v/>
      </c>
      <c r="AB270" s="228" t="str">
        <f>IF(tbl_coded[[#This Row],[ISIN]]="","",IF(ISNUMBER(_xll.BDP(B270&amp;" Corp",AB$1)),_xll.BDP(B270&amp;" Corp",AB$1),""))</f>
        <v/>
      </c>
      <c r="AC270" s="228" t="str">
        <f>IF(tbl_coded[[#This Row],[ISIN]]="","",IF((_xll.BDP(B270&amp;" Corp",AC$1))="#N/A Field Not Applicable","",_xll.BDP(B270&amp;" Corp",AC$1)))</f>
        <v>N</v>
      </c>
      <c r="AD270" s="228" t="str">
        <f>IF(tbl_coded[[#This Row],[ISIN]]="","",IF((_xll.BDP(B270&amp;" Corp",AD$1))="#N/A N/A","--",_xll.BDP(B270&amp;" Corp",AD$1)))</f>
        <v>--</v>
      </c>
      <c r="AE270" s="228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>IG</v>
      </c>
      <c r="AF270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--/BBB+/BBB+</v>
      </c>
      <c r="AG270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--/BBB+/BBB+</v>
      </c>
      <c r="AH270" s="229" t="str">
        <f>IF(tbl_coded[[#This Row],[ISIN]]="","",IF(_xll.BDP($B270&amp;" Corp",AH$1)="#N/A N/A","--",_xll.BDP($B270&amp;" Corp",AH$1)))</f>
        <v>CN</v>
      </c>
      <c r="AI27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0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0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甘肃省公路航空旅游投</v>
      </c>
      <c r="AL270" s="244" t="str">
        <f>IF(tbl_coded[[#This Row],[ISIN]]="","",IF(_xll.BDS($B270&amp;" Corp",AL$1)="#N/A Field Not Applicable","",_xll.BDS($B270&amp;" Corp",AL$1)))</f>
        <v/>
      </c>
      <c r="AM270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0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0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0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0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0" s="244" t="str">
        <f>IF(tbl_coded[[#This Row],[ISIN]]="","",IF(OR(_xll.BDP($B270&amp;" Corp",AR$1)="#N/A N/A"),"",_xll.BDP($B270&amp;" Corp",AR$1)))</f>
        <v/>
      </c>
      <c r="AS270" s="244" t="str">
        <f>IF(tbl_coded[[#This Row],[ISIN]]="","",IF(_xll.BDS($B270&amp;" Corp",AS$1)="#N/A Field Not Applicable","",_xll.BDS($B270&amp;" Corp",AS$1)))</f>
        <v/>
      </c>
      <c r="AT270" s="244" t="str">
        <f>IF(tbl_coded[[#This Row],[SBLC Provider BBID]]="","",_xll.BDP(tbl_coded[[#This Row],[SBLC Provider BBID]]&amp;" CompanyID","NAME"))</f>
        <v/>
      </c>
      <c r="AU270" s="244" t="str">
        <f>IF(tbl_coded[[#This Row],[ISIN]]="","",IF(OR(_xll.BDP($B270&amp;" Corp",AU$1)="#N/A N/A"),"--",IF(_xll.BDP($B270&amp;" Corp",AU$1)="#N/A Field Not Applicable","",TEXT(_xll.BDP($B270&amp;" Corp",AU$1),"yyyy/mm/dd"))))</f>
        <v>2020/11/03</v>
      </c>
      <c r="AV270" s="244" t="str">
        <f>IF(tbl_coded[[#This Row],[ISIN]]="","",IF(OR(_xll.BDP($B270&amp;" Corp",AV$1)="#N/A N/A"),"--",IF(_xll.BDP($B270&amp;" Corp",AV$1)="#N/A Field Not Applicable","",TEXT(_xll.BDP($B270&amp;" Corp",AV$1),"yyyy/mm/dd"))))</f>
        <v>2023/11/03</v>
      </c>
      <c r="AW270" s="244" t="str">
        <f>IF(tbl_coded[[#This Row],[ISIN]]="","",IF(OR(_xll.BDP($B270&amp;" Corp",AW$1)="#N/A N/A"),"--",IF(_xll.BDP($B270&amp;" Corp",AW$1)="#N/A Field Not Applicable","",TEXT(_xll.BDP($B270&amp;" Corp",AW$1),"yyyy/mm/dd"))))</f>
        <v>2020/10/27</v>
      </c>
      <c r="AX270" s="244" t="str">
        <f>IF(tbl_coded[[#This Row],[ISIN]]="","",IF(OR(_xll.BDP($B270&amp;" Corp",AX$1)="#N/A Field Not Applicable"),"--",IF(_xll.BDP($B270&amp;" Corp",AX$1)="#N/A Field Not Applicable","",TEXT(_xll.BDP($B270&amp;" Corp",AX$1),"yyyy/mm/dd"))))</f>
        <v>--</v>
      </c>
      <c r="AY270" s="244">
        <f>IF(tbl_coded[[#This Row],[ISIN]]="","",IF(OR(_xll.BDP($B270&amp;" Corp",AY$1)="#N/A N/A"),"--",_xll.BDP($B270&amp;" Corp",AY$1)))</f>
        <v>3.25</v>
      </c>
      <c r="AZ270" s="244" t="str">
        <f>IF(tbl_coded[[#This Row],[ISIN]]="","",IF(OR(_xll.BDP($B270&amp;" Corp",AZ$1)="#N/A N/A"),"--",_xll.BDP($B270&amp;" Corp",AZ$1)))</f>
        <v>USD</v>
      </c>
      <c r="BA270" s="244">
        <f>IF(tbl_coded[[#This Row],[ISIN]]="","",IF(OR(_xll.BDP($B270&amp;" Corp",BA$1)="#N/A N/A"),"--",_xll.BDP($B270&amp;" Corp",BA$1)))</f>
        <v>300000000</v>
      </c>
      <c r="BB270" s="244">
        <f>IF(tbl_coded[[#This Row],[ISIN]]="","",IF(OR(_xll.BDP($B270&amp;" Corp",BB$1)="#N/A Field Not Applicable"),"--",_xll.BDP($B270&amp;" Corp",BB$1)))</f>
        <v>100</v>
      </c>
      <c r="BC270" s="244" t="str">
        <f>IF(tbl_coded[[#This Row],[ISIN]]="","",IF(OR(_xll.BDP($B270&amp;" Corp",BC$1)="#N/A Field Not Applicable"),"--",_xll.BDP($B270&amp;" Corp",BC$1)))</f>
        <v>N</v>
      </c>
      <c r="BD270" s="244" t="str">
        <f>IF(tbl_coded[[#This Row],[ISIN]]="","",IF(OR(_xll.BDP($B270&amp;" Corp",BD$1)="#N/A Field Not Applicable"),"--",_xll.BDP($B270&amp;" Corp",BD$1)))</f>
        <v>N</v>
      </c>
      <c r="BE270" s="244" t="str">
        <f>IF(tbl_coded[[#This Row],[ISIN]]="","",IF(OR(_xll.BDP($B270&amp;" Corp",BE$1)="#N/A Field Not Applicable"),"--",_xll.BDP($B270&amp;" Corp",BE$1)))</f>
        <v>N</v>
      </c>
      <c r="BF270" s="244" t="str">
        <f>IF(tbl_coded[[#This Row],[ISIN]]="","",IF(OR(_xll.BDP($B270&amp;" Corp",BF$1)="#N/A N/A"),"",_xll.BDP($B270&amp;" Corp",BF$1)))</f>
        <v>0793820D CH</v>
      </c>
      <c r="BG270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0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0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70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70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270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--/BBB+/BBB+</v>
      </c>
      <c r="BM270" s="244" t="str">
        <f>IF(tbl_coded[[#This Row],[GREEN]]="Y","Green",IF(tbl_coded[[#This Row],[SUSTAINABLE]]="Y","Sustainable",IF(tbl_coded[[#This Row],[SOCIAL]]="Y","Social","")))</f>
        <v/>
      </c>
    </row>
    <row r="271" spans="1:65" ht="15" customHeight="1">
      <c r="A271" s="225">
        <v>269</v>
      </c>
      <c r="B271" s="226" t="str">
        <f>IF(美元债一级!$C$3:$C$1048576&lt;&gt;"",美元债一级!C271,"")</f>
        <v>XS2247412518</v>
      </c>
      <c r="C271" s="230" t="str">
        <f>IF(tbl_coded[[#This Row],[ISIN]]="","",IF(tbl_coded[[#This Row],[Index]]&gt;$A$1,"",IF(_xll.BDP($B271&amp;" Corp",C$1)="#N/A N/A","",_xll.BDP($B271&amp;" Corp",C$1))))</f>
        <v>21/10/2020</v>
      </c>
      <c r="D271" s="230" t="str">
        <f>IF(tbl_coded[[#This Row],[ISIN]]="","",IF(_xll.BDP($B271&amp;" Corp",D$1)="#N/A N/A","",_xll.BDP($B271&amp;" Corp",D$1)))</f>
        <v>ZHONGLIANG HOLDINGS</v>
      </c>
      <c r="E271" s="230" t="str">
        <f>IF(tbl_coded[[#This Row],[ISIN]]="","",IF(_xll.BDP($B271&amp;" Corp",E$1)="#N/A N/A","--",_xll.BDP($B271&amp;" Corp",E$1)))</f>
        <v>SUBSIDIARIES</v>
      </c>
      <c r="F271" s="230" t="str">
        <f>IF(tbl_coded[[#This Row],[ISIN]]="","",IF(_xll.BDS($B271&amp;" Corp",F$1)="#N/A Field Not Applicable","",_xll.BDS($B271&amp;" Corp",F$1)))</f>
        <v/>
      </c>
      <c r="G271" s="230" t="str">
        <f>IF(tbl_coded[[#This Row],[ISIN]]="","",IF(_xll.BDP($F271&amp;" CompanyID",G$1)="#N/A Invalid Security","",_xll.BDP($F271&amp;" CompanyID",G$1)))</f>
        <v/>
      </c>
      <c r="H271" s="230" t="str">
        <f>IF(tbl_coded[[#This Row],[ISIN]]="","",IF(_xll.BDP($B271&amp;" Corp",H$1)="#N/A N/A","--",_xll.BDP($B271&amp;" Corp",H$1)))</f>
        <v>--</v>
      </c>
      <c r="I271" s="230" t="str">
        <f>IF(tbl_coded[[#This Row],[ISIN]]="","",IF(_xll.BDP($B271&amp;" Corp",I$1)="#N/A N/A","--",_xll.BDP($B271&amp;" Corp",I$1)))</f>
        <v>--</v>
      </c>
      <c r="J271" s="230" t="str">
        <f>IF(tbl_coded[[#This Row],[ISIN]]="","",IF(_xll.BDP($B271&amp;" Corp",J$1)="#N/A N/A","--",_xll.BDP($B271&amp;" Corp",J$1)))</f>
        <v>WD</v>
      </c>
      <c r="K271" s="230" t="str">
        <f>IF(tbl_coded[[#This Row],[ISIN]]="","",IF(_xll.BDP($B271&amp;" Corp",K$1)="#N/A N/A","--",_xll.BDP($B271&amp;" Corp",K$1)))</f>
        <v>--</v>
      </c>
      <c r="L271" s="230" t="str">
        <f>IF(tbl_coded[[#This Row],[ISIN]]="","",IF(_xll.BDP($B271&amp;" Corp",L$1)="#N/A N/A","--",_xll.BDP($B271&amp;" Corp",L$1)))</f>
        <v>--</v>
      </c>
      <c r="M271" s="230" t="str">
        <f>IF(tbl_coded[[#This Row],[ISIN]]="","",IF(_xll.BDP($B271&amp;" Corp",M$1)="#N/A N/A","--",_xll.BDP($B271&amp;" Corp",M$1)))</f>
        <v>--</v>
      </c>
      <c r="N271" s="230" t="str">
        <f>IF(tbl_coded[[#This Row],[ISIN]]="","",IF(_xll.BDP($B271&amp;" Corp",N$1)="#N/A N/A","--",_xll.BDP($B271&amp;" Corp",N$1)))</f>
        <v>WR</v>
      </c>
      <c r="O271" s="230" t="str">
        <f>IF(tbl_coded[[#This Row],[ISIN]]="","",IF(_xll.BDP($B271&amp;" Corp",O$1)="#N/A N/A","--",_xll.BDP($B271&amp;" Corp",O$1)))</f>
        <v>NR</v>
      </c>
      <c r="P271" s="230" t="str">
        <f>IF(tbl_coded[[#This Row],[ISIN]]="","",IF(_xll.BDP($B271&amp;" Corp",P$1)="#N/A N/A","--",_xll.BDP($B271&amp;" Corp",P$1)))</f>
        <v>WD</v>
      </c>
      <c r="Q27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271" s="230" t="str">
        <f>IF(tbl_coded[[#This Row],[ISIN]]="","",IF(OR(_xll.BDP($B271&amp;" Corp",R$1)="#N/A N/A",_xll.BDP($B271&amp;" Corp",R$1)="#N/A Invalid Security",_xll.BDP($B271&amp;" Corp",R$1)="#N/A Field Not Applicable"),"--",_xll.BDP($B271&amp;" Corp",R$1)))</f>
        <v>--</v>
      </c>
      <c r="S271" s="230" t="str">
        <f>IF(tbl_coded[[#This Row],[ISIN]]="","",IF(OR(_xll.BDP($R271&amp;" Equity",S$1)="#N/A N/A",_xll.BDP($R271&amp;" Equity",S$1)="#N/A Invalid Security"),"--",_xll.BDP($R271&amp;" Equity",S$1)))</f>
        <v>--</v>
      </c>
      <c r="T271" s="230" t="str">
        <f>IF(tbl_coded[[#This Row],[ISIN]]="","",IF(OR(_xll.BDP($R271&amp;" Equity",T$1)="#N/A N/A",_xll.BDP($R271&amp;" Equity",T$1)="#N/A Invalid Security"),"--",_xll.BDP($R271&amp;" Equity",T$1)))</f>
        <v>--</v>
      </c>
      <c r="U271" s="230" t="str">
        <f>IF(tbl_coded[[#This Row],[ISIN]]="","",IF(OR(_xll.BDP($R271&amp;" Equity",U$1)="#N/A N/A",_xll.BDP($R271&amp;" Equity",U$1)="#N/A Invalid Security"),"--",_xll.BDP($R271&amp;" Equity",U$1)))</f>
        <v>--</v>
      </c>
      <c r="V271" s="230" t="str">
        <f>IF(tbl_coded[[#This Row],[ISIN]]="","",IF(OR(_xll.BDP($R271&amp;" Equity",V$1)="#N/A N/A",_xll.BDP($R271&amp;" Equity",V$1)="#N/A Invalid Security"),"--",_xll.BDP($R271&amp;" Equity",V$1)))</f>
        <v>--</v>
      </c>
      <c r="W271" s="230" t="str">
        <f>IF(tbl_coded[[#This Row],[ISIN]]="","",IF(OR(_xll.BDP($R271&amp;" Equity",W$1)="#N/A N/A",_xll.BDP($R271&amp;" Equity",W$1)="#N/A Invalid Security"),"--",_xll.BDP($R271&amp;" Equity",W$1)))</f>
        <v>--</v>
      </c>
      <c r="X271" s="230" t="str">
        <f>IF(tbl_coded[[#This Row],[ISIN]]="","",IF(OR(_xll.BDP($R271&amp;" Equity",X$1)="#N/A N/A",_xll.BDP($R271&amp;" Equity",X$1)="#N/A Invalid Security"),"--",_xll.BDP($R271&amp;" Equity",X$1)))</f>
        <v>--</v>
      </c>
      <c r="Y27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71" s="230" t="str">
        <f>IF(tbl_coded[[#This Row],[ISIN]]="","",IF(ISNUMBER(_xll.BDP(B271&amp;" Corp",Z$1)),_xll.BDP(B271&amp;" Corp",Z$1),""))</f>
        <v/>
      </c>
      <c r="AA271" s="230" t="str">
        <f>IF(tbl_coded[[#This Row],[ISIN]]="","",IF(ISNUMBER(_xll.BDP(B271&amp;" Corp",AA$1)),_xll.BDP(B271&amp;" Corp",AA$1),""))</f>
        <v/>
      </c>
      <c r="AB271" s="230" t="str">
        <f>IF(tbl_coded[[#This Row],[ISIN]]="","",IF(ISNUMBER(_xll.BDP(B271&amp;" Corp",AB$1)),_xll.BDP(B271&amp;" Corp",AB$1),""))</f>
        <v/>
      </c>
      <c r="AC271" s="230" t="str">
        <f>IF(tbl_coded[[#This Row],[ISIN]]="","",IF((_xll.BDP(B271&amp;" Corp",AC$1))="#N/A Field Not Applicable","",_xll.BDP(B271&amp;" Corp",AC$1)))</f>
        <v>N</v>
      </c>
      <c r="AD271" s="230" t="str">
        <f>IF(tbl_coded[[#This Row],[ISIN]]="","",IF((_xll.BDP(B271&amp;" Corp",AD$1))="#N/A N/A","--",_xll.BDP(B271&amp;" Corp",AD$1)))</f>
        <v>--</v>
      </c>
      <c r="AE271" s="230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>HY</v>
      </c>
      <c r="AF27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7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271" s="231" t="str">
        <f>IF(tbl_coded[[#This Row],[ISIN]]="","",IF(_xll.BDP($B271&amp;" Corp",AH$1)="#N/A N/A","--",_xll.BDP($B271&amp;" Corp",AH$1)))</f>
        <v>KY</v>
      </c>
      <c r="AI27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7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中梁控股</v>
      </c>
      <c r="AL271" s="230" t="str">
        <f>IF(tbl_coded[[#This Row],[ISIN]]="","",IF(_xll.BDS($B271&amp;" Corp",AL$1)="#N/A Field Not Applicable","",_xll.BDS($B271&amp;" Corp",AL$1)))</f>
        <v/>
      </c>
      <c r="AM27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1" s="230" t="str">
        <f>IF(tbl_coded[[#This Row],[ISIN]]="","",IF(OR(_xll.BDP($B271&amp;" Corp",AR$1)="#N/A N/A"),"",_xll.BDP($B271&amp;" Corp",AR$1)))</f>
        <v>Subsidiaries</v>
      </c>
      <c r="AS271" s="230" t="str">
        <f>IF(tbl_coded[[#This Row],[ISIN]]="","",IF(_xll.BDS($B271&amp;" Corp",AS$1)="#N/A Field Not Applicable","",_xll.BDS($B271&amp;" Corp",AS$1)))</f>
        <v/>
      </c>
      <c r="AT271" s="230" t="str">
        <f>IF(tbl_coded[[#This Row],[SBLC Provider BBID]]="","",_xll.BDP(tbl_coded[[#This Row],[SBLC Provider BBID]]&amp;" CompanyID","NAME"))</f>
        <v/>
      </c>
      <c r="AU271" s="230" t="str">
        <f>IF(tbl_coded[[#This Row],[ISIN]]="","",IF(OR(_xll.BDP($B271&amp;" Corp",AU$1)="#N/A N/A"),"--",IF(_xll.BDP($B271&amp;" Corp",AU$1)="#N/A Field Not Applicable","",TEXT(_xll.BDP($B271&amp;" Corp",AU$1),"yyyy/mm/dd"))))</f>
        <v>2020/10/29</v>
      </c>
      <c r="AV271" s="230" t="str">
        <f>IF(tbl_coded[[#This Row],[ISIN]]="","",IF(OR(_xll.BDP($B271&amp;" Corp",AV$1)="#N/A N/A"),"--",IF(_xll.BDP($B271&amp;" Corp",AV$1)="#N/A Field Not Applicable","",TEXT(_xll.BDP($B271&amp;" Corp",AV$1),"yyyy/mm/dd"))))</f>
        <v>2022/07/29</v>
      </c>
      <c r="AW271" s="230" t="str">
        <f>IF(tbl_coded[[#This Row],[ISIN]]="","",IF(OR(_xll.BDP($B271&amp;" Corp",AW$1)="#N/A N/A"),"--",IF(_xll.BDP($B271&amp;" Corp",AW$1)="#N/A Field Not Applicable","",TEXT(_xll.BDP($B271&amp;" Corp",AW$1),"yyyy/mm/dd"))))</f>
        <v>2020/10/21</v>
      </c>
      <c r="AX271" s="230" t="str">
        <f>IF(tbl_coded[[#This Row],[ISIN]]="","",IF(OR(_xll.BDP($B271&amp;" Corp",AX$1)="#N/A Field Not Applicable"),"--",IF(_xll.BDP($B271&amp;" Corp",AX$1)="#N/A Field Not Applicable","",TEXT(_xll.BDP($B271&amp;" Corp",AX$1),"yyyy/mm/dd"))))</f>
        <v>--</v>
      </c>
      <c r="AY271" s="230">
        <f>IF(tbl_coded[[#This Row],[ISIN]]="","",IF(OR(_xll.BDP($B271&amp;" Corp",AY$1)="#N/A N/A"),"--",_xll.BDP($B271&amp;" Corp",AY$1)))</f>
        <v>9.5</v>
      </c>
      <c r="AZ271" s="230" t="str">
        <f>IF(tbl_coded[[#This Row],[ISIN]]="","",IF(OR(_xll.BDP($B271&amp;" Corp",AZ$1)="#N/A N/A"),"--",_xll.BDP($B271&amp;" Corp",AZ$1)))</f>
        <v>USD</v>
      </c>
      <c r="BA271" s="230">
        <f>IF(tbl_coded[[#This Row],[ISIN]]="","",IF(OR(_xll.BDP($B271&amp;" Corp",BA$1)="#N/A N/A"),"--",_xll.BDP($B271&amp;" Corp",BA$1)))</f>
        <v>450000000</v>
      </c>
      <c r="BB271" s="230">
        <f>IF(tbl_coded[[#This Row],[ISIN]]="","",IF(OR(_xll.BDP($B271&amp;" Corp",BB$1)="#N/A Field Not Applicable"),"--",_xll.BDP($B271&amp;" Corp",BB$1)))</f>
        <v>98.936999999999998</v>
      </c>
      <c r="BC271" s="230" t="str">
        <f>IF(tbl_coded[[#This Row],[ISIN]]="","",IF(OR(_xll.BDP($B271&amp;" Corp",BC$1)="#N/A Field Not Applicable"),"--",_xll.BDP($B271&amp;" Corp",BC$1)))</f>
        <v>N</v>
      </c>
      <c r="BD271" s="230" t="str">
        <f>IF(tbl_coded[[#This Row],[ISIN]]="","",IF(OR(_xll.BDP($B271&amp;" Corp",BD$1)="#N/A Field Not Applicable"),"--",_xll.BDP($B271&amp;" Corp",BD$1)))</f>
        <v>N</v>
      </c>
      <c r="BE271" s="230" t="str">
        <f>IF(tbl_coded[[#This Row],[ISIN]]="","",IF(OR(_xll.BDP($B271&amp;" Corp",BE$1)="#N/A Field Not Applicable"),"--",_xll.BDP($B271&amp;" Corp",BE$1)))</f>
        <v>N</v>
      </c>
      <c r="BF271" s="230" t="str">
        <f>IF(tbl_coded[[#This Row],[ISIN]]="","",IF(OR(_xll.BDP($B271&amp;" Corp",BF$1)="#N/A N/A"),"",_xll.BDP($B271&amp;" Corp",BF$1)))</f>
        <v>2772 HK</v>
      </c>
      <c r="BG27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7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7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7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71" s="230" t="str">
        <f>IF(tbl_coded[[#This Row],[GREEN]]="Y","Green",IF(tbl_coded[[#This Row],[SUSTAINABLE]]="Y","Sustainable",IF(tbl_coded[[#This Row],[SOCIAL]]="Y","Social","")))</f>
        <v/>
      </c>
    </row>
    <row r="272" spans="1:65" ht="15" customHeight="1">
      <c r="A272" s="225">
        <v>270</v>
      </c>
      <c r="B272" s="226" t="str">
        <f>IF(美元债一级!$C$3:$C$1048576&lt;&gt;"",美元债一级!C272,"")</f>
        <v>XS2213048965</v>
      </c>
      <c r="C272" s="230" t="str">
        <f>IF(tbl_coded[[#This Row],[ISIN]]="","",IF(tbl_coded[[#This Row],[Index]]&gt;$A$1,"",IF(_xll.BDP($B272&amp;" Corp",C$1)="#N/A N/A","",_xll.BDP($B272&amp;" Corp",C$1))))</f>
        <v>20/10/2020</v>
      </c>
      <c r="D272" s="230" t="str">
        <f>IF(tbl_coded[[#This Row],[ISIN]]="","",IF(_xll.BDP($B272&amp;" Corp",D$1)="#N/A N/A","",_xll.BDP($B272&amp;" Corp",D$1)))</f>
        <v>CHINA EVERBRIGHT LTD</v>
      </c>
      <c r="E272" s="230" t="str">
        <f>IF(tbl_coded[[#This Row],[ISIN]]="","",IF(_xll.BDP($B272&amp;" Corp",E$1)="#N/A N/A","--",_xll.BDP($B272&amp;" Corp",E$1)))</f>
        <v>--</v>
      </c>
      <c r="F272" s="230" t="str">
        <f>IF(tbl_coded[[#This Row],[ISIN]]="","",IF(_xll.BDS($B272&amp;" Corp",F$1)="#N/A Field Not Applicable","",_xll.BDS($B272&amp;" Corp",F$1)))</f>
        <v/>
      </c>
      <c r="G272" s="230" t="str">
        <f>IF(tbl_coded[[#This Row],[ISIN]]="","",IF(_xll.BDP($F272&amp;" CompanyID",G$1)="#N/A Invalid Security","",_xll.BDP($F272&amp;" CompanyID",G$1)))</f>
        <v/>
      </c>
      <c r="H272" s="230" t="str">
        <f>IF(tbl_coded[[#This Row],[ISIN]]="","",IF(_xll.BDP($B272&amp;" Corp",H$1)="#N/A N/A","--",_xll.BDP($B272&amp;" Corp",H$1)))</f>
        <v>Baa3</v>
      </c>
      <c r="I272" s="230" t="str">
        <f>IF(tbl_coded[[#This Row],[ISIN]]="","",IF(_xll.BDP($B272&amp;" Corp",I$1)="#N/A N/A","--",_xll.BDP($B272&amp;" Corp",I$1)))</f>
        <v>--</v>
      </c>
      <c r="J272" s="230" t="str">
        <f>IF(tbl_coded[[#This Row],[ISIN]]="","",IF(_xll.BDP($B272&amp;" Corp",J$1)="#N/A N/A","--",_xll.BDP($B272&amp;" Corp",J$1)))</f>
        <v>--</v>
      </c>
      <c r="K272" s="230" t="str">
        <f>IF(tbl_coded[[#This Row],[ISIN]]="","",IF(_xll.BDP($B272&amp;" Corp",K$1)="#N/A N/A","--",_xll.BDP($B272&amp;" Corp",K$1)))</f>
        <v>--</v>
      </c>
      <c r="L272" s="230" t="str">
        <f>IF(tbl_coded[[#This Row],[ISIN]]="","",IF(_xll.BDP($B272&amp;" Corp",L$1)="#N/A N/A","--",_xll.BDP($B272&amp;" Corp",L$1)))</f>
        <v>--</v>
      </c>
      <c r="M272" s="230" t="str">
        <f>IF(tbl_coded[[#This Row],[ISIN]]="","",IF(_xll.BDP($B272&amp;" Corp",M$1)="#N/A N/A","--",_xll.BDP($B272&amp;" Corp",M$1)))</f>
        <v>Baa3</v>
      </c>
      <c r="N272" s="230" t="str">
        <f>IF(tbl_coded[[#This Row],[ISIN]]="","",IF(_xll.BDP($B272&amp;" Corp",N$1)="#N/A N/A","--",_xll.BDP($B272&amp;" Corp",N$1)))</f>
        <v>--</v>
      </c>
      <c r="O272" s="230" t="str">
        <f>IF(tbl_coded[[#This Row],[ISIN]]="","",IF(_xll.BDP($B272&amp;" Corp",O$1)="#N/A N/A","--",_xll.BDP($B272&amp;" Corp",O$1)))</f>
        <v>--</v>
      </c>
      <c r="P272" s="230" t="str">
        <f>IF(tbl_coded[[#This Row],[ISIN]]="","",IF(_xll.BDP($B272&amp;" Corp",P$1)="#N/A N/A","--",_xll.BDP($B272&amp;" Corp",P$1)))</f>
        <v>BBB</v>
      </c>
      <c r="Q27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Baa3/--/BBB</v>
      </c>
      <c r="R272" s="230" t="str">
        <f>IF(tbl_coded[[#This Row],[ISIN]]="","",IF(OR(_xll.BDP($B272&amp;" Corp",R$1)="#N/A N/A",_xll.BDP($B272&amp;" Corp",R$1)="#N/A Invalid Security",_xll.BDP($B272&amp;" Corp",R$1)="#N/A Field Not Applicable"),"--",_xll.BDP($B272&amp;" Corp",R$1)))</f>
        <v>--</v>
      </c>
      <c r="S272" s="230" t="str">
        <f>IF(tbl_coded[[#This Row],[ISIN]]="","",IF(OR(_xll.BDP($R272&amp;" Equity",S$1)="#N/A N/A",_xll.BDP($R272&amp;" Equity",S$1)="#N/A Invalid Security"),"--",_xll.BDP($R272&amp;" Equity",S$1)))</f>
        <v>--</v>
      </c>
      <c r="T272" s="230" t="str">
        <f>IF(tbl_coded[[#This Row],[ISIN]]="","",IF(OR(_xll.BDP($R272&amp;" Equity",T$1)="#N/A N/A",_xll.BDP($R272&amp;" Equity",T$1)="#N/A Invalid Security"),"--",_xll.BDP($R272&amp;" Equity",T$1)))</f>
        <v>--</v>
      </c>
      <c r="U272" s="230" t="str">
        <f>IF(tbl_coded[[#This Row],[ISIN]]="","",IF(OR(_xll.BDP($R272&amp;" Equity",U$1)="#N/A N/A",_xll.BDP($R272&amp;" Equity",U$1)="#N/A Invalid Security"),"--",_xll.BDP($R272&amp;" Equity",U$1)))</f>
        <v>--</v>
      </c>
      <c r="V272" s="230" t="str">
        <f>IF(tbl_coded[[#This Row],[ISIN]]="","",IF(OR(_xll.BDP($R272&amp;" Equity",V$1)="#N/A N/A",_xll.BDP($R272&amp;" Equity",V$1)="#N/A Invalid Security"),"--",_xll.BDP($R272&amp;" Equity",V$1)))</f>
        <v>--</v>
      </c>
      <c r="W272" s="230" t="str">
        <f>IF(tbl_coded[[#This Row],[ISIN]]="","",IF(OR(_xll.BDP($R272&amp;" Equity",W$1)="#N/A N/A",_xll.BDP($R272&amp;" Equity",W$1)="#N/A Invalid Security"),"--",_xll.BDP($R272&amp;" Equity",W$1)))</f>
        <v>--</v>
      </c>
      <c r="X272" s="230" t="str">
        <f>IF(tbl_coded[[#This Row],[ISIN]]="","",IF(OR(_xll.BDP($R272&amp;" Equity",X$1)="#N/A N/A",_xll.BDP($R272&amp;" Equity",X$1)="#N/A Invalid Security"),"--",_xll.BDP($R272&amp;" Equity",X$1)))</f>
        <v>--</v>
      </c>
      <c r="Y27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72" s="230" t="str">
        <f>IF(tbl_coded[[#This Row],[ISIN]]="","",IF(ISNUMBER(_xll.BDP(B272&amp;" Corp",Z$1)),_xll.BDP(B272&amp;" Corp",Z$1),""))</f>
        <v/>
      </c>
      <c r="AA272" s="230">
        <f>IF(tbl_coded[[#This Row],[ISIN]]="","",IF(ISNUMBER(_xll.BDP(B272&amp;" Corp",AA$1)),_xll.BDP(B272&amp;" Corp",AA$1),""))</f>
        <v>361.2</v>
      </c>
      <c r="AB272" s="230">
        <f>IF(tbl_coded[[#This Row],[ISIN]]="","",IF(ISNUMBER(_xll.BDP(B272&amp;" Corp",AB$1)),_xll.BDP(B272&amp;" Corp",AB$1),""))</f>
        <v>761.2</v>
      </c>
      <c r="AC272" s="230" t="str">
        <f>IF(tbl_coded[[#This Row],[ISIN]]="","",IF((_xll.BDP(B272&amp;" Corp",AC$1))="#N/A Field Not Applicable","",_xll.BDP(B272&amp;" Corp",AC$1)))</f>
        <v>N</v>
      </c>
      <c r="AD272" s="230" t="str">
        <f>IF(tbl_coded[[#This Row],[ISIN]]="","",IF((_xll.BDP(B272&amp;" Corp",AD$1))="#N/A N/A","--",_xll.BDP(B272&amp;" Corp",AD$1)))</f>
        <v>--</v>
      </c>
      <c r="AE272" s="230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>IG</v>
      </c>
      <c r="AF27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27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Baa3/--/--</v>
      </c>
      <c r="AH272" s="231" t="str">
        <f>IF(tbl_coded[[#This Row],[ISIN]]="","",IF(_xll.BDP($B272&amp;" Corp",AH$1)="#N/A N/A","--",_xll.BDP($B272&amp;" Corp",AH$1)))</f>
        <v>HK</v>
      </c>
      <c r="AI27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27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中国光大控股</v>
      </c>
      <c r="AL272" s="230" t="str">
        <f>IF(tbl_coded[[#This Row],[ISIN]]="","",IF(_xll.BDS($B272&amp;" Corp",AL$1)="#N/A Field Not Applicable","",_xll.BDS($B272&amp;" Corp",AL$1)))</f>
        <v/>
      </c>
      <c r="AM27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2" s="230" t="str">
        <f>IF(tbl_coded[[#This Row],[ISIN]]="","",IF(OR(_xll.BDP($B272&amp;" Corp",AR$1)="#N/A N/A"),"",_xll.BDP($B272&amp;" Corp",AR$1)))</f>
        <v/>
      </c>
      <c r="AS272" s="230" t="str">
        <f>IF(tbl_coded[[#This Row],[ISIN]]="","",IF(_xll.BDS($B272&amp;" Corp",AS$1)="#N/A Field Not Applicable","",_xll.BDS($B272&amp;" Corp",AS$1)))</f>
        <v/>
      </c>
      <c r="AT272" s="230" t="str">
        <f>IF(tbl_coded[[#This Row],[SBLC Provider BBID]]="","",_xll.BDP(tbl_coded[[#This Row],[SBLC Provider BBID]]&amp;" CompanyID","NAME"))</f>
        <v/>
      </c>
      <c r="AU272" s="230" t="str">
        <f>IF(tbl_coded[[#This Row],[ISIN]]="","",IF(OR(_xll.BDP($B272&amp;" Corp",AU$1)="#N/A N/A"),"--",IF(_xll.BDP($B272&amp;" Corp",AU$1)="#N/A Field Not Applicable","",TEXT(_xll.BDP($B272&amp;" Corp",AU$1),"yyyy/mm/dd"))))</f>
        <v>2020/10/27</v>
      </c>
      <c r="AV272" s="230" t="str">
        <f>IF(tbl_coded[[#This Row],[ISIN]]="","",IF(OR(_xll.BDP($B272&amp;" Corp",AV$1)="#N/A N/A"),"--",IF(_xll.BDP($B272&amp;" Corp",AV$1)="#N/A Field Not Applicable","",TEXT(_xll.BDP($B272&amp;" Corp",AV$1),"yyyy/mm/dd"))))</f>
        <v/>
      </c>
      <c r="AW272" s="230" t="str">
        <f>IF(tbl_coded[[#This Row],[ISIN]]="","",IF(OR(_xll.BDP($B272&amp;" Corp",AW$1)="#N/A N/A"),"--",IF(_xll.BDP($B272&amp;" Corp",AW$1)="#N/A Field Not Applicable","",TEXT(_xll.BDP($B272&amp;" Corp",AW$1),"yyyy/mm/dd"))))</f>
        <v>2020/10/20</v>
      </c>
      <c r="AX272" s="230" t="str">
        <f>IF(tbl_coded[[#This Row],[ISIN]]="","",IF(OR(_xll.BDP($B272&amp;" Corp",AX$1)="#N/A Field Not Applicable"),"--",IF(_xll.BDP($B272&amp;" Corp",AX$1)="#N/A Field Not Applicable","",TEXT(_xll.BDP($B272&amp;" Corp",AX$1),"yyyy/mm/dd"))))</f>
        <v>2023/10/27</v>
      </c>
      <c r="AY272" s="230">
        <f>IF(tbl_coded[[#This Row],[ISIN]]="","",IF(OR(_xll.BDP($B272&amp;" Corp",AY$1)="#N/A N/A"),"--",_xll.BDP($B272&amp;" Corp",AY$1)))</f>
        <v>3.8</v>
      </c>
      <c r="AZ272" s="230" t="str">
        <f>IF(tbl_coded[[#This Row],[ISIN]]="","",IF(OR(_xll.BDP($B272&amp;" Corp",AZ$1)="#N/A N/A"),"--",_xll.BDP($B272&amp;" Corp",AZ$1)))</f>
        <v>USD</v>
      </c>
      <c r="BA272" s="230">
        <f>IF(tbl_coded[[#This Row],[ISIN]]="","",IF(OR(_xll.BDP($B272&amp;" Corp",BA$1)="#N/A N/A"),"--",_xll.BDP($B272&amp;" Corp",BA$1)))</f>
        <v>300000000</v>
      </c>
      <c r="BB272" s="230">
        <f>IF(tbl_coded[[#This Row],[ISIN]]="","",IF(OR(_xll.BDP($B272&amp;" Corp",BB$1)="#N/A Field Not Applicable"),"--",_xll.BDP($B272&amp;" Corp",BB$1)))</f>
        <v>100</v>
      </c>
      <c r="BC272" s="230" t="str">
        <f>IF(tbl_coded[[#This Row],[ISIN]]="","",IF(OR(_xll.BDP($B272&amp;" Corp",BC$1)="#N/A Field Not Applicable"),"--",_xll.BDP($B272&amp;" Corp",BC$1)))</f>
        <v>N</v>
      </c>
      <c r="BD272" s="230" t="str">
        <f>IF(tbl_coded[[#This Row],[ISIN]]="","",IF(OR(_xll.BDP($B272&amp;" Corp",BD$1)="#N/A Field Not Applicable"),"--",_xll.BDP($B272&amp;" Corp",BD$1)))</f>
        <v>N</v>
      </c>
      <c r="BE272" s="230" t="str">
        <f>IF(tbl_coded[[#This Row],[ISIN]]="","",IF(OR(_xll.BDP($B272&amp;" Corp",BE$1)="#N/A Field Not Applicable"),"--",_xll.BDP($B272&amp;" Corp",BE$1)))</f>
        <v>N</v>
      </c>
      <c r="BF272" s="230" t="str">
        <f>IF(tbl_coded[[#This Row],[ISIN]]="","",IF(OR(_xll.BDP($B272&amp;" Corp",BF$1)="#N/A N/A"),"",_xll.BDP($B272&amp;" Corp",BF$1)))</f>
        <v>165 HK</v>
      </c>
      <c r="BG27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7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7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7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--/--/BBB</v>
      </c>
      <c r="BM272" s="230" t="str">
        <f>IF(tbl_coded[[#This Row],[GREEN]]="Y","Green",IF(tbl_coded[[#This Row],[SUSTAINABLE]]="Y","Sustainable",IF(tbl_coded[[#This Row],[SOCIAL]]="Y","Social","")))</f>
        <v/>
      </c>
    </row>
    <row r="273" spans="1:65" ht="15" customHeight="1">
      <c r="A273" s="225">
        <v>271</v>
      </c>
      <c r="B273" s="226" t="str">
        <f>IF(美元债一级!$C$3:$C$1048576&lt;&gt;"",美元债一级!C273,"")</f>
        <v>XS2243890196</v>
      </c>
      <c r="C273" s="230" t="str">
        <f>IF(tbl_coded[[#This Row],[ISIN]]="","",IF(tbl_coded[[#This Row],[Index]]&gt;$A$1,"",IF(_xll.BDP($B273&amp;" Corp",C$1)="#N/A N/A","",_xll.BDP($B273&amp;" Corp",C$1))))</f>
        <v>16/10/2020</v>
      </c>
      <c r="D273" s="230" t="str">
        <f>IF(tbl_coded[[#This Row],[ISIN]]="","",IF(_xll.BDP($B273&amp;" Corp",D$1)="#N/A N/A","",_xll.BDP($B273&amp;" Corp",D$1)))</f>
        <v>CHINA MINSHENG BKG/HK</v>
      </c>
      <c r="E273" s="230" t="str">
        <f>IF(tbl_coded[[#This Row],[ISIN]]="","",IF(_xll.BDP($B273&amp;" Corp",E$1)="#N/A N/A","--",_xll.BDP($B273&amp;" Corp",E$1)))</f>
        <v>--</v>
      </c>
      <c r="F273" s="230" t="str">
        <f>IF(tbl_coded[[#This Row],[ISIN]]="","",IF(_xll.BDS($B273&amp;" Corp",F$1)="#N/A Field Not Applicable","",_xll.BDS($B273&amp;" Corp",F$1)))</f>
        <v/>
      </c>
      <c r="G273" s="230" t="str">
        <f>IF(tbl_coded[[#This Row],[ISIN]]="","",IF(_xll.BDP($F273&amp;" CompanyID",G$1)="#N/A Invalid Security","",_xll.BDP($F273&amp;" CompanyID",G$1)))</f>
        <v/>
      </c>
      <c r="H273" s="230" t="str">
        <f>IF(tbl_coded[[#This Row],[ISIN]]="","",IF(_xll.BDP($B273&amp;" Corp",H$1)="#N/A N/A","--",_xll.BDP($B273&amp;" Corp",H$1)))</f>
        <v>--</v>
      </c>
      <c r="I273" s="230" t="str">
        <f>IF(tbl_coded[[#This Row],[ISIN]]="","",IF(_xll.BDP($B273&amp;" Corp",I$1)="#N/A N/A","--",_xll.BDP($B273&amp;" Corp",I$1)))</f>
        <v>BBB-</v>
      </c>
      <c r="J273" s="230" t="str">
        <f>IF(tbl_coded[[#This Row],[ISIN]]="","",IF(_xll.BDP($B273&amp;" Corp",J$1)="#N/A N/A","--",_xll.BDP($B273&amp;" Corp",J$1)))</f>
        <v>--</v>
      </c>
      <c r="K273" s="230" t="str">
        <f>IF(tbl_coded[[#This Row],[ISIN]]="","",IF(_xll.BDP($B273&amp;" Corp",K$1)="#N/A N/A","--",_xll.BDP($B273&amp;" Corp",K$1)))</f>
        <v>--</v>
      </c>
      <c r="L273" s="230" t="str">
        <f>IF(tbl_coded[[#This Row],[ISIN]]="","",IF(_xll.BDP($B273&amp;" Corp",L$1)="#N/A N/A","--",_xll.BDP($B273&amp;" Corp",L$1)))</f>
        <v>--</v>
      </c>
      <c r="M273" s="230" t="str">
        <f>IF(tbl_coded[[#This Row],[ISIN]]="","",IF(_xll.BDP($B273&amp;" Corp",M$1)="#N/A N/A","--",_xll.BDP($B273&amp;" Corp",M$1)))</f>
        <v>--</v>
      </c>
      <c r="N273" s="230" t="str">
        <f>IF(tbl_coded[[#This Row],[ISIN]]="","",IF(_xll.BDP($B273&amp;" Corp",N$1)="#N/A N/A","--",_xll.BDP($B273&amp;" Corp",N$1)))</f>
        <v>--</v>
      </c>
      <c r="O273" s="230" t="str">
        <f>IF(tbl_coded[[#This Row],[ISIN]]="","",IF(_xll.BDP($B273&amp;" Corp",O$1)="#N/A N/A","--",_xll.BDP($B273&amp;" Corp",O$1)))</f>
        <v>BBB-</v>
      </c>
      <c r="P273" s="230" t="str">
        <f>IF(tbl_coded[[#This Row],[ISIN]]="","",IF(_xll.BDP($B273&amp;" Corp",P$1)="#N/A N/A","--",_xll.BDP($B273&amp;" Corp",P$1)))</f>
        <v>--</v>
      </c>
      <c r="Q27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--/BBB-/--</v>
      </c>
      <c r="R273" s="230" t="str">
        <f>IF(tbl_coded[[#This Row],[ISIN]]="","",IF(OR(_xll.BDP($B273&amp;" Corp",R$1)="#N/A N/A",_xll.BDP($B273&amp;" Corp",R$1)="#N/A Invalid Security",_xll.BDP($B273&amp;" Corp",R$1)="#N/A Field Not Applicable"),"--",_xll.BDP($B273&amp;" Corp",R$1)))</f>
        <v>--</v>
      </c>
      <c r="S273" s="230" t="str">
        <f>IF(tbl_coded[[#This Row],[ISIN]]="","",IF(OR(_xll.BDP($R273&amp;" Equity",S$1)="#N/A N/A",_xll.BDP($R273&amp;" Equity",S$1)="#N/A Invalid Security"),"--",_xll.BDP($R273&amp;" Equity",S$1)))</f>
        <v>--</v>
      </c>
      <c r="T273" s="230" t="str">
        <f>IF(tbl_coded[[#This Row],[ISIN]]="","",IF(OR(_xll.BDP($R273&amp;" Equity",T$1)="#N/A N/A",_xll.BDP($R273&amp;" Equity",T$1)="#N/A Invalid Security"),"--",_xll.BDP($R273&amp;" Equity",T$1)))</f>
        <v>--</v>
      </c>
      <c r="U273" s="230" t="str">
        <f>IF(tbl_coded[[#This Row],[ISIN]]="","",IF(OR(_xll.BDP($R273&amp;" Equity",U$1)="#N/A N/A",_xll.BDP($R273&amp;" Equity",U$1)="#N/A Invalid Security"),"--",_xll.BDP($R273&amp;" Equity",U$1)))</f>
        <v>--</v>
      </c>
      <c r="V273" s="230" t="str">
        <f>IF(tbl_coded[[#This Row],[ISIN]]="","",IF(OR(_xll.BDP($R273&amp;" Equity",V$1)="#N/A N/A",_xll.BDP($R273&amp;" Equity",V$1)="#N/A Invalid Security"),"--",_xll.BDP($R273&amp;" Equity",V$1)))</f>
        <v>--</v>
      </c>
      <c r="W273" s="230" t="str">
        <f>IF(tbl_coded[[#This Row],[ISIN]]="","",IF(OR(_xll.BDP($R273&amp;" Equity",W$1)="#N/A N/A",_xll.BDP($R273&amp;" Equity",W$1)="#N/A Invalid Security"),"--",_xll.BDP($R273&amp;" Equity",W$1)))</f>
        <v>--</v>
      </c>
      <c r="X273" s="230" t="str">
        <f>IF(tbl_coded[[#This Row],[ISIN]]="","",IF(OR(_xll.BDP($R273&amp;" Equity",X$1)="#N/A N/A",_xll.BDP($R273&amp;" Equity",X$1)="#N/A Invalid Security"),"--",_xll.BDP($R273&amp;" Equity",X$1)))</f>
        <v>--</v>
      </c>
      <c r="Y27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73" s="230" t="str">
        <f>IF(tbl_coded[[#This Row],[ISIN]]="","",IF(ISNUMBER(_xll.BDP(B273&amp;" Corp",Z$1)),_xll.BDP(B273&amp;" Corp",Z$1),""))</f>
        <v/>
      </c>
      <c r="AA273" s="230" t="str">
        <f>IF(tbl_coded[[#This Row],[ISIN]]="","",IF(ISNUMBER(_xll.BDP(B273&amp;" Corp",AA$1)),_xll.BDP(B273&amp;" Corp",AA$1),""))</f>
        <v/>
      </c>
      <c r="AB273" s="230">
        <f>IF(tbl_coded[[#This Row],[ISIN]]="","",IF(ISNUMBER(_xll.BDP(B273&amp;" Corp",AB$1)),_xll.BDP(B273&amp;" Corp",AB$1),""))</f>
        <v>90</v>
      </c>
      <c r="AC273" s="230" t="str">
        <f>IF(tbl_coded[[#This Row],[ISIN]]="","",IF((_xll.BDP(B273&amp;" Corp",AC$1))="#N/A Field Not Applicable","",_xll.BDP(B273&amp;" Corp",AC$1)))</f>
        <v>Y</v>
      </c>
      <c r="AD273" s="230" t="str">
        <f>IF(tbl_coded[[#This Row],[ISIN]]="","",IF((_xll.BDP(B273&amp;" Corp",AD$1))="#N/A N/A","--",_xll.BDP(B273&amp;" Corp",AD$1)))</f>
        <v>QUARTLY US LIBOR +90.000</v>
      </c>
      <c r="AE273" s="230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>IG</v>
      </c>
      <c r="AF27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--/BBB-/--</v>
      </c>
      <c r="AG27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--/BBB-/--</v>
      </c>
      <c r="AH273" s="231" t="str">
        <f>IF(tbl_coded[[#This Row],[ISIN]]="","",IF(_xll.BDP($B273&amp;" Corp",AH$1)="#N/A N/A","--",_xll.BDP($B273&amp;" Corp",AH$1)))</f>
        <v>CN</v>
      </c>
      <c r="AI27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中国民生银行香港分行</v>
      </c>
      <c r="AL273" s="230" t="str">
        <f>IF(tbl_coded[[#This Row],[ISIN]]="","",IF(_xll.BDS($B273&amp;" Corp",AL$1)="#N/A Field Not Applicable","",_xll.BDS($B273&amp;" Corp",AL$1)))</f>
        <v/>
      </c>
      <c r="AM27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3" s="230" t="str">
        <f>IF(tbl_coded[[#This Row],[ISIN]]="","",IF(OR(_xll.BDP($B273&amp;" Corp",AR$1)="#N/A N/A"),"",_xll.BDP($B273&amp;" Corp",AR$1)))</f>
        <v/>
      </c>
      <c r="AS273" s="230" t="str">
        <f>IF(tbl_coded[[#This Row],[ISIN]]="","",IF(_xll.BDS($B273&amp;" Corp",AS$1)="#N/A Field Not Applicable","",_xll.BDS($B273&amp;" Corp",AS$1)))</f>
        <v/>
      </c>
      <c r="AT273" s="230" t="str">
        <f>IF(tbl_coded[[#This Row],[SBLC Provider BBID]]="","",_xll.BDP(tbl_coded[[#This Row],[SBLC Provider BBID]]&amp;" CompanyID","NAME"))</f>
        <v/>
      </c>
      <c r="AU273" s="230" t="str">
        <f>IF(tbl_coded[[#This Row],[ISIN]]="","",IF(OR(_xll.BDP($B273&amp;" Corp",AU$1)="#N/A N/A"),"--",IF(_xll.BDP($B273&amp;" Corp",AU$1)="#N/A Field Not Applicable","",TEXT(_xll.BDP($B273&amp;" Corp",AU$1),"yyyy/mm/dd"))))</f>
        <v>2020/10/22</v>
      </c>
      <c r="AV273" s="230" t="str">
        <f>IF(tbl_coded[[#This Row],[ISIN]]="","",IF(OR(_xll.BDP($B273&amp;" Corp",AV$1)="#N/A N/A"),"--",IF(_xll.BDP($B273&amp;" Corp",AV$1)="#N/A Field Not Applicable","",TEXT(_xll.BDP($B273&amp;" Corp",AV$1),"yyyy/mm/dd"))))</f>
        <v>2023/10/22</v>
      </c>
      <c r="AW273" s="230" t="str">
        <f>IF(tbl_coded[[#This Row],[ISIN]]="","",IF(OR(_xll.BDP($B273&amp;" Corp",AW$1)="#N/A N/A"),"--",IF(_xll.BDP($B273&amp;" Corp",AW$1)="#N/A Field Not Applicable","",TEXT(_xll.BDP($B273&amp;" Corp",AW$1),"yyyy/mm/dd"))))</f>
        <v>2020/10/16</v>
      </c>
      <c r="AX273" s="230" t="str">
        <f>IF(tbl_coded[[#This Row],[ISIN]]="","",IF(OR(_xll.BDP($B273&amp;" Corp",AX$1)="#N/A Field Not Applicable"),"--",IF(_xll.BDP($B273&amp;" Corp",AX$1)="#N/A Field Not Applicable","",TEXT(_xll.BDP($B273&amp;" Corp",AX$1),"yyyy/mm/dd"))))</f>
        <v>--</v>
      </c>
      <c r="AY273" s="230">
        <f>IF(tbl_coded[[#This Row],[ISIN]]="","",IF(OR(_xll.BDP($B273&amp;" Corp",AY$1)="#N/A N/A"),"--",_xll.BDP($B273&amp;" Corp",AY$1)))</f>
        <v>6.1727100000000004</v>
      </c>
      <c r="AZ273" s="230" t="str">
        <f>IF(tbl_coded[[#This Row],[ISIN]]="","",IF(OR(_xll.BDP($B273&amp;" Corp",AZ$1)="#N/A N/A"),"--",_xll.BDP($B273&amp;" Corp",AZ$1)))</f>
        <v>USD</v>
      </c>
      <c r="BA273" s="230">
        <f>IF(tbl_coded[[#This Row],[ISIN]]="","",IF(OR(_xll.BDP($B273&amp;" Corp",BA$1)="#N/A N/A"),"--",_xll.BDP($B273&amp;" Corp",BA$1)))</f>
        <v>500000000</v>
      </c>
      <c r="BB273" s="230">
        <f>IF(tbl_coded[[#This Row],[ISIN]]="","",IF(OR(_xll.BDP($B273&amp;" Corp",BB$1)="#N/A Field Not Applicable"),"--",_xll.BDP($B273&amp;" Corp",BB$1)))</f>
        <v>100</v>
      </c>
      <c r="BC273" s="230" t="str">
        <f>IF(tbl_coded[[#This Row],[ISIN]]="","",IF(OR(_xll.BDP($B273&amp;" Corp",BC$1)="#N/A Field Not Applicable"),"--",_xll.BDP($B273&amp;" Corp",BC$1)))</f>
        <v>N</v>
      </c>
      <c r="BD273" s="230" t="str">
        <f>IF(tbl_coded[[#This Row],[ISIN]]="","",IF(OR(_xll.BDP($B273&amp;" Corp",BD$1)="#N/A Field Not Applicable"),"--",_xll.BDP($B273&amp;" Corp",BD$1)))</f>
        <v>N</v>
      </c>
      <c r="BE273" s="230" t="str">
        <f>IF(tbl_coded[[#This Row],[ISIN]]="","",IF(OR(_xll.BDP($B273&amp;" Corp",BE$1)="#N/A Field Not Applicable"),"--",_xll.BDP($B273&amp;" Corp",BE$1)))</f>
        <v>N</v>
      </c>
      <c r="BF273" s="230" t="str">
        <f>IF(tbl_coded[[#This Row],[ISIN]]="","",IF(OR(_xll.BDP($B273&amp;" Corp",BF$1)="#N/A N/A"),"",_xll.BDP($B273&amp;" Corp",BF$1)))</f>
        <v>600016 CH</v>
      </c>
      <c r="BG27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27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BB+u</v>
      </c>
      <c r="BK27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--/BBB-/BB+u</v>
      </c>
      <c r="BL27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--/BBB-/BB+u</v>
      </c>
      <c r="BM273" s="230" t="str">
        <f>IF(tbl_coded[[#This Row],[GREEN]]="Y","Green",IF(tbl_coded[[#This Row],[SUSTAINABLE]]="Y","Sustainable",IF(tbl_coded[[#This Row],[SOCIAL]]="Y","Social","")))</f>
        <v/>
      </c>
    </row>
    <row r="274" spans="1:65" ht="15" customHeight="1">
      <c r="A274" s="225">
        <v>272</v>
      </c>
      <c r="B274" s="226" t="str">
        <f>IF(美元债一级!$C$3:$C$1048576&lt;&gt;"",美元债一级!C274,"")</f>
        <v>XS2229091124</v>
      </c>
      <c r="C274" s="230" t="str">
        <f>IF(tbl_coded[[#This Row],[ISIN]]="","",IF(tbl_coded[[#This Row],[Index]]&gt;$A$1,"",IF(_xll.BDP($B274&amp;" Corp",C$1)="#N/A N/A","",_xll.BDP($B274&amp;" Corp",C$1))))</f>
        <v>22/9/2020</v>
      </c>
      <c r="D274" s="230" t="str">
        <f>IF(tbl_coded[[#This Row],[ISIN]]="","",IF(_xll.BDP($B274&amp;" Corp",D$1)="#N/A N/A","",_xll.BDP($B274&amp;" Corp",D$1)))</f>
        <v>DIANJIAN HAIYU LTD</v>
      </c>
      <c r="E274" s="230" t="str">
        <f>IF(tbl_coded[[#This Row],[ISIN]]="","",IF(_xll.BDP($B274&amp;" Corp",E$1)="#N/A N/A","--",_xll.BDP($B274&amp;" Corp",E$1)))</f>
        <v>CHINA POWER CONSTR</v>
      </c>
      <c r="F274" s="230" t="str">
        <f>IF(tbl_coded[[#This Row],[ISIN]]="","",IF(_xll.BDS($B274&amp;" Corp",F$1)="#N/A Field Not Applicable","",_xll.BDS($B274&amp;" Corp",F$1)))</f>
        <v/>
      </c>
      <c r="G274" s="230" t="str">
        <f>IF(tbl_coded[[#This Row],[ISIN]]="","",IF(_xll.BDP($F274&amp;" CompanyID",G$1)="#N/A Invalid Security","",_xll.BDP($F274&amp;" CompanyID",G$1)))</f>
        <v/>
      </c>
      <c r="H274" s="230" t="str">
        <f>IF(tbl_coded[[#This Row],[ISIN]]="","",IF(_xll.BDP($B274&amp;" Corp",H$1)="#N/A N/A","--",_xll.BDP($B274&amp;" Corp",H$1)))</f>
        <v>--</v>
      </c>
      <c r="I274" s="230" t="str">
        <f>IF(tbl_coded[[#This Row],[ISIN]]="","",IF(_xll.BDP($B274&amp;" Corp",I$1)="#N/A N/A","--",_xll.BDP($B274&amp;" Corp",I$1)))</f>
        <v>--</v>
      </c>
      <c r="J274" s="230" t="str">
        <f>IF(tbl_coded[[#This Row],[ISIN]]="","",IF(_xll.BDP($B274&amp;" Corp",J$1)="#N/A N/A","--",_xll.BDP($B274&amp;" Corp",J$1)))</f>
        <v>BBB</v>
      </c>
      <c r="K274" s="230" t="str">
        <f>IF(tbl_coded[[#This Row],[ISIN]]="","",IF(_xll.BDP($B274&amp;" Corp",K$1)="#N/A N/A","--",_xll.BDP($B274&amp;" Corp",K$1)))</f>
        <v>--</v>
      </c>
      <c r="L274" s="230" t="str">
        <f>IF(tbl_coded[[#This Row],[ISIN]]="","",IF(_xll.BDP($B274&amp;" Corp",L$1)="#N/A N/A","--",_xll.BDP($B274&amp;" Corp",L$1)))</f>
        <v>--</v>
      </c>
      <c r="M274" s="230" t="str">
        <f>IF(tbl_coded[[#This Row],[ISIN]]="","",IF(_xll.BDP($B274&amp;" Corp",M$1)="#N/A N/A","--",_xll.BDP($B274&amp;" Corp",M$1)))</f>
        <v>(P)Baa1</v>
      </c>
      <c r="N274" s="230" t="str">
        <f>IF(tbl_coded[[#This Row],[ISIN]]="","",IF(_xll.BDP($B274&amp;" Corp",N$1)="#N/A N/A","--",_xll.BDP($B274&amp;" Corp",N$1)))</f>
        <v>--</v>
      </c>
      <c r="O274" s="230" t="str">
        <f>IF(tbl_coded[[#This Row],[ISIN]]="","",IF(_xll.BDP($B274&amp;" Corp",O$1)="#N/A N/A","--",_xll.BDP($B274&amp;" Corp",O$1)))</f>
        <v>--</v>
      </c>
      <c r="P274" s="230" t="str">
        <f>IF(tbl_coded[[#This Row],[ISIN]]="","",IF(_xll.BDP($B274&amp;" Corp",P$1)="#N/A N/A","--",_xll.BDP($B274&amp;" Corp",P$1)))</f>
        <v>--</v>
      </c>
      <c r="Q27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(P)Baa1/--/--</v>
      </c>
      <c r="R274" s="230" t="str">
        <f>IF(tbl_coded[[#This Row],[ISIN]]="","",IF(OR(_xll.BDP($B274&amp;" Corp",R$1)="#N/A N/A",_xll.BDP($B274&amp;" Corp",R$1)="#N/A Invalid Security",_xll.BDP($B274&amp;" Corp",R$1)="#N/A Field Not Applicable"),"--",_xll.BDP($B274&amp;" Corp",R$1)))</f>
        <v>0623979D CH</v>
      </c>
      <c r="S274" s="230" t="str">
        <f>IF(tbl_coded[[#This Row],[ISIN]]="","",IF(OR(_xll.BDP($R274&amp;" Equity",S$1)="#N/A N/A",_xll.BDP($R274&amp;" Equity",S$1)="#N/A Invalid Security"),"--",_xll.BDP($R274&amp;" Equity",S$1)))</f>
        <v>--</v>
      </c>
      <c r="T274" s="230" t="str">
        <f>IF(tbl_coded[[#This Row],[ISIN]]="","",IF(OR(_xll.BDP($R274&amp;" Equity",T$1)="#N/A N/A",_xll.BDP($R274&amp;" Equity",T$1)="#N/A Invalid Security"),"--",_xll.BDP($R274&amp;" Equity",T$1)))</f>
        <v>--</v>
      </c>
      <c r="U274" s="230" t="str">
        <f>IF(tbl_coded[[#This Row],[ISIN]]="","",IF(OR(_xll.BDP($R274&amp;" Equity",U$1)="#N/A N/A",_xll.BDP($R274&amp;" Equity",U$1)="#N/A Invalid Security"),"--",_xll.BDP($R274&amp;" Equity",U$1)))</f>
        <v>Baa1</v>
      </c>
      <c r="V274" s="230" t="str">
        <f>IF(tbl_coded[[#This Row],[ISIN]]="","",IF(OR(_xll.BDP($R274&amp;" Equity",V$1)="#N/A N/A",_xll.BDP($R274&amp;" Equity",V$1)="#N/A Invalid Security"),"--",_xll.BDP($R274&amp;" Equity",V$1)))</f>
        <v>--</v>
      </c>
      <c r="W274" s="230" t="str">
        <f>IF(tbl_coded[[#This Row],[ISIN]]="","",IF(OR(_xll.BDP($R274&amp;" Equity",W$1)="#N/A N/A",_xll.BDP($R274&amp;" Equity",W$1)="#N/A Invalid Security"),"--",_xll.BDP($R274&amp;" Equity",W$1)))</f>
        <v>BBB+</v>
      </c>
      <c r="X274" s="230" t="str">
        <f>IF(tbl_coded[[#This Row],[ISIN]]="","",IF(OR(_xll.BDP($R274&amp;" Equity",X$1)="#N/A N/A",_xll.BDP($R274&amp;" Equity",X$1)="#N/A Invalid Security"),"--",_xll.BDP($R274&amp;" Equity",X$1)))</f>
        <v>BBB+</v>
      </c>
      <c r="Y27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Baa1/BBB+/BBB+</v>
      </c>
      <c r="Z274" s="230">
        <f>IF(tbl_coded[[#This Row],[ISIN]]="","",IF(ISNUMBER(_xll.BDP(B274&amp;" Corp",Z$1)),_xll.BDP(B274&amp;" Corp",Z$1),""))</f>
        <v>318.89999999999998</v>
      </c>
      <c r="AA274" s="230">
        <f>IF(tbl_coded[[#This Row],[ISIN]]="","",IF(ISNUMBER(_xll.BDP(B274&amp;" Corp",AA$1)),_xll.BDP(B274&amp;" Corp",AA$1),""))</f>
        <v>318.89999999999998</v>
      </c>
      <c r="AB274" s="230">
        <f>IF(tbl_coded[[#This Row],[ISIN]]="","",IF(ISNUMBER(_xll.BDP(B274&amp;" Corp",AB$1)),_xll.BDP(B274&amp;" Corp",AB$1),""))</f>
        <v>618.9</v>
      </c>
      <c r="AC274" s="230" t="str">
        <f>IF(tbl_coded[[#This Row],[ISIN]]="","",IF((_xll.BDP(B274&amp;" Corp",AC$1))="#N/A Field Not Applicable","",_xll.BDP(B274&amp;" Corp",AC$1)))</f>
        <v>N</v>
      </c>
      <c r="AD274" s="230" t="str">
        <f>IF(tbl_coded[[#This Row],[ISIN]]="","",IF((_xll.BDP(B274&amp;" Corp",AD$1))="#N/A N/A","--",_xll.BDP(B274&amp;" Corp",AD$1)))</f>
        <v>--</v>
      </c>
      <c r="AE274" s="230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>IG</v>
      </c>
      <c r="AF27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Baa1/BBB+/BBB+</v>
      </c>
      <c r="AG27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</v>
      </c>
      <c r="AH274" s="231" t="str">
        <f>IF(tbl_coded[[#This Row],[ISIN]]="","",IF(_xll.BDP($B274&amp;" Corp",AH$1)="#N/A N/A","--",_xll.BDP($B274&amp;" Corp",AH$1)))</f>
        <v>VG</v>
      </c>
      <c r="AI27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4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318.89999999999998</v>
      </c>
      <c r="AK27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电建海裕有限公司</v>
      </c>
      <c r="AL274" s="230" t="str">
        <f>IF(tbl_coded[[#This Row],[ISIN]]="","",IF(_xll.BDS($B274&amp;" Corp",AL$1)="#N/A Field Not Applicable","",_xll.BDS($B274&amp;" Corp",AL$1)))</f>
        <v/>
      </c>
      <c r="AM27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4" s="230" t="str">
        <f>IF(tbl_coded[[#This Row],[ISIN]]="","",IF(OR(_xll.BDP($B274&amp;" Corp",AR$1)="#N/A N/A"),"",_xll.BDP($B274&amp;" Corp",AR$1)))</f>
        <v>Power Construction Corp of China</v>
      </c>
      <c r="AS274" s="230" t="str">
        <f>IF(tbl_coded[[#This Row],[ISIN]]="","",IF(_xll.BDS($B274&amp;" Corp",AS$1)="#N/A Field Not Applicable","",_xll.BDS($B274&amp;" Corp",AS$1)))</f>
        <v/>
      </c>
      <c r="AT274" s="230" t="str">
        <f>IF(tbl_coded[[#This Row],[SBLC Provider BBID]]="","",_xll.BDP(tbl_coded[[#This Row],[SBLC Provider BBID]]&amp;" CompanyID","NAME"))</f>
        <v/>
      </c>
      <c r="AU274" s="230" t="str">
        <f>IF(tbl_coded[[#This Row],[ISIN]]="","",IF(OR(_xll.BDP($B274&amp;" Corp",AU$1)="#N/A N/A"),"--",IF(_xll.BDP($B274&amp;" Corp",AU$1)="#N/A Field Not Applicable","",TEXT(_xll.BDP($B274&amp;" Corp",AU$1),"yyyy/mm/dd"))))</f>
        <v>2020/09/29</v>
      </c>
      <c r="AV274" s="230" t="str">
        <f>IF(tbl_coded[[#This Row],[ISIN]]="","",IF(OR(_xll.BDP($B274&amp;" Corp",AV$1)="#N/A N/A"),"--",IF(_xll.BDP($B274&amp;" Corp",AV$1)="#N/A Field Not Applicable","",TEXT(_xll.BDP($B274&amp;" Corp",AV$1),"yyyy/mm/dd"))))</f>
        <v/>
      </c>
      <c r="AW274" s="230" t="str">
        <f>IF(tbl_coded[[#This Row],[ISIN]]="","",IF(OR(_xll.BDP($B274&amp;" Corp",AW$1)="#N/A N/A"),"--",IF(_xll.BDP($B274&amp;" Corp",AW$1)="#N/A Field Not Applicable","",TEXT(_xll.BDP($B274&amp;" Corp",AW$1),"yyyy/mm/dd"))))</f>
        <v>2020/09/22</v>
      </c>
      <c r="AX274" s="230" t="str">
        <f>IF(tbl_coded[[#This Row],[ISIN]]="","",IF(OR(_xll.BDP($B274&amp;" Corp",AX$1)="#N/A Field Not Applicable"),"--",IF(_xll.BDP($B274&amp;" Corp",AX$1)="#N/A Field Not Applicable","",TEXT(_xll.BDP($B274&amp;" Corp",AX$1),"yyyy/mm/dd"))))</f>
        <v>2025/09/29</v>
      </c>
      <c r="AY274" s="230">
        <f>IF(tbl_coded[[#This Row],[ISIN]]="","",IF(OR(_xll.BDP($B274&amp;" Corp",AY$1)="#N/A N/A"),"--",_xll.BDP($B274&amp;" Corp",AY$1)))</f>
        <v>3.45</v>
      </c>
      <c r="AZ274" s="230" t="str">
        <f>IF(tbl_coded[[#This Row],[ISIN]]="","",IF(OR(_xll.BDP($B274&amp;" Corp",AZ$1)="#N/A N/A"),"--",_xll.BDP($B274&amp;" Corp",AZ$1)))</f>
        <v>USD</v>
      </c>
      <c r="BA274" s="230">
        <f>IF(tbl_coded[[#This Row],[ISIN]]="","",IF(OR(_xll.BDP($B274&amp;" Corp",BA$1)="#N/A N/A"),"--",_xll.BDP($B274&amp;" Corp",BA$1)))</f>
        <v>300000000</v>
      </c>
      <c r="BB274" s="230">
        <f>IF(tbl_coded[[#This Row],[ISIN]]="","",IF(OR(_xll.BDP($B274&amp;" Corp",BB$1)="#N/A Field Not Applicable"),"--",_xll.BDP($B274&amp;" Corp",BB$1)))</f>
        <v>100</v>
      </c>
      <c r="BC274" s="230" t="str">
        <f>IF(tbl_coded[[#This Row],[ISIN]]="","",IF(OR(_xll.BDP($B274&amp;" Corp",BC$1)="#N/A Field Not Applicable"),"--",_xll.BDP($B274&amp;" Corp",BC$1)))</f>
        <v>N</v>
      </c>
      <c r="BD274" s="230" t="str">
        <f>IF(tbl_coded[[#This Row],[ISIN]]="","",IF(OR(_xll.BDP($B274&amp;" Corp",BD$1)="#N/A Field Not Applicable"),"--",_xll.BDP($B274&amp;" Corp",BD$1)))</f>
        <v>N</v>
      </c>
      <c r="BE274" s="230" t="str">
        <f>IF(tbl_coded[[#This Row],[ISIN]]="","",IF(OR(_xll.BDP($B274&amp;" Corp",BE$1)="#N/A Field Not Applicable"),"--",_xll.BDP($B274&amp;" Corp",BE$1)))</f>
        <v>N</v>
      </c>
      <c r="BF274" s="230" t="str">
        <f>IF(tbl_coded[[#This Row],[ISIN]]="","",IF(OR(_xll.BDP($B274&amp;" Corp",BF$1)="#N/A N/A"),"",_xll.BDP($B274&amp;" Corp",BF$1)))</f>
        <v>601669 CH</v>
      </c>
      <c r="BG27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7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7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--/--/BBB+</v>
      </c>
      <c r="BL27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Baa1/BBB+/BBB+</v>
      </c>
      <c r="BM274" s="230" t="str">
        <f>IF(tbl_coded[[#This Row],[GREEN]]="Y","Green",IF(tbl_coded[[#This Row],[SUSTAINABLE]]="Y","Sustainable",IF(tbl_coded[[#This Row],[SOCIAL]]="Y","Social","")))</f>
        <v/>
      </c>
    </row>
    <row r="275" spans="1:65" ht="15" customHeight="1">
      <c r="A275" s="225">
        <v>273</v>
      </c>
      <c r="B275" s="226" t="str">
        <f>IF(美元债一级!$C$3:$C$1048576&lt;&gt;"",美元债一级!C275,"")</f>
        <v>USG8850LAF79</v>
      </c>
      <c r="C275" s="230" t="str">
        <f>IF(tbl_coded[[#This Row],[ISIN]]="","",IF(tbl_coded[[#This Row],[Index]]&gt;$A$1,"",IF(_xll.BDP($B275&amp;" Corp",C$1)="#N/A N/A","",_xll.BDP($B275&amp;" Corp",C$1))))</f>
        <v>15/9/2020</v>
      </c>
      <c r="D275" s="230" t="str">
        <f>IF(tbl_coded[[#This Row],[ISIN]]="","",IF(_xll.BDP($B275&amp;" Corp",D$1)="#N/A N/A","",_xll.BDP($B275&amp;" Corp",D$1)))</f>
        <v>THREE GORGES FIN I KY</v>
      </c>
      <c r="E275" s="230" t="str">
        <f>IF(tbl_coded[[#This Row],[ISIN]]="","",IF(_xll.BDP($B275&amp;" Corp",E$1)="#N/A N/A","--",_xll.BDP($B275&amp;" Corp",E$1)))</f>
        <v>CHINA THREE GORGES CORP</v>
      </c>
      <c r="F275" s="230" t="str">
        <f>IF(tbl_coded[[#This Row],[ISIN]]="","",IF(_xll.BDS($B275&amp;" Corp",F$1)="#N/A Field Not Applicable","",_xll.BDS($B275&amp;" Corp",F$1)))</f>
        <v/>
      </c>
      <c r="G275" s="230" t="str">
        <f>IF(tbl_coded[[#This Row],[ISIN]]="","",IF(_xll.BDP($F275&amp;" CompanyID",G$1)="#N/A Invalid Security","",_xll.BDP($F275&amp;" CompanyID",G$1)))</f>
        <v/>
      </c>
      <c r="H275" s="230" t="str">
        <f>IF(tbl_coded[[#This Row],[ISIN]]="","",IF(_xll.BDP($B275&amp;" Corp",H$1)="#N/A N/A","--",_xll.BDP($B275&amp;" Corp",H$1)))</f>
        <v>A1</v>
      </c>
      <c r="I275" s="230" t="str">
        <f>IF(tbl_coded[[#This Row],[ISIN]]="","",IF(_xll.BDP($B275&amp;" Corp",I$1)="#N/A N/A","--",_xll.BDP($B275&amp;" Corp",I$1)))</f>
        <v>--</v>
      </c>
      <c r="J275" s="230" t="str">
        <f>IF(tbl_coded[[#This Row],[ISIN]]="","",IF(_xll.BDP($B275&amp;" Corp",J$1)="#N/A N/A","--",_xll.BDP($B275&amp;" Corp",J$1)))</f>
        <v>A+</v>
      </c>
      <c r="K275" s="230" t="str">
        <f>IF(tbl_coded[[#This Row],[ISIN]]="","",IF(_xll.BDP($B275&amp;" Corp",K$1)="#N/A N/A","--",_xll.BDP($B275&amp;" Corp",K$1)))</f>
        <v>--</v>
      </c>
      <c r="L275" s="230" t="str">
        <f>IF(tbl_coded[[#This Row],[ISIN]]="","",IF(_xll.BDP($B275&amp;" Corp",L$1)="#N/A N/A","--",_xll.BDP($B275&amp;" Corp",L$1)))</f>
        <v>--</v>
      </c>
      <c r="M275" s="230" t="str">
        <f>IF(tbl_coded[[#This Row],[ISIN]]="","",IF(_xll.BDP($B275&amp;" Corp",M$1)="#N/A N/A","--",_xll.BDP($B275&amp;" Corp",M$1)))</f>
        <v>A1</v>
      </c>
      <c r="N275" s="230" t="str">
        <f>IF(tbl_coded[[#This Row],[ISIN]]="","",IF(_xll.BDP($B275&amp;" Corp",N$1)="#N/A N/A","--",_xll.BDP($B275&amp;" Corp",N$1)))</f>
        <v>--</v>
      </c>
      <c r="O275" s="230" t="str">
        <f>IF(tbl_coded[[#This Row],[ISIN]]="","",IF(_xll.BDP($B275&amp;" Corp",O$1)="#N/A N/A","--",_xll.BDP($B275&amp;" Corp",O$1)))</f>
        <v>--</v>
      </c>
      <c r="P275" s="230" t="str">
        <f>IF(tbl_coded[[#This Row],[ISIN]]="","",IF(_xll.BDP($B275&amp;" Corp",P$1)="#N/A N/A","--",_xll.BDP($B275&amp;" Corp",P$1)))</f>
        <v>--</v>
      </c>
      <c r="Q27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A1/--/--</v>
      </c>
      <c r="R275" s="230" t="str">
        <f>IF(tbl_coded[[#This Row],[ISIN]]="","",IF(OR(_xll.BDP($B275&amp;" Corp",R$1)="#N/A N/A",_xll.BDP($B275&amp;" Corp",R$1)="#N/A Invalid Security",_xll.BDP($B275&amp;" Corp",R$1)="#N/A Field Not Applicable"),"--",_xll.BDP($B275&amp;" Corp",R$1)))</f>
        <v>CJSXGZ CH</v>
      </c>
      <c r="S275" s="230" t="str">
        <f>IF(tbl_coded[[#This Row],[ISIN]]="","",IF(OR(_xll.BDP($R275&amp;" Equity",S$1)="#N/A N/A",_xll.BDP($R275&amp;" Equity",S$1)="#N/A Invalid Security"),"--",_xll.BDP($R275&amp;" Equity",S$1)))</f>
        <v>--</v>
      </c>
      <c r="T275" s="230" t="str">
        <f>IF(tbl_coded[[#This Row],[ISIN]]="","",IF(OR(_xll.BDP($R275&amp;" Equity",T$1)="#N/A N/A",_xll.BDP($R275&amp;" Equity",T$1)="#N/A Invalid Security"),"--",_xll.BDP($R275&amp;" Equity",T$1)))</f>
        <v>--</v>
      </c>
      <c r="U275" s="230" t="str">
        <f>IF(tbl_coded[[#This Row],[ISIN]]="","",IF(OR(_xll.BDP($R275&amp;" Equity",U$1)="#N/A N/A",_xll.BDP($R275&amp;" Equity",U$1)="#N/A Invalid Security"),"--",_xll.BDP($R275&amp;" Equity",U$1)))</f>
        <v>A1</v>
      </c>
      <c r="V275" s="230" t="str">
        <f>IF(tbl_coded[[#This Row],[ISIN]]="","",IF(OR(_xll.BDP($R275&amp;" Equity",V$1)="#N/A N/A",_xll.BDP($R275&amp;" Equity",V$1)="#N/A Invalid Security"),"--",_xll.BDP($R275&amp;" Equity",V$1)))</f>
        <v>--</v>
      </c>
      <c r="W275" s="230" t="str">
        <f>IF(tbl_coded[[#This Row],[ISIN]]="","",IF(OR(_xll.BDP($R275&amp;" Equity",W$1)="#N/A N/A",_xll.BDP($R275&amp;" Equity",W$1)="#N/A Invalid Security"),"--",_xll.BDP($R275&amp;" Equity",W$1)))</f>
        <v>A</v>
      </c>
      <c r="X275" s="230" t="str">
        <f>IF(tbl_coded[[#This Row],[ISIN]]="","",IF(OR(_xll.BDP($R275&amp;" Equity",X$1)="#N/A N/A",_xll.BDP($R275&amp;" Equity",X$1)="#N/A Invalid Security"),"--",_xll.BDP($R275&amp;" Equity",X$1)))</f>
        <v>A+</v>
      </c>
      <c r="Y27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A1/A/A+</v>
      </c>
      <c r="Z275" s="230">
        <f>IF(tbl_coded[[#This Row],[ISIN]]="","",IF(ISNUMBER(_xll.BDP(B275&amp;" Corp",Z$1)),_xll.BDP(B275&amp;" Corp",Z$1),""))</f>
        <v>115</v>
      </c>
      <c r="AA275" s="230">
        <f>IF(tbl_coded[[#This Row],[ISIN]]="","",IF(ISNUMBER(_xll.BDP(B275&amp;" Corp",AA$1)),_xll.BDP(B275&amp;" Corp",AA$1),""))</f>
        <v>115</v>
      </c>
      <c r="AB275" s="230" t="str">
        <f>IF(tbl_coded[[#This Row],[ISIN]]="","",IF(ISNUMBER(_xll.BDP(B275&amp;" Corp",AB$1)),_xll.BDP(B275&amp;" Corp",AB$1),""))</f>
        <v/>
      </c>
      <c r="AC275" s="230" t="str">
        <f>IF(tbl_coded[[#This Row],[ISIN]]="","",IF((_xll.BDP(B275&amp;" Corp",AC$1))="#N/A Field Not Applicable","",_xll.BDP(B275&amp;" Corp",AC$1)))</f>
        <v>N</v>
      </c>
      <c r="AD275" s="230" t="str">
        <f>IF(tbl_coded[[#This Row],[ISIN]]="","",IF((_xll.BDP(B275&amp;" Corp",AD$1))="#N/A N/A","--",_xll.BDP(B275&amp;" Corp",AD$1)))</f>
        <v>--</v>
      </c>
      <c r="AE275" s="230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>IG</v>
      </c>
      <c r="AF27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A1/A/A+</v>
      </c>
      <c r="AG27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A1/--/A+</v>
      </c>
      <c r="AH275" s="231" t="str">
        <f>IF(tbl_coded[[#This Row],[ISIN]]="","",IF(_xll.BDP($B275&amp;" Corp",AH$1)="#N/A N/A","--",_xll.BDP($B275&amp;" Corp",AH$1)))</f>
        <v>KY</v>
      </c>
      <c r="AI27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5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115</v>
      </c>
      <c r="AK27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三峡财务I开曼群岛有</v>
      </c>
      <c r="AL275" s="230" t="str">
        <f>IF(tbl_coded[[#This Row],[ISIN]]="","",IF(_xll.BDS($B275&amp;" Corp",AL$1)="#N/A Field Not Applicable","",_xll.BDS($B275&amp;" Corp",AL$1)))</f>
        <v/>
      </c>
      <c r="AM27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5" s="230" t="str">
        <f>IF(tbl_coded[[#This Row],[ISIN]]="","",IF(OR(_xll.BDP($B275&amp;" Corp",AR$1)="#N/A N/A"),"",_xll.BDP($B275&amp;" Corp",AR$1)))</f>
        <v>China Three Gorges Corp</v>
      </c>
      <c r="AS275" s="230" t="str">
        <f>IF(tbl_coded[[#This Row],[ISIN]]="","",IF(_xll.BDS($B275&amp;" Corp",AS$1)="#N/A Field Not Applicable","",_xll.BDS($B275&amp;" Corp",AS$1)))</f>
        <v/>
      </c>
      <c r="AT275" s="230" t="str">
        <f>IF(tbl_coded[[#This Row],[SBLC Provider BBID]]="","",_xll.BDP(tbl_coded[[#This Row],[SBLC Provider BBID]]&amp;" CompanyID","NAME"))</f>
        <v/>
      </c>
      <c r="AU275" s="230" t="str">
        <f>IF(tbl_coded[[#This Row],[ISIN]]="","",IF(OR(_xll.BDP($B275&amp;" Corp",AU$1)="#N/A N/A"),"--",IF(_xll.BDP($B275&amp;" Corp",AU$1)="#N/A Field Not Applicable","",TEXT(_xll.BDP($B275&amp;" Corp",AU$1),"yyyy/mm/dd"))))</f>
        <v>2020/09/22</v>
      </c>
      <c r="AV275" s="230" t="str">
        <f>IF(tbl_coded[[#This Row],[ISIN]]="","",IF(OR(_xll.BDP($B275&amp;" Corp",AV$1)="#N/A N/A"),"--",IF(_xll.BDP($B275&amp;" Corp",AV$1)="#N/A Field Not Applicable","",TEXT(_xll.BDP($B275&amp;" Corp",AV$1),"yyyy/mm/dd"))))</f>
        <v>2025/09/22</v>
      </c>
      <c r="AW275" s="230" t="str">
        <f>IF(tbl_coded[[#This Row],[ISIN]]="","",IF(OR(_xll.BDP($B275&amp;" Corp",AW$1)="#N/A N/A"),"--",IF(_xll.BDP($B275&amp;" Corp",AW$1)="#N/A Field Not Applicable","",TEXT(_xll.BDP($B275&amp;" Corp",AW$1),"yyyy/mm/dd"))))</f>
        <v>2020/09/15</v>
      </c>
      <c r="AX275" s="230" t="str">
        <f>IF(tbl_coded[[#This Row],[ISIN]]="","",IF(OR(_xll.BDP($B275&amp;" Corp",AX$1)="#N/A Field Not Applicable"),"--",IF(_xll.BDP($B275&amp;" Corp",AX$1)="#N/A Field Not Applicable","",TEXT(_xll.BDP($B275&amp;" Corp",AX$1),"yyyy/mm/dd"))))</f>
        <v>2025/08/22</v>
      </c>
      <c r="AY275" s="230">
        <f>IF(tbl_coded[[#This Row],[ISIN]]="","",IF(OR(_xll.BDP($B275&amp;" Corp",AY$1)="#N/A N/A"),"--",_xll.BDP($B275&amp;" Corp",AY$1)))</f>
        <v>1.3</v>
      </c>
      <c r="AZ275" s="230" t="str">
        <f>IF(tbl_coded[[#This Row],[ISIN]]="","",IF(OR(_xll.BDP($B275&amp;" Corp",AZ$1)="#N/A N/A"),"--",_xll.BDP($B275&amp;" Corp",AZ$1)))</f>
        <v>USD</v>
      </c>
      <c r="BA275" s="230">
        <f>IF(tbl_coded[[#This Row],[ISIN]]="","",IF(OR(_xll.BDP($B275&amp;" Corp",BA$1)="#N/A N/A"),"--",_xll.BDP($B275&amp;" Corp",BA$1)))</f>
        <v>500000000</v>
      </c>
      <c r="BB275" s="230">
        <f>IF(tbl_coded[[#This Row],[ISIN]]="","",IF(OR(_xll.BDP($B275&amp;" Corp",BB$1)="#N/A Field Not Applicable"),"--",_xll.BDP($B275&amp;" Corp",BB$1)))</f>
        <v>99.427999999999997</v>
      </c>
      <c r="BC275" s="230" t="str">
        <f>IF(tbl_coded[[#This Row],[ISIN]]="","",IF(OR(_xll.BDP($B275&amp;" Corp",BC$1)="#N/A Field Not Applicable"),"--",_xll.BDP($B275&amp;" Corp",BC$1)))</f>
        <v>N</v>
      </c>
      <c r="BD275" s="230" t="str">
        <f>IF(tbl_coded[[#This Row],[ISIN]]="","",IF(OR(_xll.BDP($B275&amp;" Corp",BD$1)="#N/A Field Not Applicable"),"--",_xll.BDP($B275&amp;" Corp",BD$1)))</f>
        <v>N</v>
      </c>
      <c r="BE275" s="230" t="str">
        <f>IF(tbl_coded[[#This Row],[ISIN]]="","",IF(OR(_xll.BDP($B275&amp;" Corp",BE$1)="#N/A Field Not Applicable"),"--",_xll.BDP($B275&amp;" Corp",BE$1)))</f>
        <v>N</v>
      </c>
      <c r="BF275" s="230" t="str">
        <f>IF(tbl_coded[[#This Row],[ISIN]]="","",IF(OR(_xll.BDP($B275&amp;" Corp",BF$1)="#N/A N/A"),"",_xll.BDP($B275&amp;" Corp",BF$1)))</f>
        <v>CJSXGZ CH</v>
      </c>
      <c r="BG27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27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A+</v>
      </c>
      <c r="BK27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--/A/A+</v>
      </c>
      <c r="BL27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A1/A/A+</v>
      </c>
      <c r="BM275" s="230" t="str">
        <f>IF(tbl_coded[[#This Row],[GREEN]]="Y","Green",IF(tbl_coded[[#This Row],[SUSTAINABLE]]="Y","Sustainable",IF(tbl_coded[[#This Row],[SOCIAL]]="Y","Social","")))</f>
        <v/>
      </c>
    </row>
    <row r="276" spans="1:65" ht="15" customHeight="1">
      <c r="A276" s="225">
        <v>274</v>
      </c>
      <c r="B276" s="226" t="str">
        <f>IF(美元债一级!$C$3:$C$1048576&lt;&gt;"",美元债一级!C276,"")</f>
        <v>USG8850LAG52</v>
      </c>
      <c r="C276" s="230" t="str">
        <f>IF(tbl_coded[[#This Row],[ISIN]]="","",IF(tbl_coded[[#This Row],[Index]]&gt;$A$1,"",IF(_xll.BDP($B276&amp;" Corp",C$1)="#N/A N/A","",_xll.BDP($B276&amp;" Corp",C$1))))</f>
        <v>15/9/2020</v>
      </c>
      <c r="D276" s="230" t="str">
        <f>IF(tbl_coded[[#This Row],[ISIN]]="","",IF(_xll.BDP($B276&amp;" Corp",D$1)="#N/A N/A","",_xll.BDP($B276&amp;" Corp",D$1)))</f>
        <v>THREE GORGES FIN I KY</v>
      </c>
      <c r="E276" s="230" t="str">
        <f>IF(tbl_coded[[#This Row],[ISIN]]="","",IF(_xll.BDP($B276&amp;" Corp",E$1)="#N/A N/A","--",_xll.BDP($B276&amp;" Corp",E$1)))</f>
        <v>CHINA THREE GORGES CORP</v>
      </c>
      <c r="F276" s="230" t="str">
        <f>IF(tbl_coded[[#This Row],[ISIN]]="","",IF(_xll.BDS($B276&amp;" Corp",F$1)="#N/A Field Not Applicable","",_xll.BDS($B276&amp;" Corp",F$1)))</f>
        <v/>
      </c>
      <c r="G276" s="230" t="str">
        <f>IF(tbl_coded[[#This Row],[ISIN]]="","",IF(_xll.BDP($F276&amp;" CompanyID",G$1)="#N/A Invalid Security","",_xll.BDP($F276&amp;" CompanyID",G$1)))</f>
        <v/>
      </c>
      <c r="H276" s="230" t="str">
        <f>IF(tbl_coded[[#This Row],[ISIN]]="","",IF(_xll.BDP($B276&amp;" Corp",H$1)="#N/A N/A","--",_xll.BDP($B276&amp;" Corp",H$1)))</f>
        <v>A1</v>
      </c>
      <c r="I276" s="230" t="str">
        <f>IF(tbl_coded[[#This Row],[ISIN]]="","",IF(_xll.BDP($B276&amp;" Corp",I$1)="#N/A N/A","--",_xll.BDP($B276&amp;" Corp",I$1)))</f>
        <v>--</v>
      </c>
      <c r="J276" s="230" t="str">
        <f>IF(tbl_coded[[#This Row],[ISIN]]="","",IF(_xll.BDP($B276&amp;" Corp",J$1)="#N/A N/A","--",_xll.BDP($B276&amp;" Corp",J$1)))</f>
        <v>A+</v>
      </c>
      <c r="K276" s="230" t="str">
        <f>IF(tbl_coded[[#This Row],[ISIN]]="","",IF(_xll.BDP($B276&amp;" Corp",K$1)="#N/A N/A","--",_xll.BDP($B276&amp;" Corp",K$1)))</f>
        <v>--</v>
      </c>
      <c r="L276" s="230" t="str">
        <f>IF(tbl_coded[[#This Row],[ISIN]]="","",IF(_xll.BDP($B276&amp;" Corp",L$1)="#N/A N/A","--",_xll.BDP($B276&amp;" Corp",L$1)))</f>
        <v>--</v>
      </c>
      <c r="M276" s="230" t="str">
        <f>IF(tbl_coded[[#This Row],[ISIN]]="","",IF(_xll.BDP($B276&amp;" Corp",M$1)="#N/A N/A","--",_xll.BDP($B276&amp;" Corp",M$1)))</f>
        <v>A1</v>
      </c>
      <c r="N276" s="230" t="str">
        <f>IF(tbl_coded[[#This Row],[ISIN]]="","",IF(_xll.BDP($B276&amp;" Corp",N$1)="#N/A N/A","--",_xll.BDP($B276&amp;" Corp",N$1)))</f>
        <v>--</v>
      </c>
      <c r="O276" s="230" t="str">
        <f>IF(tbl_coded[[#This Row],[ISIN]]="","",IF(_xll.BDP($B276&amp;" Corp",O$1)="#N/A N/A","--",_xll.BDP($B276&amp;" Corp",O$1)))</f>
        <v>--</v>
      </c>
      <c r="P276" s="230" t="str">
        <f>IF(tbl_coded[[#This Row],[ISIN]]="","",IF(_xll.BDP($B276&amp;" Corp",P$1)="#N/A N/A","--",_xll.BDP($B276&amp;" Corp",P$1)))</f>
        <v>--</v>
      </c>
      <c r="Q27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A1/--/--</v>
      </c>
      <c r="R276" s="230" t="str">
        <f>IF(tbl_coded[[#This Row],[ISIN]]="","",IF(OR(_xll.BDP($B276&amp;" Corp",R$1)="#N/A N/A",_xll.BDP($B276&amp;" Corp",R$1)="#N/A Invalid Security",_xll.BDP($B276&amp;" Corp",R$1)="#N/A Field Not Applicable"),"--",_xll.BDP($B276&amp;" Corp",R$1)))</f>
        <v>CJSXGZ CH</v>
      </c>
      <c r="S276" s="230" t="str">
        <f>IF(tbl_coded[[#This Row],[ISIN]]="","",IF(OR(_xll.BDP($R276&amp;" Equity",S$1)="#N/A N/A",_xll.BDP($R276&amp;" Equity",S$1)="#N/A Invalid Security"),"--",_xll.BDP($R276&amp;" Equity",S$1)))</f>
        <v>--</v>
      </c>
      <c r="T276" s="230" t="str">
        <f>IF(tbl_coded[[#This Row],[ISIN]]="","",IF(OR(_xll.BDP($R276&amp;" Equity",T$1)="#N/A N/A",_xll.BDP($R276&amp;" Equity",T$1)="#N/A Invalid Security"),"--",_xll.BDP($R276&amp;" Equity",T$1)))</f>
        <v>--</v>
      </c>
      <c r="U276" s="230" t="str">
        <f>IF(tbl_coded[[#This Row],[ISIN]]="","",IF(OR(_xll.BDP($R276&amp;" Equity",U$1)="#N/A N/A",_xll.BDP($R276&amp;" Equity",U$1)="#N/A Invalid Security"),"--",_xll.BDP($R276&amp;" Equity",U$1)))</f>
        <v>A1</v>
      </c>
      <c r="V276" s="230" t="str">
        <f>IF(tbl_coded[[#This Row],[ISIN]]="","",IF(OR(_xll.BDP($R276&amp;" Equity",V$1)="#N/A N/A",_xll.BDP($R276&amp;" Equity",V$1)="#N/A Invalid Security"),"--",_xll.BDP($R276&amp;" Equity",V$1)))</f>
        <v>--</v>
      </c>
      <c r="W276" s="230" t="str">
        <f>IF(tbl_coded[[#This Row],[ISIN]]="","",IF(OR(_xll.BDP($R276&amp;" Equity",W$1)="#N/A N/A",_xll.BDP($R276&amp;" Equity",W$1)="#N/A Invalid Security"),"--",_xll.BDP($R276&amp;" Equity",W$1)))</f>
        <v>A</v>
      </c>
      <c r="X276" s="230" t="str">
        <f>IF(tbl_coded[[#This Row],[ISIN]]="","",IF(OR(_xll.BDP($R276&amp;" Equity",X$1)="#N/A N/A",_xll.BDP($R276&amp;" Equity",X$1)="#N/A Invalid Security"),"--",_xll.BDP($R276&amp;" Equity",X$1)))</f>
        <v>A+</v>
      </c>
      <c r="Y27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A1/A/A+</v>
      </c>
      <c r="Z276" s="230">
        <f>IF(tbl_coded[[#This Row],[ISIN]]="","",IF(ISNUMBER(_xll.BDP(B276&amp;" Corp",Z$1)),_xll.BDP(B276&amp;" Corp",Z$1),""))</f>
        <v>150</v>
      </c>
      <c r="AA276" s="230">
        <f>IF(tbl_coded[[#This Row],[ISIN]]="","",IF(ISNUMBER(_xll.BDP(B276&amp;" Corp",AA$1)),_xll.BDP(B276&amp;" Corp",AA$1),""))</f>
        <v>150</v>
      </c>
      <c r="AB276" s="230" t="str">
        <f>IF(tbl_coded[[#This Row],[ISIN]]="","",IF(ISNUMBER(_xll.BDP(B276&amp;" Corp",AB$1)),_xll.BDP(B276&amp;" Corp",AB$1),""))</f>
        <v/>
      </c>
      <c r="AC276" s="230" t="str">
        <f>IF(tbl_coded[[#This Row],[ISIN]]="","",IF((_xll.BDP(B276&amp;" Corp",AC$1))="#N/A Field Not Applicable","",_xll.BDP(B276&amp;" Corp",AC$1)))</f>
        <v>N</v>
      </c>
      <c r="AD276" s="230" t="str">
        <f>IF(tbl_coded[[#This Row],[ISIN]]="","",IF((_xll.BDP(B276&amp;" Corp",AD$1))="#N/A N/A","--",_xll.BDP(B276&amp;" Corp",AD$1)))</f>
        <v>--</v>
      </c>
      <c r="AE276" s="230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>IG</v>
      </c>
      <c r="AF27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A1/A/A+</v>
      </c>
      <c r="AG27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A1/--/A+</v>
      </c>
      <c r="AH276" s="231" t="str">
        <f>IF(tbl_coded[[#This Row],[ISIN]]="","",IF(_xll.BDP($B276&amp;" Corp",AH$1)="#N/A N/A","--",_xll.BDP($B276&amp;" Corp",AH$1)))</f>
        <v>KY</v>
      </c>
      <c r="AI27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6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150</v>
      </c>
      <c r="AK27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三峡财务I开曼群岛有</v>
      </c>
      <c r="AL276" s="230" t="s">
        <v>521</v>
      </c>
      <c r="AM27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7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7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7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6" s="230" t="str">
        <f>IF(tbl_coded[[#This Row],[ISIN]]="","",IF(OR(_xll.BDP($B276&amp;" Corp",AR$1)="#N/A N/A"),"",_xll.BDP($B276&amp;" Corp",AR$1)))</f>
        <v>China Three Gorges Corp</v>
      </c>
      <c r="AS276" s="230" t="str">
        <f>IF(tbl_coded[[#This Row],[ISIN]]="","",IF(_xll.BDS($B276&amp;" Corp",AS$1)="#N/A Field Not Applicable","",_xll.BDS($B276&amp;" Corp",AS$1)))</f>
        <v/>
      </c>
      <c r="AT276" s="230" t="str">
        <f>IF(tbl_coded[[#This Row],[SBLC Provider BBID]]="","",_xll.BDP(tbl_coded[[#This Row],[SBLC Provider BBID]]&amp;" CompanyID","NAME"))</f>
        <v/>
      </c>
      <c r="AU276" s="230" t="str">
        <f>IF(tbl_coded[[#This Row],[ISIN]]="","",IF(OR(_xll.BDP($B276&amp;" Corp",AU$1)="#N/A N/A"),"--",IF(_xll.BDP($B276&amp;" Corp",AU$1)="#N/A Field Not Applicable","",TEXT(_xll.BDP($B276&amp;" Corp",AU$1),"yyyy/mm/dd"))))</f>
        <v>2020/09/22</v>
      </c>
      <c r="AV276" s="230" t="str">
        <f>IF(tbl_coded[[#This Row],[ISIN]]="","",IF(OR(_xll.BDP($B276&amp;" Corp",AV$1)="#N/A N/A"),"--",IF(_xll.BDP($B276&amp;" Corp",AV$1)="#N/A Field Not Applicable","",TEXT(_xll.BDP($B276&amp;" Corp",AV$1),"yyyy/mm/dd"))))</f>
        <v>2030/09/22</v>
      </c>
      <c r="AW276" s="230" t="str">
        <f>IF(tbl_coded[[#This Row],[ISIN]]="","",IF(OR(_xll.BDP($B276&amp;" Corp",AW$1)="#N/A N/A"),"--",IF(_xll.BDP($B276&amp;" Corp",AW$1)="#N/A Field Not Applicable","",TEXT(_xll.BDP($B276&amp;" Corp",AW$1),"yyyy/mm/dd"))))</f>
        <v>2020/09/15</v>
      </c>
      <c r="AX276" s="230" t="str">
        <f>IF(tbl_coded[[#This Row],[ISIN]]="","",IF(OR(_xll.BDP($B276&amp;" Corp",AX$1)="#N/A Field Not Applicable"),"--",IF(_xll.BDP($B276&amp;" Corp",AX$1)="#N/A Field Not Applicable","",TEXT(_xll.BDP($B276&amp;" Corp",AX$1),"yyyy/mm/dd"))))</f>
        <v>2030/06/22</v>
      </c>
      <c r="AY276" s="230">
        <f>IF(tbl_coded[[#This Row],[ISIN]]="","",IF(OR(_xll.BDP($B276&amp;" Corp",AY$1)="#N/A N/A"),"--",_xll.BDP($B276&amp;" Corp",AY$1)))</f>
        <v>2.15</v>
      </c>
      <c r="AZ276" s="230" t="str">
        <f>IF(tbl_coded[[#This Row],[ISIN]]="","",IF(OR(_xll.BDP($B276&amp;" Corp",AZ$1)="#N/A N/A"),"--",_xll.BDP($B276&amp;" Corp",AZ$1)))</f>
        <v>USD</v>
      </c>
      <c r="BA276" s="230">
        <f>IF(tbl_coded[[#This Row],[ISIN]]="","",IF(OR(_xll.BDP($B276&amp;" Corp",BA$1)="#N/A N/A"),"--",_xll.BDP($B276&amp;" Corp",BA$1)))</f>
        <v>500000000</v>
      </c>
      <c r="BB276" s="230">
        <f>IF(tbl_coded[[#This Row],[ISIN]]="","",IF(OR(_xll.BDP($B276&amp;" Corp",BB$1)="#N/A Field Not Applicable"),"--",_xll.BDP($B276&amp;" Corp",BB$1)))</f>
        <v>99.695999999999998</v>
      </c>
      <c r="BC276" s="230" t="str">
        <f>IF(tbl_coded[[#This Row],[ISIN]]="","",IF(OR(_xll.BDP($B276&amp;" Corp",BC$1)="#N/A Field Not Applicable"),"--",_xll.BDP($B276&amp;" Corp",BC$1)))</f>
        <v>N</v>
      </c>
      <c r="BD276" s="230" t="str">
        <f>IF(tbl_coded[[#This Row],[ISIN]]="","",IF(OR(_xll.BDP($B276&amp;" Corp",BD$1)="#N/A Field Not Applicable"),"--",_xll.BDP($B276&amp;" Corp",BD$1)))</f>
        <v>N</v>
      </c>
      <c r="BE276" s="230" t="str">
        <f>IF(tbl_coded[[#This Row],[ISIN]]="","",IF(OR(_xll.BDP($B276&amp;" Corp",BE$1)="#N/A Field Not Applicable"),"--",_xll.BDP($B276&amp;" Corp",BE$1)))</f>
        <v>N</v>
      </c>
      <c r="BF276" s="230" t="str">
        <f>IF(tbl_coded[[#This Row],[ISIN]]="","",IF(OR(_xll.BDP($B276&amp;" Corp",BF$1)="#N/A N/A"),"",_xll.BDP($B276&amp;" Corp",BF$1)))</f>
        <v>CJSXGZ CH</v>
      </c>
      <c r="BG27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27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A+</v>
      </c>
      <c r="BK27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--/A/A+</v>
      </c>
      <c r="BL27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A1/A/A+</v>
      </c>
      <c r="BM276" s="230" t="str">
        <f>IF(tbl_coded[[#This Row],[GREEN]]="Y","Green",IF(tbl_coded[[#This Row],[SUSTAINABLE]]="Y","Sustainable",IF(tbl_coded[[#This Row],[SOCIAL]]="Y","Social","")))</f>
        <v/>
      </c>
    </row>
    <row r="277" spans="1:65" ht="15" customHeight="1">
      <c r="A277" s="225">
        <v>275</v>
      </c>
      <c r="B277" s="226" t="str">
        <f>IF(美元债一级!$C$3:$C$1048576&lt;&gt;"",美元债一级!C277,"")</f>
        <v>XS2127824592</v>
      </c>
      <c r="C277" s="228" t="str">
        <f>IF(tbl_coded[[#This Row],[ISIN]]="","",IF(tbl_coded[[#This Row],[Index]]&gt;$A$1,"",IF(_xll.BDP($B277&amp;" Corp",C$1)="#N/A N/A","",_xll.BDP($B277&amp;" Corp",C$1))))</f>
        <v>14/9/2020</v>
      </c>
      <c r="D277" s="228" t="str">
        <f>IF(tbl_coded[[#This Row],[ISIN]]="","",IF(_xll.BDP($B277&amp;" Corp",D$1)="#N/A N/A","",_xll.BDP($B277&amp;" Corp",D$1)))</f>
        <v>WANDA GROUP OVERSEAS</v>
      </c>
      <c r="E277" s="228" t="str">
        <f>IF(tbl_coded[[#This Row],[ISIN]]="","",IF(_xll.BDP($B277&amp;" Corp",E$1)="#N/A N/A","--",_xll.BDP($B277&amp;" Corp",E$1)))</f>
        <v>DALIAN WANDA GROUP CO LT</v>
      </c>
      <c r="F277" s="228" t="str">
        <f>IF(tbl_coded[[#This Row],[ISIN]]="","",IF(_xll.BDS($B277&amp;" Corp",F$1)="#N/A Field Not Applicable","",_xll.BDS($B277&amp;" Corp",F$1)))</f>
        <v/>
      </c>
      <c r="G277" s="228" t="str">
        <f>IF(tbl_coded[[#This Row],[ISIN]]="","",IF(_xll.BDP($F277&amp;" CompanyID",G$1)="#N/A Invalid Security","",_xll.BDP($F277&amp;" CompanyID",G$1)))</f>
        <v/>
      </c>
      <c r="H277" s="228" t="str">
        <f>IF(tbl_coded[[#This Row],[ISIN]]="","",IF(_xll.BDP($B277&amp;" Corp",H$1)="#N/A N/A","--",_xll.BDP($B277&amp;" Corp",H$1)))</f>
        <v>--</v>
      </c>
      <c r="I277" s="228" t="str">
        <f>IF(tbl_coded[[#This Row],[ISIN]]="","",IF(_xll.BDP($B277&amp;" Corp",I$1)="#N/A N/A","--",_xll.BDP($B277&amp;" Corp",I$1)))</f>
        <v>--</v>
      </c>
      <c r="J277" s="228" t="str">
        <f>IF(tbl_coded[[#This Row],[ISIN]]="","",IF(_xll.BDP($B277&amp;" Corp",J$1)="#N/A N/A","--",_xll.BDP($B277&amp;" Corp",J$1)))</f>
        <v>--</v>
      </c>
      <c r="K277" s="228" t="str">
        <f>IF(tbl_coded[[#This Row],[ISIN]]="","",IF(_xll.BDP($B277&amp;" Corp",K$1)="#N/A N/A","--",_xll.BDP($B277&amp;" Corp",K$1)))</f>
        <v>--</v>
      </c>
      <c r="L277" s="228" t="str">
        <f>IF(tbl_coded[[#This Row],[ISIN]]="","",IF(_xll.BDP($B277&amp;" Corp",L$1)="#N/A N/A","--",_xll.BDP($B277&amp;" Corp",L$1)))</f>
        <v>--</v>
      </c>
      <c r="M277" s="228" t="str">
        <f>IF(tbl_coded[[#This Row],[ISIN]]="","",IF(_xll.BDP($B277&amp;" Corp",M$1)="#N/A N/A","--",_xll.BDP($B277&amp;" Corp",M$1)))</f>
        <v>--</v>
      </c>
      <c r="N277" s="228" t="str">
        <f>IF(tbl_coded[[#This Row],[ISIN]]="","",IF(_xll.BDP($B277&amp;" Corp",N$1)="#N/A N/A","--",_xll.BDP($B277&amp;" Corp",N$1)))</f>
        <v>--</v>
      </c>
      <c r="O277" s="228" t="str">
        <f>IF(tbl_coded[[#This Row],[ISIN]]="","",IF(_xll.BDP($B277&amp;" Corp",O$1)="#N/A N/A","--",_xll.BDP($B277&amp;" Corp",O$1)))</f>
        <v>--</v>
      </c>
      <c r="P277" s="228" t="str">
        <f>IF(tbl_coded[[#This Row],[ISIN]]="","",IF(_xll.BDP($B277&amp;" Corp",P$1)="#N/A N/A","--",_xll.BDP($B277&amp;" Corp",P$1)))</f>
        <v>--</v>
      </c>
      <c r="Q27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77" s="228" t="str">
        <f>IF(tbl_coded[[#This Row],[ISIN]]="","",IF(OR(_xll.BDP($B277&amp;" Corp",R$1)="#N/A N/A",_xll.BDP($B277&amp;" Corp",R$1)="#N/A Invalid Security",_xll.BDP($B277&amp;" Corp",R$1)="#N/A Field Not Applicable"),"--",_xll.BDP($B277&amp;" Corp",R$1)))</f>
        <v>0489737D CH</v>
      </c>
      <c r="S277" s="228" t="str">
        <f>IF(tbl_coded[[#This Row],[ISIN]]="","",IF(OR(_xll.BDP($R277&amp;" Equity",S$1)="#N/A N/A",_xll.BDP($R277&amp;" Equity",S$1)="#N/A Invalid Security"),"--",_xll.BDP($R277&amp;" Equity",S$1)))</f>
        <v>--</v>
      </c>
      <c r="T277" s="228" t="str">
        <f>IF(tbl_coded[[#This Row],[ISIN]]="","",IF(OR(_xll.BDP($R277&amp;" Equity",T$1)="#N/A N/A",_xll.BDP($R277&amp;" Equity",T$1)="#N/A Invalid Security"),"--",_xll.BDP($R277&amp;" Equity",T$1)))</f>
        <v>--</v>
      </c>
      <c r="U277" s="228" t="str">
        <f>IF(tbl_coded[[#This Row],[ISIN]]="","",IF(OR(_xll.BDP($R277&amp;" Equity",U$1)="#N/A N/A",_xll.BDP($R277&amp;" Equity",U$1)="#N/A Invalid Security"),"--",_xll.BDP($R277&amp;" Equity",U$1)))</f>
        <v>--</v>
      </c>
      <c r="V277" s="228" t="str">
        <f>IF(tbl_coded[[#This Row],[ISIN]]="","",IF(OR(_xll.BDP($R277&amp;" Equity",V$1)="#N/A N/A",_xll.BDP($R277&amp;" Equity",V$1)="#N/A Invalid Security"),"--",_xll.BDP($R277&amp;" Equity",V$1)))</f>
        <v>--</v>
      </c>
      <c r="W277" s="228" t="str">
        <f>IF(tbl_coded[[#This Row],[ISIN]]="","",IF(OR(_xll.BDP($R277&amp;" Equity",W$1)="#N/A N/A",_xll.BDP($R277&amp;" Equity",W$1)="#N/A Invalid Security"),"--",_xll.BDP($R277&amp;" Equity",W$1)))</f>
        <v>--</v>
      </c>
      <c r="X277" s="228" t="str">
        <f>IF(tbl_coded[[#This Row],[ISIN]]="","",IF(OR(_xll.BDP($R277&amp;" Equity",X$1)="#N/A N/A",_xll.BDP($R277&amp;" Equity",X$1)="#N/A Invalid Security"),"--",_xll.BDP($R277&amp;" Equity",X$1)))</f>
        <v>--</v>
      </c>
      <c r="Y27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277" s="228" t="str">
        <f>IF(tbl_coded[[#This Row],[ISIN]]="","",IF(ISNUMBER(_xll.BDP(B277&amp;" Corp",Z$1)),_xll.BDP(B277&amp;" Corp",Z$1),""))</f>
        <v/>
      </c>
      <c r="AA277" s="228" t="str">
        <f>IF(tbl_coded[[#This Row],[ISIN]]="","",IF(ISNUMBER(_xll.BDP(B277&amp;" Corp",AA$1)),_xll.BDP(B277&amp;" Corp",AA$1),""))</f>
        <v/>
      </c>
      <c r="AB277" s="228" t="str">
        <f>IF(tbl_coded[[#This Row],[ISIN]]="","",IF(ISNUMBER(_xll.BDP(B277&amp;" Corp",AB$1)),_xll.BDP(B277&amp;" Corp",AB$1),""))</f>
        <v/>
      </c>
      <c r="AC277" s="228" t="str">
        <f>IF(tbl_coded[[#This Row],[ISIN]]="","",IF((_xll.BDP(B277&amp;" Corp",AC$1))="#N/A Field Not Applicable","",_xll.BDP(B277&amp;" Corp",AC$1)))</f>
        <v>N</v>
      </c>
      <c r="AD277" s="228" t="str">
        <f>IF(tbl_coded[[#This Row],[ISIN]]="","",IF((_xll.BDP(B277&amp;" Corp",AD$1))="#N/A N/A","--",_xll.BDP(B277&amp;" Corp",AD$1)))</f>
        <v>--</v>
      </c>
      <c r="AE277" s="228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>NR</v>
      </c>
      <c r="AF27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7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77" s="229" t="str">
        <f>IF(tbl_coded[[#This Row],[ISIN]]="","",IF(_xll.BDP($B277&amp;" Corp",AH$1)="#N/A N/A","--",_xll.BDP($B277&amp;" Corp",AH$1)))</f>
        <v>HK</v>
      </c>
      <c r="AI27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万达集团海外有限公司</v>
      </c>
      <c r="AL277" s="244" t="str">
        <f>IF(tbl_coded[[#This Row],[ISIN]]="","",IF(_xll.BDS($B277&amp;" Corp",AL$1)="#N/A Field Not Applicable","",_xll.BDS($B277&amp;" Corp",AL$1)))</f>
        <v/>
      </c>
      <c r="AM27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7" s="244" t="str">
        <f>IF(tbl_coded[[#This Row],[ISIN]]="","",IF(OR(_xll.BDP($B277&amp;" Corp",AR$1)="#N/A N/A"),"",_xll.BDP($B277&amp;" Corp",AR$1)))</f>
        <v>Dalian Wanda Group Co Ltd</v>
      </c>
      <c r="AS277" s="244" t="str">
        <f>IF(tbl_coded[[#This Row],[ISIN]]="","",IF(_xll.BDS($B277&amp;" Corp",AS$1)="#N/A Field Not Applicable","",_xll.BDS($B277&amp;" Corp",AS$1)))</f>
        <v/>
      </c>
      <c r="AT277" s="244" t="str">
        <f>IF(tbl_coded[[#This Row],[SBLC Provider BBID]]="","",_xll.BDP(tbl_coded[[#This Row],[SBLC Provider BBID]]&amp;" CompanyID","NAME"))</f>
        <v/>
      </c>
      <c r="AU277" s="244" t="str">
        <f>IF(tbl_coded[[#This Row],[ISIN]]="","",IF(OR(_xll.BDP($B277&amp;" Corp",AU$1)="#N/A N/A"),"--",IF(_xll.BDP($B277&amp;" Corp",AU$1)="#N/A Field Not Applicable","",TEXT(_xll.BDP($B277&amp;" Corp",AU$1),"yyyy/mm/dd"))))</f>
        <v>2020/09/21</v>
      </c>
      <c r="AV277" s="244" t="str">
        <f>IF(tbl_coded[[#This Row],[ISIN]]="","",IF(OR(_xll.BDP($B277&amp;" Corp",AV$1)="#N/A N/A"),"--",IF(_xll.BDP($B277&amp;" Corp",AV$1)="#N/A Field Not Applicable","",TEXT(_xll.BDP($B277&amp;" Corp",AV$1),"yyyy/mm/dd"))))</f>
        <v>2023/03/21</v>
      </c>
      <c r="AW277" s="244" t="str">
        <f>IF(tbl_coded[[#This Row],[ISIN]]="","",IF(OR(_xll.BDP($B277&amp;" Corp",AW$1)="#N/A N/A"),"--",IF(_xll.BDP($B277&amp;" Corp",AW$1)="#N/A Field Not Applicable","",TEXT(_xll.BDP($B277&amp;" Corp",AW$1),"yyyy/mm/dd"))))</f>
        <v>2020/09/14</v>
      </c>
      <c r="AX277" s="244" t="str">
        <f>IF(tbl_coded[[#This Row],[ISIN]]="","",IF(OR(_xll.BDP($B277&amp;" Corp",AX$1)="#N/A Field Not Applicable"),"--",IF(_xll.BDP($B277&amp;" Corp",AX$1)="#N/A Field Not Applicable","",TEXT(_xll.BDP($B277&amp;" Corp",AX$1),"yyyy/mm/dd"))))</f>
        <v>--</v>
      </c>
      <c r="AY277" s="244">
        <f>IF(tbl_coded[[#This Row],[ISIN]]="","",IF(OR(_xll.BDP($B277&amp;" Corp",AY$1)="#N/A N/A"),"--",_xll.BDP($B277&amp;" Corp",AY$1)))</f>
        <v>8.875</v>
      </c>
      <c r="AZ277" s="244" t="str">
        <f>IF(tbl_coded[[#This Row],[ISIN]]="","",IF(OR(_xll.BDP($B277&amp;" Corp",AZ$1)="#N/A N/A"),"--",_xll.BDP($B277&amp;" Corp",AZ$1)))</f>
        <v>USD</v>
      </c>
      <c r="BA277" s="244">
        <f>IF(tbl_coded[[#This Row],[ISIN]]="","",IF(OR(_xll.BDP($B277&amp;" Corp",BA$1)="#N/A N/A"),"--",_xll.BDP($B277&amp;" Corp",BA$1)))</f>
        <v>380000000</v>
      </c>
      <c r="BB277" s="244">
        <f>IF(tbl_coded[[#This Row],[ISIN]]="","",IF(OR(_xll.BDP($B277&amp;" Corp",BB$1)="#N/A Field Not Applicable"),"--",_xll.BDP($B277&amp;" Corp",BB$1)))</f>
        <v>99.725999999999999</v>
      </c>
      <c r="BC277" s="244" t="str">
        <f>IF(tbl_coded[[#This Row],[ISIN]]="","",IF(OR(_xll.BDP($B277&amp;" Corp",BC$1)="#N/A Field Not Applicable"),"--",_xll.BDP($B277&amp;" Corp",BC$1)))</f>
        <v>N</v>
      </c>
      <c r="BD277" s="244" t="str">
        <f>IF(tbl_coded[[#This Row],[ISIN]]="","",IF(OR(_xll.BDP($B277&amp;" Corp",BD$1)="#N/A Field Not Applicable"),"--",_xll.BDP($B277&amp;" Corp",BD$1)))</f>
        <v>N</v>
      </c>
      <c r="BE277" s="244" t="str">
        <f>IF(tbl_coded[[#This Row],[ISIN]]="","",IF(OR(_xll.BDP($B277&amp;" Corp",BE$1)="#N/A Field Not Applicable"),"--",_xll.BDP($B277&amp;" Corp",BE$1)))</f>
        <v>N</v>
      </c>
      <c r="BF277" s="244" t="str">
        <f>IF(tbl_coded[[#This Row],[ISIN]]="","",IF(OR(_xll.BDP($B277&amp;" Corp",BF$1)="#N/A N/A"),"",_xll.BDP($B277&amp;" Corp",BF$1)))</f>
        <v/>
      </c>
      <c r="BG27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7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7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7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77" s="244" t="str">
        <f>IF(tbl_coded[[#This Row],[GREEN]]="Y","Green",IF(tbl_coded[[#This Row],[SUSTAINABLE]]="Y","Sustainable",IF(tbl_coded[[#This Row],[SOCIAL]]="Y","Social","")))</f>
        <v/>
      </c>
    </row>
    <row r="278" spans="1:65" ht="15" customHeight="1">
      <c r="A278" s="225">
        <v>276</v>
      </c>
      <c r="B278" s="226" t="str">
        <f>IF(美元债一级!$C$3:$C$1048576&lt;&gt;"",美元债一级!C278,"")</f>
        <v>XS2094050593</v>
      </c>
      <c r="C278" s="228" t="str">
        <f>IF(tbl_coded[[#This Row],[ISIN]]="","",IF(tbl_coded[[#This Row],[Index]]&gt;$A$1,"",IF(_xll.BDP($B278&amp;" Corp",C$1)="#N/A N/A","",_xll.BDP($B278&amp;" Corp",C$1))))</f>
        <v>9/9/2020</v>
      </c>
      <c r="D278" s="228" t="str">
        <f>IF(tbl_coded[[#This Row],[ISIN]]="","",IF(_xll.BDP($B278&amp;" Corp",D$1)="#N/A N/A","",_xll.BDP($B278&amp;" Corp",D$1)))</f>
        <v>YI BRIGHT INTL</v>
      </c>
      <c r="E278" s="228" t="str">
        <f>IF(tbl_coded[[#This Row],[ISIN]]="","",IF(_xll.BDP($B278&amp;" Corp",E$1)="#N/A N/A","--",_xll.BDP($B278&amp;" Corp",E$1)))</f>
        <v>LINYI CITY CONS INVT</v>
      </c>
      <c r="F278" s="228" t="str">
        <f>IF(tbl_coded[[#This Row],[ISIN]]="","",IF(_xll.BDS($B278&amp;" Corp",F$1)="#N/A Field Not Applicable","",_xll.BDS($B278&amp;" Corp",F$1)))</f>
        <v/>
      </c>
      <c r="G278" s="228" t="str">
        <f>IF(tbl_coded[[#This Row],[ISIN]]="","",IF(_xll.BDP($F278&amp;" CompanyID",G$1)="#N/A Invalid Security","",_xll.BDP($F278&amp;" CompanyID",G$1)))</f>
        <v/>
      </c>
      <c r="H278" s="228" t="str">
        <f>IF(tbl_coded[[#This Row],[ISIN]]="","",IF(_xll.BDP($B278&amp;" Corp",H$1)="#N/A N/A","--",_xll.BDP($B278&amp;" Corp",H$1)))</f>
        <v>--</v>
      </c>
      <c r="I278" s="228" t="str">
        <f>IF(tbl_coded[[#This Row],[ISIN]]="","",IF(_xll.BDP($B278&amp;" Corp",I$1)="#N/A N/A","--",_xll.BDP($B278&amp;" Corp",I$1)))</f>
        <v>--</v>
      </c>
      <c r="J278" s="228" t="str">
        <f>IF(tbl_coded[[#This Row],[ISIN]]="","",IF(_xll.BDP($B278&amp;" Corp",J$1)="#N/A N/A","--",_xll.BDP($B278&amp;" Corp",J$1)))</f>
        <v>NR</v>
      </c>
      <c r="K278" s="228" t="str">
        <f>IF(tbl_coded[[#This Row],[ISIN]]="","",IF(_xll.BDP($B278&amp;" Corp",K$1)="#N/A N/A","--",_xll.BDP($B278&amp;" Corp",K$1)))</f>
        <v>--</v>
      </c>
      <c r="L278" s="228" t="str">
        <f>IF(tbl_coded[[#This Row],[ISIN]]="","",IF(_xll.BDP($B278&amp;" Corp",L$1)="#N/A N/A","--",_xll.BDP($B278&amp;" Corp",L$1)))</f>
        <v>--</v>
      </c>
      <c r="M278" s="228" t="str">
        <f>IF(tbl_coded[[#This Row],[ISIN]]="","",IF(_xll.BDP($B278&amp;" Corp",M$1)="#N/A N/A","--",_xll.BDP($B278&amp;" Corp",M$1)))</f>
        <v>--</v>
      </c>
      <c r="N278" s="228" t="str">
        <f>IF(tbl_coded[[#This Row],[ISIN]]="","",IF(_xll.BDP($B278&amp;" Corp",N$1)="#N/A N/A","--",_xll.BDP($B278&amp;" Corp",N$1)))</f>
        <v>--</v>
      </c>
      <c r="O278" s="228" t="str">
        <f>IF(tbl_coded[[#This Row],[ISIN]]="","",IF(_xll.BDP($B278&amp;" Corp",O$1)="#N/A N/A","--",_xll.BDP($B278&amp;" Corp",O$1)))</f>
        <v>--</v>
      </c>
      <c r="P278" s="228" t="str">
        <f>IF(tbl_coded[[#This Row],[ISIN]]="","",IF(_xll.BDP($B278&amp;" Corp",P$1)="#N/A N/A","--",_xll.BDP($B278&amp;" Corp",P$1)))</f>
        <v>--</v>
      </c>
      <c r="Q27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78" s="228" t="str">
        <f>IF(tbl_coded[[#This Row],[ISIN]]="","",IF(OR(_xll.BDP($B278&amp;" Corp",R$1)="#N/A N/A",_xll.BDP($B278&amp;" Corp",R$1)="#N/A Invalid Security",_xll.BDP($B278&amp;" Corp",R$1)="#N/A Field Not Applicable"),"--",_xll.BDP($B278&amp;" Corp",R$1)))</f>
        <v>1022891D CH</v>
      </c>
      <c r="S278" s="228" t="str">
        <f>IF(tbl_coded[[#This Row],[ISIN]]="","",IF(OR(_xll.BDP($R278&amp;" Equity",S$1)="#N/A N/A",_xll.BDP($R278&amp;" Equity",S$1)="#N/A Invalid Security"),"--",_xll.BDP($R278&amp;" Equity",S$1)))</f>
        <v>--</v>
      </c>
      <c r="T278" s="228" t="str">
        <f>IF(tbl_coded[[#This Row],[ISIN]]="","",IF(OR(_xll.BDP($R278&amp;" Equity",T$1)="#N/A N/A",_xll.BDP($R278&amp;" Equity",T$1)="#N/A Invalid Security"),"--",_xll.BDP($R278&amp;" Equity",T$1)))</f>
        <v>--</v>
      </c>
      <c r="U278" s="228" t="str">
        <f>IF(tbl_coded[[#This Row],[ISIN]]="","",IF(OR(_xll.BDP($R278&amp;" Equity",U$1)="#N/A N/A",_xll.BDP($R278&amp;" Equity",U$1)="#N/A Invalid Security"),"--",_xll.BDP($R278&amp;" Equity",U$1)))</f>
        <v>Baa3</v>
      </c>
      <c r="V278" s="228" t="str">
        <f>IF(tbl_coded[[#This Row],[ISIN]]="","",IF(OR(_xll.BDP($R278&amp;" Equity",V$1)="#N/A N/A",_xll.BDP($R278&amp;" Equity",V$1)="#N/A Invalid Security"),"--",_xll.BDP($R278&amp;" Equity",V$1)))</f>
        <v>--</v>
      </c>
      <c r="W278" s="228" t="str">
        <f>IF(tbl_coded[[#This Row],[ISIN]]="","",IF(OR(_xll.BDP($R278&amp;" Equity",W$1)="#N/A N/A",_xll.BDP($R278&amp;" Equity",W$1)="#N/A Invalid Security"),"--",_xll.BDP($R278&amp;" Equity",W$1)))</f>
        <v>--</v>
      </c>
      <c r="X278" s="228" t="str">
        <f>IF(tbl_coded[[#This Row],[ISIN]]="","",IF(OR(_xll.BDP($R278&amp;" Equity",X$1)="#N/A N/A",_xll.BDP($R278&amp;" Equity",X$1)="#N/A Invalid Security"),"--",_xll.BDP($R278&amp;" Equity",X$1)))</f>
        <v>BBB-</v>
      </c>
      <c r="Y27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Baa3/--/BBB-</v>
      </c>
      <c r="Z278" s="228" t="str">
        <f>IF(tbl_coded[[#This Row],[ISIN]]="","",IF(ISNUMBER(_xll.BDP(B278&amp;" Corp",Z$1)),_xll.BDP(B278&amp;" Corp",Z$1),""))</f>
        <v/>
      </c>
      <c r="AA278" s="228" t="str">
        <f>IF(tbl_coded[[#This Row],[ISIN]]="","",IF(ISNUMBER(_xll.BDP(B278&amp;" Corp",AA$1)),_xll.BDP(B278&amp;" Corp",AA$1),""))</f>
        <v/>
      </c>
      <c r="AB278" s="228" t="str">
        <f>IF(tbl_coded[[#This Row],[ISIN]]="","",IF(ISNUMBER(_xll.BDP(B278&amp;" Corp",AB$1)),_xll.BDP(B278&amp;" Corp",AB$1),""))</f>
        <v/>
      </c>
      <c r="AC278" s="228" t="str">
        <f>IF(tbl_coded[[#This Row],[ISIN]]="","",IF((_xll.BDP(B278&amp;" Corp",AC$1))="#N/A Field Not Applicable","",_xll.BDP(B278&amp;" Corp",AC$1)))</f>
        <v>N</v>
      </c>
      <c r="AD278" s="228" t="str">
        <f>IF(tbl_coded[[#This Row],[ISIN]]="","",IF((_xll.BDP(B278&amp;" Corp",AD$1))="#N/A N/A","--",_xll.BDP(B278&amp;" Corp",AD$1)))</f>
        <v>--</v>
      </c>
      <c r="AE278" s="228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>IG</v>
      </c>
      <c r="AF27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Baa3/--/BBB-</v>
      </c>
      <c r="AG27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278" s="229" t="str">
        <f>IF(tbl_coded[[#This Row],[ISIN]]="","",IF(_xll.BDP($B278&amp;" Corp",AH$1)="#N/A N/A","--",_xll.BDP($B278&amp;" Corp",AH$1)))</f>
        <v>VG</v>
      </c>
      <c r="AI27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8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沂晟国际有限公司</v>
      </c>
      <c r="AL278" s="244" t="str">
        <f>IF(tbl_coded[[#This Row],[ISIN]]="","",IF(_xll.BDS($B278&amp;" Corp",AL$1)="#N/A Field Not Applicable","",_xll.BDS($B278&amp;" Corp",AL$1)))</f>
        <v/>
      </c>
      <c r="AM27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8" s="244" t="str">
        <f>IF(tbl_coded[[#This Row],[ISIN]]="","",IF(OR(_xll.BDP($B278&amp;" Corp",AR$1)="#N/A N/A"),"",_xll.BDP($B278&amp;" Corp",AR$1)))</f>
        <v>Linyi City Construction Investment Group Co Ltd</v>
      </c>
      <c r="AS278" s="244" t="str">
        <f>IF(tbl_coded[[#This Row],[ISIN]]="","",IF(_xll.BDS($B278&amp;" Corp",AS$1)="#N/A Field Not Applicable","",_xll.BDS($B278&amp;" Corp",AS$1)))</f>
        <v/>
      </c>
      <c r="AT278" s="244" t="str">
        <f>IF(tbl_coded[[#This Row],[SBLC Provider BBID]]="","",_xll.BDP(tbl_coded[[#This Row],[SBLC Provider BBID]]&amp;" CompanyID","NAME"))</f>
        <v/>
      </c>
      <c r="AU278" s="244" t="str">
        <f>IF(tbl_coded[[#This Row],[ISIN]]="","",IF(OR(_xll.BDP($B278&amp;" Corp",AU$1)="#N/A N/A"),"--",IF(_xll.BDP($B278&amp;" Corp",AU$1)="#N/A Field Not Applicable","",TEXT(_xll.BDP($B278&amp;" Corp",AU$1),"yyyy/mm/dd"))))</f>
        <v>2020/09/16</v>
      </c>
      <c r="AV278" s="244" t="str">
        <f>IF(tbl_coded[[#This Row],[ISIN]]="","",IF(OR(_xll.BDP($B278&amp;" Corp",AV$1)="#N/A N/A"),"--",IF(_xll.BDP($B278&amp;" Corp",AV$1)="#N/A Field Not Applicable","",TEXT(_xll.BDP($B278&amp;" Corp",AV$1),"yyyy/mm/dd"))))</f>
        <v>2023/09/16</v>
      </c>
      <c r="AW278" s="244" t="str">
        <f>IF(tbl_coded[[#This Row],[ISIN]]="","",IF(OR(_xll.BDP($B278&amp;" Corp",AW$1)="#N/A N/A"),"--",IF(_xll.BDP($B278&amp;" Corp",AW$1)="#N/A Field Not Applicable","",TEXT(_xll.BDP($B278&amp;" Corp",AW$1),"yyyy/mm/dd"))))</f>
        <v>2020/09/09</v>
      </c>
      <c r="AX278" s="244" t="str">
        <f>IF(tbl_coded[[#This Row],[ISIN]]="","",IF(OR(_xll.BDP($B278&amp;" Corp",AX$1)="#N/A Field Not Applicable"),"--",IF(_xll.BDP($B278&amp;" Corp",AX$1)="#N/A Field Not Applicable","",TEXT(_xll.BDP($B278&amp;" Corp",AX$1),"yyyy/mm/dd"))))</f>
        <v>--</v>
      </c>
      <c r="AY278" s="244">
        <f>IF(tbl_coded[[#This Row],[ISIN]]="","",IF(OR(_xll.BDP($B278&amp;" Corp",AY$1)="#N/A N/A"),"--",_xll.BDP($B278&amp;" Corp",AY$1)))</f>
        <v>3</v>
      </c>
      <c r="AZ278" s="244" t="str">
        <f>IF(tbl_coded[[#This Row],[ISIN]]="","",IF(OR(_xll.BDP($B278&amp;" Corp",AZ$1)="#N/A N/A"),"--",_xll.BDP($B278&amp;" Corp",AZ$1)))</f>
        <v>USD</v>
      </c>
      <c r="BA278" s="244">
        <f>IF(tbl_coded[[#This Row],[ISIN]]="","",IF(OR(_xll.BDP($B278&amp;" Corp",BA$1)="#N/A N/A"),"--",_xll.BDP($B278&amp;" Corp",BA$1)))</f>
        <v>300000000</v>
      </c>
      <c r="BB278" s="244">
        <f>IF(tbl_coded[[#This Row],[ISIN]]="","",IF(OR(_xll.BDP($B278&amp;" Corp",BB$1)="#N/A Field Not Applicable"),"--",_xll.BDP($B278&amp;" Corp",BB$1)))</f>
        <v>100</v>
      </c>
      <c r="BC278" s="244" t="str">
        <f>IF(tbl_coded[[#This Row],[ISIN]]="","",IF(OR(_xll.BDP($B278&amp;" Corp",BC$1)="#N/A Field Not Applicable"),"--",_xll.BDP($B278&amp;" Corp",BC$1)))</f>
        <v>N</v>
      </c>
      <c r="BD278" s="244" t="str">
        <f>IF(tbl_coded[[#This Row],[ISIN]]="","",IF(OR(_xll.BDP($B278&amp;" Corp",BD$1)="#N/A Field Not Applicable"),"--",_xll.BDP($B278&amp;" Corp",BD$1)))</f>
        <v>N</v>
      </c>
      <c r="BE278" s="244" t="str">
        <f>IF(tbl_coded[[#This Row],[ISIN]]="","",IF(OR(_xll.BDP($B278&amp;" Corp",BE$1)="#N/A Field Not Applicable"),"--",_xll.BDP($B278&amp;" Corp",BE$1)))</f>
        <v>N</v>
      </c>
      <c r="BF278" s="244" t="str">
        <f>IF(tbl_coded[[#This Row],[ISIN]]="","",IF(OR(_xll.BDP($B278&amp;" Corp",BF$1)="#N/A N/A"),"",_xll.BDP($B278&amp;" Corp",BF$1)))</f>
        <v>1022891D CH</v>
      </c>
      <c r="BG27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7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7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BBB-</v>
      </c>
      <c r="BK27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--/--/BBB-</v>
      </c>
      <c r="BL27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Baa3/--/BBB-</v>
      </c>
      <c r="BM278" s="244" t="str">
        <f>IF(tbl_coded[[#This Row],[GREEN]]="Y","Green",IF(tbl_coded[[#This Row],[SUSTAINABLE]]="Y","Sustainable",IF(tbl_coded[[#This Row],[SOCIAL]]="Y","Social","")))</f>
        <v/>
      </c>
    </row>
    <row r="279" spans="1:65" ht="15" customHeight="1">
      <c r="A279" s="225">
        <v>277</v>
      </c>
      <c r="B279" s="226" t="str">
        <f>IF(美元债一级!$C$3:$C$1048576&lt;&gt;"",美元债一级!C279,"")</f>
        <v>XS2227193211</v>
      </c>
      <c r="C279" s="228" t="str">
        <f>IF(tbl_coded[[#This Row],[ISIN]]="","",IF(tbl_coded[[#This Row],[Index]]&gt;$A$1,"",IF(_xll.BDP($B279&amp;" Corp",C$1)="#N/A N/A","",_xll.BDP($B279&amp;" Corp",C$1))))</f>
        <v>3/9/2020</v>
      </c>
      <c r="D279" s="228" t="str">
        <f>IF(tbl_coded[[#This Row],[ISIN]]="","",IF(_xll.BDP($B279&amp;" Corp",D$1)="#N/A N/A","",_xll.BDP($B279&amp;" Corp",D$1)))</f>
        <v>BK OF COMMUNICATIONS/HK</v>
      </c>
      <c r="E279" s="228" t="str">
        <f>IF(tbl_coded[[#This Row],[ISIN]]="","",IF(_xll.BDP($B279&amp;" Corp",E$1)="#N/A N/A","--",_xll.BDP($B279&amp;" Corp",E$1)))</f>
        <v>--</v>
      </c>
      <c r="F279" s="228" t="str">
        <f>IF(tbl_coded[[#This Row],[ISIN]]="","",IF(_xll.BDS($B279&amp;" Corp",F$1)="#N/A Field Not Applicable","",_xll.BDS($B279&amp;" Corp",F$1)))</f>
        <v/>
      </c>
      <c r="G279" s="228" t="str">
        <f>IF(tbl_coded[[#This Row],[ISIN]]="","",IF(_xll.BDP($F279&amp;" CompanyID",G$1)="#N/A Invalid Security","",_xll.BDP($F279&amp;" CompanyID",G$1)))</f>
        <v/>
      </c>
      <c r="H279" s="228" t="str">
        <f>IF(tbl_coded[[#This Row],[ISIN]]="","",IF(_xll.BDP($B279&amp;" Corp",H$1)="#N/A N/A","--",_xll.BDP($B279&amp;" Corp",H$1)))</f>
        <v>A2</v>
      </c>
      <c r="I279" s="228" t="str">
        <f>IF(tbl_coded[[#This Row],[ISIN]]="","",IF(_xll.BDP($B279&amp;" Corp",I$1)="#N/A N/A","--",_xll.BDP($B279&amp;" Corp",I$1)))</f>
        <v>--</v>
      </c>
      <c r="J279" s="228" t="str">
        <f>IF(tbl_coded[[#This Row],[ISIN]]="","",IF(_xll.BDP($B279&amp;" Corp",J$1)="#N/A N/A","--",_xll.BDP($B279&amp;" Corp",J$1)))</f>
        <v>--</v>
      </c>
      <c r="K279" s="228" t="str">
        <f>IF(tbl_coded[[#This Row],[ISIN]]="","",IF(_xll.BDP($B279&amp;" Corp",K$1)="#N/A N/A","--",_xll.BDP($B279&amp;" Corp",K$1)))</f>
        <v>--</v>
      </c>
      <c r="L279" s="228" t="str">
        <f>IF(tbl_coded[[#This Row],[ISIN]]="","",IF(_xll.BDP($B279&amp;" Corp",L$1)="#N/A N/A","--",_xll.BDP($B279&amp;" Corp",L$1)))</f>
        <v>--</v>
      </c>
      <c r="M279" s="228" t="str">
        <f>IF(tbl_coded[[#This Row],[ISIN]]="","",IF(_xll.BDP($B279&amp;" Corp",M$1)="#N/A N/A","--",_xll.BDP($B279&amp;" Corp",M$1)))</f>
        <v>--</v>
      </c>
      <c r="N279" s="228" t="str">
        <f>IF(tbl_coded[[#This Row],[ISIN]]="","",IF(_xll.BDP($B279&amp;" Corp",N$1)="#N/A N/A","--",_xll.BDP($B279&amp;" Corp",N$1)))</f>
        <v>--</v>
      </c>
      <c r="O279" s="228" t="str">
        <f>IF(tbl_coded[[#This Row],[ISIN]]="","",IF(_xll.BDP($B279&amp;" Corp",O$1)="#N/A N/A","--",_xll.BDP($B279&amp;" Corp",O$1)))</f>
        <v>--</v>
      </c>
      <c r="P279" s="228" t="str">
        <f>IF(tbl_coded[[#This Row],[ISIN]]="","",IF(_xll.BDP($B279&amp;" Corp",P$1)="#N/A N/A","--",_xll.BDP($B279&amp;" Corp",P$1)))</f>
        <v>A</v>
      </c>
      <c r="Q279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279" s="228" t="str">
        <f>IF(tbl_coded[[#This Row],[ISIN]]="","",IF(OR(_xll.BDP($B279&amp;" Corp",R$1)="#N/A N/A",_xll.BDP($B279&amp;" Corp",R$1)="#N/A Invalid Security",_xll.BDP($B279&amp;" Corp",R$1)="#N/A Field Not Applicable"),"--",_xll.BDP($B279&amp;" Corp",R$1)))</f>
        <v>--</v>
      </c>
      <c r="S279" s="228" t="str">
        <f>IF(tbl_coded[[#This Row],[ISIN]]="","",IF(OR(_xll.BDP($R279&amp;" Equity",S$1)="#N/A N/A",_xll.BDP($R279&amp;" Equity",S$1)="#N/A Invalid Security"),"--",_xll.BDP($R279&amp;" Equity",S$1)))</f>
        <v>--</v>
      </c>
      <c r="T279" s="228" t="str">
        <f>IF(tbl_coded[[#This Row],[ISIN]]="","",IF(OR(_xll.BDP($R279&amp;" Equity",T$1)="#N/A N/A",_xll.BDP($R279&amp;" Equity",T$1)="#N/A Invalid Security"),"--",_xll.BDP($R279&amp;" Equity",T$1)))</f>
        <v>--</v>
      </c>
      <c r="U279" s="228" t="str">
        <f>IF(tbl_coded[[#This Row],[ISIN]]="","",IF(OR(_xll.BDP($R279&amp;" Equity",U$1)="#N/A N/A",_xll.BDP($R279&amp;" Equity",U$1)="#N/A Invalid Security"),"--",_xll.BDP($R279&amp;" Equity",U$1)))</f>
        <v>--</v>
      </c>
      <c r="V279" s="228" t="str">
        <f>IF(tbl_coded[[#This Row],[ISIN]]="","",IF(OR(_xll.BDP($R279&amp;" Equity",V$1)="#N/A N/A",_xll.BDP($R279&amp;" Equity",V$1)="#N/A Invalid Security"),"--",_xll.BDP($R279&amp;" Equity",V$1)))</f>
        <v>--</v>
      </c>
      <c r="W279" s="228" t="str">
        <f>IF(tbl_coded[[#This Row],[ISIN]]="","",IF(OR(_xll.BDP($R279&amp;" Equity",W$1)="#N/A N/A",_xll.BDP($R279&amp;" Equity",W$1)="#N/A Invalid Security"),"--",_xll.BDP($R279&amp;" Equity",W$1)))</f>
        <v>--</v>
      </c>
      <c r="X279" s="228" t="str">
        <f>IF(tbl_coded[[#This Row],[ISIN]]="","",IF(OR(_xll.BDP($R279&amp;" Equity",X$1)="#N/A N/A",_xll.BDP($R279&amp;" Equity",X$1)="#N/A Invalid Security"),"--",_xll.BDP($R279&amp;" Equity",X$1)))</f>
        <v>--</v>
      </c>
      <c r="Y279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79" s="228">
        <f>IF(tbl_coded[[#This Row],[ISIN]]="","",IF(ISNUMBER(_xll.BDP(B279&amp;" Corp",Z$1)),_xll.BDP(B279&amp;" Corp",Z$1),""))</f>
        <v>105</v>
      </c>
      <c r="AA279" s="228">
        <f>IF(tbl_coded[[#This Row],[ISIN]]="","",IF(ISNUMBER(_xll.BDP(B279&amp;" Corp",AA$1)),_xll.BDP(B279&amp;" Corp",AA$1),""))</f>
        <v>105</v>
      </c>
      <c r="AB279" s="228" t="str">
        <f>IF(tbl_coded[[#This Row],[ISIN]]="","",IF(ISNUMBER(_xll.BDP(B279&amp;" Corp",AB$1)),_xll.BDP(B279&amp;" Corp",AB$1),""))</f>
        <v/>
      </c>
      <c r="AC279" s="228" t="str">
        <f>IF(tbl_coded[[#This Row],[ISIN]]="","",IF((_xll.BDP(B279&amp;" Corp",AC$1))="#N/A Field Not Applicable","",_xll.BDP(B279&amp;" Corp",AC$1)))</f>
        <v>N</v>
      </c>
      <c r="AD279" s="228" t="str">
        <f>IF(tbl_coded[[#This Row],[ISIN]]="","",IF((_xll.BDP(B279&amp;" Corp",AD$1))="#N/A N/A","--",_xll.BDP(B279&amp;" Corp",AD$1)))</f>
        <v>--</v>
      </c>
      <c r="AE279" s="228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>IG</v>
      </c>
      <c r="AF279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279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A2/--/--</v>
      </c>
      <c r="AH279" s="229" t="str">
        <f>IF(tbl_coded[[#This Row],[ISIN]]="","",IF(_xll.BDP($B279&amp;" Corp",AH$1)="#N/A N/A","--",_xll.BDP($B279&amp;" Corp",AH$1)))</f>
        <v>CN</v>
      </c>
      <c r="AI27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79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105</v>
      </c>
      <c r="AK279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279" s="244" t="str">
        <f>IF(tbl_coded[[#This Row],[ISIN]]="","",IF(_xll.BDS($B279&amp;" Corp",AL$1)="#N/A Field Not Applicable","",_xll.BDS($B279&amp;" Corp",AL$1)))</f>
        <v/>
      </c>
      <c r="AM279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79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79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79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79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79" s="244" t="str">
        <f>IF(tbl_coded[[#This Row],[ISIN]]="","",IF(OR(_xll.BDP($B279&amp;" Corp",AR$1)="#N/A N/A"),"",_xll.BDP($B279&amp;" Corp",AR$1)))</f>
        <v/>
      </c>
      <c r="AS279" s="244" t="str">
        <f>IF(tbl_coded[[#This Row],[ISIN]]="","",IF(_xll.BDS($B279&amp;" Corp",AS$1)="#N/A Field Not Applicable","",_xll.BDS($B279&amp;" Corp",AS$1)))</f>
        <v/>
      </c>
      <c r="AT279" s="244" t="str">
        <f>IF(tbl_coded[[#This Row],[SBLC Provider BBID]]="","",_xll.BDP(tbl_coded[[#This Row],[SBLC Provider BBID]]&amp;" CompanyID","NAME"))</f>
        <v/>
      </c>
      <c r="AU279" s="244" t="str">
        <f>IF(tbl_coded[[#This Row],[ISIN]]="","",IF(OR(_xll.BDP($B279&amp;" Corp",AU$1)="#N/A N/A"),"--",IF(_xll.BDP($B279&amp;" Corp",AU$1)="#N/A Field Not Applicable","",TEXT(_xll.BDP($B279&amp;" Corp",AU$1),"yyyy/mm/dd"))))</f>
        <v>2020/09/10</v>
      </c>
      <c r="AV279" s="244" t="str">
        <f>IF(tbl_coded[[#This Row],[ISIN]]="","",IF(OR(_xll.BDP($B279&amp;" Corp",AV$1)="#N/A N/A"),"--",IF(_xll.BDP($B279&amp;" Corp",AV$1)="#N/A Field Not Applicable","",TEXT(_xll.BDP($B279&amp;" Corp",AV$1),"yyyy/mm/dd"))))</f>
        <v>2025/09/10</v>
      </c>
      <c r="AW279" s="244" t="str">
        <f>IF(tbl_coded[[#This Row],[ISIN]]="","",IF(OR(_xll.BDP($B279&amp;" Corp",AW$1)="#N/A N/A"),"--",IF(_xll.BDP($B279&amp;" Corp",AW$1)="#N/A Field Not Applicable","",TEXT(_xll.BDP($B279&amp;" Corp",AW$1),"yyyy/mm/dd"))))</f>
        <v>2020/09/03</v>
      </c>
      <c r="AX279" s="244" t="str">
        <f>IF(tbl_coded[[#This Row],[ISIN]]="","",IF(OR(_xll.BDP($B279&amp;" Corp",AX$1)="#N/A Field Not Applicable"),"--",IF(_xll.BDP($B279&amp;" Corp",AX$1)="#N/A Field Not Applicable","",TEXT(_xll.BDP($B279&amp;" Corp",AX$1),"yyyy/mm/dd"))))</f>
        <v>--</v>
      </c>
      <c r="AY279" s="244">
        <f>IF(tbl_coded[[#This Row],[ISIN]]="","",IF(OR(_xll.BDP($B279&amp;" Corp",AY$1)="#N/A N/A"),"--",_xll.BDP($B279&amp;" Corp",AY$1)))</f>
        <v>1.2</v>
      </c>
      <c r="AZ279" s="244" t="str">
        <f>IF(tbl_coded[[#This Row],[ISIN]]="","",IF(OR(_xll.BDP($B279&amp;" Corp",AZ$1)="#N/A N/A"),"--",_xll.BDP($B279&amp;" Corp",AZ$1)))</f>
        <v>USD</v>
      </c>
      <c r="BA279" s="244">
        <f>IF(tbl_coded[[#This Row],[ISIN]]="","",IF(OR(_xll.BDP($B279&amp;" Corp",BA$1)="#N/A N/A"),"--",_xll.BDP($B279&amp;" Corp",BA$1)))</f>
        <v>800000000</v>
      </c>
      <c r="BB279" s="244">
        <f>IF(tbl_coded[[#This Row],[ISIN]]="","",IF(OR(_xll.BDP($B279&amp;" Corp",BB$1)="#N/A Field Not Applicable"),"--",_xll.BDP($B279&amp;" Corp",BB$1)))</f>
        <v>99.594000000000008</v>
      </c>
      <c r="BC279" s="244" t="str">
        <f>IF(tbl_coded[[#This Row],[ISIN]]="","",IF(OR(_xll.BDP($B279&amp;" Corp",BC$1)="#N/A Field Not Applicable"),"--",_xll.BDP($B279&amp;" Corp",BC$1)))</f>
        <v>N</v>
      </c>
      <c r="BD279" s="244" t="str">
        <f>IF(tbl_coded[[#This Row],[ISIN]]="","",IF(OR(_xll.BDP($B279&amp;" Corp",BD$1)="#N/A Field Not Applicable"),"--",_xll.BDP($B279&amp;" Corp",BD$1)))</f>
        <v>N</v>
      </c>
      <c r="BE279" s="244" t="str">
        <f>IF(tbl_coded[[#This Row],[ISIN]]="","",IF(OR(_xll.BDP($B279&amp;" Corp",BE$1)="#N/A Field Not Applicable"),"--",_xll.BDP($B279&amp;" Corp",BE$1)))</f>
        <v>N</v>
      </c>
      <c r="BF279" s="244" t="str">
        <f>IF(tbl_coded[[#This Row],[ISIN]]="","",IF(OR(_xll.BDP($B279&amp;" Corp",BF$1)="#N/A N/A"),"",_xll.BDP($B279&amp;" Corp",BF$1)))</f>
        <v>3328 HK</v>
      </c>
      <c r="BG279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79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279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79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79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79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79" s="244" t="str">
        <f>IF(tbl_coded[[#This Row],[GREEN]]="Y","Green",IF(tbl_coded[[#This Row],[SUSTAINABLE]]="Y","Sustainable",IF(tbl_coded[[#This Row],[SOCIAL]]="Y","Social","")))</f>
        <v/>
      </c>
    </row>
    <row r="280" spans="1:65" ht="15" customHeight="1">
      <c r="A280" s="225">
        <v>278</v>
      </c>
      <c r="B280" s="226" t="str">
        <f>IF(美元债一级!$C$3:$C$1048576&lt;&gt;"",美元债一级!C280,"")</f>
        <v>XS2227193054</v>
      </c>
      <c r="C280" s="230" t="str">
        <f>IF(tbl_coded[[#This Row],[ISIN]]="","",IF(tbl_coded[[#This Row],[Index]]&gt;$A$1,"",IF(_xll.BDP($B280&amp;" Corp",C$1)="#N/A N/A","",_xll.BDP($B280&amp;" Corp",C$1))))</f>
        <v>3/9/2020</v>
      </c>
      <c r="D280" s="230" t="str">
        <f>IF(tbl_coded[[#This Row],[ISIN]]="","",IF(_xll.BDP($B280&amp;" Corp",D$1)="#N/A N/A","",_xll.BDP($B280&amp;" Corp",D$1)))</f>
        <v>BK OF COMMUNICATIONS/HK</v>
      </c>
      <c r="E280" s="230" t="str">
        <f>IF(tbl_coded[[#This Row],[ISIN]]="","",IF(_xll.BDP($B280&amp;" Corp",E$1)="#N/A N/A","--",_xll.BDP($B280&amp;" Corp",E$1)))</f>
        <v>--</v>
      </c>
      <c r="F280" s="230" t="str">
        <f>IF(tbl_coded[[#This Row],[ISIN]]="","",IF(_xll.BDS($B280&amp;" Corp",F$1)="#N/A Field Not Applicable","",_xll.BDS($B280&amp;" Corp",F$1)))</f>
        <v/>
      </c>
      <c r="G280" s="230" t="str">
        <f>IF(tbl_coded[[#This Row],[ISIN]]="","",IF(_xll.BDP($F280&amp;" CompanyID",G$1)="#N/A Invalid Security","",_xll.BDP($F280&amp;" CompanyID",G$1)))</f>
        <v/>
      </c>
      <c r="H280" s="230" t="str">
        <f>IF(tbl_coded[[#This Row],[ISIN]]="","",IF(_xll.BDP($B280&amp;" Corp",H$1)="#N/A N/A","--",_xll.BDP($B280&amp;" Corp",H$1)))</f>
        <v>WR</v>
      </c>
      <c r="I280" s="230" t="str">
        <f>IF(tbl_coded[[#This Row],[ISIN]]="","",IF(_xll.BDP($B280&amp;" Corp",I$1)="#N/A N/A","--",_xll.BDP($B280&amp;" Corp",I$1)))</f>
        <v>--</v>
      </c>
      <c r="J280" s="230" t="str">
        <f>IF(tbl_coded[[#This Row],[ISIN]]="","",IF(_xll.BDP($B280&amp;" Corp",J$1)="#N/A N/A","--",_xll.BDP($B280&amp;" Corp",J$1)))</f>
        <v>--</v>
      </c>
      <c r="K280" s="230" t="str">
        <f>IF(tbl_coded[[#This Row],[ISIN]]="","",IF(_xll.BDP($B280&amp;" Corp",K$1)="#N/A N/A","--",_xll.BDP($B280&amp;" Corp",K$1)))</f>
        <v>--</v>
      </c>
      <c r="L280" s="230" t="str">
        <f>IF(tbl_coded[[#This Row],[ISIN]]="","",IF(_xll.BDP($B280&amp;" Corp",L$1)="#N/A N/A","--",_xll.BDP($B280&amp;" Corp",L$1)))</f>
        <v>--</v>
      </c>
      <c r="M280" s="230" t="str">
        <f>IF(tbl_coded[[#This Row],[ISIN]]="","",IF(_xll.BDP($B280&amp;" Corp",M$1)="#N/A N/A","--",_xll.BDP($B280&amp;" Corp",M$1)))</f>
        <v>--</v>
      </c>
      <c r="N280" s="230" t="str">
        <f>IF(tbl_coded[[#This Row],[ISIN]]="","",IF(_xll.BDP($B280&amp;" Corp",N$1)="#N/A N/A","--",_xll.BDP($B280&amp;" Corp",N$1)))</f>
        <v>--</v>
      </c>
      <c r="O280" s="230" t="str">
        <f>IF(tbl_coded[[#This Row],[ISIN]]="","",IF(_xll.BDP($B280&amp;" Corp",O$1)="#N/A N/A","--",_xll.BDP($B280&amp;" Corp",O$1)))</f>
        <v>--</v>
      </c>
      <c r="P280" s="230" t="str">
        <f>IF(tbl_coded[[#This Row],[ISIN]]="","",IF(_xll.BDP($B280&amp;" Corp",P$1)="#N/A N/A","--",_xll.BDP($B280&amp;" Corp",P$1)))</f>
        <v>A</v>
      </c>
      <c r="Q28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280" s="230" t="str">
        <f>IF(tbl_coded[[#This Row],[ISIN]]="","",IF(OR(_xll.BDP($B280&amp;" Corp",R$1)="#N/A N/A",_xll.BDP($B280&amp;" Corp",R$1)="#N/A Invalid Security",_xll.BDP($B280&amp;" Corp",R$1)="#N/A Field Not Applicable"),"--",_xll.BDP($B280&amp;" Corp",R$1)))</f>
        <v>--</v>
      </c>
      <c r="S280" s="230" t="str">
        <f>IF(tbl_coded[[#This Row],[ISIN]]="","",IF(OR(_xll.BDP($R280&amp;" Equity",S$1)="#N/A N/A",_xll.BDP($R280&amp;" Equity",S$1)="#N/A Invalid Security"),"--",_xll.BDP($R280&amp;" Equity",S$1)))</f>
        <v>--</v>
      </c>
      <c r="T280" s="230" t="str">
        <f>IF(tbl_coded[[#This Row],[ISIN]]="","",IF(OR(_xll.BDP($R280&amp;" Equity",T$1)="#N/A N/A",_xll.BDP($R280&amp;" Equity",T$1)="#N/A Invalid Security"),"--",_xll.BDP($R280&amp;" Equity",T$1)))</f>
        <v>--</v>
      </c>
      <c r="U280" s="230" t="str">
        <f>IF(tbl_coded[[#This Row],[ISIN]]="","",IF(OR(_xll.BDP($R280&amp;" Equity",U$1)="#N/A N/A",_xll.BDP($R280&amp;" Equity",U$1)="#N/A Invalid Security"),"--",_xll.BDP($R280&amp;" Equity",U$1)))</f>
        <v>--</v>
      </c>
      <c r="V280" s="230" t="str">
        <f>IF(tbl_coded[[#This Row],[ISIN]]="","",IF(OR(_xll.BDP($R280&amp;" Equity",V$1)="#N/A N/A",_xll.BDP($R280&amp;" Equity",V$1)="#N/A Invalid Security"),"--",_xll.BDP($R280&amp;" Equity",V$1)))</f>
        <v>--</v>
      </c>
      <c r="W280" s="230" t="str">
        <f>IF(tbl_coded[[#This Row],[ISIN]]="","",IF(OR(_xll.BDP($R280&amp;" Equity",W$1)="#N/A N/A",_xll.BDP($R280&amp;" Equity",W$1)="#N/A Invalid Security"),"--",_xll.BDP($R280&amp;" Equity",W$1)))</f>
        <v>--</v>
      </c>
      <c r="X280" s="230" t="str">
        <f>IF(tbl_coded[[#This Row],[ISIN]]="","",IF(OR(_xll.BDP($R280&amp;" Equity",X$1)="#N/A N/A",_xll.BDP($R280&amp;" Equity",X$1)="#N/A Invalid Security"),"--",_xll.BDP($R280&amp;" Equity",X$1)))</f>
        <v>--</v>
      </c>
      <c r="Y28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80" s="230">
        <f>IF(tbl_coded[[#This Row],[ISIN]]="","",IF(ISNUMBER(_xll.BDP(B280&amp;" Corp",Z$1)),_xll.BDP(B280&amp;" Corp",Z$1),""))</f>
        <v>80</v>
      </c>
      <c r="AA280" s="230">
        <f>IF(tbl_coded[[#This Row],[ISIN]]="","",IF(ISNUMBER(_xll.BDP(B280&amp;" Corp",AA$1)),_xll.BDP(B280&amp;" Corp",AA$1),""))</f>
        <v>80</v>
      </c>
      <c r="AB280" s="230">
        <f>IF(tbl_coded[[#This Row],[ISIN]]="","",IF(ISNUMBER(_xll.BDP(B280&amp;" Corp",AB$1)),_xll.BDP(B280&amp;" Corp",AB$1),""))</f>
        <v>80</v>
      </c>
      <c r="AC280" s="230" t="str">
        <f>IF(tbl_coded[[#This Row],[ISIN]]="","",IF((_xll.BDP(B280&amp;" Corp",AC$1))="#N/A Field Not Applicable","",_xll.BDP(B280&amp;" Corp",AC$1)))</f>
        <v>Y</v>
      </c>
      <c r="AD280" s="230" t="str">
        <f>IF(tbl_coded[[#This Row],[ISIN]]="","",IF((_xll.BDP(B280&amp;" Corp",AD$1))="#N/A N/A","--",_xll.BDP(B280&amp;" Corp",AD$1)))</f>
        <v>QUARTLY US LIBOR +80.000</v>
      </c>
      <c r="AE280" s="230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>IG</v>
      </c>
      <c r="AF28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28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280" s="231" t="str">
        <f>IF(tbl_coded[[#This Row],[ISIN]]="","",IF(_xll.BDP($B280&amp;" Corp",AH$1)="#N/A N/A","--",_xll.BDP($B280&amp;" Corp",AH$1)))</f>
        <v>CN</v>
      </c>
      <c r="AI28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80</v>
      </c>
      <c r="AK28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280" s="230" t="str">
        <f>IF(tbl_coded[[#This Row],[ISIN]]="","",IF(_xll.BDS($B280&amp;" Corp",AL$1)="#N/A Field Not Applicable","",_xll.BDS($B280&amp;" Corp",AL$1)))</f>
        <v/>
      </c>
      <c r="AM28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0" s="230" t="str">
        <f>IF(tbl_coded[[#This Row],[ISIN]]="","",IF(OR(_xll.BDP($B280&amp;" Corp",AR$1)="#N/A N/A"),"",_xll.BDP($B280&amp;" Corp",AR$1)))</f>
        <v/>
      </c>
      <c r="AS280" s="230" t="str">
        <f>IF(tbl_coded[[#This Row],[ISIN]]="","",IF(_xll.BDS($B280&amp;" Corp",AS$1)="#N/A Field Not Applicable","",_xll.BDS($B280&amp;" Corp",AS$1)))</f>
        <v/>
      </c>
      <c r="AT280" s="230" t="str">
        <f>IF(tbl_coded[[#This Row],[SBLC Provider BBID]]="","",_xll.BDP(tbl_coded[[#This Row],[SBLC Provider BBID]]&amp;" CompanyID","NAME"))</f>
        <v/>
      </c>
      <c r="AU280" s="230" t="str">
        <f>IF(tbl_coded[[#This Row],[ISIN]]="","",IF(OR(_xll.BDP($B280&amp;" Corp",AU$1)="#N/A N/A"),"--",IF(_xll.BDP($B280&amp;" Corp",AU$1)="#N/A Field Not Applicable","",TEXT(_xll.BDP($B280&amp;" Corp",AU$1),"yyyy/mm/dd"))))</f>
        <v>2020/09/10</v>
      </c>
      <c r="AV280" s="230" t="str">
        <f>IF(tbl_coded[[#This Row],[ISIN]]="","",IF(OR(_xll.BDP($B280&amp;" Corp",AV$1)="#N/A N/A"),"--",IF(_xll.BDP($B280&amp;" Corp",AV$1)="#N/A Field Not Applicable","",TEXT(_xll.BDP($B280&amp;" Corp",AV$1),"yyyy/mm/dd"))))</f>
        <v>2023/09/10</v>
      </c>
      <c r="AW280" s="230" t="str">
        <f>IF(tbl_coded[[#This Row],[ISIN]]="","",IF(OR(_xll.BDP($B280&amp;" Corp",AW$1)="#N/A N/A"),"--",IF(_xll.BDP($B280&amp;" Corp",AW$1)="#N/A Field Not Applicable","",TEXT(_xll.BDP($B280&amp;" Corp",AW$1),"yyyy/mm/dd"))))</f>
        <v>2020/09/03</v>
      </c>
      <c r="AX280" s="230" t="str">
        <f>IF(tbl_coded[[#This Row],[ISIN]]="","",IF(OR(_xll.BDP($B280&amp;" Corp",AX$1)="#N/A Field Not Applicable"),"--",IF(_xll.BDP($B280&amp;" Corp",AX$1)="#N/A Field Not Applicable","",TEXT(_xll.BDP($B280&amp;" Corp",AX$1),"yyyy/mm/dd"))))</f>
        <v>--</v>
      </c>
      <c r="AY280" s="230">
        <f>IF(tbl_coded[[#This Row],[ISIN]]="","",IF(OR(_xll.BDP($B280&amp;" Corp",AY$1)="#N/A N/A"),"--",_xll.BDP($B280&amp;" Corp",AY$1)))</f>
        <v>6.3397100000000002</v>
      </c>
      <c r="AZ280" s="230" t="str">
        <f>IF(tbl_coded[[#This Row],[ISIN]]="","",IF(OR(_xll.BDP($B280&amp;" Corp",AZ$1)="#N/A N/A"),"--",_xll.BDP($B280&amp;" Corp",AZ$1)))</f>
        <v>USD</v>
      </c>
      <c r="BA280" s="230">
        <f>IF(tbl_coded[[#This Row],[ISIN]]="","",IF(OR(_xll.BDP($B280&amp;" Corp",BA$1)="#N/A N/A"),"--",_xll.BDP($B280&amp;" Corp",BA$1)))</f>
        <v>350000000</v>
      </c>
      <c r="BB280" s="230">
        <f>IF(tbl_coded[[#This Row],[ISIN]]="","",IF(OR(_xll.BDP($B280&amp;" Corp",BB$1)="#N/A Field Not Applicable"),"--",_xll.BDP($B280&amp;" Corp",BB$1)))</f>
        <v>100</v>
      </c>
      <c r="BC280" s="230" t="str">
        <f>IF(tbl_coded[[#This Row],[ISIN]]="","",IF(OR(_xll.BDP($B280&amp;" Corp",BC$1)="#N/A Field Not Applicable"),"--",_xll.BDP($B280&amp;" Corp",BC$1)))</f>
        <v>N</v>
      </c>
      <c r="BD280" s="230" t="str">
        <f>IF(tbl_coded[[#This Row],[ISIN]]="","",IF(OR(_xll.BDP($B280&amp;" Corp",BD$1)="#N/A Field Not Applicable"),"--",_xll.BDP($B280&amp;" Corp",BD$1)))</f>
        <v>N</v>
      </c>
      <c r="BE280" s="230" t="str">
        <f>IF(tbl_coded[[#This Row],[ISIN]]="","",IF(OR(_xll.BDP($B280&amp;" Corp",BE$1)="#N/A Field Not Applicable"),"--",_xll.BDP($B280&amp;" Corp",BE$1)))</f>
        <v>N</v>
      </c>
      <c r="BF280" s="230" t="str">
        <f>IF(tbl_coded[[#This Row],[ISIN]]="","",IF(OR(_xll.BDP($B280&amp;" Corp",BF$1)="#N/A N/A"),"",_xll.BDP($B280&amp;" Corp",BF$1)))</f>
        <v>3328 HK</v>
      </c>
      <c r="BG28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28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8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8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8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80" s="230" t="str">
        <f>IF(tbl_coded[[#This Row],[GREEN]]="Y","Green",IF(tbl_coded[[#This Row],[SUSTAINABLE]]="Y","Sustainable",IF(tbl_coded[[#This Row],[SOCIAL]]="Y","Social","")))</f>
        <v/>
      </c>
    </row>
    <row r="281" spans="1:65" ht="15" customHeight="1">
      <c r="A281" s="225">
        <v>279</v>
      </c>
      <c r="B281" s="226" t="str">
        <f>IF(美元债一级!$C$3:$C$1048576&lt;&gt;"",美元债一级!C281,"")</f>
        <v>XS2223574380</v>
      </c>
      <c r="C281" s="230" t="str">
        <f>IF(tbl_coded[[#This Row],[ISIN]]="","",IF(tbl_coded[[#This Row],[Index]]&gt;$A$1,"",IF(_xll.BDP($B281&amp;" Corp",C$1)="#N/A N/A","",_xll.BDP($B281&amp;" Corp",C$1))))</f>
        <v>1/9/2020</v>
      </c>
      <c r="D281" s="230" t="str">
        <f>IF(tbl_coded[[#This Row],[ISIN]]="","",IF(_xll.BDP($B281&amp;" Corp",D$1)="#N/A N/A","",_xll.BDP($B281&amp;" Corp",D$1)))</f>
        <v>YANGO CAYMAN INVESTMENT</v>
      </c>
      <c r="E281" s="230" t="str">
        <f>IF(tbl_coded[[#This Row],[ISIN]]="","",IF(_xll.BDP($B281&amp;" Corp",E$1)="#N/A N/A","--",_xll.BDP($B281&amp;" Corp",E$1)))</f>
        <v>FUJIAN YANGO GROUP</v>
      </c>
      <c r="F281" s="230" t="str">
        <f>IF(tbl_coded[[#This Row],[ISIN]]="","",IF(_xll.BDS($B281&amp;" Corp",F$1)="#N/A Field Not Applicable","",_xll.BDS($B281&amp;" Corp",F$1)))</f>
        <v/>
      </c>
      <c r="G281" s="230" t="str">
        <f>IF(tbl_coded[[#This Row],[ISIN]]="","",IF(_xll.BDP($F281&amp;" CompanyID",G$1)="#N/A Invalid Security","",_xll.BDP($F281&amp;" CompanyID",G$1)))</f>
        <v/>
      </c>
      <c r="H281" s="230" t="str">
        <f>IF(tbl_coded[[#This Row],[ISIN]]="","",IF(_xll.BDP($B281&amp;" Corp",H$1)="#N/A N/A","--",_xll.BDP($B281&amp;" Corp",H$1)))</f>
        <v>--</v>
      </c>
      <c r="I281" s="230" t="str">
        <f>IF(tbl_coded[[#This Row],[ISIN]]="","",IF(_xll.BDP($B281&amp;" Corp",I$1)="#N/A N/A","--",_xll.BDP($B281&amp;" Corp",I$1)))</f>
        <v>NR</v>
      </c>
      <c r="J281" s="230" t="str">
        <f>IF(tbl_coded[[#This Row],[ISIN]]="","",IF(_xll.BDP($B281&amp;" Corp",J$1)="#N/A N/A","--",_xll.BDP($B281&amp;" Corp",J$1)))</f>
        <v>--</v>
      </c>
      <c r="K281" s="230" t="str">
        <f>IF(tbl_coded[[#This Row],[ISIN]]="","",IF(_xll.BDP($B281&amp;" Corp",K$1)="#N/A N/A","--",_xll.BDP($B281&amp;" Corp",K$1)))</f>
        <v>--</v>
      </c>
      <c r="L281" s="230" t="str">
        <f>IF(tbl_coded[[#This Row],[ISIN]]="","",IF(_xll.BDP($B281&amp;" Corp",L$1)="#N/A N/A","--",_xll.BDP($B281&amp;" Corp",L$1)))</f>
        <v>--</v>
      </c>
      <c r="M281" s="230" t="str">
        <f>IF(tbl_coded[[#This Row],[ISIN]]="","",IF(_xll.BDP($B281&amp;" Corp",M$1)="#N/A N/A","--",_xll.BDP($B281&amp;" Corp",M$1)))</f>
        <v>--</v>
      </c>
      <c r="N281" s="230" t="str">
        <f>IF(tbl_coded[[#This Row],[ISIN]]="","",IF(_xll.BDP($B281&amp;" Corp",N$1)="#N/A N/A","--",_xll.BDP($B281&amp;" Corp",N$1)))</f>
        <v>--</v>
      </c>
      <c r="O281" s="230" t="str">
        <f>IF(tbl_coded[[#This Row],[ISIN]]="","",IF(_xll.BDP($B281&amp;" Corp",O$1)="#N/A N/A","--",_xll.BDP($B281&amp;" Corp",O$1)))</f>
        <v>--</v>
      </c>
      <c r="P281" s="230" t="str">
        <f>IF(tbl_coded[[#This Row],[ISIN]]="","",IF(_xll.BDP($B281&amp;" Corp",P$1)="#N/A N/A","--",_xll.BDP($B281&amp;" Corp",P$1)))</f>
        <v>--</v>
      </c>
      <c r="Q28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81" s="230" t="str">
        <f>IF(tbl_coded[[#This Row],[ISIN]]="","",IF(OR(_xll.BDP($B281&amp;" Corp",R$1)="#N/A N/A",_xll.BDP($B281&amp;" Corp",R$1)="#N/A Invalid Security",_xll.BDP($B281&amp;" Corp",R$1)="#N/A Field Not Applicable"),"--",_xll.BDP($B281&amp;" Corp",R$1)))</f>
        <v>FJSUNZ CH</v>
      </c>
      <c r="S281" s="230" t="str">
        <f>IF(tbl_coded[[#This Row],[ISIN]]="","",IF(OR(_xll.BDP($R281&amp;" Equity",S$1)="#N/A N/A",_xll.BDP($R281&amp;" Equity",S$1)="#N/A Invalid Security"),"--",_xll.BDP($R281&amp;" Equity",S$1)))</f>
        <v>--</v>
      </c>
      <c r="T281" s="230" t="str">
        <f>IF(tbl_coded[[#This Row],[ISIN]]="","",IF(OR(_xll.BDP($R281&amp;" Equity",T$1)="#N/A N/A",_xll.BDP($R281&amp;" Equity",T$1)="#N/A Invalid Security"),"--",_xll.BDP($R281&amp;" Equity",T$1)))</f>
        <v>--</v>
      </c>
      <c r="U281" s="230" t="str">
        <f>IF(tbl_coded[[#This Row],[ISIN]]="","",IF(OR(_xll.BDP($R281&amp;" Equity",U$1)="#N/A N/A",_xll.BDP($R281&amp;" Equity",U$1)="#N/A Invalid Security"),"--",_xll.BDP($R281&amp;" Equity",U$1)))</f>
        <v>--</v>
      </c>
      <c r="V281" s="230" t="str">
        <f>IF(tbl_coded[[#This Row],[ISIN]]="","",IF(OR(_xll.BDP($R281&amp;" Equity",V$1)="#N/A N/A",_xll.BDP($R281&amp;" Equity",V$1)="#N/A Invalid Security"),"--",_xll.BDP($R281&amp;" Equity",V$1)))</f>
        <v>--</v>
      </c>
      <c r="W281" s="230" t="str">
        <f>IF(tbl_coded[[#This Row],[ISIN]]="","",IF(OR(_xll.BDP($R281&amp;" Equity",W$1)="#N/A N/A",_xll.BDP($R281&amp;" Equity",W$1)="#N/A Invalid Security"),"--",_xll.BDP($R281&amp;" Equity",W$1)))</f>
        <v>NR</v>
      </c>
      <c r="X281" s="230" t="str">
        <f>IF(tbl_coded[[#This Row],[ISIN]]="","",IF(OR(_xll.BDP($R281&amp;" Equity",X$1)="#N/A N/A",_xll.BDP($R281&amp;" Equity",X$1)="#N/A Invalid Security"),"--",_xll.BDP($R281&amp;" Equity",X$1)))</f>
        <v>WD</v>
      </c>
      <c r="Y28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--/NR/WD</v>
      </c>
      <c r="Z281" s="230" t="str">
        <f>IF(tbl_coded[[#This Row],[ISIN]]="","",IF(ISNUMBER(_xll.BDP(B281&amp;" Corp",Z$1)),_xll.BDP(B281&amp;" Corp",Z$1),""))</f>
        <v/>
      </c>
      <c r="AA281" s="230" t="str">
        <f>IF(tbl_coded[[#This Row],[ISIN]]="","",IF(ISNUMBER(_xll.BDP(B281&amp;" Corp",AA$1)),_xll.BDP(B281&amp;" Corp",AA$1),""))</f>
        <v/>
      </c>
      <c r="AB281" s="230" t="str">
        <f>IF(tbl_coded[[#This Row],[ISIN]]="","",IF(ISNUMBER(_xll.BDP(B281&amp;" Corp",AB$1)),_xll.BDP(B281&amp;" Corp",AB$1),""))</f>
        <v/>
      </c>
      <c r="AC281" s="230" t="str">
        <f>IF(tbl_coded[[#This Row],[ISIN]]="","",IF((_xll.BDP(B281&amp;" Corp",AC$1))="#N/A Field Not Applicable","",_xll.BDP(B281&amp;" Corp",AC$1)))</f>
        <v>N</v>
      </c>
      <c r="AD281" s="230" t="str">
        <f>IF(tbl_coded[[#This Row],[ISIN]]="","",IF((_xll.BDP(B281&amp;" Corp",AD$1))="#N/A N/A","--",_xll.BDP(B281&amp;" Corp",AD$1)))</f>
        <v>--</v>
      </c>
      <c r="AE281" s="230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>HY</v>
      </c>
      <c r="AF28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--/NR/WD</v>
      </c>
      <c r="AG28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--/NR/--</v>
      </c>
      <c r="AH281" s="231" t="str">
        <f>IF(tbl_coded[[#This Row],[ISIN]]="","",IF(_xll.BDP($B281&amp;" Corp",AH$1)="#N/A N/A","--",_xll.BDP($B281&amp;" Corp",AH$1)))</f>
        <v>KY</v>
      </c>
      <c r="AI28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阳光开曼投资有限公司</v>
      </c>
      <c r="AL281" s="230" t="str">
        <f>IF(tbl_coded[[#This Row],[ISIN]]="","",IF(_xll.BDS($B281&amp;" Corp",AL$1)="#N/A Field Not Applicable","",_xll.BDS($B281&amp;" Corp",AL$1)))</f>
        <v/>
      </c>
      <c r="AM28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1" s="230" t="str">
        <f>IF(tbl_coded[[#This Row],[ISIN]]="","",IF(OR(_xll.BDP($B281&amp;" Corp",AR$1)="#N/A N/A"),"",_xll.BDP($B281&amp;" Corp",AR$1)))</f>
        <v>Fujian Yango Group Co Ltd</v>
      </c>
      <c r="AS281" s="230" t="str">
        <f>IF(tbl_coded[[#This Row],[ISIN]]="","",IF(_xll.BDS($B281&amp;" Corp",AS$1)="#N/A Field Not Applicable","",_xll.BDS($B281&amp;" Corp",AS$1)))</f>
        <v/>
      </c>
      <c r="AT281" s="230" t="str">
        <f>IF(tbl_coded[[#This Row],[SBLC Provider BBID]]="","",_xll.BDP(tbl_coded[[#This Row],[SBLC Provider BBID]]&amp;" CompanyID","NAME"))</f>
        <v/>
      </c>
      <c r="AU281" s="230" t="str">
        <f>IF(tbl_coded[[#This Row],[ISIN]]="","",IF(OR(_xll.BDP($B281&amp;" Corp",AU$1)="#N/A N/A"),"--",IF(_xll.BDP($B281&amp;" Corp",AU$1)="#N/A Field Not Applicable","",TEXT(_xll.BDP($B281&amp;" Corp",AU$1),"yyyy/mm/dd"))))</f>
        <v>2020/09/08</v>
      </c>
      <c r="AV281" s="230" t="str">
        <f>IF(tbl_coded[[#This Row],[ISIN]]="","",IF(OR(_xll.BDP($B281&amp;" Corp",AV$1)="#N/A N/A"),"--",IF(_xll.BDP($B281&amp;" Corp",AV$1)="#N/A Field Not Applicable","",TEXT(_xll.BDP($B281&amp;" Corp",AV$1),"yyyy/mm/dd"))))</f>
        <v>2022/09/08</v>
      </c>
      <c r="AW281" s="230" t="str">
        <f>IF(tbl_coded[[#This Row],[ISIN]]="","",IF(OR(_xll.BDP($B281&amp;" Corp",AW$1)="#N/A N/A"),"--",IF(_xll.BDP($B281&amp;" Corp",AW$1)="#N/A Field Not Applicable","",TEXT(_xll.BDP($B281&amp;" Corp",AW$1),"yyyy/mm/dd"))))</f>
        <v>2020/09/01</v>
      </c>
      <c r="AX281" s="230" t="str">
        <f>IF(tbl_coded[[#This Row],[ISIN]]="","",IF(OR(_xll.BDP($B281&amp;" Corp",AX$1)="#N/A Field Not Applicable"),"--",IF(_xll.BDP($B281&amp;" Corp",AX$1)="#N/A Field Not Applicable","",TEXT(_xll.BDP($B281&amp;" Corp",AX$1),"yyyy/mm/dd"))))</f>
        <v>--</v>
      </c>
      <c r="AY281" s="230">
        <f>IF(tbl_coded[[#This Row],[ISIN]]="","",IF(OR(_xll.BDP($B281&amp;" Corp",AY$1)="#N/A N/A"),"--",_xll.BDP($B281&amp;" Corp",AY$1)))</f>
        <v>11.75</v>
      </c>
      <c r="AZ281" s="230" t="str">
        <f>IF(tbl_coded[[#This Row],[ISIN]]="","",IF(OR(_xll.BDP($B281&amp;" Corp",AZ$1)="#N/A N/A"),"--",_xll.BDP($B281&amp;" Corp",AZ$1)))</f>
        <v>USD</v>
      </c>
      <c r="BA281" s="230">
        <f>IF(tbl_coded[[#This Row],[ISIN]]="","",IF(OR(_xll.BDP($B281&amp;" Corp",BA$1)="#N/A N/A"),"--",_xll.BDP($B281&amp;" Corp",BA$1)))</f>
        <v>200000000</v>
      </c>
      <c r="BB281" s="230">
        <f>IF(tbl_coded[[#This Row],[ISIN]]="","",IF(OR(_xll.BDP($B281&amp;" Corp",BB$1)="#N/A Field Not Applicable"),"--",_xll.BDP($B281&amp;" Corp",BB$1)))</f>
        <v>99.222000000000008</v>
      </c>
      <c r="BC281" s="230" t="str">
        <f>IF(tbl_coded[[#This Row],[ISIN]]="","",IF(OR(_xll.BDP($B281&amp;" Corp",BC$1)="#N/A Field Not Applicable"),"--",_xll.BDP($B281&amp;" Corp",BC$1)))</f>
        <v>N</v>
      </c>
      <c r="BD281" s="230" t="str">
        <f>IF(tbl_coded[[#This Row],[ISIN]]="","",IF(OR(_xll.BDP($B281&amp;" Corp",BD$1)="#N/A Field Not Applicable"),"--",_xll.BDP($B281&amp;" Corp",BD$1)))</f>
        <v>N</v>
      </c>
      <c r="BE281" s="230" t="str">
        <f>IF(tbl_coded[[#This Row],[ISIN]]="","",IF(OR(_xll.BDP($B281&amp;" Corp",BE$1)="#N/A Field Not Applicable"),"--",_xll.BDP($B281&amp;" Corp",BE$1)))</f>
        <v>N</v>
      </c>
      <c r="BF281" s="230" t="str">
        <f>IF(tbl_coded[[#This Row],[ISIN]]="","",IF(OR(_xll.BDP($B281&amp;" Corp",BF$1)="#N/A N/A"),"",_xll.BDP($B281&amp;" Corp",BF$1)))</f>
        <v/>
      </c>
      <c r="BG28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8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8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8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281" s="230" t="str">
        <f>IF(tbl_coded[[#This Row],[GREEN]]="Y","Green",IF(tbl_coded[[#This Row],[SUSTAINABLE]]="Y","Sustainable",IF(tbl_coded[[#This Row],[SOCIAL]]="Y","Social","")))</f>
        <v/>
      </c>
    </row>
    <row r="282" spans="1:65" ht="15" customHeight="1">
      <c r="A282" s="225">
        <v>280</v>
      </c>
      <c r="B282" s="226" t="str">
        <f>IF(美元债一级!$C$3:$C$1048576&lt;&gt;"",美元债一级!C282,"")</f>
        <v>XS2206799004</v>
      </c>
      <c r="C282" s="230" t="str">
        <f>IF(tbl_coded[[#This Row],[ISIN]]="","",IF(tbl_coded[[#This Row],[Index]]&gt;$A$1,"",IF(_xll.BDP($B282&amp;" Corp",C$1)="#N/A N/A","",_xll.BDP($B282&amp;" Corp",C$1))))</f>
        <v>12/8/2020</v>
      </c>
      <c r="D282" s="230" t="str">
        <f>IF(tbl_coded[[#This Row],[ISIN]]="","",IF(_xll.BDP($B282&amp;" Corp",D$1)="#N/A N/A","",_xll.BDP($B282&amp;" Corp",D$1)))</f>
        <v>GREAT WALL INTL V</v>
      </c>
      <c r="E282" s="230" t="str">
        <f>IF(tbl_coded[[#This Row],[ISIN]]="","",IF(_xll.BDP($B282&amp;" Corp",E$1)="#N/A N/A","--",_xll.BDP($B282&amp;" Corp",E$1)))</f>
        <v>CHINA GREAT WALL AMC</v>
      </c>
      <c r="F282" s="230" t="str">
        <f>IF(tbl_coded[[#This Row],[ISIN]]="","",IF(_xll.BDS($B282&amp;" Corp",F$1)="#N/A Field Not Applicable","",_xll.BDS($B282&amp;" Corp",F$1)))</f>
        <v/>
      </c>
      <c r="G282" s="230" t="str">
        <f>IF(tbl_coded[[#This Row],[ISIN]]="","",IF(_xll.BDP($F282&amp;" CompanyID",G$1)="#N/A Invalid Security","",_xll.BDP($F282&amp;" CompanyID",G$1)))</f>
        <v/>
      </c>
      <c r="H282" s="230" t="str">
        <f>IF(tbl_coded[[#This Row],[ISIN]]="","",IF(_xll.BDP($B282&amp;" Corp",H$1)="#N/A N/A","--",_xll.BDP($B282&amp;" Corp",H$1)))</f>
        <v>--</v>
      </c>
      <c r="I282" s="230" t="str">
        <f>IF(tbl_coded[[#This Row],[ISIN]]="","",IF(_xll.BDP($B282&amp;" Corp",I$1)="#N/A N/A","--",_xll.BDP($B282&amp;" Corp",I$1)))</f>
        <v>BBB</v>
      </c>
      <c r="J282" s="230" t="str">
        <f>IF(tbl_coded[[#This Row],[ISIN]]="","",IF(_xll.BDP($B282&amp;" Corp",J$1)="#N/A N/A","--",_xll.BDP($B282&amp;" Corp",J$1)))</f>
        <v>BBB+ *-</v>
      </c>
      <c r="K282" s="230" t="str">
        <f>IF(tbl_coded[[#This Row],[ISIN]]="","",IF(_xll.BDP($B282&amp;" Corp",K$1)="#N/A N/A","--",_xll.BDP($B282&amp;" Corp",K$1)))</f>
        <v>--</v>
      </c>
      <c r="L282" s="230" t="str">
        <f>IF(tbl_coded[[#This Row],[ISIN]]="","",IF(_xll.BDP($B282&amp;" Corp",L$1)="#N/A N/A","--",_xll.BDP($B282&amp;" Corp",L$1)))</f>
        <v>--</v>
      </c>
      <c r="M282" s="230" t="str">
        <f>IF(tbl_coded[[#This Row],[ISIN]]="","",IF(_xll.BDP($B282&amp;" Corp",M$1)="#N/A N/A","--",_xll.BDP($B282&amp;" Corp",M$1)))</f>
        <v>--</v>
      </c>
      <c r="N282" s="230" t="str">
        <f>IF(tbl_coded[[#This Row],[ISIN]]="","",IF(_xll.BDP($B282&amp;" Corp",N$1)="#N/A N/A","--",_xll.BDP($B282&amp;" Corp",N$1)))</f>
        <v>--</v>
      </c>
      <c r="O282" s="230" t="str">
        <f>IF(tbl_coded[[#This Row],[ISIN]]="","",IF(_xll.BDP($B282&amp;" Corp",O$1)="#N/A N/A","--",_xll.BDP($B282&amp;" Corp",O$1)))</f>
        <v>--</v>
      </c>
      <c r="P282" s="230" t="str">
        <f>IF(tbl_coded[[#This Row],[ISIN]]="","",IF(_xll.BDP($B282&amp;" Corp",P$1)="#N/A N/A","--",_xll.BDP($B282&amp;" Corp",P$1)))</f>
        <v>--</v>
      </c>
      <c r="Q28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82" s="230" t="str">
        <f>IF(tbl_coded[[#This Row],[ISIN]]="","",IF(OR(_xll.BDP($B282&amp;" Corp",R$1)="#N/A N/A",_xll.BDP($B282&amp;" Corp",R$1)="#N/A Invalid Security",_xll.BDP($B282&amp;" Corp",R$1)="#N/A Field Not Applicable"),"--",_xll.BDP($B282&amp;" Corp",R$1)))</f>
        <v>1084178D HK</v>
      </c>
      <c r="S282" s="230" t="str">
        <f>IF(tbl_coded[[#This Row],[ISIN]]="","",IF(OR(_xll.BDP($R282&amp;" Equity",S$1)="#N/A N/A",_xll.BDP($R282&amp;" Equity",S$1)="#N/A Invalid Security"),"--",_xll.BDP($R282&amp;" Equity",S$1)))</f>
        <v>--</v>
      </c>
      <c r="T282" s="230" t="str">
        <f>IF(tbl_coded[[#This Row],[ISIN]]="","",IF(OR(_xll.BDP($R282&amp;" Equity",T$1)="#N/A N/A",_xll.BDP($R282&amp;" Equity",T$1)="#N/A Invalid Security"),"--",_xll.BDP($R282&amp;" Equity",T$1)))</f>
        <v>--</v>
      </c>
      <c r="U282" s="230" t="str">
        <f>IF(tbl_coded[[#This Row],[ISIN]]="","",IF(OR(_xll.BDP($R282&amp;" Equity",U$1)="#N/A N/A",_xll.BDP($R282&amp;" Equity",U$1)="#N/A Invalid Security"),"--",_xll.BDP($R282&amp;" Equity",U$1)))</f>
        <v>--</v>
      </c>
      <c r="V282" s="230" t="str">
        <f>IF(tbl_coded[[#This Row],[ISIN]]="","",IF(OR(_xll.BDP($R282&amp;" Equity",V$1)="#N/A N/A",_xll.BDP($R282&amp;" Equity",V$1)="#N/A Invalid Security"),"--",_xll.BDP($R282&amp;" Equity",V$1)))</f>
        <v>--</v>
      </c>
      <c r="W282" s="230" t="str">
        <f>IF(tbl_coded[[#This Row],[ISIN]]="","",IF(OR(_xll.BDP($R282&amp;" Equity",W$1)="#N/A N/A",_xll.BDP($R282&amp;" Equity",W$1)="#N/A Invalid Security"),"--",_xll.BDP($R282&amp;" Equity",W$1)))</f>
        <v>BBB</v>
      </c>
      <c r="X282" s="230" t="str">
        <f>IF(tbl_coded[[#This Row],[ISIN]]="","",IF(OR(_xll.BDP($R282&amp;" Equity",X$1)="#N/A N/A",_xll.BDP($R282&amp;" Equity",X$1)="#N/A Invalid Security"),"--",_xll.BDP($R282&amp;" Equity",X$1)))</f>
        <v>BBB+ *-</v>
      </c>
      <c r="Y28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--/BBB/BBB+ *-</v>
      </c>
      <c r="Z282" s="230">
        <f>IF(tbl_coded[[#This Row],[ISIN]]="","",IF(ISNUMBER(_xll.BDP(B282&amp;" Corp",Z$1)),_xll.BDP(B282&amp;" Corp",Z$1),""))</f>
        <v>172.5</v>
      </c>
      <c r="AA282" s="230">
        <f>IF(tbl_coded[[#This Row],[ISIN]]="","",IF(ISNUMBER(_xll.BDP(B282&amp;" Corp",AA$1)),_xll.BDP(B282&amp;" Corp",AA$1),""))</f>
        <v>172.5</v>
      </c>
      <c r="AB282" s="230" t="str">
        <f>IF(tbl_coded[[#This Row],[ISIN]]="","",IF(ISNUMBER(_xll.BDP(B282&amp;" Corp",AB$1)),_xll.BDP(B282&amp;" Corp",AB$1),""))</f>
        <v/>
      </c>
      <c r="AC282" s="230" t="str">
        <f>IF(tbl_coded[[#This Row],[ISIN]]="","",IF((_xll.BDP(B282&amp;" Corp",AC$1))="#N/A Field Not Applicable","",_xll.BDP(B282&amp;" Corp",AC$1)))</f>
        <v>N</v>
      </c>
      <c r="AD282" s="230" t="str">
        <f>IF(tbl_coded[[#This Row],[ISIN]]="","",IF((_xll.BDP(B282&amp;" Corp",AD$1))="#N/A N/A","--",_xll.BDP(B282&amp;" Corp",AD$1)))</f>
        <v>--</v>
      </c>
      <c r="AE282" s="230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>IG</v>
      </c>
      <c r="AF28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--/BBB/BBB+ *-</v>
      </c>
      <c r="AG28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--/BBB/BBB+ *-</v>
      </c>
      <c r="AH282" s="231" t="str">
        <f>IF(tbl_coded[[#This Row],[ISIN]]="","",IF(_xll.BDP($B282&amp;" Corp",AH$1)="#N/A N/A","--",_xll.BDP($B282&amp;" Corp",AH$1)))</f>
        <v>VG</v>
      </c>
      <c r="AI28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172.5</v>
      </c>
      <c r="AK28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中国长城国际控股有限</v>
      </c>
      <c r="AL282" s="230" t="str">
        <f>IF(tbl_coded[[#This Row],[ISIN]]="","",IF(_xll.BDS($B282&amp;" Corp",AL$1)="#N/A Field Not Applicable","",_xll.BDS($B282&amp;" Corp",AL$1)))</f>
        <v/>
      </c>
      <c r="AM28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2" s="230" t="str">
        <f>IF(tbl_coded[[#This Row],[ISIN]]="","",IF(OR(_xll.BDP($B282&amp;" Corp",AR$1)="#N/A N/A"),"",_xll.BDP($B282&amp;" Corp",AR$1)))</f>
        <v>China Great Wall AMC International Holdings Co Ltd</v>
      </c>
      <c r="AS282" s="230" t="str">
        <f>IF(tbl_coded[[#This Row],[ISIN]]="","",IF(_xll.BDS($B282&amp;" Corp",AS$1)="#N/A Field Not Applicable","",_xll.BDS($B282&amp;" Corp",AS$1)))</f>
        <v/>
      </c>
      <c r="AT282" s="230" t="str">
        <f>IF(tbl_coded[[#This Row],[SBLC Provider BBID]]="","",_xll.BDP(tbl_coded[[#This Row],[SBLC Provider BBID]]&amp;" CompanyID","NAME"))</f>
        <v/>
      </c>
      <c r="AU282" s="230" t="str">
        <f>IF(tbl_coded[[#This Row],[ISIN]]="","",IF(OR(_xll.BDP($B282&amp;" Corp",AU$1)="#N/A N/A"),"--",IF(_xll.BDP($B282&amp;" Corp",AU$1)="#N/A Field Not Applicable","",TEXT(_xll.BDP($B282&amp;" Corp",AU$1),"yyyy/mm/dd"))))</f>
        <v>2020/08/18</v>
      </c>
      <c r="AV282" s="230" t="str">
        <f>IF(tbl_coded[[#This Row],[ISIN]]="","",IF(OR(_xll.BDP($B282&amp;" Corp",AV$1)="#N/A N/A"),"--",IF(_xll.BDP($B282&amp;" Corp",AV$1)="#N/A Field Not Applicable","",TEXT(_xll.BDP($B282&amp;" Corp",AV$1),"yyyy/mm/dd"))))</f>
        <v>2030/08/18</v>
      </c>
      <c r="AW282" s="230" t="str">
        <f>IF(tbl_coded[[#This Row],[ISIN]]="","",IF(OR(_xll.BDP($B282&amp;" Corp",AW$1)="#N/A N/A"),"--",IF(_xll.BDP($B282&amp;" Corp",AW$1)="#N/A Field Not Applicable","",TEXT(_xll.BDP($B282&amp;" Corp",AW$1),"yyyy/mm/dd"))))</f>
        <v>2020/08/12</v>
      </c>
      <c r="AX282" s="230" t="str">
        <f>IF(tbl_coded[[#This Row],[ISIN]]="","",IF(OR(_xll.BDP($B282&amp;" Corp",AX$1)="#N/A Field Not Applicable"),"--",IF(_xll.BDP($B282&amp;" Corp",AX$1)="#N/A Field Not Applicable","",TEXT(_xll.BDP($B282&amp;" Corp",AX$1),"yyyy/mm/dd"))))</f>
        <v>--</v>
      </c>
      <c r="AY282" s="230">
        <f>IF(tbl_coded[[#This Row],[ISIN]]="","",IF(OR(_xll.BDP($B282&amp;" Corp",AY$1)="#N/A N/A"),"--",_xll.BDP($B282&amp;" Corp",AY$1)))</f>
        <v>2.375</v>
      </c>
      <c r="AZ282" s="230" t="str">
        <f>IF(tbl_coded[[#This Row],[ISIN]]="","",IF(OR(_xll.BDP($B282&amp;" Corp",AZ$1)="#N/A N/A"),"--",_xll.BDP($B282&amp;" Corp",AZ$1)))</f>
        <v>USD</v>
      </c>
      <c r="BA282" s="230">
        <f>IF(tbl_coded[[#This Row],[ISIN]]="","",IF(OR(_xll.BDP($B282&amp;" Corp",BA$1)="#N/A N/A"),"--",_xll.BDP($B282&amp;" Corp",BA$1)))</f>
        <v>500000000</v>
      </c>
      <c r="BB282" s="230">
        <f>IF(tbl_coded[[#This Row],[ISIN]]="","",IF(OR(_xll.BDP($B282&amp;" Corp",BB$1)="#N/A Field Not Applicable"),"--",_xll.BDP($B282&amp;" Corp",BB$1)))</f>
        <v>99.796999999999997</v>
      </c>
      <c r="BC282" s="230" t="str">
        <f>IF(tbl_coded[[#This Row],[ISIN]]="","",IF(OR(_xll.BDP($B282&amp;" Corp",BC$1)="#N/A Field Not Applicable"),"--",_xll.BDP($B282&amp;" Corp",BC$1)))</f>
        <v>N</v>
      </c>
      <c r="BD282" s="230" t="str">
        <f>IF(tbl_coded[[#This Row],[ISIN]]="","",IF(OR(_xll.BDP($B282&amp;" Corp",BD$1)="#N/A Field Not Applicable"),"--",_xll.BDP($B282&amp;" Corp",BD$1)))</f>
        <v>N</v>
      </c>
      <c r="BE282" s="230" t="str">
        <f>IF(tbl_coded[[#This Row],[ISIN]]="","",IF(OR(_xll.BDP($B282&amp;" Corp",BE$1)="#N/A Field Not Applicable"),"--",_xll.BDP($B282&amp;" Corp",BE$1)))</f>
        <v>N</v>
      </c>
      <c r="BF282" s="230" t="str">
        <f>IF(tbl_coded[[#This Row],[ISIN]]="","",IF(OR(_xll.BDP($B282&amp;" Corp",BF$1)="#N/A N/A"),"",_xll.BDP($B282&amp;" Corp",BF$1)))</f>
        <v/>
      </c>
      <c r="BG28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28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28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28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 *-</v>
      </c>
      <c r="BM282" s="230" t="str">
        <f>IF(tbl_coded[[#This Row],[GREEN]]="Y","Green",IF(tbl_coded[[#This Row],[SUSTAINABLE]]="Y","Sustainable",IF(tbl_coded[[#This Row],[SOCIAL]]="Y","Social","")))</f>
        <v/>
      </c>
    </row>
    <row r="283" spans="1:65" ht="15" customHeight="1">
      <c r="A283" s="225">
        <v>281</v>
      </c>
      <c r="B283" s="226" t="str">
        <f>IF(美元债一级!$C$3:$C$1048576&lt;&gt;"",美元债一级!C283,"")</f>
        <v>XS2203111120</v>
      </c>
      <c r="C283" s="230" t="str">
        <f>IF(tbl_coded[[#This Row],[ISIN]]="","",IF(tbl_coded[[#This Row],[Index]]&gt;$A$1,"",IF(_xll.BDP($B283&amp;" Corp",C$1)="#N/A N/A","",_xll.BDP($B283&amp;" Corp",C$1))))</f>
        <v>5/8/2020</v>
      </c>
      <c r="D283" s="230" t="str">
        <f>IF(tbl_coded[[#This Row],[ISIN]]="","",IF(_xll.BDP($B283&amp;" Corp",D$1)="#N/A N/A","",_xll.BDP($B283&amp;" Corp",D$1)))</f>
        <v>ZHONGTAI INTL FIN BVI</v>
      </c>
      <c r="E283" s="230" t="str">
        <f>IF(tbl_coded[[#This Row],[ISIN]]="","",IF(_xll.BDP($B283&amp;" Corp",E$1)="#N/A N/A","--",_xll.BDP($B283&amp;" Corp",E$1)))</f>
        <v>ZHONGTAI FINANCIAL INTL</v>
      </c>
      <c r="F283" s="230">
        <f>IF(tbl_coded[[#This Row],[ISIN]]="","",IF(_xll.BDS($B283&amp;" Corp",F$1)="#N/A Field Not Applicable","",_xll.BDS($B283&amp;" Corp",F$1)))</f>
        <v>14262478</v>
      </c>
      <c r="G283" s="230" t="str">
        <f>IF(tbl_coded[[#This Row],[ISIN]]="","",IF(_xll.BDP($F283&amp;" CompanyID",G$1)="#N/A Invalid Security","",_xll.BDP($F283&amp;" CompanyID",G$1)))</f>
        <v>Zhongtai Securities Co Ltd</v>
      </c>
      <c r="H283" s="230" t="str">
        <f>IF(tbl_coded[[#This Row],[ISIN]]="","",IF(_xll.BDP($B283&amp;" Corp",H$1)="#N/A N/A","--",_xll.BDP($B283&amp;" Corp",H$1)))</f>
        <v>--</v>
      </c>
      <c r="I283" s="230" t="str">
        <f>IF(tbl_coded[[#This Row],[ISIN]]="","",IF(_xll.BDP($B283&amp;" Corp",I$1)="#N/A N/A","--",_xll.BDP($B283&amp;" Corp",I$1)))</f>
        <v>--</v>
      </c>
      <c r="J283" s="230" t="str">
        <f>IF(tbl_coded[[#This Row],[ISIN]]="","",IF(_xll.BDP($B283&amp;" Corp",J$1)="#N/A N/A","--",_xll.BDP($B283&amp;" Corp",J$1)))</f>
        <v>--</v>
      </c>
      <c r="K283" s="230" t="str">
        <f>IF(tbl_coded[[#This Row],[ISIN]]="","",IF(_xll.BDP($B283&amp;" Corp",K$1)="#N/A N/A","--",_xll.BDP($B283&amp;" Corp",K$1)))</f>
        <v>--</v>
      </c>
      <c r="L283" s="230" t="str">
        <f>IF(tbl_coded[[#This Row],[ISIN]]="","",IF(_xll.BDP($B283&amp;" Corp",L$1)="#N/A N/A","--",_xll.BDP($B283&amp;" Corp",L$1)))</f>
        <v>--</v>
      </c>
      <c r="M283" s="230" t="str">
        <f>IF(tbl_coded[[#This Row],[ISIN]]="","",IF(_xll.BDP($B283&amp;" Corp",M$1)="#N/A N/A","--",_xll.BDP($B283&amp;" Corp",M$1)))</f>
        <v>--</v>
      </c>
      <c r="N283" s="230" t="str">
        <f>IF(tbl_coded[[#This Row],[ISIN]]="","",IF(_xll.BDP($B283&amp;" Corp",N$1)="#N/A N/A","--",_xll.BDP($B283&amp;" Corp",N$1)))</f>
        <v>--</v>
      </c>
      <c r="O283" s="230" t="str">
        <f>IF(tbl_coded[[#This Row],[ISIN]]="","",IF(_xll.BDP($B283&amp;" Corp",O$1)="#N/A N/A","--",_xll.BDP($B283&amp;" Corp",O$1)))</f>
        <v>--</v>
      </c>
      <c r="P283" s="230" t="str">
        <f>IF(tbl_coded[[#This Row],[ISIN]]="","",IF(_xll.BDP($B283&amp;" Corp",P$1)="#N/A N/A","--",_xll.BDP($B283&amp;" Corp",P$1)))</f>
        <v>--</v>
      </c>
      <c r="Q28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83" s="230" t="str">
        <f>IF(tbl_coded[[#This Row],[ISIN]]="","",IF(OR(_xll.BDP($B283&amp;" Corp",R$1)="#N/A N/A",_xll.BDP($B283&amp;" Corp",R$1)="#N/A Invalid Security",_xll.BDP($B283&amp;" Corp",R$1)="#N/A Field Not Applicable"),"--",_xll.BDP($B283&amp;" Corp",R$1)))</f>
        <v>1839176D HK</v>
      </c>
      <c r="S283" s="230" t="str">
        <f>IF(tbl_coded[[#This Row],[ISIN]]="","",IF(OR(_xll.BDP($R283&amp;" Equity",S$1)="#N/A N/A",_xll.BDP($R283&amp;" Equity",S$1)="#N/A Invalid Security"),"--",_xll.BDP($R283&amp;" Equity",S$1)))</f>
        <v>--</v>
      </c>
      <c r="T283" s="230" t="str">
        <f>IF(tbl_coded[[#This Row],[ISIN]]="","",IF(OR(_xll.BDP($R283&amp;" Equity",T$1)="#N/A N/A",_xll.BDP($R283&amp;" Equity",T$1)="#N/A Invalid Security"),"--",_xll.BDP($R283&amp;" Equity",T$1)))</f>
        <v>--</v>
      </c>
      <c r="U283" s="230" t="str">
        <f>IF(tbl_coded[[#This Row],[ISIN]]="","",IF(OR(_xll.BDP($R283&amp;" Equity",U$1)="#N/A N/A",_xll.BDP($R283&amp;" Equity",U$1)="#N/A Invalid Security"),"--",_xll.BDP($R283&amp;" Equity",U$1)))</f>
        <v>--</v>
      </c>
      <c r="V283" s="230" t="str">
        <f>IF(tbl_coded[[#This Row],[ISIN]]="","",IF(OR(_xll.BDP($R283&amp;" Equity",V$1)="#N/A N/A",_xll.BDP($R283&amp;" Equity",V$1)="#N/A Invalid Security"),"--",_xll.BDP($R283&amp;" Equity",V$1)))</f>
        <v>--</v>
      </c>
      <c r="W283" s="230" t="str">
        <f>IF(tbl_coded[[#This Row],[ISIN]]="","",IF(OR(_xll.BDP($R283&amp;" Equity",W$1)="#N/A N/A",_xll.BDP($R283&amp;" Equity",W$1)="#N/A Invalid Security"),"--",_xll.BDP($R283&amp;" Equity",W$1)))</f>
        <v>--</v>
      </c>
      <c r="X283" s="230" t="str">
        <f>IF(tbl_coded[[#This Row],[ISIN]]="","",IF(OR(_xll.BDP($R283&amp;" Equity",X$1)="#N/A N/A",_xll.BDP($R283&amp;" Equity",X$1)="#N/A Invalid Security"),"--",_xll.BDP($R283&amp;" Equity",X$1)))</f>
        <v>--</v>
      </c>
      <c r="Y28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283" s="230" t="str">
        <f>IF(tbl_coded[[#This Row],[ISIN]]="","",IF(ISNUMBER(_xll.BDP(B283&amp;" Corp",Z$1)),_xll.BDP(B283&amp;" Corp",Z$1),""))</f>
        <v/>
      </c>
      <c r="AA283" s="230" t="str">
        <f>IF(tbl_coded[[#This Row],[ISIN]]="","",IF(ISNUMBER(_xll.BDP(B283&amp;" Corp",AA$1)),_xll.BDP(B283&amp;" Corp",AA$1),""))</f>
        <v/>
      </c>
      <c r="AB283" s="230" t="str">
        <f>IF(tbl_coded[[#This Row],[ISIN]]="","",IF(ISNUMBER(_xll.BDP(B283&amp;" Corp",AB$1)),_xll.BDP(B283&amp;" Corp",AB$1),""))</f>
        <v/>
      </c>
      <c r="AC283" s="230" t="str">
        <f>IF(tbl_coded[[#This Row],[ISIN]]="","",IF((_xll.BDP(B283&amp;" Corp",AC$1))="#N/A Field Not Applicable","",_xll.BDP(B283&amp;" Corp",AC$1)))</f>
        <v>N</v>
      </c>
      <c r="AD283" s="230" t="str">
        <f>IF(tbl_coded[[#This Row],[ISIN]]="","",IF((_xll.BDP(B283&amp;" Corp",AD$1))="#N/A N/A","--",_xll.BDP(B283&amp;" Corp",AD$1)))</f>
        <v>--</v>
      </c>
      <c r="AE283" s="230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>NR</v>
      </c>
      <c r="AF28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8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83" s="231" t="str">
        <f>IF(tbl_coded[[#This Row],[ISIN]]="","",IF(_xll.BDP($B283&amp;" Corp",AH$1)="#N/A N/A","--",_xll.BDP($B283&amp;" Corp",AH$1)))</f>
        <v>VG</v>
      </c>
      <c r="AI28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中泰国际财务（英属维</v>
      </c>
      <c r="AL283" s="230">
        <f>IF(tbl_coded[[#This Row],[ISIN]]="","",IF(_xll.BDS($B283&amp;" Corp",AL$1)="#N/A Field Not Applicable","",_xll.BDS($B283&amp;" Corp",AL$1)))</f>
        <v>14262478</v>
      </c>
      <c r="AM283" s="230" t="str">
        <f>IF(tbl_coded[[#This Row],[ISIN]]="","",IF(_xll.BDP(tbl_coded[[#This Row],[KPW Provider BBID]]&amp;" CompanyID","NAME")="#N/A Invalid Security","",_xll.BDP(tbl_coded[[#This Row],[KPW Provider BBID]]&amp;" CompanyID","NAME")))</f>
        <v>Zhongtai Securities Co Ltd</v>
      </c>
      <c r="AN28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Baa3</v>
      </c>
      <c r="AO28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BBB-</v>
      </c>
      <c r="AP28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83" s="230" t="str">
        <f>IF(tbl_coded[[#This Row],[ISIN]]="","",IF(tbl_coded[[#This Row],[KPW Name]]="","",tbl_coded[[#This Row],[穆迪KPW评级]]&amp;"/"&amp;tbl_coded[[#This Row],[SPKPW评级]]&amp;"/"&amp;tbl_coded[[#This Row],[FITCHKPW评级]]))</f>
        <v>Baa3/BBB-/--</v>
      </c>
      <c r="AR283" s="230" t="str">
        <f>IF(tbl_coded[[#This Row],[ISIN]]="","",IF(OR(_xll.BDP($B283&amp;" Corp",AR$1)="#N/A N/A"),"",_xll.BDP($B283&amp;" Corp",AR$1)))</f>
        <v>Zhongtai Financial International Ltd</v>
      </c>
      <c r="AS283" s="230" t="str">
        <f>IF(tbl_coded[[#This Row],[ISIN]]="","",IF(_xll.BDS($B283&amp;" Corp",AS$1)="#N/A Field Not Applicable","",_xll.BDS($B283&amp;" Corp",AS$1)))</f>
        <v/>
      </c>
      <c r="AT283" s="230" t="str">
        <f>IF(tbl_coded[[#This Row],[SBLC Provider BBID]]="","",_xll.BDP(tbl_coded[[#This Row],[SBLC Provider BBID]]&amp;" CompanyID","NAME"))</f>
        <v/>
      </c>
      <c r="AU283" s="230" t="str">
        <f>IF(tbl_coded[[#This Row],[ISIN]]="","",IF(OR(_xll.BDP($B283&amp;" Corp",AU$1)="#N/A N/A"),"--",IF(_xll.BDP($B283&amp;" Corp",AU$1)="#N/A Field Not Applicable","",TEXT(_xll.BDP($B283&amp;" Corp",AU$1),"yyyy/mm/dd"))))</f>
        <v>2020/08/12</v>
      </c>
      <c r="AV283" s="230" t="str">
        <f>IF(tbl_coded[[#This Row],[ISIN]]="","",IF(OR(_xll.BDP($B283&amp;" Corp",AV$1)="#N/A N/A"),"--",IF(_xll.BDP($B283&amp;" Corp",AV$1)="#N/A Field Not Applicable","",TEXT(_xll.BDP($B283&amp;" Corp",AV$1),"yyyy/mm/dd"))))</f>
        <v>2023/08/12</v>
      </c>
      <c r="AW283" s="230" t="str">
        <f>IF(tbl_coded[[#This Row],[ISIN]]="","",IF(OR(_xll.BDP($B283&amp;" Corp",AW$1)="#N/A N/A"),"--",IF(_xll.BDP($B283&amp;" Corp",AW$1)="#N/A Field Not Applicable","",TEXT(_xll.BDP($B283&amp;" Corp",AW$1),"yyyy/mm/dd"))))</f>
        <v>2020/08/05</v>
      </c>
      <c r="AX283" s="230" t="str">
        <f>IF(tbl_coded[[#This Row],[ISIN]]="","",IF(OR(_xll.BDP($B283&amp;" Corp",AX$1)="#N/A Field Not Applicable"),"--",IF(_xll.BDP($B283&amp;" Corp",AX$1)="#N/A Field Not Applicable","",TEXT(_xll.BDP($B283&amp;" Corp",AX$1),"yyyy/mm/dd"))))</f>
        <v>--</v>
      </c>
      <c r="AY283" s="230">
        <f>IF(tbl_coded[[#This Row],[ISIN]]="","",IF(OR(_xll.BDP($B283&amp;" Corp",AY$1)="#N/A N/A"),"--",_xll.BDP($B283&amp;" Corp",AY$1)))</f>
        <v>3.85</v>
      </c>
      <c r="AZ283" s="230" t="str">
        <f>IF(tbl_coded[[#This Row],[ISIN]]="","",IF(OR(_xll.BDP($B283&amp;" Corp",AZ$1)="#N/A N/A"),"--",_xll.BDP($B283&amp;" Corp",AZ$1)))</f>
        <v>USD</v>
      </c>
      <c r="BA283" s="230">
        <f>IF(tbl_coded[[#This Row],[ISIN]]="","",IF(OR(_xll.BDP($B283&amp;" Corp",BA$1)="#N/A N/A"),"--",_xll.BDP($B283&amp;" Corp",BA$1)))</f>
        <v>300000000</v>
      </c>
      <c r="BB283" s="230">
        <f>IF(tbl_coded[[#This Row],[ISIN]]="","",IF(OR(_xll.BDP($B283&amp;" Corp",BB$1)="#N/A Field Not Applicable"),"--",_xll.BDP($B283&amp;" Corp",BB$1)))</f>
        <v>100</v>
      </c>
      <c r="BC283" s="230" t="str">
        <f>IF(tbl_coded[[#This Row],[ISIN]]="","",IF(OR(_xll.BDP($B283&amp;" Corp",BC$1)="#N/A Field Not Applicable"),"--",_xll.BDP($B283&amp;" Corp",BC$1)))</f>
        <v>N</v>
      </c>
      <c r="BD283" s="230" t="str">
        <f>IF(tbl_coded[[#This Row],[ISIN]]="","",IF(OR(_xll.BDP($B283&amp;" Corp",BD$1)="#N/A Field Not Applicable"),"--",_xll.BDP($B283&amp;" Corp",BD$1)))</f>
        <v>N</v>
      </c>
      <c r="BE283" s="230" t="str">
        <f>IF(tbl_coded[[#This Row],[ISIN]]="","",IF(OR(_xll.BDP($B283&amp;" Corp",BE$1)="#N/A Field Not Applicable"),"--",_xll.BDP($B283&amp;" Corp",BE$1)))</f>
        <v>N</v>
      </c>
      <c r="BF283" s="230" t="str">
        <f>IF(tbl_coded[[#This Row],[ISIN]]="","",IF(OR(_xll.BDP($B283&amp;" Corp",BF$1)="#N/A N/A"),"",_xll.BDP($B283&amp;" Corp",BF$1)))</f>
        <v>600918 CH</v>
      </c>
      <c r="BG28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8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28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8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--/BBB-/--</v>
      </c>
      <c r="BL28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283" s="230" t="str">
        <f>IF(tbl_coded[[#This Row],[GREEN]]="Y","Green",IF(tbl_coded[[#This Row],[SUSTAINABLE]]="Y","Sustainable",IF(tbl_coded[[#This Row],[SOCIAL]]="Y","Social","")))</f>
        <v/>
      </c>
    </row>
    <row r="284" spans="1:65" ht="15" customHeight="1">
      <c r="A284" s="225">
        <v>282</v>
      </c>
      <c r="B284" s="226" t="str">
        <f>IF(美元债一级!$C$3:$C$1048576&lt;&gt;"",美元债一级!C284,"")</f>
        <v>XS2211674143</v>
      </c>
      <c r="C284" s="230" t="str">
        <f>IF(tbl_coded[[#This Row],[ISIN]]="","",IF(tbl_coded[[#This Row],[Index]]&gt;$A$1,"",IF(_xll.BDP($B284&amp;" Corp",C$1)="#N/A N/A","",_xll.BDP($B284&amp;" Corp",C$1))))</f>
        <v>4/8/2020</v>
      </c>
      <c r="D284" s="230" t="str">
        <f>IF(tbl_coded[[#This Row],[ISIN]]="","",IF(_xll.BDP($B284&amp;" Corp",D$1)="#N/A N/A","",_xll.BDP($B284&amp;" Corp",D$1)))</f>
        <v>CHOUZHOU INTL INV LTD</v>
      </c>
      <c r="E284" s="230" t="str">
        <f>IF(tbl_coded[[#This Row],[ISIN]]="","",IF(_xll.BDP($B284&amp;" Corp",E$1)="#N/A N/A","--",_xll.BDP($B284&amp;" Corp",E$1)))</f>
        <v>YIWU STATE OWNED CAPITAL</v>
      </c>
      <c r="F284" s="230" t="str">
        <f>IF(tbl_coded[[#This Row],[ISIN]]="","",IF(_xll.BDS($B284&amp;" Corp",F$1)="#N/A Field Not Applicable","",_xll.BDS($B284&amp;" Corp",F$1)))</f>
        <v/>
      </c>
      <c r="G284" s="230" t="str">
        <f>IF(tbl_coded[[#This Row],[ISIN]]="","",IF(_xll.BDP($F284&amp;" CompanyID",G$1)="#N/A Invalid Security","",_xll.BDP($F284&amp;" CompanyID",G$1)))</f>
        <v/>
      </c>
      <c r="H284" s="230" t="str">
        <f>IF(tbl_coded[[#This Row],[ISIN]]="","",IF(_xll.BDP($B284&amp;" Corp",H$1)="#N/A N/A","--",_xll.BDP($B284&amp;" Corp",H$1)))</f>
        <v>WR</v>
      </c>
      <c r="I284" s="230" t="str">
        <f>IF(tbl_coded[[#This Row],[ISIN]]="","",IF(_xll.BDP($B284&amp;" Corp",I$1)="#N/A N/A","--",_xll.BDP($B284&amp;" Corp",I$1)))</f>
        <v>--</v>
      </c>
      <c r="J284" s="230" t="str">
        <f>IF(tbl_coded[[#This Row],[ISIN]]="","",IF(_xll.BDP($B284&amp;" Corp",J$1)="#N/A N/A","--",_xll.BDP($B284&amp;" Corp",J$1)))</f>
        <v>NR</v>
      </c>
      <c r="K284" s="230" t="str">
        <f>IF(tbl_coded[[#This Row],[ISIN]]="","",IF(_xll.BDP($B284&amp;" Corp",K$1)="#N/A N/A","--",_xll.BDP($B284&amp;" Corp",K$1)))</f>
        <v>--</v>
      </c>
      <c r="L284" s="230" t="str">
        <f>IF(tbl_coded[[#This Row],[ISIN]]="","",IF(_xll.BDP($B284&amp;" Corp",L$1)="#N/A N/A","--",_xll.BDP($B284&amp;" Corp",L$1)))</f>
        <v>--</v>
      </c>
      <c r="M284" s="230" t="str">
        <f>IF(tbl_coded[[#This Row],[ISIN]]="","",IF(_xll.BDP($B284&amp;" Corp",M$1)="#N/A N/A","--",_xll.BDP($B284&amp;" Corp",M$1)))</f>
        <v>Baa3</v>
      </c>
      <c r="N284" s="230" t="str">
        <f>IF(tbl_coded[[#This Row],[ISIN]]="","",IF(_xll.BDP($B284&amp;" Corp",N$1)="#N/A N/A","--",_xll.BDP($B284&amp;" Corp",N$1)))</f>
        <v>--</v>
      </c>
      <c r="O284" s="230" t="str">
        <f>IF(tbl_coded[[#This Row],[ISIN]]="","",IF(_xll.BDP($B284&amp;" Corp",O$1)="#N/A N/A","--",_xll.BDP($B284&amp;" Corp",O$1)))</f>
        <v>--</v>
      </c>
      <c r="P284" s="230" t="str">
        <f>IF(tbl_coded[[#This Row],[ISIN]]="","",IF(_xll.BDP($B284&amp;" Corp",P$1)="#N/A N/A","--",_xll.BDP($B284&amp;" Corp",P$1)))</f>
        <v>--</v>
      </c>
      <c r="Q28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Baa3/--/--</v>
      </c>
      <c r="R284" s="230" t="str">
        <f>IF(tbl_coded[[#This Row],[ISIN]]="","",IF(OR(_xll.BDP($B284&amp;" Corp",R$1)="#N/A N/A",_xll.BDP($B284&amp;" Corp",R$1)="#N/A Invalid Security",_xll.BDP($B284&amp;" Corp",R$1)="#N/A Field Not Applicable"),"--",_xll.BDP($B284&amp;" Corp",R$1)))</f>
        <v>1274279D CH</v>
      </c>
      <c r="S284" s="230" t="str">
        <f>IF(tbl_coded[[#This Row],[ISIN]]="","",IF(OR(_xll.BDP($R284&amp;" Equity",S$1)="#N/A N/A",_xll.BDP($R284&amp;" Equity",S$1)="#N/A Invalid Security"),"--",_xll.BDP($R284&amp;" Equity",S$1)))</f>
        <v>--</v>
      </c>
      <c r="T284" s="230" t="str">
        <f>IF(tbl_coded[[#This Row],[ISIN]]="","",IF(OR(_xll.BDP($R284&amp;" Equity",T$1)="#N/A N/A",_xll.BDP($R284&amp;" Equity",T$1)="#N/A Invalid Security"),"--",_xll.BDP($R284&amp;" Equity",T$1)))</f>
        <v>--</v>
      </c>
      <c r="U284" s="230" t="str">
        <f>IF(tbl_coded[[#This Row],[ISIN]]="","",IF(OR(_xll.BDP($R284&amp;" Equity",U$1)="#N/A N/A",_xll.BDP($R284&amp;" Equity",U$1)="#N/A Invalid Security"),"--",_xll.BDP($R284&amp;" Equity",U$1)))</f>
        <v>Baa3</v>
      </c>
      <c r="V284" s="230" t="str">
        <f>IF(tbl_coded[[#This Row],[ISIN]]="","",IF(OR(_xll.BDP($R284&amp;" Equity",V$1)="#N/A N/A",_xll.BDP($R284&amp;" Equity",V$1)="#N/A Invalid Security"),"--",_xll.BDP($R284&amp;" Equity",V$1)))</f>
        <v>--</v>
      </c>
      <c r="W284" s="230" t="str">
        <f>IF(tbl_coded[[#This Row],[ISIN]]="","",IF(OR(_xll.BDP($R284&amp;" Equity",W$1)="#N/A N/A",_xll.BDP($R284&amp;" Equity",W$1)="#N/A Invalid Security"),"--",_xll.BDP($R284&amp;" Equity",W$1)))</f>
        <v>--</v>
      </c>
      <c r="X284" s="230" t="str">
        <f>IF(tbl_coded[[#This Row],[ISIN]]="","",IF(OR(_xll.BDP($R284&amp;" Equity",X$1)="#N/A N/A",_xll.BDP($R284&amp;" Equity",X$1)="#N/A Invalid Security"),"--",_xll.BDP($R284&amp;" Equity",X$1)))</f>
        <v>BBB</v>
      </c>
      <c r="Y28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Baa3/--/BBB</v>
      </c>
      <c r="Z284" s="230" t="str">
        <f>IF(tbl_coded[[#This Row],[ISIN]]="","",IF(ISNUMBER(_xll.BDP(B284&amp;" Corp",Z$1)),_xll.BDP(B284&amp;" Corp",Z$1),""))</f>
        <v/>
      </c>
      <c r="AA284" s="230" t="str">
        <f>IF(tbl_coded[[#This Row],[ISIN]]="","",IF(ISNUMBER(_xll.BDP(B284&amp;" Corp",AA$1)),_xll.BDP(B284&amp;" Corp",AA$1),""))</f>
        <v/>
      </c>
      <c r="AB284" s="230" t="str">
        <f>IF(tbl_coded[[#This Row],[ISIN]]="","",IF(ISNUMBER(_xll.BDP(B284&amp;" Corp",AB$1)),_xll.BDP(B284&amp;" Corp",AB$1),""))</f>
        <v/>
      </c>
      <c r="AC284" s="230" t="str">
        <f>IF(tbl_coded[[#This Row],[ISIN]]="","",IF((_xll.BDP(B284&amp;" Corp",AC$1))="#N/A Field Not Applicable","",_xll.BDP(B284&amp;" Corp",AC$1)))</f>
        <v>N</v>
      </c>
      <c r="AD284" s="230" t="str">
        <f>IF(tbl_coded[[#This Row],[ISIN]]="","",IF((_xll.BDP(B284&amp;" Corp",AD$1))="#N/A N/A","--",_xll.BDP(B284&amp;" Corp",AD$1)))</f>
        <v>--</v>
      </c>
      <c r="AE284" s="230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>IG</v>
      </c>
      <c r="AF28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28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WR/--/NR</v>
      </c>
      <c r="AH284" s="231" t="str">
        <f>IF(tbl_coded[[#This Row],[ISIN]]="","",IF(_xll.BDP($B284&amp;" Corp",AH$1)="#N/A N/A","--",_xll.BDP($B284&amp;" Corp",AH$1)))</f>
        <v>VG</v>
      </c>
      <c r="AI28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稠州国际投资有限责任</v>
      </c>
      <c r="AL284" s="230" t="str">
        <f>IF(tbl_coded[[#This Row],[ISIN]]="","",IF(_xll.BDS($B284&amp;" Corp",AL$1)="#N/A Field Not Applicable","",_xll.BDS($B284&amp;" Corp",AL$1)))</f>
        <v/>
      </c>
      <c r="AM28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4" s="230" t="str">
        <f>IF(tbl_coded[[#This Row],[ISIN]]="","",IF(OR(_xll.BDP($B284&amp;" Corp",AR$1)="#N/A N/A"),"",_xll.BDP($B284&amp;" Corp",AR$1)))</f>
        <v>Yiwu State-owned Capital Operation Co Ltd</v>
      </c>
      <c r="AS284" s="230" t="str">
        <f>IF(tbl_coded[[#This Row],[ISIN]]="","",IF(_xll.BDS($B284&amp;" Corp",AS$1)="#N/A Field Not Applicable","",_xll.BDS($B284&amp;" Corp",AS$1)))</f>
        <v/>
      </c>
      <c r="AT284" s="230" t="str">
        <f>IF(tbl_coded[[#This Row],[SBLC Provider BBID]]="","",_xll.BDP(tbl_coded[[#This Row],[SBLC Provider BBID]]&amp;" CompanyID","NAME"))</f>
        <v/>
      </c>
      <c r="AU284" s="230" t="str">
        <f>IF(tbl_coded[[#This Row],[ISIN]]="","",IF(OR(_xll.BDP($B284&amp;" Corp",AU$1)="#N/A N/A"),"--",IF(_xll.BDP($B284&amp;" Corp",AU$1)="#N/A Field Not Applicable","",TEXT(_xll.BDP($B284&amp;" Corp",AU$1),"yyyy/mm/dd"))))</f>
        <v>2020/08/11</v>
      </c>
      <c r="AV284" s="230" t="str">
        <f>IF(tbl_coded[[#This Row],[ISIN]]="","",IF(OR(_xll.BDP($B284&amp;" Corp",AV$1)="#N/A N/A"),"--",IF(_xll.BDP($B284&amp;" Corp",AV$1)="#N/A Field Not Applicable","",TEXT(_xll.BDP($B284&amp;" Corp",AV$1),"yyyy/mm/dd"))))</f>
        <v>2023/08/11</v>
      </c>
      <c r="AW284" s="230" t="str">
        <f>IF(tbl_coded[[#This Row],[ISIN]]="","",IF(OR(_xll.BDP($B284&amp;" Corp",AW$1)="#N/A N/A"),"--",IF(_xll.BDP($B284&amp;" Corp",AW$1)="#N/A Field Not Applicable","",TEXT(_xll.BDP($B284&amp;" Corp",AW$1),"yyyy/mm/dd"))))</f>
        <v>2020/08/04</v>
      </c>
      <c r="AX284" s="230" t="str">
        <f>IF(tbl_coded[[#This Row],[ISIN]]="","",IF(OR(_xll.BDP($B284&amp;" Corp",AX$1)="#N/A Field Not Applicable"),"--",IF(_xll.BDP($B284&amp;" Corp",AX$1)="#N/A Field Not Applicable","",TEXT(_xll.BDP($B284&amp;" Corp",AX$1),"yyyy/mm/dd"))))</f>
        <v>--</v>
      </c>
      <c r="AY284" s="230">
        <f>IF(tbl_coded[[#This Row],[ISIN]]="","",IF(OR(_xll.BDP($B284&amp;" Corp",AY$1)="#N/A N/A"),"--",_xll.BDP($B284&amp;" Corp",AY$1)))</f>
        <v>3.15</v>
      </c>
      <c r="AZ284" s="230" t="str">
        <f>IF(tbl_coded[[#This Row],[ISIN]]="","",IF(OR(_xll.BDP($B284&amp;" Corp",AZ$1)="#N/A N/A"),"--",_xll.BDP($B284&amp;" Corp",AZ$1)))</f>
        <v>USD</v>
      </c>
      <c r="BA284" s="230">
        <f>IF(tbl_coded[[#This Row],[ISIN]]="","",IF(OR(_xll.BDP($B284&amp;" Corp",BA$1)="#N/A N/A"),"--",_xll.BDP($B284&amp;" Corp",BA$1)))</f>
        <v>500000000</v>
      </c>
      <c r="BB284" s="230">
        <f>IF(tbl_coded[[#This Row],[ISIN]]="","",IF(OR(_xll.BDP($B284&amp;" Corp",BB$1)="#N/A Field Not Applicable"),"--",_xll.BDP($B284&amp;" Corp",BB$1)))</f>
        <v>100</v>
      </c>
      <c r="BC284" s="230" t="str">
        <f>IF(tbl_coded[[#This Row],[ISIN]]="","",IF(OR(_xll.BDP($B284&amp;" Corp",BC$1)="#N/A Field Not Applicable"),"--",_xll.BDP($B284&amp;" Corp",BC$1)))</f>
        <v>N</v>
      </c>
      <c r="BD284" s="230" t="str">
        <f>IF(tbl_coded[[#This Row],[ISIN]]="","",IF(OR(_xll.BDP($B284&amp;" Corp",BD$1)="#N/A Field Not Applicable"),"--",_xll.BDP($B284&amp;" Corp",BD$1)))</f>
        <v>N</v>
      </c>
      <c r="BE284" s="230" t="str">
        <f>IF(tbl_coded[[#This Row],[ISIN]]="","",IF(OR(_xll.BDP($B284&amp;" Corp",BE$1)="#N/A Field Not Applicable"),"--",_xll.BDP($B284&amp;" Corp",BE$1)))</f>
        <v>N</v>
      </c>
      <c r="BF284" s="230" t="str">
        <f>IF(tbl_coded[[#This Row],[ISIN]]="","",IF(OR(_xll.BDP($B284&amp;" Corp",BF$1)="#N/A N/A"),"",_xll.BDP($B284&amp;" Corp",BF$1)))</f>
        <v>1274279D CH</v>
      </c>
      <c r="BG28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8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8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8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28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</v>
      </c>
      <c r="BM284" s="230" t="str">
        <f>IF(tbl_coded[[#This Row],[GREEN]]="Y","Green",IF(tbl_coded[[#This Row],[SUSTAINABLE]]="Y","Sustainable",IF(tbl_coded[[#This Row],[SOCIAL]]="Y","Social","")))</f>
        <v/>
      </c>
    </row>
    <row r="285" spans="1:65" ht="15" customHeight="1">
      <c r="A285" s="225">
        <v>283</v>
      </c>
      <c r="B285" s="226" t="str">
        <f>IF(美元债一级!$C$3:$C$1048576&lt;&gt;"",美元债一级!C285,"")</f>
        <v>XS2127837909</v>
      </c>
      <c r="C285" s="230" t="str">
        <f>IF(tbl_coded[[#This Row],[ISIN]]="","",IF(tbl_coded[[#This Row],[Index]]&gt;$A$1,"",IF(_xll.BDP($B285&amp;" Corp",C$1)="#N/A N/A","",_xll.BDP($B285&amp;" Corp",C$1))))</f>
        <v>28/7/2020</v>
      </c>
      <c r="D285" s="230" t="str">
        <f>IF(tbl_coded[[#This Row],[ISIN]]="","",IF(_xll.BDP($B285&amp;" Corp",D$1)="#N/A N/A","",_xll.BDP($B285&amp;" Corp",D$1)))</f>
        <v>HAIMEN ZHONGNAN INV DEV</v>
      </c>
      <c r="E285" s="230" t="str">
        <f>IF(tbl_coded[[#This Row],[ISIN]]="","",IF(_xll.BDP($B285&amp;" Corp",E$1)="#N/A N/A","--",_xll.BDP($B285&amp;" Corp",E$1)))</f>
        <v>JIANGSU ZHONGNAN CONSTRU</v>
      </c>
      <c r="F285" s="230" t="str">
        <f>IF(tbl_coded[[#This Row],[ISIN]]="","",IF(_xll.BDS($B285&amp;" Corp",F$1)="#N/A Field Not Applicable","",_xll.BDS($B285&amp;" Corp",F$1)))</f>
        <v/>
      </c>
      <c r="G285" s="230" t="str">
        <f>IF(tbl_coded[[#This Row],[ISIN]]="","",IF(_xll.BDP($F285&amp;" CompanyID",G$1)="#N/A Invalid Security","",_xll.BDP($F285&amp;" CompanyID",G$1)))</f>
        <v/>
      </c>
      <c r="H285" s="230" t="str">
        <f>IF(tbl_coded[[#This Row],[ISIN]]="","",IF(_xll.BDP($B285&amp;" Corp",H$1)="#N/A N/A","--",_xll.BDP($B285&amp;" Corp",H$1)))</f>
        <v>--</v>
      </c>
      <c r="I285" s="230" t="str">
        <f>IF(tbl_coded[[#This Row],[ISIN]]="","",IF(_xll.BDP($B285&amp;" Corp",I$1)="#N/A N/A","--",_xll.BDP($B285&amp;" Corp",I$1)))</f>
        <v>--</v>
      </c>
      <c r="J285" s="230" t="str">
        <f>IF(tbl_coded[[#This Row],[ISIN]]="","",IF(_xll.BDP($B285&amp;" Corp",J$1)="#N/A N/A","--",_xll.BDP($B285&amp;" Corp",J$1)))</f>
        <v>--</v>
      </c>
      <c r="K285" s="230" t="str">
        <f>IF(tbl_coded[[#This Row],[ISIN]]="","",IF(_xll.BDP($B285&amp;" Corp",K$1)="#N/A N/A","--",_xll.BDP($B285&amp;" Corp",K$1)))</f>
        <v>--</v>
      </c>
      <c r="L285" s="230" t="str">
        <f>IF(tbl_coded[[#This Row],[ISIN]]="","",IF(_xll.BDP($B285&amp;" Corp",L$1)="#N/A N/A","--",_xll.BDP($B285&amp;" Corp",L$1)))</f>
        <v>--</v>
      </c>
      <c r="M285" s="230" t="str">
        <f>IF(tbl_coded[[#This Row],[ISIN]]="","",IF(_xll.BDP($B285&amp;" Corp",M$1)="#N/A N/A","--",_xll.BDP($B285&amp;" Corp",M$1)))</f>
        <v>C</v>
      </c>
      <c r="N285" s="230" t="str">
        <f>IF(tbl_coded[[#This Row],[ISIN]]="","",IF(_xll.BDP($B285&amp;" Corp",N$1)="#N/A N/A","--",_xll.BDP($B285&amp;" Corp",N$1)))</f>
        <v>--</v>
      </c>
      <c r="O285" s="230" t="str">
        <f>IF(tbl_coded[[#This Row],[ISIN]]="","",IF(_xll.BDP($B285&amp;" Corp",O$1)="#N/A N/A","--",_xll.BDP($B285&amp;" Corp",O$1)))</f>
        <v>--</v>
      </c>
      <c r="P285" s="230" t="str">
        <f>IF(tbl_coded[[#This Row],[ISIN]]="","",IF(_xll.BDP($B285&amp;" Corp",P$1)="#N/A N/A","--",_xll.BDP($B285&amp;" Corp",P$1)))</f>
        <v>--</v>
      </c>
      <c r="Q285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C/--/--</v>
      </c>
      <c r="R285" s="230" t="str">
        <f>IF(tbl_coded[[#This Row],[ISIN]]="","",IF(OR(_xll.BDP($B285&amp;" Corp",R$1)="#N/A N/A",_xll.BDP($B285&amp;" Corp",R$1)="#N/A Invalid Security",_xll.BDP($B285&amp;" Corp",R$1)="#N/A Field Not Applicable"),"--",_xll.BDP($B285&amp;" Corp",R$1)))</f>
        <v>000961 CH</v>
      </c>
      <c r="S285" s="230" t="str">
        <f>IF(tbl_coded[[#This Row],[ISIN]]="","",IF(OR(_xll.BDP($R285&amp;" Equity",S$1)="#N/A N/A",_xll.BDP($R285&amp;" Equity",S$1)="#N/A Invalid Security"),"--",_xll.BDP($R285&amp;" Equity",S$1)))</f>
        <v>--</v>
      </c>
      <c r="T285" s="230" t="str">
        <f>IF(tbl_coded[[#This Row],[ISIN]]="","",IF(OR(_xll.BDP($R285&amp;" Equity",T$1)="#N/A N/A",_xll.BDP($R285&amp;" Equity",T$1)="#N/A Invalid Security"),"--",_xll.BDP($R285&amp;" Equity",T$1)))</f>
        <v>--</v>
      </c>
      <c r="U285" s="230" t="str">
        <f>IF(tbl_coded[[#This Row],[ISIN]]="","",IF(OR(_xll.BDP($R285&amp;" Equity",U$1)="#N/A N/A",_xll.BDP($R285&amp;" Equity",U$1)="#N/A Invalid Security"),"--",_xll.BDP($R285&amp;" Equity",U$1)))</f>
        <v>Ca</v>
      </c>
      <c r="V285" s="230" t="str">
        <f>IF(tbl_coded[[#This Row],[ISIN]]="","",IF(OR(_xll.BDP($R285&amp;" Equity",V$1)="#N/A N/A",_xll.BDP($R285&amp;" Equity",V$1)="#N/A Invalid Security"),"--",_xll.BDP($R285&amp;" Equity",V$1)))</f>
        <v>Ca</v>
      </c>
      <c r="W285" s="230" t="str">
        <f>IF(tbl_coded[[#This Row],[ISIN]]="","",IF(OR(_xll.BDP($R285&amp;" Equity",W$1)="#N/A N/A",_xll.BDP($R285&amp;" Equity",W$1)="#N/A Invalid Security"),"--",_xll.BDP($R285&amp;" Equity",W$1)))</f>
        <v>NR</v>
      </c>
      <c r="X285" s="230" t="str">
        <f>IF(tbl_coded[[#This Row],[ISIN]]="","",IF(OR(_xll.BDP($R285&amp;" Equity",X$1)="#N/A N/A",_xll.BDP($R285&amp;" Equity",X$1)="#N/A Invalid Security"),"--",_xll.BDP($R285&amp;" Equity",X$1)))</f>
        <v>--</v>
      </c>
      <c r="Y285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Ca/NR/--</v>
      </c>
      <c r="Z285" s="230" t="str">
        <f>IF(tbl_coded[[#This Row],[ISIN]]="","",IF(ISNUMBER(_xll.BDP(B285&amp;" Corp",Z$1)),_xll.BDP(B285&amp;" Corp",Z$1),""))</f>
        <v/>
      </c>
      <c r="AA285" s="230" t="str">
        <f>IF(tbl_coded[[#This Row],[ISIN]]="","",IF(ISNUMBER(_xll.BDP(B285&amp;" Corp",AA$1)),_xll.BDP(B285&amp;" Corp",AA$1),""))</f>
        <v/>
      </c>
      <c r="AB285" s="230" t="str">
        <f>IF(tbl_coded[[#This Row],[ISIN]]="","",IF(ISNUMBER(_xll.BDP(B285&amp;" Corp",AB$1)),_xll.BDP(B285&amp;" Corp",AB$1),""))</f>
        <v/>
      </c>
      <c r="AC285" s="230" t="str">
        <f>IF(tbl_coded[[#This Row],[ISIN]]="","",IF((_xll.BDP(B285&amp;" Corp",AC$1))="#N/A Field Not Applicable","",_xll.BDP(B285&amp;" Corp",AC$1)))</f>
        <v>N</v>
      </c>
      <c r="AD285" s="230" t="str">
        <f>IF(tbl_coded[[#This Row],[ISIN]]="","",IF((_xll.BDP(B285&amp;" Corp",AD$1))="#N/A N/A","--",_xll.BDP(B285&amp;" Corp",AD$1)))</f>
        <v>--</v>
      </c>
      <c r="AE285" s="230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>NR</v>
      </c>
      <c r="AF285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Ca/NR/--</v>
      </c>
      <c r="AG28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85" s="231" t="str">
        <f>IF(tbl_coded[[#This Row],[ISIN]]="","",IF(_xll.BDP($B285&amp;" Corp",AH$1)="#N/A N/A","--",_xll.BDP($B285&amp;" Corp",AH$1)))</f>
        <v>VG</v>
      </c>
      <c r="AI28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5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海门中南投资发展（国</v>
      </c>
      <c r="AL285" s="230" t="s">
        <v>521</v>
      </c>
      <c r="AM285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5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85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85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85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5" s="230" t="str">
        <f>IF(tbl_coded[[#This Row],[ISIN]]="","",IF(OR(_xll.BDP($B285&amp;" Corp",AR$1)="#N/A N/A"),"",_xll.BDP($B285&amp;" Corp",AR$1)))</f>
        <v>Jiangsu Zhongnan Construction Group Co Ltd</v>
      </c>
      <c r="AS285" s="230" t="str">
        <f>IF(tbl_coded[[#This Row],[ISIN]]="","",IF(_xll.BDS($B285&amp;" Corp",AS$1)="#N/A Field Not Applicable","",_xll.BDS($B285&amp;" Corp",AS$1)))</f>
        <v/>
      </c>
      <c r="AT285" s="230" t="str">
        <f>IF(tbl_coded[[#This Row],[SBLC Provider BBID]]="","",_xll.BDP(tbl_coded[[#This Row],[SBLC Provider BBID]]&amp;" CompanyID","NAME"))</f>
        <v/>
      </c>
      <c r="AU285" s="230" t="str">
        <f>IF(tbl_coded[[#This Row],[ISIN]]="","",IF(OR(_xll.BDP($B285&amp;" Corp",AU$1)="#N/A N/A"),"--",IF(_xll.BDP($B285&amp;" Corp",AU$1)="#N/A Field Not Applicable","",TEXT(_xll.BDP($B285&amp;" Corp",AU$1),"yyyy/mm/dd"))))</f>
        <v>2020/08/04</v>
      </c>
      <c r="AV285" s="230" t="str">
        <f>IF(tbl_coded[[#This Row],[ISIN]]="","",IF(OR(_xll.BDP($B285&amp;" Corp",AV$1)="#N/A N/A"),"--",IF(_xll.BDP($B285&amp;" Corp",AV$1)="#N/A Field Not Applicable","",TEXT(_xll.BDP($B285&amp;" Corp",AV$1),"yyyy/mm/dd"))))</f>
        <v>2021/08/03</v>
      </c>
      <c r="AW285" s="230" t="str">
        <f>IF(tbl_coded[[#This Row],[ISIN]]="","",IF(OR(_xll.BDP($B285&amp;" Corp",AW$1)="#N/A N/A"),"--",IF(_xll.BDP($B285&amp;" Corp",AW$1)="#N/A Field Not Applicable","",TEXT(_xll.BDP($B285&amp;" Corp",AW$1),"yyyy/mm/dd"))))</f>
        <v>2020/07/28</v>
      </c>
      <c r="AX285" s="230" t="str">
        <f>IF(tbl_coded[[#This Row],[ISIN]]="","",IF(OR(_xll.BDP($B285&amp;" Corp",AX$1)="#N/A Field Not Applicable"),"--",IF(_xll.BDP($B285&amp;" Corp",AX$1)="#N/A Field Not Applicable","",TEXT(_xll.BDP($B285&amp;" Corp",AX$1),"yyyy/mm/dd"))))</f>
        <v>--</v>
      </c>
      <c r="AY285" s="230">
        <f>IF(tbl_coded[[#This Row],[ISIN]]="","",IF(OR(_xll.BDP($B285&amp;" Corp",AY$1)="#N/A N/A"),"--",_xll.BDP($B285&amp;" Corp",AY$1)))</f>
        <v>9</v>
      </c>
      <c r="AZ285" s="230" t="str">
        <f>IF(tbl_coded[[#This Row],[ISIN]]="","",IF(OR(_xll.BDP($B285&amp;" Corp",AZ$1)="#N/A N/A"),"--",_xll.BDP($B285&amp;" Corp",AZ$1)))</f>
        <v>USD</v>
      </c>
      <c r="BA285" s="230">
        <f>IF(tbl_coded[[#This Row],[ISIN]]="","",IF(OR(_xll.BDP($B285&amp;" Corp",BA$1)="#N/A N/A"),"--",_xll.BDP($B285&amp;" Corp",BA$1)))</f>
        <v>200000000</v>
      </c>
      <c r="BB285" s="230" t="str">
        <f>IF(tbl_coded[[#This Row],[ISIN]]="","",IF(OR(_xll.BDP($B285&amp;" Corp",BB$1)="#N/A Field Not Applicable"),"--",_xll.BDP($B285&amp;" Corp",BB$1)))</f>
        <v>--</v>
      </c>
      <c r="BC285" s="230" t="str">
        <f>IF(tbl_coded[[#This Row],[ISIN]]="","",IF(OR(_xll.BDP($B285&amp;" Corp",BC$1)="#N/A Field Not Applicable"),"--",_xll.BDP($B285&amp;" Corp",BC$1)))</f>
        <v>N</v>
      </c>
      <c r="BD285" s="230" t="str">
        <f>IF(tbl_coded[[#This Row],[ISIN]]="","",IF(OR(_xll.BDP($B285&amp;" Corp",BD$1)="#N/A Field Not Applicable"),"--",_xll.BDP($B285&amp;" Corp",BD$1)))</f>
        <v>N</v>
      </c>
      <c r="BE285" s="230" t="str">
        <f>IF(tbl_coded[[#This Row],[ISIN]]="","",IF(OR(_xll.BDP($B285&amp;" Corp",BE$1)="#N/A Field Not Applicable"),"--",_xll.BDP($B285&amp;" Corp",BE$1)))</f>
        <v>N</v>
      </c>
      <c r="BF285" s="230" t="str">
        <f>IF(tbl_coded[[#This Row],[ISIN]]="","",IF(OR(_xll.BDP($B285&amp;" Corp",BF$1)="#N/A N/A"),"",_xll.BDP($B285&amp;" Corp",BF$1)))</f>
        <v>000961 CH</v>
      </c>
      <c r="BG285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5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85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85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85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85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Ca/NR/--</v>
      </c>
      <c r="BM285" s="230" t="str">
        <f>IF(tbl_coded[[#This Row],[GREEN]]="Y","Green",IF(tbl_coded[[#This Row],[SUSTAINABLE]]="Y","Sustainable",IF(tbl_coded[[#This Row],[SOCIAL]]="Y","Social","")))</f>
        <v/>
      </c>
    </row>
    <row r="286" spans="1:65" ht="15" customHeight="1">
      <c r="A286" s="225">
        <v>284</v>
      </c>
      <c r="B286" s="226" t="str">
        <f>IF(美元债一级!$C$3:$C$1048576&lt;&gt;"",美元债一级!C286,"")</f>
        <v>XS2208843503</v>
      </c>
      <c r="C286" s="228" t="str">
        <f>IF(tbl_coded[[#This Row],[ISIN]]="","",IF(tbl_coded[[#This Row],[Index]]&gt;$A$1,"",IF(_xll.BDP($B286&amp;" Corp",C$1)="#N/A N/A","",_xll.BDP($B286&amp;" Corp",C$1))))</f>
        <v>28/7/2020</v>
      </c>
      <c r="D286" s="228" t="str">
        <f>IF(tbl_coded[[#This Row],[ISIN]]="","",IF(_xll.BDP($B286&amp;" Corp",D$1)="#N/A N/A","",_xll.BDP($B286&amp;" Corp",D$1)))</f>
        <v>CHINA CONSTRUCT BANK/HK</v>
      </c>
      <c r="E286" s="228" t="str">
        <f>IF(tbl_coded[[#This Row],[ISIN]]="","",IF(_xll.BDP($B286&amp;" Corp",E$1)="#N/A N/A","--",_xll.BDP($B286&amp;" Corp",E$1)))</f>
        <v>--</v>
      </c>
      <c r="F286" s="228" t="str">
        <f>IF(tbl_coded[[#This Row],[ISIN]]="","",IF(_xll.BDS($B286&amp;" Corp",F$1)="#N/A Field Not Applicable","",_xll.BDS($B286&amp;" Corp",F$1)))</f>
        <v/>
      </c>
      <c r="G286" s="228" t="str">
        <f>IF(tbl_coded[[#This Row],[ISIN]]="","",IF(_xll.BDP($F286&amp;" CompanyID",G$1)="#N/A Invalid Security","",_xll.BDP($F286&amp;" CompanyID",G$1)))</f>
        <v/>
      </c>
      <c r="H286" s="228" t="str">
        <f>IF(tbl_coded[[#This Row],[ISIN]]="","",IF(_xll.BDP($B286&amp;" Corp",H$1)="#N/A N/A","--",_xll.BDP($B286&amp;" Corp",H$1)))</f>
        <v>WR</v>
      </c>
      <c r="I286" s="228" t="str">
        <f>IF(tbl_coded[[#This Row],[ISIN]]="","",IF(_xll.BDP($B286&amp;" Corp",I$1)="#N/A N/A","--",_xll.BDP($B286&amp;" Corp",I$1)))</f>
        <v>--</v>
      </c>
      <c r="J286" s="228" t="str">
        <f>IF(tbl_coded[[#This Row],[ISIN]]="","",IF(_xll.BDP($B286&amp;" Corp",J$1)="#N/A N/A","--",_xll.BDP($B286&amp;" Corp",J$1)))</f>
        <v>--</v>
      </c>
      <c r="K286" s="228" t="str">
        <f>IF(tbl_coded[[#This Row],[ISIN]]="","",IF(_xll.BDP($B286&amp;" Corp",K$1)="#N/A N/A","--",_xll.BDP($B286&amp;" Corp",K$1)))</f>
        <v>--</v>
      </c>
      <c r="L286" s="228" t="str">
        <f>IF(tbl_coded[[#This Row],[ISIN]]="","",IF(_xll.BDP($B286&amp;" Corp",L$1)="#N/A N/A","--",_xll.BDP($B286&amp;" Corp",L$1)))</f>
        <v>--</v>
      </c>
      <c r="M286" s="228" t="str">
        <f>IF(tbl_coded[[#This Row],[ISIN]]="","",IF(_xll.BDP($B286&amp;" Corp",M$1)="#N/A N/A","--",_xll.BDP($B286&amp;" Corp",M$1)))</f>
        <v>--</v>
      </c>
      <c r="N286" s="228" t="str">
        <f>IF(tbl_coded[[#This Row],[ISIN]]="","",IF(_xll.BDP($B286&amp;" Corp",N$1)="#N/A N/A","--",_xll.BDP($B286&amp;" Corp",N$1)))</f>
        <v>--</v>
      </c>
      <c r="O286" s="228" t="str">
        <f>IF(tbl_coded[[#This Row],[ISIN]]="","",IF(_xll.BDP($B286&amp;" Corp",O$1)="#N/A N/A","--",_xll.BDP($B286&amp;" Corp",O$1)))</f>
        <v>--</v>
      </c>
      <c r="P286" s="228" t="str">
        <f>IF(tbl_coded[[#This Row],[ISIN]]="","",IF(_xll.BDP($B286&amp;" Corp",P$1)="#N/A N/A","--",_xll.BDP($B286&amp;" Corp",P$1)))</f>
        <v>--</v>
      </c>
      <c r="Q28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86" s="228" t="str">
        <f>IF(tbl_coded[[#This Row],[ISIN]]="","",IF(OR(_xll.BDP($B286&amp;" Corp",R$1)="#N/A N/A",_xll.BDP($B286&amp;" Corp",R$1)="#N/A Invalid Security",_xll.BDP($B286&amp;" Corp",R$1)="#N/A Field Not Applicable"),"--",_xll.BDP($B286&amp;" Corp",R$1)))</f>
        <v>--</v>
      </c>
      <c r="S286" s="228" t="str">
        <f>IF(tbl_coded[[#This Row],[ISIN]]="","",IF(OR(_xll.BDP($R286&amp;" Equity",S$1)="#N/A N/A",_xll.BDP($R286&amp;" Equity",S$1)="#N/A Invalid Security"),"--",_xll.BDP($R286&amp;" Equity",S$1)))</f>
        <v>--</v>
      </c>
      <c r="T286" s="228" t="str">
        <f>IF(tbl_coded[[#This Row],[ISIN]]="","",IF(OR(_xll.BDP($R286&amp;" Equity",T$1)="#N/A N/A",_xll.BDP($R286&amp;" Equity",T$1)="#N/A Invalid Security"),"--",_xll.BDP($R286&amp;" Equity",T$1)))</f>
        <v>--</v>
      </c>
      <c r="U286" s="228" t="str">
        <f>IF(tbl_coded[[#This Row],[ISIN]]="","",IF(OR(_xll.BDP($R286&amp;" Equity",U$1)="#N/A N/A",_xll.BDP($R286&amp;" Equity",U$1)="#N/A Invalid Security"),"--",_xll.BDP($R286&amp;" Equity",U$1)))</f>
        <v>--</v>
      </c>
      <c r="V286" s="228" t="str">
        <f>IF(tbl_coded[[#This Row],[ISIN]]="","",IF(OR(_xll.BDP($R286&amp;" Equity",V$1)="#N/A N/A",_xll.BDP($R286&amp;" Equity",V$1)="#N/A Invalid Security"),"--",_xll.BDP($R286&amp;" Equity",V$1)))</f>
        <v>--</v>
      </c>
      <c r="W286" s="228" t="str">
        <f>IF(tbl_coded[[#This Row],[ISIN]]="","",IF(OR(_xll.BDP($R286&amp;" Equity",W$1)="#N/A N/A",_xll.BDP($R286&amp;" Equity",W$1)="#N/A Invalid Security"),"--",_xll.BDP($R286&amp;" Equity",W$1)))</f>
        <v>--</v>
      </c>
      <c r="X286" s="228" t="str">
        <f>IF(tbl_coded[[#This Row],[ISIN]]="","",IF(OR(_xll.BDP($R286&amp;" Equity",X$1)="#N/A N/A",_xll.BDP($R286&amp;" Equity",X$1)="#N/A Invalid Security"),"--",_xll.BDP($R286&amp;" Equity",X$1)))</f>
        <v>--</v>
      </c>
      <c r="Y28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86" s="228">
        <f>IF(tbl_coded[[#This Row],[ISIN]]="","",IF(ISNUMBER(_xll.BDP(B286&amp;" Corp",Z$1)),_xll.BDP(B286&amp;" Corp",Z$1),""))</f>
        <v>93</v>
      </c>
      <c r="AA286" s="228">
        <f>IF(tbl_coded[[#This Row],[ISIN]]="","",IF(ISNUMBER(_xll.BDP(B286&amp;" Corp",AA$1)),_xll.BDP(B286&amp;" Corp",AA$1),""))</f>
        <v>93</v>
      </c>
      <c r="AB286" s="228" t="str">
        <f>IF(tbl_coded[[#This Row],[ISIN]]="","",IF(ISNUMBER(_xll.BDP(B286&amp;" Corp",AB$1)),_xll.BDP(B286&amp;" Corp",AB$1),""))</f>
        <v/>
      </c>
      <c r="AC286" s="228" t="str">
        <f>IF(tbl_coded[[#This Row],[ISIN]]="","",IF((_xll.BDP(B286&amp;" Corp",AC$1))="#N/A Field Not Applicable","",_xll.BDP(B286&amp;" Corp",AC$1)))</f>
        <v>N</v>
      </c>
      <c r="AD286" s="228" t="str">
        <f>IF(tbl_coded[[#This Row],[ISIN]]="","",IF((_xll.BDP(B286&amp;" Corp",AD$1))="#N/A N/A","--",_xll.BDP(B286&amp;" Corp",AD$1)))</f>
        <v>--</v>
      </c>
      <c r="AE286" s="228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>IG</v>
      </c>
      <c r="AF28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8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286" s="229" t="str">
        <f>IF(tbl_coded[[#This Row],[ISIN]]="","",IF(_xll.BDP($B286&amp;" Corp",AH$1)="#N/A N/A","--",_xll.BDP($B286&amp;" Corp",AH$1)))</f>
        <v>CN</v>
      </c>
      <c r="AI28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6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93</v>
      </c>
      <c r="AK28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中国建设银行/香港</v>
      </c>
      <c r="AL286" s="244" t="str">
        <f>IF(tbl_coded[[#This Row],[ISIN]]="","",IF(_xll.BDS($B286&amp;" Corp",AL$1)="#N/A Field Not Applicable","",_xll.BDS($B286&amp;" Corp",AL$1)))</f>
        <v/>
      </c>
      <c r="AM28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6" s="244" t="str">
        <f>IF(tbl_coded[[#This Row],[ISIN]]="","",IF(OR(_xll.BDP($B286&amp;" Corp",AR$1)="#N/A N/A"),"",_xll.BDP($B286&amp;" Corp",AR$1)))</f>
        <v/>
      </c>
      <c r="AS286" s="244" t="str">
        <f>IF(tbl_coded[[#This Row],[ISIN]]="","",IF(_xll.BDS($B286&amp;" Corp",AS$1)="#N/A Field Not Applicable","",_xll.BDS($B286&amp;" Corp",AS$1)))</f>
        <v/>
      </c>
      <c r="AT286" s="244" t="str">
        <f>IF(tbl_coded[[#This Row],[SBLC Provider BBID]]="","",_xll.BDP(tbl_coded[[#This Row],[SBLC Provider BBID]]&amp;" CompanyID","NAME"))</f>
        <v/>
      </c>
      <c r="AU286" s="244" t="str">
        <f>IF(tbl_coded[[#This Row],[ISIN]]="","",IF(OR(_xll.BDP($B286&amp;" Corp",AU$1)="#N/A N/A"),"--",IF(_xll.BDP($B286&amp;" Corp",AU$1)="#N/A Field Not Applicable","",TEXT(_xll.BDP($B286&amp;" Corp",AU$1),"yyyy/mm/dd"))))</f>
        <v>2020/08/04</v>
      </c>
      <c r="AV286" s="244" t="str">
        <f>IF(tbl_coded[[#This Row],[ISIN]]="","",IF(OR(_xll.BDP($B286&amp;" Corp",AV$1)="#N/A N/A"),"--",IF(_xll.BDP($B286&amp;" Corp",AV$1)="#N/A Field Not Applicable","",TEXT(_xll.BDP($B286&amp;" Corp",AV$1),"yyyy/mm/dd"))))</f>
        <v>2023/08/04</v>
      </c>
      <c r="AW286" s="244" t="str">
        <f>IF(tbl_coded[[#This Row],[ISIN]]="","",IF(OR(_xll.BDP($B286&amp;" Corp",AW$1)="#N/A N/A"),"--",IF(_xll.BDP($B286&amp;" Corp",AW$1)="#N/A Field Not Applicable","",TEXT(_xll.BDP($B286&amp;" Corp",AW$1),"yyyy/mm/dd"))))</f>
        <v>2020/07/28</v>
      </c>
      <c r="AX286" s="244" t="str">
        <f>IF(tbl_coded[[#This Row],[ISIN]]="","",IF(OR(_xll.BDP($B286&amp;" Corp",AX$1)="#N/A Field Not Applicable"),"--",IF(_xll.BDP($B286&amp;" Corp",AX$1)="#N/A Field Not Applicable","",TEXT(_xll.BDP($B286&amp;" Corp",AX$1),"yyyy/mm/dd"))))</f>
        <v>--</v>
      </c>
      <c r="AY286" s="244">
        <f>IF(tbl_coded[[#This Row],[ISIN]]="","",IF(OR(_xll.BDP($B286&amp;" Corp",AY$1)="#N/A N/A"),"--",_xll.BDP($B286&amp;" Corp",AY$1)))</f>
        <v>1</v>
      </c>
      <c r="AZ286" s="244" t="str">
        <f>IF(tbl_coded[[#This Row],[ISIN]]="","",IF(OR(_xll.BDP($B286&amp;" Corp",AZ$1)="#N/A N/A"),"--",_xll.BDP($B286&amp;" Corp",AZ$1)))</f>
        <v>USD</v>
      </c>
      <c r="BA286" s="244">
        <f>IF(tbl_coded[[#This Row],[ISIN]]="","",IF(OR(_xll.BDP($B286&amp;" Corp",BA$1)="#N/A N/A"),"--",_xll.BDP($B286&amp;" Corp",BA$1)))</f>
        <v>500000000</v>
      </c>
      <c r="BB286" s="244">
        <f>IF(tbl_coded[[#This Row],[ISIN]]="","",IF(OR(_xll.BDP($B286&amp;" Corp",BB$1)="#N/A Field Not Applicable"),"--",_xll.BDP($B286&amp;" Corp",BB$1)))</f>
        <v>99.728999999999999</v>
      </c>
      <c r="BC286" s="244" t="str">
        <f>IF(tbl_coded[[#This Row],[ISIN]]="","",IF(OR(_xll.BDP($B286&amp;" Corp",BC$1)="#N/A Field Not Applicable"),"--",_xll.BDP($B286&amp;" Corp",BC$1)))</f>
        <v>Y</v>
      </c>
      <c r="BD286" s="244" t="str">
        <f>IF(tbl_coded[[#This Row],[ISIN]]="","",IF(OR(_xll.BDP($B286&amp;" Corp",BD$1)="#N/A Field Not Applicable"),"--",_xll.BDP($B286&amp;" Corp",BD$1)))</f>
        <v>N</v>
      </c>
      <c r="BE286" s="244" t="str">
        <f>IF(tbl_coded[[#This Row],[ISIN]]="","",IF(OR(_xll.BDP($B286&amp;" Corp",BE$1)="#N/A Field Not Applicable"),"--",_xll.BDP($B286&amp;" Corp",BE$1)))</f>
        <v>N</v>
      </c>
      <c r="BF286" s="244" t="str">
        <f>IF(tbl_coded[[#This Row],[ISIN]]="","",IF(OR(_xll.BDP($B286&amp;" Corp",BF$1)="#N/A N/A"),"",_xll.BDP($B286&amp;" Corp",BF$1)))</f>
        <v>939 HK</v>
      </c>
      <c r="BG28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28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28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8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28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M286" s="244" t="str">
        <f>IF(tbl_coded[[#This Row],[GREEN]]="Y","Green",IF(tbl_coded[[#This Row],[SUSTAINABLE]]="Y","Sustainable",IF(tbl_coded[[#This Row],[SOCIAL]]="Y","Social","")))</f>
        <v>Green</v>
      </c>
    </row>
    <row r="287" spans="1:65" ht="15" customHeight="1">
      <c r="A287" s="225">
        <v>285</v>
      </c>
      <c r="B287" s="226" t="str">
        <f>IF(美元债一级!$C$3:$C$1048576&lt;&gt;"",美元债一级!C287,"")</f>
        <v>XS2208844493</v>
      </c>
      <c r="C287" s="228" t="str">
        <f>IF(tbl_coded[[#This Row],[ISIN]]="","",IF(tbl_coded[[#This Row],[Index]]&gt;$A$1,"",IF(_xll.BDP($B287&amp;" Corp",C$1)="#N/A N/A","",_xll.BDP($B287&amp;" Corp",C$1))))</f>
        <v>28/7/2020</v>
      </c>
      <c r="D287" s="228" t="str">
        <f>IF(tbl_coded[[#This Row],[ISIN]]="","",IF(_xll.BDP($B287&amp;" Corp",D$1)="#N/A N/A","",_xll.BDP($B287&amp;" Corp",D$1)))</f>
        <v>CHINA CONSTRUCT BANK/HK</v>
      </c>
      <c r="E287" s="228" t="str">
        <f>IF(tbl_coded[[#This Row],[ISIN]]="","",IF(_xll.BDP($B287&amp;" Corp",E$1)="#N/A N/A","--",_xll.BDP($B287&amp;" Corp",E$1)))</f>
        <v>--</v>
      </c>
      <c r="F287" s="228" t="str">
        <f>IF(tbl_coded[[#This Row],[ISIN]]="","",IF(_xll.BDS($B287&amp;" Corp",F$1)="#N/A Field Not Applicable","",_xll.BDS($B287&amp;" Corp",F$1)))</f>
        <v/>
      </c>
      <c r="G287" s="228" t="str">
        <f>IF(tbl_coded[[#This Row],[ISIN]]="","",IF(_xll.BDP($F287&amp;" CompanyID",G$1)="#N/A Invalid Security","",_xll.BDP($F287&amp;" CompanyID",G$1)))</f>
        <v/>
      </c>
      <c r="H287" s="228" t="str">
        <f>IF(tbl_coded[[#This Row],[ISIN]]="","",IF(_xll.BDP($B287&amp;" Corp",H$1)="#N/A N/A","--",_xll.BDP($B287&amp;" Corp",H$1)))</f>
        <v>A1</v>
      </c>
      <c r="I287" s="228" t="str">
        <f>IF(tbl_coded[[#This Row],[ISIN]]="","",IF(_xll.BDP($B287&amp;" Corp",I$1)="#N/A N/A","--",_xll.BDP($B287&amp;" Corp",I$1)))</f>
        <v>--</v>
      </c>
      <c r="J287" s="228" t="str">
        <f>IF(tbl_coded[[#This Row],[ISIN]]="","",IF(_xll.BDP($B287&amp;" Corp",J$1)="#N/A N/A","--",_xll.BDP($B287&amp;" Corp",J$1)))</f>
        <v>--</v>
      </c>
      <c r="K287" s="228" t="str">
        <f>IF(tbl_coded[[#This Row],[ISIN]]="","",IF(_xll.BDP($B287&amp;" Corp",K$1)="#N/A N/A","--",_xll.BDP($B287&amp;" Corp",K$1)))</f>
        <v>--</v>
      </c>
      <c r="L287" s="228" t="str">
        <f>IF(tbl_coded[[#This Row],[ISIN]]="","",IF(_xll.BDP($B287&amp;" Corp",L$1)="#N/A N/A","--",_xll.BDP($B287&amp;" Corp",L$1)))</f>
        <v>--</v>
      </c>
      <c r="M287" s="228" t="str">
        <f>IF(tbl_coded[[#This Row],[ISIN]]="","",IF(_xll.BDP($B287&amp;" Corp",M$1)="#N/A N/A","--",_xll.BDP($B287&amp;" Corp",M$1)))</f>
        <v>--</v>
      </c>
      <c r="N287" s="228" t="str">
        <f>IF(tbl_coded[[#This Row],[ISIN]]="","",IF(_xll.BDP($B287&amp;" Corp",N$1)="#N/A N/A","--",_xll.BDP($B287&amp;" Corp",N$1)))</f>
        <v>--</v>
      </c>
      <c r="O287" s="228" t="str">
        <f>IF(tbl_coded[[#This Row],[ISIN]]="","",IF(_xll.BDP($B287&amp;" Corp",O$1)="#N/A N/A","--",_xll.BDP($B287&amp;" Corp",O$1)))</f>
        <v>--</v>
      </c>
      <c r="P287" s="228" t="str">
        <f>IF(tbl_coded[[#This Row],[ISIN]]="","",IF(_xll.BDP($B287&amp;" Corp",P$1)="#N/A N/A","--",_xll.BDP($B287&amp;" Corp",P$1)))</f>
        <v>--</v>
      </c>
      <c r="Q28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87" s="228" t="str">
        <f>IF(tbl_coded[[#This Row],[ISIN]]="","",IF(OR(_xll.BDP($B287&amp;" Corp",R$1)="#N/A N/A",_xll.BDP($B287&amp;" Corp",R$1)="#N/A Invalid Security",_xll.BDP($B287&amp;" Corp",R$1)="#N/A Field Not Applicable"),"--",_xll.BDP($B287&amp;" Corp",R$1)))</f>
        <v>--</v>
      </c>
      <c r="S287" s="228" t="str">
        <f>IF(tbl_coded[[#This Row],[ISIN]]="","",IF(OR(_xll.BDP($R287&amp;" Equity",S$1)="#N/A N/A",_xll.BDP($R287&amp;" Equity",S$1)="#N/A Invalid Security"),"--",_xll.BDP($R287&amp;" Equity",S$1)))</f>
        <v>--</v>
      </c>
      <c r="T287" s="228" t="str">
        <f>IF(tbl_coded[[#This Row],[ISIN]]="","",IF(OR(_xll.BDP($R287&amp;" Equity",T$1)="#N/A N/A",_xll.BDP($R287&amp;" Equity",T$1)="#N/A Invalid Security"),"--",_xll.BDP($R287&amp;" Equity",T$1)))</f>
        <v>--</v>
      </c>
      <c r="U287" s="228" t="str">
        <f>IF(tbl_coded[[#This Row],[ISIN]]="","",IF(OR(_xll.BDP($R287&amp;" Equity",U$1)="#N/A N/A",_xll.BDP($R287&amp;" Equity",U$1)="#N/A Invalid Security"),"--",_xll.BDP($R287&amp;" Equity",U$1)))</f>
        <v>--</v>
      </c>
      <c r="V287" s="228" t="str">
        <f>IF(tbl_coded[[#This Row],[ISIN]]="","",IF(OR(_xll.BDP($R287&amp;" Equity",V$1)="#N/A N/A",_xll.BDP($R287&amp;" Equity",V$1)="#N/A Invalid Security"),"--",_xll.BDP($R287&amp;" Equity",V$1)))</f>
        <v>--</v>
      </c>
      <c r="W287" s="228" t="str">
        <f>IF(tbl_coded[[#This Row],[ISIN]]="","",IF(OR(_xll.BDP($R287&amp;" Equity",W$1)="#N/A N/A",_xll.BDP($R287&amp;" Equity",W$1)="#N/A Invalid Security"),"--",_xll.BDP($R287&amp;" Equity",W$1)))</f>
        <v>--</v>
      </c>
      <c r="X287" s="228" t="str">
        <f>IF(tbl_coded[[#This Row],[ISIN]]="","",IF(OR(_xll.BDP($R287&amp;" Equity",X$1)="#N/A N/A",_xll.BDP($R287&amp;" Equity",X$1)="#N/A Invalid Security"),"--",_xll.BDP($R287&amp;" Equity",X$1)))</f>
        <v>--</v>
      </c>
      <c r="Y28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87" s="228">
        <f>IF(tbl_coded[[#This Row],[ISIN]]="","",IF(ISNUMBER(_xll.BDP(B287&amp;" Corp",Z$1)),_xll.BDP(B287&amp;" Corp",Z$1),""))</f>
        <v>105</v>
      </c>
      <c r="AA287" s="228">
        <f>IF(tbl_coded[[#This Row],[ISIN]]="","",IF(ISNUMBER(_xll.BDP(B287&amp;" Corp",AA$1)),_xll.BDP(B287&amp;" Corp",AA$1),""))</f>
        <v>105</v>
      </c>
      <c r="AB287" s="228" t="str">
        <f>IF(tbl_coded[[#This Row],[ISIN]]="","",IF(ISNUMBER(_xll.BDP(B287&amp;" Corp",AB$1)),_xll.BDP(B287&amp;" Corp",AB$1),""))</f>
        <v/>
      </c>
      <c r="AC287" s="228" t="str">
        <f>IF(tbl_coded[[#This Row],[ISIN]]="","",IF((_xll.BDP(B287&amp;" Corp",AC$1))="#N/A Field Not Applicable","",_xll.BDP(B287&amp;" Corp",AC$1)))</f>
        <v>N</v>
      </c>
      <c r="AD287" s="228" t="str">
        <f>IF(tbl_coded[[#This Row],[ISIN]]="","",IF((_xll.BDP(B287&amp;" Corp",AD$1))="#N/A N/A","--",_xll.BDP(B287&amp;" Corp",AD$1)))</f>
        <v>--</v>
      </c>
      <c r="AE287" s="228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>IG</v>
      </c>
      <c r="AF28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8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A1/--/--</v>
      </c>
      <c r="AH287" s="229" t="str">
        <f>IF(tbl_coded[[#This Row],[ISIN]]="","",IF(_xll.BDP($B287&amp;" Corp",AH$1)="#N/A N/A","--",_xll.BDP($B287&amp;" Corp",AH$1)))</f>
        <v>CN</v>
      </c>
      <c r="AI28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7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105</v>
      </c>
      <c r="AK28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中国建设银行/香港</v>
      </c>
      <c r="AL287" s="244" t="str">
        <f>IF(tbl_coded[[#This Row],[ISIN]]="","",IF(_xll.BDS($B287&amp;" Corp",AL$1)="#N/A Field Not Applicable","",_xll.BDS($B287&amp;" Corp",AL$1)))</f>
        <v/>
      </c>
      <c r="AM28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7" s="244" t="str">
        <f>IF(tbl_coded[[#This Row],[ISIN]]="","",IF(OR(_xll.BDP($B287&amp;" Corp",AR$1)="#N/A N/A"),"",_xll.BDP($B287&amp;" Corp",AR$1)))</f>
        <v/>
      </c>
      <c r="AS287" s="244" t="str">
        <f>IF(tbl_coded[[#This Row],[ISIN]]="","",IF(_xll.BDS($B287&amp;" Corp",AS$1)="#N/A Field Not Applicable","",_xll.BDS($B287&amp;" Corp",AS$1)))</f>
        <v/>
      </c>
      <c r="AT287" s="244" t="str">
        <f>IF(tbl_coded[[#This Row],[SBLC Provider BBID]]="","",_xll.BDP(tbl_coded[[#This Row],[SBLC Provider BBID]]&amp;" CompanyID","NAME"))</f>
        <v/>
      </c>
      <c r="AU287" s="244" t="str">
        <f>IF(tbl_coded[[#This Row],[ISIN]]="","",IF(OR(_xll.BDP($B287&amp;" Corp",AU$1)="#N/A N/A"),"--",IF(_xll.BDP($B287&amp;" Corp",AU$1)="#N/A Field Not Applicable","",TEXT(_xll.BDP($B287&amp;" Corp",AU$1),"yyyy/mm/dd"))))</f>
        <v>2020/08/04</v>
      </c>
      <c r="AV287" s="244" t="str">
        <f>IF(tbl_coded[[#This Row],[ISIN]]="","",IF(OR(_xll.BDP($B287&amp;" Corp",AV$1)="#N/A N/A"),"--",IF(_xll.BDP($B287&amp;" Corp",AV$1)="#N/A Field Not Applicable","",TEXT(_xll.BDP($B287&amp;" Corp",AV$1),"yyyy/mm/dd"))))</f>
        <v>2025/08/04</v>
      </c>
      <c r="AW287" s="244" t="str">
        <f>IF(tbl_coded[[#This Row],[ISIN]]="","",IF(OR(_xll.BDP($B287&amp;" Corp",AW$1)="#N/A N/A"),"--",IF(_xll.BDP($B287&amp;" Corp",AW$1)="#N/A Field Not Applicable","",TEXT(_xll.BDP($B287&amp;" Corp",AW$1),"yyyy/mm/dd"))))</f>
        <v>2020/07/28</v>
      </c>
      <c r="AX287" s="244" t="str">
        <f>IF(tbl_coded[[#This Row],[ISIN]]="","",IF(OR(_xll.BDP($B287&amp;" Corp",AX$1)="#N/A Field Not Applicable"),"--",IF(_xll.BDP($B287&amp;" Corp",AX$1)="#N/A Field Not Applicable","",TEXT(_xll.BDP($B287&amp;" Corp",AX$1),"yyyy/mm/dd"))))</f>
        <v>--</v>
      </c>
      <c r="AY287" s="244">
        <f>IF(tbl_coded[[#This Row],[ISIN]]="","",IF(OR(_xll.BDP($B287&amp;" Corp",AY$1)="#N/A N/A"),"--",_xll.BDP($B287&amp;" Corp",AY$1)))</f>
        <v>1.25</v>
      </c>
      <c r="AZ287" s="244" t="str">
        <f>IF(tbl_coded[[#This Row],[ISIN]]="","",IF(OR(_xll.BDP($B287&amp;" Corp",AZ$1)="#N/A N/A"),"--",_xll.BDP($B287&amp;" Corp",AZ$1)))</f>
        <v>USD</v>
      </c>
      <c r="BA287" s="244">
        <f>IF(tbl_coded[[#This Row],[ISIN]]="","",IF(OR(_xll.BDP($B287&amp;" Corp",BA$1)="#N/A N/A"),"--",_xll.BDP($B287&amp;" Corp",BA$1)))</f>
        <v>700000000</v>
      </c>
      <c r="BB287" s="244">
        <f>IF(tbl_coded[[#This Row],[ISIN]]="","",IF(OR(_xll.BDP($B287&amp;" Corp",BB$1)="#N/A Field Not Applicable"),"--",_xll.BDP($B287&amp;" Corp",BB$1)))</f>
        <v>99.706000000000003</v>
      </c>
      <c r="BC287" s="244" t="str">
        <f>IF(tbl_coded[[#This Row],[ISIN]]="","",IF(OR(_xll.BDP($B287&amp;" Corp",BC$1)="#N/A Field Not Applicable"),"--",_xll.BDP($B287&amp;" Corp",BC$1)))</f>
        <v>Y</v>
      </c>
      <c r="BD287" s="244" t="str">
        <f>IF(tbl_coded[[#This Row],[ISIN]]="","",IF(OR(_xll.BDP($B287&amp;" Corp",BD$1)="#N/A Field Not Applicable"),"--",_xll.BDP($B287&amp;" Corp",BD$1)))</f>
        <v>N</v>
      </c>
      <c r="BE287" s="244" t="str">
        <f>IF(tbl_coded[[#This Row],[ISIN]]="","",IF(OR(_xll.BDP($B287&amp;" Corp",BE$1)="#N/A Field Not Applicable"),"--",_xll.BDP($B287&amp;" Corp",BE$1)))</f>
        <v>N</v>
      </c>
      <c r="BF287" s="244" t="str">
        <f>IF(tbl_coded[[#This Row],[ISIN]]="","",IF(OR(_xll.BDP($B287&amp;" Corp",BF$1)="#N/A N/A"),"",_xll.BDP($B287&amp;" Corp",BF$1)))</f>
        <v>939 HK</v>
      </c>
      <c r="BG28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A1</v>
      </c>
      <c r="BI28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</v>
      </c>
      <c r="BJ28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8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A1/A/A</v>
      </c>
      <c r="BL28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A1/A/A</v>
      </c>
      <c r="BM287" s="244" t="str">
        <f>IF(tbl_coded[[#This Row],[GREEN]]="Y","Green",IF(tbl_coded[[#This Row],[SUSTAINABLE]]="Y","Sustainable",IF(tbl_coded[[#This Row],[SOCIAL]]="Y","Social","")))</f>
        <v>Green</v>
      </c>
    </row>
    <row r="288" spans="1:65" ht="15" customHeight="1">
      <c r="A288" s="225">
        <v>286</v>
      </c>
      <c r="B288" s="226" t="str">
        <f>IF(美元债一级!$C$3:$C$1048576&lt;&gt;"",美元债一级!C288,"")</f>
        <v>XS2209330161</v>
      </c>
      <c r="C288" s="228" t="str">
        <f>IF(tbl_coded[[#This Row],[ISIN]]="","",IF(tbl_coded[[#This Row],[Index]]&gt;$A$1,"",IF(_xll.BDP($B288&amp;" Corp",C$1)="#N/A N/A","",_xll.BDP($B288&amp;" Corp",C$1))))</f>
        <v>28/7/2020</v>
      </c>
      <c r="D288" s="228" t="str">
        <f>IF(tbl_coded[[#This Row],[ISIN]]="","",IF(_xll.BDP($B288&amp;" Corp",D$1)="#N/A N/A","",_xll.BDP($B288&amp;" Corp",D$1)))</f>
        <v>CSCIF ASIA LTD</v>
      </c>
      <c r="E288" s="228" t="str">
        <f>IF(tbl_coded[[#This Row],[ISIN]]="","",IF(_xll.BDP($B288&amp;" Corp",E$1)="#N/A N/A","--",_xll.BDP($B288&amp;" Corp",E$1)))</f>
        <v>CHINA SECURITIES FINANCE</v>
      </c>
      <c r="F288" s="228" t="str">
        <f>IF(tbl_coded[[#This Row],[ISIN]]="","",IF(_xll.BDS($B288&amp;" Corp",F$1)="#N/A Field Not Applicable","",_xll.BDS($B288&amp;" Corp",F$1)))</f>
        <v/>
      </c>
      <c r="G288" s="228" t="str">
        <f>IF(tbl_coded[[#This Row],[ISIN]]="","",IF(_xll.BDP($F288&amp;" CompanyID",G$1)="#N/A Invalid Security","",_xll.BDP($F288&amp;" CompanyID",G$1)))</f>
        <v/>
      </c>
      <c r="H288" s="228" t="str">
        <f>IF(tbl_coded[[#This Row],[ISIN]]="","",IF(_xll.BDP($B288&amp;" Corp",H$1)="#N/A N/A","--",_xll.BDP($B288&amp;" Corp",H$1)))</f>
        <v>Baa1</v>
      </c>
      <c r="I288" s="228" t="str">
        <f>IF(tbl_coded[[#This Row],[ISIN]]="","",IF(_xll.BDP($B288&amp;" Corp",I$1)="#N/A N/A","--",_xll.BDP($B288&amp;" Corp",I$1)))</f>
        <v>--</v>
      </c>
      <c r="J288" s="228" t="str">
        <f>IF(tbl_coded[[#This Row],[ISIN]]="","",IF(_xll.BDP($B288&amp;" Corp",J$1)="#N/A N/A","--",_xll.BDP($B288&amp;" Corp",J$1)))</f>
        <v>BBB+</v>
      </c>
      <c r="K288" s="228" t="str">
        <f>IF(tbl_coded[[#This Row],[ISIN]]="","",IF(_xll.BDP($B288&amp;" Corp",K$1)="#N/A N/A","--",_xll.BDP($B288&amp;" Corp",K$1)))</f>
        <v>--</v>
      </c>
      <c r="L288" s="228" t="str">
        <f>IF(tbl_coded[[#This Row],[ISIN]]="","",IF(_xll.BDP($B288&amp;" Corp",L$1)="#N/A N/A","--",_xll.BDP($B288&amp;" Corp",L$1)))</f>
        <v>--</v>
      </c>
      <c r="M288" s="228" t="str">
        <f>IF(tbl_coded[[#This Row],[ISIN]]="","",IF(_xll.BDP($B288&amp;" Corp",M$1)="#N/A N/A","--",_xll.BDP($B288&amp;" Corp",M$1)))</f>
        <v>Baa1</v>
      </c>
      <c r="N288" s="228" t="str">
        <f>IF(tbl_coded[[#This Row],[ISIN]]="","",IF(_xll.BDP($B288&amp;" Corp",N$1)="#N/A N/A","--",_xll.BDP($B288&amp;" Corp",N$1)))</f>
        <v>--</v>
      </c>
      <c r="O288" s="228" t="str">
        <f>IF(tbl_coded[[#This Row],[ISIN]]="","",IF(_xll.BDP($B288&amp;" Corp",O$1)="#N/A N/A","--",_xll.BDP($B288&amp;" Corp",O$1)))</f>
        <v>--</v>
      </c>
      <c r="P288" s="228" t="str">
        <f>IF(tbl_coded[[#This Row],[ISIN]]="","",IF(_xll.BDP($B288&amp;" Corp",P$1)="#N/A N/A","--",_xll.BDP($B288&amp;" Corp",P$1)))</f>
        <v>--</v>
      </c>
      <c r="Q288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Baa1/--/--</v>
      </c>
      <c r="R288" s="228" t="str">
        <f>IF(tbl_coded[[#This Row],[ISIN]]="","",IF(OR(_xll.BDP($B288&amp;" Corp",R$1)="#N/A N/A",_xll.BDP($B288&amp;" Corp",R$1)="#N/A Invalid Security",_xll.BDP($B288&amp;" Corp",R$1)="#N/A Field Not Applicable"),"--",_xll.BDP($B288&amp;" Corp",R$1)))</f>
        <v>6066 HK</v>
      </c>
      <c r="S288" s="228" t="str">
        <f>IF(tbl_coded[[#This Row],[ISIN]]="","",IF(OR(_xll.BDP($R288&amp;" Equity",S$1)="#N/A N/A",_xll.BDP($R288&amp;" Equity",S$1)="#N/A Invalid Security"),"--",_xll.BDP($R288&amp;" Equity",S$1)))</f>
        <v>--</v>
      </c>
      <c r="T288" s="228" t="str">
        <f>IF(tbl_coded[[#This Row],[ISIN]]="","",IF(OR(_xll.BDP($R288&amp;" Equity",T$1)="#N/A N/A",_xll.BDP($R288&amp;" Equity",T$1)="#N/A Invalid Security"),"--",_xll.BDP($R288&amp;" Equity",T$1)))</f>
        <v>--</v>
      </c>
      <c r="U288" s="228" t="str">
        <f>IF(tbl_coded[[#This Row],[ISIN]]="","",IF(OR(_xll.BDP($R288&amp;" Equity",U$1)="#N/A N/A",_xll.BDP($R288&amp;" Equity",U$1)="#N/A Invalid Security"),"--",_xll.BDP($R288&amp;" Equity",U$1)))</f>
        <v>Baa1</v>
      </c>
      <c r="V288" s="228" t="str">
        <f>IF(tbl_coded[[#This Row],[ISIN]]="","",IF(OR(_xll.BDP($R288&amp;" Equity",V$1)="#N/A N/A",_xll.BDP($R288&amp;" Equity",V$1)="#N/A Invalid Security"),"--",_xll.BDP($R288&amp;" Equity",V$1)))</f>
        <v>--</v>
      </c>
      <c r="W288" s="228" t="str">
        <f>IF(tbl_coded[[#This Row],[ISIN]]="","",IF(OR(_xll.BDP($R288&amp;" Equity",W$1)="#N/A N/A",_xll.BDP($R288&amp;" Equity",W$1)="#N/A Invalid Security"),"--",_xll.BDP($R288&amp;" Equity",W$1)))</f>
        <v>BBB+</v>
      </c>
      <c r="X288" s="228" t="str">
        <f>IF(tbl_coded[[#This Row],[ISIN]]="","",IF(OR(_xll.BDP($R288&amp;" Equity",X$1)="#N/A N/A",_xll.BDP($R288&amp;" Equity",X$1)="#N/A Invalid Security"),"--",_xll.BDP($R288&amp;" Equity",X$1)))</f>
        <v>BBB+</v>
      </c>
      <c r="Y288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Baa1/BBB+/BBB+</v>
      </c>
      <c r="Z288" s="228">
        <f>IF(tbl_coded[[#This Row],[ISIN]]="","",IF(ISNUMBER(_xll.BDP(B288&amp;" Corp",Z$1)),_xll.BDP(B288&amp;" Corp",Z$1),""))</f>
        <v>150</v>
      </c>
      <c r="AA288" s="228">
        <f>IF(tbl_coded[[#This Row],[ISIN]]="","",IF(ISNUMBER(_xll.BDP(B288&amp;" Corp",AA$1)),_xll.BDP(B288&amp;" Corp",AA$1),""))</f>
        <v>150</v>
      </c>
      <c r="AB288" s="228" t="str">
        <f>IF(tbl_coded[[#This Row],[ISIN]]="","",IF(ISNUMBER(_xll.BDP(B288&amp;" Corp",AB$1)),_xll.BDP(B288&amp;" Corp",AB$1),""))</f>
        <v/>
      </c>
      <c r="AC288" s="228" t="str">
        <f>IF(tbl_coded[[#This Row],[ISIN]]="","",IF((_xll.BDP(B288&amp;" Corp",AC$1))="#N/A Field Not Applicable","",_xll.BDP(B288&amp;" Corp",AC$1)))</f>
        <v>N</v>
      </c>
      <c r="AD288" s="228" t="str">
        <f>IF(tbl_coded[[#This Row],[ISIN]]="","",IF((_xll.BDP(B288&amp;" Corp",AD$1))="#N/A N/A","--",_xll.BDP(B288&amp;" Corp",AD$1)))</f>
        <v>--</v>
      </c>
      <c r="AE288" s="228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>IG</v>
      </c>
      <c r="AF288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Baa1/BBB+/BBB+</v>
      </c>
      <c r="AG288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Baa1/--/BBB+</v>
      </c>
      <c r="AH288" s="229" t="str">
        <f>IF(tbl_coded[[#This Row],[ISIN]]="","",IF(_xll.BDP($B288&amp;" Corp",AH$1)="#N/A N/A","--",_xll.BDP($B288&amp;" Corp",AH$1)))</f>
        <v>VG</v>
      </c>
      <c r="AI28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8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150</v>
      </c>
      <c r="AK288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CSCIF Asia Ltd</v>
      </c>
      <c r="AL288" s="244" t="str">
        <f>IF(tbl_coded[[#This Row],[ISIN]]="","",IF(_xll.BDS($B288&amp;" Corp",AL$1)="#N/A Field Not Applicable","",_xll.BDS($B288&amp;" Corp",AL$1)))</f>
        <v/>
      </c>
      <c r="AM288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8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8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8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8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8" s="244" t="str">
        <f>IF(tbl_coded[[#This Row],[ISIN]]="","",IF(OR(_xll.BDP($B288&amp;" Corp",AR$1)="#N/A N/A"),"",_xll.BDP($B288&amp;" Corp",AR$1)))</f>
        <v>CSC Financial Co Ltd</v>
      </c>
      <c r="AS288" s="244" t="str">
        <f>IF(tbl_coded[[#This Row],[ISIN]]="","",IF(_xll.BDS($B288&amp;" Corp",AS$1)="#N/A Field Not Applicable","",_xll.BDS($B288&amp;" Corp",AS$1)))</f>
        <v/>
      </c>
      <c r="AT288" s="244" t="str">
        <f>IF(tbl_coded[[#This Row],[SBLC Provider BBID]]="","",_xll.BDP(tbl_coded[[#This Row],[SBLC Provider BBID]]&amp;" CompanyID","NAME"))</f>
        <v/>
      </c>
      <c r="AU288" s="244" t="str">
        <f>IF(tbl_coded[[#This Row],[ISIN]]="","",IF(OR(_xll.BDP($B288&amp;" Corp",AU$1)="#N/A N/A"),"--",IF(_xll.BDP($B288&amp;" Corp",AU$1)="#N/A Field Not Applicable","",TEXT(_xll.BDP($B288&amp;" Corp",AU$1),"yyyy/mm/dd"))))</f>
        <v>2020/08/04</v>
      </c>
      <c r="AV288" s="244" t="str">
        <f>IF(tbl_coded[[#This Row],[ISIN]]="","",IF(OR(_xll.BDP($B288&amp;" Corp",AV$1)="#N/A N/A"),"--",IF(_xll.BDP($B288&amp;" Corp",AV$1)="#N/A Field Not Applicable","",TEXT(_xll.BDP($B288&amp;" Corp",AV$1),"yyyy/mm/dd"))))</f>
        <v>2025/08/04</v>
      </c>
      <c r="AW288" s="244" t="str">
        <f>IF(tbl_coded[[#This Row],[ISIN]]="","",IF(OR(_xll.BDP($B288&amp;" Corp",AW$1)="#N/A N/A"),"--",IF(_xll.BDP($B288&amp;" Corp",AW$1)="#N/A Field Not Applicable","",TEXT(_xll.BDP($B288&amp;" Corp",AW$1),"yyyy/mm/dd"))))</f>
        <v>2020/07/28</v>
      </c>
      <c r="AX288" s="244" t="str">
        <f>IF(tbl_coded[[#This Row],[ISIN]]="","",IF(OR(_xll.BDP($B288&amp;" Corp",AX$1)="#N/A Field Not Applicable"),"--",IF(_xll.BDP($B288&amp;" Corp",AX$1)="#N/A Field Not Applicable","",TEXT(_xll.BDP($B288&amp;" Corp",AX$1),"yyyy/mm/dd"))))</f>
        <v>--</v>
      </c>
      <c r="AY288" s="244">
        <f>IF(tbl_coded[[#This Row],[ISIN]]="","",IF(OR(_xll.BDP($B288&amp;" Corp",AY$1)="#N/A N/A"),"--",_xll.BDP($B288&amp;" Corp",AY$1)))</f>
        <v>1.75</v>
      </c>
      <c r="AZ288" s="244" t="str">
        <f>IF(tbl_coded[[#This Row],[ISIN]]="","",IF(OR(_xll.BDP($B288&amp;" Corp",AZ$1)="#N/A N/A"),"--",_xll.BDP($B288&amp;" Corp",AZ$1)))</f>
        <v>USD</v>
      </c>
      <c r="BA288" s="244">
        <f>IF(tbl_coded[[#This Row],[ISIN]]="","",IF(OR(_xll.BDP($B288&amp;" Corp",BA$1)="#N/A N/A"),"--",_xll.BDP($B288&amp;" Corp",BA$1)))</f>
        <v>500000000</v>
      </c>
      <c r="BB288" s="244">
        <f>IF(tbl_coded[[#This Row],[ISIN]]="","",IF(OR(_xll.BDP($B288&amp;" Corp",BB$1)="#N/A Field Not Applicable"),"--",_xll.BDP($B288&amp;" Corp",BB$1)))</f>
        <v>99.938000000000002</v>
      </c>
      <c r="BC288" s="244" t="str">
        <f>IF(tbl_coded[[#This Row],[ISIN]]="","",IF(OR(_xll.BDP($B288&amp;" Corp",BC$1)="#N/A Field Not Applicable"),"--",_xll.BDP($B288&amp;" Corp",BC$1)))</f>
        <v>N</v>
      </c>
      <c r="BD288" s="244" t="str">
        <f>IF(tbl_coded[[#This Row],[ISIN]]="","",IF(OR(_xll.BDP($B288&amp;" Corp",BD$1)="#N/A Field Not Applicable"),"--",_xll.BDP($B288&amp;" Corp",BD$1)))</f>
        <v>N</v>
      </c>
      <c r="BE288" s="244" t="str">
        <f>IF(tbl_coded[[#This Row],[ISIN]]="","",IF(OR(_xll.BDP($B288&amp;" Corp",BE$1)="#N/A Field Not Applicable"),"--",_xll.BDP($B288&amp;" Corp",BE$1)))</f>
        <v>N</v>
      </c>
      <c r="BF288" s="244" t="str">
        <f>IF(tbl_coded[[#This Row],[ISIN]]="","",IF(OR(_xll.BDP($B288&amp;" Corp",BF$1)="#N/A N/A"),"",_xll.BDP($B288&amp;" Corp",BF$1)))</f>
        <v>6066 HK</v>
      </c>
      <c r="BG288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88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88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BBB+</v>
      </c>
      <c r="BJ288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88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--/BBB+/BBB+</v>
      </c>
      <c r="BL288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Baa1/BBB+/BBB+</v>
      </c>
      <c r="BM288" s="244" t="str">
        <f>IF(tbl_coded[[#This Row],[GREEN]]="Y","Green",IF(tbl_coded[[#This Row],[SUSTAINABLE]]="Y","Sustainable",IF(tbl_coded[[#This Row],[SOCIAL]]="Y","Social","")))</f>
        <v/>
      </c>
    </row>
    <row r="289" spans="1:65" ht="15" customHeight="1">
      <c r="A289" s="225">
        <v>287</v>
      </c>
      <c r="B289" s="226" t="str">
        <f>IF(美元债一级!$C$3:$C$1048576&lt;&gt;"",美元债一级!C289,"")</f>
        <v>XS2206849460</v>
      </c>
      <c r="C289" s="230" t="str">
        <f>IF(tbl_coded[[#This Row],[ISIN]]="","",IF(tbl_coded[[#This Row],[Index]]&gt;$A$1,"",IF(_xll.BDP($B289&amp;" Corp",C$1)="#N/A N/A","",_xll.BDP($B289&amp;" Corp",C$1))))</f>
        <v>23/7/2020</v>
      </c>
      <c r="D289" s="230" t="str">
        <f>IF(tbl_coded[[#This Row],[ISIN]]="","",IF(_xll.BDP($B289&amp;" Corp",D$1)="#N/A N/A","",_xll.BDP($B289&amp;" Corp",D$1)))</f>
        <v>TAIHU PEARL ORIENTAL CO</v>
      </c>
      <c r="E289" s="230" t="str">
        <f>IF(tbl_coded[[#This Row],[ISIN]]="","",IF(_xll.BDP($B289&amp;" Corp",E$1)="#N/A N/A","--",_xll.BDP($B289&amp;" Corp",E$1)))</f>
        <v>HUZHOU CITY INV DEV GP</v>
      </c>
      <c r="F289" s="230" t="str">
        <f>IF(tbl_coded[[#This Row],[ISIN]]="","",IF(_xll.BDS($B289&amp;" Corp",F$1)="#N/A Field Not Applicable","",_xll.BDS($B289&amp;" Corp",F$1)))</f>
        <v/>
      </c>
      <c r="G289" s="230" t="str">
        <f>IF(tbl_coded[[#This Row],[ISIN]]="","",IF(_xll.BDP($F289&amp;" CompanyID",G$1)="#N/A Invalid Security","",_xll.BDP($F289&amp;" CompanyID",G$1)))</f>
        <v/>
      </c>
      <c r="H289" s="230" t="str">
        <f>IF(tbl_coded[[#This Row],[ISIN]]="","",IF(_xll.BDP($B289&amp;" Corp",H$1)="#N/A N/A","--",_xll.BDP($B289&amp;" Corp",H$1)))</f>
        <v>WR</v>
      </c>
      <c r="I289" s="230" t="str">
        <f>IF(tbl_coded[[#This Row],[ISIN]]="","",IF(_xll.BDP($B289&amp;" Corp",I$1)="#N/A N/A","--",_xll.BDP($B289&amp;" Corp",I$1)))</f>
        <v>--</v>
      </c>
      <c r="J289" s="230" t="str">
        <f>IF(tbl_coded[[#This Row],[ISIN]]="","",IF(_xll.BDP($B289&amp;" Corp",J$1)="#N/A N/A","--",_xll.BDP($B289&amp;" Corp",J$1)))</f>
        <v>NR</v>
      </c>
      <c r="K289" s="230" t="str">
        <f>IF(tbl_coded[[#This Row],[ISIN]]="","",IF(_xll.BDP($B289&amp;" Corp",K$1)="#N/A N/A","--",_xll.BDP($B289&amp;" Corp",K$1)))</f>
        <v>--</v>
      </c>
      <c r="L289" s="230" t="str">
        <f>IF(tbl_coded[[#This Row],[ISIN]]="","",IF(_xll.BDP($B289&amp;" Corp",L$1)="#N/A N/A","--",_xll.BDP($B289&amp;" Corp",L$1)))</f>
        <v>--</v>
      </c>
      <c r="M289" s="230" t="str">
        <f>IF(tbl_coded[[#This Row],[ISIN]]="","",IF(_xll.BDP($B289&amp;" Corp",M$1)="#N/A N/A","--",_xll.BDP($B289&amp;" Corp",M$1)))</f>
        <v>--</v>
      </c>
      <c r="N289" s="230" t="str">
        <f>IF(tbl_coded[[#This Row],[ISIN]]="","",IF(_xll.BDP($B289&amp;" Corp",N$1)="#N/A N/A","--",_xll.BDP($B289&amp;" Corp",N$1)))</f>
        <v>--</v>
      </c>
      <c r="O289" s="230" t="str">
        <f>IF(tbl_coded[[#This Row],[ISIN]]="","",IF(_xll.BDP($B289&amp;" Corp",O$1)="#N/A N/A","--",_xll.BDP($B289&amp;" Corp",O$1)))</f>
        <v>--</v>
      </c>
      <c r="P289" s="230" t="str">
        <f>IF(tbl_coded[[#This Row],[ISIN]]="","",IF(_xll.BDP($B289&amp;" Corp",P$1)="#N/A N/A","--",_xll.BDP($B289&amp;" Corp",P$1)))</f>
        <v>--</v>
      </c>
      <c r="Q28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89" s="230" t="str">
        <f>IF(tbl_coded[[#This Row],[ISIN]]="","",IF(OR(_xll.BDP($B289&amp;" Corp",R$1)="#N/A N/A",_xll.BDP($B289&amp;" Corp",R$1)="#N/A Invalid Security",_xll.BDP($B289&amp;" Corp",R$1)="#N/A Field Not Applicable"),"--",_xll.BDP($B289&amp;" Corp",R$1)))</f>
        <v>HZCCIZ CH</v>
      </c>
      <c r="S289" s="230" t="str">
        <f>IF(tbl_coded[[#This Row],[ISIN]]="","",IF(OR(_xll.BDP($R289&amp;" Equity",S$1)="#N/A N/A",_xll.BDP($R289&amp;" Equity",S$1)="#N/A Invalid Security"),"--",_xll.BDP($R289&amp;" Equity",S$1)))</f>
        <v>Baa3</v>
      </c>
      <c r="T289" s="230" t="str">
        <f>IF(tbl_coded[[#This Row],[ISIN]]="","",IF(OR(_xll.BDP($R289&amp;" Equity",T$1)="#N/A N/A",_xll.BDP($R289&amp;" Equity",T$1)="#N/A Invalid Security"),"--",_xll.BDP($R289&amp;" Equity",T$1)))</f>
        <v>--</v>
      </c>
      <c r="U289" s="230" t="str">
        <f>IF(tbl_coded[[#This Row],[ISIN]]="","",IF(OR(_xll.BDP($R289&amp;" Equity",U$1)="#N/A N/A",_xll.BDP($R289&amp;" Equity",U$1)="#N/A Invalid Security"),"--",_xll.BDP($R289&amp;" Equity",U$1)))</f>
        <v>Baa3</v>
      </c>
      <c r="V289" s="230" t="str">
        <f>IF(tbl_coded[[#This Row],[ISIN]]="","",IF(OR(_xll.BDP($R289&amp;" Equity",V$1)="#N/A N/A",_xll.BDP($R289&amp;" Equity",V$1)="#N/A Invalid Security"),"--",_xll.BDP($R289&amp;" Equity",V$1)))</f>
        <v>--</v>
      </c>
      <c r="W289" s="230" t="str">
        <f>IF(tbl_coded[[#This Row],[ISIN]]="","",IF(OR(_xll.BDP($R289&amp;" Equity",W$1)="#N/A N/A",_xll.BDP($R289&amp;" Equity",W$1)="#N/A Invalid Security"),"--",_xll.BDP($R289&amp;" Equity",W$1)))</f>
        <v>--</v>
      </c>
      <c r="X289" s="230" t="str">
        <f>IF(tbl_coded[[#This Row],[ISIN]]="","",IF(OR(_xll.BDP($R289&amp;" Equity",X$1)="#N/A N/A",_xll.BDP($R289&amp;" Equity",X$1)="#N/A Invalid Security"),"--",_xll.BDP($R289&amp;" Equity",X$1)))</f>
        <v>BBB</v>
      </c>
      <c r="Y28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Baa3/--/BBB</v>
      </c>
      <c r="Z289" s="230" t="str">
        <f>IF(tbl_coded[[#This Row],[ISIN]]="","",IF(ISNUMBER(_xll.BDP(B289&amp;" Corp",Z$1)),_xll.BDP(B289&amp;" Corp",Z$1),""))</f>
        <v/>
      </c>
      <c r="AA289" s="230" t="str">
        <f>IF(tbl_coded[[#This Row],[ISIN]]="","",IF(ISNUMBER(_xll.BDP(B289&amp;" Corp",AA$1)),_xll.BDP(B289&amp;" Corp",AA$1),""))</f>
        <v/>
      </c>
      <c r="AB289" s="230" t="str">
        <f>IF(tbl_coded[[#This Row],[ISIN]]="","",IF(ISNUMBER(_xll.BDP(B289&amp;" Corp",AB$1)),_xll.BDP(B289&amp;" Corp",AB$1),""))</f>
        <v/>
      </c>
      <c r="AC289" s="230" t="str">
        <f>IF(tbl_coded[[#This Row],[ISIN]]="","",IF((_xll.BDP(B289&amp;" Corp",AC$1))="#N/A Field Not Applicable","",_xll.BDP(B289&amp;" Corp",AC$1)))</f>
        <v>N</v>
      </c>
      <c r="AD289" s="230" t="str">
        <f>IF(tbl_coded[[#This Row],[ISIN]]="","",IF((_xll.BDP(B289&amp;" Corp",AD$1))="#N/A N/A","--",_xll.BDP(B289&amp;" Corp",AD$1)))</f>
        <v>--</v>
      </c>
      <c r="AE289" s="230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>IG</v>
      </c>
      <c r="AF28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28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WR/--/NR</v>
      </c>
      <c r="AH289" s="231" t="str">
        <f>IF(tbl_coded[[#This Row],[ISIN]]="","",IF(_xll.BDP($B289&amp;" Corp",AH$1)="#N/A N/A","--",_xll.BDP($B289&amp;" Corp",AH$1)))</f>
        <v>VG</v>
      </c>
      <c r="AI28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8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太湖东方明珠公司</v>
      </c>
      <c r="AL289" s="230" t="str">
        <f>IF(tbl_coded[[#This Row],[ISIN]]="","",IF(_xll.BDS($B289&amp;" Corp",AL$1)="#N/A Field Not Applicable","",_xll.BDS($B289&amp;" Corp",AL$1)))</f>
        <v/>
      </c>
      <c r="AM289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8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8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8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89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89" s="230" t="str">
        <f>IF(tbl_coded[[#This Row],[ISIN]]="","",IF(OR(_xll.BDP($B289&amp;" Corp",AR$1)="#N/A N/A"),"",_xll.BDP($B289&amp;" Corp",AR$1)))</f>
        <v>Huzhou City Investment Development Group Co Ltd</v>
      </c>
      <c r="AS289" s="230" t="str">
        <f>IF(tbl_coded[[#This Row],[ISIN]]="","",IF(_xll.BDS($B289&amp;" Corp",AS$1)="#N/A Field Not Applicable","",_xll.BDS($B289&amp;" Corp",AS$1)))</f>
        <v/>
      </c>
      <c r="AT289" s="230" t="str">
        <f>IF(tbl_coded[[#This Row],[SBLC Provider BBID]]="","",_xll.BDP(tbl_coded[[#This Row],[SBLC Provider BBID]]&amp;" CompanyID","NAME"))</f>
        <v/>
      </c>
      <c r="AU289" s="230" t="str">
        <f>IF(tbl_coded[[#This Row],[ISIN]]="","",IF(OR(_xll.BDP($B289&amp;" Corp",AU$1)="#N/A N/A"),"--",IF(_xll.BDP($B289&amp;" Corp",AU$1)="#N/A Field Not Applicable","",TEXT(_xll.BDP($B289&amp;" Corp",AU$1),"yyyy/mm/dd"))))</f>
        <v>2020/07/30</v>
      </c>
      <c r="AV289" s="230" t="str">
        <f>IF(tbl_coded[[#This Row],[ISIN]]="","",IF(OR(_xll.BDP($B289&amp;" Corp",AV$1)="#N/A N/A"),"--",IF(_xll.BDP($B289&amp;" Corp",AV$1)="#N/A Field Not Applicable","",TEXT(_xll.BDP($B289&amp;" Corp",AV$1),"yyyy/mm/dd"))))</f>
        <v>2023/07/30</v>
      </c>
      <c r="AW289" s="230" t="str">
        <f>IF(tbl_coded[[#This Row],[ISIN]]="","",IF(OR(_xll.BDP($B289&amp;" Corp",AW$1)="#N/A N/A"),"--",IF(_xll.BDP($B289&amp;" Corp",AW$1)="#N/A Field Not Applicable","",TEXT(_xll.BDP($B289&amp;" Corp",AW$1),"yyyy/mm/dd"))))</f>
        <v>2020/07/23</v>
      </c>
      <c r="AX289" s="230" t="str">
        <f>IF(tbl_coded[[#This Row],[ISIN]]="","",IF(OR(_xll.BDP($B289&amp;" Corp",AX$1)="#N/A Field Not Applicable"),"--",IF(_xll.BDP($B289&amp;" Corp",AX$1)="#N/A Field Not Applicable","",TEXT(_xll.BDP($B289&amp;" Corp",AX$1),"yyyy/mm/dd"))))</f>
        <v>--</v>
      </c>
      <c r="AY289" s="230">
        <f>IF(tbl_coded[[#This Row],[ISIN]]="","",IF(OR(_xll.BDP($B289&amp;" Corp",AY$1)="#N/A N/A"),"--",_xll.BDP($B289&amp;" Corp",AY$1)))</f>
        <v>3.15</v>
      </c>
      <c r="AZ289" s="230" t="str">
        <f>IF(tbl_coded[[#This Row],[ISIN]]="","",IF(OR(_xll.BDP($B289&amp;" Corp",AZ$1)="#N/A N/A"),"--",_xll.BDP($B289&amp;" Corp",AZ$1)))</f>
        <v>USD</v>
      </c>
      <c r="BA289" s="230">
        <f>IF(tbl_coded[[#This Row],[ISIN]]="","",IF(OR(_xll.BDP($B289&amp;" Corp",BA$1)="#N/A N/A"),"--",_xll.BDP($B289&amp;" Corp",BA$1)))</f>
        <v>300000000</v>
      </c>
      <c r="BB289" s="230">
        <f>IF(tbl_coded[[#This Row],[ISIN]]="","",IF(OR(_xll.BDP($B289&amp;" Corp",BB$1)="#N/A Field Not Applicable"),"--",_xll.BDP($B289&amp;" Corp",BB$1)))</f>
        <v>100</v>
      </c>
      <c r="BC289" s="230" t="str">
        <f>IF(tbl_coded[[#This Row],[ISIN]]="","",IF(OR(_xll.BDP($B289&amp;" Corp",BC$1)="#N/A Field Not Applicable"),"--",_xll.BDP($B289&amp;" Corp",BC$1)))</f>
        <v>N</v>
      </c>
      <c r="BD289" s="230" t="str">
        <f>IF(tbl_coded[[#This Row],[ISIN]]="","",IF(OR(_xll.BDP($B289&amp;" Corp",BD$1)="#N/A Field Not Applicable"),"--",_xll.BDP($B289&amp;" Corp",BD$1)))</f>
        <v>N</v>
      </c>
      <c r="BE289" s="230" t="str">
        <f>IF(tbl_coded[[#This Row],[ISIN]]="","",IF(OR(_xll.BDP($B289&amp;" Corp",BE$1)="#N/A Field Not Applicable"),"--",_xll.BDP($B289&amp;" Corp",BE$1)))</f>
        <v>N</v>
      </c>
      <c r="BF289" s="230" t="str">
        <f>IF(tbl_coded[[#This Row],[ISIN]]="","",IF(OR(_xll.BDP($B289&amp;" Corp",BF$1)="#N/A N/A"),"",_xll.BDP($B289&amp;" Corp",BF$1)))</f>
        <v>HZCCIZ CH</v>
      </c>
      <c r="BG28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Baa3</v>
      </c>
      <c r="BH28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8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28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8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Baa3/--/BBB</v>
      </c>
      <c r="BL28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</v>
      </c>
      <c r="BM289" s="230" t="str">
        <f>IF(tbl_coded[[#This Row],[GREEN]]="Y","Green",IF(tbl_coded[[#This Row],[SUSTAINABLE]]="Y","Sustainable",IF(tbl_coded[[#This Row],[SOCIAL]]="Y","Social","")))</f>
        <v/>
      </c>
    </row>
    <row r="290" spans="1:65" ht="15" customHeight="1">
      <c r="A290" s="225">
        <v>288</v>
      </c>
      <c r="B290" s="226" t="str">
        <f>IF(美元债一级!$C$3:$C$1048576&lt;&gt;"",美元债一级!C290,"")</f>
        <v>XS2208275854</v>
      </c>
      <c r="C290" s="230" t="str">
        <f>IF(tbl_coded[[#This Row],[ISIN]]="","",IF(tbl_coded[[#This Row],[Index]]&gt;$A$1,"",IF(_xll.BDP($B290&amp;" Corp",C$1)="#N/A N/A","",_xll.BDP($B290&amp;" Corp",C$1))))</f>
        <v>22/7/2020</v>
      </c>
      <c r="D290" s="230" t="str">
        <f>IF(tbl_coded[[#This Row],[ISIN]]="","",IF(_xll.BDP($B290&amp;" Corp",D$1)="#N/A N/A","",_xll.BDP($B290&amp;" Corp",D$1)))</f>
        <v>SPIC MTN CO LTD</v>
      </c>
      <c r="E290" s="230" t="str">
        <f>IF(tbl_coded[[#This Row],[ISIN]]="","",IF(_xll.BDP($B290&amp;" Corp",E$1)="#N/A N/A","--",_xll.BDP($B290&amp;" Corp",E$1)))</f>
        <v>STATE POWER INVESTMENT</v>
      </c>
      <c r="F290" s="230" t="str">
        <f>IF(tbl_coded[[#This Row],[ISIN]]="","",IF(_xll.BDS($B290&amp;" Corp",F$1)="#N/A Field Not Applicable","",_xll.BDS($B290&amp;" Corp",F$1)))</f>
        <v/>
      </c>
      <c r="G290" s="230" t="str">
        <f>IF(tbl_coded[[#This Row],[ISIN]]="","",IF(_xll.BDP($F290&amp;" CompanyID",G$1)="#N/A Invalid Security","",_xll.BDP($F290&amp;" CompanyID",G$1)))</f>
        <v/>
      </c>
      <c r="H290" s="230" t="str">
        <f>IF(tbl_coded[[#This Row],[ISIN]]="","",IF(_xll.BDP($B290&amp;" Corp",H$1)="#N/A N/A","--",_xll.BDP($B290&amp;" Corp",H$1)))</f>
        <v>A2</v>
      </c>
      <c r="I290" s="230" t="str">
        <f>IF(tbl_coded[[#This Row],[ISIN]]="","",IF(_xll.BDP($B290&amp;" Corp",I$1)="#N/A N/A","--",_xll.BDP($B290&amp;" Corp",I$1)))</f>
        <v>--</v>
      </c>
      <c r="J290" s="230" t="str">
        <f>IF(tbl_coded[[#This Row],[ISIN]]="","",IF(_xll.BDP($B290&amp;" Corp",J$1)="#N/A N/A","--",_xll.BDP($B290&amp;" Corp",J$1)))</f>
        <v>A</v>
      </c>
      <c r="K290" s="230" t="str">
        <f>IF(tbl_coded[[#This Row],[ISIN]]="","",IF(_xll.BDP($B290&amp;" Corp",K$1)="#N/A N/A","--",_xll.BDP($B290&amp;" Corp",K$1)))</f>
        <v>--</v>
      </c>
      <c r="L290" s="230" t="str">
        <f>IF(tbl_coded[[#This Row],[ISIN]]="","",IF(_xll.BDP($B290&amp;" Corp",L$1)="#N/A N/A","--",_xll.BDP($B290&amp;" Corp",L$1)))</f>
        <v>--</v>
      </c>
      <c r="M290" s="230" t="str">
        <f>IF(tbl_coded[[#This Row],[ISIN]]="","",IF(_xll.BDP($B290&amp;" Corp",M$1)="#N/A N/A","--",_xll.BDP($B290&amp;" Corp",M$1)))</f>
        <v>A2</v>
      </c>
      <c r="N290" s="230" t="str">
        <f>IF(tbl_coded[[#This Row],[ISIN]]="","",IF(_xll.BDP($B290&amp;" Corp",N$1)="#N/A N/A","--",_xll.BDP($B290&amp;" Corp",N$1)))</f>
        <v>--</v>
      </c>
      <c r="O290" s="230" t="str">
        <f>IF(tbl_coded[[#This Row],[ISIN]]="","",IF(_xll.BDP($B290&amp;" Corp",O$1)="#N/A N/A","--",_xll.BDP($B290&amp;" Corp",O$1)))</f>
        <v>--</v>
      </c>
      <c r="P290" s="230" t="str">
        <f>IF(tbl_coded[[#This Row],[ISIN]]="","",IF(_xll.BDP($B290&amp;" Corp",P$1)="#N/A N/A","--",_xll.BDP($B290&amp;" Corp",P$1)))</f>
        <v>--</v>
      </c>
      <c r="Q29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A2/--/--</v>
      </c>
      <c r="R290" s="230" t="str">
        <f>IF(tbl_coded[[#This Row],[ISIN]]="","",IF(OR(_xll.BDP($B290&amp;" Corp",R$1)="#N/A N/A",_xll.BDP($B290&amp;" Corp",R$1)="#N/A Invalid Security",_xll.BDP($B290&amp;" Corp",R$1)="#N/A Field Not Applicable"),"--",_xll.BDP($B290&amp;" Corp",R$1)))</f>
        <v>CPIZ CH</v>
      </c>
      <c r="S290" s="230" t="str">
        <f>IF(tbl_coded[[#This Row],[ISIN]]="","",IF(OR(_xll.BDP($R290&amp;" Equity",S$1)="#N/A N/A",_xll.BDP($R290&amp;" Equity",S$1)="#N/A Invalid Security"),"--",_xll.BDP($R290&amp;" Equity",S$1)))</f>
        <v>A2</v>
      </c>
      <c r="T290" s="230" t="str">
        <f>IF(tbl_coded[[#This Row],[ISIN]]="","",IF(OR(_xll.BDP($R290&amp;" Equity",T$1)="#N/A N/A",_xll.BDP($R290&amp;" Equity",T$1)="#N/A Invalid Security"),"--",_xll.BDP($R290&amp;" Equity",T$1)))</f>
        <v>--</v>
      </c>
      <c r="U290" s="230" t="str">
        <f>IF(tbl_coded[[#This Row],[ISIN]]="","",IF(OR(_xll.BDP($R290&amp;" Equity",U$1)="#N/A N/A",_xll.BDP($R290&amp;" Equity",U$1)="#N/A Invalid Security"),"--",_xll.BDP($R290&amp;" Equity",U$1)))</f>
        <v>A2</v>
      </c>
      <c r="V290" s="230" t="str">
        <f>IF(tbl_coded[[#This Row],[ISIN]]="","",IF(OR(_xll.BDP($R290&amp;" Equity",V$1)="#N/A N/A",_xll.BDP($R290&amp;" Equity",V$1)="#N/A Invalid Security"),"--",_xll.BDP($R290&amp;" Equity",V$1)))</f>
        <v>--</v>
      </c>
      <c r="W290" s="230" t="str">
        <f>IF(tbl_coded[[#This Row],[ISIN]]="","",IF(OR(_xll.BDP($R290&amp;" Equity",W$1)="#N/A N/A",_xll.BDP($R290&amp;" Equity",W$1)="#N/A Invalid Security"),"--",_xll.BDP($R290&amp;" Equity",W$1)))</f>
        <v>A-</v>
      </c>
      <c r="X290" s="230" t="str">
        <f>IF(tbl_coded[[#This Row],[ISIN]]="","",IF(OR(_xll.BDP($R290&amp;" Equity",X$1)="#N/A N/A",_xll.BDP($R290&amp;" Equity",X$1)="#N/A Invalid Security"),"--",_xll.BDP($R290&amp;" Equity",X$1)))</f>
        <v>A</v>
      </c>
      <c r="Y29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A2/A-/A</v>
      </c>
      <c r="Z290" s="230">
        <f>IF(tbl_coded[[#This Row],[ISIN]]="","",IF(ISNUMBER(_xll.BDP(B290&amp;" Corp",Z$1)),_xll.BDP(B290&amp;" Corp",Z$1),""))</f>
        <v>138</v>
      </c>
      <c r="AA290" s="230">
        <f>IF(tbl_coded[[#This Row],[ISIN]]="","",IF(ISNUMBER(_xll.BDP(B290&amp;" Corp",AA$1)),_xll.BDP(B290&amp;" Corp",AA$1),""))</f>
        <v>138</v>
      </c>
      <c r="AB290" s="230" t="str">
        <f>IF(tbl_coded[[#This Row],[ISIN]]="","",IF(ISNUMBER(_xll.BDP(B290&amp;" Corp",AB$1)),_xll.BDP(B290&amp;" Corp",AB$1),""))</f>
        <v/>
      </c>
      <c r="AC290" s="230" t="str">
        <f>IF(tbl_coded[[#This Row],[ISIN]]="","",IF((_xll.BDP(B290&amp;" Corp",AC$1))="#N/A Field Not Applicable","",_xll.BDP(B290&amp;" Corp",AC$1)))</f>
        <v>N</v>
      </c>
      <c r="AD290" s="230" t="str">
        <f>IF(tbl_coded[[#This Row],[ISIN]]="","",IF((_xll.BDP(B290&amp;" Corp",AD$1))="#N/A N/A","--",_xll.BDP(B290&amp;" Corp",AD$1)))</f>
        <v>--</v>
      </c>
      <c r="AE290" s="230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>IG</v>
      </c>
      <c r="AF29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A2/A-/A</v>
      </c>
      <c r="AG29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A2/--/A</v>
      </c>
      <c r="AH290" s="231" t="str">
        <f>IF(tbl_coded[[#This Row],[ISIN]]="","",IF(_xll.BDP($B290&amp;" Corp",AH$1)="#N/A N/A","--",_xll.BDP($B290&amp;" Corp",AH$1)))</f>
        <v>VG</v>
      </c>
      <c r="AI29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138</v>
      </c>
      <c r="AK29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国家电投中期票据计划</v>
      </c>
      <c r="AL290" s="230" t="str">
        <f>IF(tbl_coded[[#This Row],[ISIN]]="","",IF(_xll.BDS($B290&amp;" Corp",AL$1)="#N/A Field Not Applicable","",_xll.BDS($B290&amp;" Corp",AL$1)))</f>
        <v/>
      </c>
      <c r="AM29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9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9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9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0" s="230" t="str">
        <f>IF(tbl_coded[[#This Row],[ISIN]]="","",IF(OR(_xll.BDP($B290&amp;" Corp",AR$1)="#N/A N/A"),"",_xll.BDP($B290&amp;" Corp",AR$1)))</f>
        <v>State Power Investment Corp Ltd</v>
      </c>
      <c r="AS290" s="230" t="str">
        <f>IF(tbl_coded[[#This Row],[ISIN]]="","",IF(_xll.BDS($B290&amp;" Corp",AS$1)="#N/A Field Not Applicable","",_xll.BDS($B290&amp;" Corp",AS$1)))</f>
        <v/>
      </c>
      <c r="AT290" s="230" t="str">
        <f>IF(tbl_coded[[#This Row],[SBLC Provider BBID]]="","",_xll.BDP(tbl_coded[[#This Row],[SBLC Provider BBID]]&amp;" CompanyID","NAME"))</f>
        <v/>
      </c>
      <c r="AU290" s="230" t="str">
        <f>IF(tbl_coded[[#This Row],[ISIN]]="","",IF(OR(_xll.BDP($B290&amp;" Corp",AU$1)="#N/A N/A"),"--",IF(_xll.BDP($B290&amp;" Corp",AU$1)="#N/A Field Not Applicable","",TEXT(_xll.BDP($B290&amp;" Corp",AU$1),"yyyy/mm/dd"))))</f>
        <v>2020/07/27</v>
      </c>
      <c r="AV290" s="230" t="str">
        <f>IF(tbl_coded[[#This Row],[ISIN]]="","",IF(OR(_xll.BDP($B290&amp;" Corp",AV$1)="#N/A N/A"),"--",IF(_xll.BDP($B290&amp;" Corp",AV$1)="#N/A Field Not Applicable","",TEXT(_xll.BDP($B290&amp;" Corp",AV$1),"yyyy/mm/dd"))))</f>
        <v>2025/07/27</v>
      </c>
      <c r="AW290" s="230" t="str">
        <f>IF(tbl_coded[[#This Row],[ISIN]]="","",IF(OR(_xll.BDP($B290&amp;" Corp",AW$1)="#N/A N/A"),"--",IF(_xll.BDP($B290&amp;" Corp",AW$1)="#N/A Field Not Applicable","",TEXT(_xll.BDP($B290&amp;" Corp",AW$1),"yyyy/mm/dd"))))</f>
        <v>2020/07/22</v>
      </c>
      <c r="AX290" s="230" t="str">
        <f>IF(tbl_coded[[#This Row],[ISIN]]="","",IF(OR(_xll.BDP($B290&amp;" Corp",AX$1)="#N/A Field Not Applicable"),"--",IF(_xll.BDP($B290&amp;" Corp",AX$1)="#N/A Field Not Applicable","",TEXT(_xll.BDP($B290&amp;" Corp",AX$1),"yyyy/mm/dd"))))</f>
        <v>--</v>
      </c>
      <c r="AY290" s="230">
        <f>IF(tbl_coded[[#This Row],[ISIN]]="","",IF(OR(_xll.BDP($B290&amp;" Corp",AY$1)="#N/A N/A"),"--",_xll.BDP($B290&amp;" Corp",AY$1)))</f>
        <v>1.625</v>
      </c>
      <c r="AZ290" s="230" t="str">
        <f>IF(tbl_coded[[#This Row],[ISIN]]="","",IF(OR(_xll.BDP($B290&amp;" Corp",AZ$1)="#N/A N/A"),"--",_xll.BDP($B290&amp;" Corp",AZ$1)))</f>
        <v>USD</v>
      </c>
      <c r="BA290" s="230">
        <f>IF(tbl_coded[[#This Row],[ISIN]]="","",IF(OR(_xll.BDP($B290&amp;" Corp",BA$1)="#N/A N/A"),"--",_xll.BDP($B290&amp;" Corp",BA$1)))</f>
        <v>1000000000</v>
      </c>
      <c r="BB290" s="230">
        <f>IF(tbl_coded[[#This Row],[ISIN]]="","",IF(OR(_xll.BDP($B290&amp;" Corp",BB$1)="#N/A Field Not Applicable"),"--",_xll.BDP($B290&amp;" Corp",BB$1)))</f>
        <v>99.914000000000001</v>
      </c>
      <c r="BC290" s="230" t="str">
        <f>IF(tbl_coded[[#This Row],[ISIN]]="","",IF(OR(_xll.BDP($B290&amp;" Corp",BC$1)="#N/A Field Not Applicable"),"--",_xll.BDP($B290&amp;" Corp",BC$1)))</f>
        <v>N</v>
      </c>
      <c r="BD290" s="230" t="str">
        <f>IF(tbl_coded[[#This Row],[ISIN]]="","",IF(OR(_xll.BDP($B290&amp;" Corp",BD$1)="#N/A Field Not Applicable"),"--",_xll.BDP($B290&amp;" Corp",BD$1)))</f>
        <v>N</v>
      </c>
      <c r="BE290" s="230" t="str">
        <f>IF(tbl_coded[[#This Row],[ISIN]]="","",IF(OR(_xll.BDP($B290&amp;" Corp",BE$1)="#N/A Field Not Applicable"),"--",_xll.BDP($B290&amp;" Corp",BE$1)))</f>
        <v>N</v>
      </c>
      <c r="BF290" s="230" t="str">
        <f>IF(tbl_coded[[#This Row],[ISIN]]="","",IF(OR(_xll.BDP($B290&amp;" Corp",BF$1)="#N/A N/A"),"",_xll.BDP($B290&amp;" Corp",BF$1)))</f>
        <v>CPIZ CH</v>
      </c>
      <c r="BG29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A2</v>
      </c>
      <c r="BH29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9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9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9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9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90" s="230" t="str">
        <f>IF(tbl_coded[[#This Row],[GREEN]]="Y","Green",IF(tbl_coded[[#This Row],[SUSTAINABLE]]="Y","Sustainable",IF(tbl_coded[[#This Row],[SOCIAL]]="Y","Social","")))</f>
        <v/>
      </c>
    </row>
    <row r="291" spans="1:65" ht="15" customHeight="1">
      <c r="A291" s="225">
        <v>289</v>
      </c>
      <c r="B291" s="226" t="str">
        <f>IF(美元债一级!$C$3:$C$1048576&lt;&gt;"",美元债一级!C291,"")</f>
        <v>XS2194192360</v>
      </c>
      <c r="C291" s="230" t="str">
        <f>IF(tbl_coded[[#This Row],[ISIN]]="","",IF(tbl_coded[[#This Row],[Index]]&gt;$A$1,"",IF(_xll.BDP($B291&amp;" Corp",C$1)="#N/A N/A","",_xll.BDP($B291&amp;" Corp",C$1))))</f>
        <v>20/7/2020</v>
      </c>
      <c r="D291" s="230" t="str">
        <f>IF(tbl_coded[[#This Row],[ISIN]]="","",IF(_xll.BDP($B291&amp;" Corp",D$1)="#N/A N/A","",_xll.BDP($B291&amp;" Corp",D$1)))</f>
        <v>HUARONG LEASING MGT HK</v>
      </c>
      <c r="E291" s="230" t="str">
        <f>IF(tbl_coded[[#This Row],[ISIN]]="","",IF(_xll.BDP($B291&amp;" Corp",E$1)="#N/A N/A","--",_xll.BDP($B291&amp;" Corp",E$1)))</f>
        <v>--</v>
      </c>
      <c r="F291" s="230">
        <f>IF(tbl_coded[[#This Row],[ISIN]]="","",IF(_xll.BDS($B291&amp;" Corp",F$1)="#N/A Field Not Applicable","",_xll.BDS($B291&amp;" Corp",F$1)))</f>
        <v>18709987</v>
      </c>
      <c r="G291" s="230" t="str">
        <f>IF(tbl_coded[[#This Row],[ISIN]]="","",IF(_xll.BDP($F291&amp;" CompanyID",G$1)="#N/A Invalid Security","",_xll.BDP($F291&amp;" CompanyID",G$1)))</f>
        <v>China Huarong Financial Leasin</v>
      </c>
      <c r="H291" s="230" t="str">
        <f>IF(tbl_coded[[#This Row],[ISIN]]="","",IF(_xll.BDP($B291&amp;" Corp",H$1)="#N/A N/A","--",_xll.BDP($B291&amp;" Corp",H$1)))</f>
        <v>WR</v>
      </c>
      <c r="I291" s="230" t="str">
        <f>IF(tbl_coded[[#This Row],[ISIN]]="","",IF(_xll.BDP($B291&amp;" Corp",I$1)="#N/A N/A","--",_xll.BDP($B291&amp;" Corp",I$1)))</f>
        <v>--</v>
      </c>
      <c r="J291" s="230" t="str">
        <f>IF(tbl_coded[[#This Row],[ISIN]]="","",IF(_xll.BDP($B291&amp;" Corp",J$1)="#N/A N/A","--",_xll.BDP($B291&amp;" Corp",J$1)))</f>
        <v>NR</v>
      </c>
      <c r="K291" s="230" t="str">
        <f>IF(tbl_coded[[#This Row],[ISIN]]="","",IF(_xll.BDP($B291&amp;" Corp",K$1)="#N/A N/A","--",_xll.BDP($B291&amp;" Corp",K$1)))</f>
        <v>--</v>
      </c>
      <c r="L291" s="230" t="str">
        <f>IF(tbl_coded[[#This Row],[ISIN]]="","",IF(_xll.BDP($B291&amp;" Corp",L$1)="#N/A N/A","--",_xll.BDP($B291&amp;" Corp",L$1)))</f>
        <v>--</v>
      </c>
      <c r="M291" s="230" t="str">
        <f>IF(tbl_coded[[#This Row],[ISIN]]="","",IF(_xll.BDP($B291&amp;" Corp",M$1)="#N/A N/A","--",_xll.BDP($B291&amp;" Corp",M$1)))</f>
        <v>--</v>
      </c>
      <c r="N291" s="230" t="str">
        <f>IF(tbl_coded[[#This Row],[ISIN]]="","",IF(_xll.BDP($B291&amp;" Corp",N$1)="#N/A N/A","--",_xll.BDP($B291&amp;" Corp",N$1)))</f>
        <v>--</v>
      </c>
      <c r="O291" s="230" t="str">
        <f>IF(tbl_coded[[#This Row],[ISIN]]="","",IF(_xll.BDP($B291&amp;" Corp",O$1)="#N/A N/A","--",_xll.BDP($B291&amp;" Corp",O$1)))</f>
        <v>--</v>
      </c>
      <c r="P291" s="230" t="str">
        <f>IF(tbl_coded[[#This Row],[ISIN]]="","",IF(_xll.BDP($B291&amp;" Corp",P$1)="#N/A N/A","--",_xll.BDP($B291&amp;" Corp",P$1)))</f>
        <v>BBB- *</v>
      </c>
      <c r="Q29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--/--/BBB- *</v>
      </c>
      <c r="R291" s="230" t="str">
        <f>IF(tbl_coded[[#This Row],[ISIN]]="","",IF(OR(_xll.BDP($B291&amp;" Corp",R$1)="#N/A N/A",_xll.BDP($B291&amp;" Corp",R$1)="#N/A Invalid Security",_xll.BDP($B291&amp;" Corp",R$1)="#N/A Field Not Applicable"),"--",_xll.BDP($B291&amp;" Corp",R$1)))</f>
        <v>--</v>
      </c>
      <c r="S291" s="230" t="str">
        <f>IF(tbl_coded[[#This Row],[ISIN]]="","",IF(OR(_xll.BDP($R291&amp;" Equity",S$1)="#N/A N/A",_xll.BDP($R291&amp;" Equity",S$1)="#N/A Invalid Security"),"--",_xll.BDP($R291&amp;" Equity",S$1)))</f>
        <v>--</v>
      </c>
      <c r="T291" s="230" t="str">
        <f>IF(tbl_coded[[#This Row],[ISIN]]="","",IF(OR(_xll.BDP($R291&amp;" Equity",T$1)="#N/A N/A",_xll.BDP($R291&amp;" Equity",T$1)="#N/A Invalid Security"),"--",_xll.BDP($R291&amp;" Equity",T$1)))</f>
        <v>--</v>
      </c>
      <c r="U291" s="230" t="str">
        <f>IF(tbl_coded[[#This Row],[ISIN]]="","",IF(OR(_xll.BDP($R291&amp;" Equity",U$1)="#N/A N/A",_xll.BDP($R291&amp;" Equity",U$1)="#N/A Invalid Security"),"--",_xll.BDP($R291&amp;" Equity",U$1)))</f>
        <v>--</v>
      </c>
      <c r="V291" s="230" t="str">
        <f>IF(tbl_coded[[#This Row],[ISIN]]="","",IF(OR(_xll.BDP($R291&amp;" Equity",V$1)="#N/A N/A",_xll.BDP($R291&amp;" Equity",V$1)="#N/A Invalid Security"),"--",_xll.BDP($R291&amp;" Equity",V$1)))</f>
        <v>--</v>
      </c>
      <c r="W291" s="230" t="str">
        <f>IF(tbl_coded[[#This Row],[ISIN]]="","",IF(OR(_xll.BDP($R291&amp;" Equity",W$1)="#N/A N/A",_xll.BDP($R291&amp;" Equity",W$1)="#N/A Invalid Security"),"--",_xll.BDP($R291&amp;" Equity",W$1)))</f>
        <v>--</v>
      </c>
      <c r="X291" s="230" t="str">
        <f>IF(tbl_coded[[#This Row],[ISIN]]="","",IF(OR(_xll.BDP($R291&amp;" Equity",X$1)="#N/A N/A",_xll.BDP($R291&amp;" Equity",X$1)="#N/A Invalid Security"),"--",_xll.BDP($R291&amp;" Equity",X$1)))</f>
        <v>--</v>
      </c>
      <c r="Y29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91" s="230" t="str">
        <f>IF(tbl_coded[[#This Row],[ISIN]]="","",IF(ISNUMBER(_xll.BDP(B291&amp;" Corp",Z$1)),_xll.BDP(B291&amp;" Corp",Z$1),""))</f>
        <v/>
      </c>
      <c r="AA291" s="230" t="str">
        <f>IF(tbl_coded[[#This Row],[ISIN]]="","",IF(ISNUMBER(_xll.BDP(B291&amp;" Corp",AA$1)),_xll.BDP(B291&amp;" Corp",AA$1),""))</f>
        <v/>
      </c>
      <c r="AB291" s="230" t="str">
        <f>IF(tbl_coded[[#This Row],[ISIN]]="","",IF(ISNUMBER(_xll.BDP(B291&amp;" Corp",AB$1)),_xll.BDP(B291&amp;" Corp",AB$1),""))</f>
        <v/>
      </c>
      <c r="AC291" s="230" t="str">
        <f>IF(tbl_coded[[#This Row],[ISIN]]="","",IF((_xll.BDP(B291&amp;" Corp",AC$1))="#N/A Field Not Applicable","",_xll.BDP(B291&amp;" Corp",AC$1)))</f>
        <v>N</v>
      </c>
      <c r="AD291" s="230" t="str">
        <f>IF(tbl_coded[[#This Row],[ISIN]]="","",IF((_xll.BDP(B291&amp;" Corp",AD$1))="#N/A N/A","--",_xll.BDP(B291&amp;" Corp",AD$1)))</f>
        <v>--</v>
      </c>
      <c r="AE291" s="230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>IG</v>
      </c>
      <c r="AF29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 *</v>
      </c>
      <c r="AG29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WR/--/NR</v>
      </c>
      <c r="AH291" s="231" t="str">
        <f>IF(tbl_coded[[#This Row],[ISIN]]="","",IF(_xll.BDP($B291&amp;" Corp",AH$1)="#N/A N/A","--",_xll.BDP($B291&amp;" Corp",AH$1)))</f>
        <v>HK</v>
      </c>
      <c r="AI29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华融租赁管理香港有限</v>
      </c>
      <c r="AL291" s="230">
        <f>IF(tbl_coded[[#This Row],[ISIN]]="","",IF(_xll.BDS($B291&amp;" Corp",AL$1)="#N/A Field Not Applicable","",_xll.BDS($B291&amp;" Corp",AL$1)))</f>
        <v>18709987</v>
      </c>
      <c r="AM291" s="230" t="str">
        <f>IF(tbl_coded[[#This Row],[ISIN]]="","",IF(_xll.BDP(tbl_coded[[#This Row],[KPW Provider BBID]]&amp;" CompanyID","NAME")="#N/A Invalid Security","",_xll.BDP(tbl_coded[[#This Row],[KPW Provider BBID]]&amp;" CompanyID","NAME")))</f>
        <v>China Huarong Financial Leasin</v>
      </c>
      <c r="AN29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WR</v>
      </c>
      <c r="AO29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NR</v>
      </c>
      <c r="AP29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BBB- *</v>
      </c>
      <c r="AQ291" s="230" t="str">
        <f>IF(tbl_coded[[#This Row],[ISIN]]="","",IF(tbl_coded[[#This Row],[KPW Name]]="","",tbl_coded[[#This Row],[穆迪KPW评级]]&amp;"/"&amp;tbl_coded[[#This Row],[SPKPW评级]]&amp;"/"&amp;tbl_coded[[#This Row],[FITCHKPW评级]]))</f>
        <v>WR/NR/BBB- *</v>
      </c>
      <c r="AR291" s="230" t="str">
        <f>IF(tbl_coded[[#This Row],[ISIN]]="","",IF(OR(_xll.BDP($B291&amp;" Corp",AR$1)="#N/A N/A"),"",_xll.BDP($B291&amp;" Corp",AR$1)))</f>
        <v/>
      </c>
      <c r="AS291" s="230" t="str">
        <f>IF(tbl_coded[[#This Row],[ISIN]]="","",IF(_xll.BDS($B291&amp;" Corp",AS$1)="#N/A Field Not Applicable","",_xll.BDS($B291&amp;" Corp",AS$1)))</f>
        <v/>
      </c>
      <c r="AT291" s="230" t="str">
        <f>IF(tbl_coded[[#This Row],[SBLC Provider BBID]]="","",_xll.BDP(tbl_coded[[#This Row],[SBLC Provider BBID]]&amp;" CompanyID","NAME"))</f>
        <v/>
      </c>
      <c r="AU291" s="230" t="str">
        <f>IF(tbl_coded[[#This Row],[ISIN]]="","",IF(OR(_xll.BDP($B291&amp;" Corp",AU$1)="#N/A N/A"),"--",IF(_xll.BDP($B291&amp;" Corp",AU$1)="#N/A Field Not Applicable","",TEXT(_xll.BDP($B291&amp;" Corp",AU$1),"yyyy/mm/dd"))))</f>
        <v>2020/07/23</v>
      </c>
      <c r="AV291" s="230" t="str">
        <f>IF(tbl_coded[[#This Row],[ISIN]]="","",IF(OR(_xll.BDP($B291&amp;" Corp",AV$1)="#N/A N/A"),"--",IF(_xll.BDP($B291&amp;" Corp",AV$1)="#N/A Field Not Applicable","",TEXT(_xll.BDP($B291&amp;" Corp",AV$1),"yyyy/mm/dd"))))</f>
        <v>2021/07/21</v>
      </c>
      <c r="AW291" s="230" t="str">
        <f>IF(tbl_coded[[#This Row],[ISIN]]="","",IF(OR(_xll.BDP($B291&amp;" Corp",AW$1)="#N/A N/A"),"--",IF(_xll.BDP($B291&amp;" Corp",AW$1)="#N/A Field Not Applicable","",TEXT(_xll.BDP($B291&amp;" Corp",AW$1),"yyyy/mm/dd"))))</f>
        <v>2020/07/20</v>
      </c>
      <c r="AX291" s="230" t="str">
        <f>IF(tbl_coded[[#This Row],[ISIN]]="","",IF(OR(_xll.BDP($B291&amp;" Corp",AX$1)="#N/A Field Not Applicable"),"--",IF(_xll.BDP($B291&amp;" Corp",AX$1)="#N/A Field Not Applicable","",TEXT(_xll.BDP($B291&amp;" Corp",AX$1),"yyyy/mm/dd"))))</f>
        <v>--</v>
      </c>
      <c r="AY291" s="230">
        <f>IF(tbl_coded[[#This Row],[ISIN]]="","",IF(OR(_xll.BDP($B291&amp;" Corp",AY$1)="#N/A N/A"),"--",_xll.BDP($B291&amp;" Corp",AY$1)))</f>
        <v>2.5</v>
      </c>
      <c r="AZ291" s="230" t="str">
        <f>IF(tbl_coded[[#This Row],[ISIN]]="","",IF(OR(_xll.BDP($B291&amp;" Corp",AZ$1)="#N/A N/A"),"--",_xll.BDP($B291&amp;" Corp",AZ$1)))</f>
        <v>USD</v>
      </c>
      <c r="BA291" s="230">
        <f>IF(tbl_coded[[#This Row],[ISIN]]="","",IF(OR(_xll.BDP($B291&amp;" Corp",BA$1)="#N/A N/A"),"--",_xll.BDP($B291&amp;" Corp",BA$1)))</f>
        <v>300000000</v>
      </c>
      <c r="BB291" s="230" t="str">
        <f>IF(tbl_coded[[#This Row],[ISIN]]="","",IF(OR(_xll.BDP($B291&amp;" Corp",BB$1)="#N/A Field Not Applicable"),"--",_xll.BDP($B291&amp;" Corp",BB$1)))</f>
        <v>--</v>
      </c>
      <c r="BC291" s="230" t="str">
        <f>IF(tbl_coded[[#This Row],[ISIN]]="","",IF(OR(_xll.BDP($B291&amp;" Corp",BC$1)="#N/A Field Not Applicable"),"--",_xll.BDP($B291&amp;" Corp",BC$1)))</f>
        <v>N</v>
      </c>
      <c r="BD291" s="230" t="str">
        <f>IF(tbl_coded[[#This Row],[ISIN]]="","",IF(OR(_xll.BDP($B291&amp;" Corp",BD$1)="#N/A Field Not Applicable"),"--",_xll.BDP($B291&amp;" Corp",BD$1)))</f>
        <v>N</v>
      </c>
      <c r="BE291" s="230" t="str">
        <f>IF(tbl_coded[[#This Row],[ISIN]]="","",IF(OR(_xll.BDP($B291&amp;" Corp",BE$1)="#N/A Field Not Applicable"),"--",_xll.BDP($B291&amp;" Corp",BE$1)))</f>
        <v>N</v>
      </c>
      <c r="BF291" s="230" t="str">
        <f>IF(tbl_coded[[#This Row],[ISIN]]="","",IF(OR(_xll.BDP($B291&amp;" Corp",BF$1)="#N/A N/A"),"",_xll.BDP($B291&amp;" Corp",BF$1)))</f>
        <v>2799 HK</v>
      </c>
      <c r="BG29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9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BBB-</v>
      </c>
      <c r="BJ29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9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--/BBB-/BBB+</v>
      </c>
      <c r="BL29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WR/NR/BBB- *</v>
      </c>
      <c r="BM291" s="230" t="str">
        <f>IF(tbl_coded[[#This Row],[GREEN]]="Y","Green",IF(tbl_coded[[#This Row],[SUSTAINABLE]]="Y","Sustainable",IF(tbl_coded[[#This Row],[SOCIAL]]="Y","Social","")))</f>
        <v/>
      </c>
    </row>
    <row r="292" spans="1:65" ht="15" customHeight="1">
      <c r="A292" s="225">
        <v>290</v>
      </c>
      <c r="B292" s="226" t="str">
        <f>IF(美元债一级!$C$3:$C$1048576&lt;&gt;"",美元债一级!C292,"")</f>
        <v>XS2208864418</v>
      </c>
      <c r="C292" s="230" t="str">
        <f>IF(tbl_coded[[#This Row],[ISIN]]="","",IF(tbl_coded[[#This Row],[Index]]&gt;$A$1,"",IF(_xll.BDP($B292&amp;" Corp",C$1)="#N/A N/A","",_xll.BDP($B292&amp;" Corp",C$1))))</f>
        <v>20/7/2020</v>
      </c>
      <c r="D292" s="230" t="str">
        <f>IF(tbl_coded[[#This Row],[ISIN]]="","",IF(_xll.BDP($B292&amp;" Corp",D$1)="#N/A N/A","",_xll.BDP($B292&amp;" Corp",D$1)))</f>
        <v>SHANGHAI PUDONG DEV/HK</v>
      </c>
      <c r="E292" s="230" t="str">
        <f>IF(tbl_coded[[#This Row],[ISIN]]="","",IF(_xll.BDP($B292&amp;" Corp",E$1)="#N/A N/A","--",_xll.BDP($B292&amp;" Corp",E$1)))</f>
        <v>--</v>
      </c>
      <c r="F292" s="230" t="str">
        <f>IF(tbl_coded[[#This Row],[ISIN]]="","",IF(_xll.BDS($B292&amp;" Corp",F$1)="#N/A Field Not Applicable","",_xll.BDS($B292&amp;" Corp",F$1)))</f>
        <v/>
      </c>
      <c r="G292" s="230" t="str">
        <f>IF(tbl_coded[[#This Row],[ISIN]]="","",IF(_xll.BDP($F292&amp;" CompanyID",G$1)="#N/A Invalid Security","",_xll.BDP($F292&amp;" CompanyID",G$1)))</f>
        <v/>
      </c>
      <c r="H292" s="230" t="str">
        <f>IF(tbl_coded[[#This Row],[ISIN]]="","",IF(_xll.BDP($B292&amp;" Corp",H$1)="#N/A N/A","--",_xll.BDP($B292&amp;" Corp",H$1)))</f>
        <v>WR</v>
      </c>
      <c r="I292" s="230" t="str">
        <f>IF(tbl_coded[[#This Row],[ISIN]]="","",IF(_xll.BDP($B292&amp;" Corp",I$1)="#N/A N/A","--",_xll.BDP($B292&amp;" Corp",I$1)))</f>
        <v>--</v>
      </c>
      <c r="J292" s="230" t="str">
        <f>IF(tbl_coded[[#This Row],[ISIN]]="","",IF(_xll.BDP($B292&amp;" Corp",J$1)="#N/A N/A","--",_xll.BDP($B292&amp;" Corp",J$1)))</f>
        <v>--</v>
      </c>
      <c r="K292" s="230" t="str">
        <f>IF(tbl_coded[[#This Row],[ISIN]]="","",IF(_xll.BDP($B292&amp;" Corp",K$1)="#N/A N/A","--",_xll.BDP($B292&amp;" Corp",K$1)))</f>
        <v>--</v>
      </c>
      <c r="L292" s="230" t="str">
        <f>IF(tbl_coded[[#This Row],[ISIN]]="","",IF(_xll.BDP($B292&amp;" Corp",L$1)="#N/A N/A","--",_xll.BDP($B292&amp;" Corp",L$1)))</f>
        <v>--</v>
      </c>
      <c r="M292" s="230" t="str">
        <f>IF(tbl_coded[[#This Row],[ISIN]]="","",IF(_xll.BDP($B292&amp;" Corp",M$1)="#N/A N/A","--",_xll.BDP($B292&amp;" Corp",M$1)))</f>
        <v>--</v>
      </c>
      <c r="N292" s="230" t="str">
        <f>IF(tbl_coded[[#This Row],[ISIN]]="","",IF(_xll.BDP($B292&amp;" Corp",N$1)="#N/A N/A","--",_xll.BDP($B292&amp;" Corp",N$1)))</f>
        <v>--</v>
      </c>
      <c r="O292" s="230" t="str">
        <f>IF(tbl_coded[[#This Row],[ISIN]]="","",IF(_xll.BDP($B292&amp;" Corp",O$1)="#N/A N/A","--",_xll.BDP($B292&amp;" Corp",O$1)))</f>
        <v>--</v>
      </c>
      <c r="P292" s="230" t="str">
        <f>IF(tbl_coded[[#This Row],[ISIN]]="","",IF(_xll.BDP($B292&amp;" Corp",P$1)="#N/A N/A","--",_xll.BDP($B292&amp;" Corp",P$1)))</f>
        <v>--</v>
      </c>
      <c r="Q29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92" s="230" t="str">
        <f>IF(tbl_coded[[#This Row],[ISIN]]="","",IF(OR(_xll.BDP($B292&amp;" Corp",R$1)="#N/A N/A",_xll.BDP($B292&amp;" Corp",R$1)="#N/A Invalid Security",_xll.BDP($B292&amp;" Corp",R$1)="#N/A Field Not Applicable"),"--",_xll.BDP($B292&amp;" Corp",R$1)))</f>
        <v>--</v>
      </c>
      <c r="S292" s="230" t="str">
        <f>IF(tbl_coded[[#This Row],[ISIN]]="","",IF(OR(_xll.BDP($R292&amp;" Equity",S$1)="#N/A N/A",_xll.BDP($R292&amp;" Equity",S$1)="#N/A Invalid Security"),"--",_xll.BDP($R292&amp;" Equity",S$1)))</f>
        <v>--</v>
      </c>
      <c r="T292" s="230" t="str">
        <f>IF(tbl_coded[[#This Row],[ISIN]]="","",IF(OR(_xll.BDP($R292&amp;" Equity",T$1)="#N/A N/A",_xll.BDP($R292&amp;" Equity",T$1)="#N/A Invalid Security"),"--",_xll.BDP($R292&amp;" Equity",T$1)))</f>
        <v>--</v>
      </c>
      <c r="U292" s="230" t="str">
        <f>IF(tbl_coded[[#This Row],[ISIN]]="","",IF(OR(_xll.BDP($R292&amp;" Equity",U$1)="#N/A N/A",_xll.BDP($R292&amp;" Equity",U$1)="#N/A Invalid Security"),"--",_xll.BDP($R292&amp;" Equity",U$1)))</f>
        <v>--</v>
      </c>
      <c r="V292" s="230" t="str">
        <f>IF(tbl_coded[[#This Row],[ISIN]]="","",IF(OR(_xll.BDP($R292&amp;" Equity",V$1)="#N/A N/A",_xll.BDP($R292&amp;" Equity",V$1)="#N/A Invalid Security"),"--",_xll.BDP($R292&amp;" Equity",V$1)))</f>
        <v>--</v>
      </c>
      <c r="W292" s="230" t="str">
        <f>IF(tbl_coded[[#This Row],[ISIN]]="","",IF(OR(_xll.BDP($R292&amp;" Equity",W$1)="#N/A N/A",_xll.BDP($R292&amp;" Equity",W$1)="#N/A Invalid Security"),"--",_xll.BDP($R292&amp;" Equity",W$1)))</f>
        <v>--</v>
      </c>
      <c r="X292" s="230" t="str">
        <f>IF(tbl_coded[[#This Row],[ISIN]]="","",IF(OR(_xll.BDP($R292&amp;" Equity",X$1)="#N/A N/A",_xll.BDP($R292&amp;" Equity",X$1)="#N/A Invalid Security"),"--",_xll.BDP($R292&amp;" Equity",X$1)))</f>
        <v>--</v>
      </c>
      <c r="Y29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92" s="230">
        <f>IF(tbl_coded[[#This Row],[ISIN]]="","",IF(ISNUMBER(_xll.BDP(B292&amp;" Corp",Z$1)),_xll.BDP(B292&amp;" Corp",Z$1),""))</f>
        <v>85</v>
      </c>
      <c r="AA292" s="230" t="str">
        <f>IF(tbl_coded[[#This Row],[ISIN]]="","",IF(ISNUMBER(_xll.BDP(B292&amp;" Corp",AA$1)),_xll.BDP(B292&amp;" Corp",AA$1),""))</f>
        <v/>
      </c>
      <c r="AB292" s="230">
        <f>IF(tbl_coded[[#This Row],[ISIN]]="","",IF(ISNUMBER(_xll.BDP(B292&amp;" Corp",AB$1)),_xll.BDP(B292&amp;" Corp",AB$1),""))</f>
        <v>85</v>
      </c>
      <c r="AC292" s="230" t="str">
        <f>IF(tbl_coded[[#This Row],[ISIN]]="","",IF((_xll.BDP(B292&amp;" Corp",AC$1))="#N/A Field Not Applicable","",_xll.BDP(B292&amp;" Corp",AC$1)))</f>
        <v>Y</v>
      </c>
      <c r="AD292" s="230" t="str">
        <f>IF(tbl_coded[[#This Row],[ISIN]]="","",IF((_xll.BDP(B292&amp;" Corp",AD$1))="#N/A N/A","--",_xll.BDP(B292&amp;" Corp",AD$1)))</f>
        <v>QUARTLY US LIBOR +85.000</v>
      </c>
      <c r="AE292" s="230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>IG</v>
      </c>
      <c r="AF29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29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292" s="231" t="str">
        <f>IF(tbl_coded[[#This Row],[ISIN]]="","",IF(_xll.BDP($B292&amp;" Corp",AH$1)="#N/A N/A","--",_xll.BDP($B292&amp;" Corp",AH$1)))</f>
        <v>CN</v>
      </c>
      <c r="AI29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85</v>
      </c>
      <c r="AK29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上海浦东发展银行/香</v>
      </c>
      <c r="AL292" s="230" t="str">
        <f>IF(tbl_coded[[#This Row],[ISIN]]="","",IF(_xll.BDS($B292&amp;" Corp",AL$1)="#N/A Field Not Applicable","",_xll.BDS($B292&amp;" Corp",AL$1)))</f>
        <v/>
      </c>
      <c r="AM29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9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9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9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2" s="230" t="str">
        <f>IF(tbl_coded[[#This Row],[ISIN]]="","",IF(OR(_xll.BDP($B292&amp;" Corp",AR$1)="#N/A N/A"),"",_xll.BDP($B292&amp;" Corp",AR$1)))</f>
        <v/>
      </c>
      <c r="AS292" s="230" t="str">
        <f>IF(tbl_coded[[#This Row],[ISIN]]="","",IF(_xll.BDS($B292&amp;" Corp",AS$1)="#N/A Field Not Applicable","",_xll.BDS($B292&amp;" Corp",AS$1)))</f>
        <v/>
      </c>
      <c r="AT292" s="230" t="str">
        <f>IF(tbl_coded[[#This Row],[SBLC Provider BBID]]="","",_xll.BDP(tbl_coded[[#This Row],[SBLC Provider BBID]]&amp;" CompanyID","NAME"))</f>
        <v/>
      </c>
      <c r="AU292" s="230" t="str">
        <f>IF(tbl_coded[[#This Row],[ISIN]]="","",IF(OR(_xll.BDP($B292&amp;" Corp",AU$1)="#N/A N/A"),"--",IF(_xll.BDP($B292&amp;" Corp",AU$1)="#N/A Field Not Applicable","",TEXT(_xll.BDP($B292&amp;" Corp",AU$1),"yyyy/mm/dd"))))</f>
        <v>2020/07/27</v>
      </c>
      <c r="AV292" s="230" t="str">
        <f>IF(tbl_coded[[#This Row],[ISIN]]="","",IF(OR(_xll.BDP($B292&amp;" Corp",AV$1)="#N/A N/A"),"--",IF(_xll.BDP($B292&amp;" Corp",AV$1)="#N/A Field Not Applicable","",TEXT(_xll.BDP($B292&amp;" Corp",AV$1),"yyyy/mm/dd"))))</f>
        <v>2023/07/27</v>
      </c>
      <c r="AW292" s="230" t="str">
        <f>IF(tbl_coded[[#This Row],[ISIN]]="","",IF(OR(_xll.BDP($B292&amp;" Corp",AW$1)="#N/A N/A"),"--",IF(_xll.BDP($B292&amp;" Corp",AW$1)="#N/A Field Not Applicable","",TEXT(_xll.BDP($B292&amp;" Corp",AW$1),"yyyy/mm/dd"))))</f>
        <v>2020/07/20</v>
      </c>
      <c r="AX292" s="230" t="str">
        <f>IF(tbl_coded[[#This Row],[ISIN]]="","",IF(OR(_xll.BDP($B292&amp;" Corp",AX$1)="#N/A Field Not Applicable"),"--",IF(_xll.BDP($B292&amp;" Corp",AX$1)="#N/A Field Not Applicable","",TEXT(_xll.BDP($B292&amp;" Corp",AX$1),"yyyy/mm/dd"))))</f>
        <v>--</v>
      </c>
      <c r="AY292" s="230">
        <f>IF(tbl_coded[[#This Row],[ISIN]]="","",IF(OR(_xll.BDP($B292&amp;" Corp",AY$1)="#N/A N/A"),"--",_xll.BDP($B292&amp;" Corp",AY$1)))</f>
        <v>6.1415700000000015</v>
      </c>
      <c r="AZ292" s="230" t="str">
        <f>IF(tbl_coded[[#This Row],[ISIN]]="","",IF(OR(_xll.BDP($B292&amp;" Corp",AZ$1)="#N/A N/A"),"--",_xll.BDP($B292&amp;" Corp",AZ$1)))</f>
        <v>USD</v>
      </c>
      <c r="BA292" s="230">
        <f>IF(tbl_coded[[#This Row],[ISIN]]="","",IF(OR(_xll.BDP($B292&amp;" Corp",BA$1)="#N/A N/A"),"--",_xll.BDP($B292&amp;" Corp",BA$1)))</f>
        <v>500000000</v>
      </c>
      <c r="BB292" s="230">
        <f>IF(tbl_coded[[#This Row],[ISIN]]="","",IF(OR(_xll.BDP($B292&amp;" Corp",BB$1)="#N/A Field Not Applicable"),"--",_xll.BDP($B292&amp;" Corp",BB$1)))</f>
        <v>100</v>
      </c>
      <c r="BC292" s="230" t="str">
        <f>IF(tbl_coded[[#This Row],[ISIN]]="","",IF(OR(_xll.BDP($B292&amp;" Corp",BC$1)="#N/A Field Not Applicable"),"--",_xll.BDP($B292&amp;" Corp",BC$1)))</f>
        <v>N</v>
      </c>
      <c r="BD292" s="230" t="str">
        <f>IF(tbl_coded[[#This Row],[ISIN]]="","",IF(OR(_xll.BDP($B292&amp;" Corp",BD$1)="#N/A Field Not Applicable"),"--",_xll.BDP($B292&amp;" Corp",BD$1)))</f>
        <v>N</v>
      </c>
      <c r="BE292" s="230" t="str">
        <f>IF(tbl_coded[[#This Row],[ISIN]]="","",IF(OR(_xll.BDP($B292&amp;" Corp",BE$1)="#N/A Field Not Applicable"),"--",_xll.BDP($B292&amp;" Corp",BE$1)))</f>
        <v>N</v>
      </c>
      <c r="BF292" s="230" t="str">
        <f>IF(tbl_coded[[#This Row],[ISIN]]="","",IF(OR(_xll.BDP($B292&amp;" Corp",BF$1)="#N/A N/A"),"",_xll.BDP($B292&amp;" Corp",BF$1)))</f>
        <v>600000 CH</v>
      </c>
      <c r="BG29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Baa2</v>
      </c>
      <c r="BI29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29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29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Baa2/BBB/BBB</v>
      </c>
      <c r="BL29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Baa2/BBB/BBB</v>
      </c>
      <c r="BM292" s="230" t="str">
        <f>IF(tbl_coded[[#This Row],[GREEN]]="Y","Green",IF(tbl_coded[[#This Row],[SUSTAINABLE]]="Y","Sustainable",IF(tbl_coded[[#This Row],[SOCIAL]]="Y","Social","")))</f>
        <v/>
      </c>
    </row>
    <row r="293" spans="1:65" ht="15" customHeight="1">
      <c r="A293" s="225">
        <v>291</v>
      </c>
      <c r="B293" s="226" t="str">
        <f>IF(美元债一级!$C$3:$C$1048576&lt;&gt;"",美元债一级!C293,"")</f>
        <v>XS2206237260</v>
      </c>
      <c r="C293" s="230" t="str">
        <f>IF(tbl_coded[[#This Row],[ISIN]]="","",IF(tbl_coded[[#This Row],[Index]]&gt;$A$1,"",IF(_xll.BDP($B293&amp;" Corp",C$1)="#N/A N/A","",_xll.BDP($B293&amp;" Corp",C$1))))</f>
        <v>13/7/2020</v>
      </c>
      <c r="D293" s="230" t="str">
        <f>IF(tbl_coded[[#This Row],[ISIN]]="","",IF(_xll.BDP($B293&amp;" Corp",D$1)="#N/A N/A","",_xll.BDP($B293&amp;" Corp",D$1)))</f>
        <v>RONGXINGDA DEVELOPMENT</v>
      </c>
      <c r="E293" s="230" t="str">
        <f>IF(tbl_coded[[#This Row],[ISIN]]="","",IF(_xll.BDP($B293&amp;" Corp",E$1)="#N/A N/A","--",_xll.BDP($B293&amp;" Corp",E$1)))</f>
        <v>RISESUN REAL ESTATE</v>
      </c>
      <c r="F293" s="230" t="str">
        <f>IF(tbl_coded[[#This Row],[ISIN]]="","",IF(_xll.BDS($B293&amp;" Corp",F$1)="#N/A Field Not Applicable","",_xll.BDS($B293&amp;" Corp",F$1)))</f>
        <v/>
      </c>
      <c r="G293" s="230" t="str">
        <f>IF(tbl_coded[[#This Row],[ISIN]]="","",IF(_xll.BDP($F293&amp;" CompanyID",G$1)="#N/A Invalid Security","",_xll.BDP($F293&amp;" CompanyID",G$1)))</f>
        <v/>
      </c>
      <c r="H293" s="230" t="str">
        <f>IF(tbl_coded[[#This Row],[ISIN]]="","",IF(_xll.BDP($B293&amp;" Corp",H$1)="#N/A N/A","--",_xll.BDP($B293&amp;" Corp",H$1)))</f>
        <v>--</v>
      </c>
      <c r="I293" s="230" t="str">
        <f>IF(tbl_coded[[#This Row],[ISIN]]="","",IF(_xll.BDP($B293&amp;" Corp",I$1)="#N/A N/A","--",_xll.BDP($B293&amp;" Corp",I$1)))</f>
        <v>--</v>
      </c>
      <c r="J293" s="230" t="str">
        <f>IF(tbl_coded[[#This Row],[ISIN]]="","",IF(_xll.BDP($B293&amp;" Corp",J$1)="#N/A N/A","--",_xll.BDP($B293&amp;" Corp",J$1)))</f>
        <v>--</v>
      </c>
      <c r="K293" s="230" t="str">
        <f>IF(tbl_coded[[#This Row],[ISIN]]="","",IF(_xll.BDP($B293&amp;" Corp",K$1)="#N/A N/A","--",_xll.BDP($B293&amp;" Corp",K$1)))</f>
        <v>--</v>
      </c>
      <c r="L293" s="230" t="str">
        <f>IF(tbl_coded[[#This Row],[ISIN]]="","",IF(_xll.BDP($B293&amp;" Corp",L$1)="#N/A N/A","--",_xll.BDP($B293&amp;" Corp",L$1)))</f>
        <v>--</v>
      </c>
      <c r="M293" s="230" t="str">
        <f>IF(tbl_coded[[#This Row],[ISIN]]="","",IF(_xll.BDP($B293&amp;" Corp",M$1)="#N/A N/A","--",_xll.BDP($B293&amp;" Corp",M$1)))</f>
        <v>--</v>
      </c>
      <c r="N293" s="230" t="str">
        <f>IF(tbl_coded[[#This Row],[ISIN]]="","",IF(_xll.BDP($B293&amp;" Corp",N$1)="#N/A N/A","--",_xll.BDP($B293&amp;" Corp",N$1)))</f>
        <v>--</v>
      </c>
      <c r="O293" s="230" t="str">
        <f>IF(tbl_coded[[#This Row],[ISIN]]="","",IF(_xll.BDP($B293&amp;" Corp",O$1)="#N/A N/A","--",_xll.BDP($B293&amp;" Corp",O$1)))</f>
        <v>--</v>
      </c>
      <c r="P293" s="230" t="str">
        <f>IF(tbl_coded[[#This Row],[ISIN]]="","",IF(_xll.BDP($B293&amp;" Corp",P$1)="#N/A N/A","--",_xll.BDP($B293&amp;" Corp",P$1)))</f>
        <v>--</v>
      </c>
      <c r="Q29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93" s="230" t="str">
        <f>IF(tbl_coded[[#This Row],[ISIN]]="","",IF(OR(_xll.BDP($B293&amp;" Corp",R$1)="#N/A N/A",_xll.BDP($B293&amp;" Corp",R$1)="#N/A Invalid Security",_xll.BDP($B293&amp;" Corp",R$1)="#N/A Field Not Applicable"),"--",_xll.BDP($B293&amp;" Corp",R$1)))</f>
        <v>002146 CH</v>
      </c>
      <c r="S293" s="230" t="str">
        <f>IF(tbl_coded[[#This Row],[ISIN]]="","",IF(OR(_xll.BDP($R293&amp;" Equity",S$1)="#N/A N/A",_xll.BDP($R293&amp;" Equity",S$1)="#N/A Invalid Security"),"--",_xll.BDP($R293&amp;" Equity",S$1)))</f>
        <v>--</v>
      </c>
      <c r="T293" s="230" t="str">
        <f>IF(tbl_coded[[#This Row],[ISIN]]="","",IF(OR(_xll.BDP($R293&amp;" Equity",T$1)="#N/A N/A",_xll.BDP($R293&amp;" Equity",T$1)="#N/A Invalid Security"),"--",_xll.BDP($R293&amp;" Equity",T$1)))</f>
        <v>--</v>
      </c>
      <c r="U293" s="230" t="str">
        <f>IF(tbl_coded[[#This Row],[ISIN]]="","",IF(OR(_xll.BDP($R293&amp;" Equity",U$1)="#N/A N/A",_xll.BDP($R293&amp;" Equity",U$1)="#N/A Invalid Security"),"--",_xll.BDP($R293&amp;" Equity",U$1)))</f>
        <v>--</v>
      </c>
      <c r="V293" s="230" t="str">
        <f>IF(tbl_coded[[#This Row],[ISIN]]="","",IF(OR(_xll.BDP($R293&amp;" Equity",V$1)="#N/A N/A",_xll.BDP($R293&amp;" Equity",V$1)="#N/A Invalid Security"),"--",_xll.BDP($R293&amp;" Equity",V$1)))</f>
        <v>WR</v>
      </c>
      <c r="W293" s="230" t="str">
        <f>IF(tbl_coded[[#This Row],[ISIN]]="","",IF(OR(_xll.BDP($R293&amp;" Equity",W$1)="#N/A N/A",_xll.BDP($R293&amp;" Equity",W$1)="#N/A Invalid Security"),"--",_xll.BDP($R293&amp;" Equity",W$1)))</f>
        <v>NR</v>
      </c>
      <c r="X293" s="230" t="str">
        <f>IF(tbl_coded[[#This Row],[ISIN]]="","",IF(OR(_xll.BDP($R293&amp;" Equity",X$1)="#N/A N/A",_xll.BDP($R293&amp;" Equity",X$1)="#N/A Invalid Security"),"--",_xll.BDP($R293&amp;" Equity",X$1)))</f>
        <v>WD</v>
      </c>
      <c r="Y29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WR/NR/WD</v>
      </c>
      <c r="Z293" s="230" t="str">
        <f>IF(tbl_coded[[#This Row],[ISIN]]="","",IF(ISNUMBER(_xll.BDP(B293&amp;" Corp",Z$1)),_xll.BDP(B293&amp;" Corp",Z$1),""))</f>
        <v/>
      </c>
      <c r="AA293" s="230" t="str">
        <f>IF(tbl_coded[[#This Row],[ISIN]]="","",IF(ISNUMBER(_xll.BDP(B293&amp;" Corp",AA$1)),_xll.BDP(B293&amp;" Corp",AA$1),""))</f>
        <v/>
      </c>
      <c r="AB293" s="230" t="str">
        <f>IF(tbl_coded[[#This Row],[ISIN]]="","",IF(ISNUMBER(_xll.BDP(B293&amp;" Corp",AB$1)),_xll.BDP(B293&amp;" Corp",AB$1),""))</f>
        <v/>
      </c>
      <c r="AC293" s="230" t="str">
        <f>IF(tbl_coded[[#This Row],[ISIN]]="","",IF((_xll.BDP(B293&amp;" Corp",AC$1))="#N/A Field Not Applicable","",_xll.BDP(B293&amp;" Corp",AC$1)))</f>
        <v>N</v>
      </c>
      <c r="AD293" s="230" t="str">
        <f>IF(tbl_coded[[#This Row],[ISIN]]="","",IF((_xll.BDP(B293&amp;" Corp",AD$1))="#N/A N/A","--",_xll.BDP(B293&amp;" Corp",AD$1)))</f>
        <v>--</v>
      </c>
      <c r="AE293" s="230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>NR</v>
      </c>
      <c r="AF29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29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93" s="231" t="str">
        <f>IF(tbl_coded[[#This Row],[ISIN]]="","",IF(_xll.BDP($B293&amp;" Corp",AH$1)="#N/A N/A","--",_xll.BDP($B293&amp;" Corp",AH$1)))</f>
        <v>VG</v>
      </c>
      <c r="AI29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荣兴达发展(BVI)有限公</v>
      </c>
      <c r="AL293" s="230" t="str">
        <f>IF(tbl_coded[[#This Row],[ISIN]]="","",IF(_xll.BDS($B293&amp;" Corp",AL$1)="#N/A Field Not Applicable","",_xll.BDS($B293&amp;" Corp",AL$1)))</f>
        <v/>
      </c>
      <c r="AM29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9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9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9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3" s="230" t="str">
        <f>IF(tbl_coded[[#This Row],[ISIN]]="","",IF(OR(_xll.BDP($B293&amp;" Corp",AR$1)="#N/A N/A"),"",_xll.BDP($B293&amp;" Corp",AR$1)))</f>
        <v>RiseSun Real Estate Development Co Ltd</v>
      </c>
      <c r="AS293" s="230" t="str">
        <f>IF(tbl_coded[[#This Row],[ISIN]]="","",IF(_xll.BDS($B293&amp;" Corp",AS$1)="#N/A Field Not Applicable","",_xll.BDS($B293&amp;" Corp",AS$1)))</f>
        <v/>
      </c>
      <c r="AT293" s="230" t="str">
        <f>IF(tbl_coded[[#This Row],[SBLC Provider BBID]]="","",_xll.BDP(tbl_coded[[#This Row],[SBLC Provider BBID]]&amp;" CompanyID","NAME"))</f>
        <v/>
      </c>
      <c r="AU293" s="230" t="str">
        <f>IF(tbl_coded[[#This Row],[ISIN]]="","",IF(OR(_xll.BDP($B293&amp;" Corp",AU$1)="#N/A N/A"),"--",IF(_xll.BDP($B293&amp;" Corp",AU$1)="#N/A Field Not Applicable","",TEXT(_xll.BDP($B293&amp;" Corp",AU$1),"yyyy/mm/dd"))))</f>
        <v>2020/07/16</v>
      </c>
      <c r="AV293" s="230" t="str">
        <f>IF(tbl_coded[[#This Row],[ISIN]]="","",IF(OR(_xll.BDP($B293&amp;" Corp",AV$1)="#N/A N/A"),"--",IF(_xll.BDP($B293&amp;" Corp",AV$1)="#N/A Field Not Applicable","",TEXT(_xll.BDP($B293&amp;" Corp",AV$1),"yyyy/mm/dd"))))</f>
        <v>2021/07/15</v>
      </c>
      <c r="AW293" s="230" t="str">
        <f>IF(tbl_coded[[#This Row],[ISIN]]="","",IF(OR(_xll.BDP($B293&amp;" Corp",AW$1)="#N/A N/A"),"--",IF(_xll.BDP($B293&amp;" Corp",AW$1)="#N/A Field Not Applicable","",TEXT(_xll.BDP($B293&amp;" Corp",AW$1),"yyyy/mm/dd"))))</f>
        <v>2020/07/13</v>
      </c>
      <c r="AX293" s="230" t="str">
        <f>IF(tbl_coded[[#This Row],[ISIN]]="","",IF(OR(_xll.BDP($B293&amp;" Corp",AX$1)="#N/A Field Not Applicable"),"--",IF(_xll.BDP($B293&amp;" Corp",AX$1)="#N/A Field Not Applicable","",TEXT(_xll.BDP($B293&amp;" Corp",AX$1),"yyyy/mm/dd"))))</f>
        <v>--</v>
      </c>
      <c r="AY293" s="230">
        <f>IF(tbl_coded[[#This Row],[ISIN]]="","",IF(OR(_xll.BDP($B293&amp;" Corp",AY$1)="#N/A N/A"),"--",_xll.BDP($B293&amp;" Corp",AY$1)))</f>
        <v>9</v>
      </c>
      <c r="AZ293" s="230" t="str">
        <f>IF(tbl_coded[[#This Row],[ISIN]]="","",IF(OR(_xll.BDP($B293&amp;" Corp",AZ$1)="#N/A N/A"),"--",_xll.BDP($B293&amp;" Corp",AZ$1)))</f>
        <v>USD</v>
      </c>
      <c r="BA293" s="230">
        <f>IF(tbl_coded[[#This Row],[ISIN]]="","",IF(OR(_xll.BDP($B293&amp;" Corp",BA$1)="#N/A N/A"),"--",_xll.BDP($B293&amp;" Corp",BA$1)))</f>
        <v>250000000</v>
      </c>
      <c r="BB293" s="230" t="str">
        <f>IF(tbl_coded[[#This Row],[ISIN]]="","",IF(OR(_xll.BDP($B293&amp;" Corp",BB$1)="#N/A Field Not Applicable"),"--",_xll.BDP($B293&amp;" Corp",BB$1)))</f>
        <v>--</v>
      </c>
      <c r="BC293" s="230" t="str">
        <f>IF(tbl_coded[[#This Row],[ISIN]]="","",IF(OR(_xll.BDP($B293&amp;" Corp",BC$1)="#N/A Field Not Applicable"),"--",_xll.BDP($B293&amp;" Corp",BC$1)))</f>
        <v>N</v>
      </c>
      <c r="BD293" s="230" t="str">
        <f>IF(tbl_coded[[#This Row],[ISIN]]="","",IF(OR(_xll.BDP($B293&amp;" Corp",BD$1)="#N/A Field Not Applicable"),"--",_xll.BDP($B293&amp;" Corp",BD$1)))</f>
        <v>N</v>
      </c>
      <c r="BE293" s="230" t="str">
        <f>IF(tbl_coded[[#This Row],[ISIN]]="","",IF(OR(_xll.BDP($B293&amp;" Corp",BE$1)="#N/A Field Not Applicable"),"--",_xll.BDP($B293&amp;" Corp",BE$1)))</f>
        <v>N</v>
      </c>
      <c r="BF293" s="230" t="str">
        <f>IF(tbl_coded[[#This Row],[ISIN]]="","",IF(OR(_xll.BDP($B293&amp;" Corp",BF$1)="#N/A N/A"),"",_xll.BDP($B293&amp;" Corp",BF$1)))</f>
        <v>002146 CH</v>
      </c>
      <c r="BG29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9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9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29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29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WR/NR/WD</v>
      </c>
      <c r="BM293" s="230" t="str">
        <f>IF(tbl_coded[[#This Row],[GREEN]]="Y","Green",IF(tbl_coded[[#This Row],[SUSTAINABLE]]="Y","Sustainable",IF(tbl_coded[[#This Row],[SOCIAL]]="Y","Social","")))</f>
        <v/>
      </c>
    </row>
    <row r="294" spans="1:65" ht="15" customHeight="1">
      <c r="A294" s="225">
        <v>292</v>
      </c>
      <c r="B294" s="226" t="str">
        <f>IF(美元债一级!$C$3:$C$1048576&lt;&gt;"",美元债一级!C294,"")</f>
        <v>XS2201821183</v>
      </c>
      <c r="C294" s="230" t="str">
        <f>IF(tbl_coded[[#This Row],[ISIN]]="","",IF(tbl_coded[[#This Row],[Index]]&gt;$A$1,"",IF(_xll.BDP($B294&amp;" Corp",C$1)="#N/A N/A","",_xll.BDP($B294&amp;" Corp",C$1))))</f>
        <v>13/7/2020</v>
      </c>
      <c r="D294" s="230" t="str">
        <f>IF(tbl_coded[[#This Row],[ISIN]]="","",IF(_xll.BDP($B294&amp;" Corp",D$1)="#N/A N/A","",_xll.BDP($B294&amp;" Corp",D$1)))</f>
        <v>BK OF COMMUNICATIONS/HK</v>
      </c>
      <c r="E294" s="230" t="str">
        <f>IF(tbl_coded[[#This Row],[ISIN]]="","",IF(_xll.BDP($B294&amp;" Corp",E$1)="#N/A N/A","--",_xll.BDP($B294&amp;" Corp",E$1)))</f>
        <v>--</v>
      </c>
      <c r="F294" s="230" t="str">
        <f>IF(tbl_coded[[#This Row],[ISIN]]="","",IF(_xll.BDS($B294&amp;" Corp",F$1)="#N/A Field Not Applicable","",_xll.BDS($B294&amp;" Corp",F$1)))</f>
        <v/>
      </c>
      <c r="G294" s="230" t="str">
        <f>IF(tbl_coded[[#This Row],[ISIN]]="","",IF(_xll.BDP($F294&amp;" CompanyID",G$1)="#N/A Invalid Security","",_xll.BDP($F294&amp;" CompanyID",G$1)))</f>
        <v/>
      </c>
      <c r="H294" s="230" t="str">
        <f>IF(tbl_coded[[#This Row],[ISIN]]="","",IF(_xll.BDP($B294&amp;" Corp",H$1)="#N/A N/A","--",_xll.BDP($B294&amp;" Corp",H$1)))</f>
        <v>WR</v>
      </c>
      <c r="I294" s="230" t="str">
        <f>IF(tbl_coded[[#This Row],[ISIN]]="","",IF(_xll.BDP($B294&amp;" Corp",I$1)="#N/A N/A","--",_xll.BDP($B294&amp;" Corp",I$1)))</f>
        <v>A-</v>
      </c>
      <c r="J294" s="230" t="str">
        <f>IF(tbl_coded[[#This Row],[ISIN]]="","",IF(_xll.BDP($B294&amp;" Corp",J$1)="#N/A N/A","--",_xll.BDP($B294&amp;" Corp",J$1)))</f>
        <v>--</v>
      </c>
      <c r="K294" s="230" t="str">
        <f>IF(tbl_coded[[#This Row],[ISIN]]="","",IF(_xll.BDP($B294&amp;" Corp",K$1)="#N/A N/A","--",_xll.BDP($B294&amp;" Corp",K$1)))</f>
        <v>--</v>
      </c>
      <c r="L294" s="230" t="str">
        <f>IF(tbl_coded[[#This Row],[ISIN]]="","",IF(_xll.BDP($B294&amp;" Corp",L$1)="#N/A N/A","--",_xll.BDP($B294&amp;" Corp",L$1)))</f>
        <v>--</v>
      </c>
      <c r="M294" s="230" t="str">
        <f>IF(tbl_coded[[#This Row],[ISIN]]="","",IF(_xll.BDP($B294&amp;" Corp",M$1)="#N/A N/A","--",_xll.BDP($B294&amp;" Corp",M$1)))</f>
        <v>--</v>
      </c>
      <c r="N294" s="230" t="str">
        <f>IF(tbl_coded[[#This Row],[ISIN]]="","",IF(_xll.BDP($B294&amp;" Corp",N$1)="#N/A N/A","--",_xll.BDP($B294&amp;" Corp",N$1)))</f>
        <v>--</v>
      </c>
      <c r="O294" s="230" t="str">
        <f>IF(tbl_coded[[#This Row],[ISIN]]="","",IF(_xll.BDP($B294&amp;" Corp",O$1)="#N/A N/A","--",_xll.BDP($B294&amp;" Corp",O$1)))</f>
        <v>--</v>
      </c>
      <c r="P294" s="230" t="str">
        <f>IF(tbl_coded[[#This Row],[ISIN]]="","",IF(_xll.BDP($B294&amp;" Corp",P$1)="#N/A N/A","--",_xll.BDP($B294&amp;" Corp",P$1)))</f>
        <v>A</v>
      </c>
      <c r="Q294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294" s="230" t="str">
        <f>IF(tbl_coded[[#This Row],[ISIN]]="","",IF(OR(_xll.BDP($B294&amp;" Corp",R$1)="#N/A N/A",_xll.BDP($B294&amp;" Corp",R$1)="#N/A Invalid Security",_xll.BDP($B294&amp;" Corp",R$1)="#N/A Field Not Applicable"),"--",_xll.BDP($B294&amp;" Corp",R$1)))</f>
        <v>--</v>
      </c>
      <c r="S294" s="230" t="str">
        <f>IF(tbl_coded[[#This Row],[ISIN]]="","",IF(OR(_xll.BDP($R294&amp;" Equity",S$1)="#N/A N/A",_xll.BDP($R294&amp;" Equity",S$1)="#N/A Invalid Security"),"--",_xll.BDP($R294&amp;" Equity",S$1)))</f>
        <v>--</v>
      </c>
      <c r="T294" s="230" t="str">
        <f>IF(tbl_coded[[#This Row],[ISIN]]="","",IF(OR(_xll.BDP($R294&amp;" Equity",T$1)="#N/A N/A",_xll.BDP($R294&amp;" Equity",T$1)="#N/A Invalid Security"),"--",_xll.BDP($R294&amp;" Equity",T$1)))</f>
        <v>--</v>
      </c>
      <c r="U294" s="230" t="str">
        <f>IF(tbl_coded[[#This Row],[ISIN]]="","",IF(OR(_xll.BDP($R294&amp;" Equity",U$1)="#N/A N/A",_xll.BDP($R294&amp;" Equity",U$1)="#N/A Invalid Security"),"--",_xll.BDP($R294&amp;" Equity",U$1)))</f>
        <v>--</v>
      </c>
      <c r="V294" s="230" t="str">
        <f>IF(tbl_coded[[#This Row],[ISIN]]="","",IF(OR(_xll.BDP($R294&amp;" Equity",V$1)="#N/A N/A",_xll.BDP($R294&amp;" Equity",V$1)="#N/A Invalid Security"),"--",_xll.BDP($R294&amp;" Equity",V$1)))</f>
        <v>--</v>
      </c>
      <c r="W294" s="230" t="str">
        <f>IF(tbl_coded[[#This Row],[ISIN]]="","",IF(OR(_xll.BDP($R294&amp;" Equity",W$1)="#N/A N/A",_xll.BDP($R294&amp;" Equity",W$1)="#N/A Invalid Security"),"--",_xll.BDP($R294&amp;" Equity",W$1)))</f>
        <v>--</v>
      </c>
      <c r="X294" s="230" t="str">
        <f>IF(tbl_coded[[#This Row],[ISIN]]="","",IF(OR(_xll.BDP($R294&amp;" Equity",X$1)="#N/A N/A",_xll.BDP($R294&amp;" Equity",X$1)="#N/A Invalid Security"),"--",_xll.BDP($R294&amp;" Equity",X$1)))</f>
        <v>--</v>
      </c>
      <c r="Y294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94" s="230" t="str">
        <f>IF(tbl_coded[[#This Row],[ISIN]]="","",IF(ISNUMBER(_xll.BDP(B294&amp;" Corp",Z$1)),_xll.BDP(B294&amp;" Corp",Z$1),""))</f>
        <v/>
      </c>
      <c r="AA294" s="230" t="str">
        <f>IF(tbl_coded[[#This Row],[ISIN]]="","",IF(ISNUMBER(_xll.BDP(B294&amp;" Corp",AA$1)),_xll.BDP(B294&amp;" Corp",AA$1),""))</f>
        <v/>
      </c>
      <c r="AB294" s="230">
        <f>IF(tbl_coded[[#This Row],[ISIN]]="","",IF(ISNUMBER(_xll.BDP(B294&amp;" Corp",AB$1)),_xll.BDP(B294&amp;" Corp",AB$1),""))</f>
        <v>80</v>
      </c>
      <c r="AC294" s="230" t="str">
        <f>IF(tbl_coded[[#This Row],[ISIN]]="","",IF((_xll.BDP(B294&amp;" Corp",AC$1))="#N/A Field Not Applicable","",_xll.BDP(B294&amp;" Corp",AC$1)))</f>
        <v>Y</v>
      </c>
      <c r="AD294" s="230" t="str">
        <f>IF(tbl_coded[[#This Row],[ISIN]]="","",IF((_xll.BDP(B294&amp;" Corp",AD$1))="#N/A N/A","--",_xll.BDP(B294&amp;" Corp",AD$1)))</f>
        <v>QUARTLY US LIBOR +80.000</v>
      </c>
      <c r="AE294" s="230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>IG</v>
      </c>
      <c r="AF294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29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WR/A-/--</v>
      </c>
      <c r="AH294" s="231" t="str">
        <f>IF(tbl_coded[[#This Row],[ISIN]]="","",IF(_xll.BDP($B294&amp;" Corp",AH$1)="#N/A N/A","--",_xll.BDP($B294&amp;" Corp",AH$1)))</f>
        <v>CN</v>
      </c>
      <c r="AI29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4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294" s="230" t="s">
        <v>521</v>
      </c>
      <c r="AM294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4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294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294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294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4" s="230" t="str">
        <f>IF(tbl_coded[[#This Row],[ISIN]]="","",IF(OR(_xll.BDP($B294&amp;" Corp",AR$1)="#N/A N/A"),"",_xll.BDP($B294&amp;" Corp",AR$1)))</f>
        <v/>
      </c>
      <c r="AS294" s="230" t="str">
        <f>IF(tbl_coded[[#This Row],[ISIN]]="","",IF(_xll.BDS($B294&amp;" Corp",AS$1)="#N/A Field Not Applicable","",_xll.BDS($B294&amp;" Corp",AS$1)))</f>
        <v/>
      </c>
      <c r="AT294" s="230" t="str">
        <f>IF(tbl_coded[[#This Row],[SBLC Provider BBID]]="","",_xll.BDP(tbl_coded[[#This Row],[SBLC Provider BBID]]&amp;" CompanyID","NAME"))</f>
        <v/>
      </c>
      <c r="AU294" s="230" t="str">
        <f>IF(tbl_coded[[#This Row],[ISIN]]="","",IF(OR(_xll.BDP($B294&amp;" Corp",AU$1)="#N/A N/A"),"--",IF(_xll.BDP($B294&amp;" Corp",AU$1)="#N/A Field Not Applicable","",TEXT(_xll.BDP($B294&amp;" Corp",AU$1),"yyyy/mm/dd"))))</f>
        <v>2020/07/20</v>
      </c>
      <c r="AV294" s="230" t="str">
        <f>IF(tbl_coded[[#This Row],[ISIN]]="","",IF(OR(_xll.BDP($B294&amp;" Corp",AV$1)="#N/A N/A"),"--",IF(_xll.BDP($B294&amp;" Corp",AV$1)="#N/A Field Not Applicable","",TEXT(_xll.BDP($B294&amp;" Corp",AV$1),"yyyy/mm/dd"))))</f>
        <v>2023/07/20</v>
      </c>
      <c r="AW294" s="230" t="str">
        <f>IF(tbl_coded[[#This Row],[ISIN]]="","",IF(OR(_xll.BDP($B294&amp;" Corp",AW$1)="#N/A N/A"),"--",IF(_xll.BDP($B294&amp;" Corp",AW$1)="#N/A Field Not Applicable","",TEXT(_xll.BDP($B294&amp;" Corp",AW$1),"yyyy/mm/dd"))))</f>
        <v>2020/07/13</v>
      </c>
      <c r="AX294" s="230" t="str">
        <f>IF(tbl_coded[[#This Row],[ISIN]]="","",IF(OR(_xll.BDP($B294&amp;" Corp",AX$1)="#N/A Field Not Applicable"),"--",IF(_xll.BDP($B294&amp;" Corp",AX$1)="#N/A Field Not Applicable","",TEXT(_xll.BDP($B294&amp;" Corp",AX$1),"yyyy/mm/dd"))))</f>
        <v>--</v>
      </c>
      <c r="AY294" s="230">
        <f>IF(tbl_coded[[#This Row],[ISIN]]="","",IF(OR(_xll.BDP($B294&amp;" Corp",AY$1)="#N/A N/A"),"--",_xll.BDP($B294&amp;" Corp",AY$1)))</f>
        <v>6.0504300000000004</v>
      </c>
      <c r="AZ294" s="230" t="str">
        <f>IF(tbl_coded[[#This Row],[ISIN]]="","",IF(OR(_xll.BDP($B294&amp;" Corp",AZ$1)="#N/A N/A"),"--",_xll.BDP($B294&amp;" Corp",AZ$1)))</f>
        <v>USD</v>
      </c>
      <c r="BA294" s="230">
        <f>IF(tbl_coded[[#This Row],[ISIN]]="","",IF(OR(_xll.BDP($B294&amp;" Corp",BA$1)="#N/A N/A"),"--",_xll.BDP($B294&amp;" Corp",BA$1)))</f>
        <v>650000000</v>
      </c>
      <c r="BB294" s="230">
        <f>IF(tbl_coded[[#This Row],[ISIN]]="","",IF(OR(_xll.BDP($B294&amp;" Corp",BB$1)="#N/A Field Not Applicable"),"--",_xll.BDP($B294&amp;" Corp",BB$1)))</f>
        <v>100</v>
      </c>
      <c r="BC294" s="230" t="str">
        <f>IF(tbl_coded[[#This Row],[ISIN]]="","",IF(OR(_xll.BDP($B294&amp;" Corp",BC$1)="#N/A Field Not Applicable"),"--",_xll.BDP($B294&amp;" Corp",BC$1)))</f>
        <v>N</v>
      </c>
      <c r="BD294" s="230" t="str">
        <f>IF(tbl_coded[[#This Row],[ISIN]]="","",IF(OR(_xll.BDP($B294&amp;" Corp",BD$1)="#N/A Field Not Applicable"),"--",_xll.BDP($B294&amp;" Corp",BD$1)))</f>
        <v>N</v>
      </c>
      <c r="BE294" s="230" t="str">
        <f>IF(tbl_coded[[#This Row],[ISIN]]="","",IF(OR(_xll.BDP($B294&amp;" Corp",BE$1)="#N/A Field Not Applicable"),"--",_xll.BDP($B294&amp;" Corp",BE$1)))</f>
        <v>N</v>
      </c>
      <c r="BF294" s="230" t="str">
        <f>IF(tbl_coded[[#This Row],[ISIN]]="","",IF(OR(_xll.BDP($B294&amp;" Corp",BF$1)="#N/A N/A"),"",_xll.BDP($B294&amp;" Corp",BF$1)))</f>
        <v>3328 HK</v>
      </c>
      <c r="BG294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4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294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94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94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94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94" s="230" t="str">
        <f>IF(tbl_coded[[#This Row],[GREEN]]="Y","Green",IF(tbl_coded[[#This Row],[SUSTAINABLE]]="Y","Sustainable",IF(tbl_coded[[#This Row],[SOCIAL]]="Y","Social","")))</f>
        <v/>
      </c>
    </row>
    <row r="295" spans="1:65" ht="15" customHeight="1">
      <c r="A295" s="225">
        <v>293</v>
      </c>
      <c r="B295" s="226" t="str">
        <f>IF(美元债一级!$C$3:$C$1048576&lt;&gt;"",美元债一级!C295,"")</f>
        <v>XS2201821340</v>
      </c>
      <c r="C295" s="228" t="str">
        <f>IF(tbl_coded[[#This Row],[ISIN]]="","",IF(tbl_coded[[#This Row],[Index]]&gt;$A$1,"",IF(_xll.BDP($B295&amp;" Corp",C$1)="#N/A N/A","",_xll.BDP($B295&amp;" Corp",C$1))))</f>
        <v>13/7/2020</v>
      </c>
      <c r="D295" s="228" t="str">
        <f>IF(tbl_coded[[#This Row],[ISIN]]="","",IF(_xll.BDP($B295&amp;" Corp",D$1)="#N/A N/A","",_xll.BDP($B295&amp;" Corp",D$1)))</f>
        <v>BK OF COMMUNICATIONS/HK</v>
      </c>
      <c r="E295" s="228" t="str">
        <f>IF(tbl_coded[[#This Row],[ISIN]]="","",IF(_xll.BDP($B295&amp;" Corp",E$1)="#N/A N/A","--",_xll.BDP($B295&amp;" Corp",E$1)))</f>
        <v>--</v>
      </c>
      <c r="F295" s="228" t="str">
        <f>IF(tbl_coded[[#This Row],[ISIN]]="","",IF(_xll.BDS($B295&amp;" Corp",F$1)="#N/A Field Not Applicable","",_xll.BDS($B295&amp;" Corp",F$1)))</f>
        <v/>
      </c>
      <c r="G295" s="228" t="str">
        <f>IF(tbl_coded[[#This Row],[ISIN]]="","",IF(_xll.BDP($F295&amp;" CompanyID",G$1)="#N/A Invalid Security","",_xll.BDP($F295&amp;" CompanyID",G$1)))</f>
        <v/>
      </c>
      <c r="H295" s="228" t="str">
        <f>IF(tbl_coded[[#This Row],[ISIN]]="","",IF(_xll.BDP($B295&amp;" Corp",H$1)="#N/A N/A","--",_xll.BDP($B295&amp;" Corp",H$1)))</f>
        <v>A2</v>
      </c>
      <c r="I295" s="228" t="str">
        <f>IF(tbl_coded[[#This Row],[ISIN]]="","",IF(_xll.BDP($B295&amp;" Corp",I$1)="#N/A N/A","--",_xll.BDP($B295&amp;" Corp",I$1)))</f>
        <v>A-</v>
      </c>
      <c r="J295" s="228" t="str">
        <f>IF(tbl_coded[[#This Row],[ISIN]]="","",IF(_xll.BDP($B295&amp;" Corp",J$1)="#N/A N/A","--",_xll.BDP($B295&amp;" Corp",J$1)))</f>
        <v>--</v>
      </c>
      <c r="K295" s="228" t="str">
        <f>IF(tbl_coded[[#This Row],[ISIN]]="","",IF(_xll.BDP($B295&amp;" Corp",K$1)="#N/A N/A","--",_xll.BDP($B295&amp;" Corp",K$1)))</f>
        <v>--</v>
      </c>
      <c r="L295" s="228" t="str">
        <f>IF(tbl_coded[[#This Row],[ISIN]]="","",IF(_xll.BDP($B295&amp;" Corp",L$1)="#N/A N/A","--",_xll.BDP($B295&amp;" Corp",L$1)))</f>
        <v>--</v>
      </c>
      <c r="M295" s="228" t="str">
        <f>IF(tbl_coded[[#This Row],[ISIN]]="","",IF(_xll.BDP($B295&amp;" Corp",M$1)="#N/A N/A","--",_xll.BDP($B295&amp;" Corp",M$1)))</f>
        <v>--</v>
      </c>
      <c r="N295" s="228" t="str">
        <f>IF(tbl_coded[[#This Row],[ISIN]]="","",IF(_xll.BDP($B295&amp;" Corp",N$1)="#N/A N/A","--",_xll.BDP($B295&amp;" Corp",N$1)))</f>
        <v>--</v>
      </c>
      <c r="O295" s="228" t="str">
        <f>IF(tbl_coded[[#This Row],[ISIN]]="","",IF(_xll.BDP($B295&amp;" Corp",O$1)="#N/A N/A","--",_xll.BDP($B295&amp;" Corp",O$1)))</f>
        <v>--</v>
      </c>
      <c r="P295" s="228" t="str">
        <f>IF(tbl_coded[[#This Row],[ISIN]]="","",IF(_xll.BDP($B295&amp;" Corp",P$1)="#N/A N/A","--",_xll.BDP($B295&amp;" Corp",P$1)))</f>
        <v>A</v>
      </c>
      <c r="Q29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--/--/A</v>
      </c>
      <c r="R295" s="228" t="str">
        <f>IF(tbl_coded[[#This Row],[ISIN]]="","",IF(OR(_xll.BDP($B295&amp;" Corp",R$1)="#N/A N/A",_xll.BDP($B295&amp;" Corp",R$1)="#N/A Invalid Security",_xll.BDP($B295&amp;" Corp",R$1)="#N/A Field Not Applicable"),"--",_xll.BDP($B295&amp;" Corp",R$1)))</f>
        <v>--</v>
      </c>
      <c r="S295" s="228" t="str">
        <f>IF(tbl_coded[[#This Row],[ISIN]]="","",IF(OR(_xll.BDP($R295&amp;" Equity",S$1)="#N/A N/A",_xll.BDP($R295&amp;" Equity",S$1)="#N/A Invalid Security"),"--",_xll.BDP($R295&amp;" Equity",S$1)))</f>
        <v>--</v>
      </c>
      <c r="T295" s="228" t="str">
        <f>IF(tbl_coded[[#This Row],[ISIN]]="","",IF(OR(_xll.BDP($R295&amp;" Equity",T$1)="#N/A N/A",_xll.BDP($R295&amp;" Equity",T$1)="#N/A Invalid Security"),"--",_xll.BDP($R295&amp;" Equity",T$1)))</f>
        <v>--</v>
      </c>
      <c r="U295" s="228" t="str">
        <f>IF(tbl_coded[[#This Row],[ISIN]]="","",IF(OR(_xll.BDP($R295&amp;" Equity",U$1)="#N/A N/A",_xll.BDP($R295&amp;" Equity",U$1)="#N/A Invalid Security"),"--",_xll.BDP($R295&amp;" Equity",U$1)))</f>
        <v>--</v>
      </c>
      <c r="V295" s="228" t="str">
        <f>IF(tbl_coded[[#This Row],[ISIN]]="","",IF(OR(_xll.BDP($R295&amp;" Equity",V$1)="#N/A N/A",_xll.BDP($R295&amp;" Equity",V$1)="#N/A Invalid Security"),"--",_xll.BDP($R295&amp;" Equity",V$1)))</f>
        <v>--</v>
      </c>
      <c r="W295" s="228" t="str">
        <f>IF(tbl_coded[[#This Row],[ISIN]]="","",IF(OR(_xll.BDP($R295&amp;" Equity",W$1)="#N/A N/A",_xll.BDP($R295&amp;" Equity",W$1)="#N/A Invalid Security"),"--",_xll.BDP($R295&amp;" Equity",W$1)))</f>
        <v>--</v>
      </c>
      <c r="X295" s="228" t="str">
        <f>IF(tbl_coded[[#This Row],[ISIN]]="","",IF(OR(_xll.BDP($R295&amp;" Equity",X$1)="#N/A N/A",_xll.BDP($R295&amp;" Equity",X$1)="#N/A Invalid Security"),"--",_xll.BDP($R295&amp;" Equity",X$1)))</f>
        <v>--</v>
      </c>
      <c r="Y29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95" s="228" t="str">
        <f>IF(tbl_coded[[#This Row],[ISIN]]="","",IF(ISNUMBER(_xll.BDP(B295&amp;" Corp",Z$1)),_xll.BDP(B295&amp;" Corp",Z$1),""))</f>
        <v/>
      </c>
      <c r="AA295" s="228" t="str">
        <f>IF(tbl_coded[[#This Row],[ISIN]]="","",IF(ISNUMBER(_xll.BDP(B295&amp;" Corp",AA$1)),_xll.BDP(B295&amp;" Corp",AA$1),""))</f>
        <v/>
      </c>
      <c r="AB295" s="228">
        <f>IF(tbl_coded[[#This Row],[ISIN]]="","",IF(ISNUMBER(_xll.BDP(B295&amp;" Corp",AB$1)),_xll.BDP(B295&amp;" Corp",AB$1),""))</f>
        <v>116.161</v>
      </c>
      <c r="AC295" s="228" t="str">
        <f>IF(tbl_coded[[#This Row],[ISIN]]="","",IF((_xll.BDP(B295&amp;" Corp",AC$1))="#N/A Field Not Applicable","",_xll.BDP(B295&amp;" Corp",AC$1)))</f>
        <v>Y</v>
      </c>
      <c r="AD295" s="228" t="str">
        <f>IF(tbl_coded[[#This Row],[ISIN]]="","",IF((_xll.BDP(B295&amp;" Corp",AD$1))="#N/A N/A","--",_xll.BDP(B295&amp;" Corp",AD$1)))</f>
        <v>SOFRIX +116.161</v>
      </c>
      <c r="AE295" s="228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>IG</v>
      </c>
      <c r="AF29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G29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A2/A-/--</v>
      </c>
      <c r="AH295" s="229" t="str">
        <f>IF(tbl_coded[[#This Row],[ISIN]]="","",IF(_xll.BDP($B295&amp;" Corp",AH$1)="#N/A N/A","--",_xll.BDP($B295&amp;" Corp",AH$1)))</f>
        <v>CN</v>
      </c>
      <c r="AI29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交通银行/香港分行</v>
      </c>
      <c r="AL295" s="244" t="str">
        <f>IF(tbl_coded[[#This Row],[ISIN]]="","",IF(_xll.BDS($B295&amp;" Corp",AL$1)="#N/A Field Not Applicable","",_xll.BDS($B295&amp;" Corp",AL$1)))</f>
        <v/>
      </c>
      <c r="AM29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9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9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9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5" s="244" t="str">
        <f>IF(tbl_coded[[#This Row],[ISIN]]="","",IF(OR(_xll.BDP($B295&amp;" Corp",AR$1)="#N/A N/A"),"",_xll.BDP($B295&amp;" Corp",AR$1)))</f>
        <v/>
      </c>
      <c r="AS295" s="244" t="str">
        <f>IF(tbl_coded[[#This Row],[ISIN]]="","",IF(_xll.BDS($B295&amp;" Corp",AS$1)="#N/A Field Not Applicable","",_xll.BDS($B295&amp;" Corp",AS$1)))</f>
        <v/>
      </c>
      <c r="AT295" s="244" t="str">
        <f>IF(tbl_coded[[#This Row],[SBLC Provider BBID]]="","",_xll.BDP(tbl_coded[[#This Row],[SBLC Provider BBID]]&amp;" CompanyID","NAME"))</f>
        <v/>
      </c>
      <c r="AU295" s="244" t="str">
        <f>IF(tbl_coded[[#This Row],[ISIN]]="","",IF(OR(_xll.BDP($B295&amp;" Corp",AU$1)="#N/A N/A"),"--",IF(_xll.BDP($B295&amp;" Corp",AU$1)="#N/A Field Not Applicable","",TEXT(_xll.BDP($B295&amp;" Corp",AU$1),"yyyy/mm/dd"))))</f>
        <v>2020/07/20</v>
      </c>
      <c r="AV295" s="244" t="str">
        <f>IF(tbl_coded[[#This Row],[ISIN]]="","",IF(OR(_xll.BDP($B295&amp;" Corp",AV$1)="#N/A N/A"),"--",IF(_xll.BDP($B295&amp;" Corp",AV$1)="#N/A Field Not Applicable","",TEXT(_xll.BDP($B295&amp;" Corp",AV$1),"yyyy/mm/dd"))))</f>
        <v>2025/07/20</v>
      </c>
      <c r="AW295" s="244" t="str">
        <f>IF(tbl_coded[[#This Row],[ISIN]]="","",IF(OR(_xll.BDP($B295&amp;" Corp",AW$1)="#N/A N/A"),"--",IF(_xll.BDP($B295&amp;" Corp",AW$1)="#N/A Field Not Applicable","",TEXT(_xll.BDP($B295&amp;" Corp",AW$1),"yyyy/mm/dd"))))</f>
        <v>2020/07/13</v>
      </c>
      <c r="AX295" s="244" t="str">
        <f>IF(tbl_coded[[#This Row],[ISIN]]="","",IF(OR(_xll.BDP($B295&amp;" Corp",AX$1)="#N/A Field Not Applicable"),"--",IF(_xll.BDP($B295&amp;" Corp",AX$1)="#N/A Field Not Applicable","",TEXT(_xll.BDP($B295&amp;" Corp",AX$1),"yyyy/mm/dd"))))</f>
        <v>--</v>
      </c>
      <c r="AY295" s="244">
        <f>IF(tbl_coded[[#This Row],[ISIN]]="","",IF(OR(_xll.BDP($B295&amp;" Corp",AY$1)="#N/A N/A"),"--",_xll.BDP($B295&amp;" Corp",AY$1)))</f>
        <v>6.4640602495530182</v>
      </c>
      <c r="AZ295" s="244" t="str">
        <f>IF(tbl_coded[[#This Row],[ISIN]]="","",IF(OR(_xll.BDP($B295&amp;" Corp",AZ$1)="#N/A N/A"),"--",_xll.BDP($B295&amp;" Corp",AZ$1)))</f>
        <v>USD</v>
      </c>
      <c r="BA295" s="244">
        <f>IF(tbl_coded[[#This Row],[ISIN]]="","",IF(OR(_xll.BDP($B295&amp;" Corp",BA$1)="#N/A N/A"),"--",_xll.BDP($B295&amp;" Corp",BA$1)))</f>
        <v>400000000</v>
      </c>
      <c r="BB295" s="244">
        <f>IF(tbl_coded[[#This Row],[ISIN]]="","",IF(OR(_xll.BDP($B295&amp;" Corp",BB$1)="#N/A Field Not Applicable"),"--",_xll.BDP($B295&amp;" Corp",BB$1)))</f>
        <v>100</v>
      </c>
      <c r="BC295" s="244" t="str">
        <f>IF(tbl_coded[[#This Row],[ISIN]]="","",IF(OR(_xll.BDP($B295&amp;" Corp",BC$1)="#N/A Field Not Applicable"),"--",_xll.BDP($B295&amp;" Corp",BC$1)))</f>
        <v>N</v>
      </c>
      <c r="BD295" s="244" t="str">
        <f>IF(tbl_coded[[#This Row],[ISIN]]="","",IF(OR(_xll.BDP($B295&amp;" Corp",BD$1)="#N/A Field Not Applicable"),"--",_xll.BDP($B295&amp;" Corp",BD$1)))</f>
        <v>N</v>
      </c>
      <c r="BE295" s="244" t="str">
        <f>IF(tbl_coded[[#This Row],[ISIN]]="","",IF(OR(_xll.BDP($B295&amp;" Corp",BE$1)="#N/A Field Not Applicable"),"--",_xll.BDP($B295&amp;" Corp",BE$1)))</f>
        <v>N</v>
      </c>
      <c r="BF295" s="244" t="str">
        <f>IF(tbl_coded[[#This Row],[ISIN]]="","",IF(OR(_xll.BDP($B295&amp;" Corp",BF$1)="#N/A N/A"),"",_xll.BDP($B295&amp;" Corp",BF$1)))</f>
        <v>3328 HK</v>
      </c>
      <c r="BG29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29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9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9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9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95" s="244" t="str">
        <f>IF(tbl_coded[[#This Row],[GREEN]]="Y","Green",IF(tbl_coded[[#This Row],[SUSTAINABLE]]="Y","Sustainable",IF(tbl_coded[[#This Row],[SOCIAL]]="Y","Social","")))</f>
        <v/>
      </c>
    </row>
    <row r="296" spans="1:65" ht="15" customHeight="1">
      <c r="A296" s="225">
        <v>294</v>
      </c>
      <c r="B296" s="226" t="str">
        <f>IF(美元债一级!$C$3:$C$1048576&lt;&gt;"",美元债一级!C296,"")</f>
        <v>XS2189769057</v>
      </c>
      <c r="C296" s="228" t="str">
        <f>IF(tbl_coded[[#This Row],[ISIN]]="","",IF(tbl_coded[[#This Row],[Index]]&gt;$A$1,"",IF(_xll.BDP($B296&amp;" Corp",C$1)="#N/A N/A","",_xll.BDP($B296&amp;" Corp",C$1))))</f>
        <v>9/7/2020</v>
      </c>
      <c r="D296" s="228" t="str">
        <f>IF(tbl_coded[[#This Row],[ISIN]]="","",IF(_xll.BDP($B296&amp;" Corp",D$1)="#N/A N/A","",_xll.BDP($B296&amp;" Corp",D$1)))</f>
        <v>HFI INTERNATIONAL HK</v>
      </c>
      <c r="E296" s="228" t="str">
        <f>IF(tbl_coded[[#This Row],[ISIN]]="","",IF(_xll.BDP($B296&amp;" Corp",E$1)="#N/A N/A","--",_xll.BDP($B296&amp;" Corp",E$1)))</f>
        <v>HANGZHOU FIN INVST GP</v>
      </c>
      <c r="F296" s="228" t="str">
        <f>IF(tbl_coded[[#This Row],[ISIN]]="","",IF(_xll.BDS($B296&amp;" Corp",F$1)="#N/A Field Not Applicable","",_xll.BDS($B296&amp;" Corp",F$1)))</f>
        <v/>
      </c>
      <c r="G296" s="228" t="str">
        <f>IF(tbl_coded[[#This Row],[ISIN]]="","",IF(_xll.BDP($F296&amp;" CompanyID",G$1)="#N/A Invalid Security","",_xll.BDP($F296&amp;" CompanyID",G$1)))</f>
        <v/>
      </c>
      <c r="H296" s="228" t="str">
        <f>IF(tbl_coded[[#This Row],[ISIN]]="","",IF(_xll.BDP($B296&amp;" Corp",H$1)="#N/A N/A","--",_xll.BDP($B296&amp;" Corp",H$1)))</f>
        <v>--</v>
      </c>
      <c r="I296" s="228" t="str">
        <f>IF(tbl_coded[[#This Row],[ISIN]]="","",IF(_xll.BDP($B296&amp;" Corp",I$1)="#N/A N/A","--",_xll.BDP($B296&amp;" Corp",I$1)))</f>
        <v>--</v>
      </c>
      <c r="J296" s="228" t="str">
        <f>IF(tbl_coded[[#This Row],[ISIN]]="","",IF(_xll.BDP($B296&amp;" Corp",J$1)="#N/A N/A","--",_xll.BDP($B296&amp;" Corp",J$1)))</f>
        <v>BBB+</v>
      </c>
      <c r="K296" s="228" t="str">
        <f>IF(tbl_coded[[#This Row],[ISIN]]="","",IF(_xll.BDP($B296&amp;" Corp",K$1)="#N/A N/A","--",_xll.BDP($B296&amp;" Corp",K$1)))</f>
        <v>--</v>
      </c>
      <c r="L296" s="228" t="str">
        <f>IF(tbl_coded[[#This Row],[ISIN]]="","",IF(_xll.BDP($B296&amp;" Corp",L$1)="#N/A N/A","--",_xll.BDP($B296&amp;" Corp",L$1)))</f>
        <v>--</v>
      </c>
      <c r="M296" s="228" t="str">
        <f>IF(tbl_coded[[#This Row],[ISIN]]="","",IF(_xll.BDP($B296&amp;" Corp",M$1)="#N/A N/A","--",_xll.BDP($B296&amp;" Corp",M$1)))</f>
        <v>--</v>
      </c>
      <c r="N296" s="228" t="str">
        <f>IF(tbl_coded[[#This Row],[ISIN]]="","",IF(_xll.BDP($B296&amp;" Corp",N$1)="#N/A N/A","--",_xll.BDP($B296&amp;" Corp",N$1)))</f>
        <v>--</v>
      </c>
      <c r="O296" s="228" t="str">
        <f>IF(tbl_coded[[#This Row],[ISIN]]="","",IF(_xll.BDP($B296&amp;" Corp",O$1)="#N/A N/A","--",_xll.BDP($B296&amp;" Corp",O$1)))</f>
        <v>--</v>
      </c>
      <c r="P296" s="228" t="str">
        <f>IF(tbl_coded[[#This Row],[ISIN]]="","",IF(_xll.BDP($B296&amp;" Corp",P$1)="#N/A N/A","--",_xll.BDP($B296&amp;" Corp",P$1)))</f>
        <v>--</v>
      </c>
      <c r="Q29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96" s="228" t="str">
        <f>IF(tbl_coded[[#This Row],[ISIN]]="","",IF(OR(_xll.BDP($B296&amp;" Corp",R$1)="#N/A N/A",_xll.BDP($B296&amp;" Corp",R$1)="#N/A Invalid Security",_xll.BDP($B296&amp;" Corp",R$1)="#N/A Field Not Applicable"),"--",_xll.BDP($B296&amp;" Corp",R$1)))</f>
        <v>HFIGCZ CH</v>
      </c>
      <c r="S296" s="228" t="str">
        <f>IF(tbl_coded[[#This Row],[ISIN]]="","",IF(OR(_xll.BDP($R296&amp;" Equity",S$1)="#N/A N/A",_xll.BDP($R296&amp;" Equity",S$1)="#N/A Invalid Security"),"--",_xll.BDP($R296&amp;" Equity",S$1)))</f>
        <v>--</v>
      </c>
      <c r="T296" s="228" t="str">
        <f>IF(tbl_coded[[#This Row],[ISIN]]="","",IF(OR(_xll.BDP($R296&amp;" Equity",T$1)="#N/A N/A",_xll.BDP($R296&amp;" Equity",T$1)="#N/A Invalid Security"),"--",_xll.BDP($R296&amp;" Equity",T$1)))</f>
        <v>--</v>
      </c>
      <c r="U296" s="228" t="str">
        <f>IF(tbl_coded[[#This Row],[ISIN]]="","",IF(OR(_xll.BDP($R296&amp;" Equity",U$1)="#N/A N/A",_xll.BDP($R296&amp;" Equity",U$1)="#N/A Invalid Security"),"--",_xll.BDP($R296&amp;" Equity",U$1)))</f>
        <v>--</v>
      </c>
      <c r="V296" s="228" t="str">
        <f>IF(tbl_coded[[#This Row],[ISIN]]="","",IF(OR(_xll.BDP($R296&amp;" Equity",V$1)="#N/A N/A",_xll.BDP($R296&amp;" Equity",V$1)="#N/A Invalid Security"),"--",_xll.BDP($R296&amp;" Equity",V$1)))</f>
        <v>--</v>
      </c>
      <c r="W296" s="228" t="str">
        <f>IF(tbl_coded[[#This Row],[ISIN]]="","",IF(OR(_xll.BDP($R296&amp;" Equity",W$1)="#N/A N/A",_xll.BDP($R296&amp;" Equity",W$1)="#N/A Invalid Security"),"--",_xll.BDP($R296&amp;" Equity",W$1)))</f>
        <v>BBB</v>
      </c>
      <c r="X296" s="228" t="str">
        <f>IF(tbl_coded[[#This Row],[ISIN]]="","",IF(OR(_xll.BDP($R296&amp;" Equity",X$1)="#N/A N/A",_xll.BDP($R296&amp;" Equity",X$1)="#N/A Invalid Security"),"--",_xll.BDP($R296&amp;" Equity",X$1)))</f>
        <v>BBB+</v>
      </c>
      <c r="Y29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--/BBB/BBB+</v>
      </c>
      <c r="Z296" s="228" t="str">
        <f>IF(tbl_coded[[#This Row],[ISIN]]="","",IF(ISNUMBER(_xll.BDP(B296&amp;" Corp",Z$1)),_xll.BDP(B296&amp;" Corp",Z$1),""))</f>
        <v/>
      </c>
      <c r="AA296" s="228" t="str">
        <f>IF(tbl_coded[[#This Row],[ISIN]]="","",IF(ISNUMBER(_xll.BDP(B296&amp;" Corp",AA$1)),_xll.BDP(B296&amp;" Corp",AA$1),""))</f>
        <v/>
      </c>
      <c r="AB296" s="228" t="str">
        <f>IF(tbl_coded[[#This Row],[ISIN]]="","",IF(ISNUMBER(_xll.BDP(B296&amp;" Corp",AB$1)),_xll.BDP(B296&amp;" Corp",AB$1),""))</f>
        <v/>
      </c>
      <c r="AC296" s="228" t="str">
        <f>IF(tbl_coded[[#This Row],[ISIN]]="","",IF((_xll.BDP(B296&amp;" Corp",AC$1))="#N/A Field Not Applicable","",_xll.BDP(B296&amp;" Corp",AC$1)))</f>
        <v>N</v>
      </c>
      <c r="AD296" s="228" t="str">
        <f>IF(tbl_coded[[#This Row],[ISIN]]="","",IF((_xll.BDP(B296&amp;" Corp",AD$1))="#N/A N/A","--",_xll.BDP(B296&amp;" Corp",AD$1)))</f>
        <v>--</v>
      </c>
      <c r="AE296" s="228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>IG</v>
      </c>
      <c r="AF29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--/BBB/BBB+</v>
      </c>
      <c r="AG29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H296" s="229" t="str">
        <f>IF(tbl_coded[[#This Row],[ISIN]]="","",IF(_xll.BDP($B296&amp;" Corp",AH$1)="#N/A N/A","--",_xll.BDP($B296&amp;" Corp",AH$1)))</f>
        <v>HK</v>
      </c>
      <c r="AI29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金投国际(香港)有限公</v>
      </c>
      <c r="AL296" s="244" t="str">
        <f>IF(tbl_coded[[#This Row],[ISIN]]="","",IF(_xll.BDS($B296&amp;" Corp",AL$1)="#N/A Field Not Applicable","",_xll.BDS($B296&amp;" Corp",AL$1)))</f>
        <v/>
      </c>
      <c r="AM29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9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9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9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6" s="244" t="str">
        <f>IF(tbl_coded[[#This Row],[ISIN]]="","",IF(OR(_xll.BDP($B296&amp;" Corp",AR$1)="#N/A N/A"),"",_xll.BDP($B296&amp;" Corp",AR$1)))</f>
        <v>Hangzhou Finance &amp; Investment Group Co Ltd</v>
      </c>
      <c r="AS296" s="244" t="str">
        <f>IF(tbl_coded[[#This Row],[ISIN]]="","",IF(_xll.BDS($B296&amp;" Corp",AS$1)="#N/A Field Not Applicable","",_xll.BDS($B296&amp;" Corp",AS$1)))</f>
        <v/>
      </c>
      <c r="AT296" s="244" t="str">
        <f>IF(tbl_coded[[#This Row],[SBLC Provider BBID]]="","",_xll.BDP(tbl_coded[[#This Row],[SBLC Provider BBID]]&amp;" CompanyID","NAME"))</f>
        <v/>
      </c>
      <c r="AU296" s="244" t="str">
        <f>IF(tbl_coded[[#This Row],[ISIN]]="","",IF(OR(_xll.BDP($B296&amp;" Corp",AU$1)="#N/A N/A"),"--",IF(_xll.BDP($B296&amp;" Corp",AU$1)="#N/A Field Not Applicable","",TEXT(_xll.BDP($B296&amp;" Corp",AU$1),"yyyy/mm/dd"))))</f>
        <v>2020/07/16</v>
      </c>
      <c r="AV296" s="244" t="str">
        <f>IF(tbl_coded[[#This Row],[ISIN]]="","",IF(OR(_xll.BDP($B296&amp;" Corp",AV$1)="#N/A N/A"),"--",IF(_xll.BDP($B296&amp;" Corp",AV$1)="#N/A Field Not Applicable","",TEXT(_xll.BDP($B296&amp;" Corp",AV$1),"yyyy/mm/dd"))))</f>
        <v>2025/07/16</v>
      </c>
      <c r="AW296" s="244" t="str">
        <f>IF(tbl_coded[[#This Row],[ISIN]]="","",IF(OR(_xll.BDP($B296&amp;" Corp",AW$1)="#N/A N/A"),"--",IF(_xll.BDP($B296&amp;" Corp",AW$1)="#N/A Field Not Applicable","",TEXT(_xll.BDP($B296&amp;" Corp",AW$1),"yyyy/mm/dd"))))</f>
        <v>2020/07/09</v>
      </c>
      <c r="AX296" s="244" t="str">
        <f>IF(tbl_coded[[#This Row],[ISIN]]="","",IF(OR(_xll.BDP($B296&amp;" Corp",AX$1)="#N/A Field Not Applicable"),"--",IF(_xll.BDP($B296&amp;" Corp",AX$1)="#N/A Field Not Applicable","",TEXT(_xll.BDP($B296&amp;" Corp",AX$1),"yyyy/mm/dd"))))</f>
        <v>--</v>
      </c>
      <c r="AY296" s="244">
        <f>IF(tbl_coded[[#This Row],[ISIN]]="","",IF(OR(_xll.BDP($B296&amp;" Corp",AY$1)="#N/A N/A"),"--",_xll.BDP($B296&amp;" Corp",AY$1)))</f>
        <v>3.2</v>
      </c>
      <c r="AZ296" s="244" t="str">
        <f>IF(tbl_coded[[#This Row],[ISIN]]="","",IF(OR(_xll.BDP($B296&amp;" Corp",AZ$1)="#N/A N/A"),"--",_xll.BDP($B296&amp;" Corp",AZ$1)))</f>
        <v>USD</v>
      </c>
      <c r="BA296" s="244">
        <f>IF(tbl_coded[[#This Row],[ISIN]]="","",IF(OR(_xll.BDP($B296&amp;" Corp",BA$1)="#N/A N/A"),"--",_xll.BDP($B296&amp;" Corp",BA$1)))</f>
        <v>260000000</v>
      </c>
      <c r="BB296" s="244">
        <f>IF(tbl_coded[[#This Row],[ISIN]]="","",IF(OR(_xll.BDP($B296&amp;" Corp",BB$1)="#N/A Field Not Applicable"),"--",_xll.BDP($B296&amp;" Corp",BB$1)))</f>
        <v>100</v>
      </c>
      <c r="BC296" s="244" t="str">
        <f>IF(tbl_coded[[#This Row],[ISIN]]="","",IF(OR(_xll.BDP($B296&amp;" Corp",BC$1)="#N/A Field Not Applicable"),"--",_xll.BDP($B296&amp;" Corp",BC$1)))</f>
        <v>N</v>
      </c>
      <c r="BD296" s="244" t="str">
        <f>IF(tbl_coded[[#This Row],[ISIN]]="","",IF(OR(_xll.BDP($B296&amp;" Corp",BD$1)="#N/A Field Not Applicable"),"--",_xll.BDP($B296&amp;" Corp",BD$1)))</f>
        <v>N</v>
      </c>
      <c r="BE296" s="244" t="str">
        <f>IF(tbl_coded[[#This Row],[ISIN]]="","",IF(OR(_xll.BDP($B296&amp;" Corp",BE$1)="#N/A Field Not Applicable"),"--",_xll.BDP($B296&amp;" Corp",BE$1)))</f>
        <v>N</v>
      </c>
      <c r="BF296" s="244" t="str">
        <f>IF(tbl_coded[[#This Row],[ISIN]]="","",IF(OR(_xll.BDP($B296&amp;" Corp",BF$1)="#N/A N/A"),"",_xll.BDP($B296&amp;" Corp",BF$1)))</f>
        <v>HFIGCZ CH</v>
      </c>
      <c r="BG29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9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BBB</v>
      </c>
      <c r="BJ29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BBB+</v>
      </c>
      <c r="BK29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--/BBB/BBB+</v>
      </c>
      <c r="BL29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--/BBB/BBB+</v>
      </c>
      <c r="BM296" s="244" t="str">
        <f>IF(tbl_coded[[#This Row],[GREEN]]="Y","Green",IF(tbl_coded[[#This Row],[SUSTAINABLE]]="Y","Sustainable",IF(tbl_coded[[#This Row],[SOCIAL]]="Y","Social","")))</f>
        <v/>
      </c>
    </row>
    <row r="297" spans="1:65" ht="15" customHeight="1">
      <c r="A297" s="225">
        <v>295</v>
      </c>
      <c r="B297" s="226" t="str">
        <f>IF(美元债一级!$C$3:$C$1048576&lt;&gt;"",美元债一级!C297,"")</f>
        <v>XS2199572111</v>
      </c>
      <c r="C297" s="228" t="str">
        <f>IF(tbl_coded[[#This Row],[ISIN]]="","",IF(tbl_coded[[#This Row],[Index]]&gt;$A$1,"",IF(_xll.BDP($B297&amp;" Corp",C$1)="#N/A N/A","",_xll.BDP($B297&amp;" Corp",C$1))))</f>
        <v>9/7/2020</v>
      </c>
      <c r="D297" s="228" t="str">
        <f>IF(tbl_coded[[#This Row],[ISIN]]="","",IF(_xll.BDP($B297&amp;" Corp",D$1)="#N/A N/A","",_xll.BDP($B297&amp;" Corp",D$1)))</f>
        <v>SHANDONG ENERGY AUST</v>
      </c>
      <c r="E297" s="228" t="str">
        <f>IF(tbl_coded[[#This Row],[ISIN]]="","",IF(_xll.BDP($B297&amp;" Corp",E$1)="#N/A N/A","--",_xll.BDP($B297&amp;" Corp",E$1)))</f>
        <v>SHANDONG ENERGY GRP CO</v>
      </c>
      <c r="F297" s="228" t="str">
        <f>IF(tbl_coded[[#This Row],[ISIN]]="","",IF(_xll.BDS($B297&amp;" Corp",F$1)="#N/A Field Not Applicable","",_xll.BDS($B297&amp;" Corp",F$1)))</f>
        <v/>
      </c>
      <c r="G297" s="228" t="str">
        <f>IF(tbl_coded[[#This Row],[ISIN]]="","",IF(_xll.BDP($F297&amp;" CompanyID",G$1)="#N/A Invalid Security","",_xll.BDP($F297&amp;" CompanyID",G$1)))</f>
        <v/>
      </c>
      <c r="H297" s="228" t="str">
        <f>IF(tbl_coded[[#This Row],[ISIN]]="","",IF(_xll.BDP($B297&amp;" Corp",H$1)="#N/A N/A","--",_xll.BDP($B297&amp;" Corp",H$1)))</f>
        <v>--</v>
      </c>
      <c r="I297" s="228" t="str">
        <f>IF(tbl_coded[[#This Row],[ISIN]]="","",IF(_xll.BDP($B297&amp;" Corp",I$1)="#N/A N/A","--",_xll.BDP($B297&amp;" Corp",I$1)))</f>
        <v>--</v>
      </c>
      <c r="J297" s="228" t="str">
        <f>IF(tbl_coded[[#This Row],[ISIN]]="","",IF(_xll.BDP($B297&amp;" Corp",J$1)="#N/A N/A","--",_xll.BDP($B297&amp;" Corp",J$1)))</f>
        <v>--</v>
      </c>
      <c r="K297" s="228" t="str">
        <f>IF(tbl_coded[[#This Row],[ISIN]]="","",IF(_xll.BDP($B297&amp;" Corp",K$1)="#N/A N/A","--",_xll.BDP($B297&amp;" Corp",K$1)))</f>
        <v>--</v>
      </c>
      <c r="L297" s="228" t="str">
        <f>IF(tbl_coded[[#This Row],[ISIN]]="","",IF(_xll.BDP($B297&amp;" Corp",L$1)="#N/A N/A","--",_xll.BDP($B297&amp;" Corp",L$1)))</f>
        <v>--</v>
      </c>
      <c r="M297" s="228" t="str">
        <f>IF(tbl_coded[[#This Row],[ISIN]]="","",IF(_xll.BDP($B297&amp;" Corp",M$1)="#N/A N/A","--",_xll.BDP($B297&amp;" Corp",M$1)))</f>
        <v>--</v>
      </c>
      <c r="N297" s="228" t="str">
        <f>IF(tbl_coded[[#This Row],[ISIN]]="","",IF(_xll.BDP($B297&amp;" Corp",N$1)="#N/A N/A","--",_xll.BDP($B297&amp;" Corp",N$1)))</f>
        <v>--</v>
      </c>
      <c r="O297" s="228" t="str">
        <f>IF(tbl_coded[[#This Row],[ISIN]]="","",IF(_xll.BDP($B297&amp;" Corp",O$1)="#N/A N/A","--",_xll.BDP($B297&amp;" Corp",O$1)))</f>
        <v>--</v>
      </c>
      <c r="P297" s="228" t="str">
        <f>IF(tbl_coded[[#This Row],[ISIN]]="","",IF(_xll.BDP($B297&amp;" Corp",P$1)="#N/A N/A","--",_xll.BDP($B297&amp;" Corp",P$1)))</f>
        <v>--</v>
      </c>
      <c r="Q297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297" s="228" t="str">
        <f>IF(tbl_coded[[#This Row],[ISIN]]="","",IF(OR(_xll.BDP($B297&amp;" Corp",R$1)="#N/A N/A",_xll.BDP($B297&amp;" Corp",R$1)="#N/A Invalid Security",_xll.BDP($B297&amp;" Corp",R$1)="#N/A Field Not Applicable"),"--",_xll.BDP($B297&amp;" Corp",R$1)))</f>
        <v>SHAEGZ CH</v>
      </c>
      <c r="S297" s="228" t="str">
        <f>IF(tbl_coded[[#This Row],[ISIN]]="","",IF(OR(_xll.BDP($R297&amp;" Equity",S$1)="#N/A N/A",_xll.BDP($R297&amp;" Equity",S$1)="#N/A Invalid Security"),"--",_xll.BDP($R297&amp;" Equity",S$1)))</f>
        <v>--</v>
      </c>
      <c r="T297" s="228" t="str">
        <f>IF(tbl_coded[[#This Row],[ISIN]]="","",IF(OR(_xll.BDP($R297&amp;" Equity",T$1)="#N/A N/A",_xll.BDP($R297&amp;" Equity",T$1)="#N/A Invalid Security"),"--",_xll.BDP($R297&amp;" Equity",T$1)))</f>
        <v>--</v>
      </c>
      <c r="U297" s="228" t="str">
        <f>IF(tbl_coded[[#This Row],[ISIN]]="","",IF(OR(_xll.BDP($R297&amp;" Equity",U$1)="#N/A N/A",_xll.BDP($R297&amp;" Equity",U$1)="#N/A Invalid Security"),"--",_xll.BDP($R297&amp;" Equity",U$1)))</f>
        <v>Ba1</v>
      </c>
      <c r="V297" s="228" t="str">
        <f>IF(tbl_coded[[#This Row],[ISIN]]="","",IF(OR(_xll.BDP($R297&amp;" Equity",V$1)="#N/A N/A",_xll.BDP($R297&amp;" Equity",V$1)="#N/A Invalid Security"),"--",_xll.BDP($R297&amp;" Equity",V$1)))</f>
        <v>Ba1</v>
      </c>
      <c r="W297" s="228" t="str">
        <f>IF(tbl_coded[[#This Row],[ISIN]]="","",IF(OR(_xll.BDP($R297&amp;" Equity",W$1)="#N/A N/A",_xll.BDP($R297&amp;" Equity",W$1)="#N/A Invalid Security"),"--",_xll.BDP($R297&amp;" Equity",W$1)))</f>
        <v>NR</v>
      </c>
      <c r="X297" s="228" t="str">
        <f>IF(tbl_coded[[#This Row],[ISIN]]="","",IF(OR(_xll.BDP($R297&amp;" Equity",X$1)="#N/A N/A",_xll.BDP($R297&amp;" Equity",X$1)="#N/A Invalid Security"),"--",_xll.BDP($R297&amp;" Equity",X$1)))</f>
        <v>--</v>
      </c>
      <c r="Y297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Ba1/NR/--</v>
      </c>
      <c r="Z297" s="228" t="str">
        <f>IF(tbl_coded[[#This Row],[ISIN]]="","",IF(ISNUMBER(_xll.BDP(B297&amp;" Corp",Z$1)),_xll.BDP(B297&amp;" Corp",Z$1),""))</f>
        <v/>
      </c>
      <c r="AA297" s="228" t="str">
        <f>IF(tbl_coded[[#This Row],[ISIN]]="","",IF(ISNUMBER(_xll.BDP(B297&amp;" Corp",AA$1)),_xll.BDP(B297&amp;" Corp",AA$1),""))</f>
        <v/>
      </c>
      <c r="AB297" s="228" t="str">
        <f>IF(tbl_coded[[#This Row],[ISIN]]="","",IF(ISNUMBER(_xll.BDP(B297&amp;" Corp",AB$1)),_xll.BDP(B297&amp;" Corp",AB$1),""))</f>
        <v/>
      </c>
      <c r="AC297" s="228" t="str">
        <f>IF(tbl_coded[[#This Row],[ISIN]]="","",IF((_xll.BDP(B297&amp;" Corp",AC$1))="#N/A Field Not Applicable","",_xll.BDP(B297&amp;" Corp",AC$1)))</f>
        <v>N</v>
      </c>
      <c r="AD297" s="228" t="str">
        <f>IF(tbl_coded[[#This Row],[ISIN]]="","",IF((_xll.BDP(B297&amp;" Corp",AD$1))="#N/A N/A","--",_xll.BDP(B297&amp;" Corp",AD$1)))</f>
        <v>--</v>
      </c>
      <c r="AE297" s="228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>NR</v>
      </c>
      <c r="AF297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Ba1/NR/--</v>
      </c>
      <c r="AG297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297" s="229" t="str">
        <f>IF(tbl_coded[[#This Row],[ISIN]]="","",IF(_xll.BDP($B297&amp;" Corp",AH$1)="#N/A N/A","--",_xll.BDP($B297&amp;" Corp",AH$1)))</f>
        <v>AU</v>
      </c>
      <c r="AI29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7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7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山东能源澳大利亚有限</v>
      </c>
      <c r="AL297" s="244" t="str">
        <f>IF(tbl_coded[[#This Row],[ISIN]]="","",IF(_xll.BDS($B297&amp;" Corp",AL$1)="#N/A Field Not Applicable","",_xll.BDS($B297&amp;" Corp",AL$1)))</f>
        <v/>
      </c>
      <c r="AM297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297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297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297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297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297" s="244" t="str">
        <f>IF(tbl_coded[[#This Row],[ISIN]]="","",IF(OR(_xll.BDP($B297&amp;" Corp",AR$1)="#N/A N/A"),"",_xll.BDP($B297&amp;" Corp",AR$1)))</f>
        <v>Shandong Energy Group Co Ltd</v>
      </c>
      <c r="AS297" s="244" t="str">
        <f>IF(tbl_coded[[#This Row],[ISIN]]="","",IF(_xll.BDS($B297&amp;" Corp",AS$1)="#N/A Field Not Applicable","",_xll.BDS($B297&amp;" Corp",AS$1)))</f>
        <v/>
      </c>
      <c r="AT297" s="244" t="str">
        <f>IF(tbl_coded[[#This Row],[SBLC Provider BBID]]="","",_xll.BDP(tbl_coded[[#This Row],[SBLC Provider BBID]]&amp;" CompanyID","NAME"))</f>
        <v/>
      </c>
      <c r="AU297" s="244" t="str">
        <f>IF(tbl_coded[[#This Row],[ISIN]]="","",IF(OR(_xll.BDP($B297&amp;" Corp",AU$1)="#N/A N/A"),"--",IF(_xll.BDP($B297&amp;" Corp",AU$1)="#N/A Field Not Applicable","",TEXT(_xll.BDP($B297&amp;" Corp",AU$1),"yyyy/mm/dd"))))</f>
        <v>2020/07/15</v>
      </c>
      <c r="AV297" s="244" t="str">
        <f>IF(tbl_coded[[#This Row],[ISIN]]="","",IF(OR(_xll.BDP($B297&amp;" Corp",AV$1)="#N/A N/A"),"--",IF(_xll.BDP($B297&amp;" Corp",AV$1)="#N/A Field Not Applicable","",TEXT(_xll.BDP($B297&amp;" Corp",AV$1),"yyyy/mm/dd"))))</f>
        <v>2023/07/15</v>
      </c>
      <c r="AW297" s="244" t="str">
        <f>IF(tbl_coded[[#This Row],[ISIN]]="","",IF(OR(_xll.BDP($B297&amp;" Corp",AW$1)="#N/A N/A"),"--",IF(_xll.BDP($B297&amp;" Corp",AW$1)="#N/A Field Not Applicable","",TEXT(_xll.BDP($B297&amp;" Corp",AW$1),"yyyy/mm/dd"))))</f>
        <v>2020/07/09</v>
      </c>
      <c r="AX297" s="244" t="str">
        <f>IF(tbl_coded[[#This Row],[ISIN]]="","",IF(OR(_xll.BDP($B297&amp;" Corp",AX$1)="#N/A Field Not Applicable"),"--",IF(_xll.BDP($B297&amp;" Corp",AX$1)="#N/A Field Not Applicable","",TEXT(_xll.BDP($B297&amp;" Corp",AX$1),"yyyy/mm/dd"))))</f>
        <v>--</v>
      </c>
      <c r="AY297" s="244">
        <f>IF(tbl_coded[[#This Row],[ISIN]]="","",IF(OR(_xll.BDP($B297&amp;" Corp",AY$1)="#N/A N/A"),"--",_xll.BDP($B297&amp;" Corp",AY$1)))</f>
        <v>4.2</v>
      </c>
      <c r="AZ297" s="244" t="str">
        <f>IF(tbl_coded[[#This Row],[ISIN]]="","",IF(OR(_xll.BDP($B297&amp;" Corp",AZ$1)="#N/A N/A"),"--",_xll.BDP($B297&amp;" Corp",AZ$1)))</f>
        <v>USD</v>
      </c>
      <c r="BA297" s="244">
        <f>IF(tbl_coded[[#This Row],[ISIN]]="","",IF(OR(_xll.BDP($B297&amp;" Corp",BA$1)="#N/A N/A"),"--",_xll.BDP($B297&amp;" Corp",BA$1)))</f>
        <v>100000000</v>
      </c>
      <c r="BB297" s="244">
        <f>IF(tbl_coded[[#This Row],[ISIN]]="","",IF(OR(_xll.BDP($B297&amp;" Corp",BB$1)="#N/A Field Not Applicable"),"--",_xll.BDP($B297&amp;" Corp",BB$1)))</f>
        <v>100</v>
      </c>
      <c r="BC297" s="244" t="str">
        <f>IF(tbl_coded[[#This Row],[ISIN]]="","",IF(OR(_xll.BDP($B297&amp;" Corp",BC$1)="#N/A Field Not Applicable"),"--",_xll.BDP($B297&amp;" Corp",BC$1)))</f>
        <v>N</v>
      </c>
      <c r="BD297" s="244" t="str">
        <f>IF(tbl_coded[[#This Row],[ISIN]]="","",IF(OR(_xll.BDP($B297&amp;" Corp",BD$1)="#N/A Field Not Applicable"),"--",_xll.BDP($B297&amp;" Corp",BD$1)))</f>
        <v>N</v>
      </c>
      <c r="BE297" s="244" t="str">
        <f>IF(tbl_coded[[#This Row],[ISIN]]="","",IF(OR(_xll.BDP($B297&amp;" Corp",BE$1)="#N/A Field Not Applicable"),"--",_xll.BDP($B297&amp;" Corp",BE$1)))</f>
        <v>N</v>
      </c>
      <c r="BF297" s="244" t="str">
        <f>IF(tbl_coded[[#This Row],[ISIN]]="","",IF(OR(_xll.BDP($B297&amp;" Corp",BF$1)="#N/A N/A"),"",_xll.BDP($B297&amp;" Corp",BF$1)))</f>
        <v>YGCZ CH</v>
      </c>
      <c r="BG297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7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297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297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297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--/NR/--</v>
      </c>
      <c r="BL297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Ba1/NR/--</v>
      </c>
      <c r="BM297" s="244" t="str">
        <f>IF(tbl_coded[[#This Row],[GREEN]]="Y","Green",IF(tbl_coded[[#This Row],[SUSTAINABLE]]="Y","Sustainable",IF(tbl_coded[[#This Row],[SOCIAL]]="Y","Social","")))</f>
        <v/>
      </c>
    </row>
    <row r="298" spans="1:65" ht="15" customHeight="1">
      <c r="A298" s="225">
        <v>296</v>
      </c>
      <c r="B298" s="226" t="str">
        <f>IF(美元债一级!$C$3:$C$1048576&lt;&gt;"",美元债一级!C298,"")</f>
        <v>XS2176772205</v>
      </c>
      <c r="C298" s="230" t="str">
        <f>IF(tbl_coded[[#This Row],[ISIN]]="","",IF(tbl_coded[[#This Row],[Index]]&gt;$A$1,"",IF(_xll.BDP($B298&amp;" Corp",C$1)="#N/A N/A","",_xll.BDP($B298&amp;" Corp",C$1))))</f>
        <v>7/7/2020</v>
      </c>
      <c r="D298" s="230" t="str">
        <f>IF(tbl_coded[[#This Row],[ISIN]]="","",IF(_xll.BDP($B298&amp;" Corp",D$1)="#N/A N/A","",_xll.BDP($B298&amp;" Corp",D$1)))</f>
        <v>BOCOM LEASING MGMT</v>
      </c>
      <c r="E298" s="230" t="str">
        <f>IF(tbl_coded[[#This Row],[ISIN]]="","",IF(_xll.BDP($B298&amp;" Corp",E$1)="#N/A N/A","--",_xll.BDP($B298&amp;" Corp",E$1)))</f>
        <v>--</v>
      </c>
      <c r="F298" s="230">
        <f>IF(tbl_coded[[#This Row],[ISIN]]="","",IF(_xll.BDS($B298&amp;" Corp",F$1)="#N/A Field Not Applicable","",_xll.BDS($B298&amp;" Corp",F$1)))</f>
        <v>20204333</v>
      </c>
      <c r="G298" s="230" t="str">
        <f>IF(tbl_coded[[#This Row],[ISIN]]="","",IF(_xll.BDP($F298&amp;" CompanyID",G$1)="#N/A Invalid Security","",_xll.BDP($F298&amp;" CompanyID",G$1)))</f>
        <v>Bank of Communications Financi</v>
      </c>
      <c r="H298" s="230" t="str">
        <f>IF(tbl_coded[[#This Row],[ISIN]]="","",IF(_xll.BDP($B298&amp;" Corp",H$1)="#N/A N/A","--",_xll.BDP($B298&amp;" Corp",H$1)))</f>
        <v>A3</v>
      </c>
      <c r="I298" s="230" t="str">
        <f>IF(tbl_coded[[#This Row],[ISIN]]="","",IF(_xll.BDP($B298&amp;" Corp",I$1)="#N/A N/A","--",_xll.BDP($B298&amp;" Corp",I$1)))</f>
        <v>--</v>
      </c>
      <c r="J298" s="230" t="str">
        <f>IF(tbl_coded[[#This Row],[ISIN]]="","",IF(_xll.BDP($B298&amp;" Corp",J$1)="#N/A N/A","--",_xll.BDP($B298&amp;" Corp",J$1)))</f>
        <v>A</v>
      </c>
      <c r="K298" s="230" t="str">
        <f>IF(tbl_coded[[#This Row],[ISIN]]="","",IF(_xll.BDP($B298&amp;" Corp",K$1)="#N/A N/A","--",_xll.BDP($B298&amp;" Corp",K$1)))</f>
        <v>--</v>
      </c>
      <c r="L298" s="230" t="str">
        <f>IF(tbl_coded[[#This Row],[ISIN]]="","",IF(_xll.BDP($B298&amp;" Corp",L$1)="#N/A N/A","--",_xll.BDP($B298&amp;" Corp",L$1)))</f>
        <v>--</v>
      </c>
      <c r="M298" s="230" t="str">
        <f>IF(tbl_coded[[#This Row],[ISIN]]="","",IF(_xll.BDP($B298&amp;" Corp",M$1)="#N/A N/A","--",_xll.BDP($B298&amp;" Corp",M$1)))</f>
        <v>A3</v>
      </c>
      <c r="N298" s="230" t="str">
        <f>IF(tbl_coded[[#This Row],[ISIN]]="","",IF(_xll.BDP($B298&amp;" Corp",N$1)="#N/A N/A","--",_xll.BDP($B298&amp;" Corp",N$1)))</f>
        <v>--</v>
      </c>
      <c r="O298" s="230" t="str">
        <f>IF(tbl_coded[[#This Row],[ISIN]]="","",IF(_xll.BDP($B298&amp;" Corp",O$1)="#N/A N/A","--",_xll.BDP($B298&amp;" Corp",O$1)))</f>
        <v>A-</v>
      </c>
      <c r="P298" s="230" t="str">
        <f>IF(tbl_coded[[#This Row],[ISIN]]="","",IF(_xll.BDP($B298&amp;" Corp",P$1)="#N/A N/A","--",_xll.BDP($B298&amp;" Corp",P$1)))</f>
        <v>A</v>
      </c>
      <c r="Q29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A3/A-/A</v>
      </c>
      <c r="R298" s="230" t="str">
        <f>IF(tbl_coded[[#This Row],[ISIN]]="","",IF(OR(_xll.BDP($B298&amp;" Corp",R$1)="#N/A N/A",_xll.BDP($B298&amp;" Corp",R$1)="#N/A Invalid Security",_xll.BDP($B298&amp;" Corp",R$1)="#N/A Field Not Applicable"),"--",_xll.BDP($B298&amp;" Corp",R$1)))</f>
        <v>--</v>
      </c>
      <c r="S298" s="230" t="str">
        <f>IF(tbl_coded[[#This Row],[ISIN]]="","",IF(OR(_xll.BDP($R298&amp;" Equity",S$1)="#N/A N/A",_xll.BDP($R298&amp;" Equity",S$1)="#N/A Invalid Security"),"--",_xll.BDP($R298&amp;" Equity",S$1)))</f>
        <v>--</v>
      </c>
      <c r="T298" s="230" t="str">
        <f>IF(tbl_coded[[#This Row],[ISIN]]="","",IF(OR(_xll.BDP($R298&amp;" Equity",T$1)="#N/A N/A",_xll.BDP($R298&amp;" Equity",T$1)="#N/A Invalid Security"),"--",_xll.BDP($R298&amp;" Equity",T$1)))</f>
        <v>--</v>
      </c>
      <c r="U298" s="230" t="str">
        <f>IF(tbl_coded[[#This Row],[ISIN]]="","",IF(OR(_xll.BDP($R298&amp;" Equity",U$1)="#N/A N/A",_xll.BDP($R298&amp;" Equity",U$1)="#N/A Invalid Security"),"--",_xll.BDP($R298&amp;" Equity",U$1)))</f>
        <v>--</v>
      </c>
      <c r="V298" s="230" t="str">
        <f>IF(tbl_coded[[#This Row],[ISIN]]="","",IF(OR(_xll.BDP($R298&amp;" Equity",V$1)="#N/A N/A",_xll.BDP($R298&amp;" Equity",V$1)="#N/A Invalid Security"),"--",_xll.BDP($R298&amp;" Equity",V$1)))</f>
        <v>--</v>
      </c>
      <c r="W298" s="230" t="str">
        <f>IF(tbl_coded[[#This Row],[ISIN]]="","",IF(OR(_xll.BDP($R298&amp;" Equity",W$1)="#N/A N/A",_xll.BDP($R298&amp;" Equity",W$1)="#N/A Invalid Security"),"--",_xll.BDP($R298&amp;" Equity",W$1)))</f>
        <v>--</v>
      </c>
      <c r="X298" s="230" t="str">
        <f>IF(tbl_coded[[#This Row],[ISIN]]="","",IF(OR(_xll.BDP($R298&amp;" Equity",X$1)="#N/A N/A",_xll.BDP($R298&amp;" Equity",X$1)="#N/A Invalid Security"),"--",_xll.BDP($R298&amp;" Equity",X$1)))</f>
        <v>--</v>
      </c>
      <c r="Y29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98" s="230" t="str">
        <f>IF(tbl_coded[[#This Row],[ISIN]]="","",IF(ISNUMBER(_xll.BDP(B298&amp;" Corp",Z$1)),_xll.BDP(B298&amp;" Corp",Z$1),""))</f>
        <v/>
      </c>
      <c r="AA298" s="230">
        <f>IF(tbl_coded[[#This Row],[ISIN]]="","",IF(ISNUMBER(_xll.BDP(B298&amp;" Corp",AA$1)),_xll.BDP(B298&amp;" Corp",AA$1),""))</f>
        <v>170</v>
      </c>
      <c r="AB298" s="230">
        <f>IF(tbl_coded[[#This Row],[ISIN]]="","",IF(ISNUMBER(_xll.BDP(B298&amp;" Corp",AB$1)),_xll.BDP(B298&amp;" Corp",AB$1),""))</f>
        <v>170</v>
      </c>
      <c r="AC298" s="230" t="str">
        <f>IF(tbl_coded[[#This Row],[ISIN]]="","",IF((_xll.BDP(B298&amp;" Corp",AC$1))="#N/A Field Not Applicable","",_xll.BDP(B298&amp;" Corp",AC$1)))</f>
        <v>Y</v>
      </c>
      <c r="AD298" s="230" t="str">
        <f>IF(tbl_coded[[#This Row],[ISIN]]="","",IF((_xll.BDP(B298&amp;" Corp",AD$1))="#N/A N/A","--",_xll.BDP(B298&amp;" Corp",AD$1)))</f>
        <v>QUARTLY US LIBOR +170.000</v>
      </c>
      <c r="AE298" s="230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>IG</v>
      </c>
      <c r="AF29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A3/A-/A</v>
      </c>
      <c r="AG29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</v>
      </c>
      <c r="AH298" s="231" t="str">
        <f>IF(tbl_coded[[#This Row],[ISIN]]="","",IF(_xll.BDP($B298&amp;" Corp",AH$1)="#N/A N/A","--",_xll.BDP($B298&amp;" Corp",AH$1)))</f>
        <v>HK</v>
      </c>
      <c r="AI29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交银租赁管理香港有限</v>
      </c>
      <c r="AL298" s="230">
        <f>IF(tbl_coded[[#This Row],[ISIN]]="","",IF(_xll.BDS($B298&amp;" Corp",AL$1)="#N/A Field Not Applicable","",_xll.BDS($B298&amp;" Corp",AL$1)))</f>
        <v>20204333</v>
      </c>
      <c r="AM298" s="230" t="str">
        <f>IF(tbl_coded[[#This Row],[ISIN]]="","",IF(_xll.BDP(tbl_coded[[#This Row],[KPW Provider BBID]]&amp;" CompanyID","NAME")="#N/A Invalid Security","",_xll.BDP(tbl_coded[[#This Row],[KPW Provider BBID]]&amp;" CompanyID","NAME")))</f>
        <v>Bank of Communications Financi</v>
      </c>
      <c r="AN29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A2</v>
      </c>
      <c r="AO29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29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298" s="230" t="str">
        <f>IF(tbl_coded[[#This Row],[ISIN]]="","",IF(tbl_coded[[#This Row],[KPW Name]]="","",tbl_coded[[#This Row],[穆迪KPW评级]]&amp;"/"&amp;tbl_coded[[#This Row],[SPKPW评级]]&amp;"/"&amp;tbl_coded[[#This Row],[FITCHKPW评级]]))</f>
        <v>A2/A-/A</v>
      </c>
      <c r="AR298" s="230" t="str">
        <f>IF(tbl_coded[[#This Row],[ISIN]]="","",IF(OR(_xll.BDP($B298&amp;" Corp",AR$1)="#N/A N/A"),"",_xll.BDP($B298&amp;" Corp",AR$1)))</f>
        <v/>
      </c>
      <c r="AS298" s="230" t="str">
        <f>IF(tbl_coded[[#This Row],[ISIN]]="","",IF(_xll.BDS($B298&amp;" Corp",AS$1)="#N/A Field Not Applicable","",_xll.BDS($B298&amp;" Corp",AS$1)))</f>
        <v/>
      </c>
      <c r="AT298" s="230" t="str">
        <f>IF(tbl_coded[[#This Row],[SBLC Provider BBID]]="","",_xll.BDP(tbl_coded[[#This Row],[SBLC Provider BBID]]&amp;" CompanyID","NAME"))</f>
        <v/>
      </c>
      <c r="AU298" s="230" t="str">
        <f>IF(tbl_coded[[#This Row],[ISIN]]="","",IF(OR(_xll.BDP($B298&amp;" Corp",AU$1)="#N/A N/A"),"--",IF(_xll.BDP($B298&amp;" Corp",AU$1)="#N/A Field Not Applicable","",TEXT(_xll.BDP($B298&amp;" Corp",AU$1),"yyyy/mm/dd"))))</f>
        <v>2020/07/14</v>
      </c>
      <c r="AV298" s="230" t="str">
        <f>IF(tbl_coded[[#This Row],[ISIN]]="","",IF(OR(_xll.BDP($B298&amp;" Corp",AV$1)="#N/A N/A"),"--",IF(_xll.BDP($B298&amp;" Corp",AV$1)="#N/A Field Not Applicable","",TEXT(_xll.BDP($B298&amp;" Corp",AV$1),"yyyy/mm/dd"))))</f>
        <v>2025/07/14</v>
      </c>
      <c r="AW298" s="230" t="str">
        <f>IF(tbl_coded[[#This Row],[ISIN]]="","",IF(OR(_xll.BDP($B298&amp;" Corp",AW$1)="#N/A N/A"),"--",IF(_xll.BDP($B298&amp;" Corp",AW$1)="#N/A Field Not Applicable","",TEXT(_xll.BDP($B298&amp;" Corp",AW$1),"yyyy/mm/dd"))))</f>
        <v>2020/07/07</v>
      </c>
      <c r="AX298" s="230" t="str">
        <f>IF(tbl_coded[[#This Row],[ISIN]]="","",IF(OR(_xll.BDP($B298&amp;" Corp",AX$1)="#N/A Field Not Applicable"),"--",IF(_xll.BDP($B298&amp;" Corp",AX$1)="#N/A Field Not Applicable","",TEXT(_xll.BDP($B298&amp;" Corp",AX$1),"yyyy/mm/dd"))))</f>
        <v>2025/06/14</v>
      </c>
      <c r="AY298" s="230">
        <f>IF(tbl_coded[[#This Row],[ISIN]]="","",IF(OR(_xll.BDP($B298&amp;" Corp",AY$1)="#N/A N/A"),"--",_xll.BDP($B298&amp;" Corp",AY$1)))</f>
        <v>7.2726600000000019</v>
      </c>
      <c r="AZ298" s="230" t="str">
        <f>IF(tbl_coded[[#This Row],[ISIN]]="","",IF(OR(_xll.BDP($B298&amp;" Corp",AZ$1)="#N/A N/A"),"--",_xll.BDP($B298&amp;" Corp",AZ$1)))</f>
        <v>USD</v>
      </c>
      <c r="BA298" s="230">
        <f>IF(tbl_coded[[#This Row],[ISIN]]="","",IF(OR(_xll.BDP($B298&amp;" Corp",BA$1)="#N/A N/A"),"--",_xll.BDP($B298&amp;" Corp",BA$1)))</f>
        <v>450000000</v>
      </c>
      <c r="BB298" s="230">
        <f>IF(tbl_coded[[#This Row],[ISIN]]="","",IF(OR(_xll.BDP($B298&amp;" Corp",BB$1)="#N/A Field Not Applicable"),"--",_xll.BDP($B298&amp;" Corp",BB$1)))</f>
        <v>100</v>
      </c>
      <c r="BC298" s="230" t="str">
        <f>IF(tbl_coded[[#This Row],[ISIN]]="","",IF(OR(_xll.BDP($B298&amp;" Corp",BC$1)="#N/A Field Not Applicable"),"--",_xll.BDP($B298&amp;" Corp",BC$1)))</f>
        <v>N</v>
      </c>
      <c r="BD298" s="230" t="str">
        <f>IF(tbl_coded[[#This Row],[ISIN]]="","",IF(OR(_xll.BDP($B298&amp;" Corp",BD$1)="#N/A Field Not Applicable"),"--",_xll.BDP($B298&amp;" Corp",BD$1)))</f>
        <v>N</v>
      </c>
      <c r="BE298" s="230" t="str">
        <f>IF(tbl_coded[[#This Row],[ISIN]]="","",IF(OR(_xll.BDP($B298&amp;" Corp",BE$1)="#N/A Field Not Applicable"),"--",_xll.BDP($B298&amp;" Corp",BE$1)))</f>
        <v>N</v>
      </c>
      <c r="BF298" s="230" t="str">
        <f>IF(tbl_coded[[#This Row],[ISIN]]="","",IF(OR(_xll.BDP($B298&amp;" Corp",BF$1)="#N/A N/A"),"",_xll.BDP($B298&amp;" Corp",BF$1)))</f>
        <v>3328 HK</v>
      </c>
      <c r="BG29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29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9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9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9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98" s="230" t="str">
        <f>IF(tbl_coded[[#This Row],[GREEN]]="Y","Green",IF(tbl_coded[[#This Row],[SUSTAINABLE]]="Y","Sustainable",IF(tbl_coded[[#This Row],[SOCIAL]]="Y","Social","")))</f>
        <v/>
      </c>
    </row>
    <row r="299" spans="1:65" ht="15" customHeight="1">
      <c r="A299" s="225">
        <v>297</v>
      </c>
      <c r="B299" s="226" t="str">
        <f>IF(美元债一级!$C$3:$C$1048576&lt;&gt;"",美元债一级!C299,"")</f>
        <v>XS2176772031</v>
      </c>
      <c r="C299" s="230" t="str">
        <f>IF(tbl_coded[[#This Row],[ISIN]]="","",IF(tbl_coded[[#This Row],[Index]]&gt;$A$1,"",IF(_xll.BDP($B299&amp;" Corp",C$1)="#N/A N/A","",_xll.BDP($B299&amp;" Corp",C$1))))</f>
        <v>7/7/2020</v>
      </c>
      <c r="D299" s="230" t="str">
        <f>IF(tbl_coded[[#This Row],[ISIN]]="","",IF(_xll.BDP($B299&amp;" Corp",D$1)="#N/A N/A","",_xll.BDP($B299&amp;" Corp",D$1)))</f>
        <v>BOCOM LEASING MGMT</v>
      </c>
      <c r="E299" s="230" t="str">
        <f>IF(tbl_coded[[#This Row],[ISIN]]="","",IF(_xll.BDP($B299&amp;" Corp",E$1)="#N/A N/A","--",_xll.BDP($B299&amp;" Corp",E$1)))</f>
        <v>--</v>
      </c>
      <c r="F299" s="230">
        <f>IF(tbl_coded[[#This Row],[ISIN]]="","",IF(_xll.BDS($B299&amp;" Corp",F$1)="#N/A Field Not Applicable","",_xll.BDS($B299&amp;" Corp",F$1)))</f>
        <v>20204333</v>
      </c>
      <c r="G299" s="230" t="str">
        <f>IF(tbl_coded[[#This Row],[ISIN]]="","",IF(_xll.BDP($F299&amp;" CompanyID",G$1)="#N/A Invalid Security","",_xll.BDP($F299&amp;" CompanyID",G$1)))</f>
        <v>Bank of Communications Financi</v>
      </c>
      <c r="H299" s="230" t="str">
        <f>IF(tbl_coded[[#This Row],[ISIN]]="","",IF(_xll.BDP($B299&amp;" Corp",H$1)="#N/A N/A","--",_xll.BDP($B299&amp;" Corp",H$1)))</f>
        <v>WR</v>
      </c>
      <c r="I299" s="230" t="str">
        <f>IF(tbl_coded[[#This Row],[ISIN]]="","",IF(_xll.BDP($B299&amp;" Corp",I$1)="#N/A N/A","--",_xll.BDP($B299&amp;" Corp",I$1)))</f>
        <v>--</v>
      </c>
      <c r="J299" s="230" t="str">
        <f>IF(tbl_coded[[#This Row],[ISIN]]="","",IF(_xll.BDP($B299&amp;" Corp",J$1)="#N/A N/A","--",_xll.BDP($B299&amp;" Corp",J$1)))</f>
        <v>NR</v>
      </c>
      <c r="K299" s="230" t="str">
        <f>IF(tbl_coded[[#This Row],[ISIN]]="","",IF(_xll.BDP($B299&amp;" Corp",K$1)="#N/A N/A","--",_xll.BDP($B299&amp;" Corp",K$1)))</f>
        <v>--</v>
      </c>
      <c r="L299" s="230" t="str">
        <f>IF(tbl_coded[[#This Row],[ISIN]]="","",IF(_xll.BDP($B299&amp;" Corp",L$1)="#N/A N/A","--",_xll.BDP($B299&amp;" Corp",L$1)))</f>
        <v>--</v>
      </c>
      <c r="M299" s="230" t="str">
        <f>IF(tbl_coded[[#This Row],[ISIN]]="","",IF(_xll.BDP($B299&amp;" Corp",M$1)="#N/A N/A","--",_xll.BDP($B299&amp;" Corp",M$1)))</f>
        <v>A3</v>
      </c>
      <c r="N299" s="230" t="str">
        <f>IF(tbl_coded[[#This Row],[ISIN]]="","",IF(_xll.BDP($B299&amp;" Corp",N$1)="#N/A N/A","--",_xll.BDP($B299&amp;" Corp",N$1)))</f>
        <v>--</v>
      </c>
      <c r="O299" s="230" t="str">
        <f>IF(tbl_coded[[#This Row],[ISIN]]="","",IF(_xll.BDP($B299&amp;" Corp",O$1)="#N/A N/A","--",_xll.BDP($B299&amp;" Corp",O$1)))</f>
        <v>A-</v>
      </c>
      <c r="P299" s="230" t="str">
        <f>IF(tbl_coded[[#This Row],[ISIN]]="","",IF(_xll.BDP($B299&amp;" Corp",P$1)="#N/A N/A","--",_xll.BDP($B299&amp;" Corp",P$1)))</f>
        <v>A</v>
      </c>
      <c r="Q29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A3/A-/A</v>
      </c>
      <c r="R299" s="230" t="str">
        <f>IF(tbl_coded[[#This Row],[ISIN]]="","",IF(OR(_xll.BDP($B299&amp;" Corp",R$1)="#N/A N/A",_xll.BDP($B299&amp;" Corp",R$1)="#N/A Invalid Security",_xll.BDP($B299&amp;" Corp",R$1)="#N/A Field Not Applicable"),"--",_xll.BDP($B299&amp;" Corp",R$1)))</f>
        <v>--</v>
      </c>
      <c r="S299" s="230" t="str">
        <f>IF(tbl_coded[[#This Row],[ISIN]]="","",IF(OR(_xll.BDP($R299&amp;" Equity",S$1)="#N/A N/A",_xll.BDP($R299&amp;" Equity",S$1)="#N/A Invalid Security"),"--",_xll.BDP($R299&amp;" Equity",S$1)))</f>
        <v>--</v>
      </c>
      <c r="T299" s="230" t="str">
        <f>IF(tbl_coded[[#This Row],[ISIN]]="","",IF(OR(_xll.BDP($R299&amp;" Equity",T$1)="#N/A N/A",_xll.BDP($R299&amp;" Equity",T$1)="#N/A Invalid Security"),"--",_xll.BDP($R299&amp;" Equity",T$1)))</f>
        <v>--</v>
      </c>
      <c r="U299" s="230" t="str">
        <f>IF(tbl_coded[[#This Row],[ISIN]]="","",IF(OR(_xll.BDP($R299&amp;" Equity",U$1)="#N/A N/A",_xll.BDP($R299&amp;" Equity",U$1)="#N/A Invalid Security"),"--",_xll.BDP($R299&amp;" Equity",U$1)))</f>
        <v>--</v>
      </c>
      <c r="V299" s="230" t="str">
        <f>IF(tbl_coded[[#This Row],[ISIN]]="","",IF(OR(_xll.BDP($R299&amp;" Equity",V$1)="#N/A N/A",_xll.BDP($R299&amp;" Equity",V$1)="#N/A Invalid Security"),"--",_xll.BDP($R299&amp;" Equity",V$1)))</f>
        <v>--</v>
      </c>
      <c r="W299" s="230" t="str">
        <f>IF(tbl_coded[[#This Row],[ISIN]]="","",IF(OR(_xll.BDP($R299&amp;" Equity",W$1)="#N/A N/A",_xll.BDP($R299&amp;" Equity",W$1)="#N/A Invalid Security"),"--",_xll.BDP($R299&amp;" Equity",W$1)))</f>
        <v>--</v>
      </c>
      <c r="X299" s="230" t="str">
        <f>IF(tbl_coded[[#This Row],[ISIN]]="","",IF(OR(_xll.BDP($R299&amp;" Equity",X$1)="#N/A N/A",_xll.BDP($R299&amp;" Equity",X$1)="#N/A Invalid Security"),"--",_xll.BDP($R299&amp;" Equity",X$1)))</f>
        <v>--</v>
      </c>
      <c r="Y29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299" s="230">
        <f>IF(tbl_coded[[#This Row],[ISIN]]="","",IF(ISNUMBER(_xll.BDP(B299&amp;" Corp",Z$1)),_xll.BDP(B299&amp;" Corp",Z$1),""))</f>
        <v>165</v>
      </c>
      <c r="AA299" s="230">
        <f>IF(tbl_coded[[#This Row],[ISIN]]="","",IF(ISNUMBER(_xll.BDP(B299&amp;" Corp",AA$1)),_xll.BDP(B299&amp;" Corp",AA$1),""))</f>
        <v>165</v>
      </c>
      <c r="AB299" s="230" t="str">
        <f>IF(tbl_coded[[#This Row],[ISIN]]="","",IF(ISNUMBER(_xll.BDP(B299&amp;" Corp",AB$1)),_xll.BDP(B299&amp;" Corp",AB$1),""))</f>
        <v/>
      </c>
      <c r="AC299" s="230" t="str">
        <f>IF(tbl_coded[[#This Row],[ISIN]]="","",IF((_xll.BDP(B299&amp;" Corp",AC$1))="#N/A Field Not Applicable","",_xll.BDP(B299&amp;" Corp",AC$1)))</f>
        <v>N</v>
      </c>
      <c r="AD299" s="230" t="str">
        <f>IF(tbl_coded[[#This Row],[ISIN]]="","",IF((_xll.BDP(B299&amp;" Corp",AD$1))="#N/A N/A","--",_xll.BDP(B299&amp;" Corp",AD$1)))</f>
        <v>--</v>
      </c>
      <c r="AE299" s="230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>IG</v>
      </c>
      <c r="AF29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A3/A-/A</v>
      </c>
      <c r="AG29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WR/--/NR</v>
      </c>
      <c r="AH299" s="231" t="str">
        <f>IF(tbl_coded[[#This Row],[ISIN]]="","",IF(_xll.BDP($B299&amp;" Corp",AH$1)="#N/A N/A","--",_xll.BDP($B299&amp;" Corp",AH$1)))</f>
        <v>HK</v>
      </c>
      <c r="AI29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299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165</v>
      </c>
      <c r="AK29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交银租赁管理香港有限</v>
      </c>
      <c r="AL299" s="230">
        <f>IF(tbl_coded[[#This Row],[ISIN]]="","",IF(_xll.BDS($B299&amp;" Corp",AL$1)="#N/A Field Not Applicable","",_xll.BDS($B299&amp;" Corp",AL$1)))</f>
        <v>20204333</v>
      </c>
      <c r="AM299" s="230" t="str">
        <f>IF(tbl_coded[[#This Row],[ISIN]]="","",IF(_xll.BDP(tbl_coded[[#This Row],[KPW Provider BBID]]&amp;" CompanyID","NAME")="#N/A Invalid Security","",_xll.BDP(tbl_coded[[#This Row],[KPW Provider BBID]]&amp;" CompanyID","NAME")))</f>
        <v>Bank of Communications Financi</v>
      </c>
      <c r="AN29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A2</v>
      </c>
      <c r="AO29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29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299" s="230" t="str">
        <f>IF(tbl_coded[[#This Row],[ISIN]]="","",IF(tbl_coded[[#This Row],[KPW Name]]="","",tbl_coded[[#This Row],[穆迪KPW评级]]&amp;"/"&amp;tbl_coded[[#This Row],[SPKPW评级]]&amp;"/"&amp;tbl_coded[[#This Row],[FITCHKPW评级]]))</f>
        <v>A2/A-/A</v>
      </c>
      <c r="AR299" s="230" t="str">
        <f>IF(tbl_coded[[#This Row],[ISIN]]="","",IF(OR(_xll.BDP($B299&amp;" Corp",AR$1)="#N/A N/A"),"",_xll.BDP($B299&amp;" Corp",AR$1)))</f>
        <v/>
      </c>
      <c r="AS299" s="230" t="str">
        <f>IF(tbl_coded[[#This Row],[ISIN]]="","",IF(_xll.BDS($B299&amp;" Corp",AS$1)="#N/A Field Not Applicable","",_xll.BDS($B299&amp;" Corp",AS$1)))</f>
        <v/>
      </c>
      <c r="AT299" s="230" t="str">
        <f>IF(tbl_coded[[#This Row],[SBLC Provider BBID]]="","",_xll.BDP(tbl_coded[[#This Row],[SBLC Provider BBID]]&amp;" CompanyID","NAME"))</f>
        <v/>
      </c>
      <c r="AU299" s="230" t="str">
        <f>IF(tbl_coded[[#This Row],[ISIN]]="","",IF(OR(_xll.BDP($B299&amp;" Corp",AU$1)="#N/A N/A"),"--",IF(_xll.BDP($B299&amp;" Corp",AU$1)="#N/A Field Not Applicable","",TEXT(_xll.BDP($B299&amp;" Corp",AU$1),"yyyy/mm/dd"))))</f>
        <v>2020/07/14</v>
      </c>
      <c r="AV299" s="230" t="str">
        <f>IF(tbl_coded[[#This Row],[ISIN]]="","",IF(OR(_xll.BDP($B299&amp;" Corp",AV$1)="#N/A N/A"),"--",IF(_xll.BDP($B299&amp;" Corp",AV$1)="#N/A Field Not Applicable","",TEXT(_xll.BDP($B299&amp;" Corp",AV$1),"yyyy/mm/dd"))))</f>
        <v>2023/07/14</v>
      </c>
      <c r="AW299" s="230" t="str">
        <f>IF(tbl_coded[[#This Row],[ISIN]]="","",IF(OR(_xll.BDP($B299&amp;" Corp",AW$1)="#N/A N/A"),"--",IF(_xll.BDP($B299&amp;" Corp",AW$1)="#N/A Field Not Applicable","",TEXT(_xll.BDP($B299&amp;" Corp",AW$1),"yyyy/mm/dd"))))</f>
        <v>2020/07/07</v>
      </c>
      <c r="AX299" s="230" t="str">
        <f>IF(tbl_coded[[#This Row],[ISIN]]="","",IF(OR(_xll.BDP($B299&amp;" Corp",AX$1)="#N/A Field Not Applicable"),"--",IF(_xll.BDP($B299&amp;" Corp",AX$1)="#N/A Field Not Applicable","",TEXT(_xll.BDP($B299&amp;" Corp",AX$1),"yyyy/mm/dd"))))</f>
        <v>--</v>
      </c>
      <c r="AY299" s="230">
        <f>IF(tbl_coded[[#This Row],[ISIN]]="","",IF(OR(_xll.BDP($B299&amp;" Corp",AY$1)="#N/A N/A"),"--",_xll.BDP($B299&amp;" Corp",AY$1)))</f>
        <v>1.75</v>
      </c>
      <c r="AZ299" s="230" t="str">
        <f>IF(tbl_coded[[#This Row],[ISIN]]="","",IF(OR(_xll.BDP($B299&amp;" Corp",AZ$1)="#N/A N/A"),"--",_xll.BDP($B299&amp;" Corp",AZ$1)))</f>
        <v>USD</v>
      </c>
      <c r="BA299" s="230">
        <f>IF(tbl_coded[[#This Row],[ISIN]]="","",IF(OR(_xll.BDP($B299&amp;" Corp",BA$1)="#N/A N/A"),"--",_xll.BDP($B299&amp;" Corp",BA$1)))</f>
        <v>350000000</v>
      </c>
      <c r="BB299" s="230">
        <f>IF(tbl_coded[[#This Row],[ISIN]]="","",IF(OR(_xll.BDP($B299&amp;" Corp",BB$1)="#N/A Field Not Applicable"),"--",_xll.BDP($B299&amp;" Corp",BB$1)))</f>
        <v>99.736000000000004</v>
      </c>
      <c r="BC299" s="230" t="str">
        <f>IF(tbl_coded[[#This Row],[ISIN]]="","",IF(OR(_xll.BDP($B299&amp;" Corp",BC$1)="#N/A Field Not Applicable"),"--",_xll.BDP($B299&amp;" Corp",BC$1)))</f>
        <v>N</v>
      </c>
      <c r="BD299" s="230" t="str">
        <f>IF(tbl_coded[[#This Row],[ISIN]]="","",IF(OR(_xll.BDP($B299&amp;" Corp",BD$1)="#N/A Field Not Applicable"),"--",_xll.BDP($B299&amp;" Corp",BD$1)))</f>
        <v>N</v>
      </c>
      <c r="BE299" s="230" t="str">
        <f>IF(tbl_coded[[#This Row],[ISIN]]="","",IF(OR(_xll.BDP($B299&amp;" Corp",BE$1)="#N/A Field Not Applicable"),"--",_xll.BDP($B299&amp;" Corp",BE$1)))</f>
        <v>N</v>
      </c>
      <c r="BF299" s="230" t="str">
        <f>IF(tbl_coded[[#This Row],[ISIN]]="","",IF(OR(_xll.BDP($B299&amp;" Corp",BF$1)="#N/A N/A"),"",_xll.BDP($B299&amp;" Corp",BF$1)))</f>
        <v>3328 HK</v>
      </c>
      <c r="BG29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29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29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29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29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29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299" s="230" t="str">
        <f>IF(tbl_coded[[#This Row],[GREEN]]="Y","Green",IF(tbl_coded[[#This Row],[SUSTAINABLE]]="Y","Sustainable",IF(tbl_coded[[#This Row],[SOCIAL]]="Y","Social","")))</f>
        <v/>
      </c>
    </row>
    <row r="300" spans="1:65" ht="15" customHeight="1">
      <c r="A300" s="225">
        <v>298</v>
      </c>
      <c r="B300" s="226" t="str">
        <f>IF(美元债一级!$C$3:$C$1048576&lt;&gt;"",美元债一级!C300,"")</f>
        <v>XS2144033078</v>
      </c>
      <c r="C300" s="230" t="str">
        <f>IF(tbl_coded[[#This Row],[ISIN]]="","",IF(tbl_coded[[#This Row],[Index]]&gt;$A$1,"",IF(_xll.BDP($B300&amp;" Corp",C$1)="#N/A N/A","",_xll.BDP($B300&amp;" Corp",C$1))))</f>
        <v>29/6/2020</v>
      </c>
      <c r="D300" s="230" t="str">
        <f>IF(tbl_coded[[#This Row],[ISIN]]="","",IF(_xll.BDP($B300&amp;" Corp",D$1)="#N/A N/A","",_xll.BDP($B300&amp;" Corp",D$1)))</f>
        <v>XINGCHANG INTL CO LTD</v>
      </c>
      <c r="E300" s="230" t="str">
        <f>IF(tbl_coded[[#This Row],[ISIN]]="","",IF(_xll.BDP($B300&amp;" Corp",E$1)="#N/A N/A","--",_xll.BDP($B300&amp;" Corp",E$1)))</f>
        <v>ZJ CHANGXING FIN HOLDING</v>
      </c>
      <c r="F300" s="230" t="str">
        <f>IF(tbl_coded[[#This Row],[ISIN]]="","",IF(_xll.BDS($B300&amp;" Corp",F$1)="#N/A Field Not Applicable","",_xll.BDS($B300&amp;" Corp",F$1)))</f>
        <v/>
      </c>
      <c r="G300" s="230" t="str">
        <f>IF(tbl_coded[[#This Row],[ISIN]]="","",IF(_xll.BDP($F300&amp;" CompanyID",G$1)="#N/A Invalid Security","",_xll.BDP($F300&amp;" CompanyID",G$1)))</f>
        <v/>
      </c>
      <c r="H300" s="230" t="str">
        <f>IF(tbl_coded[[#This Row],[ISIN]]="","",IF(_xll.BDP($B300&amp;" Corp",H$1)="#N/A N/A","--",_xll.BDP($B300&amp;" Corp",H$1)))</f>
        <v>--</v>
      </c>
      <c r="I300" s="230" t="str">
        <f>IF(tbl_coded[[#This Row],[ISIN]]="","",IF(_xll.BDP($B300&amp;" Corp",I$1)="#N/A N/A","--",_xll.BDP($B300&amp;" Corp",I$1)))</f>
        <v>--</v>
      </c>
      <c r="J300" s="230" t="str">
        <f>IF(tbl_coded[[#This Row],[ISIN]]="","",IF(_xll.BDP($B300&amp;" Corp",J$1)="#N/A N/A","--",_xll.BDP($B300&amp;" Corp",J$1)))</f>
        <v>--</v>
      </c>
      <c r="K300" s="230" t="str">
        <f>IF(tbl_coded[[#This Row],[ISIN]]="","",IF(_xll.BDP($B300&amp;" Corp",K$1)="#N/A N/A","--",_xll.BDP($B300&amp;" Corp",K$1)))</f>
        <v>--</v>
      </c>
      <c r="L300" s="230" t="str">
        <f>IF(tbl_coded[[#This Row],[ISIN]]="","",IF(_xll.BDP($B300&amp;" Corp",L$1)="#N/A N/A","--",_xll.BDP($B300&amp;" Corp",L$1)))</f>
        <v>--</v>
      </c>
      <c r="M300" s="230" t="str">
        <f>IF(tbl_coded[[#This Row],[ISIN]]="","",IF(_xll.BDP($B300&amp;" Corp",M$1)="#N/A N/A","--",_xll.BDP($B300&amp;" Corp",M$1)))</f>
        <v>--</v>
      </c>
      <c r="N300" s="230" t="str">
        <f>IF(tbl_coded[[#This Row],[ISIN]]="","",IF(_xll.BDP($B300&amp;" Corp",N$1)="#N/A N/A","--",_xll.BDP($B300&amp;" Corp",N$1)))</f>
        <v>--</v>
      </c>
      <c r="O300" s="230" t="str">
        <f>IF(tbl_coded[[#This Row],[ISIN]]="","",IF(_xll.BDP($B300&amp;" Corp",O$1)="#N/A N/A","--",_xll.BDP($B300&amp;" Corp",O$1)))</f>
        <v>--</v>
      </c>
      <c r="P300" s="230" t="str">
        <f>IF(tbl_coded[[#This Row],[ISIN]]="","",IF(_xll.BDP($B300&amp;" Corp",P$1)="#N/A N/A","--",_xll.BDP($B300&amp;" Corp",P$1)))</f>
        <v>--</v>
      </c>
      <c r="Q30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00" s="230" t="str">
        <f>IF(tbl_coded[[#This Row],[ISIN]]="","",IF(OR(_xll.BDP($B300&amp;" Corp",R$1)="#N/A N/A",_xll.BDP($B300&amp;" Corp",R$1)="#N/A Invalid Security",_xll.BDP($B300&amp;" Corp",R$1)="#N/A Field Not Applicable"),"--",_xll.BDP($B300&amp;" Corp",R$1)))</f>
        <v>1397212D CH</v>
      </c>
      <c r="S300" s="230" t="str">
        <f>IF(tbl_coded[[#This Row],[ISIN]]="","",IF(OR(_xll.BDP($R300&amp;" Equity",S$1)="#N/A N/A",_xll.BDP($R300&amp;" Equity",S$1)="#N/A Invalid Security"),"--",_xll.BDP($R300&amp;" Equity",S$1)))</f>
        <v>--</v>
      </c>
      <c r="T300" s="230" t="str">
        <f>IF(tbl_coded[[#This Row],[ISIN]]="","",IF(OR(_xll.BDP($R300&amp;" Equity",T$1)="#N/A N/A",_xll.BDP($R300&amp;" Equity",T$1)="#N/A Invalid Security"),"--",_xll.BDP($R300&amp;" Equity",T$1)))</f>
        <v>--</v>
      </c>
      <c r="U300" s="230" t="str">
        <f>IF(tbl_coded[[#This Row],[ISIN]]="","",IF(OR(_xll.BDP($R300&amp;" Equity",U$1)="#N/A N/A",_xll.BDP($R300&amp;" Equity",U$1)="#N/A Invalid Security"),"--",_xll.BDP($R300&amp;" Equity",U$1)))</f>
        <v>--</v>
      </c>
      <c r="V300" s="230" t="str">
        <f>IF(tbl_coded[[#This Row],[ISIN]]="","",IF(OR(_xll.BDP($R300&amp;" Equity",V$1)="#N/A N/A",_xll.BDP($R300&amp;" Equity",V$1)="#N/A Invalid Security"),"--",_xll.BDP($R300&amp;" Equity",V$1)))</f>
        <v>--</v>
      </c>
      <c r="W300" s="230" t="str">
        <f>IF(tbl_coded[[#This Row],[ISIN]]="","",IF(OR(_xll.BDP($R300&amp;" Equity",W$1)="#N/A N/A",_xll.BDP($R300&amp;" Equity",W$1)="#N/A Invalid Security"),"--",_xll.BDP($R300&amp;" Equity",W$1)))</f>
        <v>--</v>
      </c>
      <c r="X300" s="230" t="str">
        <f>IF(tbl_coded[[#This Row],[ISIN]]="","",IF(OR(_xll.BDP($R300&amp;" Equity",X$1)="#N/A N/A",_xll.BDP($R300&amp;" Equity",X$1)="#N/A Invalid Security"),"--",_xll.BDP($R300&amp;" Equity",X$1)))</f>
        <v>--</v>
      </c>
      <c r="Y30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300" s="230" t="str">
        <f>IF(tbl_coded[[#This Row],[ISIN]]="","",IF(ISNUMBER(_xll.BDP(B300&amp;" Corp",Z$1)),_xll.BDP(B300&amp;" Corp",Z$1),""))</f>
        <v/>
      </c>
      <c r="AA300" s="230" t="str">
        <f>IF(tbl_coded[[#This Row],[ISIN]]="","",IF(ISNUMBER(_xll.BDP(B300&amp;" Corp",AA$1)),_xll.BDP(B300&amp;" Corp",AA$1),""))</f>
        <v/>
      </c>
      <c r="AB300" s="230" t="str">
        <f>IF(tbl_coded[[#This Row],[ISIN]]="","",IF(ISNUMBER(_xll.BDP(B300&amp;" Corp",AB$1)),_xll.BDP(B300&amp;" Corp",AB$1),""))</f>
        <v/>
      </c>
      <c r="AC300" s="230" t="str">
        <f>IF(tbl_coded[[#This Row],[ISIN]]="","",IF((_xll.BDP(B300&amp;" Corp",AC$1))="#N/A Field Not Applicable","",_xll.BDP(B300&amp;" Corp",AC$1)))</f>
        <v>N</v>
      </c>
      <c r="AD300" s="230" t="str">
        <f>IF(tbl_coded[[#This Row],[ISIN]]="","",IF((_xll.BDP(B300&amp;" Corp",AD$1))="#N/A N/A","--",_xll.BDP(B300&amp;" Corp",AD$1)))</f>
        <v>--</v>
      </c>
      <c r="AE300" s="230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>NR</v>
      </c>
      <c r="AF30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0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00" s="231" t="str">
        <f>IF(tbl_coded[[#This Row],[ISIN]]="","",IF(_xll.BDP($B300&amp;" Corp",AH$1)="#N/A N/A","--",_xll.BDP($B300&amp;" Corp",AH$1)))</f>
        <v>HK</v>
      </c>
      <c r="AI30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兴长国际有限公司</v>
      </c>
      <c r="AL300" s="230" t="str">
        <f>IF(tbl_coded[[#This Row],[ISIN]]="","",IF(_xll.BDS($B300&amp;" Corp",AL$1)="#N/A Field Not Applicable","",_xll.BDS($B300&amp;" Corp",AL$1)))</f>
        <v/>
      </c>
      <c r="AM300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0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0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00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0" s="230" t="str">
        <f>IF(tbl_coded[[#This Row],[ISIN]]="","",IF(OR(_xll.BDP($B300&amp;" Corp",AR$1)="#N/A N/A"),"",_xll.BDP($B300&amp;" Corp",AR$1)))</f>
        <v>Zhejiang Changxing Financial Holdings Group Co Ltd</v>
      </c>
      <c r="AS300" s="230" t="str">
        <f>IF(tbl_coded[[#This Row],[ISIN]]="","",IF(_xll.BDS($B300&amp;" Corp",AS$1)="#N/A Field Not Applicable","",_xll.BDS($B300&amp;" Corp",AS$1)))</f>
        <v/>
      </c>
      <c r="AT300" s="230" t="str">
        <f>IF(tbl_coded[[#This Row],[SBLC Provider BBID]]="","",_xll.BDP(tbl_coded[[#This Row],[SBLC Provider BBID]]&amp;" CompanyID","NAME"))</f>
        <v/>
      </c>
      <c r="AU300" s="230" t="str">
        <f>IF(tbl_coded[[#This Row],[ISIN]]="","",IF(OR(_xll.BDP($B300&amp;" Corp",AU$1)="#N/A N/A"),"--",IF(_xll.BDP($B300&amp;" Corp",AU$1)="#N/A Field Not Applicable","",TEXT(_xll.BDP($B300&amp;" Corp",AU$1),"yyyy/mm/dd"))))</f>
        <v>2020/07/03</v>
      </c>
      <c r="AV300" s="230" t="str">
        <f>IF(tbl_coded[[#This Row],[ISIN]]="","",IF(OR(_xll.BDP($B300&amp;" Corp",AV$1)="#N/A N/A"),"--",IF(_xll.BDP($B300&amp;" Corp",AV$1)="#N/A Field Not Applicable","",TEXT(_xll.BDP($B300&amp;" Corp",AV$1),"yyyy/mm/dd"))))</f>
        <v>2023/07/03</v>
      </c>
      <c r="AW300" s="230" t="str">
        <f>IF(tbl_coded[[#This Row],[ISIN]]="","",IF(OR(_xll.BDP($B300&amp;" Corp",AW$1)="#N/A N/A"),"--",IF(_xll.BDP($B300&amp;" Corp",AW$1)="#N/A Field Not Applicable","",TEXT(_xll.BDP($B300&amp;" Corp",AW$1),"yyyy/mm/dd"))))</f>
        <v>2020/06/29</v>
      </c>
      <c r="AX300" s="230" t="str">
        <f>IF(tbl_coded[[#This Row],[ISIN]]="","",IF(OR(_xll.BDP($B300&amp;" Corp",AX$1)="#N/A Field Not Applicable"),"--",IF(_xll.BDP($B300&amp;" Corp",AX$1)="#N/A Field Not Applicable","",TEXT(_xll.BDP($B300&amp;" Corp",AX$1),"yyyy/mm/dd"))))</f>
        <v>--</v>
      </c>
      <c r="AY300" s="230">
        <f>IF(tbl_coded[[#This Row],[ISIN]]="","",IF(OR(_xll.BDP($B300&amp;" Corp",AY$1)="#N/A N/A"),"--",_xll.BDP($B300&amp;" Corp",AY$1)))</f>
        <v>5.5</v>
      </c>
      <c r="AZ300" s="230" t="str">
        <f>IF(tbl_coded[[#This Row],[ISIN]]="","",IF(OR(_xll.BDP($B300&amp;" Corp",AZ$1)="#N/A N/A"),"--",_xll.BDP($B300&amp;" Corp",AZ$1)))</f>
        <v>USD</v>
      </c>
      <c r="BA300" s="230">
        <f>IF(tbl_coded[[#This Row],[ISIN]]="","",IF(OR(_xll.BDP($B300&amp;" Corp",BA$1)="#N/A N/A"),"--",_xll.BDP($B300&amp;" Corp",BA$1)))</f>
        <v>160000000</v>
      </c>
      <c r="BB300" s="230">
        <f>IF(tbl_coded[[#This Row],[ISIN]]="","",IF(OR(_xll.BDP($B300&amp;" Corp",BB$1)="#N/A Field Not Applicable"),"--",_xll.BDP($B300&amp;" Corp",BB$1)))</f>
        <v>100</v>
      </c>
      <c r="BC300" s="230" t="str">
        <f>IF(tbl_coded[[#This Row],[ISIN]]="","",IF(OR(_xll.BDP($B300&amp;" Corp",BC$1)="#N/A Field Not Applicable"),"--",_xll.BDP($B300&amp;" Corp",BC$1)))</f>
        <v>N</v>
      </c>
      <c r="BD300" s="230" t="str">
        <f>IF(tbl_coded[[#This Row],[ISIN]]="","",IF(OR(_xll.BDP($B300&amp;" Corp",BD$1)="#N/A Field Not Applicable"),"--",_xll.BDP($B300&amp;" Corp",BD$1)))</f>
        <v>N</v>
      </c>
      <c r="BE300" s="230" t="str">
        <f>IF(tbl_coded[[#This Row],[ISIN]]="","",IF(OR(_xll.BDP($B300&amp;" Corp",BE$1)="#N/A Field Not Applicable"),"--",_xll.BDP($B300&amp;" Corp",BE$1)))</f>
        <v>N</v>
      </c>
      <c r="BF300" s="230" t="str">
        <f>IF(tbl_coded[[#This Row],[ISIN]]="","",IF(OR(_xll.BDP($B300&amp;" Corp",BF$1)="#N/A N/A"),"",_xll.BDP($B300&amp;" Corp",BF$1)))</f>
        <v>1397212D CH</v>
      </c>
      <c r="BG30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0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0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30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30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00" s="230" t="str">
        <f>IF(tbl_coded[[#This Row],[GREEN]]="Y","Green",IF(tbl_coded[[#This Row],[SUSTAINABLE]]="Y","Sustainable",IF(tbl_coded[[#This Row],[SOCIAL]]="Y","Social","")))</f>
        <v/>
      </c>
    </row>
    <row r="301" spans="1:65" ht="15" customHeight="1">
      <c r="A301" s="225">
        <v>299</v>
      </c>
      <c r="B301" s="226" t="str">
        <f>IF(美元债一级!$C$3:$C$1048576&lt;&gt;"",美元债一级!C301,"")</f>
        <v>XS2180875234</v>
      </c>
      <c r="C301" s="230" t="str">
        <f>IF(tbl_coded[[#This Row],[ISIN]]="","",IF(tbl_coded[[#This Row],[Index]]&gt;$A$1,"",IF(_xll.BDP($B301&amp;" Corp",C$1)="#N/A N/A","",_xll.BDP($B301&amp;" Corp",C$1))))</f>
        <v>18/6/2020</v>
      </c>
      <c r="D301" s="230" t="str">
        <f>IF(tbl_coded[[#This Row],[ISIN]]="","",IF(_xll.BDP($B301&amp;" Corp",D$1)="#N/A N/A","",_xll.BDP($B301&amp;" Corp",D$1)))</f>
        <v>COSL SINGAPORE CAPITAL</v>
      </c>
      <c r="E301" s="230" t="str">
        <f>IF(tbl_coded[[#This Row],[ISIN]]="","",IF(_xll.BDP($B301&amp;" Corp",E$1)="#N/A N/A","--",_xll.BDP($B301&amp;" Corp",E$1)))</f>
        <v>CHINA OILFIELD SERVICES</v>
      </c>
      <c r="F301" s="230" t="str">
        <f>IF(tbl_coded[[#This Row],[ISIN]]="","",IF(_xll.BDS($B301&amp;" Corp",F$1)="#N/A Field Not Applicable","",_xll.BDS($B301&amp;" Corp",F$1)))</f>
        <v/>
      </c>
      <c r="G301" s="230" t="str">
        <f>IF(tbl_coded[[#This Row],[ISIN]]="","",IF(_xll.BDP($F301&amp;" CompanyID",G$1)="#N/A Invalid Security","",_xll.BDP($F301&amp;" CompanyID",G$1)))</f>
        <v/>
      </c>
      <c r="H301" s="230" t="str">
        <f>IF(tbl_coded[[#This Row],[ISIN]]="","",IF(_xll.BDP($B301&amp;" Corp",H$1)="#N/A N/A","--",_xll.BDP($B301&amp;" Corp",H$1)))</f>
        <v>A3</v>
      </c>
      <c r="I301" s="230" t="str">
        <f>IF(tbl_coded[[#This Row],[ISIN]]="","",IF(_xll.BDP($B301&amp;" Corp",I$1)="#N/A N/A","--",_xll.BDP($B301&amp;" Corp",I$1)))</f>
        <v>--</v>
      </c>
      <c r="J301" s="230" t="str">
        <f>IF(tbl_coded[[#This Row],[ISIN]]="","",IF(_xll.BDP($B301&amp;" Corp",J$1)="#N/A N/A","--",_xll.BDP($B301&amp;" Corp",J$1)))</f>
        <v>A</v>
      </c>
      <c r="K301" s="230" t="str">
        <f>IF(tbl_coded[[#This Row],[ISIN]]="","",IF(_xll.BDP($B301&amp;" Corp",K$1)="#N/A N/A","--",_xll.BDP($B301&amp;" Corp",K$1)))</f>
        <v>--</v>
      </c>
      <c r="L301" s="230" t="str">
        <f>IF(tbl_coded[[#This Row],[ISIN]]="","",IF(_xll.BDP($B301&amp;" Corp",L$1)="#N/A N/A","--",_xll.BDP($B301&amp;" Corp",L$1)))</f>
        <v>--</v>
      </c>
      <c r="M301" s="230" t="str">
        <f>IF(tbl_coded[[#This Row],[ISIN]]="","",IF(_xll.BDP($B301&amp;" Corp",M$1)="#N/A N/A","--",_xll.BDP($B301&amp;" Corp",M$1)))</f>
        <v>A3</v>
      </c>
      <c r="N301" s="230" t="str">
        <f>IF(tbl_coded[[#This Row],[ISIN]]="","",IF(_xll.BDP($B301&amp;" Corp",N$1)="#N/A N/A","--",_xll.BDP($B301&amp;" Corp",N$1)))</f>
        <v>--</v>
      </c>
      <c r="O301" s="230" t="str">
        <f>IF(tbl_coded[[#This Row],[ISIN]]="","",IF(_xll.BDP($B301&amp;" Corp",O$1)="#N/A N/A","--",_xll.BDP($B301&amp;" Corp",O$1)))</f>
        <v>--</v>
      </c>
      <c r="P301" s="230" t="str">
        <f>IF(tbl_coded[[#This Row],[ISIN]]="","",IF(_xll.BDP($B301&amp;" Corp",P$1)="#N/A N/A","--",_xll.BDP($B301&amp;" Corp",P$1)))</f>
        <v>--</v>
      </c>
      <c r="Q30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301" s="230" t="str">
        <f>IF(tbl_coded[[#This Row],[ISIN]]="","",IF(OR(_xll.BDP($B301&amp;" Corp",R$1)="#N/A N/A",_xll.BDP($B301&amp;" Corp",R$1)="#N/A Invalid Security",_xll.BDP($B301&amp;" Corp",R$1)="#N/A Field Not Applicable"),"--",_xll.BDP($B301&amp;" Corp",R$1)))</f>
        <v>2883 HK</v>
      </c>
      <c r="S301" s="230" t="str">
        <f>IF(tbl_coded[[#This Row],[ISIN]]="","",IF(OR(_xll.BDP($R301&amp;" Equity",S$1)="#N/A N/A",_xll.BDP($R301&amp;" Equity",S$1)="#N/A Invalid Security"),"--",_xll.BDP($R301&amp;" Equity",S$1)))</f>
        <v>--</v>
      </c>
      <c r="T301" s="230" t="str">
        <f>IF(tbl_coded[[#This Row],[ISIN]]="","",IF(OR(_xll.BDP($R301&amp;" Equity",T$1)="#N/A N/A",_xll.BDP($R301&amp;" Equity",T$1)="#N/A Invalid Security"),"--",_xll.BDP($R301&amp;" Equity",T$1)))</f>
        <v>--</v>
      </c>
      <c r="U301" s="230" t="str">
        <f>IF(tbl_coded[[#This Row],[ISIN]]="","",IF(OR(_xll.BDP($R301&amp;" Equity",U$1)="#N/A N/A",_xll.BDP($R301&amp;" Equity",U$1)="#N/A Invalid Security"),"--",_xll.BDP($R301&amp;" Equity",U$1)))</f>
        <v>A3</v>
      </c>
      <c r="V301" s="230" t="str">
        <f>IF(tbl_coded[[#This Row],[ISIN]]="","",IF(OR(_xll.BDP($R301&amp;" Equity",V$1)="#N/A N/A",_xll.BDP($R301&amp;" Equity",V$1)="#N/A Invalid Security"),"--",_xll.BDP($R301&amp;" Equity",V$1)))</f>
        <v>--</v>
      </c>
      <c r="W301" s="230" t="str">
        <f>IF(tbl_coded[[#This Row],[ISIN]]="","",IF(OR(_xll.BDP($R301&amp;" Equity",W$1)="#N/A N/A",_xll.BDP($R301&amp;" Equity",W$1)="#N/A Invalid Security"),"--",_xll.BDP($R301&amp;" Equity",W$1)))</f>
        <v>NR</v>
      </c>
      <c r="X301" s="230" t="str">
        <f>IF(tbl_coded[[#This Row],[ISIN]]="","",IF(OR(_xll.BDP($R301&amp;" Equity",X$1)="#N/A N/A",_xll.BDP($R301&amp;" Equity",X$1)="#N/A Invalid Security"),"--",_xll.BDP($R301&amp;" Equity",X$1)))</f>
        <v>A</v>
      </c>
      <c r="Y30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A3/NR/A</v>
      </c>
      <c r="Z301" s="230">
        <f>IF(tbl_coded[[#This Row],[ISIN]]="","",IF(ISNUMBER(_xll.BDP(B301&amp;" Corp",Z$1)),_xll.BDP(B301&amp;" Corp",Z$1),""))</f>
        <v>190</v>
      </c>
      <c r="AA301" s="230">
        <f>IF(tbl_coded[[#This Row],[ISIN]]="","",IF(ISNUMBER(_xll.BDP(B301&amp;" Corp",AA$1)),_xll.BDP(B301&amp;" Corp",AA$1),""))</f>
        <v>190</v>
      </c>
      <c r="AB301" s="230" t="str">
        <f>IF(tbl_coded[[#This Row],[ISIN]]="","",IF(ISNUMBER(_xll.BDP(B301&amp;" Corp",AB$1)),_xll.BDP(B301&amp;" Corp",AB$1),""))</f>
        <v/>
      </c>
      <c r="AC301" s="230" t="str">
        <f>IF(tbl_coded[[#This Row],[ISIN]]="","",IF((_xll.BDP(B301&amp;" Corp",AC$1))="#N/A Field Not Applicable","",_xll.BDP(B301&amp;" Corp",AC$1)))</f>
        <v>N</v>
      </c>
      <c r="AD301" s="230" t="str">
        <f>IF(tbl_coded[[#This Row],[ISIN]]="","",IF((_xll.BDP(B301&amp;" Corp",AD$1))="#N/A N/A","--",_xll.BDP(B301&amp;" Corp",AD$1)))</f>
        <v>--</v>
      </c>
      <c r="AE301" s="230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>IG</v>
      </c>
      <c r="AF30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A3/NR/A</v>
      </c>
      <c r="AG30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</v>
      </c>
      <c r="AH301" s="231" t="str">
        <f>IF(tbl_coded[[#This Row],[ISIN]]="","",IF(_xll.BDP($B301&amp;" Corp",AH$1)="#N/A N/A","--",_xll.BDP($B301&amp;" Corp",AH$1)))</f>
        <v>SG</v>
      </c>
      <c r="AI30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1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190</v>
      </c>
      <c r="AK30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中海油服新加坡资本有</v>
      </c>
      <c r="AL301" s="230" t="str">
        <f>IF(tbl_coded[[#This Row],[ISIN]]="","",IF(_xll.BDS($B301&amp;" Corp",AL$1)="#N/A Field Not Applicable","",_xll.BDS($B301&amp;" Corp",AL$1)))</f>
        <v/>
      </c>
      <c r="AM30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0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0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0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1" s="230" t="str">
        <f>IF(tbl_coded[[#This Row],[ISIN]]="","",IF(OR(_xll.BDP($B301&amp;" Corp",AR$1)="#N/A N/A"),"",_xll.BDP($B301&amp;" Corp",AR$1)))</f>
        <v>China Oilfield Services Ltd</v>
      </c>
      <c r="AS301" s="230" t="str">
        <f>IF(tbl_coded[[#This Row],[ISIN]]="","",IF(_xll.BDS($B301&amp;" Corp",AS$1)="#N/A Field Not Applicable","",_xll.BDS($B301&amp;" Corp",AS$1)))</f>
        <v/>
      </c>
      <c r="AT301" s="230" t="str">
        <f>IF(tbl_coded[[#This Row],[SBLC Provider BBID]]="","",_xll.BDP(tbl_coded[[#This Row],[SBLC Provider BBID]]&amp;" CompanyID","NAME"))</f>
        <v/>
      </c>
      <c r="AU301" s="230" t="str">
        <f>IF(tbl_coded[[#This Row],[ISIN]]="","",IF(OR(_xll.BDP($B301&amp;" Corp",AU$1)="#N/A N/A"),"--",IF(_xll.BDP($B301&amp;" Corp",AU$1)="#N/A Field Not Applicable","",TEXT(_xll.BDP($B301&amp;" Corp",AU$1),"yyyy/mm/dd"))))</f>
        <v>2020/06/24</v>
      </c>
      <c r="AV301" s="230" t="str">
        <f>IF(tbl_coded[[#This Row],[ISIN]]="","",IF(OR(_xll.BDP($B301&amp;" Corp",AV$1)="#N/A N/A"),"--",IF(_xll.BDP($B301&amp;" Corp",AV$1)="#N/A Field Not Applicable","",TEXT(_xll.BDP($B301&amp;" Corp",AV$1),"yyyy/mm/dd"))))</f>
        <v>2030/06/24</v>
      </c>
      <c r="AW301" s="230" t="str">
        <f>IF(tbl_coded[[#This Row],[ISIN]]="","",IF(OR(_xll.BDP($B301&amp;" Corp",AW$1)="#N/A N/A"),"--",IF(_xll.BDP($B301&amp;" Corp",AW$1)="#N/A Field Not Applicable","",TEXT(_xll.BDP($B301&amp;" Corp",AW$1),"yyyy/mm/dd"))))</f>
        <v>2020/06/18</v>
      </c>
      <c r="AX301" s="230" t="str">
        <f>IF(tbl_coded[[#This Row],[ISIN]]="","",IF(OR(_xll.BDP($B301&amp;" Corp",AX$1)="#N/A Field Not Applicable"),"--",IF(_xll.BDP($B301&amp;" Corp",AX$1)="#N/A Field Not Applicable","",TEXT(_xll.BDP($B301&amp;" Corp",AX$1),"yyyy/mm/dd"))))</f>
        <v>2030/03/24</v>
      </c>
      <c r="AY301" s="230">
        <f>IF(tbl_coded[[#This Row],[ISIN]]="","",IF(OR(_xll.BDP($B301&amp;" Corp",AY$1)="#N/A N/A"),"--",_xll.BDP($B301&amp;" Corp",AY$1)))</f>
        <v>2.5</v>
      </c>
      <c r="AZ301" s="230" t="str">
        <f>IF(tbl_coded[[#This Row],[ISIN]]="","",IF(OR(_xll.BDP($B301&amp;" Corp",AZ$1)="#N/A N/A"),"--",_xll.BDP($B301&amp;" Corp",AZ$1)))</f>
        <v>USD</v>
      </c>
      <c r="BA301" s="230">
        <f>IF(tbl_coded[[#This Row],[ISIN]]="","",IF(OR(_xll.BDP($B301&amp;" Corp",BA$1)="#N/A N/A"),"--",_xll.BDP($B301&amp;" Corp",BA$1)))</f>
        <v>300000000</v>
      </c>
      <c r="BB301" s="230">
        <f>IF(tbl_coded[[#This Row],[ISIN]]="","",IF(OR(_xll.BDP($B301&amp;" Corp",BB$1)="#N/A Field Not Applicable"),"--",_xll.BDP($B301&amp;" Corp",BB$1)))</f>
        <v>99.09</v>
      </c>
      <c r="BC301" s="230" t="str">
        <f>IF(tbl_coded[[#This Row],[ISIN]]="","",IF(OR(_xll.BDP($B301&amp;" Corp",BC$1)="#N/A Field Not Applicable"),"--",_xll.BDP($B301&amp;" Corp",BC$1)))</f>
        <v>N</v>
      </c>
      <c r="BD301" s="230" t="str">
        <f>IF(tbl_coded[[#This Row],[ISIN]]="","",IF(OR(_xll.BDP($B301&amp;" Corp",BD$1)="#N/A Field Not Applicable"),"--",_xll.BDP($B301&amp;" Corp",BD$1)))</f>
        <v>N</v>
      </c>
      <c r="BE301" s="230" t="str">
        <f>IF(tbl_coded[[#This Row],[ISIN]]="","",IF(OR(_xll.BDP($B301&amp;" Corp",BE$1)="#N/A Field Not Applicable"),"--",_xll.BDP($B301&amp;" Corp",BE$1)))</f>
        <v>N</v>
      </c>
      <c r="BF301" s="230" t="str">
        <f>IF(tbl_coded[[#This Row],[ISIN]]="","",IF(OR(_xll.BDP($B301&amp;" Corp",BF$1)="#N/A N/A"),"",_xll.BDP($B301&amp;" Corp",BF$1)))</f>
        <v>2883 HK</v>
      </c>
      <c r="BG30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0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30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0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--/NR/A</v>
      </c>
      <c r="BL30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A3/NR/A</v>
      </c>
      <c r="BM301" s="230" t="str">
        <f>IF(tbl_coded[[#This Row],[GREEN]]="Y","Green",IF(tbl_coded[[#This Row],[SUSTAINABLE]]="Y","Sustainable",IF(tbl_coded[[#This Row],[SOCIAL]]="Y","Social","")))</f>
        <v/>
      </c>
    </row>
    <row r="302" spans="1:65" ht="15" customHeight="1">
      <c r="A302" s="225">
        <v>300</v>
      </c>
      <c r="B302" s="226" t="str">
        <f>IF(美元债一级!$C$3:$C$1048576&lt;&gt;"",美元债一级!C302,"")</f>
        <v>XS2180875077</v>
      </c>
      <c r="C302" s="230" t="str">
        <f>IF(tbl_coded[[#This Row],[ISIN]]="","",IF(tbl_coded[[#This Row],[Index]]&gt;$A$1,"",IF(_xll.BDP($B302&amp;" Corp",C$1)="#N/A N/A","",_xll.BDP($B302&amp;" Corp",C$1))))</f>
        <v>18/6/2020</v>
      </c>
      <c r="D302" s="230" t="str">
        <f>IF(tbl_coded[[#This Row],[ISIN]]="","",IF(_xll.BDP($B302&amp;" Corp",D$1)="#N/A N/A","",_xll.BDP($B302&amp;" Corp",D$1)))</f>
        <v>COSL SINGAPORE CAPITAL</v>
      </c>
      <c r="E302" s="230" t="str">
        <f>IF(tbl_coded[[#This Row],[ISIN]]="","",IF(_xll.BDP($B302&amp;" Corp",E$1)="#N/A N/A","--",_xll.BDP($B302&amp;" Corp",E$1)))</f>
        <v>CHINA OILFIELD SERVICES</v>
      </c>
      <c r="F302" s="230" t="str">
        <f>IF(tbl_coded[[#This Row],[ISIN]]="","",IF(_xll.BDS($B302&amp;" Corp",F$1)="#N/A Field Not Applicable","",_xll.BDS($B302&amp;" Corp",F$1)))</f>
        <v/>
      </c>
      <c r="G302" s="230" t="str">
        <f>IF(tbl_coded[[#This Row],[ISIN]]="","",IF(_xll.BDP($F302&amp;" CompanyID",G$1)="#N/A Invalid Security","",_xll.BDP($F302&amp;" CompanyID",G$1)))</f>
        <v/>
      </c>
      <c r="H302" s="230" t="str">
        <f>IF(tbl_coded[[#This Row],[ISIN]]="","",IF(_xll.BDP($B302&amp;" Corp",H$1)="#N/A N/A","--",_xll.BDP($B302&amp;" Corp",H$1)))</f>
        <v>A3</v>
      </c>
      <c r="I302" s="230" t="str">
        <f>IF(tbl_coded[[#This Row],[ISIN]]="","",IF(_xll.BDP($B302&amp;" Corp",I$1)="#N/A N/A","--",_xll.BDP($B302&amp;" Corp",I$1)))</f>
        <v>--</v>
      </c>
      <c r="J302" s="230" t="str">
        <f>IF(tbl_coded[[#This Row],[ISIN]]="","",IF(_xll.BDP($B302&amp;" Corp",J$1)="#N/A N/A","--",_xll.BDP($B302&amp;" Corp",J$1)))</f>
        <v>A</v>
      </c>
      <c r="K302" s="230" t="str">
        <f>IF(tbl_coded[[#This Row],[ISIN]]="","",IF(_xll.BDP($B302&amp;" Corp",K$1)="#N/A N/A","--",_xll.BDP($B302&amp;" Corp",K$1)))</f>
        <v>--</v>
      </c>
      <c r="L302" s="230" t="str">
        <f>IF(tbl_coded[[#This Row],[ISIN]]="","",IF(_xll.BDP($B302&amp;" Corp",L$1)="#N/A N/A","--",_xll.BDP($B302&amp;" Corp",L$1)))</f>
        <v>--</v>
      </c>
      <c r="M302" s="230" t="str">
        <f>IF(tbl_coded[[#This Row],[ISIN]]="","",IF(_xll.BDP($B302&amp;" Corp",M$1)="#N/A N/A","--",_xll.BDP($B302&amp;" Corp",M$1)))</f>
        <v>A3</v>
      </c>
      <c r="N302" s="230" t="str">
        <f>IF(tbl_coded[[#This Row],[ISIN]]="","",IF(_xll.BDP($B302&amp;" Corp",N$1)="#N/A N/A","--",_xll.BDP($B302&amp;" Corp",N$1)))</f>
        <v>--</v>
      </c>
      <c r="O302" s="230" t="str">
        <f>IF(tbl_coded[[#This Row],[ISIN]]="","",IF(_xll.BDP($B302&amp;" Corp",O$1)="#N/A N/A","--",_xll.BDP($B302&amp;" Corp",O$1)))</f>
        <v>--</v>
      </c>
      <c r="P302" s="230" t="str">
        <f>IF(tbl_coded[[#This Row],[ISIN]]="","",IF(_xll.BDP($B302&amp;" Corp",P$1)="#N/A N/A","--",_xll.BDP($B302&amp;" Corp",P$1)))</f>
        <v>--</v>
      </c>
      <c r="Q30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A3/--/--</v>
      </c>
      <c r="R302" s="230" t="str">
        <f>IF(tbl_coded[[#This Row],[ISIN]]="","",IF(OR(_xll.BDP($B302&amp;" Corp",R$1)="#N/A N/A",_xll.BDP($B302&amp;" Corp",R$1)="#N/A Invalid Security",_xll.BDP($B302&amp;" Corp",R$1)="#N/A Field Not Applicable"),"--",_xll.BDP($B302&amp;" Corp",R$1)))</f>
        <v>2883 HK</v>
      </c>
      <c r="S302" s="230" t="str">
        <f>IF(tbl_coded[[#This Row],[ISIN]]="","",IF(OR(_xll.BDP($R302&amp;" Equity",S$1)="#N/A N/A",_xll.BDP($R302&amp;" Equity",S$1)="#N/A Invalid Security"),"--",_xll.BDP($R302&amp;" Equity",S$1)))</f>
        <v>--</v>
      </c>
      <c r="T302" s="230" t="str">
        <f>IF(tbl_coded[[#This Row],[ISIN]]="","",IF(OR(_xll.BDP($R302&amp;" Equity",T$1)="#N/A N/A",_xll.BDP($R302&amp;" Equity",T$1)="#N/A Invalid Security"),"--",_xll.BDP($R302&amp;" Equity",T$1)))</f>
        <v>--</v>
      </c>
      <c r="U302" s="230" t="str">
        <f>IF(tbl_coded[[#This Row],[ISIN]]="","",IF(OR(_xll.BDP($R302&amp;" Equity",U$1)="#N/A N/A",_xll.BDP($R302&amp;" Equity",U$1)="#N/A Invalid Security"),"--",_xll.BDP($R302&amp;" Equity",U$1)))</f>
        <v>A3</v>
      </c>
      <c r="V302" s="230" t="str">
        <f>IF(tbl_coded[[#This Row],[ISIN]]="","",IF(OR(_xll.BDP($R302&amp;" Equity",V$1)="#N/A N/A",_xll.BDP($R302&amp;" Equity",V$1)="#N/A Invalid Security"),"--",_xll.BDP($R302&amp;" Equity",V$1)))</f>
        <v>--</v>
      </c>
      <c r="W302" s="230" t="str">
        <f>IF(tbl_coded[[#This Row],[ISIN]]="","",IF(OR(_xll.BDP($R302&amp;" Equity",W$1)="#N/A N/A",_xll.BDP($R302&amp;" Equity",W$1)="#N/A Invalid Security"),"--",_xll.BDP($R302&amp;" Equity",W$1)))</f>
        <v>NR</v>
      </c>
      <c r="X302" s="230" t="str">
        <f>IF(tbl_coded[[#This Row],[ISIN]]="","",IF(OR(_xll.BDP($R302&amp;" Equity",X$1)="#N/A N/A",_xll.BDP($R302&amp;" Equity",X$1)="#N/A Invalid Security"),"--",_xll.BDP($R302&amp;" Equity",X$1)))</f>
        <v>A</v>
      </c>
      <c r="Y30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A3/NR/A</v>
      </c>
      <c r="Z302" s="230">
        <f>IF(tbl_coded[[#This Row],[ISIN]]="","",IF(ISNUMBER(_xll.BDP(B302&amp;" Corp",Z$1)),_xll.BDP(B302&amp;" Corp",Z$1),""))</f>
        <v>158</v>
      </c>
      <c r="AA302" s="230">
        <f>IF(tbl_coded[[#This Row],[ISIN]]="","",IF(ISNUMBER(_xll.BDP(B302&amp;" Corp",AA$1)),_xll.BDP(B302&amp;" Corp",AA$1),""))</f>
        <v>158</v>
      </c>
      <c r="AB302" s="230" t="str">
        <f>IF(tbl_coded[[#This Row],[ISIN]]="","",IF(ISNUMBER(_xll.BDP(B302&amp;" Corp",AB$1)),_xll.BDP(B302&amp;" Corp",AB$1),""))</f>
        <v/>
      </c>
      <c r="AC302" s="230" t="str">
        <f>IF(tbl_coded[[#This Row],[ISIN]]="","",IF((_xll.BDP(B302&amp;" Corp",AC$1))="#N/A Field Not Applicable","",_xll.BDP(B302&amp;" Corp",AC$1)))</f>
        <v>N</v>
      </c>
      <c r="AD302" s="230" t="str">
        <f>IF(tbl_coded[[#This Row],[ISIN]]="","",IF((_xll.BDP(B302&amp;" Corp",AD$1))="#N/A N/A","--",_xll.BDP(B302&amp;" Corp",AD$1)))</f>
        <v>--</v>
      </c>
      <c r="AE302" s="230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>IG</v>
      </c>
      <c r="AF30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A3/NR/A</v>
      </c>
      <c r="AG30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</v>
      </c>
      <c r="AH302" s="231" t="str">
        <f>IF(tbl_coded[[#This Row],[ISIN]]="","",IF(_xll.BDP($B302&amp;" Corp",AH$1)="#N/A N/A","--",_xll.BDP($B302&amp;" Corp",AH$1)))</f>
        <v>SG</v>
      </c>
      <c r="AI30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2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158</v>
      </c>
      <c r="AK30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中海油服新加坡资本有</v>
      </c>
      <c r="AL302" s="230" t="str">
        <f>IF(tbl_coded[[#This Row],[ISIN]]="","",IF(_xll.BDS($B302&amp;" Corp",AL$1)="#N/A Field Not Applicable","",_xll.BDS($B302&amp;" Corp",AL$1)))</f>
        <v/>
      </c>
      <c r="AM30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0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0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0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2" s="230" t="str">
        <f>IF(tbl_coded[[#This Row],[ISIN]]="","",IF(OR(_xll.BDP($B302&amp;" Corp",AR$1)="#N/A N/A"),"",_xll.BDP($B302&amp;" Corp",AR$1)))</f>
        <v>China Oilfield Services Ltd</v>
      </c>
      <c r="AS302" s="230" t="str">
        <f>IF(tbl_coded[[#This Row],[ISIN]]="","",IF(_xll.BDS($B302&amp;" Corp",AS$1)="#N/A Field Not Applicable","",_xll.BDS($B302&amp;" Corp",AS$1)))</f>
        <v/>
      </c>
      <c r="AT302" s="230" t="str">
        <f>IF(tbl_coded[[#This Row],[SBLC Provider BBID]]="","",_xll.BDP(tbl_coded[[#This Row],[SBLC Provider BBID]]&amp;" CompanyID","NAME"))</f>
        <v/>
      </c>
      <c r="AU302" s="230" t="str">
        <f>IF(tbl_coded[[#This Row],[ISIN]]="","",IF(OR(_xll.BDP($B302&amp;" Corp",AU$1)="#N/A N/A"),"--",IF(_xll.BDP($B302&amp;" Corp",AU$1)="#N/A Field Not Applicable","",TEXT(_xll.BDP($B302&amp;" Corp",AU$1),"yyyy/mm/dd"))))</f>
        <v>2020/06/24</v>
      </c>
      <c r="AV302" s="230" t="str">
        <f>IF(tbl_coded[[#This Row],[ISIN]]="","",IF(OR(_xll.BDP($B302&amp;" Corp",AV$1)="#N/A N/A"),"--",IF(_xll.BDP($B302&amp;" Corp",AV$1)="#N/A Field Not Applicable","",TEXT(_xll.BDP($B302&amp;" Corp",AV$1),"yyyy/mm/dd"))))</f>
        <v>2025/06/24</v>
      </c>
      <c r="AW302" s="230" t="str">
        <f>IF(tbl_coded[[#This Row],[ISIN]]="","",IF(OR(_xll.BDP($B302&amp;" Corp",AW$1)="#N/A N/A"),"--",IF(_xll.BDP($B302&amp;" Corp",AW$1)="#N/A Field Not Applicable","",TEXT(_xll.BDP($B302&amp;" Corp",AW$1),"yyyy/mm/dd"))))</f>
        <v>2020/06/18</v>
      </c>
      <c r="AX302" s="230" t="str">
        <f>IF(tbl_coded[[#This Row],[ISIN]]="","",IF(OR(_xll.BDP($B302&amp;" Corp",AX$1)="#N/A Field Not Applicable"),"--",IF(_xll.BDP($B302&amp;" Corp",AX$1)="#N/A Field Not Applicable","",TEXT(_xll.BDP($B302&amp;" Corp",AX$1),"yyyy/mm/dd"))))</f>
        <v>2025/05/24</v>
      </c>
      <c r="AY302" s="230">
        <f>IF(tbl_coded[[#This Row],[ISIN]]="","",IF(OR(_xll.BDP($B302&amp;" Corp",AY$1)="#N/A N/A"),"--",_xll.BDP($B302&amp;" Corp",AY$1)))</f>
        <v>1.875</v>
      </c>
      <c r="AZ302" s="230" t="str">
        <f>IF(tbl_coded[[#This Row],[ISIN]]="","",IF(OR(_xll.BDP($B302&amp;" Corp",AZ$1)="#N/A N/A"),"--",_xll.BDP($B302&amp;" Corp",AZ$1)))</f>
        <v>USD</v>
      </c>
      <c r="BA302" s="230">
        <f>IF(tbl_coded[[#This Row],[ISIN]]="","",IF(OR(_xll.BDP($B302&amp;" Corp",BA$1)="#N/A N/A"),"--",_xll.BDP($B302&amp;" Corp",BA$1)))</f>
        <v>500000000</v>
      </c>
      <c r="BB302" s="230">
        <f>IF(tbl_coded[[#This Row],[ISIN]]="","",IF(OR(_xll.BDP($B302&amp;" Corp",BB$1)="#N/A Field Not Applicable"),"--",_xll.BDP($B302&amp;" Corp",BB$1)))</f>
        <v>99.867000000000004</v>
      </c>
      <c r="BC302" s="230" t="str">
        <f>IF(tbl_coded[[#This Row],[ISIN]]="","",IF(OR(_xll.BDP($B302&amp;" Corp",BC$1)="#N/A Field Not Applicable"),"--",_xll.BDP($B302&amp;" Corp",BC$1)))</f>
        <v>N</v>
      </c>
      <c r="BD302" s="230" t="str">
        <f>IF(tbl_coded[[#This Row],[ISIN]]="","",IF(OR(_xll.BDP($B302&amp;" Corp",BD$1)="#N/A Field Not Applicable"),"--",_xll.BDP($B302&amp;" Corp",BD$1)))</f>
        <v>N</v>
      </c>
      <c r="BE302" s="230" t="str">
        <f>IF(tbl_coded[[#This Row],[ISIN]]="","",IF(OR(_xll.BDP($B302&amp;" Corp",BE$1)="#N/A Field Not Applicable"),"--",_xll.BDP($B302&amp;" Corp",BE$1)))</f>
        <v>N</v>
      </c>
      <c r="BF302" s="230" t="str">
        <f>IF(tbl_coded[[#This Row],[ISIN]]="","",IF(OR(_xll.BDP($B302&amp;" Corp",BF$1)="#N/A N/A"),"",_xll.BDP($B302&amp;" Corp",BF$1)))</f>
        <v>2883 HK</v>
      </c>
      <c r="BG30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0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30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0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--/NR/A</v>
      </c>
      <c r="BL30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A3/NR/A</v>
      </c>
      <c r="BM302" s="230" t="str">
        <f>IF(tbl_coded[[#This Row],[GREEN]]="Y","Green",IF(tbl_coded[[#This Row],[SUSTAINABLE]]="Y","Sustainable",IF(tbl_coded[[#This Row],[SOCIAL]]="Y","Social","")))</f>
        <v/>
      </c>
    </row>
    <row r="303" spans="1:65" ht="15" customHeight="1">
      <c r="A303" s="225">
        <v>301</v>
      </c>
      <c r="B303" s="226" t="str">
        <f>IF(美元债一级!$C$3:$C$1048576&lt;&gt;"",美元债一级!C303,"")</f>
        <v>XS2179326371</v>
      </c>
      <c r="C303" s="230" t="str">
        <f>IF(tbl_coded[[#This Row],[ISIN]]="","",IF(tbl_coded[[#This Row],[Index]]&gt;$A$1,"",IF(_xll.BDP($B303&amp;" Corp",C$1)="#N/A N/A","",_xll.BDP($B303&amp;" Corp",C$1))))</f>
        <v>3/6/2020</v>
      </c>
      <c r="D303" s="230" t="str">
        <f>IF(tbl_coded[[#This Row],[ISIN]]="","",IF(_xll.BDP($B303&amp;" Corp",D$1)="#N/A N/A","",_xll.BDP($B303&amp;" Corp",D$1)))</f>
        <v>YINCHUAN TONGLIAN CAPITA</v>
      </c>
      <c r="E303" s="230" t="str">
        <f>IF(tbl_coded[[#This Row],[ISIN]]="","",IF(_xll.BDP($B303&amp;" Corp",E$1)="#N/A N/A","--",_xll.BDP($B303&amp;" Corp",E$1)))</f>
        <v>--</v>
      </c>
      <c r="F303" s="230" t="str">
        <f>IF(tbl_coded[[#This Row],[ISIN]]="","",IF(_xll.BDS($B303&amp;" Corp",F$1)="#N/A Field Not Applicable","",_xll.BDS($B303&amp;" Corp",F$1)))</f>
        <v/>
      </c>
      <c r="G303" s="230" t="str">
        <f>IF(tbl_coded[[#This Row],[ISIN]]="","",IF(_xll.BDP($F303&amp;" CompanyID",G$1)="#N/A Invalid Security","",_xll.BDP($F303&amp;" CompanyID",G$1)))</f>
        <v/>
      </c>
      <c r="H303" s="230" t="str">
        <f>IF(tbl_coded[[#This Row],[ISIN]]="","",IF(_xll.BDP($B303&amp;" Corp",H$1)="#N/A N/A","--",_xll.BDP($B303&amp;" Corp",H$1)))</f>
        <v>--</v>
      </c>
      <c r="I303" s="230" t="str">
        <f>IF(tbl_coded[[#This Row],[ISIN]]="","",IF(_xll.BDP($B303&amp;" Corp",I$1)="#N/A N/A","--",_xll.BDP($B303&amp;" Corp",I$1)))</f>
        <v>--</v>
      </c>
      <c r="J303" s="230" t="str">
        <f>IF(tbl_coded[[#This Row],[ISIN]]="","",IF(_xll.BDP($B303&amp;" Corp",J$1)="#N/A N/A","--",_xll.BDP($B303&amp;" Corp",J$1)))</f>
        <v>NR</v>
      </c>
      <c r="K303" s="230" t="str">
        <f>IF(tbl_coded[[#This Row],[ISIN]]="","",IF(_xll.BDP($B303&amp;" Corp",K$1)="#N/A N/A","--",_xll.BDP($B303&amp;" Corp",K$1)))</f>
        <v>WR</v>
      </c>
      <c r="L303" s="230" t="str">
        <f>IF(tbl_coded[[#This Row],[ISIN]]="","",IF(_xll.BDP($B303&amp;" Corp",L$1)="#N/A N/A","--",_xll.BDP($B303&amp;" Corp",L$1)))</f>
        <v>--</v>
      </c>
      <c r="M303" s="230" t="str">
        <f>IF(tbl_coded[[#This Row],[ISIN]]="","",IF(_xll.BDP($B303&amp;" Corp",M$1)="#N/A N/A","--",_xll.BDP($B303&amp;" Corp",M$1)))</f>
        <v>Ba2</v>
      </c>
      <c r="N303" s="230" t="str">
        <f>IF(tbl_coded[[#This Row],[ISIN]]="","",IF(_xll.BDP($B303&amp;" Corp",N$1)="#N/A N/A","--",_xll.BDP($B303&amp;" Corp",N$1)))</f>
        <v>Ba2</v>
      </c>
      <c r="O303" s="230" t="str">
        <f>IF(tbl_coded[[#This Row],[ISIN]]="","",IF(_xll.BDP($B303&amp;" Corp",O$1)="#N/A N/A","--",_xll.BDP($B303&amp;" Corp",O$1)))</f>
        <v>--</v>
      </c>
      <c r="P303" s="230" t="str">
        <f>IF(tbl_coded[[#This Row],[ISIN]]="","",IF(_xll.BDP($B303&amp;" Corp",P$1)="#N/A N/A","--",_xll.BDP($B303&amp;" Corp",P$1)))</f>
        <v>B+ *-</v>
      </c>
      <c r="Q303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WR/--/B+ *-</v>
      </c>
      <c r="R303" s="230" t="str">
        <f>IF(tbl_coded[[#This Row],[ISIN]]="","",IF(OR(_xll.BDP($B303&amp;" Corp",R$1)="#N/A N/A",_xll.BDP($B303&amp;" Corp",R$1)="#N/A Invalid Security",_xll.BDP($B303&amp;" Corp",R$1)="#N/A Field Not Applicable"),"--",_xll.BDP($B303&amp;" Corp",R$1)))</f>
        <v>--</v>
      </c>
      <c r="S303" s="230" t="str">
        <f>IF(tbl_coded[[#This Row],[ISIN]]="","",IF(OR(_xll.BDP($R303&amp;" Equity",S$1)="#N/A N/A",_xll.BDP($R303&amp;" Equity",S$1)="#N/A Invalid Security"),"--",_xll.BDP($R303&amp;" Equity",S$1)))</f>
        <v>--</v>
      </c>
      <c r="T303" s="230" t="str">
        <f>IF(tbl_coded[[#This Row],[ISIN]]="","",IF(OR(_xll.BDP($R303&amp;" Equity",T$1)="#N/A N/A",_xll.BDP($R303&amp;" Equity",T$1)="#N/A Invalid Security"),"--",_xll.BDP($R303&amp;" Equity",T$1)))</f>
        <v>--</v>
      </c>
      <c r="U303" s="230" t="str">
        <f>IF(tbl_coded[[#This Row],[ISIN]]="","",IF(OR(_xll.BDP($R303&amp;" Equity",U$1)="#N/A N/A",_xll.BDP($R303&amp;" Equity",U$1)="#N/A Invalid Security"),"--",_xll.BDP($R303&amp;" Equity",U$1)))</f>
        <v>--</v>
      </c>
      <c r="V303" s="230" t="str">
        <f>IF(tbl_coded[[#This Row],[ISIN]]="","",IF(OR(_xll.BDP($R303&amp;" Equity",V$1)="#N/A N/A",_xll.BDP($R303&amp;" Equity",V$1)="#N/A Invalid Security"),"--",_xll.BDP($R303&amp;" Equity",V$1)))</f>
        <v>--</v>
      </c>
      <c r="W303" s="230" t="str">
        <f>IF(tbl_coded[[#This Row],[ISIN]]="","",IF(OR(_xll.BDP($R303&amp;" Equity",W$1)="#N/A N/A",_xll.BDP($R303&amp;" Equity",W$1)="#N/A Invalid Security"),"--",_xll.BDP($R303&amp;" Equity",W$1)))</f>
        <v>--</v>
      </c>
      <c r="X303" s="230" t="str">
        <f>IF(tbl_coded[[#This Row],[ISIN]]="","",IF(OR(_xll.BDP($R303&amp;" Equity",X$1)="#N/A N/A",_xll.BDP($R303&amp;" Equity",X$1)="#N/A Invalid Security"),"--",_xll.BDP($R303&amp;" Equity",X$1)))</f>
        <v>--</v>
      </c>
      <c r="Y303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03" s="230" t="str">
        <f>IF(tbl_coded[[#This Row],[ISIN]]="","",IF(ISNUMBER(_xll.BDP(B303&amp;" Corp",Z$1)),_xll.BDP(B303&amp;" Corp",Z$1),""))</f>
        <v/>
      </c>
      <c r="AA303" s="230" t="str">
        <f>IF(tbl_coded[[#This Row],[ISIN]]="","",IF(ISNUMBER(_xll.BDP(B303&amp;" Corp",AA$1)),_xll.BDP(B303&amp;" Corp",AA$1),""))</f>
        <v/>
      </c>
      <c r="AB303" s="230" t="str">
        <f>IF(tbl_coded[[#This Row],[ISIN]]="","",IF(ISNUMBER(_xll.BDP(B303&amp;" Corp",AB$1)),_xll.BDP(B303&amp;" Corp",AB$1),""))</f>
        <v/>
      </c>
      <c r="AC303" s="230" t="str">
        <f>IF(tbl_coded[[#This Row],[ISIN]]="","",IF((_xll.BDP(B303&amp;" Corp",AC$1))="#N/A Field Not Applicable","",_xll.BDP(B303&amp;" Corp",AC$1)))</f>
        <v>N</v>
      </c>
      <c r="AD303" s="230" t="str">
        <f>IF(tbl_coded[[#This Row],[ISIN]]="","",IF((_xll.BDP(B303&amp;" Corp",AD$1))="#N/A N/A","--",_xll.BDP(B303&amp;" Corp",AD$1)))</f>
        <v>--</v>
      </c>
      <c r="AE303" s="230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>IG</v>
      </c>
      <c r="AF303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WR/--/B+ *-</v>
      </c>
      <c r="AG30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--/--/NR</v>
      </c>
      <c r="AH303" s="231" t="str">
        <f>IF(tbl_coded[[#This Row],[ISIN]]="","",IF(_xll.BDP($B303&amp;" Corp",AH$1)="#N/A N/A","--",_xll.BDP($B303&amp;" Corp",AH$1)))</f>
        <v>CN</v>
      </c>
      <c r="AI30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3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银川通联资本投资运营</v>
      </c>
      <c r="AL303" s="230" t="s">
        <v>521</v>
      </c>
      <c r="AM303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3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303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303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303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3" s="230" t="str">
        <f>IF(tbl_coded[[#This Row],[ISIN]]="","",IF(OR(_xll.BDP($B303&amp;" Corp",AR$1)="#N/A N/A"),"",_xll.BDP($B303&amp;" Corp",AR$1)))</f>
        <v/>
      </c>
      <c r="AS303" s="230" t="str">
        <f>IF(tbl_coded[[#This Row],[ISIN]]="","",IF(_xll.BDS($B303&amp;" Corp",AS$1)="#N/A Field Not Applicable","",_xll.BDS($B303&amp;" Corp",AS$1)))</f>
        <v/>
      </c>
      <c r="AT303" s="230" t="str">
        <f>IF(tbl_coded[[#This Row],[SBLC Provider BBID]]="","",_xll.BDP(tbl_coded[[#This Row],[SBLC Provider BBID]]&amp;" CompanyID","NAME"))</f>
        <v/>
      </c>
      <c r="AU303" s="230" t="str">
        <f>IF(tbl_coded[[#This Row],[ISIN]]="","",IF(OR(_xll.BDP($B303&amp;" Corp",AU$1)="#N/A N/A"),"--",IF(_xll.BDP($B303&amp;" Corp",AU$1)="#N/A Field Not Applicable","",TEXT(_xll.BDP($B303&amp;" Corp",AU$1),"yyyy/mm/dd"))))</f>
        <v>2020/06/10</v>
      </c>
      <c r="AV303" s="230" t="str">
        <f>IF(tbl_coded[[#This Row],[ISIN]]="","",IF(OR(_xll.BDP($B303&amp;" Corp",AV$1)="#N/A N/A"),"--",IF(_xll.BDP($B303&amp;" Corp",AV$1)="#N/A Field Not Applicable","",TEXT(_xll.BDP($B303&amp;" Corp",AV$1),"yyyy/mm/dd"))))</f>
        <v>2023/06/10</v>
      </c>
      <c r="AW303" s="230" t="str">
        <f>IF(tbl_coded[[#This Row],[ISIN]]="","",IF(OR(_xll.BDP($B303&amp;" Corp",AW$1)="#N/A N/A"),"--",IF(_xll.BDP($B303&amp;" Corp",AW$1)="#N/A Field Not Applicable","",TEXT(_xll.BDP($B303&amp;" Corp",AW$1),"yyyy/mm/dd"))))</f>
        <v>2020/06/03</v>
      </c>
      <c r="AX303" s="230" t="str">
        <f>IF(tbl_coded[[#This Row],[ISIN]]="","",IF(OR(_xll.BDP($B303&amp;" Corp",AX$1)="#N/A Field Not Applicable"),"--",IF(_xll.BDP($B303&amp;" Corp",AX$1)="#N/A Field Not Applicable","",TEXT(_xll.BDP($B303&amp;" Corp",AX$1),"yyyy/mm/dd"))))</f>
        <v>--</v>
      </c>
      <c r="AY303" s="230">
        <f>IF(tbl_coded[[#This Row],[ISIN]]="","",IF(OR(_xll.BDP($B303&amp;" Corp",AY$1)="#N/A N/A"),"--",_xll.BDP($B303&amp;" Corp",AY$1)))</f>
        <v>4.45</v>
      </c>
      <c r="AZ303" s="230" t="str">
        <f>IF(tbl_coded[[#This Row],[ISIN]]="","",IF(OR(_xll.BDP($B303&amp;" Corp",AZ$1)="#N/A N/A"),"--",_xll.BDP($B303&amp;" Corp",AZ$1)))</f>
        <v>USD</v>
      </c>
      <c r="BA303" s="230">
        <f>IF(tbl_coded[[#This Row],[ISIN]]="","",IF(OR(_xll.BDP($B303&amp;" Corp",BA$1)="#N/A N/A"),"--",_xll.BDP($B303&amp;" Corp",BA$1)))</f>
        <v>300000000</v>
      </c>
      <c r="BB303" s="230">
        <f>IF(tbl_coded[[#This Row],[ISIN]]="","",IF(OR(_xll.BDP($B303&amp;" Corp",BB$1)="#N/A Field Not Applicable"),"--",_xll.BDP($B303&amp;" Corp",BB$1)))</f>
        <v>99.995999999999995</v>
      </c>
      <c r="BC303" s="230" t="str">
        <f>IF(tbl_coded[[#This Row],[ISIN]]="","",IF(OR(_xll.BDP($B303&amp;" Corp",BC$1)="#N/A Field Not Applicable"),"--",_xll.BDP($B303&amp;" Corp",BC$1)))</f>
        <v>N</v>
      </c>
      <c r="BD303" s="230" t="str">
        <f>IF(tbl_coded[[#This Row],[ISIN]]="","",IF(OR(_xll.BDP($B303&amp;" Corp",BD$1)="#N/A Field Not Applicable"),"--",_xll.BDP($B303&amp;" Corp",BD$1)))</f>
        <v>N</v>
      </c>
      <c r="BE303" s="230" t="str">
        <f>IF(tbl_coded[[#This Row],[ISIN]]="","",IF(OR(_xll.BDP($B303&amp;" Corp",BE$1)="#N/A Field Not Applicable"),"--",_xll.BDP($B303&amp;" Corp",BE$1)))</f>
        <v>N</v>
      </c>
      <c r="BF303" s="230" t="str">
        <f>IF(tbl_coded[[#This Row],[ISIN]]="","",IF(OR(_xll.BDP($B303&amp;" Corp",BF$1)="#N/A N/A"),"",_xll.BDP($B303&amp;" Corp",BF$1)))</f>
        <v/>
      </c>
      <c r="BG303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303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303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3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3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303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WR/--/B+ *-</v>
      </c>
      <c r="BM303" s="230" t="str">
        <f>IF(tbl_coded[[#This Row],[GREEN]]="Y","Green",IF(tbl_coded[[#This Row],[SUSTAINABLE]]="Y","Sustainable",IF(tbl_coded[[#This Row],[SOCIAL]]="Y","Social","")))</f>
        <v/>
      </c>
    </row>
    <row r="304" spans="1:65" ht="15" customHeight="1">
      <c r="A304" s="225">
        <v>302</v>
      </c>
      <c r="B304" s="226" t="str">
        <f>IF(美元债一级!$C$3:$C$1048576&lt;&gt;"",美元债一级!C304,"")</f>
        <v>HK0000555539</v>
      </c>
      <c r="C304" s="228" t="str">
        <f>IF(tbl_coded[[#This Row],[ISIN]]="","",IF(tbl_coded[[#This Row],[Index]]&gt;$A$1,"",IF(_xll.BDP($B304&amp;" Corp",C$1)="#N/A N/A","",_xll.BDP($B304&amp;" Corp",C$1))))</f>
        <v>14/4/2020</v>
      </c>
      <c r="D304" s="228" t="str">
        <f>IF(tbl_coded[[#This Row],[ISIN]]="","",IF(_xll.BDP($B304&amp;" Corp",D$1)="#N/A N/A","",_xll.BDP($B304&amp;" Corp",D$1)))</f>
        <v>SUMCOWRY CO</v>
      </c>
      <c r="E304" s="228" t="str">
        <f>IF(tbl_coded[[#This Row],[ISIN]]="","",IF(_xll.BDP($B304&amp;" Corp",E$1)="#N/A N/A","--",_xll.BDP($B304&amp;" Corp",E$1)))</f>
        <v>--</v>
      </c>
      <c r="F304" s="228">
        <f>IF(tbl_coded[[#This Row],[ISIN]]="","",IF(_xll.BDS($B304&amp;" Corp",F$1)="#N/A Field Not Applicable","",_xll.BDS($B304&amp;" Corp",F$1)))</f>
        <v>157912</v>
      </c>
      <c r="G304" s="228" t="str">
        <f>IF(tbl_coded[[#This Row],[ISIN]]="","",IF(_xll.BDP($F304&amp;" CompanyID",G$1)="#N/A Invalid Security","",_xll.BDP($F304&amp;" CompanyID",G$1)))</f>
        <v>China North Industries Group C</v>
      </c>
      <c r="H304" s="228" t="str">
        <f>IF(tbl_coded[[#This Row],[ISIN]]="","",IF(_xll.BDP($B304&amp;" Corp",H$1)="#N/A N/A","--",_xll.BDP($B304&amp;" Corp",H$1)))</f>
        <v>--</v>
      </c>
      <c r="I304" s="228" t="str">
        <f>IF(tbl_coded[[#This Row],[ISIN]]="","",IF(_xll.BDP($B304&amp;" Corp",I$1)="#N/A N/A","--",_xll.BDP($B304&amp;" Corp",I$1)))</f>
        <v>--</v>
      </c>
      <c r="J304" s="228" t="str">
        <f>IF(tbl_coded[[#This Row],[ISIN]]="","",IF(_xll.BDP($B304&amp;" Corp",J$1)="#N/A N/A","--",_xll.BDP($B304&amp;" Corp",J$1)))</f>
        <v>--</v>
      </c>
      <c r="K304" s="228" t="str">
        <f>IF(tbl_coded[[#This Row],[ISIN]]="","",IF(_xll.BDP($B304&amp;" Corp",K$1)="#N/A N/A","--",_xll.BDP($B304&amp;" Corp",K$1)))</f>
        <v>--</v>
      </c>
      <c r="L304" s="228" t="str">
        <f>IF(tbl_coded[[#This Row],[ISIN]]="","",IF(_xll.BDP($B304&amp;" Corp",L$1)="#N/A N/A","--",_xll.BDP($B304&amp;" Corp",L$1)))</f>
        <v>--</v>
      </c>
      <c r="M304" s="228" t="str">
        <f>IF(tbl_coded[[#This Row],[ISIN]]="","",IF(_xll.BDP($B304&amp;" Corp",M$1)="#N/A N/A","--",_xll.BDP($B304&amp;" Corp",M$1)))</f>
        <v>--</v>
      </c>
      <c r="N304" s="228" t="str">
        <f>IF(tbl_coded[[#This Row],[ISIN]]="","",IF(_xll.BDP($B304&amp;" Corp",N$1)="#N/A N/A","--",_xll.BDP($B304&amp;" Corp",N$1)))</f>
        <v>--</v>
      </c>
      <c r="O304" s="228" t="str">
        <f>IF(tbl_coded[[#This Row],[ISIN]]="","",IF(_xll.BDP($B304&amp;" Corp",O$1)="#N/A N/A","--",_xll.BDP($B304&amp;" Corp",O$1)))</f>
        <v>--</v>
      </c>
      <c r="P304" s="228" t="str">
        <f>IF(tbl_coded[[#This Row],[ISIN]]="","",IF(_xll.BDP($B304&amp;" Corp",P$1)="#N/A N/A","--",_xll.BDP($B304&amp;" Corp",P$1)))</f>
        <v>--</v>
      </c>
      <c r="Q30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04" s="228" t="str">
        <f>IF(tbl_coded[[#This Row],[ISIN]]="","",IF(OR(_xll.BDP($B304&amp;" Corp",R$1)="#N/A N/A",_xll.BDP($B304&amp;" Corp",R$1)="#N/A Invalid Security",_xll.BDP($B304&amp;" Corp",R$1)="#N/A Field Not Applicable"),"--",_xll.BDP($B304&amp;" Corp",R$1)))</f>
        <v>--</v>
      </c>
      <c r="S304" s="228" t="str">
        <f>IF(tbl_coded[[#This Row],[ISIN]]="","",IF(OR(_xll.BDP($R304&amp;" Equity",S$1)="#N/A N/A",_xll.BDP($R304&amp;" Equity",S$1)="#N/A Invalid Security"),"--",_xll.BDP($R304&amp;" Equity",S$1)))</f>
        <v>--</v>
      </c>
      <c r="T304" s="228" t="str">
        <f>IF(tbl_coded[[#This Row],[ISIN]]="","",IF(OR(_xll.BDP($R304&amp;" Equity",T$1)="#N/A N/A",_xll.BDP($R304&amp;" Equity",T$1)="#N/A Invalid Security"),"--",_xll.BDP($R304&amp;" Equity",T$1)))</f>
        <v>--</v>
      </c>
      <c r="U304" s="228" t="str">
        <f>IF(tbl_coded[[#This Row],[ISIN]]="","",IF(OR(_xll.BDP($R304&amp;" Equity",U$1)="#N/A N/A",_xll.BDP($R304&amp;" Equity",U$1)="#N/A Invalid Security"),"--",_xll.BDP($R304&amp;" Equity",U$1)))</f>
        <v>--</v>
      </c>
      <c r="V304" s="228" t="str">
        <f>IF(tbl_coded[[#This Row],[ISIN]]="","",IF(OR(_xll.BDP($R304&amp;" Equity",V$1)="#N/A N/A",_xll.BDP($R304&amp;" Equity",V$1)="#N/A Invalid Security"),"--",_xll.BDP($R304&amp;" Equity",V$1)))</f>
        <v>--</v>
      </c>
      <c r="W304" s="228" t="str">
        <f>IF(tbl_coded[[#This Row],[ISIN]]="","",IF(OR(_xll.BDP($R304&amp;" Equity",W$1)="#N/A N/A",_xll.BDP($R304&amp;" Equity",W$1)="#N/A Invalid Security"),"--",_xll.BDP($R304&amp;" Equity",W$1)))</f>
        <v>--</v>
      </c>
      <c r="X304" s="228" t="str">
        <f>IF(tbl_coded[[#This Row],[ISIN]]="","",IF(OR(_xll.BDP($R304&amp;" Equity",X$1)="#N/A N/A",_xll.BDP($R304&amp;" Equity",X$1)="#N/A Invalid Security"),"--",_xll.BDP($R304&amp;" Equity",X$1)))</f>
        <v>--</v>
      </c>
      <c r="Y30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04" s="228" t="str">
        <f>IF(tbl_coded[[#This Row],[ISIN]]="","",IF(ISNUMBER(_xll.BDP(B304&amp;" Corp",Z$1)),_xll.BDP(B304&amp;" Corp",Z$1),""))</f>
        <v/>
      </c>
      <c r="AA304" s="228" t="str">
        <f>IF(tbl_coded[[#This Row],[ISIN]]="","",IF(ISNUMBER(_xll.BDP(B304&amp;" Corp",AA$1)),_xll.BDP(B304&amp;" Corp",AA$1),""))</f>
        <v/>
      </c>
      <c r="AB304" s="228" t="str">
        <f>IF(tbl_coded[[#This Row],[ISIN]]="","",IF(ISNUMBER(_xll.BDP(B304&amp;" Corp",AB$1)),_xll.BDP(B304&amp;" Corp",AB$1),""))</f>
        <v/>
      </c>
      <c r="AC304" s="228" t="str">
        <f>IF(tbl_coded[[#This Row],[ISIN]]="","",IF((_xll.BDP(B304&amp;" Corp",AC$1))="#N/A Field Not Applicable","",_xll.BDP(B304&amp;" Corp",AC$1)))</f>
        <v>N</v>
      </c>
      <c r="AD304" s="228" t="str">
        <f>IF(tbl_coded[[#This Row],[ISIN]]="","",IF((_xll.BDP(B304&amp;" Corp",AD$1))="#N/A N/A","--",_xll.BDP(B304&amp;" Corp",AD$1)))</f>
        <v>--</v>
      </c>
      <c r="AE304" s="228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>NR</v>
      </c>
      <c r="AF30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0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04" s="229" t="str">
        <f>IF(tbl_coded[[#This Row],[ISIN]]="","",IF(_xll.BDP($B304&amp;" Corp",AH$1)="#N/A N/A","--",_xll.BDP($B304&amp;" Corp",AH$1)))</f>
        <v>HK</v>
      </c>
      <c r="AI30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4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香港鑫汇有限公司</v>
      </c>
      <c r="AL304" s="244">
        <f>IF(tbl_coded[[#This Row],[ISIN]]="","",IF(_xll.BDS($B304&amp;" Corp",AL$1)="#N/A Field Not Applicable","",_xll.BDS($B304&amp;" Corp",AL$1)))</f>
        <v>157912</v>
      </c>
      <c r="AM304" s="244" t="str">
        <f>IF(tbl_coded[[#This Row],[ISIN]]="","",IF(_xll.BDP(tbl_coded[[#This Row],[KPW Provider BBID]]&amp;" CompanyID","NAME")="#N/A Invalid Security","",_xll.BDP(tbl_coded[[#This Row],[KPW Provider BBID]]&amp;" CompanyID","NAME")))</f>
        <v>China North Industries Group C</v>
      </c>
      <c r="AN30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30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30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304" s="244" t="str">
        <f>IF(tbl_coded[[#This Row],[ISIN]]="","",IF(tbl_coded[[#This Row],[KPW Name]]="","",tbl_coded[[#This Row],[穆迪KPW评级]]&amp;"/"&amp;tbl_coded[[#This Row],[SPKPW评级]]&amp;"/"&amp;tbl_coded[[#This Row],[FITCHKPW评级]]))</f>
        <v>--/--/--</v>
      </c>
      <c r="AR304" s="244" t="str">
        <f>IF(tbl_coded[[#This Row],[ISIN]]="","",IF(OR(_xll.BDP($B304&amp;" Corp",AR$1)="#N/A N/A"),"",_xll.BDP($B304&amp;" Corp",AR$1)))</f>
        <v/>
      </c>
      <c r="AS304" s="244" t="str">
        <f>IF(tbl_coded[[#This Row],[ISIN]]="","",IF(_xll.BDS($B304&amp;" Corp",AS$1)="#N/A Field Not Applicable","",_xll.BDS($B304&amp;" Corp",AS$1)))</f>
        <v/>
      </c>
      <c r="AT304" s="244" t="str">
        <f>IF(tbl_coded[[#This Row],[SBLC Provider BBID]]="","",_xll.BDP(tbl_coded[[#This Row],[SBLC Provider BBID]]&amp;" CompanyID","NAME"))</f>
        <v/>
      </c>
      <c r="AU304" s="244" t="str">
        <f>IF(tbl_coded[[#This Row],[ISIN]]="","",IF(OR(_xll.BDP($B304&amp;" Corp",AU$1)="#N/A N/A"),"--",IF(_xll.BDP($B304&amp;" Corp",AU$1)="#N/A Field Not Applicable","",TEXT(_xll.BDP($B304&amp;" Corp",AU$1),"yyyy/mm/dd"))))</f>
        <v>2020/04/21</v>
      </c>
      <c r="AV304" s="244" t="str">
        <f>IF(tbl_coded[[#This Row],[ISIN]]="","",IF(OR(_xll.BDP($B304&amp;" Corp",AV$1)="#N/A N/A"),"--",IF(_xll.BDP($B304&amp;" Corp",AV$1)="#N/A Field Not Applicable","",TEXT(_xll.BDP($B304&amp;" Corp",AV$1),"yyyy/mm/dd"))))</f>
        <v>2023/04/21</v>
      </c>
      <c r="AW304" s="244" t="str">
        <f>IF(tbl_coded[[#This Row],[ISIN]]="","",IF(OR(_xll.BDP($B304&amp;" Corp",AW$1)="#N/A N/A"),"--",IF(_xll.BDP($B304&amp;" Corp",AW$1)="#N/A Field Not Applicable","",TEXT(_xll.BDP($B304&amp;" Corp",AW$1),"yyyy/mm/dd"))))</f>
        <v>2020/04/14</v>
      </c>
      <c r="AX304" s="244" t="str">
        <f>IF(tbl_coded[[#This Row],[ISIN]]="","",IF(OR(_xll.BDP($B304&amp;" Corp",AX$1)="#N/A Field Not Applicable"),"--",IF(_xll.BDP($B304&amp;" Corp",AX$1)="#N/A Field Not Applicable","",TEXT(_xll.BDP($B304&amp;" Corp",AX$1),"yyyy/mm/dd"))))</f>
        <v>--</v>
      </c>
      <c r="AY304" s="244">
        <f>IF(tbl_coded[[#This Row],[ISIN]]="","",IF(OR(_xll.BDP($B304&amp;" Corp",AY$1)="#N/A N/A"),"--",_xll.BDP($B304&amp;" Corp",AY$1)))</f>
        <v>2.69</v>
      </c>
      <c r="AZ304" s="244" t="str">
        <f>IF(tbl_coded[[#This Row],[ISIN]]="","",IF(OR(_xll.BDP($B304&amp;" Corp",AZ$1)="#N/A N/A"),"--",_xll.BDP($B304&amp;" Corp",AZ$1)))</f>
        <v>USD</v>
      </c>
      <c r="BA304" s="244">
        <f>IF(tbl_coded[[#This Row],[ISIN]]="","",IF(OR(_xll.BDP($B304&amp;" Corp",BA$1)="#N/A N/A"),"--",_xll.BDP($B304&amp;" Corp",BA$1)))</f>
        <v>200000000</v>
      </c>
      <c r="BB304" s="244">
        <f>IF(tbl_coded[[#This Row],[ISIN]]="","",IF(OR(_xll.BDP($B304&amp;" Corp",BB$1)="#N/A Field Not Applicable"),"--",_xll.BDP($B304&amp;" Corp",BB$1)))</f>
        <v>100</v>
      </c>
      <c r="BC304" s="244" t="str">
        <f>IF(tbl_coded[[#This Row],[ISIN]]="","",IF(OR(_xll.BDP($B304&amp;" Corp",BC$1)="#N/A Field Not Applicable"),"--",_xll.BDP($B304&amp;" Corp",BC$1)))</f>
        <v>N</v>
      </c>
      <c r="BD304" s="244" t="str">
        <f>IF(tbl_coded[[#This Row],[ISIN]]="","",IF(OR(_xll.BDP($B304&amp;" Corp",BD$1)="#N/A Field Not Applicable"),"--",_xll.BDP($B304&amp;" Corp",BD$1)))</f>
        <v>N</v>
      </c>
      <c r="BE304" s="244" t="str">
        <f>IF(tbl_coded[[#This Row],[ISIN]]="","",IF(OR(_xll.BDP($B304&amp;" Corp",BE$1)="#N/A Field Not Applicable"),"--",_xll.BDP($B304&amp;" Corp",BE$1)))</f>
        <v>N</v>
      </c>
      <c r="BF304" s="244" t="str">
        <f>IF(tbl_coded[[#This Row],[ISIN]]="","",IF(OR(_xll.BDP($B304&amp;" Corp",BF$1)="#N/A N/A"),"",_xll.BDP($B304&amp;" Corp",BF$1)))</f>
        <v/>
      </c>
      <c r="BG30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30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30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30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04" s="244" t="str">
        <f>IF(tbl_coded[[#This Row],[GREEN]]="Y","Green",IF(tbl_coded[[#This Row],[SUSTAINABLE]]="Y","Sustainable",IF(tbl_coded[[#This Row],[SOCIAL]]="Y","Social","")))</f>
        <v/>
      </c>
    </row>
    <row r="305" spans="1:65" ht="15" customHeight="1">
      <c r="A305" s="225">
        <v>303</v>
      </c>
      <c r="B305" s="226" t="str">
        <f>IF(美元债一级!$C$3:$C$1048576&lt;&gt;"",美元债一级!C305,"")</f>
        <v>XS2143038334</v>
      </c>
      <c r="C305" s="228" t="str">
        <f>IF(tbl_coded[[#This Row],[ISIN]]="","",IF(tbl_coded[[#This Row],[Index]]&gt;$A$1,"",IF(_xll.BDP($B305&amp;" Corp",C$1)="#N/A N/A","",_xll.BDP($B305&amp;" Corp",C$1))))</f>
        <v>20/3/2020</v>
      </c>
      <c r="D305" s="228" t="str">
        <f>IF(tbl_coded[[#This Row],[ISIN]]="","",IF(_xll.BDP($B305&amp;" Corp",D$1)="#N/A N/A","",_xll.BDP($B305&amp;" Corp",D$1)))</f>
        <v>BINJIANG GUOTOU LTD</v>
      </c>
      <c r="E305" s="228" t="str">
        <f>IF(tbl_coded[[#This Row],[ISIN]]="","",IF(_xll.BDP($B305&amp;" Corp",E$1)="#N/A N/A","--",_xll.BDP($B305&amp;" Corp",E$1)))</f>
        <v>TAIZHOU XINBINJIANG</v>
      </c>
      <c r="F305" s="228" t="str">
        <f>IF(tbl_coded[[#This Row],[ISIN]]="","",IF(_xll.BDS($B305&amp;" Corp",F$1)="#N/A Field Not Applicable","",_xll.BDS($B305&amp;" Corp",F$1)))</f>
        <v/>
      </c>
      <c r="G305" s="228" t="str">
        <f>IF(tbl_coded[[#This Row],[ISIN]]="","",IF(_xll.BDP($F305&amp;" CompanyID",G$1)="#N/A Invalid Security","",_xll.BDP($F305&amp;" CompanyID",G$1)))</f>
        <v/>
      </c>
      <c r="H305" s="228" t="str">
        <f>IF(tbl_coded[[#This Row],[ISIN]]="","",IF(_xll.BDP($B305&amp;" Corp",H$1)="#N/A N/A","--",_xll.BDP($B305&amp;" Corp",H$1)))</f>
        <v>--</v>
      </c>
      <c r="I305" s="228" t="str">
        <f>IF(tbl_coded[[#This Row],[ISIN]]="","",IF(_xll.BDP($B305&amp;" Corp",I$1)="#N/A N/A","--",_xll.BDP($B305&amp;" Corp",I$1)))</f>
        <v>--</v>
      </c>
      <c r="J305" s="228" t="str">
        <f>IF(tbl_coded[[#This Row],[ISIN]]="","",IF(_xll.BDP($B305&amp;" Corp",J$1)="#N/A N/A","--",_xll.BDP($B305&amp;" Corp",J$1)))</f>
        <v>--</v>
      </c>
      <c r="K305" s="228" t="str">
        <f>IF(tbl_coded[[#This Row],[ISIN]]="","",IF(_xll.BDP($B305&amp;" Corp",K$1)="#N/A N/A","--",_xll.BDP($B305&amp;" Corp",K$1)))</f>
        <v>--</v>
      </c>
      <c r="L305" s="228" t="str">
        <f>IF(tbl_coded[[#This Row],[ISIN]]="","",IF(_xll.BDP($B305&amp;" Corp",L$1)="#N/A N/A","--",_xll.BDP($B305&amp;" Corp",L$1)))</f>
        <v>--</v>
      </c>
      <c r="M305" s="228" t="str">
        <f>IF(tbl_coded[[#This Row],[ISIN]]="","",IF(_xll.BDP($B305&amp;" Corp",M$1)="#N/A N/A","--",_xll.BDP($B305&amp;" Corp",M$1)))</f>
        <v>--</v>
      </c>
      <c r="N305" s="228" t="str">
        <f>IF(tbl_coded[[#This Row],[ISIN]]="","",IF(_xll.BDP($B305&amp;" Corp",N$1)="#N/A N/A","--",_xll.BDP($B305&amp;" Corp",N$1)))</f>
        <v>--</v>
      </c>
      <c r="O305" s="228" t="str">
        <f>IF(tbl_coded[[#This Row],[ISIN]]="","",IF(_xll.BDP($B305&amp;" Corp",O$1)="#N/A N/A","--",_xll.BDP($B305&amp;" Corp",O$1)))</f>
        <v>--</v>
      </c>
      <c r="P305" s="228" t="str">
        <f>IF(tbl_coded[[#This Row],[ISIN]]="","",IF(_xll.BDP($B305&amp;" Corp",P$1)="#N/A N/A","--",_xll.BDP($B305&amp;" Corp",P$1)))</f>
        <v>--</v>
      </c>
      <c r="Q30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05" s="228" t="str">
        <f>IF(tbl_coded[[#This Row],[ISIN]]="","",IF(OR(_xll.BDP($B305&amp;" Corp",R$1)="#N/A N/A",_xll.BDP($B305&amp;" Corp",R$1)="#N/A Invalid Security",_xll.BDP($B305&amp;" Corp",R$1)="#N/A Field Not Applicable"),"--",_xll.BDP($B305&amp;" Corp",R$1)))</f>
        <v>0958842D CH</v>
      </c>
      <c r="S305" s="228" t="str">
        <f>IF(tbl_coded[[#This Row],[ISIN]]="","",IF(OR(_xll.BDP($R305&amp;" Equity",S$1)="#N/A N/A",_xll.BDP($R305&amp;" Equity",S$1)="#N/A Invalid Security"),"--",_xll.BDP($R305&amp;" Equity",S$1)))</f>
        <v>--</v>
      </c>
      <c r="T305" s="228" t="str">
        <f>IF(tbl_coded[[#This Row],[ISIN]]="","",IF(OR(_xll.BDP($R305&amp;" Equity",T$1)="#N/A N/A",_xll.BDP($R305&amp;" Equity",T$1)="#N/A Invalid Security"),"--",_xll.BDP($R305&amp;" Equity",T$1)))</f>
        <v>--</v>
      </c>
      <c r="U305" s="228" t="str">
        <f>IF(tbl_coded[[#This Row],[ISIN]]="","",IF(OR(_xll.BDP($R305&amp;" Equity",U$1)="#N/A N/A",_xll.BDP($R305&amp;" Equity",U$1)="#N/A Invalid Security"),"--",_xll.BDP($R305&amp;" Equity",U$1)))</f>
        <v>--</v>
      </c>
      <c r="V305" s="228" t="str">
        <f>IF(tbl_coded[[#This Row],[ISIN]]="","",IF(OR(_xll.BDP($R305&amp;" Equity",V$1)="#N/A N/A",_xll.BDP($R305&amp;" Equity",V$1)="#N/A Invalid Security"),"--",_xll.BDP($R305&amp;" Equity",V$1)))</f>
        <v>--</v>
      </c>
      <c r="W305" s="228" t="str">
        <f>IF(tbl_coded[[#This Row],[ISIN]]="","",IF(OR(_xll.BDP($R305&amp;" Equity",W$1)="#N/A N/A",_xll.BDP($R305&amp;" Equity",W$1)="#N/A Invalid Security"),"--",_xll.BDP($R305&amp;" Equity",W$1)))</f>
        <v>--</v>
      </c>
      <c r="X305" s="228" t="str">
        <f>IF(tbl_coded[[#This Row],[ISIN]]="","",IF(OR(_xll.BDP($R305&amp;" Equity",X$1)="#N/A N/A",_xll.BDP($R305&amp;" Equity",X$1)="#N/A Invalid Security"),"--",_xll.BDP($R305&amp;" Equity",X$1)))</f>
        <v>--</v>
      </c>
      <c r="Y30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--/--/--</v>
      </c>
      <c r="Z305" s="228" t="str">
        <f>IF(tbl_coded[[#This Row],[ISIN]]="","",IF(ISNUMBER(_xll.BDP(B305&amp;" Corp",Z$1)),_xll.BDP(B305&amp;" Corp",Z$1),""))</f>
        <v/>
      </c>
      <c r="AA305" s="228" t="str">
        <f>IF(tbl_coded[[#This Row],[ISIN]]="","",IF(ISNUMBER(_xll.BDP(B305&amp;" Corp",AA$1)),_xll.BDP(B305&amp;" Corp",AA$1),""))</f>
        <v/>
      </c>
      <c r="AB305" s="228" t="str">
        <f>IF(tbl_coded[[#This Row],[ISIN]]="","",IF(ISNUMBER(_xll.BDP(B305&amp;" Corp",AB$1)),_xll.BDP(B305&amp;" Corp",AB$1),""))</f>
        <v/>
      </c>
      <c r="AC305" s="228" t="str">
        <f>IF(tbl_coded[[#This Row],[ISIN]]="","",IF((_xll.BDP(B305&amp;" Corp",AC$1))="#N/A Field Not Applicable","",_xll.BDP(B305&amp;" Corp",AC$1)))</f>
        <v>N</v>
      </c>
      <c r="AD305" s="228" t="str">
        <f>IF(tbl_coded[[#This Row],[ISIN]]="","",IF((_xll.BDP(B305&amp;" Corp",AD$1))="#N/A N/A","--",_xll.BDP(B305&amp;" Corp",AD$1)))</f>
        <v>--</v>
      </c>
      <c r="AE305" s="228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>NR</v>
      </c>
      <c r="AF30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0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05" s="229" t="str">
        <f>IF(tbl_coded[[#This Row],[ISIN]]="","",IF(_xll.BDP($B305&amp;" Corp",AH$1)="#N/A N/A","--",_xll.BDP($B305&amp;" Corp",AH$1)))</f>
        <v>HK</v>
      </c>
      <c r="AI30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滨江国投有限公司</v>
      </c>
      <c r="AL305" s="244" t="str">
        <f>IF(tbl_coded[[#This Row],[ISIN]]="","",IF(_xll.BDS($B305&amp;" Corp",AL$1)="#N/A Field Not Applicable","",_xll.BDS($B305&amp;" Corp",AL$1)))</f>
        <v/>
      </c>
      <c r="AM30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0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0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0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5" s="244" t="str">
        <f>IF(tbl_coded[[#This Row],[ISIN]]="","",IF(OR(_xll.BDP($B305&amp;" Corp",AR$1)="#N/A N/A"),"",_xll.BDP($B305&amp;" Corp",AR$1)))</f>
        <v>Taizhou Xinbinjiang Development Co Ltd</v>
      </c>
      <c r="AS305" s="244" t="str">
        <f>IF(tbl_coded[[#This Row],[ISIN]]="","",IF(_xll.BDS($B305&amp;" Corp",AS$1)="#N/A Field Not Applicable","",_xll.BDS($B305&amp;" Corp",AS$1)))</f>
        <v/>
      </c>
      <c r="AT305" s="244" t="str">
        <f>IF(tbl_coded[[#This Row],[SBLC Provider BBID]]="","",_xll.BDP(tbl_coded[[#This Row],[SBLC Provider BBID]]&amp;" CompanyID","NAME"))</f>
        <v/>
      </c>
      <c r="AU305" s="244" t="str">
        <f>IF(tbl_coded[[#This Row],[ISIN]]="","",IF(OR(_xll.BDP($B305&amp;" Corp",AU$1)="#N/A N/A"),"--",IF(_xll.BDP($B305&amp;" Corp",AU$1)="#N/A Field Not Applicable","",TEXT(_xll.BDP($B305&amp;" Corp",AU$1),"yyyy/mm/dd"))))</f>
        <v>2020/03/25</v>
      </c>
      <c r="AV305" s="244" t="str">
        <f>IF(tbl_coded[[#This Row],[ISIN]]="","",IF(OR(_xll.BDP($B305&amp;" Corp",AV$1)="#N/A N/A"),"--",IF(_xll.BDP($B305&amp;" Corp",AV$1)="#N/A Field Not Applicable","",TEXT(_xll.BDP($B305&amp;" Corp",AV$1),"yyyy/mm/dd"))))</f>
        <v>2022/03/25</v>
      </c>
      <c r="AW305" s="244" t="str">
        <f>IF(tbl_coded[[#This Row],[ISIN]]="","",IF(OR(_xll.BDP($B305&amp;" Corp",AW$1)="#N/A N/A"),"--",IF(_xll.BDP($B305&amp;" Corp",AW$1)="#N/A Field Not Applicable","",TEXT(_xll.BDP($B305&amp;" Corp",AW$1),"yyyy/mm/dd"))))</f>
        <v>2020/03/20</v>
      </c>
      <c r="AX305" s="244" t="str">
        <f>IF(tbl_coded[[#This Row],[ISIN]]="","",IF(OR(_xll.BDP($B305&amp;" Corp",AX$1)="#N/A Field Not Applicable"),"--",IF(_xll.BDP($B305&amp;" Corp",AX$1)="#N/A Field Not Applicable","",TEXT(_xll.BDP($B305&amp;" Corp",AX$1),"yyyy/mm/dd"))))</f>
        <v>--</v>
      </c>
      <c r="AY305" s="244">
        <f>IF(tbl_coded[[#This Row],[ISIN]]="","",IF(OR(_xll.BDP($B305&amp;" Corp",AY$1)="#N/A N/A"),"--",_xll.BDP($B305&amp;" Corp",AY$1)))</f>
        <v>6.32</v>
      </c>
      <c r="AZ305" s="244" t="str">
        <f>IF(tbl_coded[[#This Row],[ISIN]]="","",IF(OR(_xll.BDP($B305&amp;" Corp",AZ$1)="#N/A N/A"),"--",_xll.BDP($B305&amp;" Corp",AZ$1)))</f>
        <v>USD</v>
      </c>
      <c r="BA305" s="244">
        <f>IF(tbl_coded[[#This Row],[ISIN]]="","",IF(OR(_xll.BDP($B305&amp;" Corp",BA$1)="#N/A N/A"),"--",_xll.BDP($B305&amp;" Corp",BA$1)))</f>
        <v>81000000</v>
      </c>
      <c r="BB305" s="244">
        <f>IF(tbl_coded[[#This Row],[ISIN]]="","",IF(OR(_xll.BDP($B305&amp;" Corp",BB$1)="#N/A Field Not Applicable"),"--",_xll.BDP($B305&amp;" Corp",BB$1)))</f>
        <v>98.751000000000005</v>
      </c>
      <c r="BC305" s="244" t="str">
        <f>IF(tbl_coded[[#This Row],[ISIN]]="","",IF(OR(_xll.BDP($B305&amp;" Corp",BC$1)="#N/A Field Not Applicable"),"--",_xll.BDP($B305&amp;" Corp",BC$1)))</f>
        <v>N</v>
      </c>
      <c r="BD305" s="244" t="str">
        <f>IF(tbl_coded[[#This Row],[ISIN]]="","",IF(OR(_xll.BDP($B305&amp;" Corp",BD$1)="#N/A Field Not Applicable"),"--",_xll.BDP($B305&amp;" Corp",BD$1)))</f>
        <v>N</v>
      </c>
      <c r="BE305" s="244" t="str">
        <f>IF(tbl_coded[[#This Row],[ISIN]]="","",IF(OR(_xll.BDP($B305&amp;" Corp",BE$1)="#N/A Field Not Applicable"),"--",_xll.BDP($B305&amp;" Corp",BE$1)))</f>
        <v>N</v>
      </c>
      <c r="BF305" s="244" t="str">
        <f>IF(tbl_coded[[#This Row],[ISIN]]="","",IF(OR(_xll.BDP($B305&amp;" Corp",BF$1)="#N/A N/A"),"",_xll.BDP($B305&amp;" Corp",BF$1)))</f>
        <v>0958842D CH</v>
      </c>
      <c r="BG30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0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0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--</v>
      </c>
      <c r="BK30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--/--/--</v>
      </c>
      <c r="BL30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--/--/--</v>
      </c>
      <c r="BM305" s="244" t="str">
        <f>IF(tbl_coded[[#This Row],[GREEN]]="Y","Green",IF(tbl_coded[[#This Row],[SUSTAINABLE]]="Y","Sustainable",IF(tbl_coded[[#This Row],[SOCIAL]]="Y","Social","")))</f>
        <v/>
      </c>
    </row>
    <row r="306" spans="1:65" ht="15" customHeight="1">
      <c r="A306" s="225">
        <v>304</v>
      </c>
      <c r="B306" s="226" t="str">
        <f>IF(美元债一级!$C$3:$C$1048576&lt;&gt;"",美元债一级!C306,"")</f>
        <v>XS2126415293</v>
      </c>
      <c r="C306" s="228" t="str">
        <f>IF(tbl_coded[[#This Row],[ISIN]]="","",IF(tbl_coded[[#This Row],[Index]]&gt;$A$1,"",IF(_xll.BDP($B306&amp;" Corp",C$1)="#N/A N/A","",_xll.BDP($B306&amp;" Corp",C$1))))</f>
        <v>4/3/2020</v>
      </c>
      <c r="D306" s="228" t="str">
        <f>IF(tbl_coded[[#This Row],[ISIN]]="","",IF(_xll.BDP($B306&amp;" Corp",D$1)="#N/A N/A","",_xll.BDP($B306&amp;" Corp",D$1)))</f>
        <v>JINGRUI HOLDINGS LTD</v>
      </c>
      <c r="E306" s="228" t="str">
        <f>IF(tbl_coded[[#This Row],[ISIN]]="","",IF(_xll.BDP($B306&amp;" Corp",E$1)="#N/A N/A","--",_xll.BDP($B306&amp;" Corp",E$1)))</f>
        <v>SUBSIDIARIES</v>
      </c>
      <c r="F306" s="228" t="str">
        <f>IF(tbl_coded[[#This Row],[ISIN]]="","",IF(_xll.BDS($B306&amp;" Corp",F$1)="#N/A Field Not Applicable","",_xll.BDS($B306&amp;" Corp",F$1)))</f>
        <v/>
      </c>
      <c r="G306" s="228" t="str">
        <f>IF(tbl_coded[[#This Row],[ISIN]]="","",IF(_xll.BDP($F306&amp;" CompanyID",G$1)="#N/A Invalid Security","",_xll.BDP($F306&amp;" CompanyID",G$1)))</f>
        <v/>
      </c>
      <c r="H306" s="228" t="str">
        <f>IF(tbl_coded[[#This Row],[ISIN]]="","",IF(_xll.BDP($B306&amp;" Corp",H$1)="#N/A N/A","--",_xll.BDP($B306&amp;" Corp",H$1)))</f>
        <v>WR</v>
      </c>
      <c r="I306" s="228" t="str">
        <f>IF(tbl_coded[[#This Row],[ISIN]]="","",IF(_xll.BDP($B306&amp;" Corp",I$1)="#N/A N/A","--",_xll.BDP($B306&amp;" Corp",I$1)))</f>
        <v>--</v>
      </c>
      <c r="J306" s="228" t="str">
        <f>IF(tbl_coded[[#This Row],[ISIN]]="","",IF(_xll.BDP($B306&amp;" Corp",J$1)="#N/A N/A","--",_xll.BDP($B306&amp;" Corp",J$1)))</f>
        <v>--</v>
      </c>
      <c r="K306" s="228" t="str">
        <f>IF(tbl_coded[[#This Row],[ISIN]]="","",IF(_xll.BDP($B306&amp;" Corp",K$1)="#N/A N/A","--",_xll.BDP($B306&amp;" Corp",K$1)))</f>
        <v>--</v>
      </c>
      <c r="L306" s="228" t="str">
        <f>IF(tbl_coded[[#This Row],[ISIN]]="","",IF(_xll.BDP($B306&amp;" Corp",L$1)="#N/A N/A","--",_xll.BDP($B306&amp;" Corp",L$1)))</f>
        <v>--</v>
      </c>
      <c r="M306" s="228" t="str">
        <f>IF(tbl_coded[[#This Row],[ISIN]]="","",IF(_xll.BDP($B306&amp;" Corp",M$1)="#N/A N/A","--",_xll.BDP($B306&amp;" Corp",M$1)))</f>
        <v>--</v>
      </c>
      <c r="N306" s="228" t="str">
        <f>IF(tbl_coded[[#This Row],[ISIN]]="","",IF(_xll.BDP($B306&amp;" Corp",N$1)="#N/A N/A","--",_xll.BDP($B306&amp;" Corp",N$1)))</f>
        <v>WR</v>
      </c>
      <c r="O306" s="228" t="str">
        <f>IF(tbl_coded[[#This Row],[ISIN]]="","",IF(_xll.BDP($B306&amp;" Corp",O$1)="#N/A N/A","--",_xll.BDP($B306&amp;" Corp",O$1)))</f>
        <v>NR</v>
      </c>
      <c r="P306" s="228" t="str">
        <f>IF(tbl_coded[[#This Row],[ISIN]]="","",IF(_xll.BDP($B306&amp;" Corp",P$1)="#N/A N/A","--",_xll.BDP($B306&amp;" Corp",P$1)))</f>
        <v>WD</v>
      </c>
      <c r="Q306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WR/NR/WD</v>
      </c>
      <c r="R306" s="228" t="str">
        <f>IF(tbl_coded[[#This Row],[ISIN]]="","",IF(OR(_xll.BDP($B306&amp;" Corp",R$1)="#N/A N/A",_xll.BDP($B306&amp;" Corp",R$1)="#N/A Invalid Security",_xll.BDP($B306&amp;" Corp",R$1)="#N/A Field Not Applicable"),"--",_xll.BDP($B306&amp;" Corp",R$1)))</f>
        <v>--</v>
      </c>
      <c r="S306" s="228" t="str">
        <f>IF(tbl_coded[[#This Row],[ISIN]]="","",IF(OR(_xll.BDP($R306&amp;" Equity",S$1)="#N/A N/A",_xll.BDP($R306&amp;" Equity",S$1)="#N/A Invalid Security"),"--",_xll.BDP($R306&amp;" Equity",S$1)))</f>
        <v>--</v>
      </c>
      <c r="T306" s="228" t="str">
        <f>IF(tbl_coded[[#This Row],[ISIN]]="","",IF(OR(_xll.BDP($R306&amp;" Equity",T$1)="#N/A N/A",_xll.BDP($R306&amp;" Equity",T$1)="#N/A Invalid Security"),"--",_xll.BDP($R306&amp;" Equity",T$1)))</f>
        <v>--</v>
      </c>
      <c r="U306" s="228" t="str">
        <f>IF(tbl_coded[[#This Row],[ISIN]]="","",IF(OR(_xll.BDP($R306&amp;" Equity",U$1)="#N/A N/A",_xll.BDP($R306&amp;" Equity",U$1)="#N/A Invalid Security"),"--",_xll.BDP($R306&amp;" Equity",U$1)))</f>
        <v>--</v>
      </c>
      <c r="V306" s="228" t="str">
        <f>IF(tbl_coded[[#This Row],[ISIN]]="","",IF(OR(_xll.BDP($R306&amp;" Equity",V$1)="#N/A N/A",_xll.BDP($R306&amp;" Equity",V$1)="#N/A Invalid Security"),"--",_xll.BDP($R306&amp;" Equity",V$1)))</f>
        <v>--</v>
      </c>
      <c r="W306" s="228" t="str">
        <f>IF(tbl_coded[[#This Row],[ISIN]]="","",IF(OR(_xll.BDP($R306&amp;" Equity",W$1)="#N/A N/A",_xll.BDP($R306&amp;" Equity",W$1)="#N/A Invalid Security"),"--",_xll.BDP($R306&amp;" Equity",W$1)))</f>
        <v>--</v>
      </c>
      <c r="X306" s="228" t="str">
        <f>IF(tbl_coded[[#This Row],[ISIN]]="","",IF(OR(_xll.BDP($R306&amp;" Equity",X$1)="#N/A N/A",_xll.BDP($R306&amp;" Equity",X$1)="#N/A Invalid Security"),"--",_xll.BDP($R306&amp;" Equity",X$1)))</f>
        <v>--</v>
      </c>
      <c r="Y306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06" s="228" t="str">
        <f>IF(tbl_coded[[#This Row],[ISIN]]="","",IF(ISNUMBER(_xll.BDP(B306&amp;" Corp",Z$1)),_xll.BDP(B306&amp;" Corp",Z$1),""))</f>
        <v/>
      </c>
      <c r="AA306" s="228" t="str">
        <f>IF(tbl_coded[[#This Row],[ISIN]]="","",IF(ISNUMBER(_xll.BDP(B306&amp;" Corp",AA$1)),_xll.BDP(B306&amp;" Corp",AA$1),""))</f>
        <v/>
      </c>
      <c r="AB306" s="228" t="str">
        <f>IF(tbl_coded[[#This Row],[ISIN]]="","",IF(ISNUMBER(_xll.BDP(B306&amp;" Corp",AB$1)),_xll.BDP(B306&amp;" Corp",AB$1),""))</f>
        <v/>
      </c>
      <c r="AC306" s="228" t="str">
        <f>IF(tbl_coded[[#This Row],[ISIN]]="","",IF((_xll.BDP(B306&amp;" Corp",AC$1))="#N/A Field Not Applicable","",_xll.BDP(B306&amp;" Corp",AC$1)))</f>
        <v>N</v>
      </c>
      <c r="AD306" s="228" t="str">
        <f>IF(tbl_coded[[#This Row],[ISIN]]="","",IF((_xll.BDP(B306&amp;" Corp",AD$1))="#N/A N/A","--",_xll.BDP(B306&amp;" Corp",AD$1)))</f>
        <v>--</v>
      </c>
      <c r="AE306" s="228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>IG</v>
      </c>
      <c r="AF306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WR/NR/WD</v>
      </c>
      <c r="AG306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WR/--/--</v>
      </c>
      <c r="AH306" s="229" t="str">
        <f>IF(tbl_coded[[#This Row],[ISIN]]="","",IF(_xll.BDP($B306&amp;" Corp",AH$1)="#N/A N/A","--",_xll.BDP($B306&amp;" Corp",AH$1)))</f>
        <v>KY</v>
      </c>
      <c r="AI30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306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6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景瑞控股</v>
      </c>
      <c r="AL306" s="244" t="str">
        <f>IF(tbl_coded[[#This Row],[ISIN]]="","",IF(_xll.BDS($B306&amp;" Corp",AL$1)="#N/A Field Not Applicable","",_xll.BDS($B306&amp;" Corp",AL$1)))</f>
        <v/>
      </c>
      <c r="AM306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6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06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06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06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6" s="244" t="str">
        <f>IF(tbl_coded[[#This Row],[ISIN]]="","",IF(OR(_xll.BDP($B306&amp;" Corp",AR$1)="#N/A N/A"),"",_xll.BDP($B306&amp;" Corp",AR$1)))</f>
        <v>Subsidiaries</v>
      </c>
      <c r="AS306" s="244" t="str">
        <f>IF(tbl_coded[[#This Row],[ISIN]]="","",IF(_xll.BDS($B306&amp;" Corp",AS$1)="#N/A Field Not Applicable","",_xll.BDS($B306&amp;" Corp",AS$1)))</f>
        <v/>
      </c>
      <c r="AT306" s="244" t="str">
        <f>IF(tbl_coded[[#This Row],[SBLC Provider BBID]]="","",_xll.BDP(tbl_coded[[#This Row],[SBLC Provider BBID]]&amp;" CompanyID","NAME"))</f>
        <v/>
      </c>
      <c r="AU306" s="244" t="str">
        <f>IF(tbl_coded[[#This Row],[ISIN]]="","",IF(OR(_xll.BDP($B306&amp;" Corp",AU$1)="#N/A N/A"),"--",IF(_xll.BDP($B306&amp;" Corp",AU$1)="#N/A Field Not Applicable","",TEXT(_xll.BDP($B306&amp;" Corp",AU$1),"yyyy/mm/dd"))))</f>
        <v>2020/03/11</v>
      </c>
      <c r="AV306" s="244" t="str">
        <f>IF(tbl_coded[[#This Row],[ISIN]]="","",IF(OR(_xll.BDP($B306&amp;" Corp",AV$1)="#N/A N/A"),"--",IF(_xll.BDP($B306&amp;" Corp",AV$1)="#N/A Field Not Applicable","",TEXT(_xll.BDP($B306&amp;" Corp",AV$1),"yyyy/mm/dd"))))</f>
        <v>2022/03/11</v>
      </c>
      <c r="AW306" s="244" t="str">
        <f>IF(tbl_coded[[#This Row],[ISIN]]="","",IF(OR(_xll.BDP($B306&amp;" Corp",AW$1)="#N/A N/A"),"--",IF(_xll.BDP($B306&amp;" Corp",AW$1)="#N/A Field Not Applicable","",TEXT(_xll.BDP($B306&amp;" Corp",AW$1),"yyyy/mm/dd"))))</f>
        <v>2020/03/04</v>
      </c>
      <c r="AX306" s="244" t="str">
        <f>IF(tbl_coded[[#This Row],[ISIN]]="","",IF(OR(_xll.BDP($B306&amp;" Corp",AX$1)="#N/A Field Not Applicable"),"--",IF(_xll.BDP($B306&amp;" Corp",AX$1)="#N/A Field Not Applicable","",TEXT(_xll.BDP($B306&amp;" Corp",AX$1),"yyyy/mm/dd"))))</f>
        <v>--</v>
      </c>
      <c r="AY306" s="244">
        <f>IF(tbl_coded[[#This Row],[ISIN]]="","",IF(OR(_xll.BDP($B306&amp;" Corp",AY$1)="#N/A N/A"),"--",_xll.BDP($B306&amp;" Corp",AY$1)))</f>
        <v>12.75</v>
      </c>
      <c r="AZ306" s="244" t="str">
        <f>IF(tbl_coded[[#This Row],[ISIN]]="","",IF(OR(_xll.BDP($B306&amp;" Corp",AZ$1)="#N/A N/A"),"--",_xll.BDP($B306&amp;" Corp",AZ$1)))</f>
        <v>USD</v>
      </c>
      <c r="BA306" s="244">
        <f>IF(tbl_coded[[#This Row],[ISIN]]="","",IF(OR(_xll.BDP($B306&amp;" Corp",BA$1)="#N/A N/A"),"--",_xll.BDP($B306&amp;" Corp",BA$1)))</f>
        <v>190000000</v>
      </c>
      <c r="BB306" s="244">
        <f>IF(tbl_coded[[#This Row],[ISIN]]="","",IF(OR(_xll.BDP($B306&amp;" Corp",BB$1)="#N/A Field Not Applicable"),"--",_xll.BDP($B306&amp;" Corp",BB$1)))</f>
        <v>100</v>
      </c>
      <c r="BC306" s="244" t="str">
        <f>IF(tbl_coded[[#This Row],[ISIN]]="","",IF(OR(_xll.BDP($B306&amp;" Corp",BC$1)="#N/A Field Not Applicable"),"--",_xll.BDP($B306&amp;" Corp",BC$1)))</f>
        <v>N</v>
      </c>
      <c r="BD306" s="244" t="str">
        <f>IF(tbl_coded[[#This Row],[ISIN]]="","",IF(OR(_xll.BDP($B306&amp;" Corp",BD$1)="#N/A Field Not Applicable"),"--",_xll.BDP($B306&amp;" Corp",BD$1)))</f>
        <v>N</v>
      </c>
      <c r="BE306" s="244" t="str">
        <f>IF(tbl_coded[[#This Row],[ISIN]]="","",IF(OR(_xll.BDP($B306&amp;" Corp",BE$1)="#N/A Field Not Applicable"),"--",_xll.BDP($B306&amp;" Corp",BE$1)))</f>
        <v>N</v>
      </c>
      <c r="BF306" s="244" t="str">
        <f>IF(tbl_coded[[#This Row],[ISIN]]="","",IF(OR(_xll.BDP($B306&amp;" Corp",BF$1)="#N/A N/A"),"",_xll.BDP($B306&amp;" Corp",BF$1)))</f>
        <v>1862 HK</v>
      </c>
      <c r="BG306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6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06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NR</v>
      </c>
      <c r="BJ306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306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--/NR/WD</v>
      </c>
      <c r="BL306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--/NR/WD</v>
      </c>
      <c r="BM306" s="244" t="str">
        <f>IF(tbl_coded[[#This Row],[GREEN]]="Y","Green",IF(tbl_coded[[#This Row],[SUSTAINABLE]]="Y","Sustainable",IF(tbl_coded[[#This Row],[SOCIAL]]="Y","Social","")))</f>
        <v/>
      </c>
    </row>
    <row r="307" spans="1:65" ht="15" customHeight="1">
      <c r="A307" s="225">
        <v>305</v>
      </c>
      <c r="B307" s="226" t="str">
        <f>IF(美元债一级!$C$3:$C$1048576&lt;&gt;"",美元债一级!C307,"")</f>
        <v>XS2098347821</v>
      </c>
      <c r="C307" s="230" t="str">
        <f>IF(tbl_coded[[#This Row],[ISIN]]="","",IF(tbl_coded[[#This Row],[Index]]&gt;$A$1,"",IF(_xll.BDP($B307&amp;" Corp",C$1)="#N/A N/A","",_xll.BDP($B307&amp;" Corp",C$1))))</f>
        <v>3/3/2020</v>
      </c>
      <c r="D307" s="230" t="str">
        <f>IF(tbl_coded[[#This Row],[ISIN]]="","",IF(_xll.BDP($B307&amp;" Corp",D$1)="#N/A N/A","",_xll.BDP($B307&amp;" Corp",D$1)))</f>
        <v>GEMSTONES INTERNATIONAL</v>
      </c>
      <c r="E307" s="230" t="str">
        <f>IF(tbl_coded[[#This Row],[ISIN]]="","",IF(_xll.BDP($B307&amp;" Corp",E$1)="#N/A N/A","--",_xll.BDP($B307&amp;" Corp",E$1)))</f>
        <v>MULTIPLE GUARANTORS</v>
      </c>
      <c r="F307" s="230" t="str">
        <f>IF(tbl_coded[[#This Row],[ISIN]]="","",IF(_xll.BDS($B307&amp;" Corp",F$1)="#N/A Field Not Applicable","",_xll.BDS($B307&amp;" Corp",F$1)))</f>
        <v/>
      </c>
      <c r="G307" s="230" t="str">
        <f>IF(tbl_coded[[#This Row],[ISIN]]="","",IF(_xll.BDP($F307&amp;" CompanyID",G$1)="#N/A Invalid Security","",_xll.BDP($F307&amp;" CompanyID",G$1)))</f>
        <v/>
      </c>
      <c r="H307" s="230" t="str">
        <f>IF(tbl_coded[[#This Row],[ISIN]]="","",IF(_xll.BDP($B307&amp;" Corp",H$1)="#N/A N/A","--",_xll.BDP($B307&amp;" Corp",H$1)))</f>
        <v>--</v>
      </c>
      <c r="I307" s="230" t="str">
        <f>IF(tbl_coded[[#This Row],[ISIN]]="","",IF(_xll.BDP($B307&amp;" Corp",I$1)="#N/A N/A","--",_xll.BDP($B307&amp;" Corp",I$1)))</f>
        <v>--</v>
      </c>
      <c r="J307" s="230" t="str">
        <f>IF(tbl_coded[[#This Row],[ISIN]]="","",IF(_xll.BDP($B307&amp;" Corp",J$1)="#N/A N/A","--",_xll.BDP($B307&amp;" Corp",J$1)))</f>
        <v>WD</v>
      </c>
      <c r="K307" s="230" t="str">
        <f>IF(tbl_coded[[#This Row],[ISIN]]="","",IF(_xll.BDP($B307&amp;" Corp",K$1)="#N/A N/A","--",_xll.BDP($B307&amp;" Corp",K$1)))</f>
        <v>--</v>
      </c>
      <c r="L307" s="230" t="str">
        <f>IF(tbl_coded[[#This Row],[ISIN]]="","",IF(_xll.BDP($B307&amp;" Corp",L$1)="#N/A N/A","--",_xll.BDP($B307&amp;" Corp",L$1)))</f>
        <v>--</v>
      </c>
      <c r="M307" s="230" t="str">
        <f>IF(tbl_coded[[#This Row],[ISIN]]="","",IF(_xll.BDP($B307&amp;" Corp",M$1)="#N/A N/A","--",_xll.BDP($B307&amp;" Corp",M$1)))</f>
        <v>WR</v>
      </c>
      <c r="N307" s="230" t="str">
        <f>IF(tbl_coded[[#This Row],[ISIN]]="","",IF(_xll.BDP($B307&amp;" Corp",N$1)="#N/A N/A","--",_xll.BDP($B307&amp;" Corp",N$1)))</f>
        <v>--</v>
      </c>
      <c r="O307" s="230" t="str">
        <f>IF(tbl_coded[[#This Row],[ISIN]]="","",IF(_xll.BDP($B307&amp;" Corp",O$1)="#N/A N/A","--",_xll.BDP($B307&amp;" Corp",O$1)))</f>
        <v>--</v>
      </c>
      <c r="P307" s="230" t="str">
        <f>IF(tbl_coded[[#This Row],[ISIN]]="","",IF(_xll.BDP($B307&amp;" Corp",P$1)="#N/A N/A","--",_xll.BDP($B307&amp;" Corp",P$1)))</f>
        <v>--</v>
      </c>
      <c r="Q30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WR/--/--</v>
      </c>
      <c r="R307" s="230" t="str">
        <f>IF(tbl_coded[[#This Row],[ISIN]]="","",IF(OR(_xll.BDP($B307&amp;" Corp",R$1)="#N/A N/A",_xll.BDP($B307&amp;" Corp",R$1)="#N/A Invalid Security",_xll.BDP($B307&amp;" Corp",R$1)="#N/A Field Not Applicable"),"--",_xll.BDP($B307&amp;" Corp",R$1)))</f>
        <v>--</v>
      </c>
      <c r="S307" s="230" t="str">
        <f>IF(tbl_coded[[#This Row],[ISIN]]="","",IF(OR(_xll.BDP($R307&amp;" Equity",S$1)="#N/A N/A",_xll.BDP($R307&amp;" Equity",S$1)="#N/A Invalid Security"),"--",_xll.BDP($R307&amp;" Equity",S$1)))</f>
        <v>--</v>
      </c>
      <c r="T307" s="230" t="str">
        <f>IF(tbl_coded[[#This Row],[ISIN]]="","",IF(OR(_xll.BDP($R307&amp;" Equity",T$1)="#N/A N/A",_xll.BDP($R307&amp;" Equity",T$1)="#N/A Invalid Security"),"--",_xll.BDP($R307&amp;" Equity",T$1)))</f>
        <v>--</v>
      </c>
      <c r="U307" s="230" t="str">
        <f>IF(tbl_coded[[#This Row],[ISIN]]="","",IF(OR(_xll.BDP($R307&amp;" Equity",U$1)="#N/A N/A",_xll.BDP($R307&amp;" Equity",U$1)="#N/A Invalid Security"),"--",_xll.BDP($R307&amp;" Equity",U$1)))</f>
        <v>--</v>
      </c>
      <c r="V307" s="230" t="str">
        <f>IF(tbl_coded[[#This Row],[ISIN]]="","",IF(OR(_xll.BDP($R307&amp;" Equity",V$1)="#N/A N/A",_xll.BDP($R307&amp;" Equity",V$1)="#N/A Invalid Security"),"--",_xll.BDP($R307&amp;" Equity",V$1)))</f>
        <v>--</v>
      </c>
      <c r="W307" s="230" t="str">
        <f>IF(tbl_coded[[#This Row],[ISIN]]="","",IF(OR(_xll.BDP($R307&amp;" Equity",W$1)="#N/A N/A",_xll.BDP($R307&amp;" Equity",W$1)="#N/A Invalid Security"),"--",_xll.BDP($R307&amp;" Equity",W$1)))</f>
        <v>--</v>
      </c>
      <c r="X307" s="230" t="str">
        <f>IF(tbl_coded[[#This Row],[ISIN]]="","",IF(OR(_xll.BDP($R307&amp;" Equity",X$1)="#N/A N/A",_xll.BDP($R307&amp;" Equity",X$1)="#N/A Invalid Security"),"--",_xll.BDP($R307&amp;" Equity",X$1)))</f>
        <v>--</v>
      </c>
      <c r="Y30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07" s="230" t="str">
        <f>IF(tbl_coded[[#This Row],[ISIN]]="","",IF(ISNUMBER(_xll.BDP(B307&amp;" Corp",Z$1)),_xll.BDP(B307&amp;" Corp",Z$1),""))</f>
        <v/>
      </c>
      <c r="AA307" s="230" t="str">
        <f>IF(tbl_coded[[#This Row],[ISIN]]="","",IF(ISNUMBER(_xll.BDP(B307&amp;" Corp",AA$1)),_xll.BDP(B307&amp;" Corp",AA$1),""))</f>
        <v/>
      </c>
      <c r="AB307" s="230" t="str">
        <f>IF(tbl_coded[[#This Row],[ISIN]]="","",IF(ISNUMBER(_xll.BDP(B307&amp;" Corp",AB$1)),_xll.BDP(B307&amp;" Corp",AB$1),""))</f>
        <v/>
      </c>
      <c r="AC307" s="230" t="str">
        <f>IF(tbl_coded[[#This Row],[ISIN]]="","",IF((_xll.BDP(B307&amp;" Corp",AC$1))="#N/A Field Not Applicable","",_xll.BDP(B307&amp;" Corp",AC$1)))</f>
        <v>N</v>
      </c>
      <c r="AD307" s="230" t="str">
        <f>IF(tbl_coded[[#This Row],[ISIN]]="","",IF((_xll.BDP(B307&amp;" Corp",AD$1))="#N/A N/A","--",_xll.BDP(B307&amp;" Corp",AD$1)))</f>
        <v>--</v>
      </c>
      <c r="AE307" s="230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>HY</v>
      </c>
      <c r="AF30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WR/--/--</v>
      </c>
      <c r="AG30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--/--/WD</v>
      </c>
      <c r="AH307" s="231" t="str">
        <f>IF(tbl_coded[[#This Row],[ISIN]]="","",IF(_xll.BDP($B307&amp;" Corp",AH$1)="#N/A N/A","--",_xll.BDP($B307&amp;" Corp",AH$1)))</f>
        <v>VG</v>
      </c>
      <c r="AI30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碧玺国际有限公司</v>
      </c>
      <c r="AL307" s="230" t="str">
        <f>IF(tbl_coded[[#This Row],[ISIN]]="","",IF(_xll.BDS($B307&amp;" Corp",AL$1)="#N/A Field Not Applicable","",_xll.BDS($B307&amp;" Corp",AL$1)))</f>
        <v/>
      </c>
      <c r="AM30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0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0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0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7" s="230" t="str">
        <f>IF(tbl_coded[[#This Row],[ISIN]]="","",IF(OR(_xll.BDP($B307&amp;" Corp",AR$1)="#N/A N/A"),"",_xll.BDP($B307&amp;" Corp",AR$1)))</f>
        <v>Multiple Guarantors</v>
      </c>
      <c r="AS307" s="230" t="str">
        <f>IF(tbl_coded[[#This Row],[ISIN]]="","",IF(_xll.BDS($B307&amp;" Corp",AS$1)="#N/A Field Not Applicable","",_xll.BDS($B307&amp;" Corp",AS$1)))</f>
        <v/>
      </c>
      <c r="AT307" s="230" t="str">
        <f>IF(tbl_coded[[#This Row],[SBLC Provider BBID]]="","",_xll.BDP(tbl_coded[[#This Row],[SBLC Provider BBID]]&amp;" CompanyID","NAME"))</f>
        <v/>
      </c>
      <c r="AU307" s="230" t="str">
        <f>IF(tbl_coded[[#This Row],[ISIN]]="","",IF(OR(_xll.BDP($B307&amp;" Corp",AU$1)="#N/A N/A"),"--",IF(_xll.BDP($B307&amp;" Corp",AU$1)="#N/A Field Not Applicable","",TEXT(_xll.BDP($B307&amp;" Corp",AU$1),"yyyy/mm/dd"))))</f>
        <v>2020/03/10</v>
      </c>
      <c r="AV307" s="230" t="str">
        <f>IF(tbl_coded[[#This Row],[ISIN]]="","",IF(OR(_xll.BDP($B307&amp;" Corp",AV$1)="#N/A N/A"),"--",IF(_xll.BDP($B307&amp;" Corp",AV$1)="#N/A Field Not Applicable","",TEXT(_xll.BDP($B307&amp;" Corp",AV$1),"yyyy/mm/dd"))))</f>
        <v>2023/03/10</v>
      </c>
      <c r="AW307" s="230" t="str">
        <f>IF(tbl_coded[[#This Row],[ISIN]]="","",IF(OR(_xll.BDP($B307&amp;" Corp",AW$1)="#N/A N/A"),"--",IF(_xll.BDP($B307&amp;" Corp",AW$1)="#N/A Field Not Applicable","",TEXT(_xll.BDP($B307&amp;" Corp",AW$1),"yyyy/mm/dd"))))</f>
        <v>2020/03/03</v>
      </c>
      <c r="AX307" s="230" t="str">
        <f>IF(tbl_coded[[#This Row],[ISIN]]="","",IF(OR(_xll.BDP($B307&amp;" Corp",AX$1)="#N/A Field Not Applicable"),"--",IF(_xll.BDP($B307&amp;" Corp",AX$1)="#N/A Field Not Applicable","",TEXT(_xll.BDP($B307&amp;" Corp",AX$1),"yyyy/mm/dd"))))</f>
        <v>--</v>
      </c>
      <c r="AY307" s="230">
        <f>IF(tbl_coded[[#This Row],[ISIN]]="","",IF(OR(_xll.BDP($B307&amp;" Corp",AY$1)="#N/A N/A"),"--",_xll.BDP($B307&amp;" Corp",AY$1)))</f>
        <v>12</v>
      </c>
      <c r="AZ307" s="230" t="str">
        <f>IF(tbl_coded[[#This Row],[ISIN]]="","",IF(OR(_xll.BDP($B307&amp;" Corp",AZ$1)="#N/A N/A"),"--",_xll.BDP($B307&amp;" Corp",AZ$1)))</f>
        <v>USD</v>
      </c>
      <c r="BA307" s="230">
        <f>IF(tbl_coded[[#This Row],[ISIN]]="","",IF(OR(_xll.BDP($B307&amp;" Corp",BA$1)="#N/A N/A"),"--",_xll.BDP($B307&amp;" Corp",BA$1)))</f>
        <v>470000000</v>
      </c>
      <c r="BB307" s="230">
        <f>IF(tbl_coded[[#This Row],[ISIN]]="","",IF(OR(_xll.BDP($B307&amp;" Corp",BB$1)="#N/A Field Not Applicable"),"--",_xll.BDP($B307&amp;" Corp",BB$1)))</f>
        <v>100</v>
      </c>
      <c r="BC307" s="230" t="str">
        <f>IF(tbl_coded[[#This Row],[ISIN]]="","",IF(OR(_xll.BDP($B307&amp;" Corp",BC$1)="#N/A Field Not Applicable"),"--",_xll.BDP($B307&amp;" Corp",BC$1)))</f>
        <v>N</v>
      </c>
      <c r="BD307" s="230" t="str">
        <f>IF(tbl_coded[[#This Row],[ISIN]]="","",IF(OR(_xll.BDP($B307&amp;" Corp",BD$1)="#N/A Field Not Applicable"),"--",_xll.BDP($B307&amp;" Corp",BD$1)))</f>
        <v>N</v>
      </c>
      <c r="BE307" s="230" t="str">
        <f>IF(tbl_coded[[#This Row],[ISIN]]="","",IF(OR(_xll.BDP($B307&amp;" Corp",BE$1)="#N/A Field Not Applicable"),"--",_xll.BDP($B307&amp;" Corp",BE$1)))</f>
        <v>N</v>
      </c>
      <c r="BF307" s="230" t="str">
        <f>IF(tbl_coded[[#This Row],[ISIN]]="","",IF(OR(_xll.BDP($B307&amp;" Corp",BF$1)="#N/A N/A"),"",_xll.BDP($B307&amp;" Corp",BF$1)))</f>
        <v>95 HK</v>
      </c>
      <c r="BG30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0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0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30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30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307" s="230" t="str">
        <f>IF(tbl_coded[[#This Row],[GREEN]]="Y","Green",IF(tbl_coded[[#This Row],[SUSTAINABLE]]="Y","Sustainable",IF(tbl_coded[[#This Row],[SOCIAL]]="Y","Social","")))</f>
        <v/>
      </c>
    </row>
    <row r="308" spans="1:65" ht="15" customHeight="1">
      <c r="A308" s="225">
        <v>306</v>
      </c>
      <c r="B308" s="226" t="str">
        <f>IF(美元债一级!$C$3:$C$1048576&lt;&gt;"",美元债一级!C308,"")</f>
        <v>XS2085545494</v>
      </c>
      <c r="C308" s="230" t="str">
        <f>IF(tbl_coded[[#This Row],[ISIN]]="","",IF(tbl_coded[[#This Row],[Index]]&gt;$A$1,"",IF(_xll.BDP($B308&amp;" Corp",C$1)="#N/A N/A","",_xll.BDP($B308&amp;" Corp",C$1))))</f>
        <v>25/2/2020</v>
      </c>
      <c r="D308" s="230" t="str">
        <f>IF(tbl_coded[[#This Row],[ISIN]]="","",IF(_xll.BDP($B308&amp;" Corp",D$1)="#N/A N/A","",_xll.BDP($B308&amp;" Corp",D$1)))</f>
        <v>BANK OF COMMUNICATION HK</v>
      </c>
      <c r="E308" s="230" t="str">
        <f>IF(tbl_coded[[#This Row],[ISIN]]="","",IF(_xll.BDP($B308&amp;" Corp",E$1)="#N/A N/A","--",_xll.BDP($B308&amp;" Corp",E$1)))</f>
        <v>--</v>
      </c>
      <c r="F308" s="230" t="str">
        <f>IF(tbl_coded[[#This Row],[ISIN]]="","",IF(_xll.BDS($B308&amp;" Corp",F$1)="#N/A Field Not Applicable","",_xll.BDS($B308&amp;" Corp",F$1)))</f>
        <v/>
      </c>
      <c r="G308" s="230" t="str">
        <f>IF(tbl_coded[[#This Row],[ISIN]]="","",IF(_xll.BDP($F308&amp;" CompanyID",G$1)="#N/A Invalid Security","",_xll.BDP($F308&amp;" CompanyID",G$1)))</f>
        <v/>
      </c>
      <c r="H308" s="230" t="str">
        <f>IF(tbl_coded[[#This Row],[ISIN]]="","",IF(_xll.BDP($B308&amp;" Corp",H$1)="#N/A N/A","--",_xll.BDP($B308&amp;" Corp",H$1)))</f>
        <v>Ba1</v>
      </c>
      <c r="I308" s="230" t="str">
        <f>IF(tbl_coded[[#This Row],[ISIN]]="","",IF(_xll.BDP($B308&amp;" Corp",I$1)="#N/A N/A","--",_xll.BDP($B308&amp;" Corp",I$1)))</f>
        <v>--</v>
      </c>
      <c r="J308" s="230" t="str">
        <f>IF(tbl_coded[[#This Row],[ISIN]]="","",IF(_xll.BDP($B308&amp;" Corp",J$1)="#N/A N/A","--",_xll.BDP($B308&amp;" Corp",J$1)))</f>
        <v>BB+</v>
      </c>
      <c r="K308" s="230" t="str">
        <f>IF(tbl_coded[[#This Row],[ISIN]]="","",IF(_xll.BDP($B308&amp;" Corp",K$1)="#N/A N/A","--",_xll.BDP($B308&amp;" Corp",K$1)))</f>
        <v>--</v>
      </c>
      <c r="L308" s="230" t="str">
        <f>IF(tbl_coded[[#This Row],[ISIN]]="","",IF(_xll.BDP($B308&amp;" Corp",L$1)="#N/A N/A","--",_xll.BDP($B308&amp;" Corp",L$1)))</f>
        <v>A2</v>
      </c>
      <c r="M308" s="230" t="str">
        <f>IF(tbl_coded[[#This Row],[ISIN]]="","",IF(_xll.BDP($B308&amp;" Corp",M$1)="#N/A N/A","--",_xll.BDP($B308&amp;" Corp",M$1)))</f>
        <v>--</v>
      </c>
      <c r="N308" s="230" t="str">
        <f>IF(tbl_coded[[#This Row],[ISIN]]="","",IF(_xll.BDP($B308&amp;" Corp",N$1)="#N/A N/A","--",_xll.BDP($B308&amp;" Corp",N$1)))</f>
        <v>--</v>
      </c>
      <c r="O308" s="230" t="str">
        <f>IF(tbl_coded[[#This Row],[ISIN]]="","",IF(_xll.BDP($B308&amp;" Corp",O$1)="#N/A N/A","--",_xll.BDP($B308&amp;" Corp",O$1)))</f>
        <v>A-</v>
      </c>
      <c r="P308" s="230" t="str">
        <f>IF(tbl_coded[[#This Row],[ISIN]]="","",IF(_xll.BDP($B308&amp;" Corp",P$1)="#N/A N/A","--",_xll.BDP($B308&amp;" Corp",P$1)))</f>
        <v>A</v>
      </c>
      <c r="Q30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A2/A-/A</v>
      </c>
      <c r="R308" s="230" t="str">
        <f>IF(tbl_coded[[#This Row],[ISIN]]="","",IF(OR(_xll.BDP($B308&amp;" Corp",R$1)="#N/A N/A",_xll.BDP($B308&amp;" Corp",R$1)="#N/A Invalid Security",_xll.BDP($B308&amp;" Corp",R$1)="#N/A Field Not Applicable"),"--",_xll.BDP($B308&amp;" Corp",R$1)))</f>
        <v>--</v>
      </c>
      <c r="S308" s="230" t="str">
        <f>IF(tbl_coded[[#This Row],[ISIN]]="","",IF(OR(_xll.BDP($R308&amp;" Equity",S$1)="#N/A N/A",_xll.BDP($R308&amp;" Equity",S$1)="#N/A Invalid Security"),"--",_xll.BDP($R308&amp;" Equity",S$1)))</f>
        <v>--</v>
      </c>
      <c r="T308" s="230" t="str">
        <f>IF(tbl_coded[[#This Row],[ISIN]]="","",IF(OR(_xll.BDP($R308&amp;" Equity",T$1)="#N/A N/A",_xll.BDP($R308&amp;" Equity",T$1)="#N/A Invalid Security"),"--",_xll.BDP($R308&amp;" Equity",T$1)))</f>
        <v>--</v>
      </c>
      <c r="U308" s="230" t="str">
        <f>IF(tbl_coded[[#This Row],[ISIN]]="","",IF(OR(_xll.BDP($R308&amp;" Equity",U$1)="#N/A N/A",_xll.BDP($R308&amp;" Equity",U$1)="#N/A Invalid Security"),"--",_xll.BDP($R308&amp;" Equity",U$1)))</f>
        <v>--</v>
      </c>
      <c r="V308" s="230" t="str">
        <f>IF(tbl_coded[[#This Row],[ISIN]]="","",IF(OR(_xll.BDP($R308&amp;" Equity",V$1)="#N/A N/A",_xll.BDP($R308&amp;" Equity",V$1)="#N/A Invalid Security"),"--",_xll.BDP($R308&amp;" Equity",V$1)))</f>
        <v>--</v>
      </c>
      <c r="W308" s="230" t="str">
        <f>IF(tbl_coded[[#This Row],[ISIN]]="","",IF(OR(_xll.BDP($R308&amp;" Equity",W$1)="#N/A N/A",_xll.BDP($R308&amp;" Equity",W$1)="#N/A Invalid Security"),"--",_xll.BDP($R308&amp;" Equity",W$1)))</f>
        <v>--</v>
      </c>
      <c r="X308" s="230" t="str">
        <f>IF(tbl_coded[[#This Row],[ISIN]]="","",IF(OR(_xll.BDP($R308&amp;" Equity",X$1)="#N/A N/A",_xll.BDP($R308&amp;" Equity",X$1)="#N/A Invalid Security"),"--",_xll.BDP($R308&amp;" Equity",X$1)))</f>
        <v>--</v>
      </c>
      <c r="Y30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08" s="230">
        <f>IF(tbl_coded[[#This Row],[ISIN]]="","",IF(ISNUMBER(_xll.BDP(B308&amp;" Corp",Z$1)),_xll.BDP(B308&amp;" Corp",Z$1),""))</f>
        <v>252.5</v>
      </c>
      <c r="AA308" s="230">
        <f>IF(tbl_coded[[#This Row],[ISIN]]="","",IF(ISNUMBER(_xll.BDP(B308&amp;" Corp",AA$1)),_xll.BDP(B308&amp;" Corp",AA$1),""))</f>
        <v>252.5</v>
      </c>
      <c r="AB308" s="230">
        <f>IF(tbl_coded[[#This Row],[ISIN]]="","",IF(ISNUMBER(_xll.BDP(B308&amp;" Corp",AB$1)),_xll.BDP(B308&amp;" Corp",AB$1),""))</f>
        <v>252.5</v>
      </c>
      <c r="AC308" s="230" t="str">
        <f>IF(tbl_coded[[#This Row],[ISIN]]="","",IF((_xll.BDP(B308&amp;" Corp",AC$1))="#N/A Field Not Applicable","",_xll.BDP(B308&amp;" Corp",AC$1)))</f>
        <v>N</v>
      </c>
      <c r="AD308" s="230" t="str">
        <f>IF(tbl_coded[[#This Row],[ISIN]]="","",IF((_xll.BDP(B308&amp;" Corp",AD$1))="#N/A N/A","--",_xll.BDP(B308&amp;" Corp",AD$1)))</f>
        <v>--</v>
      </c>
      <c r="AE308" s="230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>HY</v>
      </c>
      <c r="AF30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--/A-/A</v>
      </c>
      <c r="AG30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Ba1/--/BB+</v>
      </c>
      <c r="AH308" s="231" t="str">
        <f>IF(tbl_coded[[#This Row],[ISIN]]="","",IF(_xll.BDP($B308&amp;" Corp",AH$1)="#N/A N/A","--",_xll.BDP($B308&amp;" Corp",AH$1)))</f>
        <v>HK</v>
      </c>
      <c r="AI30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8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252.5</v>
      </c>
      <c r="AK30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Bank of Communications Hong Ko</v>
      </c>
      <c r="AL308" s="230" t="str">
        <f>IF(tbl_coded[[#This Row],[ISIN]]="","",IF(_xll.BDS($B308&amp;" Corp",AL$1)="#N/A Field Not Applicable","",_xll.BDS($B308&amp;" Corp",AL$1)))</f>
        <v/>
      </c>
      <c r="AM30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0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0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0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0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08" s="230" t="str">
        <f>IF(tbl_coded[[#This Row],[ISIN]]="","",IF(OR(_xll.BDP($B308&amp;" Corp",AR$1)="#N/A N/A"),"",_xll.BDP($B308&amp;" Corp",AR$1)))</f>
        <v/>
      </c>
      <c r="AS308" s="230" t="str">
        <f>IF(tbl_coded[[#This Row],[ISIN]]="","",IF(_xll.BDS($B308&amp;" Corp",AS$1)="#N/A Field Not Applicable","",_xll.BDS($B308&amp;" Corp",AS$1)))</f>
        <v/>
      </c>
      <c r="AT308" s="230" t="str">
        <f>IF(tbl_coded[[#This Row],[SBLC Provider BBID]]="","",_xll.BDP(tbl_coded[[#This Row],[SBLC Provider BBID]]&amp;" CompanyID","NAME"))</f>
        <v/>
      </c>
      <c r="AU308" s="230" t="str">
        <f>IF(tbl_coded[[#This Row],[ISIN]]="","",IF(OR(_xll.BDP($B308&amp;" Corp",AU$1)="#N/A N/A"),"--",IF(_xll.BDP($B308&amp;" Corp",AU$1)="#N/A Field Not Applicable","",TEXT(_xll.BDP($B308&amp;" Corp",AU$1),"yyyy/mm/dd"))))</f>
        <v>2020/03/03</v>
      </c>
      <c r="AV308" s="230" t="str">
        <f>IF(tbl_coded[[#This Row],[ISIN]]="","",IF(OR(_xll.BDP($B308&amp;" Corp",AV$1)="#N/A N/A"),"--",IF(_xll.BDP($B308&amp;" Corp",AV$1)="#N/A Field Not Applicable","",TEXT(_xll.BDP($B308&amp;" Corp",AV$1),"yyyy/mm/dd"))))</f>
        <v/>
      </c>
      <c r="AW308" s="230" t="str">
        <f>IF(tbl_coded[[#This Row],[ISIN]]="","",IF(OR(_xll.BDP($B308&amp;" Corp",AW$1)="#N/A N/A"),"--",IF(_xll.BDP($B308&amp;" Corp",AW$1)="#N/A Field Not Applicable","",TEXT(_xll.BDP($B308&amp;" Corp",AW$1),"yyyy/mm/dd"))))</f>
        <v>2020/02/25</v>
      </c>
      <c r="AX308" s="230" t="str">
        <f>IF(tbl_coded[[#This Row],[ISIN]]="","",IF(OR(_xll.BDP($B308&amp;" Corp",AX$1)="#N/A Field Not Applicable"),"--",IF(_xll.BDP($B308&amp;" Corp",AX$1)="#N/A Field Not Applicable","",TEXT(_xll.BDP($B308&amp;" Corp",AX$1),"yyyy/mm/dd"))))</f>
        <v>2025/03/03</v>
      </c>
      <c r="AY308" s="230">
        <f>IF(tbl_coded[[#This Row],[ISIN]]="","",IF(OR(_xll.BDP($B308&amp;" Corp",AY$1)="#N/A N/A"),"--",_xll.BDP($B308&amp;" Corp",AY$1)))</f>
        <v>3.7250000000000001</v>
      </c>
      <c r="AZ308" s="230" t="str">
        <f>IF(tbl_coded[[#This Row],[ISIN]]="","",IF(OR(_xll.BDP($B308&amp;" Corp",AZ$1)="#N/A N/A"),"--",_xll.BDP($B308&amp;" Corp",AZ$1)))</f>
        <v>USD</v>
      </c>
      <c r="BA308" s="230">
        <f>IF(tbl_coded[[#This Row],[ISIN]]="","",IF(OR(_xll.BDP($B308&amp;" Corp",BA$1)="#N/A N/A"),"--",_xll.BDP($B308&amp;" Corp",BA$1)))</f>
        <v>500000000</v>
      </c>
      <c r="BB308" s="230">
        <f>IF(tbl_coded[[#This Row],[ISIN]]="","",IF(OR(_xll.BDP($B308&amp;" Corp",BB$1)="#N/A Field Not Applicable"),"--",_xll.BDP($B308&amp;" Corp",BB$1)))</f>
        <v>100</v>
      </c>
      <c r="BC308" s="230" t="str">
        <f>IF(tbl_coded[[#This Row],[ISIN]]="","",IF(OR(_xll.BDP($B308&amp;" Corp",BC$1)="#N/A Field Not Applicable"),"--",_xll.BDP($B308&amp;" Corp",BC$1)))</f>
        <v>N</v>
      </c>
      <c r="BD308" s="230" t="str">
        <f>IF(tbl_coded[[#This Row],[ISIN]]="","",IF(OR(_xll.BDP($B308&amp;" Corp",BD$1)="#N/A Field Not Applicable"),"--",_xll.BDP($B308&amp;" Corp",BD$1)))</f>
        <v>N</v>
      </c>
      <c r="BE308" s="230" t="str">
        <f>IF(tbl_coded[[#This Row],[ISIN]]="","",IF(OR(_xll.BDP($B308&amp;" Corp",BE$1)="#N/A Field Not Applicable"),"--",_xll.BDP($B308&amp;" Corp",BE$1)))</f>
        <v>N</v>
      </c>
      <c r="BF308" s="230" t="str">
        <f>IF(tbl_coded[[#This Row],[ISIN]]="","",IF(OR(_xll.BDP($B308&amp;" Corp",BF$1)="#N/A N/A"),"",_xll.BDP($B308&amp;" Corp",BF$1)))</f>
        <v>3328 HK</v>
      </c>
      <c r="BG30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30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30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0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30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308" s="230" t="str">
        <f>IF(tbl_coded[[#This Row],[GREEN]]="Y","Green",IF(tbl_coded[[#This Row],[SUSTAINABLE]]="Y","Sustainable",IF(tbl_coded[[#This Row],[SOCIAL]]="Y","Social","")))</f>
        <v/>
      </c>
    </row>
    <row r="309" spans="1:65" ht="15" customHeight="1">
      <c r="A309" s="225">
        <v>307</v>
      </c>
      <c r="B309" s="226" t="str">
        <f>IF(美元债一级!$C$3:$C$1048576&lt;&gt;"",美元债一级!C309,"")</f>
        <v>XS2123956091</v>
      </c>
      <c r="C309" s="230" t="str">
        <f>IF(tbl_coded[[#This Row],[ISIN]]="","",IF(tbl_coded[[#This Row],[Index]]&gt;$A$1,"",IF(_xll.BDP($B309&amp;" Corp",C$1)="#N/A N/A","",_xll.BDP($B309&amp;" Corp",C$1))))</f>
        <v>24/2/2020</v>
      </c>
      <c r="D309" s="230" t="str">
        <f>IF(tbl_coded[[#This Row],[ISIN]]="","",IF(_xll.BDP($B309&amp;" Corp",D$1)="#N/A N/A","",_xll.BDP($B309&amp;" Corp",D$1)))</f>
        <v>BOCOM LEASING MGMT</v>
      </c>
      <c r="E309" s="230" t="str">
        <f>IF(tbl_coded[[#This Row],[ISIN]]="","",IF(_xll.BDP($B309&amp;" Corp",E$1)="#N/A N/A","--",_xll.BDP($B309&amp;" Corp",E$1)))</f>
        <v>--</v>
      </c>
      <c r="F309" s="230">
        <f>IF(tbl_coded[[#This Row],[ISIN]]="","",IF(_xll.BDS($B309&amp;" Corp",F$1)="#N/A Field Not Applicable","",_xll.BDS($B309&amp;" Corp",F$1)))</f>
        <v>20204333</v>
      </c>
      <c r="G309" s="230" t="str">
        <f>IF(tbl_coded[[#This Row],[ISIN]]="","",IF(_xll.BDP($F309&amp;" CompanyID",G$1)="#N/A Invalid Security","",_xll.BDP($F309&amp;" CompanyID",G$1)))</f>
        <v>Bank of Communications Financi</v>
      </c>
      <c r="H309" s="230" t="str">
        <f>IF(tbl_coded[[#This Row],[ISIN]]="","",IF(_xll.BDP($B309&amp;" Corp",H$1)="#N/A N/A","--",_xll.BDP($B309&amp;" Corp",H$1)))</f>
        <v>WR</v>
      </c>
      <c r="I309" s="230" t="str">
        <f>IF(tbl_coded[[#This Row],[ISIN]]="","",IF(_xll.BDP($B309&amp;" Corp",I$1)="#N/A N/A","--",_xll.BDP($B309&amp;" Corp",I$1)))</f>
        <v>--</v>
      </c>
      <c r="J309" s="230" t="str">
        <f>IF(tbl_coded[[#This Row],[ISIN]]="","",IF(_xll.BDP($B309&amp;" Corp",J$1)="#N/A N/A","--",_xll.BDP($B309&amp;" Corp",J$1)))</f>
        <v>NR</v>
      </c>
      <c r="K309" s="230" t="str">
        <f>IF(tbl_coded[[#This Row],[ISIN]]="","",IF(_xll.BDP($B309&amp;" Corp",K$1)="#N/A N/A","--",_xll.BDP($B309&amp;" Corp",K$1)))</f>
        <v>--</v>
      </c>
      <c r="L309" s="230" t="str">
        <f>IF(tbl_coded[[#This Row],[ISIN]]="","",IF(_xll.BDP($B309&amp;" Corp",L$1)="#N/A N/A","--",_xll.BDP($B309&amp;" Corp",L$1)))</f>
        <v>--</v>
      </c>
      <c r="M309" s="230" t="str">
        <f>IF(tbl_coded[[#This Row],[ISIN]]="","",IF(_xll.BDP($B309&amp;" Corp",M$1)="#N/A N/A","--",_xll.BDP($B309&amp;" Corp",M$1)))</f>
        <v>A3</v>
      </c>
      <c r="N309" s="230" t="str">
        <f>IF(tbl_coded[[#This Row],[ISIN]]="","",IF(_xll.BDP($B309&amp;" Corp",N$1)="#N/A N/A","--",_xll.BDP($B309&amp;" Corp",N$1)))</f>
        <v>--</v>
      </c>
      <c r="O309" s="230" t="str">
        <f>IF(tbl_coded[[#This Row],[ISIN]]="","",IF(_xll.BDP($B309&amp;" Corp",O$1)="#N/A N/A","--",_xll.BDP($B309&amp;" Corp",O$1)))</f>
        <v>A-</v>
      </c>
      <c r="P309" s="230" t="str">
        <f>IF(tbl_coded[[#This Row],[ISIN]]="","",IF(_xll.BDP($B309&amp;" Corp",P$1)="#N/A N/A","--",_xll.BDP($B309&amp;" Corp",P$1)))</f>
        <v>A</v>
      </c>
      <c r="Q309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A3/A-/A</v>
      </c>
      <c r="R309" s="230" t="str">
        <f>IF(tbl_coded[[#This Row],[ISIN]]="","",IF(OR(_xll.BDP($B309&amp;" Corp",R$1)="#N/A N/A",_xll.BDP($B309&amp;" Corp",R$1)="#N/A Invalid Security",_xll.BDP($B309&amp;" Corp",R$1)="#N/A Field Not Applicable"),"--",_xll.BDP($B309&amp;" Corp",R$1)))</f>
        <v>--</v>
      </c>
      <c r="S309" s="230" t="str">
        <f>IF(tbl_coded[[#This Row],[ISIN]]="","",IF(OR(_xll.BDP($R309&amp;" Equity",S$1)="#N/A N/A",_xll.BDP($R309&amp;" Equity",S$1)="#N/A Invalid Security"),"--",_xll.BDP($R309&amp;" Equity",S$1)))</f>
        <v>--</v>
      </c>
      <c r="T309" s="230" t="str">
        <f>IF(tbl_coded[[#This Row],[ISIN]]="","",IF(OR(_xll.BDP($R309&amp;" Equity",T$1)="#N/A N/A",_xll.BDP($R309&amp;" Equity",T$1)="#N/A Invalid Security"),"--",_xll.BDP($R309&amp;" Equity",T$1)))</f>
        <v>--</v>
      </c>
      <c r="U309" s="230" t="str">
        <f>IF(tbl_coded[[#This Row],[ISIN]]="","",IF(OR(_xll.BDP($R309&amp;" Equity",U$1)="#N/A N/A",_xll.BDP($R309&amp;" Equity",U$1)="#N/A Invalid Security"),"--",_xll.BDP($R309&amp;" Equity",U$1)))</f>
        <v>--</v>
      </c>
      <c r="V309" s="230" t="str">
        <f>IF(tbl_coded[[#This Row],[ISIN]]="","",IF(OR(_xll.BDP($R309&amp;" Equity",V$1)="#N/A N/A",_xll.BDP($R309&amp;" Equity",V$1)="#N/A Invalid Security"),"--",_xll.BDP($R309&amp;" Equity",V$1)))</f>
        <v>--</v>
      </c>
      <c r="W309" s="230" t="str">
        <f>IF(tbl_coded[[#This Row],[ISIN]]="","",IF(OR(_xll.BDP($R309&amp;" Equity",W$1)="#N/A N/A",_xll.BDP($R309&amp;" Equity",W$1)="#N/A Invalid Security"),"--",_xll.BDP($R309&amp;" Equity",W$1)))</f>
        <v>--</v>
      </c>
      <c r="X309" s="230" t="str">
        <f>IF(tbl_coded[[#This Row],[ISIN]]="","",IF(OR(_xll.BDP($R309&amp;" Equity",X$1)="#N/A N/A",_xll.BDP($R309&amp;" Equity",X$1)="#N/A Invalid Security"),"--",_xll.BDP($R309&amp;" Equity",X$1)))</f>
        <v>--</v>
      </c>
      <c r="Y309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09" s="230">
        <f>IF(tbl_coded[[#This Row],[ISIN]]="","",IF(ISNUMBER(_xll.BDP(B309&amp;" Corp",Z$1)),_xll.BDP(B309&amp;" Corp",Z$1),""))</f>
        <v>83</v>
      </c>
      <c r="AA309" s="230">
        <f>IF(tbl_coded[[#This Row],[ISIN]]="","",IF(ISNUMBER(_xll.BDP(B309&amp;" Corp",AA$1)),_xll.BDP(B309&amp;" Corp",AA$1),""))</f>
        <v>83</v>
      </c>
      <c r="AB309" s="230">
        <f>IF(tbl_coded[[#This Row],[ISIN]]="","",IF(ISNUMBER(_xll.BDP(B309&amp;" Corp",AB$1)),_xll.BDP(B309&amp;" Corp",AB$1),""))</f>
        <v>83</v>
      </c>
      <c r="AC309" s="230" t="str">
        <f>IF(tbl_coded[[#This Row],[ISIN]]="","",IF((_xll.BDP(B309&amp;" Corp",AC$1))="#N/A Field Not Applicable","",_xll.BDP(B309&amp;" Corp",AC$1)))</f>
        <v>Y</v>
      </c>
      <c r="AD309" s="230" t="str">
        <f>IF(tbl_coded[[#This Row],[ISIN]]="","",IF((_xll.BDP(B309&amp;" Corp",AD$1))="#N/A N/A","--",_xll.BDP(B309&amp;" Corp",AD$1)))</f>
        <v>QUARTLY US LIBOR +83.000</v>
      </c>
      <c r="AE309" s="230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>IG</v>
      </c>
      <c r="AF309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A3/A-/A</v>
      </c>
      <c r="AG30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WR/--/NR</v>
      </c>
      <c r="AH309" s="231" t="str">
        <f>IF(tbl_coded[[#This Row],[ISIN]]="","",IF(_xll.BDP($B309&amp;" Corp",AH$1)="#N/A N/A","--",_xll.BDP($B309&amp;" Corp",AH$1)))</f>
        <v>HK</v>
      </c>
      <c r="AI309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09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83</v>
      </c>
      <c r="AK309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交银租赁管理香港有限</v>
      </c>
      <c r="AL309" s="230">
        <f>IF(tbl_coded[[#This Row],[ISIN]]="","",IF(_xll.BDS($B309&amp;" Corp",AL$1)="#N/A Field Not Applicable","",_xll.BDS($B309&amp;" Corp",AL$1)))</f>
        <v>20204333</v>
      </c>
      <c r="AM309" s="230" t="str">
        <f>IF(tbl_coded[[#This Row],[ISIN]]="","",IF(_xll.BDP(tbl_coded[[#This Row],[KPW Provider BBID]]&amp;" CompanyID","NAME")="#N/A Invalid Security","",_xll.BDP(tbl_coded[[#This Row],[KPW Provider BBID]]&amp;" CompanyID","NAME")))</f>
        <v>Bank of Communications Financi</v>
      </c>
      <c r="AN309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A2</v>
      </c>
      <c r="AO309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309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309" s="230" t="str">
        <f>IF(tbl_coded[[#This Row],[ISIN]]="","",IF(tbl_coded[[#This Row],[KPW Name]]="","",tbl_coded[[#This Row],[穆迪KPW评级]]&amp;"/"&amp;tbl_coded[[#This Row],[SPKPW评级]]&amp;"/"&amp;tbl_coded[[#This Row],[FITCHKPW评级]]))</f>
        <v>A2/A-/A</v>
      </c>
      <c r="AR309" s="230" t="str">
        <f>IF(tbl_coded[[#This Row],[ISIN]]="","",IF(OR(_xll.BDP($B309&amp;" Corp",AR$1)="#N/A N/A"),"",_xll.BDP($B309&amp;" Corp",AR$1)))</f>
        <v/>
      </c>
      <c r="AS309" s="230" t="str">
        <f>IF(tbl_coded[[#This Row],[ISIN]]="","",IF(_xll.BDS($B309&amp;" Corp",AS$1)="#N/A Field Not Applicable","",_xll.BDS($B309&amp;" Corp",AS$1)))</f>
        <v/>
      </c>
      <c r="AT309" s="230" t="str">
        <f>IF(tbl_coded[[#This Row],[SBLC Provider BBID]]="","",_xll.BDP(tbl_coded[[#This Row],[SBLC Provider BBID]]&amp;" CompanyID","NAME"))</f>
        <v/>
      </c>
      <c r="AU309" s="230" t="str">
        <f>IF(tbl_coded[[#This Row],[ISIN]]="","",IF(OR(_xll.BDP($B309&amp;" Corp",AU$1)="#N/A N/A"),"--",IF(_xll.BDP($B309&amp;" Corp",AU$1)="#N/A Field Not Applicable","",TEXT(_xll.BDP($B309&amp;" Corp",AU$1),"yyyy/mm/dd"))))</f>
        <v>2020/03/02</v>
      </c>
      <c r="AV309" s="230" t="str">
        <f>IF(tbl_coded[[#This Row],[ISIN]]="","",IF(OR(_xll.BDP($B309&amp;" Corp",AV$1)="#N/A N/A"),"--",IF(_xll.BDP($B309&amp;" Corp",AV$1)="#N/A Field Not Applicable","",TEXT(_xll.BDP($B309&amp;" Corp",AV$1),"yyyy/mm/dd"))))</f>
        <v>2023/03/02</v>
      </c>
      <c r="AW309" s="230" t="str">
        <f>IF(tbl_coded[[#This Row],[ISIN]]="","",IF(OR(_xll.BDP($B309&amp;" Corp",AW$1)="#N/A N/A"),"--",IF(_xll.BDP($B309&amp;" Corp",AW$1)="#N/A Field Not Applicable","",TEXT(_xll.BDP($B309&amp;" Corp",AW$1),"yyyy/mm/dd"))))</f>
        <v>2020/02/24</v>
      </c>
      <c r="AX309" s="230" t="str">
        <f>IF(tbl_coded[[#This Row],[ISIN]]="","",IF(OR(_xll.BDP($B309&amp;" Corp",AX$1)="#N/A Field Not Applicable"),"--",IF(_xll.BDP($B309&amp;" Corp",AX$1)="#N/A Field Not Applicable","",TEXT(_xll.BDP($B309&amp;" Corp",AX$1),"yyyy/mm/dd"))))</f>
        <v>--</v>
      </c>
      <c r="AY309" s="230">
        <f>IF(tbl_coded[[#This Row],[ISIN]]="","",IF(OR(_xll.BDP($B309&amp;" Corp",AY$1)="#N/A N/A"),"--",_xll.BDP($B309&amp;" Corp",AY$1)))</f>
        <v>5.6085700000000003</v>
      </c>
      <c r="AZ309" s="230" t="str">
        <f>IF(tbl_coded[[#This Row],[ISIN]]="","",IF(OR(_xll.BDP($B309&amp;" Corp",AZ$1)="#N/A N/A"),"--",_xll.BDP($B309&amp;" Corp",AZ$1)))</f>
        <v>USD</v>
      </c>
      <c r="BA309" s="230">
        <f>IF(tbl_coded[[#This Row],[ISIN]]="","",IF(OR(_xll.BDP($B309&amp;" Corp",BA$1)="#N/A N/A"),"--",_xll.BDP($B309&amp;" Corp",BA$1)))</f>
        <v>300000000</v>
      </c>
      <c r="BB309" s="230">
        <f>IF(tbl_coded[[#This Row],[ISIN]]="","",IF(OR(_xll.BDP($B309&amp;" Corp",BB$1)="#N/A Field Not Applicable"),"--",_xll.BDP($B309&amp;" Corp",BB$1)))</f>
        <v>100</v>
      </c>
      <c r="BC309" s="230" t="str">
        <f>IF(tbl_coded[[#This Row],[ISIN]]="","",IF(OR(_xll.BDP($B309&amp;" Corp",BC$1)="#N/A Field Not Applicable"),"--",_xll.BDP($B309&amp;" Corp",BC$1)))</f>
        <v>N</v>
      </c>
      <c r="BD309" s="230" t="str">
        <f>IF(tbl_coded[[#This Row],[ISIN]]="","",IF(OR(_xll.BDP($B309&amp;" Corp",BD$1)="#N/A Field Not Applicable"),"--",_xll.BDP($B309&amp;" Corp",BD$1)))</f>
        <v>N</v>
      </c>
      <c r="BE309" s="230" t="str">
        <f>IF(tbl_coded[[#This Row],[ISIN]]="","",IF(OR(_xll.BDP($B309&amp;" Corp",BE$1)="#N/A Field Not Applicable"),"--",_xll.BDP($B309&amp;" Corp",BE$1)))</f>
        <v>N</v>
      </c>
      <c r="BF309" s="230" t="str">
        <f>IF(tbl_coded[[#This Row],[ISIN]]="","",IF(OR(_xll.BDP($B309&amp;" Corp",BF$1)="#N/A N/A"),"",_xll.BDP($B309&amp;" Corp",BF$1)))</f>
        <v>3328 HK</v>
      </c>
      <c r="BG309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09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309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309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09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309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309" s="230" t="str">
        <f>IF(tbl_coded[[#This Row],[GREEN]]="Y","Green",IF(tbl_coded[[#This Row],[SUSTAINABLE]]="Y","Sustainable",IF(tbl_coded[[#This Row],[SOCIAL]]="Y","Social","")))</f>
        <v/>
      </c>
    </row>
    <row r="310" spans="1:65" ht="15" customHeight="1">
      <c r="A310" s="225">
        <v>308</v>
      </c>
      <c r="B310" s="226" t="str">
        <f>IF(美元债一级!$C$3:$C$1048576&lt;&gt;"",美元债一级!C310,"")</f>
        <v>XS2123955952</v>
      </c>
      <c r="C310" s="230" t="str">
        <f>IF(tbl_coded[[#This Row],[ISIN]]="","",IF(tbl_coded[[#This Row],[Index]]&gt;$A$1,"",IF(_xll.BDP($B310&amp;" Corp",C$1)="#N/A N/A","",_xll.BDP($B310&amp;" Corp",C$1))))</f>
        <v>24/2/2020</v>
      </c>
      <c r="D310" s="230" t="str">
        <f>IF(tbl_coded[[#This Row],[ISIN]]="","",IF(_xll.BDP($B310&amp;" Corp",D$1)="#N/A N/A","",_xll.BDP($B310&amp;" Corp",D$1)))</f>
        <v>BOCOM LEASING MGMT</v>
      </c>
      <c r="E310" s="230" t="str">
        <f>IF(tbl_coded[[#This Row],[ISIN]]="","",IF(_xll.BDP($B310&amp;" Corp",E$1)="#N/A N/A","--",_xll.BDP($B310&amp;" Corp",E$1)))</f>
        <v>--</v>
      </c>
      <c r="F310" s="230">
        <f>IF(tbl_coded[[#This Row],[ISIN]]="","",IF(_xll.BDS($B310&amp;" Corp",F$1)="#N/A Field Not Applicable","",_xll.BDS($B310&amp;" Corp",F$1)))</f>
        <v>20204333</v>
      </c>
      <c r="G310" s="230" t="str">
        <f>IF(tbl_coded[[#This Row],[ISIN]]="","",IF(_xll.BDP($F310&amp;" CompanyID",G$1)="#N/A Invalid Security","",_xll.BDP($F310&amp;" CompanyID",G$1)))</f>
        <v>Bank of Communications Financi</v>
      </c>
      <c r="H310" s="230" t="str">
        <f>IF(tbl_coded[[#This Row],[ISIN]]="","",IF(_xll.BDP($B310&amp;" Corp",H$1)="#N/A N/A","--",_xll.BDP($B310&amp;" Corp",H$1)))</f>
        <v>A3</v>
      </c>
      <c r="I310" s="230" t="str">
        <f>IF(tbl_coded[[#This Row],[ISIN]]="","",IF(_xll.BDP($B310&amp;" Corp",I$1)="#N/A N/A","--",_xll.BDP($B310&amp;" Corp",I$1)))</f>
        <v>--</v>
      </c>
      <c r="J310" s="230" t="str">
        <f>IF(tbl_coded[[#This Row],[ISIN]]="","",IF(_xll.BDP($B310&amp;" Corp",J$1)="#N/A N/A","--",_xll.BDP($B310&amp;" Corp",J$1)))</f>
        <v>A</v>
      </c>
      <c r="K310" s="230" t="str">
        <f>IF(tbl_coded[[#This Row],[ISIN]]="","",IF(_xll.BDP($B310&amp;" Corp",K$1)="#N/A N/A","--",_xll.BDP($B310&amp;" Corp",K$1)))</f>
        <v>--</v>
      </c>
      <c r="L310" s="230" t="str">
        <f>IF(tbl_coded[[#This Row],[ISIN]]="","",IF(_xll.BDP($B310&amp;" Corp",L$1)="#N/A N/A","--",_xll.BDP($B310&amp;" Corp",L$1)))</f>
        <v>--</v>
      </c>
      <c r="M310" s="230" t="str">
        <f>IF(tbl_coded[[#This Row],[ISIN]]="","",IF(_xll.BDP($B310&amp;" Corp",M$1)="#N/A N/A","--",_xll.BDP($B310&amp;" Corp",M$1)))</f>
        <v>A3</v>
      </c>
      <c r="N310" s="230" t="str">
        <f>IF(tbl_coded[[#This Row],[ISIN]]="","",IF(_xll.BDP($B310&amp;" Corp",N$1)="#N/A N/A","--",_xll.BDP($B310&amp;" Corp",N$1)))</f>
        <v>--</v>
      </c>
      <c r="O310" s="230" t="str">
        <f>IF(tbl_coded[[#This Row],[ISIN]]="","",IF(_xll.BDP($B310&amp;" Corp",O$1)="#N/A N/A","--",_xll.BDP($B310&amp;" Corp",O$1)))</f>
        <v>A-</v>
      </c>
      <c r="P310" s="230" t="str">
        <f>IF(tbl_coded[[#This Row],[ISIN]]="","",IF(_xll.BDP($B310&amp;" Corp",P$1)="#N/A N/A","--",_xll.BDP($B310&amp;" Corp",P$1)))</f>
        <v>A</v>
      </c>
      <c r="Q310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A3/A-/A</v>
      </c>
      <c r="R310" s="230" t="str">
        <f>IF(tbl_coded[[#This Row],[ISIN]]="","",IF(OR(_xll.BDP($B310&amp;" Corp",R$1)="#N/A N/A",_xll.BDP($B310&amp;" Corp",R$1)="#N/A Invalid Security",_xll.BDP($B310&amp;" Corp",R$1)="#N/A Field Not Applicable"),"--",_xll.BDP($B310&amp;" Corp",R$1)))</f>
        <v>--</v>
      </c>
      <c r="S310" s="230" t="str">
        <f>IF(tbl_coded[[#This Row],[ISIN]]="","",IF(OR(_xll.BDP($R310&amp;" Equity",S$1)="#N/A N/A",_xll.BDP($R310&amp;" Equity",S$1)="#N/A Invalid Security"),"--",_xll.BDP($R310&amp;" Equity",S$1)))</f>
        <v>--</v>
      </c>
      <c r="T310" s="230" t="str">
        <f>IF(tbl_coded[[#This Row],[ISIN]]="","",IF(OR(_xll.BDP($R310&amp;" Equity",T$1)="#N/A N/A",_xll.BDP($R310&amp;" Equity",T$1)="#N/A Invalid Security"),"--",_xll.BDP($R310&amp;" Equity",T$1)))</f>
        <v>--</v>
      </c>
      <c r="U310" s="230" t="str">
        <f>IF(tbl_coded[[#This Row],[ISIN]]="","",IF(OR(_xll.BDP($R310&amp;" Equity",U$1)="#N/A N/A",_xll.BDP($R310&amp;" Equity",U$1)="#N/A Invalid Security"),"--",_xll.BDP($R310&amp;" Equity",U$1)))</f>
        <v>--</v>
      </c>
      <c r="V310" s="230" t="str">
        <f>IF(tbl_coded[[#This Row],[ISIN]]="","",IF(OR(_xll.BDP($R310&amp;" Equity",V$1)="#N/A N/A",_xll.BDP($R310&amp;" Equity",V$1)="#N/A Invalid Security"),"--",_xll.BDP($R310&amp;" Equity",V$1)))</f>
        <v>--</v>
      </c>
      <c r="W310" s="230" t="str">
        <f>IF(tbl_coded[[#This Row],[ISIN]]="","",IF(OR(_xll.BDP($R310&amp;" Equity",W$1)="#N/A N/A",_xll.BDP($R310&amp;" Equity",W$1)="#N/A Invalid Security"),"--",_xll.BDP($R310&amp;" Equity",W$1)))</f>
        <v>--</v>
      </c>
      <c r="X310" s="230" t="str">
        <f>IF(tbl_coded[[#This Row],[ISIN]]="","",IF(OR(_xll.BDP($R310&amp;" Equity",X$1)="#N/A N/A",_xll.BDP($R310&amp;" Equity",X$1)="#N/A Invalid Security"),"--",_xll.BDP($R310&amp;" Equity",X$1)))</f>
        <v>--</v>
      </c>
      <c r="Y310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10" s="230">
        <f>IF(tbl_coded[[#This Row],[ISIN]]="","",IF(ISNUMBER(_xll.BDP(B310&amp;" Corp",Z$1)),_xll.BDP(B310&amp;" Corp",Z$1),""))</f>
        <v>95</v>
      </c>
      <c r="AA310" s="230">
        <f>IF(tbl_coded[[#This Row],[ISIN]]="","",IF(ISNUMBER(_xll.BDP(B310&amp;" Corp",AA$1)),_xll.BDP(B310&amp;" Corp",AA$1),""))</f>
        <v>95</v>
      </c>
      <c r="AB310" s="230">
        <f>IF(tbl_coded[[#This Row],[ISIN]]="","",IF(ISNUMBER(_xll.BDP(B310&amp;" Corp",AB$1)),_xll.BDP(B310&amp;" Corp",AB$1),""))</f>
        <v>95</v>
      </c>
      <c r="AC310" s="230" t="str">
        <f>IF(tbl_coded[[#This Row],[ISIN]]="","",IF((_xll.BDP(B310&amp;" Corp",AC$1))="#N/A Field Not Applicable","",_xll.BDP(B310&amp;" Corp",AC$1)))</f>
        <v>Y</v>
      </c>
      <c r="AD310" s="230" t="str">
        <f>IF(tbl_coded[[#This Row],[ISIN]]="","",IF((_xll.BDP(B310&amp;" Corp",AD$1))="#N/A N/A","--",_xll.BDP(B310&amp;" Corp",AD$1)))</f>
        <v>QUARTLY US LIBOR +95.000</v>
      </c>
      <c r="AE310" s="230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>IG</v>
      </c>
      <c r="AF310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A3/A-/A</v>
      </c>
      <c r="AG31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A3/--/A</v>
      </c>
      <c r="AH310" s="231" t="str">
        <f>IF(tbl_coded[[#This Row],[ISIN]]="","",IF(_xll.BDP($B310&amp;" Corp",AH$1)="#N/A N/A","--",_xll.BDP($B310&amp;" Corp",AH$1)))</f>
        <v>HK</v>
      </c>
      <c r="AI310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95</v>
      </c>
      <c r="AK310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交银租赁管理香港有限</v>
      </c>
      <c r="AL310" s="230">
        <f>IF(tbl_coded[[#This Row],[ISIN]]="","",IF(_xll.BDS($B310&amp;" Corp",AL$1)="#N/A Field Not Applicable","",_xll.BDS($B310&amp;" Corp",AL$1)))</f>
        <v>20204333</v>
      </c>
      <c r="AM310" s="230" t="str">
        <f>IF(tbl_coded[[#This Row],[ISIN]]="","",IF(_xll.BDP(tbl_coded[[#This Row],[KPW Provider BBID]]&amp;" CompanyID","NAME")="#N/A Invalid Security","",_xll.BDP(tbl_coded[[#This Row],[KPW Provider BBID]]&amp;" CompanyID","NAME")))</f>
        <v>Bank of Communications Financi</v>
      </c>
      <c r="AN310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A2</v>
      </c>
      <c r="AO310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A-</v>
      </c>
      <c r="AP310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A</v>
      </c>
      <c r="AQ310" s="230" t="str">
        <f>IF(tbl_coded[[#This Row],[ISIN]]="","",IF(tbl_coded[[#This Row],[KPW Name]]="","",tbl_coded[[#This Row],[穆迪KPW评级]]&amp;"/"&amp;tbl_coded[[#This Row],[SPKPW评级]]&amp;"/"&amp;tbl_coded[[#This Row],[FITCHKPW评级]]))</f>
        <v>A2/A-/A</v>
      </c>
      <c r="AR310" s="230" t="str">
        <f>IF(tbl_coded[[#This Row],[ISIN]]="","",IF(OR(_xll.BDP($B310&amp;" Corp",AR$1)="#N/A N/A"),"",_xll.BDP($B310&amp;" Corp",AR$1)))</f>
        <v/>
      </c>
      <c r="AS310" s="230" t="str">
        <f>IF(tbl_coded[[#This Row],[ISIN]]="","",IF(_xll.BDS($B310&amp;" Corp",AS$1)="#N/A Field Not Applicable","",_xll.BDS($B310&amp;" Corp",AS$1)))</f>
        <v/>
      </c>
      <c r="AT310" s="230" t="str">
        <f>IF(tbl_coded[[#This Row],[SBLC Provider BBID]]="","",_xll.BDP(tbl_coded[[#This Row],[SBLC Provider BBID]]&amp;" CompanyID","NAME"))</f>
        <v/>
      </c>
      <c r="AU310" s="230" t="str">
        <f>IF(tbl_coded[[#This Row],[ISIN]]="","",IF(OR(_xll.BDP($B310&amp;" Corp",AU$1)="#N/A N/A"),"--",IF(_xll.BDP($B310&amp;" Corp",AU$1)="#N/A Field Not Applicable","",TEXT(_xll.BDP($B310&amp;" Corp",AU$1),"yyyy/mm/dd"))))</f>
        <v>2020/03/02</v>
      </c>
      <c r="AV310" s="230" t="str">
        <f>IF(tbl_coded[[#This Row],[ISIN]]="","",IF(OR(_xll.BDP($B310&amp;" Corp",AV$1)="#N/A N/A"),"--",IF(_xll.BDP($B310&amp;" Corp",AV$1)="#N/A Field Not Applicable","",TEXT(_xll.BDP($B310&amp;" Corp",AV$1),"yyyy/mm/dd"))))</f>
        <v>2025/03/02</v>
      </c>
      <c r="AW310" s="230" t="str">
        <f>IF(tbl_coded[[#This Row],[ISIN]]="","",IF(OR(_xll.BDP($B310&amp;" Corp",AW$1)="#N/A N/A"),"--",IF(_xll.BDP($B310&amp;" Corp",AW$1)="#N/A Field Not Applicable","",TEXT(_xll.BDP($B310&amp;" Corp",AW$1),"yyyy/mm/dd"))))</f>
        <v>2020/02/24</v>
      </c>
      <c r="AX310" s="230" t="str">
        <f>IF(tbl_coded[[#This Row],[ISIN]]="","",IF(OR(_xll.BDP($B310&amp;" Corp",AX$1)="#N/A Field Not Applicable"),"--",IF(_xll.BDP($B310&amp;" Corp",AX$1)="#N/A Field Not Applicable","",TEXT(_xll.BDP($B310&amp;" Corp",AX$1),"yyyy/mm/dd"))))</f>
        <v>--</v>
      </c>
      <c r="AY310" s="230">
        <f>IF(tbl_coded[[#This Row],[ISIN]]="","",IF(OR(_xll.BDP($B310&amp;" Corp",AY$1)="#N/A N/A"),"--",_xll.BDP($B310&amp;" Corp",AY$1)))</f>
        <v>6.6139100000000015</v>
      </c>
      <c r="AZ310" s="230" t="str">
        <f>IF(tbl_coded[[#This Row],[ISIN]]="","",IF(OR(_xll.BDP($B310&amp;" Corp",AZ$1)="#N/A N/A"),"--",_xll.BDP($B310&amp;" Corp",AZ$1)))</f>
        <v>USD</v>
      </c>
      <c r="BA310" s="230">
        <f>IF(tbl_coded[[#This Row],[ISIN]]="","",IF(OR(_xll.BDP($B310&amp;" Corp",BA$1)="#N/A N/A"),"--",_xll.BDP($B310&amp;" Corp",BA$1)))</f>
        <v>500000000</v>
      </c>
      <c r="BB310" s="230">
        <f>IF(tbl_coded[[#This Row],[ISIN]]="","",IF(OR(_xll.BDP($B310&amp;" Corp",BB$1)="#N/A Field Not Applicable"),"--",_xll.BDP($B310&amp;" Corp",BB$1)))</f>
        <v>100</v>
      </c>
      <c r="BC310" s="230" t="str">
        <f>IF(tbl_coded[[#This Row],[ISIN]]="","",IF(OR(_xll.BDP($B310&amp;" Corp",BC$1)="#N/A Field Not Applicable"),"--",_xll.BDP($B310&amp;" Corp",BC$1)))</f>
        <v>N</v>
      </c>
      <c r="BD310" s="230" t="str">
        <f>IF(tbl_coded[[#This Row],[ISIN]]="","",IF(OR(_xll.BDP($B310&amp;" Corp",BD$1)="#N/A Field Not Applicable"),"--",_xll.BDP($B310&amp;" Corp",BD$1)))</f>
        <v>N</v>
      </c>
      <c r="BE310" s="230" t="str">
        <f>IF(tbl_coded[[#This Row],[ISIN]]="","",IF(OR(_xll.BDP($B310&amp;" Corp",BE$1)="#N/A Field Not Applicable"),"--",_xll.BDP($B310&amp;" Corp",BE$1)))</f>
        <v>N</v>
      </c>
      <c r="BF310" s="230" t="str">
        <f>IF(tbl_coded[[#This Row],[ISIN]]="","",IF(OR(_xll.BDP($B310&amp;" Corp",BF$1)="#N/A N/A"),"",_xll.BDP($B310&amp;" Corp",BF$1)))</f>
        <v>3328 HK</v>
      </c>
      <c r="BG310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0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A2</v>
      </c>
      <c r="BI310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310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10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A2/A-/A</v>
      </c>
      <c r="BL310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A2/A-/A</v>
      </c>
      <c r="BM310" s="230" t="str">
        <f>IF(tbl_coded[[#This Row],[GREEN]]="Y","Green",IF(tbl_coded[[#This Row],[SUSTAINABLE]]="Y","Sustainable",IF(tbl_coded[[#This Row],[SOCIAL]]="Y","Social","")))</f>
        <v/>
      </c>
    </row>
    <row r="311" spans="1:65" ht="15" customHeight="1">
      <c r="A311" s="225">
        <v>309</v>
      </c>
      <c r="B311" s="226" t="str">
        <f>IF(美元债一级!$C$3:$C$1048576&lt;&gt;"",美元债一级!C311,"")</f>
        <v>XS2125422290</v>
      </c>
      <c r="C311" s="230" t="str">
        <f>IF(tbl_coded[[#This Row],[ISIN]]="","",IF(tbl_coded[[#This Row],[Index]]&gt;$A$1,"",IF(_xll.BDP($B311&amp;" Corp",C$1)="#N/A N/A","",_xll.BDP($B311&amp;" Corp",C$1))))</f>
        <v>20/2/2020</v>
      </c>
      <c r="D311" s="230" t="str">
        <f>IF(tbl_coded[[#This Row],[ISIN]]="","",IF(_xll.BDP($B311&amp;" Corp",D$1)="#N/A N/A","",_xll.BDP($B311&amp;" Corp",D$1)))</f>
        <v>KUNMING MUNICIPAL URBAN</v>
      </c>
      <c r="E311" s="230" t="str">
        <f>IF(tbl_coded[[#This Row],[ISIN]]="","",IF(_xll.BDP($B311&amp;" Corp",E$1)="#N/A N/A","--",_xll.BDP($B311&amp;" Corp",E$1)))</f>
        <v>--</v>
      </c>
      <c r="F311" s="230" t="str">
        <f>IF(tbl_coded[[#This Row],[ISIN]]="","",IF(_xll.BDS($B311&amp;" Corp",F$1)="#N/A Field Not Applicable","",_xll.BDS($B311&amp;" Corp",F$1)))</f>
        <v/>
      </c>
      <c r="G311" s="230" t="str">
        <f>IF(tbl_coded[[#This Row],[ISIN]]="","",IF(_xll.BDP($F311&amp;" CompanyID",G$1)="#N/A Invalid Security","",_xll.BDP($F311&amp;" CompanyID",G$1)))</f>
        <v/>
      </c>
      <c r="H311" s="230" t="str">
        <f>IF(tbl_coded[[#This Row],[ISIN]]="","",IF(_xll.BDP($B311&amp;" Corp",H$1)="#N/A N/A","--",_xll.BDP($B311&amp;" Corp",H$1)))</f>
        <v>--</v>
      </c>
      <c r="I311" s="230" t="str">
        <f>IF(tbl_coded[[#This Row],[ISIN]]="","",IF(_xll.BDP($B311&amp;" Corp",I$1)="#N/A N/A","--",_xll.BDP($B311&amp;" Corp",I$1)))</f>
        <v>--</v>
      </c>
      <c r="J311" s="230" t="str">
        <f>IF(tbl_coded[[#This Row],[ISIN]]="","",IF(_xll.BDP($B311&amp;" Corp",J$1)="#N/A N/A","--",_xll.BDP($B311&amp;" Corp",J$1)))</f>
        <v>--</v>
      </c>
      <c r="K311" s="230" t="str">
        <f>IF(tbl_coded[[#This Row],[ISIN]]="","",IF(_xll.BDP($B311&amp;" Corp",K$1)="#N/A N/A","--",_xll.BDP($B311&amp;" Corp",K$1)))</f>
        <v>--</v>
      </c>
      <c r="L311" s="230" t="str">
        <f>IF(tbl_coded[[#This Row],[ISIN]]="","",IF(_xll.BDP($B311&amp;" Corp",L$1)="#N/A N/A","--",_xll.BDP($B311&amp;" Corp",L$1)))</f>
        <v>--</v>
      </c>
      <c r="M311" s="230" t="str">
        <f>IF(tbl_coded[[#This Row],[ISIN]]="","",IF(_xll.BDP($B311&amp;" Corp",M$1)="#N/A N/A","--",_xll.BDP($B311&amp;" Corp",M$1)))</f>
        <v>--</v>
      </c>
      <c r="N311" s="230" t="str">
        <f>IF(tbl_coded[[#This Row],[ISIN]]="","",IF(_xll.BDP($B311&amp;" Corp",N$1)="#N/A N/A","--",_xll.BDP($B311&amp;" Corp",N$1)))</f>
        <v>WR</v>
      </c>
      <c r="O311" s="230" t="str">
        <f>IF(tbl_coded[[#This Row],[ISIN]]="","",IF(_xll.BDP($B311&amp;" Corp",O$1)="#N/A N/A","--",_xll.BDP($B311&amp;" Corp",O$1)))</f>
        <v>--</v>
      </c>
      <c r="P311" s="230" t="str">
        <f>IF(tbl_coded[[#This Row],[ISIN]]="","",IF(_xll.BDP($B311&amp;" Corp",P$1)="#N/A N/A","--",_xll.BDP($B311&amp;" Corp",P$1)))</f>
        <v>WD</v>
      </c>
      <c r="Q311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WR/--/WD</v>
      </c>
      <c r="R311" s="230" t="str">
        <f>IF(tbl_coded[[#This Row],[ISIN]]="","",IF(OR(_xll.BDP($B311&amp;" Corp",R$1)="#N/A N/A",_xll.BDP($B311&amp;" Corp",R$1)="#N/A Invalid Security",_xll.BDP($B311&amp;" Corp",R$1)="#N/A Field Not Applicable"),"--",_xll.BDP($B311&amp;" Corp",R$1)))</f>
        <v>--</v>
      </c>
      <c r="S311" s="230" t="str">
        <f>IF(tbl_coded[[#This Row],[ISIN]]="","",IF(OR(_xll.BDP($R311&amp;" Equity",S$1)="#N/A N/A",_xll.BDP($R311&amp;" Equity",S$1)="#N/A Invalid Security"),"--",_xll.BDP($R311&amp;" Equity",S$1)))</f>
        <v>--</v>
      </c>
      <c r="T311" s="230" t="str">
        <f>IF(tbl_coded[[#This Row],[ISIN]]="","",IF(OR(_xll.BDP($R311&amp;" Equity",T$1)="#N/A N/A",_xll.BDP($R311&amp;" Equity",T$1)="#N/A Invalid Security"),"--",_xll.BDP($R311&amp;" Equity",T$1)))</f>
        <v>--</v>
      </c>
      <c r="U311" s="230" t="str">
        <f>IF(tbl_coded[[#This Row],[ISIN]]="","",IF(OR(_xll.BDP($R311&amp;" Equity",U$1)="#N/A N/A",_xll.BDP($R311&amp;" Equity",U$1)="#N/A Invalid Security"),"--",_xll.BDP($R311&amp;" Equity",U$1)))</f>
        <v>--</v>
      </c>
      <c r="V311" s="230" t="str">
        <f>IF(tbl_coded[[#This Row],[ISIN]]="","",IF(OR(_xll.BDP($R311&amp;" Equity",V$1)="#N/A N/A",_xll.BDP($R311&amp;" Equity",V$1)="#N/A Invalid Security"),"--",_xll.BDP($R311&amp;" Equity",V$1)))</f>
        <v>--</v>
      </c>
      <c r="W311" s="230" t="str">
        <f>IF(tbl_coded[[#This Row],[ISIN]]="","",IF(OR(_xll.BDP($R311&amp;" Equity",W$1)="#N/A N/A",_xll.BDP($R311&amp;" Equity",W$1)="#N/A Invalid Security"),"--",_xll.BDP($R311&amp;" Equity",W$1)))</f>
        <v>--</v>
      </c>
      <c r="X311" s="230" t="str">
        <f>IF(tbl_coded[[#This Row],[ISIN]]="","",IF(OR(_xll.BDP($R311&amp;" Equity",X$1)="#N/A N/A",_xll.BDP($R311&amp;" Equity",X$1)="#N/A Invalid Security"),"--",_xll.BDP($R311&amp;" Equity",X$1)))</f>
        <v>--</v>
      </c>
      <c r="Y311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11" s="230" t="str">
        <f>IF(tbl_coded[[#This Row],[ISIN]]="","",IF(ISNUMBER(_xll.BDP(B311&amp;" Corp",Z$1)),_xll.BDP(B311&amp;" Corp",Z$1),""))</f>
        <v/>
      </c>
      <c r="AA311" s="230" t="str">
        <f>IF(tbl_coded[[#This Row],[ISIN]]="","",IF(ISNUMBER(_xll.BDP(B311&amp;" Corp",AA$1)),_xll.BDP(B311&amp;" Corp",AA$1),""))</f>
        <v/>
      </c>
      <c r="AB311" s="230" t="str">
        <f>IF(tbl_coded[[#This Row],[ISIN]]="","",IF(ISNUMBER(_xll.BDP(B311&amp;" Corp",AB$1)),_xll.BDP(B311&amp;" Corp",AB$1),""))</f>
        <v/>
      </c>
      <c r="AC311" s="230" t="str">
        <f>IF(tbl_coded[[#This Row],[ISIN]]="","",IF((_xll.BDP(B311&amp;" Corp",AC$1))="#N/A Field Not Applicable","",_xll.BDP(B311&amp;" Corp",AC$1)))</f>
        <v>N</v>
      </c>
      <c r="AD311" s="230" t="str">
        <f>IF(tbl_coded[[#This Row],[ISIN]]="","",IF((_xll.BDP(B311&amp;" Corp",AD$1))="#N/A N/A","--",_xll.BDP(B311&amp;" Corp",AD$1)))</f>
        <v>--</v>
      </c>
      <c r="AE311" s="230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>NR</v>
      </c>
      <c r="AF311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WR/--/WD</v>
      </c>
      <c r="AG31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11" s="231" t="str">
        <f>IF(tbl_coded[[#This Row],[ISIN]]="","",IF(_xll.BDP($B311&amp;" Corp",AH$1)="#N/A N/A","--",_xll.BDP($B311&amp;" Corp",AH$1)))</f>
        <v>CN</v>
      </c>
      <c r="AI311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1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昆明市城建投资开发有</v>
      </c>
      <c r="AL311" s="230" t="str">
        <f>IF(tbl_coded[[#This Row],[ISIN]]="","",IF(_xll.BDS($B311&amp;" Corp",AL$1)="#N/A Field Not Applicable","",_xll.BDS($B311&amp;" Corp",AL$1)))</f>
        <v/>
      </c>
      <c r="AM311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1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1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1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1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1" s="230" t="str">
        <f>IF(tbl_coded[[#This Row],[ISIN]]="","",IF(OR(_xll.BDP($B311&amp;" Corp",AR$1)="#N/A N/A"),"",_xll.BDP($B311&amp;" Corp",AR$1)))</f>
        <v/>
      </c>
      <c r="AS311" s="230" t="str">
        <f>IF(tbl_coded[[#This Row],[ISIN]]="","",IF(_xll.BDS($B311&amp;" Corp",AS$1)="#N/A Field Not Applicable","",_xll.BDS($B311&amp;" Corp",AS$1)))</f>
        <v/>
      </c>
      <c r="AT311" s="230" t="str">
        <f>IF(tbl_coded[[#This Row],[SBLC Provider BBID]]="","",_xll.BDP(tbl_coded[[#This Row],[SBLC Provider BBID]]&amp;" CompanyID","NAME"))</f>
        <v/>
      </c>
      <c r="AU311" s="230" t="str">
        <f>IF(tbl_coded[[#This Row],[ISIN]]="","",IF(OR(_xll.BDP($B311&amp;" Corp",AU$1)="#N/A N/A"),"--",IF(_xll.BDP($B311&amp;" Corp",AU$1)="#N/A Field Not Applicable","",TEXT(_xll.BDP($B311&amp;" Corp",AU$1),"yyyy/mm/dd"))))</f>
        <v>2019/10/17</v>
      </c>
      <c r="AV311" s="230" t="str">
        <f>IF(tbl_coded[[#This Row],[ISIN]]="","",IF(OR(_xll.BDP($B311&amp;" Corp",AV$1)="#N/A N/A"),"--",IF(_xll.BDP($B311&amp;" Corp",AV$1)="#N/A Field Not Applicable","",TEXT(_xll.BDP($B311&amp;" Corp",AV$1),"yyyy/mm/dd"))))</f>
        <v>2022/10/17</v>
      </c>
      <c r="AW311" s="230" t="str">
        <f>IF(tbl_coded[[#This Row],[ISIN]]="","",IF(OR(_xll.BDP($B311&amp;" Corp",AW$1)="#N/A N/A"),"--",IF(_xll.BDP($B311&amp;" Corp",AW$1)="#N/A Field Not Applicable","",TEXT(_xll.BDP($B311&amp;" Corp",AW$1),"yyyy/mm/dd"))))</f>
        <v>2020/02/20</v>
      </c>
      <c r="AX311" s="230" t="str">
        <f>IF(tbl_coded[[#This Row],[ISIN]]="","",IF(OR(_xll.BDP($B311&amp;" Corp",AX$1)="#N/A Field Not Applicable"),"--",IF(_xll.BDP($B311&amp;" Corp",AX$1)="#N/A Field Not Applicable","",TEXT(_xll.BDP($B311&amp;" Corp",AX$1),"yyyy/mm/dd"))))</f>
        <v>--</v>
      </c>
      <c r="AY311" s="230">
        <f>IF(tbl_coded[[#This Row],[ISIN]]="","",IF(OR(_xll.BDP($B311&amp;" Corp",AY$1)="#N/A N/A"),"--",_xll.BDP($B311&amp;" Corp",AY$1)))</f>
        <v>5.8</v>
      </c>
      <c r="AZ311" s="230" t="str">
        <f>IF(tbl_coded[[#This Row],[ISIN]]="","",IF(OR(_xll.BDP($B311&amp;" Corp",AZ$1)="#N/A N/A"),"--",_xll.BDP($B311&amp;" Corp",AZ$1)))</f>
        <v>USD</v>
      </c>
      <c r="BA311" s="230">
        <f>IF(tbl_coded[[#This Row],[ISIN]]="","",IF(OR(_xll.BDP($B311&amp;" Corp",BA$1)="#N/A N/A"),"--",_xll.BDP($B311&amp;" Corp",BA$1)))</f>
        <v>200000000</v>
      </c>
      <c r="BB311" s="230" t="str">
        <f>IF(tbl_coded[[#This Row],[ISIN]]="","",IF(OR(_xll.BDP($B311&amp;" Corp",BB$1)="#N/A Field Not Applicable"),"--",_xll.BDP($B311&amp;" Corp",BB$1)))</f>
        <v>--</v>
      </c>
      <c r="BC311" s="230" t="str">
        <f>IF(tbl_coded[[#This Row],[ISIN]]="","",IF(OR(_xll.BDP($B311&amp;" Corp",BC$1)="#N/A Field Not Applicable"),"--",_xll.BDP($B311&amp;" Corp",BC$1)))</f>
        <v>N</v>
      </c>
      <c r="BD311" s="230" t="str">
        <f>IF(tbl_coded[[#This Row],[ISIN]]="","",IF(OR(_xll.BDP($B311&amp;" Corp",BD$1)="#N/A Field Not Applicable"),"--",_xll.BDP($B311&amp;" Corp",BD$1)))</f>
        <v>N</v>
      </c>
      <c r="BE311" s="230" t="str">
        <f>IF(tbl_coded[[#This Row],[ISIN]]="","",IF(OR(_xll.BDP($B311&amp;" Corp",BE$1)="#N/A Field Not Applicable"),"--",_xll.BDP($B311&amp;" Corp",BE$1)))</f>
        <v>N</v>
      </c>
      <c r="BF311" s="230" t="str">
        <f>IF(tbl_coded[[#This Row],[ISIN]]="","",IF(OR(_xll.BDP($B311&amp;" Corp",BF$1)="#N/A N/A"),"",_xll.BDP($B311&amp;" Corp",BF$1)))</f>
        <v/>
      </c>
      <c r="BG311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/>
      </c>
      <c r="BH311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/>
      </c>
      <c r="BI311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1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1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L311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WR/--/WD</v>
      </c>
      <c r="BM311" s="230" t="str">
        <f>IF(tbl_coded[[#This Row],[GREEN]]="Y","Green",IF(tbl_coded[[#This Row],[SUSTAINABLE]]="Y","Sustainable",IF(tbl_coded[[#This Row],[SOCIAL]]="Y","Social","")))</f>
        <v/>
      </c>
    </row>
    <row r="312" spans="1:65" ht="15" customHeight="1">
      <c r="A312" s="225">
        <v>310</v>
      </c>
      <c r="B312" s="226" t="str">
        <f>IF(美元债一级!$C$3:$C$1048576&lt;&gt;"",美元债一级!C312,"")</f>
        <v>XS2110675860</v>
      </c>
      <c r="C312" s="230" t="str">
        <f>IF(tbl_coded[[#This Row],[ISIN]]="","",IF(tbl_coded[[#This Row],[Index]]&gt;$A$1,"",IF(_xll.BDP($B312&amp;" Corp",C$1)="#N/A N/A","",_xll.BDP($B312&amp;" Corp",C$1))))</f>
        <v>19/2/2020</v>
      </c>
      <c r="D312" s="230" t="str">
        <f>IF(tbl_coded[[#This Row],[ISIN]]="","",IF(_xll.BDP($B312&amp;" Corp",D$1)="#N/A N/A","",_xll.BDP($B312&amp;" Corp",D$1)))</f>
        <v>MODERN LAND CHINA CO LTD</v>
      </c>
      <c r="E312" s="230" t="str">
        <f>IF(tbl_coded[[#This Row],[ISIN]]="","",IF(_xll.BDP($B312&amp;" Corp",E$1)="#N/A N/A","--",_xll.BDP($B312&amp;" Corp",E$1)))</f>
        <v>SUBSIDIARIES</v>
      </c>
      <c r="F312" s="230" t="str">
        <f>IF(tbl_coded[[#This Row],[ISIN]]="","",IF(_xll.BDS($B312&amp;" Corp",F$1)="#N/A Field Not Applicable","",_xll.BDS($B312&amp;" Corp",F$1)))</f>
        <v/>
      </c>
      <c r="G312" s="230" t="str">
        <f>IF(tbl_coded[[#This Row],[ISIN]]="","",IF(_xll.BDP($F312&amp;" CompanyID",G$1)="#N/A Invalid Security","",_xll.BDP($F312&amp;" CompanyID",G$1)))</f>
        <v/>
      </c>
      <c r="H312" s="230" t="str">
        <f>IF(tbl_coded[[#This Row],[ISIN]]="","",IF(_xll.BDP($B312&amp;" Corp",H$1)="#N/A N/A","--",_xll.BDP($B312&amp;" Corp",H$1)))</f>
        <v>WR</v>
      </c>
      <c r="I312" s="230" t="str">
        <f>IF(tbl_coded[[#This Row],[ISIN]]="","",IF(_xll.BDP($B312&amp;" Corp",I$1)="#N/A N/A","--",_xll.BDP($B312&amp;" Corp",I$1)))</f>
        <v>--</v>
      </c>
      <c r="J312" s="230" t="str">
        <f>IF(tbl_coded[[#This Row],[ISIN]]="","",IF(_xll.BDP($B312&amp;" Corp",J$1)="#N/A N/A","--",_xll.BDP($B312&amp;" Corp",J$1)))</f>
        <v>WD</v>
      </c>
      <c r="K312" s="230" t="str">
        <f>IF(tbl_coded[[#This Row],[ISIN]]="","",IF(_xll.BDP($B312&amp;" Corp",K$1)="#N/A N/A","--",_xll.BDP($B312&amp;" Corp",K$1)))</f>
        <v>--</v>
      </c>
      <c r="L312" s="230" t="str">
        <f>IF(tbl_coded[[#This Row],[ISIN]]="","",IF(_xll.BDP($B312&amp;" Corp",L$1)="#N/A N/A","--",_xll.BDP($B312&amp;" Corp",L$1)))</f>
        <v>--</v>
      </c>
      <c r="M312" s="230" t="str">
        <f>IF(tbl_coded[[#This Row],[ISIN]]="","",IF(_xll.BDP($B312&amp;" Corp",M$1)="#N/A N/A","--",_xll.BDP($B312&amp;" Corp",M$1)))</f>
        <v>--</v>
      </c>
      <c r="N312" s="230" t="str">
        <f>IF(tbl_coded[[#This Row],[ISIN]]="","",IF(_xll.BDP($B312&amp;" Corp",N$1)="#N/A N/A","--",_xll.BDP($B312&amp;" Corp",N$1)))</f>
        <v>WR</v>
      </c>
      <c r="O312" s="230" t="str">
        <f>IF(tbl_coded[[#This Row],[ISIN]]="","",IF(_xll.BDP($B312&amp;" Corp",O$1)="#N/A N/A","--",_xll.BDP($B312&amp;" Corp",O$1)))</f>
        <v>--</v>
      </c>
      <c r="P312" s="230" t="str">
        <f>IF(tbl_coded[[#This Row],[ISIN]]="","",IF(_xll.BDP($B312&amp;" Corp",P$1)="#N/A N/A","--",_xll.BDP($B312&amp;" Corp",P$1)))</f>
        <v>WD</v>
      </c>
      <c r="Q312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WR/--/WD</v>
      </c>
      <c r="R312" s="230" t="str">
        <f>IF(tbl_coded[[#This Row],[ISIN]]="","",IF(OR(_xll.BDP($B312&amp;" Corp",R$1)="#N/A N/A",_xll.BDP($B312&amp;" Corp",R$1)="#N/A Invalid Security",_xll.BDP($B312&amp;" Corp",R$1)="#N/A Field Not Applicable"),"--",_xll.BDP($B312&amp;" Corp",R$1)))</f>
        <v>--</v>
      </c>
      <c r="S312" s="230" t="str">
        <f>IF(tbl_coded[[#This Row],[ISIN]]="","",IF(OR(_xll.BDP($R312&amp;" Equity",S$1)="#N/A N/A",_xll.BDP($R312&amp;" Equity",S$1)="#N/A Invalid Security"),"--",_xll.BDP($R312&amp;" Equity",S$1)))</f>
        <v>--</v>
      </c>
      <c r="T312" s="230" t="str">
        <f>IF(tbl_coded[[#This Row],[ISIN]]="","",IF(OR(_xll.BDP($R312&amp;" Equity",T$1)="#N/A N/A",_xll.BDP($R312&amp;" Equity",T$1)="#N/A Invalid Security"),"--",_xll.BDP($R312&amp;" Equity",T$1)))</f>
        <v>--</v>
      </c>
      <c r="U312" s="230" t="str">
        <f>IF(tbl_coded[[#This Row],[ISIN]]="","",IF(OR(_xll.BDP($R312&amp;" Equity",U$1)="#N/A N/A",_xll.BDP($R312&amp;" Equity",U$1)="#N/A Invalid Security"),"--",_xll.BDP($R312&amp;" Equity",U$1)))</f>
        <v>--</v>
      </c>
      <c r="V312" s="230" t="str">
        <f>IF(tbl_coded[[#This Row],[ISIN]]="","",IF(OR(_xll.BDP($R312&amp;" Equity",V$1)="#N/A N/A",_xll.BDP($R312&amp;" Equity",V$1)="#N/A Invalid Security"),"--",_xll.BDP($R312&amp;" Equity",V$1)))</f>
        <v>--</v>
      </c>
      <c r="W312" s="230" t="str">
        <f>IF(tbl_coded[[#This Row],[ISIN]]="","",IF(OR(_xll.BDP($R312&amp;" Equity",W$1)="#N/A N/A",_xll.BDP($R312&amp;" Equity",W$1)="#N/A Invalid Security"),"--",_xll.BDP($R312&amp;" Equity",W$1)))</f>
        <v>--</v>
      </c>
      <c r="X312" s="230" t="str">
        <f>IF(tbl_coded[[#This Row],[ISIN]]="","",IF(OR(_xll.BDP($R312&amp;" Equity",X$1)="#N/A N/A",_xll.BDP($R312&amp;" Equity",X$1)="#N/A Invalid Security"),"--",_xll.BDP($R312&amp;" Equity",X$1)))</f>
        <v>--</v>
      </c>
      <c r="Y312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12" s="230" t="str">
        <f>IF(tbl_coded[[#This Row],[ISIN]]="","",IF(ISNUMBER(_xll.BDP(B312&amp;" Corp",Z$1)),_xll.BDP(B312&amp;" Corp",Z$1),""))</f>
        <v/>
      </c>
      <c r="AA312" s="230" t="str">
        <f>IF(tbl_coded[[#This Row],[ISIN]]="","",IF(ISNUMBER(_xll.BDP(B312&amp;" Corp",AA$1)),_xll.BDP(B312&amp;" Corp",AA$1),""))</f>
        <v/>
      </c>
      <c r="AB312" s="230" t="str">
        <f>IF(tbl_coded[[#This Row],[ISIN]]="","",IF(ISNUMBER(_xll.BDP(B312&amp;" Corp",AB$1)),_xll.BDP(B312&amp;" Corp",AB$1),""))</f>
        <v/>
      </c>
      <c r="AC312" s="230" t="str">
        <f>IF(tbl_coded[[#This Row],[ISIN]]="","",IF((_xll.BDP(B312&amp;" Corp",AC$1))="#N/A Field Not Applicable","",_xll.BDP(B312&amp;" Corp",AC$1)))</f>
        <v>N</v>
      </c>
      <c r="AD312" s="230" t="str">
        <f>IF(tbl_coded[[#This Row],[ISIN]]="","",IF((_xll.BDP(B312&amp;" Corp",AD$1))="#N/A N/A","--",_xll.BDP(B312&amp;" Corp",AD$1)))</f>
        <v>--</v>
      </c>
      <c r="AE312" s="230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>HY</v>
      </c>
      <c r="AF312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WR/--/WD</v>
      </c>
      <c r="AG31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WR/--/WD</v>
      </c>
      <c r="AH312" s="231" t="str">
        <f>IF(tbl_coded[[#This Row],[ISIN]]="","",IF(_xll.BDP($B312&amp;" Corp",AH$1)="#N/A N/A","--",_xll.BDP($B312&amp;" Corp",AH$1)))</f>
        <v>KY</v>
      </c>
      <c r="AI312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HK</v>
      </c>
      <c r="AJ31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2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当代置业</v>
      </c>
      <c r="AL312" s="230" t="s">
        <v>521</v>
      </c>
      <c r="AM312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2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--</v>
      </c>
      <c r="AO312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--</v>
      </c>
      <c r="AP312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--</v>
      </c>
      <c r="AQ312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2" s="230" t="str">
        <f>IF(tbl_coded[[#This Row],[ISIN]]="","",IF(OR(_xll.BDP($B312&amp;" Corp",AR$1)="#N/A N/A"),"",_xll.BDP($B312&amp;" Corp",AR$1)))</f>
        <v>Subsidiaries</v>
      </c>
      <c r="AS312" s="230" t="str">
        <f>IF(tbl_coded[[#This Row],[ISIN]]="","",IF(_xll.BDS($B312&amp;" Corp",AS$1)="#N/A Field Not Applicable","",_xll.BDS($B312&amp;" Corp",AS$1)))</f>
        <v/>
      </c>
      <c r="AT312" s="230" t="str">
        <f>IF(tbl_coded[[#This Row],[SBLC Provider BBID]]="","",_xll.BDP(tbl_coded[[#This Row],[SBLC Provider BBID]]&amp;" CompanyID","NAME"))</f>
        <v/>
      </c>
      <c r="AU312" s="230" t="str">
        <f>IF(tbl_coded[[#This Row],[ISIN]]="","",IF(OR(_xll.BDP($B312&amp;" Corp",AU$1)="#N/A N/A"),"--",IF(_xll.BDP($B312&amp;" Corp",AU$1)="#N/A Field Not Applicable","",TEXT(_xll.BDP($B312&amp;" Corp",AU$1),"yyyy/mm/dd"))))</f>
        <v>2020/02/26</v>
      </c>
      <c r="AV312" s="230" t="str">
        <f>IF(tbl_coded[[#This Row],[ISIN]]="","",IF(OR(_xll.BDP($B312&amp;" Corp",AV$1)="#N/A N/A"),"--",IF(_xll.BDP($B312&amp;" Corp",AV$1)="#N/A Field Not Applicable","",TEXT(_xll.BDP($B312&amp;" Corp",AV$1),"yyyy/mm/dd"))))</f>
        <v>2022/02/26</v>
      </c>
      <c r="AW312" s="230" t="str">
        <f>IF(tbl_coded[[#This Row],[ISIN]]="","",IF(OR(_xll.BDP($B312&amp;" Corp",AW$1)="#N/A N/A"),"--",IF(_xll.BDP($B312&amp;" Corp",AW$1)="#N/A Field Not Applicable","",TEXT(_xll.BDP($B312&amp;" Corp",AW$1),"yyyy/mm/dd"))))</f>
        <v>2020/02/19</v>
      </c>
      <c r="AX312" s="230" t="str">
        <f>IF(tbl_coded[[#This Row],[ISIN]]="","",IF(OR(_xll.BDP($B312&amp;" Corp",AX$1)="#N/A Field Not Applicable"),"--",IF(_xll.BDP($B312&amp;" Corp",AX$1)="#N/A Field Not Applicable","",TEXT(_xll.BDP($B312&amp;" Corp",AX$1),"yyyy/mm/dd"))))</f>
        <v>--</v>
      </c>
      <c r="AY312" s="230">
        <f>IF(tbl_coded[[#This Row],[ISIN]]="","",IF(OR(_xll.BDP($B312&amp;" Corp",AY$1)="#N/A N/A"),"--",_xll.BDP($B312&amp;" Corp",AY$1)))</f>
        <v>11.8</v>
      </c>
      <c r="AZ312" s="230" t="str">
        <f>IF(tbl_coded[[#This Row],[ISIN]]="","",IF(OR(_xll.BDP($B312&amp;" Corp",AZ$1)="#N/A N/A"),"--",_xll.BDP($B312&amp;" Corp",AZ$1)))</f>
        <v>USD</v>
      </c>
      <c r="BA312" s="230">
        <f>IF(tbl_coded[[#This Row],[ISIN]]="","",IF(OR(_xll.BDP($B312&amp;" Corp",BA$1)="#N/A N/A"),"--",_xll.BDP($B312&amp;" Corp",BA$1)))</f>
        <v>200000000</v>
      </c>
      <c r="BB312" s="230">
        <f>IF(tbl_coded[[#This Row],[ISIN]]="","",IF(OR(_xll.BDP($B312&amp;" Corp",BB$1)="#N/A Field Not Applicable"),"--",_xll.BDP($B312&amp;" Corp",BB$1)))</f>
        <v>98.156000000000006</v>
      </c>
      <c r="BC312" s="230" t="str">
        <f>IF(tbl_coded[[#This Row],[ISIN]]="","",IF(OR(_xll.BDP($B312&amp;" Corp",BC$1)="#N/A Field Not Applicable"),"--",_xll.BDP($B312&amp;" Corp",BC$1)))</f>
        <v>Y</v>
      </c>
      <c r="BD312" s="230" t="str">
        <f>IF(tbl_coded[[#This Row],[ISIN]]="","",IF(OR(_xll.BDP($B312&amp;" Corp",BD$1)="#N/A Field Not Applicable"),"--",_xll.BDP($B312&amp;" Corp",BD$1)))</f>
        <v>N</v>
      </c>
      <c r="BE312" s="230" t="str">
        <f>IF(tbl_coded[[#This Row],[ISIN]]="","",IF(OR(_xll.BDP($B312&amp;" Corp",BE$1)="#N/A Field Not Applicable"),"--",_xll.BDP($B312&amp;" Corp",BE$1)))</f>
        <v>N</v>
      </c>
      <c r="BF312" s="230" t="str">
        <f>IF(tbl_coded[[#This Row],[ISIN]]="","",IF(OR(_xll.BDP($B312&amp;" Corp",BF$1)="#N/A N/A"),"",_xll.BDP($B312&amp;" Corp",BF$1)))</f>
        <v>1107 HK</v>
      </c>
      <c r="BG312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2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2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12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WD</v>
      </c>
      <c r="BK312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--/--/WD</v>
      </c>
      <c r="BL312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--/--/WD</v>
      </c>
      <c r="BM312" s="230" t="str">
        <f>IF(tbl_coded[[#This Row],[GREEN]]="Y","Green",IF(tbl_coded[[#This Row],[SUSTAINABLE]]="Y","Sustainable",IF(tbl_coded[[#This Row],[SOCIAL]]="Y","Social","")))</f>
        <v>Green</v>
      </c>
    </row>
    <row r="313" spans="1:65" ht="15" customHeight="1">
      <c r="A313" s="225">
        <v>311</v>
      </c>
      <c r="B313" s="226" t="str">
        <f>IF(美元债一级!$C$3:$C$1048576&lt;&gt;"",美元债一级!C313,"")</f>
        <v>XS2102904864</v>
      </c>
      <c r="C313" s="228" t="str">
        <f>IF(tbl_coded[[#This Row],[ISIN]]="","",IF(tbl_coded[[#This Row],[Index]]&gt;$A$1,"",IF(_xll.BDP($B313&amp;" Corp",C$1)="#N/A N/A","",_xll.BDP($B313&amp;" Corp",C$1))))</f>
        <v>13/2/2020</v>
      </c>
      <c r="D313" s="228" t="str">
        <f>IF(tbl_coded[[#This Row],[ISIN]]="","",IF(_xll.BDP($B313&amp;" Corp",D$1)="#N/A N/A","",_xll.BDP($B313&amp;" Corp",D$1)))</f>
        <v>CCCI TREASURE LTD</v>
      </c>
      <c r="E313" s="228" t="str">
        <f>IF(tbl_coded[[#This Row],[ISIN]]="","",IF(_xll.BDP($B313&amp;" Corp",E$1)="#N/A N/A","--",_xll.BDP($B313&amp;" Corp",E$1)))</f>
        <v>CHINA COMM CONSTRUCTION</v>
      </c>
      <c r="F313" s="228" t="str">
        <f>IF(tbl_coded[[#This Row],[ISIN]]="","",IF(_xll.BDS($B313&amp;" Corp",F$1)="#N/A Field Not Applicable","",_xll.BDS($B313&amp;" Corp",F$1)))</f>
        <v/>
      </c>
      <c r="G313" s="228" t="str">
        <f>IF(tbl_coded[[#This Row],[ISIN]]="","",IF(_xll.BDP($F313&amp;" CompanyID",G$1)="#N/A Invalid Security","",_xll.BDP($F313&amp;" CompanyID",G$1)))</f>
        <v/>
      </c>
      <c r="H313" s="228" t="str">
        <f>IF(tbl_coded[[#This Row],[ISIN]]="","",IF(_xll.BDP($B313&amp;" Corp",H$1)="#N/A N/A","--",_xll.BDP($B313&amp;" Corp",H$1)))</f>
        <v>Baa2</v>
      </c>
      <c r="I313" s="228" t="str">
        <f>IF(tbl_coded[[#This Row],[ISIN]]="","",IF(_xll.BDP($B313&amp;" Corp",I$1)="#N/A N/A","--",_xll.BDP($B313&amp;" Corp",I$1)))</f>
        <v>--</v>
      </c>
      <c r="J313" s="228" t="str">
        <f>IF(tbl_coded[[#This Row],[ISIN]]="","",IF(_xll.BDP($B313&amp;" Corp",J$1)="#N/A N/A","--",_xll.BDP($B313&amp;" Corp",J$1)))</f>
        <v>--</v>
      </c>
      <c r="K313" s="228" t="str">
        <f>IF(tbl_coded[[#This Row],[ISIN]]="","",IF(_xll.BDP($B313&amp;" Corp",K$1)="#N/A N/A","--",_xll.BDP($B313&amp;" Corp",K$1)))</f>
        <v>--</v>
      </c>
      <c r="L313" s="228" t="str">
        <f>IF(tbl_coded[[#This Row],[ISIN]]="","",IF(_xll.BDP($B313&amp;" Corp",L$1)="#N/A N/A","--",_xll.BDP($B313&amp;" Corp",L$1)))</f>
        <v>--</v>
      </c>
      <c r="M313" s="228" t="str">
        <f>IF(tbl_coded[[#This Row],[ISIN]]="","",IF(_xll.BDP($B313&amp;" Corp",M$1)="#N/A N/A","--",_xll.BDP($B313&amp;" Corp",M$1)))</f>
        <v>Baa2</v>
      </c>
      <c r="N313" s="228" t="str">
        <f>IF(tbl_coded[[#This Row],[ISIN]]="","",IF(_xll.BDP($B313&amp;" Corp",N$1)="#N/A N/A","--",_xll.BDP($B313&amp;" Corp",N$1)))</f>
        <v>--</v>
      </c>
      <c r="O313" s="228" t="str">
        <f>IF(tbl_coded[[#This Row],[ISIN]]="","",IF(_xll.BDP($B313&amp;" Corp",O$1)="#N/A N/A","--",_xll.BDP($B313&amp;" Corp",O$1)))</f>
        <v>--</v>
      </c>
      <c r="P313" s="228" t="str">
        <f>IF(tbl_coded[[#This Row],[ISIN]]="","",IF(_xll.BDP($B313&amp;" Corp",P$1)="#N/A N/A","--",_xll.BDP($B313&amp;" Corp",P$1)))</f>
        <v>--</v>
      </c>
      <c r="Q313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313" s="228" t="str">
        <f>IF(tbl_coded[[#This Row],[ISIN]]="","",IF(OR(_xll.BDP($B313&amp;" Corp",R$1)="#N/A N/A",_xll.BDP($B313&amp;" Corp",R$1)="#N/A Invalid Security",_xll.BDP($B313&amp;" Corp",R$1)="#N/A Field Not Applicable"),"--",_xll.BDP($B313&amp;" Corp",R$1)))</f>
        <v>1800 HK</v>
      </c>
      <c r="S313" s="228" t="str">
        <f>IF(tbl_coded[[#This Row],[ISIN]]="","",IF(OR(_xll.BDP($R313&amp;" Equity",S$1)="#N/A N/A",_xll.BDP($R313&amp;" Equity",S$1)="#N/A Invalid Security"),"--",_xll.BDP($R313&amp;" Equity",S$1)))</f>
        <v>--</v>
      </c>
      <c r="T313" s="228" t="str">
        <f>IF(tbl_coded[[#This Row],[ISIN]]="","",IF(OR(_xll.BDP($R313&amp;" Equity",T$1)="#N/A N/A",_xll.BDP($R313&amp;" Equity",T$1)="#N/A Invalid Security"),"--",_xll.BDP($R313&amp;" Equity",T$1)))</f>
        <v>--</v>
      </c>
      <c r="U313" s="228" t="str">
        <f>IF(tbl_coded[[#This Row],[ISIN]]="","",IF(OR(_xll.BDP($R313&amp;" Equity",U$1)="#N/A N/A",_xll.BDP($R313&amp;" Equity",U$1)="#N/A Invalid Security"),"--",_xll.BDP($R313&amp;" Equity",U$1)))</f>
        <v>Baa1</v>
      </c>
      <c r="V313" s="228" t="str">
        <f>IF(tbl_coded[[#This Row],[ISIN]]="","",IF(OR(_xll.BDP($R313&amp;" Equity",V$1)="#N/A N/A",_xll.BDP($R313&amp;" Equity",V$1)="#N/A Invalid Security"),"--",_xll.BDP($R313&amp;" Equity",V$1)))</f>
        <v>--</v>
      </c>
      <c r="W313" s="228" t="str">
        <f>IF(tbl_coded[[#This Row],[ISIN]]="","",IF(OR(_xll.BDP($R313&amp;" Equity",W$1)="#N/A N/A",_xll.BDP($R313&amp;" Equity",W$1)="#N/A Invalid Security"),"--",_xll.BDP($R313&amp;" Equity",W$1)))</f>
        <v>--</v>
      </c>
      <c r="X313" s="228" t="str">
        <f>IF(tbl_coded[[#This Row],[ISIN]]="","",IF(OR(_xll.BDP($R313&amp;" Equity",X$1)="#N/A N/A",_xll.BDP($R313&amp;" Equity",X$1)="#N/A Invalid Security"),"--",_xll.BDP($R313&amp;" Equity",X$1)))</f>
        <v>A-</v>
      </c>
      <c r="Y313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Baa1/--/A-</v>
      </c>
      <c r="Z313" s="228">
        <f>IF(tbl_coded[[#This Row],[ISIN]]="","",IF(ISNUMBER(_xll.BDP(B313&amp;" Corp",Z$1)),_xll.BDP(B313&amp;" Corp",Z$1),""))</f>
        <v>199.8</v>
      </c>
      <c r="AA313" s="228">
        <f>IF(tbl_coded[[#This Row],[ISIN]]="","",IF(ISNUMBER(_xll.BDP(B313&amp;" Corp",AA$1)),_xll.BDP(B313&amp;" Corp",AA$1),""))</f>
        <v>199.8</v>
      </c>
      <c r="AB313" s="228">
        <f>IF(tbl_coded[[#This Row],[ISIN]]="","",IF(ISNUMBER(_xll.BDP(B313&amp;" Corp",AB$1)),_xll.BDP(B313&amp;" Corp",AB$1),""))</f>
        <v>499.8</v>
      </c>
      <c r="AC313" s="228" t="str">
        <f>IF(tbl_coded[[#This Row],[ISIN]]="","",IF((_xll.BDP(B313&amp;" Corp",AC$1))="#N/A Field Not Applicable","",_xll.BDP(B313&amp;" Corp",AC$1)))</f>
        <v>N</v>
      </c>
      <c r="AD313" s="228" t="str">
        <f>IF(tbl_coded[[#This Row],[ISIN]]="","",IF((_xll.BDP(B313&amp;" Corp",AD$1))="#N/A N/A","--",_xll.BDP(B313&amp;" Corp",AD$1)))</f>
        <v>--</v>
      </c>
      <c r="AE313" s="228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>IG</v>
      </c>
      <c r="AF313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Baa1/--/A-</v>
      </c>
      <c r="AG313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H313" s="229" t="str">
        <f>IF(tbl_coded[[#This Row],[ISIN]]="","",IF(_xll.BDP($B313&amp;" Corp",AH$1)="#N/A N/A","--",_xll.BDP($B313&amp;" Corp",AH$1)))</f>
        <v>VG</v>
      </c>
      <c r="AI313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3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199.8</v>
      </c>
      <c r="AK313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中交CCCI Treasure有限公</v>
      </c>
      <c r="AL313" s="244" t="str">
        <f>IF(tbl_coded[[#This Row],[ISIN]]="","",IF(_xll.BDS($B313&amp;" Corp",AL$1)="#N/A Field Not Applicable","",_xll.BDS($B313&amp;" Corp",AL$1)))</f>
        <v/>
      </c>
      <c r="AM313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3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3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3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3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3" s="244" t="str">
        <f>IF(tbl_coded[[#This Row],[ISIN]]="","",IF(OR(_xll.BDP($B313&amp;" Corp",AR$1)="#N/A N/A"),"",_xll.BDP($B313&amp;" Corp",AR$1)))</f>
        <v>China Communications Construction Co Ltd</v>
      </c>
      <c r="AS313" s="244" t="str">
        <f>IF(tbl_coded[[#This Row],[ISIN]]="","",IF(_xll.BDS($B313&amp;" Corp",AS$1)="#N/A Field Not Applicable","",_xll.BDS($B313&amp;" Corp",AS$1)))</f>
        <v/>
      </c>
      <c r="AT313" s="244" t="str">
        <f>IF(tbl_coded[[#This Row],[SBLC Provider BBID]]="","",_xll.BDP(tbl_coded[[#This Row],[SBLC Provider BBID]]&amp;" CompanyID","NAME"))</f>
        <v/>
      </c>
      <c r="AU313" s="244" t="str">
        <f>IF(tbl_coded[[#This Row],[ISIN]]="","",IF(OR(_xll.BDP($B313&amp;" Corp",AU$1)="#N/A N/A"),"--",IF(_xll.BDP($B313&amp;" Corp",AU$1)="#N/A Field Not Applicable","",TEXT(_xll.BDP($B313&amp;" Corp",AU$1),"yyyy/mm/dd"))))</f>
        <v>2020/02/21</v>
      </c>
      <c r="AV313" s="244" t="str">
        <f>IF(tbl_coded[[#This Row],[ISIN]]="","",IF(OR(_xll.BDP($B313&amp;" Corp",AV$1)="#N/A N/A"),"--",IF(_xll.BDP($B313&amp;" Corp",AV$1)="#N/A Field Not Applicable","",TEXT(_xll.BDP($B313&amp;" Corp",AV$1),"yyyy/mm/dd"))))</f>
        <v/>
      </c>
      <c r="AW313" s="244" t="str">
        <f>IF(tbl_coded[[#This Row],[ISIN]]="","",IF(OR(_xll.BDP($B313&amp;" Corp",AW$1)="#N/A N/A"),"--",IF(_xll.BDP($B313&amp;" Corp",AW$1)="#N/A Field Not Applicable","",TEXT(_xll.BDP($B313&amp;" Corp",AW$1),"yyyy/mm/dd"))))</f>
        <v>2020/02/13</v>
      </c>
      <c r="AX313" s="244" t="str">
        <f>IF(tbl_coded[[#This Row],[ISIN]]="","",IF(OR(_xll.BDP($B313&amp;" Corp",AX$1)="#N/A Field Not Applicable"),"--",IF(_xll.BDP($B313&amp;" Corp",AX$1)="#N/A Field Not Applicable","",TEXT(_xll.BDP($B313&amp;" Corp",AX$1),"yyyy/mm/dd"))))</f>
        <v>2024/11/21</v>
      </c>
      <c r="AY313" s="244">
        <f>IF(tbl_coded[[#This Row],[ISIN]]="","",IF(OR(_xll.BDP($B313&amp;" Corp",AY$1)="#N/A N/A"),"--",_xll.BDP($B313&amp;" Corp",AY$1)))</f>
        <v>3.4249999999999998</v>
      </c>
      <c r="AZ313" s="244" t="str">
        <f>IF(tbl_coded[[#This Row],[ISIN]]="","",IF(OR(_xll.BDP($B313&amp;" Corp",AZ$1)="#N/A N/A"),"--",_xll.BDP($B313&amp;" Corp",AZ$1)))</f>
        <v>USD</v>
      </c>
      <c r="BA313" s="244">
        <f>IF(tbl_coded[[#This Row],[ISIN]]="","",IF(OR(_xll.BDP($B313&amp;" Corp",BA$1)="#N/A N/A"),"--",_xll.BDP($B313&amp;" Corp",BA$1)))</f>
        <v>1000000000</v>
      </c>
      <c r="BB313" s="244">
        <f>IF(tbl_coded[[#This Row],[ISIN]]="","",IF(OR(_xll.BDP($B313&amp;" Corp",BB$1)="#N/A Field Not Applicable"),"--",_xll.BDP($B313&amp;" Corp",BB$1)))</f>
        <v>100</v>
      </c>
      <c r="BC313" s="244" t="str">
        <f>IF(tbl_coded[[#This Row],[ISIN]]="","",IF(OR(_xll.BDP($B313&amp;" Corp",BC$1)="#N/A Field Not Applicable"),"--",_xll.BDP($B313&amp;" Corp",BC$1)))</f>
        <v>N</v>
      </c>
      <c r="BD313" s="244" t="str">
        <f>IF(tbl_coded[[#This Row],[ISIN]]="","",IF(OR(_xll.BDP($B313&amp;" Corp",BD$1)="#N/A Field Not Applicable"),"--",_xll.BDP($B313&amp;" Corp",BD$1)))</f>
        <v>N</v>
      </c>
      <c r="BE313" s="244" t="str">
        <f>IF(tbl_coded[[#This Row],[ISIN]]="","",IF(OR(_xll.BDP($B313&amp;" Corp",BE$1)="#N/A Field Not Applicable"),"--",_xll.BDP($B313&amp;" Corp",BE$1)))</f>
        <v>N</v>
      </c>
      <c r="BF313" s="244" t="str">
        <f>IF(tbl_coded[[#This Row],[ISIN]]="","",IF(OR(_xll.BDP($B313&amp;" Corp",BF$1)="#N/A N/A"),"",_xll.BDP($B313&amp;" Corp",BF$1)))</f>
        <v>1800 HK</v>
      </c>
      <c r="BG313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3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3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13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313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313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Baa1/--/A-</v>
      </c>
      <c r="BM313" s="244" t="str">
        <f>IF(tbl_coded[[#This Row],[GREEN]]="Y","Green",IF(tbl_coded[[#This Row],[SUSTAINABLE]]="Y","Sustainable",IF(tbl_coded[[#This Row],[SOCIAL]]="Y","Social","")))</f>
        <v/>
      </c>
    </row>
    <row r="314" spans="1:65" ht="15" customHeight="1">
      <c r="A314" s="225">
        <v>312</v>
      </c>
      <c r="B314" s="226" t="str">
        <f>IF(美元债一级!$C$3:$C$1048576&lt;&gt;"",美元债一级!C314,"")</f>
        <v>XS2102905168</v>
      </c>
      <c r="C314" s="228" t="str">
        <f>IF(tbl_coded[[#This Row],[ISIN]]="","",IF(tbl_coded[[#This Row],[Index]]&gt;$A$1,"",IF(_xll.BDP($B314&amp;" Corp",C$1)="#N/A N/A","",_xll.BDP($B314&amp;" Corp",C$1))))</f>
        <v>13/2/2020</v>
      </c>
      <c r="D314" s="228" t="str">
        <f>IF(tbl_coded[[#This Row],[ISIN]]="","",IF(_xll.BDP($B314&amp;" Corp",D$1)="#N/A N/A","",_xll.BDP($B314&amp;" Corp",D$1)))</f>
        <v>CCCI TREASURE LTD</v>
      </c>
      <c r="E314" s="228" t="str">
        <f>IF(tbl_coded[[#This Row],[ISIN]]="","",IF(_xll.BDP($B314&amp;" Corp",E$1)="#N/A N/A","--",_xll.BDP($B314&amp;" Corp",E$1)))</f>
        <v>CHINA COMM CONSTRUCTION</v>
      </c>
      <c r="F314" s="228" t="str">
        <f>IF(tbl_coded[[#This Row],[ISIN]]="","",IF(_xll.BDS($B314&amp;" Corp",F$1)="#N/A Field Not Applicable","",_xll.BDS($B314&amp;" Corp",F$1)))</f>
        <v/>
      </c>
      <c r="G314" s="228" t="str">
        <f>IF(tbl_coded[[#This Row],[ISIN]]="","",IF(_xll.BDP($F314&amp;" CompanyID",G$1)="#N/A Invalid Security","",_xll.BDP($F314&amp;" CompanyID",G$1)))</f>
        <v/>
      </c>
      <c r="H314" s="228" t="str">
        <f>IF(tbl_coded[[#This Row],[ISIN]]="","",IF(_xll.BDP($B314&amp;" Corp",H$1)="#N/A N/A","--",_xll.BDP($B314&amp;" Corp",H$1)))</f>
        <v>Baa2</v>
      </c>
      <c r="I314" s="228" t="str">
        <f>IF(tbl_coded[[#This Row],[ISIN]]="","",IF(_xll.BDP($B314&amp;" Corp",I$1)="#N/A N/A","--",_xll.BDP($B314&amp;" Corp",I$1)))</f>
        <v>--</v>
      </c>
      <c r="J314" s="228" t="str">
        <f>IF(tbl_coded[[#This Row],[ISIN]]="","",IF(_xll.BDP($B314&amp;" Corp",J$1)="#N/A N/A","--",_xll.BDP($B314&amp;" Corp",J$1)))</f>
        <v>--</v>
      </c>
      <c r="K314" s="228" t="str">
        <f>IF(tbl_coded[[#This Row],[ISIN]]="","",IF(_xll.BDP($B314&amp;" Corp",K$1)="#N/A N/A","--",_xll.BDP($B314&amp;" Corp",K$1)))</f>
        <v>--</v>
      </c>
      <c r="L314" s="228" t="str">
        <f>IF(tbl_coded[[#This Row],[ISIN]]="","",IF(_xll.BDP($B314&amp;" Corp",L$1)="#N/A N/A","--",_xll.BDP($B314&amp;" Corp",L$1)))</f>
        <v>--</v>
      </c>
      <c r="M314" s="228" t="str">
        <f>IF(tbl_coded[[#This Row],[ISIN]]="","",IF(_xll.BDP($B314&amp;" Corp",M$1)="#N/A N/A","--",_xll.BDP($B314&amp;" Corp",M$1)))</f>
        <v>Baa2</v>
      </c>
      <c r="N314" s="228" t="str">
        <f>IF(tbl_coded[[#This Row],[ISIN]]="","",IF(_xll.BDP($B314&amp;" Corp",N$1)="#N/A N/A","--",_xll.BDP($B314&amp;" Corp",N$1)))</f>
        <v>--</v>
      </c>
      <c r="O314" s="228" t="str">
        <f>IF(tbl_coded[[#This Row],[ISIN]]="","",IF(_xll.BDP($B314&amp;" Corp",O$1)="#N/A N/A","--",_xll.BDP($B314&amp;" Corp",O$1)))</f>
        <v>--</v>
      </c>
      <c r="P314" s="228" t="str">
        <f>IF(tbl_coded[[#This Row],[ISIN]]="","",IF(_xll.BDP($B314&amp;" Corp",P$1)="#N/A N/A","--",_xll.BDP($B314&amp;" Corp",P$1)))</f>
        <v>--</v>
      </c>
      <c r="Q314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Baa2/--/--</v>
      </c>
      <c r="R314" s="228" t="str">
        <f>IF(tbl_coded[[#This Row],[ISIN]]="","",IF(OR(_xll.BDP($B314&amp;" Corp",R$1)="#N/A N/A",_xll.BDP($B314&amp;" Corp",R$1)="#N/A Invalid Security",_xll.BDP($B314&amp;" Corp",R$1)="#N/A Field Not Applicable"),"--",_xll.BDP($B314&amp;" Corp",R$1)))</f>
        <v>1800 HK</v>
      </c>
      <c r="S314" s="228" t="str">
        <f>IF(tbl_coded[[#This Row],[ISIN]]="","",IF(OR(_xll.BDP($R314&amp;" Equity",S$1)="#N/A N/A",_xll.BDP($R314&amp;" Equity",S$1)="#N/A Invalid Security"),"--",_xll.BDP($R314&amp;" Equity",S$1)))</f>
        <v>--</v>
      </c>
      <c r="T314" s="228" t="str">
        <f>IF(tbl_coded[[#This Row],[ISIN]]="","",IF(OR(_xll.BDP($R314&amp;" Equity",T$1)="#N/A N/A",_xll.BDP($R314&amp;" Equity",T$1)="#N/A Invalid Security"),"--",_xll.BDP($R314&amp;" Equity",T$1)))</f>
        <v>--</v>
      </c>
      <c r="U314" s="228" t="str">
        <f>IF(tbl_coded[[#This Row],[ISIN]]="","",IF(OR(_xll.BDP($R314&amp;" Equity",U$1)="#N/A N/A",_xll.BDP($R314&amp;" Equity",U$1)="#N/A Invalid Security"),"--",_xll.BDP($R314&amp;" Equity",U$1)))</f>
        <v>Baa1</v>
      </c>
      <c r="V314" s="228" t="str">
        <f>IF(tbl_coded[[#This Row],[ISIN]]="","",IF(OR(_xll.BDP($R314&amp;" Equity",V$1)="#N/A N/A",_xll.BDP($R314&amp;" Equity",V$1)="#N/A Invalid Security"),"--",_xll.BDP($R314&amp;" Equity",V$1)))</f>
        <v>--</v>
      </c>
      <c r="W314" s="228" t="str">
        <f>IF(tbl_coded[[#This Row],[ISIN]]="","",IF(OR(_xll.BDP($R314&amp;" Equity",W$1)="#N/A N/A",_xll.BDP($R314&amp;" Equity",W$1)="#N/A Invalid Security"),"--",_xll.BDP($R314&amp;" Equity",W$1)))</f>
        <v>--</v>
      </c>
      <c r="X314" s="228" t="str">
        <f>IF(tbl_coded[[#This Row],[ISIN]]="","",IF(OR(_xll.BDP($R314&amp;" Equity",X$1)="#N/A N/A",_xll.BDP($R314&amp;" Equity",X$1)="#N/A Invalid Security"),"--",_xll.BDP($R314&amp;" Equity",X$1)))</f>
        <v>A-</v>
      </c>
      <c r="Y314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Baa1/--/A-</v>
      </c>
      <c r="Z314" s="228">
        <f>IF(tbl_coded[[#This Row],[ISIN]]="","",IF(ISNUMBER(_xll.BDP(B314&amp;" Corp",Z$1)),_xll.BDP(B314&amp;" Corp",Z$1),""))</f>
        <v>211.7</v>
      </c>
      <c r="AA314" s="228">
        <f>IF(tbl_coded[[#This Row],[ISIN]]="","",IF(ISNUMBER(_xll.BDP(B314&amp;" Corp",AA$1)),_xll.BDP(B314&amp;" Corp",AA$1),""))</f>
        <v>211.7</v>
      </c>
      <c r="AB314" s="228">
        <f>IF(tbl_coded[[#This Row],[ISIN]]="","",IF(ISNUMBER(_xll.BDP(B314&amp;" Corp",AB$1)),_xll.BDP(B314&amp;" Corp",AB$1),""))</f>
        <v>511.7</v>
      </c>
      <c r="AC314" s="228" t="str">
        <f>IF(tbl_coded[[#This Row],[ISIN]]="","",IF((_xll.BDP(B314&amp;" Corp",AC$1))="#N/A Field Not Applicable","",_xll.BDP(B314&amp;" Corp",AC$1)))</f>
        <v>N</v>
      </c>
      <c r="AD314" s="228" t="str">
        <f>IF(tbl_coded[[#This Row],[ISIN]]="","",IF((_xll.BDP(B314&amp;" Corp",AD$1))="#N/A N/A","--",_xll.BDP(B314&amp;" Corp",AD$1)))</f>
        <v>--</v>
      </c>
      <c r="AE314" s="228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>IG</v>
      </c>
      <c r="AF314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Baa1/--/A-</v>
      </c>
      <c r="AG314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H314" s="229" t="str">
        <f>IF(tbl_coded[[#This Row],[ISIN]]="","",IF(_xll.BDP($B314&amp;" Corp",AH$1)="#N/A N/A","--",_xll.BDP($B314&amp;" Corp",AH$1)))</f>
        <v>VG</v>
      </c>
      <c r="AI314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4" s="229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211.7</v>
      </c>
      <c r="AK314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中交CCCI Treasure有限公</v>
      </c>
      <c r="AL314" s="244" t="str">
        <f>IF(tbl_coded[[#This Row],[ISIN]]="","",IF(_xll.BDS($B314&amp;" Corp",AL$1)="#N/A Field Not Applicable","",_xll.BDS($B314&amp;" Corp",AL$1)))</f>
        <v/>
      </c>
      <c r="AM314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4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4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4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4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4" s="244" t="str">
        <f>IF(tbl_coded[[#This Row],[ISIN]]="","",IF(OR(_xll.BDP($B314&amp;" Corp",AR$1)="#N/A N/A"),"",_xll.BDP($B314&amp;" Corp",AR$1)))</f>
        <v>China Communications Construction Co Ltd</v>
      </c>
      <c r="AS314" s="244" t="str">
        <f>IF(tbl_coded[[#This Row],[ISIN]]="","",IF(_xll.BDS($B314&amp;" Corp",AS$1)="#N/A Field Not Applicable","",_xll.BDS($B314&amp;" Corp",AS$1)))</f>
        <v/>
      </c>
      <c r="AT314" s="244" t="str">
        <f>IF(tbl_coded[[#This Row],[SBLC Provider BBID]]="","",_xll.BDP(tbl_coded[[#This Row],[SBLC Provider BBID]]&amp;" CompanyID","NAME"))</f>
        <v/>
      </c>
      <c r="AU314" s="244" t="str">
        <f>IF(tbl_coded[[#This Row],[ISIN]]="","",IF(OR(_xll.BDP($B314&amp;" Corp",AU$1)="#N/A N/A"),"--",IF(_xll.BDP($B314&amp;" Corp",AU$1)="#N/A Field Not Applicable","",TEXT(_xll.BDP($B314&amp;" Corp",AU$1),"yyyy/mm/dd"))))</f>
        <v>2020/02/21</v>
      </c>
      <c r="AV314" s="244" t="str">
        <f>IF(tbl_coded[[#This Row],[ISIN]]="","",IF(OR(_xll.BDP($B314&amp;" Corp",AV$1)="#N/A N/A"),"--",IF(_xll.BDP($B314&amp;" Corp",AV$1)="#N/A Field Not Applicable","",TEXT(_xll.BDP($B314&amp;" Corp",AV$1),"yyyy/mm/dd"))))</f>
        <v/>
      </c>
      <c r="AW314" s="244" t="str">
        <f>IF(tbl_coded[[#This Row],[ISIN]]="","",IF(OR(_xll.BDP($B314&amp;" Corp",AW$1)="#N/A N/A"),"--",IF(_xll.BDP($B314&amp;" Corp",AW$1)="#N/A Field Not Applicable","",TEXT(_xll.BDP($B314&amp;" Corp",AW$1),"yyyy/mm/dd"))))</f>
        <v>2020/02/13</v>
      </c>
      <c r="AX314" s="244" t="str">
        <f>IF(tbl_coded[[#This Row],[ISIN]]="","",IF(OR(_xll.BDP($B314&amp;" Corp",AX$1)="#N/A Field Not Applicable"),"--",IF(_xll.BDP($B314&amp;" Corp",AX$1)="#N/A Field Not Applicable","",TEXT(_xll.BDP($B314&amp;" Corp",AX$1),"yyyy/mm/dd"))))</f>
        <v>2026/11/21</v>
      </c>
      <c r="AY314" s="244">
        <f>IF(tbl_coded[[#This Row],[ISIN]]="","",IF(OR(_xll.BDP($B314&amp;" Corp",AY$1)="#N/A N/A"),"--",_xll.BDP($B314&amp;" Corp",AY$1)))</f>
        <v>3.65</v>
      </c>
      <c r="AZ314" s="244" t="str">
        <f>IF(tbl_coded[[#This Row],[ISIN]]="","",IF(OR(_xll.BDP($B314&amp;" Corp",AZ$1)="#N/A N/A"),"--",_xll.BDP($B314&amp;" Corp",AZ$1)))</f>
        <v>USD</v>
      </c>
      <c r="BA314" s="244">
        <f>IF(tbl_coded[[#This Row],[ISIN]]="","",IF(OR(_xll.BDP($B314&amp;" Corp",BA$1)="#N/A N/A"),"--",_xll.BDP($B314&amp;" Corp",BA$1)))</f>
        <v>500000000</v>
      </c>
      <c r="BB314" s="244">
        <f>IF(tbl_coded[[#This Row],[ISIN]]="","",IF(OR(_xll.BDP($B314&amp;" Corp",BB$1)="#N/A Field Not Applicable"),"--",_xll.BDP($B314&amp;" Corp",BB$1)))</f>
        <v>100</v>
      </c>
      <c r="BC314" s="244" t="str">
        <f>IF(tbl_coded[[#This Row],[ISIN]]="","",IF(OR(_xll.BDP($B314&amp;" Corp",BC$1)="#N/A Field Not Applicable"),"--",_xll.BDP($B314&amp;" Corp",BC$1)))</f>
        <v>N</v>
      </c>
      <c r="BD314" s="244" t="str">
        <f>IF(tbl_coded[[#This Row],[ISIN]]="","",IF(OR(_xll.BDP($B314&amp;" Corp",BD$1)="#N/A Field Not Applicable"),"--",_xll.BDP($B314&amp;" Corp",BD$1)))</f>
        <v>N</v>
      </c>
      <c r="BE314" s="244" t="str">
        <f>IF(tbl_coded[[#This Row],[ISIN]]="","",IF(OR(_xll.BDP($B314&amp;" Corp",BE$1)="#N/A Field Not Applicable"),"--",_xll.BDP($B314&amp;" Corp",BE$1)))</f>
        <v>N</v>
      </c>
      <c r="BF314" s="244" t="str">
        <f>IF(tbl_coded[[#This Row],[ISIN]]="","",IF(OR(_xll.BDP($B314&amp;" Corp",BF$1)="#N/A N/A"),"",_xll.BDP($B314&amp;" Corp",BF$1)))</f>
        <v>1800 HK</v>
      </c>
      <c r="BG314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4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4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14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A-</v>
      </c>
      <c r="BK314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--/--/A-</v>
      </c>
      <c r="BL314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Baa1/--/A-</v>
      </c>
      <c r="BM314" s="244" t="str">
        <f>IF(tbl_coded[[#This Row],[GREEN]]="Y","Green",IF(tbl_coded[[#This Row],[SUSTAINABLE]]="Y","Sustainable",IF(tbl_coded[[#This Row],[SOCIAL]]="Y","Social","")))</f>
        <v/>
      </c>
    </row>
    <row r="315" spans="1:65" ht="15" customHeight="1">
      <c r="A315" s="225">
        <v>313</v>
      </c>
      <c r="B315" s="226" t="str">
        <f>IF(美元债一级!$C$3:$C$1048576&lt;&gt;"",美元债一级!C315,"")</f>
        <v>XS2112787499</v>
      </c>
      <c r="C315" s="228" t="str">
        <f>IF(tbl_coded[[#This Row],[ISIN]]="","",IF(tbl_coded[[#This Row],[Index]]&gt;$A$1,"",IF(_xll.BDP($B315&amp;" Corp",C$1)="#N/A N/A","",_xll.BDP($B315&amp;" Corp",C$1))))</f>
        <v>12/2/2020</v>
      </c>
      <c r="D315" s="228" t="str">
        <f>IF(tbl_coded[[#This Row],[ISIN]]="","",IF(_xll.BDP($B315&amp;" Corp",D$1)="#N/A N/A","",_xll.BDP($B315&amp;" Corp",D$1)))</f>
        <v>HOPSONCAPITALINTERNATION</v>
      </c>
      <c r="E315" s="228" t="str">
        <f>IF(tbl_coded[[#This Row],[ISIN]]="","",IF(_xll.BDP($B315&amp;" Corp",E$1)="#N/A N/A","--",_xll.BDP($B315&amp;" Corp",E$1)))</f>
        <v>MULTIPLE GUARANTORS</v>
      </c>
      <c r="F315" s="228" t="str">
        <f>IF(tbl_coded[[#This Row],[ISIN]]="","",IF(_xll.BDS($B315&amp;" Corp",F$1)="#N/A Field Not Applicable","",_xll.BDS($B315&amp;" Corp",F$1)))</f>
        <v/>
      </c>
      <c r="G315" s="228" t="str">
        <f>IF(tbl_coded[[#This Row],[ISIN]]="","",IF(_xll.BDP($F315&amp;" CompanyID",G$1)="#N/A Invalid Security","",_xll.BDP($F315&amp;" CompanyID",G$1)))</f>
        <v/>
      </c>
      <c r="H315" s="228" t="str">
        <f>IF(tbl_coded[[#This Row],[ISIN]]="","",IF(_xll.BDP($B315&amp;" Corp",H$1)="#N/A N/A","--",_xll.BDP($B315&amp;" Corp",H$1)))</f>
        <v>--</v>
      </c>
      <c r="I315" s="228" t="str">
        <f>IF(tbl_coded[[#This Row],[ISIN]]="","",IF(_xll.BDP($B315&amp;" Corp",I$1)="#N/A N/A","--",_xll.BDP($B315&amp;" Corp",I$1)))</f>
        <v>--</v>
      </c>
      <c r="J315" s="228" t="str">
        <f>IF(tbl_coded[[#This Row],[ISIN]]="","",IF(_xll.BDP($B315&amp;" Corp",J$1)="#N/A N/A","--",_xll.BDP($B315&amp;" Corp",J$1)))</f>
        <v>--</v>
      </c>
      <c r="K315" s="228" t="str">
        <f>IF(tbl_coded[[#This Row],[ISIN]]="","",IF(_xll.BDP($B315&amp;" Corp",K$1)="#N/A N/A","--",_xll.BDP($B315&amp;" Corp",K$1)))</f>
        <v>--</v>
      </c>
      <c r="L315" s="228" t="str">
        <f>IF(tbl_coded[[#This Row],[ISIN]]="","",IF(_xll.BDP($B315&amp;" Corp",L$1)="#N/A N/A","--",_xll.BDP($B315&amp;" Corp",L$1)))</f>
        <v>--</v>
      </c>
      <c r="M315" s="228" t="str">
        <f>IF(tbl_coded[[#This Row],[ISIN]]="","",IF(_xll.BDP($B315&amp;" Corp",M$1)="#N/A N/A","--",_xll.BDP($B315&amp;" Corp",M$1)))</f>
        <v>--</v>
      </c>
      <c r="N315" s="228" t="str">
        <f>IF(tbl_coded[[#This Row],[ISIN]]="","",IF(_xll.BDP($B315&amp;" Corp",N$1)="#N/A N/A","--",_xll.BDP($B315&amp;" Corp",N$1)))</f>
        <v>--</v>
      </c>
      <c r="O315" s="228" t="str">
        <f>IF(tbl_coded[[#This Row],[ISIN]]="","",IF(_xll.BDP($B315&amp;" Corp",O$1)="#N/A N/A","--",_xll.BDP($B315&amp;" Corp",O$1)))</f>
        <v>--</v>
      </c>
      <c r="P315" s="228" t="str">
        <f>IF(tbl_coded[[#This Row],[ISIN]]="","",IF(_xll.BDP($B315&amp;" Corp",P$1)="#N/A N/A","--",_xll.BDP($B315&amp;" Corp",P$1)))</f>
        <v>--</v>
      </c>
      <c r="Q315" s="228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15" s="228" t="str">
        <f>IF(tbl_coded[[#This Row],[ISIN]]="","",IF(OR(_xll.BDP($B315&amp;" Corp",R$1)="#N/A N/A",_xll.BDP($B315&amp;" Corp",R$1)="#N/A Invalid Security",_xll.BDP($B315&amp;" Corp",R$1)="#N/A Field Not Applicable"),"--",_xll.BDP($B315&amp;" Corp",R$1)))</f>
        <v>--</v>
      </c>
      <c r="S315" s="228" t="str">
        <f>IF(tbl_coded[[#This Row],[ISIN]]="","",IF(OR(_xll.BDP($R315&amp;" Equity",S$1)="#N/A N/A",_xll.BDP($R315&amp;" Equity",S$1)="#N/A Invalid Security"),"--",_xll.BDP($R315&amp;" Equity",S$1)))</f>
        <v>--</v>
      </c>
      <c r="T315" s="228" t="str">
        <f>IF(tbl_coded[[#This Row],[ISIN]]="","",IF(OR(_xll.BDP($R315&amp;" Equity",T$1)="#N/A N/A",_xll.BDP($R315&amp;" Equity",T$1)="#N/A Invalid Security"),"--",_xll.BDP($R315&amp;" Equity",T$1)))</f>
        <v>--</v>
      </c>
      <c r="U315" s="228" t="str">
        <f>IF(tbl_coded[[#This Row],[ISIN]]="","",IF(OR(_xll.BDP($R315&amp;" Equity",U$1)="#N/A N/A",_xll.BDP($R315&amp;" Equity",U$1)="#N/A Invalid Security"),"--",_xll.BDP($R315&amp;" Equity",U$1)))</f>
        <v>--</v>
      </c>
      <c r="V315" s="228" t="str">
        <f>IF(tbl_coded[[#This Row],[ISIN]]="","",IF(OR(_xll.BDP($R315&amp;" Equity",V$1)="#N/A N/A",_xll.BDP($R315&amp;" Equity",V$1)="#N/A Invalid Security"),"--",_xll.BDP($R315&amp;" Equity",V$1)))</f>
        <v>--</v>
      </c>
      <c r="W315" s="228" t="str">
        <f>IF(tbl_coded[[#This Row],[ISIN]]="","",IF(OR(_xll.BDP($R315&amp;" Equity",W$1)="#N/A N/A",_xll.BDP($R315&amp;" Equity",W$1)="#N/A Invalid Security"),"--",_xll.BDP($R315&amp;" Equity",W$1)))</f>
        <v>--</v>
      </c>
      <c r="X315" s="228" t="str">
        <f>IF(tbl_coded[[#This Row],[ISIN]]="","",IF(OR(_xll.BDP($R315&amp;" Equity",X$1)="#N/A N/A",_xll.BDP($R315&amp;" Equity",X$1)="#N/A Invalid Security"),"--",_xll.BDP($R315&amp;" Equity",X$1)))</f>
        <v>--</v>
      </c>
      <c r="Y315" s="228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/>
      </c>
      <c r="Z315" s="228" t="str">
        <f>IF(tbl_coded[[#This Row],[ISIN]]="","",IF(ISNUMBER(_xll.BDP(B315&amp;" Corp",Z$1)),_xll.BDP(B315&amp;" Corp",Z$1),""))</f>
        <v/>
      </c>
      <c r="AA315" s="228" t="str">
        <f>IF(tbl_coded[[#This Row],[ISIN]]="","",IF(ISNUMBER(_xll.BDP(B315&amp;" Corp",AA$1)),_xll.BDP(B315&amp;" Corp",AA$1),""))</f>
        <v/>
      </c>
      <c r="AB315" s="228" t="str">
        <f>IF(tbl_coded[[#This Row],[ISIN]]="","",IF(ISNUMBER(_xll.BDP(B315&amp;" Corp",AB$1)),_xll.BDP(B315&amp;" Corp",AB$1),""))</f>
        <v/>
      </c>
      <c r="AC315" s="228" t="str">
        <f>IF(tbl_coded[[#This Row],[ISIN]]="","",IF((_xll.BDP(B315&amp;" Corp",AC$1))="#N/A Field Not Applicable","",_xll.BDP(B315&amp;" Corp",AC$1)))</f>
        <v>N</v>
      </c>
      <c r="AD315" s="228" t="str">
        <f>IF(tbl_coded[[#This Row],[ISIN]]="","",IF((_xll.BDP(B315&amp;" Corp",AD$1))="#N/A N/A","--",_xll.BDP(B315&amp;" Corp",AD$1)))</f>
        <v>--</v>
      </c>
      <c r="AE315" s="228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>NR</v>
      </c>
      <c r="AF315" s="228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G315" s="229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H315" s="229" t="str">
        <f>IF(tbl_coded[[#This Row],[ISIN]]="","",IF(_xll.BDP($B315&amp;" Corp",AH$1)="#N/A N/A","--",_xll.BDP($B315&amp;" Corp",AH$1)))</f>
        <v>VG</v>
      </c>
      <c r="AI315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5" s="229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5" s="244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Hopson Capital International G</v>
      </c>
      <c r="AL315" s="244" t="str">
        <f>IF(tbl_coded[[#This Row],[ISIN]]="","",IF(_xll.BDS($B315&amp;" Corp",AL$1)="#N/A Field Not Applicable","",_xll.BDS($B315&amp;" Corp",AL$1)))</f>
        <v/>
      </c>
      <c r="AM315" s="24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5" s="244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5" s="244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5" s="244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5" s="244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5" s="244" t="str">
        <f>IF(tbl_coded[[#This Row],[ISIN]]="","",IF(OR(_xll.BDP($B315&amp;" Corp",AR$1)="#N/A N/A"),"",_xll.BDP($B315&amp;" Corp",AR$1)))</f>
        <v>Multiple Guarantors</v>
      </c>
      <c r="AS315" s="244" t="str">
        <f>IF(tbl_coded[[#This Row],[ISIN]]="","",IF(_xll.BDS($B315&amp;" Corp",AS$1)="#N/A Field Not Applicable","",_xll.BDS($B315&amp;" Corp",AS$1)))</f>
        <v/>
      </c>
      <c r="AT315" s="244" t="str">
        <f>IF(tbl_coded[[#This Row],[SBLC Provider BBID]]="","",_xll.BDP(tbl_coded[[#This Row],[SBLC Provider BBID]]&amp;" CompanyID","NAME"))</f>
        <v/>
      </c>
      <c r="AU315" s="244" t="str">
        <f>IF(tbl_coded[[#This Row],[ISIN]]="","",IF(OR(_xll.BDP($B315&amp;" Corp",AU$1)="#N/A N/A"),"--",IF(_xll.BDP($B315&amp;" Corp",AU$1)="#N/A Field Not Applicable","",TEXT(_xll.BDP($B315&amp;" Corp",AU$1),"yyyy/mm/dd"))))</f>
        <v>2020/02/19</v>
      </c>
      <c r="AV315" s="244" t="str">
        <f>IF(tbl_coded[[#This Row],[ISIN]]="","",IF(OR(_xll.BDP($B315&amp;" Corp",AV$1)="#N/A N/A"),"--",IF(_xll.BDP($B315&amp;" Corp",AV$1)="#N/A Field Not Applicable","",TEXT(_xll.BDP($B315&amp;" Corp",AV$1),"yyyy/mm/dd"))))</f>
        <v>2021/02/17</v>
      </c>
      <c r="AW315" s="244" t="str">
        <f>IF(tbl_coded[[#This Row],[ISIN]]="","",IF(OR(_xll.BDP($B315&amp;" Corp",AW$1)="#N/A N/A"),"--",IF(_xll.BDP($B315&amp;" Corp",AW$1)="#N/A Field Not Applicable","",TEXT(_xll.BDP($B315&amp;" Corp",AW$1),"yyyy/mm/dd"))))</f>
        <v>2020/02/12</v>
      </c>
      <c r="AX315" s="244" t="str">
        <f>IF(tbl_coded[[#This Row],[ISIN]]="","",IF(OR(_xll.BDP($B315&amp;" Corp",AX$1)="#N/A Field Not Applicable"),"--",IF(_xll.BDP($B315&amp;" Corp",AX$1)="#N/A Field Not Applicable","",TEXT(_xll.BDP($B315&amp;" Corp",AX$1),"yyyy/mm/dd"))))</f>
        <v>--</v>
      </c>
      <c r="AY315" s="244">
        <f>IF(tbl_coded[[#This Row],[ISIN]]="","",IF(OR(_xll.BDP($B315&amp;" Corp",AY$1)="#N/A N/A"),"--",_xll.BDP($B315&amp;" Corp",AY$1)))</f>
        <v>6</v>
      </c>
      <c r="AZ315" s="244" t="str">
        <f>IF(tbl_coded[[#This Row],[ISIN]]="","",IF(OR(_xll.BDP($B315&amp;" Corp",AZ$1)="#N/A N/A"),"--",_xll.BDP($B315&amp;" Corp",AZ$1)))</f>
        <v>USD</v>
      </c>
      <c r="BA315" s="244">
        <f>IF(tbl_coded[[#This Row],[ISIN]]="","",IF(OR(_xll.BDP($B315&amp;" Corp",BA$1)="#N/A N/A"),"--",_xll.BDP($B315&amp;" Corp",BA$1)))</f>
        <v>500000000</v>
      </c>
      <c r="BB315" s="244" t="str">
        <f>IF(tbl_coded[[#This Row],[ISIN]]="","",IF(OR(_xll.BDP($B315&amp;" Corp",BB$1)="#N/A Field Not Applicable"),"--",_xll.BDP($B315&amp;" Corp",BB$1)))</f>
        <v>--</v>
      </c>
      <c r="BC315" s="244" t="str">
        <f>IF(tbl_coded[[#This Row],[ISIN]]="","",IF(OR(_xll.BDP($B315&amp;" Corp",BC$1)="#N/A Field Not Applicable"),"--",_xll.BDP($B315&amp;" Corp",BC$1)))</f>
        <v>N</v>
      </c>
      <c r="BD315" s="244" t="str">
        <f>IF(tbl_coded[[#This Row],[ISIN]]="","",IF(OR(_xll.BDP($B315&amp;" Corp",BD$1)="#N/A Field Not Applicable"),"--",_xll.BDP($B315&amp;" Corp",BD$1)))</f>
        <v>N</v>
      </c>
      <c r="BE315" s="244" t="str">
        <f>IF(tbl_coded[[#This Row],[ISIN]]="","",IF(OR(_xll.BDP($B315&amp;" Corp",BE$1)="#N/A Field Not Applicable"),"--",_xll.BDP($B315&amp;" Corp",BE$1)))</f>
        <v>N</v>
      </c>
      <c r="BF315" s="244" t="str">
        <f>IF(tbl_coded[[#This Row],[ISIN]]="","",IF(OR(_xll.BDP($B315&amp;" Corp",BF$1)="#N/A N/A"),"",_xll.BDP($B315&amp;" Corp",BF$1)))</f>
        <v>754 HK</v>
      </c>
      <c r="BG315" s="244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5" s="244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5" s="24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B</v>
      </c>
      <c r="BJ315" s="24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B+</v>
      </c>
      <c r="BK315" s="24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--/B/B+</v>
      </c>
      <c r="BL315" s="24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--/B/B+</v>
      </c>
      <c r="BM315" s="244" t="str">
        <f>IF(tbl_coded[[#This Row],[GREEN]]="Y","Green",IF(tbl_coded[[#This Row],[SUSTAINABLE]]="Y","Sustainable",IF(tbl_coded[[#This Row],[SOCIAL]]="Y","Social","")))</f>
        <v/>
      </c>
    </row>
    <row r="316" spans="1:65" ht="15" customHeight="1">
      <c r="A316" s="225">
        <v>314</v>
      </c>
      <c r="B316" s="226" t="str">
        <f>IF(美元债一级!$C$3:$C$1048576&lt;&gt;"",美元债一级!C316,"")</f>
        <v>XS2114327302</v>
      </c>
      <c r="C316" s="230" t="str">
        <f>IF(tbl_coded[[#This Row],[ISIN]]="","",IF(tbl_coded[[#This Row],[Index]]&gt;$A$1,"",IF(_xll.BDP($B316&amp;" Corp",C$1)="#N/A N/A","",_xll.BDP($B316&amp;" Corp",C$1))))</f>
        <v>11/2/2020</v>
      </c>
      <c r="D316" s="230" t="str">
        <f>IF(tbl_coded[[#This Row],[ISIN]]="","",IF(_xll.BDP($B316&amp;" Corp",D$1)="#N/A N/A","",_xll.BDP($B316&amp;" Corp",D$1)))</f>
        <v>CHOUZHOU INTL INV LTD</v>
      </c>
      <c r="E316" s="230" t="str">
        <f>IF(tbl_coded[[#This Row],[ISIN]]="","",IF(_xll.BDP($B316&amp;" Corp",E$1)="#N/A N/A","--",_xll.BDP($B316&amp;" Corp",E$1)))</f>
        <v>YIWU STATE OWNED CAPITAL</v>
      </c>
      <c r="F316" s="230" t="str">
        <f>IF(tbl_coded[[#This Row],[ISIN]]="","",IF(_xll.BDS($B316&amp;" Corp",F$1)="#N/A Field Not Applicable","",_xll.BDS($B316&amp;" Corp",F$1)))</f>
        <v/>
      </c>
      <c r="G316" s="230" t="str">
        <f>IF(tbl_coded[[#This Row],[ISIN]]="","",IF(_xll.BDP($F316&amp;" CompanyID",G$1)="#N/A Invalid Security","",_xll.BDP($F316&amp;" CompanyID",G$1)))</f>
        <v/>
      </c>
      <c r="H316" s="230" t="str">
        <f>IF(tbl_coded[[#This Row],[ISIN]]="","",IF(_xll.BDP($B316&amp;" Corp",H$1)="#N/A N/A","--",_xll.BDP($B316&amp;" Corp",H$1)))</f>
        <v>Baa3</v>
      </c>
      <c r="I316" s="230" t="str">
        <f>IF(tbl_coded[[#This Row],[ISIN]]="","",IF(_xll.BDP($B316&amp;" Corp",I$1)="#N/A N/A","--",_xll.BDP($B316&amp;" Corp",I$1)))</f>
        <v>--</v>
      </c>
      <c r="J316" s="230" t="str">
        <f>IF(tbl_coded[[#This Row],[ISIN]]="","",IF(_xll.BDP($B316&amp;" Corp",J$1)="#N/A N/A","--",_xll.BDP($B316&amp;" Corp",J$1)))</f>
        <v>BBB</v>
      </c>
      <c r="K316" s="230" t="str">
        <f>IF(tbl_coded[[#This Row],[ISIN]]="","",IF(_xll.BDP($B316&amp;" Corp",K$1)="#N/A N/A","--",_xll.BDP($B316&amp;" Corp",K$1)))</f>
        <v>--</v>
      </c>
      <c r="L316" s="230" t="str">
        <f>IF(tbl_coded[[#This Row],[ISIN]]="","",IF(_xll.BDP($B316&amp;" Corp",L$1)="#N/A N/A","--",_xll.BDP($B316&amp;" Corp",L$1)))</f>
        <v>--</v>
      </c>
      <c r="M316" s="230" t="str">
        <f>IF(tbl_coded[[#This Row],[ISIN]]="","",IF(_xll.BDP($B316&amp;" Corp",M$1)="#N/A N/A","--",_xll.BDP($B316&amp;" Corp",M$1)))</f>
        <v>Baa3</v>
      </c>
      <c r="N316" s="230" t="str">
        <f>IF(tbl_coded[[#This Row],[ISIN]]="","",IF(_xll.BDP($B316&amp;" Corp",N$1)="#N/A N/A","--",_xll.BDP($B316&amp;" Corp",N$1)))</f>
        <v>--</v>
      </c>
      <c r="O316" s="230" t="str">
        <f>IF(tbl_coded[[#This Row],[ISIN]]="","",IF(_xll.BDP($B316&amp;" Corp",O$1)="#N/A N/A","--",_xll.BDP($B316&amp;" Corp",O$1)))</f>
        <v>--</v>
      </c>
      <c r="P316" s="230" t="str">
        <f>IF(tbl_coded[[#This Row],[ISIN]]="","",IF(_xll.BDP($B316&amp;" Corp",P$1)="#N/A N/A","--",_xll.BDP($B316&amp;" Corp",P$1)))</f>
        <v>--</v>
      </c>
      <c r="Q316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Baa3/--/--</v>
      </c>
      <c r="R316" s="230" t="str">
        <f>IF(tbl_coded[[#This Row],[ISIN]]="","",IF(OR(_xll.BDP($B316&amp;" Corp",R$1)="#N/A N/A",_xll.BDP($B316&amp;" Corp",R$1)="#N/A Invalid Security",_xll.BDP($B316&amp;" Corp",R$1)="#N/A Field Not Applicable"),"--",_xll.BDP($B316&amp;" Corp",R$1)))</f>
        <v>1274279D CH</v>
      </c>
      <c r="S316" s="230" t="str">
        <f>IF(tbl_coded[[#This Row],[ISIN]]="","",IF(OR(_xll.BDP($R316&amp;" Equity",S$1)="#N/A N/A",_xll.BDP($R316&amp;" Equity",S$1)="#N/A Invalid Security"),"--",_xll.BDP($R316&amp;" Equity",S$1)))</f>
        <v>--</v>
      </c>
      <c r="T316" s="230" t="str">
        <f>IF(tbl_coded[[#This Row],[ISIN]]="","",IF(OR(_xll.BDP($R316&amp;" Equity",T$1)="#N/A N/A",_xll.BDP($R316&amp;" Equity",T$1)="#N/A Invalid Security"),"--",_xll.BDP($R316&amp;" Equity",T$1)))</f>
        <v>--</v>
      </c>
      <c r="U316" s="230" t="str">
        <f>IF(tbl_coded[[#This Row],[ISIN]]="","",IF(OR(_xll.BDP($R316&amp;" Equity",U$1)="#N/A N/A",_xll.BDP($R316&amp;" Equity",U$1)="#N/A Invalid Security"),"--",_xll.BDP($R316&amp;" Equity",U$1)))</f>
        <v>Baa3</v>
      </c>
      <c r="V316" s="230" t="str">
        <f>IF(tbl_coded[[#This Row],[ISIN]]="","",IF(OR(_xll.BDP($R316&amp;" Equity",V$1)="#N/A N/A",_xll.BDP($R316&amp;" Equity",V$1)="#N/A Invalid Security"),"--",_xll.BDP($R316&amp;" Equity",V$1)))</f>
        <v>--</v>
      </c>
      <c r="W316" s="230" t="str">
        <f>IF(tbl_coded[[#This Row],[ISIN]]="","",IF(OR(_xll.BDP($R316&amp;" Equity",W$1)="#N/A N/A",_xll.BDP($R316&amp;" Equity",W$1)="#N/A Invalid Security"),"--",_xll.BDP($R316&amp;" Equity",W$1)))</f>
        <v>--</v>
      </c>
      <c r="X316" s="230" t="str">
        <f>IF(tbl_coded[[#This Row],[ISIN]]="","",IF(OR(_xll.BDP($R316&amp;" Equity",X$1)="#N/A N/A",_xll.BDP($R316&amp;" Equity",X$1)="#N/A Invalid Security"),"--",_xll.BDP($R316&amp;" Equity",X$1)))</f>
        <v>BBB</v>
      </c>
      <c r="Y316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Baa3/--/BBB</v>
      </c>
      <c r="Z316" s="230" t="str">
        <f>IF(tbl_coded[[#This Row],[ISIN]]="","",IF(ISNUMBER(_xll.BDP(B316&amp;" Corp",Z$1)),_xll.BDP(B316&amp;" Corp",Z$1),""))</f>
        <v/>
      </c>
      <c r="AA316" s="230" t="str">
        <f>IF(tbl_coded[[#This Row],[ISIN]]="","",IF(ISNUMBER(_xll.BDP(B316&amp;" Corp",AA$1)),_xll.BDP(B316&amp;" Corp",AA$1),""))</f>
        <v/>
      </c>
      <c r="AB316" s="230" t="str">
        <f>IF(tbl_coded[[#This Row],[ISIN]]="","",IF(ISNUMBER(_xll.BDP(B316&amp;" Corp",AB$1)),_xll.BDP(B316&amp;" Corp",AB$1),""))</f>
        <v/>
      </c>
      <c r="AC316" s="230" t="str">
        <f>IF(tbl_coded[[#This Row],[ISIN]]="","",IF((_xll.BDP(B316&amp;" Corp",AC$1))="#N/A Field Not Applicable","",_xll.BDP(B316&amp;" Corp",AC$1)))</f>
        <v>N</v>
      </c>
      <c r="AD316" s="230" t="str">
        <f>IF(tbl_coded[[#This Row],[ISIN]]="","",IF((_xll.BDP(B316&amp;" Corp",AD$1))="#N/A N/A","--",_xll.BDP(B316&amp;" Corp",AD$1)))</f>
        <v>--</v>
      </c>
      <c r="AE316" s="230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>IG</v>
      </c>
      <c r="AF316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Baa3/--/BBB</v>
      </c>
      <c r="AG31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Baa3/--/BBB</v>
      </c>
      <c r="AH316" s="231" t="str">
        <f>IF(tbl_coded[[#This Row],[ISIN]]="","",IF(_xll.BDP($B316&amp;" Corp",AH$1)="#N/A N/A","--",_xll.BDP($B316&amp;" Corp",AH$1)))</f>
        <v>VG</v>
      </c>
      <c r="AI316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6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稠州国际投资有限责任</v>
      </c>
      <c r="AL316" s="230" t="str">
        <f>IF(tbl_coded[[#This Row],[ISIN]]="","",IF(_xll.BDS($B316&amp;" Corp",AL$1)="#N/A Field Not Applicable","",_xll.BDS($B316&amp;" Corp",AL$1)))</f>
        <v/>
      </c>
      <c r="AM316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6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6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6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6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6" s="230" t="str">
        <f>IF(tbl_coded[[#This Row],[ISIN]]="","",IF(OR(_xll.BDP($B316&amp;" Corp",AR$1)="#N/A N/A"),"",_xll.BDP($B316&amp;" Corp",AR$1)))</f>
        <v>Yiwu State-owned Capital Operation Co Ltd</v>
      </c>
      <c r="AS316" s="230" t="str">
        <f>IF(tbl_coded[[#This Row],[ISIN]]="","",IF(_xll.BDS($B316&amp;" Corp",AS$1)="#N/A Field Not Applicable","",_xll.BDS($B316&amp;" Corp",AS$1)))</f>
        <v/>
      </c>
      <c r="AT316" s="230" t="str">
        <f>IF(tbl_coded[[#This Row],[SBLC Provider BBID]]="","",_xll.BDP(tbl_coded[[#This Row],[SBLC Provider BBID]]&amp;" CompanyID","NAME"))</f>
        <v/>
      </c>
      <c r="AU316" s="230" t="str">
        <f>IF(tbl_coded[[#This Row],[ISIN]]="","",IF(OR(_xll.BDP($B316&amp;" Corp",AU$1)="#N/A N/A"),"--",IF(_xll.BDP($B316&amp;" Corp",AU$1)="#N/A Field Not Applicable","",TEXT(_xll.BDP($B316&amp;" Corp",AU$1),"yyyy/mm/dd"))))</f>
        <v>2020/02/18</v>
      </c>
      <c r="AV316" s="230" t="str">
        <f>IF(tbl_coded[[#This Row],[ISIN]]="","",IF(OR(_xll.BDP($B316&amp;" Corp",AV$1)="#N/A N/A"),"--",IF(_xll.BDP($B316&amp;" Corp",AV$1)="#N/A Field Not Applicable","",TEXT(_xll.BDP($B316&amp;" Corp",AV$1),"yyyy/mm/dd"))))</f>
        <v>2025/02/18</v>
      </c>
      <c r="AW316" s="230" t="str">
        <f>IF(tbl_coded[[#This Row],[ISIN]]="","",IF(OR(_xll.BDP($B316&amp;" Corp",AW$1)="#N/A N/A"),"--",IF(_xll.BDP($B316&amp;" Corp",AW$1)="#N/A Field Not Applicable","",TEXT(_xll.BDP($B316&amp;" Corp",AW$1),"yyyy/mm/dd"))))</f>
        <v>2020/02/11</v>
      </c>
      <c r="AX316" s="230" t="str">
        <f>IF(tbl_coded[[#This Row],[ISIN]]="","",IF(OR(_xll.BDP($B316&amp;" Corp",AX$1)="#N/A Field Not Applicable"),"--",IF(_xll.BDP($B316&amp;" Corp",AX$1)="#N/A Field Not Applicable","",TEXT(_xll.BDP($B316&amp;" Corp",AX$1),"yyyy/mm/dd"))))</f>
        <v>--</v>
      </c>
      <c r="AY316" s="230">
        <f>IF(tbl_coded[[#This Row],[ISIN]]="","",IF(OR(_xll.BDP($B316&amp;" Corp",AY$1)="#N/A N/A"),"--",_xll.BDP($B316&amp;" Corp",AY$1)))</f>
        <v>4</v>
      </c>
      <c r="AZ316" s="230" t="str">
        <f>IF(tbl_coded[[#This Row],[ISIN]]="","",IF(OR(_xll.BDP($B316&amp;" Corp",AZ$1)="#N/A N/A"),"--",_xll.BDP($B316&amp;" Corp",AZ$1)))</f>
        <v>USD</v>
      </c>
      <c r="BA316" s="230">
        <f>IF(tbl_coded[[#This Row],[ISIN]]="","",IF(OR(_xll.BDP($B316&amp;" Corp",BA$1)="#N/A N/A"),"--",_xll.BDP($B316&amp;" Corp",BA$1)))</f>
        <v>400000000</v>
      </c>
      <c r="BB316" s="230">
        <f>IF(tbl_coded[[#This Row],[ISIN]]="","",IF(OR(_xll.BDP($B316&amp;" Corp",BB$1)="#N/A Field Not Applicable"),"--",_xll.BDP($B316&amp;" Corp",BB$1)))</f>
        <v>99.641000000000005</v>
      </c>
      <c r="BC316" s="230" t="str">
        <f>IF(tbl_coded[[#This Row],[ISIN]]="","",IF(OR(_xll.BDP($B316&amp;" Corp",BC$1)="#N/A Field Not Applicable"),"--",_xll.BDP($B316&amp;" Corp",BC$1)))</f>
        <v>N</v>
      </c>
      <c r="BD316" s="230" t="str">
        <f>IF(tbl_coded[[#This Row],[ISIN]]="","",IF(OR(_xll.BDP($B316&amp;" Corp",BD$1)="#N/A Field Not Applicable"),"--",_xll.BDP($B316&amp;" Corp",BD$1)))</f>
        <v>N</v>
      </c>
      <c r="BE316" s="230" t="str">
        <f>IF(tbl_coded[[#This Row],[ISIN]]="","",IF(OR(_xll.BDP($B316&amp;" Corp",BE$1)="#N/A Field Not Applicable"),"--",_xll.BDP($B316&amp;" Corp",BE$1)))</f>
        <v>N</v>
      </c>
      <c r="BF316" s="230" t="str">
        <f>IF(tbl_coded[[#This Row],[ISIN]]="","",IF(OR(_xll.BDP($B316&amp;" Corp",BF$1)="#N/A N/A"),"",_xll.BDP($B316&amp;" Corp",BF$1)))</f>
        <v>1274279D CH</v>
      </c>
      <c r="BG316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6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6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--</v>
      </c>
      <c r="BJ316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BBB</v>
      </c>
      <c r="BK316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--/--/BBB</v>
      </c>
      <c r="BL316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Baa3/--/BBB</v>
      </c>
      <c r="BM316" s="230" t="str">
        <f>IF(tbl_coded[[#This Row],[GREEN]]="Y","Green",IF(tbl_coded[[#This Row],[SUSTAINABLE]]="Y","Sustainable",IF(tbl_coded[[#This Row],[SOCIAL]]="Y","Social","")))</f>
        <v/>
      </c>
    </row>
    <row r="317" spans="1:65" ht="15" customHeight="1">
      <c r="A317" s="225">
        <v>315</v>
      </c>
      <c r="B317" s="226" t="str">
        <f>IF(美元债一级!$C$3:$C$1048576&lt;&gt;"",美元债一级!C317,"")</f>
        <v>XS2100650758</v>
      </c>
      <c r="C317" s="230" t="str">
        <f>IF(tbl_coded[[#This Row],[ISIN]]="","",IF(tbl_coded[[#This Row],[Index]]&gt;$A$1,"",IF(_xll.BDP($B317&amp;" Corp",C$1)="#N/A N/A","",_xll.BDP($B317&amp;" Corp",C$1))))</f>
        <v>6/2/2020</v>
      </c>
      <c r="D317" s="230" t="str">
        <f>IF(tbl_coded[[#This Row],[ISIN]]="","",IF(_xll.BDP($B317&amp;" Corp",D$1)="#N/A N/A","",_xll.BDP($B317&amp;" Corp",D$1)))</f>
        <v>CSSC CAPITAL 2015 LTD</v>
      </c>
      <c r="E317" s="230" t="str">
        <f>IF(tbl_coded[[#This Row],[ISIN]]="","",IF(_xll.BDP($B317&amp;" Corp",E$1)="#N/A N/A","--",_xll.BDP($B317&amp;" Corp",E$1)))</f>
        <v>CSSC HK SHIPPING CO LTD</v>
      </c>
      <c r="F317" s="230" t="str">
        <f>IF(tbl_coded[[#This Row],[ISIN]]="","",IF(_xll.BDS($B317&amp;" Corp",F$1)="#N/A Field Not Applicable","",_xll.BDS($B317&amp;" Corp",F$1)))</f>
        <v/>
      </c>
      <c r="G317" s="230" t="str">
        <f>IF(tbl_coded[[#This Row],[ISIN]]="","",IF(_xll.BDP($F317&amp;" CompanyID",G$1)="#N/A Invalid Security","",_xll.BDP($F317&amp;" CompanyID",G$1)))</f>
        <v/>
      </c>
      <c r="H317" s="230" t="str">
        <f>IF(tbl_coded[[#This Row],[ISIN]]="","",IF(_xll.BDP($B317&amp;" Corp",H$1)="#N/A N/A","--",_xll.BDP($B317&amp;" Corp",H$1)))</f>
        <v>--</v>
      </c>
      <c r="I317" s="230" t="str">
        <f>IF(tbl_coded[[#This Row],[ISIN]]="","",IF(_xll.BDP($B317&amp;" Corp",I$1)="#N/A N/A","--",_xll.BDP($B317&amp;" Corp",I$1)))</f>
        <v>A-</v>
      </c>
      <c r="J317" s="230" t="str">
        <f>IF(tbl_coded[[#This Row],[ISIN]]="","",IF(_xll.BDP($B317&amp;" Corp",J$1)="#N/A N/A","--",_xll.BDP($B317&amp;" Corp",J$1)))</f>
        <v>A</v>
      </c>
      <c r="K317" s="230" t="str">
        <f>IF(tbl_coded[[#This Row],[ISIN]]="","",IF(_xll.BDP($B317&amp;" Corp",K$1)="#N/A N/A","--",_xll.BDP($B317&amp;" Corp",K$1)))</f>
        <v>--</v>
      </c>
      <c r="L317" s="230" t="str">
        <f>IF(tbl_coded[[#This Row],[ISIN]]="","",IF(_xll.BDP($B317&amp;" Corp",L$1)="#N/A N/A","--",_xll.BDP($B317&amp;" Corp",L$1)))</f>
        <v>--</v>
      </c>
      <c r="M317" s="230" t="str">
        <f>IF(tbl_coded[[#This Row],[ISIN]]="","",IF(_xll.BDP($B317&amp;" Corp",M$1)="#N/A N/A","--",_xll.BDP($B317&amp;" Corp",M$1)))</f>
        <v>--</v>
      </c>
      <c r="N317" s="230" t="str">
        <f>IF(tbl_coded[[#This Row],[ISIN]]="","",IF(_xll.BDP($B317&amp;" Corp",N$1)="#N/A N/A","--",_xll.BDP($B317&amp;" Corp",N$1)))</f>
        <v>--</v>
      </c>
      <c r="O317" s="230" t="str">
        <f>IF(tbl_coded[[#This Row],[ISIN]]="","",IF(_xll.BDP($B317&amp;" Corp",O$1)="#N/A N/A","--",_xll.BDP($B317&amp;" Corp",O$1)))</f>
        <v>--</v>
      </c>
      <c r="P317" s="230" t="str">
        <f>IF(tbl_coded[[#This Row],[ISIN]]="","",IF(_xll.BDP($B317&amp;" Corp",P$1)="#N/A N/A","--",_xll.BDP($B317&amp;" Corp",P$1)))</f>
        <v>--</v>
      </c>
      <c r="Q317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17" s="230" t="str">
        <f>IF(tbl_coded[[#This Row],[ISIN]]="","",IF(OR(_xll.BDP($B317&amp;" Corp",R$1)="#N/A N/A",_xll.BDP($B317&amp;" Corp",R$1)="#N/A Invalid Security",_xll.BDP($B317&amp;" Corp",R$1)="#N/A Field Not Applicable"),"--",_xll.BDP($B317&amp;" Corp",R$1)))</f>
        <v>3877 HK</v>
      </c>
      <c r="S317" s="230" t="str">
        <f>IF(tbl_coded[[#This Row],[ISIN]]="","",IF(OR(_xll.BDP($R317&amp;" Equity",S$1)="#N/A N/A",_xll.BDP($R317&amp;" Equity",S$1)="#N/A Invalid Security"),"--",_xll.BDP($R317&amp;" Equity",S$1)))</f>
        <v>--</v>
      </c>
      <c r="T317" s="230" t="str">
        <f>IF(tbl_coded[[#This Row],[ISIN]]="","",IF(OR(_xll.BDP($R317&amp;" Equity",T$1)="#N/A N/A",_xll.BDP($R317&amp;" Equity",T$1)="#N/A Invalid Security"),"--",_xll.BDP($R317&amp;" Equity",T$1)))</f>
        <v>--</v>
      </c>
      <c r="U317" s="230" t="str">
        <f>IF(tbl_coded[[#This Row],[ISIN]]="","",IF(OR(_xll.BDP($R317&amp;" Equity",U$1)="#N/A N/A",_xll.BDP($R317&amp;" Equity",U$1)="#N/A Invalid Security"),"--",_xll.BDP($R317&amp;" Equity",U$1)))</f>
        <v>--</v>
      </c>
      <c r="V317" s="230" t="str">
        <f>IF(tbl_coded[[#This Row],[ISIN]]="","",IF(OR(_xll.BDP($R317&amp;" Equity",V$1)="#N/A N/A",_xll.BDP($R317&amp;" Equity",V$1)="#N/A Invalid Security"),"--",_xll.BDP($R317&amp;" Equity",V$1)))</f>
        <v>--</v>
      </c>
      <c r="W317" s="230" t="str">
        <f>IF(tbl_coded[[#This Row],[ISIN]]="","",IF(OR(_xll.BDP($R317&amp;" Equity",W$1)="#N/A N/A",_xll.BDP($R317&amp;" Equity",W$1)="#N/A Invalid Security"),"--",_xll.BDP($R317&amp;" Equity",W$1)))</f>
        <v>A-</v>
      </c>
      <c r="X317" s="230" t="str">
        <f>IF(tbl_coded[[#This Row],[ISIN]]="","",IF(OR(_xll.BDP($R317&amp;" Equity",X$1)="#N/A N/A",_xll.BDP($R317&amp;" Equity",X$1)="#N/A Invalid Security"),"--",_xll.BDP($R317&amp;" Equity",X$1)))</f>
        <v>A</v>
      </c>
      <c r="Y317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--/A-/A</v>
      </c>
      <c r="Z317" s="230">
        <f>IF(tbl_coded[[#This Row],[ISIN]]="","",IF(ISNUMBER(_xll.BDP(B317&amp;" Corp",Z$1)),_xll.BDP(B317&amp;" Corp",Z$1),""))</f>
        <v>110</v>
      </c>
      <c r="AA317" s="230">
        <f>IF(tbl_coded[[#This Row],[ISIN]]="","",IF(ISNUMBER(_xll.BDP(B317&amp;" Corp",AA$1)),_xll.BDP(B317&amp;" Corp",AA$1),""))</f>
        <v>110</v>
      </c>
      <c r="AB317" s="230" t="str">
        <f>IF(tbl_coded[[#This Row],[ISIN]]="","",IF(ISNUMBER(_xll.BDP(B317&amp;" Corp",AB$1)),_xll.BDP(B317&amp;" Corp",AB$1),""))</f>
        <v/>
      </c>
      <c r="AC317" s="230" t="str">
        <f>IF(tbl_coded[[#This Row],[ISIN]]="","",IF((_xll.BDP(B317&amp;" Corp",AC$1))="#N/A Field Not Applicable","",_xll.BDP(B317&amp;" Corp",AC$1)))</f>
        <v>N</v>
      </c>
      <c r="AD317" s="230" t="str">
        <f>IF(tbl_coded[[#This Row],[ISIN]]="","",IF((_xll.BDP(B317&amp;" Corp",AD$1))="#N/A N/A","--",_xll.BDP(B317&amp;" Corp",AD$1)))</f>
        <v>--</v>
      </c>
      <c r="AE317" s="230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>IG</v>
      </c>
      <c r="AF317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--/A-/A</v>
      </c>
      <c r="AG31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--/A-/A</v>
      </c>
      <c r="AH317" s="231" t="str">
        <f>IF(tbl_coded[[#This Row],[ISIN]]="","",IF(_xll.BDP($B317&amp;" Corp",AH$1)="#N/A N/A","--",_xll.BDP($B317&amp;" Corp",AH$1)))</f>
        <v>VG</v>
      </c>
      <c r="AI317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7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110</v>
      </c>
      <c r="AK317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中船集团资本2015有限</v>
      </c>
      <c r="AL317" s="230" t="str">
        <f>IF(tbl_coded[[#This Row],[ISIN]]="","",IF(_xll.BDS($B317&amp;" Corp",AL$1)="#N/A Field Not Applicable","",_xll.BDS($B317&amp;" Corp",AL$1)))</f>
        <v/>
      </c>
      <c r="AM317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7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7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7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7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7" s="230" t="str">
        <f>IF(tbl_coded[[#This Row],[ISIN]]="","",IF(OR(_xll.BDP($B317&amp;" Corp",AR$1)="#N/A N/A"),"",_xll.BDP($B317&amp;" Corp",AR$1)))</f>
        <v>CSSC Hong Kong Shipping Co Ltd</v>
      </c>
      <c r="AS317" s="230" t="str">
        <f>IF(tbl_coded[[#This Row],[ISIN]]="","",IF(_xll.BDS($B317&amp;" Corp",AS$1)="#N/A Field Not Applicable","",_xll.BDS($B317&amp;" Corp",AS$1)))</f>
        <v/>
      </c>
      <c r="AT317" s="230" t="str">
        <f>IF(tbl_coded[[#This Row],[SBLC Provider BBID]]="","",_xll.BDP(tbl_coded[[#This Row],[SBLC Provider BBID]]&amp;" CompanyID","NAME"))</f>
        <v/>
      </c>
      <c r="AU317" s="230" t="str">
        <f>IF(tbl_coded[[#This Row],[ISIN]]="","",IF(OR(_xll.BDP($B317&amp;" Corp",AU$1)="#N/A N/A"),"--",IF(_xll.BDP($B317&amp;" Corp",AU$1)="#N/A Field Not Applicable","",TEXT(_xll.BDP($B317&amp;" Corp",AU$1),"yyyy/mm/dd"))))</f>
        <v>2020/02/13</v>
      </c>
      <c r="AV317" s="230" t="str">
        <f>IF(tbl_coded[[#This Row],[ISIN]]="","",IF(OR(_xll.BDP($B317&amp;" Corp",AV$1)="#N/A N/A"),"--",IF(_xll.BDP($B317&amp;" Corp",AV$1)="#N/A Field Not Applicable","",TEXT(_xll.BDP($B317&amp;" Corp",AV$1),"yyyy/mm/dd"))))</f>
        <v>2025/02/13</v>
      </c>
      <c r="AW317" s="230" t="str">
        <f>IF(tbl_coded[[#This Row],[ISIN]]="","",IF(OR(_xll.BDP($B317&amp;" Corp",AW$1)="#N/A N/A"),"--",IF(_xll.BDP($B317&amp;" Corp",AW$1)="#N/A Field Not Applicable","",TEXT(_xll.BDP($B317&amp;" Corp",AW$1),"yyyy/mm/dd"))))</f>
        <v>2020/02/06</v>
      </c>
      <c r="AX317" s="230" t="str">
        <f>IF(tbl_coded[[#This Row],[ISIN]]="","",IF(OR(_xll.BDP($B317&amp;" Corp",AX$1)="#N/A Field Not Applicable"),"--",IF(_xll.BDP($B317&amp;" Corp",AX$1)="#N/A Field Not Applicable","",TEXT(_xll.BDP($B317&amp;" Corp",AX$1),"yyyy/mm/dd"))))</f>
        <v>--</v>
      </c>
      <c r="AY317" s="230">
        <f>IF(tbl_coded[[#This Row],[ISIN]]="","",IF(OR(_xll.BDP($B317&amp;" Corp",AY$1)="#N/A N/A"),"--",_xll.BDP($B317&amp;" Corp",AY$1)))</f>
        <v>2.5</v>
      </c>
      <c r="AZ317" s="230" t="str">
        <f>IF(tbl_coded[[#This Row],[ISIN]]="","",IF(OR(_xll.BDP($B317&amp;" Corp",AZ$1)="#N/A N/A"),"--",_xll.BDP($B317&amp;" Corp",AZ$1)))</f>
        <v>USD</v>
      </c>
      <c r="BA317" s="230">
        <f>IF(tbl_coded[[#This Row],[ISIN]]="","",IF(OR(_xll.BDP($B317&amp;" Corp",BA$1)="#N/A N/A"),"--",_xll.BDP($B317&amp;" Corp",BA$1)))</f>
        <v>400000000</v>
      </c>
      <c r="BB317" s="230">
        <f>IF(tbl_coded[[#This Row],[ISIN]]="","",IF(OR(_xll.BDP($B317&amp;" Corp",BB$1)="#N/A Field Not Applicable"),"--",_xll.BDP($B317&amp;" Corp",BB$1)))</f>
        <v>99.641000000000005</v>
      </c>
      <c r="BC317" s="230" t="str">
        <f>IF(tbl_coded[[#This Row],[ISIN]]="","",IF(OR(_xll.BDP($B317&amp;" Corp",BC$1)="#N/A Field Not Applicable"),"--",_xll.BDP($B317&amp;" Corp",BC$1)))</f>
        <v>N</v>
      </c>
      <c r="BD317" s="230" t="str">
        <f>IF(tbl_coded[[#This Row],[ISIN]]="","",IF(OR(_xll.BDP($B317&amp;" Corp",BD$1)="#N/A Field Not Applicable"),"--",_xll.BDP($B317&amp;" Corp",BD$1)))</f>
        <v>N</v>
      </c>
      <c r="BE317" s="230" t="str">
        <f>IF(tbl_coded[[#This Row],[ISIN]]="","",IF(OR(_xll.BDP($B317&amp;" Corp",BE$1)="#N/A Field Not Applicable"),"--",_xll.BDP($B317&amp;" Corp",BE$1)))</f>
        <v>N</v>
      </c>
      <c r="BF317" s="230" t="str">
        <f>IF(tbl_coded[[#This Row],[ISIN]]="","",IF(OR(_xll.BDP($B317&amp;" Corp",BF$1)="#N/A N/A"),"",_xll.BDP($B317&amp;" Corp",BF$1)))</f>
        <v>3877 HK</v>
      </c>
      <c r="BG317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7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7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317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17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--/A-/A</v>
      </c>
      <c r="BL317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--/A-/A</v>
      </c>
      <c r="BM317" s="230" t="str">
        <f>IF(tbl_coded[[#This Row],[GREEN]]="Y","Green",IF(tbl_coded[[#This Row],[SUSTAINABLE]]="Y","Sustainable",IF(tbl_coded[[#This Row],[SOCIAL]]="Y","Social","")))</f>
        <v/>
      </c>
    </row>
    <row r="318" spans="1:65" ht="15" customHeight="1">
      <c r="A318" s="225">
        <v>316</v>
      </c>
      <c r="B318" s="226" t="str">
        <f>IF(美元债一级!$C$3:$C$1048576&lt;&gt;"",美元债一级!C318,"")</f>
        <v>XS2115047735</v>
      </c>
      <c r="C318" s="230" t="str">
        <f>IF(tbl_coded[[#This Row],[ISIN]]="","",IF(tbl_coded[[#This Row],[Index]]&gt;$A$1,"",IF(_xll.BDP($B318&amp;" Corp",C$1)="#N/A N/A","",_xll.BDP($B318&amp;" Corp",C$1))))</f>
        <v>6/2/2020</v>
      </c>
      <c r="D318" s="230" t="str">
        <f>IF(tbl_coded[[#This Row],[ISIN]]="","",IF(_xll.BDP($B318&amp;" Corp",D$1)="#N/A N/A","",_xll.BDP($B318&amp;" Corp",D$1)))</f>
        <v>CSSC CAPITAL 2015 LTD</v>
      </c>
      <c r="E318" s="230" t="str">
        <f>IF(tbl_coded[[#This Row],[ISIN]]="","",IF(_xll.BDP($B318&amp;" Corp",E$1)="#N/A N/A","--",_xll.BDP($B318&amp;" Corp",E$1)))</f>
        <v>CSSC HK SHIPPING CO LTD</v>
      </c>
      <c r="F318" s="230" t="str">
        <f>IF(tbl_coded[[#This Row],[ISIN]]="","",IF(_xll.BDS($B318&amp;" Corp",F$1)="#N/A Field Not Applicable","",_xll.BDS($B318&amp;" Corp",F$1)))</f>
        <v/>
      </c>
      <c r="G318" s="230" t="str">
        <f>IF(tbl_coded[[#This Row],[ISIN]]="","",IF(_xll.BDP($F318&amp;" CompanyID",G$1)="#N/A Invalid Security","",_xll.BDP($F318&amp;" CompanyID",G$1)))</f>
        <v/>
      </c>
      <c r="H318" s="230" t="str">
        <f>IF(tbl_coded[[#This Row],[ISIN]]="","",IF(_xll.BDP($B318&amp;" Corp",H$1)="#N/A N/A","--",_xll.BDP($B318&amp;" Corp",H$1)))</f>
        <v>--</v>
      </c>
      <c r="I318" s="230" t="str">
        <f>IF(tbl_coded[[#This Row],[ISIN]]="","",IF(_xll.BDP($B318&amp;" Corp",I$1)="#N/A N/A","--",_xll.BDP($B318&amp;" Corp",I$1)))</f>
        <v>A-</v>
      </c>
      <c r="J318" s="230" t="str">
        <f>IF(tbl_coded[[#This Row],[ISIN]]="","",IF(_xll.BDP($B318&amp;" Corp",J$1)="#N/A N/A","--",_xll.BDP($B318&amp;" Corp",J$1)))</f>
        <v>A</v>
      </c>
      <c r="K318" s="230" t="str">
        <f>IF(tbl_coded[[#This Row],[ISIN]]="","",IF(_xll.BDP($B318&amp;" Corp",K$1)="#N/A N/A","--",_xll.BDP($B318&amp;" Corp",K$1)))</f>
        <v>--</v>
      </c>
      <c r="L318" s="230" t="str">
        <f>IF(tbl_coded[[#This Row],[ISIN]]="","",IF(_xll.BDP($B318&amp;" Corp",L$1)="#N/A N/A","--",_xll.BDP($B318&amp;" Corp",L$1)))</f>
        <v>--</v>
      </c>
      <c r="M318" s="230" t="str">
        <f>IF(tbl_coded[[#This Row],[ISIN]]="","",IF(_xll.BDP($B318&amp;" Corp",M$1)="#N/A N/A","--",_xll.BDP($B318&amp;" Corp",M$1)))</f>
        <v>--</v>
      </c>
      <c r="N318" s="230" t="str">
        <f>IF(tbl_coded[[#This Row],[ISIN]]="","",IF(_xll.BDP($B318&amp;" Corp",N$1)="#N/A N/A","--",_xll.BDP($B318&amp;" Corp",N$1)))</f>
        <v>--</v>
      </c>
      <c r="O318" s="230" t="str">
        <f>IF(tbl_coded[[#This Row],[ISIN]]="","",IF(_xll.BDP($B318&amp;" Corp",O$1)="#N/A N/A","--",_xll.BDP($B318&amp;" Corp",O$1)))</f>
        <v>--</v>
      </c>
      <c r="P318" s="230" t="str">
        <f>IF(tbl_coded[[#This Row],[ISIN]]="","",IF(_xll.BDP($B318&amp;" Corp",P$1)="#N/A N/A","--",_xll.BDP($B318&amp;" Corp",P$1)))</f>
        <v>--</v>
      </c>
      <c r="Q318" s="230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--/--/--</v>
      </c>
      <c r="R318" s="230" t="str">
        <f>IF(tbl_coded[[#This Row],[ISIN]]="","",IF(OR(_xll.BDP($B318&amp;" Corp",R$1)="#N/A N/A",_xll.BDP($B318&amp;" Corp",R$1)="#N/A Invalid Security",_xll.BDP($B318&amp;" Corp",R$1)="#N/A Field Not Applicable"),"--",_xll.BDP($B318&amp;" Corp",R$1)))</f>
        <v>3877 HK</v>
      </c>
      <c r="S318" s="230" t="str">
        <f>IF(tbl_coded[[#This Row],[ISIN]]="","",IF(OR(_xll.BDP($R318&amp;" Equity",S$1)="#N/A N/A",_xll.BDP($R318&amp;" Equity",S$1)="#N/A Invalid Security"),"--",_xll.BDP($R318&amp;" Equity",S$1)))</f>
        <v>--</v>
      </c>
      <c r="T318" s="230" t="str">
        <f>IF(tbl_coded[[#This Row],[ISIN]]="","",IF(OR(_xll.BDP($R318&amp;" Equity",T$1)="#N/A N/A",_xll.BDP($R318&amp;" Equity",T$1)="#N/A Invalid Security"),"--",_xll.BDP($R318&amp;" Equity",T$1)))</f>
        <v>--</v>
      </c>
      <c r="U318" s="230" t="str">
        <f>IF(tbl_coded[[#This Row],[ISIN]]="","",IF(OR(_xll.BDP($R318&amp;" Equity",U$1)="#N/A N/A",_xll.BDP($R318&amp;" Equity",U$1)="#N/A Invalid Security"),"--",_xll.BDP($R318&amp;" Equity",U$1)))</f>
        <v>--</v>
      </c>
      <c r="V318" s="230" t="str">
        <f>IF(tbl_coded[[#This Row],[ISIN]]="","",IF(OR(_xll.BDP($R318&amp;" Equity",V$1)="#N/A N/A",_xll.BDP($R318&amp;" Equity",V$1)="#N/A Invalid Security"),"--",_xll.BDP($R318&amp;" Equity",V$1)))</f>
        <v>--</v>
      </c>
      <c r="W318" s="230" t="str">
        <f>IF(tbl_coded[[#This Row],[ISIN]]="","",IF(OR(_xll.BDP($R318&amp;" Equity",W$1)="#N/A N/A",_xll.BDP($R318&amp;" Equity",W$1)="#N/A Invalid Security"),"--",_xll.BDP($R318&amp;" Equity",W$1)))</f>
        <v>A-</v>
      </c>
      <c r="X318" s="230" t="str">
        <f>IF(tbl_coded[[#This Row],[ISIN]]="","",IF(OR(_xll.BDP($R318&amp;" Equity",X$1)="#N/A N/A",_xll.BDP($R318&amp;" Equity",X$1)="#N/A Invalid Security"),"--",_xll.BDP($R318&amp;" Equity",X$1)))</f>
        <v>A</v>
      </c>
      <c r="Y318" s="230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--/A-/A</v>
      </c>
      <c r="Z318" s="230">
        <f>IF(tbl_coded[[#This Row],[ISIN]]="","",IF(ISNUMBER(_xll.BDP(B318&amp;" Corp",Z$1)),_xll.BDP(B318&amp;" Corp",Z$1),""))</f>
        <v>137.5</v>
      </c>
      <c r="AA318" s="230">
        <f>IF(tbl_coded[[#This Row],[ISIN]]="","",IF(ISNUMBER(_xll.BDP(B318&amp;" Corp",AA$1)),_xll.BDP(B318&amp;" Corp",AA$1),""))</f>
        <v>137.5</v>
      </c>
      <c r="AB318" s="230" t="str">
        <f>IF(tbl_coded[[#This Row],[ISIN]]="","",IF(ISNUMBER(_xll.BDP(B318&amp;" Corp",AB$1)),_xll.BDP(B318&amp;" Corp",AB$1),""))</f>
        <v/>
      </c>
      <c r="AC318" s="230" t="str">
        <f>IF(tbl_coded[[#This Row],[ISIN]]="","",IF((_xll.BDP(B318&amp;" Corp",AC$1))="#N/A Field Not Applicable","",_xll.BDP(B318&amp;" Corp",AC$1)))</f>
        <v>N</v>
      </c>
      <c r="AD318" s="230" t="str">
        <f>IF(tbl_coded[[#This Row],[ISIN]]="","",IF((_xll.BDP(B318&amp;" Corp",AD$1))="#N/A N/A","--",_xll.BDP(B318&amp;" Corp",AD$1)))</f>
        <v>--</v>
      </c>
      <c r="AE318" s="230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>IG</v>
      </c>
      <c r="AF318" s="230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--/A-/A</v>
      </c>
      <c r="AG31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--/A-/A</v>
      </c>
      <c r="AH318" s="231" t="str">
        <f>IF(tbl_coded[[#This Row],[ISIN]]="","",IF(_xll.BDP($B318&amp;" Corp",AH$1)="#N/A N/A","--",_xll.BDP($B318&amp;" Corp",AH$1)))</f>
        <v>VG</v>
      </c>
      <c r="AI318" s="228" t="str">
        <f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--</v>
      </c>
      <c r="AJ318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>137.5</v>
      </c>
      <c r="AK318" s="230" t="str">
        <f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中船集团资本2015有限</v>
      </c>
      <c r="AL318" s="230" t="str">
        <f>IF(tbl_coded[[#This Row],[ISIN]]="","",IF(_xll.BDS($B318&amp;" Corp",AL$1)="#N/A Field Not Applicable","",_xll.BDS($B318&amp;" Corp",AL$1)))</f>
        <v/>
      </c>
      <c r="AM318" s="230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N318" s="230" t="str">
        <f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/>
      </c>
      <c r="AO318" s="230" t="str">
        <f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/>
      </c>
      <c r="AP318" s="230" t="str">
        <f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/>
      </c>
      <c r="AQ318" s="230" t="str">
        <f>IF(tbl_coded[[#This Row],[ISIN]]="","",IF(tbl_coded[[#This Row],[KPW Name]]="","",tbl_coded[[#This Row],[穆迪KPW评级]]&amp;"/"&amp;tbl_coded[[#This Row],[SPKPW评级]]&amp;"/"&amp;tbl_coded[[#This Row],[FITCHKPW评级]]))</f>
        <v/>
      </c>
      <c r="AR318" s="230" t="str">
        <f>IF(tbl_coded[[#This Row],[ISIN]]="","",IF(OR(_xll.BDP($B318&amp;" Corp",AR$1)="#N/A N/A"),"",_xll.BDP($B318&amp;" Corp",AR$1)))</f>
        <v>CSSC Hong Kong Shipping Co Ltd</v>
      </c>
      <c r="AS318" s="230" t="str">
        <f>IF(tbl_coded[[#This Row],[ISIN]]="","",IF(_xll.BDS($B318&amp;" Corp",AS$1)="#N/A Field Not Applicable","",_xll.BDS($B318&amp;" Corp",AS$1)))</f>
        <v/>
      </c>
      <c r="AT318" s="230" t="str">
        <f>IF(tbl_coded[[#This Row],[SBLC Provider BBID]]="","",_xll.BDP(tbl_coded[[#This Row],[SBLC Provider BBID]]&amp;" CompanyID","NAME"))</f>
        <v/>
      </c>
      <c r="AU318" s="230" t="str">
        <f>IF(tbl_coded[[#This Row],[ISIN]]="","",IF(OR(_xll.BDP($B318&amp;" Corp",AU$1)="#N/A N/A"),"--",IF(_xll.BDP($B318&amp;" Corp",AU$1)="#N/A Field Not Applicable","",TEXT(_xll.BDP($B318&amp;" Corp",AU$1),"yyyy/mm/dd"))))</f>
        <v>2020/02/13</v>
      </c>
      <c r="AV318" s="230" t="str">
        <f>IF(tbl_coded[[#This Row],[ISIN]]="","",IF(OR(_xll.BDP($B318&amp;" Corp",AV$1)="#N/A N/A"),"--",IF(_xll.BDP($B318&amp;" Corp",AV$1)="#N/A Field Not Applicable","",TEXT(_xll.BDP($B318&amp;" Corp",AV$1),"yyyy/mm/dd"))))</f>
        <v>2030/02/13</v>
      </c>
      <c r="AW318" s="230" t="str">
        <f>IF(tbl_coded[[#This Row],[ISIN]]="","",IF(OR(_xll.BDP($B318&amp;" Corp",AW$1)="#N/A N/A"),"--",IF(_xll.BDP($B318&amp;" Corp",AW$1)="#N/A Field Not Applicable","",TEXT(_xll.BDP($B318&amp;" Corp",AW$1),"yyyy/mm/dd"))))</f>
        <v>2020/02/06</v>
      </c>
      <c r="AX318" s="230" t="str">
        <f>IF(tbl_coded[[#This Row],[ISIN]]="","",IF(OR(_xll.BDP($B318&amp;" Corp",AX$1)="#N/A Field Not Applicable"),"--",IF(_xll.BDP($B318&amp;" Corp",AX$1)="#N/A Field Not Applicable","",TEXT(_xll.BDP($B318&amp;" Corp",AX$1),"yyyy/mm/dd"))))</f>
        <v>--</v>
      </c>
      <c r="AY318" s="230">
        <f>IF(tbl_coded[[#This Row],[ISIN]]="","",IF(OR(_xll.BDP($B318&amp;" Corp",AY$1)="#N/A N/A"),"--",_xll.BDP($B318&amp;" Corp",AY$1)))</f>
        <v>3</v>
      </c>
      <c r="AZ318" s="230" t="str">
        <f>IF(tbl_coded[[#This Row],[ISIN]]="","",IF(OR(_xll.BDP($B318&amp;" Corp",AZ$1)="#N/A N/A"),"--",_xll.BDP($B318&amp;" Corp",AZ$1)))</f>
        <v>USD</v>
      </c>
      <c r="BA318" s="230">
        <f>IF(tbl_coded[[#This Row],[ISIN]]="","",IF(OR(_xll.BDP($B318&amp;" Corp",BA$1)="#N/A N/A"),"--",_xll.BDP($B318&amp;" Corp",BA$1)))</f>
        <v>400000000</v>
      </c>
      <c r="BB318" s="230">
        <f>IF(tbl_coded[[#This Row],[ISIN]]="","",IF(OR(_xll.BDP($B318&amp;" Corp",BB$1)="#N/A Field Not Applicable"),"--",_xll.BDP($B318&amp;" Corp",BB$1)))</f>
        <v>99.692000000000007</v>
      </c>
      <c r="BC318" s="230" t="str">
        <f>IF(tbl_coded[[#This Row],[ISIN]]="","",IF(OR(_xll.BDP($B318&amp;" Corp",BC$1)="#N/A Field Not Applicable"),"--",_xll.BDP($B318&amp;" Corp",BC$1)))</f>
        <v>N</v>
      </c>
      <c r="BD318" s="230" t="str">
        <f>IF(tbl_coded[[#This Row],[ISIN]]="","",IF(OR(_xll.BDP($B318&amp;" Corp",BD$1)="#N/A Field Not Applicable"),"--",_xll.BDP($B318&amp;" Corp",BD$1)))</f>
        <v>N</v>
      </c>
      <c r="BE318" s="230" t="str">
        <f>IF(tbl_coded[[#This Row],[ISIN]]="","",IF(OR(_xll.BDP($B318&amp;" Corp",BE$1)="#N/A Field Not Applicable"),"--",_xll.BDP($B318&amp;" Corp",BE$1)))</f>
        <v>N</v>
      </c>
      <c r="BF318" s="230" t="str">
        <f>IF(tbl_coded[[#This Row],[ISIN]]="","",IF(OR(_xll.BDP($B318&amp;" Corp",BF$1)="#N/A N/A"),"",_xll.BDP($B318&amp;" Corp",BF$1)))</f>
        <v>3877 HK</v>
      </c>
      <c r="BG318" s="230" t="str">
        <f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--</v>
      </c>
      <c r="BH318" s="230" t="str">
        <f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--</v>
      </c>
      <c r="BI318" s="230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A-</v>
      </c>
      <c r="BJ318" s="230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A</v>
      </c>
      <c r="BK318" s="230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--/A-/A</v>
      </c>
      <c r="BL318" s="230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--/A-/A</v>
      </c>
      <c r="BM318" s="230" t="str">
        <f>IF(tbl_coded[[#This Row],[GREEN]]="Y","Green",IF(tbl_coded[[#This Row],[SUSTAINABLE]]="Y","Sustainable",IF(tbl_coded[[#This Row],[SOCIAL]]="Y","Social","")))</f>
        <v/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A1:AE1624"/>
  <sheetViews>
    <sheetView zoomScale="85" zoomScaleNormal="85" workbookViewId="0">
      <selection activeCell="A4" sqref="A4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183</v>
      </c>
      <c r="D1" s="103" t="s">
        <v>184</v>
      </c>
      <c r="E1" s="103" t="s">
        <v>185</v>
      </c>
      <c r="F1" s="103" t="s">
        <v>186</v>
      </c>
      <c r="G1" s="103" t="s">
        <v>187</v>
      </c>
    </row>
    <row r="2" spans="1:31" ht="13.5">
      <c r="A2" s="144"/>
      <c r="B2" s="144"/>
      <c r="C2" s="109">
        <f>tbl_dt[WeeklyStart]-3</f>
        <v>45198</v>
      </c>
      <c r="D2" s="109">
        <f>tbl_dt[WeeklyDate]-3</f>
        <v>45205</v>
      </c>
      <c r="E2" s="110">
        <f>D2-7</f>
        <v>45198</v>
      </c>
      <c r="F2" s="110" t="s">
        <v>359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387</v>
      </c>
      <c r="AB3" s="103" t="s">
        <v>389</v>
      </c>
      <c r="AD3" s="103"/>
      <c r="AE3" s="103"/>
    </row>
    <row r="4" spans="1:31" ht="13.5">
      <c r="A4" s="143" t="s">
        <v>166</v>
      </c>
      <c r="B4" s="143" t="s">
        <v>42</v>
      </c>
      <c r="C4" s="112" t="s">
        <v>4</v>
      </c>
      <c r="D4" s="113" t="s">
        <v>168</v>
      </c>
      <c r="E4" s="113" t="s">
        <v>169</v>
      </c>
      <c r="F4" s="113" t="s">
        <v>170</v>
      </c>
      <c r="G4" s="113" t="s">
        <v>171</v>
      </c>
      <c r="H4" s="114" t="s">
        <v>209</v>
      </c>
      <c r="I4" s="114" t="s">
        <v>210</v>
      </c>
      <c r="J4" s="143" t="s">
        <v>166</v>
      </c>
      <c r="K4" s="143" t="s">
        <v>42</v>
      </c>
      <c r="L4" s="115" t="s">
        <v>211</v>
      </c>
      <c r="M4" s="116">
        <f>D2</f>
        <v>45205</v>
      </c>
      <c r="N4" s="117" t="s">
        <v>212</v>
      </c>
      <c r="O4" s="115" t="s">
        <v>213</v>
      </c>
      <c r="P4" s="106"/>
      <c r="Q4" s="106"/>
      <c r="Z4" s="209">
        <f>_xll.BDH(U22,W22,G2,D2,"Dir=V","Dts=S","Sort=D","Quote=C","QtTyp=P","CDR=5D","fill=c","curr=USD","cols=2;rows=412")</f>
        <v>45205</v>
      </c>
      <c r="AA4" s="106">
        <v>2.7858999999999998</v>
      </c>
      <c r="AB4" s="106">
        <f>_xll.BDH(V22,W22,G2,D2,"Dir=V","Dts=h","Sort=D","Quote=C","QtTyp=P","CDR=5D","fill=c","curr=USD","cols=1;rows=412")</f>
        <v>3.1280000000000001</v>
      </c>
      <c r="AD4" s="103"/>
      <c r="AE4" s="103"/>
    </row>
    <row r="5" spans="1:31" ht="13.5">
      <c r="A5" s="144" t="s">
        <v>172</v>
      </c>
      <c r="B5" s="144">
        <v>1</v>
      </c>
      <c r="C5" s="118" t="s">
        <v>173</v>
      </c>
      <c r="D5" s="119"/>
      <c r="E5" s="119"/>
      <c r="F5" s="119"/>
      <c r="G5" s="119"/>
      <c r="H5" s="106"/>
      <c r="I5" s="106"/>
      <c r="J5" s="144" t="s">
        <v>167</v>
      </c>
      <c r="K5" s="144">
        <v>1</v>
      </c>
      <c r="L5" s="120" t="s">
        <v>215</v>
      </c>
      <c r="M5" s="121">
        <f>_xll.BDH(P5,Q5, $D$2,$D$2,"FILL=P","DAYS=A")/100</f>
        <v>5.4443999999999999E-2</v>
      </c>
      <c r="N5" s="122">
        <f>ROUND((($M5-_xll.BDH($P5,$Q5, E$2,E$2,"FILL=P","DAYS=A")/100)/(_xll.BDH($P5,$Q5, E$2,E$2,"FILL=P","DAYS=A")/100)*100),0)</f>
        <v>0</v>
      </c>
      <c r="O5" s="122">
        <f>ROUND((($M5-_xll.BDH($P5,$Q5, F$2,F$2,"FILL=P","DAYS=A")/100)/(_xll.BDH($P5,$Q5, F$2,F$2,"FILL=P","DAYS=A")/100)*100),0)</f>
        <v>25</v>
      </c>
      <c r="P5" s="123" t="s">
        <v>216</v>
      </c>
      <c r="Q5" s="123" t="s">
        <v>205</v>
      </c>
      <c r="S5" s="103"/>
      <c r="T5" s="103"/>
      <c r="U5" s="103"/>
      <c r="V5" s="103"/>
      <c r="W5" s="103"/>
      <c r="X5" s="103"/>
      <c r="Y5" s="103"/>
      <c r="Z5" s="210">
        <v>45204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172</v>
      </c>
      <c r="B6" s="145">
        <v>2</v>
      </c>
      <c r="C6" s="124" t="s">
        <v>5</v>
      </c>
      <c r="D6" s="125">
        <f>_xll.BDH(H6,I6, $D$2,$D$2,"FILL=P","DAYS=A")</f>
        <v>33119.57</v>
      </c>
      <c r="E6" s="126">
        <f>($D6-_xll.BDH($H6,$I6, E$2,E$2,"FILL=P","DAYS=A"))/(_xll.BDH($H6,$I6, E$2,E$2,"FILL=P","DAYS=A"))</f>
        <v>-1.1577408042975463E-2</v>
      </c>
      <c r="F6" s="127">
        <f>($D6-_xll.BDH($H6,$I6, F$2,F$2,"FILL=P","DAYS=A"))/(_xll.BDH($H6,$I6, F$2,F$2,"FILL=P","DAYS=A"))</f>
        <v>-8.3506173211956626E-4</v>
      </c>
      <c r="G6" s="127">
        <f>($D6-_xll.BDH($H6,$I6, G$2,G$2,"FILL=P","DAYS=A"))/(_xll.BDH($H6,$I6, G$2,G$2,"FILL=P","DAYS=A"))</f>
        <v>-1.6428493700049466E-3</v>
      </c>
      <c r="H6" s="106" t="s">
        <v>214</v>
      </c>
      <c r="I6" s="106" t="s">
        <v>205</v>
      </c>
      <c r="J6" s="144" t="s">
        <v>167</v>
      </c>
      <c r="K6" s="145">
        <v>2</v>
      </c>
      <c r="L6" s="128" t="s">
        <v>218</v>
      </c>
      <c r="M6" s="121">
        <f>_xll.BDH(P6,Q6, $D$2,$D$2,"FILL=P","DAYS=A")/100</f>
        <v>5.0391000000000005E-2</v>
      </c>
      <c r="N6" s="122">
        <f>ROUND((($M6-_xll.BDH($P6,$Q6, E$2,E$2,"FILL=P","DAYS=A")/100)/(_xll.BDH($P6,$Q6, E$2,E$2,"FILL=P","DAYS=A")/100)*100),0)</f>
        <v>0</v>
      </c>
      <c r="O6" s="122">
        <f>ROUND((($M6-_xll.BDH($P6,$Q6, F$2,F$2,"FILL=P","DAYS=A")/100)/(_xll.BDH($P6,$Q6, F$2,F$2,"FILL=P","DAYS=A")/100)*100),0)</f>
        <v>14</v>
      </c>
      <c r="P6" s="123" t="s">
        <v>194</v>
      </c>
      <c r="Q6" s="123" t="s">
        <v>205</v>
      </c>
      <c r="S6" s="103"/>
      <c r="T6" s="103"/>
      <c r="U6" s="103"/>
      <c r="V6" s="103"/>
      <c r="W6" s="103"/>
      <c r="X6" s="103"/>
      <c r="Y6" s="103"/>
      <c r="Z6" s="210">
        <v>45203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172</v>
      </c>
      <c r="B7" s="145">
        <v>3</v>
      </c>
      <c r="C7" s="124" t="s">
        <v>6</v>
      </c>
      <c r="D7" s="125">
        <f>_xll.BDH(H7,I7, $D$2,$D$2,"FILL=P","DAYS=A")</f>
        <v>4258.1899999999996</v>
      </c>
      <c r="E7" s="126">
        <f>($D7-_xll.BDH($H7,$I7, E$2,E$2,"FILL=P","DAYS=A"))/(_xll.BDH($H7,$I7, E$2,E$2,"FILL=P","DAYS=A"))</f>
        <v>-6.9635382050117376E-3</v>
      </c>
      <c r="F7" s="127">
        <f>($D7-_xll.BDH($H7,$I7, F$2,F$2,"FILL=P","DAYS=A"))/(_xll.BDH($H7,$I7, F$2,F$2,"FILL=P","DAYS=A"))</f>
        <v>0.10904805313191812</v>
      </c>
      <c r="G7" s="127">
        <f>($D7-_xll.BDH($H7,$I7, G$2,G$2,"FILL=P","DAYS=A"))/(_xll.BDH($H7,$I7, G$2,G$2,"FILL=P","DAYS=A"))</f>
        <v>-3.1224175493972011E-4</v>
      </c>
      <c r="H7" s="106" t="s">
        <v>217</v>
      </c>
      <c r="I7" s="106" t="s">
        <v>205</v>
      </c>
      <c r="J7" s="144" t="s">
        <v>167</v>
      </c>
      <c r="K7" s="145">
        <v>3</v>
      </c>
      <c r="L7" s="128" t="s">
        <v>220</v>
      </c>
      <c r="M7" s="121">
        <f>_xll.BDH(P7,Q7, $D$2,$D$2,"FILL=P","DAYS=A")/100</f>
        <v>4.8434999999999999E-2</v>
      </c>
      <c r="N7" s="122">
        <f>ROUND((($M7-_xll.BDH($P7,$Q7, E$2,E$2,"FILL=P","DAYS=A")/100)/(_xll.BDH($P7,$Q7, E$2,E$2,"FILL=P","DAYS=A")/100)*100),0)</f>
        <v>1</v>
      </c>
      <c r="O7" s="122">
        <f>ROUND((($M7-_xll.BDH($P7,$Q7, F$2,F$2,"FILL=P","DAYS=A")/100)/(_xll.BDH($P7,$Q7, F$2,F$2,"FILL=P","DAYS=A")/100)*100),0)</f>
        <v>15</v>
      </c>
      <c r="P7" s="123" t="s">
        <v>195</v>
      </c>
      <c r="Q7" s="123" t="s">
        <v>205</v>
      </c>
      <c r="S7" s="103"/>
      <c r="T7" s="103"/>
      <c r="U7" s="103"/>
      <c r="V7" s="103"/>
      <c r="W7" s="103"/>
      <c r="X7" s="103"/>
      <c r="Y7" s="103"/>
      <c r="Z7" s="210">
        <v>45202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172</v>
      </c>
      <c r="B8" s="145">
        <v>4</v>
      </c>
      <c r="C8" s="124" t="s">
        <v>7</v>
      </c>
      <c r="D8" s="125">
        <f>_xll.BDH(H8,I8, $D$2,$D$2,"FILL=P","DAYS=A")</f>
        <v>13219.83</v>
      </c>
      <c r="E8" s="126">
        <f>($D8-_xll.BDH($H8,$I8, E$2,E$2,"FILL=P","DAYS=A"))/(_xll.BDH($H8,$I8, E$2,E$2,"FILL=P","DAYS=A"))</f>
        <v>3.8579896696669592E-5</v>
      </c>
      <c r="F8" s="127">
        <f>($D8-_xll.BDH($H8,$I8, F$2,F$2,"FILL=P","DAYS=A"))/(_xll.BDH($H8,$I8, F$2,F$2,"FILL=P","DAYS=A"))</f>
        <v>0.26306360877773621</v>
      </c>
      <c r="G8" s="127">
        <f>($D8-_xll.BDH($H8,$I8, G$2,G$2,"FILL=P","DAYS=A"))/(_xll.BDH($H8,$I8, G$2,G$2,"FILL=P","DAYS=A"))</f>
        <v>6.844651468854498E-3</v>
      </c>
      <c r="H8" s="106" t="s">
        <v>219</v>
      </c>
      <c r="I8" s="106" t="s">
        <v>205</v>
      </c>
      <c r="J8" s="144" t="s">
        <v>167</v>
      </c>
      <c r="K8" s="145">
        <v>4</v>
      </c>
      <c r="L8" s="128" t="s">
        <v>223</v>
      </c>
      <c r="M8" s="121">
        <f>_xll.BDH(P8,Q8, $D$2,$D$2,"FILL=P","DAYS=A")/100</f>
        <v>4.7065999999999997E-2</v>
      </c>
      <c r="N8" s="122">
        <f>ROUND((($M8-_xll.BDH($P8,$Q8, E$2,E$2,"FILL=P","DAYS=A")/100)/(_xll.BDH($P8,$Q8, E$2,E$2,"FILL=P","DAYS=A")/100)*100),0)</f>
        <v>2</v>
      </c>
      <c r="O8" s="122">
        <f>ROUND((($M8-_xll.BDH($P8,$Q8, F$2,F$2,"FILL=P","DAYS=A")/100)/(_xll.BDH($P8,$Q8, F$2,F$2,"FILL=P","DAYS=A")/100)*100),0)</f>
        <v>18</v>
      </c>
      <c r="P8" s="123" t="s">
        <v>196</v>
      </c>
      <c r="Q8" s="123" t="s">
        <v>205</v>
      </c>
      <c r="S8" s="103"/>
      <c r="T8" s="103"/>
      <c r="U8" s="103"/>
      <c r="V8" s="103"/>
      <c r="W8" s="103"/>
      <c r="X8" s="103"/>
      <c r="Y8" s="103"/>
      <c r="Z8" s="210">
        <v>45201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172</v>
      </c>
      <c r="B9" s="145">
        <v>5</v>
      </c>
      <c r="C9" s="124" t="s">
        <v>8</v>
      </c>
      <c r="D9" s="125">
        <f>_xll.BDH(H9,I9, $D$2,$D$2,"FILL=P","DAYS=A")</f>
        <v>7466.54</v>
      </c>
      <c r="E9" s="126">
        <f>($D9-_xll.BDH($H9,$I9, E$2,E$2,"FILL=P","DAYS=A"))/(_xll.BDH($H9,$I9, E$2,E$2,"FILL=P","DAYS=A"))</f>
        <v>-1.8603905321710596E-2</v>
      </c>
      <c r="F9" s="127">
        <f>($D9-_xll.BDH($H9,$I9, F$2,F$2,"FILL=P","DAYS=A"))/(_xll.BDH($H9,$I9, F$2,F$2,"FILL=P","DAYS=A"))</f>
        <v>1.9861133104483223E-3</v>
      </c>
      <c r="G9" s="127">
        <f>($D9-_xll.BDH($H9,$I9, G$2,G$2,"FILL=P","DAYS=A"))/(_xll.BDH($H9,$I9, G$2,G$2,"FILL=P","DAYS=A"))</f>
        <v>5.1760155174818155E-2</v>
      </c>
      <c r="H9" s="106" t="s">
        <v>222</v>
      </c>
      <c r="I9" s="106" t="s">
        <v>205</v>
      </c>
      <c r="J9" s="144" t="s">
        <v>167</v>
      </c>
      <c r="K9" s="145">
        <v>5</v>
      </c>
      <c r="L9" s="128" t="s">
        <v>226</v>
      </c>
      <c r="M9" s="121">
        <f>_xll.BDH(P9,Q9, $D$2,$D$2,"FILL=P","DAYS=A")/100</f>
        <v>4.7442999999999999E-2</v>
      </c>
      <c r="N9" s="122">
        <f>ROUND((($M9-_xll.BDH($P9,$Q9, E$2,E$2,"FILL=P","DAYS=A")/100)/(_xll.BDH($P9,$Q9, E$2,E$2,"FILL=P","DAYS=A")/100)*100),0)</f>
        <v>4</v>
      </c>
      <c r="O9" s="122">
        <f>ROUND((($M9-_xll.BDH($P9,$Q9, F$2,F$2,"FILL=P","DAYS=A")/100)/(_xll.BDH($P9,$Q9, F$2,F$2,"FILL=P","DAYS=A")/100)*100),0)</f>
        <v>22</v>
      </c>
      <c r="P9" s="123" t="s">
        <v>227</v>
      </c>
      <c r="Q9" s="123" t="s">
        <v>205</v>
      </c>
      <c r="S9" s="103"/>
      <c r="T9" s="103"/>
      <c r="U9" s="103"/>
      <c r="V9" s="103"/>
      <c r="W9" s="103"/>
      <c r="X9" s="103"/>
      <c r="Y9" s="103"/>
      <c r="Z9" s="210">
        <v>45198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172</v>
      </c>
      <c r="B10" s="145">
        <v>6</v>
      </c>
      <c r="C10" s="124" t="s">
        <v>31</v>
      </c>
      <c r="D10" s="125">
        <f>_xll.BDH(H10,I10, $D$2,$D$2,"FILL=P","DAYS=A")</f>
        <v>30994.67</v>
      </c>
      <c r="E10" s="126">
        <f>($D10-_xll.BDH($H10,$I10, E$2,E$2,"FILL=P","DAYS=A"))/(_xll.BDH($H10,$I10, E$2,E$2,"FILL=P","DAYS=A"))</f>
        <v>-2.7087710883612798E-2</v>
      </c>
      <c r="F10" s="127">
        <f>($D10-_xll.BDH($H10,$I10, F$2,F$2,"FILL=P","DAYS=A"))/(_xll.BDH($H10,$I10, F$2,F$2,"FILL=P","DAYS=A"))</f>
        <v>0.18778554867884031</v>
      </c>
      <c r="G10" s="127">
        <f>($D10-_xll.BDH($H10,$I10, G$2,G$2,"FILL=P","DAYS=A"))/(_xll.BDH($H10,$I10, G$2,G$2,"FILL=P","DAYS=A"))</f>
        <v>0.20646895338336485</v>
      </c>
      <c r="H10" s="106" t="s">
        <v>225</v>
      </c>
      <c r="I10" s="106" t="s">
        <v>205</v>
      </c>
      <c r="J10" s="144" t="s">
        <v>167</v>
      </c>
      <c r="K10" s="145">
        <v>6</v>
      </c>
      <c r="L10" s="129" t="s">
        <v>229</v>
      </c>
      <c r="M10" s="130">
        <f>_xll.BDH(P10,Q10, $D$2,$D$2,"FILL=P","DAYS=A")/100</f>
        <v>4.9111000000000002E-2</v>
      </c>
      <c r="N10" s="131">
        <f>ROUND((($M10-_xll.BDH($P10,$Q10, E$2,E$2,"FILL=P","DAYS=A")/100)/(_xll.BDH($P10,$Q10, E$2,E$2,"FILL=P","DAYS=A")/100)*100),0)</f>
        <v>5</v>
      </c>
      <c r="O10" s="131">
        <f>ROUND((($M10-_xll.BDH($P10,$Q10, F$2,F$2,"FILL=P","DAYS=A")/100)/(_xll.BDH($P10,$Q10, F$2,F$2,"FILL=P","DAYS=A")/100)*100),0)</f>
        <v>24</v>
      </c>
      <c r="P10" s="123" t="s">
        <v>199</v>
      </c>
      <c r="Q10" s="123" t="s">
        <v>205</v>
      </c>
      <c r="S10" s="103"/>
      <c r="T10" s="103"/>
      <c r="U10" s="103"/>
      <c r="V10" s="103"/>
      <c r="W10" s="103"/>
      <c r="X10" s="103"/>
      <c r="Y10" s="103"/>
      <c r="Z10" s="210">
        <v>45197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172</v>
      </c>
      <c r="B11" s="145">
        <v>7</v>
      </c>
      <c r="C11" s="124" t="s">
        <v>12</v>
      </c>
      <c r="D11" s="125">
        <f>_xll.BDH(H11,I11, $D$2,$D$2,"FILL=P","DAYS=A")</f>
        <v>17485.98</v>
      </c>
      <c r="E11" s="126">
        <f>($D11-_xll.BDH($H11,$I11, E$2,E$2,"FILL=P","DAYS=A"))/(_xll.BDH($H11,$I11, E$2,E$2,"FILL=P","DAYS=A"))</f>
        <v>-1.8174406473790084E-2</v>
      </c>
      <c r="F11" s="127">
        <f>($D11-_xll.BDH($H11,$I11, F$2,F$2,"FILL=P","DAYS=A"))/(_xll.BDH($H11,$I11, F$2,F$2,"FILL=P","DAYS=A"))</f>
        <v>-0.11603975651887304</v>
      </c>
      <c r="G11" s="127">
        <f>($D11-_xll.BDH($H11,$I11, G$2,G$2,"FILL=P","DAYS=A"))/(_xll.BDH($H11,$I11, G$2,G$2,"FILL=P","DAYS=A"))</f>
        <v>-0.16296015463665839</v>
      </c>
      <c r="H11" s="106" t="s">
        <v>228</v>
      </c>
      <c r="I11" s="106" t="s">
        <v>205</v>
      </c>
      <c r="J11" s="106"/>
      <c r="K11" s="106"/>
      <c r="L11" s="106"/>
      <c r="M11" s="106"/>
      <c r="N11" s="106"/>
      <c r="O11" s="106" t="s">
        <v>231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0">
        <v>45196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172</v>
      </c>
      <c r="B12" s="145">
        <v>8</v>
      </c>
      <c r="C12" s="124" t="s">
        <v>13</v>
      </c>
      <c r="D12" s="125">
        <f>_xll.BDH(H12,I12, $D$2,$D$2,"FILL=P","DAYS=A")</f>
        <v>3110.4749999999999</v>
      </c>
      <c r="E12" s="126">
        <f>($D12-_xll.BDH($H12,$I12, E$2,E$2,"FILL=P","DAYS=A"))/(_xll.BDH($H12,$I12, E$2,E$2,"FILL=P","DAYS=A"))</f>
        <v>0</v>
      </c>
      <c r="F12" s="127">
        <f>($D12-_xll.BDH($H12,$I12, F$2,F$2,"FILL=P","DAYS=A"))/(_xll.BDH($H12,$I12, F$2,F$2,"FILL=P","DAYS=A"))</f>
        <v>6.8679922492715399E-3</v>
      </c>
      <c r="G12" s="127">
        <f>($D12-_xll.BDH($H12,$I12, G$2,G$2,"FILL=P","DAYS=A"))/(_xll.BDH($H12,$I12, G$2,G$2,"FILL=P","DAYS=A"))</f>
        <v>-5.6314265499870814E-2</v>
      </c>
      <c r="H12" s="106" t="s">
        <v>230</v>
      </c>
      <c r="I12" s="106" t="s">
        <v>205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0">
        <v>45195</v>
      </c>
      <c r="AA12" s="103">
        <v>2.7858999999999998</v>
      </c>
      <c r="AB12" s="106">
        <v>3.1280000000000001</v>
      </c>
      <c r="AD12" s="103"/>
      <c r="AE12" s="103"/>
    </row>
    <row r="13" spans="1:31" ht="14.25">
      <c r="A13" s="144" t="s">
        <v>172</v>
      </c>
      <c r="B13" s="145">
        <v>9</v>
      </c>
      <c r="C13" s="132" t="s">
        <v>22</v>
      </c>
      <c r="D13" s="125">
        <f>_xll.BDH(H13,I13, $D$2,$D$2,"FILL=P","DAYS=A")</f>
        <v>18.64</v>
      </c>
      <c r="E13" s="126">
        <f>($D13-_xll.BDH($H13,$I13, E$2,E$2,"FILL=P","DAYS=A"))/(_xll.BDH($H13,$I13, E$2,E$2,"FILL=P","DAYS=A"))</f>
        <v>6.3926940639269458E-2</v>
      </c>
      <c r="F13" s="127">
        <f>($D13-_xll.BDH($H13,$I13, F$2,F$2,"FILL=P","DAYS=A"))/(_xll.BDH($H13,$I13, F$2,F$2,"FILL=P","DAYS=A"))</f>
        <v>-0.13982464236271347</v>
      </c>
      <c r="G13" s="127">
        <f>($D13-_xll.BDH($H13,$I13, G$2,G$2,"FILL=P","DAYS=A"))/(_xll.BDH($H13,$I13, G$2,G$2,"FILL=P","DAYS=A"))</f>
        <v>-0.38339397949057225</v>
      </c>
      <c r="H13" s="106" t="s">
        <v>192</v>
      </c>
      <c r="I13" s="106" t="s">
        <v>205</v>
      </c>
      <c r="J13" s="147" t="s">
        <v>166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0">
        <v>45194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172</v>
      </c>
      <c r="B14" s="145">
        <v>10</v>
      </c>
      <c r="C14" s="118" t="s">
        <v>174</v>
      </c>
      <c r="D14" s="119"/>
      <c r="E14" s="119"/>
      <c r="F14" s="119"/>
      <c r="G14" s="119"/>
      <c r="H14" s="106"/>
      <c r="I14" s="106"/>
      <c r="J14" s="148" t="s">
        <v>89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0">
        <v>45191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172</v>
      </c>
      <c r="B15" s="145">
        <v>11</v>
      </c>
      <c r="C15" s="124" t="s">
        <v>23</v>
      </c>
      <c r="D15" s="134">
        <f>_xll.BDH(H15,I15, $D$2,$D$2,"FILL=P","DAYS=A")/100</f>
        <v>5.0391000000000005E-2</v>
      </c>
      <c r="E15" s="135" t="str">
        <f>ROUND((($D15-_xll.BDH($H15,$I15, E$2,E$2,"FILL=P","DAYS=A")/100)/(_xll.BDH($H15,$I15, E$2,E$2,"FILL=P","DAYS=A")/100))*100,)&amp;"bps"</f>
        <v>0bps</v>
      </c>
      <c r="F15" s="136">
        <f>ROUND((($D15-_xll.BDH($H15,$I15, F$2,F$2,"FILL=P","DAYS=A")/100)/(_xll.BDH($H15,$I15, F$2,F$2,"FILL=P","DAYS=A")/100))*100,2)</f>
        <v>13.86</v>
      </c>
      <c r="G15" s="136">
        <f>ROUND((($D15-_xll.BDH($H15,$I15, G$2,G$2,"FILL=P","DAYS=A")/100)/(_xll.BDH($H15,$I15, G$2,G$2,"FILL=P","DAYS=A")/100))*100,2)</f>
        <v>197.06</v>
      </c>
      <c r="H15" s="106" t="s">
        <v>194</v>
      </c>
      <c r="I15" s="106" t="s">
        <v>205</v>
      </c>
      <c r="J15" s="148" t="s">
        <v>89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0">
        <v>45190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172</v>
      </c>
      <c r="B16" s="145">
        <v>12</v>
      </c>
      <c r="C16" s="124" t="s">
        <v>24</v>
      </c>
      <c r="D16" s="134">
        <f>_xll.BDH(H16,I16, $D$2,$D$2,"FILL=P","DAYS=A")/100</f>
        <v>4.7065999999999997E-2</v>
      </c>
      <c r="E16" s="135" t="str">
        <f>ROUND((($D16-_xll.BDH($H16,$I16, E$2,E$2,"FILL=P","DAYS=A")/100)/(_xll.BDH($H16,$I16, E$2,E$2,"FILL=P","DAYS=A")/100))*100,)&amp;"bps"</f>
        <v>2bps</v>
      </c>
      <c r="F16" s="136">
        <f>ROUND((($D16-_xll.BDH($H16,$I16, F$2,F$2,"FILL=P","DAYS=A")/100)/(_xll.BDH($H16,$I16, F$2,F$2,"FILL=P","DAYS=A")/100))*100,2)</f>
        <v>17.55</v>
      </c>
      <c r="G16" s="136">
        <f>ROUND((($D16-_xll.BDH($H16,$I16, G$2,G$2,"FILL=P","DAYS=A")/100)/(_xll.BDH($H16,$I16, G$2,G$2,"FILL=P","DAYS=A")/100))*100,2)</f>
        <v>144.75</v>
      </c>
      <c r="H16" s="106" t="s">
        <v>196</v>
      </c>
      <c r="I16" s="106" t="s">
        <v>205</v>
      </c>
      <c r="J16" s="148" t="s">
        <v>89</v>
      </c>
      <c r="K16" s="149">
        <v>3</v>
      </c>
      <c r="L16" s="150" t="s">
        <v>221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0">
        <v>45189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172</v>
      </c>
      <c r="B17" s="145">
        <v>13</v>
      </c>
      <c r="C17" s="124" t="s">
        <v>32</v>
      </c>
      <c r="D17" s="134">
        <f>_xll.BDH(H17,I17, $D$2,$D$2,"FILL=P","DAYS=A")/100</f>
        <v>4.7442999999999999E-2</v>
      </c>
      <c r="E17" s="135" t="str">
        <f>ROUND((($D17-_xll.BDH($H17,$I17, E$2,E$2,"FILL=P","DAYS=A")/100)/(_xll.BDH($H17,$I17, E$2,E$2,"FILL=P","DAYS=A")/100))*100,)&amp;"bps"</f>
        <v>4bps</v>
      </c>
      <c r="F17" s="136">
        <f>ROUND((($D17-_xll.BDH($H17,$I17, F$2,F$2,"FILL=P","DAYS=A")/100)/(_xll.BDH($H17,$I17, F$2,F$2,"FILL=P","DAYS=A")/100))*100,2)</f>
        <v>22.44</v>
      </c>
      <c r="G17" s="136">
        <f>ROUND((($D17-_xll.BDH($H17,$I17, G$2,G$2,"FILL=P","DAYS=A")/100)/(_xll.BDH($H17,$I17, G$2,G$2,"FILL=P","DAYS=A")/100))*100,2)</f>
        <v>138.84</v>
      </c>
      <c r="H17" s="106" t="s">
        <v>197</v>
      </c>
      <c r="I17" s="106" t="s">
        <v>205</v>
      </c>
      <c r="J17" s="148" t="s">
        <v>89</v>
      </c>
      <c r="K17" s="149">
        <v>4</v>
      </c>
      <c r="L17" s="150" t="s">
        <v>224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0">
        <v>45188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172</v>
      </c>
      <c r="B18" s="145">
        <v>14</v>
      </c>
      <c r="C18" s="132" t="s">
        <v>25</v>
      </c>
      <c r="D18" s="134">
        <f>_xll.BDH(H18,I18, $D$2,$D$2,"FILL=P","DAYS=A")/100</f>
        <v>4.9111000000000002E-2</v>
      </c>
      <c r="E18" s="135" t="str">
        <f>ROUND((($D18-_xll.BDH($H18,$I18, E$2,E$2,"FILL=P","DAYS=A")/100)/(_xll.BDH($H18,$I18, E$2,E$2,"FILL=P","DAYS=A")/100))*100,)&amp;"bps"</f>
        <v>5bps</v>
      </c>
      <c r="F18" s="136">
        <f>ROUND((($D18-_xll.BDH($H18,$I18,F$2,F$2,"FILL=P","DAYS=A")/100)/(_xll.BDH($H18,$I18, F$2,F$2,"FILL=P","DAYS=A")/100))*100,2)</f>
        <v>23.92</v>
      </c>
      <c r="G18" s="136">
        <f>ROUND((($D18-_xll.BDH($H18,$I18, G$2,G$2,"FILL=P","DAYS=A")/100)/(_xll.BDH($H18,$I18, G$2,G$2,"FILL=P","DAYS=A")/100))*100,2)</f>
        <v>107.48</v>
      </c>
      <c r="H18" s="106" t="s">
        <v>199</v>
      </c>
      <c r="I18" s="106" t="s">
        <v>205</v>
      </c>
      <c r="J18" s="148" t="s">
        <v>89</v>
      </c>
      <c r="K18" s="149">
        <v>5</v>
      </c>
      <c r="L18" s="154">
        <f>Graphs_coded!B6</f>
        <v>45205</v>
      </c>
      <c r="M18" s="133">
        <f>Graphs_coded!G17</f>
        <v>5.0390998873673383E-2</v>
      </c>
      <c r="N18" s="133">
        <f>Graphs_coded!I17</f>
        <v>4.7065998947992918E-2</v>
      </c>
      <c r="O18" s="133">
        <f>Graphs_coded!K17</f>
        <v>4.7496998938359319E-2</v>
      </c>
      <c r="P18" s="153">
        <f>Graphs_coded!J17</f>
        <v>4.7442998939566314E-2</v>
      </c>
      <c r="Q18" s="153">
        <f>Graphs_coded!L17</f>
        <v>4.9110998902283612E-2</v>
      </c>
      <c r="R18" s="106"/>
      <c r="S18" s="103"/>
      <c r="T18" s="103"/>
      <c r="U18" s="103"/>
      <c r="V18" s="103"/>
      <c r="W18" s="103"/>
      <c r="X18" s="103"/>
      <c r="Y18" s="103"/>
      <c r="Z18" s="210">
        <v>45187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172</v>
      </c>
      <c r="B19" s="145">
        <v>15</v>
      </c>
      <c r="C19" s="118" t="s">
        <v>175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0">
        <v>45184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172</v>
      </c>
      <c r="B20" s="145">
        <v>16</v>
      </c>
      <c r="C20" s="132" t="s">
        <v>33</v>
      </c>
      <c r="D20" s="125">
        <f>_xll.BDH(H20,I20, $D$2,$D$2,"FILL=P","DAYS=A")</f>
        <v>136.80000000000001</v>
      </c>
      <c r="E20" s="126">
        <f>($D20-_xll.BDH($H20,$I20, E$2,E$2,"FILL=P","DAYS=A"))/(_xll.BDH($H20,$I20, E$2,E$2,"FILL=P","DAYS=A"))</f>
        <v>7.4415864912625238E-2</v>
      </c>
      <c r="F20" s="127">
        <f>($D20-_xll.BDH($H20,$I20, F$2,F$2,"FILL=P","DAYS=A"))/(_xll.BDH($H20,$I20, F$2,F$2,"FILL=P","DAYS=A"))</f>
        <v>3.8133181559476419E-2</v>
      </c>
      <c r="G20" s="127">
        <f>($D20-_xll.BDH($H20,$I20, G$2,G$2,"FILL=P","DAYS=A"))/(_xll.BDH($H20,$I20, G$2,G$2,"FILL=P","DAYS=A"))</f>
        <v>0.2533785331439829</v>
      </c>
      <c r="H20" s="106" t="s">
        <v>191</v>
      </c>
      <c r="I20" s="106" t="s">
        <v>205</v>
      </c>
      <c r="J20" s="147" t="s">
        <v>166</v>
      </c>
      <c r="K20" s="147" t="s">
        <v>42</v>
      </c>
      <c r="L20" s="202"/>
      <c r="M20" s="202" t="s">
        <v>380</v>
      </c>
      <c r="N20" s="202" t="s">
        <v>16</v>
      </c>
      <c r="O20" s="202" t="s">
        <v>17</v>
      </c>
      <c r="P20" s="202" t="s">
        <v>18</v>
      </c>
      <c r="Q20" s="202" t="s">
        <v>19</v>
      </c>
      <c r="R20" s="106"/>
      <c r="S20" s="103"/>
      <c r="T20" s="103"/>
      <c r="U20" s="103"/>
      <c r="V20" s="103"/>
      <c r="W20" s="103"/>
      <c r="X20" s="103"/>
      <c r="Y20" s="103"/>
      <c r="Z20" s="210">
        <v>45183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172</v>
      </c>
      <c r="B21" s="145">
        <v>17</v>
      </c>
      <c r="C21" s="118" t="s">
        <v>176</v>
      </c>
      <c r="D21" s="119"/>
      <c r="E21" s="119"/>
      <c r="F21" s="137"/>
      <c r="G21" s="137"/>
      <c r="H21" s="106"/>
      <c r="I21" s="106"/>
      <c r="J21" s="202"/>
      <c r="K21" s="148">
        <v>1</v>
      </c>
      <c r="L21" s="202" t="s">
        <v>369</v>
      </c>
      <c r="M21" s="202">
        <f>_xll.BDH(R21,$W$21, $D$2,$D$2,"FILL=P","DAYS=A")/100</f>
        <v>2.1649999999999999E-2</v>
      </c>
      <c r="N21" s="202">
        <f>_xll.BDH(S21,$W$21, $D$2,$D$2,"FILL=P","DAYS=A")/100</f>
        <v>2.2400000000000003E-2</v>
      </c>
      <c r="O21" s="202">
        <f>_xll.BDH(T21,$W$21, $D$2,$D$2,"FILL=P","DAYS=A")/100</f>
        <v>2.3789999999999999E-2</v>
      </c>
      <c r="P21" s="202">
        <f>_xll.BDH(U21,$W$21, $D$2,$D$2,"FILL=P","DAYS=A")/100</f>
        <v>2.5249999999999998E-2</v>
      </c>
      <c r="Q21" s="202">
        <f>_xll.BDH(V21,$W$21, $D$2,$D$2,"FILL=P","DAYS=A")/100</f>
        <v>2.681E-2</v>
      </c>
      <c r="R21" s="106" t="s">
        <v>382</v>
      </c>
      <c r="S21" s="106" t="s">
        <v>383</v>
      </c>
      <c r="T21" s="106" t="s">
        <v>200</v>
      </c>
      <c r="U21" s="106" t="s">
        <v>386</v>
      </c>
      <c r="V21" s="106" t="s">
        <v>388</v>
      </c>
      <c r="W21" s="106" t="s">
        <v>205</v>
      </c>
      <c r="X21" s="103"/>
      <c r="Y21" s="103"/>
      <c r="Z21" s="210">
        <v>45182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172</v>
      </c>
      <c r="B22" s="145">
        <v>18</v>
      </c>
      <c r="C22" s="124" t="s">
        <v>34</v>
      </c>
      <c r="D22" s="125">
        <f>_xll.BDH(H22,I22, $D$2,$D$2,"FILL=P","DAYS=A")</f>
        <v>169.24639999999999</v>
      </c>
      <c r="E22" s="126">
        <f>($D22-_xll.BDH($H22,$I22, E$2,E$2,"FILL=P","DAYS=A"))/(_xll.BDH($H22,$I22, E$2,E$2,"FILL=P","DAYS=A"))</f>
        <v>-3.7924383147518691E-3</v>
      </c>
      <c r="F22" s="127">
        <f>($D22-_xll.BDH($H22,$I22, F$2,F$2,"FILL=P","DAYS=A"))/(_xll.BDH($H22,$I22, F$2,F$2,"FILL=P","DAYS=A"))</f>
        <v>-1.0472551064795129E-2</v>
      </c>
      <c r="G22" s="127">
        <f>($D22-_xll.BDH($H22,$I22, G$2,G$2,"FILL=P","DAYS=A"))/(_xll.BDH($H22,$I22, G$2,G$2,"FILL=P","DAYS=A"))</f>
        <v>-5.0313950160762684E-2</v>
      </c>
      <c r="H22" s="106" t="s">
        <v>232</v>
      </c>
      <c r="I22" s="106" t="s">
        <v>205</v>
      </c>
      <c r="J22" s="202"/>
      <c r="K22" s="149">
        <v>2</v>
      </c>
      <c r="L22" s="202" t="s">
        <v>594</v>
      </c>
      <c r="M22" s="202">
        <f>_xll.BDH(R22,$W$22, $D$2,$D$2,"FILL=P","DAYS=A")/100</f>
        <v>2.5929999999999998E-2</v>
      </c>
      <c r="N22" s="202">
        <f>_xll.BDH(S22,$W$22, $D$2,$D$2,"FILL=P","DAYS=A")/100</f>
        <v>2.6059000000000002E-2</v>
      </c>
      <c r="O22" s="202">
        <f>_xll.BDH(T22,$W$22, $D$2,$D$2,"FILL=P","DAYS=A")/100</f>
        <v>2.6705E-2</v>
      </c>
      <c r="P22" s="202">
        <f>AA4/100</f>
        <v>2.7858999999999998E-2</v>
      </c>
      <c r="Q22" s="202">
        <f>AB4/100</f>
        <v>3.1280000000000002E-2</v>
      </c>
      <c r="R22" s="106" t="s">
        <v>377</v>
      </c>
      <c r="S22" s="106" t="s">
        <v>384</v>
      </c>
      <c r="T22" s="106" t="s">
        <v>385</v>
      </c>
      <c r="U22" s="106" t="s">
        <v>387</v>
      </c>
      <c r="V22" s="106" t="s">
        <v>389</v>
      </c>
      <c r="W22" s="106" t="s">
        <v>205</v>
      </c>
      <c r="X22" s="103"/>
      <c r="Y22" s="103"/>
      <c r="Z22" s="210">
        <v>45181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172</v>
      </c>
      <c r="B23" s="145">
        <v>19</v>
      </c>
      <c r="C23" s="124" t="s">
        <v>35</v>
      </c>
      <c r="D23" s="125">
        <f>_xll.BDH(H23,I23, $D$2,$D$2,"FILL=P","DAYS=A")</f>
        <v>169.99449999999999</v>
      </c>
      <c r="E23" s="126">
        <f>($D23-_xll.BDH($H23,$I23, E$2,E$2,"FILL=P","DAYS=A"))/(_xll.BDH($H23,$I23, E$2,E$2,"FILL=P","DAYS=A"))</f>
        <v>-3.6561142620692914E-3</v>
      </c>
      <c r="F23" s="127">
        <f>($D23-_xll.BDH($H23,$I23, F$2,F$2,"FILL=P","DAYS=A"))/(_xll.BDH($H23,$I23, F$2,F$2,"FILL=P","DAYS=A"))</f>
        <v>1.4490375158743046E-2</v>
      </c>
      <c r="G23" s="127">
        <f>($D23-_xll.BDH($H23,$I23, G$2,G$2,"FILL=P","DAYS=A"))/(_xll.BDH($H23,$I23, G$2,G$2,"FILL=P","DAYS=A"))</f>
        <v>-3.7324150241186446E-2</v>
      </c>
      <c r="H23" s="106" t="s">
        <v>233</v>
      </c>
      <c r="I23" s="106" t="s">
        <v>205</v>
      </c>
      <c r="J23" s="202"/>
      <c r="K23" s="149">
        <v>3</v>
      </c>
      <c r="L23" s="202" t="s">
        <v>381</v>
      </c>
      <c r="M23" s="202">
        <f>ROUND(( (M21-M22)*10000),0)</f>
        <v>-43</v>
      </c>
      <c r="N23" s="202">
        <f>ROUND(((N21-N22)*10000),0)</f>
        <v>-37</v>
      </c>
      <c r="O23" s="202">
        <f>ROUND(((O21-O22)*10000),0)</f>
        <v>-29</v>
      </c>
      <c r="P23" s="202">
        <f>ROUND(((P21-P22)*10000),0)</f>
        <v>-26</v>
      </c>
      <c r="Q23" s="202">
        <f>ROUND(((Q21-Q22)*10000),0)</f>
        <v>-45</v>
      </c>
      <c r="R23" s="106"/>
      <c r="S23" s="103"/>
      <c r="T23" s="103"/>
      <c r="U23" s="103"/>
      <c r="V23" s="103"/>
      <c r="W23" s="103"/>
      <c r="X23" s="103"/>
      <c r="Y23" s="103"/>
      <c r="Z23" s="210">
        <v>45180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172</v>
      </c>
      <c r="B24" s="145">
        <v>20</v>
      </c>
      <c r="C24" s="124" t="s">
        <v>36</v>
      </c>
      <c r="D24" s="125">
        <f>_xll.BDH(H24,I24, $D$2,$D$2,"FILL=P","DAYS=A")</f>
        <v>126.605</v>
      </c>
      <c r="E24" s="126">
        <f>($D24-_xll.BDH($H24,$I24, E$2,E$2,"FILL=P","DAYS=A"))/(_xll.BDH($H24,$I24, E$2,E$2,"FILL=P","DAYS=A"))</f>
        <v>-4.7488740978436491E-3</v>
      </c>
      <c r="F24" s="127">
        <f>($D24-_xll.BDH($H24,$I24, F$2,F$2,"FILL=P","DAYS=A"))/(_xll.BDH($H24,$I24, F$2,F$2,"FILL=P","DAYS=A"))</f>
        <v>-0.15397399341248424</v>
      </c>
      <c r="G24" s="127">
        <f>($D24-_xll.BDH($H24,$I24, G$2,G$2,"FILL=P","DAYS=A"))/(_xll.BDH($H24,$I24, G$2,G$2,"FILL=P","DAYS=A"))</f>
        <v>-0.13786822162040324</v>
      </c>
      <c r="H24" s="106" t="s">
        <v>190</v>
      </c>
      <c r="I24" s="106" t="s">
        <v>205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0">
        <v>45177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172</v>
      </c>
      <c r="B25" s="145">
        <v>21</v>
      </c>
      <c r="C25" s="118" t="s">
        <v>177</v>
      </c>
      <c r="D25" s="119"/>
      <c r="E25" s="119"/>
      <c r="F25" s="119"/>
      <c r="G25" s="119"/>
      <c r="H25" s="106"/>
      <c r="I25" s="106"/>
      <c r="J25" s="147" t="s">
        <v>166</v>
      </c>
      <c r="K25" s="147" t="s">
        <v>42</v>
      </c>
      <c r="L25" s="203" t="s">
        <v>390</v>
      </c>
      <c r="M25" s="204" t="s">
        <v>168</v>
      </c>
      <c r="N25" s="205" t="s">
        <v>169</v>
      </c>
      <c r="O25" s="203" t="s">
        <v>170</v>
      </c>
      <c r="P25" s="203" t="s">
        <v>171</v>
      </c>
      <c r="Q25"/>
      <c r="R25" s="106"/>
      <c r="S25" s="103"/>
      <c r="T25" s="103"/>
      <c r="U25" s="103"/>
      <c r="V25" s="103"/>
      <c r="W25" s="103"/>
      <c r="X25" s="103"/>
      <c r="Y25" s="103"/>
      <c r="Z25" s="210">
        <v>45176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172</v>
      </c>
      <c r="B26" s="145">
        <v>22</v>
      </c>
      <c r="C26" s="124" t="s">
        <v>37</v>
      </c>
      <c r="D26" s="125">
        <f>_xll.BDH(H26,I26, $D$2,$D$2,"FILL=P","DAYS=A")</f>
        <v>6105</v>
      </c>
      <c r="E26" s="126">
        <f>($D26-_xll.BDH($H26,$I26, E$2,E$2,"FILL=P","DAYS=A"))/(_xll.BDH($H26,$I26, E$2,E$2,"FILL=P","DAYS=A"))</f>
        <v>-5.2142740752810822E-3</v>
      </c>
      <c r="F26" s="127">
        <f>($D26-_xll.BDH($H26,$I26, F$2,F$2,"FILL=P","DAYS=A"))/(_xll.BDH($H26,$I26, F$2,F$2,"FILL=P","DAYS=A"))</f>
        <v>-0.1425561797752809</v>
      </c>
      <c r="G26" s="127">
        <f>($D26-_xll.BDH($H26,$I26, G$2,G$2,"FILL=P","DAYS=A"))/(_xll.BDH($H26,$I26, G$2,G$2,"FILL=P","DAYS=A"))</f>
        <v>-0.14686975964225824</v>
      </c>
      <c r="H26" s="106" t="s">
        <v>234</v>
      </c>
      <c r="I26" s="106" t="s">
        <v>205</v>
      </c>
      <c r="J26" s="202"/>
      <c r="K26" s="148">
        <v>1</v>
      </c>
      <c r="L26" s="120" t="s">
        <v>391</v>
      </c>
      <c r="M26" s="212">
        <f>_xll.BDH(Q26,R26, $D$2,$D$2,"FILL=P","DAYS=A")</f>
        <v>3.2115</v>
      </c>
      <c r="N26" s="122" t="str">
        <f>ROUND((($M26-_xll.BDH($Q26,$R26,$E$2,$E$2, "FILL=P","DAYS=A"))/(_xll.BDH($Q26,$R26,$E$2,$E$2, "FILL=P","DAYS=A")))*100,)&amp;"bps"</f>
        <v>0bps</v>
      </c>
      <c r="O26" s="122">
        <f t="shared" ref="O26:O35" si="0">ROUND((($M26-_xll.BDH($Q26,$R26,$F$2,$F$2, "FILL=P","DAYS=A"))/(_xll.BDH($Q26,$R26,$F$2,$F$2, "FILL=P","DAYS=A")))*100,)</f>
        <v>61</v>
      </c>
      <c r="P26" s="122">
        <f t="shared" ref="P26:P35" si="1">ROUND((($M26-_xll.BDH($Q26,$R26,$G$2,$G$2, "FILL=P","DAYS=A"))/(_xll.BDH($Q26,$R26,$G$2,$G$2, "FILL=P","DAYS=A")))*100,)</f>
        <v>101</v>
      </c>
      <c r="Q26" s="206" t="s">
        <v>392</v>
      </c>
      <c r="R26" s="123" t="s">
        <v>205</v>
      </c>
      <c r="S26" s="103"/>
      <c r="T26" s="103"/>
      <c r="U26" s="103"/>
      <c r="V26" s="103"/>
      <c r="W26" s="103"/>
      <c r="X26" s="103"/>
      <c r="Y26" s="103"/>
      <c r="Z26" s="210">
        <v>45175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172</v>
      </c>
      <c r="B27" s="145">
        <v>23</v>
      </c>
      <c r="C27" s="132" t="s">
        <v>38</v>
      </c>
      <c r="D27" s="125">
        <f>_xll.BDH(H27,I27, $D$2,$D$2,"FILL=P","DAYS=A")</f>
        <v>1819.45</v>
      </c>
      <c r="E27" s="126">
        <f>($D27-_xll.BDH($H27,$I27, E$2,E$2,"FILL=P","DAYS=A"))/(_xll.BDH($H27,$I27, E$2,E$2,"FILL=P","DAYS=A"))</f>
        <v>-2.7292167869553571E-2</v>
      </c>
      <c r="F27" s="127">
        <f>($D27-_xll.BDH($H27,$I27, F$2,F$2,"FILL=P","DAYS=A"))/(_xll.BDH($H27,$I27, F$2,F$2,"FILL=P","DAYS=A"))</f>
        <v>3.1426602343211829E-3</v>
      </c>
      <c r="G27" s="127">
        <f>($D27-_xll.BDH($H27,$I27, G$2,G$2,"FILL=P","DAYS=A"))/(_xll.BDH($H27,$I27, G$2,G$2,"FILL=P","DAYS=A"))</f>
        <v>-8.8725833917659952E-2</v>
      </c>
      <c r="H27" s="106" t="s">
        <v>235</v>
      </c>
      <c r="I27" s="106" t="s">
        <v>205</v>
      </c>
      <c r="J27" s="202"/>
      <c r="K27" s="149">
        <v>2</v>
      </c>
      <c r="L27" s="120" t="s">
        <v>393</v>
      </c>
      <c r="M27" s="212">
        <f t="shared" ref="M27:M35" si="2">_xll.BDH(Q27,R27, $D$2,$D$2,"FILL=P","DAYS=A")</f>
        <v>2.5249999999999999</v>
      </c>
      <c r="N27" s="122" t="str">
        <f>ROUND((($M27-_xll.BDH($Q27,$R27,$E$2,$E$2, "FILL=P","DAYS=A"))/(_xll.BDH($Q27,$R27,$E$2,$E$2, "FILL=P","DAYS=A")))*100,)&amp;"bps"</f>
        <v>0bps</v>
      </c>
      <c r="O27" s="122">
        <f t="shared" si="0"/>
        <v>-4</v>
      </c>
      <c r="P27" s="122">
        <f t="shared" si="1"/>
        <v>-2</v>
      </c>
      <c r="Q27" s="206" t="s">
        <v>394</v>
      </c>
      <c r="R27" s="123" t="s">
        <v>205</v>
      </c>
      <c r="S27" s="103"/>
      <c r="T27" s="103"/>
      <c r="U27" s="103"/>
      <c r="V27" s="103"/>
      <c r="W27" s="103"/>
      <c r="X27" s="103"/>
      <c r="Y27" s="103"/>
      <c r="Z27" s="210">
        <v>45174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172</v>
      </c>
      <c r="B28" s="145">
        <v>24</v>
      </c>
      <c r="C28" s="118" t="s">
        <v>178</v>
      </c>
      <c r="D28" s="119"/>
      <c r="E28" s="119"/>
      <c r="F28" s="137"/>
      <c r="G28" s="137"/>
      <c r="H28" s="106"/>
      <c r="I28" s="106"/>
      <c r="J28" s="202"/>
      <c r="K28" s="149">
        <v>3</v>
      </c>
      <c r="L28" s="120" t="s">
        <v>395</v>
      </c>
      <c r="M28" s="212">
        <f t="shared" si="2"/>
        <v>2.681</v>
      </c>
      <c r="N28" s="122" t="str">
        <f>ROUND((($M28-_xll.BDH($Q28,$R28,$E$2,$E$2, "FILL=P","DAYS=A"))/(_xll.BDH($Q28,$R28,$E$2,$E$2, "FILL=P","DAYS=A")))*100,)&amp;"bps"</f>
        <v>0bps</v>
      </c>
      <c r="O28" s="122">
        <f t="shared" si="0"/>
        <v>-6</v>
      </c>
      <c r="P28" s="122">
        <f t="shared" si="1"/>
        <v>-6</v>
      </c>
      <c r="Q28" s="206" t="s">
        <v>396</v>
      </c>
      <c r="R28" s="123" t="s">
        <v>205</v>
      </c>
      <c r="S28" s="103"/>
      <c r="T28" s="103"/>
      <c r="U28" s="103"/>
      <c r="V28" s="103"/>
      <c r="W28" s="103"/>
      <c r="X28" s="103"/>
      <c r="Y28" s="103"/>
      <c r="Z28" s="210">
        <v>45173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172</v>
      </c>
      <c r="B29" s="145">
        <v>25</v>
      </c>
      <c r="C29" s="124" t="s">
        <v>39</v>
      </c>
      <c r="D29" s="125">
        <f>_xll.BDH(H29,I29, $D$2,$D$2,"FILL=P","DAYS=A")</f>
        <v>106.40900000000001</v>
      </c>
      <c r="E29" s="126">
        <f>($D29-_xll.BDH($H29,$I29, E$2,E$2,"FILL=P","DAYS=A"))/(_xll.BDH($H29,$I29, E$2,E$2,"FILL=P","DAYS=A"))</f>
        <v>2.2133479006159647E-3</v>
      </c>
      <c r="F29" s="127">
        <f>($D29-_xll.BDH($H29,$I29, F$2,F$2,"FILL=P","DAYS=A"))/(_xll.BDH($H29,$I29, F$2,F$2,"FILL=P","DAYS=A"))</f>
        <v>2.7887791966924907E-2</v>
      </c>
      <c r="G29" s="127">
        <f>($D29-_xll.BDH($H29,$I29, G$2,G$2,"FILL=P","DAYS=A"))/(_xll.BDH($H29,$I29, G$2,G$2,"FILL=P","DAYS=A"))</f>
        <v>8.0217649507141636E-2</v>
      </c>
      <c r="H29" s="106" t="s">
        <v>236</v>
      </c>
      <c r="I29" s="106" t="s">
        <v>205</v>
      </c>
      <c r="J29" s="202"/>
      <c r="K29" s="148">
        <v>4</v>
      </c>
      <c r="L29" s="120" t="s">
        <v>397</v>
      </c>
      <c r="M29" s="212">
        <f t="shared" si="2"/>
        <v>2.1093000000000002</v>
      </c>
      <c r="N29" s="122" t="str">
        <f>ROUND((($M29-_xll.BDH($Q29,$R29,$E$2,$E$2, "FILL=P","DAYS=A"))/(_xll.BDH($Q29,$R29,$E$2,$E$2, "FILL=P","DAYS=A")))*100,)&amp;"bps"</f>
        <v>0bps</v>
      </c>
      <c r="O29" s="122">
        <f t="shared" si="0"/>
        <v>-11</v>
      </c>
      <c r="P29" s="122">
        <f t="shared" si="1"/>
        <v>-9</v>
      </c>
      <c r="Q29" s="206" t="s">
        <v>398</v>
      </c>
      <c r="R29" s="123" t="s">
        <v>205</v>
      </c>
      <c r="S29" s="103"/>
      <c r="T29" s="103"/>
      <c r="U29" s="103"/>
      <c r="V29" s="103"/>
      <c r="W29" s="103"/>
      <c r="X29" s="103"/>
      <c r="Y29" s="103"/>
      <c r="Z29" s="210">
        <v>45170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172</v>
      </c>
      <c r="B30" s="145">
        <v>26</v>
      </c>
      <c r="C30" s="138" t="s">
        <v>30</v>
      </c>
      <c r="D30" s="139">
        <f>_xll.BDH(H30,I30, $D$2,$D$2,"FILL=P","DAYS=A")</f>
        <v>7.3061999999999996</v>
      </c>
      <c r="E30" s="140">
        <f>($D30-_xll.BDH($H30,$I30, E$2,E$2,"FILL=P","DAYS=A"))/(_xll.BDH($H30,$I30, E$2,E$2,"FILL=P","DAYS=A"))</f>
        <v>1.8374286967968211E-3</v>
      </c>
      <c r="F30" s="141">
        <f>($D30-_xll.BDH($H30,$I30, F$2,F$2,"FILL=P","DAYS=A"))/(_xll.BDH($H30,$I30, F$2,F$2,"FILL=P","DAYS=A"))</f>
        <v>5.5504189540595189E-2</v>
      </c>
      <c r="G30" s="141">
        <f>($D30-_xll.BDH($H30,$I30, G$2,G$2,"FILL=P","DAYS=A"))/(_xll.BDH($H30,$I30, G$2,G$2,"FILL=P","DAYS=A"))</f>
        <v>0.15472878998609166</v>
      </c>
      <c r="H30" s="106" t="s">
        <v>237</v>
      </c>
      <c r="I30" s="106" t="s">
        <v>205</v>
      </c>
      <c r="J30" s="202"/>
      <c r="K30" s="149">
        <v>5</v>
      </c>
      <c r="L30" s="120" t="s">
        <v>399</v>
      </c>
      <c r="M30" s="212">
        <f t="shared" si="2"/>
        <v>2.2267000000000001</v>
      </c>
      <c r="N30" s="122" t="str">
        <f>ROUND((($M30-_xll.BDH($Q30,$R30,$E$2,$E$2, "FILL=P","DAYS=A"))/(_xll.BDH($Q30,$R30,$E$2,$E$2, "FILL=P","DAYS=A")))*100,)&amp;"bps"</f>
        <v>0bps</v>
      </c>
      <c r="O30" s="122">
        <f t="shared" si="0"/>
        <v>-12</v>
      </c>
      <c r="P30" s="122">
        <f t="shared" si="1"/>
        <v>-8</v>
      </c>
      <c r="Q30" s="206" t="s">
        <v>400</v>
      </c>
      <c r="R30" s="123" t="s">
        <v>205</v>
      </c>
      <c r="S30" s="103"/>
      <c r="T30" s="207"/>
      <c r="U30" s="103"/>
      <c r="V30" s="207"/>
      <c r="W30" s="103"/>
      <c r="X30" s="103"/>
      <c r="Y30" s="103"/>
      <c r="Z30" s="210">
        <v>45169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172</v>
      </c>
      <c r="C31" s="106"/>
      <c r="D31" s="105"/>
      <c r="E31" s="105"/>
      <c r="F31" s="105"/>
      <c r="G31" s="105"/>
      <c r="H31" s="106"/>
      <c r="I31" s="106"/>
      <c r="J31" s="202"/>
      <c r="K31" s="149">
        <v>6</v>
      </c>
      <c r="L31" s="120" t="s">
        <v>401</v>
      </c>
      <c r="M31" s="212">
        <f t="shared" si="2"/>
        <v>2.4546999999999999</v>
      </c>
      <c r="N31" s="122" t="str">
        <f>ROUND((($M31-_xll.BDH($Q31,$R31,$E$2,$E$2, "FILL=P","DAYS=A"))/(_xll.BDH($Q31,$R31,$E$2,$E$2, "FILL=P","DAYS=A")))*100,)&amp;"bps"</f>
        <v>0bps</v>
      </c>
      <c r="O31" s="122">
        <f t="shared" si="0"/>
        <v>-11</v>
      </c>
      <c r="P31" s="122">
        <f t="shared" si="1"/>
        <v>-6</v>
      </c>
      <c r="Q31" s="206" t="s">
        <v>402</v>
      </c>
      <c r="R31" s="123" t="s">
        <v>205</v>
      </c>
      <c r="S31" s="103"/>
      <c r="T31" s="207"/>
      <c r="U31" s="103"/>
      <c r="V31" s="207"/>
      <c r="W31" s="103"/>
      <c r="X31" s="103"/>
      <c r="Y31" s="103"/>
      <c r="Z31" s="210">
        <v>45168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172</v>
      </c>
      <c r="C32" s="106"/>
      <c r="D32" s="105"/>
      <c r="E32" s="105"/>
      <c r="F32" s="105"/>
      <c r="G32" s="105"/>
      <c r="H32" s="106"/>
      <c r="I32" s="106"/>
      <c r="J32" s="202"/>
      <c r="K32" s="148">
        <v>7</v>
      </c>
      <c r="L32" s="120" t="s">
        <v>403</v>
      </c>
      <c r="M32" s="212">
        <f t="shared" si="2"/>
        <v>4.7566699999999997</v>
      </c>
      <c r="N32" s="122" t="str">
        <f>ROUND((($M32-_xll.BDH($Q32,$R32,$E$2,$E$2, "FILL=P","DAYS=A"))/(_xll.BDH($Q32,$R32,$E$2,$E$2, "FILL=P","DAYS=A")))*100,)&amp;"bps"</f>
        <v>0bps</v>
      </c>
      <c r="O32" s="122">
        <f t="shared" si="0"/>
        <v>118</v>
      </c>
      <c r="P32" s="122">
        <f t="shared" si="1"/>
        <v>54</v>
      </c>
      <c r="Q32" s="206" t="s">
        <v>404</v>
      </c>
      <c r="R32" s="123" t="s">
        <v>205</v>
      </c>
      <c r="S32" s="103"/>
      <c r="T32" s="207"/>
      <c r="U32" s="103"/>
      <c r="V32" s="207"/>
      <c r="W32" s="103"/>
      <c r="X32" s="103"/>
      <c r="Y32" s="103"/>
      <c r="Z32" s="210">
        <v>45167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172</v>
      </c>
      <c r="D33" s="106"/>
      <c r="E33" s="105"/>
      <c r="F33" s="105"/>
      <c r="G33" s="105"/>
      <c r="H33" s="106"/>
      <c r="I33" s="106"/>
      <c r="J33" s="202"/>
      <c r="K33" s="149">
        <v>8</v>
      </c>
      <c r="L33" s="120" t="s">
        <v>405</v>
      </c>
      <c r="M33" s="212">
        <f t="shared" si="2"/>
        <v>2.74</v>
      </c>
      <c r="N33" s="122" t="str">
        <f>ROUND((($M33-_xll.BDH($Q33,$R33,$E$2,$E$2, "FILL=P","DAYS=A"))/(_xll.BDH($Q33,$R33,$E$2,$E$2, "FILL=P","DAYS=A")))*100,)&amp;"bps"</f>
        <v>3bps</v>
      </c>
      <c r="O33" s="122">
        <f t="shared" si="0"/>
        <v>4</v>
      </c>
      <c r="P33" s="122">
        <f t="shared" si="1"/>
        <v>-8</v>
      </c>
      <c r="Q33" s="206" t="s">
        <v>374</v>
      </c>
      <c r="R33" s="123" t="s">
        <v>205</v>
      </c>
      <c r="S33" s="103"/>
      <c r="T33" s="207"/>
      <c r="U33" s="103"/>
      <c r="V33" s="207"/>
      <c r="W33" s="103"/>
      <c r="X33" s="103"/>
      <c r="Y33" s="103"/>
      <c r="Z33" s="210">
        <v>45166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172</v>
      </c>
      <c r="D34" s="106"/>
      <c r="E34" s="105"/>
      <c r="F34" s="105"/>
      <c r="G34" s="105"/>
      <c r="H34" s="106"/>
      <c r="I34" s="106"/>
      <c r="J34" s="202"/>
      <c r="K34" s="149">
        <v>9</v>
      </c>
      <c r="L34" s="120" t="s">
        <v>406</v>
      </c>
      <c r="M34" s="212">
        <f t="shared" si="2"/>
        <v>2.61</v>
      </c>
      <c r="N34" s="122" t="str">
        <f>ROUND((($M34-_xll.BDH($Q34,$R34,$E$2,$E$2, "FILL=P","DAYS=A"))/(_xll.BDH($Q34,$R34,$E$2,$E$2, "FILL=P","DAYS=A")))*100,)&amp;"bps"</f>
        <v>3bps</v>
      </c>
      <c r="O34" s="122">
        <f t="shared" si="0"/>
        <v>-3</v>
      </c>
      <c r="P34" s="122">
        <f t="shared" si="1"/>
        <v>-12</v>
      </c>
      <c r="Q34" s="206" t="s">
        <v>375</v>
      </c>
      <c r="R34" s="123" t="s">
        <v>205</v>
      </c>
      <c r="S34" s="103"/>
      <c r="T34" s="207"/>
      <c r="U34" s="103"/>
      <c r="V34" s="207"/>
      <c r="W34" s="103"/>
      <c r="X34" s="103"/>
      <c r="Y34" s="103"/>
      <c r="Z34" s="210">
        <v>45163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172</v>
      </c>
      <c r="D35" s="106"/>
      <c r="E35" s="105"/>
      <c r="F35" s="105"/>
      <c r="G35" s="105"/>
      <c r="H35" s="106"/>
      <c r="I35" s="106"/>
      <c r="J35" s="202"/>
      <c r="K35" s="148">
        <v>10</v>
      </c>
      <c r="L35" s="120" t="s">
        <v>407</v>
      </c>
      <c r="M35" s="212">
        <f t="shared" si="2"/>
        <v>2.5299999999999998</v>
      </c>
      <c r="N35" s="122" t="str">
        <f>ROUND((($M35-_xll.BDH($Q35,$R35,$E$2,$E$2, "FILL=P","DAYS=A"))/(_xll.BDH($Q35,$R35,$E$2,$E$2, "FILL=P","DAYS=A")))*100,)&amp;"bps"</f>
        <v>3bps</v>
      </c>
      <c r="O35" s="122">
        <f t="shared" si="0"/>
        <v>-1</v>
      </c>
      <c r="P35" s="122">
        <f t="shared" si="1"/>
        <v>-10</v>
      </c>
      <c r="Q35" s="206" t="s">
        <v>376</v>
      </c>
      <c r="R35" s="123" t="s">
        <v>205</v>
      </c>
      <c r="S35" s="103"/>
      <c r="T35" s="207"/>
      <c r="U35" s="103"/>
      <c r="V35" s="207"/>
      <c r="W35" s="103"/>
      <c r="X35" s="103"/>
      <c r="Y35" s="103"/>
      <c r="Z35" s="210">
        <v>45162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7"/>
      <c r="U36" s="103"/>
      <c r="V36" s="207"/>
      <c r="W36" s="103"/>
      <c r="X36" s="103"/>
      <c r="Y36" s="103"/>
      <c r="Z36" s="210">
        <v>45161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7"/>
      <c r="U37" s="103"/>
      <c r="V37" s="207"/>
      <c r="W37" s="103"/>
      <c r="X37" s="103"/>
      <c r="Y37" s="103"/>
      <c r="Z37" s="210">
        <v>45160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7"/>
      <c r="U38" s="103"/>
      <c r="V38" s="207"/>
      <c r="W38" s="103"/>
      <c r="X38" s="103"/>
      <c r="Y38" s="103"/>
      <c r="Z38" s="210">
        <v>45159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7"/>
      <c r="U39" s="103"/>
      <c r="V39" s="207"/>
      <c r="W39" s="103"/>
      <c r="X39" s="103"/>
      <c r="Y39" s="103"/>
      <c r="Z39" s="210">
        <v>45156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7"/>
      <c r="U40" s="103"/>
      <c r="V40" s="207"/>
      <c r="W40" s="103"/>
      <c r="X40" s="103"/>
      <c r="Y40" s="103"/>
      <c r="Z40" s="210">
        <v>45155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7"/>
      <c r="U41" s="103"/>
      <c r="V41" s="207"/>
      <c r="W41" s="103"/>
      <c r="X41" s="103"/>
      <c r="Y41" s="103"/>
      <c r="Z41" s="210">
        <v>45154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7"/>
      <c r="U42" s="103"/>
      <c r="V42" s="207"/>
      <c r="W42" s="103"/>
      <c r="X42" s="103"/>
      <c r="Y42" s="103"/>
      <c r="Z42" s="210">
        <v>45153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7"/>
      <c r="U43" s="103"/>
      <c r="V43" s="207"/>
      <c r="W43" s="103"/>
      <c r="X43" s="103"/>
      <c r="Y43" s="103"/>
      <c r="Z43" s="210">
        <v>45152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7"/>
      <c r="U44" s="103"/>
      <c r="V44" s="207"/>
      <c r="W44" s="103"/>
      <c r="X44" s="103"/>
      <c r="Y44" s="103"/>
      <c r="Z44" s="210">
        <v>45149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7"/>
      <c r="U45" s="103"/>
      <c r="V45" s="207"/>
      <c r="W45" s="103"/>
      <c r="X45" s="103"/>
      <c r="Y45" s="103"/>
      <c r="Z45" s="210">
        <v>45148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7"/>
      <c r="U46" s="103"/>
      <c r="V46" s="207"/>
      <c r="W46" s="103"/>
      <c r="X46" s="103"/>
      <c r="Y46" s="103"/>
      <c r="Z46" s="210">
        <v>45147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7"/>
      <c r="U47" s="103"/>
      <c r="V47" s="207"/>
      <c r="W47" s="103"/>
      <c r="X47" s="103"/>
      <c r="Y47" s="103"/>
      <c r="Z47" s="210">
        <v>45146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7"/>
      <c r="U48" s="103"/>
      <c r="V48" s="207"/>
      <c r="W48" s="103"/>
      <c r="X48" s="103"/>
      <c r="Y48" s="103"/>
      <c r="Z48" s="210">
        <v>45145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7"/>
      <c r="W49" s="103"/>
      <c r="X49" s="103"/>
      <c r="Y49" s="103"/>
      <c r="Z49" s="210">
        <v>45142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7"/>
      <c r="W50" s="103"/>
      <c r="X50" s="103"/>
      <c r="Y50" s="103"/>
      <c r="Z50" s="210">
        <v>45141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7"/>
      <c r="W51" s="103"/>
      <c r="X51" s="103"/>
      <c r="Y51" s="103"/>
      <c r="Z51" s="210">
        <v>45140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7"/>
      <c r="W52" s="103"/>
      <c r="X52" s="103"/>
      <c r="Y52" s="103"/>
      <c r="Z52" s="210">
        <v>45139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7"/>
      <c r="W53" s="103"/>
      <c r="X53" s="103"/>
      <c r="Y53" s="103"/>
      <c r="Z53" s="210">
        <v>45138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7"/>
      <c r="W54" s="103"/>
      <c r="X54" s="103"/>
      <c r="Y54" s="103"/>
      <c r="Z54" s="210">
        <v>45135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7"/>
      <c r="W55" s="103"/>
      <c r="X55" s="103"/>
      <c r="Y55" s="103"/>
      <c r="Z55" s="210">
        <v>45134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7"/>
      <c r="W56" s="103"/>
      <c r="X56" s="103"/>
      <c r="Y56" s="103"/>
      <c r="Z56" s="210">
        <v>45133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7"/>
      <c r="W57" s="103"/>
      <c r="X57" s="103"/>
      <c r="Y57" s="103"/>
      <c r="Z57" s="210">
        <v>45132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7"/>
      <c r="W58" s="103"/>
      <c r="X58" s="103"/>
      <c r="Y58" s="103"/>
      <c r="Z58" s="210">
        <v>45131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7"/>
      <c r="W59" s="103"/>
      <c r="X59" s="103"/>
      <c r="Y59" s="103"/>
      <c r="Z59" s="210">
        <v>45128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7"/>
      <c r="W60" s="103"/>
      <c r="X60" s="103"/>
      <c r="Y60" s="103"/>
      <c r="Z60" s="210">
        <v>45127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7"/>
      <c r="W61" s="103"/>
      <c r="X61" s="103"/>
      <c r="Y61" s="103"/>
      <c r="Z61" s="210">
        <v>45126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7"/>
      <c r="W62" s="103"/>
      <c r="X62" s="103"/>
      <c r="Y62" s="103"/>
      <c r="Z62" s="210">
        <v>45125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7"/>
      <c r="W63" s="103"/>
      <c r="X63" s="103"/>
      <c r="Y63" s="103"/>
      <c r="Z63" s="210">
        <v>45124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7"/>
      <c r="W64" s="103"/>
      <c r="X64" s="103"/>
      <c r="Y64" s="103"/>
      <c r="Z64" s="210">
        <v>45121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7"/>
      <c r="W65" s="103"/>
      <c r="X65" s="103"/>
      <c r="Y65" s="103"/>
      <c r="Z65" s="210">
        <v>45120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7"/>
      <c r="W66" s="103"/>
      <c r="X66" s="103"/>
      <c r="Y66" s="103"/>
      <c r="Z66" s="210">
        <v>45119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7"/>
      <c r="W67" s="103"/>
      <c r="X67" s="103"/>
      <c r="Y67" s="103"/>
      <c r="Z67" s="210">
        <v>45118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7"/>
      <c r="W68" s="103"/>
      <c r="X68" s="103"/>
      <c r="Y68" s="103"/>
      <c r="Z68" s="210">
        <v>45117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7"/>
      <c r="W69" s="103"/>
      <c r="X69" s="103"/>
      <c r="Y69" s="103"/>
      <c r="Z69" s="210">
        <v>45114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7"/>
      <c r="W70" s="103"/>
      <c r="X70" s="103"/>
      <c r="Y70" s="103"/>
      <c r="Z70" s="210">
        <v>45113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7"/>
      <c r="W71" s="103"/>
      <c r="X71" s="103"/>
      <c r="Y71" s="103"/>
      <c r="Z71" s="210">
        <v>45112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7"/>
      <c r="W72" s="103"/>
      <c r="X72" s="103"/>
      <c r="Y72" s="103"/>
      <c r="Z72" s="210">
        <v>45111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7"/>
      <c r="W73" s="103"/>
      <c r="X73" s="103"/>
      <c r="Y73" s="103"/>
      <c r="Z73" s="210">
        <v>45110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7"/>
      <c r="W74" s="103"/>
      <c r="X74" s="103"/>
      <c r="Y74" s="103"/>
      <c r="Z74" s="210">
        <v>45107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7"/>
      <c r="W75" s="103"/>
      <c r="X75" s="103"/>
      <c r="Y75" s="103"/>
      <c r="Z75" s="210">
        <v>45106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7"/>
      <c r="W76" s="103"/>
      <c r="X76" s="103"/>
      <c r="Y76" s="103"/>
      <c r="Z76" s="210">
        <v>45105</v>
      </c>
      <c r="AA76" s="103">
        <v>2.7858999999999998</v>
      </c>
      <c r="AB76" s="106">
        <v>3.1280000000000001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7"/>
      <c r="W77" s="103"/>
      <c r="X77" s="103"/>
      <c r="Y77" s="103"/>
      <c r="Z77" s="210">
        <v>45104</v>
      </c>
      <c r="AA77" s="103">
        <v>2.7858999999999998</v>
      </c>
      <c r="AB77" s="106">
        <v>3.1280000000000001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7"/>
      <c r="W78" s="103"/>
      <c r="X78" s="103"/>
      <c r="Y78" s="103"/>
      <c r="Z78" s="210">
        <v>45103</v>
      </c>
      <c r="AA78" s="103">
        <v>2.7858999999999998</v>
      </c>
      <c r="AB78" s="106">
        <v>3.1280000000000001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7"/>
      <c r="W79" s="103"/>
      <c r="X79" s="103"/>
      <c r="Y79" s="103"/>
      <c r="Z79" s="210">
        <v>45100</v>
      </c>
      <c r="AA79" s="103">
        <v>2.7858999999999998</v>
      </c>
      <c r="AB79" s="106">
        <v>3.1280000000000001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7"/>
      <c r="W80" s="103"/>
      <c r="X80" s="103"/>
      <c r="Y80" s="103"/>
      <c r="Z80" s="210">
        <v>45099</v>
      </c>
      <c r="AA80" s="103">
        <v>2.7858999999999998</v>
      </c>
      <c r="AB80" s="106">
        <v>3.1280000000000001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7"/>
      <c r="W81" s="103"/>
      <c r="X81" s="103"/>
      <c r="Y81" s="103"/>
      <c r="Z81" s="210">
        <v>45098</v>
      </c>
      <c r="AA81" s="103">
        <v>2.7858999999999998</v>
      </c>
      <c r="AB81" s="106">
        <v>3.1280000000000001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7"/>
      <c r="W82" s="103"/>
      <c r="X82" s="103"/>
      <c r="Y82" s="103"/>
      <c r="Z82" s="210">
        <v>45097</v>
      </c>
      <c r="AA82" s="103">
        <v>2.7858999999999998</v>
      </c>
      <c r="AB82" s="106">
        <v>3.1280000000000001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7"/>
      <c r="W83" s="103"/>
      <c r="X83" s="103"/>
      <c r="Y83" s="103"/>
      <c r="Z83" s="210">
        <v>45096</v>
      </c>
      <c r="AA83" s="103">
        <v>2.7858999999999998</v>
      </c>
      <c r="AB83" s="106">
        <v>3.1280000000000001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7"/>
      <c r="W84" s="103"/>
      <c r="X84" s="103"/>
      <c r="Y84" s="103"/>
      <c r="Z84" s="210">
        <v>45093</v>
      </c>
      <c r="AA84" s="103">
        <v>2.7858999999999998</v>
      </c>
      <c r="AB84" s="106">
        <v>3.1280000000000001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7"/>
      <c r="W85" s="103"/>
      <c r="X85" s="103"/>
      <c r="Y85" s="103"/>
      <c r="Z85" s="210">
        <v>45092</v>
      </c>
      <c r="AA85" s="103">
        <v>2.7858999999999998</v>
      </c>
      <c r="AB85" s="106">
        <v>3.1280000000000001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7"/>
      <c r="W86" s="103"/>
      <c r="X86" s="103"/>
      <c r="Y86" s="103"/>
      <c r="Z86" s="210">
        <v>45091</v>
      </c>
      <c r="AA86" s="103">
        <v>2.7858999999999998</v>
      </c>
      <c r="AB86" s="106">
        <v>3.1280000000000001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7"/>
      <c r="W87" s="103"/>
      <c r="X87" s="103"/>
      <c r="Y87" s="103"/>
      <c r="Z87" s="210">
        <v>45090</v>
      </c>
      <c r="AA87" s="103">
        <v>2.7858999999999998</v>
      </c>
      <c r="AB87" s="106">
        <v>3.1280000000000001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7"/>
      <c r="W88" s="103"/>
      <c r="X88" s="103"/>
      <c r="Y88" s="103"/>
      <c r="Z88" s="210">
        <v>45089</v>
      </c>
      <c r="AA88" s="103">
        <v>2.7858999999999998</v>
      </c>
      <c r="AB88" s="106">
        <v>3.1280000000000001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7"/>
      <c r="W89" s="103"/>
      <c r="X89" s="103"/>
      <c r="Y89" s="103"/>
      <c r="Z89" s="210">
        <v>45086</v>
      </c>
      <c r="AA89" s="103">
        <v>2.7858999999999998</v>
      </c>
      <c r="AB89" s="106">
        <v>3.1280000000000001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7"/>
      <c r="W90" s="103"/>
      <c r="X90" s="103"/>
      <c r="Y90" s="103"/>
      <c r="Z90" s="210">
        <v>45085</v>
      </c>
      <c r="AA90" s="103">
        <v>2.7858999999999998</v>
      </c>
      <c r="AB90" s="106">
        <v>3.1280000000000001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7"/>
      <c r="W91" s="103"/>
      <c r="X91" s="103"/>
      <c r="Y91" s="103"/>
      <c r="Z91" s="210">
        <v>45084</v>
      </c>
      <c r="AA91" s="103">
        <v>2.7863000000000002</v>
      </c>
      <c r="AB91" s="106">
        <v>3.1282999999999999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7"/>
      <c r="W92" s="103"/>
      <c r="X92" s="103"/>
      <c r="Y92" s="103"/>
      <c r="Z92" s="210">
        <v>45083</v>
      </c>
      <c r="AA92" s="103">
        <v>2.7850000000000001</v>
      </c>
      <c r="AB92" s="106">
        <v>3.1282000000000001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7"/>
      <c r="W93" s="103"/>
      <c r="X93" s="103"/>
      <c r="Y93" s="103"/>
      <c r="Z93" s="210">
        <v>45082</v>
      </c>
      <c r="AA93" s="103">
        <v>2.7843</v>
      </c>
      <c r="AB93" s="106">
        <v>3.1274000000000002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7"/>
      <c r="W94" s="103"/>
      <c r="X94" s="103"/>
      <c r="Y94" s="103"/>
      <c r="Z94" s="210">
        <v>45079</v>
      </c>
      <c r="AA94" s="103">
        <v>2.7843</v>
      </c>
      <c r="AB94" s="106">
        <v>3.1274000000000002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7"/>
      <c r="W95" s="103"/>
      <c r="X95" s="103"/>
      <c r="Y95" s="103"/>
      <c r="Z95" s="210">
        <v>45078</v>
      </c>
      <c r="AA95" s="103">
        <v>2.7852999999999999</v>
      </c>
      <c r="AB95" s="106">
        <v>3.1343999999999999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7"/>
      <c r="W96" s="103"/>
      <c r="X96" s="103"/>
      <c r="Y96" s="103"/>
      <c r="Z96" s="210">
        <v>45077</v>
      </c>
      <c r="AA96" s="103">
        <v>2.7847</v>
      </c>
      <c r="AB96" s="106">
        <v>3.1448999999999998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7"/>
      <c r="W97" s="103"/>
      <c r="X97" s="103"/>
      <c r="Y97" s="103"/>
      <c r="Z97" s="210">
        <v>45076</v>
      </c>
      <c r="AA97" s="103">
        <v>2.7883</v>
      </c>
      <c r="AB97" s="106">
        <v>3.1486999999999998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7"/>
      <c r="W98" s="103"/>
      <c r="X98" s="103"/>
      <c r="Y98" s="103"/>
      <c r="Z98" s="210">
        <v>45075</v>
      </c>
      <c r="AA98" s="103">
        <v>2.7978999999999998</v>
      </c>
      <c r="AB98" s="106">
        <v>3.1448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7"/>
      <c r="W99" s="103"/>
      <c r="X99" s="103"/>
      <c r="Y99" s="103"/>
      <c r="Z99" s="210">
        <v>45072</v>
      </c>
      <c r="AA99" s="103">
        <v>2.7978999999999998</v>
      </c>
      <c r="AB99" s="106">
        <v>3.1448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7"/>
      <c r="W100" s="103"/>
      <c r="X100" s="103"/>
      <c r="Y100" s="103"/>
      <c r="Z100" s="210">
        <v>45071</v>
      </c>
      <c r="AA100" s="103">
        <v>2.7978999999999998</v>
      </c>
      <c r="AB100" s="106">
        <v>3.1448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7"/>
      <c r="W101" s="103"/>
      <c r="X101" s="103"/>
      <c r="Y101" s="103"/>
      <c r="Z101" s="210">
        <v>45070</v>
      </c>
      <c r="AA101" s="103">
        <v>2.7974000000000001</v>
      </c>
      <c r="AB101" s="106">
        <v>3.1448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7"/>
      <c r="W102" s="103"/>
      <c r="X102" s="103"/>
      <c r="Y102" s="103"/>
      <c r="Z102" s="210">
        <v>45069</v>
      </c>
      <c r="AA102" s="103">
        <v>2.8083999999999998</v>
      </c>
      <c r="AB102" s="106">
        <v>3.1450999999999998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7"/>
      <c r="W103" s="103"/>
      <c r="X103" s="103"/>
      <c r="Y103" s="103"/>
      <c r="Z103" s="210">
        <v>45068</v>
      </c>
      <c r="AA103" s="103">
        <v>2.8136000000000001</v>
      </c>
      <c r="AB103" s="106">
        <v>3.1450999999999998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7"/>
      <c r="W104" s="103"/>
      <c r="X104" s="103"/>
      <c r="Y104" s="103"/>
      <c r="Z104" s="210">
        <v>45065</v>
      </c>
      <c r="AA104" s="103">
        <v>2.8136000000000001</v>
      </c>
      <c r="AB104" s="106">
        <v>3.1450999999999998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7"/>
      <c r="W105" s="103"/>
      <c r="X105" s="103"/>
      <c r="Y105" s="103"/>
      <c r="Z105" s="210">
        <v>45064</v>
      </c>
      <c r="AA105" s="103">
        <v>2.8138000000000001</v>
      </c>
      <c r="AB105" s="106">
        <v>3.1450999999999998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7"/>
      <c r="W106" s="103"/>
      <c r="X106" s="103"/>
      <c r="Y106" s="103"/>
      <c r="Z106" s="210">
        <v>45063</v>
      </c>
      <c r="AA106" s="103">
        <v>2.8146</v>
      </c>
      <c r="AB106" s="106">
        <v>3.1385999999999998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7"/>
      <c r="W107" s="103"/>
      <c r="X107" s="103"/>
      <c r="Y107" s="103"/>
      <c r="Z107" s="210">
        <v>45062</v>
      </c>
      <c r="AA107" s="103">
        <v>2.8153000000000001</v>
      </c>
      <c r="AB107" s="106">
        <v>3.1417999999999999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7"/>
      <c r="W108" s="103"/>
      <c r="X108" s="103"/>
      <c r="Y108" s="103"/>
      <c r="Z108" s="210">
        <v>45061</v>
      </c>
      <c r="AA108" s="103">
        <v>2.8182999999999998</v>
      </c>
      <c r="AB108" s="106">
        <v>3.1554000000000002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7"/>
      <c r="W109" s="103"/>
      <c r="X109" s="103"/>
      <c r="Y109" s="103"/>
      <c r="Z109" s="210">
        <v>45058</v>
      </c>
      <c r="AA109" s="103">
        <v>2.8182999999999998</v>
      </c>
      <c r="AB109" s="106">
        <v>3.1554000000000002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7"/>
      <c r="W110" s="103"/>
      <c r="X110" s="103"/>
      <c r="Y110" s="103"/>
      <c r="Z110" s="210">
        <v>45057</v>
      </c>
      <c r="AA110" s="103">
        <v>2.8197000000000001</v>
      </c>
      <c r="AB110" s="106">
        <v>3.1564000000000001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7"/>
      <c r="W111" s="103"/>
      <c r="X111" s="103"/>
      <c r="Y111" s="103"/>
      <c r="Z111" s="210">
        <v>45056</v>
      </c>
      <c r="AA111" s="103">
        <v>2.8246000000000002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7"/>
      <c r="W112" s="103"/>
      <c r="X112" s="103"/>
      <c r="Y112" s="103"/>
      <c r="Z112" s="210">
        <v>45055</v>
      </c>
      <c r="AA112" s="103">
        <v>2.8288000000000002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7"/>
      <c r="W113" s="103"/>
      <c r="X113" s="103"/>
      <c r="Y113" s="103"/>
      <c r="Z113" s="210">
        <v>45054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7"/>
      <c r="W114" s="103"/>
      <c r="X114" s="103"/>
      <c r="Y114" s="103"/>
      <c r="Z114" s="210">
        <v>45051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7"/>
      <c r="W115" s="103"/>
      <c r="X115" s="103"/>
      <c r="Y115" s="103"/>
      <c r="Z115" s="210">
        <v>45050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7"/>
      <c r="W116" s="103"/>
      <c r="X116" s="103"/>
      <c r="Y116" s="103"/>
      <c r="Z116" s="210">
        <v>45049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7"/>
      <c r="W117" s="103"/>
      <c r="X117" s="103"/>
      <c r="Y117" s="103"/>
      <c r="Z117" s="210">
        <v>45048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7"/>
      <c r="W118" s="103"/>
      <c r="X118" s="103"/>
      <c r="Y118" s="103"/>
      <c r="Z118" s="210">
        <v>45047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7"/>
      <c r="W119" s="103"/>
      <c r="X119" s="103"/>
      <c r="Y119" s="103"/>
      <c r="Z119" s="210">
        <v>45044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7"/>
      <c r="W120" s="103"/>
      <c r="X120" s="103"/>
      <c r="Y120" s="103"/>
      <c r="Z120" s="210">
        <v>45043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7"/>
      <c r="W121" s="103"/>
      <c r="X121" s="103"/>
      <c r="Y121" s="103"/>
      <c r="Z121" s="210">
        <v>45042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7"/>
      <c r="W122" s="103"/>
      <c r="X122" s="103"/>
      <c r="Y122" s="103"/>
      <c r="Z122" s="210">
        <v>45041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7"/>
      <c r="W123" s="103"/>
      <c r="X123" s="103"/>
      <c r="Y123" s="103"/>
      <c r="Z123" s="210">
        <v>45040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7"/>
      <c r="W124" s="103"/>
      <c r="X124" s="103"/>
      <c r="Y124" s="103"/>
      <c r="Z124" s="210">
        <v>45037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7"/>
      <c r="W125" s="103"/>
      <c r="X125" s="103"/>
      <c r="Y125" s="103"/>
      <c r="Z125" s="210">
        <v>45036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7"/>
      <c r="W126" s="103"/>
      <c r="X126" s="103"/>
      <c r="Y126" s="103"/>
      <c r="Z126" s="210">
        <v>45035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7"/>
      <c r="W127" s="103"/>
      <c r="X127" s="103"/>
      <c r="Y127" s="103"/>
      <c r="Z127" s="210">
        <v>45034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7"/>
      <c r="W128" s="103"/>
      <c r="X128" s="103"/>
      <c r="Y128" s="103"/>
      <c r="Z128" s="210">
        <v>45033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7"/>
      <c r="W129" s="103"/>
      <c r="X129" s="103"/>
      <c r="Y129" s="103"/>
      <c r="Z129" s="210">
        <v>45030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7"/>
      <c r="W130" s="103"/>
      <c r="X130" s="103"/>
      <c r="Y130" s="103"/>
      <c r="Z130" s="210">
        <v>45029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7"/>
      <c r="W131" s="103"/>
      <c r="X131" s="103"/>
      <c r="Y131" s="103"/>
      <c r="Z131" s="210">
        <v>45028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7"/>
      <c r="W132" s="103"/>
      <c r="X132" s="103"/>
      <c r="Y132" s="103"/>
      <c r="Z132" s="210">
        <v>45027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7"/>
      <c r="W133" s="103"/>
      <c r="X133" s="103"/>
      <c r="Y133" s="103"/>
      <c r="Z133" s="210">
        <v>45026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7"/>
      <c r="W134" s="103"/>
      <c r="X134" s="103"/>
      <c r="Y134" s="103"/>
      <c r="Z134" s="210">
        <v>45023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7"/>
      <c r="W135" s="103"/>
      <c r="X135" s="103"/>
      <c r="Y135" s="103"/>
      <c r="Z135" s="210">
        <v>45022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7"/>
      <c r="W136" s="103"/>
      <c r="X136" s="103"/>
      <c r="Y136" s="103"/>
      <c r="Z136" s="210">
        <v>45021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7"/>
      <c r="W137" s="103"/>
      <c r="X137" s="103"/>
      <c r="Y137" s="103"/>
      <c r="Z137" s="210">
        <v>45020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7"/>
      <c r="W138" s="103"/>
      <c r="X138" s="103"/>
      <c r="Y138" s="103"/>
      <c r="Z138" s="210">
        <v>45019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7"/>
      <c r="W139" s="103"/>
      <c r="X139" s="103"/>
      <c r="Y139" s="103"/>
      <c r="Z139" s="210">
        <v>45016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7"/>
      <c r="W140" s="103"/>
      <c r="X140" s="103"/>
      <c r="Y140" s="103"/>
      <c r="Z140" s="210">
        <v>45015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7"/>
      <c r="W141" s="103"/>
      <c r="X141" s="103"/>
      <c r="Y141" s="103"/>
      <c r="Z141" s="210">
        <v>45014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7"/>
      <c r="W142" s="103"/>
      <c r="X142" s="103"/>
      <c r="Y142" s="103"/>
      <c r="Z142" s="210">
        <v>45013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0">
        <v>45012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0">
        <v>45009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0">
        <v>45008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0">
        <v>45007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0">
        <v>45006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0">
        <v>45005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0">
        <v>45002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0">
        <v>45001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0">
        <v>45000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0">
        <v>44999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0">
        <v>44998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0">
        <v>44995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0">
        <v>44994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0">
        <v>44993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0">
        <v>44992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0">
        <v>44991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0">
        <v>44988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0">
        <v>44987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0">
        <v>44986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0">
        <v>44985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0">
        <v>44984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0">
        <v>44981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0">
        <v>44980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0">
        <v>44979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0">
        <v>44978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0">
        <v>44977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0">
        <v>44974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0">
        <v>44973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0">
        <v>44972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0">
        <v>44971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0">
        <v>44970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0">
        <v>44967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0">
        <v>44966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0">
        <v>44965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0">
        <v>44964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0">
        <v>44963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0">
        <v>44960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0">
        <v>44959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0">
        <v>44958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0">
        <v>44957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0">
        <v>44956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0">
        <v>44953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0">
        <v>44952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0">
        <v>44951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0">
        <v>44950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0">
        <v>44949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0">
        <v>44946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0">
        <v>44945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0">
        <v>44944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0">
        <v>44943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0">
        <v>44942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0">
        <v>44939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0">
        <v>44938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0">
        <v>44937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0">
        <v>44936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0">
        <v>44935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0">
        <v>44932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0">
        <v>44931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0">
        <v>44930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0">
        <v>44929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0">
        <v>44928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0">
        <v>44925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0">
        <v>44924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0">
        <v>44923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0">
        <v>44922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0">
        <v>44921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0">
        <v>44918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0">
        <v>44917</v>
      </c>
      <c r="AA210" s="103">
        <v>2.7629999999999999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0">
        <v>44916</v>
      </c>
      <c r="AA211" s="103">
        <v>2.7629999999999999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0">
        <v>44915</v>
      </c>
      <c r="AA212" s="103">
        <v>2.7629999999999999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0">
        <v>44914</v>
      </c>
      <c r="AA213" s="103">
        <v>2.7629999999999999</v>
      </c>
      <c r="AB213" s="106">
        <v>3.2235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0">
        <v>44911</v>
      </c>
      <c r="AA214" s="103">
        <v>2.7629999999999999</v>
      </c>
      <c r="AB214" s="106">
        <v>3.2235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0">
        <v>44910</v>
      </c>
      <c r="AA215" s="103">
        <v>2.7629999999999999</v>
      </c>
      <c r="AB215" s="106">
        <v>3.2235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0">
        <v>44909</v>
      </c>
      <c r="AA216" s="103">
        <v>2.7629999999999999</v>
      </c>
      <c r="AB216" s="106">
        <v>3.2235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0">
        <v>44908</v>
      </c>
      <c r="AA217" s="103">
        <v>2.7629999999999999</v>
      </c>
      <c r="AB217" s="106">
        <v>3.2235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0">
        <v>44907</v>
      </c>
      <c r="AA218" s="103">
        <v>2.7629999999999999</v>
      </c>
      <c r="AB218" s="106">
        <v>3.2235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0">
        <v>44904</v>
      </c>
      <c r="AA219" s="103">
        <v>2.7629999999999999</v>
      </c>
      <c r="AB219" s="106">
        <v>3.2235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0">
        <v>44903</v>
      </c>
      <c r="AA220" s="103">
        <v>2.7629999999999999</v>
      </c>
      <c r="AB220" s="106">
        <v>3.2235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0">
        <v>44902</v>
      </c>
      <c r="AA221" s="103">
        <v>2.7629999999999999</v>
      </c>
      <c r="AB221" s="106">
        <v>3.2235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0">
        <v>44901</v>
      </c>
      <c r="AA222" s="103">
        <v>2.7629999999999999</v>
      </c>
      <c r="AB222" s="106">
        <v>3.2235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0">
        <v>44900</v>
      </c>
      <c r="AA223" s="103">
        <v>2.7629999999999999</v>
      </c>
      <c r="AB223" s="106">
        <v>3.2235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0">
        <v>44897</v>
      </c>
      <c r="AA224" s="103">
        <v>2.7629999999999999</v>
      </c>
      <c r="AB224" s="106">
        <v>3.2235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0">
        <v>44896</v>
      </c>
      <c r="AA225" s="103">
        <v>2.7793000000000001</v>
      </c>
      <c r="AB225" s="106">
        <v>3.2235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0">
        <v>44895</v>
      </c>
      <c r="AA226" s="103">
        <v>2.7797000000000001</v>
      </c>
      <c r="AB226" s="106">
        <v>3.2235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0">
        <v>44894</v>
      </c>
      <c r="AA227" s="103">
        <v>2.7938999999999998</v>
      </c>
      <c r="AB227" s="106">
        <v>3.2235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0">
        <v>44893</v>
      </c>
      <c r="AA228" s="103">
        <v>2.7728999999999999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0">
        <v>44890</v>
      </c>
      <c r="AA229" s="103">
        <v>2.7728000000000002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0">
        <v>44889</v>
      </c>
      <c r="AA230" s="103">
        <v>2.7751999999999999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0">
        <v>44888</v>
      </c>
      <c r="AA231" s="103">
        <v>2.7864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0">
        <v>44887</v>
      </c>
      <c r="AA232" s="103">
        <v>2.7888999999999999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0">
        <v>44886</v>
      </c>
      <c r="AA233" s="103">
        <v>2.7890999999999999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0">
        <v>44883</v>
      </c>
      <c r="AA234" s="103">
        <v>2.7926000000000002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0">
        <v>44882</v>
      </c>
      <c r="AA235" s="103">
        <v>2.7923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0">
        <v>44881</v>
      </c>
      <c r="AA236" s="103">
        <v>2.7705000000000002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0">
        <v>44880</v>
      </c>
      <c r="AA237" s="103">
        <v>2.7490000000000001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0">
        <v>44879</v>
      </c>
      <c r="AA238" s="103">
        <v>2.7143000000000002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0">
        <v>44876</v>
      </c>
      <c r="AA239" s="103">
        <v>2.7101999999999999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0">
        <v>44875</v>
      </c>
      <c r="AA240" s="103">
        <v>2.7259000000000002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0">
        <v>44874</v>
      </c>
      <c r="AA241" s="103">
        <v>2.7275999999999998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0">
        <v>44873</v>
      </c>
      <c r="AA242" s="103">
        <v>2.7271999999999998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0">
        <v>44872</v>
      </c>
      <c r="AA243" s="103">
        <v>2.7303999999999999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0">
        <v>44869</v>
      </c>
      <c r="AA244" s="103">
        <v>2.7345999999999999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0">
        <v>44868</v>
      </c>
      <c r="AA245" s="103">
        <v>2.7366000000000001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0">
        <v>44867</v>
      </c>
      <c r="AA246" s="103">
        <v>2.7644000000000002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0">
        <v>44866</v>
      </c>
      <c r="AA247" s="103">
        <v>2.7648999999999999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0">
        <v>44865</v>
      </c>
      <c r="AA248" s="103">
        <v>2.7631999999999999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0">
        <v>44862</v>
      </c>
      <c r="AA249" s="103">
        <v>2.7660999999999998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0">
        <v>44861</v>
      </c>
      <c r="AA250" s="103">
        <v>2.7570000000000001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0">
        <v>44860</v>
      </c>
      <c r="AA251" s="103">
        <v>2.7458999999999998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0">
        <v>44859</v>
      </c>
      <c r="AA252" s="103">
        <v>2.7461000000000002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0">
        <v>44858</v>
      </c>
      <c r="AA253" s="103">
        <v>2.7492000000000001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0">
        <v>44855</v>
      </c>
      <c r="AA254" s="103">
        <v>2.7492000000000001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0">
        <v>44854</v>
      </c>
      <c r="AA255" s="103">
        <v>2.75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0">
        <v>44853</v>
      </c>
      <c r="AA256" s="103">
        <v>2.7504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0">
        <v>44852</v>
      </c>
      <c r="AA257" s="103">
        <v>2.7524999999999999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0">
        <v>44851</v>
      </c>
      <c r="AA258" s="103">
        <v>2.7555000000000001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0">
        <v>44848</v>
      </c>
      <c r="AA259" s="103">
        <v>2.7555000000000001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0">
        <v>44847</v>
      </c>
      <c r="AA260" s="103">
        <v>2.7595000000000001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0">
        <v>44846</v>
      </c>
      <c r="AA261" s="103">
        <v>2.778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0">
        <v>44845</v>
      </c>
      <c r="AA262" s="103">
        <v>2.7724000000000002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0">
        <v>44844</v>
      </c>
      <c r="AA263" s="103">
        <v>2.7730000000000001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0">
        <v>44841</v>
      </c>
      <c r="AA264" s="103">
        <v>2.7743000000000002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0">
        <v>44840</v>
      </c>
      <c r="AA265" s="103">
        <v>2.7743000000000002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0">
        <v>44839</v>
      </c>
      <c r="AA266" s="103">
        <v>2.7743000000000002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0">
        <v>44838</v>
      </c>
      <c r="AA267" s="103">
        <v>2.7743000000000002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0">
        <v>44837</v>
      </c>
      <c r="AA268" s="103">
        <v>2.7743000000000002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0">
        <v>44834</v>
      </c>
      <c r="AA269" s="103">
        <v>2.7743000000000002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0">
        <v>44833</v>
      </c>
      <c r="AA270" s="103">
        <v>2.7755000000000001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0">
        <v>44832</v>
      </c>
      <c r="AA271" s="103">
        <v>2.7534000000000001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0">
        <v>44831</v>
      </c>
      <c r="AA272" s="103">
        <v>2.7349999999999999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0">
        <v>44830</v>
      </c>
      <c r="AA273" s="103">
        <v>2.7014999999999998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0">
        <v>44827</v>
      </c>
      <c r="AA274" s="103">
        <v>2.7014999999999998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0">
        <v>44826</v>
      </c>
      <c r="AA275" s="103">
        <v>2.6985999999999999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0">
        <v>44825</v>
      </c>
      <c r="AA276" s="103">
        <v>2.6977000000000002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0">
        <v>44824</v>
      </c>
      <c r="AA277" s="103">
        <v>2.6951999999999998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0">
        <v>44823</v>
      </c>
      <c r="AA278" s="103">
        <v>2.6934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0">
        <v>44820</v>
      </c>
      <c r="AA279" s="103">
        <v>2.6934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0">
        <v>44819</v>
      </c>
      <c r="AA280" s="103">
        <v>2.6766000000000001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0">
        <v>44818</v>
      </c>
      <c r="AA281" s="103">
        <v>2.6768000000000001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0">
        <v>44817</v>
      </c>
      <c r="AA282" s="103">
        <v>2.6652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0">
        <v>44816</v>
      </c>
      <c r="AA283" s="103">
        <v>2.6629999999999998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0">
        <v>44813</v>
      </c>
      <c r="AA284" s="103">
        <v>2.6629999999999998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0">
        <v>44812</v>
      </c>
      <c r="AA285" s="103">
        <v>2.6703999999999999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0">
        <v>44811</v>
      </c>
      <c r="AA286" s="103">
        <v>2.6703999999999999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0">
        <v>44810</v>
      </c>
      <c r="AA287" s="103">
        <v>2.6707999999999998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0">
        <v>44809</v>
      </c>
      <c r="AA288" s="103">
        <v>2.6703000000000001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0">
        <v>44806</v>
      </c>
      <c r="AA289" s="103">
        <v>2.6711999999999998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0">
        <v>44805</v>
      </c>
      <c r="AA290" s="103">
        <v>2.6673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0">
        <v>44804</v>
      </c>
      <c r="AA291" s="103">
        <v>2.6617999999999999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0">
        <v>44803</v>
      </c>
      <c r="AA292" s="103">
        <v>2.6659000000000002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0">
        <v>44802</v>
      </c>
      <c r="AA293" s="103">
        <v>2.6594000000000002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0">
        <v>44799</v>
      </c>
      <c r="AA294" s="103">
        <v>2.6594000000000002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0">
        <v>44798</v>
      </c>
      <c r="AA295" s="103">
        <v>2.6345999999999998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0">
        <v>44797</v>
      </c>
      <c r="AA296" s="103">
        <v>2.6556999999999999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0">
        <v>44796</v>
      </c>
      <c r="AA297" s="103">
        <v>2.657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0">
        <v>44795</v>
      </c>
      <c r="AA298" s="103">
        <v>2.6572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0">
        <v>44792</v>
      </c>
      <c r="AA299" s="103">
        <v>2.6572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0">
        <v>44791</v>
      </c>
      <c r="AA300" s="103">
        <v>2.6501000000000001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0">
        <v>44790</v>
      </c>
      <c r="AA301" s="103">
        <v>2.6547999999999998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0">
        <v>44789</v>
      </c>
      <c r="AA302" s="103">
        <v>2.6572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0">
        <v>44788</v>
      </c>
      <c r="AA303" s="103">
        <v>2.6734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0">
        <v>44785</v>
      </c>
      <c r="AA304" s="103">
        <v>2.6995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0">
        <v>44784</v>
      </c>
      <c r="AA305" s="103">
        <v>2.7006000000000001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0">
        <v>44783</v>
      </c>
      <c r="AA306" s="103">
        <v>2.6981999999999999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0">
        <v>44782</v>
      </c>
      <c r="AA307" s="103">
        <v>2.6938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0">
        <v>44781</v>
      </c>
      <c r="AA308" s="103">
        <v>2.6953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0">
        <v>44778</v>
      </c>
      <c r="AA309" s="103">
        <v>2.6953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0">
        <v>44777</v>
      </c>
      <c r="AA310" s="103">
        <v>2.7056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0">
        <v>44776</v>
      </c>
      <c r="AA311" s="103">
        <v>2.7174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0">
        <v>44775</v>
      </c>
      <c r="AA312" s="103">
        <v>2.7149000000000001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0">
        <v>44774</v>
      </c>
      <c r="AA313" s="103">
        <v>2.7660999999999998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0">
        <v>44771</v>
      </c>
      <c r="AA314" s="103">
        <v>2.7774999999999999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0">
        <v>44770</v>
      </c>
      <c r="AA315" s="103">
        <v>2.7879999999999998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0">
        <v>44769</v>
      </c>
      <c r="AA316" s="103">
        <v>2.7833999999999999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0">
        <v>44768</v>
      </c>
      <c r="AA317" s="103">
        <v>2.8307000000000002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0">
        <v>44767</v>
      </c>
      <c r="AA318" s="103">
        <v>2.8433000000000002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0">
        <v>44764</v>
      </c>
      <c r="AA319" s="103">
        <v>2.8433000000000002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0">
        <v>44763</v>
      </c>
      <c r="AA320" s="103">
        <v>2.8433999999999999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0">
        <v>44762</v>
      </c>
      <c r="AA321" s="103">
        <v>2.8431000000000002</v>
      </c>
      <c r="AB321" s="106">
        <v>3.2033999999999998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0">
        <v>44761</v>
      </c>
      <c r="AA322" s="103">
        <v>2.8498999999999999</v>
      </c>
      <c r="AB322" s="106">
        <v>3.2033999999999998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0">
        <v>44760</v>
      </c>
      <c r="AA323" s="103">
        <v>2.8643000000000001</v>
      </c>
      <c r="AB323" s="106">
        <v>3.2033999999999998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0">
        <v>44757</v>
      </c>
      <c r="AA324" s="103">
        <v>2.8643000000000001</v>
      </c>
      <c r="AB324" s="106">
        <v>3.2033999999999998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0">
        <v>44756</v>
      </c>
      <c r="AA325" s="103">
        <v>2.9095</v>
      </c>
      <c r="AB325" s="106">
        <v>3.2033999999999998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0">
        <v>44755</v>
      </c>
      <c r="AA326" s="103">
        <v>2.9102999999999999</v>
      </c>
      <c r="AB326" s="106">
        <v>3.2033999999999998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0">
        <v>44754</v>
      </c>
      <c r="AA327" s="103">
        <v>2.9161000000000001</v>
      </c>
      <c r="AB327" s="106">
        <v>3.2033999999999998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0">
        <v>44753</v>
      </c>
      <c r="AA328" s="103">
        <v>2.9125999999999999</v>
      </c>
      <c r="AB328" s="106">
        <v>3.2033999999999998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0">
        <v>44750</v>
      </c>
      <c r="AA329" s="103">
        <v>2.9125999999999999</v>
      </c>
      <c r="AB329" s="106">
        <v>3.2033999999999998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0">
        <v>44749</v>
      </c>
      <c r="AA330" s="103">
        <v>2.9133</v>
      </c>
      <c r="AB330" s="106">
        <v>3.2033999999999998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0">
        <v>44748</v>
      </c>
      <c r="AA331" s="103">
        <v>2.9091</v>
      </c>
      <c r="AB331" s="106">
        <v>3.2033999999999998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0">
        <v>44747</v>
      </c>
      <c r="AA332" s="103">
        <v>2.8931</v>
      </c>
      <c r="AB332" s="106">
        <v>3.2033999999999998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0">
        <v>44746</v>
      </c>
      <c r="AA333" s="103">
        <v>2.8893</v>
      </c>
      <c r="AB333" s="106">
        <v>3.2033999999999998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0">
        <v>44743</v>
      </c>
      <c r="AA334" s="103">
        <v>2.8893</v>
      </c>
      <c r="AB334" s="106">
        <v>3.2033999999999998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0">
        <v>44742</v>
      </c>
      <c r="AA335" s="103">
        <v>2.8929</v>
      </c>
      <c r="AB335" s="106">
        <v>3.2033999999999998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0">
        <v>44741</v>
      </c>
      <c r="AA336" s="103">
        <v>2.8917000000000002</v>
      </c>
      <c r="AB336" s="106">
        <v>3.2035999999999998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0">
        <v>44740</v>
      </c>
      <c r="AA337" s="103">
        <v>2.8723999999999998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0">
        <v>44739</v>
      </c>
      <c r="AA338" s="103">
        <v>2.8757000000000001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0">
        <v>44736</v>
      </c>
      <c r="AA339" s="103">
        <v>2.8757000000000001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0">
        <v>44735</v>
      </c>
      <c r="AA340" s="103">
        <v>2.8730000000000002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0">
        <v>44734</v>
      </c>
      <c r="AA341" s="103">
        <v>2.8896999999999999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0">
        <v>44733</v>
      </c>
      <c r="AA342" s="103">
        <v>2.9039000000000001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0">
        <v>44732</v>
      </c>
      <c r="AA343" s="103">
        <v>2.8996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0">
        <v>44729</v>
      </c>
      <c r="AA344" s="103">
        <v>2.8996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0">
        <v>44728</v>
      </c>
      <c r="AA345" s="103">
        <v>2.8996</v>
      </c>
      <c r="AB345" s="106">
        <v>3.1493000000000002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0">
        <v>44727</v>
      </c>
      <c r="AA346" s="103">
        <v>2.8963000000000001</v>
      </c>
      <c r="AB346" s="106">
        <v>3.1493000000000002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0">
        <v>44726</v>
      </c>
      <c r="AA347" s="103">
        <v>2.8736999999999999</v>
      </c>
      <c r="AB347" s="106">
        <v>3.1493000000000002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0">
        <v>44725</v>
      </c>
      <c r="AA348" s="103">
        <v>2.9066000000000001</v>
      </c>
      <c r="AB348" s="106">
        <v>3.1493000000000002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0">
        <v>44722</v>
      </c>
      <c r="AA349" s="103">
        <v>2.9066000000000001</v>
      </c>
      <c r="AB349" s="106">
        <v>3.1493000000000002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0">
        <v>44721</v>
      </c>
      <c r="AA350" s="103">
        <v>2.8835999999999999</v>
      </c>
      <c r="AB350" s="106">
        <v>3.1493000000000002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0">
        <v>44720</v>
      </c>
      <c r="AA351" s="103">
        <v>2.8668</v>
      </c>
      <c r="AB351" s="106">
        <v>3.1493000000000002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0">
        <v>44719</v>
      </c>
      <c r="AA352" s="103">
        <v>2.8666</v>
      </c>
      <c r="AB352" s="106">
        <v>3.1493000000000002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0">
        <v>44718</v>
      </c>
      <c r="AA353" s="103">
        <v>2.8592</v>
      </c>
      <c r="AB353" s="106">
        <v>3.1493000000000002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0">
        <v>44715</v>
      </c>
      <c r="AA354" s="103">
        <v>2.8592</v>
      </c>
      <c r="AB354" s="106">
        <v>3.1493000000000002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0">
        <v>44714</v>
      </c>
      <c r="AA355" s="103">
        <v>2.8592</v>
      </c>
      <c r="AB355" s="106">
        <v>3.1493000000000002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0">
        <v>44713</v>
      </c>
      <c r="AA356" s="103">
        <v>2.8464999999999998</v>
      </c>
      <c r="AB356" s="106">
        <v>3.1493000000000002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0">
        <v>44712</v>
      </c>
      <c r="AA357" s="103">
        <v>2.8513999999999999</v>
      </c>
      <c r="AB357" s="106">
        <v>3.1493000000000002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0">
        <v>44711</v>
      </c>
      <c r="AA358" s="103">
        <v>2.8496999999999999</v>
      </c>
      <c r="AB358" s="106">
        <v>3.1493000000000002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0">
        <v>44708</v>
      </c>
      <c r="AA359" s="103">
        <v>2.8573</v>
      </c>
      <c r="AB359" s="106">
        <v>3.1493000000000002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0">
        <v>44707</v>
      </c>
      <c r="AA360" s="103">
        <v>2.8828</v>
      </c>
      <c r="AB360" s="106">
        <v>3.1496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0">
        <v>44706</v>
      </c>
      <c r="AA361" s="103">
        <v>2.9142999999999999</v>
      </c>
      <c r="AB361" s="210">
        <v>3.2433000000000001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0">
        <v>44705</v>
      </c>
      <c r="AA362" s="103">
        <v>2.9396</v>
      </c>
      <c r="AB362" s="210">
        <v>3.2433000000000001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0">
        <v>44704</v>
      </c>
      <c r="AA363" s="103">
        <v>2.9499</v>
      </c>
      <c r="AB363" s="210">
        <v>3.2433000000000001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0">
        <v>44701</v>
      </c>
      <c r="AA364" s="103">
        <v>2.9733000000000001</v>
      </c>
      <c r="AB364" s="210">
        <v>3.2433000000000001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0">
        <v>44700</v>
      </c>
      <c r="AA365" s="103">
        <v>2.9752000000000001</v>
      </c>
      <c r="AB365" s="210">
        <v>3.2433000000000001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0">
        <v>44699</v>
      </c>
      <c r="AA366" s="103">
        <v>2.9754</v>
      </c>
      <c r="AB366" s="210">
        <v>3.2433000000000001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0">
        <v>44698</v>
      </c>
      <c r="AA367" s="103">
        <v>2.9895</v>
      </c>
      <c r="AB367" s="210">
        <v>3.2433000000000001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0">
        <v>44697</v>
      </c>
      <c r="AA368" s="103">
        <v>2.9891999999999999</v>
      </c>
      <c r="AB368" s="210">
        <v>3.2433000000000001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0">
        <v>44694</v>
      </c>
      <c r="AA369" s="103">
        <v>2.9891999999999999</v>
      </c>
      <c r="AB369" s="210">
        <v>3.2433000000000001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0">
        <v>44693</v>
      </c>
      <c r="AA370" s="103">
        <v>2.9956999999999998</v>
      </c>
      <c r="AB370" s="210">
        <v>3.2433000000000001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0">
        <v>44692</v>
      </c>
      <c r="AA371" s="103">
        <v>2.9882</v>
      </c>
      <c r="AB371" s="210">
        <v>3.2435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0">
        <v>44691</v>
      </c>
      <c r="AA372" s="103">
        <v>3.01</v>
      </c>
      <c r="AB372" s="210">
        <v>3.1972999999999998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0">
        <v>44690</v>
      </c>
      <c r="AA373" s="103">
        <v>3.0289999999999999</v>
      </c>
      <c r="AB373" s="210">
        <v>3.1972999999999998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0">
        <v>44687</v>
      </c>
      <c r="AA374" s="103">
        <v>3.0289999999999999</v>
      </c>
      <c r="AB374" s="210">
        <v>3.1972999999999998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0">
        <v>44686</v>
      </c>
      <c r="AA375" s="103">
        <v>3.0261</v>
      </c>
      <c r="AB375" s="210">
        <v>3.1972999999999998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0">
        <v>44685</v>
      </c>
      <c r="AA376" s="103">
        <v>3.0230000000000001</v>
      </c>
      <c r="AB376" s="210">
        <v>3.1972999999999998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0">
        <v>44684</v>
      </c>
      <c r="AA377" s="103">
        <v>3.0230000000000001</v>
      </c>
      <c r="AB377" s="210">
        <v>3.1972999999999998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0">
        <v>44683</v>
      </c>
      <c r="AA378" s="103">
        <v>3.0230000000000001</v>
      </c>
      <c r="AB378" s="210">
        <v>3.1972999999999998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0">
        <v>44680</v>
      </c>
      <c r="AA379" s="103">
        <v>3.0230000000000001</v>
      </c>
      <c r="AB379" s="210">
        <v>3.1972999999999998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0">
        <v>44679</v>
      </c>
      <c r="AA380" s="103">
        <v>3.0331999999999999</v>
      </c>
      <c r="AB380" s="210">
        <v>3.1972999999999998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0">
        <v>44678</v>
      </c>
      <c r="AA381" s="103">
        <v>3.0337999999999998</v>
      </c>
      <c r="AB381" s="210">
        <v>3.1972999999999998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0">
        <v>44677</v>
      </c>
      <c r="AA382" s="103">
        <v>2.9091</v>
      </c>
      <c r="AB382" s="210">
        <v>3.1972999999999998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0">
        <v>44676</v>
      </c>
      <c r="AA383" s="103">
        <v>2.9355000000000002</v>
      </c>
      <c r="AB383" s="210">
        <v>3.1972999999999998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0">
        <v>44673</v>
      </c>
      <c r="AA384" s="103">
        <v>2.9355000000000002</v>
      </c>
      <c r="AB384" s="210">
        <v>3.1972999999999998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0">
        <v>44672</v>
      </c>
      <c r="AA385" s="103">
        <v>2.8988</v>
      </c>
      <c r="AB385" s="210">
        <v>3.1972999999999998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0">
        <v>44671</v>
      </c>
      <c r="AA386" s="103">
        <v>2.8502999999999998</v>
      </c>
      <c r="AB386" s="210">
        <v>3.1985999999999999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0">
        <v>44670</v>
      </c>
      <c r="AA387" s="103">
        <v>2.8502999999999998</v>
      </c>
      <c r="AB387" s="210">
        <v>3.1476999999999999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0">
        <v>44669</v>
      </c>
      <c r="AA388" s="103">
        <v>2.8502999999999998</v>
      </c>
      <c r="AB388" s="210">
        <v>3.1404999999999998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0">
        <v>44666</v>
      </c>
      <c r="AA389" s="103">
        <v>2.8502999999999998</v>
      </c>
      <c r="AB389" s="210">
        <v>3.1404999999999998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0">
        <v>44665</v>
      </c>
      <c r="AA390" s="103">
        <v>2.8502999999999998</v>
      </c>
      <c r="AB390" s="210">
        <v>3.1392000000000002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0">
        <v>44664</v>
      </c>
      <c r="AA391" s="103">
        <v>2.8502999999999998</v>
      </c>
      <c r="AB391" s="210">
        <v>3.1223000000000001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0">
        <v>44663</v>
      </c>
      <c r="AA392" s="103">
        <v>2.8502999999999998</v>
      </c>
      <c r="AB392" s="210">
        <v>3.1223999999999998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0">
        <v>44662</v>
      </c>
      <c r="AA393" s="103">
        <v>2.8504999999999998</v>
      </c>
      <c r="AB393" s="210">
        <v>3.0514000000000001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0">
        <v>44659</v>
      </c>
      <c r="AA394" s="103">
        <v>2.8504999999999998</v>
      </c>
      <c r="AB394" s="210">
        <v>3.0514000000000001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0">
        <v>44658</v>
      </c>
      <c r="AA395" s="103">
        <v>2.8498999999999999</v>
      </c>
      <c r="AB395" s="210">
        <v>3.0514999999999999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0">
        <v>44657</v>
      </c>
      <c r="AA396" s="103">
        <v>2.8511000000000002</v>
      </c>
      <c r="AB396" s="210">
        <v>3.0516999999999999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0">
        <v>44656</v>
      </c>
      <c r="AA397" s="103">
        <v>2.8384999999999998</v>
      </c>
      <c r="AB397" s="210">
        <v>3.0371999999999999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0">
        <v>44655</v>
      </c>
      <c r="AA398" s="103">
        <v>2.8384999999999998</v>
      </c>
      <c r="AB398" s="210">
        <v>3.0371999999999999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0">
        <v>44652</v>
      </c>
      <c r="AA399" s="103">
        <v>2.8384999999999998</v>
      </c>
      <c r="AB399" s="210">
        <v>3.0371999999999999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0">
        <v>44651</v>
      </c>
      <c r="AA400" s="103">
        <v>2.8378000000000001</v>
      </c>
      <c r="AB400" s="210">
        <v>3.0375999999999999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0">
        <v>44650</v>
      </c>
      <c r="AA401" s="103">
        <v>2.8380999999999998</v>
      </c>
      <c r="AB401" s="210">
        <v>3.0377000000000001</v>
      </c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0">
        <v>44649</v>
      </c>
      <c r="AA402" s="103">
        <v>2.8452999999999999</v>
      </c>
      <c r="AB402" s="210">
        <v>3.0373999999999999</v>
      </c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0">
        <v>44648</v>
      </c>
      <c r="AA403" s="103">
        <v>2.8159000000000001</v>
      </c>
      <c r="AB403" s="210">
        <v>3.0373999999999999</v>
      </c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0">
        <v>44645</v>
      </c>
      <c r="AA404" s="103">
        <v>2.8159000000000001</v>
      </c>
      <c r="AB404" s="210">
        <v>3.0373999999999999</v>
      </c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0">
        <v>44644</v>
      </c>
      <c r="AA405" s="103">
        <v>2.8201000000000001</v>
      </c>
      <c r="AB405" s="210">
        <v>3.0373999999999999</v>
      </c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0">
        <v>44643</v>
      </c>
      <c r="AA406" s="103">
        <v>2.8157999999999999</v>
      </c>
      <c r="AB406" s="210">
        <v>3.0373999999999999</v>
      </c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0">
        <v>44642</v>
      </c>
      <c r="AA407" s="103">
        <v>2.8161</v>
      </c>
      <c r="AB407" s="210">
        <v>3.0373999999999999</v>
      </c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0">
        <v>44641</v>
      </c>
      <c r="AA408" s="103">
        <v>2.8187000000000002</v>
      </c>
      <c r="AB408" s="210">
        <v>3.0373999999999999</v>
      </c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0">
        <v>44638</v>
      </c>
      <c r="AA409" s="103">
        <v>2.8187000000000002</v>
      </c>
      <c r="AB409" s="210">
        <v>3.0373999999999999</v>
      </c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0">
        <v>44637</v>
      </c>
      <c r="AA410" s="103">
        <v>2.8008999999999999</v>
      </c>
      <c r="AB410" s="210">
        <v>3.0373999999999999</v>
      </c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0">
        <v>44636</v>
      </c>
      <c r="AA411" s="103">
        <v>2.7530000000000001</v>
      </c>
      <c r="AB411" s="210">
        <v>3.0373999999999999</v>
      </c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0">
        <v>44635</v>
      </c>
      <c r="AA412" s="103">
        <v>2.7338</v>
      </c>
      <c r="AB412" s="210">
        <v>3.0104000000000002</v>
      </c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0">
        <v>44634</v>
      </c>
      <c r="AA413" s="103">
        <v>2.6955</v>
      </c>
      <c r="AB413" s="210">
        <v>2.9969000000000001</v>
      </c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0">
        <v>44631</v>
      </c>
      <c r="AA414" s="103">
        <v>2.6623999999999999</v>
      </c>
      <c r="AB414" s="210">
        <v>2.9969000000000001</v>
      </c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0">
        <v>44630</v>
      </c>
      <c r="AA415" s="103">
        <v>2.6627999999999998</v>
      </c>
      <c r="AB415" s="210">
        <v>2.9971000000000001</v>
      </c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0"/>
      <c r="AB416" s="210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0"/>
      <c r="AB417" s="210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0"/>
      <c r="AB418" s="210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0"/>
      <c r="AB419" s="210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0"/>
      <c r="AB420" s="210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0"/>
      <c r="AB421" s="210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0"/>
      <c r="AB422" s="210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0"/>
      <c r="AB423" s="210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0"/>
      <c r="AB424" s="210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0"/>
      <c r="AB425" s="210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0"/>
      <c r="AB426" s="210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0"/>
      <c r="AB427" s="210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0"/>
      <c r="AB428" s="210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0"/>
      <c r="AB429" s="210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0"/>
      <c r="AB430" s="210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0"/>
      <c r="AB431" s="210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0"/>
      <c r="AB432" s="210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0"/>
      <c r="AB433" s="210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0"/>
      <c r="AB434" s="210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0"/>
      <c r="AB435" s="210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0"/>
      <c r="AB436" s="210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0"/>
      <c r="AB437" s="210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0"/>
      <c r="AB438" s="210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0"/>
      <c r="AB439" s="210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0"/>
      <c r="AB440" s="210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0"/>
      <c r="AB441" s="210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0"/>
      <c r="AB442" s="210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0"/>
      <c r="AB443" s="210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0"/>
      <c r="AB444" s="210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0"/>
      <c r="AB445" s="210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0"/>
      <c r="AB446" s="210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0"/>
      <c r="AB447" s="210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0"/>
      <c r="AB448" s="210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0"/>
      <c r="AB449" s="210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0"/>
      <c r="AB450" s="210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0"/>
      <c r="AB451" s="210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0"/>
      <c r="AB452" s="210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0"/>
      <c r="AB453" s="210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0"/>
      <c r="AB454" s="210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0"/>
      <c r="AB455" s="210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0"/>
      <c r="AB456" s="210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0"/>
      <c r="AB457" s="210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0"/>
      <c r="AB458" s="210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0"/>
      <c r="AB459" s="210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0"/>
      <c r="AB460" s="210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0"/>
      <c r="AB461" s="210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0"/>
      <c r="AB462" s="210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0"/>
      <c r="AB463" s="210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0"/>
      <c r="AB464" s="210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0"/>
      <c r="AB465" s="210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0"/>
      <c r="AB466" s="210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0"/>
      <c r="AB467" s="210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0"/>
      <c r="AB468" s="210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0"/>
      <c r="AB469" s="210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0"/>
      <c r="AB470" s="210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0"/>
      <c r="AB471" s="210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0"/>
      <c r="AB472" s="210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0"/>
      <c r="AB473" s="210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0"/>
      <c r="AB474" s="210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0"/>
      <c r="AB475" s="210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0"/>
      <c r="AB476" s="210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0"/>
      <c r="AB477" s="210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0"/>
      <c r="AB478" s="210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0"/>
      <c r="AB479" s="210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0"/>
      <c r="AB480" s="210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0"/>
      <c r="AB481" s="210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0"/>
      <c r="AB482" s="210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0"/>
      <c r="AB483" s="210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0"/>
      <c r="AB484" s="210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0"/>
      <c r="AB485" s="210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0"/>
      <c r="AB486" s="210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0"/>
      <c r="AB487" s="210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0"/>
      <c r="AB488" s="210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0"/>
      <c r="AB489" s="210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0"/>
      <c r="AB490" s="210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0"/>
      <c r="AB491" s="210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0"/>
      <c r="AB492" s="210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0"/>
      <c r="AB493" s="210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0"/>
      <c r="AB494" s="210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0"/>
      <c r="AB495" s="210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0"/>
      <c r="AB496" s="210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0"/>
      <c r="AB497" s="210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1"/>
      <c r="AB498" s="211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1"/>
      <c r="AB499" s="211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1"/>
      <c r="AB500" s="211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1"/>
      <c r="AB501" s="211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1"/>
      <c r="AB502" s="211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10" type="noConversion"/>
  <conditionalFormatting sqref="E6:E13">
    <cfRule type="cellIs" dxfId="51" priority="39" operator="greaterThanOrEqual">
      <formula>0</formula>
    </cfRule>
    <cfRule type="cellIs" dxfId="50" priority="40" operator="lessThan">
      <formula>0</formula>
    </cfRule>
  </conditionalFormatting>
  <conditionalFormatting sqref="E20">
    <cfRule type="cellIs" dxfId="49" priority="35" operator="greaterThanOrEqual">
      <formula>0</formula>
    </cfRule>
    <cfRule type="cellIs" dxfId="48" priority="36" operator="lessThan">
      <formula>0</formula>
    </cfRule>
  </conditionalFormatting>
  <conditionalFormatting sqref="E22:E24">
    <cfRule type="cellIs" dxfId="47" priority="33" operator="greaterThanOrEqual">
      <formula>0</formula>
    </cfRule>
    <cfRule type="cellIs" dxfId="46" priority="34" operator="lessThan">
      <formula>0</formula>
    </cfRule>
  </conditionalFormatting>
  <conditionalFormatting sqref="E26:E27">
    <cfRule type="cellIs" dxfId="45" priority="31" operator="greaterThanOrEqual">
      <formula>0</formula>
    </cfRule>
    <cfRule type="cellIs" dxfId="44" priority="32" operator="lessThan">
      <formula>0</formula>
    </cfRule>
  </conditionalFormatting>
  <conditionalFormatting sqref="E29:E30">
    <cfRule type="cellIs" dxfId="43" priority="29" operator="greaterThanOrEqual">
      <formula>0</formula>
    </cfRule>
    <cfRule type="cellIs" dxfId="42" priority="30" operator="lessThan">
      <formula>0</formula>
    </cfRule>
  </conditionalFormatting>
  <conditionalFormatting sqref="E21:G21">
    <cfRule type="cellIs" dxfId="41" priority="37" operator="greaterThanOrEqual">
      <formula>0</formula>
    </cfRule>
    <cfRule type="cellIs" dxfId="40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39" priority="13" operator="greaterThan">
      <formula>0</formula>
    </cfRule>
    <cfRule type="cellIs" dxfId="38" priority="14" operator="lessThan">
      <formula>0</formula>
    </cfRule>
    <cfRule type="containsText" dxfId="37" priority="15" operator="containsText" text="0">
      <formula>NOT(ISERROR(SEARCH("0",N5)))</formula>
    </cfRule>
  </conditionalFormatting>
  <conditionalFormatting sqref="N26:N35">
    <cfRule type="cellIs" dxfId="36" priority="7" operator="greaterThan">
      <formula>0</formula>
    </cfRule>
    <cfRule type="cellIs" dxfId="35" priority="8" operator="lessThan">
      <formula>0</formula>
    </cfRule>
    <cfRule type="containsText" dxfId="34" priority="9" operator="containsText" text="0">
      <formula>NOT(ISERROR(SEARCH("0",N26)))</formula>
    </cfRule>
  </conditionalFormatting>
  <conditionalFormatting sqref="O26:O35">
    <cfRule type="cellIs" dxfId="33" priority="4" operator="greaterThan">
      <formula>0</formula>
    </cfRule>
    <cfRule type="cellIs" dxfId="32" priority="5" operator="lessThan">
      <formula>0</formula>
    </cfRule>
    <cfRule type="containsText" dxfId="31" priority="6" operator="containsText" text="0">
      <formula>NOT(ISERROR(SEARCH("0",O26)))</formula>
    </cfRule>
  </conditionalFormatting>
  <conditionalFormatting sqref="P26:P35">
    <cfRule type="cellIs" dxfId="30" priority="1" operator="greaterThan">
      <formula>0</formula>
    </cfRule>
    <cfRule type="cellIs" dxfId="29" priority="2" operator="lessThan">
      <formula>0</formula>
    </cfRule>
    <cfRule type="containsText" dxfId="28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X15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180</v>
      </c>
      <c r="B1" s="21"/>
    </row>
    <row r="2" spans="1:24" hidden="1">
      <c r="A2" s="21" t="s">
        <v>181</v>
      </c>
      <c r="B2" s="21"/>
    </row>
    <row r="3" spans="1:24" hidden="1">
      <c r="A3" s="21" t="s">
        <v>182</v>
      </c>
      <c r="B3" s="21"/>
    </row>
    <row r="5" spans="1:24">
      <c r="A5" s="22" t="s">
        <v>183</v>
      </c>
      <c r="B5" s="22" t="s">
        <v>184</v>
      </c>
      <c r="C5" s="22" t="s">
        <v>185</v>
      </c>
      <c r="D5" s="22" t="s">
        <v>186</v>
      </c>
      <c r="E5" s="22" t="s">
        <v>187</v>
      </c>
    </row>
    <row r="6" spans="1:24" ht="13.5">
      <c r="A6" s="27">
        <f>tbl_dt[WeeklyStart]-3</f>
        <v>45198</v>
      </c>
      <c r="B6" s="27">
        <f>tbl_dt[WeeklyDate]-3</f>
        <v>45205</v>
      </c>
      <c r="C6" s="28">
        <f>B6-7</f>
        <v>45198</v>
      </c>
      <c r="D6" s="28" t="str">
        <f>"1/1/"&amp;YEAR(B6)</f>
        <v>1/1/2023</v>
      </c>
      <c r="E6" s="28">
        <f>C6-365</f>
        <v>44833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4.2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255</v>
      </c>
      <c r="N9" s="35" t="s">
        <v>256</v>
      </c>
      <c r="O9" s="198"/>
      <c r="P9" s="198" t="s">
        <v>361</v>
      </c>
      <c r="Q9" s="199" t="s">
        <v>362</v>
      </c>
      <c r="R9" s="199" t="s">
        <v>363</v>
      </c>
      <c r="S9" s="200" t="s">
        <v>39</v>
      </c>
      <c r="T9" s="198" t="s">
        <v>364</v>
      </c>
      <c r="U9" s="199" t="s">
        <v>365</v>
      </c>
      <c r="V9" s="199" t="s">
        <v>366</v>
      </c>
      <c r="W9" s="199" t="s">
        <v>367</v>
      </c>
      <c r="X9" s="199" t="s">
        <v>368</v>
      </c>
    </row>
    <row r="10" spans="1:24" ht="12.75">
      <c r="A10" s="36" t="s">
        <v>188</v>
      </c>
      <c r="B10" s="37" t="s">
        <v>189</v>
      </c>
      <c r="C10" s="37" t="s">
        <v>190</v>
      </c>
      <c r="D10" s="37" t="s">
        <v>191</v>
      </c>
      <c r="E10" s="37" t="s">
        <v>192</v>
      </c>
      <c r="F10" s="37" t="s">
        <v>193</v>
      </c>
      <c r="G10" s="37" t="s">
        <v>194</v>
      </c>
      <c r="H10" s="37" t="s">
        <v>195</v>
      </c>
      <c r="I10" s="37" t="s">
        <v>196</v>
      </c>
      <c r="J10" s="37" t="s">
        <v>197</v>
      </c>
      <c r="K10" s="37" t="s">
        <v>198</v>
      </c>
      <c r="L10" s="37" t="s">
        <v>199</v>
      </c>
      <c r="M10" s="37"/>
      <c r="N10" s="38" t="s">
        <v>200</v>
      </c>
      <c r="O10" s="201" t="s">
        <v>370</v>
      </c>
      <c r="P10" s="201" t="s">
        <v>409</v>
      </c>
      <c r="Q10" s="201" t="s">
        <v>408</v>
      </c>
      <c r="R10" s="201" t="s">
        <v>371</v>
      </c>
      <c r="S10" s="201" t="s">
        <v>236</v>
      </c>
      <c r="T10" s="201" t="s">
        <v>372</v>
      </c>
      <c r="U10" s="201" t="s">
        <v>373</v>
      </c>
      <c r="V10" s="201" t="s">
        <v>374</v>
      </c>
      <c r="W10" s="201" t="s">
        <v>375</v>
      </c>
      <c r="X10" s="201" t="s">
        <v>376</v>
      </c>
    </row>
    <row r="11" spans="1:24" ht="13.5">
      <c r="A11" s="36" t="s">
        <v>201</v>
      </c>
      <c r="B11" s="39">
        <f>A6</f>
        <v>45198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202</v>
      </c>
      <c r="B12" s="39">
        <f>$B$6</f>
        <v>45205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204</v>
      </c>
      <c r="B15" s="42" t="s">
        <v>438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4.25">
      <c r="A16" s="31" t="s">
        <v>14</v>
      </c>
      <c r="B16" s="43" t="s">
        <v>48</v>
      </c>
      <c r="C16" s="44" t="s">
        <v>206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207</v>
      </c>
      <c r="N16" s="49" t="s">
        <v>208</v>
      </c>
      <c r="O16" s="47"/>
      <c r="P16" s="47" t="s">
        <v>361</v>
      </c>
      <c r="Q16" s="47" t="s">
        <v>362</v>
      </c>
      <c r="R16" s="47" t="s">
        <v>363</v>
      </c>
      <c r="S16" s="47" t="s">
        <v>39</v>
      </c>
      <c r="T16" s="47" t="s">
        <v>364</v>
      </c>
      <c r="U16" s="47" t="s">
        <v>365</v>
      </c>
      <c r="V16" s="47" t="s">
        <v>366</v>
      </c>
      <c r="W16" s="47" t="s">
        <v>367</v>
      </c>
      <c r="X16" s="47" t="s">
        <v>368</v>
      </c>
    </row>
    <row r="17" spans="1:24" ht="12.75">
      <c r="A17" s="175">
        <f>_xll.BDH(B10,B15,B11,B12,"Dir=V","Dts=S","Sort=D","Quote=C","QtTyp=P","CDR=5D","fill=c","curr=USD","cols=2;rows=6")</f>
        <v>45205</v>
      </c>
      <c r="B17" s="50">
        <v>169.99449999999999</v>
      </c>
      <c r="C17" s="50">
        <f>_xll.BDH(C$10,$B$15,$B$11,$B$12,"Dir=V","Dts=H","Sort=D","Quote=C","QtTyp=P","CDR=5D","fill=c","curr=USD","cols=1;rows=6")</f>
        <v>126.605</v>
      </c>
      <c r="D17" s="50">
        <f>_xll.BDH(D$10,$B$15,$B$11,$B$12,"Dir=V","Dts=H","Sort=D","Quote=C","QtTyp=P","CDR=5D","fill=c","curr=USD","cols=1;rows=6")</f>
        <v>136.80000000000001</v>
      </c>
      <c r="E17" s="50">
        <f>_xll.BDH(E$10,$B$15,$B$11,$B$12,"Dir=V","Dts=H","Sort=D","Quote=C","QtTyp=P","CDR=5D","fill=c","curr=USD","cols=1;rows=6")</f>
        <v>18.64</v>
      </c>
      <c r="F17" s="51">
        <f>_xll.BDH(F$10,$B$15,$B$11,$B$12,"Dir=V","Dts=h","Sort=D","Quote=C","QtTyp=P","CDR=5D","fill=c","curr=USD","factor=0.01","cols=1;rows=6")</f>
        <v>5.4443998783081766E-2</v>
      </c>
      <c r="G17" s="51">
        <f>_xll.BDH(G$10,$B$15,$B$11,$B$12,"Dir=V","Dts=h","Sort=D","Quote=C","QtTyp=P","CDR=5D","fill=c","curr=USD","factor=0.01","cols=1;rows=6")</f>
        <v>5.0390998873673383E-2</v>
      </c>
      <c r="H17" s="51">
        <f>_xll.BDH(H$10,$B$15,$B$11,$B$12,"Dir=V","Dts=h","Sort=D","Quote=C","QtTyp=P","CDR=5D","fill=c","curr=USD","factor=0.01","cols=1;rows=6")</f>
        <v>4.8434998917393383E-2</v>
      </c>
      <c r="I17" s="51">
        <f>_xll.BDH(I$10,$B$15,$B$11,$B$12,"Dir=V","Dts=h","Sort=D","Quote=C","QtTyp=P","CDR=5D","fill=c","curr=USD","factor=0.01","cols=1;rows=6")</f>
        <v>4.7065998947992918E-2</v>
      </c>
      <c r="J17" s="51">
        <f>_xll.BDH(J$10,$B$15,$B$11,$B$12,"Dir=V","Dts=h","Sort=D","Quote=C","QtTyp=P","CDR=5D","fill=c","curr=USD","factor=0.01","cols=1;rows=6")</f>
        <v>4.7442998939566314E-2</v>
      </c>
      <c r="K17" s="51">
        <f>_xll.BDH(K$10,$B$15,$B$11,$B$12,"Dir=V","Dts=h","Sort=D","Quote=C","QtTyp=P","CDR=5D","fill=c","curr=USD","factor=0.01","cols=1;rows=6")</f>
        <v>4.7496998938359319E-2</v>
      </c>
      <c r="L17" s="51">
        <f>_xll.BDH(L$10,$B$15,$B$11,$B$12,"Dir=V","Dts=h","Sort=D","Quote=C","QtTyp=P","CDR=5D","fill=c","curr=USD","factor=0.01","cols=1;rows=6")</f>
        <v>4.9110998902283612E-2</v>
      </c>
      <c r="M17" s="51">
        <f>H17</f>
        <v>4.8434998917393383E-2</v>
      </c>
      <c r="N17" s="51">
        <f>_xll.BDH(N$10,$B$15,$B$11,$B$12,"Dir=V","Dts=h","Sort=D","Quote=C","QtTyp=P","CDR=5D","fill=c","curr=USD","factor=0.01","cols=1;rows=6")</f>
        <v>2.3789999468252061E-2</v>
      </c>
      <c r="O17" s="50">
        <f>_xll.BDH(O$10,$B$15,$B$11,$B$12,"Dir=V","Dts=H","Sort=D","Quote=C","QtTyp=P","CDR=5D","fill=c","curr=USD","cols=1;rows=6")</f>
        <v>155.44290000000001</v>
      </c>
      <c r="P17" s="50">
        <f>_xll.BDH(P$10,$B$15,"20230331",$B$12,"Dir=V","Dts=H","Sort=D","Quote=C","QtTyp=P","CDR=5D","fill=c","factor=10","cols=1;rows=136")</f>
        <v>2020</v>
      </c>
      <c r="Q17" s="50">
        <f>_xll.BDH(Q$10,$B$15,$B$11,$B$12,"Dir=V","Dts=H","Sort=D","Quote=C","QtTyp=P","CDR=5D","fill=c","factor=10","cols=1;rows=6")</f>
        <v>1210.75</v>
      </c>
      <c r="R17" s="50">
        <f>_xll.BDH(R$10,$B$15,"20230331",$B$12,"Dir=V","Dts=H","Sort=D","Quote=C","QtTyp=P","CDR=5D","fill=c","factor=10","cols=1;rows=136")</f>
        <v>9624.7999999999993</v>
      </c>
      <c r="S17" s="50">
        <f>_xll.BDH(S$10,$B$15,$B$11,$B$12,"Dir=V","Dts=H","Sort=D","Quote=C","QtTyp=P","CDR=5D","fill=c","cols=1;rows=6")</f>
        <v>106.408</v>
      </c>
      <c r="T17" s="50">
        <f>_xll.BDH(T$10,$B$15,$B$11,$B$12,"Dir=V","Dts=H","Sort=D","Quote=C","QtTyp=P","CDR=5D","fill=c","cols=1;rows=6")</f>
        <v>7.298</v>
      </c>
      <c r="U17" s="50">
        <f>_xll.BDH(U$10,$B$15,$B$11,$B$12,"Dir=V","Dts=H","Sort=D","Quote=C","QtTyp=P","CDR=5D","fill=c","cols=1;rows=6")</f>
        <v>7.3061999999999996</v>
      </c>
      <c r="V17" s="50">
        <f>_xll.BDH(V$10,$B$15,$B$11,$B$12,"Dir=V","Dts=H","Sort=D","Quote=C","QtTyp=P","CDR=5D","fill=c","cols=1;rows=6")</f>
        <v>2.74</v>
      </c>
      <c r="W17" s="50">
        <f>_xll.BDH(W$10,$B$15,$B$11,$B$12,"Dir=V","Dts=H","Sort=D","Quote=C","QtTyp=P","CDR=5D","fill=c","cols=1;rows=6")</f>
        <v>2.61</v>
      </c>
      <c r="X17" s="50">
        <f>_xll.BDH(X$10,$B$15,$B$11,$B$12,"Dir=V","Dts=H","Sort=D","Quote=C","QtTyp=P","CDR=5D","fill=c","cols=1;rows=6")</f>
        <v>2.5299999999999998</v>
      </c>
    </row>
    <row r="18" spans="1:24" ht="13.5">
      <c r="A18" s="175">
        <v>45204</v>
      </c>
      <c r="B18" s="50">
        <v>169.99449999999999</v>
      </c>
      <c r="C18" s="50">
        <v>126.605</v>
      </c>
      <c r="D18" s="50">
        <v>135.5</v>
      </c>
      <c r="E18" s="50">
        <v>18.489999999999998</v>
      </c>
      <c r="F18" s="51">
        <v>5.4919998772442344E-2</v>
      </c>
      <c r="G18" s="51">
        <v>5.0182998878322539E-2</v>
      </c>
      <c r="H18" s="51">
        <v>4.8226998922042554E-2</v>
      </c>
      <c r="I18" s="51">
        <v>4.6851998952776197E-2</v>
      </c>
      <c r="J18" s="51">
        <v>4.7184998945333061E-2</v>
      </c>
      <c r="K18" s="51">
        <v>4.7256998943723739E-2</v>
      </c>
      <c r="L18" s="51">
        <v>4.890099890697748E-2</v>
      </c>
      <c r="M18" s="51">
        <f t="shared" ref="M18:M22" si="0">H18</f>
        <v>4.8226998922042554E-2</v>
      </c>
      <c r="N18" s="51">
        <v>2.3789999468252061E-2</v>
      </c>
      <c r="O18" s="52">
        <v>155.44290000000001</v>
      </c>
      <c r="P18" s="50">
        <v>2020</v>
      </c>
      <c r="Q18" s="52">
        <v>1210.75</v>
      </c>
      <c r="R18" s="50">
        <v>9624.7999999999993</v>
      </c>
      <c r="S18" s="30">
        <v>106.33199999999999</v>
      </c>
      <c r="T18" s="50">
        <v>7.298</v>
      </c>
      <c r="U18" s="50">
        <v>7.3064</v>
      </c>
      <c r="V18" s="50">
        <v>2.7349999999999999</v>
      </c>
      <c r="W18" s="22">
        <v>2.6150000000000002</v>
      </c>
      <c r="X18" s="22">
        <v>2.52</v>
      </c>
    </row>
    <row r="19" spans="1:24" ht="13.5">
      <c r="A19" s="175">
        <v>45203</v>
      </c>
      <c r="B19" s="50">
        <v>169.88130000000001</v>
      </c>
      <c r="C19" s="50">
        <v>126.5175</v>
      </c>
      <c r="D19" s="50">
        <v>136.44999999999999</v>
      </c>
      <c r="E19" s="50">
        <v>18.579999999999998</v>
      </c>
      <c r="F19" s="51">
        <v>5.4954998771660026E-2</v>
      </c>
      <c r="G19" s="51">
        <v>5.0517998870834711E-2</v>
      </c>
      <c r="H19" s="51">
        <v>4.8629998913034801E-2</v>
      </c>
      <c r="I19" s="51">
        <v>4.724299894403667E-2</v>
      </c>
      <c r="J19" s="51">
        <v>4.7328998942114411E-2</v>
      </c>
      <c r="K19" s="51">
        <v>4.7575998936593533E-2</v>
      </c>
      <c r="L19" s="51">
        <v>4.8583998914062974E-2</v>
      </c>
      <c r="M19" s="51">
        <f t="shared" si="0"/>
        <v>4.8629998913034801E-2</v>
      </c>
      <c r="N19" s="51">
        <v>2.3789999468252061E-2</v>
      </c>
      <c r="O19" s="52">
        <v>155.429</v>
      </c>
      <c r="P19" s="50">
        <v>2020</v>
      </c>
      <c r="Q19" s="52">
        <v>1210.75</v>
      </c>
      <c r="R19" s="50">
        <v>9624.7999999999993</v>
      </c>
      <c r="S19" s="30">
        <v>106.79900000000001</v>
      </c>
      <c r="T19" s="50">
        <v>7.298</v>
      </c>
      <c r="U19" s="50">
        <v>7.3163999999999998</v>
      </c>
      <c r="V19" s="50">
        <v>2.76</v>
      </c>
      <c r="W19" s="22">
        <v>2.6150000000000002</v>
      </c>
      <c r="X19" s="22">
        <v>2.5299999999999998</v>
      </c>
    </row>
    <row r="20" spans="1:24" ht="13.5">
      <c r="A20" s="175">
        <v>45202</v>
      </c>
      <c r="B20" s="50">
        <v>169.45089999999999</v>
      </c>
      <c r="C20" s="50">
        <v>127.00239999999999</v>
      </c>
      <c r="D20" s="50">
        <v>127.325</v>
      </c>
      <c r="E20" s="50">
        <v>19.78</v>
      </c>
      <c r="F20" s="51">
        <v>5.4779998775571583E-2</v>
      </c>
      <c r="G20" s="51">
        <v>5.1501998848840595E-2</v>
      </c>
      <c r="H20" s="51">
        <v>4.9524998893029984E-2</v>
      </c>
      <c r="I20" s="51">
        <v>4.7992998927272851E-2</v>
      </c>
      <c r="J20" s="51">
        <v>4.7954998928122217E-2</v>
      </c>
      <c r="K20" s="51">
        <v>4.8243998921662569E-2</v>
      </c>
      <c r="L20" s="51">
        <v>4.9229998899623754E-2</v>
      </c>
      <c r="M20" s="51">
        <f t="shared" si="0"/>
        <v>4.9524998893029984E-2</v>
      </c>
      <c r="N20" s="51">
        <v>2.3789999468252061E-2</v>
      </c>
      <c r="O20" s="52">
        <v>155.4152</v>
      </c>
      <c r="P20" s="50">
        <v>2020</v>
      </c>
      <c r="Q20" s="52">
        <v>1210.75</v>
      </c>
      <c r="R20" s="50">
        <v>9624.7999999999993</v>
      </c>
      <c r="S20" s="30">
        <v>107</v>
      </c>
      <c r="T20" s="50">
        <v>7.298</v>
      </c>
      <c r="U20" s="50">
        <v>7.3228</v>
      </c>
      <c r="V20" s="50">
        <v>2.72</v>
      </c>
      <c r="W20" s="22">
        <v>2.5750000000000002</v>
      </c>
      <c r="X20" s="22">
        <v>2.4900000000000002</v>
      </c>
    </row>
    <row r="21" spans="1:24" ht="13.5">
      <c r="A21" s="175">
        <v>45201</v>
      </c>
      <c r="B21" s="50">
        <v>170.10149999999999</v>
      </c>
      <c r="C21" s="50">
        <v>127.0715</v>
      </c>
      <c r="D21" s="50">
        <v>127.325</v>
      </c>
      <c r="E21" s="50">
        <v>17.61</v>
      </c>
      <c r="F21" s="51">
        <v>5.4554998780600723E-2</v>
      </c>
      <c r="G21" s="51">
        <v>5.1040998859144746E-2</v>
      </c>
      <c r="H21" s="51">
        <v>4.8799998909234997E-2</v>
      </c>
      <c r="I21" s="51">
        <v>4.7082998947612947E-2</v>
      </c>
      <c r="J21" s="51">
        <v>4.6784998954273758E-2</v>
      </c>
      <c r="K21" s="51">
        <v>4.7202998944930734E-2</v>
      </c>
      <c r="L21" s="51">
        <v>4.7881998929753901E-2</v>
      </c>
      <c r="M21" s="51">
        <f t="shared" si="0"/>
        <v>4.8799998909234997E-2</v>
      </c>
      <c r="N21" s="51">
        <v>2.3789999468252061E-2</v>
      </c>
      <c r="O21" s="52">
        <v>155.39490000000001</v>
      </c>
      <c r="P21" s="50">
        <v>2020</v>
      </c>
      <c r="Q21" s="52">
        <v>1210.75</v>
      </c>
      <c r="R21" s="50">
        <v>9624.7999999999993</v>
      </c>
      <c r="S21" s="30">
        <v>106.904</v>
      </c>
      <c r="T21" s="50">
        <v>7.298</v>
      </c>
      <c r="U21" s="50">
        <v>7.3227000000000002</v>
      </c>
      <c r="V21" s="50">
        <v>2.665</v>
      </c>
      <c r="W21" s="22">
        <v>2.54</v>
      </c>
      <c r="X21" s="22">
        <v>2.4500000000000002</v>
      </c>
    </row>
    <row r="22" spans="1:24" ht="13.5">
      <c r="A22" s="175">
        <v>45198</v>
      </c>
      <c r="B22" s="50">
        <v>170.6183</v>
      </c>
      <c r="C22" s="50">
        <v>127.20910000000001</v>
      </c>
      <c r="D22" s="50">
        <v>127.325</v>
      </c>
      <c r="E22" s="50">
        <v>17.52</v>
      </c>
      <c r="F22" s="51">
        <v>5.4458998782746494E-2</v>
      </c>
      <c r="G22" s="51">
        <v>5.0435998872667545E-2</v>
      </c>
      <c r="H22" s="51">
        <v>4.7990998927317563E-2</v>
      </c>
      <c r="I22" s="51">
        <v>4.608999896980822E-2</v>
      </c>
      <c r="J22" s="51">
        <v>4.5710998978279536E-2</v>
      </c>
      <c r="K22" s="51">
        <v>4.6143998968601226E-2</v>
      </c>
      <c r="L22" s="51">
        <v>4.6991998949646951E-2</v>
      </c>
      <c r="M22" s="51">
        <f t="shared" si="0"/>
        <v>4.7990998927317563E-2</v>
      </c>
      <c r="N22" s="51">
        <v>2.3789999468252061E-2</v>
      </c>
      <c r="O22" s="52">
        <v>155.39490000000001</v>
      </c>
      <c r="P22" s="50">
        <v>2020</v>
      </c>
      <c r="Q22" s="52">
        <v>1210.75</v>
      </c>
      <c r="R22" s="50">
        <v>9624.7999999999993</v>
      </c>
      <c r="S22" s="30">
        <v>106.17400000000001</v>
      </c>
      <c r="T22" s="50">
        <v>7.298</v>
      </c>
      <c r="U22" s="50">
        <v>7.2927999999999997</v>
      </c>
      <c r="V22" s="50">
        <v>2.665</v>
      </c>
      <c r="W22" s="22">
        <v>2.54</v>
      </c>
      <c r="X22" s="22">
        <v>2.4500000000000002</v>
      </c>
    </row>
    <row r="23" spans="1:24">
      <c r="A23" s="175"/>
      <c r="P23" s="23">
        <v>2020</v>
      </c>
      <c r="R23" s="24">
        <v>9624.7999999999993</v>
      </c>
    </row>
    <row r="24" spans="1:24">
      <c r="P24" s="23">
        <v>2020</v>
      </c>
      <c r="R24" s="24">
        <v>9624.7999999999993</v>
      </c>
    </row>
    <row r="25" spans="1:24">
      <c r="P25" s="23">
        <v>2020</v>
      </c>
      <c r="R25" s="24">
        <v>9624.7999999999993</v>
      </c>
    </row>
    <row r="26" spans="1:24">
      <c r="P26" s="23">
        <v>2020</v>
      </c>
      <c r="R26" s="24">
        <v>9624.7999999999993</v>
      </c>
    </row>
    <row r="27" spans="1:24">
      <c r="P27" s="23">
        <v>2020</v>
      </c>
      <c r="R27" s="24">
        <v>9624.7999999999993</v>
      </c>
    </row>
    <row r="28" spans="1:24">
      <c r="P28" s="23">
        <v>2020</v>
      </c>
      <c r="R28" s="24">
        <v>9624.7999999999993</v>
      </c>
    </row>
    <row r="29" spans="1:24">
      <c r="P29" s="23">
        <v>2020</v>
      </c>
      <c r="R29" s="24">
        <v>9624.7999999999993</v>
      </c>
    </row>
    <row r="30" spans="1:24">
      <c r="P30" s="23">
        <v>2020</v>
      </c>
      <c r="R30" s="24">
        <v>9624.7999999999993</v>
      </c>
    </row>
    <row r="31" spans="1:24">
      <c r="P31" s="23">
        <v>2020</v>
      </c>
      <c r="R31" s="24">
        <v>9624.7999999999993</v>
      </c>
    </row>
    <row r="32" spans="1:24">
      <c r="P32" s="23">
        <v>2020</v>
      </c>
      <c r="R32" s="24">
        <v>9624.7999999999993</v>
      </c>
    </row>
    <row r="33" spans="16:18">
      <c r="P33" s="23">
        <v>2020</v>
      </c>
      <c r="R33" s="24">
        <v>9624.7999999999993</v>
      </c>
    </row>
    <row r="34" spans="16:18">
      <c r="P34" s="23">
        <v>2020</v>
      </c>
      <c r="R34" s="24">
        <v>9624.7999999999993</v>
      </c>
    </row>
    <row r="35" spans="16:18">
      <c r="P35" s="23">
        <v>2020</v>
      </c>
      <c r="R35" s="24">
        <v>9624.7999999999993</v>
      </c>
    </row>
    <row r="36" spans="16:18">
      <c r="P36" s="23">
        <v>2020</v>
      </c>
      <c r="R36" s="24">
        <v>9624.7999999999993</v>
      </c>
    </row>
    <row r="37" spans="16:18">
      <c r="P37" s="23">
        <v>2020</v>
      </c>
      <c r="R37" s="24">
        <v>9624.7999999999993</v>
      </c>
    </row>
    <row r="38" spans="16:18">
      <c r="P38" s="23">
        <v>2020</v>
      </c>
      <c r="R38" s="24">
        <v>9624.7999999999993</v>
      </c>
    </row>
    <row r="39" spans="16:18">
      <c r="P39" s="23">
        <v>2020</v>
      </c>
      <c r="R39" s="24">
        <v>9624.7999999999993</v>
      </c>
    </row>
    <row r="40" spans="16:18">
      <c r="P40" s="23">
        <v>2020</v>
      </c>
      <c r="R40" s="24">
        <v>9624.7999999999993</v>
      </c>
    </row>
    <row r="41" spans="16:18">
      <c r="P41" s="23">
        <v>2020</v>
      </c>
      <c r="R41" s="24">
        <v>9624.7999999999993</v>
      </c>
    </row>
    <row r="42" spans="16:18">
      <c r="P42" s="23">
        <v>2020</v>
      </c>
      <c r="R42" s="24">
        <v>9624.7999999999993</v>
      </c>
    </row>
    <row r="43" spans="16:18">
      <c r="P43" s="23">
        <v>2020</v>
      </c>
      <c r="R43" s="24">
        <v>9624.7999999999993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9078.7999999999993</v>
      </c>
    </row>
    <row r="53" spans="16:18">
      <c r="P53" s="23">
        <v>2020</v>
      </c>
      <c r="R53" s="24">
        <v>9078.7999999999993</v>
      </c>
    </row>
    <row r="54" spans="16:18">
      <c r="P54" s="23">
        <v>2020</v>
      </c>
      <c r="R54" s="24">
        <v>9078.7999999999993</v>
      </c>
    </row>
    <row r="55" spans="16:18">
      <c r="P55" s="23">
        <v>2020</v>
      </c>
      <c r="R55" s="24">
        <v>9078.7999999999993</v>
      </c>
    </row>
    <row r="56" spans="16:18">
      <c r="P56" s="23">
        <v>2020</v>
      </c>
      <c r="R56" s="24">
        <v>9078.7999999999993</v>
      </c>
    </row>
    <row r="57" spans="16:18">
      <c r="P57" s="23">
        <v>2020</v>
      </c>
      <c r="R57" s="24">
        <v>9078.7999999999993</v>
      </c>
    </row>
    <row r="58" spans="16:18">
      <c r="P58" s="23">
        <v>2020</v>
      </c>
      <c r="R58" s="24">
        <v>9078.7999999999993</v>
      </c>
    </row>
    <row r="59" spans="16:18">
      <c r="P59" s="23">
        <v>2020</v>
      </c>
      <c r="R59" s="24">
        <v>9078.7999999999993</v>
      </c>
    </row>
    <row r="60" spans="16:18">
      <c r="P60" s="23">
        <v>2020</v>
      </c>
      <c r="R60" s="24">
        <v>9078.7999999999993</v>
      </c>
    </row>
    <row r="61" spans="16:18">
      <c r="P61" s="23">
        <v>2020</v>
      </c>
      <c r="R61" s="24">
        <v>9078.7999999999993</v>
      </c>
    </row>
    <row r="62" spans="16:18">
      <c r="P62" s="23">
        <v>2020</v>
      </c>
      <c r="R62" s="24">
        <v>9078.7999999999993</v>
      </c>
    </row>
    <row r="63" spans="16:18">
      <c r="P63" s="23">
        <v>2020</v>
      </c>
      <c r="R63" s="24">
        <v>9078.7999999999993</v>
      </c>
    </row>
    <row r="64" spans="16:18">
      <c r="P64" s="23">
        <v>2020</v>
      </c>
      <c r="R64" s="24">
        <v>9078.7999999999993</v>
      </c>
    </row>
    <row r="65" spans="16:18">
      <c r="P65" s="23">
        <v>2020</v>
      </c>
      <c r="R65" s="24">
        <v>9078.7999999999993</v>
      </c>
    </row>
    <row r="66" spans="16:18">
      <c r="P66" s="23">
        <v>2020</v>
      </c>
      <c r="R66" s="24">
        <v>9078.7999999999993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2020</v>
      </c>
      <c r="R73" s="24">
        <v>9073</v>
      </c>
    </row>
    <row r="74" spans="16:18">
      <c r="P74" s="23">
        <v>2020</v>
      </c>
      <c r="R74" s="24">
        <v>9073</v>
      </c>
    </row>
    <row r="75" spans="16:18">
      <c r="P75" s="23">
        <v>2020</v>
      </c>
      <c r="R75" s="24">
        <v>9073</v>
      </c>
    </row>
    <row r="76" spans="16:18">
      <c r="P76" s="23">
        <v>2020</v>
      </c>
      <c r="R76" s="24">
        <v>9073</v>
      </c>
    </row>
    <row r="77" spans="16:18">
      <c r="P77" s="23">
        <v>2020</v>
      </c>
      <c r="R77" s="24">
        <v>9073</v>
      </c>
    </row>
    <row r="78" spans="16:18">
      <c r="P78" s="23">
        <v>2020</v>
      </c>
      <c r="R78" s="24">
        <v>9073</v>
      </c>
    </row>
    <row r="79" spans="16:18">
      <c r="P79" s="23">
        <v>2020</v>
      </c>
      <c r="R79" s="24">
        <v>9073</v>
      </c>
    </row>
    <row r="80" spans="16:18">
      <c r="P80" s="23">
        <v>2020</v>
      </c>
      <c r="R80" s="24">
        <v>9073</v>
      </c>
    </row>
    <row r="81" spans="16:18">
      <c r="P81" s="23">
        <v>2020</v>
      </c>
      <c r="R81" s="24">
        <v>9073</v>
      </c>
    </row>
    <row r="82" spans="16:18">
      <c r="P82" s="23">
        <v>2020</v>
      </c>
      <c r="R82" s="24">
        <v>9073</v>
      </c>
    </row>
    <row r="83" spans="16:18">
      <c r="P83" s="23">
        <v>2020</v>
      </c>
      <c r="R83" s="24">
        <v>9073</v>
      </c>
    </row>
    <row r="84" spans="16:18">
      <c r="P84" s="23">
        <v>2020</v>
      </c>
      <c r="R84" s="24">
        <v>9073</v>
      </c>
    </row>
    <row r="85" spans="16:18">
      <c r="P85" s="23">
        <v>2020</v>
      </c>
      <c r="R85" s="24">
        <v>9073</v>
      </c>
    </row>
    <row r="86" spans="16:18">
      <c r="P86" s="23">
        <v>2020</v>
      </c>
      <c r="R86" s="24">
        <v>9073</v>
      </c>
    </row>
    <row r="87" spans="16:18">
      <c r="P87" s="23">
        <v>2020</v>
      </c>
      <c r="R87" s="24">
        <v>9073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8917.4</v>
      </c>
    </row>
    <row r="96" spans="16:18">
      <c r="P96" s="23">
        <v>1730</v>
      </c>
      <c r="R96" s="24">
        <v>8917.4</v>
      </c>
    </row>
    <row r="97" spans="16:18">
      <c r="P97" s="23">
        <v>1730</v>
      </c>
      <c r="R97" s="24">
        <v>8917.4</v>
      </c>
    </row>
    <row r="98" spans="16:18">
      <c r="P98" s="23">
        <v>1730</v>
      </c>
      <c r="R98" s="24">
        <v>8917.4</v>
      </c>
    </row>
    <row r="99" spans="16:18">
      <c r="P99" s="23">
        <v>1730</v>
      </c>
      <c r="R99" s="24">
        <v>8917.4</v>
      </c>
    </row>
    <row r="100" spans="16:18">
      <c r="P100" s="23">
        <v>1730</v>
      </c>
      <c r="R100" s="24">
        <v>8917.4</v>
      </c>
    </row>
    <row r="101" spans="16:18">
      <c r="P101" s="23">
        <v>1730</v>
      </c>
      <c r="R101" s="24">
        <v>8917.4</v>
      </c>
    </row>
    <row r="102" spans="16:18">
      <c r="P102" s="23">
        <v>1730</v>
      </c>
      <c r="R102" s="24">
        <v>8917.4</v>
      </c>
    </row>
    <row r="103" spans="16:18">
      <c r="P103" s="23">
        <v>1730</v>
      </c>
      <c r="R103" s="24">
        <v>8917.4</v>
      </c>
    </row>
    <row r="104" spans="16:18">
      <c r="P104" s="23">
        <v>1730</v>
      </c>
      <c r="R104" s="24">
        <v>8917.4</v>
      </c>
    </row>
    <row r="105" spans="16:18">
      <c r="P105" s="23">
        <v>1730</v>
      </c>
      <c r="R105" s="24">
        <v>8917.4</v>
      </c>
    </row>
    <row r="106" spans="16:18">
      <c r="P106" s="23">
        <v>1730</v>
      </c>
      <c r="R106" s="24">
        <v>8917.4</v>
      </c>
    </row>
    <row r="107" spans="16:18">
      <c r="P107" s="23">
        <v>1730</v>
      </c>
      <c r="R107" s="24">
        <v>8917.4</v>
      </c>
    </row>
    <row r="108" spans="16:18">
      <c r="P108" s="23">
        <v>1730</v>
      </c>
      <c r="R108" s="24">
        <v>8917.4</v>
      </c>
    </row>
    <row r="109" spans="16:18">
      <c r="P109" s="23">
        <v>1730</v>
      </c>
      <c r="R109" s="24">
        <v>8917.4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8329.6</v>
      </c>
    </row>
    <row r="118" spans="16:18">
      <c r="P118" s="23">
        <v>1730</v>
      </c>
      <c r="R118" s="24">
        <v>8329.6</v>
      </c>
    </row>
    <row r="119" spans="16:18">
      <c r="P119" s="23">
        <v>1730</v>
      </c>
      <c r="R119" s="24">
        <v>8329.6</v>
      </c>
    </row>
    <row r="120" spans="16:18">
      <c r="P120" s="23">
        <v>1730</v>
      </c>
      <c r="R120" s="24">
        <v>8329.6</v>
      </c>
    </row>
    <row r="121" spans="16:18">
      <c r="P121" s="23">
        <v>1730</v>
      </c>
      <c r="R121" s="24">
        <v>8329.6</v>
      </c>
    </row>
    <row r="122" spans="16:18">
      <c r="P122" s="23">
        <v>1730</v>
      </c>
      <c r="R122" s="24">
        <v>8329.6</v>
      </c>
    </row>
    <row r="123" spans="16:18">
      <c r="P123" s="23">
        <v>1730</v>
      </c>
      <c r="R123" s="24">
        <v>8329.6</v>
      </c>
    </row>
    <row r="124" spans="16:18">
      <c r="P124" s="23">
        <v>1730</v>
      </c>
      <c r="R124" s="24">
        <v>8329.6</v>
      </c>
    </row>
    <row r="125" spans="16:18">
      <c r="P125" s="23">
        <v>1730</v>
      </c>
      <c r="R125" s="24">
        <v>8329.6</v>
      </c>
    </row>
    <row r="126" spans="16:18">
      <c r="P126" s="23">
        <v>1730</v>
      </c>
      <c r="R126" s="24">
        <v>8329.6</v>
      </c>
    </row>
    <row r="127" spans="16:18">
      <c r="P127" s="23">
        <v>1730</v>
      </c>
      <c r="R127" s="24">
        <v>8329.6</v>
      </c>
    </row>
    <row r="128" spans="16:18">
      <c r="P128" s="23">
        <v>1730</v>
      </c>
      <c r="R128" s="24">
        <v>8329.6</v>
      </c>
    </row>
    <row r="129" spans="16:18">
      <c r="P129" s="23">
        <v>1730</v>
      </c>
      <c r="R129" s="24">
        <v>8329.6</v>
      </c>
    </row>
    <row r="130" spans="16:18">
      <c r="P130" s="23">
        <v>1730</v>
      </c>
      <c r="R130" s="24">
        <v>8329.6</v>
      </c>
    </row>
    <row r="131" spans="16:18">
      <c r="P131" s="23">
        <v>1730</v>
      </c>
      <c r="R131" s="24">
        <v>8329.6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  <row r="138" spans="16:18">
      <c r="P138" s="23">
        <v>1730</v>
      </c>
      <c r="R138" s="24">
        <v>7940.9000000000005</v>
      </c>
    </row>
    <row r="139" spans="16:18">
      <c r="P139" s="23">
        <v>1730</v>
      </c>
      <c r="R139" s="24">
        <v>7940.9000000000005</v>
      </c>
    </row>
    <row r="140" spans="16:18">
      <c r="P140" s="23">
        <v>1730</v>
      </c>
      <c r="R140" s="24">
        <v>7940.9000000000005</v>
      </c>
    </row>
    <row r="141" spans="16:18">
      <c r="P141" s="23">
        <v>1730</v>
      </c>
      <c r="R141" s="24">
        <v>7940.9000000000005</v>
      </c>
    </row>
    <row r="142" spans="16:18">
      <c r="P142" s="23">
        <v>1730</v>
      </c>
      <c r="R142" s="24">
        <v>7940.9000000000005</v>
      </c>
    </row>
    <row r="143" spans="16:18">
      <c r="P143" s="23">
        <v>1730</v>
      </c>
      <c r="R143" s="24">
        <v>7940.9000000000005</v>
      </c>
    </row>
    <row r="144" spans="16:18">
      <c r="P144" s="23">
        <v>1730</v>
      </c>
      <c r="R144" s="24">
        <v>7940.9000000000005</v>
      </c>
    </row>
    <row r="145" spans="16:18">
      <c r="P145" s="23">
        <v>1730</v>
      </c>
      <c r="R145" s="24">
        <v>7940.9000000000005</v>
      </c>
    </row>
    <row r="146" spans="16:18">
      <c r="P146" s="23">
        <v>1730</v>
      </c>
      <c r="R146" s="24">
        <v>7940.9000000000005</v>
      </c>
    </row>
    <row r="147" spans="16:18">
      <c r="P147" s="23">
        <v>1730</v>
      </c>
      <c r="R147" s="24">
        <v>7940.9000000000005</v>
      </c>
    </row>
    <row r="148" spans="16:18">
      <c r="P148" s="23">
        <v>1730</v>
      </c>
      <c r="R148" s="24">
        <v>7940.9000000000005</v>
      </c>
    </row>
    <row r="149" spans="16:18">
      <c r="P149" s="23">
        <v>1730</v>
      </c>
      <c r="R149" s="24">
        <v>7940.9000000000005</v>
      </c>
    </row>
    <row r="150" spans="16:18">
      <c r="P150" s="23">
        <v>1730</v>
      </c>
      <c r="R150" s="24">
        <v>7940.9000000000005</v>
      </c>
    </row>
    <row r="151" spans="16:18">
      <c r="P151" s="23">
        <v>1730</v>
      </c>
      <c r="R151" s="24">
        <v>7940.9000000000005</v>
      </c>
    </row>
    <row r="152" spans="16:18">
      <c r="P152" s="23">
        <v>1730</v>
      </c>
      <c r="R152" s="24">
        <v>7940.9000000000005</v>
      </c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2"/>
  <sheetViews>
    <sheetView workbookViewId="0">
      <selection activeCell="E1" sqref="E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5" width="18" customWidth="1"/>
    <col min="6" max="6" width="16.21875" customWidth="1"/>
    <col min="7" max="7" width="27.109375" bestFit="1" customWidth="1"/>
    <col min="8" max="8" width="28.5546875" bestFit="1" customWidth="1"/>
  </cols>
  <sheetData>
    <row r="1" spans="1:8">
      <c r="D1" t="s">
        <v>595</v>
      </c>
      <c r="E1" t="s">
        <v>596</v>
      </c>
      <c r="F1" t="s">
        <v>105</v>
      </c>
      <c r="G1" t="s">
        <v>559</v>
      </c>
      <c r="H1" t="s">
        <v>241</v>
      </c>
    </row>
    <row r="2" spans="1:8">
      <c r="A2" t="s">
        <v>597</v>
      </c>
      <c r="B2" t="s">
        <v>159</v>
      </c>
      <c r="C2" t="s">
        <v>598</v>
      </c>
      <c r="D2" t="s">
        <v>599</v>
      </c>
      <c r="E2" t="s">
        <v>600</v>
      </c>
      <c r="F2" t="s">
        <v>105</v>
      </c>
      <c r="G2" t="s">
        <v>601</v>
      </c>
      <c r="H2" t="s">
        <v>602</v>
      </c>
    </row>
    <row r="3" spans="1:8">
      <c r="A3">
        <v>1</v>
      </c>
      <c r="B3" t="s">
        <v>603</v>
      </c>
      <c r="C3" s="170" t="s">
        <v>604</v>
      </c>
      <c r="D3" t="str">
        <f>IF($C3="","",IF(_xll.BDP($C3,D$1)="#N/A N/A","--",_xll.BDP($C3,D$1)))</f>
        <v>A1</v>
      </c>
      <c r="E3" t="str">
        <f>IF($C3="","",IF(_xll.BDP($C3,E$1)="#N/A N/A","--",_xll.BDP($C3,E$1)))</f>
        <v>--</v>
      </c>
      <c r="F3" t="str">
        <f>IF(表格10[[#This Row],[欄1]]="--",表格10[[#This Row],[欄2]],表格10[[#This Row],[欄1]])</f>
        <v>A1</v>
      </c>
      <c r="G3" t="str">
        <f>IF($C3="","",IF(_xll.BDP($C3,G$1)="#N/A N/A","--",_xll.BDP($C3,G$1)))</f>
        <v>A</v>
      </c>
      <c r="H3" t="str">
        <f>IF($C3="","",IF(_xll.BDP($C3,H$1)="#N/A N/A","--",IF(_xll.BDP($C3,H$1)="WD","--",_xll.BDP($C3,H$1))))</f>
        <v>A+</v>
      </c>
    </row>
    <row r="4" spans="1:8">
      <c r="A4">
        <v>2</v>
      </c>
      <c r="B4" t="s">
        <v>605</v>
      </c>
      <c r="C4" t="s">
        <v>606</v>
      </c>
      <c r="D4" t="str">
        <f>IF($C4="","",IF(_xll.BDP($C4,D$1)="#N/A N/A","--",_xll.BDP($C4,D$1)))</f>
        <v>A1</v>
      </c>
      <c r="E4" t="str">
        <f>IF($C4="","",IF(_xll.BDP($C4,E$1)="#N/A N/A","--",_xll.BDP($C4,E$1)))</f>
        <v>--</v>
      </c>
      <c r="F4" t="str">
        <f>IF(表格10[[#This Row],[欄1]]="--",表格10[[#This Row],[欄2]],表格10[[#This Row],[欄1]])</f>
        <v>A1</v>
      </c>
      <c r="G4" t="str">
        <f>IF($C4="","",IF(_xll.BDP($C4,G$1)="#N/A N/A","--",_xll.BDP($C4,G$1)))</f>
        <v>A</v>
      </c>
      <c r="H4" t="str">
        <f>IF($C4="","",IF(_xll.BDP($C4,H$1)="#N/A N/A","--",IF(_xll.BDP($C4,H$1)="WD","--",_xll.BDP($C4,H$1))))</f>
        <v>A</v>
      </c>
    </row>
    <row r="5" spans="1:8">
      <c r="A5">
        <v>3</v>
      </c>
      <c r="B5" t="s">
        <v>607</v>
      </c>
      <c r="C5" t="s">
        <v>608</v>
      </c>
      <c r="D5" t="str">
        <f>IF($C5="","",IF(_xll.BDP($C5,D$1)="#N/A N/A","--",_xll.BDP($C5,D$1)))</f>
        <v>A1</v>
      </c>
      <c r="E5" t="str">
        <f>IF($C5="","",IF(_xll.BDP($C5,E$1)="#N/A N/A","--",_xll.BDP($C5,E$1)))</f>
        <v>--</v>
      </c>
      <c r="F5" t="str">
        <f>IF(表格10[[#This Row],[欄1]]="--",表格10[[#This Row],[欄2]],表格10[[#This Row],[欄1]])</f>
        <v>A1</v>
      </c>
      <c r="G5" t="str">
        <f>IF($C5="","",IF(_xll.BDP($C5,G$1)="#N/A N/A","--",_xll.BDP($C5,G$1)))</f>
        <v>A</v>
      </c>
      <c r="H5" t="str">
        <f>IF($C5="","",IF(_xll.BDP($C5,H$1)="#N/A N/A","--",IF(_xll.BDP($C5,H$1)="WD","--",_xll.BDP($C5,H$1))))</f>
        <v>A</v>
      </c>
    </row>
    <row r="6" spans="1:8">
      <c r="A6">
        <v>4</v>
      </c>
      <c r="B6" t="s">
        <v>609</v>
      </c>
      <c r="C6" s="170" t="s">
        <v>610</v>
      </c>
      <c r="D6" t="str">
        <f>IF($C6="","",IF(_xll.BDP($C6,D$1)="#N/A N/A","--",_xll.BDP($C6,D$1)))</f>
        <v>A2</v>
      </c>
      <c r="E6" t="str">
        <f>IF($C6="","",IF(_xll.BDP($C6,E$1)="#N/A N/A","--",_xll.BDP($C6,E$1)))</f>
        <v>--</v>
      </c>
      <c r="F6" t="str">
        <f>IF(表格10[[#This Row],[欄1]]="--",表格10[[#This Row],[欄2]],表格10[[#This Row],[欄1]])</f>
        <v>A2</v>
      </c>
      <c r="G6" t="str">
        <f>IF($C6="","",IF(_xll.BDP($C6,G$1)="#N/A N/A","--",_xll.BDP($C6,G$1)))</f>
        <v>NR</v>
      </c>
      <c r="H6" t="str">
        <f>IF($C6="","",IF(_xll.BDP($C6,H$1)="#N/A N/A","--",IF(_xll.BDP($C6,H$1)="WD","--",_xll.BDP($C6,H$1))))</f>
        <v>--</v>
      </c>
    </row>
    <row r="7" spans="1:8">
      <c r="A7">
        <v>5</v>
      </c>
      <c r="B7" t="s">
        <v>611</v>
      </c>
      <c r="C7" t="s">
        <v>612</v>
      </c>
      <c r="D7" t="str">
        <f>IF($C7="","",IF(_xll.BDP($C7,D$1)="#N/A N/A","--",_xll.BDP($C7,D$1)))</f>
        <v>A3</v>
      </c>
      <c r="E7" t="str">
        <f>IF($C7="","",IF(_xll.BDP($C7,E$1)="#N/A N/A","--",_xll.BDP($C7,E$1)))</f>
        <v>--</v>
      </c>
      <c r="F7" t="str">
        <f>IF(表格10[[#This Row],[欄1]]="--",表格10[[#This Row],[欄2]],表格10[[#This Row],[欄1]])</f>
        <v>A3</v>
      </c>
      <c r="G7" t="str">
        <f>IF($C7="","",IF(_xll.BDP($C7,G$1)="#N/A N/A","--",_xll.BDP($C7,G$1)))</f>
        <v>NR</v>
      </c>
      <c r="H7" t="str">
        <f>IF($C7="","",IF(_xll.BDP($C7,H$1)="#N/A N/A","--",IF(_xll.BDP($C7,H$1)="WD","--",_xll.BDP($C7,H$1))))</f>
        <v>--</v>
      </c>
    </row>
    <row r="8" spans="1:8">
      <c r="A8">
        <v>6</v>
      </c>
      <c r="B8" t="s">
        <v>613</v>
      </c>
      <c r="C8" t="s">
        <v>614</v>
      </c>
      <c r="D8" t="str">
        <f>IF($C8="","",IF(_xll.BDP($C8,D$1)="#N/A N/A","--",_xll.BDP($C8,D$1)))</f>
        <v>A2</v>
      </c>
      <c r="E8" t="str">
        <f>IF($C8="","",IF(_xll.BDP($C8,E$1)="#N/A N/A","--",_xll.BDP($C8,E$1)))</f>
        <v>--</v>
      </c>
      <c r="F8" t="str">
        <f>IF(表格10[[#This Row],[欄1]]="--",表格10[[#This Row],[欄2]],表格10[[#This Row],[欄1]])</f>
        <v>A2</v>
      </c>
      <c r="G8" t="str">
        <f>IF($C8="","",IF(_xll.BDP($C8,G$1)="#N/A N/A","--",_xll.BDP($C8,G$1)))</f>
        <v>BBB+</v>
      </c>
      <c r="H8" t="str">
        <f>IF($C8="","",IF(_xll.BDP($C8,H$1)="#N/A N/A","--",IF(_xll.BDP($C8,H$1)="WD","--",_xll.BDP($C8,H$1))))</f>
        <v>A-u</v>
      </c>
    </row>
    <row r="9" spans="1:8">
      <c r="A9">
        <v>7</v>
      </c>
      <c r="B9" t="s">
        <v>317</v>
      </c>
      <c r="C9" t="s">
        <v>615</v>
      </c>
      <c r="D9" t="str">
        <f>IF($C9="","",IF(_xll.BDP($C9,D$1)="#N/A N/A","--",_xll.BDP($C9,D$1)))</f>
        <v>Baa2</v>
      </c>
      <c r="E9" t="str">
        <f>IF($C9="","",IF(_xll.BDP($C9,E$1)="#N/A N/A","--",_xll.BDP($C9,E$1)))</f>
        <v>--</v>
      </c>
      <c r="F9" t="str">
        <f>IF(表格10[[#This Row],[欄1]]="--",表格10[[#This Row],[欄2]],表格10[[#This Row],[欄1]])</f>
        <v>Baa2</v>
      </c>
      <c r="G9" t="str">
        <f>IF($C9="","",IF(_xll.BDP($C9,G$1)="#N/A N/A","--",_xll.BDP($C9,G$1)))</f>
        <v>--</v>
      </c>
      <c r="H9" t="str">
        <f>IF($C9="","",IF(_xll.BDP($C9,H$1)="#N/A N/A","--",IF(_xll.BDP($C9,H$1)="WD","--",_xll.BDP($C9,H$1))))</f>
        <v>--</v>
      </c>
    </row>
    <row r="10" spans="1:8">
      <c r="A10">
        <v>8</v>
      </c>
      <c r="B10" t="s">
        <v>319</v>
      </c>
      <c r="C10" t="s">
        <v>616</v>
      </c>
      <c r="D10" t="str">
        <f>IF($C10="","",IF(_xll.BDP($C10,D$1)="#N/A N/A","--",_xll.BDP($C10,D$1)))</f>
        <v>--</v>
      </c>
      <c r="E10" t="str">
        <f>IF($C10="","",IF(_xll.BDP($C10,E$1)="#N/A N/A","--",_xll.BDP($C10,E$1)))</f>
        <v>Baa2</v>
      </c>
      <c r="F10" t="str">
        <f>IF(表格10[[#This Row],[欄1]]="--",表格10[[#This Row],[欄2]],表格10[[#This Row],[欄1]])</f>
        <v>Baa2</v>
      </c>
      <c r="G10" t="str">
        <f>IF($C10="","",IF(_xll.BDP($C10,G$1)="#N/A N/A","--",_xll.BDP($C10,G$1)))</f>
        <v>--</v>
      </c>
      <c r="H10" t="str">
        <f>IF($C10="","",IF(_xll.BDP($C10,H$1)="#N/A N/A","--",IF(_xll.BDP($C10,H$1)="WD","--",_xll.BDP($C10,H$1))))</f>
        <v>--</v>
      </c>
    </row>
    <row r="11" spans="1:8">
      <c r="A11">
        <v>9</v>
      </c>
      <c r="B11" t="s">
        <v>617</v>
      </c>
      <c r="C11" t="s">
        <v>618</v>
      </c>
      <c r="D11" t="str">
        <f>IF($C11="","",IF(_xll.BDP($C11,D$1)="#N/A N/A","--",_xll.BDP($C11,D$1)))</f>
        <v>Baa2</v>
      </c>
      <c r="E11" t="str">
        <f>IF($C11="","",IF(_xll.BDP($C11,E$1)="#N/A N/A","--",_xll.BDP($C11,E$1)))</f>
        <v>--</v>
      </c>
      <c r="F11" t="str">
        <f>IF(表格10[[#This Row],[欄1]]="--",表格10[[#This Row],[欄2]],表格10[[#This Row],[欄1]])</f>
        <v>Baa2</v>
      </c>
      <c r="G11" t="str">
        <f>IF($C11="","",IF(_xll.BDP($C11,G$1)="#N/A N/A","--",_xll.BDP($C11,G$1)))</f>
        <v>--</v>
      </c>
      <c r="H11" t="str">
        <f>IF($C11="","",IF(_xll.BDP($C11,H$1)="#N/A N/A","--",IF(_xll.BDP($C11,H$1)="WD","--",_xll.BDP($C11,H$1))))</f>
        <v>--</v>
      </c>
    </row>
    <row r="12" spans="1:8">
      <c r="A12">
        <v>10</v>
      </c>
      <c r="B12" t="s">
        <v>619</v>
      </c>
      <c r="C12" t="s">
        <v>620</v>
      </c>
      <c r="D12" t="str">
        <f>IF($C12="","",IF(_xll.BDP($C12,D$1)="#N/A N/A","--",_xll.BDP($C12,D$1)))</f>
        <v>Baa2</v>
      </c>
      <c r="E12" t="str">
        <f>IF($C12="","",IF(_xll.BDP($C12,E$1)="#N/A N/A","--",_xll.BDP($C12,E$1)))</f>
        <v>--</v>
      </c>
      <c r="F12" t="str">
        <f>IF(表格10[[#This Row],[欄1]]="--",表格10[[#This Row],[欄2]],表格10[[#This Row],[欄1]])</f>
        <v>Baa2</v>
      </c>
      <c r="G12" t="str">
        <f>IF($C12="","",IF(_xll.BDP($C12,G$1)="#N/A N/A","--",_xll.BDP($C12,G$1)))</f>
        <v>BBB</v>
      </c>
      <c r="H12" t="str">
        <f>IF($C12="","",IF(_xll.BDP($C12,H$1)="#N/A N/A","--",IF(_xll.BDP($C12,H$1)="WD","--",_xll.BDP($C12,H$1))))</f>
        <v>BBB</v>
      </c>
    </row>
    <row r="13" spans="1:8">
      <c r="A13">
        <v>11</v>
      </c>
      <c r="B13" t="s">
        <v>621</v>
      </c>
      <c r="C13" t="s">
        <v>622</v>
      </c>
      <c r="D13" t="str">
        <f>IF($C13="","",IF(_xll.BDP($C13,D$1)="#N/A N/A","--",_xll.BDP($C13,D$1)))</f>
        <v>Baa2</v>
      </c>
      <c r="E13" t="str">
        <f>IF($C13="","",IF(_xll.BDP($C13,E$1)="#N/A N/A","--",_xll.BDP($C13,E$1)))</f>
        <v>--</v>
      </c>
      <c r="F13" t="str">
        <f>IF(表格10[[#This Row],[欄1]]="--",表格10[[#This Row],[欄2]],表格10[[#This Row],[欄1]])</f>
        <v>Baa2</v>
      </c>
      <c r="G13" t="str">
        <f>IF($C13="","",IF(_xll.BDP($C13,G$1)="#N/A N/A","--",_xll.BDP($C13,G$1)))</f>
        <v>--</v>
      </c>
      <c r="H13" t="str">
        <f>IF($C13="","",IF(_xll.BDP($C13,H$1)="#N/A N/A","--",IF(_xll.BDP($C13,H$1)="WD","--",_xll.BDP($C13,H$1))))</f>
        <v>--</v>
      </c>
    </row>
    <row r="14" spans="1:8">
      <c r="A14">
        <v>12</v>
      </c>
      <c r="B14" t="s">
        <v>623</v>
      </c>
      <c r="C14" t="s">
        <v>624</v>
      </c>
      <c r="D14" t="str">
        <f>IF($C14="","",IF(_xll.BDP($C14,D$1)="#N/A N/A","--",_xll.BDP($C14,D$1)))</f>
        <v>Baa3</v>
      </c>
      <c r="E14" t="str">
        <f>IF($C14="","",IF(_xll.BDP($C14,E$1)="#N/A N/A","--",_xll.BDP($C14,E$1)))</f>
        <v>--</v>
      </c>
      <c r="F14" t="str">
        <f>IF(表格10[[#This Row],[欄1]]="--",表格10[[#This Row],[欄2]],表格10[[#This Row],[欄1]])</f>
        <v>Baa3</v>
      </c>
      <c r="G14" t="str">
        <f>IF($C14="","",IF(_xll.BDP($C14,G$1)="#N/A N/A","--",_xll.BDP($C14,G$1)))</f>
        <v>NR</v>
      </c>
      <c r="H14" t="str">
        <f>IF($C14="","",IF(_xll.BDP($C14,H$1)="#N/A N/A","--",IF(_xll.BDP($C14,H$1)="WD","--",_xll.BDP($C14,H$1))))</f>
        <v>--</v>
      </c>
    </row>
    <row r="15" spans="1:8">
      <c r="A15">
        <v>13</v>
      </c>
      <c r="B15" t="s">
        <v>625</v>
      </c>
      <c r="C15" t="s">
        <v>626</v>
      </c>
      <c r="D15" t="str">
        <f>IF($C15="","",IF(_xll.BDP($C15,D$1)="#N/A N/A","--",_xll.BDP($C15,D$1)))</f>
        <v>Baa3</v>
      </c>
      <c r="E15" t="str">
        <f>IF($C15="","",IF(_xll.BDP($C15,E$1)="#N/A N/A","--",_xll.BDP($C15,E$1)))</f>
        <v>--</v>
      </c>
      <c r="F15" t="str">
        <f>IF(表格10[[#This Row],[欄1]]="--",表格10[[#This Row],[欄2]],表格10[[#This Row],[欄1]])</f>
        <v>Baa3</v>
      </c>
      <c r="G15" t="str">
        <f>IF($C15="","",IF(_xll.BDP($C15,G$1)="#N/A N/A","--",_xll.BDP($C15,G$1)))</f>
        <v>BBB-</v>
      </c>
      <c r="H15" t="str">
        <f>IF($C15="","",IF(_xll.BDP($C15,H$1)="#N/A N/A","--",IF(_xll.BDP($C15,H$1)="WD","--",_xll.BDP($C15,H$1))))</f>
        <v>--</v>
      </c>
    </row>
    <row r="16" spans="1:8">
      <c r="A16">
        <v>14</v>
      </c>
      <c r="B16" t="s">
        <v>627</v>
      </c>
      <c r="C16" t="s">
        <v>628</v>
      </c>
      <c r="D16" t="str">
        <f>IF($C16="","",IF(_xll.BDP($C16,D$1)="#N/A N/A","--",_xll.BDP($C16,D$1)))</f>
        <v>Baa3</v>
      </c>
      <c r="E16" t="str">
        <f>IF($C16="","",IF(_xll.BDP($C16,E$1)="#N/A N/A","--",_xll.BDP($C16,E$1)))</f>
        <v>--</v>
      </c>
      <c r="F16" t="str">
        <f>IF(表格10[[#This Row],[欄1]]="--",表格10[[#This Row],[欄2]],表格10[[#This Row],[欄1]])</f>
        <v>Baa3</v>
      </c>
      <c r="G16" t="str">
        <f>IF($C16="","",IF(_xll.BDP($C16,G$1)="#N/A N/A","--",_xll.BDP($C16,G$1)))</f>
        <v>BBB-</v>
      </c>
      <c r="H16" t="str">
        <f>IF($C16="","",IF(_xll.BDP($C16,H$1)="#N/A N/A","--",IF(_xll.BDP($C16,H$1)="WD","--",_xll.BDP($C16,H$1))))</f>
        <v>--</v>
      </c>
    </row>
    <row r="17" spans="1:8">
      <c r="A17">
        <v>15</v>
      </c>
      <c r="B17" t="s">
        <v>629</v>
      </c>
      <c r="C17" t="s">
        <v>630</v>
      </c>
      <c r="D17" t="str">
        <f>IF($C17="","",IF(_xll.BDP($C17,D$1)="#N/A N/A","--",_xll.BDP($C17,D$1)))</f>
        <v>--</v>
      </c>
      <c r="E17" t="str">
        <f>IF($C17="","",IF(_xll.BDP($C17,E$1)="#N/A N/A","--",_xll.BDP($C17,E$1)))</f>
        <v>--</v>
      </c>
      <c r="F17" t="str">
        <f>IF(表格10[[#This Row],[欄1]]="--",表格10[[#This Row],[欄2]],表格10[[#This Row],[欄1]])</f>
        <v>--</v>
      </c>
      <c r="G17" t="str">
        <f>IF($C17="","",IF(_xll.BDP($C17,G$1)="#N/A N/A","--",_xll.BDP($C17,G$1)))</f>
        <v>--</v>
      </c>
      <c r="H17" t="str">
        <f>IF($C17="","",IF(_xll.BDP($C17,H$1)="#N/A N/A","--",IF(_xll.BDP($C17,H$1)="WD","--",_xll.BDP($C17,H$1))))</f>
        <v>BB+u</v>
      </c>
    </row>
    <row r="18" spans="1:8">
      <c r="A18">
        <v>16</v>
      </c>
      <c r="B18" t="s">
        <v>631</v>
      </c>
      <c r="C18" t="s">
        <v>632</v>
      </c>
      <c r="D18" t="str">
        <f>IF($C18="","",IF(_xll.BDP($C18,D$1)="#N/A N/A","--",_xll.BDP($C18,D$1)))</f>
        <v>--</v>
      </c>
      <c r="E18" t="str">
        <f>IF($C18="","",IF(_xll.BDP($C18,E$1)="#N/A N/A","--",_xll.BDP($C18,E$1)))</f>
        <v>--</v>
      </c>
      <c r="F18" t="str">
        <f>IF(表格10[[#This Row],[欄1]]="--",表格10[[#This Row],[欄2]],表格10[[#This Row],[欄1]])</f>
        <v>--</v>
      </c>
      <c r="G18" t="str">
        <f>IF($C18="","",IF(_xll.BDP($C18,G$1)="#N/A N/A","--",_xll.BDP($C18,G$1)))</f>
        <v>BBB-</v>
      </c>
      <c r="H18" t="str">
        <f>IF($C18="","",IF(_xll.BDP($C18,H$1)="#N/A N/A","--",IF(_xll.BDP($C18,H$1)="WD","--",_xll.BDP($C18,H$1))))</f>
        <v>BB+u</v>
      </c>
    </row>
    <row r="19" spans="1:8">
      <c r="A19">
        <v>17</v>
      </c>
      <c r="B19" t="s">
        <v>320</v>
      </c>
      <c r="C19" t="s">
        <v>633</v>
      </c>
      <c r="D19" t="str">
        <f>IF($C19="","",IF(_xll.BDP($C19,D$1)="#N/A N/A","--",_xll.BDP($C19,D$1)))</f>
        <v>--</v>
      </c>
      <c r="E19" t="str">
        <f>IF($C19="","",IF(_xll.BDP($C19,E$1)="#N/A N/A","--",_xll.BDP($C19,E$1)))</f>
        <v>--</v>
      </c>
      <c r="F19" t="str">
        <f>IF(表格10[[#This Row],[欄1]]="--",表格10[[#This Row],[欄2]],表格10[[#This Row],[欄1]])</f>
        <v>--</v>
      </c>
      <c r="G19" t="str">
        <f>IF($C19="","",IF(_xll.BDP($C19,G$1)="#N/A N/A","--",_xll.BDP($C19,G$1)))</f>
        <v>--</v>
      </c>
      <c r="H19" t="str">
        <f>IF($C19="","",IF(_xll.BDP($C19,H$1)="#N/A N/A","--",IF(_xll.BDP($C19,H$1)="WD","--",_xll.BDP($C19,H$1))))</f>
        <v>--</v>
      </c>
    </row>
    <row r="20" spans="1:8">
      <c r="A20">
        <v>18</v>
      </c>
      <c r="B20" t="s">
        <v>634</v>
      </c>
      <c r="C20" t="s">
        <v>635</v>
      </c>
      <c r="D20" t="str">
        <f>IF($C20="","",IF(_xll.BDP($C20,D$1)="#N/A N/A","--",_xll.BDP($C20,D$1)))</f>
        <v>--</v>
      </c>
      <c r="E20" t="str">
        <f>IF($C20="","",IF(_xll.BDP($C20,E$1)="#N/A N/A","--",_xll.BDP($C20,E$1)))</f>
        <v>--</v>
      </c>
      <c r="F20" t="str">
        <f>IF(表格10[[#This Row],[欄1]]="--",表格10[[#This Row],[欄2]],表格10[[#This Row],[欄1]])</f>
        <v>--</v>
      </c>
      <c r="G20" t="str">
        <f>IF($C20="","",IF(_xll.BDP($C20,G$1)="#N/A N/A","--",_xll.BDP($C20,G$1)))</f>
        <v>--</v>
      </c>
      <c r="H20" t="str">
        <f>IF($C20="","",IF(_xll.BDP($C20,H$1)="#N/A N/A","--",IF(_xll.BDP($C20,H$1)="WD","--",_xll.BDP($C20,H$1))))</f>
        <v>--</v>
      </c>
    </row>
    <row r="21" spans="1:8">
      <c r="A21">
        <v>19</v>
      </c>
      <c r="B21" t="s">
        <v>636</v>
      </c>
      <c r="C21" t="s">
        <v>637</v>
      </c>
      <c r="D21" t="str">
        <f>IF($C21="","",IF(_xll.BDP($C21,D$1)="#N/A N/A","--",_xll.BDP($C21,D$1)))</f>
        <v>--</v>
      </c>
      <c r="E21" t="str">
        <f>IF($C21="","",IF(_xll.BDP($C21,E$1)="#N/A N/A","--",_xll.BDP($C21,E$1)))</f>
        <v>--</v>
      </c>
      <c r="F21" t="str">
        <f>IF(表格10[[#This Row],[欄1]]="--",表格10[[#This Row],[欄2]],表格10[[#This Row],[欄1]])</f>
        <v>--</v>
      </c>
      <c r="G21" t="str">
        <f>IF($C21="","",IF(_xll.BDP($C21,G$1)="#N/A N/A","--",_xll.BDP($C21,G$1)))</f>
        <v>--</v>
      </c>
      <c r="H21" t="str">
        <f>IF($C21="","",IF(_xll.BDP($C21,H$1)="#N/A N/A","--",IF(_xll.BDP($C21,H$1)="WD","--",_xll.BDP($C21,H$1))))</f>
        <v>--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/>
    <hyperlink ref="C3" r:id="rId2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0.499984740745262"/>
  </sheetPr>
  <dimension ref="A1:BS318"/>
  <sheetViews>
    <sheetView zoomScale="115" zoomScaleNormal="115" workbookViewId="0">
      <pane xSplit="1" topLeftCell="AE1" activePane="topRight" state="frozen"/>
      <selection activeCell="F23" sqref="F23"/>
      <selection pane="topRight" activeCell="AK21" sqref="AK2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3" width="13.21875" style="157" customWidth="1"/>
    <col min="14" max="14" width="16.6640625" style="157" bestFit="1" customWidth="1"/>
    <col min="15" max="15" width="17.6640625" style="157" bestFit="1" customWidth="1"/>
    <col min="16" max="16" width="18.44140625" style="157" bestFit="1" customWidth="1"/>
    <col min="17" max="17" width="19.5546875" style="157" bestFit="1" customWidth="1"/>
    <col min="18" max="18" width="16.21875" style="157" bestFit="1" customWidth="1"/>
    <col min="19" max="19" width="11.109375" style="157" bestFit="1" customWidth="1"/>
    <col min="20" max="20" width="16.6640625" style="157" bestFit="1" customWidth="1"/>
    <col min="21" max="21" width="17.6640625" style="157" bestFit="1" customWidth="1"/>
    <col min="22" max="22" width="18.44140625" style="157" bestFit="1" customWidth="1"/>
    <col min="23" max="23" width="19.5546875" style="157" bestFit="1" customWidth="1"/>
    <col min="24" max="24" width="14.21875" style="157" bestFit="1" customWidth="1"/>
    <col min="25" max="25" width="24.6640625" style="157" bestFit="1" customWidth="1"/>
    <col min="26" max="26" width="8.44140625" style="157" bestFit="1" customWidth="1"/>
    <col min="27" max="28" width="13.21875" style="157" bestFit="1" customWidth="1"/>
    <col min="29" max="29" width="7.44140625" style="157" bestFit="1" customWidth="1"/>
    <col min="30" max="30" width="39.6640625" style="157" bestFit="1" customWidth="1"/>
    <col min="31" max="31" width="7.44140625" style="157" bestFit="1" customWidth="1"/>
    <col min="32" max="33" width="7.44140625" style="157" customWidth="1"/>
    <col min="34" max="34" width="9.21875" style="157" bestFit="1" customWidth="1"/>
    <col min="35" max="35" width="20.88671875" style="157" bestFit="1" customWidth="1"/>
    <col min="36" max="36" width="21.44140625" style="157" bestFit="1" customWidth="1"/>
    <col min="37" max="37" width="19.88671875" style="157" bestFit="1" customWidth="1"/>
    <col min="38" max="41" width="19.88671875" style="157" customWidth="1"/>
    <col min="42" max="42" width="30.109375" style="157" bestFit="1" customWidth="1"/>
    <col min="43" max="43" width="15.77734375" style="157" bestFit="1" customWidth="1"/>
    <col min="44" max="44" width="13.21875" style="157" bestFit="1" customWidth="1"/>
    <col min="45" max="45" width="7.88671875" style="157" bestFit="1" customWidth="1"/>
    <col min="46" max="46" width="7.21875" style="157" bestFit="1" customWidth="1"/>
    <col min="47" max="47" width="15.5546875" style="157" bestFit="1" customWidth="1"/>
    <col min="48" max="48" width="16.21875" style="157" bestFit="1" customWidth="1"/>
    <col min="49" max="49" width="8.109375" style="157" bestFit="1" customWidth="1"/>
    <col min="50" max="50" width="4.88671875" style="157" bestFit="1" customWidth="1"/>
    <col min="51" max="51" width="8.21875" style="157" bestFit="1" customWidth="1"/>
    <col min="52" max="54" width="8.21875" style="157" customWidth="1"/>
    <col min="55" max="55" width="15.88671875" style="157" customWidth="1"/>
    <col min="56" max="61" width="17.44140625" style="157" customWidth="1"/>
    <col min="62" max="16384" width="8.88671875" style="157"/>
  </cols>
  <sheetData>
    <row r="1" spans="1:71"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242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638</v>
      </c>
      <c r="M1" s="157" t="s">
        <v>27</v>
      </c>
      <c r="N1" s="157" t="s">
        <v>157</v>
      </c>
      <c r="O1" s="157" t="s">
        <v>52</v>
      </c>
      <c r="P1" s="157" t="s">
        <v>53</v>
      </c>
      <c r="R1" s="157" t="s">
        <v>158</v>
      </c>
      <c r="S1" s="157" t="s">
        <v>26</v>
      </c>
      <c r="T1" s="157" t="s">
        <v>638</v>
      </c>
      <c r="U1" s="157" t="s">
        <v>27</v>
      </c>
      <c r="V1" s="157" t="s">
        <v>157</v>
      </c>
      <c r="W1" s="157" t="s">
        <v>52</v>
      </c>
      <c r="X1" s="157" t="s">
        <v>53</v>
      </c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F1" s="157" t="s">
        <v>120</v>
      </c>
      <c r="AG1" s="157" t="s">
        <v>47</v>
      </c>
      <c r="AH1" s="7" t="s">
        <v>358</v>
      </c>
      <c r="AI1" s="246" t="s">
        <v>444</v>
      </c>
      <c r="AJ1" s="247" t="s">
        <v>46</v>
      </c>
      <c r="AK1" s="247" t="s">
        <v>518</v>
      </c>
      <c r="AL1" s="157" t="s">
        <v>153</v>
      </c>
      <c r="AM1" s="157" t="s">
        <v>528</v>
      </c>
      <c r="AN1" s="157" t="s">
        <v>589</v>
      </c>
      <c r="AO1" s="157" t="s">
        <v>559</v>
      </c>
      <c r="AP1" s="247" t="s">
        <v>53</v>
      </c>
      <c r="AQ1" s="247"/>
      <c r="AR1" s="247" t="s">
        <v>510</v>
      </c>
      <c r="AS1" s="247" t="s">
        <v>511</v>
      </c>
      <c r="AT1" s="247"/>
      <c r="AU1" s="247" t="s">
        <v>512</v>
      </c>
      <c r="AV1" s="247" t="s">
        <v>513</v>
      </c>
      <c r="AW1" s="247" t="s">
        <v>150</v>
      </c>
      <c r="AX1" s="247" t="s">
        <v>514</v>
      </c>
      <c r="AY1" s="247" t="s">
        <v>515</v>
      </c>
      <c r="AZ1" s="247" t="s">
        <v>516</v>
      </c>
      <c r="BA1" s="247" t="s">
        <v>517</v>
      </c>
      <c r="BB1" s="247" t="s">
        <v>529</v>
      </c>
      <c r="BC1" s="247" t="s">
        <v>541</v>
      </c>
      <c r="BD1" s="157" t="s">
        <v>547</v>
      </c>
      <c r="BE1" s="157" t="s">
        <v>548</v>
      </c>
      <c r="BF1" s="157" t="s">
        <v>555</v>
      </c>
      <c r="BG1" s="157" t="s">
        <v>26</v>
      </c>
      <c r="BH1" s="157" t="s">
        <v>638</v>
      </c>
      <c r="BI1" s="157" t="s">
        <v>559</v>
      </c>
      <c r="BJ1" s="157" t="s">
        <v>53</v>
      </c>
      <c r="BK1" s="157" t="s">
        <v>3272</v>
      </c>
      <c r="BL1" s="157" t="s">
        <v>3280</v>
      </c>
      <c r="BM1" s="157" t="s">
        <v>581</v>
      </c>
      <c r="BP1" s="157" t="s">
        <v>104</v>
      </c>
      <c r="BQ1" s="157" t="s">
        <v>105</v>
      </c>
      <c r="BR1" s="157" t="s">
        <v>106</v>
      </c>
      <c r="BS1" s="157" t="s">
        <v>107</v>
      </c>
    </row>
    <row r="2" spans="1:71">
      <c r="A2" s="157" t="s">
        <v>42</v>
      </c>
      <c r="B2" s="157" t="s">
        <v>0</v>
      </c>
      <c r="C2" s="157" t="s">
        <v>14</v>
      </c>
      <c r="D2" s="157" t="s">
        <v>159</v>
      </c>
      <c r="E2" s="157" t="s">
        <v>160</v>
      </c>
      <c r="F2" s="157" t="s">
        <v>161</v>
      </c>
      <c r="G2" s="157" t="s">
        <v>162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3274</v>
      </c>
      <c r="M2" s="157" t="s">
        <v>58</v>
      </c>
      <c r="N2" s="157" t="s">
        <v>59</v>
      </c>
      <c r="O2" s="157" t="s">
        <v>60</v>
      </c>
      <c r="P2" s="157" t="s">
        <v>61</v>
      </c>
      <c r="Q2" s="157" t="s">
        <v>3282</v>
      </c>
      <c r="R2" s="157" t="s">
        <v>62</v>
      </c>
      <c r="S2" s="157" t="s">
        <v>3284</v>
      </c>
      <c r="T2" s="157" t="s">
        <v>3276</v>
      </c>
      <c r="U2" s="157" t="s">
        <v>69</v>
      </c>
      <c r="V2" s="157" t="s">
        <v>67</v>
      </c>
      <c r="W2" s="157" t="s">
        <v>68</v>
      </c>
      <c r="X2" s="157" t="s">
        <v>66</v>
      </c>
      <c r="Y2" s="157" t="s">
        <v>3278</v>
      </c>
      <c r="Z2" s="157" t="s">
        <v>63</v>
      </c>
      <c r="AA2" s="157" t="s">
        <v>64</v>
      </c>
      <c r="AB2" s="156" t="s">
        <v>65</v>
      </c>
      <c r="AC2" s="157" t="s">
        <v>163</v>
      </c>
      <c r="AD2" s="157" t="s">
        <v>121</v>
      </c>
      <c r="AE2" s="157" t="s">
        <v>45</v>
      </c>
      <c r="AF2" s="157" t="s">
        <v>120</v>
      </c>
      <c r="AG2" s="157" t="s">
        <v>47</v>
      </c>
      <c r="AH2" s="7" t="s">
        <v>358</v>
      </c>
      <c r="AI2" s="249" t="s">
        <v>444</v>
      </c>
      <c r="AJ2" s="249" t="s">
        <v>46</v>
      </c>
      <c r="AK2" s="249" t="s">
        <v>506</v>
      </c>
      <c r="AL2" s="157" t="s">
        <v>524</v>
      </c>
      <c r="AM2" s="157" t="s">
        <v>525</v>
      </c>
      <c r="AN2" s="157" t="s">
        <v>583</v>
      </c>
      <c r="AO2" s="157" t="s">
        <v>584</v>
      </c>
      <c r="AP2" s="249" t="s">
        <v>585</v>
      </c>
      <c r="AQ2" s="249" t="s">
        <v>586</v>
      </c>
      <c r="AR2" s="249" t="s">
        <v>507</v>
      </c>
      <c r="AS2" s="249" t="s">
        <v>526</v>
      </c>
      <c r="AT2" s="249" t="s">
        <v>527</v>
      </c>
      <c r="AU2" s="249" t="s">
        <v>484</v>
      </c>
      <c r="AV2" s="249" t="s">
        <v>126</v>
      </c>
      <c r="AW2" s="249" t="s">
        <v>43</v>
      </c>
      <c r="AX2" s="249" t="s">
        <v>508</v>
      </c>
      <c r="AY2" s="249" t="s">
        <v>429</v>
      </c>
      <c r="AZ2" s="249" t="s">
        <v>122</v>
      </c>
      <c r="BA2" s="249" t="s">
        <v>509</v>
      </c>
      <c r="BB2" s="249" t="s">
        <v>531</v>
      </c>
      <c r="BC2" s="249" t="s">
        <v>539</v>
      </c>
      <c r="BD2" s="157" t="s">
        <v>543</v>
      </c>
      <c r="BE2" s="157" t="s">
        <v>545</v>
      </c>
      <c r="BF2" s="157" t="s">
        <v>556</v>
      </c>
      <c r="BG2" s="157" t="s">
        <v>550</v>
      </c>
      <c r="BH2" s="157" t="s">
        <v>599</v>
      </c>
      <c r="BI2" s="157" t="s">
        <v>551</v>
      </c>
      <c r="BJ2" s="157" t="s">
        <v>553</v>
      </c>
      <c r="BK2" s="157" t="s">
        <v>3272</v>
      </c>
      <c r="BL2" s="157" t="s">
        <v>3280</v>
      </c>
      <c r="BM2" s="157" t="s">
        <v>581</v>
      </c>
      <c r="BP2" s="157">
        <v>1</v>
      </c>
      <c r="BQ2" s="157" t="s">
        <v>108</v>
      </c>
      <c r="BR2" s="157" t="s">
        <v>109</v>
      </c>
      <c r="BS2" s="157" t="s">
        <v>109</v>
      </c>
    </row>
    <row r="3" spans="1:71">
      <c r="A3" s="157">
        <v>1</v>
      </c>
      <c r="B3" s="180" t="s">
        <v>1001</v>
      </c>
      <c r="C3" s="179" t="s">
        <v>3285</v>
      </c>
      <c r="D3" s="179" t="s">
        <v>1458</v>
      </c>
      <c r="E3" s="179" t="s">
        <v>533</v>
      </c>
      <c r="F3" s="179" t="s">
        <v>534</v>
      </c>
      <c r="G3" s="179" t="s">
        <v>534</v>
      </c>
      <c r="H3" s="179" t="s">
        <v>533</v>
      </c>
      <c r="I3" s="179" t="s">
        <v>533</v>
      </c>
      <c r="J3" s="179" t="s">
        <v>87</v>
      </c>
      <c r="K3" s="179" t="s">
        <v>533</v>
      </c>
      <c r="L3" s="179" t="s">
        <v>533</v>
      </c>
      <c r="M3" s="179" t="s">
        <v>533</v>
      </c>
      <c r="N3" s="179" t="s">
        <v>533</v>
      </c>
      <c r="O3" s="179" t="s">
        <v>533</v>
      </c>
      <c r="P3" s="179" t="s">
        <v>77</v>
      </c>
      <c r="Q3" s="179" t="s">
        <v>538</v>
      </c>
      <c r="R3" s="179" t="s">
        <v>533</v>
      </c>
      <c r="S3" s="179" t="s">
        <v>533</v>
      </c>
      <c r="T3" s="179" t="s">
        <v>533</v>
      </c>
      <c r="U3" s="179" t="s">
        <v>533</v>
      </c>
      <c r="V3" s="179" t="s">
        <v>533</v>
      </c>
      <c r="W3" s="179" t="s">
        <v>533</v>
      </c>
      <c r="X3" s="179" t="s">
        <v>533</v>
      </c>
      <c r="Y3" s="179" t="s">
        <v>534</v>
      </c>
      <c r="Z3" s="179" t="s">
        <v>534</v>
      </c>
      <c r="AA3" s="179" t="s">
        <v>534</v>
      </c>
      <c r="AB3" s="179" t="s">
        <v>534</v>
      </c>
      <c r="AC3" s="179" t="s">
        <v>535</v>
      </c>
      <c r="AD3" s="179" t="s">
        <v>533</v>
      </c>
      <c r="AE3" s="180" t="s">
        <v>1459</v>
      </c>
      <c r="AF3" s="180" t="s">
        <v>538</v>
      </c>
      <c r="AG3" s="180" t="s">
        <v>2525</v>
      </c>
      <c r="AH3" s="181" t="s">
        <v>1460</v>
      </c>
      <c r="AI3" s="248" t="s">
        <v>533</v>
      </c>
      <c r="AJ3" s="248" t="s">
        <v>1461</v>
      </c>
      <c r="AK3" s="248" t="s">
        <v>1462</v>
      </c>
      <c r="AL3" s="248" t="s">
        <v>534</v>
      </c>
      <c r="AM3" s="248" t="s">
        <v>534</v>
      </c>
      <c r="AN3" s="248" t="s">
        <v>534</v>
      </c>
      <c r="AO3" s="248" t="s">
        <v>534</v>
      </c>
      <c r="AP3" s="248" t="s">
        <v>534</v>
      </c>
      <c r="AQ3" s="248" t="s">
        <v>534</v>
      </c>
      <c r="AR3" s="248" t="s">
        <v>534</v>
      </c>
      <c r="AS3" s="248" t="s">
        <v>534</v>
      </c>
      <c r="AT3" s="248" t="s">
        <v>534</v>
      </c>
      <c r="AU3" s="248" t="s">
        <v>1463</v>
      </c>
      <c r="AV3" s="248" t="s">
        <v>1464</v>
      </c>
      <c r="AW3" s="248" t="s">
        <v>1465</v>
      </c>
      <c r="AX3" s="248" t="s">
        <v>533</v>
      </c>
      <c r="AY3" s="248">
        <v>5.9</v>
      </c>
      <c r="AZ3" s="248" t="s">
        <v>11</v>
      </c>
      <c r="BA3" s="248">
        <v>100000000</v>
      </c>
      <c r="BB3" s="248">
        <v>100</v>
      </c>
      <c r="BC3" s="248" t="s">
        <v>535</v>
      </c>
      <c r="BD3" s="157" t="s">
        <v>535</v>
      </c>
      <c r="BE3" s="157" t="s">
        <v>535</v>
      </c>
      <c r="BF3" s="157" t="s">
        <v>534</v>
      </c>
      <c r="BG3" s="157" t="s">
        <v>534</v>
      </c>
      <c r="BH3" s="157" t="s">
        <v>534</v>
      </c>
      <c r="BI3" s="157" t="s">
        <v>534</v>
      </c>
      <c r="BJ3" s="157" t="s">
        <v>534</v>
      </c>
      <c r="BK3" s="157" t="s">
        <v>534</v>
      </c>
      <c r="BL3" s="157" t="s">
        <v>538</v>
      </c>
      <c r="BM3" s="157" t="s">
        <v>534</v>
      </c>
      <c r="BP3" s="157">
        <v>2</v>
      </c>
      <c r="BQ3" s="157" t="s">
        <v>110</v>
      </c>
      <c r="BR3" s="157" t="s">
        <v>111</v>
      </c>
      <c r="BS3" s="157" t="s">
        <v>111</v>
      </c>
    </row>
    <row r="4" spans="1:71">
      <c r="A4" s="157">
        <v>2</v>
      </c>
      <c r="B4" s="180" t="s">
        <v>1002</v>
      </c>
      <c r="C4" s="179" t="s">
        <v>3285</v>
      </c>
      <c r="D4" s="179" t="s">
        <v>1466</v>
      </c>
      <c r="E4" s="179" t="s">
        <v>533</v>
      </c>
      <c r="F4" s="179" t="s">
        <v>534</v>
      </c>
      <c r="G4" s="179" t="s">
        <v>534</v>
      </c>
      <c r="H4" s="179" t="s">
        <v>533</v>
      </c>
      <c r="I4" s="179" t="s">
        <v>533</v>
      </c>
      <c r="J4" s="179" t="s">
        <v>533</v>
      </c>
      <c r="K4" s="179" t="s">
        <v>533</v>
      </c>
      <c r="L4" s="179" t="s">
        <v>533</v>
      </c>
      <c r="M4" s="179" t="s">
        <v>533</v>
      </c>
      <c r="N4" s="179" t="s">
        <v>533</v>
      </c>
      <c r="O4" s="179" t="s">
        <v>533</v>
      </c>
      <c r="P4" s="179" t="s">
        <v>84</v>
      </c>
      <c r="Q4" s="179" t="s">
        <v>574</v>
      </c>
      <c r="R4" s="179" t="s">
        <v>533</v>
      </c>
      <c r="S4" s="179" t="s">
        <v>533</v>
      </c>
      <c r="T4" s="179" t="s">
        <v>533</v>
      </c>
      <c r="U4" s="179" t="s">
        <v>533</v>
      </c>
      <c r="V4" s="179" t="s">
        <v>533</v>
      </c>
      <c r="W4" s="179" t="s">
        <v>533</v>
      </c>
      <c r="X4" s="179" t="s">
        <v>533</v>
      </c>
      <c r="Y4" s="179" t="s">
        <v>534</v>
      </c>
      <c r="Z4" s="179" t="s">
        <v>534</v>
      </c>
      <c r="AA4" s="179" t="s">
        <v>534</v>
      </c>
      <c r="AB4" s="179" t="s">
        <v>534</v>
      </c>
      <c r="AC4" s="179" t="s">
        <v>535</v>
      </c>
      <c r="AD4" s="179" t="s">
        <v>533</v>
      </c>
      <c r="AE4" s="180" t="s">
        <v>81</v>
      </c>
      <c r="AF4" s="180" t="s">
        <v>574</v>
      </c>
      <c r="AG4" s="180" t="s">
        <v>149</v>
      </c>
      <c r="AH4" s="181" t="s">
        <v>1460</v>
      </c>
      <c r="AI4" s="248" t="s">
        <v>533</v>
      </c>
      <c r="AJ4" s="248" t="s">
        <v>1461</v>
      </c>
      <c r="AK4" s="248" t="s">
        <v>1467</v>
      </c>
      <c r="AL4" s="248" t="s">
        <v>534</v>
      </c>
      <c r="AM4" s="248" t="s">
        <v>534</v>
      </c>
      <c r="AN4" s="248" t="s">
        <v>534</v>
      </c>
      <c r="AO4" s="248" t="s">
        <v>534</v>
      </c>
      <c r="AP4" s="248" t="s">
        <v>534</v>
      </c>
      <c r="AQ4" s="248" t="s">
        <v>534</v>
      </c>
      <c r="AR4" s="248" t="s">
        <v>534</v>
      </c>
      <c r="AS4" s="248" t="s">
        <v>534</v>
      </c>
      <c r="AT4" s="248" t="s">
        <v>534</v>
      </c>
      <c r="AU4" s="248" t="s">
        <v>1463</v>
      </c>
      <c r="AV4" s="248" t="s">
        <v>1464</v>
      </c>
      <c r="AW4" s="248" t="s">
        <v>1465</v>
      </c>
      <c r="AX4" s="248" t="s">
        <v>533</v>
      </c>
      <c r="AY4" s="248">
        <v>8.5</v>
      </c>
      <c r="AZ4" s="248" t="s">
        <v>11</v>
      </c>
      <c r="BA4" s="248">
        <v>67000000</v>
      </c>
      <c r="BB4" s="248">
        <v>100</v>
      </c>
      <c r="BC4" s="248" t="s">
        <v>535</v>
      </c>
      <c r="BD4" s="157" t="s">
        <v>535</v>
      </c>
      <c r="BE4" s="157" t="s">
        <v>535</v>
      </c>
      <c r="BF4" s="157" t="s">
        <v>590</v>
      </c>
      <c r="BG4" s="157" t="s">
        <v>533</v>
      </c>
      <c r="BH4" s="157" t="s">
        <v>533</v>
      </c>
      <c r="BI4" s="157" t="s">
        <v>533</v>
      </c>
      <c r="BJ4" s="157" t="s">
        <v>84</v>
      </c>
      <c r="BK4" s="157" t="s">
        <v>574</v>
      </c>
      <c r="BL4" s="157" t="s">
        <v>574</v>
      </c>
      <c r="BM4" s="157" t="s">
        <v>534</v>
      </c>
      <c r="BP4" s="157">
        <v>3</v>
      </c>
      <c r="BQ4" s="157" t="s">
        <v>112</v>
      </c>
      <c r="BR4" s="157" t="s">
        <v>96</v>
      </c>
      <c r="BS4" s="157" t="s">
        <v>96</v>
      </c>
    </row>
    <row r="5" spans="1:71">
      <c r="A5" s="157">
        <v>3</v>
      </c>
      <c r="B5" s="180" t="s">
        <v>1003</v>
      </c>
      <c r="C5" s="179" t="s">
        <v>3286</v>
      </c>
      <c r="D5" s="179" t="s">
        <v>1468</v>
      </c>
      <c r="E5" s="179" t="s">
        <v>533</v>
      </c>
      <c r="F5" s="179" t="s">
        <v>534</v>
      </c>
      <c r="G5" s="179" t="s">
        <v>534</v>
      </c>
      <c r="H5" s="179" t="s">
        <v>533</v>
      </c>
      <c r="I5" s="179" t="s">
        <v>533</v>
      </c>
      <c r="J5" s="179" t="s">
        <v>533</v>
      </c>
      <c r="K5" s="179" t="s">
        <v>533</v>
      </c>
      <c r="L5" s="179" t="s">
        <v>533</v>
      </c>
      <c r="M5" s="179" t="s">
        <v>533</v>
      </c>
      <c r="N5" s="179" t="s">
        <v>533</v>
      </c>
      <c r="O5" s="179" t="s">
        <v>533</v>
      </c>
      <c r="P5" s="179" t="s">
        <v>533</v>
      </c>
      <c r="Q5" s="179" t="s">
        <v>149</v>
      </c>
      <c r="R5" s="179" t="s">
        <v>1469</v>
      </c>
      <c r="S5" s="179" t="s">
        <v>533</v>
      </c>
      <c r="T5" s="179" t="s">
        <v>533</v>
      </c>
      <c r="U5" s="179" t="s">
        <v>533</v>
      </c>
      <c r="V5" s="179" t="s">
        <v>533</v>
      </c>
      <c r="W5" s="179" t="s">
        <v>533</v>
      </c>
      <c r="X5" s="179" t="s">
        <v>533</v>
      </c>
      <c r="Y5" s="179" t="s">
        <v>149</v>
      </c>
      <c r="Z5" s="179" t="s">
        <v>534</v>
      </c>
      <c r="AA5" s="179" t="s">
        <v>534</v>
      </c>
      <c r="AB5" s="179" t="s">
        <v>534</v>
      </c>
      <c r="AC5" s="179" t="s">
        <v>535</v>
      </c>
      <c r="AD5" s="179" t="s">
        <v>533</v>
      </c>
      <c r="AE5" s="180" t="s">
        <v>81</v>
      </c>
      <c r="AF5" s="180" t="s">
        <v>149</v>
      </c>
      <c r="AG5" s="180" t="s">
        <v>149</v>
      </c>
      <c r="AH5" s="181" t="s">
        <v>1470</v>
      </c>
      <c r="AI5" s="248" t="s">
        <v>533</v>
      </c>
      <c r="AJ5" s="248" t="s">
        <v>1461</v>
      </c>
      <c r="AK5" s="248" t="s">
        <v>1471</v>
      </c>
      <c r="AL5" s="248" t="s">
        <v>534</v>
      </c>
      <c r="AM5" s="248" t="s">
        <v>534</v>
      </c>
      <c r="AN5" s="248" t="s">
        <v>534</v>
      </c>
      <c r="AO5" s="248" t="s">
        <v>534</v>
      </c>
      <c r="AP5" s="248" t="s">
        <v>534</v>
      </c>
      <c r="AQ5" s="248" t="s">
        <v>534</v>
      </c>
      <c r="AR5" s="248" t="s">
        <v>1472</v>
      </c>
      <c r="AS5" s="248">
        <v>71263325</v>
      </c>
      <c r="AT5" s="248" t="s">
        <v>1473</v>
      </c>
      <c r="AU5" s="248" t="s">
        <v>1474</v>
      </c>
      <c r="AV5" s="248" t="s">
        <v>1475</v>
      </c>
      <c r="AW5" s="248" t="s">
        <v>1476</v>
      </c>
      <c r="AX5" s="248" t="s">
        <v>533</v>
      </c>
      <c r="AY5" s="248">
        <v>3.88</v>
      </c>
      <c r="AZ5" s="261" t="s">
        <v>532</v>
      </c>
      <c r="BA5" s="261">
        <v>730000000</v>
      </c>
      <c r="BB5" s="261" t="s">
        <v>533</v>
      </c>
      <c r="BC5" s="261" t="s">
        <v>1477</v>
      </c>
      <c r="BD5" s="157" t="s">
        <v>535</v>
      </c>
      <c r="BE5" s="157" t="s">
        <v>535</v>
      </c>
      <c r="BF5" s="157" t="s">
        <v>534</v>
      </c>
      <c r="BG5" s="157" t="s">
        <v>534</v>
      </c>
      <c r="BH5" s="157" t="s">
        <v>534</v>
      </c>
      <c r="BI5" s="157" t="s">
        <v>534</v>
      </c>
      <c r="BJ5" s="157" t="s">
        <v>534</v>
      </c>
      <c r="BK5" s="157" t="s">
        <v>534</v>
      </c>
      <c r="BL5" s="157" t="s">
        <v>149</v>
      </c>
      <c r="BM5" s="157" t="s">
        <v>3547</v>
      </c>
      <c r="BP5" s="157">
        <v>4</v>
      </c>
      <c r="BQ5" s="157" t="s">
        <v>97</v>
      </c>
      <c r="BR5" s="157" t="s">
        <v>113</v>
      </c>
      <c r="BS5" s="157" t="s">
        <v>113</v>
      </c>
    </row>
    <row r="6" spans="1:71">
      <c r="A6" s="157">
        <v>4</v>
      </c>
      <c r="B6" s="180" t="s">
        <v>1004</v>
      </c>
      <c r="C6" s="179" t="s">
        <v>3286</v>
      </c>
      <c r="D6" s="179" t="s">
        <v>1478</v>
      </c>
      <c r="E6" s="179" t="s">
        <v>1479</v>
      </c>
      <c r="F6" s="179" t="s">
        <v>534</v>
      </c>
      <c r="G6" s="179" t="s">
        <v>534</v>
      </c>
      <c r="H6" s="179" t="s">
        <v>533</v>
      </c>
      <c r="I6" s="179" t="s">
        <v>533</v>
      </c>
      <c r="J6" s="179" t="s">
        <v>533</v>
      </c>
      <c r="K6" s="179" t="s">
        <v>533</v>
      </c>
      <c r="L6" s="179" t="s">
        <v>533</v>
      </c>
      <c r="M6" s="179" t="s">
        <v>533</v>
      </c>
      <c r="N6" s="179" t="s">
        <v>533</v>
      </c>
      <c r="O6" s="179" t="s">
        <v>533</v>
      </c>
      <c r="P6" s="179" t="s">
        <v>533</v>
      </c>
      <c r="Q6" s="179" t="s">
        <v>149</v>
      </c>
      <c r="R6" s="179" t="s">
        <v>1480</v>
      </c>
      <c r="S6" s="179" t="s">
        <v>533</v>
      </c>
      <c r="T6" s="179" t="s">
        <v>533</v>
      </c>
      <c r="U6" s="179" t="s">
        <v>533</v>
      </c>
      <c r="V6" s="179" t="s">
        <v>533</v>
      </c>
      <c r="W6" s="179" t="s">
        <v>533</v>
      </c>
      <c r="X6" s="179" t="s">
        <v>80</v>
      </c>
      <c r="Y6" s="179" t="s">
        <v>537</v>
      </c>
      <c r="Z6" s="179" t="s">
        <v>534</v>
      </c>
      <c r="AA6" s="179" t="s">
        <v>534</v>
      </c>
      <c r="AB6" s="179" t="s">
        <v>534</v>
      </c>
      <c r="AC6" s="179" t="s">
        <v>535</v>
      </c>
      <c r="AD6" s="179" t="s">
        <v>533</v>
      </c>
      <c r="AE6" s="180" t="s">
        <v>81</v>
      </c>
      <c r="AF6" s="180" t="s">
        <v>537</v>
      </c>
      <c r="AG6" s="180" t="s">
        <v>149</v>
      </c>
      <c r="AH6" s="181" t="s">
        <v>1470</v>
      </c>
      <c r="AI6" s="248" t="s">
        <v>533</v>
      </c>
      <c r="AJ6" s="248" t="s">
        <v>1461</v>
      </c>
      <c r="AK6" s="261" t="s">
        <v>1481</v>
      </c>
      <c r="AL6" s="248" t="s">
        <v>534</v>
      </c>
      <c r="AM6" s="248" t="s">
        <v>534</v>
      </c>
      <c r="AN6" s="248" t="s">
        <v>534</v>
      </c>
      <c r="AO6" s="248" t="s">
        <v>534</v>
      </c>
      <c r="AP6" s="248" t="s">
        <v>534</v>
      </c>
      <c r="AQ6" s="248" t="s">
        <v>534</v>
      </c>
      <c r="AR6" s="248" t="s">
        <v>1482</v>
      </c>
      <c r="AS6" s="248" t="s">
        <v>534</v>
      </c>
      <c r="AT6" s="248" t="s">
        <v>534</v>
      </c>
      <c r="AU6" s="248" t="s">
        <v>1474</v>
      </c>
      <c r="AV6" s="248" t="s">
        <v>1475</v>
      </c>
      <c r="AW6" s="248" t="s">
        <v>1476</v>
      </c>
      <c r="AX6" s="248" t="s">
        <v>533</v>
      </c>
      <c r="AY6" s="248">
        <v>6.5</v>
      </c>
      <c r="AZ6" s="248" t="s">
        <v>11</v>
      </c>
      <c r="BA6" s="248">
        <v>390000000</v>
      </c>
      <c r="BB6" s="248">
        <v>100</v>
      </c>
      <c r="BC6" s="248" t="s">
        <v>535</v>
      </c>
      <c r="BD6" s="157" t="s">
        <v>535</v>
      </c>
      <c r="BE6" s="157" t="s">
        <v>535</v>
      </c>
      <c r="BF6" s="157" t="s">
        <v>1480</v>
      </c>
      <c r="BG6" s="157" t="s">
        <v>533</v>
      </c>
      <c r="BH6" s="157" t="s">
        <v>533</v>
      </c>
      <c r="BI6" s="157" t="s">
        <v>533</v>
      </c>
      <c r="BJ6" s="157" t="s">
        <v>80</v>
      </c>
      <c r="BK6" s="157" t="s">
        <v>537</v>
      </c>
      <c r="BL6" s="157" t="s">
        <v>537</v>
      </c>
      <c r="BM6" s="157" t="s">
        <v>534</v>
      </c>
      <c r="BP6" s="157">
        <v>5</v>
      </c>
      <c r="BQ6" s="157" t="s">
        <v>79</v>
      </c>
      <c r="BR6" s="157" t="s">
        <v>87</v>
      </c>
      <c r="BS6" s="157" t="s">
        <v>87</v>
      </c>
    </row>
    <row r="7" spans="1:71">
      <c r="A7" s="157">
        <v>5</v>
      </c>
      <c r="B7" s="197" t="s">
        <v>1005</v>
      </c>
      <c r="C7" s="179" t="s">
        <v>3287</v>
      </c>
      <c r="D7" s="179" t="s">
        <v>1483</v>
      </c>
      <c r="E7" s="179" t="s">
        <v>533</v>
      </c>
      <c r="F7" s="179" t="s">
        <v>534</v>
      </c>
      <c r="G7" s="179" t="s">
        <v>534</v>
      </c>
      <c r="H7" s="179" t="s">
        <v>533</v>
      </c>
      <c r="I7" s="179" t="s">
        <v>533</v>
      </c>
      <c r="J7" s="179" t="s">
        <v>533</v>
      </c>
      <c r="K7" s="179" t="s">
        <v>533</v>
      </c>
      <c r="L7" s="179" t="s">
        <v>533</v>
      </c>
      <c r="M7" s="179" t="s">
        <v>533</v>
      </c>
      <c r="N7" s="179" t="s">
        <v>533</v>
      </c>
      <c r="O7" s="179" t="s">
        <v>533</v>
      </c>
      <c r="P7" s="179" t="s">
        <v>533</v>
      </c>
      <c r="Q7" s="179" t="s">
        <v>149</v>
      </c>
      <c r="R7" s="179" t="s">
        <v>533</v>
      </c>
      <c r="S7" s="179" t="s">
        <v>533</v>
      </c>
      <c r="T7" s="179" t="s">
        <v>533</v>
      </c>
      <c r="U7" s="179" t="s">
        <v>533</v>
      </c>
      <c r="V7" s="179" t="s">
        <v>533</v>
      </c>
      <c r="W7" s="179" t="s">
        <v>533</v>
      </c>
      <c r="X7" s="179" t="s">
        <v>533</v>
      </c>
      <c r="Y7" s="179" t="s">
        <v>534</v>
      </c>
      <c r="Z7" s="179" t="s">
        <v>534</v>
      </c>
      <c r="AA7" s="179" t="s">
        <v>534</v>
      </c>
      <c r="AB7" s="179" t="s">
        <v>534</v>
      </c>
      <c r="AC7" s="179" t="s">
        <v>535</v>
      </c>
      <c r="AD7" s="179" t="s">
        <v>533</v>
      </c>
      <c r="AE7" s="180" t="s">
        <v>81</v>
      </c>
      <c r="AF7" s="180" t="s">
        <v>149</v>
      </c>
      <c r="AG7" s="180" t="s">
        <v>149</v>
      </c>
      <c r="AH7" s="181" t="s">
        <v>1460</v>
      </c>
      <c r="AI7" s="248" t="s">
        <v>533</v>
      </c>
      <c r="AJ7" s="248" t="s">
        <v>1461</v>
      </c>
      <c r="AK7" s="248" t="s">
        <v>1484</v>
      </c>
      <c r="AL7" s="248" t="s">
        <v>534</v>
      </c>
      <c r="AM7" s="248" t="s">
        <v>534</v>
      </c>
      <c r="AN7" s="248" t="s">
        <v>534</v>
      </c>
      <c r="AO7" s="248" t="s">
        <v>534</v>
      </c>
      <c r="AP7" s="248" t="s">
        <v>534</v>
      </c>
      <c r="AQ7" s="248" t="s">
        <v>534</v>
      </c>
      <c r="AR7" s="248" t="s">
        <v>534</v>
      </c>
      <c r="AS7" s="248">
        <v>71254449</v>
      </c>
      <c r="AT7" s="248" t="s">
        <v>1473</v>
      </c>
      <c r="AU7" s="248" t="s">
        <v>1476</v>
      </c>
      <c r="AV7" s="248" t="s">
        <v>1485</v>
      </c>
      <c r="AW7" s="248" t="s">
        <v>1486</v>
      </c>
      <c r="AX7" s="248" t="s">
        <v>533</v>
      </c>
      <c r="AY7" s="248">
        <v>3.7</v>
      </c>
      <c r="AZ7" s="248" t="s">
        <v>532</v>
      </c>
      <c r="BA7" s="248">
        <v>580000000</v>
      </c>
      <c r="BB7" s="248">
        <v>100</v>
      </c>
      <c r="BC7" s="248" t="s">
        <v>535</v>
      </c>
      <c r="BD7" s="157" t="s">
        <v>535</v>
      </c>
      <c r="BE7" s="157" t="s">
        <v>535</v>
      </c>
      <c r="BF7" s="157" t="s">
        <v>534</v>
      </c>
      <c r="BG7" s="157" t="s">
        <v>534</v>
      </c>
      <c r="BH7" s="157" t="s">
        <v>534</v>
      </c>
      <c r="BI7" s="157" t="s">
        <v>534</v>
      </c>
      <c r="BJ7" s="157" t="s">
        <v>534</v>
      </c>
      <c r="BK7" s="157" t="s">
        <v>534</v>
      </c>
      <c r="BL7" s="157" t="s">
        <v>149</v>
      </c>
      <c r="BM7" s="157" t="s">
        <v>534</v>
      </c>
      <c r="BP7" s="157">
        <v>6</v>
      </c>
      <c r="BQ7" s="157" t="s">
        <v>75</v>
      </c>
      <c r="BR7" s="157" t="s">
        <v>71</v>
      </c>
      <c r="BS7" s="157" t="s">
        <v>71</v>
      </c>
    </row>
    <row r="8" spans="1:71">
      <c r="A8" s="157">
        <v>6</v>
      </c>
      <c r="B8" s="180" t="s">
        <v>1006</v>
      </c>
      <c r="C8" s="179" t="s">
        <v>3287</v>
      </c>
      <c r="D8" s="179" t="s">
        <v>1487</v>
      </c>
      <c r="E8" s="179" t="s">
        <v>533</v>
      </c>
      <c r="F8" s="179" t="s">
        <v>534</v>
      </c>
      <c r="G8" s="179" t="s">
        <v>534</v>
      </c>
      <c r="H8" s="179" t="s">
        <v>533</v>
      </c>
      <c r="I8" s="179" t="s">
        <v>533</v>
      </c>
      <c r="J8" s="179" t="s">
        <v>533</v>
      </c>
      <c r="K8" s="179" t="s">
        <v>533</v>
      </c>
      <c r="L8" s="179" t="s">
        <v>533</v>
      </c>
      <c r="M8" s="179" t="s">
        <v>533</v>
      </c>
      <c r="N8" s="179" t="s">
        <v>533</v>
      </c>
      <c r="O8" s="179" t="s">
        <v>533</v>
      </c>
      <c r="P8" s="179" t="s">
        <v>533</v>
      </c>
      <c r="Q8" s="179" t="s">
        <v>149</v>
      </c>
      <c r="R8" s="179" t="s">
        <v>533</v>
      </c>
      <c r="S8" s="179" t="s">
        <v>533</v>
      </c>
      <c r="T8" s="179" t="s">
        <v>533</v>
      </c>
      <c r="U8" s="179" t="s">
        <v>533</v>
      </c>
      <c r="V8" s="179" t="s">
        <v>533</v>
      </c>
      <c r="W8" s="179" t="s">
        <v>533</v>
      </c>
      <c r="X8" s="179" t="s">
        <v>533</v>
      </c>
      <c r="Y8" s="179" t="s">
        <v>534</v>
      </c>
      <c r="Z8" s="179" t="s">
        <v>534</v>
      </c>
      <c r="AA8" s="179" t="s">
        <v>534</v>
      </c>
      <c r="AB8" s="179" t="s">
        <v>534</v>
      </c>
      <c r="AC8" s="179" t="s">
        <v>535</v>
      </c>
      <c r="AD8" s="179" t="s">
        <v>533</v>
      </c>
      <c r="AE8" s="180" t="s">
        <v>81</v>
      </c>
      <c r="AF8" s="180" t="s">
        <v>149</v>
      </c>
      <c r="AG8" s="180" t="s">
        <v>149</v>
      </c>
      <c r="AH8" s="181" t="s">
        <v>1460</v>
      </c>
      <c r="AI8" s="248" t="s">
        <v>533</v>
      </c>
      <c r="AJ8" s="248" t="s">
        <v>1461</v>
      </c>
      <c r="AK8" s="248" t="s">
        <v>1488</v>
      </c>
      <c r="AL8" s="248" t="s">
        <v>534</v>
      </c>
      <c r="AM8" s="248" t="s">
        <v>534</v>
      </c>
      <c r="AN8" s="248" t="s">
        <v>534</v>
      </c>
      <c r="AO8" s="248" t="s">
        <v>534</v>
      </c>
      <c r="AP8" s="248" t="s">
        <v>534</v>
      </c>
      <c r="AQ8" s="248" t="s">
        <v>534</v>
      </c>
      <c r="AR8" s="248" t="s">
        <v>534</v>
      </c>
      <c r="AS8" s="248" t="s">
        <v>534</v>
      </c>
      <c r="AT8" s="248" t="s">
        <v>534</v>
      </c>
      <c r="AU8" s="248" t="s">
        <v>1476</v>
      </c>
      <c r="AV8" s="248" t="s">
        <v>1489</v>
      </c>
      <c r="AW8" s="248" t="s">
        <v>1486</v>
      </c>
      <c r="AX8" s="248" t="s">
        <v>533</v>
      </c>
      <c r="AY8" s="248">
        <v>3</v>
      </c>
      <c r="AZ8" s="248" t="s">
        <v>532</v>
      </c>
      <c r="BA8" s="248">
        <v>165000000</v>
      </c>
      <c r="BB8" s="248">
        <v>100</v>
      </c>
      <c r="BC8" s="248" t="s">
        <v>535</v>
      </c>
      <c r="BD8" s="157" t="s">
        <v>535</v>
      </c>
      <c r="BE8" s="157" t="s">
        <v>535</v>
      </c>
      <c r="BF8" s="157" t="s">
        <v>1490</v>
      </c>
      <c r="BG8" s="157" t="s">
        <v>533</v>
      </c>
      <c r="BH8" s="157" t="s">
        <v>79</v>
      </c>
      <c r="BI8" s="157" t="s">
        <v>71</v>
      </c>
      <c r="BJ8" s="157" t="s">
        <v>71</v>
      </c>
      <c r="BK8" s="157" t="s">
        <v>311</v>
      </c>
      <c r="BL8" s="157" t="s">
        <v>311</v>
      </c>
      <c r="BM8" s="157" t="s">
        <v>534</v>
      </c>
      <c r="BP8" s="157">
        <v>7</v>
      </c>
      <c r="BQ8" s="157" t="s">
        <v>82</v>
      </c>
      <c r="BR8" s="157" t="s">
        <v>83</v>
      </c>
      <c r="BS8" s="157" t="s">
        <v>83</v>
      </c>
    </row>
    <row r="9" spans="1:71">
      <c r="A9" s="157">
        <v>7</v>
      </c>
      <c r="B9" s="180" t="s">
        <v>1007</v>
      </c>
      <c r="C9" s="179" t="s">
        <v>3287</v>
      </c>
      <c r="D9" s="179" t="s">
        <v>1491</v>
      </c>
      <c r="E9" s="179" t="s">
        <v>533</v>
      </c>
      <c r="F9" s="179" t="s">
        <v>534</v>
      </c>
      <c r="G9" s="179" t="s">
        <v>534</v>
      </c>
      <c r="H9" s="179" t="s">
        <v>533</v>
      </c>
      <c r="I9" s="179" t="s">
        <v>70</v>
      </c>
      <c r="J9" s="179" t="s">
        <v>533</v>
      </c>
      <c r="K9" s="179" t="s">
        <v>533</v>
      </c>
      <c r="L9" s="179" t="s">
        <v>533</v>
      </c>
      <c r="M9" s="179" t="s">
        <v>533</v>
      </c>
      <c r="N9" s="179" t="s">
        <v>533</v>
      </c>
      <c r="O9" s="179" t="s">
        <v>533</v>
      </c>
      <c r="P9" s="179" t="s">
        <v>533</v>
      </c>
      <c r="Q9" s="179" t="s">
        <v>149</v>
      </c>
      <c r="R9" s="179" t="s">
        <v>533</v>
      </c>
      <c r="S9" s="179" t="s">
        <v>533</v>
      </c>
      <c r="T9" s="179" t="s">
        <v>533</v>
      </c>
      <c r="U9" s="179" t="s">
        <v>533</v>
      </c>
      <c r="V9" s="179" t="s">
        <v>533</v>
      </c>
      <c r="W9" s="179" t="s">
        <v>533</v>
      </c>
      <c r="X9" s="179" t="s">
        <v>533</v>
      </c>
      <c r="Y9" s="179" t="s">
        <v>534</v>
      </c>
      <c r="Z9" s="179">
        <v>63</v>
      </c>
      <c r="AA9" s="179">
        <v>63</v>
      </c>
      <c r="AB9" s="179">
        <v>63</v>
      </c>
      <c r="AC9" s="179" t="s">
        <v>1477</v>
      </c>
      <c r="AD9" s="179" t="s">
        <v>1492</v>
      </c>
      <c r="AE9" s="180" t="s">
        <v>1459</v>
      </c>
      <c r="AF9" s="180" t="s">
        <v>149</v>
      </c>
      <c r="AG9" s="180" t="s">
        <v>412</v>
      </c>
      <c r="AH9" s="181" t="s">
        <v>1493</v>
      </c>
      <c r="AI9" s="248" t="s">
        <v>533</v>
      </c>
      <c r="AJ9" s="248">
        <v>63</v>
      </c>
      <c r="AK9" s="248" t="s">
        <v>1494</v>
      </c>
      <c r="AL9" s="248" t="s">
        <v>534</v>
      </c>
      <c r="AM9" s="248" t="s">
        <v>534</v>
      </c>
      <c r="AN9" s="248" t="s">
        <v>534</v>
      </c>
      <c r="AO9" s="248" t="s">
        <v>534</v>
      </c>
      <c r="AP9" s="248" t="s">
        <v>534</v>
      </c>
      <c r="AQ9" s="248" t="s">
        <v>534</v>
      </c>
      <c r="AR9" s="248" t="s">
        <v>534</v>
      </c>
      <c r="AS9" s="248" t="s">
        <v>534</v>
      </c>
      <c r="AT9" s="248" t="s">
        <v>534</v>
      </c>
      <c r="AU9" s="248" t="s">
        <v>1476</v>
      </c>
      <c r="AV9" s="248" t="s">
        <v>1485</v>
      </c>
      <c r="AW9" s="248" t="s">
        <v>1486</v>
      </c>
      <c r="AX9" s="248" t="s">
        <v>533</v>
      </c>
      <c r="AY9" s="248">
        <v>5.9824845673186964</v>
      </c>
      <c r="AZ9" s="248" t="s">
        <v>11</v>
      </c>
      <c r="BA9" s="248">
        <v>550000000</v>
      </c>
      <c r="BB9" s="248">
        <v>100</v>
      </c>
      <c r="BC9" s="248" t="s">
        <v>535</v>
      </c>
      <c r="BD9" s="157" t="s">
        <v>535</v>
      </c>
      <c r="BE9" s="157" t="s">
        <v>535</v>
      </c>
      <c r="BF9" s="157" t="s">
        <v>1495</v>
      </c>
      <c r="BG9" s="157" t="s">
        <v>533</v>
      </c>
      <c r="BH9" s="157" t="s">
        <v>86</v>
      </c>
      <c r="BI9" s="157" t="s">
        <v>70</v>
      </c>
      <c r="BJ9" s="157" t="s">
        <v>70</v>
      </c>
      <c r="BK9" s="157" t="s">
        <v>3288</v>
      </c>
      <c r="BL9" s="157" t="s">
        <v>3288</v>
      </c>
      <c r="BM9" s="157" t="s">
        <v>534</v>
      </c>
      <c r="BP9" s="157">
        <v>8</v>
      </c>
      <c r="BQ9" s="157" t="s">
        <v>74</v>
      </c>
      <c r="BR9" s="157" t="s">
        <v>70</v>
      </c>
      <c r="BS9" s="157" t="s">
        <v>70</v>
      </c>
    </row>
    <row r="10" spans="1:71">
      <c r="A10" s="157">
        <v>8</v>
      </c>
      <c r="B10" s="180" t="s">
        <v>1008</v>
      </c>
      <c r="C10" s="179" t="s">
        <v>3289</v>
      </c>
      <c r="D10" s="179" t="s">
        <v>1496</v>
      </c>
      <c r="E10" s="179" t="s">
        <v>533</v>
      </c>
      <c r="F10" s="179">
        <v>10570651</v>
      </c>
      <c r="G10" s="179" t="s">
        <v>1497</v>
      </c>
      <c r="H10" s="179" t="s">
        <v>533</v>
      </c>
      <c r="I10" s="179" t="s">
        <v>533</v>
      </c>
      <c r="J10" s="179" t="s">
        <v>533</v>
      </c>
      <c r="K10" s="179" t="s">
        <v>533</v>
      </c>
      <c r="L10" s="179" t="s">
        <v>533</v>
      </c>
      <c r="M10" s="179" t="s">
        <v>533</v>
      </c>
      <c r="N10" s="179" t="s">
        <v>533</v>
      </c>
      <c r="O10" s="179" t="s">
        <v>533</v>
      </c>
      <c r="P10" s="179" t="s">
        <v>533</v>
      </c>
      <c r="Q10" s="179" t="s">
        <v>149</v>
      </c>
      <c r="R10" s="179" t="s">
        <v>533</v>
      </c>
      <c r="S10" s="179" t="s">
        <v>533</v>
      </c>
      <c r="T10" s="179" t="s">
        <v>533</v>
      </c>
      <c r="U10" s="179" t="s">
        <v>533</v>
      </c>
      <c r="V10" s="179" t="s">
        <v>533</v>
      </c>
      <c r="W10" s="179" t="s">
        <v>533</v>
      </c>
      <c r="X10" s="179" t="s">
        <v>533</v>
      </c>
      <c r="Y10" s="179" t="s">
        <v>534</v>
      </c>
      <c r="Z10" s="179" t="s">
        <v>534</v>
      </c>
      <c r="AA10" s="179" t="s">
        <v>534</v>
      </c>
      <c r="AB10" s="179" t="s">
        <v>534</v>
      </c>
      <c r="AC10" s="179" t="s">
        <v>535</v>
      </c>
      <c r="AD10" s="179" t="s">
        <v>533</v>
      </c>
      <c r="AE10" s="180" t="s">
        <v>81</v>
      </c>
      <c r="AF10" s="180" t="s">
        <v>149</v>
      </c>
      <c r="AG10" s="180" t="s">
        <v>149</v>
      </c>
      <c r="AH10" s="181" t="s">
        <v>1498</v>
      </c>
      <c r="AI10" s="248" t="s">
        <v>533</v>
      </c>
      <c r="AJ10" s="248" t="s">
        <v>1461</v>
      </c>
      <c r="AK10" s="248" t="s">
        <v>1499</v>
      </c>
      <c r="AL10" s="248">
        <v>10570651</v>
      </c>
      <c r="AM10" s="248" t="s">
        <v>1497</v>
      </c>
      <c r="AN10" s="248" t="s">
        <v>533</v>
      </c>
      <c r="AO10" s="248" t="s">
        <v>73</v>
      </c>
      <c r="AP10" s="248" t="s">
        <v>70</v>
      </c>
      <c r="AQ10" s="248" t="s">
        <v>1504</v>
      </c>
      <c r="AR10" s="248" t="s">
        <v>534</v>
      </c>
      <c r="AS10" s="248" t="s">
        <v>534</v>
      </c>
      <c r="AT10" s="248" t="s">
        <v>534</v>
      </c>
      <c r="AU10" s="248" t="s">
        <v>1500</v>
      </c>
      <c r="AV10" s="248" t="s">
        <v>1501</v>
      </c>
      <c r="AW10" s="248" t="s">
        <v>1502</v>
      </c>
      <c r="AX10" s="248" t="s">
        <v>533</v>
      </c>
      <c r="AY10" s="248">
        <v>4.2</v>
      </c>
      <c r="AZ10" s="248" t="s">
        <v>532</v>
      </c>
      <c r="BA10" s="248">
        <v>200000000</v>
      </c>
      <c r="BB10" s="248">
        <v>100</v>
      </c>
      <c r="BC10" s="248" t="s">
        <v>535</v>
      </c>
      <c r="BD10" s="157" t="s">
        <v>535</v>
      </c>
      <c r="BE10" s="157" t="s">
        <v>535</v>
      </c>
      <c r="BF10" s="157" t="s">
        <v>1503</v>
      </c>
      <c r="BG10" s="157" t="s">
        <v>533</v>
      </c>
      <c r="BH10" s="157" t="s">
        <v>533</v>
      </c>
      <c r="BI10" s="157" t="s">
        <v>73</v>
      </c>
      <c r="BJ10" s="157" t="s">
        <v>70</v>
      </c>
      <c r="BK10" s="157" t="s">
        <v>1504</v>
      </c>
      <c r="BL10" s="157" t="s">
        <v>1504</v>
      </c>
      <c r="BM10" s="157" t="s">
        <v>534</v>
      </c>
      <c r="BP10" s="157">
        <v>9</v>
      </c>
      <c r="BQ10" s="157" t="s">
        <v>86</v>
      </c>
      <c r="BR10" s="157" t="s">
        <v>73</v>
      </c>
      <c r="BS10" s="157" t="s">
        <v>73</v>
      </c>
    </row>
    <row r="11" spans="1:71">
      <c r="A11" s="157">
        <v>9</v>
      </c>
      <c r="B11" s="180" t="s">
        <v>1009</v>
      </c>
      <c r="C11" s="179" t="s">
        <v>3290</v>
      </c>
      <c r="D11" s="179" t="s">
        <v>1505</v>
      </c>
      <c r="E11" s="179" t="s">
        <v>533</v>
      </c>
      <c r="F11" s="179" t="s">
        <v>534</v>
      </c>
      <c r="G11" s="179" t="s">
        <v>534</v>
      </c>
      <c r="H11" s="179" t="s">
        <v>79</v>
      </c>
      <c r="I11" s="179" t="s">
        <v>71</v>
      </c>
      <c r="J11" s="179" t="s">
        <v>71</v>
      </c>
      <c r="K11" s="179" t="s">
        <v>533</v>
      </c>
      <c r="L11" s="179" t="s">
        <v>533</v>
      </c>
      <c r="M11" s="179" t="s">
        <v>533</v>
      </c>
      <c r="N11" s="179" t="s">
        <v>533</v>
      </c>
      <c r="O11" s="179" t="s">
        <v>533</v>
      </c>
      <c r="P11" s="179" t="s">
        <v>533</v>
      </c>
      <c r="Q11" s="179" t="s">
        <v>149</v>
      </c>
      <c r="R11" s="179" t="s">
        <v>533</v>
      </c>
      <c r="S11" s="179" t="s">
        <v>533</v>
      </c>
      <c r="T11" s="179" t="s">
        <v>533</v>
      </c>
      <c r="U11" s="179" t="s">
        <v>533</v>
      </c>
      <c r="V11" s="179" t="s">
        <v>533</v>
      </c>
      <c r="W11" s="179" t="s">
        <v>533</v>
      </c>
      <c r="X11" s="179" t="s">
        <v>533</v>
      </c>
      <c r="Y11" s="179" t="s">
        <v>534</v>
      </c>
      <c r="Z11" s="179">
        <v>60</v>
      </c>
      <c r="AA11" s="179">
        <v>60</v>
      </c>
      <c r="AB11" s="179">
        <v>60</v>
      </c>
      <c r="AC11" s="179" t="s">
        <v>1477</v>
      </c>
      <c r="AD11" s="179" t="s">
        <v>1506</v>
      </c>
      <c r="AE11" s="180" t="s">
        <v>1459</v>
      </c>
      <c r="AF11" s="180" t="s">
        <v>149</v>
      </c>
      <c r="AG11" s="180" t="s">
        <v>311</v>
      </c>
      <c r="AH11" s="181" t="s">
        <v>1460</v>
      </c>
      <c r="AI11" s="248" t="s">
        <v>533</v>
      </c>
      <c r="AJ11" s="248">
        <v>60</v>
      </c>
      <c r="AK11" s="248" t="s">
        <v>1507</v>
      </c>
      <c r="AL11" s="248" t="s">
        <v>534</v>
      </c>
      <c r="AM11" s="248" t="s">
        <v>534</v>
      </c>
      <c r="AN11" s="248" t="s">
        <v>534</v>
      </c>
      <c r="AO11" s="248" t="s">
        <v>534</v>
      </c>
      <c r="AP11" s="248" t="s">
        <v>534</v>
      </c>
      <c r="AQ11" s="248" t="s">
        <v>534</v>
      </c>
      <c r="AR11" s="248" t="s">
        <v>534</v>
      </c>
      <c r="AS11" s="248" t="s">
        <v>534</v>
      </c>
      <c r="AT11" s="248" t="s">
        <v>534</v>
      </c>
      <c r="AU11" s="248" t="s">
        <v>1508</v>
      </c>
      <c r="AV11" s="248" t="s">
        <v>1509</v>
      </c>
      <c r="AW11" s="248" t="s">
        <v>1510</v>
      </c>
      <c r="AX11" s="248" t="s">
        <v>533</v>
      </c>
      <c r="AY11" s="248">
        <v>5.9520414424130479</v>
      </c>
      <c r="AZ11" s="248" t="s">
        <v>11</v>
      </c>
      <c r="BA11" s="248">
        <v>500000000</v>
      </c>
      <c r="BB11" s="248">
        <v>100</v>
      </c>
      <c r="BC11" s="248" t="s">
        <v>1477</v>
      </c>
      <c r="BD11" s="157" t="s">
        <v>535</v>
      </c>
      <c r="BE11" s="157" t="s">
        <v>535</v>
      </c>
      <c r="BF11" s="157" t="s">
        <v>593</v>
      </c>
      <c r="BG11" s="157" t="s">
        <v>533</v>
      </c>
      <c r="BH11" s="157" t="s">
        <v>79</v>
      </c>
      <c r="BI11" s="157" t="s">
        <v>71</v>
      </c>
      <c r="BJ11" s="157" t="s">
        <v>71</v>
      </c>
      <c r="BK11" s="157" t="s">
        <v>311</v>
      </c>
      <c r="BL11" s="157" t="s">
        <v>311</v>
      </c>
      <c r="BM11" s="157" t="s">
        <v>3547</v>
      </c>
      <c r="BP11" s="157">
        <v>10</v>
      </c>
      <c r="BQ11" s="157" t="s">
        <v>85</v>
      </c>
      <c r="BR11" s="157" t="s">
        <v>77</v>
      </c>
      <c r="BS11" s="157" t="s">
        <v>77</v>
      </c>
    </row>
    <row r="12" spans="1:71">
      <c r="A12" s="157">
        <v>10</v>
      </c>
      <c r="B12" s="180" t="s">
        <v>1010</v>
      </c>
      <c r="C12" s="179" t="s">
        <v>3291</v>
      </c>
      <c r="D12" s="179" t="s">
        <v>1511</v>
      </c>
      <c r="E12" s="179" t="s">
        <v>1512</v>
      </c>
      <c r="F12" s="179" t="s">
        <v>534</v>
      </c>
      <c r="G12" s="179" t="s">
        <v>534</v>
      </c>
      <c r="H12" s="179" t="s">
        <v>533</v>
      </c>
      <c r="I12" s="179" t="s">
        <v>533</v>
      </c>
      <c r="J12" s="179" t="s">
        <v>77</v>
      </c>
      <c r="K12" s="179" t="s">
        <v>533</v>
      </c>
      <c r="L12" s="179" t="s">
        <v>533</v>
      </c>
      <c r="M12" s="179" t="s">
        <v>533</v>
      </c>
      <c r="N12" s="179" t="s">
        <v>533</v>
      </c>
      <c r="O12" s="179" t="s">
        <v>533</v>
      </c>
      <c r="P12" s="179" t="s">
        <v>533</v>
      </c>
      <c r="Q12" s="179" t="s">
        <v>149</v>
      </c>
      <c r="R12" s="179" t="s">
        <v>1513</v>
      </c>
      <c r="S12" s="179" t="s">
        <v>533</v>
      </c>
      <c r="T12" s="179" t="s">
        <v>533</v>
      </c>
      <c r="U12" s="179" t="s">
        <v>533</v>
      </c>
      <c r="V12" s="179" t="s">
        <v>533</v>
      </c>
      <c r="W12" s="179" t="s">
        <v>533</v>
      </c>
      <c r="X12" s="179" t="s">
        <v>77</v>
      </c>
      <c r="Y12" s="179" t="s">
        <v>538</v>
      </c>
      <c r="Z12" s="179" t="s">
        <v>534</v>
      </c>
      <c r="AA12" s="179" t="s">
        <v>534</v>
      </c>
      <c r="AB12" s="179" t="s">
        <v>534</v>
      </c>
      <c r="AC12" s="179" t="s">
        <v>535</v>
      </c>
      <c r="AD12" s="179" t="s">
        <v>533</v>
      </c>
      <c r="AE12" s="180" t="s">
        <v>1459</v>
      </c>
      <c r="AF12" s="180" t="s">
        <v>538</v>
      </c>
      <c r="AG12" s="180" t="s">
        <v>538</v>
      </c>
      <c r="AH12" s="181" t="s">
        <v>1498</v>
      </c>
      <c r="AI12" s="248" t="s">
        <v>533</v>
      </c>
      <c r="AJ12" s="248" t="s">
        <v>1461</v>
      </c>
      <c r="AK12" s="248" t="s">
        <v>1514</v>
      </c>
      <c r="AL12" s="248" t="s">
        <v>534</v>
      </c>
      <c r="AM12" s="248" t="s">
        <v>534</v>
      </c>
      <c r="AN12" s="248" t="s">
        <v>534</v>
      </c>
      <c r="AO12" s="248" t="s">
        <v>534</v>
      </c>
      <c r="AP12" s="248" t="s">
        <v>534</v>
      </c>
      <c r="AQ12" s="248" t="s">
        <v>534</v>
      </c>
      <c r="AR12" s="248" t="s">
        <v>1515</v>
      </c>
      <c r="AS12" s="248" t="s">
        <v>534</v>
      </c>
      <c r="AT12" s="248" t="s">
        <v>534</v>
      </c>
      <c r="AU12" s="248" t="s">
        <v>1516</v>
      </c>
      <c r="AV12" s="248" t="s">
        <v>1517</v>
      </c>
      <c r="AW12" s="248" t="s">
        <v>1518</v>
      </c>
      <c r="AX12" s="248" t="s">
        <v>533</v>
      </c>
      <c r="AY12" s="248">
        <v>5.9</v>
      </c>
      <c r="AZ12" s="248" t="s">
        <v>11</v>
      </c>
      <c r="BA12" s="248">
        <v>122000000</v>
      </c>
      <c r="BB12" s="248">
        <v>100</v>
      </c>
      <c r="BC12" s="248" t="s">
        <v>535</v>
      </c>
      <c r="BD12" s="157" t="s">
        <v>535</v>
      </c>
      <c r="BE12" s="157" t="s">
        <v>535</v>
      </c>
      <c r="BF12" s="157" t="s">
        <v>1513</v>
      </c>
      <c r="BG12" s="157" t="s">
        <v>533</v>
      </c>
      <c r="BH12" s="157" t="s">
        <v>533</v>
      </c>
      <c r="BI12" s="157" t="s">
        <v>533</v>
      </c>
      <c r="BJ12" s="157" t="s">
        <v>77</v>
      </c>
      <c r="BK12" s="157" t="s">
        <v>538</v>
      </c>
      <c r="BL12" s="157" t="s">
        <v>538</v>
      </c>
      <c r="BM12" s="157" t="s">
        <v>534</v>
      </c>
      <c r="BP12" s="157">
        <v>11</v>
      </c>
      <c r="BQ12" s="157" t="s">
        <v>91</v>
      </c>
      <c r="BR12" s="157" t="s">
        <v>84</v>
      </c>
      <c r="BS12" s="157" t="s">
        <v>84</v>
      </c>
    </row>
    <row r="13" spans="1:71">
      <c r="A13" s="157">
        <v>11</v>
      </c>
      <c r="B13" s="180" t="s">
        <v>1011</v>
      </c>
      <c r="C13" s="179" t="s">
        <v>3291</v>
      </c>
      <c r="D13" s="179" t="s">
        <v>1519</v>
      </c>
      <c r="E13" s="179" t="s">
        <v>533</v>
      </c>
      <c r="F13" s="179" t="s">
        <v>534</v>
      </c>
      <c r="G13" s="179" t="s">
        <v>534</v>
      </c>
      <c r="H13" s="179" t="s">
        <v>533</v>
      </c>
      <c r="I13" s="179" t="s">
        <v>533</v>
      </c>
      <c r="J13" s="179" t="s">
        <v>533</v>
      </c>
      <c r="K13" s="179" t="s">
        <v>533</v>
      </c>
      <c r="L13" s="179" t="s">
        <v>533</v>
      </c>
      <c r="M13" s="179" t="s">
        <v>533</v>
      </c>
      <c r="N13" s="179" t="s">
        <v>533</v>
      </c>
      <c r="O13" s="179" t="s">
        <v>533</v>
      </c>
      <c r="P13" s="179" t="s">
        <v>84</v>
      </c>
      <c r="Q13" s="179" t="s">
        <v>574</v>
      </c>
      <c r="R13" s="179" t="s">
        <v>533</v>
      </c>
      <c r="S13" s="179" t="s">
        <v>533</v>
      </c>
      <c r="T13" s="179" t="s">
        <v>533</v>
      </c>
      <c r="U13" s="179" t="s">
        <v>533</v>
      </c>
      <c r="V13" s="179" t="s">
        <v>533</v>
      </c>
      <c r="W13" s="179" t="s">
        <v>533</v>
      </c>
      <c r="X13" s="179" t="s">
        <v>533</v>
      </c>
      <c r="Y13" s="179" t="s">
        <v>534</v>
      </c>
      <c r="Z13" s="179" t="s">
        <v>534</v>
      </c>
      <c r="AA13" s="179" t="s">
        <v>534</v>
      </c>
      <c r="AB13" s="179" t="s">
        <v>534</v>
      </c>
      <c r="AC13" s="179" t="s">
        <v>535</v>
      </c>
      <c r="AD13" s="179" t="s">
        <v>533</v>
      </c>
      <c r="AE13" s="180" t="s">
        <v>81</v>
      </c>
      <c r="AF13" s="180" t="s">
        <v>574</v>
      </c>
      <c r="AG13" s="180" t="s">
        <v>149</v>
      </c>
      <c r="AH13" s="181" t="s">
        <v>1460</v>
      </c>
      <c r="AI13" s="248" t="s">
        <v>533</v>
      </c>
      <c r="AJ13" s="248" t="s">
        <v>1461</v>
      </c>
      <c r="AK13" s="248" t="s">
        <v>1520</v>
      </c>
      <c r="AL13" s="248" t="s">
        <v>534</v>
      </c>
      <c r="AM13" s="248" t="s">
        <v>534</v>
      </c>
      <c r="AN13" s="248" t="s">
        <v>534</v>
      </c>
      <c r="AO13" s="248" t="s">
        <v>534</v>
      </c>
      <c r="AP13" s="248" t="s">
        <v>534</v>
      </c>
      <c r="AQ13" s="248" t="s">
        <v>534</v>
      </c>
      <c r="AR13" s="248" t="s">
        <v>534</v>
      </c>
      <c r="AS13" s="248" t="s">
        <v>534</v>
      </c>
      <c r="AT13" s="248" t="s">
        <v>534</v>
      </c>
      <c r="AU13" s="248" t="s">
        <v>1521</v>
      </c>
      <c r="AV13" s="248" t="s">
        <v>1522</v>
      </c>
      <c r="AW13" s="248" t="s">
        <v>1518</v>
      </c>
      <c r="AX13" s="248" t="s">
        <v>533</v>
      </c>
      <c r="AY13" s="248">
        <v>5.5</v>
      </c>
      <c r="AZ13" s="248" t="s">
        <v>532</v>
      </c>
      <c r="BA13" s="248">
        <v>806200000</v>
      </c>
      <c r="BB13" s="248" t="s">
        <v>533</v>
      </c>
      <c r="BC13" s="248" t="s">
        <v>535</v>
      </c>
      <c r="BD13" s="157" t="s">
        <v>535</v>
      </c>
      <c r="BE13" s="157" t="s">
        <v>535</v>
      </c>
      <c r="BF13" s="157" t="s">
        <v>534</v>
      </c>
      <c r="BG13" s="157" t="s">
        <v>534</v>
      </c>
      <c r="BH13" s="157" t="s">
        <v>534</v>
      </c>
      <c r="BI13" s="157" t="s">
        <v>534</v>
      </c>
      <c r="BJ13" s="157" t="s">
        <v>534</v>
      </c>
      <c r="BK13" s="157" t="s">
        <v>534</v>
      </c>
      <c r="BL13" s="157" t="s">
        <v>574</v>
      </c>
      <c r="BM13" s="157" t="s">
        <v>534</v>
      </c>
      <c r="BP13" s="157">
        <v>12</v>
      </c>
      <c r="BQ13" s="157" t="s">
        <v>72</v>
      </c>
      <c r="BR13" s="157" t="s">
        <v>76</v>
      </c>
      <c r="BS13" s="157" t="s">
        <v>76</v>
      </c>
    </row>
    <row r="14" spans="1:71">
      <c r="A14" s="157">
        <v>12</v>
      </c>
      <c r="B14" s="180" t="s">
        <v>1012</v>
      </c>
      <c r="C14" s="179" t="s">
        <v>3292</v>
      </c>
      <c r="D14" s="179" t="s">
        <v>1523</v>
      </c>
      <c r="E14" s="179" t="s">
        <v>533</v>
      </c>
      <c r="F14" s="179" t="s">
        <v>534</v>
      </c>
      <c r="G14" s="179" t="s">
        <v>534</v>
      </c>
      <c r="H14" s="179" t="s">
        <v>75</v>
      </c>
      <c r="I14" s="179" t="s">
        <v>533</v>
      </c>
      <c r="J14" s="179" t="s">
        <v>533</v>
      </c>
      <c r="K14" s="179" t="s">
        <v>533</v>
      </c>
      <c r="L14" s="179" t="s">
        <v>533</v>
      </c>
      <c r="M14" s="179" t="s">
        <v>533</v>
      </c>
      <c r="N14" s="179" t="s">
        <v>533</v>
      </c>
      <c r="O14" s="179" t="s">
        <v>533</v>
      </c>
      <c r="P14" s="179" t="s">
        <v>71</v>
      </c>
      <c r="Q14" s="179" t="s">
        <v>1524</v>
      </c>
      <c r="R14" s="179" t="s">
        <v>533</v>
      </c>
      <c r="S14" s="179" t="s">
        <v>533</v>
      </c>
      <c r="T14" s="179" t="s">
        <v>533</v>
      </c>
      <c r="U14" s="179" t="s">
        <v>533</v>
      </c>
      <c r="V14" s="179" t="s">
        <v>533</v>
      </c>
      <c r="W14" s="179" t="s">
        <v>533</v>
      </c>
      <c r="X14" s="179" t="s">
        <v>533</v>
      </c>
      <c r="Y14" s="179" t="s">
        <v>534</v>
      </c>
      <c r="Z14" s="179" t="s">
        <v>534</v>
      </c>
      <c r="AA14" s="179">
        <v>60</v>
      </c>
      <c r="AB14" s="179">
        <v>60</v>
      </c>
      <c r="AC14" s="179" t="s">
        <v>1477</v>
      </c>
      <c r="AD14" s="179" t="s">
        <v>1506</v>
      </c>
      <c r="AE14" s="180" t="s">
        <v>1459</v>
      </c>
      <c r="AF14" s="180" t="s">
        <v>1524</v>
      </c>
      <c r="AG14" s="180" t="s">
        <v>2068</v>
      </c>
      <c r="AH14" s="181" t="s">
        <v>1460</v>
      </c>
      <c r="AI14" s="248" t="s">
        <v>533</v>
      </c>
      <c r="AJ14" s="248" t="s">
        <v>1461</v>
      </c>
      <c r="AK14" s="248" t="s">
        <v>1525</v>
      </c>
      <c r="AL14" s="248" t="s">
        <v>534</v>
      </c>
      <c r="AM14" s="248" t="s">
        <v>534</v>
      </c>
      <c r="AN14" s="248" t="s">
        <v>534</v>
      </c>
      <c r="AO14" s="248" t="s">
        <v>534</v>
      </c>
      <c r="AP14" s="248" t="s">
        <v>534</v>
      </c>
      <c r="AQ14" s="248" t="s">
        <v>534</v>
      </c>
      <c r="AR14" s="248" t="s">
        <v>534</v>
      </c>
      <c r="AS14" s="248" t="s">
        <v>534</v>
      </c>
      <c r="AT14" s="248" t="s">
        <v>534</v>
      </c>
      <c r="AU14" s="248" t="s">
        <v>1526</v>
      </c>
      <c r="AV14" s="248" t="s">
        <v>1527</v>
      </c>
      <c r="AW14" s="248" t="s">
        <v>1528</v>
      </c>
      <c r="AX14" s="248" t="s">
        <v>533</v>
      </c>
      <c r="AY14" s="248">
        <v>5.9485711674620427</v>
      </c>
      <c r="AZ14" s="248" t="s">
        <v>11</v>
      </c>
      <c r="BA14" s="248">
        <v>500000000</v>
      </c>
      <c r="BB14" s="248">
        <v>100</v>
      </c>
      <c r="BC14" s="248" t="s">
        <v>1477</v>
      </c>
      <c r="BD14" s="157" t="s">
        <v>535</v>
      </c>
      <c r="BE14" s="157" t="s">
        <v>535</v>
      </c>
      <c r="BF14" s="157" t="s">
        <v>1529</v>
      </c>
      <c r="BG14" s="157" t="s">
        <v>533</v>
      </c>
      <c r="BH14" s="157" t="s">
        <v>75</v>
      </c>
      <c r="BI14" s="157" t="s">
        <v>83</v>
      </c>
      <c r="BJ14" s="157" t="s">
        <v>71</v>
      </c>
      <c r="BK14" s="157" t="s">
        <v>1847</v>
      </c>
      <c r="BL14" s="157" t="s">
        <v>1847</v>
      </c>
      <c r="BM14" s="157" t="s">
        <v>3547</v>
      </c>
      <c r="BP14" s="157">
        <v>13</v>
      </c>
      <c r="BQ14" s="157" t="s">
        <v>78</v>
      </c>
      <c r="BR14" s="157" t="s">
        <v>92</v>
      </c>
      <c r="BS14" s="157" t="s">
        <v>92</v>
      </c>
    </row>
    <row r="15" spans="1:71">
      <c r="A15" s="157">
        <v>13</v>
      </c>
      <c r="B15" s="180" t="s">
        <v>1013</v>
      </c>
      <c r="C15" s="179" t="s">
        <v>3293</v>
      </c>
      <c r="D15" s="179" t="s">
        <v>1530</v>
      </c>
      <c r="E15" s="179" t="s">
        <v>1531</v>
      </c>
      <c r="F15" s="179" t="s">
        <v>534</v>
      </c>
      <c r="G15" s="179" t="s">
        <v>534</v>
      </c>
      <c r="H15" s="179" t="s">
        <v>533</v>
      </c>
      <c r="I15" s="179" t="s">
        <v>533</v>
      </c>
      <c r="J15" s="179" t="s">
        <v>77</v>
      </c>
      <c r="K15" s="179" t="s">
        <v>533</v>
      </c>
      <c r="L15" s="179" t="s">
        <v>533</v>
      </c>
      <c r="M15" s="179" t="s">
        <v>533</v>
      </c>
      <c r="N15" s="179" t="s">
        <v>533</v>
      </c>
      <c r="O15" s="179" t="s">
        <v>533</v>
      </c>
      <c r="P15" s="179" t="s">
        <v>533</v>
      </c>
      <c r="Q15" s="179" t="s">
        <v>149</v>
      </c>
      <c r="R15" s="179" t="s">
        <v>1532</v>
      </c>
      <c r="S15" s="179" t="s">
        <v>533</v>
      </c>
      <c r="T15" s="179" t="s">
        <v>533</v>
      </c>
      <c r="U15" s="179" t="s">
        <v>533</v>
      </c>
      <c r="V15" s="179" t="s">
        <v>533</v>
      </c>
      <c r="W15" s="179" t="s">
        <v>533</v>
      </c>
      <c r="X15" s="179" t="s">
        <v>77</v>
      </c>
      <c r="Y15" s="179" t="s">
        <v>538</v>
      </c>
      <c r="Z15" s="179" t="s">
        <v>534</v>
      </c>
      <c r="AA15" s="179" t="s">
        <v>534</v>
      </c>
      <c r="AB15" s="179" t="s">
        <v>534</v>
      </c>
      <c r="AC15" s="179" t="s">
        <v>535</v>
      </c>
      <c r="AD15" s="179" t="s">
        <v>533</v>
      </c>
      <c r="AE15" s="180" t="s">
        <v>1459</v>
      </c>
      <c r="AF15" s="180" t="s">
        <v>538</v>
      </c>
      <c r="AG15" s="180" t="s">
        <v>538</v>
      </c>
      <c r="AH15" s="181" t="s">
        <v>1470</v>
      </c>
      <c r="AI15" s="248" t="s">
        <v>533</v>
      </c>
      <c r="AJ15" s="248" t="s">
        <v>1461</v>
      </c>
      <c r="AK15" s="248" t="s">
        <v>1533</v>
      </c>
      <c r="AL15" s="248" t="s">
        <v>534</v>
      </c>
      <c r="AM15" s="248" t="s">
        <v>534</v>
      </c>
      <c r="AN15" s="248" t="s">
        <v>534</v>
      </c>
      <c r="AO15" s="248" t="s">
        <v>534</v>
      </c>
      <c r="AP15" s="248" t="s">
        <v>534</v>
      </c>
      <c r="AQ15" s="248" t="s">
        <v>534</v>
      </c>
      <c r="AR15" s="248" t="s">
        <v>1534</v>
      </c>
      <c r="AS15" s="248" t="s">
        <v>534</v>
      </c>
      <c r="AT15" s="248" t="s">
        <v>534</v>
      </c>
      <c r="AU15" s="248" t="s">
        <v>1535</v>
      </c>
      <c r="AV15" s="248" t="s">
        <v>1536</v>
      </c>
      <c r="AW15" s="248" t="s">
        <v>1537</v>
      </c>
      <c r="AX15" s="248" t="s">
        <v>533</v>
      </c>
      <c r="AY15" s="248">
        <v>5.85</v>
      </c>
      <c r="AZ15" s="248" t="s">
        <v>11</v>
      </c>
      <c r="BA15" s="248">
        <v>200000000</v>
      </c>
      <c r="BB15" s="248">
        <v>100</v>
      </c>
      <c r="BC15" s="248" t="s">
        <v>1477</v>
      </c>
      <c r="BD15" s="157" t="s">
        <v>535</v>
      </c>
      <c r="BE15" s="157" t="s">
        <v>535</v>
      </c>
      <c r="BF15" s="157" t="s">
        <v>534</v>
      </c>
      <c r="BG15" s="157" t="s">
        <v>534</v>
      </c>
      <c r="BH15" s="157" t="s">
        <v>534</v>
      </c>
      <c r="BI15" s="157" t="s">
        <v>534</v>
      </c>
      <c r="BJ15" s="157" t="s">
        <v>534</v>
      </c>
      <c r="BK15" s="157" t="s">
        <v>534</v>
      </c>
      <c r="BL15" s="157" t="s">
        <v>538</v>
      </c>
      <c r="BM15" s="157" t="s">
        <v>3547</v>
      </c>
      <c r="BP15" s="157">
        <v>14</v>
      </c>
      <c r="BQ15" s="157" t="s">
        <v>95</v>
      </c>
      <c r="BR15" s="157" t="s">
        <v>102</v>
      </c>
      <c r="BS15" s="157" t="s">
        <v>102</v>
      </c>
    </row>
    <row r="16" spans="1:71">
      <c r="A16" s="157">
        <v>14</v>
      </c>
      <c r="B16" s="180" t="s">
        <v>1014</v>
      </c>
      <c r="C16" s="179" t="s">
        <v>3293</v>
      </c>
      <c r="D16" s="179" t="s">
        <v>1538</v>
      </c>
      <c r="E16" s="179" t="s">
        <v>533</v>
      </c>
      <c r="F16" s="179" t="s">
        <v>534</v>
      </c>
      <c r="G16" s="179" t="s">
        <v>534</v>
      </c>
      <c r="H16" s="179" t="s">
        <v>533</v>
      </c>
      <c r="I16" s="179" t="s">
        <v>533</v>
      </c>
      <c r="J16" s="179" t="s">
        <v>533</v>
      </c>
      <c r="K16" s="179" t="s">
        <v>533</v>
      </c>
      <c r="L16" s="179" t="s">
        <v>533</v>
      </c>
      <c r="M16" s="179" t="s">
        <v>533</v>
      </c>
      <c r="N16" s="179" t="s">
        <v>533</v>
      </c>
      <c r="O16" s="179" t="s">
        <v>533</v>
      </c>
      <c r="P16" s="179" t="s">
        <v>533</v>
      </c>
      <c r="Q16" s="179" t="s">
        <v>149</v>
      </c>
      <c r="R16" s="179" t="s">
        <v>1539</v>
      </c>
      <c r="S16" s="179" t="s">
        <v>533</v>
      </c>
      <c r="T16" s="179" t="s">
        <v>533</v>
      </c>
      <c r="U16" s="179" t="s">
        <v>533</v>
      </c>
      <c r="V16" s="179" t="s">
        <v>533</v>
      </c>
      <c r="W16" s="179" t="s">
        <v>533</v>
      </c>
      <c r="X16" s="179" t="s">
        <v>533</v>
      </c>
      <c r="Y16" s="179" t="s">
        <v>149</v>
      </c>
      <c r="Z16" s="179" t="s">
        <v>534</v>
      </c>
      <c r="AA16" s="179" t="s">
        <v>534</v>
      </c>
      <c r="AB16" s="179" t="s">
        <v>534</v>
      </c>
      <c r="AC16" s="179" t="s">
        <v>535</v>
      </c>
      <c r="AD16" s="179" t="s">
        <v>533</v>
      </c>
      <c r="AE16" s="180" t="s">
        <v>81</v>
      </c>
      <c r="AF16" s="180" t="s">
        <v>149</v>
      </c>
      <c r="AG16" s="180" t="s">
        <v>149</v>
      </c>
      <c r="AH16" s="181" t="s">
        <v>1498</v>
      </c>
      <c r="AI16" s="248" t="s">
        <v>533</v>
      </c>
      <c r="AJ16" s="248" t="s">
        <v>1461</v>
      </c>
      <c r="AK16" s="248" t="s">
        <v>1540</v>
      </c>
      <c r="AL16" s="248" t="s">
        <v>534</v>
      </c>
      <c r="AM16" s="248" t="s">
        <v>534</v>
      </c>
      <c r="AN16" s="248" t="s">
        <v>534</v>
      </c>
      <c r="AO16" s="248" t="s">
        <v>534</v>
      </c>
      <c r="AP16" s="248" t="s">
        <v>534</v>
      </c>
      <c r="AQ16" s="248" t="s">
        <v>534</v>
      </c>
      <c r="AR16" s="248" t="s">
        <v>1541</v>
      </c>
      <c r="AS16" s="248">
        <v>69641301</v>
      </c>
      <c r="AT16" s="248" t="s">
        <v>1542</v>
      </c>
      <c r="AU16" s="248" t="s">
        <v>1535</v>
      </c>
      <c r="AV16" s="261" t="s">
        <v>1536</v>
      </c>
      <c r="AW16" s="248" t="s">
        <v>1537</v>
      </c>
      <c r="AX16" s="248" t="s">
        <v>533</v>
      </c>
      <c r="AY16" s="248">
        <v>1.6</v>
      </c>
      <c r="AZ16" s="248" t="s">
        <v>1543</v>
      </c>
      <c r="BA16" s="248">
        <v>13000000000</v>
      </c>
      <c r="BB16" s="248">
        <v>100</v>
      </c>
      <c r="BC16" s="248" t="s">
        <v>535</v>
      </c>
      <c r="BD16" s="157" t="s">
        <v>535</v>
      </c>
      <c r="BE16" s="157" t="s">
        <v>535</v>
      </c>
      <c r="BF16" s="157" t="s">
        <v>534</v>
      </c>
      <c r="BG16" s="157" t="s">
        <v>534</v>
      </c>
      <c r="BH16" s="157" t="s">
        <v>534</v>
      </c>
      <c r="BI16" s="157" t="s">
        <v>534</v>
      </c>
      <c r="BJ16" s="157" t="s">
        <v>534</v>
      </c>
      <c r="BK16" s="157" t="s">
        <v>534</v>
      </c>
      <c r="BL16" s="157" t="s">
        <v>149</v>
      </c>
      <c r="BM16" s="157" t="s">
        <v>534</v>
      </c>
      <c r="BP16" s="157">
        <v>15</v>
      </c>
      <c r="BQ16" s="157" t="s">
        <v>103</v>
      </c>
      <c r="BR16" s="157" t="s">
        <v>93</v>
      </c>
      <c r="BS16" s="157" t="s">
        <v>93</v>
      </c>
    </row>
    <row r="17" spans="1:71">
      <c r="A17" s="157">
        <v>15</v>
      </c>
      <c r="B17" s="180" t="s">
        <v>1015</v>
      </c>
      <c r="C17" s="179" t="s">
        <v>3294</v>
      </c>
      <c r="D17" s="179" t="s">
        <v>1544</v>
      </c>
      <c r="E17" s="179" t="s">
        <v>1545</v>
      </c>
      <c r="F17" s="179" t="s">
        <v>534</v>
      </c>
      <c r="G17" s="179" t="s">
        <v>534</v>
      </c>
      <c r="H17" s="179" t="s">
        <v>85</v>
      </c>
      <c r="I17" s="179" t="s">
        <v>533</v>
      </c>
      <c r="J17" s="179" t="s">
        <v>533</v>
      </c>
      <c r="K17" s="179" t="s">
        <v>533</v>
      </c>
      <c r="L17" s="179" t="s">
        <v>533</v>
      </c>
      <c r="M17" s="179" t="s">
        <v>533</v>
      </c>
      <c r="N17" s="179" t="s">
        <v>533</v>
      </c>
      <c r="O17" s="179" t="s">
        <v>533</v>
      </c>
      <c r="P17" s="179" t="s">
        <v>533</v>
      </c>
      <c r="Q17" s="179" t="s">
        <v>149</v>
      </c>
      <c r="R17" s="179" t="s">
        <v>1546</v>
      </c>
      <c r="S17" s="179" t="s">
        <v>533</v>
      </c>
      <c r="T17" s="179" t="s">
        <v>533</v>
      </c>
      <c r="U17" s="179" t="s">
        <v>85</v>
      </c>
      <c r="V17" s="179" t="s">
        <v>533</v>
      </c>
      <c r="W17" s="179" t="s">
        <v>533</v>
      </c>
      <c r="X17" s="179" t="s">
        <v>77</v>
      </c>
      <c r="Y17" s="179" t="s">
        <v>578</v>
      </c>
      <c r="Z17" s="179" t="s">
        <v>534</v>
      </c>
      <c r="AA17" s="179" t="s">
        <v>534</v>
      </c>
      <c r="AB17" s="179" t="s">
        <v>534</v>
      </c>
      <c r="AC17" s="179" t="s">
        <v>535</v>
      </c>
      <c r="AD17" s="179" t="s">
        <v>533</v>
      </c>
      <c r="AE17" s="180" t="s">
        <v>1459</v>
      </c>
      <c r="AF17" s="180" t="s">
        <v>578</v>
      </c>
      <c r="AG17" s="180" t="s">
        <v>3295</v>
      </c>
      <c r="AH17" s="181" t="s">
        <v>1470</v>
      </c>
      <c r="AI17" s="248" t="s">
        <v>533</v>
      </c>
      <c r="AJ17" s="248" t="s">
        <v>1461</v>
      </c>
      <c r="AK17" s="248" t="s">
        <v>1547</v>
      </c>
      <c r="AL17" s="248" t="s">
        <v>534</v>
      </c>
      <c r="AM17" s="248" t="s">
        <v>534</v>
      </c>
      <c r="AN17" s="248" t="s">
        <v>534</v>
      </c>
      <c r="AO17" s="248" t="s">
        <v>534</v>
      </c>
      <c r="AP17" s="248" t="s">
        <v>534</v>
      </c>
      <c r="AQ17" s="248" t="s">
        <v>534</v>
      </c>
      <c r="AR17" s="248" t="s">
        <v>1548</v>
      </c>
      <c r="AS17" s="248" t="s">
        <v>534</v>
      </c>
      <c r="AT17" s="248" t="s">
        <v>534</v>
      </c>
      <c r="AU17" s="248" t="s">
        <v>1549</v>
      </c>
      <c r="AV17" s="248" t="s">
        <v>1550</v>
      </c>
      <c r="AW17" s="248" t="s">
        <v>1551</v>
      </c>
      <c r="AX17" s="248" t="s">
        <v>533</v>
      </c>
      <c r="AY17" s="248">
        <v>7.4</v>
      </c>
      <c r="AZ17" s="248" t="s">
        <v>11</v>
      </c>
      <c r="BA17" s="248">
        <v>310000000</v>
      </c>
      <c r="BB17" s="248">
        <v>100</v>
      </c>
      <c r="BC17" s="248" t="s">
        <v>535</v>
      </c>
      <c r="BD17" s="157" t="s">
        <v>535</v>
      </c>
      <c r="BE17" s="157" t="s">
        <v>535</v>
      </c>
      <c r="BF17" s="157" t="s">
        <v>1546</v>
      </c>
      <c r="BG17" s="157" t="s">
        <v>533</v>
      </c>
      <c r="BH17" s="157" t="s">
        <v>533</v>
      </c>
      <c r="BI17" s="157" t="s">
        <v>533</v>
      </c>
      <c r="BJ17" s="157" t="s">
        <v>77</v>
      </c>
      <c r="BK17" s="157" t="s">
        <v>538</v>
      </c>
      <c r="BL17" s="157" t="s">
        <v>578</v>
      </c>
      <c r="BM17" s="157" t="s">
        <v>534</v>
      </c>
      <c r="BP17" s="157">
        <v>16</v>
      </c>
      <c r="BQ17" s="157" t="s">
        <v>99</v>
      </c>
      <c r="BR17" s="157" t="s">
        <v>94</v>
      </c>
      <c r="BS17" s="157" t="s">
        <v>94</v>
      </c>
    </row>
    <row r="18" spans="1:71">
      <c r="A18" s="157">
        <v>16</v>
      </c>
      <c r="B18" s="180" t="s">
        <v>1016</v>
      </c>
      <c r="C18" s="179" t="s">
        <v>3296</v>
      </c>
      <c r="D18" s="179" t="s">
        <v>1552</v>
      </c>
      <c r="E18" s="179" t="s">
        <v>533</v>
      </c>
      <c r="F18" s="179" t="s">
        <v>534</v>
      </c>
      <c r="G18" s="179" t="s">
        <v>534</v>
      </c>
      <c r="H18" s="179" t="s">
        <v>533</v>
      </c>
      <c r="I18" s="179" t="s">
        <v>533</v>
      </c>
      <c r="J18" s="179" t="s">
        <v>533</v>
      </c>
      <c r="K18" s="179" t="s">
        <v>533</v>
      </c>
      <c r="L18" s="179" t="s">
        <v>533</v>
      </c>
      <c r="M18" s="179" t="s">
        <v>533</v>
      </c>
      <c r="N18" s="179" t="s">
        <v>533</v>
      </c>
      <c r="O18" s="179" t="s">
        <v>533</v>
      </c>
      <c r="P18" s="179" t="s">
        <v>533</v>
      </c>
      <c r="Q18" s="179" t="s">
        <v>149</v>
      </c>
      <c r="R18" s="179" t="s">
        <v>533</v>
      </c>
      <c r="S18" s="179" t="s">
        <v>533</v>
      </c>
      <c r="T18" s="179" t="s">
        <v>533</v>
      </c>
      <c r="U18" s="179" t="s">
        <v>533</v>
      </c>
      <c r="V18" s="179" t="s">
        <v>533</v>
      </c>
      <c r="W18" s="179" t="s">
        <v>533</v>
      </c>
      <c r="X18" s="179" t="s">
        <v>533</v>
      </c>
      <c r="Y18" s="179" t="s">
        <v>534</v>
      </c>
      <c r="Z18" s="179" t="s">
        <v>534</v>
      </c>
      <c r="AA18" s="179" t="s">
        <v>534</v>
      </c>
      <c r="AB18" s="179" t="s">
        <v>534</v>
      </c>
      <c r="AC18" s="179" t="s">
        <v>535</v>
      </c>
      <c r="AD18" s="179" t="s">
        <v>533</v>
      </c>
      <c r="AE18" s="180" t="s">
        <v>81</v>
      </c>
      <c r="AF18" s="180" t="s">
        <v>149</v>
      </c>
      <c r="AG18" s="180" t="s">
        <v>149</v>
      </c>
      <c r="AH18" s="181" t="s">
        <v>1460</v>
      </c>
      <c r="AI18" s="248" t="s">
        <v>533</v>
      </c>
      <c r="AJ18" s="248" t="s">
        <v>1461</v>
      </c>
      <c r="AK18" s="248" t="s">
        <v>1553</v>
      </c>
      <c r="AL18" s="248" t="s">
        <v>534</v>
      </c>
      <c r="AM18" s="248" t="s">
        <v>534</v>
      </c>
      <c r="AN18" s="248" t="s">
        <v>534</v>
      </c>
      <c r="AO18" s="248" t="s">
        <v>534</v>
      </c>
      <c r="AP18" s="248" t="s">
        <v>534</v>
      </c>
      <c r="AQ18" s="248" t="s">
        <v>534</v>
      </c>
      <c r="AR18" s="248" t="s">
        <v>534</v>
      </c>
      <c r="AS18" s="248">
        <v>16333923</v>
      </c>
      <c r="AT18" s="248" t="s">
        <v>1554</v>
      </c>
      <c r="AU18" s="248" t="s">
        <v>1555</v>
      </c>
      <c r="AV18" s="248" t="s">
        <v>1556</v>
      </c>
      <c r="AW18" s="248" t="s">
        <v>1557</v>
      </c>
      <c r="AX18" s="248" t="s">
        <v>533</v>
      </c>
      <c r="AY18" s="248">
        <v>4.6500000000000004</v>
      </c>
      <c r="AZ18" s="248" t="s">
        <v>532</v>
      </c>
      <c r="BA18" s="248">
        <v>256880000</v>
      </c>
      <c r="BB18" s="248">
        <v>100</v>
      </c>
      <c r="BC18" s="248" t="s">
        <v>535</v>
      </c>
      <c r="BD18" s="157" t="s">
        <v>535</v>
      </c>
      <c r="BE18" s="157" t="s">
        <v>535</v>
      </c>
      <c r="BF18" s="157" t="s">
        <v>534</v>
      </c>
      <c r="BG18" s="157" t="s">
        <v>534</v>
      </c>
      <c r="BH18" s="157" t="s">
        <v>534</v>
      </c>
      <c r="BI18" s="157" t="s">
        <v>534</v>
      </c>
      <c r="BJ18" s="157" t="s">
        <v>534</v>
      </c>
      <c r="BK18" s="157" t="s">
        <v>534</v>
      </c>
      <c r="BL18" s="157" t="s">
        <v>149</v>
      </c>
      <c r="BM18" s="157" t="s">
        <v>534</v>
      </c>
      <c r="BP18" s="157">
        <v>17</v>
      </c>
      <c r="BQ18" s="157" t="s">
        <v>100</v>
      </c>
      <c r="BR18" s="157" t="s">
        <v>101</v>
      </c>
      <c r="BS18" s="157" t="s">
        <v>101</v>
      </c>
    </row>
    <row r="19" spans="1:71">
      <c r="A19" s="157">
        <v>17</v>
      </c>
      <c r="B19" s="180" t="s">
        <v>1017</v>
      </c>
      <c r="C19" s="179" t="s">
        <v>3297</v>
      </c>
      <c r="D19" s="179" t="s">
        <v>1558</v>
      </c>
      <c r="E19" s="179" t="s">
        <v>533</v>
      </c>
      <c r="F19" s="179" t="s">
        <v>534</v>
      </c>
      <c r="G19" s="179" t="s">
        <v>534</v>
      </c>
      <c r="H19" s="179" t="s">
        <v>533</v>
      </c>
      <c r="I19" s="179" t="s">
        <v>533</v>
      </c>
      <c r="J19" s="179" t="s">
        <v>533</v>
      </c>
      <c r="K19" s="179" t="s">
        <v>533</v>
      </c>
      <c r="L19" s="179" t="s">
        <v>533</v>
      </c>
      <c r="M19" s="179" t="s">
        <v>533</v>
      </c>
      <c r="N19" s="179" t="s">
        <v>533</v>
      </c>
      <c r="O19" s="179" t="s">
        <v>533</v>
      </c>
      <c r="P19" s="179" t="s">
        <v>533</v>
      </c>
      <c r="Q19" s="179" t="s">
        <v>149</v>
      </c>
      <c r="R19" s="179" t="s">
        <v>533</v>
      </c>
      <c r="S19" s="179" t="s">
        <v>533</v>
      </c>
      <c r="T19" s="179" t="s">
        <v>533</v>
      </c>
      <c r="U19" s="179" t="s">
        <v>533</v>
      </c>
      <c r="V19" s="179" t="s">
        <v>533</v>
      </c>
      <c r="W19" s="179" t="s">
        <v>533</v>
      </c>
      <c r="X19" s="179" t="s">
        <v>533</v>
      </c>
      <c r="Y19" s="179" t="s">
        <v>534</v>
      </c>
      <c r="Z19" s="179" t="s">
        <v>534</v>
      </c>
      <c r="AA19" s="179" t="s">
        <v>534</v>
      </c>
      <c r="AB19" s="179" t="s">
        <v>534</v>
      </c>
      <c r="AC19" s="179" t="s">
        <v>535</v>
      </c>
      <c r="AD19" s="179" t="s">
        <v>533</v>
      </c>
      <c r="AE19" s="180" t="s">
        <v>81</v>
      </c>
      <c r="AF19" s="180" t="s">
        <v>149</v>
      </c>
      <c r="AG19" s="180" t="s">
        <v>149</v>
      </c>
      <c r="AH19" s="181" t="s">
        <v>1460</v>
      </c>
      <c r="AI19" s="248" t="s">
        <v>533</v>
      </c>
      <c r="AJ19" s="248" t="s">
        <v>1461</v>
      </c>
      <c r="AK19" s="248" t="s">
        <v>1559</v>
      </c>
      <c r="AL19" s="248" t="s">
        <v>534</v>
      </c>
      <c r="AM19" s="248" t="s">
        <v>534</v>
      </c>
      <c r="AN19" s="248" t="s">
        <v>534</v>
      </c>
      <c r="AO19" s="248" t="s">
        <v>534</v>
      </c>
      <c r="AP19" s="248" t="s">
        <v>534</v>
      </c>
      <c r="AQ19" s="248" t="s">
        <v>534</v>
      </c>
      <c r="AR19" s="248" t="s">
        <v>534</v>
      </c>
      <c r="AS19" s="248">
        <v>70165581</v>
      </c>
      <c r="AT19" s="248" t="s">
        <v>1560</v>
      </c>
      <c r="AU19" s="248" t="s">
        <v>1557</v>
      </c>
      <c r="AV19" s="248" t="s">
        <v>1561</v>
      </c>
      <c r="AW19" s="248" t="s">
        <v>1562</v>
      </c>
      <c r="AX19" s="248" t="s">
        <v>533</v>
      </c>
      <c r="AY19" s="248">
        <v>6</v>
      </c>
      <c r="AZ19" s="248" t="s">
        <v>11</v>
      </c>
      <c r="BA19" s="248">
        <v>150000000</v>
      </c>
      <c r="BB19" s="248">
        <v>100</v>
      </c>
      <c r="BC19" s="248" t="s">
        <v>535</v>
      </c>
      <c r="BD19" s="157" t="s">
        <v>535</v>
      </c>
      <c r="BE19" s="157" t="s">
        <v>535</v>
      </c>
      <c r="BF19" s="157" t="s">
        <v>1563</v>
      </c>
      <c r="BG19" s="157" t="s">
        <v>533</v>
      </c>
      <c r="BH19" s="157" t="s">
        <v>533</v>
      </c>
      <c r="BI19" s="157" t="s">
        <v>533</v>
      </c>
      <c r="BJ19" s="157" t="s">
        <v>533</v>
      </c>
      <c r="BK19" s="157" t="s">
        <v>149</v>
      </c>
      <c r="BL19" s="157" t="s">
        <v>149</v>
      </c>
      <c r="BM19" s="157" t="s">
        <v>534</v>
      </c>
      <c r="BP19" s="157">
        <v>18</v>
      </c>
      <c r="BQ19" s="157" t="s">
        <v>88</v>
      </c>
      <c r="BR19" s="157" t="s">
        <v>114</v>
      </c>
      <c r="BS19" s="157" t="s">
        <v>114</v>
      </c>
    </row>
    <row r="20" spans="1:71">
      <c r="A20" s="157">
        <v>18</v>
      </c>
      <c r="B20" s="180" t="s">
        <v>1018</v>
      </c>
      <c r="C20" s="179" t="s">
        <v>3298</v>
      </c>
      <c r="D20" s="179" t="s">
        <v>1564</v>
      </c>
      <c r="E20" s="179" t="s">
        <v>1565</v>
      </c>
      <c r="F20" s="179" t="s">
        <v>534</v>
      </c>
      <c r="G20" s="179" t="s">
        <v>534</v>
      </c>
      <c r="H20" s="179" t="s">
        <v>74</v>
      </c>
      <c r="I20" s="179" t="s">
        <v>533</v>
      </c>
      <c r="J20" s="179" t="s">
        <v>533</v>
      </c>
      <c r="K20" s="179" t="s">
        <v>533</v>
      </c>
      <c r="L20" s="179" t="s">
        <v>533</v>
      </c>
      <c r="M20" s="179" t="s">
        <v>74</v>
      </c>
      <c r="N20" s="179" t="s">
        <v>533</v>
      </c>
      <c r="O20" s="179" t="s">
        <v>533</v>
      </c>
      <c r="P20" s="179" t="s">
        <v>533</v>
      </c>
      <c r="Q20" s="179" t="s">
        <v>2136</v>
      </c>
      <c r="R20" s="179" t="s">
        <v>1566</v>
      </c>
      <c r="S20" s="179" t="s">
        <v>74</v>
      </c>
      <c r="T20" s="179" t="s">
        <v>533</v>
      </c>
      <c r="U20" s="179" t="s">
        <v>74</v>
      </c>
      <c r="V20" s="179" t="s">
        <v>533</v>
      </c>
      <c r="W20" s="179" t="s">
        <v>70</v>
      </c>
      <c r="X20" s="179" t="s">
        <v>533</v>
      </c>
      <c r="Y20" s="179" t="s">
        <v>1567</v>
      </c>
      <c r="Z20" s="179">
        <v>75</v>
      </c>
      <c r="AA20" s="179">
        <v>75</v>
      </c>
      <c r="AB20" s="179" t="s">
        <v>534</v>
      </c>
      <c r="AC20" s="179" t="s">
        <v>535</v>
      </c>
      <c r="AD20" s="179" t="s">
        <v>533</v>
      </c>
      <c r="AE20" s="180" t="s">
        <v>1459</v>
      </c>
      <c r="AF20" s="180" t="s">
        <v>1567</v>
      </c>
      <c r="AG20" s="180" t="s">
        <v>2136</v>
      </c>
      <c r="AH20" s="181" t="s">
        <v>1470</v>
      </c>
      <c r="AI20" s="248" t="s">
        <v>533</v>
      </c>
      <c r="AJ20" s="248">
        <v>75</v>
      </c>
      <c r="AK20" s="248" t="s">
        <v>1568</v>
      </c>
      <c r="AL20" s="248" t="s">
        <v>534</v>
      </c>
      <c r="AM20" s="248" t="s">
        <v>534</v>
      </c>
      <c r="AN20" s="248" t="s">
        <v>534</v>
      </c>
      <c r="AO20" s="248" t="s">
        <v>534</v>
      </c>
      <c r="AP20" s="248" t="s">
        <v>534</v>
      </c>
      <c r="AQ20" s="248" t="s">
        <v>534</v>
      </c>
      <c r="AR20" s="248" t="s">
        <v>1569</v>
      </c>
      <c r="AS20" s="248" t="s">
        <v>534</v>
      </c>
      <c r="AT20" s="248" t="s">
        <v>534</v>
      </c>
      <c r="AU20" s="248" t="s">
        <v>1557</v>
      </c>
      <c r="AV20" s="248" t="s">
        <v>1561</v>
      </c>
      <c r="AW20" s="248" t="s">
        <v>1570</v>
      </c>
      <c r="AX20" s="248" t="s">
        <v>533</v>
      </c>
      <c r="AY20" s="248">
        <v>5.25</v>
      </c>
      <c r="AZ20" s="248" t="s">
        <v>11</v>
      </c>
      <c r="BA20" s="248">
        <v>800000000</v>
      </c>
      <c r="BB20" s="248">
        <v>99.814000000000007</v>
      </c>
      <c r="BC20" s="248" t="s">
        <v>535</v>
      </c>
      <c r="BD20" s="157" t="s">
        <v>535</v>
      </c>
      <c r="BE20" s="157" t="s">
        <v>535</v>
      </c>
      <c r="BF20" s="157" t="s">
        <v>1566</v>
      </c>
      <c r="BG20" s="157" t="s">
        <v>74</v>
      </c>
      <c r="BH20" s="157" t="s">
        <v>533</v>
      </c>
      <c r="BI20" s="157" t="s">
        <v>70</v>
      </c>
      <c r="BJ20" s="157" t="s">
        <v>533</v>
      </c>
      <c r="BK20" s="157" t="s">
        <v>1567</v>
      </c>
      <c r="BL20" s="157" t="s">
        <v>1567</v>
      </c>
      <c r="BM20" s="157" t="s">
        <v>534</v>
      </c>
      <c r="BP20" s="157">
        <v>19</v>
      </c>
      <c r="BQ20" s="157" t="s">
        <v>98</v>
      </c>
      <c r="BR20" s="157" t="s">
        <v>115</v>
      </c>
      <c r="BS20" s="157" t="s">
        <v>115</v>
      </c>
    </row>
    <row r="21" spans="1:71">
      <c r="A21" s="157">
        <v>19</v>
      </c>
      <c r="B21" s="180" t="s">
        <v>1019</v>
      </c>
      <c r="C21" s="179" t="s">
        <v>3299</v>
      </c>
      <c r="D21" s="179" t="s">
        <v>1571</v>
      </c>
      <c r="E21" s="179" t="s">
        <v>1572</v>
      </c>
      <c r="F21" s="179" t="s">
        <v>534</v>
      </c>
      <c r="G21" s="179" t="s">
        <v>534</v>
      </c>
      <c r="H21" s="179" t="s">
        <v>533</v>
      </c>
      <c r="I21" s="179" t="s">
        <v>70</v>
      </c>
      <c r="J21" s="179" t="s">
        <v>533</v>
      </c>
      <c r="K21" s="179" t="s">
        <v>533</v>
      </c>
      <c r="L21" s="179" t="s">
        <v>533</v>
      </c>
      <c r="M21" s="179" t="s">
        <v>74</v>
      </c>
      <c r="N21" s="179" t="s">
        <v>533</v>
      </c>
      <c r="O21" s="179" t="s">
        <v>533</v>
      </c>
      <c r="P21" s="179" t="s">
        <v>533</v>
      </c>
      <c r="Q21" s="179" t="s">
        <v>2136</v>
      </c>
      <c r="R21" s="179" t="s">
        <v>1573</v>
      </c>
      <c r="S21" s="179" t="s">
        <v>533</v>
      </c>
      <c r="T21" s="179" t="s">
        <v>533</v>
      </c>
      <c r="U21" s="179" t="s">
        <v>74</v>
      </c>
      <c r="V21" s="179" t="s">
        <v>533</v>
      </c>
      <c r="W21" s="179" t="s">
        <v>70</v>
      </c>
      <c r="X21" s="179" t="s">
        <v>71</v>
      </c>
      <c r="Y21" s="179" t="s">
        <v>580</v>
      </c>
      <c r="Z21" s="179">
        <v>130</v>
      </c>
      <c r="AA21" s="179">
        <v>130</v>
      </c>
      <c r="AB21" s="179" t="s">
        <v>534</v>
      </c>
      <c r="AC21" s="179" t="s">
        <v>535</v>
      </c>
      <c r="AD21" s="179" t="s">
        <v>533</v>
      </c>
      <c r="AE21" s="180" t="s">
        <v>1459</v>
      </c>
      <c r="AF21" s="180" t="s">
        <v>580</v>
      </c>
      <c r="AG21" s="180" t="s">
        <v>412</v>
      </c>
      <c r="AH21" s="181" t="s">
        <v>1470</v>
      </c>
      <c r="AI21" s="248" t="s">
        <v>533</v>
      </c>
      <c r="AJ21" s="248">
        <v>130</v>
      </c>
      <c r="AK21" s="248" t="s">
        <v>1574</v>
      </c>
      <c r="AL21" s="248" t="s">
        <v>534</v>
      </c>
      <c r="AM21" s="248" t="s">
        <v>534</v>
      </c>
      <c r="AN21" s="248" t="s">
        <v>534</v>
      </c>
      <c r="AO21" s="248" t="s">
        <v>534</v>
      </c>
      <c r="AP21" s="248" t="s">
        <v>534</v>
      </c>
      <c r="AQ21" s="248" t="s">
        <v>534</v>
      </c>
      <c r="AR21" s="248" t="s">
        <v>1575</v>
      </c>
      <c r="AS21" s="248" t="s">
        <v>534</v>
      </c>
      <c r="AT21" s="248" t="s">
        <v>534</v>
      </c>
      <c r="AU21" s="248" t="s">
        <v>1576</v>
      </c>
      <c r="AV21" s="248" t="s">
        <v>1577</v>
      </c>
      <c r="AW21" s="248" t="s">
        <v>1578</v>
      </c>
      <c r="AX21" s="248" t="s">
        <v>1579</v>
      </c>
      <c r="AY21" s="248">
        <v>5.75</v>
      </c>
      <c r="AZ21" s="248" t="s">
        <v>11</v>
      </c>
      <c r="BA21" s="248">
        <v>400000000</v>
      </c>
      <c r="BB21" s="248">
        <v>99.722000000000008</v>
      </c>
      <c r="BC21" s="248" t="s">
        <v>535</v>
      </c>
      <c r="BD21" s="157" t="s">
        <v>535</v>
      </c>
      <c r="BE21" s="157" t="s">
        <v>535</v>
      </c>
      <c r="BF21" s="157" t="s">
        <v>1580</v>
      </c>
      <c r="BG21" s="157" t="s">
        <v>533</v>
      </c>
      <c r="BH21" s="157" t="s">
        <v>533</v>
      </c>
      <c r="BI21" s="157" t="s">
        <v>70</v>
      </c>
      <c r="BJ21" s="157" t="s">
        <v>71</v>
      </c>
      <c r="BK21" s="157" t="s">
        <v>1581</v>
      </c>
      <c r="BL21" s="157" t="s">
        <v>580</v>
      </c>
      <c r="BM21" s="157" t="s">
        <v>534</v>
      </c>
      <c r="BP21" s="157">
        <v>20</v>
      </c>
      <c r="BQ21" s="157" t="s">
        <v>90</v>
      </c>
      <c r="BR21" s="157" t="s">
        <v>116</v>
      </c>
      <c r="BS21" s="157" t="s">
        <v>116</v>
      </c>
    </row>
    <row r="22" spans="1:71">
      <c r="A22" s="157">
        <v>20</v>
      </c>
      <c r="B22" s="180" t="s">
        <v>1020</v>
      </c>
      <c r="C22" s="179" t="s">
        <v>3300</v>
      </c>
      <c r="D22" s="179" t="s">
        <v>1582</v>
      </c>
      <c r="E22" s="179" t="s">
        <v>533</v>
      </c>
      <c r="F22" s="179" t="s">
        <v>534</v>
      </c>
      <c r="G22" s="179" t="s">
        <v>534</v>
      </c>
      <c r="H22" s="179" t="s">
        <v>533</v>
      </c>
      <c r="I22" s="179" t="s">
        <v>533</v>
      </c>
      <c r="J22" s="179" t="s">
        <v>533</v>
      </c>
      <c r="K22" s="179" t="s">
        <v>533</v>
      </c>
      <c r="L22" s="179" t="s">
        <v>533</v>
      </c>
      <c r="M22" s="179" t="s">
        <v>533</v>
      </c>
      <c r="N22" s="179" t="s">
        <v>533</v>
      </c>
      <c r="O22" s="179" t="s">
        <v>533</v>
      </c>
      <c r="P22" s="179" t="s">
        <v>533</v>
      </c>
      <c r="Q22" s="179" t="s">
        <v>149</v>
      </c>
      <c r="R22" s="179" t="s">
        <v>533</v>
      </c>
      <c r="S22" s="179" t="s">
        <v>533</v>
      </c>
      <c r="T22" s="179" t="s">
        <v>533</v>
      </c>
      <c r="U22" s="179" t="s">
        <v>533</v>
      </c>
      <c r="V22" s="179" t="s">
        <v>533</v>
      </c>
      <c r="W22" s="179" t="s">
        <v>533</v>
      </c>
      <c r="X22" s="179" t="s">
        <v>533</v>
      </c>
      <c r="Y22" s="179" t="s">
        <v>534</v>
      </c>
      <c r="Z22" s="179" t="s">
        <v>534</v>
      </c>
      <c r="AA22" s="179" t="s">
        <v>534</v>
      </c>
      <c r="AB22" s="179" t="s">
        <v>534</v>
      </c>
      <c r="AC22" s="179" t="s">
        <v>535</v>
      </c>
      <c r="AD22" s="179" t="s">
        <v>533</v>
      </c>
      <c r="AE22" s="180" t="s">
        <v>81</v>
      </c>
      <c r="AF22" s="180" t="s">
        <v>149</v>
      </c>
      <c r="AG22" s="180" t="s">
        <v>149</v>
      </c>
      <c r="AH22" s="181" t="s">
        <v>1460</v>
      </c>
      <c r="AI22" s="248" t="s">
        <v>533</v>
      </c>
      <c r="AJ22" s="248" t="s">
        <v>1461</v>
      </c>
      <c r="AK22" s="248" t="s">
        <v>1583</v>
      </c>
      <c r="AL22" s="248" t="s">
        <v>534</v>
      </c>
      <c r="AM22" s="248" t="s">
        <v>534</v>
      </c>
      <c r="AN22" s="248" t="s">
        <v>534</v>
      </c>
      <c r="AO22" s="248" t="s">
        <v>534</v>
      </c>
      <c r="AP22" s="248" t="s">
        <v>534</v>
      </c>
      <c r="AQ22" s="248" t="s">
        <v>534</v>
      </c>
      <c r="AR22" s="248" t="s">
        <v>534</v>
      </c>
      <c r="AS22" s="248">
        <v>71209492</v>
      </c>
      <c r="AT22" s="248" t="s">
        <v>1473</v>
      </c>
      <c r="AU22" s="248" t="s">
        <v>1584</v>
      </c>
      <c r="AV22" s="248" t="s">
        <v>1585</v>
      </c>
      <c r="AW22" s="248" t="s">
        <v>1586</v>
      </c>
      <c r="AX22" s="248" t="s">
        <v>533</v>
      </c>
      <c r="AY22" s="248">
        <v>3.6</v>
      </c>
      <c r="AZ22" s="248" t="s">
        <v>532</v>
      </c>
      <c r="BA22" s="248">
        <v>460000000</v>
      </c>
      <c r="BB22" s="248">
        <v>100</v>
      </c>
      <c r="BC22" s="248" t="s">
        <v>535</v>
      </c>
      <c r="BD22" s="157" t="s">
        <v>535</v>
      </c>
      <c r="BE22" s="157" t="s">
        <v>535</v>
      </c>
      <c r="BF22" s="157" t="s">
        <v>534</v>
      </c>
      <c r="BG22" s="157" t="s">
        <v>534</v>
      </c>
      <c r="BH22" s="157" t="s">
        <v>534</v>
      </c>
      <c r="BI22" s="157" t="s">
        <v>534</v>
      </c>
      <c r="BJ22" s="157" t="s">
        <v>534</v>
      </c>
      <c r="BK22" s="157" t="s">
        <v>534</v>
      </c>
      <c r="BL22" s="157" t="s">
        <v>149</v>
      </c>
      <c r="BM22" s="157" t="s">
        <v>534</v>
      </c>
      <c r="BP22" s="157">
        <v>21</v>
      </c>
      <c r="BQ22" s="157" t="s">
        <v>89</v>
      </c>
      <c r="BR22" s="157" t="s">
        <v>89</v>
      </c>
      <c r="BS22" s="157" t="s">
        <v>89</v>
      </c>
    </row>
    <row r="23" spans="1:71">
      <c r="A23" s="157">
        <v>21</v>
      </c>
      <c r="B23" s="180" t="s">
        <v>1021</v>
      </c>
      <c r="C23" s="179" t="s">
        <v>3301</v>
      </c>
      <c r="D23" s="179" t="s">
        <v>1587</v>
      </c>
      <c r="E23" s="179" t="s">
        <v>533</v>
      </c>
      <c r="F23" s="179" t="s">
        <v>534</v>
      </c>
      <c r="G23" s="179" t="s">
        <v>534</v>
      </c>
      <c r="H23" s="179" t="s">
        <v>533</v>
      </c>
      <c r="I23" s="179" t="s">
        <v>533</v>
      </c>
      <c r="J23" s="179" t="s">
        <v>533</v>
      </c>
      <c r="K23" s="179" t="s">
        <v>533</v>
      </c>
      <c r="L23" s="179" t="s">
        <v>533</v>
      </c>
      <c r="M23" s="179" t="s">
        <v>533</v>
      </c>
      <c r="N23" s="179" t="s">
        <v>533</v>
      </c>
      <c r="O23" s="179" t="s">
        <v>533</v>
      </c>
      <c r="P23" s="179" t="s">
        <v>533</v>
      </c>
      <c r="Q23" s="179" t="s">
        <v>149</v>
      </c>
      <c r="R23" s="179" t="s">
        <v>533</v>
      </c>
      <c r="S23" s="179" t="s">
        <v>533</v>
      </c>
      <c r="T23" s="179" t="s">
        <v>533</v>
      </c>
      <c r="U23" s="179" t="s">
        <v>533</v>
      </c>
      <c r="V23" s="179" t="s">
        <v>533</v>
      </c>
      <c r="W23" s="179" t="s">
        <v>533</v>
      </c>
      <c r="X23" s="179" t="s">
        <v>533</v>
      </c>
      <c r="Y23" s="179" t="s">
        <v>534</v>
      </c>
      <c r="Z23" s="179" t="s">
        <v>534</v>
      </c>
      <c r="AA23" s="179" t="s">
        <v>534</v>
      </c>
      <c r="AB23" s="179" t="s">
        <v>534</v>
      </c>
      <c r="AC23" s="179" t="s">
        <v>535</v>
      </c>
      <c r="AD23" s="179" t="s">
        <v>533</v>
      </c>
      <c r="AE23" s="180" t="s">
        <v>81</v>
      </c>
      <c r="AF23" s="180" t="s">
        <v>149</v>
      </c>
      <c r="AG23" s="180" t="s">
        <v>149</v>
      </c>
      <c r="AH23" s="181" t="s">
        <v>1460</v>
      </c>
      <c r="AI23" s="248" t="s">
        <v>533</v>
      </c>
      <c r="AJ23" s="248" t="s">
        <v>1461</v>
      </c>
      <c r="AK23" s="248" t="s">
        <v>1588</v>
      </c>
      <c r="AL23" s="248" t="s">
        <v>534</v>
      </c>
      <c r="AM23" s="248" t="s">
        <v>534</v>
      </c>
      <c r="AN23" s="248" t="s">
        <v>534</v>
      </c>
      <c r="AO23" s="248" t="s">
        <v>534</v>
      </c>
      <c r="AP23" s="248" t="s">
        <v>534</v>
      </c>
      <c r="AQ23" s="248" t="s">
        <v>534</v>
      </c>
      <c r="AR23" s="248" t="s">
        <v>534</v>
      </c>
      <c r="AS23" s="248">
        <v>71177477</v>
      </c>
      <c r="AT23" s="248" t="s">
        <v>1473</v>
      </c>
      <c r="AU23" s="248" t="s">
        <v>1589</v>
      </c>
      <c r="AV23" s="248" t="s">
        <v>1590</v>
      </c>
      <c r="AW23" s="248" t="s">
        <v>1591</v>
      </c>
      <c r="AX23" s="248" t="s">
        <v>533</v>
      </c>
      <c r="AY23" s="248">
        <v>3.6</v>
      </c>
      <c r="AZ23" s="248" t="s">
        <v>532</v>
      </c>
      <c r="BA23" s="248">
        <v>1250000000</v>
      </c>
      <c r="BB23" s="248" t="s">
        <v>533</v>
      </c>
      <c r="BC23" s="248" t="s">
        <v>1477</v>
      </c>
      <c r="BD23" s="157" t="s">
        <v>535</v>
      </c>
      <c r="BE23" s="157" t="s">
        <v>535</v>
      </c>
      <c r="BF23" s="157" t="s">
        <v>1592</v>
      </c>
      <c r="BG23" s="157" t="s">
        <v>533</v>
      </c>
      <c r="BH23" s="157" t="s">
        <v>533</v>
      </c>
      <c r="BI23" s="157" t="s">
        <v>533</v>
      </c>
      <c r="BJ23" s="157" t="s">
        <v>533</v>
      </c>
      <c r="BK23" s="157" t="s">
        <v>149</v>
      </c>
      <c r="BL23" s="157" t="s">
        <v>149</v>
      </c>
      <c r="BM23" s="157" t="s">
        <v>3547</v>
      </c>
      <c r="BP23" s="157">
        <v>22</v>
      </c>
      <c r="BQ23" s="157" t="s">
        <v>9</v>
      </c>
      <c r="BR23" s="157" t="s">
        <v>117</v>
      </c>
      <c r="BS23" s="157" t="s">
        <v>118</v>
      </c>
    </row>
    <row r="24" spans="1:71">
      <c r="A24" s="157">
        <v>22</v>
      </c>
      <c r="B24" s="180" t="s">
        <v>1022</v>
      </c>
      <c r="C24" s="179" t="s">
        <v>3302</v>
      </c>
      <c r="D24" s="179" t="s">
        <v>1593</v>
      </c>
      <c r="E24" s="179" t="s">
        <v>533</v>
      </c>
      <c r="F24" s="179">
        <v>70453866</v>
      </c>
      <c r="G24" s="179" t="s">
        <v>1594</v>
      </c>
      <c r="H24" s="179" t="s">
        <v>533</v>
      </c>
      <c r="I24" s="179" t="s">
        <v>533</v>
      </c>
      <c r="J24" s="179" t="s">
        <v>73</v>
      </c>
      <c r="K24" s="179" t="s">
        <v>533</v>
      </c>
      <c r="L24" s="179" t="s">
        <v>533</v>
      </c>
      <c r="M24" s="179" t="s">
        <v>533</v>
      </c>
      <c r="N24" s="179" t="s">
        <v>533</v>
      </c>
      <c r="O24" s="179" t="s">
        <v>533</v>
      </c>
      <c r="P24" s="179" t="s">
        <v>533</v>
      </c>
      <c r="Q24" s="179" t="s">
        <v>149</v>
      </c>
      <c r="R24" s="179" t="s">
        <v>533</v>
      </c>
      <c r="S24" s="179" t="s">
        <v>533</v>
      </c>
      <c r="T24" s="179" t="s">
        <v>533</v>
      </c>
      <c r="U24" s="179" t="s">
        <v>533</v>
      </c>
      <c r="V24" s="179" t="s">
        <v>533</v>
      </c>
      <c r="W24" s="179" t="s">
        <v>533</v>
      </c>
      <c r="X24" s="179" t="s">
        <v>533</v>
      </c>
      <c r="Y24" s="179" t="s">
        <v>534</v>
      </c>
      <c r="Z24" s="179" t="s">
        <v>534</v>
      </c>
      <c r="AA24" s="179" t="s">
        <v>534</v>
      </c>
      <c r="AB24" s="179" t="s">
        <v>534</v>
      </c>
      <c r="AC24" s="179" t="s">
        <v>535</v>
      </c>
      <c r="AD24" s="179" t="s">
        <v>533</v>
      </c>
      <c r="AE24" s="180" t="s">
        <v>1459</v>
      </c>
      <c r="AF24" s="180" t="s">
        <v>149</v>
      </c>
      <c r="AG24" s="180" t="s">
        <v>560</v>
      </c>
      <c r="AH24" s="181" t="s">
        <v>1470</v>
      </c>
      <c r="AI24" s="248" t="s">
        <v>533</v>
      </c>
      <c r="AJ24" s="248" t="s">
        <v>1461</v>
      </c>
      <c r="AK24" s="248" t="s">
        <v>1595</v>
      </c>
      <c r="AL24" s="248">
        <v>70453866</v>
      </c>
      <c r="AM24" s="248" t="s">
        <v>1594</v>
      </c>
      <c r="AN24" s="248" t="s">
        <v>533</v>
      </c>
      <c r="AO24" s="248" t="s">
        <v>533</v>
      </c>
      <c r="AP24" s="248" t="s">
        <v>73</v>
      </c>
      <c r="AQ24" s="248" t="s">
        <v>560</v>
      </c>
      <c r="AR24" s="248" t="s">
        <v>534</v>
      </c>
      <c r="AS24" s="248" t="s">
        <v>534</v>
      </c>
      <c r="AT24" s="248" t="s">
        <v>534</v>
      </c>
      <c r="AU24" s="248" t="s">
        <v>1596</v>
      </c>
      <c r="AV24" s="248" t="s">
        <v>1597</v>
      </c>
      <c r="AW24" s="248" t="s">
        <v>1598</v>
      </c>
      <c r="AX24" s="248" t="s">
        <v>533</v>
      </c>
      <c r="AY24" s="248">
        <v>5.9</v>
      </c>
      <c r="AZ24" s="248" t="s">
        <v>11</v>
      </c>
      <c r="BA24" s="248">
        <v>325000000</v>
      </c>
      <c r="BB24" s="248">
        <v>100</v>
      </c>
      <c r="BC24" s="248" t="s">
        <v>535</v>
      </c>
      <c r="BD24" s="157" t="s">
        <v>535</v>
      </c>
      <c r="BE24" s="157" t="s">
        <v>535</v>
      </c>
      <c r="BF24" s="157" t="s">
        <v>534</v>
      </c>
      <c r="BG24" s="157" t="s">
        <v>534</v>
      </c>
      <c r="BH24" s="157" t="s">
        <v>534</v>
      </c>
      <c r="BI24" s="157" t="s">
        <v>534</v>
      </c>
      <c r="BJ24" s="157" t="s">
        <v>534</v>
      </c>
      <c r="BK24" s="157" t="s">
        <v>534</v>
      </c>
      <c r="BL24" s="157" t="s">
        <v>560</v>
      </c>
      <c r="BM24" s="157" t="s">
        <v>534</v>
      </c>
      <c r="BP24" s="157">
        <v>23</v>
      </c>
      <c r="BQ24" s="157" t="s">
        <v>119</v>
      </c>
      <c r="BR24" s="157" t="s">
        <v>9</v>
      </c>
      <c r="BS24" s="157" t="s">
        <v>9</v>
      </c>
    </row>
    <row r="25" spans="1:71">
      <c r="A25" s="157">
        <v>23</v>
      </c>
      <c r="B25" s="180" t="s">
        <v>1023</v>
      </c>
      <c r="C25" s="179" t="s">
        <v>3303</v>
      </c>
      <c r="D25" s="179" t="s">
        <v>1599</v>
      </c>
      <c r="E25" s="179" t="s">
        <v>1600</v>
      </c>
      <c r="F25" s="179">
        <v>7028526</v>
      </c>
      <c r="G25" s="179" t="s">
        <v>1601</v>
      </c>
      <c r="H25" s="179" t="s">
        <v>533</v>
      </c>
      <c r="I25" s="179" t="s">
        <v>70</v>
      </c>
      <c r="J25" s="179" t="s">
        <v>533</v>
      </c>
      <c r="K25" s="179" t="s">
        <v>533</v>
      </c>
      <c r="L25" s="179" t="s">
        <v>533</v>
      </c>
      <c r="M25" s="179" t="s">
        <v>74</v>
      </c>
      <c r="N25" s="179" t="s">
        <v>533</v>
      </c>
      <c r="O25" s="179" t="s">
        <v>70</v>
      </c>
      <c r="P25" s="179" t="s">
        <v>533</v>
      </c>
      <c r="Q25" s="179" t="s">
        <v>1567</v>
      </c>
      <c r="R25" s="179" t="s">
        <v>1602</v>
      </c>
      <c r="S25" s="179" t="s">
        <v>533</v>
      </c>
      <c r="T25" s="179" t="s">
        <v>533</v>
      </c>
      <c r="U25" s="179" t="s">
        <v>74</v>
      </c>
      <c r="V25" s="179" t="s">
        <v>533</v>
      </c>
      <c r="W25" s="179" t="s">
        <v>70</v>
      </c>
      <c r="X25" s="179" t="s">
        <v>70</v>
      </c>
      <c r="Y25" s="179" t="s">
        <v>575</v>
      </c>
      <c r="Z25" s="179">
        <v>90</v>
      </c>
      <c r="AA25" s="179">
        <v>90</v>
      </c>
      <c r="AB25" s="179" t="s">
        <v>534</v>
      </c>
      <c r="AC25" s="179" t="s">
        <v>535</v>
      </c>
      <c r="AD25" s="179" t="s">
        <v>533</v>
      </c>
      <c r="AE25" s="180" t="s">
        <v>1459</v>
      </c>
      <c r="AF25" s="180" t="s">
        <v>575</v>
      </c>
      <c r="AG25" s="180" t="s">
        <v>412</v>
      </c>
      <c r="AH25" s="181" t="s">
        <v>1470</v>
      </c>
      <c r="AI25" s="248" t="s">
        <v>533</v>
      </c>
      <c r="AJ25" s="248">
        <v>90</v>
      </c>
      <c r="AK25" s="248" t="s">
        <v>1603</v>
      </c>
      <c r="AL25" s="248">
        <v>7028526</v>
      </c>
      <c r="AM25" s="248" t="s">
        <v>1601</v>
      </c>
      <c r="AN25" s="248" t="s">
        <v>74</v>
      </c>
      <c r="AO25" s="248" t="s">
        <v>70</v>
      </c>
      <c r="AP25" s="248" t="s">
        <v>70</v>
      </c>
      <c r="AQ25" s="248" t="s">
        <v>575</v>
      </c>
      <c r="AR25" s="248" t="s">
        <v>1604</v>
      </c>
      <c r="AS25" s="248" t="s">
        <v>534</v>
      </c>
      <c r="AT25" s="248" t="s">
        <v>534</v>
      </c>
      <c r="AU25" s="248" t="s">
        <v>1605</v>
      </c>
      <c r="AV25" s="248" t="s">
        <v>1606</v>
      </c>
      <c r="AW25" s="248" t="s">
        <v>1607</v>
      </c>
      <c r="AX25" s="248" t="s">
        <v>533</v>
      </c>
      <c r="AY25" s="248">
        <v>5.4420000000000002</v>
      </c>
      <c r="AZ25" s="248" t="s">
        <v>11</v>
      </c>
      <c r="BA25" s="248">
        <v>500000000</v>
      </c>
      <c r="BB25" s="248">
        <v>100</v>
      </c>
      <c r="BC25" s="248" t="s">
        <v>535</v>
      </c>
      <c r="BD25" s="157" t="s">
        <v>535</v>
      </c>
      <c r="BE25" s="157" t="s">
        <v>535</v>
      </c>
      <c r="BF25" s="157" t="s">
        <v>1608</v>
      </c>
      <c r="BG25" s="157" t="s">
        <v>533</v>
      </c>
      <c r="BH25" s="157" t="s">
        <v>533</v>
      </c>
      <c r="BI25" s="157" t="s">
        <v>70</v>
      </c>
      <c r="BJ25" s="157" t="s">
        <v>70</v>
      </c>
      <c r="BK25" s="157" t="s">
        <v>536</v>
      </c>
      <c r="BL25" s="157" t="s">
        <v>575</v>
      </c>
      <c r="BM25" s="157" t="s">
        <v>534</v>
      </c>
      <c r="BP25" s="157">
        <v>24</v>
      </c>
      <c r="BQ25" s="157" t="s">
        <v>119</v>
      </c>
      <c r="BR25" s="157" t="s">
        <v>81</v>
      </c>
      <c r="BS25" s="157" t="s">
        <v>80</v>
      </c>
    </row>
    <row r="26" spans="1:71">
      <c r="A26" s="157">
        <v>24</v>
      </c>
      <c r="B26" s="180" t="s">
        <v>1024</v>
      </c>
      <c r="C26" s="179" t="s">
        <v>3304</v>
      </c>
      <c r="D26" s="179" t="s">
        <v>1609</v>
      </c>
      <c r="E26" s="179" t="s">
        <v>1610</v>
      </c>
      <c r="F26" s="179" t="s">
        <v>534</v>
      </c>
      <c r="G26" s="179" t="s">
        <v>534</v>
      </c>
      <c r="H26" s="179" t="s">
        <v>533</v>
      </c>
      <c r="I26" s="179" t="s">
        <v>70</v>
      </c>
      <c r="J26" s="179" t="s">
        <v>533</v>
      </c>
      <c r="K26" s="179" t="s">
        <v>533</v>
      </c>
      <c r="L26" s="179" t="s">
        <v>533</v>
      </c>
      <c r="M26" s="179" t="s">
        <v>533</v>
      </c>
      <c r="N26" s="179" t="s">
        <v>533</v>
      </c>
      <c r="O26" s="179" t="s">
        <v>533</v>
      </c>
      <c r="P26" s="179" t="s">
        <v>533</v>
      </c>
      <c r="Q26" s="179" t="s">
        <v>149</v>
      </c>
      <c r="R26" s="179" t="s">
        <v>1611</v>
      </c>
      <c r="S26" s="179" t="s">
        <v>533</v>
      </c>
      <c r="T26" s="179" t="s">
        <v>533</v>
      </c>
      <c r="U26" s="179" t="s">
        <v>533</v>
      </c>
      <c r="V26" s="179" t="s">
        <v>533</v>
      </c>
      <c r="W26" s="179" t="s">
        <v>70</v>
      </c>
      <c r="X26" s="179" t="s">
        <v>533</v>
      </c>
      <c r="Y26" s="179" t="s">
        <v>412</v>
      </c>
      <c r="Z26" s="179" t="s">
        <v>534</v>
      </c>
      <c r="AA26" s="179" t="s">
        <v>534</v>
      </c>
      <c r="AB26" s="179" t="s">
        <v>534</v>
      </c>
      <c r="AC26" s="179" t="s">
        <v>535</v>
      </c>
      <c r="AD26" s="179" t="s">
        <v>533</v>
      </c>
      <c r="AE26" s="180" t="s">
        <v>1459</v>
      </c>
      <c r="AF26" s="180" t="s">
        <v>412</v>
      </c>
      <c r="AG26" s="180" t="s">
        <v>412</v>
      </c>
      <c r="AH26" s="181" t="s">
        <v>1470</v>
      </c>
      <c r="AI26" s="248" t="s">
        <v>533</v>
      </c>
      <c r="AJ26" s="248" t="s">
        <v>1461</v>
      </c>
      <c r="AK26" s="248" t="s">
        <v>1612</v>
      </c>
      <c r="AL26" s="248" t="s">
        <v>534</v>
      </c>
      <c r="AM26" s="248" t="s">
        <v>534</v>
      </c>
      <c r="AN26" s="248" t="s">
        <v>534</v>
      </c>
      <c r="AO26" s="248" t="s">
        <v>534</v>
      </c>
      <c r="AP26" s="248" t="s">
        <v>534</v>
      </c>
      <c r="AQ26" s="248" t="s">
        <v>534</v>
      </c>
      <c r="AR26" s="248" t="s">
        <v>1613</v>
      </c>
      <c r="AS26" s="248" t="s">
        <v>534</v>
      </c>
      <c r="AT26" s="248" t="s">
        <v>534</v>
      </c>
      <c r="AU26" s="248" t="s">
        <v>1614</v>
      </c>
      <c r="AV26" s="248" t="s">
        <v>1615</v>
      </c>
      <c r="AW26" s="248" t="s">
        <v>1616</v>
      </c>
      <c r="AX26" s="248" t="s">
        <v>1617</v>
      </c>
      <c r="AY26" s="248">
        <v>3.1</v>
      </c>
      <c r="AZ26" s="248" t="s">
        <v>532</v>
      </c>
      <c r="BA26" s="248">
        <v>2500000000</v>
      </c>
      <c r="BB26" s="248">
        <v>100</v>
      </c>
      <c r="BC26" s="248" t="s">
        <v>535</v>
      </c>
      <c r="BD26" s="157" t="s">
        <v>535</v>
      </c>
      <c r="BE26" s="157" t="s">
        <v>535</v>
      </c>
      <c r="BF26" s="157" t="s">
        <v>1618</v>
      </c>
      <c r="BG26" s="157" t="s">
        <v>533</v>
      </c>
      <c r="BH26" s="157" t="s">
        <v>533</v>
      </c>
      <c r="BI26" s="157" t="s">
        <v>70</v>
      </c>
      <c r="BJ26" s="157" t="s">
        <v>533</v>
      </c>
      <c r="BK26" s="157" t="s">
        <v>412</v>
      </c>
      <c r="BL26" s="157" t="s">
        <v>412</v>
      </c>
      <c r="BM26" s="157" t="s">
        <v>534</v>
      </c>
    </row>
    <row r="27" spans="1:71">
      <c r="A27" s="157">
        <v>25</v>
      </c>
      <c r="B27" s="180" t="s">
        <v>1025</v>
      </c>
      <c r="C27" s="179" t="s">
        <v>3305</v>
      </c>
      <c r="D27" s="179" t="s">
        <v>1619</v>
      </c>
      <c r="E27" s="179" t="s">
        <v>533</v>
      </c>
      <c r="F27" s="179" t="s">
        <v>534</v>
      </c>
      <c r="G27" s="179" t="s">
        <v>534</v>
      </c>
      <c r="H27" s="179" t="s">
        <v>533</v>
      </c>
      <c r="I27" s="179" t="s">
        <v>533</v>
      </c>
      <c r="J27" s="179" t="s">
        <v>533</v>
      </c>
      <c r="K27" s="179" t="s">
        <v>533</v>
      </c>
      <c r="L27" s="179" t="s">
        <v>533</v>
      </c>
      <c r="M27" s="179" t="s">
        <v>533</v>
      </c>
      <c r="N27" s="179" t="s">
        <v>533</v>
      </c>
      <c r="O27" s="179" t="s">
        <v>533</v>
      </c>
      <c r="P27" s="179" t="s">
        <v>533</v>
      </c>
      <c r="Q27" s="179" t="s">
        <v>149</v>
      </c>
      <c r="R27" s="179" t="s">
        <v>533</v>
      </c>
      <c r="S27" s="179" t="s">
        <v>533</v>
      </c>
      <c r="T27" s="179" t="s">
        <v>533</v>
      </c>
      <c r="U27" s="179" t="s">
        <v>533</v>
      </c>
      <c r="V27" s="179" t="s">
        <v>533</v>
      </c>
      <c r="W27" s="179" t="s">
        <v>533</v>
      </c>
      <c r="X27" s="179" t="s">
        <v>533</v>
      </c>
      <c r="Y27" s="179" t="s">
        <v>534</v>
      </c>
      <c r="Z27" s="179" t="s">
        <v>534</v>
      </c>
      <c r="AA27" s="179" t="s">
        <v>534</v>
      </c>
      <c r="AB27" s="179" t="s">
        <v>534</v>
      </c>
      <c r="AC27" s="179" t="s">
        <v>535</v>
      </c>
      <c r="AD27" s="179" t="s">
        <v>533</v>
      </c>
      <c r="AE27" s="180" t="s">
        <v>81</v>
      </c>
      <c r="AF27" s="180" t="s">
        <v>149</v>
      </c>
      <c r="AG27" s="180" t="s">
        <v>149</v>
      </c>
      <c r="AH27" s="181" t="s">
        <v>1460</v>
      </c>
      <c r="AI27" s="248" t="s">
        <v>533</v>
      </c>
      <c r="AJ27" s="248" t="s">
        <v>1461</v>
      </c>
      <c r="AK27" s="248" t="s">
        <v>1620</v>
      </c>
      <c r="AL27" s="248" t="s">
        <v>534</v>
      </c>
      <c r="AM27" s="248" t="s">
        <v>534</v>
      </c>
      <c r="AN27" s="248" t="s">
        <v>534</v>
      </c>
      <c r="AO27" s="248" t="s">
        <v>534</v>
      </c>
      <c r="AP27" s="248" t="s">
        <v>534</v>
      </c>
      <c r="AQ27" s="248" t="s">
        <v>534</v>
      </c>
      <c r="AR27" s="248" t="s">
        <v>534</v>
      </c>
      <c r="AS27" s="248">
        <v>69867013</v>
      </c>
      <c r="AT27" s="248" t="s">
        <v>1621</v>
      </c>
      <c r="AU27" s="248" t="s">
        <v>1622</v>
      </c>
      <c r="AV27" s="248" t="s">
        <v>1623</v>
      </c>
      <c r="AW27" s="248" t="s">
        <v>1624</v>
      </c>
      <c r="AX27" s="248" t="s">
        <v>533</v>
      </c>
      <c r="AY27" s="248">
        <v>4.2</v>
      </c>
      <c r="AZ27" s="248" t="s">
        <v>532</v>
      </c>
      <c r="BA27" s="248">
        <v>188000000</v>
      </c>
      <c r="BB27" s="248">
        <v>100</v>
      </c>
      <c r="BC27" s="248" t="s">
        <v>535</v>
      </c>
      <c r="BD27" s="157" t="s">
        <v>535</v>
      </c>
      <c r="BE27" s="157" t="s">
        <v>535</v>
      </c>
      <c r="BF27" s="157" t="s">
        <v>534</v>
      </c>
      <c r="BG27" s="157" t="s">
        <v>534</v>
      </c>
      <c r="BH27" s="157" t="s">
        <v>534</v>
      </c>
      <c r="BI27" s="157" t="s">
        <v>534</v>
      </c>
      <c r="BJ27" s="157" t="s">
        <v>534</v>
      </c>
      <c r="BK27" s="157" t="s">
        <v>534</v>
      </c>
      <c r="BL27" s="157" t="s">
        <v>149</v>
      </c>
      <c r="BM27" s="157" t="s">
        <v>534</v>
      </c>
    </row>
    <row r="28" spans="1:71">
      <c r="A28" s="157">
        <v>26</v>
      </c>
      <c r="B28" s="180" t="s">
        <v>1026</v>
      </c>
      <c r="C28" s="179" t="s">
        <v>3305</v>
      </c>
      <c r="D28" s="179" t="s">
        <v>1625</v>
      </c>
      <c r="E28" s="179" t="s">
        <v>533</v>
      </c>
      <c r="F28" s="179" t="s">
        <v>534</v>
      </c>
      <c r="G28" s="179" t="s">
        <v>534</v>
      </c>
      <c r="H28" s="179" t="s">
        <v>533</v>
      </c>
      <c r="I28" s="179" t="s">
        <v>533</v>
      </c>
      <c r="J28" s="179" t="s">
        <v>533</v>
      </c>
      <c r="K28" s="179" t="s">
        <v>533</v>
      </c>
      <c r="L28" s="179" t="s">
        <v>533</v>
      </c>
      <c r="M28" s="179" t="s">
        <v>533</v>
      </c>
      <c r="N28" s="179" t="s">
        <v>533</v>
      </c>
      <c r="O28" s="179" t="s">
        <v>533</v>
      </c>
      <c r="P28" s="179" t="s">
        <v>533</v>
      </c>
      <c r="Q28" s="179" t="s">
        <v>149</v>
      </c>
      <c r="R28" s="179" t="s">
        <v>533</v>
      </c>
      <c r="S28" s="179" t="s">
        <v>533</v>
      </c>
      <c r="T28" s="179" t="s">
        <v>533</v>
      </c>
      <c r="U28" s="179" t="s">
        <v>533</v>
      </c>
      <c r="V28" s="179" t="s">
        <v>533</v>
      </c>
      <c r="W28" s="179" t="s">
        <v>533</v>
      </c>
      <c r="X28" s="179" t="s">
        <v>533</v>
      </c>
      <c r="Y28" s="179" t="s">
        <v>534</v>
      </c>
      <c r="Z28" s="179">
        <v>316.2</v>
      </c>
      <c r="AA28" s="179">
        <v>316.2</v>
      </c>
      <c r="AB28" s="179">
        <v>316.2</v>
      </c>
      <c r="AC28" s="179" t="s">
        <v>535</v>
      </c>
      <c r="AD28" s="179" t="s">
        <v>533</v>
      </c>
      <c r="AE28" s="180" t="s">
        <v>81</v>
      </c>
      <c r="AF28" s="180" t="s">
        <v>149</v>
      </c>
      <c r="AG28" s="180" t="s">
        <v>149</v>
      </c>
      <c r="AH28" s="181" t="s">
        <v>1626</v>
      </c>
      <c r="AI28" s="248" t="s">
        <v>533</v>
      </c>
      <c r="AJ28" s="248">
        <v>316.2</v>
      </c>
      <c r="AK28" s="248" t="s">
        <v>1627</v>
      </c>
      <c r="AL28" s="248" t="s">
        <v>534</v>
      </c>
      <c r="AM28" s="248" t="s">
        <v>534</v>
      </c>
      <c r="AN28" s="248" t="s">
        <v>534</v>
      </c>
      <c r="AO28" s="248" t="s">
        <v>534</v>
      </c>
      <c r="AP28" s="248" t="s">
        <v>534</v>
      </c>
      <c r="AQ28" s="248" t="s">
        <v>534</v>
      </c>
      <c r="AR28" s="248" t="s">
        <v>534</v>
      </c>
      <c r="AS28" s="248" t="s">
        <v>534</v>
      </c>
      <c r="AT28" s="248" t="s">
        <v>534</v>
      </c>
      <c r="AU28" s="248" t="s">
        <v>1622</v>
      </c>
      <c r="AV28" s="248" t="s">
        <v>1628</v>
      </c>
      <c r="AW28" s="248" t="s">
        <v>1624</v>
      </c>
      <c r="AX28" s="248" t="s">
        <v>1629</v>
      </c>
      <c r="AY28" s="248">
        <v>7.2</v>
      </c>
      <c r="AZ28" s="248" t="s">
        <v>11</v>
      </c>
      <c r="BA28" s="248">
        <v>350000000</v>
      </c>
      <c r="BB28" s="248">
        <v>100</v>
      </c>
      <c r="BC28" s="248" t="s">
        <v>535</v>
      </c>
      <c r="BD28" s="157" t="s">
        <v>535</v>
      </c>
      <c r="BE28" s="157" t="s">
        <v>535</v>
      </c>
      <c r="BF28" s="157" t="s">
        <v>1630</v>
      </c>
      <c r="BG28" s="157" t="s">
        <v>533</v>
      </c>
      <c r="BH28" s="157" t="s">
        <v>533</v>
      </c>
      <c r="BI28" s="157" t="s">
        <v>533</v>
      </c>
      <c r="BJ28" s="157" t="s">
        <v>533</v>
      </c>
      <c r="BK28" s="157" t="s">
        <v>149</v>
      </c>
      <c r="BL28" s="157" t="s">
        <v>149</v>
      </c>
      <c r="BM28" s="157" t="s">
        <v>534</v>
      </c>
    </row>
    <row r="29" spans="1:71">
      <c r="A29" s="157">
        <v>27</v>
      </c>
      <c r="B29" s="180" t="s">
        <v>1027</v>
      </c>
      <c r="C29" s="179" t="s">
        <v>3306</v>
      </c>
      <c r="D29" s="179" t="s">
        <v>1631</v>
      </c>
      <c r="E29" s="179" t="s">
        <v>1632</v>
      </c>
      <c r="F29" s="179" t="s">
        <v>534</v>
      </c>
      <c r="G29" s="179" t="s">
        <v>534</v>
      </c>
      <c r="H29" s="179" t="s">
        <v>85</v>
      </c>
      <c r="I29" s="179" t="s">
        <v>533</v>
      </c>
      <c r="J29" s="179" t="s">
        <v>73</v>
      </c>
      <c r="K29" s="179" t="s">
        <v>533</v>
      </c>
      <c r="L29" s="179" t="s">
        <v>533</v>
      </c>
      <c r="M29" s="179" t="s">
        <v>85</v>
      </c>
      <c r="N29" s="179" t="s">
        <v>533</v>
      </c>
      <c r="O29" s="179" t="s">
        <v>533</v>
      </c>
      <c r="P29" s="179" t="s">
        <v>533</v>
      </c>
      <c r="Q29" s="179" t="s">
        <v>3295</v>
      </c>
      <c r="R29" s="179" t="s">
        <v>1633</v>
      </c>
      <c r="S29" s="179" t="s">
        <v>533</v>
      </c>
      <c r="T29" s="179" t="s">
        <v>533</v>
      </c>
      <c r="U29" s="179" t="s">
        <v>85</v>
      </c>
      <c r="V29" s="179" t="s">
        <v>533</v>
      </c>
      <c r="W29" s="179" t="s">
        <v>533</v>
      </c>
      <c r="X29" s="179" t="s">
        <v>73</v>
      </c>
      <c r="Y29" s="179" t="s">
        <v>315</v>
      </c>
      <c r="Z29" s="179" t="s">
        <v>534</v>
      </c>
      <c r="AA29" s="179" t="s">
        <v>534</v>
      </c>
      <c r="AB29" s="179" t="s">
        <v>534</v>
      </c>
      <c r="AC29" s="179" t="s">
        <v>535</v>
      </c>
      <c r="AD29" s="179" t="s">
        <v>533</v>
      </c>
      <c r="AE29" s="180" t="s">
        <v>1459</v>
      </c>
      <c r="AF29" s="180" t="s">
        <v>315</v>
      </c>
      <c r="AG29" s="180" t="s">
        <v>315</v>
      </c>
      <c r="AH29" s="181" t="s">
        <v>1470</v>
      </c>
      <c r="AI29" s="248" t="s">
        <v>533</v>
      </c>
      <c r="AJ29" s="248" t="s">
        <v>1461</v>
      </c>
      <c r="AK29" s="248" t="s">
        <v>1634</v>
      </c>
      <c r="AL29" s="248" t="s">
        <v>534</v>
      </c>
      <c r="AM29" s="248" t="s">
        <v>534</v>
      </c>
      <c r="AN29" s="248" t="s">
        <v>534</v>
      </c>
      <c r="AO29" s="248" t="s">
        <v>534</v>
      </c>
      <c r="AP29" s="248" t="s">
        <v>534</v>
      </c>
      <c r="AQ29" s="248" t="s">
        <v>534</v>
      </c>
      <c r="AR29" s="248" t="s">
        <v>1635</v>
      </c>
      <c r="AS29" s="248" t="s">
        <v>534</v>
      </c>
      <c r="AT29" s="248" t="s">
        <v>534</v>
      </c>
      <c r="AU29" s="248" t="s">
        <v>1624</v>
      </c>
      <c r="AV29" s="248" t="s">
        <v>1585</v>
      </c>
      <c r="AW29" s="248" t="s">
        <v>1636</v>
      </c>
      <c r="AX29" s="248" t="s">
        <v>533</v>
      </c>
      <c r="AY29" s="248">
        <v>5.7</v>
      </c>
      <c r="AZ29" s="248" t="s">
        <v>11</v>
      </c>
      <c r="BA29" s="248">
        <v>400000000</v>
      </c>
      <c r="BB29" s="248">
        <v>100</v>
      </c>
      <c r="BC29" s="248" t="s">
        <v>535</v>
      </c>
      <c r="BD29" s="157" t="s">
        <v>1477</v>
      </c>
      <c r="BE29" s="157" t="s">
        <v>535</v>
      </c>
      <c r="BF29" s="157" t="s">
        <v>1633</v>
      </c>
      <c r="BG29" s="157" t="s">
        <v>533</v>
      </c>
      <c r="BH29" s="157" t="s">
        <v>533</v>
      </c>
      <c r="BI29" s="157" t="s">
        <v>533</v>
      </c>
      <c r="BJ29" s="157" t="s">
        <v>73</v>
      </c>
      <c r="BK29" s="157" t="s">
        <v>560</v>
      </c>
      <c r="BL29" s="157" t="s">
        <v>315</v>
      </c>
      <c r="BM29" s="157" t="s">
        <v>3548</v>
      </c>
    </row>
    <row r="30" spans="1:71">
      <c r="A30" s="157">
        <v>28</v>
      </c>
      <c r="B30" s="180" t="s">
        <v>1028</v>
      </c>
      <c r="C30" s="179" t="s">
        <v>3307</v>
      </c>
      <c r="D30" s="179" t="s">
        <v>1637</v>
      </c>
      <c r="E30" s="179" t="s">
        <v>533</v>
      </c>
      <c r="F30" s="179">
        <v>24065661</v>
      </c>
      <c r="G30" s="179" t="s">
        <v>1638</v>
      </c>
      <c r="H30" s="179" t="s">
        <v>533</v>
      </c>
      <c r="I30" s="179" t="s">
        <v>533</v>
      </c>
      <c r="J30" s="179" t="s">
        <v>533</v>
      </c>
      <c r="K30" s="179" t="s">
        <v>533</v>
      </c>
      <c r="L30" s="179" t="s">
        <v>533</v>
      </c>
      <c r="M30" s="179" t="s">
        <v>82</v>
      </c>
      <c r="N30" s="179" t="s">
        <v>533</v>
      </c>
      <c r="O30" s="179" t="s">
        <v>70</v>
      </c>
      <c r="P30" s="179" t="s">
        <v>80</v>
      </c>
      <c r="Q30" s="179" t="s">
        <v>1640</v>
      </c>
      <c r="R30" s="179" t="s">
        <v>533</v>
      </c>
      <c r="S30" s="179" t="s">
        <v>533</v>
      </c>
      <c r="T30" s="179" t="s">
        <v>533</v>
      </c>
      <c r="U30" s="179" t="s">
        <v>533</v>
      </c>
      <c r="V30" s="179" t="s">
        <v>533</v>
      </c>
      <c r="W30" s="179" t="s">
        <v>533</v>
      </c>
      <c r="X30" s="179" t="s">
        <v>533</v>
      </c>
      <c r="Y30" s="179" t="s">
        <v>534</v>
      </c>
      <c r="Z30" s="179" t="s">
        <v>534</v>
      </c>
      <c r="AA30" s="179" t="s">
        <v>534</v>
      </c>
      <c r="AB30" s="179">
        <v>70</v>
      </c>
      <c r="AC30" s="179" t="s">
        <v>1477</v>
      </c>
      <c r="AD30" s="179" t="s">
        <v>1639</v>
      </c>
      <c r="AE30" s="180" t="s">
        <v>81</v>
      </c>
      <c r="AF30" s="180" t="s">
        <v>1640</v>
      </c>
      <c r="AG30" s="180" t="s">
        <v>149</v>
      </c>
      <c r="AH30" s="181" t="s">
        <v>1498</v>
      </c>
      <c r="AI30" s="248" t="s">
        <v>533</v>
      </c>
      <c r="AJ30" s="248" t="s">
        <v>1461</v>
      </c>
      <c r="AK30" s="248" t="s">
        <v>1641</v>
      </c>
      <c r="AL30" s="248">
        <v>24065661</v>
      </c>
      <c r="AM30" s="248" t="s">
        <v>1638</v>
      </c>
      <c r="AN30" s="248" t="s">
        <v>75</v>
      </c>
      <c r="AO30" s="248" t="s">
        <v>70</v>
      </c>
      <c r="AP30" s="248" t="s">
        <v>80</v>
      </c>
      <c r="AQ30" s="248" t="s">
        <v>1642</v>
      </c>
      <c r="AR30" s="248" t="s">
        <v>534</v>
      </c>
      <c r="AS30" s="248" t="s">
        <v>534</v>
      </c>
      <c r="AT30" s="248" t="s">
        <v>534</v>
      </c>
      <c r="AU30" s="248" t="s">
        <v>1624</v>
      </c>
      <c r="AV30" s="248" t="s">
        <v>1643</v>
      </c>
      <c r="AW30" s="248" t="s">
        <v>1644</v>
      </c>
      <c r="AX30" s="248" t="s">
        <v>533</v>
      </c>
      <c r="AY30" s="248">
        <v>6.05307</v>
      </c>
      <c r="AZ30" s="248" t="s">
        <v>11</v>
      </c>
      <c r="BA30" s="248">
        <v>50000000</v>
      </c>
      <c r="BB30" s="248" t="s">
        <v>533</v>
      </c>
      <c r="BC30" s="248" t="s">
        <v>535</v>
      </c>
      <c r="BD30" s="157" t="s">
        <v>535</v>
      </c>
      <c r="BE30" s="157" t="s">
        <v>535</v>
      </c>
      <c r="BF30" s="157" t="s">
        <v>1645</v>
      </c>
      <c r="BG30" s="157" t="s">
        <v>533</v>
      </c>
      <c r="BH30" s="157" t="s">
        <v>75</v>
      </c>
      <c r="BI30" s="157" t="s">
        <v>70</v>
      </c>
      <c r="BJ30" s="157" t="s">
        <v>562</v>
      </c>
      <c r="BK30" s="157" t="s">
        <v>3308</v>
      </c>
      <c r="BL30" s="157" t="s">
        <v>1642</v>
      </c>
      <c r="BM30" s="157" t="s">
        <v>534</v>
      </c>
    </row>
    <row r="31" spans="1:71">
      <c r="A31" s="157">
        <v>29</v>
      </c>
      <c r="B31" s="157" t="s">
        <v>1029</v>
      </c>
      <c r="C31" s="2" t="s">
        <v>3309</v>
      </c>
      <c r="D31" s="2" t="s">
        <v>1646</v>
      </c>
      <c r="E31" s="2" t="s">
        <v>1647</v>
      </c>
      <c r="F31" s="2" t="s">
        <v>534</v>
      </c>
      <c r="G31" s="2" t="s">
        <v>534</v>
      </c>
      <c r="H31" s="2" t="s">
        <v>533</v>
      </c>
      <c r="I31" s="2" t="s">
        <v>533</v>
      </c>
      <c r="J31" s="2" t="s">
        <v>533</v>
      </c>
      <c r="K31" s="2" t="s">
        <v>533</v>
      </c>
      <c r="L31" s="2" t="s">
        <v>533</v>
      </c>
      <c r="M31" s="2" t="s">
        <v>533</v>
      </c>
      <c r="N31" s="2" t="s">
        <v>533</v>
      </c>
      <c r="O31" s="2" t="s">
        <v>533</v>
      </c>
      <c r="P31" s="2" t="s">
        <v>533</v>
      </c>
      <c r="Q31" s="2" t="s">
        <v>149</v>
      </c>
      <c r="R31" s="2" t="s">
        <v>1648</v>
      </c>
      <c r="S31" s="2" t="s">
        <v>533</v>
      </c>
      <c r="T31" s="2" t="s">
        <v>533</v>
      </c>
      <c r="U31" s="2" t="s">
        <v>533</v>
      </c>
      <c r="V31" s="2" t="s">
        <v>533</v>
      </c>
      <c r="W31" s="2" t="s">
        <v>533</v>
      </c>
      <c r="X31" s="2" t="s">
        <v>533</v>
      </c>
      <c r="Y31" s="2" t="s">
        <v>149</v>
      </c>
      <c r="Z31" s="2" t="s">
        <v>534</v>
      </c>
      <c r="AA31" s="2" t="s">
        <v>534</v>
      </c>
      <c r="AB31" s="2" t="s">
        <v>534</v>
      </c>
      <c r="AC31" s="2" t="s">
        <v>535</v>
      </c>
      <c r="AD31" s="2" t="s">
        <v>533</v>
      </c>
      <c r="AE31" s="157" t="s">
        <v>81</v>
      </c>
      <c r="AF31" s="157" t="s">
        <v>149</v>
      </c>
      <c r="AG31" s="157" t="s">
        <v>149</v>
      </c>
      <c r="AH31" s="157" t="s">
        <v>1460</v>
      </c>
      <c r="AI31" s="157" t="s">
        <v>533</v>
      </c>
      <c r="AJ31" s="157" t="s">
        <v>1461</v>
      </c>
      <c r="AK31" s="157" t="s">
        <v>1649</v>
      </c>
      <c r="AL31" s="157" t="s">
        <v>534</v>
      </c>
      <c r="AM31" s="157" t="s">
        <v>534</v>
      </c>
      <c r="AN31" s="157" t="s">
        <v>534</v>
      </c>
      <c r="AO31" s="157" t="s">
        <v>534</v>
      </c>
      <c r="AP31" s="157" t="s">
        <v>534</v>
      </c>
      <c r="AQ31" s="157" t="s">
        <v>534</v>
      </c>
      <c r="AR31" s="157" t="s">
        <v>1650</v>
      </c>
      <c r="AS31" s="157" t="s">
        <v>534</v>
      </c>
      <c r="AT31" s="157" t="s">
        <v>534</v>
      </c>
      <c r="AU31" s="157" t="s">
        <v>1636</v>
      </c>
      <c r="AV31" s="157" t="s">
        <v>1651</v>
      </c>
      <c r="AW31" s="157" t="s">
        <v>1652</v>
      </c>
      <c r="AX31" s="157" t="s">
        <v>533</v>
      </c>
      <c r="AY31" s="157">
        <v>6.08</v>
      </c>
      <c r="AZ31" s="157" t="s">
        <v>11</v>
      </c>
      <c r="BA31" s="157">
        <v>142000000</v>
      </c>
      <c r="BB31" s="157">
        <v>100</v>
      </c>
      <c r="BC31" s="157" t="s">
        <v>535</v>
      </c>
      <c r="BD31" s="157" t="s">
        <v>535</v>
      </c>
      <c r="BE31" s="157" t="s">
        <v>535</v>
      </c>
      <c r="BF31" s="157" t="s">
        <v>1648</v>
      </c>
      <c r="BG31" s="157" t="s">
        <v>533</v>
      </c>
      <c r="BH31" s="157" t="s">
        <v>533</v>
      </c>
      <c r="BI31" s="157" t="s">
        <v>533</v>
      </c>
      <c r="BJ31" s="157" t="s">
        <v>533</v>
      </c>
      <c r="BK31" s="157" t="s">
        <v>149</v>
      </c>
      <c r="BL31" s="157" t="s">
        <v>149</v>
      </c>
      <c r="BM31" s="157" t="s">
        <v>534</v>
      </c>
    </row>
    <row r="32" spans="1:71">
      <c r="A32" s="157">
        <v>30</v>
      </c>
      <c r="B32" s="157" t="s">
        <v>1029</v>
      </c>
      <c r="C32" s="2" t="s">
        <v>3309</v>
      </c>
      <c r="D32" s="2" t="s">
        <v>1646</v>
      </c>
      <c r="E32" s="2" t="s">
        <v>1647</v>
      </c>
      <c r="F32" s="2" t="s">
        <v>534</v>
      </c>
      <c r="G32" s="2" t="s">
        <v>534</v>
      </c>
      <c r="H32" s="2" t="s">
        <v>533</v>
      </c>
      <c r="I32" s="2" t="s">
        <v>533</v>
      </c>
      <c r="J32" s="2" t="s">
        <v>533</v>
      </c>
      <c r="K32" s="2" t="s">
        <v>533</v>
      </c>
      <c r="L32" s="2" t="s">
        <v>533</v>
      </c>
      <c r="M32" s="2" t="s">
        <v>533</v>
      </c>
      <c r="N32" s="2" t="s">
        <v>533</v>
      </c>
      <c r="O32" s="2" t="s">
        <v>533</v>
      </c>
      <c r="P32" s="2" t="s">
        <v>533</v>
      </c>
      <c r="Q32" s="2" t="s">
        <v>149</v>
      </c>
      <c r="R32" s="2" t="s">
        <v>1648</v>
      </c>
      <c r="S32" s="2" t="s">
        <v>533</v>
      </c>
      <c r="T32" s="2" t="s">
        <v>533</v>
      </c>
      <c r="U32" s="2" t="s">
        <v>533</v>
      </c>
      <c r="V32" s="2" t="s">
        <v>533</v>
      </c>
      <c r="W32" s="2" t="s">
        <v>533</v>
      </c>
      <c r="X32" s="2" t="s">
        <v>533</v>
      </c>
      <c r="Y32" s="2" t="s">
        <v>149</v>
      </c>
      <c r="Z32" s="2" t="s">
        <v>534</v>
      </c>
      <c r="AA32" s="2" t="s">
        <v>534</v>
      </c>
      <c r="AB32" s="2" t="s">
        <v>534</v>
      </c>
      <c r="AC32" s="2" t="s">
        <v>535</v>
      </c>
      <c r="AD32" s="2" t="s">
        <v>533</v>
      </c>
      <c r="AE32" s="157" t="s">
        <v>81</v>
      </c>
      <c r="AF32" s="157" t="s">
        <v>149</v>
      </c>
      <c r="AG32" s="157" t="s">
        <v>149</v>
      </c>
      <c r="AH32" s="157" t="s">
        <v>1460</v>
      </c>
      <c r="AI32" s="157" t="s">
        <v>533</v>
      </c>
      <c r="AJ32" s="157" t="s">
        <v>1461</v>
      </c>
      <c r="AK32" s="157" t="s">
        <v>1649</v>
      </c>
      <c r="AL32" s="157" t="s">
        <v>534</v>
      </c>
      <c r="AM32" s="157" t="s">
        <v>534</v>
      </c>
      <c r="AN32" s="157" t="s">
        <v>534</v>
      </c>
      <c r="AO32" s="157" t="s">
        <v>534</v>
      </c>
      <c r="AP32" s="157" t="s">
        <v>534</v>
      </c>
      <c r="AQ32" s="157" t="s">
        <v>534</v>
      </c>
      <c r="AR32" s="157" t="s">
        <v>1650</v>
      </c>
      <c r="AS32" s="157" t="s">
        <v>534</v>
      </c>
      <c r="AT32" s="157" t="s">
        <v>534</v>
      </c>
      <c r="AU32" s="157" t="s">
        <v>1636</v>
      </c>
      <c r="AV32" s="157" t="s">
        <v>1651</v>
      </c>
      <c r="AW32" s="157" t="s">
        <v>1652</v>
      </c>
      <c r="AX32" s="157" t="s">
        <v>533</v>
      </c>
      <c r="AY32" s="157">
        <v>6.08</v>
      </c>
      <c r="AZ32" s="157" t="s">
        <v>11</v>
      </c>
      <c r="BA32" s="157">
        <v>142000000</v>
      </c>
      <c r="BB32" s="157">
        <v>100</v>
      </c>
      <c r="BC32" s="157" t="s">
        <v>535</v>
      </c>
      <c r="BD32" s="157" t="s">
        <v>535</v>
      </c>
      <c r="BE32" s="157" t="s">
        <v>535</v>
      </c>
      <c r="BF32" s="157" t="s">
        <v>1648</v>
      </c>
      <c r="BG32" s="157" t="s">
        <v>533</v>
      </c>
      <c r="BH32" s="157" t="s">
        <v>533</v>
      </c>
      <c r="BI32" s="157" t="s">
        <v>533</v>
      </c>
      <c r="BJ32" s="157" t="s">
        <v>533</v>
      </c>
      <c r="BK32" s="157" t="s">
        <v>149</v>
      </c>
      <c r="BL32" s="157" t="s">
        <v>149</v>
      </c>
      <c r="BM32" s="157" t="s">
        <v>534</v>
      </c>
    </row>
    <row r="33" spans="1:65">
      <c r="A33" s="157">
        <v>31</v>
      </c>
      <c r="B33" s="157" t="s">
        <v>1030</v>
      </c>
      <c r="C33" s="2" t="s">
        <v>3310</v>
      </c>
      <c r="D33" s="2" t="s">
        <v>1653</v>
      </c>
      <c r="E33" s="2" t="s">
        <v>533</v>
      </c>
      <c r="F33" s="2" t="s">
        <v>534</v>
      </c>
      <c r="G33" s="2" t="s">
        <v>534</v>
      </c>
      <c r="H33" s="2" t="s">
        <v>533</v>
      </c>
      <c r="I33" s="2" t="s">
        <v>533</v>
      </c>
      <c r="J33" s="2" t="s">
        <v>533</v>
      </c>
      <c r="K33" s="2" t="s">
        <v>533</v>
      </c>
      <c r="L33" s="2" t="s">
        <v>533</v>
      </c>
      <c r="M33" s="2" t="s">
        <v>533</v>
      </c>
      <c r="N33" s="2" t="s">
        <v>533</v>
      </c>
      <c r="O33" s="2" t="s">
        <v>533</v>
      </c>
      <c r="P33" s="2" t="s">
        <v>533</v>
      </c>
      <c r="Q33" s="2" t="s">
        <v>149</v>
      </c>
      <c r="R33" s="2" t="s">
        <v>533</v>
      </c>
      <c r="S33" s="2" t="s">
        <v>533</v>
      </c>
      <c r="T33" s="2" t="s">
        <v>533</v>
      </c>
      <c r="U33" s="2" t="s">
        <v>533</v>
      </c>
      <c r="V33" s="2" t="s">
        <v>533</v>
      </c>
      <c r="W33" s="2" t="s">
        <v>533</v>
      </c>
      <c r="X33" s="2" t="s">
        <v>533</v>
      </c>
      <c r="Y33" s="2" t="s">
        <v>534</v>
      </c>
      <c r="Z33" s="2" t="s">
        <v>534</v>
      </c>
      <c r="AA33" s="2" t="s">
        <v>534</v>
      </c>
      <c r="AB33" s="2" t="s">
        <v>534</v>
      </c>
      <c r="AC33" s="2" t="s">
        <v>535</v>
      </c>
      <c r="AD33" s="2" t="s">
        <v>533</v>
      </c>
      <c r="AE33" s="157" t="s">
        <v>81</v>
      </c>
      <c r="AF33" s="157" t="s">
        <v>149</v>
      </c>
      <c r="AG33" s="157" t="s">
        <v>149</v>
      </c>
      <c r="AH33" s="157" t="s">
        <v>1460</v>
      </c>
      <c r="AI33" s="157" t="s">
        <v>533</v>
      </c>
      <c r="AJ33" s="157" t="s">
        <v>1461</v>
      </c>
      <c r="AK33" s="157" t="s">
        <v>1654</v>
      </c>
      <c r="AL33" s="157" t="s">
        <v>534</v>
      </c>
      <c r="AM33" s="157" t="s">
        <v>534</v>
      </c>
      <c r="AN33" s="157" t="s">
        <v>534</v>
      </c>
      <c r="AO33" s="157" t="s">
        <v>534</v>
      </c>
      <c r="AP33" s="157" t="s">
        <v>534</v>
      </c>
      <c r="AQ33" s="157" t="s">
        <v>534</v>
      </c>
      <c r="AR33" s="157" t="s">
        <v>534</v>
      </c>
      <c r="AS33" s="157">
        <v>71119372</v>
      </c>
      <c r="AT33" s="157" t="s">
        <v>1655</v>
      </c>
      <c r="AU33" s="157" t="s">
        <v>1656</v>
      </c>
      <c r="AV33" s="157" t="s">
        <v>1657</v>
      </c>
      <c r="AW33" s="157" t="s">
        <v>1658</v>
      </c>
      <c r="AX33" s="157" t="s">
        <v>533</v>
      </c>
      <c r="AY33" s="157">
        <v>3.69</v>
      </c>
      <c r="AZ33" s="157" t="s">
        <v>532</v>
      </c>
      <c r="BA33" s="157">
        <v>484000000</v>
      </c>
      <c r="BB33" s="157">
        <v>100</v>
      </c>
      <c r="BC33" s="157" t="s">
        <v>535</v>
      </c>
      <c r="BD33" s="157" t="s">
        <v>535</v>
      </c>
      <c r="BE33" s="157" t="s">
        <v>535</v>
      </c>
      <c r="BF33" s="157" t="s">
        <v>534</v>
      </c>
      <c r="BG33" s="157" t="s">
        <v>534</v>
      </c>
      <c r="BH33" s="157" t="s">
        <v>534</v>
      </c>
      <c r="BI33" s="157" t="s">
        <v>534</v>
      </c>
      <c r="BJ33" s="157" t="s">
        <v>534</v>
      </c>
      <c r="BK33" s="157" t="s">
        <v>534</v>
      </c>
      <c r="BL33" s="157" t="s">
        <v>149</v>
      </c>
      <c r="BM33" s="157" t="s">
        <v>534</v>
      </c>
    </row>
    <row r="34" spans="1:65">
      <c r="A34" s="157">
        <v>32</v>
      </c>
      <c r="B34" s="157" t="s">
        <v>1031</v>
      </c>
      <c r="C34" s="2" t="s">
        <v>3311</v>
      </c>
      <c r="D34" s="2" t="s">
        <v>1659</v>
      </c>
      <c r="E34" s="2" t="s">
        <v>533</v>
      </c>
      <c r="F34" s="2" t="s">
        <v>534</v>
      </c>
      <c r="G34" s="2" t="s">
        <v>534</v>
      </c>
      <c r="H34" s="2" t="s">
        <v>533</v>
      </c>
      <c r="I34" s="2" t="s">
        <v>533</v>
      </c>
      <c r="J34" s="2" t="s">
        <v>533</v>
      </c>
      <c r="K34" s="2" t="s">
        <v>533</v>
      </c>
      <c r="L34" s="2" t="s">
        <v>533</v>
      </c>
      <c r="M34" s="2" t="s">
        <v>533</v>
      </c>
      <c r="N34" s="2" t="s">
        <v>533</v>
      </c>
      <c r="O34" s="2" t="s">
        <v>533</v>
      </c>
      <c r="P34" s="2" t="s">
        <v>533</v>
      </c>
      <c r="Q34" s="2" t="s">
        <v>149</v>
      </c>
      <c r="R34" s="2" t="s">
        <v>533</v>
      </c>
      <c r="S34" s="2" t="s">
        <v>533</v>
      </c>
      <c r="T34" s="2" t="s">
        <v>533</v>
      </c>
      <c r="U34" s="2" t="s">
        <v>533</v>
      </c>
      <c r="V34" s="2" t="s">
        <v>533</v>
      </c>
      <c r="W34" s="2" t="s">
        <v>533</v>
      </c>
      <c r="X34" s="2" t="s">
        <v>533</v>
      </c>
      <c r="Y34" s="2" t="s">
        <v>534</v>
      </c>
      <c r="Z34" s="2" t="s">
        <v>534</v>
      </c>
      <c r="AA34" s="2" t="s">
        <v>534</v>
      </c>
      <c r="AB34" s="2" t="s">
        <v>534</v>
      </c>
      <c r="AC34" s="2" t="s">
        <v>535</v>
      </c>
      <c r="AD34" s="2" t="s">
        <v>533</v>
      </c>
      <c r="AE34" s="157" t="s">
        <v>81</v>
      </c>
      <c r="AF34" s="157" t="s">
        <v>149</v>
      </c>
      <c r="AG34" s="157" t="s">
        <v>149</v>
      </c>
      <c r="AH34" s="157" t="s">
        <v>1460</v>
      </c>
      <c r="AI34" s="157" t="s">
        <v>533</v>
      </c>
      <c r="AJ34" s="157" t="s">
        <v>1461</v>
      </c>
      <c r="AK34" s="157" t="s">
        <v>1660</v>
      </c>
      <c r="AL34" s="157" t="s">
        <v>534</v>
      </c>
      <c r="AM34" s="157" t="s">
        <v>534</v>
      </c>
      <c r="AN34" s="157" t="s">
        <v>534</v>
      </c>
      <c r="AO34" s="157" t="s">
        <v>534</v>
      </c>
      <c r="AP34" s="157" t="s">
        <v>534</v>
      </c>
      <c r="AQ34" s="157" t="s">
        <v>534</v>
      </c>
      <c r="AR34" s="157" t="s">
        <v>534</v>
      </c>
      <c r="AS34" s="157" t="s">
        <v>534</v>
      </c>
      <c r="AT34" s="157" t="s">
        <v>534</v>
      </c>
      <c r="AU34" s="157" t="s">
        <v>1656</v>
      </c>
      <c r="AV34" s="157" t="s">
        <v>1657</v>
      </c>
      <c r="AW34" s="157" t="s">
        <v>1661</v>
      </c>
      <c r="AX34" s="157" t="s">
        <v>533</v>
      </c>
      <c r="AY34" s="157">
        <v>4.7</v>
      </c>
      <c r="AZ34" s="157" t="s">
        <v>532</v>
      </c>
      <c r="BA34" s="157">
        <v>550000000</v>
      </c>
      <c r="BB34" s="157">
        <v>100</v>
      </c>
      <c r="BC34" s="157" t="s">
        <v>535</v>
      </c>
      <c r="BD34" s="157" t="s">
        <v>535</v>
      </c>
      <c r="BE34" s="157" t="s">
        <v>535</v>
      </c>
      <c r="BF34" s="157" t="s">
        <v>534</v>
      </c>
      <c r="BG34" s="157" t="s">
        <v>534</v>
      </c>
      <c r="BH34" s="157" t="s">
        <v>534</v>
      </c>
      <c r="BI34" s="157" t="s">
        <v>534</v>
      </c>
      <c r="BJ34" s="157" t="s">
        <v>534</v>
      </c>
      <c r="BK34" s="157" t="s">
        <v>534</v>
      </c>
      <c r="BL34" s="157" t="s">
        <v>149</v>
      </c>
      <c r="BM34" s="157" t="s">
        <v>534</v>
      </c>
    </row>
    <row r="35" spans="1:65">
      <c r="A35" s="157">
        <v>33</v>
      </c>
      <c r="B35" s="157" t="s">
        <v>1032</v>
      </c>
      <c r="C35" s="2" t="s">
        <v>3311</v>
      </c>
      <c r="D35" s="2" t="s">
        <v>1662</v>
      </c>
      <c r="E35" s="2" t="s">
        <v>533</v>
      </c>
      <c r="F35" s="2" t="s">
        <v>534</v>
      </c>
      <c r="G35" s="2" t="s">
        <v>534</v>
      </c>
      <c r="H35" s="2" t="s">
        <v>533</v>
      </c>
      <c r="I35" s="2" t="s">
        <v>533</v>
      </c>
      <c r="J35" s="2" t="s">
        <v>533</v>
      </c>
      <c r="K35" s="2" t="s">
        <v>533</v>
      </c>
      <c r="L35" s="2" t="s">
        <v>533</v>
      </c>
      <c r="M35" s="2" t="s">
        <v>533</v>
      </c>
      <c r="N35" s="2" t="s">
        <v>533</v>
      </c>
      <c r="O35" s="2" t="s">
        <v>533</v>
      </c>
      <c r="P35" s="2" t="s">
        <v>533</v>
      </c>
      <c r="Q35" s="2" t="s">
        <v>149</v>
      </c>
      <c r="R35" s="2" t="s">
        <v>533</v>
      </c>
      <c r="S35" s="2" t="s">
        <v>533</v>
      </c>
      <c r="T35" s="2" t="s">
        <v>533</v>
      </c>
      <c r="U35" s="2" t="s">
        <v>533</v>
      </c>
      <c r="V35" s="2" t="s">
        <v>533</v>
      </c>
      <c r="W35" s="2" t="s">
        <v>533</v>
      </c>
      <c r="X35" s="2" t="s">
        <v>533</v>
      </c>
      <c r="Y35" s="2" t="s">
        <v>534</v>
      </c>
      <c r="Z35" s="2" t="s">
        <v>534</v>
      </c>
      <c r="AA35" s="2" t="s">
        <v>534</v>
      </c>
      <c r="AB35" s="2" t="s">
        <v>534</v>
      </c>
      <c r="AC35" s="2" t="s">
        <v>535</v>
      </c>
      <c r="AD35" s="2" t="s">
        <v>533</v>
      </c>
      <c r="AE35" s="157" t="s">
        <v>81</v>
      </c>
      <c r="AF35" s="157" t="s">
        <v>149</v>
      </c>
      <c r="AG35" s="157" t="s">
        <v>149</v>
      </c>
      <c r="AH35" s="157" t="s">
        <v>1460</v>
      </c>
      <c r="AI35" s="157" t="s">
        <v>533</v>
      </c>
      <c r="AJ35" s="157" t="s">
        <v>1461</v>
      </c>
      <c r="AK35" s="157" t="s">
        <v>1663</v>
      </c>
      <c r="AL35" s="157" t="s">
        <v>534</v>
      </c>
      <c r="AM35" s="157" t="s">
        <v>534</v>
      </c>
      <c r="AN35" s="157" t="s">
        <v>534</v>
      </c>
      <c r="AO35" s="157" t="s">
        <v>534</v>
      </c>
      <c r="AP35" s="157" t="s">
        <v>534</v>
      </c>
      <c r="AQ35" s="157" t="s">
        <v>534</v>
      </c>
      <c r="AR35" s="157" t="s">
        <v>534</v>
      </c>
      <c r="AS35" s="157" t="s">
        <v>534</v>
      </c>
      <c r="AT35" s="157" t="s">
        <v>534</v>
      </c>
      <c r="AU35" s="157" t="s">
        <v>1664</v>
      </c>
      <c r="AV35" s="157" t="s">
        <v>1665</v>
      </c>
      <c r="AW35" s="157" t="s">
        <v>1661</v>
      </c>
      <c r="AX35" s="157" t="s">
        <v>533</v>
      </c>
      <c r="AY35" s="157">
        <v>3.6</v>
      </c>
      <c r="AZ35" s="157" t="s">
        <v>532</v>
      </c>
      <c r="BA35" s="157">
        <v>89000000</v>
      </c>
      <c r="BB35" s="157">
        <v>100</v>
      </c>
      <c r="BC35" s="157" t="s">
        <v>535</v>
      </c>
      <c r="BD35" s="157" t="s">
        <v>535</v>
      </c>
      <c r="BE35" s="157" t="s">
        <v>535</v>
      </c>
      <c r="BF35" s="157" t="s">
        <v>1666</v>
      </c>
      <c r="BG35" s="157" t="s">
        <v>533</v>
      </c>
      <c r="BH35" s="157" t="s">
        <v>533</v>
      </c>
      <c r="BI35" s="157" t="s">
        <v>533</v>
      </c>
      <c r="BJ35" s="157" t="s">
        <v>533</v>
      </c>
      <c r="BK35" s="157" t="s">
        <v>149</v>
      </c>
      <c r="BL35" s="157" t="s">
        <v>149</v>
      </c>
      <c r="BM35" s="157" t="s">
        <v>534</v>
      </c>
    </row>
    <row r="36" spans="1:65">
      <c r="A36" s="157">
        <v>34</v>
      </c>
      <c r="B36" s="157" t="s">
        <v>1022</v>
      </c>
      <c r="C36" s="2" t="s">
        <v>3302</v>
      </c>
      <c r="D36" s="2" t="s">
        <v>1593</v>
      </c>
      <c r="E36" s="2" t="s">
        <v>533</v>
      </c>
      <c r="F36" s="2">
        <v>70453866</v>
      </c>
      <c r="G36" s="2" t="s">
        <v>1594</v>
      </c>
      <c r="H36" s="2" t="s">
        <v>533</v>
      </c>
      <c r="I36" s="2" t="s">
        <v>533</v>
      </c>
      <c r="J36" s="2" t="s">
        <v>73</v>
      </c>
      <c r="K36" s="2" t="s">
        <v>533</v>
      </c>
      <c r="L36" s="2" t="s">
        <v>533</v>
      </c>
      <c r="M36" s="2" t="s">
        <v>533</v>
      </c>
      <c r="N36" s="2" t="s">
        <v>533</v>
      </c>
      <c r="O36" s="2" t="s">
        <v>533</v>
      </c>
      <c r="P36" s="2" t="s">
        <v>533</v>
      </c>
      <c r="Q36" s="2" t="s">
        <v>149</v>
      </c>
      <c r="R36" s="2" t="s">
        <v>533</v>
      </c>
      <c r="S36" s="2" t="s">
        <v>533</v>
      </c>
      <c r="T36" s="2" t="s">
        <v>533</v>
      </c>
      <c r="U36" s="2" t="s">
        <v>533</v>
      </c>
      <c r="V36" s="2" t="s">
        <v>533</v>
      </c>
      <c r="W36" s="2" t="s">
        <v>533</v>
      </c>
      <c r="X36" s="2" t="s">
        <v>533</v>
      </c>
      <c r="Y36" s="2" t="s">
        <v>534</v>
      </c>
      <c r="Z36" s="2" t="s">
        <v>534</v>
      </c>
      <c r="AA36" s="2" t="s">
        <v>534</v>
      </c>
      <c r="AB36" s="2" t="s">
        <v>534</v>
      </c>
      <c r="AC36" s="2" t="s">
        <v>535</v>
      </c>
      <c r="AD36" s="2" t="s">
        <v>533</v>
      </c>
      <c r="AE36" s="157" t="s">
        <v>1459</v>
      </c>
      <c r="AF36" s="157" t="s">
        <v>149</v>
      </c>
      <c r="AG36" s="157" t="s">
        <v>560</v>
      </c>
      <c r="AH36" s="157" t="s">
        <v>1470</v>
      </c>
      <c r="AI36" s="157" t="s">
        <v>533</v>
      </c>
      <c r="AJ36" s="157" t="s">
        <v>1461</v>
      </c>
      <c r="AK36" s="157" t="s">
        <v>1595</v>
      </c>
      <c r="AL36" s="157">
        <v>70453866</v>
      </c>
      <c r="AM36" s="157" t="s">
        <v>1594</v>
      </c>
      <c r="AN36" s="157" t="s">
        <v>533</v>
      </c>
      <c r="AO36" s="157" t="s">
        <v>533</v>
      </c>
      <c r="AP36" s="157" t="s">
        <v>73</v>
      </c>
      <c r="AQ36" s="157" t="s">
        <v>560</v>
      </c>
      <c r="AR36" s="157" t="s">
        <v>534</v>
      </c>
      <c r="AS36" s="157" t="s">
        <v>534</v>
      </c>
      <c r="AT36" s="157" t="s">
        <v>534</v>
      </c>
      <c r="AU36" s="157" t="s">
        <v>1596</v>
      </c>
      <c r="AV36" s="157" t="s">
        <v>1597</v>
      </c>
      <c r="AW36" s="157" t="s">
        <v>1598</v>
      </c>
      <c r="AX36" s="157" t="s">
        <v>533</v>
      </c>
      <c r="AY36" s="157">
        <v>5.9</v>
      </c>
      <c r="AZ36" s="157" t="s">
        <v>11</v>
      </c>
      <c r="BA36" s="157">
        <v>325000000</v>
      </c>
      <c r="BB36" s="157">
        <v>100</v>
      </c>
      <c r="BC36" s="157" t="s">
        <v>535</v>
      </c>
      <c r="BD36" s="157" t="s">
        <v>535</v>
      </c>
      <c r="BE36" s="157" t="s">
        <v>535</v>
      </c>
      <c r="BF36" s="157" t="s">
        <v>534</v>
      </c>
      <c r="BG36" s="157" t="s">
        <v>534</v>
      </c>
      <c r="BH36" s="157" t="s">
        <v>534</v>
      </c>
      <c r="BI36" s="157" t="s">
        <v>534</v>
      </c>
      <c r="BJ36" s="157" t="s">
        <v>534</v>
      </c>
      <c r="BK36" s="157" t="s">
        <v>534</v>
      </c>
      <c r="BL36" s="157" t="s">
        <v>560</v>
      </c>
      <c r="BM36" s="157" t="s">
        <v>534</v>
      </c>
    </row>
    <row r="37" spans="1:65">
      <c r="A37" s="157">
        <v>35</v>
      </c>
      <c r="B37" s="157" t="s">
        <v>1033</v>
      </c>
      <c r="C37" s="2" t="s">
        <v>3312</v>
      </c>
      <c r="D37" s="2" t="s">
        <v>1667</v>
      </c>
      <c r="E37" s="2" t="s">
        <v>533</v>
      </c>
      <c r="F37" s="2" t="s">
        <v>534</v>
      </c>
      <c r="G37" s="2" t="s">
        <v>534</v>
      </c>
      <c r="H37" s="2" t="s">
        <v>533</v>
      </c>
      <c r="I37" s="2" t="s">
        <v>533</v>
      </c>
      <c r="J37" s="2" t="s">
        <v>533</v>
      </c>
      <c r="K37" s="2" t="s">
        <v>533</v>
      </c>
      <c r="L37" s="2" t="s">
        <v>533</v>
      </c>
      <c r="M37" s="2" t="s">
        <v>533</v>
      </c>
      <c r="N37" s="2" t="s">
        <v>533</v>
      </c>
      <c r="O37" s="2" t="s">
        <v>533</v>
      </c>
      <c r="P37" s="2" t="s">
        <v>533</v>
      </c>
      <c r="Q37" s="2" t="s">
        <v>149</v>
      </c>
      <c r="R37" s="2" t="s">
        <v>533</v>
      </c>
      <c r="S37" s="2" t="s">
        <v>533</v>
      </c>
      <c r="T37" s="2" t="s">
        <v>533</v>
      </c>
      <c r="U37" s="2" t="s">
        <v>533</v>
      </c>
      <c r="V37" s="2" t="s">
        <v>533</v>
      </c>
      <c r="W37" s="2" t="s">
        <v>533</v>
      </c>
      <c r="X37" s="2" t="s">
        <v>533</v>
      </c>
      <c r="Y37" s="2" t="s">
        <v>534</v>
      </c>
      <c r="Z37" s="2" t="s">
        <v>534</v>
      </c>
      <c r="AA37" s="2" t="s">
        <v>534</v>
      </c>
      <c r="AB37" s="2" t="s">
        <v>534</v>
      </c>
      <c r="AC37" s="2" t="s">
        <v>535</v>
      </c>
      <c r="AD37" s="2" t="s">
        <v>533</v>
      </c>
      <c r="AE37" s="157" t="s">
        <v>81</v>
      </c>
      <c r="AF37" s="157" t="s">
        <v>149</v>
      </c>
      <c r="AG37" s="157" t="s">
        <v>149</v>
      </c>
      <c r="AH37" s="157" t="s">
        <v>1460</v>
      </c>
      <c r="AI37" s="157" t="s">
        <v>533</v>
      </c>
      <c r="AJ37" s="157" t="s">
        <v>1461</v>
      </c>
      <c r="AK37" s="157" t="s">
        <v>1668</v>
      </c>
      <c r="AL37" s="157" t="s">
        <v>534</v>
      </c>
      <c r="AM37" s="157" t="s">
        <v>534</v>
      </c>
      <c r="AN37" s="157" t="s">
        <v>534</v>
      </c>
      <c r="AO37" s="157" t="s">
        <v>534</v>
      </c>
      <c r="AP37" s="157" t="s">
        <v>534</v>
      </c>
      <c r="AQ37" s="157" t="s">
        <v>534</v>
      </c>
      <c r="AR37" s="157" t="s">
        <v>534</v>
      </c>
      <c r="AS37" s="157" t="s">
        <v>534</v>
      </c>
      <c r="AT37" s="157" t="s">
        <v>534</v>
      </c>
      <c r="AU37" s="157" t="s">
        <v>1598</v>
      </c>
      <c r="AV37" s="157" t="s">
        <v>1669</v>
      </c>
      <c r="AW37" s="157" t="s">
        <v>1670</v>
      </c>
      <c r="AX37" s="157" t="s">
        <v>533</v>
      </c>
      <c r="AY37" s="157">
        <v>3.55</v>
      </c>
      <c r="AZ37" s="157" t="s">
        <v>532</v>
      </c>
      <c r="BA37" s="157">
        <v>1000000000</v>
      </c>
      <c r="BB37" s="157">
        <v>100</v>
      </c>
      <c r="BC37" s="157" t="s">
        <v>535</v>
      </c>
      <c r="BD37" s="157" t="s">
        <v>535</v>
      </c>
      <c r="BE37" s="157" t="s">
        <v>535</v>
      </c>
      <c r="BF37" s="157" t="s">
        <v>1671</v>
      </c>
      <c r="BG37" s="157" t="s">
        <v>533</v>
      </c>
      <c r="BH37" s="157" t="s">
        <v>533</v>
      </c>
      <c r="BI37" s="157" t="s">
        <v>533</v>
      </c>
      <c r="BJ37" s="157" t="s">
        <v>533</v>
      </c>
      <c r="BK37" s="157" t="s">
        <v>149</v>
      </c>
      <c r="BL37" s="157" t="s">
        <v>149</v>
      </c>
      <c r="BM37" s="157" t="s">
        <v>534</v>
      </c>
    </row>
    <row r="38" spans="1:65">
      <c r="A38" s="157">
        <v>36</v>
      </c>
      <c r="B38" s="157" t="s">
        <v>1034</v>
      </c>
      <c r="C38" s="2" t="s">
        <v>3313</v>
      </c>
      <c r="D38" s="2" t="s">
        <v>1672</v>
      </c>
      <c r="E38" s="2" t="s">
        <v>533</v>
      </c>
      <c r="F38" s="2" t="s">
        <v>534</v>
      </c>
      <c r="G38" s="2" t="s">
        <v>534</v>
      </c>
      <c r="H38" s="2" t="s">
        <v>79</v>
      </c>
      <c r="I38" s="2" t="s">
        <v>533</v>
      </c>
      <c r="J38" s="2" t="s">
        <v>533</v>
      </c>
      <c r="K38" s="2" t="s">
        <v>533</v>
      </c>
      <c r="L38" s="2" t="s">
        <v>533</v>
      </c>
      <c r="M38" s="2" t="s">
        <v>533</v>
      </c>
      <c r="N38" s="2" t="s">
        <v>533</v>
      </c>
      <c r="O38" s="2" t="s">
        <v>533</v>
      </c>
      <c r="P38" s="2" t="s">
        <v>533</v>
      </c>
      <c r="Q38" s="2" t="s">
        <v>149</v>
      </c>
      <c r="R38" s="2" t="s">
        <v>533</v>
      </c>
      <c r="S38" s="2" t="s">
        <v>533</v>
      </c>
      <c r="T38" s="2" t="s">
        <v>533</v>
      </c>
      <c r="U38" s="2" t="s">
        <v>533</v>
      </c>
      <c r="V38" s="2" t="s">
        <v>533</v>
      </c>
      <c r="W38" s="2" t="s">
        <v>533</v>
      </c>
      <c r="X38" s="2" t="s">
        <v>533</v>
      </c>
      <c r="Y38" s="2" t="s">
        <v>534</v>
      </c>
      <c r="Z38" s="2">
        <v>55</v>
      </c>
      <c r="AA38" s="2">
        <v>55</v>
      </c>
      <c r="AB38" s="2" t="s">
        <v>534</v>
      </c>
      <c r="AC38" s="2" t="s">
        <v>535</v>
      </c>
      <c r="AD38" s="2" t="s">
        <v>533</v>
      </c>
      <c r="AE38" s="157" t="s">
        <v>1459</v>
      </c>
      <c r="AF38" s="157" t="s">
        <v>149</v>
      </c>
      <c r="AG38" s="157" t="s">
        <v>3314</v>
      </c>
      <c r="AH38" s="157" t="s">
        <v>1460</v>
      </c>
      <c r="AI38" s="157" t="s">
        <v>533</v>
      </c>
      <c r="AJ38" s="157">
        <v>55</v>
      </c>
      <c r="AK38" s="157" t="s">
        <v>1673</v>
      </c>
      <c r="AL38" s="157" t="s">
        <v>534</v>
      </c>
      <c r="AM38" s="157" t="s">
        <v>534</v>
      </c>
      <c r="AN38" s="157" t="s">
        <v>534</v>
      </c>
      <c r="AO38" s="157" t="s">
        <v>534</v>
      </c>
      <c r="AP38" s="157" t="s">
        <v>534</v>
      </c>
      <c r="AQ38" s="157" t="s">
        <v>534</v>
      </c>
      <c r="AR38" s="157" t="s">
        <v>534</v>
      </c>
      <c r="AS38" s="157" t="s">
        <v>534</v>
      </c>
      <c r="AT38" s="157" t="s">
        <v>534</v>
      </c>
      <c r="AU38" s="157" t="s">
        <v>1674</v>
      </c>
      <c r="AV38" s="157" t="s">
        <v>1675</v>
      </c>
      <c r="AW38" s="157" t="s">
        <v>1676</v>
      </c>
      <c r="AX38" s="157" t="s">
        <v>533</v>
      </c>
      <c r="AY38" s="157">
        <v>4.5</v>
      </c>
      <c r="AZ38" s="157" t="s">
        <v>11</v>
      </c>
      <c r="BA38" s="157">
        <v>500000000</v>
      </c>
      <c r="BB38" s="157">
        <v>99.775000000000006</v>
      </c>
      <c r="BC38" s="157" t="s">
        <v>1477</v>
      </c>
      <c r="BD38" s="157" t="s">
        <v>535</v>
      </c>
      <c r="BE38" s="157" t="s">
        <v>535</v>
      </c>
      <c r="BF38" s="157" t="s">
        <v>1677</v>
      </c>
      <c r="BG38" s="157" t="s">
        <v>533</v>
      </c>
      <c r="BH38" s="157" t="s">
        <v>79</v>
      </c>
      <c r="BI38" s="157" t="s">
        <v>71</v>
      </c>
      <c r="BJ38" s="157" t="s">
        <v>71</v>
      </c>
      <c r="BK38" s="157" t="s">
        <v>311</v>
      </c>
      <c r="BL38" s="157" t="s">
        <v>311</v>
      </c>
      <c r="BM38" s="157" t="s">
        <v>3547</v>
      </c>
    </row>
    <row r="39" spans="1:65">
      <c r="A39" s="157">
        <v>37</v>
      </c>
      <c r="B39" s="157" t="s">
        <v>1035</v>
      </c>
      <c r="C39" s="2" t="s">
        <v>3313</v>
      </c>
      <c r="D39" s="2" t="s">
        <v>1678</v>
      </c>
      <c r="E39" s="2" t="s">
        <v>533</v>
      </c>
      <c r="F39" s="2" t="s">
        <v>534</v>
      </c>
      <c r="G39" s="2" t="s">
        <v>534</v>
      </c>
      <c r="H39" s="2" t="s">
        <v>79</v>
      </c>
      <c r="I39" s="2" t="s">
        <v>533</v>
      </c>
      <c r="J39" s="2" t="s">
        <v>533</v>
      </c>
      <c r="K39" s="2" t="s">
        <v>533</v>
      </c>
      <c r="L39" s="2" t="s">
        <v>533</v>
      </c>
      <c r="M39" s="2" t="s">
        <v>533</v>
      </c>
      <c r="N39" s="2" t="s">
        <v>533</v>
      </c>
      <c r="O39" s="2" t="s">
        <v>533</v>
      </c>
      <c r="P39" s="2" t="s">
        <v>533</v>
      </c>
      <c r="Q39" s="2" t="s">
        <v>149</v>
      </c>
      <c r="R39" s="2" t="s">
        <v>533</v>
      </c>
      <c r="S39" s="2" t="s">
        <v>533</v>
      </c>
      <c r="T39" s="2" t="s">
        <v>533</v>
      </c>
      <c r="U39" s="2" t="s">
        <v>533</v>
      </c>
      <c r="V39" s="2" t="s">
        <v>533</v>
      </c>
      <c r="W39" s="2" t="s">
        <v>533</v>
      </c>
      <c r="X39" s="2" t="s">
        <v>533</v>
      </c>
      <c r="Y39" s="2" t="s">
        <v>534</v>
      </c>
      <c r="Z39" s="2" t="s">
        <v>534</v>
      </c>
      <c r="AA39" s="2" t="s">
        <v>534</v>
      </c>
      <c r="AB39" s="2" t="s">
        <v>534</v>
      </c>
      <c r="AC39" s="2" t="s">
        <v>535</v>
      </c>
      <c r="AD39" s="2" t="s">
        <v>533</v>
      </c>
      <c r="AE39" s="157" t="s">
        <v>1459</v>
      </c>
      <c r="AF39" s="157" t="s">
        <v>149</v>
      </c>
      <c r="AG39" s="157" t="s">
        <v>3314</v>
      </c>
      <c r="AH39" s="157" t="s">
        <v>1460</v>
      </c>
      <c r="AI39" s="157" t="s">
        <v>533</v>
      </c>
      <c r="AJ39" s="157" t="s">
        <v>1461</v>
      </c>
      <c r="AK39" s="157" t="s">
        <v>1679</v>
      </c>
      <c r="AL39" s="157" t="s">
        <v>534</v>
      </c>
      <c r="AM39" s="157" t="s">
        <v>534</v>
      </c>
      <c r="AN39" s="157" t="s">
        <v>534</v>
      </c>
      <c r="AO39" s="157" t="s">
        <v>534</v>
      </c>
      <c r="AP39" s="157" t="s">
        <v>534</v>
      </c>
      <c r="AQ39" s="157" t="s">
        <v>534</v>
      </c>
      <c r="AR39" s="157" t="s">
        <v>534</v>
      </c>
      <c r="AS39" s="157" t="s">
        <v>534</v>
      </c>
      <c r="AT39" s="157" t="s">
        <v>534</v>
      </c>
      <c r="AU39" s="157" t="s">
        <v>1674</v>
      </c>
      <c r="AV39" s="157" t="s">
        <v>1680</v>
      </c>
      <c r="AW39" s="157" t="s">
        <v>1676</v>
      </c>
      <c r="AX39" s="157" t="s">
        <v>533</v>
      </c>
      <c r="AY39" s="157">
        <v>2.8</v>
      </c>
      <c r="AZ39" s="157" t="s">
        <v>532</v>
      </c>
      <c r="BA39" s="157">
        <v>2000000000</v>
      </c>
      <c r="BB39" s="157">
        <v>100</v>
      </c>
      <c r="BC39" s="157" t="s">
        <v>1477</v>
      </c>
      <c r="BD39" s="157" t="s">
        <v>535</v>
      </c>
      <c r="BE39" s="157" t="s">
        <v>535</v>
      </c>
      <c r="BF39" s="157" t="s">
        <v>1677</v>
      </c>
      <c r="BG39" s="157" t="s">
        <v>533</v>
      </c>
      <c r="BH39" s="157" t="s">
        <v>79</v>
      </c>
      <c r="BI39" s="157" t="s">
        <v>71</v>
      </c>
      <c r="BJ39" s="157" t="s">
        <v>71</v>
      </c>
      <c r="BK39" s="157" t="s">
        <v>311</v>
      </c>
      <c r="BL39" s="157" t="s">
        <v>311</v>
      </c>
      <c r="BM39" s="157" t="s">
        <v>3547</v>
      </c>
    </row>
    <row r="40" spans="1:65">
      <c r="A40" s="157">
        <v>38</v>
      </c>
      <c r="B40" s="157" t="s">
        <v>1036</v>
      </c>
      <c r="C40" s="2" t="s">
        <v>3315</v>
      </c>
      <c r="D40" s="2" t="s">
        <v>1571</v>
      </c>
      <c r="E40" s="2" t="s">
        <v>1572</v>
      </c>
      <c r="F40" s="2" t="s">
        <v>534</v>
      </c>
      <c r="G40" s="2" t="s">
        <v>534</v>
      </c>
      <c r="H40" s="2" t="s">
        <v>533</v>
      </c>
      <c r="I40" s="2" t="s">
        <v>533</v>
      </c>
      <c r="J40" s="2" t="s">
        <v>533</v>
      </c>
      <c r="K40" s="2" t="s">
        <v>533</v>
      </c>
      <c r="L40" s="2" t="s">
        <v>533</v>
      </c>
      <c r="M40" s="2" t="s">
        <v>74</v>
      </c>
      <c r="N40" s="2" t="s">
        <v>533</v>
      </c>
      <c r="O40" s="2" t="s">
        <v>533</v>
      </c>
      <c r="P40" s="2" t="s">
        <v>533</v>
      </c>
      <c r="Q40" s="2" t="s">
        <v>2136</v>
      </c>
      <c r="R40" s="2" t="s">
        <v>1573</v>
      </c>
      <c r="S40" s="2" t="s">
        <v>533</v>
      </c>
      <c r="T40" s="2" t="s">
        <v>533</v>
      </c>
      <c r="U40" s="2" t="s">
        <v>74</v>
      </c>
      <c r="V40" s="2" t="s">
        <v>533</v>
      </c>
      <c r="W40" s="2" t="s">
        <v>70</v>
      </c>
      <c r="X40" s="2" t="s">
        <v>71</v>
      </c>
      <c r="Y40" s="2" t="s">
        <v>580</v>
      </c>
      <c r="Z40" s="2" t="s">
        <v>534</v>
      </c>
      <c r="AA40" s="2" t="s">
        <v>534</v>
      </c>
      <c r="AB40" s="2" t="s">
        <v>534</v>
      </c>
      <c r="AC40" s="2" t="s">
        <v>535</v>
      </c>
      <c r="AD40" s="2" t="s">
        <v>533</v>
      </c>
      <c r="AE40" s="157" t="s">
        <v>81</v>
      </c>
      <c r="AF40" s="157" t="s">
        <v>580</v>
      </c>
      <c r="AG40" s="157" t="s">
        <v>149</v>
      </c>
      <c r="AH40" s="157" t="s">
        <v>1470</v>
      </c>
      <c r="AI40" s="157" t="s">
        <v>533</v>
      </c>
      <c r="AJ40" s="157" t="s">
        <v>1461</v>
      </c>
      <c r="AK40" s="157" t="s">
        <v>1574</v>
      </c>
      <c r="AL40" s="157" t="s">
        <v>534</v>
      </c>
      <c r="AM40" s="157" t="s">
        <v>534</v>
      </c>
      <c r="AN40" s="157" t="s">
        <v>534</v>
      </c>
      <c r="AO40" s="157" t="s">
        <v>534</v>
      </c>
      <c r="AP40" s="157" t="s">
        <v>534</v>
      </c>
      <c r="AQ40" s="157" t="s">
        <v>534</v>
      </c>
      <c r="AR40" s="157" t="s">
        <v>1575</v>
      </c>
      <c r="AS40" s="157" t="s">
        <v>534</v>
      </c>
      <c r="AT40" s="157" t="s">
        <v>534</v>
      </c>
      <c r="AU40" s="157" t="s">
        <v>1676</v>
      </c>
      <c r="AV40" s="157" t="s">
        <v>1681</v>
      </c>
      <c r="AW40" s="157" t="s">
        <v>1682</v>
      </c>
      <c r="AX40" s="157" t="s">
        <v>533</v>
      </c>
      <c r="AY40" s="157">
        <v>3.7</v>
      </c>
      <c r="AZ40" s="157" t="s">
        <v>532</v>
      </c>
      <c r="BA40" s="157">
        <v>1500000000</v>
      </c>
      <c r="BB40" s="157">
        <v>100</v>
      </c>
      <c r="BC40" s="157" t="s">
        <v>535</v>
      </c>
      <c r="BD40" s="157" t="s">
        <v>535</v>
      </c>
      <c r="BE40" s="157" t="s">
        <v>535</v>
      </c>
      <c r="BF40" s="157" t="s">
        <v>1580</v>
      </c>
      <c r="BG40" s="157" t="s">
        <v>533</v>
      </c>
      <c r="BH40" s="157" t="s">
        <v>533</v>
      </c>
      <c r="BI40" s="157" t="s">
        <v>70</v>
      </c>
      <c r="BJ40" s="157" t="s">
        <v>71</v>
      </c>
      <c r="BK40" s="157" t="s">
        <v>1581</v>
      </c>
      <c r="BL40" s="157" t="s">
        <v>580</v>
      </c>
      <c r="BM40" s="157" t="s">
        <v>534</v>
      </c>
    </row>
    <row r="41" spans="1:65">
      <c r="A41" s="157">
        <v>39</v>
      </c>
      <c r="B41" s="157" t="s">
        <v>1037</v>
      </c>
      <c r="C41" s="2" t="s">
        <v>3316</v>
      </c>
      <c r="D41" s="2" t="s">
        <v>1683</v>
      </c>
      <c r="E41" s="2" t="s">
        <v>1684</v>
      </c>
      <c r="F41" s="2" t="s">
        <v>534</v>
      </c>
      <c r="G41" s="2" t="s">
        <v>534</v>
      </c>
      <c r="H41" s="2" t="s">
        <v>533</v>
      </c>
      <c r="I41" s="2" t="s">
        <v>73</v>
      </c>
      <c r="J41" s="2" t="s">
        <v>533</v>
      </c>
      <c r="K41" s="2" t="s">
        <v>533</v>
      </c>
      <c r="L41" s="2" t="s">
        <v>533</v>
      </c>
      <c r="M41" s="2" t="s">
        <v>533</v>
      </c>
      <c r="N41" s="2" t="s">
        <v>533</v>
      </c>
      <c r="O41" s="2" t="s">
        <v>533</v>
      </c>
      <c r="P41" s="2" t="s">
        <v>533</v>
      </c>
      <c r="Q41" s="2" t="s">
        <v>149</v>
      </c>
      <c r="R41" s="2" t="s">
        <v>1685</v>
      </c>
      <c r="S41" s="2" t="s">
        <v>533</v>
      </c>
      <c r="T41" s="2" t="s">
        <v>533</v>
      </c>
      <c r="U41" s="2" t="s">
        <v>533</v>
      </c>
      <c r="V41" s="2" t="s">
        <v>533</v>
      </c>
      <c r="W41" s="2" t="s">
        <v>73</v>
      </c>
      <c r="X41" s="2" t="s">
        <v>533</v>
      </c>
      <c r="Y41" s="2" t="s">
        <v>1686</v>
      </c>
      <c r="Z41" s="2" t="s">
        <v>534</v>
      </c>
      <c r="AA41" s="2" t="s">
        <v>534</v>
      </c>
      <c r="AB41" s="2" t="s">
        <v>534</v>
      </c>
      <c r="AC41" s="2" t="s">
        <v>535</v>
      </c>
      <c r="AD41" s="2" t="s">
        <v>533</v>
      </c>
      <c r="AE41" s="157" t="s">
        <v>1459</v>
      </c>
      <c r="AF41" s="157" t="s">
        <v>1686</v>
      </c>
      <c r="AG41" s="157" t="s">
        <v>1686</v>
      </c>
      <c r="AH41" s="157" t="s">
        <v>1470</v>
      </c>
      <c r="AI41" s="157" t="s">
        <v>533</v>
      </c>
      <c r="AJ41" s="157" t="s">
        <v>1461</v>
      </c>
      <c r="AK41" s="157" t="s">
        <v>1687</v>
      </c>
      <c r="AL41" s="157" t="s">
        <v>534</v>
      </c>
      <c r="AM41" s="157" t="s">
        <v>534</v>
      </c>
      <c r="AN41" s="157" t="s">
        <v>534</v>
      </c>
      <c r="AO41" s="157" t="s">
        <v>534</v>
      </c>
      <c r="AP41" s="157" t="s">
        <v>534</v>
      </c>
      <c r="AQ41" s="157" t="s">
        <v>534</v>
      </c>
      <c r="AR41" s="157" t="s">
        <v>1688</v>
      </c>
      <c r="AS41" s="157" t="s">
        <v>534</v>
      </c>
      <c r="AT41" s="157" t="s">
        <v>534</v>
      </c>
      <c r="AU41" s="157" t="s">
        <v>1682</v>
      </c>
      <c r="AV41" s="157" t="s">
        <v>1689</v>
      </c>
      <c r="AW41" s="157" t="s">
        <v>1690</v>
      </c>
      <c r="AX41" s="157" t="s">
        <v>533</v>
      </c>
      <c r="AY41" s="157">
        <v>3.2</v>
      </c>
      <c r="AZ41" s="157" t="s">
        <v>532</v>
      </c>
      <c r="BA41" s="157">
        <v>2800000000</v>
      </c>
      <c r="BB41" s="157">
        <v>100</v>
      </c>
      <c r="BC41" s="157" t="s">
        <v>535</v>
      </c>
      <c r="BD41" s="157" t="s">
        <v>535</v>
      </c>
      <c r="BE41" s="157" t="s">
        <v>535</v>
      </c>
      <c r="BF41" s="157" t="s">
        <v>1685</v>
      </c>
      <c r="BG41" s="157" t="s">
        <v>533</v>
      </c>
      <c r="BH41" s="157" t="s">
        <v>533</v>
      </c>
      <c r="BI41" s="157" t="s">
        <v>73</v>
      </c>
      <c r="BJ41" s="157" t="s">
        <v>533</v>
      </c>
      <c r="BK41" s="157" t="s">
        <v>1686</v>
      </c>
      <c r="BL41" s="157" t="s">
        <v>1686</v>
      </c>
      <c r="BM41" s="157" t="s">
        <v>534</v>
      </c>
    </row>
    <row r="42" spans="1:65">
      <c r="A42" s="157">
        <v>40</v>
      </c>
      <c r="B42" s="157" t="s">
        <v>1038</v>
      </c>
      <c r="C42" s="2" t="s">
        <v>3317</v>
      </c>
      <c r="D42" s="2" t="s">
        <v>1691</v>
      </c>
      <c r="E42" s="2" t="s">
        <v>1692</v>
      </c>
      <c r="F42" s="2" t="s">
        <v>534</v>
      </c>
      <c r="G42" s="2" t="s">
        <v>534</v>
      </c>
      <c r="H42" s="2" t="s">
        <v>533</v>
      </c>
      <c r="I42" s="2" t="s">
        <v>70</v>
      </c>
      <c r="J42" s="2" t="s">
        <v>533</v>
      </c>
      <c r="K42" s="2" t="s">
        <v>533</v>
      </c>
      <c r="L42" s="2" t="s">
        <v>533</v>
      </c>
      <c r="M42" s="2" t="s">
        <v>74</v>
      </c>
      <c r="N42" s="2" t="s">
        <v>533</v>
      </c>
      <c r="O42" s="2" t="s">
        <v>533</v>
      </c>
      <c r="P42" s="2" t="s">
        <v>533</v>
      </c>
      <c r="Q42" s="2" t="s">
        <v>2136</v>
      </c>
      <c r="R42" s="2" t="s">
        <v>592</v>
      </c>
      <c r="S42" s="2" t="s">
        <v>533</v>
      </c>
      <c r="T42" s="2" t="s">
        <v>533</v>
      </c>
      <c r="U42" s="2" t="s">
        <v>74</v>
      </c>
      <c r="V42" s="2" t="s">
        <v>533</v>
      </c>
      <c r="W42" s="2" t="s">
        <v>70</v>
      </c>
      <c r="X42" s="2" t="s">
        <v>70</v>
      </c>
      <c r="Y42" s="2" t="s">
        <v>575</v>
      </c>
      <c r="Z42" s="2" t="s">
        <v>534</v>
      </c>
      <c r="AA42" s="2" t="s">
        <v>534</v>
      </c>
      <c r="AB42" s="2" t="s">
        <v>534</v>
      </c>
      <c r="AC42" s="2" t="s">
        <v>535</v>
      </c>
      <c r="AD42" s="2" t="s">
        <v>533</v>
      </c>
      <c r="AE42" s="157" t="s">
        <v>1459</v>
      </c>
      <c r="AF42" s="157" t="s">
        <v>575</v>
      </c>
      <c r="AG42" s="157" t="s">
        <v>412</v>
      </c>
      <c r="AH42" s="157" t="s">
        <v>1470</v>
      </c>
      <c r="AI42" s="157" t="s">
        <v>533</v>
      </c>
      <c r="AJ42" s="157" t="s">
        <v>1461</v>
      </c>
      <c r="AK42" s="157" t="s">
        <v>1693</v>
      </c>
      <c r="AL42" s="157" t="s">
        <v>534</v>
      </c>
      <c r="AM42" s="157" t="s">
        <v>534</v>
      </c>
      <c r="AN42" s="157" t="s">
        <v>534</v>
      </c>
      <c r="AO42" s="157" t="s">
        <v>534</v>
      </c>
      <c r="AP42" s="157" t="s">
        <v>534</v>
      </c>
      <c r="AQ42" s="157" t="s">
        <v>534</v>
      </c>
      <c r="AR42" s="157" t="s">
        <v>1694</v>
      </c>
      <c r="AS42" s="157" t="s">
        <v>534</v>
      </c>
      <c r="AT42" s="157" t="s">
        <v>534</v>
      </c>
      <c r="AU42" s="157" t="s">
        <v>1695</v>
      </c>
      <c r="AV42" s="157" t="s">
        <v>1696</v>
      </c>
      <c r="AW42" s="157" t="s">
        <v>1697</v>
      </c>
      <c r="AX42" s="157" t="s">
        <v>533</v>
      </c>
      <c r="AY42" s="157">
        <v>3.15</v>
      </c>
      <c r="AZ42" s="157" t="s">
        <v>532</v>
      </c>
      <c r="BA42" s="157">
        <v>1500000000</v>
      </c>
      <c r="BB42" s="157">
        <v>100</v>
      </c>
      <c r="BC42" s="157" t="s">
        <v>535</v>
      </c>
      <c r="BD42" s="157" t="s">
        <v>535</v>
      </c>
      <c r="BE42" s="157" t="s">
        <v>535</v>
      </c>
      <c r="BF42" s="157" t="s">
        <v>592</v>
      </c>
      <c r="BG42" s="157" t="s">
        <v>533</v>
      </c>
      <c r="BH42" s="157" t="s">
        <v>533</v>
      </c>
      <c r="BI42" s="157" t="s">
        <v>70</v>
      </c>
      <c r="BJ42" s="157" t="s">
        <v>70</v>
      </c>
      <c r="BK42" s="157" t="s">
        <v>536</v>
      </c>
      <c r="BL42" s="157" t="s">
        <v>575</v>
      </c>
      <c r="BM42" s="157" t="s">
        <v>534</v>
      </c>
    </row>
    <row r="43" spans="1:65">
      <c r="A43" s="157">
        <v>41</v>
      </c>
      <c r="B43" s="157" t="s">
        <v>1039</v>
      </c>
      <c r="C43" s="2" t="s">
        <v>3317</v>
      </c>
      <c r="D43" s="2" t="s">
        <v>1691</v>
      </c>
      <c r="E43" s="2" t="s">
        <v>1692</v>
      </c>
      <c r="F43" s="2" t="s">
        <v>534</v>
      </c>
      <c r="G43" s="2" t="s">
        <v>534</v>
      </c>
      <c r="H43" s="2" t="s">
        <v>533</v>
      </c>
      <c r="I43" s="2" t="s">
        <v>70</v>
      </c>
      <c r="J43" s="2" t="s">
        <v>533</v>
      </c>
      <c r="K43" s="2" t="s">
        <v>533</v>
      </c>
      <c r="L43" s="2" t="s">
        <v>533</v>
      </c>
      <c r="M43" s="2" t="s">
        <v>74</v>
      </c>
      <c r="N43" s="2" t="s">
        <v>533</v>
      </c>
      <c r="O43" s="2" t="s">
        <v>533</v>
      </c>
      <c r="P43" s="2" t="s">
        <v>533</v>
      </c>
      <c r="Q43" s="2" t="s">
        <v>2136</v>
      </c>
      <c r="R43" s="2" t="s">
        <v>592</v>
      </c>
      <c r="S43" s="2" t="s">
        <v>533</v>
      </c>
      <c r="T43" s="2" t="s">
        <v>533</v>
      </c>
      <c r="U43" s="2" t="s">
        <v>74</v>
      </c>
      <c r="V43" s="2" t="s">
        <v>533</v>
      </c>
      <c r="W43" s="2" t="s">
        <v>70</v>
      </c>
      <c r="X43" s="2" t="s">
        <v>70</v>
      </c>
      <c r="Y43" s="2" t="s">
        <v>575</v>
      </c>
      <c r="Z43" s="2" t="s">
        <v>534</v>
      </c>
      <c r="AA43" s="2" t="s">
        <v>534</v>
      </c>
      <c r="AB43" s="2" t="s">
        <v>534</v>
      </c>
      <c r="AC43" s="2" t="s">
        <v>535</v>
      </c>
      <c r="AD43" s="2" t="s">
        <v>533</v>
      </c>
      <c r="AE43" s="157" t="s">
        <v>1459</v>
      </c>
      <c r="AF43" s="157" t="s">
        <v>575</v>
      </c>
      <c r="AG43" s="157" t="s">
        <v>412</v>
      </c>
      <c r="AH43" s="157" t="s">
        <v>1470</v>
      </c>
      <c r="AI43" s="157" t="s">
        <v>533</v>
      </c>
      <c r="AJ43" s="157" t="s">
        <v>1461</v>
      </c>
      <c r="AK43" s="157" t="s">
        <v>1693</v>
      </c>
      <c r="AL43" s="157" t="s">
        <v>534</v>
      </c>
      <c r="AM43" s="157" t="s">
        <v>534</v>
      </c>
      <c r="AN43" s="157" t="s">
        <v>534</v>
      </c>
      <c r="AO43" s="157" t="s">
        <v>534</v>
      </c>
      <c r="AP43" s="157" t="s">
        <v>534</v>
      </c>
      <c r="AQ43" s="157" t="s">
        <v>534</v>
      </c>
      <c r="AR43" s="157" t="s">
        <v>1694</v>
      </c>
      <c r="AS43" s="157" t="s">
        <v>534</v>
      </c>
      <c r="AT43" s="157" t="s">
        <v>534</v>
      </c>
      <c r="AU43" s="157" t="s">
        <v>1695</v>
      </c>
      <c r="AV43" s="157" t="s">
        <v>1698</v>
      </c>
      <c r="AW43" s="157" t="s">
        <v>1697</v>
      </c>
      <c r="AX43" s="157" t="s">
        <v>533</v>
      </c>
      <c r="AY43" s="157">
        <v>3.25</v>
      </c>
      <c r="AZ43" s="157" t="s">
        <v>532</v>
      </c>
      <c r="BA43" s="157">
        <v>1500000000</v>
      </c>
      <c r="BB43" s="157">
        <v>100</v>
      </c>
      <c r="BC43" s="157" t="s">
        <v>535</v>
      </c>
      <c r="BD43" s="157" t="s">
        <v>535</v>
      </c>
      <c r="BE43" s="157" t="s">
        <v>535</v>
      </c>
      <c r="BF43" s="157" t="s">
        <v>592</v>
      </c>
      <c r="BG43" s="157" t="s">
        <v>533</v>
      </c>
      <c r="BH43" s="157" t="s">
        <v>533</v>
      </c>
      <c r="BI43" s="157" t="s">
        <v>70</v>
      </c>
      <c r="BJ43" s="157" t="s">
        <v>70</v>
      </c>
      <c r="BK43" s="157" t="s">
        <v>536</v>
      </c>
      <c r="BL43" s="157" t="s">
        <v>575</v>
      </c>
      <c r="BM43" s="157" t="s">
        <v>534</v>
      </c>
    </row>
    <row r="44" spans="1:65">
      <c r="A44" s="157">
        <v>42</v>
      </c>
      <c r="B44" s="157" t="s">
        <v>1040</v>
      </c>
      <c r="C44" s="2" t="s">
        <v>3318</v>
      </c>
      <c r="D44" s="2" t="s">
        <v>1699</v>
      </c>
      <c r="E44" s="2" t="s">
        <v>533</v>
      </c>
      <c r="F44" s="2" t="s">
        <v>534</v>
      </c>
      <c r="G44" s="2" t="s">
        <v>534</v>
      </c>
      <c r="H44" s="2" t="s">
        <v>533</v>
      </c>
      <c r="I44" s="2" t="s">
        <v>533</v>
      </c>
      <c r="J44" s="2" t="s">
        <v>533</v>
      </c>
      <c r="K44" s="2" t="s">
        <v>533</v>
      </c>
      <c r="L44" s="2" t="s">
        <v>533</v>
      </c>
      <c r="M44" s="2" t="s">
        <v>533</v>
      </c>
      <c r="N44" s="2" t="s">
        <v>533</v>
      </c>
      <c r="O44" s="2" t="s">
        <v>81</v>
      </c>
      <c r="P44" s="2" t="s">
        <v>533</v>
      </c>
      <c r="Q44" s="2" t="s">
        <v>1700</v>
      </c>
      <c r="R44" s="2" t="s">
        <v>533</v>
      </c>
      <c r="S44" s="2" t="s">
        <v>533</v>
      </c>
      <c r="T44" s="2" t="s">
        <v>533</v>
      </c>
      <c r="U44" s="2" t="s">
        <v>533</v>
      </c>
      <c r="V44" s="2" t="s">
        <v>533</v>
      </c>
      <c r="W44" s="2" t="s">
        <v>533</v>
      </c>
      <c r="X44" s="2" t="s">
        <v>533</v>
      </c>
      <c r="Y44" s="2" t="s">
        <v>534</v>
      </c>
      <c r="Z44" s="2" t="s">
        <v>534</v>
      </c>
      <c r="AA44" s="2" t="s">
        <v>534</v>
      </c>
      <c r="AB44" s="2" t="s">
        <v>534</v>
      </c>
      <c r="AC44" s="2" t="s">
        <v>535</v>
      </c>
      <c r="AD44" s="2" t="s">
        <v>533</v>
      </c>
      <c r="AE44" s="157" t="s">
        <v>81</v>
      </c>
      <c r="AF44" s="157" t="s">
        <v>1700</v>
      </c>
      <c r="AG44" s="157" t="s">
        <v>149</v>
      </c>
      <c r="AH44" s="157" t="s">
        <v>1498</v>
      </c>
      <c r="AI44" s="157" t="s">
        <v>533</v>
      </c>
      <c r="AJ44" s="157" t="s">
        <v>1461</v>
      </c>
      <c r="AK44" s="157" t="s">
        <v>1701</v>
      </c>
      <c r="AL44" s="157" t="s">
        <v>534</v>
      </c>
      <c r="AM44" s="157" t="s">
        <v>534</v>
      </c>
      <c r="AN44" s="157" t="s">
        <v>534</v>
      </c>
      <c r="AO44" s="157" t="s">
        <v>534</v>
      </c>
      <c r="AP44" s="157" t="s">
        <v>534</v>
      </c>
      <c r="AQ44" s="157" t="s">
        <v>534</v>
      </c>
      <c r="AR44" s="157" t="s">
        <v>534</v>
      </c>
      <c r="AS44" s="157" t="s">
        <v>534</v>
      </c>
      <c r="AT44" s="157" t="s">
        <v>534</v>
      </c>
      <c r="AU44" s="157" t="s">
        <v>1702</v>
      </c>
      <c r="AV44" s="157" t="s">
        <v>1703</v>
      </c>
      <c r="AW44" s="157" t="s">
        <v>1704</v>
      </c>
      <c r="AX44" s="157" t="s">
        <v>1705</v>
      </c>
      <c r="AY44" s="157">
        <v>4.2</v>
      </c>
      <c r="AZ44" s="157" t="s">
        <v>532</v>
      </c>
      <c r="BA44" s="157">
        <v>700000000</v>
      </c>
      <c r="BB44" s="157">
        <v>100</v>
      </c>
      <c r="BC44" s="157" t="s">
        <v>535</v>
      </c>
      <c r="BD44" s="157" t="s">
        <v>535</v>
      </c>
      <c r="BE44" s="157" t="s">
        <v>535</v>
      </c>
      <c r="BF44" s="157" t="s">
        <v>1706</v>
      </c>
      <c r="BG44" s="157" t="s">
        <v>533</v>
      </c>
      <c r="BH44" s="157" t="s">
        <v>533</v>
      </c>
      <c r="BI44" s="157" t="s">
        <v>81</v>
      </c>
      <c r="BJ44" s="157" t="s">
        <v>70</v>
      </c>
      <c r="BK44" s="157" t="s">
        <v>1707</v>
      </c>
      <c r="BL44" s="157" t="s">
        <v>1707</v>
      </c>
      <c r="BM44" s="157" t="s">
        <v>534</v>
      </c>
    </row>
    <row r="45" spans="1:65">
      <c r="A45" s="157">
        <v>43</v>
      </c>
      <c r="B45" s="157" t="s">
        <v>1041</v>
      </c>
      <c r="C45" s="2" t="s">
        <v>3319</v>
      </c>
      <c r="D45" s="2" t="s">
        <v>1708</v>
      </c>
      <c r="E45" s="2" t="s">
        <v>533</v>
      </c>
      <c r="F45" s="2" t="s">
        <v>534</v>
      </c>
      <c r="G45" s="2" t="s">
        <v>534</v>
      </c>
      <c r="H45" s="2" t="s">
        <v>533</v>
      </c>
      <c r="I45" s="2" t="s">
        <v>533</v>
      </c>
      <c r="J45" s="2" t="s">
        <v>533</v>
      </c>
      <c r="K45" s="2" t="s">
        <v>533</v>
      </c>
      <c r="L45" s="2" t="s">
        <v>533</v>
      </c>
      <c r="M45" s="2" t="s">
        <v>533</v>
      </c>
      <c r="N45" s="2" t="s">
        <v>533</v>
      </c>
      <c r="O45" s="2" t="s">
        <v>533</v>
      </c>
      <c r="P45" s="2" t="s">
        <v>533</v>
      </c>
      <c r="Q45" s="2" t="s">
        <v>149</v>
      </c>
      <c r="R45" s="2" t="s">
        <v>533</v>
      </c>
      <c r="S45" s="2" t="s">
        <v>533</v>
      </c>
      <c r="T45" s="2" t="s">
        <v>533</v>
      </c>
      <c r="U45" s="2" t="s">
        <v>533</v>
      </c>
      <c r="V45" s="2" t="s">
        <v>533</v>
      </c>
      <c r="W45" s="2" t="s">
        <v>533</v>
      </c>
      <c r="X45" s="2" t="s">
        <v>533</v>
      </c>
      <c r="Y45" s="2" t="s">
        <v>534</v>
      </c>
      <c r="Z45" s="2" t="s">
        <v>534</v>
      </c>
      <c r="AA45" s="2" t="s">
        <v>534</v>
      </c>
      <c r="AB45" s="2" t="s">
        <v>534</v>
      </c>
      <c r="AC45" s="2" t="s">
        <v>535</v>
      </c>
      <c r="AD45" s="2" t="s">
        <v>533</v>
      </c>
      <c r="AE45" s="157" t="s">
        <v>81</v>
      </c>
      <c r="AF45" s="157" t="s">
        <v>149</v>
      </c>
      <c r="AG45" s="157" t="s">
        <v>149</v>
      </c>
      <c r="AH45" s="157" t="s">
        <v>1460</v>
      </c>
      <c r="AI45" s="157" t="s">
        <v>533</v>
      </c>
      <c r="AJ45" s="157" t="s">
        <v>1461</v>
      </c>
      <c r="AK45" s="157" t="s">
        <v>1709</v>
      </c>
      <c r="AL45" s="157" t="s">
        <v>534</v>
      </c>
      <c r="AM45" s="157" t="s">
        <v>534</v>
      </c>
      <c r="AN45" s="157" t="s">
        <v>534</v>
      </c>
      <c r="AO45" s="157" t="s">
        <v>534</v>
      </c>
      <c r="AP45" s="157" t="s">
        <v>534</v>
      </c>
      <c r="AQ45" s="157" t="s">
        <v>534</v>
      </c>
      <c r="AR45" s="157" t="s">
        <v>534</v>
      </c>
      <c r="AS45" s="157" t="s">
        <v>534</v>
      </c>
      <c r="AT45" s="157" t="s">
        <v>534</v>
      </c>
      <c r="AU45" s="157" t="s">
        <v>1697</v>
      </c>
      <c r="AV45" s="157" t="s">
        <v>1710</v>
      </c>
      <c r="AW45" s="157" t="s">
        <v>1711</v>
      </c>
      <c r="AX45" s="157" t="s">
        <v>533</v>
      </c>
      <c r="AY45" s="157">
        <v>4.8</v>
      </c>
      <c r="AZ45" s="157" t="s">
        <v>532</v>
      </c>
      <c r="BA45" s="157">
        <v>300000000</v>
      </c>
      <c r="BB45" s="157">
        <v>100</v>
      </c>
      <c r="BC45" s="157" t="s">
        <v>535</v>
      </c>
      <c r="BD45" s="157" t="s">
        <v>535</v>
      </c>
      <c r="BE45" s="157" t="s">
        <v>535</v>
      </c>
      <c r="BF45" s="157" t="s">
        <v>1712</v>
      </c>
      <c r="BG45" s="157" t="s">
        <v>533</v>
      </c>
      <c r="BH45" s="157" t="s">
        <v>533</v>
      </c>
      <c r="BI45" s="157" t="s">
        <v>533</v>
      </c>
      <c r="BJ45" s="157" t="s">
        <v>533</v>
      </c>
      <c r="BK45" s="157" t="s">
        <v>149</v>
      </c>
      <c r="BL45" s="157" t="s">
        <v>149</v>
      </c>
      <c r="BM45" s="157" t="s">
        <v>534</v>
      </c>
    </row>
    <row r="46" spans="1:65">
      <c r="A46" s="157">
        <v>44</v>
      </c>
      <c r="B46" s="157" t="s">
        <v>1042</v>
      </c>
      <c r="C46" s="2" t="s">
        <v>3319</v>
      </c>
      <c r="D46" s="2" t="s">
        <v>1713</v>
      </c>
      <c r="E46" s="2" t="s">
        <v>533</v>
      </c>
      <c r="F46" s="2" t="s">
        <v>534</v>
      </c>
      <c r="G46" s="2" t="s">
        <v>534</v>
      </c>
      <c r="H46" s="2" t="s">
        <v>533</v>
      </c>
      <c r="I46" s="2" t="s">
        <v>533</v>
      </c>
      <c r="J46" s="2" t="s">
        <v>533</v>
      </c>
      <c r="K46" s="2" t="s">
        <v>533</v>
      </c>
      <c r="L46" s="2" t="s">
        <v>533</v>
      </c>
      <c r="M46" s="2" t="s">
        <v>533</v>
      </c>
      <c r="N46" s="2" t="s">
        <v>533</v>
      </c>
      <c r="O46" s="2" t="s">
        <v>533</v>
      </c>
      <c r="P46" s="2" t="s">
        <v>533</v>
      </c>
      <c r="Q46" s="2" t="s">
        <v>149</v>
      </c>
      <c r="R46" s="2" t="s">
        <v>533</v>
      </c>
      <c r="S46" s="2" t="s">
        <v>533</v>
      </c>
      <c r="T46" s="2" t="s">
        <v>533</v>
      </c>
      <c r="U46" s="2" t="s">
        <v>533</v>
      </c>
      <c r="V46" s="2" t="s">
        <v>533</v>
      </c>
      <c r="W46" s="2" t="s">
        <v>533</v>
      </c>
      <c r="X46" s="2" t="s">
        <v>533</v>
      </c>
      <c r="Y46" s="2" t="s">
        <v>534</v>
      </c>
      <c r="Z46" s="2" t="s">
        <v>534</v>
      </c>
      <c r="AA46" s="2" t="s">
        <v>534</v>
      </c>
      <c r="AB46" s="2" t="s">
        <v>534</v>
      </c>
      <c r="AC46" s="2" t="s">
        <v>535</v>
      </c>
      <c r="AD46" s="2" t="s">
        <v>533</v>
      </c>
      <c r="AE46" s="157" t="s">
        <v>81</v>
      </c>
      <c r="AF46" s="157" t="s">
        <v>149</v>
      </c>
      <c r="AG46" s="157" t="s">
        <v>149</v>
      </c>
      <c r="AH46" s="157" t="s">
        <v>1460</v>
      </c>
      <c r="AI46" s="157" t="s">
        <v>533</v>
      </c>
      <c r="AJ46" s="157" t="s">
        <v>1461</v>
      </c>
      <c r="AK46" s="157" t="s">
        <v>1714</v>
      </c>
      <c r="AL46" s="157" t="s">
        <v>534</v>
      </c>
      <c r="AM46" s="157" t="s">
        <v>534</v>
      </c>
      <c r="AN46" s="157" t="s">
        <v>534</v>
      </c>
      <c r="AO46" s="157" t="s">
        <v>534</v>
      </c>
      <c r="AP46" s="157" t="s">
        <v>534</v>
      </c>
      <c r="AQ46" s="157" t="s">
        <v>534</v>
      </c>
      <c r="AR46" s="157" t="s">
        <v>534</v>
      </c>
      <c r="AS46" s="157" t="s">
        <v>534</v>
      </c>
      <c r="AT46" s="157" t="s">
        <v>534</v>
      </c>
      <c r="AU46" s="157" t="s">
        <v>1697</v>
      </c>
      <c r="AV46" s="157" t="s">
        <v>1710</v>
      </c>
      <c r="AW46" s="157" t="s">
        <v>1711</v>
      </c>
      <c r="AX46" s="157" t="s">
        <v>533</v>
      </c>
      <c r="AY46" s="157">
        <v>5.35</v>
      </c>
      <c r="AZ46" s="157" t="s">
        <v>532</v>
      </c>
      <c r="BA46" s="157">
        <v>300000000</v>
      </c>
      <c r="BB46" s="157">
        <v>100</v>
      </c>
      <c r="BC46" s="157" t="s">
        <v>535</v>
      </c>
      <c r="BD46" s="157" t="s">
        <v>535</v>
      </c>
      <c r="BE46" s="157" t="s">
        <v>535</v>
      </c>
      <c r="BF46" s="157" t="s">
        <v>1715</v>
      </c>
      <c r="BG46" s="157" t="s">
        <v>533</v>
      </c>
      <c r="BH46" s="157" t="s">
        <v>533</v>
      </c>
      <c r="BI46" s="157" t="s">
        <v>533</v>
      </c>
      <c r="BJ46" s="157" t="s">
        <v>533</v>
      </c>
      <c r="BK46" s="157" t="s">
        <v>149</v>
      </c>
      <c r="BL46" s="157" t="s">
        <v>149</v>
      </c>
      <c r="BM46" s="157" t="s">
        <v>534</v>
      </c>
    </row>
    <row r="47" spans="1:65">
      <c r="A47" s="157">
        <v>45</v>
      </c>
      <c r="B47" s="157" t="s">
        <v>1043</v>
      </c>
      <c r="C47" s="157" t="s">
        <v>3319</v>
      </c>
      <c r="D47" s="157" t="s">
        <v>1716</v>
      </c>
      <c r="E47" s="157" t="s">
        <v>533</v>
      </c>
      <c r="F47" s="157" t="s">
        <v>534</v>
      </c>
      <c r="G47" s="157" t="s">
        <v>534</v>
      </c>
      <c r="H47" s="157" t="s">
        <v>533</v>
      </c>
      <c r="I47" s="157" t="s">
        <v>533</v>
      </c>
      <c r="J47" s="157" t="s">
        <v>533</v>
      </c>
      <c r="K47" s="157" t="s">
        <v>533</v>
      </c>
      <c r="L47" s="157" t="s">
        <v>533</v>
      </c>
      <c r="M47" s="157" t="s">
        <v>533</v>
      </c>
      <c r="N47" s="157" t="s">
        <v>533</v>
      </c>
      <c r="O47" s="157" t="s">
        <v>533</v>
      </c>
      <c r="P47" s="157" t="s">
        <v>77</v>
      </c>
      <c r="Q47" s="157" t="s">
        <v>538</v>
      </c>
      <c r="R47" s="157" t="s">
        <v>533</v>
      </c>
      <c r="S47" s="157" t="s">
        <v>533</v>
      </c>
      <c r="T47" s="157" t="s">
        <v>533</v>
      </c>
      <c r="U47" s="157" t="s">
        <v>533</v>
      </c>
      <c r="V47" s="157" t="s">
        <v>533</v>
      </c>
      <c r="W47" s="157" t="s">
        <v>533</v>
      </c>
      <c r="X47" s="157" t="s">
        <v>533</v>
      </c>
      <c r="Y47" s="157" t="s">
        <v>534</v>
      </c>
      <c r="Z47" s="157" t="s">
        <v>534</v>
      </c>
      <c r="AA47" s="157" t="s">
        <v>534</v>
      </c>
      <c r="AB47" s="157" t="s">
        <v>534</v>
      </c>
      <c r="AC47" s="157" t="s">
        <v>535</v>
      </c>
      <c r="AD47" s="157" t="s">
        <v>533</v>
      </c>
      <c r="AE47" s="157" t="s">
        <v>81</v>
      </c>
      <c r="AF47" s="157" t="s">
        <v>538</v>
      </c>
      <c r="AG47" s="157" t="s">
        <v>149</v>
      </c>
      <c r="AH47" s="157" t="s">
        <v>1460</v>
      </c>
      <c r="AI47" s="157" t="s">
        <v>533</v>
      </c>
      <c r="AJ47" s="157" t="s">
        <v>1461</v>
      </c>
      <c r="AK47" s="157" t="s">
        <v>1717</v>
      </c>
      <c r="AL47" s="157" t="s">
        <v>534</v>
      </c>
      <c r="AM47" s="157" t="s">
        <v>534</v>
      </c>
      <c r="AN47" s="157" t="s">
        <v>534</v>
      </c>
      <c r="AO47" s="157" t="s">
        <v>534</v>
      </c>
      <c r="AP47" s="157" t="s">
        <v>534</v>
      </c>
      <c r="AQ47" s="157" t="s">
        <v>534</v>
      </c>
      <c r="AR47" s="157" t="s">
        <v>534</v>
      </c>
      <c r="AS47" s="157" t="s">
        <v>534</v>
      </c>
      <c r="AT47" s="157" t="s">
        <v>534</v>
      </c>
      <c r="AU47" s="157" t="s">
        <v>1697</v>
      </c>
      <c r="AV47" s="157" t="s">
        <v>1718</v>
      </c>
      <c r="AW47" s="157" t="s">
        <v>1711</v>
      </c>
      <c r="AX47" s="157" t="s">
        <v>533</v>
      </c>
      <c r="AY47" s="157">
        <v>4.3499999999999996</v>
      </c>
      <c r="AZ47" s="157" t="s">
        <v>532</v>
      </c>
      <c r="BA47" s="157">
        <v>1360000000</v>
      </c>
      <c r="BB47" s="157">
        <v>100</v>
      </c>
      <c r="BC47" s="157" t="s">
        <v>535</v>
      </c>
      <c r="BD47" s="157" t="s">
        <v>535</v>
      </c>
      <c r="BE47" s="157" t="s">
        <v>535</v>
      </c>
      <c r="BF47" s="157" t="s">
        <v>1719</v>
      </c>
      <c r="BG47" s="157" t="s">
        <v>533</v>
      </c>
      <c r="BH47" s="157" t="s">
        <v>533</v>
      </c>
      <c r="BI47" s="157" t="s">
        <v>533</v>
      </c>
      <c r="BJ47" s="157" t="s">
        <v>77</v>
      </c>
      <c r="BK47" s="157" t="s">
        <v>538</v>
      </c>
      <c r="BL47" s="157" t="s">
        <v>538</v>
      </c>
      <c r="BM47" s="157" t="s">
        <v>534</v>
      </c>
    </row>
    <row r="48" spans="1:65">
      <c r="A48" s="157">
        <v>46</v>
      </c>
      <c r="B48" s="157" t="s">
        <v>1044</v>
      </c>
      <c r="C48" s="157" t="s">
        <v>3319</v>
      </c>
      <c r="D48" s="157" t="s">
        <v>1659</v>
      </c>
      <c r="E48" s="157" t="s">
        <v>533</v>
      </c>
      <c r="F48" s="157" t="s">
        <v>534</v>
      </c>
      <c r="G48" s="157" t="s">
        <v>534</v>
      </c>
      <c r="H48" s="157" t="s">
        <v>533</v>
      </c>
      <c r="I48" s="157" t="s">
        <v>533</v>
      </c>
      <c r="J48" s="157" t="s">
        <v>533</v>
      </c>
      <c r="K48" s="157" t="s">
        <v>533</v>
      </c>
      <c r="L48" s="157" t="s">
        <v>533</v>
      </c>
      <c r="M48" s="157" t="s">
        <v>533</v>
      </c>
      <c r="N48" s="157" t="s">
        <v>533</v>
      </c>
      <c r="O48" s="157" t="s">
        <v>533</v>
      </c>
      <c r="P48" s="157" t="s">
        <v>533</v>
      </c>
      <c r="Q48" s="157" t="s">
        <v>149</v>
      </c>
      <c r="R48" s="157" t="s">
        <v>533</v>
      </c>
      <c r="S48" s="157" t="s">
        <v>533</v>
      </c>
      <c r="T48" s="157" t="s">
        <v>533</v>
      </c>
      <c r="U48" s="157" t="s">
        <v>533</v>
      </c>
      <c r="V48" s="157" t="s">
        <v>533</v>
      </c>
      <c r="W48" s="157" t="s">
        <v>533</v>
      </c>
      <c r="X48" s="157" t="s">
        <v>533</v>
      </c>
      <c r="Y48" s="157" t="s">
        <v>534</v>
      </c>
      <c r="Z48" s="157" t="s">
        <v>534</v>
      </c>
      <c r="AA48" s="157" t="s">
        <v>534</v>
      </c>
      <c r="AB48" s="157" t="s">
        <v>534</v>
      </c>
      <c r="AC48" s="157" t="s">
        <v>535</v>
      </c>
      <c r="AD48" s="157" t="s">
        <v>533</v>
      </c>
      <c r="AE48" s="157" t="s">
        <v>81</v>
      </c>
      <c r="AF48" s="157" t="s">
        <v>149</v>
      </c>
      <c r="AG48" s="157" t="s">
        <v>149</v>
      </c>
      <c r="AH48" s="157" t="s">
        <v>1460</v>
      </c>
      <c r="AI48" s="157" t="s">
        <v>533</v>
      </c>
      <c r="AJ48" s="157" t="s">
        <v>1461</v>
      </c>
      <c r="AK48" s="157" t="s">
        <v>1660</v>
      </c>
      <c r="AL48" s="157" t="s">
        <v>534</v>
      </c>
      <c r="AM48" s="157" t="s">
        <v>534</v>
      </c>
      <c r="AN48" s="157" t="s">
        <v>534</v>
      </c>
      <c r="AO48" s="157" t="s">
        <v>534</v>
      </c>
      <c r="AP48" s="157" t="s">
        <v>534</v>
      </c>
      <c r="AQ48" s="157" t="s">
        <v>534</v>
      </c>
      <c r="AR48" s="157" t="s">
        <v>534</v>
      </c>
      <c r="AS48" s="157">
        <v>33805293</v>
      </c>
      <c r="AT48" s="157" t="s">
        <v>1720</v>
      </c>
      <c r="AU48" s="157" t="s">
        <v>1697</v>
      </c>
      <c r="AV48" s="157" t="s">
        <v>1710</v>
      </c>
      <c r="AW48" s="157" t="s">
        <v>1711</v>
      </c>
      <c r="AX48" s="157" t="s">
        <v>533</v>
      </c>
      <c r="AY48" s="157">
        <v>4.6500000000000004</v>
      </c>
      <c r="AZ48" s="157" t="s">
        <v>532</v>
      </c>
      <c r="BA48" s="157">
        <v>140000000</v>
      </c>
      <c r="BB48" s="157">
        <v>100</v>
      </c>
      <c r="BC48" s="157" t="s">
        <v>535</v>
      </c>
      <c r="BD48" s="157" t="s">
        <v>535</v>
      </c>
      <c r="BE48" s="157" t="s">
        <v>535</v>
      </c>
      <c r="BF48" s="157" t="s">
        <v>534</v>
      </c>
      <c r="BG48" s="157" t="s">
        <v>534</v>
      </c>
      <c r="BH48" s="157" t="s">
        <v>534</v>
      </c>
      <c r="BI48" s="157" t="s">
        <v>534</v>
      </c>
      <c r="BJ48" s="157" t="s">
        <v>534</v>
      </c>
      <c r="BK48" s="157" t="s">
        <v>534</v>
      </c>
      <c r="BL48" s="157" t="s">
        <v>149</v>
      </c>
      <c r="BM48" s="157" t="s">
        <v>534</v>
      </c>
    </row>
    <row r="49" spans="1:65">
      <c r="A49" s="157">
        <v>47</v>
      </c>
      <c r="B49" s="157" t="s">
        <v>1045</v>
      </c>
      <c r="C49" s="157" t="s">
        <v>3320</v>
      </c>
      <c r="D49" s="157" t="s">
        <v>1721</v>
      </c>
      <c r="E49" s="157" t="s">
        <v>1722</v>
      </c>
      <c r="F49" s="157" t="s">
        <v>534</v>
      </c>
      <c r="G49" s="157" t="s">
        <v>534</v>
      </c>
      <c r="H49" s="157" t="s">
        <v>533</v>
      </c>
      <c r="I49" s="157" t="s">
        <v>533</v>
      </c>
      <c r="J49" s="157" t="s">
        <v>77</v>
      </c>
      <c r="K49" s="157" t="s">
        <v>533</v>
      </c>
      <c r="L49" s="157" t="s">
        <v>533</v>
      </c>
      <c r="M49" s="157" t="s">
        <v>533</v>
      </c>
      <c r="N49" s="157" t="s">
        <v>533</v>
      </c>
      <c r="O49" s="157" t="s">
        <v>533</v>
      </c>
      <c r="P49" s="157" t="s">
        <v>533</v>
      </c>
      <c r="Q49" s="157" t="s">
        <v>149</v>
      </c>
      <c r="R49" s="157" t="s">
        <v>1723</v>
      </c>
      <c r="S49" s="157" t="s">
        <v>533</v>
      </c>
      <c r="T49" s="157" t="s">
        <v>533</v>
      </c>
      <c r="U49" s="157" t="s">
        <v>533</v>
      </c>
      <c r="V49" s="157" t="s">
        <v>533</v>
      </c>
      <c r="W49" s="157" t="s">
        <v>533</v>
      </c>
      <c r="X49" s="157" t="s">
        <v>77</v>
      </c>
      <c r="Y49" s="157" t="s">
        <v>538</v>
      </c>
      <c r="Z49" s="157" t="s">
        <v>534</v>
      </c>
      <c r="AA49" s="157" t="s">
        <v>534</v>
      </c>
      <c r="AB49" s="157" t="s">
        <v>534</v>
      </c>
      <c r="AC49" s="157" t="s">
        <v>535</v>
      </c>
      <c r="AD49" s="157" t="s">
        <v>533</v>
      </c>
      <c r="AE49" s="157" t="s">
        <v>1459</v>
      </c>
      <c r="AF49" s="157" t="s">
        <v>538</v>
      </c>
      <c r="AG49" s="157" t="s">
        <v>538</v>
      </c>
      <c r="AH49" s="157" t="s">
        <v>1498</v>
      </c>
      <c r="AI49" s="157" t="s">
        <v>533</v>
      </c>
      <c r="AJ49" s="157" t="s">
        <v>1461</v>
      </c>
      <c r="AK49" s="157" t="s">
        <v>1724</v>
      </c>
      <c r="AL49" s="157" t="s">
        <v>534</v>
      </c>
      <c r="AM49" s="157" t="s">
        <v>534</v>
      </c>
      <c r="AN49" s="157" t="s">
        <v>534</v>
      </c>
      <c r="AO49" s="157" t="s">
        <v>534</v>
      </c>
      <c r="AP49" s="157" t="s">
        <v>534</v>
      </c>
      <c r="AQ49" s="157" t="s">
        <v>534</v>
      </c>
      <c r="AR49" s="157" t="s">
        <v>1725</v>
      </c>
      <c r="AS49" s="157" t="s">
        <v>534</v>
      </c>
      <c r="AT49" s="157" t="s">
        <v>534</v>
      </c>
      <c r="AU49" s="157" t="s">
        <v>1711</v>
      </c>
      <c r="AV49" s="157" t="s">
        <v>1726</v>
      </c>
      <c r="AW49" s="157" t="s">
        <v>1727</v>
      </c>
      <c r="AX49" s="157" t="s">
        <v>533</v>
      </c>
      <c r="AY49" s="157">
        <v>7.9</v>
      </c>
      <c r="AZ49" s="157" t="s">
        <v>11</v>
      </c>
      <c r="BA49" s="157">
        <v>120000000</v>
      </c>
      <c r="BB49" s="157">
        <v>100</v>
      </c>
      <c r="BC49" s="157" t="s">
        <v>535</v>
      </c>
      <c r="BD49" s="157" t="s">
        <v>1477</v>
      </c>
      <c r="BE49" s="157" t="s">
        <v>535</v>
      </c>
      <c r="BF49" s="157" t="s">
        <v>534</v>
      </c>
      <c r="BG49" s="157" t="s">
        <v>534</v>
      </c>
      <c r="BH49" s="157" t="s">
        <v>534</v>
      </c>
      <c r="BI49" s="157" t="s">
        <v>534</v>
      </c>
      <c r="BJ49" s="157" t="s">
        <v>534</v>
      </c>
      <c r="BK49" s="157" t="s">
        <v>534</v>
      </c>
      <c r="BL49" s="157" t="s">
        <v>538</v>
      </c>
      <c r="BM49" s="157" t="s">
        <v>3548</v>
      </c>
    </row>
    <row r="50" spans="1:65">
      <c r="A50" s="157">
        <v>48</v>
      </c>
      <c r="B50" s="157" t="s">
        <v>1046</v>
      </c>
      <c r="C50" s="157" t="s">
        <v>3321</v>
      </c>
      <c r="D50" s="157" t="s">
        <v>1728</v>
      </c>
      <c r="E50" s="157" t="s">
        <v>533</v>
      </c>
      <c r="F50" s="157" t="s">
        <v>534</v>
      </c>
      <c r="G50" s="157" t="s">
        <v>534</v>
      </c>
      <c r="H50" s="157" t="s">
        <v>533</v>
      </c>
      <c r="I50" s="157" t="s">
        <v>533</v>
      </c>
      <c r="J50" s="157" t="s">
        <v>533</v>
      </c>
      <c r="K50" s="157" t="s">
        <v>533</v>
      </c>
      <c r="L50" s="157" t="s">
        <v>533</v>
      </c>
      <c r="M50" s="157" t="s">
        <v>74</v>
      </c>
      <c r="N50" s="157" t="s">
        <v>533</v>
      </c>
      <c r="O50" s="157" t="s">
        <v>533</v>
      </c>
      <c r="P50" s="157" t="s">
        <v>70</v>
      </c>
      <c r="Q50" s="157" t="s">
        <v>563</v>
      </c>
      <c r="R50" s="157" t="s">
        <v>533</v>
      </c>
      <c r="S50" s="157" t="s">
        <v>533</v>
      </c>
      <c r="T50" s="157" t="s">
        <v>533</v>
      </c>
      <c r="U50" s="157" t="s">
        <v>533</v>
      </c>
      <c r="V50" s="157" t="s">
        <v>533</v>
      </c>
      <c r="W50" s="157" t="s">
        <v>533</v>
      </c>
      <c r="X50" s="157" t="s">
        <v>533</v>
      </c>
      <c r="Y50" s="157" t="s">
        <v>534</v>
      </c>
      <c r="Z50" s="157" t="s">
        <v>534</v>
      </c>
      <c r="AA50" s="157" t="s">
        <v>534</v>
      </c>
      <c r="AB50" s="157" t="s">
        <v>534</v>
      </c>
      <c r="AC50" s="157" t="s">
        <v>535</v>
      </c>
      <c r="AD50" s="157" t="s">
        <v>533</v>
      </c>
      <c r="AE50" s="157" t="s">
        <v>81</v>
      </c>
      <c r="AF50" s="157" t="s">
        <v>563</v>
      </c>
      <c r="AG50" s="157" t="s">
        <v>149</v>
      </c>
      <c r="AH50" s="157" t="s">
        <v>1460</v>
      </c>
      <c r="AI50" s="157" t="s">
        <v>533</v>
      </c>
      <c r="AJ50" s="157" t="s">
        <v>1461</v>
      </c>
      <c r="AK50" s="157" t="s">
        <v>1729</v>
      </c>
      <c r="AL50" s="157" t="s">
        <v>534</v>
      </c>
      <c r="AM50" s="157" t="s">
        <v>534</v>
      </c>
      <c r="AN50" s="157" t="s">
        <v>534</v>
      </c>
      <c r="AO50" s="157" t="s">
        <v>534</v>
      </c>
      <c r="AP50" s="157" t="s">
        <v>534</v>
      </c>
      <c r="AQ50" s="157" t="s">
        <v>534</v>
      </c>
      <c r="AR50" s="157" t="s">
        <v>534</v>
      </c>
      <c r="AS50" s="157" t="s">
        <v>534</v>
      </c>
      <c r="AT50" s="157" t="s">
        <v>534</v>
      </c>
      <c r="AU50" s="157" t="s">
        <v>1730</v>
      </c>
      <c r="AV50" s="157" t="s">
        <v>1731</v>
      </c>
      <c r="AW50" s="157" t="s">
        <v>1732</v>
      </c>
      <c r="AX50" s="157" t="s">
        <v>533</v>
      </c>
      <c r="AY50" s="157">
        <v>3.98</v>
      </c>
      <c r="AZ50" s="157" t="s">
        <v>532</v>
      </c>
      <c r="BA50" s="157">
        <v>1370000000</v>
      </c>
      <c r="BB50" s="157">
        <v>100</v>
      </c>
      <c r="BC50" s="157" t="s">
        <v>1477</v>
      </c>
      <c r="BD50" s="157" t="s">
        <v>535</v>
      </c>
      <c r="BE50" s="157" t="s">
        <v>535</v>
      </c>
      <c r="BF50" s="157" t="s">
        <v>534</v>
      </c>
      <c r="BG50" s="157" t="s">
        <v>534</v>
      </c>
      <c r="BH50" s="157" t="s">
        <v>534</v>
      </c>
      <c r="BI50" s="157" t="s">
        <v>534</v>
      </c>
      <c r="BJ50" s="157" t="s">
        <v>534</v>
      </c>
      <c r="BK50" s="157" t="s">
        <v>534</v>
      </c>
      <c r="BL50" s="157" t="s">
        <v>563</v>
      </c>
      <c r="BM50" s="157" t="s">
        <v>3547</v>
      </c>
    </row>
    <row r="51" spans="1:65">
      <c r="A51" s="157">
        <v>49</v>
      </c>
      <c r="B51" s="157" t="s">
        <v>1047</v>
      </c>
      <c r="C51" s="157" t="s">
        <v>3322</v>
      </c>
      <c r="D51" s="157" t="s">
        <v>1733</v>
      </c>
      <c r="E51" s="157" t="s">
        <v>533</v>
      </c>
      <c r="F51" s="157" t="s">
        <v>534</v>
      </c>
      <c r="G51" s="157" t="s">
        <v>534</v>
      </c>
      <c r="H51" s="157" t="s">
        <v>533</v>
      </c>
      <c r="I51" s="157" t="s">
        <v>533</v>
      </c>
      <c r="J51" s="157" t="s">
        <v>533</v>
      </c>
      <c r="K51" s="157" t="s">
        <v>533</v>
      </c>
      <c r="L51" s="157" t="s">
        <v>533</v>
      </c>
      <c r="M51" s="157" t="s">
        <v>533</v>
      </c>
      <c r="N51" s="157" t="s">
        <v>533</v>
      </c>
      <c r="O51" s="157" t="s">
        <v>533</v>
      </c>
      <c r="P51" s="157" t="s">
        <v>84</v>
      </c>
      <c r="Q51" s="157" t="s">
        <v>574</v>
      </c>
      <c r="R51" s="157" t="s">
        <v>533</v>
      </c>
      <c r="S51" s="157" t="s">
        <v>533</v>
      </c>
      <c r="T51" s="157" t="s">
        <v>533</v>
      </c>
      <c r="U51" s="157" t="s">
        <v>533</v>
      </c>
      <c r="V51" s="157" t="s">
        <v>533</v>
      </c>
      <c r="W51" s="157" t="s">
        <v>533</v>
      </c>
      <c r="X51" s="157" t="s">
        <v>533</v>
      </c>
      <c r="Y51" s="157" t="s">
        <v>534</v>
      </c>
      <c r="Z51" s="157" t="s">
        <v>534</v>
      </c>
      <c r="AA51" s="157" t="s">
        <v>534</v>
      </c>
      <c r="AB51" s="157" t="s">
        <v>534</v>
      </c>
      <c r="AC51" s="157" t="s">
        <v>535</v>
      </c>
      <c r="AD51" s="157" t="s">
        <v>533</v>
      </c>
      <c r="AE51" s="157" t="s">
        <v>81</v>
      </c>
      <c r="AF51" s="157" t="s">
        <v>574</v>
      </c>
      <c r="AG51" s="157" t="s">
        <v>149</v>
      </c>
      <c r="AH51" s="157" t="s">
        <v>1460</v>
      </c>
      <c r="AI51" s="157" t="s">
        <v>533</v>
      </c>
      <c r="AJ51" s="157" t="s">
        <v>1461</v>
      </c>
      <c r="AK51" s="157" t="s">
        <v>1734</v>
      </c>
      <c r="AL51" s="157" t="s">
        <v>1451</v>
      </c>
      <c r="AM51" s="157" t="s">
        <v>534</v>
      </c>
      <c r="AN51" s="157" t="s">
        <v>533</v>
      </c>
      <c r="AO51" s="157" t="s">
        <v>533</v>
      </c>
      <c r="AP51" s="157" t="s">
        <v>533</v>
      </c>
      <c r="AQ51" s="157" t="s">
        <v>534</v>
      </c>
      <c r="AR51" s="157" t="s">
        <v>534</v>
      </c>
      <c r="AS51" s="157" t="s">
        <v>534</v>
      </c>
      <c r="AT51" s="157" t="s">
        <v>534</v>
      </c>
      <c r="AU51" s="157" t="s">
        <v>1735</v>
      </c>
      <c r="AV51" s="157" t="s">
        <v>1736</v>
      </c>
      <c r="AW51" s="157" t="s">
        <v>1737</v>
      </c>
      <c r="AX51" s="157" t="s">
        <v>533</v>
      </c>
      <c r="AY51" s="157">
        <v>6.9</v>
      </c>
      <c r="AZ51" s="157" t="s">
        <v>11</v>
      </c>
      <c r="BA51" s="157">
        <v>175000000</v>
      </c>
      <c r="BB51" s="157">
        <v>100</v>
      </c>
      <c r="BC51" s="157" t="s">
        <v>535</v>
      </c>
      <c r="BD51" s="157" t="s">
        <v>535</v>
      </c>
      <c r="BE51" s="157" t="s">
        <v>535</v>
      </c>
      <c r="BF51" s="157" t="s">
        <v>1738</v>
      </c>
      <c r="BG51" s="157" t="s">
        <v>533</v>
      </c>
      <c r="BH51" s="157" t="s">
        <v>533</v>
      </c>
      <c r="BI51" s="157" t="s">
        <v>533</v>
      </c>
      <c r="BJ51" s="157" t="s">
        <v>84</v>
      </c>
      <c r="BK51" s="157" t="s">
        <v>574</v>
      </c>
      <c r="BL51" s="157" t="s">
        <v>574</v>
      </c>
      <c r="BM51" s="157" t="s">
        <v>534</v>
      </c>
    </row>
    <row r="52" spans="1:65">
      <c r="A52" s="157">
        <v>50</v>
      </c>
      <c r="B52" s="157" t="s">
        <v>1048</v>
      </c>
      <c r="C52" s="157" t="s">
        <v>3323</v>
      </c>
      <c r="D52" s="157" t="s">
        <v>1713</v>
      </c>
      <c r="E52" s="157" t="s">
        <v>533</v>
      </c>
      <c r="F52" s="157" t="s">
        <v>534</v>
      </c>
      <c r="G52" s="157" t="s">
        <v>534</v>
      </c>
      <c r="H52" s="157" t="s">
        <v>533</v>
      </c>
      <c r="I52" s="157" t="s">
        <v>533</v>
      </c>
      <c r="J52" s="157" t="s">
        <v>533</v>
      </c>
      <c r="K52" s="157" t="s">
        <v>533</v>
      </c>
      <c r="L52" s="157" t="s">
        <v>533</v>
      </c>
      <c r="M52" s="157" t="s">
        <v>533</v>
      </c>
      <c r="N52" s="157" t="s">
        <v>533</v>
      </c>
      <c r="O52" s="157" t="s">
        <v>533</v>
      </c>
      <c r="P52" s="157" t="s">
        <v>533</v>
      </c>
      <c r="Q52" s="157" t="s">
        <v>149</v>
      </c>
      <c r="R52" s="157" t="s">
        <v>533</v>
      </c>
      <c r="S52" s="157" t="s">
        <v>533</v>
      </c>
      <c r="T52" s="157" t="s">
        <v>533</v>
      </c>
      <c r="U52" s="157" t="s">
        <v>533</v>
      </c>
      <c r="V52" s="157" t="s">
        <v>533</v>
      </c>
      <c r="W52" s="157" t="s">
        <v>533</v>
      </c>
      <c r="X52" s="157" t="s">
        <v>533</v>
      </c>
      <c r="Y52" s="157" t="s">
        <v>534</v>
      </c>
      <c r="Z52" s="157" t="s">
        <v>534</v>
      </c>
      <c r="AA52" s="157" t="s">
        <v>534</v>
      </c>
      <c r="AB52" s="157" t="s">
        <v>534</v>
      </c>
      <c r="AC52" s="157" t="s">
        <v>535</v>
      </c>
      <c r="AD52" s="157" t="s">
        <v>533</v>
      </c>
      <c r="AE52" s="157" t="s">
        <v>81</v>
      </c>
      <c r="AF52" s="157" t="s">
        <v>149</v>
      </c>
      <c r="AG52" s="157" t="s">
        <v>149</v>
      </c>
      <c r="AH52" s="157" t="s">
        <v>1460</v>
      </c>
      <c r="AI52" s="157" t="s">
        <v>533</v>
      </c>
      <c r="AJ52" s="157" t="s">
        <v>1461</v>
      </c>
      <c r="AK52" s="157" t="s">
        <v>1714</v>
      </c>
      <c r="AL52" s="157" t="s">
        <v>534</v>
      </c>
      <c r="AM52" s="157" t="s">
        <v>534</v>
      </c>
      <c r="AN52" s="157" t="s">
        <v>534</v>
      </c>
      <c r="AO52" s="157" t="s">
        <v>534</v>
      </c>
      <c r="AP52" s="157" t="s">
        <v>534</v>
      </c>
      <c r="AQ52" s="157" t="s">
        <v>534</v>
      </c>
      <c r="AR52" s="157" t="s">
        <v>534</v>
      </c>
      <c r="AS52" s="157" t="s">
        <v>534</v>
      </c>
      <c r="AT52" s="157" t="s">
        <v>534</v>
      </c>
      <c r="AU52" s="157" t="s">
        <v>1739</v>
      </c>
      <c r="AV52" s="157" t="s">
        <v>1740</v>
      </c>
      <c r="AW52" s="157" t="s">
        <v>1741</v>
      </c>
      <c r="AX52" s="157" t="s">
        <v>533</v>
      </c>
      <c r="AY52" s="157">
        <v>5.4</v>
      </c>
      <c r="AZ52" s="157" t="s">
        <v>532</v>
      </c>
      <c r="BA52" s="157">
        <v>400000000</v>
      </c>
      <c r="BB52" s="157">
        <v>100</v>
      </c>
      <c r="BC52" s="157" t="s">
        <v>535</v>
      </c>
      <c r="BD52" s="157" t="s">
        <v>535</v>
      </c>
      <c r="BE52" s="157" t="s">
        <v>535</v>
      </c>
      <c r="BF52" s="157" t="s">
        <v>1715</v>
      </c>
      <c r="BG52" s="157" t="s">
        <v>533</v>
      </c>
      <c r="BH52" s="157" t="s">
        <v>533</v>
      </c>
      <c r="BI52" s="157" t="s">
        <v>533</v>
      </c>
      <c r="BJ52" s="157" t="s">
        <v>533</v>
      </c>
      <c r="BK52" s="157" t="s">
        <v>149</v>
      </c>
      <c r="BL52" s="157" t="s">
        <v>149</v>
      </c>
      <c r="BM52" s="157" t="s">
        <v>534</v>
      </c>
    </row>
    <row r="53" spans="1:65">
      <c r="A53" s="157">
        <v>51</v>
      </c>
      <c r="B53" s="157" t="s">
        <v>1049</v>
      </c>
      <c r="C53" s="157" t="s">
        <v>3324</v>
      </c>
      <c r="D53" s="157" t="s">
        <v>1742</v>
      </c>
      <c r="E53" s="157" t="s">
        <v>533</v>
      </c>
      <c r="F53" s="157" t="s">
        <v>534</v>
      </c>
      <c r="G53" s="157" t="s">
        <v>534</v>
      </c>
      <c r="H53" s="157" t="s">
        <v>533</v>
      </c>
      <c r="I53" s="157" t="s">
        <v>533</v>
      </c>
      <c r="J53" s="157" t="s">
        <v>533</v>
      </c>
      <c r="K53" s="157" t="s">
        <v>533</v>
      </c>
      <c r="L53" s="157" t="s">
        <v>533</v>
      </c>
      <c r="M53" s="157" t="s">
        <v>533</v>
      </c>
      <c r="N53" s="157" t="s">
        <v>533</v>
      </c>
      <c r="O53" s="157" t="s">
        <v>533</v>
      </c>
      <c r="P53" s="157" t="s">
        <v>533</v>
      </c>
      <c r="Q53" s="157" t="s">
        <v>149</v>
      </c>
      <c r="R53" s="157" t="s">
        <v>533</v>
      </c>
      <c r="S53" s="157" t="s">
        <v>533</v>
      </c>
      <c r="T53" s="157" t="s">
        <v>533</v>
      </c>
      <c r="U53" s="157" t="s">
        <v>533</v>
      </c>
      <c r="V53" s="157" t="s">
        <v>533</v>
      </c>
      <c r="W53" s="157" t="s">
        <v>533</v>
      </c>
      <c r="X53" s="157" t="s">
        <v>533</v>
      </c>
      <c r="Y53" s="157" t="s">
        <v>534</v>
      </c>
      <c r="Z53" s="157" t="s">
        <v>534</v>
      </c>
      <c r="AA53" s="157" t="s">
        <v>534</v>
      </c>
      <c r="AB53" s="157" t="s">
        <v>534</v>
      </c>
      <c r="AC53" s="157" t="s">
        <v>535</v>
      </c>
      <c r="AD53" s="157" t="s">
        <v>533</v>
      </c>
      <c r="AE53" s="157" t="s">
        <v>81</v>
      </c>
      <c r="AF53" s="157" t="s">
        <v>149</v>
      </c>
      <c r="AG53" s="157" t="s">
        <v>149</v>
      </c>
      <c r="AH53" s="157" t="s">
        <v>1460</v>
      </c>
      <c r="AI53" s="157" t="s">
        <v>533</v>
      </c>
      <c r="AJ53" s="157" t="s">
        <v>1461</v>
      </c>
      <c r="AK53" s="157" t="s">
        <v>1743</v>
      </c>
      <c r="AL53" s="157" t="s">
        <v>534</v>
      </c>
      <c r="AM53" s="157" t="s">
        <v>534</v>
      </c>
      <c r="AN53" s="157" t="s">
        <v>534</v>
      </c>
      <c r="AO53" s="157" t="s">
        <v>534</v>
      </c>
      <c r="AP53" s="157" t="s">
        <v>534</v>
      </c>
      <c r="AQ53" s="157" t="s">
        <v>534</v>
      </c>
      <c r="AR53" s="157" t="s">
        <v>534</v>
      </c>
      <c r="AS53" s="157" t="s">
        <v>534</v>
      </c>
      <c r="AT53" s="157" t="s">
        <v>534</v>
      </c>
      <c r="AU53" s="157" t="s">
        <v>1744</v>
      </c>
      <c r="AV53" s="157" t="s">
        <v>1745</v>
      </c>
      <c r="AW53" s="157" t="s">
        <v>1746</v>
      </c>
      <c r="AX53" s="157" t="s">
        <v>533</v>
      </c>
      <c r="AY53" s="157">
        <v>5.5</v>
      </c>
      <c r="AZ53" s="157" t="s">
        <v>532</v>
      </c>
      <c r="BA53" s="157">
        <v>1000000000</v>
      </c>
      <c r="BB53" s="157">
        <v>100</v>
      </c>
      <c r="BC53" s="157" t="s">
        <v>535</v>
      </c>
      <c r="BD53" s="157" t="s">
        <v>535</v>
      </c>
      <c r="BE53" s="157" t="s">
        <v>535</v>
      </c>
      <c r="BF53" s="157" t="s">
        <v>534</v>
      </c>
      <c r="BG53" s="157" t="s">
        <v>534</v>
      </c>
      <c r="BH53" s="157" t="s">
        <v>534</v>
      </c>
      <c r="BI53" s="157" t="s">
        <v>534</v>
      </c>
      <c r="BJ53" s="157" t="s">
        <v>534</v>
      </c>
      <c r="BK53" s="157" t="s">
        <v>534</v>
      </c>
      <c r="BL53" s="157" t="s">
        <v>149</v>
      </c>
      <c r="BM53" s="157" t="s">
        <v>534</v>
      </c>
    </row>
    <row r="54" spans="1:65">
      <c r="A54" s="157">
        <v>52</v>
      </c>
      <c r="B54" s="157" t="s">
        <v>1050</v>
      </c>
      <c r="C54" s="157" t="s">
        <v>3325</v>
      </c>
      <c r="D54" s="157" t="s">
        <v>1747</v>
      </c>
      <c r="E54" s="157" t="s">
        <v>533</v>
      </c>
      <c r="F54" s="157" t="s">
        <v>534</v>
      </c>
      <c r="G54" s="157" t="s">
        <v>534</v>
      </c>
      <c r="H54" s="157" t="s">
        <v>533</v>
      </c>
      <c r="I54" s="157" t="s">
        <v>533</v>
      </c>
      <c r="J54" s="157" t="s">
        <v>533</v>
      </c>
      <c r="K54" s="157" t="s">
        <v>533</v>
      </c>
      <c r="L54" s="157" t="s">
        <v>533</v>
      </c>
      <c r="M54" s="157" t="s">
        <v>533</v>
      </c>
      <c r="N54" s="157" t="s">
        <v>533</v>
      </c>
      <c r="O54" s="157" t="s">
        <v>533</v>
      </c>
      <c r="P54" s="157" t="s">
        <v>77</v>
      </c>
      <c r="Q54" s="157" t="s">
        <v>538</v>
      </c>
      <c r="R54" s="157" t="s">
        <v>533</v>
      </c>
      <c r="S54" s="157" t="s">
        <v>533</v>
      </c>
      <c r="T54" s="157" t="s">
        <v>533</v>
      </c>
      <c r="U54" s="157" t="s">
        <v>533</v>
      </c>
      <c r="V54" s="157" t="s">
        <v>533</v>
      </c>
      <c r="W54" s="157" t="s">
        <v>533</v>
      </c>
      <c r="X54" s="157" t="s">
        <v>533</v>
      </c>
      <c r="Y54" s="157" t="s">
        <v>534</v>
      </c>
      <c r="Z54" s="157" t="s">
        <v>534</v>
      </c>
      <c r="AA54" s="157" t="s">
        <v>534</v>
      </c>
      <c r="AB54" s="157" t="s">
        <v>534</v>
      </c>
      <c r="AC54" s="157" t="s">
        <v>535</v>
      </c>
      <c r="AD54" s="157" t="s">
        <v>533</v>
      </c>
      <c r="AE54" s="157" t="s">
        <v>81</v>
      </c>
      <c r="AF54" s="157" t="s">
        <v>538</v>
      </c>
      <c r="AG54" s="157" t="s">
        <v>149</v>
      </c>
      <c r="AH54" s="157" t="s">
        <v>1460</v>
      </c>
      <c r="AI54" s="157" t="s">
        <v>533</v>
      </c>
      <c r="AJ54" s="157" t="s">
        <v>1461</v>
      </c>
      <c r="AK54" s="157" t="s">
        <v>1748</v>
      </c>
      <c r="AL54" s="157" t="s">
        <v>534</v>
      </c>
      <c r="AM54" s="157" t="s">
        <v>534</v>
      </c>
      <c r="AN54" s="157" t="s">
        <v>534</v>
      </c>
      <c r="AO54" s="157" t="s">
        <v>534</v>
      </c>
      <c r="AP54" s="157" t="s">
        <v>534</v>
      </c>
      <c r="AQ54" s="157" t="s">
        <v>534</v>
      </c>
      <c r="AR54" s="157" t="s">
        <v>534</v>
      </c>
      <c r="AS54" s="157" t="s">
        <v>534</v>
      </c>
      <c r="AT54" s="157" t="s">
        <v>534</v>
      </c>
      <c r="AU54" s="157" t="s">
        <v>1741</v>
      </c>
      <c r="AV54" s="157" t="s">
        <v>1749</v>
      </c>
      <c r="AW54" s="157" t="s">
        <v>1750</v>
      </c>
      <c r="AX54" s="157" t="s">
        <v>533</v>
      </c>
      <c r="AY54" s="157">
        <v>4.5</v>
      </c>
      <c r="AZ54" s="157" t="s">
        <v>532</v>
      </c>
      <c r="BA54" s="157">
        <v>1025000000</v>
      </c>
      <c r="BB54" s="157">
        <v>100</v>
      </c>
      <c r="BC54" s="157" t="s">
        <v>535</v>
      </c>
      <c r="BD54" s="157" t="s">
        <v>535</v>
      </c>
      <c r="BE54" s="157" t="s">
        <v>535</v>
      </c>
      <c r="BF54" s="157" t="s">
        <v>1751</v>
      </c>
      <c r="BG54" s="157" t="s">
        <v>533</v>
      </c>
      <c r="BH54" s="157" t="s">
        <v>533</v>
      </c>
      <c r="BI54" s="157" t="s">
        <v>533</v>
      </c>
      <c r="BJ54" s="157" t="s">
        <v>77</v>
      </c>
      <c r="BK54" s="157" t="s">
        <v>538</v>
      </c>
      <c r="BL54" s="157" t="s">
        <v>538</v>
      </c>
      <c r="BM54" s="157" t="s">
        <v>534</v>
      </c>
    </row>
    <row r="55" spans="1:65">
      <c r="A55" s="157">
        <v>53</v>
      </c>
      <c r="B55" s="157" t="s">
        <v>1051</v>
      </c>
      <c r="C55" s="157" t="s">
        <v>3326</v>
      </c>
      <c r="D55" s="157" t="s">
        <v>1752</v>
      </c>
      <c r="E55" s="157" t="s">
        <v>533</v>
      </c>
      <c r="F55" s="157" t="s">
        <v>534</v>
      </c>
      <c r="G55" s="157" t="s">
        <v>534</v>
      </c>
      <c r="H55" s="157" t="s">
        <v>533</v>
      </c>
      <c r="I55" s="157" t="s">
        <v>533</v>
      </c>
      <c r="J55" s="157" t="s">
        <v>533</v>
      </c>
      <c r="K55" s="157" t="s">
        <v>533</v>
      </c>
      <c r="L55" s="157" t="s">
        <v>533</v>
      </c>
      <c r="M55" s="157" t="s">
        <v>533</v>
      </c>
      <c r="N55" s="157" t="s">
        <v>533</v>
      </c>
      <c r="O55" s="157" t="s">
        <v>533</v>
      </c>
      <c r="P55" s="157" t="s">
        <v>533</v>
      </c>
      <c r="Q55" s="157" t="s">
        <v>149</v>
      </c>
      <c r="R55" s="157" t="s">
        <v>533</v>
      </c>
      <c r="S55" s="157" t="s">
        <v>533</v>
      </c>
      <c r="T55" s="157" t="s">
        <v>533</v>
      </c>
      <c r="U55" s="157" t="s">
        <v>533</v>
      </c>
      <c r="V55" s="157" t="s">
        <v>533</v>
      </c>
      <c r="W55" s="157" t="s">
        <v>533</v>
      </c>
      <c r="X55" s="157" t="s">
        <v>533</v>
      </c>
      <c r="Y55" s="157" t="s">
        <v>534</v>
      </c>
      <c r="Z55" s="157" t="s">
        <v>534</v>
      </c>
      <c r="AA55" s="157" t="s">
        <v>534</v>
      </c>
      <c r="AB55" s="157" t="s">
        <v>534</v>
      </c>
      <c r="AC55" s="157" t="s">
        <v>535</v>
      </c>
      <c r="AD55" s="157" t="s">
        <v>533</v>
      </c>
      <c r="AE55" s="157" t="s">
        <v>81</v>
      </c>
      <c r="AF55" s="157" t="s">
        <v>149</v>
      </c>
      <c r="AG55" s="157" t="s">
        <v>149</v>
      </c>
      <c r="AH55" s="157" t="s">
        <v>1460</v>
      </c>
      <c r="AI55" s="157" t="s">
        <v>533</v>
      </c>
      <c r="AJ55" s="157" t="s">
        <v>1461</v>
      </c>
      <c r="AK55" s="157" t="s">
        <v>1753</v>
      </c>
      <c r="AL55" s="157" t="s">
        <v>534</v>
      </c>
      <c r="AM55" s="157" t="s">
        <v>534</v>
      </c>
      <c r="AN55" s="157" t="s">
        <v>534</v>
      </c>
      <c r="AO55" s="157" t="s">
        <v>534</v>
      </c>
      <c r="AP55" s="157" t="s">
        <v>534</v>
      </c>
      <c r="AQ55" s="157" t="s">
        <v>534</v>
      </c>
      <c r="AR55" s="157" t="s">
        <v>534</v>
      </c>
      <c r="AS55" s="157">
        <v>21163293</v>
      </c>
      <c r="AT55" s="157" t="s">
        <v>1754</v>
      </c>
      <c r="AU55" s="157" t="s">
        <v>1741</v>
      </c>
      <c r="AV55" s="157" t="s">
        <v>1749</v>
      </c>
      <c r="AW55" s="157" t="s">
        <v>1755</v>
      </c>
      <c r="AX55" s="157" t="s">
        <v>533</v>
      </c>
      <c r="AY55" s="157">
        <v>4.8</v>
      </c>
      <c r="AZ55" s="157" t="s">
        <v>532</v>
      </c>
      <c r="BA55" s="157">
        <v>100000000</v>
      </c>
      <c r="BB55" s="157">
        <v>100</v>
      </c>
      <c r="BC55" s="157" t="s">
        <v>535</v>
      </c>
      <c r="BD55" s="157" t="s">
        <v>535</v>
      </c>
      <c r="BE55" s="157" t="s">
        <v>535</v>
      </c>
      <c r="BF55" s="157" t="s">
        <v>534</v>
      </c>
      <c r="BG55" s="157" t="s">
        <v>534</v>
      </c>
      <c r="BH55" s="157" t="s">
        <v>534</v>
      </c>
      <c r="BI55" s="157" t="s">
        <v>534</v>
      </c>
      <c r="BJ55" s="157" t="s">
        <v>534</v>
      </c>
      <c r="BK55" s="157" t="s">
        <v>534</v>
      </c>
      <c r="BL55" s="157" t="s">
        <v>149</v>
      </c>
      <c r="BM55" s="157" t="s">
        <v>534</v>
      </c>
    </row>
    <row r="56" spans="1:65">
      <c r="A56" s="157">
        <v>54</v>
      </c>
      <c r="B56" s="157" t="s">
        <v>1052</v>
      </c>
      <c r="C56" s="157" t="s">
        <v>3327</v>
      </c>
      <c r="D56" s="157" t="s">
        <v>1756</v>
      </c>
      <c r="E56" s="157" t="s">
        <v>533</v>
      </c>
      <c r="F56" s="157" t="s">
        <v>534</v>
      </c>
      <c r="G56" s="157" t="s">
        <v>534</v>
      </c>
      <c r="H56" s="157" t="s">
        <v>533</v>
      </c>
      <c r="I56" s="157" t="s">
        <v>533</v>
      </c>
      <c r="J56" s="157" t="s">
        <v>533</v>
      </c>
      <c r="K56" s="157" t="s">
        <v>533</v>
      </c>
      <c r="L56" s="157" t="s">
        <v>533</v>
      </c>
      <c r="M56" s="157" t="s">
        <v>533</v>
      </c>
      <c r="N56" s="157" t="s">
        <v>533</v>
      </c>
      <c r="O56" s="157" t="s">
        <v>533</v>
      </c>
      <c r="P56" s="157" t="s">
        <v>533</v>
      </c>
      <c r="Q56" s="157" t="s">
        <v>149</v>
      </c>
      <c r="R56" s="157" t="s">
        <v>533</v>
      </c>
      <c r="S56" s="157" t="s">
        <v>533</v>
      </c>
      <c r="T56" s="157" t="s">
        <v>533</v>
      </c>
      <c r="U56" s="157" t="s">
        <v>533</v>
      </c>
      <c r="V56" s="157" t="s">
        <v>533</v>
      </c>
      <c r="W56" s="157" t="s">
        <v>533</v>
      </c>
      <c r="X56" s="157" t="s">
        <v>533</v>
      </c>
      <c r="Y56" s="157" t="s">
        <v>534</v>
      </c>
      <c r="Z56" s="157" t="s">
        <v>534</v>
      </c>
      <c r="AA56" s="157" t="s">
        <v>534</v>
      </c>
      <c r="AB56" s="157" t="s">
        <v>534</v>
      </c>
      <c r="AC56" s="157" t="s">
        <v>535</v>
      </c>
      <c r="AD56" s="157" t="s">
        <v>533</v>
      </c>
      <c r="AE56" s="157" t="s">
        <v>81</v>
      </c>
      <c r="AF56" s="157" t="s">
        <v>149</v>
      </c>
      <c r="AG56" s="157" t="s">
        <v>149</v>
      </c>
      <c r="AH56" s="157" t="s">
        <v>1460</v>
      </c>
      <c r="AI56" s="157" t="s">
        <v>533</v>
      </c>
      <c r="AJ56" s="157" t="s">
        <v>1461</v>
      </c>
      <c r="AK56" s="157" t="s">
        <v>1757</v>
      </c>
      <c r="AL56" s="157" t="s">
        <v>534</v>
      </c>
      <c r="AM56" s="157" t="s">
        <v>534</v>
      </c>
      <c r="AN56" s="157" t="s">
        <v>534</v>
      </c>
      <c r="AO56" s="157" t="s">
        <v>534</v>
      </c>
      <c r="AP56" s="157" t="s">
        <v>534</v>
      </c>
      <c r="AQ56" s="157" t="s">
        <v>534</v>
      </c>
      <c r="AR56" s="157" t="s">
        <v>534</v>
      </c>
      <c r="AS56" s="157">
        <v>67600795</v>
      </c>
      <c r="AT56" s="157" t="s">
        <v>1758</v>
      </c>
      <c r="AU56" s="157" t="s">
        <v>1759</v>
      </c>
      <c r="AV56" s="157" t="s">
        <v>1760</v>
      </c>
      <c r="AW56" s="157" t="s">
        <v>1761</v>
      </c>
      <c r="AX56" s="157" t="s">
        <v>533</v>
      </c>
      <c r="AY56" s="157">
        <v>4</v>
      </c>
      <c r="AZ56" s="157" t="s">
        <v>532</v>
      </c>
      <c r="BA56" s="157">
        <v>875000000</v>
      </c>
      <c r="BB56" s="157">
        <v>100</v>
      </c>
      <c r="BC56" s="157" t="s">
        <v>535</v>
      </c>
      <c r="BD56" s="157" t="s">
        <v>535</v>
      </c>
      <c r="BE56" s="157" t="s">
        <v>535</v>
      </c>
      <c r="BF56" s="157" t="s">
        <v>534</v>
      </c>
      <c r="BG56" s="157" t="s">
        <v>534</v>
      </c>
      <c r="BH56" s="157" t="s">
        <v>534</v>
      </c>
      <c r="BI56" s="157" t="s">
        <v>534</v>
      </c>
      <c r="BJ56" s="157" t="s">
        <v>534</v>
      </c>
      <c r="BK56" s="157" t="s">
        <v>534</v>
      </c>
      <c r="BL56" s="157" t="s">
        <v>149</v>
      </c>
      <c r="BM56" s="157" t="s">
        <v>534</v>
      </c>
    </row>
    <row r="57" spans="1:65">
      <c r="A57" s="157">
        <v>55</v>
      </c>
      <c r="B57" s="157" t="s">
        <v>1053</v>
      </c>
      <c r="C57" s="157" t="s">
        <v>3328</v>
      </c>
      <c r="D57" s="157" t="s">
        <v>1646</v>
      </c>
      <c r="E57" s="157" t="s">
        <v>1647</v>
      </c>
      <c r="F57" s="157" t="s">
        <v>534</v>
      </c>
      <c r="G57" s="157" t="s">
        <v>534</v>
      </c>
      <c r="H57" s="157" t="s">
        <v>533</v>
      </c>
      <c r="I57" s="157" t="s">
        <v>533</v>
      </c>
      <c r="J57" s="157" t="s">
        <v>533</v>
      </c>
      <c r="K57" s="157" t="s">
        <v>533</v>
      </c>
      <c r="L57" s="157" t="s">
        <v>533</v>
      </c>
      <c r="M57" s="157" t="s">
        <v>533</v>
      </c>
      <c r="N57" s="157" t="s">
        <v>533</v>
      </c>
      <c r="O57" s="157" t="s">
        <v>533</v>
      </c>
      <c r="P57" s="157" t="s">
        <v>533</v>
      </c>
      <c r="Q57" s="157" t="s">
        <v>149</v>
      </c>
      <c r="R57" s="157" t="s">
        <v>1648</v>
      </c>
      <c r="S57" s="157" t="s">
        <v>533</v>
      </c>
      <c r="T57" s="157" t="s">
        <v>533</v>
      </c>
      <c r="U57" s="157" t="s">
        <v>533</v>
      </c>
      <c r="V57" s="157" t="s">
        <v>533</v>
      </c>
      <c r="W57" s="157" t="s">
        <v>533</v>
      </c>
      <c r="X57" s="157" t="s">
        <v>533</v>
      </c>
      <c r="Y57" s="157" t="s">
        <v>149</v>
      </c>
      <c r="Z57" s="157" t="s">
        <v>534</v>
      </c>
      <c r="AA57" s="157" t="s">
        <v>534</v>
      </c>
      <c r="AB57" s="157" t="s">
        <v>534</v>
      </c>
      <c r="AC57" s="157" t="s">
        <v>535</v>
      </c>
      <c r="AD57" s="157" t="s">
        <v>533</v>
      </c>
      <c r="AE57" s="157" t="s">
        <v>81</v>
      </c>
      <c r="AF57" s="157" t="s">
        <v>149</v>
      </c>
      <c r="AG57" s="157" t="s">
        <v>149</v>
      </c>
      <c r="AH57" s="157" t="s">
        <v>1460</v>
      </c>
      <c r="AI57" s="157" t="s">
        <v>533</v>
      </c>
      <c r="AJ57" s="157" t="s">
        <v>1461</v>
      </c>
      <c r="AK57" s="157" t="s">
        <v>1649</v>
      </c>
      <c r="AL57" s="157" t="s">
        <v>534</v>
      </c>
      <c r="AM57" s="157" t="s">
        <v>534</v>
      </c>
      <c r="AN57" s="157" t="s">
        <v>534</v>
      </c>
      <c r="AO57" s="157" t="s">
        <v>534</v>
      </c>
      <c r="AP57" s="157" t="s">
        <v>534</v>
      </c>
      <c r="AQ57" s="157" t="s">
        <v>534</v>
      </c>
      <c r="AR57" s="157" t="s">
        <v>1650</v>
      </c>
      <c r="AS57" s="157" t="s">
        <v>534</v>
      </c>
      <c r="AT57" s="157" t="s">
        <v>534</v>
      </c>
      <c r="AU57" s="157" t="s">
        <v>1762</v>
      </c>
      <c r="AV57" s="157" t="s">
        <v>1763</v>
      </c>
      <c r="AW57" s="157" t="s">
        <v>1764</v>
      </c>
      <c r="AX57" s="157" t="s">
        <v>533</v>
      </c>
      <c r="AY57" s="157">
        <v>6.68</v>
      </c>
      <c r="AZ57" s="157" t="s">
        <v>11</v>
      </c>
      <c r="BA57" s="157">
        <v>158000000</v>
      </c>
      <c r="BB57" s="157">
        <v>100</v>
      </c>
      <c r="BC57" s="157" t="s">
        <v>535</v>
      </c>
      <c r="BD57" s="157" t="s">
        <v>535</v>
      </c>
      <c r="BE57" s="157" t="s">
        <v>535</v>
      </c>
      <c r="BF57" s="157" t="s">
        <v>1648</v>
      </c>
      <c r="BG57" s="157" t="s">
        <v>533</v>
      </c>
      <c r="BH57" s="157" t="s">
        <v>533</v>
      </c>
      <c r="BI57" s="157" t="s">
        <v>533</v>
      </c>
      <c r="BJ57" s="157" t="s">
        <v>533</v>
      </c>
      <c r="BK57" s="157" t="s">
        <v>149</v>
      </c>
      <c r="BL57" s="157" t="s">
        <v>149</v>
      </c>
      <c r="BM57" s="157" t="s">
        <v>534</v>
      </c>
    </row>
    <row r="58" spans="1:65">
      <c r="A58" s="157">
        <v>56</v>
      </c>
      <c r="B58" s="157" t="s">
        <v>1054</v>
      </c>
      <c r="C58" s="157" t="s">
        <v>3328</v>
      </c>
      <c r="D58" s="157" t="s">
        <v>1765</v>
      </c>
      <c r="E58" s="157" t="s">
        <v>533</v>
      </c>
      <c r="F58" s="157" t="s">
        <v>534</v>
      </c>
      <c r="G58" s="157" t="s">
        <v>534</v>
      </c>
      <c r="H58" s="157" t="s">
        <v>533</v>
      </c>
      <c r="I58" s="157" t="s">
        <v>533</v>
      </c>
      <c r="J58" s="157" t="s">
        <v>533</v>
      </c>
      <c r="K58" s="157" t="s">
        <v>533</v>
      </c>
      <c r="L58" s="157" t="s">
        <v>533</v>
      </c>
      <c r="M58" s="157" t="s">
        <v>533</v>
      </c>
      <c r="N58" s="157" t="s">
        <v>533</v>
      </c>
      <c r="O58" s="157" t="s">
        <v>533</v>
      </c>
      <c r="P58" s="157" t="s">
        <v>533</v>
      </c>
      <c r="Q58" s="157" t="s">
        <v>149</v>
      </c>
      <c r="R58" s="157" t="s">
        <v>533</v>
      </c>
      <c r="S58" s="157" t="s">
        <v>533</v>
      </c>
      <c r="T58" s="157" t="s">
        <v>533</v>
      </c>
      <c r="U58" s="157" t="s">
        <v>533</v>
      </c>
      <c r="V58" s="157" t="s">
        <v>533</v>
      </c>
      <c r="W58" s="157" t="s">
        <v>533</v>
      </c>
      <c r="X58" s="157" t="s">
        <v>533</v>
      </c>
      <c r="Y58" s="157" t="s">
        <v>534</v>
      </c>
      <c r="Z58" s="157" t="s">
        <v>534</v>
      </c>
      <c r="AA58" s="157" t="s">
        <v>534</v>
      </c>
      <c r="AB58" s="157" t="s">
        <v>534</v>
      </c>
      <c r="AC58" s="157" t="s">
        <v>535</v>
      </c>
      <c r="AD58" s="157" t="s">
        <v>533</v>
      </c>
      <c r="AE58" s="157" t="s">
        <v>81</v>
      </c>
      <c r="AF58" s="157" t="s">
        <v>149</v>
      </c>
      <c r="AG58" s="157" t="s">
        <v>149</v>
      </c>
      <c r="AH58" s="157" t="s">
        <v>1460</v>
      </c>
      <c r="AI58" s="157" t="s">
        <v>533</v>
      </c>
      <c r="AJ58" s="157" t="s">
        <v>1461</v>
      </c>
      <c r="AK58" s="157" t="s">
        <v>1766</v>
      </c>
      <c r="AL58" s="157" t="s">
        <v>534</v>
      </c>
      <c r="AM58" s="157" t="s">
        <v>534</v>
      </c>
      <c r="AN58" s="157" t="s">
        <v>534</v>
      </c>
      <c r="AO58" s="157" t="s">
        <v>534</v>
      </c>
      <c r="AP58" s="157" t="s">
        <v>534</v>
      </c>
      <c r="AQ58" s="157" t="s">
        <v>534</v>
      </c>
      <c r="AR58" s="157" t="s">
        <v>534</v>
      </c>
      <c r="AS58" s="157" t="s">
        <v>534</v>
      </c>
      <c r="AT58" s="157" t="s">
        <v>534</v>
      </c>
      <c r="AU58" s="157" t="s">
        <v>1762</v>
      </c>
      <c r="AV58" s="157" t="s">
        <v>1767</v>
      </c>
      <c r="AW58" s="157" t="s">
        <v>1764</v>
      </c>
      <c r="AX58" s="157" t="s">
        <v>533</v>
      </c>
      <c r="AY58" s="157">
        <v>4.3</v>
      </c>
      <c r="AZ58" s="157" t="s">
        <v>532</v>
      </c>
      <c r="BA58" s="157">
        <v>1700000000</v>
      </c>
      <c r="BB58" s="157">
        <v>100</v>
      </c>
      <c r="BC58" s="157" t="s">
        <v>535</v>
      </c>
      <c r="BD58" s="157" t="s">
        <v>535</v>
      </c>
      <c r="BE58" s="157" t="s">
        <v>535</v>
      </c>
      <c r="BF58" s="157" t="s">
        <v>1768</v>
      </c>
      <c r="BG58" s="157" t="s">
        <v>533</v>
      </c>
      <c r="BH58" s="157" t="s">
        <v>533</v>
      </c>
      <c r="BI58" s="157" t="s">
        <v>533</v>
      </c>
      <c r="BJ58" s="157" t="s">
        <v>533</v>
      </c>
      <c r="BK58" s="157" t="s">
        <v>149</v>
      </c>
      <c r="BL58" s="157" t="s">
        <v>149</v>
      </c>
      <c r="BM58" s="157" t="s">
        <v>534</v>
      </c>
    </row>
    <row r="59" spans="1:65">
      <c r="A59" s="157">
        <v>57</v>
      </c>
      <c r="B59" s="157" t="s">
        <v>1055</v>
      </c>
      <c r="C59" s="157" t="s">
        <v>3329</v>
      </c>
      <c r="D59" s="157" t="s">
        <v>1769</v>
      </c>
      <c r="E59" s="157" t="s">
        <v>533</v>
      </c>
      <c r="F59" s="157" t="s">
        <v>534</v>
      </c>
      <c r="G59" s="157" t="s">
        <v>534</v>
      </c>
      <c r="H59" s="157" t="s">
        <v>533</v>
      </c>
      <c r="I59" s="157" t="s">
        <v>533</v>
      </c>
      <c r="J59" s="157" t="s">
        <v>533</v>
      </c>
      <c r="K59" s="157" t="s">
        <v>533</v>
      </c>
      <c r="L59" s="157" t="s">
        <v>533</v>
      </c>
      <c r="M59" s="157" t="s">
        <v>533</v>
      </c>
      <c r="N59" s="157" t="s">
        <v>533</v>
      </c>
      <c r="O59" s="157" t="s">
        <v>533</v>
      </c>
      <c r="P59" s="157" t="s">
        <v>533</v>
      </c>
      <c r="Q59" s="157" t="s">
        <v>149</v>
      </c>
      <c r="R59" s="157" t="s">
        <v>533</v>
      </c>
      <c r="S59" s="157" t="s">
        <v>533</v>
      </c>
      <c r="T59" s="157" t="s">
        <v>533</v>
      </c>
      <c r="U59" s="157" t="s">
        <v>533</v>
      </c>
      <c r="V59" s="157" t="s">
        <v>533</v>
      </c>
      <c r="W59" s="157" t="s">
        <v>533</v>
      </c>
      <c r="X59" s="157" t="s">
        <v>533</v>
      </c>
      <c r="Y59" s="157" t="s">
        <v>534</v>
      </c>
      <c r="Z59" s="157" t="s">
        <v>534</v>
      </c>
      <c r="AA59" s="157" t="s">
        <v>534</v>
      </c>
      <c r="AB59" s="157" t="s">
        <v>534</v>
      </c>
      <c r="AC59" s="157" t="s">
        <v>535</v>
      </c>
      <c r="AD59" s="157" t="s">
        <v>533</v>
      </c>
      <c r="AE59" s="157" t="s">
        <v>81</v>
      </c>
      <c r="AF59" s="157" t="s">
        <v>149</v>
      </c>
      <c r="AG59" s="157" t="s">
        <v>149</v>
      </c>
      <c r="AH59" s="157" t="s">
        <v>1460</v>
      </c>
      <c r="AI59" s="157" t="s">
        <v>533</v>
      </c>
      <c r="AJ59" s="157" t="s">
        <v>1461</v>
      </c>
      <c r="AK59" s="157" t="s">
        <v>1770</v>
      </c>
      <c r="AL59" s="157" t="s">
        <v>534</v>
      </c>
      <c r="AM59" s="157" t="s">
        <v>534</v>
      </c>
      <c r="AN59" s="157" t="s">
        <v>534</v>
      </c>
      <c r="AO59" s="157" t="s">
        <v>534</v>
      </c>
      <c r="AP59" s="157" t="s">
        <v>534</v>
      </c>
      <c r="AQ59" s="157" t="s">
        <v>534</v>
      </c>
      <c r="AR59" s="157" t="s">
        <v>534</v>
      </c>
      <c r="AS59" s="157" t="s">
        <v>534</v>
      </c>
      <c r="AT59" s="157" t="s">
        <v>534</v>
      </c>
      <c r="AU59" s="157" t="s">
        <v>1761</v>
      </c>
      <c r="AV59" s="157" t="s">
        <v>1771</v>
      </c>
      <c r="AW59" s="157" t="s">
        <v>1772</v>
      </c>
      <c r="AX59" s="157" t="s">
        <v>533</v>
      </c>
      <c r="AY59" s="157">
        <v>4.9000000000000004</v>
      </c>
      <c r="AZ59" s="157" t="s">
        <v>532</v>
      </c>
      <c r="BA59" s="157">
        <v>1600000000</v>
      </c>
      <c r="BB59" s="157">
        <v>100</v>
      </c>
      <c r="BC59" s="157" t="s">
        <v>535</v>
      </c>
      <c r="BD59" s="157" t="s">
        <v>535</v>
      </c>
      <c r="BE59" s="157" t="s">
        <v>535</v>
      </c>
      <c r="BF59" s="157" t="s">
        <v>1773</v>
      </c>
      <c r="BG59" s="157" t="s">
        <v>533</v>
      </c>
      <c r="BH59" s="157" t="s">
        <v>533</v>
      </c>
      <c r="BI59" s="157" t="s">
        <v>533</v>
      </c>
      <c r="BJ59" s="157" t="s">
        <v>533</v>
      </c>
      <c r="BK59" s="157" t="s">
        <v>149</v>
      </c>
      <c r="BL59" s="157" t="s">
        <v>149</v>
      </c>
      <c r="BM59" s="157" t="s">
        <v>534</v>
      </c>
    </row>
    <row r="60" spans="1:65">
      <c r="A60" s="157">
        <v>58</v>
      </c>
      <c r="B60" s="157" t="s">
        <v>1056</v>
      </c>
      <c r="C60" s="157" t="s">
        <v>3330</v>
      </c>
      <c r="D60" s="157" t="s">
        <v>1774</v>
      </c>
      <c r="E60" s="157" t="s">
        <v>533</v>
      </c>
      <c r="F60" s="157" t="s">
        <v>534</v>
      </c>
      <c r="G60" s="157" t="s">
        <v>534</v>
      </c>
      <c r="H60" s="157" t="s">
        <v>72</v>
      </c>
      <c r="I60" s="157" t="s">
        <v>533</v>
      </c>
      <c r="J60" s="157" t="s">
        <v>533</v>
      </c>
      <c r="K60" s="157" t="s">
        <v>533</v>
      </c>
      <c r="L60" s="157" t="s">
        <v>82</v>
      </c>
      <c r="M60" s="157" t="s">
        <v>533</v>
      </c>
      <c r="N60" s="157" t="s">
        <v>533</v>
      </c>
      <c r="O60" s="157" t="s">
        <v>533</v>
      </c>
      <c r="P60" s="157" t="s">
        <v>533</v>
      </c>
      <c r="Q60" s="157" t="s">
        <v>2591</v>
      </c>
      <c r="R60" s="157" t="s">
        <v>533</v>
      </c>
      <c r="S60" s="157" t="s">
        <v>533</v>
      </c>
      <c r="T60" s="157" t="s">
        <v>533</v>
      </c>
      <c r="U60" s="157" t="s">
        <v>533</v>
      </c>
      <c r="V60" s="157" t="s">
        <v>533</v>
      </c>
      <c r="W60" s="157" t="s">
        <v>533</v>
      </c>
      <c r="X60" s="157" t="s">
        <v>533</v>
      </c>
      <c r="Y60" s="157" t="s">
        <v>534</v>
      </c>
      <c r="Z60" s="157">
        <v>315.8</v>
      </c>
      <c r="AA60" s="157">
        <v>315.8</v>
      </c>
      <c r="AB60" s="157">
        <v>315.8</v>
      </c>
      <c r="AC60" s="157" t="s">
        <v>535</v>
      </c>
      <c r="AD60" s="157" t="s">
        <v>533</v>
      </c>
      <c r="AE60" s="157" t="s">
        <v>1775</v>
      </c>
      <c r="AF60" s="157" t="s">
        <v>149</v>
      </c>
      <c r="AG60" s="157" t="s">
        <v>3331</v>
      </c>
      <c r="AH60" s="157" t="s">
        <v>1498</v>
      </c>
      <c r="AI60" s="157" t="s">
        <v>533</v>
      </c>
      <c r="AJ60" s="157">
        <v>315.8</v>
      </c>
      <c r="AK60" s="157" t="s">
        <v>611</v>
      </c>
      <c r="AL60" s="157" t="s">
        <v>1451</v>
      </c>
      <c r="AM60" s="157" t="s">
        <v>534</v>
      </c>
      <c r="AN60" s="157" t="s">
        <v>533</v>
      </c>
      <c r="AO60" s="157" t="s">
        <v>533</v>
      </c>
      <c r="AP60" s="157" t="s">
        <v>533</v>
      </c>
      <c r="AQ60" s="157" t="s">
        <v>534</v>
      </c>
      <c r="AR60" s="157" t="s">
        <v>534</v>
      </c>
      <c r="AS60" s="157" t="s">
        <v>534</v>
      </c>
      <c r="AT60" s="157" t="s">
        <v>534</v>
      </c>
      <c r="AU60" s="157" t="s">
        <v>1764</v>
      </c>
      <c r="AV60" s="157" t="s">
        <v>534</v>
      </c>
      <c r="AW60" s="157" t="s">
        <v>1776</v>
      </c>
      <c r="AX60" s="157" t="s">
        <v>1777</v>
      </c>
      <c r="AY60" s="157">
        <v>7.35</v>
      </c>
      <c r="AZ60" s="157" t="s">
        <v>11</v>
      </c>
      <c r="BA60" s="157">
        <v>300000000</v>
      </c>
      <c r="BB60" s="157">
        <v>100</v>
      </c>
      <c r="BC60" s="157" t="s">
        <v>535</v>
      </c>
      <c r="BD60" s="157" t="s">
        <v>535</v>
      </c>
      <c r="BE60" s="157" t="s">
        <v>535</v>
      </c>
      <c r="BF60" s="157" t="s">
        <v>1778</v>
      </c>
      <c r="BG60" s="157" t="s">
        <v>533</v>
      </c>
      <c r="BH60" s="157" t="s">
        <v>82</v>
      </c>
      <c r="BI60" s="157" t="s">
        <v>81</v>
      </c>
      <c r="BJ60" s="157" t="s">
        <v>533</v>
      </c>
      <c r="BK60" s="157" t="s">
        <v>3332</v>
      </c>
      <c r="BL60" s="157" t="s">
        <v>3332</v>
      </c>
      <c r="BM60" s="157" t="s">
        <v>534</v>
      </c>
    </row>
    <row r="61" spans="1:65">
      <c r="A61" s="157">
        <v>59</v>
      </c>
      <c r="B61" s="157" t="s">
        <v>1057</v>
      </c>
      <c r="C61" s="157" t="s">
        <v>3333</v>
      </c>
      <c r="D61" s="157" t="s">
        <v>1779</v>
      </c>
      <c r="E61" s="157" t="s">
        <v>533</v>
      </c>
      <c r="F61" s="157" t="s">
        <v>534</v>
      </c>
      <c r="G61" s="157" t="s">
        <v>534</v>
      </c>
      <c r="H61" s="157" t="s">
        <v>533</v>
      </c>
      <c r="I61" s="157" t="s">
        <v>70</v>
      </c>
      <c r="J61" s="157" t="s">
        <v>70</v>
      </c>
      <c r="K61" s="157" t="s">
        <v>533</v>
      </c>
      <c r="L61" s="157" t="s">
        <v>533</v>
      </c>
      <c r="M61" s="157" t="s">
        <v>533</v>
      </c>
      <c r="N61" s="157" t="s">
        <v>533</v>
      </c>
      <c r="O61" s="157" t="s">
        <v>533</v>
      </c>
      <c r="P61" s="157" t="s">
        <v>533</v>
      </c>
      <c r="Q61" s="157" t="s">
        <v>149</v>
      </c>
      <c r="R61" s="157" t="s">
        <v>533</v>
      </c>
      <c r="S61" s="157" t="s">
        <v>533</v>
      </c>
      <c r="T61" s="157" t="s">
        <v>533</v>
      </c>
      <c r="U61" s="157" t="s">
        <v>533</v>
      </c>
      <c r="V61" s="157" t="s">
        <v>533</v>
      </c>
      <c r="W61" s="157" t="s">
        <v>533</v>
      </c>
      <c r="X61" s="157" t="s">
        <v>533</v>
      </c>
      <c r="Y61" s="157" t="s">
        <v>534</v>
      </c>
      <c r="Z61" s="157">
        <v>57</v>
      </c>
      <c r="AA61" s="157">
        <v>57</v>
      </c>
      <c r="AB61" s="157" t="s">
        <v>534</v>
      </c>
      <c r="AC61" s="157" t="s">
        <v>535</v>
      </c>
      <c r="AD61" s="157" t="s">
        <v>533</v>
      </c>
      <c r="AE61" s="157" t="s">
        <v>1459</v>
      </c>
      <c r="AF61" s="157" t="s">
        <v>149</v>
      </c>
      <c r="AG61" s="157" t="s">
        <v>536</v>
      </c>
      <c r="AH61" s="157" t="s">
        <v>1460</v>
      </c>
      <c r="AI61" s="157" t="s">
        <v>533</v>
      </c>
      <c r="AJ61" s="157">
        <v>57</v>
      </c>
      <c r="AK61" s="157" t="s">
        <v>1780</v>
      </c>
      <c r="AL61" s="157" t="s">
        <v>534</v>
      </c>
      <c r="AM61" s="157" t="s">
        <v>534</v>
      </c>
      <c r="AN61" s="157" t="s">
        <v>534</v>
      </c>
      <c r="AO61" s="157" t="s">
        <v>534</v>
      </c>
      <c r="AP61" s="157" t="s">
        <v>534</v>
      </c>
      <c r="AQ61" s="157" t="s">
        <v>534</v>
      </c>
      <c r="AR61" s="157" t="s">
        <v>534</v>
      </c>
      <c r="AS61" s="157" t="s">
        <v>534</v>
      </c>
      <c r="AT61" s="157" t="s">
        <v>534</v>
      </c>
      <c r="AU61" s="157" t="s">
        <v>1781</v>
      </c>
      <c r="AV61" s="157" t="s">
        <v>1782</v>
      </c>
      <c r="AW61" s="157" t="s">
        <v>1783</v>
      </c>
      <c r="AX61" s="157" t="s">
        <v>533</v>
      </c>
      <c r="AY61" s="157">
        <v>4.9939999999999998</v>
      </c>
      <c r="AZ61" s="157" t="s">
        <v>11</v>
      </c>
      <c r="BA61" s="157">
        <v>400000000</v>
      </c>
      <c r="BB61" s="157">
        <v>100</v>
      </c>
      <c r="BC61" s="157" t="s">
        <v>535</v>
      </c>
      <c r="BD61" s="157" t="s">
        <v>535</v>
      </c>
      <c r="BE61" s="157" t="s">
        <v>535</v>
      </c>
      <c r="BF61" s="157" t="s">
        <v>1495</v>
      </c>
      <c r="BG61" s="157" t="s">
        <v>533</v>
      </c>
      <c r="BH61" s="157" t="s">
        <v>86</v>
      </c>
      <c r="BI61" s="157" t="s">
        <v>70</v>
      </c>
      <c r="BJ61" s="157" t="s">
        <v>70</v>
      </c>
      <c r="BK61" s="157" t="s">
        <v>3288</v>
      </c>
      <c r="BL61" s="157" t="s">
        <v>3288</v>
      </c>
      <c r="BM61" s="157" t="s">
        <v>534</v>
      </c>
    </row>
    <row r="62" spans="1:65">
      <c r="A62" s="157">
        <v>60</v>
      </c>
      <c r="B62" s="157" t="s">
        <v>1058</v>
      </c>
      <c r="C62" s="157" t="s">
        <v>3334</v>
      </c>
      <c r="D62" s="157" t="s">
        <v>1784</v>
      </c>
      <c r="E62" s="157" t="s">
        <v>533</v>
      </c>
      <c r="F62" s="157" t="s">
        <v>534</v>
      </c>
      <c r="G62" s="157" t="s">
        <v>534</v>
      </c>
      <c r="H62" s="157" t="s">
        <v>533</v>
      </c>
      <c r="I62" s="157" t="s">
        <v>533</v>
      </c>
      <c r="J62" s="157" t="s">
        <v>77</v>
      </c>
      <c r="K62" s="157" t="s">
        <v>533</v>
      </c>
      <c r="L62" s="157" t="s">
        <v>533</v>
      </c>
      <c r="M62" s="157" t="s">
        <v>533</v>
      </c>
      <c r="N62" s="157" t="s">
        <v>533</v>
      </c>
      <c r="O62" s="157" t="s">
        <v>533</v>
      </c>
      <c r="P62" s="157" t="s">
        <v>77</v>
      </c>
      <c r="Q62" s="157" t="s">
        <v>538</v>
      </c>
      <c r="R62" s="157" t="s">
        <v>533</v>
      </c>
      <c r="S62" s="157" t="s">
        <v>533</v>
      </c>
      <c r="T62" s="157" t="s">
        <v>533</v>
      </c>
      <c r="U62" s="157" t="s">
        <v>533</v>
      </c>
      <c r="V62" s="157" t="s">
        <v>533</v>
      </c>
      <c r="W62" s="157" t="s">
        <v>533</v>
      </c>
      <c r="X62" s="157" t="s">
        <v>533</v>
      </c>
      <c r="Y62" s="157" t="s">
        <v>534</v>
      </c>
      <c r="Z62" s="157" t="s">
        <v>534</v>
      </c>
      <c r="AA62" s="157" t="s">
        <v>534</v>
      </c>
      <c r="AB62" s="157" t="s">
        <v>534</v>
      </c>
      <c r="AC62" s="157" t="s">
        <v>535</v>
      </c>
      <c r="AD62" s="157" t="s">
        <v>533</v>
      </c>
      <c r="AE62" s="157" t="s">
        <v>1459</v>
      </c>
      <c r="AF62" s="157" t="s">
        <v>538</v>
      </c>
      <c r="AG62" s="157" t="s">
        <v>538</v>
      </c>
      <c r="AH62" s="157" t="s">
        <v>1460</v>
      </c>
      <c r="AI62" s="157" t="s">
        <v>533</v>
      </c>
      <c r="AJ62" s="157" t="s">
        <v>1461</v>
      </c>
      <c r="AK62" s="157" t="s">
        <v>1785</v>
      </c>
      <c r="AL62" s="157" t="s">
        <v>534</v>
      </c>
      <c r="AM62" s="157" t="s">
        <v>534</v>
      </c>
      <c r="AN62" s="157" t="s">
        <v>534</v>
      </c>
      <c r="AO62" s="157" t="s">
        <v>534</v>
      </c>
      <c r="AP62" s="157" t="s">
        <v>534</v>
      </c>
      <c r="AQ62" s="157" t="s">
        <v>534</v>
      </c>
      <c r="AR62" s="157" t="s">
        <v>534</v>
      </c>
      <c r="AS62" s="157" t="s">
        <v>534</v>
      </c>
      <c r="AT62" s="157" t="s">
        <v>534</v>
      </c>
      <c r="AU62" s="157" t="s">
        <v>1786</v>
      </c>
      <c r="AV62" s="157" t="s">
        <v>1787</v>
      </c>
      <c r="AW62" s="157" t="s">
        <v>1788</v>
      </c>
      <c r="AX62" s="157" t="s">
        <v>533</v>
      </c>
      <c r="AY62" s="157">
        <v>7.7</v>
      </c>
      <c r="AZ62" s="157" t="s">
        <v>11</v>
      </c>
      <c r="BA62" s="157">
        <v>160000000</v>
      </c>
      <c r="BB62" s="157">
        <v>100</v>
      </c>
      <c r="BC62" s="157" t="s">
        <v>535</v>
      </c>
      <c r="BD62" s="157" t="s">
        <v>535</v>
      </c>
      <c r="BE62" s="157" t="s">
        <v>535</v>
      </c>
      <c r="BF62" s="157" t="s">
        <v>534</v>
      </c>
      <c r="BG62" s="157" t="s">
        <v>534</v>
      </c>
      <c r="BH62" s="157" t="s">
        <v>534</v>
      </c>
      <c r="BI62" s="157" t="s">
        <v>534</v>
      </c>
      <c r="BJ62" s="157" t="s">
        <v>534</v>
      </c>
      <c r="BK62" s="157" t="s">
        <v>534</v>
      </c>
      <c r="BL62" s="157" t="s">
        <v>538</v>
      </c>
      <c r="BM62" s="157" t="s">
        <v>534</v>
      </c>
    </row>
    <row r="63" spans="1:65">
      <c r="A63" s="157">
        <v>61</v>
      </c>
      <c r="B63" s="157" t="s">
        <v>1059</v>
      </c>
      <c r="C63" s="157" t="s">
        <v>3334</v>
      </c>
      <c r="D63" s="157" t="s">
        <v>1523</v>
      </c>
      <c r="E63" s="157" t="s">
        <v>533</v>
      </c>
      <c r="F63" s="157" t="s">
        <v>534</v>
      </c>
      <c r="G63" s="157" t="s">
        <v>534</v>
      </c>
      <c r="H63" s="157" t="s">
        <v>75</v>
      </c>
      <c r="I63" s="157" t="s">
        <v>533</v>
      </c>
      <c r="J63" s="157" t="s">
        <v>533</v>
      </c>
      <c r="K63" s="157" t="s">
        <v>533</v>
      </c>
      <c r="L63" s="157" t="s">
        <v>533</v>
      </c>
      <c r="M63" s="157" t="s">
        <v>533</v>
      </c>
      <c r="N63" s="157" t="s">
        <v>533</v>
      </c>
      <c r="O63" s="157" t="s">
        <v>533</v>
      </c>
      <c r="P63" s="157" t="s">
        <v>71</v>
      </c>
      <c r="Q63" s="157" t="s">
        <v>1524</v>
      </c>
      <c r="R63" s="157" t="s">
        <v>533</v>
      </c>
      <c r="S63" s="157" t="s">
        <v>533</v>
      </c>
      <c r="T63" s="157" t="s">
        <v>533</v>
      </c>
      <c r="U63" s="157" t="s">
        <v>533</v>
      </c>
      <c r="V63" s="157" t="s">
        <v>533</v>
      </c>
      <c r="W63" s="157" t="s">
        <v>533</v>
      </c>
      <c r="X63" s="157" t="s">
        <v>533</v>
      </c>
      <c r="Y63" s="157" t="s">
        <v>534</v>
      </c>
      <c r="Z63" s="157">
        <v>57</v>
      </c>
      <c r="AA63" s="157">
        <v>57</v>
      </c>
      <c r="AB63" s="157" t="s">
        <v>534</v>
      </c>
      <c r="AC63" s="157" t="s">
        <v>535</v>
      </c>
      <c r="AD63" s="157" t="s">
        <v>533</v>
      </c>
      <c r="AE63" s="157" t="s">
        <v>1459</v>
      </c>
      <c r="AF63" s="157" t="s">
        <v>1524</v>
      </c>
      <c r="AG63" s="157" t="s">
        <v>2068</v>
      </c>
      <c r="AH63" s="157" t="s">
        <v>1460</v>
      </c>
      <c r="AI63" s="157" t="s">
        <v>533</v>
      </c>
      <c r="AJ63" s="157">
        <v>57</v>
      </c>
      <c r="AK63" s="157" t="s">
        <v>1525</v>
      </c>
      <c r="AL63" s="157" t="s">
        <v>534</v>
      </c>
      <c r="AM63" s="157" t="s">
        <v>534</v>
      </c>
      <c r="AN63" s="157" t="s">
        <v>534</v>
      </c>
      <c r="AO63" s="157" t="s">
        <v>534</v>
      </c>
      <c r="AP63" s="157" t="s">
        <v>534</v>
      </c>
      <c r="AQ63" s="157" t="s">
        <v>534</v>
      </c>
      <c r="AR63" s="157" t="s">
        <v>534</v>
      </c>
      <c r="AS63" s="157" t="s">
        <v>534</v>
      </c>
      <c r="AT63" s="157" t="s">
        <v>534</v>
      </c>
      <c r="AU63" s="157" t="s">
        <v>1776</v>
      </c>
      <c r="AV63" s="157" t="s">
        <v>1789</v>
      </c>
      <c r="AW63" s="157" t="s">
        <v>1788</v>
      </c>
      <c r="AX63" s="157" t="s">
        <v>533</v>
      </c>
      <c r="AY63" s="157">
        <v>4.875</v>
      </c>
      <c r="AZ63" s="157" t="s">
        <v>11</v>
      </c>
      <c r="BA63" s="157">
        <v>600000000</v>
      </c>
      <c r="BB63" s="157">
        <v>99.689000000000007</v>
      </c>
      <c r="BC63" s="157" t="s">
        <v>535</v>
      </c>
      <c r="BD63" s="157" t="s">
        <v>535</v>
      </c>
      <c r="BE63" s="157" t="s">
        <v>535</v>
      </c>
      <c r="BF63" s="157" t="s">
        <v>1529</v>
      </c>
      <c r="BG63" s="157" t="s">
        <v>533</v>
      </c>
      <c r="BH63" s="157" t="s">
        <v>75</v>
      </c>
      <c r="BI63" s="157" t="s">
        <v>83</v>
      </c>
      <c r="BJ63" s="157" t="s">
        <v>71</v>
      </c>
      <c r="BK63" s="157" t="s">
        <v>1847</v>
      </c>
      <c r="BL63" s="157" t="s">
        <v>1847</v>
      </c>
      <c r="BM63" s="157" t="s">
        <v>534</v>
      </c>
    </row>
    <row r="64" spans="1:65">
      <c r="A64" s="157">
        <v>62</v>
      </c>
      <c r="B64" s="157" t="s">
        <v>1060</v>
      </c>
      <c r="C64" s="157" t="s">
        <v>3335</v>
      </c>
      <c r="D64" s="157" t="s">
        <v>1790</v>
      </c>
      <c r="E64" s="157" t="s">
        <v>533</v>
      </c>
      <c r="F64" s="157" t="s">
        <v>534</v>
      </c>
      <c r="G64" s="157" t="s">
        <v>534</v>
      </c>
      <c r="H64" s="157" t="s">
        <v>533</v>
      </c>
      <c r="I64" s="157" t="s">
        <v>533</v>
      </c>
      <c r="J64" s="157" t="s">
        <v>533</v>
      </c>
      <c r="K64" s="157" t="s">
        <v>533</v>
      </c>
      <c r="L64" s="157" t="s">
        <v>533</v>
      </c>
      <c r="M64" s="157" t="s">
        <v>533</v>
      </c>
      <c r="N64" s="157" t="s">
        <v>533</v>
      </c>
      <c r="O64" s="157" t="s">
        <v>533</v>
      </c>
      <c r="P64" s="157" t="s">
        <v>533</v>
      </c>
      <c r="Q64" s="157" t="s">
        <v>149</v>
      </c>
      <c r="R64" s="157" t="s">
        <v>533</v>
      </c>
      <c r="S64" s="157" t="s">
        <v>533</v>
      </c>
      <c r="T64" s="157" t="s">
        <v>533</v>
      </c>
      <c r="U64" s="157" t="s">
        <v>533</v>
      </c>
      <c r="V64" s="157" t="s">
        <v>533</v>
      </c>
      <c r="W64" s="157" t="s">
        <v>533</v>
      </c>
      <c r="X64" s="157" t="s">
        <v>533</v>
      </c>
      <c r="Y64" s="157" t="s">
        <v>534</v>
      </c>
      <c r="Z64" s="157" t="s">
        <v>534</v>
      </c>
      <c r="AA64" s="157" t="s">
        <v>534</v>
      </c>
      <c r="AB64" s="157" t="s">
        <v>534</v>
      </c>
      <c r="AC64" s="157" t="s">
        <v>535</v>
      </c>
      <c r="AD64" s="157" t="s">
        <v>533</v>
      </c>
      <c r="AE64" s="157" t="s">
        <v>81</v>
      </c>
      <c r="AF64" s="157" t="s">
        <v>149</v>
      </c>
      <c r="AG64" s="157" t="s">
        <v>149</v>
      </c>
      <c r="AH64" s="157" t="s">
        <v>1460</v>
      </c>
      <c r="AI64" s="157" t="s">
        <v>533</v>
      </c>
      <c r="AJ64" s="157" t="s">
        <v>1461</v>
      </c>
      <c r="AK64" s="157" t="s">
        <v>1791</v>
      </c>
      <c r="AL64" s="157" t="s">
        <v>534</v>
      </c>
      <c r="AM64" s="157" t="s">
        <v>534</v>
      </c>
      <c r="AN64" s="157" t="s">
        <v>534</v>
      </c>
      <c r="AO64" s="157" t="s">
        <v>534</v>
      </c>
      <c r="AP64" s="157" t="s">
        <v>534</v>
      </c>
      <c r="AQ64" s="157" t="s">
        <v>534</v>
      </c>
      <c r="AR64" s="157" t="s">
        <v>534</v>
      </c>
      <c r="AS64" s="157">
        <v>66028729</v>
      </c>
      <c r="AT64" s="157" t="s">
        <v>1792</v>
      </c>
      <c r="AU64" s="157" t="s">
        <v>1783</v>
      </c>
      <c r="AV64" s="157" t="s">
        <v>1793</v>
      </c>
      <c r="AW64" s="157" t="s">
        <v>1794</v>
      </c>
      <c r="AX64" s="157" t="s">
        <v>533</v>
      </c>
      <c r="AY64" s="157">
        <v>3.78</v>
      </c>
      <c r="AZ64" s="157" t="s">
        <v>532</v>
      </c>
      <c r="BA64" s="157">
        <v>640000000</v>
      </c>
      <c r="BB64" s="157">
        <v>100</v>
      </c>
      <c r="BC64" s="157" t="s">
        <v>535</v>
      </c>
      <c r="BD64" s="157" t="s">
        <v>535</v>
      </c>
      <c r="BE64" s="157" t="s">
        <v>535</v>
      </c>
      <c r="BF64" s="157" t="s">
        <v>1795</v>
      </c>
      <c r="BG64" s="157" t="s">
        <v>533</v>
      </c>
      <c r="BH64" s="157" t="s">
        <v>533</v>
      </c>
      <c r="BI64" s="157" t="s">
        <v>533</v>
      </c>
      <c r="BJ64" s="157" t="s">
        <v>533</v>
      </c>
      <c r="BK64" s="157" t="s">
        <v>149</v>
      </c>
      <c r="BL64" s="157" t="s">
        <v>149</v>
      </c>
      <c r="BM64" s="157" t="s">
        <v>534</v>
      </c>
    </row>
    <row r="65" spans="1:65">
      <c r="A65" s="157">
        <v>63</v>
      </c>
      <c r="B65" s="157" t="s">
        <v>1061</v>
      </c>
      <c r="C65" s="157" t="s">
        <v>3336</v>
      </c>
      <c r="D65" s="157" t="s">
        <v>1796</v>
      </c>
      <c r="E65" s="157" t="s">
        <v>1797</v>
      </c>
      <c r="F65" s="157" t="s">
        <v>534</v>
      </c>
      <c r="G65" s="157" t="s">
        <v>534</v>
      </c>
      <c r="H65" s="157" t="s">
        <v>533</v>
      </c>
      <c r="I65" s="157" t="s">
        <v>533</v>
      </c>
      <c r="J65" s="157" t="s">
        <v>533</v>
      </c>
      <c r="K65" s="157" t="s">
        <v>533</v>
      </c>
      <c r="L65" s="157" t="s">
        <v>533</v>
      </c>
      <c r="M65" s="157" t="s">
        <v>533</v>
      </c>
      <c r="N65" s="157" t="s">
        <v>533</v>
      </c>
      <c r="O65" s="157" t="s">
        <v>533</v>
      </c>
      <c r="P65" s="157" t="s">
        <v>533</v>
      </c>
      <c r="Q65" s="157" t="s">
        <v>149</v>
      </c>
      <c r="R65" s="157" t="s">
        <v>1798</v>
      </c>
      <c r="S65" s="157" t="s">
        <v>533</v>
      </c>
      <c r="T65" s="157" t="s">
        <v>533</v>
      </c>
      <c r="U65" s="157" t="s">
        <v>533</v>
      </c>
      <c r="V65" s="157" t="s">
        <v>533</v>
      </c>
      <c r="W65" s="157" t="s">
        <v>533</v>
      </c>
      <c r="X65" s="157" t="s">
        <v>533</v>
      </c>
      <c r="Y65" s="157" t="s">
        <v>149</v>
      </c>
      <c r="Z65" s="157" t="s">
        <v>534</v>
      </c>
      <c r="AA65" s="157" t="s">
        <v>534</v>
      </c>
      <c r="AB65" s="157" t="s">
        <v>534</v>
      </c>
      <c r="AC65" s="157" t="s">
        <v>535</v>
      </c>
      <c r="AD65" s="157" t="s">
        <v>533</v>
      </c>
      <c r="AE65" s="157" t="s">
        <v>81</v>
      </c>
      <c r="AF65" s="157" t="s">
        <v>149</v>
      </c>
      <c r="AG65" s="157" t="s">
        <v>149</v>
      </c>
      <c r="AH65" s="157" t="s">
        <v>1470</v>
      </c>
      <c r="AI65" s="157" t="s">
        <v>533</v>
      </c>
      <c r="AJ65" s="157" t="s">
        <v>1461</v>
      </c>
      <c r="AK65" s="157" t="s">
        <v>1799</v>
      </c>
      <c r="AL65" s="157" t="s">
        <v>534</v>
      </c>
      <c r="AM65" s="157" t="s">
        <v>534</v>
      </c>
      <c r="AN65" s="157" t="s">
        <v>534</v>
      </c>
      <c r="AO65" s="157" t="s">
        <v>534</v>
      </c>
      <c r="AP65" s="157" t="s">
        <v>534</v>
      </c>
      <c r="AQ65" s="157" t="s">
        <v>534</v>
      </c>
      <c r="AR65" s="157" t="s">
        <v>1800</v>
      </c>
      <c r="AS65" s="157" t="s">
        <v>534</v>
      </c>
      <c r="AT65" s="157" t="s">
        <v>534</v>
      </c>
      <c r="AU65" s="157" t="s">
        <v>1794</v>
      </c>
      <c r="AV65" s="157" t="s">
        <v>1801</v>
      </c>
      <c r="AW65" s="157" t="s">
        <v>1802</v>
      </c>
      <c r="AX65" s="157" t="s">
        <v>533</v>
      </c>
      <c r="AY65" s="157">
        <v>7.3</v>
      </c>
      <c r="AZ65" s="157" t="s">
        <v>11</v>
      </c>
      <c r="BA65" s="157">
        <v>200000000</v>
      </c>
      <c r="BB65" s="157">
        <v>100</v>
      </c>
      <c r="BC65" s="157" t="s">
        <v>535</v>
      </c>
      <c r="BD65" s="157" t="s">
        <v>535</v>
      </c>
      <c r="BE65" s="157" t="s">
        <v>535</v>
      </c>
      <c r="BF65" s="157" t="s">
        <v>534</v>
      </c>
      <c r="BG65" s="157" t="s">
        <v>534</v>
      </c>
      <c r="BH65" s="157" t="s">
        <v>534</v>
      </c>
      <c r="BI65" s="157" t="s">
        <v>534</v>
      </c>
      <c r="BJ65" s="157" t="s">
        <v>534</v>
      </c>
      <c r="BK65" s="157" t="s">
        <v>534</v>
      </c>
      <c r="BL65" s="157" t="s">
        <v>149</v>
      </c>
      <c r="BM65" s="157" t="s">
        <v>534</v>
      </c>
    </row>
    <row r="66" spans="1:65">
      <c r="A66" s="157">
        <v>64</v>
      </c>
      <c r="B66" s="157" t="s">
        <v>1062</v>
      </c>
      <c r="C66" s="157" t="s">
        <v>3337</v>
      </c>
      <c r="D66" s="157" t="s">
        <v>1716</v>
      </c>
      <c r="E66" s="157" t="s">
        <v>533</v>
      </c>
      <c r="F66" s="157" t="s">
        <v>534</v>
      </c>
      <c r="G66" s="157" t="s">
        <v>534</v>
      </c>
      <c r="H66" s="157" t="s">
        <v>533</v>
      </c>
      <c r="I66" s="157" t="s">
        <v>533</v>
      </c>
      <c r="J66" s="157" t="s">
        <v>533</v>
      </c>
      <c r="K66" s="157" t="s">
        <v>533</v>
      </c>
      <c r="L66" s="157" t="s">
        <v>533</v>
      </c>
      <c r="M66" s="157" t="s">
        <v>533</v>
      </c>
      <c r="N66" s="157" t="s">
        <v>533</v>
      </c>
      <c r="O66" s="157" t="s">
        <v>533</v>
      </c>
      <c r="P66" s="157" t="s">
        <v>77</v>
      </c>
      <c r="Q66" s="157" t="s">
        <v>538</v>
      </c>
      <c r="R66" s="157" t="s">
        <v>533</v>
      </c>
      <c r="S66" s="157" t="s">
        <v>533</v>
      </c>
      <c r="T66" s="157" t="s">
        <v>533</v>
      </c>
      <c r="U66" s="157" t="s">
        <v>533</v>
      </c>
      <c r="V66" s="157" t="s">
        <v>533</v>
      </c>
      <c r="W66" s="157" t="s">
        <v>533</v>
      </c>
      <c r="X66" s="157" t="s">
        <v>533</v>
      </c>
      <c r="Y66" s="157" t="s">
        <v>534</v>
      </c>
      <c r="Z66" s="157" t="s">
        <v>534</v>
      </c>
      <c r="AA66" s="157" t="s">
        <v>534</v>
      </c>
      <c r="AB66" s="157" t="s">
        <v>534</v>
      </c>
      <c r="AC66" s="157" t="s">
        <v>535</v>
      </c>
      <c r="AD66" s="157" t="s">
        <v>533</v>
      </c>
      <c r="AE66" s="157" t="s">
        <v>81</v>
      </c>
      <c r="AF66" s="157" t="s">
        <v>538</v>
      </c>
      <c r="AG66" s="157" t="s">
        <v>149</v>
      </c>
      <c r="AH66" s="157" t="s">
        <v>1460</v>
      </c>
      <c r="AI66" s="157" t="s">
        <v>533</v>
      </c>
      <c r="AJ66" s="157" t="s">
        <v>1461</v>
      </c>
      <c r="AK66" s="157" t="s">
        <v>1717</v>
      </c>
      <c r="AL66" s="157" t="s">
        <v>534</v>
      </c>
      <c r="AM66" s="157" t="s">
        <v>534</v>
      </c>
      <c r="AN66" s="157" t="s">
        <v>534</v>
      </c>
      <c r="AO66" s="157" t="s">
        <v>534</v>
      </c>
      <c r="AP66" s="157" t="s">
        <v>534</v>
      </c>
      <c r="AQ66" s="157" t="s">
        <v>534</v>
      </c>
      <c r="AR66" s="157" t="s">
        <v>534</v>
      </c>
      <c r="AS66" s="157" t="s">
        <v>534</v>
      </c>
      <c r="AT66" s="157" t="s">
        <v>534</v>
      </c>
      <c r="AU66" s="157" t="s">
        <v>1803</v>
      </c>
      <c r="AV66" s="157" t="s">
        <v>1804</v>
      </c>
      <c r="AW66" s="157" t="s">
        <v>1805</v>
      </c>
      <c r="AX66" s="157" t="s">
        <v>533</v>
      </c>
      <c r="AY66" s="157">
        <v>4.95</v>
      </c>
      <c r="AZ66" s="157" t="s">
        <v>532</v>
      </c>
      <c r="BA66" s="157">
        <v>1130000000</v>
      </c>
      <c r="BB66" s="157">
        <v>100</v>
      </c>
      <c r="BC66" s="157" t="s">
        <v>535</v>
      </c>
      <c r="BD66" s="157" t="s">
        <v>535</v>
      </c>
      <c r="BE66" s="157" t="s">
        <v>535</v>
      </c>
      <c r="BF66" s="157" t="s">
        <v>1719</v>
      </c>
      <c r="BG66" s="157" t="s">
        <v>533</v>
      </c>
      <c r="BH66" s="157" t="s">
        <v>533</v>
      </c>
      <c r="BI66" s="157" t="s">
        <v>533</v>
      </c>
      <c r="BJ66" s="157" t="s">
        <v>77</v>
      </c>
      <c r="BK66" s="157" t="s">
        <v>538</v>
      </c>
      <c r="BL66" s="157" t="s">
        <v>538</v>
      </c>
      <c r="BM66" s="157" t="s">
        <v>534</v>
      </c>
    </row>
    <row r="67" spans="1:65">
      <c r="A67" s="157">
        <v>65</v>
      </c>
      <c r="B67" s="157" t="s">
        <v>1063</v>
      </c>
      <c r="C67" s="157" t="s">
        <v>3338</v>
      </c>
      <c r="D67" s="157" t="s">
        <v>1806</v>
      </c>
      <c r="E67" s="157" t="s">
        <v>533</v>
      </c>
      <c r="F67" s="157" t="s">
        <v>534</v>
      </c>
      <c r="G67" s="157" t="s">
        <v>534</v>
      </c>
      <c r="H67" s="157" t="s">
        <v>533</v>
      </c>
      <c r="I67" s="157" t="s">
        <v>533</v>
      </c>
      <c r="J67" s="157" t="s">
        <v>533</v>
      </c>
      <c r="K67" s="157" t="s">
        <v>533</v>
      </c>
      <c r="L67" s="157" t="s">
        <v>533</v>
      </c>
      <c r="M67" s="157" t="s">
        <v>533</v>
      </c>
      <c r="N67" s="157" t="s">
        <v>533</v>
      </c>
      <c r="O67" s="157" t="s">
        <v>533</v>
      </c>
      <c r="P67" s="157" t="s">
        <v>84</v>
      </c>
      <c r="Q67" s="157" t="s">
        <v>574</v>
      </c>
      <c r="R67" s="157" t="s">
        <v>533</v>
      </c>
      <c r="S67" s="157" t="s">
        <v>533</v>
      </c>
      <c r="T67" s="157" t="s">
        <v>533</v>
      </c>
      <c r="U67" s="157" t="s">
        <v>533</v>
      </c>
      <c r="V67" s="157" t="s">
        <v>533</v>
      </c>
      <c r="W67" s="157" t="s">
        <v>533</v>
      </c>
      <c r="X67" s="157" t="s">
        <v>533</v>
      </c>
      <c r="Y67" s="157" t="s">
        <v>534</v>
      </c>
      <c r="Z67" s="157" t="s">
        <v>534</v>
      </c>
      <c r="AA67" s="157" t="s">
        <v>534</v>
      </c>
      <c r="AB67" s="157" t="s">
        <v>534</v>
      </c>
      <c r="AC67" s="157" t="s">
        <v>535</v>
      </c>
      <c r="AD67" s="157" t="s">
        <v>533</v>
      </c>
      <c r="AE67" s="157" t="s">
        <v>81</v>
      </c>
      <c r="AF67" s="157" t="s">
        <v>574</v>
      </c>
      <c r="AG67" s="157" t="s">
        <v>149</v>
      </c>
      <c r="AH67" s="157" t="s">
        <v>1460</v>
      </c>
      <c r="AI67" s="157" t="s">
        <v>533</v>
      </c>
      <c r="AJ67" s="157" t="s">
        <v>1461</v>
      </c>
      <c r="AK67" s="157" t="s">
        <v>1807</v>
      </c>
      <c r="AL67" s="157" t="s">
        <v>534</v>
      </c>
      <c r="AM67" s="157" t="s">
        <v>534</v>
      </c>
      <c r="AN67" s="157" t="s">
        <v>534</v>
      </c>
      <c r="AO67" s="157" t="s">
        <v>534</v>
      </c>
      <c r="AP67" s="157" t="s">
        <v>534</v>
      </c>
      <c r="AQ67" s="157" t="s">
        <v>534</v>
      </c>
      <c r="AR67" s="157" t="s">
        <v>534</v>
      </c>
      <c r="AS67" s="157" t="s">
        <v>534</v>
      </c>
      <c r="AT67" s="157" t="s">
        <v>534</v>
      </c>
      <c r="AU67" s="157" t="s">
        <v>1805</v>
      </c>
      <c r="AV67" s="157" t="s">
        <v>1808</v>
      </c>
      <c r="AW67" s="157" t="s">
        <v>1809</v>
      </c>
      <c r="AX67" s="157" t="s">
        <v>533</v>
      </c>
      <c r="AY67" s="157">
        <v>6.2</v>
      </c>
      <c r="AZ67" s="157" t="s">
        <v>532</v>
      </c>
      <c r="BA67" s="157">
        <v>560000000</v>
      </c>
      <c r="BB67" s="157">
        <v>100</v>
      </c>
      <c r="BC67" s="157" t="s">
        <v>535</v>
      </c>
      <c r="BD67" s="157" t="s">
        <v>535</v>
      </c>
      <c r="BE67" s="157" t="s">
        <v>535</v>
      </c>
      <c r="BF67" s="157" t="s">
        <v>534</v>
      </c>
      <c r="BG67" s="157" t="s">
        <v>534</v>
      </c>
      <c r="BH67" s="157" t="s">
        <v>534</v>
      </c>
      <c r="BI67" s="157" t="s">
        <v>534</v>
      </c>
      <c r="BJ67" s="157" t="s">
        <v>534</v>
      </c>
      <c r="BK67" s="157" t="s">
        <v>534</v>
      </c>
      <c r="BL67" s="157" t="s">
        <v>574</v>
      </c>
      <c r="BM67" s="157" t="s">
        <v>534</v>
      </c>
    </row>
    <row r="68" spans="1:65">
      <c r="A68" s="157">
        <v>66</v>
      </c>
      <c r="B68" s="157" t="s">
        <v>1064</v>
      </c>
      <c r="C68" s="157" t="s">
        <v>3339</v>
      </c>
      <c r="D68" s="157" t="s">
        <v>1708</v>
      </c>
      <c r="E68" s="157" t="s">
        <v>533</v>
      </c>
      <c r="F68" s="157" t="s">
        <v>534</v>
      </c>
      <c r="G68" s="157" t="s">
        <v>534</v>
      </c>
      <c r="H68" s="157" t="s">
        <v>533</v>
      </c>
      <c r="I68" s="157" t="s">
        <v>533</v>
      </c>
      <c r="J68" s="157" t="s">
        <v>533</v>
      </c>
      <c r="K68" s="157" t="s">
        <v>533</v>
      </c>
      <c r="L68" s="157" t="s">
        <v>533</v>
      </c>
      <c r="M68" s="157" t="s">
        <v>533</v>
      </c>
      <c r="N68" s="157" t="s">
        <v>533</v>
      </c>
      <c r="O68" s="157" t="s">
        <v>533</v>
      </c>
      <c r="P68" s="157" t="s">
        <v>533</v>
      </c>
      <c r="Q68" s="157" t="s">
        <v>149</v>
      </c>
      <c r="R68" s="157" t="s">
        <v>533</v>
      </c>
      <c r="S68" s="157" t="s">
        <v>533</v>
      </c>
      <c r="T68" s="157" t="s">
        <v>533</v>
      </c>
      <c r="U68" s="157" t="s">
        <v>533</v>
      </c>
      <c r="V68" s="157" t="s">
        <v>533</v>
      </c>
      <c r="W68" s="157" t="s">
        <v>533</v>
      </c>
      <c r="X68" s="157" t="s">
        <v>533</v>
      </c>
      <c r="Y68" s="157" t="s">
        <v>534</v>
      </c>
      <c r="Z68" s="157" t="s">
        <v>534</v>
      </c>
      <c r="AA68" s="157" t="s">
        <v>534</v>
      </c>
      <c r="AB68" s="157" t="s">
        <v>534</v>
      </c>
      <c r="AC68" s="157" t="s">
        <v>535</v>
      </c>
      <c r="AD68" s="157" t="s">
        <v>533</v>
      </c>
      <c r="AE68" s="157" t="s">
        <v>81</v>
      </c>
      <c r="AF68" s="157" t="s">
        <v>149</v>
      </c>
      <c r="AG68" s="157" t="s">
        <v>149</v>
      </c>
      <c r="AH68" s="157" t="s">
        <v>1460</v>
      </c>
      <c r="AI68" s="157" t="s">
        <v>533</v>
      </c>
      <c r="AJ68" s="157" t="s">
        <v>1461</v>
      </c>
      <c r="AK68" s="157" t="s">
        <v>1709</v>
      </c>
      <c r="AL68" s="157" t="s">
        <v>534</v>
      </c>
      <c r="AM68" s="157" t="s">
        <v>534</v>
      </c>
      <c r="AN68" s="157" t="s">
        <v>534</v>
      </c>
      <c r="AO68" s="157" t="s">
        <v>534</v>
      </c>
      <c r="AP68" s="157" t="s">
        <v>534</v>
      </c>
      <c r="AQ68" s="157" t="s">
        <v>534</v>
      </c>
      <c r="AR68" s="157" t="s">
        <v>534</v>
      </c>
      <c r="AS68" s="157" t="s">
        <v>534</v>
      </c>
      <c r="AT68" s="157" t="s">
        <v>534</v>
      </c>
      <c r="AU68" s="157" t="s">
        <v>1810</v>
      </c>
      <c r="AV68" s="157" t="s">
        <v>1811</v>
      </c>
      <c r="AW68" s="157" t="s">
        <v>1812</v>
      </c>
      <c r="AX68" s="157" t="s">
        <v>533</v>
      </c>
      <c r="AY68" s="157">
        <v>5.5</v>
      </c>
      <c r="AZ68" s="157" t="s">
        <v>532</v>
      </c>
      <c r="BA68" s="157">
        <v>600000000</v>
      </c>
      <c r="BB68" s="157">
        <v>100</v>
      </c>
      <c r="BC68" s="157" t="s">
        <v>535</v>
      </c>
      <c r="BD68" s="157" t="s">
        <v>535</v>
      </c>
      <c r="BE68" s="157" t="s">
        <v>535</v>
      </c>
      <c r="BF68" s="157" t="s">
        <v>1712</v>
      </c>
      <c r="BG68" s="157" t="s">
        <v>533</v>
      </c>
      <c r="BH68" s="157" t="s">
        <v>533</v>
      </c>
      <c r="BI68" s="157" t="s">
        <v>533</v>
      </c>
      <c r="BJ68" s="157" t="s">
        <v>533</v>
      </c>
      <c r="BK68" s="157" t="s">
        <v>149</v>
      </c>
      <c r="BL68" s="157" t="s">
        <v>149</v>
      </c>
      <c r="BM68" s="157" t="s">
        <v>534</v>
      </c>
    </row>
    <row r="69" spans="1:65">
      <c r="A69" s="157">
        <v>67</v>
      </c>
      <c r="B69" s="157" t="s">
        <v>1065</v>
      </c>
      <c r="C69" s="157" t="s">
        <v>3339</v>
      </c>
      <c r="D69" s="157" t="s">
        <v>1813</v>
      </c>
      <c r="E69" s="157" t="s">
        <v>1814</v>
      </c>
      <c r="F69" s="157" t="s">
        <v>534</v>
      </c>
      <c r="G69" s="157" t="s">
        <v>534</v>
      </c>
      <c r="H69" s="157" t="s">
        <v>533</v>
      </c>
      <c r="I69" s="157" t="s">
        <v>533</v>
      </c>
      <c r="J69" s="157" t="s">
        <v>533</v>
      </c>
      <c r="K69" s="157" t="s">
        <v>533</v>
      </c>
      <c r="L69" s="157" t="s">
        <v>533</v>
      </c>
      <c r="M69" s="157" t="s">
        <v>533</v>
      </c>
      <c r="N69" s="157" t="s">
        <v>533</v>
      </c>
      <c r="O69" s="157" t="s">
        <v>533</v>
      </c>
      <c r="P69" s="157" t="s">
        <v>533</v>
      </c>
      <c r="Q69" s="157" t="s">
        <v>149</v>
      </c>
      <c r="R69" s="157" t="s">
        <v>1815</v>
      </c>
      <c r="S69" s="157" t="s">
        <v>533</v>
      </c>
      <c r="T69" s="157" t="s">
        <v>533</v>
      </c>
      <c r="U69" s="157" t="s">
        <v>533</v>
      </c>
      <c r="V69" s="157" t="s">
        <v>533</v>
      </c>
      <c r="W69" s="157" t="s">
        <v>533</v>
      </c>
      <c r="X69" s="157" t="s">
        <v>80</v>
      </c>
      <c r="Y69" s="157" t="s">
        <v>537</v>
      </c>
      <c r="Z69" s="157" t="s">
        <v>534</v>
      </c>
      <c r="AA69" s="157" t="s">
        <v>534</v>
      </c>
      <c r="AB69" s="157" t="s">
        <v>534</v>
      </c>
      <c r="AC69" s="157" t="s">
        <v>535</v>
      </c>
      <c r="AD69" s="157" t="s">
        <v>533</v>
      </c>
      <c r="AE69" s="157" t="s">
        <v>81</v>
      </c>
      <c r="AF69" s="157" t="s">
        <v>537</v>
      </c>
      <c r="AG69" s="157" t="s">
        <v>149</v>
      </c>
      <c r="AH69" s="157" t="s">
        <v>1498</v>
      </c>
      <c r="AI69" s="157" t="s">
        <v>533</v>
      </c>
      <c r="AJ69" s="157" t="s">
        <v>1461</v>
      </c>
      <c r="AK69" s="157" t="s">
        <v>1816</v>
      </c>
      <c r="AL69" s="157" t="s">
        <v>1451</v>
      </c>
      <c r="AM69" s="157" t="s">
        <v>534</v>
      </c>
      <c r="AN69" s="157" t="s">
        <v>533</v>
      </c>
      <c r="AO69" s="157" t="s">
        <v>533</v>
      </c>
      <c r="AP69" s="157" t="s">
        <v>533</v>
      </c>
      <c r="AQ69" s="157" t="s">
        <v>534</v>
      </c>
      <c r="AR69" s="157" t="s">
        <v>1817</v>
      </c>
      <c r="AS69" s="157" t="s">
        <v>534</v>
      </c>
      <c r="AT69" s="157" t="s">
        <v>534</v>
      </c>
      <c r="AU69" s="157" t="s">
        <v>1818</v>
      </c>
      <c r="AV69" s="157" t="s">
        <v>1819</v>
      </c>
      <c r="AW69" s="157" t="s">
        <v>1812</v>
      </c>
      <c r="AX69" s="157" t="s">
        <v>533</v>
      </c>
      <c r="AY69" s="157">
        <v>5.7</v>
      </c>
      <c r="AZ69" s="157" t="s">
        <v>11</v>
      </c>
      <c r="BA69" s="157">
        <v>190000000</v>
      </c>
      <c r="BB69" s="157">
        <v>97.570000000000007</v>
      </c>
      <c r="BC69" s="157" t="s">
        <v>535</v>
      </c>
      <c r="BD69" s="157" t="s">
        <v>535</v>
      </c>
      <c r="BE69" s="157" t="s">
        <v>535</v>
      </c>
      <c r="BF69" s="157" t="s">
        <v>1815</v>
      </c>
      <c r="BG69" s="157" t="s">
        <v>533</v>
      </c>
      <c r="BH69" s="157" t="s">
        <v>533</v>
      </c>
      <c r="BI69" s="157" t="s">
        <v>533</v>
      </c>
      <c r="BJ69" s="157" t="s">
        <v>80</v>
      </c>
      <c r="BK69" s="157" t="s">
        <v>537</v>
      </c>
      <c r="BL69" s="157" t="s">
        <v>537</v>
      </c>
      <c r="BM69" s="157" t="s">
        <v>534</v>
      </c>
    </row>
    <row r="70" spans="1:65">
      <c r="A70" s="157">
        <v>68</v>
      </c>
      <c r="B70" s="157" t="s">
        <v>1066</v>
      </c>
      <c r="C70" s="157" t="s">
        <v>3340</v>
      </c>
      <c r="D70" s="157" t="s">
        <v>1820</v>
      </c>
      <c r="E70" s="157" t="s">
        <v>533</v>
      </c>
      <c r="F70" s="157" t="s">
        <v>534</v>
      </c>
      <c r="G70" s="157" t="s">
        <v>534</v>
      </c>
      <c r="H70" s="157" t="s">
        <v>533</v>
      </c>
      <c r="I70" s="157" t="s">
        <v>77</v>
      </c>
      <c r="J70" s="157" t="s">
        <v>533</v>
      </c>
      <c r="K70" s="157" t="s">
        <v>533</v>
      </c>
      <c r="L70" s="157" t="s">
        <v>533</v>
      </c>
      <c r="M70" s="157" t="s">
        <v>533</v>
      </c>
      <c r="N70" s="157" t="s">
        <v>533</v>
      </c>
      <c r="O70" s="157" t="s">
        <v>77</v>
      </c>
      <c r="P70" s="157" t="s">
        <v>533</v>
      </c>
      <c r="Q70" s="157" t="s">
        <v>1821</v>
      </c>
      <c r="R70" s="157" t="s">
        <v>533</v>
      </c>
      <c r="S70" s="157" t="s">
        <v>533</v>
      </c>
      <c r="T70" s="157" t="s">
        <v>533</v>
      </c>
      <c r="U70" s="157" t="s">
        <v>533</v>
      </c>
      <c r="V70" s="157" t="s">
        <v>533</v>
      </c>
      <c r="W70" s="157" t="s">
        <v>533</v>
      </c>
      <c r="X70" s="157" t="s">
        <v>533</v>
      </c>
      <c r="Y70" s="157" t="s">
        <v>534</v>
      </c>
      <c r="Z70" s="157" t="s">
        <v>534</v>
      </c>
      <c r="AA70" s="157" t="s">
        <v>534</v>
      </c>
      <c r="AB70" s="157" t="s">
        <v>534</v>
      </c>
      <c r="AC70" s="157" t="s">
        <v>535</v>
      </c>
      <c r="AD70" s="157" t="s">
        <v>533</v>
      </c>
      <c r="AE70" s="157" t="s">
        <v>1459</v>
      </c>
      <c r="AF70" s="157" t="s">
        <v>1821</v>
      </c>
      <c r="AG70" s="157" t="s">
        <v>1821</v>
      </c>
      <c r="AH70" s="157" t="s">
        <v>1460</v>
      </c>
      <c r="AI70" s="157" t="s">
        <v>533</v>
      </c>
      <c r="AJ70" s="157" t="s">
        <v>1461</v>
      </c>
      <c r="AK70" s="157" t="s">
        <v>1822</v>
      </c>
      <c r="AL70" s="157" t="s">
        <v>534</v>
      </c>
      <c r="AM70" s="157" t="s">
        <v>534</v>
      </c>
      <c r="AN70" s="157" t="s">
        <v>534</v>
      </c>
      <c r="AO70" s="157" t="s">
        <v>534</v>
      </c>
      <c r="AP70" s="157" t="s">
        <v>534</v>
      </c>
      <c r="AQ70" s="157" t="s">
        <v>534</v>
      </c>
      <c r="AR70" s="157" t="s">
        <v>534</v>
      </c>
      <c r="AS70" s="157" t="s">
        <v>534</v>
      </c>
      <c r="AT70" s="157" t="s">
        <v>534</v>
      </c>
      <c r="AU70" s="157" t="s">
        <v>1810</v>
      </c>
      <c r="AV70" s="157" t="s">
        <v>1823</v>
      </c>
      <c r="AW70" s="157" t="s">
        <v>1824</v>
      </c>
      <c r="AX70" s="157" t="s">
        <v>533</v>
      </c>
      <c r="AY70" s="157">
        <v>3.15</v>
      </c>
      <c r="AZ70" s="157" t="s">
        <v>532</v>
      </c>
      <c r="BA70" s="157">
        <v>2000000000</v>
      </c>
      <c r="BB70" s="157">
        <v>100</v>
      </c>
      <c r="BC70" s="157" t="s">
        <v>1477</v>
      </c>
      <c r="BD70" s="157" t="s">
        <v>535</v>
      </c>
      <c r="BE70" s="157" t="s">
        <v>535</v>
      </c>
      <c r="BF70" s="157" t="s">
        <v>1825</v>
      </c>
      <c r="BG70" s="157" t="s">
        <v>533</v>
      </c>
      <c r="BH70" s="157" t="s">
        <v>533</v>
      </c>
      <c r="BI70" s="157" t="s">
        <v>77</v>
      </c>
      <c r="BJ70" s="157" t="s">
        <v>566</v>
      </c>
      <c r="BK70" s="157" t="s">
        <v>567</v>
      </c>
      <c r="BL70" s="157" t="s">
        <v>567</v>
      </c>
      <c r="BM70" s="157" t="s">
        <v>3547</v>
      </c>
    </row>
    <row r="71" spans="1:65">
      <c r="A71" s="157">
        <v>69</v>
      </c>
      <c r="B71" s="157" t="s">
        <v>1067</v>
      </c>
      <c r="C71" s="157" t="s">
        <v>3341</v>
      </c>
      <c r="D71" s="157" t="s">
        <v>1826</v>
      </c>
      <c r="E71" s="157" t="s">
        <v>533</v>
      </c>
      <c r="F71" s="157" t="s">
        <v>534</v>
      </c>
      <c r="G71" s="157" t="s">
        <v>534</v>
      </c>
      <c r="H71" s="157" t="s">
        <v>533</v>
      </c>
      <c r="I71" s="157" t="s">
        <v>533</v>
      </c>
      <c r="J71" s="157" t="s">
        <v>533</v>
      </c>
      <c r="K71" s="157" t="s">
        <v>533</v>
      </c>
      <c r="L71" s="157" t="s">
        <v>533</v>
      </c>
      <c r="M71" s="157" t="s">
        <v>533</v>
      </c>
      <c r="N71" s="157" t="s">
        <v>533</v>
      </c>
      <c r="O71" s="157" t="s">
        <v>533</v>
      </c>
      <c r="P71" s="157" t="s">
        <v>533</v>
      </c>
      <c r="Q71" s="157" t="s">
        <v>149</v>
      </c>
      <c r="R71" s="157" t="s">
        <v>533</v>
      </c>
      <c r="S71" s="157" t="s">
        <v>533</v>
      </c>
      <c r="T71" s="157" t="s">
        <v>533</v>
      </c>
      <c r="U71" s="157" t="s">
        <v>533</v>
      </c>
      <c r="V71" s="157" t="s">
        <v>533</v>
      </c>
      <c r="W71" s="157" t="s">
        <v>533</v>
      </c>
      <c r="X71" s="157" t="s">
        <v>533</v>
      </c>
      <c r="Y71" s="157" t="s">
        <v>534</v>
      </c>
      <c r="Z71" s="157" t="s">
        <v>534</v>
      </c>
      <c r="AA71" s="157" t="s">
        <v>534</v>
      </c>
      <c r="AB71" s="157" t="s">
        <v>534</v>
      </c>
      <c r="AC71" s="157" t="s">
        <v>535</v>
      </c>
      <c r="AD71" s="157" t="s">
        <v>533</v>
      </c>
      <c r="AE71" s="157" t="s">
        <v>81</v>
      </c>
      <c r="AF71" s="157" t="s">
        <v>149</v>
      </c>
      <c r="AG71" s="157" t="s">
        <v>149</v>
      </c>
      <c r="AH71" s="157" t="s">
        <v>1460</v>
      </c>
      <c r="AI71" s="157" t="s">
        <v>533</v>
      </c>
      <c r="AJ71" s="157" t="s">
        <v>1461</v>
      </c>
      <c r="AK71" s="157" t="s">
        <v>1827</v>
      </c>
      <c r="AL71" s="157" t="s">
        <v>534</v>
      </c>
      <c r="AM71" s="157" t="s">
        <v>534</v>
      </c>
      <c r="AN71" s="157" t="s">
        <v>534</v>
      </c>
      <c r="AO71" s="157" t="s">
        <v>534</v>
      </c>
      <c r="AP71" s="157" t="s">
        <v>534</v>
      </c>
      <c r="AQ71" s="157" t="s">
        <v>534</v>
      </c>
      <c r="AR71" s="157" t="s">
        <v>534</v>
      </c>
      <c r="AS71" s="157">
        <v>70599386</v>
      </c>
      <c r="AT71" s="157" t="s">
        <v>1828</v>
      </c>
      <c r="AU71" s="157" t="s">
        <v>1829</v>
      </c>
      <c r="AV71" s="157" t="s">
        <v>1830</v>
      </c>
      <c r="AW71" s="157" t="s">
        <v>1831</v>
      </c>
      <c r="AX71" s="157" t="s">
        <v>533</v>
      </c>
      <c r="AY71" s="157">
        <v>4.7</v>
      </c>
      <c r="AZ71" s="157" t="s">
        <v>532</v>
      </c>
      <c r="BA71" s="157">
        <v>970000000</v>
      </c>
      <c r="BB71" s="157">
        <v>100</v>
      </c>
      <c r="BC71" s="157" t="s">
        <v>535</v>
      </c>
      <c r="BD71" s="157" t="s">
        <v>535</v>
      </c>
      <c r="BE71" s="157" t="s">
        <v>535</v>
      </c>
      <c r="BF71" s="157" t="s">
        <v>534</v>
      </c>
      <c r="BG71" s="157" t="s">
        <v>534</v>
      </c>
      <c r="BH71" s="157" t="s">
        <v>534</v>
      </c>
      <c r="BI71" s="157" t="s">
        <v>534</v>
      </c>
      <c r="BJ71" s="157" t="s">
        <v>534</v>
      </c>
      <c r="BK71" s="157" t="s">
        <v>534</v>
      </c>
      <c r="BL71" s="157" t="s">
        <v>149</v>
      </c>
      <c r="BM71" s="157" t="s">
        <v>534</v>
      </c>
    </row>
    <row r="72" spans="1:65">
      <c r="A72" s="157">
        <v>70</v>
      </c>
      <c r="B72" s="157" t="s">
        <v>1068</v>
      </c>
      <c r="C72" s="157" t="s">
        <v>3342</v>
      </c>
      <c r="D72" s="157" t="s">
        <v>1832</v>
      </c>
      <c r="E72" s="157" t="s">
        <v>533</v>
      </c>
      <c r="F72" s="157" t="s">
        <v>534</v>
      </c>
      <c r="G72" s="157" t="s">
        <v>534</v>
      </c>
      <c r="H72" s="157" t="s">
        <v>533</v>
      </c>
      <c r="I72" s="157" t="s">
        <v>533</v>
      </c>
      <c r="J72" s="157" t="s">
        <v>533</v>
      </c>
      <c r="K72" s="157" t="s">
        <v>533</v>
      </c>
      <c r="L72" s="157" t="s">
        <v>533</v>
      </c>
      <c r="M72" s="157" t="s">
        <v>533</v>
      </c>
      <c r="N72" s="157" t="s">
        <v>533</v>
      </c>
      <c r="O72" s="157" t="s">
        <v>533</v>
      </c>
      <c r="P72" s="157" t="s">
        <v>533</v>
      </c>
      <c r="Q72" s="157" t="s">
        <v>149</v>
      </c>
      <c r="R72" s="157" t="s">
        <v>533</v>
      </c>
      <c r="S72" s="157" t="s">
        <v>533</v>
      </c>
      <c r="T72" s="157" t="s">
        <v>533</v>
      </c>
      <c r="U72" s="157" t="s">
        <v>533</v>
      </c>
      <c r="V72" s="157" t="s">
        <v>533</v>
      </c>
      <c r="W72" s="157" t="s">
        <v>533</v>
      </c>
      <c r="X72" s="157" t="s">
        <v>533</v>
      </c>
      <c r="Y72" s="157" t="s">
        <v>534</v>
      </c>
      <c r="Z72" s="157" t="s">
        <v>534</v>
      </c>
      <c r="AA72" s="157" t="s">
        <v>534</v>
      </c>
      <c r="AB72" s="157" t="s">
        <v>534</v>
      </c>
      <c r="AC72" s="157" t="s">
        <v>535</v>
      </c>
      <c r="AD72" s="157" t="s">
        <v>533</v>
      </c>
      <c r="AE72" s="157" t="s">
        <v>81</v>
      </c>
      <c r="AF72" s="157" t="s">
        <v>149</v>
      </c>
      <c r="AG72" s="157" t="s">
        <v>149</v>
      </c>
      <c r="AH72" s="157" t="s">
        <v>1460</v>
      </c>
      <c r="AI72" s="157" t="s">
        <v>533</v>
      </c>
      <c r="AJ72" s="157" t="s">
        <v>1461</v>
      </c>
      <c r="AK72" s="157" t="s">
        <v>1833</v>
      </c>
      <c r="AL72" s="157" t="s">
        <v>534</v>
      </c>
      <c r="AM72" s="157" t="s">
        <v>534</v>
      </c>
      <c r="AN72" s="157" t="s">
        <v>534</v>
      </c>
      <c r="AO72" s="157" t="s">
        <v>534</v>
      </c>
      <c r="AP72" s="157" t="s">
        <v>534</v>
      </c>
      <c r="AQ72" s="157" t="s">
        <v>534</v>
      </c>
      <c r="AR72" s="157" t="s">
        <v>534</v>
      </c>
      <c r="AS72" s="157" t="s">
        <v>534</v>
      </c>
      <c r="AT72" s="157" t="s">
        <v>534</v>
      </c>
      <c r="AU72" s="157" t="s">
        <v>1834</v>
      </c>
      <c r="AV72" s="157" t="s">
        <v>1835</v>
      </c>
      <c r="AW72" s="157" t="s">
        <v>1836</v>
      </c>
      <c r="AX72" s="157" t="s">
        <v>533</v>
      </c>
      <c r="AY72" s="157">
        <v>4.7</v>
      </c>
      <c r="AZ72" s="157" t="s">
        <v>532</v>
      </c>
      <c r="BA72" s="157">
        <v>600000000</v>
      </c>
      <c r="BB72" s="157">
        <v>100</v>
      </c>
      <c r="BC72" s="157" t="s">
        <v>535</v>
      </c>
      <c r="BD72" s="157" t="s">
        <v>535</v>
      </c>
      <c r="BE72" s="157" t="s">
        <v>535</v>
      </c>
      <c r="BF72" s="157" t="s">
        <v>534</v>
      </c>
      <c r="BG72" s="157" t="s">
        <v>534</v>
      </c>
      <c r="BH72" s="157" t="s">
        <v>534</v>
      </c>
      <c r="BI72" s="157" t="s">
        <v>534</v>
      </c>
      <c r="BJ72" s="157" t="s">
        <v>534</v>
      </c>
      <c r="BK72" s="157" t="s">
        <v>534</v>
      </c>
      <c r="BL72" s="157" t="s">
        <v>149</v>
      </c>
      <c r="BM72" s="157" t="s">
        <v>534</v>
      </c>
    </row>
    <row r="73" spans="1:65">
      <c r="A73" s="157">
        <v>71</v>
      </c>
      <c r="B73" s="157" t="s">
        <v>1069</v>
      </c>
      <c r="C73" s="157" t="s">
        <v>3343</v>
      </c>
      <c r="D73" s="157" t="s">
        <v>1832</v>
      </c>
      <c r="E73" s="157" t="s">
        <v>533</v>
      </c>
      <c r="F73" s="157" t="s">
        <v>534</v>
      </c>
      <c r="G73" s="157" t="s">
        <v>534</v>
      </c>
      <c r="H73" s="157" t="s">
        <v>533</v>
      </c>
      <c r="I73" s="157" t="s">
        <v>533</v>
      </c>
      <c r="J73" s="157" t="s">
        <v>533</v>
      </c>
      <c r="K73" s="157" t="s">
        <v>533</v>
      </c>
      <c r="L73" s="157" t="s">
        <v>533</v>
      </c>
      <c r="M73" s="157" t="s">
        <v>533</v>
      </c>
      <c r="N73" s="157" t="s">
        <v>533</v>
      </c>
      <c r="O73" s="157" t="s">
        <v>533</v>
      </c>
      <c r="P73" s="157" t="s">
        <v>533</v>
      </c>
      <c r="Q73" s="157" t="s">
        <v>149</v>
      </c>
      <c r="R73" s="157" t="s">
        <v>533</v>
      </c>
      <c r="S73" s="157" t="s">
        <v>533</v>
      </c>
      <c r="T73" s="157" t="s">
        <v>533</v>
      </c>
      <c r="U73" s="157" t="s">
        <v>533</v>
      </c>
      <c r="V73" s="157" t="s">
        <v>533</v>
      </c>
      <c r="W73" s="157" t="s">
        <v>533</v>
      </c>
      <c r="X73" s="157" t="s">
        <v>533</v>
      </c>
      <c r="Y73" s="157" t="s">
        <v>534</v>
      </c>
      <c r="Z73" s="157" t="s">
        <v>534</v>
      </c>
      <c r="AA73" s="157" t="s">
        <v>534</v>
      </c>
      <c r="AB73" s="157" t="s">
        <v>534</v>
      </c>
      <c r="AC73" s="157" t="s">
        <v>535</v>
      </c>
      <c r="AD73" s="157" t="s">
        <v>533</v>
      </c>
      <c r="AE73" s="157" t="s">
        <v>81</v>
      </c>
      <c r="AF73" s="157" t="s">
        <v>149</v>
      </c>
      <c r="AG73" s="157" t="s">
        <v>149</v>
      </c>
      <c r="AH73" s="157" t="s">
        <v>1460</v>
      </c>
      <c r="AI73" s="157" t="s">
        <v>533</v>
      </c>
      <c r="AJ73" s="157" t="s">
        <v>1461</v>
      </c>
      <c r="AK73" s="157" t="s">
        <v>1833</v>
      </c>
      <c r="AL73" s="157" t="s">
        <v>534</v>
      </c>
      <c r="AM73" s="157" t="s">
        <v>534</v>
      </c>
      <c r="AN73" s="157" t="s">
        <v>534</v>
      </c>
      <c r="AO73" s="157" t="s">
        <v>534</v>
      </c>
      <c r="AP73" s="157" t="s">
        <v>534</v>
      </c>
      <c r="AQ73" s="157" t="s">
        <v>534</v>
      </c>
      <c r="AR73" s="157" t="s">
        <v>534</v>
      </c>
      <c r="AS73" s="157" t="s">
        <v>534</v>
      </c>
      <c r="AT73" s="157" t="s">
        <v>534</v>
      </c>
      <c r="AU73" s="157" t="s">
        <v>1837</v>
      </c>
      <c r="AV73" s="157" t="s">
        <v>1838</v>
      </c>
      <c r="AW73" s="157" t="s">
        <v>1839</v>
      </c>
      <c r="AX73" s="157" t="s">
        <v>533</v>
      </c>
      <c r="AY73" s="157">
        <v>5</v>
      </c>
      <c r="AZ73" s="157" t="s">
        <v>532</v>
      </c>
      <c r="BA73" s="157">
        <v>200000000</v>
      </c>
      <c r="BB73" s="157">
        <v>100</v>
      </c>
      <c r="BC73" s="157" t="s">
        <v>535</v>
      </c>
      <c r="BD73" s="157" t="s">
        <v>535</v>
      </c>
      <c r="BE73" s="157" t="s">
        <v>535</v>
      </c>
      <c r="BF73" s="157" t="s">
        <v>534</v>
      </c>
      <c r="BG73" s="157" t="s">
        <v>534</v>
      </c>
      <c r="BH73" s="157" t="s">
        <v>534</v>
      </c>
      <c r="BI73" s="157" t="s">
        <v>534</v>
      </c>
      <c r="BJ73" s="157" t="s">
        <v>534</v>
      </c>
      <c r="BK73" s="157" t="s">
        <v>534</v>
      </c>
      <c r="BL73" s="157" t="s">
        <v>149</v>
      </c>
      <c r="BM73" s="157" t="s">
        <v>534</v>
      </c>
    </row>
    <row r="74" spans="1:65">
      <c r="A74" s="157">
        <v>72</v>
      </c>
      <c r="B74" s="157" t="s">
        <v>1070</v>
      </c>
      <c r="C74" s="157" t="s">
        <v>3344</v>
      </c>
      <c r="D74" s="157" t="s">
        <v>1538</v>
      </c>
      <c r="E74" s="157" t="s">
        <v>533</v>
      </c>
      <c r="F74" s="157" t="s">
        <v>534</v>
      </c>
      <c r="G74" s="157" t="s">
        <v>534</v>
      </c>
      <c r="H74" s="157" t="s">
        <v>533</v>
      </c>
      <c r="I74" s="157" t="s">
        <v>533</v>
      </c>
      <c r="J74" s="157" t="s">
        <v>533</v>
      </c>
      <c r="K74" s="157" t="s">
        <v>533</v>
      </c>
      <c r="L74" s="157" t="s">
        <v>533</v>
      </c>
      <c r="M74" s="157" t="s">
        <v>533</v>
      </c>
      <c r="N74" s="157" t="s">
        <v>533</v>
      </c>
      <c r="O74" s="157" t="s">
        <v>533</v>
      </c>
      <c r="P74" s="157" t="s">
        <v>533</v>
      </c>
      <c r="Q74" s="157" t="s">
        <v>149</v>
      </c>
      <c r="R74" s="157" t="s">
        <v>1539</v>
      </c>
      <c r="S74" s="157" t="s">
        <v>533</v>
      </c>
      <c r="T74" s="157" t="s">
        <v>533</v>
      </c>
      <c r="U74" s="157" t="s">
        <v>533</v>
      </c>
      <c r="V74" s="157" t="s">
        <v>533</v>
      </c>
      <c r="W74" s="157" t="s">
        <v>533</v>
      </c>
      <c r="X74" s="157" t="s">
        <v>533</v>
      </c>
      <c r="Y74" s="157" t="s">
        <v>149</v>
      </c>
      <c r="Z74" s="157" t="s">
        <v>534</v>
      </c>
      <c r="AA74" s="157" t="s">
        <v>534</v>
      </c>
      <c r="AB74" s="157" t="s">
        <v>534</v>
      </c>
      <c r="AC74" s="157" t="s">
        <v>535</v>
      </c>
      <c r="AD74" s="157" t="s">
        <v>533</v>
      </c>
      <c r="AE74" s="157" t="s">
        <v>81</v>
      </c>
      <c r="AF74" s="157" t="s">
        <v>149</v>
      </c>
      <c r="AG74" s="157" t="s">
        <v>149</v>
      </c>
      <c r="AH74" s="157" t="s">
        <v>1498</v>
      </c>
      <c r="AI74" s="157" t="s">
        <v>533</v>
      </c>
      <c r="AJ74" s="157" t="s">
        <v>1461</v>
      </c>
      <c r="AK74" s="157" t="s">
        <v>1540</v>
      </c>
      <c r="AL74" s="157" t="s">
        <v>534</v>
      </c>
      <c r="AM74" s="157" t="s">
        <v>534</v>
      </c>
      <c r="AN74" s="157" t="s">
        <v>534</v>
      </c>
      <c r="AO74" s="157" t="s">
        <v>534</v>
      </c>
      <c r="AP74" s="157" t="s">
        <v>534</v>
      </c>
      <c r="AQ74" s="157" t="s">
        <v>534</v>
      </c>
      <c r="AR74" s="157" t="s">
        <v>1541</v>
      </c>
      <c r="AS74" s="157">
        <v>69641301</v>
      </c>
      <c r="AT74" s="157" t="s">
        <v>1542</v>
      </c>
      <c r="AU74" s="157" t="s">
        <v>1840</v>
      </c>
      <c r="AV74" s="157" t="s">
        <v>1841</v>
      </c>
      <c r="AW74" s="157" t="s">
        <v>1842</v>
      </c>
      <c r="AX74" s="157" t="s">
        <v>533</v>
      </c>
      <c r="AY74" s="157">
        <v>4.2</v>
      </c>
      <c r="AZ74" s="157" t="s">
        <v>532</v>
      </c>
      <c r="BA74" s="157">
        <v>750000000</v>
      </c>
      <c r="BB74" s="157">
        <v>100</v>
      </c>
      <c r="BC74" s="157" t="s">
        <v>535</v>
      </c>
      <c r="BD74" s="157" t="s">
        <v>535</v>
      </c>
      <c r="BE74" s="157" t="s">
        <v>535</v>
      </c>
      <c r="BF74" s="157" t="s">
        <v>534</v>
      </c>
      <c r="BG74" s="157" t="s">
        <v>534</v>
      </c>
      <c r="BH74" s="157" t="s">
        <v>534</v>
      </c>
      <c r="BI74" s="157" t="s">
        <v>534</v>
      </c>
      <c r="BJ74" s="157" t="s">
        <v>534</v>
      </c>
      <c r="BK74" s="157" t="s">
        <v>534</v>
      </c>
      <c r="BL74" s="157" t="s">
        <v>149</v>
      </c>
      <c r="BM74" s="157" t="s">
        <v>534</v>
      </c>
    </row>
    <row r="75" spans="1:65">
      <c r="A75" s="157">
        <v>73</v>
      </c>
      <c r="B75" s="157" t="s">
        <v>1071</v>
      </c>
      <c r="C75" s="157" t="s">
        <v>3345</v>
      </c>
      <c r="D75" s="157" t="s">
        <v>1843</v>
      </c>
      <c r="E75" s="157" t="s">
        <v>533</v>
      </c>
      <c r="F75" s="157">
        <v>20204333</v>
      </c>
      <c r="G75" s="157" t="s">
        <v>1844</v>
      </c>
      <c r="H75" s="157" t="s">
        <v>82</v>
      </c>
      <c r="I75" s="157" t="s">
        <v>533</v>
      </c>
      <c r="J75" s="157" t="s">
        <v>533</v>
      </c>
      <c r="K75" s="157" t="s">
        <v>533</v>
      </c>
      <c r="L75" s="157" t="s">
        <v>533</v>
      </c>
      <c r="M75" s="157" t="s">
        <v>82</v>
      </c>
      <c r="N75" s="157" t="s">
        <v>533</v>
      </c>
      <c r="O75" s="157" t="s">
        <v>83</v>
      </c>
      <c r="P75" s="157" t="s">
        <v>71</v>
      </c>
      <c r="Q75" s="157" t="s">
        <v>1845</v>
      </c>
      <c r="R75" s="157" t="s">
        <v>533</v>
      </c>
      <c r="S75" s="157" t="s">
        <v>533</v>
      </c>
      <c r="T75" s="157" t="s">
        <v>533</v>
      </c>
      <c r="U75" s="157" t="s">
        <v>533</v>
      </c>
      <c r="V75" s="157" t="s">
        <v>533</v>
      </c>
      <c r="W75" s="157" t="s">
        <v>533</v>
      </c>
      <c r="X75" s="157" t="s">
        <v>533</v>
      </c>
      <c r="Y75" s="157" t="s">
        <v>534</v>
      </c>
      <c r="Z75" s="157" t="s">
        <v>534</v>
      </c>
      <c r="AA75" s="157" t="s">
        <v>534</v>
      </c>
      <c r="AB75" s="157" t="s">
        <v>534</v>
      </c>
      <c r="AC75" s="157" t="s">
        <v>535</v>
      </c>
      <c r="AD75" s="157" t="s">
        <v>533</v>
      </c>
      <c r="AE75" s="157" t="s">
        <v>1459</v>
      </c>
      <c r="AF75" s="157" t="s">
        <v>1845</v>
      </c>
      <c r="AG75" s="157" t="s">
        <v>2591</v>
      </c>
      <c r="AH75" s="157" t="s">
        <v>1498</v>
      </c>
      <c r="AI75" s="157" t="s">
        <v>533</v>
      </c>
      <c r="AJ75" s="157" t="s">
        <v>1461</v>
      </c>
      <c r="AK75" s="157" t="s">
        <v>1846</v>
      </c>
      <c r="AL75" s="157">
        <v>20204333</v>
      </c>
      <c r="AM75" s="157" t="s">
        <v>1844</v>
      </c>
      <c r="AN75" s="157" t="s">
        <v>75</v>
      </c>
      <c r="AO75" s="157" t="s">
        <v>83</v>
      </c>
      <c r="AP75" s="157" t="s">
        <v>71</v>
      </c>
      <c r="AQ75" s="157" t="s">
        <v>1847</v>
      </c>
      <c r="AR75" s="157" t="s">
        <v>534</v>
      </c>
      <c r="AS75" s="157" t="s">
        <v>534</v>
      </c>
      <c r="AT75" s="157" t="s">
        <v>534</v>
      </c>
      <c r="AU75" s="157" t="s">
        <v>1836</v>
      </c>
      <c r="AV75" s="157" t="s">
        <v>1848</v>
      </c>
      <c r="AW75" s="157" t="s">
        <v>1849</v>
      </c>
      <c r="AX75" s="157" t="s">
        <v>533</v>
      </c>
      <c r="AY75" s="157">
        <v>2.9</v>
      </c>
      <c r="AZ75" s="157" t="s">
        <v>532</v>
      </c>
      <c r="BA75" s="157">
        <v>2400000000</v>
      </c>
      <c r="BB75" s="157">
        <v>100</v>
      </c>
      <c r="BC75" s="157" t="s">
        <v>535</v>
      </c>
      <c r="BD75" s="157" t="s">
        <v>1477</v>
      </c>
      <c r="BE75" s="157" t="s">
        <v>535</v>
      </c>
      <c r="BF75" s="157" t="s">
        <v>1529</v>
      </c>
      <c r="BG75" s="157" t="s">
        <v>533</v>
      </c>
      <c r="BH75" s="157" t="s">
        <v>75</v>
      </c>
      <c r="BI75" s="157" t="s">
        <v>83</v>
      </c>
      <c r="BJ75" s="157" t="s">
        <v>71</v>
      </c>
      <c r="BK75" s="157" t="s">
        <v>1847</v>
      </c>
      <c r="BL75" s="157" t="s">
        <v>1847</v>
      </c>
      <c r="BM75" s="157" t="s">
        <v>3548</v>
      </c>
    </row>
    <row r="76" spans="1:65">
      <c r="A76" s="157">
        <v>74</v>
      </c>
      <c r="B76" s="157" t="s">
        <v>1072</v>
      </c>
      <c r="C76" s="157" t="s">
        <v>3346</v>
      </c>
      <c r="D76" s="157" t="s">
        <v>1850</v>
      </c>
      <c r="E76" s="157" t="s">
        <v>533</v>
      </c>
      <c r="F76" s="157" t="s">
        <v>534</v>
      </c>
      <c r="G76" s="157" t="s">
        <v>534</v>
      </c>
      <c r="H76" s="157" t="s">
        <v>533</v>
      </c>
      <c r="I76" s="157" t="s">
        <v>533</v>
      </c>
      <c r="J76" s="157" t="s">
        <v>533</v>
      </c>
      <c r="K76" s="157" t="s">
        <v>533</v>
      </c>
      <c r="L76" s="157" t="s">
        <v>533</v>
      </c>
      <c r="M76" s="157" t="s">
        <v>533</v>
      </c>
      <c r="N76" s="157" t="s">
        <v>533</v>
      </c>
      <c r="O76" s="157" t="s">
        <v>533</v>
      </c>
      <c r="P76" s="157" t="s">
        <v>533</v>
      </c>
      <c r="Q76" s="157" t="s">
        <v>149</v>
      </c>
      <c r="R76" s="157" t="s">
        <v>533</v>
      </c>
      <c r="S76" s="157" t="s">
        <v>533</v>
      </c>
      <c r="T76" s="157" t="s">
        <v>533</v>
      </c>
      <c r="U76" s="157" t="s">
        <v>533</v>
      </c>
      <c r="V76" s="157" t="s">
        <v>533</v>
      </c>
      <c r="W76" s="157" t="s">
        <v>533</v>
      </c>
      <c r="X76" s="157" t="s">
        <v>533</v>
      </c>
      <c r="Y76" s="157" t="s">
        <v>534</v>
      </c>
      <c r="Z76" s="157" t="s">
        <v>534</v>
      </c>
      <c r="AA76" s="157" t="s">
        <v>534</v>
      </c>
      <c r="AB76" s="157" t="s">
        <v>534</v>
      </c>
      <c r="AC76" s="157" t="s">
        <v>535</v>
      </c>
      <c r="AD76" s="157" t="s">
        <v>533</v>
      </c>
      <c r="AE76" s="157" t="s">
        <v>81</v>
      </c>
      <c r="AF76" s="157" t="s">
        <v>149</v>
      </c>
      <c r="AG76" s="157" t="s">
        <v>149</v>
      </c>
      <c r="AH76" s="157" t="s">
        <v>1460</v>
      </c>
      <c r="AI76" s="157" t="s">
        <v>533</v>
      </c>
      <c r="AJ76" s="157" t="s">
        <v>1461</v>
      </c>
      <c r="AK76" s="157" t="s">
        <v>1851</v>
      </c>
      <c r="AL76" s="157" t="s">
        <v>534</v>
      </c>
      <c r="AM76" s="157" t="s">
        <v>534</v>
      </c>
      <c r="AN76" s="157" t="s">
        <v>534</v>
      </c>
      <c r="AO76" s="157" t="s">
        <v>534</v>
      </c>
      <c r="AP76" s="157" t="s">
        <v>534</v>
      </c>
      <c r="AQ76" s="157" t="s">
        <v>534</v>
      </c>
      <c r="AR76" s="157" t="s">
        <v>534</v>
      </c>
      <c r="AS76" s="157">
        <v>70165581</v>
      </c>
      <c r="AT76" s="157" t="s">
        <v>1560</v>
      </c>
      <c r="AU76" s="157" t="s">
        <v>1852</v>
      </c>
      <c r="AV76" s="157" t="s">
        <v>1853</v>
      </c>
      <c r="AW76" s="157" t="s">
        <v>1854</v>
      </c>
      <c r="AX76" s="157" t="s">
        <v>533</v>
      </c>
      <c r="AY76" s="157">
        <v>4.3</v>
      </c>
      <c r="AZ76" s="157" t="s">
        <v>532</v>
      </c>
      <c r="BA76" s="157">
        <v>280000000</v>
      </c>
      <c r="BB76" s="157" t="s">
        <v>533</v>
      </c>
      <c r="BC76" s="157" t="s">
        <v>535</v>
      </c>
      <c r="BD76" s="157" t="s">
        <v>535</v>
      </c>
      <c r="BE76" s="157" t="s">
        <v>535</v>
      </c>
      <c r="BF76" s="157" t="s">
        <v>1855</v>
      </c>
      <c r="BG76" s="157" t="s">
        <v>533</v>
      </c>
      <c r="BH76" s="157" t="s">
        <v>533</v>
      </c>
      <c r="BI76" s="157" t="s">
        <v>533</v>
      </c>
      <c r="BJ76" s="157" t="s">
        <v>533</v>
      </c>
      <c r="BK76" s="157" t="s">
        <v>149</v>
      </c>
      <c r="BL76" s="157" t="s">
        <v>149</v>
      </c>
      <c r="BM76" s="157" t="s">
        <v>534</v>
      </c>
    </row>
    <row r="77" spans="1:65">
      <c r="A77" s="157">
        <v>75</v>
      </c>
      <c r="B77" s="157" t="s">
        <v>1073</v>
      </c>
      <c r="C77" s="157" t="s">
        <v>3347</v>
      </c>
      <c r="D77" s="157" t="s">
        <v>1856</v>
      </c>
      <c r="E77" s="157" t="s">
        <v>533</v>
      </c>
      <c r="F77" s="157" t="s">
        <v>534</v>
      </c>
      <c r="G77" s="157" t="s">
        <v>534</v>
      </c>
      <c r="H77" s="157" t="s">
        <v>533</v>
      </c>
      <c r="I77" s="157" t="s">
        <v>533</v>
      </c>
      <c r="J77" s="157" t="s">
        <v>533</v>
      </c>
      <c r="K77" s="157" t="s">
        <v>533</v>
      </c>
      <c r="L77" s="157" t="s">
        <v>533</v>
      </c>
      <c r="M77" s="157" t="s">
        <v>533</v>
      </c>
      <c r="N77" s="157" t="s">
        <v>533</v>
      </c>
      <c r="O77" s="157" t="s">
        <v>533</v>
      </c>
      <c r="P77" s="157" t="s">
        <v>533</v>
      </c>
      <c r="Q77" s="157" t="s">
        <v>149</v>
      </c>
      <c r="R77" s="157" t="s">
        <v>533</v>
      </c>
      <c r="S77" s="157" t="s">
        <v>533</v>
      </c>
      <c r="T77" s="157" t="s">
        <v>533</v>
      </c>
      <c r="U77" s="157" t="s">
        <v>533</v>
      </c>
      <c r="V77" s="157" t="s">
        <v>533</v>
      </c>
      <c r="W77" s="157" t="s">
        <v>533</v>
      </c>
      <c r="X77" s="157" t="s">
        <v>533</v>
      </c>
      <c r="Y77" s="157" t="s">
        <v>534</v>
      </c>
      <c r="Z77" s="157" t="s">
        <v>534</v>
      </c>
      <c r="AA77" s="157" t="s">
        <v>534</v>
      </c>
      <c r="AB77" s="157" t="s">
        <v>534</v>
      </c>
      <c r="AC77" s="157" t="s">
        <v>535</v>
      </c>
      <c r="AD77" s="157" t="s">
        <v>533</v>
      </c>
      <c r="AE77" s="157" t="s">
        <v>81</v>
      </c>
      <c r="AF77" s="157" t="s">
        <v>149</v>
      </c>
      <c r="AG77" s="157" t="s">
        <v>149</v>
      </c>
      <c r="AH77" s="157" t="s">
        <v>1460</v>
      </c>
      <c r="AI77" s="157" t="s">
        <v>533</v>
      </c>
      <c r="AJ77" s="157" t="s">
        <v>1461</v>
      </c>
      <c r="AK77" s="157" t="s">
        <v>1857</v>
      </c>
      <c r="AL77" s="157" t="s">
        <v>534</v>
      </c>
      <c r="AM77" s="157" t="s">
        <v>534</v>
      </c>
      <c r="AN77" s="157" t="s">
        <v>534</v>
      </c>
      <c r="AO77" s="157" t="s">
        <v>534</v>
      </c>
      <c r="AP77" s="157" t="s">
        <v>534</v>
      </c>
      <c r="AQ77" s="157" t="s">
        <v>534</v>
      </c>
      <c r="AR77" s="157" t="s">
        <v>534</v>
      </c>
      <c r="AS77" s="157" t="s">
        <v>534</v>
      </c>
      <c r="AT77" s="157" t="s">
        <v>534</v>
      </c>
      <c r="AU77" s="157" t="s">
        <v>1858</v>
      </c>
      <c r="AV77" s="157" t="s">
        <v>1859</v>
      </c>
      <c r="AW77" s="157" t="s">
        <v>1860</v>
      </c>
      <c r="AX77" s="157" t="s">
        <v>533</v>
      </c>
      <c r="AY77" s="157">
        <v>4.8</v>
      </c>
      <c r="AZ77" s="157" t="s">
        <v>532</v>
      </c>
      <c r="BA77" s="157">
        <v>880000000</v>
      </c>
      <c r="BB77" s="157">
        <v>100</v>
      </c>
      <c r="BC77" s="157" t="s">
        <v>535</v>
      </c>
      <c r="BD77" s="157" t="s">
        <v>535</v>
      </c>
      <c r="BE77" s="157" t="s">
        <v>535</v>
      </c>
      <c r="BF77" s="157" t="s">
        <v>534</v>
      </c>
      <c r="BG77" s="157" t="s">
        <v>534</v>
      </c>
      <c r="BH77" s="157" t="s">
        <v>534</v>
      </c>
      <c r="BI77" s="157" t="s">
        <v>534</v>
      </c>
      <c r="BJ77" s="157" t="s">
        <v>534</v>
      </c>
      <c r="BK77" s="157" t="s">
        <v>534</v>
      </c>
      <c r="BL77" s="157" t="s">
        <v>149</v>
      </c>
      <c r="BM77" s="157" t="s">
        <v>534</v>
      </c>
    </row>
    <row r="78" spans="1:65">
      <c r="A78" s="157">
        <v>76</v>
      </c>
      <c r="B78" s="157" t="s">
        <v>1074</v>
      </c>
      <c r="C78" s="157" t="s">
        <v>3348</v>
      </c>
      <c r="D78" s="157" t="s">
        <v>1523</v>
      </c>
      <c r="E78" s="157" t="s">
        <v>533</v>
      </c>
      <c r="F78" s="157" t="s">
        <v>534</v>
      </c>
      <c r="G78" s="157" t="s">
        <v>534</v>
      </c>
      <c r="H78" s="157" t="s">
        <v>81</v>
      </c>
      <c r="I78" s="157" t="s">
        <v>83</v>
      </c>
      <c r="J78" s="157" t="s">
        <v>533</v>
      </c>
      <c r="K78" s="157" t="s">
        <v>533</v>
      </c>
      <c r="L78" s="157" t="s">
        <v>533</v>
      </c>
      <c r="M78" s="157" t="s">
        <v>533</v>
      </c>
      <c r="N78" s="157" t="s">
        <v>533</v>
      </c>
      <c r="O78" s="157" t="s">
        <v>533</v>
      </c>
      <c r="P78" s="157" t="s">
        <v>71</v>
      </c>
      <c r="Q78" s="157" t="s">
        <v>1524</v>
      </c>
      <c r="R78" s="157" t="s">
        <v>533</v>
      </c>
      <c r="S78" s="157" t="s">
        <v>533</v>
      </c>
      <c r="T78" s="157" t="s">
        <v>533</v>
      </c>
      <c r="U78" s="157" t="s">
        <v>533</v>
      </c>
      <c r="V78" s="157" t="s">
        <v>533</v>
      </c>
      <c r="W78" s="157" t="s">
        <v>533</v>
      </c>
      <c r="X78" s="157" t="s">
        <v>533</v>
      </c>
      <c r="Y78" s="157" t="s">
        <v>534</v>
      </c>
      <c r="Z78" s="157" t="s">
        <v>534</v>
      </c>
      <c r="AA78" s="157">
        <v>61</v>
      </c>
      <c r="AB78" s="157" t="s">
        <v>534</v>
      </c>
      <c r="AC78" s="157" t="s">
        <v>535</v>
      </c>
      <c r="AD78" s="157" t="s">
        <v>533</v>
      </c>
      <c r="AE78" s="157" t="s">
        <v>1459</v>
      </c>
      <c r="AF78" s="157" t="s">
        <v>1524</v>
      </c>
      <c r="AG78" s="157" t="s">
        <v>3349</v>
      </c>
      <c r="AH78" s="157" t="s">
        <v>1460</v>
      </c>
      <c r="AI78" s="157" t="s">
        <v>533</v>
      </c>
      <c r="AJ78" s="157" t="s">
        <v>1461</v>
      </c>
      <c r="AK78" s="157" t="s">
        <v>1525</v>
      </c>
      <c r="AL78" s="157" t="s">
        <v>1451</v>
      </c>
      <c r="AM78" s="157" t="s">
        <v>534</v>
      </c>
      <c r="AN78" s="157" t="s">
        <v>533</v>
      </c>
      <c r="AO78" s="157" t="s">
        <v>533</v>
      </c>
      <c r="AP78" s="157" t="s">
        <v>533</v>
      </c>
      <c r="AQ78" s="157" t="s">
        <v>534</v>
      </c>
      <c r="AR78" s="157" t="s">
        <v>534</v>
      </c>
      <c r="AS78" s="157" t="s">
        <v>534</v>
      </c>
      <c r="AT78" s="157" t="s">
        <v>534</v>
      </c>
      <c r="AU78" s="157" t="s">
        <v>1852</v>
      </c>
      <c r="AV78" s="157" t="s">
        <v>1853</v>
      </c>
      <c r="AW78" s="157" t="s">
        <v>1861</v>
      </c>
      <c r="AX78" s="157" t="s">
        <v>533</v>
      </c>
      <c r="AY78" s="157">
        <v>4.75</v>
      </c>
      <c r="AZ78" s="157" t="s">
        <v>11</v>
      </c>
      <c r="BA78" s="157">
        <v>200000000</v>
      </c>
      <c r="BB78" s="157">
        <v>99.591999999999999</v>
      </c>
      <c r="BC78" s="157" t="s">
        <v>535</v>
      </c>
      <c r="BD78" s="157" t="s">
        <v>535</v>
      </c>
      <c r="BE78" s="157" t="s">
        <v>535</v>
      </c>
      <c r="BF78" s="157" t="s">
        <v>1529</v>
      </c>
      <c r="BG78" s="157" t="s">
        <v>533</v>
      </c>
      <c r="BH78" s="157" t="s">
        <v>75</v>
      </c>
      <c r="BI78" s="157" t="s">
        <v>83</v>
      </c>
      <c r="BJ78" s="157" t="s">
        <v>71</v>
      </c>
      <c r="BK78" s="157" t="s">
        <v>1847</v>
      </c>
      <c r="BL78" s="157" t="s">
        <v>1847</v>
      </c>
      <c r="BM78" s="157" t="s">
        <v>534</v>
      </c>
    </row>
    <row r="79" spans="1:65">
      <c r="A79" s="157">
        <v>77</v>
      </c>
      <c r="B79" s="157" t="s">
        <v>1075</v>
      </c>
      <c r="C79" s="157" t="s">
        <v>3350</v>
      </c>
      <c r="D79" s="157" t="s">
        <v>1862</v>
      </c>
      <c r="E79" s="157" t="s">
        <v>1863</v>
      </c>
      <c r="F79" s="157" t="s">
        <v>534</v>
      </c>
      <c r="G79" s="157" t="s">
        <v>534</v>
      </c>
      <c r="H79" s="157" t="s">
        <v>533</v>
      </c>
      <c r="I79" s="157" t="s">
        <v>533</v>
      </c>
      <c r="J79" s="157" t="s">
        <v>533</v>
      </c>
      <c r="K79" s="157" t="s">
        <v>533</v>
      </c>
      <c r="L79" s="157" t="s">
        <v>533</v>
      </c>
      <c r="M79" s="157" t="s">
        <v>533</v>
      </c>
      <c r="N79" s="157" t="s">
        <v>533</v>
      </c>
      <c r="O79" s="157" t="s">
        <v>533</v>
      </c>
      <c r="P79" s="157" t="s">
        <v>533</v>
      </c>
      <c r="Q79" s="157" t="s">
        <v>149</v>
      </c>
      <c r="R79" s="157" t="s">
        <v>1864</v>
      </c>
      <c r="S79" s="157" t="s">
        <v>533</v>
      </c>
      <c r="T79" s="157" t="s">
        <v>533</v>
      </c>
      <c r="U79" s="157" t="s">
        <v>533</v>
      </c>
      <c r="V79" s="157" t="s">
        <v>1865</v>
      </c>
      <c r="W79" s="157" t="s">
        <v>533</v>
      </c>
      <c r="X79" s="157" t="s">
        <v>533</v>
      </c>
      <c r="Y79" s="157" t="s">
        <v>1866</v>
      </c>
      <c r="Z79" s="157" t="s">
        <v>534</v>
      </c>
      <c r="AA79" s="157" t="s">
        <v>534</v>
      </c>
      <c r="AB79" s="157" t="s">
        <v>534</v>
      </c>
      <c r="AC79" s="157" t="s">
        <v>535</v>
      </c>
      <c r="AD79" s="157" t="s">
        <v>533</v>
      </c>
      <c r="AE79" s="157" t="s">
        <v>81</v>
      </c>
      <c r="AF79" s="157" t="s">
        <v>1866</v>
      </c>
      <c r="AG79" s="157" t="s">
        <v>149</v>
      </c>
      <c r="AH79" s="157" t="s">
        <v>1498</v>
      </c>
      <c r="AI79" s="157" t="s">
        <v>533</v>
      </c>
      <c r="AJ79" s="157" t="s">
        <v>1461</v>
      </c>
      <c r="AK79" s="157" t="s">
        <v>1867</v>
      </c>
      <c r="AL79" s="157" t="s">
        <v>534</v>
      </c>
      <c r="AM79" s="157" t="s">
        <v>534</v>
      </c>
      <c r="AN79" s="157" t="s">
        <v>534</v>
      </c>
      <c r="AO79" s="157" t="s">
        <v>534</v>
      </c>
      <c r="AP79" s="157" t="s">
        <v>534</v>
      </c>
      <c r="AQ79" s="157" t="s">
        <v>534</v>
      </c>
      <c r="AR79" s="157" t="s">
        <v>1868</v>
      </c>
      <c r="AS79" s="157" t="s">
        <v>534</v>
      </c>
      <c r="AT79" s="157" t="s">
        <v>534</v>
      </c>
      <c r="AU79" s="157" t="s">
        <v>1869</v>
      </c>
      <c r="AV79" s="157" t="s">
        <v>1870</v>
      </c>
      <c r="AW79" s="157" t="s">
        <v>1871</v>
      </c>
      <c r="AX79" s="157" t="s">
        <v>533</v>
      </c>
      <c r="AY79" s="157">
        <v>7.5</v>
      </c>
      <c r="AZ79" s="157" t="s">
        <v>11</v>
      </c>
      <c r="BA79" s="157">
        <v>91000000</v>
      </c>
      <c r="BB79" s="157">
        <v>100</v>
      </c>
      <c r="BC79" s="157" t="s">
        <v>535</v>
      </c>
      <c r="BD79" s="157" t="s">
        <v>535</v>
      </c>
      <c r="BE79" s="157" t="s">
        <v>535</v>
      </c>
      <c r="BF79" s="157" t="s">
        <v>1864</v>
      </c>
      <c r="BG79" s="157" t="s">
        <v>533</v>
      </c>
      <c r="BH79" s="157" t="s">
        <v>533</v>
      </c>
      <c r="BI79" s="157" t="s">
        <v>533</v>
      </c>
      <c r="BJ79" s="157" t="s">
        <v>533</v>
      </c>
      <c r="BK79" s="157" t="s">
        <v>149</v>
      </c>
      <c r="BL79" s="157" t="s">
        <v>1866</v>
      </c>
      <c r="BM79" s="157" t="s">
        <v>534</v>
      </c>
    </row>
    <row r="80" spans="1:65">
      <c r="A80" s="157">
        <v>78</v>
      </c>
      <c r="B80" s="157" t="s">
        <v>1076</v>
      </c>
      <c r="C80" s="157" t="s">
        <v>3351</v>
      </c>
      <c r="D80" s="157" t="s">
        <v>1872</v>
      </c>
      <c r="E80" s="157" t="s">
        <v>533</v>
      </c>
      <c r="F80" s="157">
        <v>70453863</v>
      </c>
      <c r="G80" s="157" t="s">
        <v>1873</v>
      </c>
      <c r="H80" s="157" t="s">
        <v>85</v>
      </c>
      <c r="I80" s="157" t="s">
        <v>533</v>
      </c>
      <c r="J80" s="157" t="s">
        <v>533</v>
      </c>
      <c r="K80" s="157" t="s">
        <v>533</v>
      </c>
      <c r="L80" s="157" t="s">
        <v>533</v>
      </c>
      <c r="M80" s="157" t="s">
        <v>533</v>
      </c>
      <c r="N80" s="157" t="s">
        <v>533</v>
      </c>
      <c r="O80" s="157" t="s">
        <v>533</v>
      </c>
      <c r="P80" s="157" t="s">
        <v>533</v>
      </c>
      <c r="Q80" s="157" t="s">
        <v>149</v>
      </c>
      <c r="R80" s="157" t="s">
        <v>533</v>
      </c>
      <c r="S80" s="157" t="s">
        <v>533</v>
      </c>
      <c r="T80" s="157" t="s">
        <v>533</v>
      </c>
      <c r="U80" s="157" t="s">
        <v>533</v>
      </c>
      <c r="V80" s="157" t="s">
        <v>533</v>
      </c>
      <c r="W80" s="157" t="s">
        <v>533</v>
      </c>
      <c r="X80" s="157" t="s">
        <v>533</v>
      </c>
      <c r="Y80" s="157" t="s">
        <v>534</v>
      </c>
      <c r="Z80" s="157" t="s">
        <v>534</v>
      </c>
      <c r="AA80" s="157" t="s">
        <v>534</v>
      </c>
      <c r="AB80" s="157" t="s">
        <v>534</v>
      </c>
      <c r="AC80" s="157" t="s">
        <v>535</v>
      </c>
      <c r="AD80" s="157" t="s">
        <v>533</v>
      </c>
      <c r="AE80" s="157" t="s">
        <v>1459</v>
      </c>
      <c r="AF80" s="157" t="s">
        <v>149</v>
      </c>
      <c r="AG80" s="157" t="s">
        <v>3295</v>
      </c>
      <c r="AH80" s="157" t="s">
        <v>1470</v>
      </c>
      <c r="AI80" s="157" t="s">
        <v>533</v>
      </c>
      <c r="AJ80" s="157" t="s">
        <v>1461</v>
      </c>
      <c r="AK80" s="157" t="s">
        <v>1874</v>
      </c>
      <c r="AL80" s="157">
        <v>70453863</v>
      </c>
      <c r="AM80" s="157" t="s">
        <v>1873</v>
      </c>
      <c r="AN80" s="157" t="s">
        <v>533</v>
      </c>
      <c r="AO80" s="157" t="s">
        <v>533</v>
      </c>
      <c r="AP80" s="157" t="s">
        <v>533</v>
      </c>
      <c r="AQ80" s="157" t="s">
        <v>149</v>
      </c>
      <c r="AR80" s="157" t="s">
        <v>534</v>
      </c>
      <c r="AS80" s="157" t="s">
        <v>534</v>
      </c>
      <c r="AT80" s="157" t="s">
        <v>534</v>
      </c>
      <c r="AU80" s="157" t="s">
        <v>1875</v>
      </c>
      <c r="AV80" s="157" t="s">
        <v>1876</v>
      </c>
      <c r="AW80" s="157" t="s">
        <v>1877</v>
      </c>
      <c r="AX80" s="157" t="s">
        <v>533</v>
      </c>
      <c r="AY80" s="157">
        <v>6.5</v>
      </c>
      <c r="AZ80" s="157" t="s">
        <v>11</v>
      </c>
      <c r="BA80" s="157">
        <v>208000000</v>
      </c>
      <c r="BB80" s="157">
        <v>100</v>
      </c>
      <c r="BC80" s="157" t="s">
        <v>535</v>
      </c>
      <c r="BD80" s="157" t="s">
        <v>535</v>
      </c>
      <c r="BE80" s="157" t="s">
        <v>535</v>
      </c>
      <c r="BF80" s="157" t="s">
        <v>534</v>
      </c>
      <c r="BG80" s="157" t="s">
        <v>534</v>
      </c>
      <c r="BH80" s="157" t="s">
        <v>534</v>
      </c>
      <c r="BI80" s="157" t="s">
        <v>534</v>
      </c>
      <c r="BJ80" s="157" t="s">
        <v>534</v>
      </c>
      <c r="BK80" s="157" t="s">
        <v>534</v>
      </c>
      <c r="BL80" s="157" t="s">
        <v>149</v>
      </c>
      <c r="BM80" s="157" t="s">
        <v>534</v>
      </c>
    </row>
    <row r="81" spans="1:65">
      <c r="A81" s="157">
        <v>79</v>
      </c>
      <c r="B81" s="157" t="s">
        <v>1077</v>
      </c>
      <c r="C81" s="157" t="s">
        <v>3352</v>
      </c>
      <c r="D81" s="157" t="s">
        <v>1878</v>
      </c>
      <c r="E81" s="157" t="s">
        <v>533</v>
      </c>
      <c r="F81" s="157" t="s">
        <v>534</v>
      </c>
      <c r="G81" s="157" t="s">
        <v>534</v>
      </c>
      <c r="H81" s="157" t="s">
        <v>533</v>
      </c>
      <c r="I81" s="157" t="s">
        <v>533</v>
      </c>
      <c r="J81" s="157" t="s">
        <v>533</v>
      </c>
      <c r="K81" s="157" t="s">
        <v>533</v>
      </c>
      <c r="L81" s="157" t="s">
        <v>533</v>
      </c>
      <c r="M81" s="157" t="s">
        <v>533</v>
      </c>
      <c r="N81" s="157" t="s">
        <v>533</v>
      </c>
      <c r="O81" s="157" t="s">
        <v>81</v>
      </c>
      <c r="P81" s="157" t="s">
        <v>73</v>
      </c>
      <c r="Q81" s="157" t="s">
        <v>568</v>
      </c>
      <c r="R81" s="157" t="s">
        <v>533</v>
      </c>
      <c r="S81" s="157" t="s">
        <v>533</v>
      </c>
      <c r="T81" s="157" t="s">
        <v>533</v>
      </c>
      <c r="U81" s="157" t="s">
        <v>533</v>
      </c>
      <c r="V81" s="157" t="s">
        <v>533</v>
      </c>
      <c r="W81" s="157" t="s">
        <v>533</v>
      </c>
      <c r="X81" s="157" t="s">
        <v>533</v>
      </c>
      <c r="Y81" s="157" t="s">
        <v>534</v>
      </c>
      <c r="Z81" s="157" t="s">
        <v>534</v>
      </c>
      <c r="AA81" s="157" t="s">
        <v>534</v>
      </c>
      <c r="AB81" s="157" t="s">
        <v>534</v>
      </c>
      <c r="AC81" s="157" t="s">
        <v>535</v>
      </c>
      <c r="AD81" s="157" t="s">
        <v>533</v>
      </c>
      <c r="AE81" s="157" t="s">
        <v>81</v>
      </c>
      <c r="AF81" s="157" t="s">
        <v>568</v>
      </c>
      <c r="AG81" s="157" t="s">
        <v>149</v>
      </c>
      <c r="AH81" s="157" t="s">
        <v>1460</v>
      </c>
      <c r="AI81" s="157" t="s">
        <v>533</v>
      </c>
      <c r="AJ81" s="157" t="s">
        <v>1461</v>
      </c>
      <c r="AK81" s="157" t="s">
        <v>1879</v>
      </c>
      <c r="AL81" s="157" t="s">
        <v>534</v>
      </c>
      <c r="AM81" s="157" t="s">
        <v>534</v>
      </c>
      <c r="AN81" s="157" t="s">
        <v>534</v>
      </c>
      <c r="AO81" s="157" t="s">
        <v>534</v>
      </c>
      <c r="AP81" s="157" t="s">
        <v>534</v>
      </c>
      <c r="AQ81" s="157" t="s">
        <v>534</v>
      </c>
      <c r="AR81" s="157" t="s">
        <v>534</v>
      </c>
      <c r="AS81" s="157" t="s">
        <v>534</v>
      </c>
      <c r="AT81" s="157" t="s">
        <v>534</v>
      </c>
      <c r="AU81" s="157" t="s">
        <v>1877</v>
      </c>
      <c r="AV81" s="157" t="s">
        <v>1880</v>
      </c>
      <c r="AW81" s="157" t="s">
        <v>1881</v>
      </c>
      <c r="AX81" s="157" t="s">
        <v>533</v>
      </c>
      <c r="AY81" s="157">
        <v>4.2</v>
      </c>
      <c r="AZ81" s="157" t="s">
        <v>532</v>
      </c>
      <c r="BA81" s="157">
        <v>500000000</v>
      </c>
      <c r="BB81" s="157">
        <v>100</v>
      </c>
      <c r="BC81" s="157" t="s">
        <v>535</v>
      </c>
      <c r="BD81" s="157" t="s">
        <v>535</v>
      </c>
      <c r="BE81" s="157" t="s">
        <v>535</v>
      </c>
      <c r="BF81" s="157" t="s">
        <v>1882</v>
      </c>
      <c r="BG81" s="157" t="s">
        <v>533</v>
      </c>
      <c r="BH81" s="157" t="s">
        <v>533</v>
      </c>
      <c r="BI81" s="157" t="s">
        <v>81</v>
      </c>
      <c r="BJ81" s="157" t="s">
        <v>73</v>
      </c>
      <c r="BK81" s="157" t="s">
        <v>568</v>
      </c>
      <c r="BL81" s="157" t="s">
        <v>568</v>
      </c>
      <c r="BM81" s="157" t="s">
        <v>534</v>
      </c>
    </row>
    <row r="82" spans="1:65">
      <c r="A82" s="157">
        <v>80</v>
      </c>
      <c r="B82" s="157" t="s">
        <v>1078</v>
      </c>
      <c r="C82" s="157" t="s">
        <v>3353</v>
      </c>
      <c r="D82" s="157" t="s">
        <v>1883</v>
      </c>
      <c r="E82" s="157" t="s">
        <v>533</v>
      </c>
      <c r="F82" s="157" t="s">
        <v>534</v>
      </c>
      <c r="G82" s="157" t="s">
        <v>534</v>
      </c>
      <c r="H82" s="157" t="s">
        <v>533</v>
      </c>
      <c r="I82" s="157" t="s">
        <v>533</v>
      </c>
      <c r="J82" s="157" t="s">
        <v>533</v>
      </c>
      <c r="K82" s="157" t="s">
        <v>533</v>
      </c>
      <c r="L82" s="157" t="s">
        <v>74</v>
      </c>
      <c r="M82" s="157" t="s">
        <v>533</v>
      </c>
      <c r="N82" s="157" t="s">
        <v>533</v>
      </c>
      <c r="O82" s="157" t="s">
        <v>533</v>
      </c>
      <c r="P82" s="157" t="s">
        <v>533</v>
      </c>
      <c r="Q82" s="157" t="s">
        <v>2136</v>
      </c>
      <c r="R82" s="157" t="s">
        <v>533</v>
      </c>
      <c r="S82" s="157" t="s">
        <v>533</v>
      </c>
      <c r="T82" s="157" t="s">
        <v>533</v>
      </c>
      <c r="U82" s="157" t="s">
        <v>533</v>
      </c>
      <c r="V82" s="157" t="s">
        <v>533</v>
      </c>
      <c r="W82" s="157" t="s">
        <v>533</v>
      </c>
      <c r="X82" s="157" t="s">
        <v>533</v>
      </c>
      <c r="Y82" s="157" t="s">
        <v>534</v>
      </c>
      <c r="Z82" s="157">
        <v>370</v>
      </c>
      <c r="AA82" s="157" t="s">
        <v>534</v>
      </c>
      <c r="AB82" s="157">
        <v>370</v>
      </c>
      <c r="AC82" s="157" t="s">
        <v>535</v>
      </c>
      <c r="AD82" s="157" t="s">
        <v>533</v>
      </c>
      <c r="AE82" s="157" t="s">
        <v>81</v>
      </c>
      <c r="AF82" s="157" t="s">
        <v>149</v>
      </c>
      <c r="AG82" s="157" t="s">
        <v>149</v>
      </c>
      <c r="AH82" s="157" t="s">
        <v>1498</v>
      </c>
      <c r="AI82" s="157" t="s">
        <v>533</v>
      </c>
      <c r="AJ82" s="157">
        <v>370</v>
      </c>
      <c r="AK82" s="157" t="s">
        <v>1884</v>
      </c>
      <c r="AL82" s="157" t="s">
        <v>534</v>
      </c>
      <c r="AM82" s="157" t="s">
        <v>534</v>
      </c>
      <c r="AN82" s="157" t="s">
        <v>534</v>
      </c>
      <c r="AO82" s="157" t="s">
        <v>534</v>
      </c>
      <c r="AP82" s="157" t="s">
        <v>534</v>
      </c>
      <c r="AQ82" s="157" t="s">
        <v>534</v>
      </c>
      <c r="AR82" s="157" t="s">
        <v>534</v>
      </c>
      <c r="AS82" s="157" t="s">
        <v>534</v>
      </c>
      <c r="AT82" s="157" t="s">
        <v>534</v>
      </c>
      <c r="AU82" s="157" t="s">
        <v>1885</v>
      </c>
      <c r="AV82" s="157" t="s">
        <v>534</v>
      </c>
      <c r="AW82" s="157" t="s">
        <v>1886</v>
      </c>
      <c r="AX82" s="157" t="s">
        <v>1887</v>
      </c>
      <c r="AY82" s="157">
        <v>8</v>
      </c>
      <c r="AZ82" s="157" t="s">
        <v>11</v>
      </c>
      <c r="BA82" s="157">
        <v>200000000</v>
      </c>
      <c r="BB82" s="157">
        <v>100</v>
      </c>
      <c r="BC82" s="157" t="s">
        <v>535</v>
      </c>
      <c r="BD82" s="157" t="s">
        <v>535</v>
      </c>
      <c r="BE82" s="157" t="s">
        <v>535</v>
      </c>
      <c r="BF82" s="157" t="s">
        <v>1888</v>
      </c>
      <c r="BG82" s="157" t="s">
        <v>533</v>
      </c>
      <c r="BH82" s="157" t="s">
        <v>74</v>
      </c>
      <c r="BI82" s="157" t="s">
        <v>533</v>
      </c>
      <c r="BJ82" s="157" t="s">
        <v>533</v>
      </c>
      <c r="BK82" s="157" t="s">
        <v>2136</v>
      </c>
      <c r="BL82" s="157" t="s">
        <v>2136</v>
      </c>
      <c r="BM82" s="157" t="s">
        <v>534</v>
      </c>
    </row>
    <row r="83" spans="1:65">
      <c r="A83" s="157">
        <v>81</v>
      </c>
      <c r="B83" s="157" t="s">
        <v>1079</v>
      </c>
      <c r="C83" s="157" t="s">
        <v>3354</v>
      </c>
      <c r="D83" s="157" t="s">
        <v>1889</v>
      </c>
      <c r="E83" s="157" t="s">
        <v>533</v>
      </c>
      <c r="F83" s="157" t="s">
        <v>534</v>
      </c>
      <c r="G83" s="157" t="s">
        <v>534</v>
      </c>
      <c r="H83" s="157" t="s">
        <v>533</v>
      </c>
      <c r="I83" s="157" t="s">
        <v>533</v>
      </c>
      <c r="J83" s="157" t="s">
        <v>533</v>
      </c>
      <c r="K83" s="157" t="s">
        <v>533</v>
      </c>
      <c r="L83" s="157" t="s">
        <v>533</v>
      </c>
      <c r="M83" s="157" t="s">
        <v>533</v>
      </c>
      <c r="N83" s="157" t="s">
        <v>533</v>
      </c>
      <c r="O83" s="157" t="s">
        <v>533</v>
      </c>
      <c r="P83" s="157" t="s">
        <v>533</v>
      </c>
      <c r="Q83" s="157" t="s">
        <v>149</v>
      </c>
      <c r="R83" s="157" t="s">
        <v>533</v>
      </c>
      <c r="S83" s="157" t="s">
        <v>533</v>
      </c>
      <c r="T83" s="157" t="s">
        <v>533</v>
      </c>
      <c r="U83" s="157" t="s">
        <v>533</v>
      </c>
      <c r="V83" s="157" t="s">
        <v>533</v>
      </c>
      <c r="W83" s="157" t="s">
        <v>533</v>
      </c>
      <c r="X83" s="157" t="s">
        <v>533</v>
      </c>
      <c r="Y83" s="157" t="s">
        <v>534</v>
      </c>
      <c r="Z83" s="157" t="s">
        <v>534</v>
      </c>
      <c r="AA83" s="157" t="s">
        <v>534</v>
      </c>
      <c r="AB83" s="157" t="s">
        <v>534</v>
      </c>
      <c r="AC83" s="157" t="s">
        <v>535</v>
      </c>
      <c r="AD83" s="157" t="s">
        <v>533</v>
      </c>
      <c r="AE83" s="157" t="s">
        <v>81</v>
      </c>
      <c r="AF83" s="157" t="s">
        <v>149</v>
      </c>
      <c r="AG83" s="157" t="s">
        <v>149</v>
      </c>
      <c r="AH83" s="157" t="s">
        <v>1460</v>
      </c>
      <c r="AI83" s="157" t="s">
        <v>533</v>
      </c>
      <c r="AJ83" s="157" t="s">
        <v>1461</v>
      </c>
      <c r="AK83" s="157" t="s">
        <v>1890</v>
      </c>
      <c r="AL83" s="157" t="s">
        <v>534</v>
      </c>
      <c r="AM83" s="157" t="s">
        <v>534</v>
      </c>
      <c r="AN83" s="157" t="s">
        <v>534</v>
      </c>
      <c r="AO83" s="157" t="s">
        <v>534</v>
      </c>
      <c r="AP83" s="157" t="s">
        <v>534</v>
      </c>
      <c r="AQ83" s="157" t="s">
        <v>534</v>
      </c>
      <c r="AR83" s="157" t="s">
        <v>534</v>
      </c>
      <c r="AS83" s="157">
        <v>69732822</v>
      </c>
      <c r="AT83" s="157" t="s">
        <v>1891</v>
      </c>
      <c r="AU83" s="157" t="s">
        <v>1892</v>
      </c>
      <c r="AV83" s="157" t="s">
        <v>1893</v>
      </c>
      <c r="AW83" s="157" t="s">
        <v>1894</v>
      </c>
      <c r="AX83" s="157" t="s">
        <v>533</v>
      </c>
      <c r="AY83" s="157">
        <v>4.2</v>
      </c>
      <c r="AZ83" s="157" t="s">
        <v>532</v>
      </c>
      <c r="BA83" s="157">
        <v>950000000</v>
      </c>
      <c r="BB83" s="157">
        <v>100</v>
      </c>
      <c r="BC83" s="157" t="s">
        <v>535</v>
      </c>
      <c r="BD83" s="157" t="s">
        <v>535</v>
      </c>
      <c r="BE83" s="157" t="s">
        <v>535</v>
      </c>
      <c r="BF83" s="157" t="s">
        <v>1895</v>
      </c>
      <c r="BG83" s="157" t="s">
        <v>533</v>
      </c>
      <c r="BH83" s="157" t="s">
        <v>533</v>
      </c>
      <c r="BI83" s="157" t="s">
        <v>533</v>
      </c>
      <c r="BJ83" s="157" t="s">
        <v>533</v>
      </c>
      <c r="BK83" s="157" t="s">
        <v>149</v>
      </c>
      <c r="BL83" s="157" t="s">
        <v>149</v>
      </c>
      <c r="BM83" s="157" t="s">
        <v>534</v>
      </c>
    </row>
    <row r="84" spans="1:65">
      <c r="A84" s="157">
        <v>82</v>
      </c>
      <c r="B84" s="157" t="s">
        <v>1080</v>
      </c>
      <c r="C84" s="157" t="s">
        <v>3355</v>
      </c>
      <c r="D84" s="157" t="s">
        <v>1896</v>
      </c>
      <c r="E84" s="157" t="s">
        <v>533</v>
      </c>
      <c r="F84" s="157">
        <v>39970448</v>
      </c>
      <c r="G84" s="157" t="s">
        <v>1897</v>
      </c>
      <c r="H84" s="157" t="s">
        <v>533</v>
      </c>
      <c r="I84" s="157" t="s">
        <v>533</v>
      </c>
      <c r="J84" s="157" t="s">
        <v>533</v>
      </c>
      <c r="K84" s="157" t="s">
        <v>533</v>
      </c>
      <c r="L84" s="157" t="s">
        <v>533</v>
      </c>
      <c r="M84" s="157" t="s">
        <v>533</v>
      </c>
      <c r="N84" s="157" t="s">
        <v>533</v>
      </c>
      <c r="O84" s="157" t="s">
        <v>533</v>
      </c>
      <c r="P84" s="157" t="s">
        <v>533</v>
      </c>
      <c r="Q84" s="157" t="s">
        <v>149</v>
      </c>
      <c r="R84" s="157" t="s">
        <v>533</v>
      </c>
      <c r="S84" s="157" t="s">
        <v>533</v>
      </c>
      <c r="T84" s="157" t="s">
        <v>533</v>
      </c>
      <c r="U84" s="157" t="s">
        <v>533</v>
      </c>
      <c r="V84" s="157" t="s">
        <v>533</v>
      </c>
      <c r="W84" s="157" t="s">
        <v>533</v>
      </c>
      <c r="X84" s="157" t="s">
        <v>533</v>
      </c>
      <c r="Y84" s="157" t="s">
        <v>534</v>
      </c>
      <c r="Z84" s="157" t="s">
        <v>534</v>
      </c>
      <c r="AA84" s="157" t="s">
        <v>534</v>
      </c>
      <c r="AB84" s="157" t="s">
        <v>534</v>
      </c>
      <c r="AC84" s="157" t="s">
        <v>535</v>
      </c>
      <c r="AD84" s="157" t="s">
        <v>533</v>
      </c>
      <c r="AE84" s="157" t="s">
        <v>81</v>
      </c>
      <c r="AF84" s="157" t="s">
        <v>149</v>
      </c>
      <c r="AG84" s="157" t="s">
        <v>149</v>
      </c>
      <c r="AH84" s="157" t="s">
        <v>1470</v>
      </c>
      <c r="AI84" s="157" t="s">
        <v>533</v>
      </c>
      <c r="AJ84" s="157" t="s">
        <v>1461</v>
      </c>
      <c r="AK84" s="157" t="s">
        <v>1898</v>
      </c>
      <c r="AL84" s="157">
        <v>39970448</v>
      </c>
      <c r="AM84" s="157" t="s">
        <v>1897</v>
      </c>
      <c r="AN84" s="157" t="s">
        <v>533</v>
      </c>
      <c r="AO84" s="157" t="s">
        <v>533</v>
      </c>
      <c r="AP84" s="157" t="s">
        <v>80</v>
      </c>
      <c r="AQ84" s="157" t="s">
        <v>537</v>
      </c>
      <c r="AR84" s="157" t="s">
        <v>534</v>
      </c>
      <c r="AS84" s="157">
        <v>69641301</v>
      </c>
      <c r="AT84" s="157" t="s">
        <v>1542</v>
      </c>
      <c r="AU84" s="157" t="s">
        <v>1899</v>
      </c>
      <c r="AV84" s="157" t="s">
        <v>1463</v>
      </c>
      <c r="AW84" s="157" t="s">
        <v>1900</v>
      </c>
      <c r="AX84" s="157" t="s">
        <v>533</v>
      </c>
      <c r="AY84" s="157">
        <v>5.35</v>
      </c>
      <c r="AZ84" s="157" t="s">
        <v>11</v>
      </c>
      <c r="BA84" s="157">
        <v>93500000</v>
      </c>
      <c r="BB84" s="157">
        <v>100</v>
      </c>
      <c r="BC84" s="157" t="s">
        <v>535</v>
      </c>
      <c r="BD84" s="157" t="s">
        <v>535</v>
      </c>
      <c r="BE84" s="157" t="s">
        <v>535</v>
      </c>
      <c r="BF84" s="157" t="s">
        <v>1901</v>
      </c>
      <c r="BG84" s="157" t="s">
        <v>85</v>
      </c>
      <c r="BH84" s="157" t="s">
        <v>533</v>
      </c>
      <c r="BI84" s="157" t="s">
        <v>533</v>
      </c>
      <c r="BJ84" s="157" t="s">
        <v>80</v>
      </c>
      <c r="BK84" s="157" t="s">
        <v>1902</v>
      </c>
      <c r="BL84" s="157" t="s">
        <v>537</v>
      </c>
      <c r="BM84" s="157" t="s">
        <v>534</v>
      </c>
    </row>
    <row r="85" spans="1:65">
      <c r="A85" s="157">
        <v>83</v>
      </c>
      <c r="B85" s="157" t="s">
        <v>1081</v>
      </c>
      <c r="C85" s="157" t="s">
        <v>3356</v>
      </c>
      <c r="D85" s="157" t="s">
        <v>1896</v>
      </c>
      <c r="E85" s="157" t="s">
        <v>533</v>
      </c>
      <c r="F85" s="157">
        <v>39970448</v>
      </c>
      <c r="G85" s="157" t="s">
        <v>1897</v>
      </c>
      <c r="H85" s="157" t="s">
        <v>533</v>
      </c>
      <c r="I85" s="157" t="s">
        <v>533</v>
      </c>
      <c r="J85" s="157" t="s">
        <v>533</v>
      </c>
      <c r="K85" s="157" t="s">
        <v>533</v>
      </c>
      <c r="L85" s="157" t="s">
        <v>533</v>
      </c>
      <c r="M85" s="157" t="s">
        <v>533</v>
      </c>
      <c r="N85" s="157" t="s">
        <v>533</v>
      </c>
      <c r="O85" s="157" t="s">
        <v>533</v>
      </c>
      <c r="P85" s="157" t="s">
        <v>533</v>
      </c>
      <c r="Q85" s="157" t="s">
        <v>149</v>
      </c>
      <c r="R85" s="157" t="s">
        <v>533</v>
      </c>
      <c r="S85" s="157" t="s">
        <v>533</v>
      </c>
      <c r="T85" s="157" t="s">
        <v>533</v>
      </c>
      <c r="U85" s="157" t="s">
        <v>533</v>
      </c>
      <c r="V85" s="157" t="s">
        <v>533</v>
      </c>
      <c r="W85" s="157" t="s">
        <v>533</v>
      </c>
      <c r="X85" s="157" t="s">
        <v>533</v>
      </c>
      <c r="Y85" s="157" t="s">
        <v>534</v>
      </c>
      <c r="Z85" s="157" t="s">
        <v>534</v>
      </c>
      <c r="AA85" s="157" t="s">
        <v>534</v>
      </c>
      <c r="AB85" s="157" t="s">
        <v>534</v>
      </c>
      <c r="AC85" s="157" t="s">
        <v>535</v>
      </c>
      <c r="AD85" s="157" t="s">
        <v>533</v>
      </c>
      <c r="AE85" s="157" t="s">
        <v>81</v>
      </c>
      <c r="AF85" s="157" t="s">
        <v>149</v>
      </c>
      <c r="AG85" s="157" t="s">
        <v>149</v>
      </c>
      <c r="AH85" s="157" t="s">
        <v>1470</v>
      </c>
      <c r="AI85" s="157" t="s">
        <v>533</v>
      </c>
      <c r="AJ85" s="157" t="s">
        <v>1461</v>
      </c>
      <c r="AK85" s="157" t="s">
        <v>1898</v>
      </c>
      <c r="AL85" s="157">
        <v>39970448</v>
      </c>
      <c r="AM85" s="157" t="s">
        <v>1897</v>
      </c>
      <c r="AN85" s="157" t="s">
        <v>533</v>
      </c>
      <c r="AO85" s="157" t="s">
        <v>533</v>
      </c>
      <c r="AP85" s="157" t="s">
        <v>80</v>
      </c>
      <c r="AQ85" s="157" t="s">
        <v>537</v>
      </c>
      <c r="AR85" s="157" t="s">
        <v>534</v>
      </c>
      <c r="AS85" s="157">
        <v>69410793</v>
      </c>
      <c r="AT85" s="157" t="s">
        <v>1903</v>
      </c>
      <c r="AU85" s="157" t="s">
        <v>1904</v>
      </c>
      <c r="AV85" s="157" t="s">
        <v>1905</v>
      </c>
      <c r="AW85" s="157" t="s">
        <v>1906</v>
      </c>
      <c r="AX85" s="157" t="s">
        <v>533</v>
      </c>
      <c r="AY85" s="157">
        <v>5.35</v>
      </c>
      <c r="AZ85" s="157" t="s">
        <v>11</v>
      </c>
      <c r="BA85" s="157">
        <v>120000000</v>
      </c>
      <c r="BB85" s="157">
        <v>100</v>
      </c>
      <c r="BC85" s="157" t="s">
        <v>535</v>
      </c>
      <c r="BD85" s="157" t="s">
        <v>535</v>
      </c>
      <c r="BE85" s="157" t="s">
        <v>535</v>
      </c>
      <c r="BF85" s="157" t="s">
        <v>1901</v>
      </c>
      <c r="BG85" s="157" t="s">
        <v>85</v>
      </c>
      <c r="BH85" s="157" t="s">
        <v>533</v>
      </c>
      <c r="BI85" s="157" t="s">
        <v>533</v>
      </c>
      <c r="BJ85" s="157" t="s">
        <v>80</v>
      </c>
      <c r="BK85" s="157" t="s">
        <v>1902</v>
      </c>
      <c r="BL85" s="157" t="s">
        <v>537</v>
      </c>
      <c r="BM85" s="157" t="s">
        <v>534</v>
      </c>
    </row>
    <row r="86" spans="1:65">
      <c r="A86" s="157">
        <v>84</v>
      </c>
      <c r="B86" s="157" t="s">
        <v>1082</v>
      </c>
      <c r="C86" s="157" t="s">
        <v>3357</v>
      </c>
      <c r="D86" s="157" t="s">
        <v>1716</v>
      </c>
      <c r="E86" s="157" t="s">
        <v>533</v>
      </c>
      <c r="F86" s="157" t="s">
        <v>534</v>
      </c>
      <c r="G86" s="157" t="s">
        <v>534</v>
      </c>
      <c r="H86" s="157" t="s">
        <v>533</v>
      </c>
      <c r="I86" s="157" t="s">
        <v>533</v>
      </c>
      <c r="J86" s="157" t="s">
        <v>77</v>
      </c>
      <c r="K86" s="157" t="s">
        <v>533</v>
      </c>
      <c r="L86" s="157" t="s">
        <v>533</v>
      </c>
      <c r="M86" s="157" t="s">
        <v>533</v>
      </c>
      <c r="N86" s="157" t="s">
        <v>533</v>
      </c>
      <c r="O86" s="157" t="s">
        <v>533</v>
      </c>
      <c r="P86" s="157" t="s">
        <v>77</v>
      </c>
      <c r="Q86" s="157" t="s">
        <v>538</v>
      </c>
      <c r="R86" s="157" t="s">
        <v>533</v>
      </c>
      <c r="S86" s="157" t="s">
        <v>533</v>
      </c>
      <c r="T86" s="157" t="s">
        <v>533</v>
      </c>
      <c r="U86" s="157" t="s">
        <v>533</v>
      </c>
      <c r="V86" s="157" t="s">
        <v>533</v>
      </c>
      <c r="W86" s="157" t="s">
        <v>533</v>
      </c>
      <c r="X86" s="157" t="s">
        <v>533</v>
      </c>
      <c r="Y86" s="157" t="s">
        <v>534</v>
      </c>
      <c r="Z86" s="157" t="s">
        <v>534</v>
      </c>
      <c r="AA86" s="157" t="s">
        <v>534</v>
      </c>
      <c r="AB86" s="157" t="s">
        <v>534</v>
      </c>
      <c r="AC86" s="157" t="s">
        <v>535</v>
      </c>
      <c r="AD86" s="157" t="s">
        <v>533</v>
      </c>
      <c r="AE86" s="157" t="s">
        <v>1459</v>
      </c>
      <c r="AF86" s="157" t="s">
        <v>538</v>
      </c>
      <c r="AG86" s="157" t="s">
        <v>538</v>
      </c>
      <c r="AH86" s="157" t="s">
        <v>1460</v>
      </c>
      <c r="AI86" s="157" t="s">
        <v>533</v>
      </c>
      <c r="AJ86" s="157" t="s">
        <v>1461</v>
      </c>
      <c r="AK86" s="157" t="s">
        <v>1717</v>
      </c>
      <c r="AL86" s="157" t="s">
        <v>534</v>
      </c>
      <c r="AM86" s="157" t="s">
        <v>534</v>
      </c>
      <c r="AN86" s="157" t="s">
        <v>534</v>
      </c>
      <c r="AO86" s="157" t="s">
        <v>534</v>
      </c>
      <c r="AP86" s="157" t="s">
        <v>534</v>
      </c>
      <c r="AQ86" s="157" t="s">
        <v>534</v>
      </c>
      <c r="AR86" s="157" t="s">
        <v>534</v>
      </c>
      <c r="AS86" s="157" t="s">
        <v>534</v>
      </c>
      <c r="AT86" s="157" t="s">
        <v>534</v>
      </c>
      <c r="AU86" s="157" t="s">
        <v>1907</v>
      </c>
      <c r="AV86" s="157" t="s">
        <v>1908</v>
      </c>
      <c r="AW86" s="157" t="s">
        <v>1909</v>
      </c>
      <c r="AX86" s="157" t="s">
        <v>533</v>
      </c>
      <c r="AY86" s="157">
        <v>5.2</v>
      </c>
      <c r="AZ86" s="157" t="s">
        <v>11</v>
      </c>
      <c r="BA86" s="157">
        <v>300000000</v>
      </c>
      <c r="BB86" s="157">
        <v>100</v>
      </c>
      <c r="BC86" s="157" t="s">
        <v>535</v>
      </c>
      <c r="BD86" s="157" t="s">
        <v>1477</v>
      </c>
      <c r="BE86" s="157" t="s">
        <v>535</v>
      </c>
      <c r="BF86" s="157" t="s">
        <v>1719</v>
      </c>
      <c r="BG86" s="157" t="s">
        <v>533</v>
      </c>
      <c r="BH86" s="157" t="s">
        <v>533</v>
      </c>
      <c r="BI86" s="157" t="s">
        <v>533</v>
      </c>
      <c r="BJ86" s="157" t="s">
        <v>77</v>
      </c>
      <c r="BK86" s="157" t="s">
        <v>538</v>
      </c>
      <c r="BL86" s="157" t="s">
        <v>538</v>
      </c>
      <c r="BM86" s="157" t="s">
        <v>3548</v>
      </c>
    </row>
    <row r="87" spans="1:65">
      <c r="A87" s="157">
        <v>85</v>
      </c>
      <c r="B87" s="157" t="s">
        <v>1083</v>
      </c>
      <c r="C87" s="157" t="s">
        <v>3358</v>
      </c>
      <c r="D87" s="157" t="s">
        <v>1910</v>
      </c>
      <c r="E87" s="157" t="s">
        <v>1911</v>
      </c>
      <c r="F87" s="157" t="s">
        <v>534</v>
      </c>
      <c r="G87" s="157" t="s">
        <v>534</v>
      </c>
      <c r="H87" s="157" t="s">
        <v>533</v>
      </c>
      <c r="I87" s="157" t="s">
        <v>533</v>
      </c>
      <c r="J87" s="157" t="s">
        <v>533</v>
      </c>
      <c r="K87" s="157" t="s">
        <v>533</v>
      </c>
      <c r="L87" s="157" t="s">
        <v>533</v>
      </c>
      <c r="M87" s="157" t="s">
        <v>533</v>
      </c>
      <c r="N87" s="157" t="s">
        <v>533</v>
      </c>
      <c r="O87" s="157" t="s">
        <v>533</v>
      </c>
      <c r="P87" s="157" t="s">
        <v>533</v>
      </c>
      <c r="Q87" s="157" t="s">
        <v>149</v>
      </c>
      <c r="R87" s="157" t="s">
        <v>1912</v>
      </c>
      <c r="S87" s="157" t="s">
        <v>533</v>
      </c>
      <c r="T87" s="157" t="s">
        <v>533</v>
      </c>
      <c r="U87" s="157" t="s">
        <v>533</v>
      </c>
      <c r="V87" s="157" t="s">
        <v>533</v>
      </c>
      <c r="W87" s="157" t="s">
        <v>533</v>
      </c>
      <c r="X87" s="157" t="s">
        <v>533</v>
      </c>
      <c r="Y87" s="157" t="s">
        <v>149</v>
      </c>
      <c r="Z87" s="157" t="s">
        <v>534</v>
      </c>
      <c r="AA87" s="157" t="s">
        <v>534</v>
      </c>
      <c r="AB87" s="157" t="s">
        <v>534</v>
      </c>
      <c r="AC87" s="157" t="s">
        <v>535</v>
      </c>
      <c r="AD87" s="157" t="s">
        <v>533</v>
      </c>
      <c r="AE87" s="157" t="s">
        <v>81</v>
      </c>
      <c r="AF87" s="157" t="s">
        <v>149</v>
      </c>
      <c r="AG87" s="157" t="s">
        <v>149</v>
      </c>
      <c r="AH87" s="157" t="s">
        <v>1498</v>
      </c>
      <c r="AI87" s="157" t="s">
        <v>533</v>
      </c>
      <c r="AJ87" s="157" t="s">
        <v>1461</v>
      </c>
      <c r="AK87" s="157" t="s">
        <v>1913</v>
      </c>
      <c r="AL87" s="157" t="s">
        <v>1451</v>
      </c>
      <c r="AM87" s="157" t="s">
        <v>534</v>
      </c>
      <c r="AN87" s="157" t="s">
        <v>533</v>
      </c>
      <c r="AO87" s="157" t="s">
        <v>533</v>
      </c>
      <c r="AP87" s="157" t="s">
        <v>533</v>
      </c>
      <c r="AQ87" s="157" t="s">
        <v>534</v>
      </c>
      <c r="AR87" s="157" t="s">
        <v>1914</v>
      </c>
      <c r="AS87" s="157">
        <v>7945062</v>
      </c>
      <c r="AT87" s="157" t="s">
        <v>1915</v>
      </c>
      <c r="AU87" s="157" t="s">
        <v>1916</v>
      </c>
      <c r="AV87" s="157" t="s">
        <v>1917</v>
      </c>
      <c r="AW87" s="157" t="s">
        <v>1918</v>
      </c>
      <c r="AX87" s="157" t="s">
        <v>533</v>
      </c>
      <c r="AY87" s="157">
        <v>5.7</v>
      </c>
      <c r="AZ87" s="157" t="s">
        <v>11</v>
      </c>
      <c r="BA87" s="157">
        <v>140000000</v>
      </c>
      <c r="BB87" s="157">
        <v>100</v>
      </c>
      <c r="BC87" s="157" t="s">
        <v>1477</v>
      </c>
      <c r="BD87" s="157" t="s">
        <v>535</v>
      </c>
      <c r="BE87" s="157" t="s">
        <v>535</v>
      </c>
      <c r="BF87" s="157" t="s">
        <v>1912</v>
      </c>
      <c r="BG87" s="157" t="s">
        <v>533</v>
      </c>
      <c r="BH87" s="157" t="s">
        <v>533</v>
      </c>
      <c r="BI87" s="157" t="s">
        <v>533</v>
      </c>
      <c r="BJ87" s="157" t="s">
        <v>533</v>
      </c>
      <c r="BK87" s="157" t="s">
        <v>149</v>
      </c>
      <c r="BL87" s="157" t="s">
        <v>149</v>
      </c>
      <c r="BM87" s="157" t="s">
        <v>3547</v>
      </c>
    </row>
    <row r="88" spans="1:65">
      <c r="A88" s="157">
        <v>86</v>
      </c>
      <c r="B88" s="157" t="s">
        <v>1084</v>
      </c>
      <c r="C88" s="157" t="s">
        <v>3359</v>
      </c>
      <c r="D88" s="157" t="s">
        <v>1919</v>
      </c>
      <c r="E88" s="157" t="s">
        <v>533</v>
      </c>
      <c r="F88" s="157" t="s">
        <v>534</v>
      </c>
      <c r="G88" s="157" t="s">
        <v>534</v>
      </c>
      <c r="H88" s="157" t="s">
        <v>533</v>
      </c>
      <c r="I88" s="157" t="s">
        <v>533</v>
      </c>
      <c r="J88" s="157" t="s">
        <v>533</v>
      </c>
      <c r="K88" s="157" t="s">
        <v>533</v>
      </c>
      <c r="L88" s="157" t="s">
        <v>533</v>
      </c>
      <c r="M88" s="157" t="s">
        <v>533</v>
      </c>
      <c r="N88" s="157" t="s">
        <v>533</v>
      </c>
      <c r="O88" s="157" t="s">
        <v>533</v>
      </c>
      <c r="P88" s="157" t="s">
        <v>533</v>
      </c>
      <c r="Q88" s="157" t="s">
        <v>149</v>
      </c>
      <c r="R88" s="157" t="s">
        <v>533</v>
      </c>
      <c r="S88" s="157" t="s">
        <v>533</v>
      </c>
      <c r="T88" s="157" t="s">
        <v>533</v>
      </c>
      <c r="U88" s="157" t="s">
        <v>533</v>
      </c>
      <c r="V88" s="157" t="s">
        <v>533</v>
      </c>
      <c r="W88" s="157" t="s">
        <v>533</v>
      </c>
      <c r="X88" s="157" t="s">
        <v>533</v>
      </c>
      <c r="Y88" s="157" t="s">
        <v>534</v>
      </c>
      <c r="Z88" s="157" t="s">
        <v>534</v>
      </c>
      <c r="AA88" s="157" t="s">
        <v>534</v>
      </c>
      <c r="AB88" s="157" t="s">
        <v>534</v>
      </c>
      <c r="AC88" s="157" t="s">
        <v>535</v>
      </c>
      <c r="AD88" s="157" t="s">
        <v>533</v>
      </c>
      <c r="AE88" s="157" t="s">
        <v>81</v>
      </c>
      <c r="AF88" s="157" t="s">
        <v>149</v>
      </c>
      <c r="AG88" s="157" t="s">
        <v>149</v>
      </c>
      <c r="AH88" s="157" t="s">
        <v>1460</v>
      </c>
      <c r="AI88" s="157" t="s">
        <v>533</v>
      </c>
      <c r="AJ88" s="157" t="s">
        <v>1461</v>
      </c>
      <c r="AK88" s="157" t="s">
        <v>1920</v>
      </c>
      <c r="AL88" s="157" t="s">
        <v>534</v>
      </c>
      <c r="AM88" s="157" t="s">
        <v>534</v>
      </c>
      <c r="AN88" s="157" t="s">
        <v>534</v>
      </c>
      <c r="AO88" s="157" t="s">
        <v>534</v>
      </c>
      <c r="AP88" s="157" t="s">
        <v>534</v>
      </c>
      <c r="AQ88" s="157" t="s">
        <v>534</v>
      </c>
      <c r="AR88" s="157" t="s">
        <v>534</v>
      </c>
      <c r="AS88" s="157">
        <v>70154720</v>
      </c>
      <c r="AT88" s="157" t="s">
        <v>1921</v>
      </c>
      <c r="AU88" s="157" t="s">
        <v>1922</v>
      </c>
      <c r="AV88" s="157" t="s">
        <v>1923</v>
      </c>
      <c r="AW88" s="157" t="s">
        <v>1924</v>
      </c>
      <c r="AX88" s="157" t="s">
        <v>533</v>
      </c>
      <c r="AY88" s="157">
        <v>3.45</v>
      </c>
      <c r="AZ88" s="157" t="s">
        <v>1925</v>
      </c>
      <c r="BA88" s="157">
        <v>44500000</v>
      </c>
      <c r="BB88" s="157">
        <v>100</v>
      </c>
      <c r="BC88" s="157" t="s">
        <v>535</v>
      </c>
      <c r="BD88" s="157" t="s">
        <v>535</v>
      </c>
      <c r="BE88" s="157" t="s">
        <v>535</v>
      </c>
      <c r="BF88" s="157" t="s">
        <v>534</v>
      </c>
      <c r="BG88" s="157" t="s">
        <v>534</v>
      </c>
      <c r="BH88" s="157" t="s">
        <v>534</v>
      </c>
      <c r="BI88" s="157" t="s">
        <v>534</v>
      </c>
      <c r="BJ88" s="157" t="s">
        <v>534</v>
      </c>
      <c r="BK88" s="157" t="s">
        <v>534</v>
      </c>
      <c r="BL88" s="157" t="s">
        <v>149</v>
      </c>
      <c r="BM88" s="157" t="s">
        <v>534</v>
      </c>
    </row>
    <row r="89" spans="1:65">
      <c r="A89" s="157">
        <v>87</v>
      </c>
      <c r="B89" s="157" t="s">
        <v>1085</v>
      </c>
      <c r="C89" s="157" t="s">
        <v>3360</v>
      </c>
      <c r="D89" s="157" t="s">
        <v>1919</v>
      </c>
      <c r="E89" s="157" t="s">
        <v>533</v>
      </c>
      <c r="F89" s="157" t="s">
        <v>534</v>
      </c>
      <c r="G89" s="157" t="s">
        <v>534</v>
      </c>
      <c r="H89" s="157" t="s">
        <v>533</v>
      </c>
      <c r="I89" s="157" t="s">
        <v>533</v>
      </c>
      <c r="J89" s="157" t="s">
        <v>533</v>
      </c>
      <c r="K89" s="157" t="s">
        <v>533</v>
      </c>
      <c r="L89" s="157" t="s">
        <v>533</v>
      </c>
      <c r="M89" s="157" t="s">
        <v>533</v>
      </c>
      <c r="N89" s="157" t="s">
        <v>533</v>
      </c>
      <c r="O89" s="157" t="s">
        <v>533</v>
      </c>
      <c r="P89" s="157" t="s">
        <v>533</v>
      </c>
      <c r="Q89" s="157" t="s">
        <v>149</v>
      </c>
      <c r="R89" s="157" t="s">
        <v>533</v>
      </c>
      <c r="S89" s="157" t="s">
        <v>533</v>
      </c>
      <c r="T89" s="157" t="s">
        <v>533</v>
      </c>
      <c r="U89" s="157" t="s">
        <v>533</v>
      </c>
      <c r="V89" s="157" t="s">
        <v>533</v>
      </c>
      <c r="W89" s="157" t="s">
        <v>533</v>
      </c>
      <c r="X89" s="157" t="s">
        <v>533</v>
      </c>
      <c r="Y89" s="157" t="s">
        <v>534</v>
      </c>
      <c r="Z89" s="157" t="s">
        <v>534</v>
      </c>
      <c r="AA89" s="157" t="s">
        <v>534</v>
      </c>
      <c r="AB89" s="157" t="s">
        <v>534</v>
      </c>
      <c r="AC89" s="157" t="s">
        <v>535</v>
      </c>
      <c r="AD89" s="157" t="s">
        <v>533</v>
      </c>
      <c r="AE89" s="157" t="s">
        <v>81</v>
      </c>
      <c r="AF89" s="157" t="s">
        <v>149</v>
      </c>
      <c r="AG89" s="157" t="s">
        <v>149</v>
      </c>
      <c r="AH89" s="157" t="s">
        <v>1460</v>
      </c>
      <c r="AI89" s="157" t="s">
        <v>533</v>
      </c>
      <c r="AJ89" s="157" t="s">
        <v>1461</v>
      </c>
      <c r="AK89" s="157" t="s">
        <v>1920</v>
      </c>
      <c r="AL89" s="157" t="s">
        <v>534</v>
      </c>
      <c r="AM89" s="157" t="s">
        <v>534</v>
      </c>
      <c r="AN89" s="157" t="s">
        <v>534</v>
      </c>
      <c r="AO89" s="157" t="s">
        <v>534</v>
      </c>
      <c r="AP89" s="157" t="s">
        <v>534</v>
      </c>
      <c r="AQ89" s="157" t="s">
        <v>534</v>
      </c>
      <c r="AR89" s="157" t="s">
        <v>534</v>
      </c>
      <c r="AS89" s="157">
        <v>67111270</v>
      </c>
      <c r="AT89" s="157" t="s">
        <v>1926</v>
      </c>
      <c r="AU89" s="157" t="s">
        <v>1927</v>
      </c>
      <c r="AV89" s="157" t="s">
        <v>1928</v>
      </c>
      <c r="AW89" s="157" t="s">
        <v>1929</v>
      </c>
      <c r="AX89" s="157" t="s">
        <v>533</v>
      </c>
      <c r="AY89" s="157">
        <v>3.3</v>
      </c>
      <c r="AZ89" s="157" t="s">
        <v>1925</v>
      </c>
      <c r="BA89" s="157">
        <v>40000000</v>
      </c>
      <c r="BB89" s="157">
        <v>100</v>
      </c>
      <c r="BC89" s="157" t="s">
        <v>535</v>
      </c>
      <c r="BD89" s="157" t="s">
        <v>535</v>
      </c>
      <c r="BE89" s="157" t="s">
        <v>535</v>
      </c>
      <c r="BF89" s="157" t="s">
        <v>534</v>
      </c>
      <c r="BG89" s="157" t="s">
        <v>534</v>
      </c>
      <c r="BH89" s="157" t="s">
        <v>534</v>
      </c>
      <c r="BI89" s="157" t="s">
        <v>534</v>
      </c>
      <c r="BJ89" s="157" t="s">
        <v>534</v>
      </c>
      <c r="BK89" s="157" t="s">
        <v>534</v>
      </c>
      <c r="BL89" s="157" t="s">
        <v>149</v>
      </c>
      <c r="BM89" s="157" t="s">
        <v>534</v>
      </c>
    </row>
    <row r="90" spans="1:65">
      <c r="A90" s="157">
        <v>88</v>
      </c>
      <c r="B90" s="157" t="s">
        <v>1086</v>
      </c>
      <c r="C90" s="157" t="s">
        <v>3361</v>
      </c>
      <c r="D90" s="157" t="s">
        <v>1765</v>
      </c>
      <c r="E90" s="157" t="s">
        <v>533</v>
      </c>
      <c r="F90" s="157" t="s">
        <v>534</v>
      </c>
      <c r="G90" s="157" t="s">
        <v>534</v>
      </c>
      <c r="H90" s="157" t="s">
        <v>533</v>
      </c>
      <c r="I90" s="157" t="s">
        <v>533</v>
      </c>
      <c r="J90" s="157" t="s">
        <v>533</v>
      </c>
      <c r="K90" s="157" t="s">
        <v>533</v>
      </c>
      <c r="L90" s="157" t="s">
        <v>533</v>
      </c>
      <c r="M90" s="157" t="s">
        <v>533</v>
      </c>
      <c r="N90" s="157" t="s">
        <v>533</v>
      </c>
      <c r="O90" s="157" t="s">
        <v>533</v>
      </c>
      <c r="P90" s="157" t="s">
        <v>533</v>
      </c>
      <c r="Q90" s="157" t="s">
        <v>149</v>
      </c>
      <c r="R90" s="157" t="s">
        <v>533</v>
      </c>
      <c r="S90" s="157" t="s">
        <v>533</v>
      </c>
      <c r="T90" s="157" t="s">
        <v>533</v>
      </c>
      <c r="U90" s="157" t="s">
        <v>533</v>
      </c>
      <c r="V90" s="157" t="s">
        <v>533</v>
      </c>
      <c r="W90" s="157" t="s">
        <v>533</v>
      </c>
      <c r="X90" s="157" t="s">
        <v>533</v>
      </c>
      <c r="Y90" s="157" t="s">
        <v>534</v>
      </c>
      <c r="Z90" s="157" t="s">
        <v>534</v>
      </c>
      <c r="AA90" s="157" t="s">
        <v>534</v>
      </c>
      <c r="AB90" s="157" t="s">
        <v>534</v>
      </c>
      <c r="AC90" s="157" t="s">
        <v>535</v>
      </c>
      <c r="AD90" s="157" t="s">
        <v>533</v>
      </c>
      <c r="AE90" s="157" t="s">
        <v>81</v>
      </c>
      <c r="AF90" s="157" t="s">
        <v>149</v>
      </c>
      <c r="AG90" s="157" t="s">
        <v>149</v>
      </c>
      <c r="AH90" s="157" t="s">
        <v>1460</v>
      </c>
      <c r="AI90" s="157" t="s">
        <v>533</v>
      </c>
      <c r="AJ90" s="157" t="s">
        <v>1461</v>
      </c>
      <c r="AK90" s="157" t="s">
        <v>1766</v>
      </c>
      <c r="AL90" s="157" t="s">
        <v>534</v>
      </c>
      <c r="AM90" s="157" t="s">
        <v>534</v>
      </c>
      <c r="AN90" s="157" t="s">
        <v>534</v>
      </c>
      <c r="AO90" s="157" t="s">
        <v>534</v>
      </c>
      <c r="AP90" s="157" t="s">
        <v>534</v>
      </c>
      <c r="AQ90" s="157" t="s">
        <v>534</v>
      </c>
      <c r="AR90" s="157" t="s">
        <v>534</v>
      </c>
      <c r="AS90" s="157" t="s">
        <v>534</v>
      </c>
      <c r="AT90" s="157" t="s">
        <v>534</v>
      </c>
      <c r="AU90" s="157" t="s">
        <v>1930</v>
      </c>
      <c r="AV90" s="157" t="s">
        <v>1931</v>
      </c>
      <c r="AW90" s="157" t="s">
        <v>1932</v>
      </c>
      <c r="AX90" s="157" t="s">
        <v>533</v>
      </c>
      <c r="AY90" s="157">
        <v>3.8</v>
      </c>
      <c r="AZ90" s="157" t="s">
        <v>532</v>
      </c>
      <c r="BA90" s="157">
        <v>1000000000</v>
      </c>
      <c r="BB90" s="157">
        <v>100</v>
      </c>
      <c r="BC90" s="157" t="s">
        <v>535</v>
      </c>
      <c r="BD90" s="157" t="s">
        <v>535</v>
      </c>
      <c r="BE90" s="157" t="s">
        <v>535</v>
      </c>
      <c r="BF90" s="157" t="s">
        <v>1768</v>
      </c>
      <c r="BG90" s="157" t="s">
        <v>533</v>
      </c>
      <c r="BH90" s="157" t="s">
        <v>533</v>
      </c>
      <c r="BI90" s="157" t="s">
        <v>533</v>
      </c>
      <c r="BJ90" s="157" t="s">
        <v>533</v>
      </c>
      <c r="BK90" s="157" t="s">
        <v>149</v>
      </c>
      <c r="BL90" s="157" t="s">
        <v>149</v>
      </c>
      <c r="BM90" s="157" t="s">
        <v>534</v>
      </c>
    </row>
    <row r="91" spans="1:65">
      <c r="A91" s="157">
        <v>89</v>
      </c>
      <c r="B91" s="157" t="s">
        <v>1087</v>
      </c>
      <c r="C91" s="157" t="s">
        <v>3362</v>
      </c>
      <c r="D91" s="157" t="s">
        <v>1856</v>
      </c>
      <c r="E91" s="157" t="s">
        <v>533</v>
      </c>
      <c r="F91" s="157" t="s">
        <v>534</v>
      </c>
      <c r="G91" s="157" t="s">
        <v>534</v>
      </c>
      <c r="H91" s="157" t="s">
        <v>533</v>
      </c>
      <c r="I91" s="157" t="s">
        <v>533</v>
      </c>
      <c r="J91" s="157" t="s">
        <v>533</v>
      </c>
      <c r="K91" s="157" t="s">
        <v>533</v>
      </c>
      <c r="L91" s="157" t="s">
        <v>533</v>
      </c>
      <c r="M91" s="157" t="s">
        <v>533</v>
      </c>
      <c r="N91" s="157" t="s">
        <v>533</v>
      </c>
      <c r="O91" s="157" t="s">
        <v>533</v>
      </c>
      <c r="P91" s="157" t="s">
        <v>533</v>
      </c>
      <c r="Q91" s="157" t="s">
        <v>149</v>
      </c>
      <c r="R91" s="157" t="s">
        <v>533</v>
      </c>
      <c r="S91" s="157" t="s">
        <v>533</v>
      </c>
      <c r="T91" s="157" t="s">
        <v>533</v>
      </c>
      <c r="U91" s="157" t="s">
        <v>533</v>
      </c>
      <c r="V91" s="157" t="s">
        <v>533</v>
      </c>
      <c r="W91" s="157" t="s">
        <v>533</v>
      </c>
      <c r="X91" s="157" t="s">
        <v>533</v>
      </c>
      <c r="Y91" s="157" t="s">
        <v>534</v>
      </c>
      <c r="Z91" s="157" t="s">
        <v>534</v>
      </c>
      <c r="AA91" s="157" t="s">
        <v>534</v>
      </c>
      <c r="AB91" s="157" t="s">
        <v>534</v>
      </c>
      <c r="AC91" s="157" t="s">
        <v>535</v>
      </c>
      <c r="AD91" s="157" t="s">
        <v>533</v>
      </c>
      <c r="AE91" s="157" t="s">
        <v>81</v>
      </c>
      <c r="AF91" s="157" t="s">
        <v>149</v>
      </c>
      <c r="AG91" s="157" t="s">
        <v>149</v>
      </c>
      <c r="AH91" s="157" t="s">
        <v>1460</v>
      </c>
      <c r="AI91" s="157" t="s">
        <v>533</v>
      </c>
      <c r="AJ91" s="157" t="s">
        <v>1461</v>
      </c>
      <c r="AK91" s="157" t="s">
        <v>1857</v>
      </c>
      <c r="AL91" s="157" t="s">
        <v>534</v>
      </c>
      <c r="AM91" s="157" t="s">
        <v>534</v>
      </c>
      <c r="AN91" s="157" t="s">
        <v>534</v>
      </c>
      <c r="AO91" s="157" t="s">
        <v>534</v>
      </c>
      <c r="AP91" s="157" t="s">
        <v>534</v>
      </c>
      <c r="AQ91" s="157" t="s">
        <v>534</v>
      </c>
      <c r="AR91" s="157" t="s">
        <v>534</v>
      </c>
      <c r="AS91" s="157" t="s">
        <v>534</v>
      </c>
      <c r="AT91" s="157" t="s">
        <v>534</v>
      </c>
      <c r="AU91" s="157" t="s">
        <v>1933</v>
      </c>
      <c r="AV91" s="157" t="s">
        <v>1934</v>
      </c>
      <c r="AW91" s="157" t="s">
        <v>1935</v>
      </c>
      <c r="AX91" s="157" t="s">
        <v>533</v>
      </c>
      <c r="AY91" s="157">
        <v>4.3499999999999996</v>
      </c>
      <c r="AZ91" s="157" t="s">
        <v>532</v>
      </c>
      <c r="BA91" s="157">
        <v>1000000000</v>
      </c>
      <c r="BB91" s="157">
        <v>100</v>
      </c>
      <c r="BC91" s="157" t="s">
        <v>535</v>
      </c>
      <c r="BD91" s="157" t="s">
        <v>535</v>
      </c>
      <c r="BE91" s="157" t="s">
        <v>535</v>
      </c>
      <c r="BF91" s="157" t="s">
        <v>534</v>
      </c>
      <c r="BG91" s="157" t="s">
        <v>534</v>
      </c>
      <c r="BH91" s="157" t="s">
        <v>534</v>
      </c>
      <c r="BI91" s="157" t="s">
        <v>534</v>
      </c>
      <c r="BJ91" s="157" t="s">
        <v>534</v>
      </c>
      <c r="BK91" s="157" t="s">
        <v>534</v>
      </c>
      <c r="BL91" s="157" t="s">
        <v>149</v>
      </c>
      <c r="BM91" s="157" t="s">
        <v>534</v>
      </c>
    </row>
    <row r="92" spans="1:65">
      <c r="A92" s="157">
        <v>90</v>
      </c>
      <c r="B92" s="157" t="s">
        <v>1088</v>
      </c>
      <c r="C92" s="157" t="s">
        <v>3363</v>
      </c>
      <c r="D92" s="157" t="s">
        <v>1593</v>
      </c>
      <c r="E92" s="157" t="s">
        <v>533</v>
      </c>
      <c r="F92" s="157">
        <v>70453866</v>
      </c>
      <c r="G92" s="157" t="s">
        <v>1594</v>
      </c>
      <c r="H92" s="157" t="s">
        <v>533</v>
      </c>
      <c r="I92" s="157" t="s">
        <v>533</v>
      </c>
      <c r="J92" s="157" t="s">
        <v>81</v>
      </c>
      <c r="K92" s="157" t="s">
        <v>533</v>
      </c>
      <c r="L92" s="157" t="s">
        <v>533</v>
      </c>
      <c r="M92" s="157" t="s">
        <v>533</v>
      </c>
      <c r="N92" s="157" t="s">
        <v>533</v>
      </c>
      <c r="O92" s="157" t="s">
        <v>533</v>
      </c>
      <c r="P92" s="157" t="s">
        <v>533</v>
      </c>
      <c r="Q92" s="157" t="s">
        <v>149</v>
      </c>
      <c r="R92" s="157" t="s">
        <v>533</v>
      </c>
      <c r="S92" s="157" t="s">
        <v>533</v>
      </c>
      <c r="T92" s="157" t="s">
        <v>533</v>
      </c>
      <c r="U92" s="157" t="s">
        <v>533</v>
      </c>
      <c r="V92" s="157" t="s">
        <v>533</v>
      </c>
      <c r="W92" s="157" t="s">
        <v>533</v>
      </c>
      <c r="X92" s="157" t="s">
        <v>533</v>
      </c>
      <c r="Y92" s="157" t="s">
        <v>534</v>
      </c>
      <c r="Z92" s="157" t="s">
        <v>534</v>
      </c>
      <c r="AA92" s="157" t="s">
        <v>534</v>
      </c>
      <c r="AB92" s="157" t="s">
        <v>534</v>
      </c>
      <c r="AC92" s="157" t="s">
        <v>535</v>
      </c>
      <c r="AD92" s="157" t="s">
        <v>533</v>
      </c>
      <c r="AE92" s="157" t="s">
        <v>1459</v>
      </c>
      <c r="AF92" s="157" t="s">
        <v>149</v>
      </c>
      <c r="AG92" s="157" t="s">
        <v>3364</v>
      </c>
      <c r="AH92" s="157" t="s">
        <v>1470</v>
      </c>
      <c r="AI92" s="157" t="s">
        <v>533</v>
      </c>
      <c r="AJ92" s="157" t="s">
        <v>1461</v>
      </c>
      <c r="AK92" s="157" t="s">
        <v>1595</v>
      </c>
      <c r="AL92" s="157">
        <v>70453866</v>
      </c>
      <c r="AM92" s="157" t="s">
        <v>1594</v>
      </c>
      <c r="AN92" s="157" t="s">
        <v>533</v>
      </c>
      <c r="AO92" s="157" t="s">
        <v>533</v>
      </c>
      <c r="AP92" s="157" t="s">
        <v>73</v>
      </c>
      <c r="AQ92" s="157" t="s">
        <v>560</v>
      </c>
      <c r="AR92" s="157" t="s">
        <v>534</v>
      </c>
      <c r="AS92" s="157" t="s">
        <v>534</v>
      </c>
      <c r="AT92" s="157" t="s">
        <v>534</v>
      </c>
      <c r="AU92" s="157" t="s">
        <v>1935</v>
      </c>
      <c r="AV92" s="157" t="s">
        <v>1584</v>
      </c>
      <c r="AW92" s="157" t="s">
        <v>1936</v>
      </c>
      <c r="AX92" s="157" t="s">
        <v>533</v>
      </c>
      <c r="AY92" s="157">
        <v>3.99</v>
      </c>
      <c r="AZ92" s="157" t="s">
        <v>11</v>
      </c>
      <c r="BA92" s="157">
        <v>300000000</v>
      </c>
      <c r="BB92" s="157">
        <v>99.507999999999996</v>
      </c>
      <c r="BC92" s="157" t="s">
        <v>535</v>
      </c>
      <c r="BD92" s="157" t="s">
        <v>535</v>
      </c>
      <c r="BE92" s="157" t="s">
        <v>535</v>
      </c>
      <c r="BF92" s="157" t="s">
        <v>534</v>
      </c>
      <c r="BG92" s="157" t="s">
        <v>534</v>
      </c>
      <c r="BH92" s="157" t="s">
        <v>534</v>
      </c>
      <c r="BI92" s="157" t="s">
        <v>534</v>
      </c>
      <c r="BJ92" s="157" t="s">
        <v>534</v>
      </c>
      <c r="BK92" s="157" t="s">
        <v>534</v>
      </c>
      <c r="BL92" s="157" t="s">
        <v>560</v>
      </c>
      <c r="BM92" s="157" t="s">
        <v>534</v>
      </c>
    </row>
    <row r="93" spans="1:65">
      <c r="A93" s="157">
        <v>91</v>
      </c>
      <c r="B93" s="157" t="s">
        <v>1089</v>
      </c>
      <c r="C93" s="157" t="s">
        <v>3365</v>
      </c>
      <c r="D93" s="157" t="s">
        <v>1937</v>
      </c>
      <c r="E93" s="157" t="s">
        <v>533</v>
      </c>
      <c r="F93" s="157" t="s">
        <v>534</v>
      </c>
      <c r="G93" s="157" t="s">
        <v>534</v>
      </c>
      <c r="H93" s="157" t="s">
        <v>533</v>
      </c>
      <c r="I93" s="157" t="s">
        <v>533</v>
      </c>
      <c r="J93" s="157" t="s">
        <v>533</v>
      </c>
      <c r="K93" s="157" t="s">
        <v>533</v>
      </c>
      <c r="L93" s="157" t="s">
        <v>533</v>
      </c>
      <c r="M93" s="157" t="s">
        <v>533</v>
      </c>
      <c r="N93" s="157" t="s">
        <v>533</v>
      </c>
      <c r="O93" s="157" t="s">
        <v>533</v>
      </c>
      <c r="P93" s="157" t="s">
        <v>80</v>
      </c>
      <c r="Q93" s="157" t="s">
        <v>537</v>
      </c>
      <c r="R93" s="157" t="s">
        <v>533</v>
      </c>
      <c r="S93" s="157" t="s">
        <v>533</v>
      </c>
      <c r="T93" s="157" t="s">
        <v>533</v>
      </c>
      <c r="U93" s="157" t="s">
        <v>533</v>
      </c>
      <c r="V93" s="157" t="s">
        <v>533</v>
      </c>
      <c r="W93" s="157" t="s">
        <v>533</v>
      </c>
      <c r="X93" s="157" t="s">
        <v>533</v>
      </c>
      <c r="Y93" s="157" t="s">
        <v>534</v>
      </c>
      <c r="Z93" s="157" t="s">
        <v>534</v>
      </c>
      <c r="AA93" s="157" t="s">
        <v>534</v>
      </c>
      <c r="AB93" s="157" t="s">
        <v>534</v>
      </c>
      <c r="AC93" s="157" t="s">
        <v>535</v>
      </c>
      <c r="AD93" s="157" t="s">
        <v>533</v>
      </c>
      <c r="AE93" s="157" t="s">
        <v>81</v>
      </c>
      <c r="AF93" s="157" t="s">
        <v>537</v>
      </c>
      <c r="AG93" s="157" t="s">
        <v>149</v>
      </c>
      <c r="AH93" s="157" t="s">
        <v>1460</v>
      </c>
      <c r="AI93" s="157" t="s">
        <v>533</v>
      </c>
      <c r="AJ93" s="157" t="s">
        <v>1461</v>
      </c>
      <c r="AK93" s="157" t="s">
        <v>1938</v>
      </c>
      <c r="AL93" s="157" t="s">
        <v>534</v>
      </c>
      <c r="AM93" s="157" t="s">
        <v>534</v>
      </c>
      <c r="AN93" s="157" t="s">
        <v>534</v>
      </c>
      <c r="AO93" s="157" t="s">
        <v>534</v>
      </c>
      <c r="AP93" s="157" t="s">
        <v>534</v>
      </c>
      <c r="AQ93" s="157" t="s">
        <v>534</v>
      </c>
      <c r="AR93" s="157" t="s">
        <v>534</v>
      </c>
      <c r="AS93" s="157">
        <v>70439394</v>
      </c>
      <c r="AT93" s="157" t="s">
        <v>1939</v>
      </c>
      <c r="AU93" s="157" t="s">
        <v>1940</v>
      </c>
      <c r="AV93" s="157" t="s">
        <v>1941</v>
      </c>
      <c r="AW93" s="157" t="s">
        <v>1942</v>
      </c>
      <c r="AX93" s="157" t="s">
        <v>533</v>
      </c>
      <c r="AY93" s="157">
        <v>5</v>
      </c>
      <c r="AZ93" s="157" t="s">
        <v>11</v>
      </c>
      <c r="BA93" s="157">
        <v>30000000</v>
      </c>
      <c r="BB93" s="157">
        <v>100</v>
      </c>
      <c r="BC93" s="157" t="s">
        <v>535</v>
      </c>
      <c r="BD93" s="157" t="s">
        <v>535</v>
      </c>
      <c r="BE93" s="157" t="s">
        <v>535</v>
      </c>
      <c r="BF93" s="157" t="s">
        <v>1943</v>
      </c>
      <c r="BG93" s="157" t="s">
        <v>533</v>
      </c>
      <c r="BH93" s="157" t="s">
        <v>533</v>
      </c>
      <c r="BI93" s="157" t="s">
        <v>533</v>
      </c>
      <c r="BJ93" s="157" t="s">
        <v>80</v>
      </c>
      <c r="BK93" s="157" t="s">
        <v>537</v>
      </c>
      <c r="BL93" s="157" t="s">
        <v>537</v>
      </c>
      <c r="BM93" s="157" t="s">
        <v>534</v>
      </c>
    </row>
    <row r="94" spans="1:65">
      <c r="A94" s="157">
        <v>92</v>
      </c>
      <c r="B94" s="157" t="s">
        <v>1090</v>
      </c>
      <c r="C94" s="157" t="s">
        <v>3366</v>
      </c>
      <c r="D94" s="157" t="s">
        <v>1944</v>
      </c>
      <c r="E94" s="157" t="s">
        <v>533</v>
      </c>
      <c r="F94" s="157" t="s">
        <v>534</v>
      </c>
      <c r="G94" s="157" t="s">
        <v>534</v>
      </c>
      <c r="H94" s="157" t="s">
        <v>533</v>
      </c>
      <c r="I94" s="157" t="s">
        <v>533</v>
      </c>
      <c r="J94" s="157" t="s">
        <v>533</v>
      </c>
      <c r="K94" s="157" t="s">
        <v>533</v>
      </c>
      <c r="L94" s="157" t="s">
        <v>533</v>
      </c>
      <c r="M94" s="157" t="s">
        <v>533</v>
      </c>
      <c r="N94" s="157" t="s">
        <v>533</v>
      </c>
      <c r="O94" s="157" t="s">
        <v>81</v>
      </c>
      <c r="P94" s="157" t="s">
        <v>80</v>
      </c>
      <c r="Q94" s="157" t="s">
        <v>576</v>
      </c>
      <c r="R94" s="157" t="s">
        <v>533</v>
      </c>
      <c r="S94" s="157" t="s">
        <v>533</v>
      </c>
      <c r="T94" s="157" t="s">
        <v>533</v>
      </c>
      <c r="U94" s="157" t="s">
        <v>533</v>
      </c>
      <c r="V94" s="157" t="s">
        <v>533</v>
      </c>
      <c r="W94" s="157" t="s">
        <v>533</v>
      </c>
      <c r="X94" s="157" t="s">
        <v>533</v>
      </c>
      <c r="Y94" s="157" t="s">
        <v>534</v>
      </c>
      <c r="Z94" s="157" t="s">
        <v>534</v>
      </c>
      <c r="AA94" s="157" t="s">
        <v>534</v>
      </c>
      <c r="AB94" s="157" t="s">
        <v>534</v>
      </c>
      <c r="AC94" s="157" t="s">
        <v>535</v>
      </c>
      <c r="AD94" s="157" t="s">
        <v>533</v>
      </c>
      <c r="AE94" s="157" t="s">
        <v>81</v>
      </c>
      <c r="AF94" s="157" t="s">
        <v>576</v>
      </c>
      <c r="AG94" s="157" t="s">
        <v>149</v>
      </c>
      <c r="AH94" s="157" t="s">
        <v>1460</v>
      </c>
      <c r="AI94" s="157" t="s">
        <v>533</v>
      </c>
      <c r="AJ94" s="157" t="s">
        <v>1461</v>
      </c>
      <c r="AK94" s="157" t="s">
        <v>1945</v>
      </c>
      <c r="AL94" s="157" t="s">
        <v>534</v>
      </c>
      <c r="AM94" s="157" t="s">
        <v>534</v>
      </c>
      <c r="AN94" s="157" t="s">
        <v>534</v>
      </c>
      <c r="AO94" s="157" t="s">
        <v>534</v>
      </c>
      <c r="AP94" s="157" t="s">
        <v>534</v>
      </c>
      <c r="AQ94" s="157" t="s">
        <v>534</v>
      </c>
      <c r="AR94" s="157" t="s">
        <v>534</v>
      </c>
      <c r="AS94" s="157">
        <v>70016783</v>
      </c>
      <c r="AT94" s="157" t="s">
        <v>1946</v>
      </c>
      <c r="AU94" s="157" t="s">
        <v>1947</v>
      </c>
      <c r="AV94" s="157" t="s">
        <v>1948</v>
      </c>
      <c r="AW94" s="157" t="s">
        <v>1949</v>
      </c>
      <c r="AX94" s="157" t="s">
        <v>533</v>
      </c>
      <c r="AY94" s="157">
        <v>4</v>
      </c>
      <c r="AZ94" s="157" t="s">
        <v>532</v>
      </c>
      <c r="BA94" s="157">
        <v>760000000</v>
      </c>
      <c r="BB94" s="157">
        <v>100</v>
      </c>
      <c r="BC94" s="157" t="s">
        <v>535</v>
      </c>
      <c r="BD94" s="157" t="s">
        <v>535</v>
      </c>
      <c r="BE94" s="157" t="s">
        <v>535</v>
      </c>
      <c r="BF94" s="157" t="s">
        <v>1950</v>
      </c>
      <c r="BG94" s="157" t="s">
        <v>533</v>
      </c>
      <c r="BH94" s="157" t="s">
        <v>533</v>
      </c>
      <c r="BI94" s="157" t="s">
        <v>81</v>
      </c>
      <c r="BJ94" s="157" t="s">
        <v>80</v>
      </c>
      <c r="BK94" s="157" t="s">
        <v>576</v>
      </c>
      <c r="BL94" s="157" t="s">
        <v>576</v>
      </c>
      <c r="BM94" s="157" t="s">
        <v>534</v>
      </c>
    </row>
    <row r="95" spans="1:65">
      <c r="A95" s="157">
        <v>93</v>
      </c>
      <c r="B95" s="157" t="s">
        <v>1091</v>
      </c>
      <c r="C95" s="157" t="s">
        <v>3367</v>
      </c>
      <c r="D95" s="157" t="s">
        <v>1951</v>
      </c>
      <c r="E95" s="157" t="s">
        <v>533</v>
      </c>
      <c r="F95" s="157" t="s">
        <v>534</v>
      </c>
      <c r="G95" s="157" t="s">
        <v>534</v>
      </c>
      <c r="H95" s="157" t="s">
        <v>533</v>
      </c>
      <c r="I95" s="157" t="s">
        <v>533</v>
      </c>
      <c r="J95" s="157" t="s">
        <v>73</v>
      </c>
      <c r="K95" s="157" t="s">
        <v>533</v>
      </c>
      <c r="L95" s="157" t="s">
        <v>533</v>
      </c>
      <c r="M95" s="157" t="s">
        <v>86</v>
      </c>
      <c r="N95" s="157" t="s">
        <v>533</v>
      </c>
      <c r="O95" s="157" t="s">
        <v>533</v>
      </c>
      <c r="P95" s="157" t="s">
        <v>73</v>
      </c>
      <c r="Q95" s="157" t="s">
        <v>569</v>
      </c>
      <c r="R95" s="157" t="s">
        <v>533</v>
      </c>
      <c r="S95" s="157" t="s">
        <v>533</v>
      </c>
      <c r="T95" s="157" t="s">
        <v>533</v>
      </c>
      <c r="U95" s="157" t="s">
        <v>533</v>
      </c>
      <c r="V95" s="157" t="s">
        <v>533</v>
      </c>
      <c r="W95" s="157" t="s">
        <v>533</v>
      </c>
      <c r="X95" s="157" t="s">
        <v>533</v>
      </c>
      <c r="Y95" s="157" t="s">
        <v>534</v>
      </c>
      <c r="Z95" s="157" t="s">
        <v>534</v>
      </c>
      <c r="AA95" s="157" t="s">
        <v>534</v>
      </c>
      <c r="AB95" s="157" t="s">
        <v>534</v>
      </c>
      <c r="AC95" s="157" t="s">
        <v>535</v>
      </c>
      <c r="AD95" s="157" t="s">
        <v>533</v>
      </c>
      <c r="AE95" s="157" t="s">
        <v>1459</v>
      </c>
      <c r="AF95" s="157" t="s">
        <v>569</v>
      </c>
      <c r="AG95" s="157" t="s">
        <v>560</v>
      </c>
      <c r="AH95" s="157" t="s">
        <v>1460</v>
      </c>
      <c r="AI95" s="157" t="s">
        <v>533</v>
      </c>
      <c r="AJ95" s="157" t="s">
        <v>1461</v>
      </c>
      <c r="AK95" s="157" t="s">
        <v>1952</v>
      </c>
      <c r="AL95" s="157" t="s">
        <v>534</v>
      </c>
      <c r="AM95" s="157" t="s">
        <v>534</v>
      </c>
      <c r="AN95" s="157" t="s">
        <v>534</v>
      </c>
      <c r="AO95" s="157" t="s">
        <v>534</v>
      </c>
      <c r="AP95" s="157" t="s">
        <v>534</v>
      </c>
      <c r="AQ95" s="157" t="s">
        <v>534</v>
      </c>
      <c r="AR95" s="157" t="s">
        <v>534</v>
      </c>
      <c r="AS95" s="157" t="s">
        <v>534</v>
      </c>
      <c r="AT95" s="157" t="s">
        <v>534</v>
      </c>
      <c r="AU95" s="157" t="s">
        <v>1953</v>
      </c>
      <c r="AV95" s="157" t="s">
        <v>1954</v>
      </c>
      <c r="AW95" s="157" t="s">
        <v>1955</v>
      </c>
      <c r="AX95" s="157" t="s">
        <v>533</v>
      </c>
      <c r="AY95" s="157">
        <v>3.95</v>
      </c>
      <c r="AZ95" s="157" t="s">
        <v>11</v>
      </c>
      <c r="BA95" s="157">
        <v>300000000</v>
      </c>
      <c r="BB95" s="157">
        <v>99.581000000000003</v>
      </c>
      <c r="BC95" s="157" t="s">
        <v>535</v>
      </c>
      <c r="BD95" s="157" t="s">
        <v>535</v>
      </c>
      <c r="BE95" s="157" t="s">
        <v>535</v>
      </c>
      <c r="BF95" s="157" t="s">
        <v>534</v>
      </c>
      <c r="BG95" s="157" t="s">
        <v>534</v>
      </c>
      <c r="BH95" s="157" t="s">
        <v>534</v>
      </c>
      <c r="BI95" s="157" t="s">
        <v>534</v>
      </c>
      <c r="BJ95" s="157" t="s">
        <v>534</v>
      </c>
      <c r="BK95" s="157" t="s">
        <v>534</v>
      </c>
      <c r="BL95" s="157" t="s">
        <v>569</v>
      </c>
      <c r="BM95" s="157" t="s">
        <v>534</v>
      </c>
    </row>
    <row r="96" spans="1:65">
      <c r="A96" s="157">
        <v>94</v>
      </c>
      <c r="B96" s="157" t="s">
        <v>1092</v>
      </c>
      <c r="C96" s="157" t="s">
        <v>3368</v>
      </c>
      <c r="D96" s="157" t="s">
        <v>1699</v>
      </c>
      <c r="E96" s="157" t="s">
        <v>533</v>
      </c>
      <c r="F96" s="157">
        <v>14849890</v>
      </c>
      <c r="G96" s="157" t="s">
        <v>1956</v>
      </c>
      <c r="H96" s="157" t="s">
        <v>533</v>
      </c>
      <c r="I96" s="157" t="s">
        <v>533</v>
      </c>
      <c r="J96" s="157" t="s">
        <v>70</v>
      </c>
      <c r="K96" s="157" t="s">
        <v>533</v>
      </c>
      <c r="L96" s="157" t="s">
        <v>533</v>
      </c>
      <c r="M96" s="157" t="s">
        <v>533</v>
      </c>
      <c r="N96" s="157" t="s">
        <v>533</v>
      </c>
      <c r="O96" s="157" t="s">
        <v>81</v>
      </c>
      <c r="P96" s="157" t="s">
        <v>533</v>
      </c>
      <c r="Q96" s="157" t="s">
        <v>1700</v>
      </c>
      <c r="R96" s="157" t="s">
        <v>533</v>
      </c>
      <c r="S96" s="157" t="s">
        <v>533</v>
      </c>
      <c r="T96" s="157" t="s">
        <v>533</v>
      </c>
      <c r="U96" s="157" t="s">
        <v>533</v>
      </c>
      <c r="V96" s="157" t="s">
        <v>533</v>
      </c>
      <c r="W96" s="157" t="s">
        <v>533</v>
      </c>
      <c r="X96" s="157" t="s">
        <v>533</v>
      </c>
      <c r="Y96" s="157" t="s">
        <v>534</v>
      </c>
      <c r="Z96" s="157" t="s">
        <v>534</v>
      </c>
      <c r="AA96" s="157" t="s">
        <v>534</v>
      </c>
      <c r="AB96" s="157" t="s">
        <v>534</v>
      </c>
      <c r="AC96" s="157" t="s">
        <v>535</v>
      </c>
      <c r="AD96" s="157" t="s">
        <v>533</v>
      </c>
      <c r="AE96" s="157" t="s">
        <v>1459</v>
      </c>
      <c r="AF96" s="157" t="s">
        <v>1700</v>
      </c>
      <c r="AG96" s="157" t="s">
        <v>564</v>
      </c>
      <c r="AH96" s="157" t="s">
        <v>1498</v>
      </c>
      <c r="AI96" s="157" t="s">
        <v>533</v>
      </c>
      <c r="AJ96" s="157" t="s">
        <v>1461</v>
      </c>
      <c r="AK96" s="157" t="s">
        <v>1701</v>
      </c>
      <c r="AL96" s="157" t="s">
        <v>1451</v>
      </c>
      <c r="AM96" s="157" t="s">
        <v>534</v>
      </c>
      <c r="AN96" s="157" t="s">
        <v>533</v>
      </c>
      <c r="AO96" s="157" t="s">
        <v>533</v>
      </c>
      <c r="AP96" s="157" t="s">
        <v>533</v>
      </c>
      <c r="AQ96" s="157" t="s">
        <v>534</v>
      </c>
      <c r="AR96" s="157" t="s">
        <v>534</v>
      </c>
      <c r="AS96" s="157" t="s">
        <v>534</v>
      </c>
      <c r="AT96" s="157" t="s">
        <v>534</v>
      </c>
      <c r="AU96" s="157" t="s">
        <v>1957</v>
      </c>
      <c r="AV96" s="157" t="s">
        <v>1958</v>
      </c>
      <c r="AW96" s="157" t="s">
        <v>1959</v>
      </c>
      <c r="AX96" s="157" t="s">
        <v>533</v>
      </c>
      <c r="AY96" s="157">
        <v>4.8</v>
      </c>
      <c r="AZ96" s="157" t="s">
        <v>11</v>
      </c>
      <c r="BA96" s="157">
        <v>750000000</v>
      </c>
      <c r="BB96" s="157">
        <v>100</v>
      </c>
      <c r="BC96" s="157" t="s">
        <v>535</v>
      </c>
      <c r="BD96" s="157" t="s">
        <v>535</v>
      </c>
      <c r="BE96" s="157" t="s">
        <v>535</v>
      </c>
      <c r="BF96" s="157" t="s">
        <v>1706</v>
      </c>
      <c r="BG96" s="157" t="s">
        <v>533</v>
      </c>
      <c r="BH96" s="157" t="s">
        <v>533</v>
      </c>
      <c r="BI96" s="157" t="s">
        <v>81</v>
      </c>
      <c r="BJ96" s="157" t="s">
        <v>70</v>
      </c>
      <c r="BK96" s="157" t="s">
        <v>1707</v>
      </c>
      <c r="BL96" s="157" t="s">
        <v>1707</v>
      </c>
      <c r="BM96" s="157" t="s">
        <v>534</v>
      </c>
    </row>
    <row r="97" spans="1:65">
      <c r="A97" s="157">
        <v>95</v>
      </c>
      <c r="B97" s="157" t="s">
        <v>1093</v>
      </c>
      <c r="C97" s="157" t="s">
        <v>3369</v>
      </c>
      <c r="D97" s="157" t="s">
        <v>1960</v>
      </c>
      <c r="E97" s="157" t="s">
        <v>533</v>
      </c>
      <c r="F97" s="157" t="s">
        <v>534</v>
      </c>
      <c r="G97" s="157" t="s">
        <v>534</v>
      </c>
      <c r="H97" s="157" t="s">
        <v>533</v>
      </c>
      <c r="I97" s="157" t="s">
        <v>533</v>
      </c>
      <c r="J97" s="157" t="s">
        <v>533</v>
      </c>
      <c r="K97" s="157" t="s">
        <v>533</v>
      </c>
      <c r="L97" s="157" t="s">
        <v>533</v>
      </c>
      <c r="M97" s="157" t="s">
        <v>74</v>
      </c>
      <c r="N97" s="157" t="s">
        <v>533</v>
      </c>
      <c r="O97" s="157" t="s">
        <v>533</v>
      </c>
      <c r="P97" s="157" t="s">
        <v>70</v>
      </c>
      <c r="Q97" s="157" t="s">
        <v>563</v>
      </c>
      <c r="R97" s="157" t="s">
        <v>533</v>
      </c>
      <c r="S97" s="157" t="s">
        <v>533</v>
      </c>
      <c r="T97" s="157" t="s">
        <v>533</v>
      </c>
      <c r="U97" s="157" t="s">
        <v>533</v>
      </c>
      <c r="V97" s="157" t="s">
        <v>533</v>
      </c>
      <c r="W97" s="157" t="s">
        <v>533</v>
      </c>
      <c r="X97" s="157" t="s">
        <v>533</v>
      </c>
      <c r="Y97" s="157" t="s">
        <v>534</v>
      </c>
      <c r="Z97" s="157" t="s">
        <v>534</v>
      </c>
      <c r="AA97" s="157" t="s">
        <v>534</v>
      </c>
      <c r="AB97" s="157" t="s">
        <v>534</v>
      </c>
      <c r="AC97" s="157" t="s">
        <v>535</v>
      </c>
      <c r="AD97" s="157" t="s">
        <v>533</v>
      </c>
      <c r="AE97" s="157" t="s">
        <v>81</v>
      </c>
      <c r="AF97" s="157" t="s">
        <v>563</v>
      </c>
      <c r="AG97" s="157" t="s">
        <v>149</v>
      </c>
      <c r="AH97" s="157" t="s">
        <v>1460</v>
      </c>
      <c r="AI97" s="157" t="s">
        <v>533</v>
      </c>
      <c r="AJ97" s="157" t="s">
        <v>1461</v>
      </c>
      <c r="AK97" s="157" t="s">
        <v>1961</v>
      </c>
      <c r="AL97" s="157" t="s">
        <v>534</v>
      </c>
      <c r="AM97" s="157" t="s">
        <v>534</v>
      </c>
      <c r="AN97" s="157" t="s">
        <v>534</v>
      </c>
      <c r="AO97" s="157" t="s">
        <v>534</v>
      </c>
      <c r="AP97" s="157" t="s">
        <v>534</v>
      </c>
      <c r="AQ97" s="157" t="s">
        <v>534</v>
      </c>
      <c r="AR97" s="157" t="s">
        <v>534</v>
      </c>
      <c r="AS97" s="157" t="s">
        <v>534</v>
      </c>
      <c r="AT97" s="157" t="s">
        <v>534</v>
      </c>
      <c r="AU97" s="157" t="s">
        <v>1962</v>
      </c>
      <c r="AV97" s="157" t="s">
        <v>1963</v>
      </c>
      <c r="AW97" s="157" t="s">
        <v>1964</v>
      </c>
      <c r="AX97" s="157" t="s">
        <v>533</v>
      </c>
      <c r="AY97" s="157">
        <v>3.8</v>
      </c>
      <c r="AZ97" s="157" t="s">
        <v>532</v>
      </c>
      <c r="BA97" s="157">
        <v>600000000</v>
      </c>
      <c r="BB97" s="157">
        <v>100</v>
      </c>
      <c r="BC97" s="157" t="s">
        <v>535</v>
      </c>
      <c r="BD97" s="157" t="s">
        <v>535</v>
      </c>
      <c r="BE97" s="157" t="s">
        <v>535</v>
      </c>
      <c r="BF97" s="157" t="s">
        <v>534</v>
      </c>
      <c r="BG97" s="157" t="s">
        <v>534</v>
      </c>
      <c r="BH97" s="157" t="s">
        <v>534</v>
      </c>
      <c r="BI97" s="157" t="s">
        <v>534</v>
      </c>
      <c r="BJ97" s="157" t="s">
        <v>534</v>
      </c>
      <c r="BK97" s="157" t="s">
        <v>534</v>
      </c>
      <c r="BL97" s="157" t="s">
        <v>563</v>
      </c>
      <c r="BM97" s="157" t="s">
        <v>534</v>
      </c>
    </row>
    <row r="98" spans="1:65">
      <c r="A98" s="157">
        <v>96</v>
      </c>
      <c r="B98" s="157" t="s">
        <v>1094</v>
      </c>
      <c r="C98" s="157" t="s">
        <v>3370</v>
      </c>
      <c r="D98" s="157" t="s">
        <v>1965</v>
      </c>
      <c r="E98" s="157" t="s">
        <v>533</v>
      </c>
      <c r="F98" s="157" t="s">
        <v>534</v>
      </c>
      <c r="G98" s="157" t="s">
        <v>534</v>
      </c>
      <c r="H98" s="157" t="s">
        <v>533</v>
      </c>
      <c r="I98" s="157" t="s">
        <v>533</v>
      </c>
      <c r="J98" s="157" t="s">
        <v>73</v>
      </c>
      <c r="K98" s="157" t="s">
        <v>533</v>
      </c>
      <c r="L98" s="157" t="s">
        <v>533</v>
      </c>
      <c r="M98" s="157" t="s">
        <v>533</v>
      </c>
      <c r="N98" s="157" t="s">
        <v>533</v>
      </c>
      <c r="O98" s="157" t="s">
        <v>81</v>
      </c>
      <c r="P98" s="157" t="s">
        <v>73</v>
      </c>
      <c r="Q98" s="157" t="s">
        <v>568</v>
      </c>
      <c r="R98" s="157" t="s">
        <v>533</v>
      </c>
      <c r="S98" s="157" t="s">
        <v>533</v>
      </c>
      <c r="T98" s="157" t="s">
        <v>533</v>
      </c>
      <c r="U98" s="157" t="s">
        <v>533</v>
      </c>
      <c r="V98" s="157" t="s">
        <v>533</v>
      </c>
      <c r="W98" s="157" t="s">
        <v>533</v>
      </c>
      <c r="X98" s="157" t="s">
        <v>533</v>
      </c>
      <c r="Y98" s="157" t="s">
        <v>534</v>
      </c>
      <c r="Z98" s="157" t="s">
        <v>534</v>
      </c>
      <c r="AA98" s="157" t="s">
        <v>534</v>
      </c>
      <c r="AB98" s="157" t="s">
        <v>534</v>
      </c>
      <c r="AC98" s="157" t="s">
        <v>535</v>
      </c>
      <c r="AD98" s="157" t="s">
        <v>533</v>
      </c>
      <c r="AE98" s="157" t="s">
        <v>1459</v>
      </c>
      <c r="AF98" s="157" t="s">
        <v>568</v>
      </c>
      <c r="AG98" s="157" t="s">
        <v>560</v>
      </c>
      <c r="AH98" s="157" t="s">
        <v>1460</v>
      </c>
      <c r="AI98" s="157" t="s">
        <v>533</v>
      </c>
      <c r="AJ98" s="157" t="s">
        <v>1461</v>
      </c>
      <c r="AK98" s="157" t="s">
        <v>1966</v>
      </c>
      <c r="AL98" s="157" t="s">
        <v>534</v>
      </c>
      <c r="AM98" s="157" t="s">
        <v>534</v>
      </c>
      <c r="AN98" s="157" t="s">
        <v>534</v>
      </c>
      <c r="AO98" s="157" t="s">
        <v>534</v>
      </c>
      <c r="AP98" s="157" t="s">
        <v>534</v>
      </c>
      <c r="AQ98" s="157" t="s">
        <v>534</v>
      </c>
      <c r="AR98" s="157" t="s">
        <v>534</v>
      </c>
      <c r="AS98" s="157" t="s">
        <v>534</v>
      </c>
      <c r="AT98" s="157" t="s">
        <v>534</v>
      </c>
      <c r="AU98" s="157" t="s">
        <v>1967</v>
      </c>
      <c r="AV98" s="157" t="s">
        <v>1968</v>
      </c>
      <c r="AW98" s="157" t="s">
        <v>1969</v>
      </c>
      <c r="AX98" s="157" t="s">
        <v>533</v>
      </c>
      <c r="AY98" s="157">
        <v>4.9800000000000004</v>
      </c>
      <c r="AZ98" s="157" t="s">
        <v>11</v>
      </c>
      <c r="BA98" s="157">
        <v>300000000</v>
      </c>
      <c r="BB98" s="157">
        <v>99.945000000000007</v>
      </c>
      <c r="BC98" s="157" t="s">
        <v>535</v>
      </c>
      <c r="BD98" s="157" t="s">
        <v>535</v>
      </c>
      <c r="BE98" s="157" t="s">
        <v>535</v>
      </c>
      <c r="BF98" s="157" t="s">
        <v>1970</v>
      </c>
      <c r="BG98" s="157" t="s">
        <v>533</v>
      </c>
      <c r="BH98" s="157" t="s">
        <v>533</v>
      </c>
      <c r="BI98" s="157" t="s">
        <v>81</v>
      </c>
      <c r="BJ98" s="157" t="s">
        <v>73</v>
      </c>
      <c r="BK98" s="157" t="s">
        <v>568</v>
      </c>
      <c r="BL98" s="157" t="s">
        <v>568</v>
      </c>
      <c r="BM98" s="157" t="s">
        <v>534</v>
      </c>
    </row>
    <row r="99" spans="1:65">
      <c r="A99" s="157">
        <v>97</v>
      </c>
      <c r="B99" s="157" t="s">
        <v>1095</v>
      </c>
      <c r="C99" s="157" t="s">
        <v>3371</v>
      </c>
      <c r="D99" s="157" t="s">
        <v>1971</v>
      </c>
      <c r="E99" s="157" t="s">
        <v>1972</v>
      </c>
      <c r="F99" s="157" t="s">
        <v>534</v>
      </c>
      <c r="G99" s="157" t="s">
        <v>534</v>
      </c>
      <c r="H99" s="157" t="s">
        <v>533</v>
      </c>
      <c r="I99" s="157" t="s">
        <v>533</v>
      </c>
      <c r="J99" s="157" t="s">
        <v>533</v>
      </c>
      <c r="K99" s="157" t="s">
        <v>533</v>
      </c>
      <c r="L99" s="157" t="s">
        <v>533</v>
      </c>
      <c r="M99" s="157" t="s">
        <v>533</v>
      </c>
      <c r="N99" s="157" t="s">
        <v>533</v>
      </c>
      <c r="O99" s="157" t="s">
        <v>533</v>
      </c>
      <c r="P99" s="157" t="s">
        <v>533</v>
      </c>
      <c r="Q99" s="157" t="s">
        <v>149</v>
      </c>
      <c r="R99" s="157" t="s">
        <v>1973</v>
      </c>
      <c r="S99" s="157" t="s">
        <v>533</v>
      </c>
      <c r="T99" s="157" t="s">
        <v>533</v>
      </c>
      <c r="U99" s="157" t="s">
        <v>533</v>
      </c>
      <c r="V99" s="157" t="s">
        <v>533</v>
      </c>
      <c r="W99" s="157" t="s">
        <v>533</v>
      </c>
      <c r="X99" s="157" t="s">
        <v>73</v>
      </c>
      <c r="Y99" s="157" t="s">
        <v>560</v>
      </c>
      <c r="Z99" s="157">
        <v>379.6</v>
      </c>
      <c r="AA99" s="157">
        <v>379.6</v>
      </c>
      <c r="AB99" s="157">
        <v>679.6</v>
      </c>
      <c r="AC99" s="157" t="s">
        <v>535</v>
      </c>
      <c r="AD99" s="157" t="s">
        <v>533</v>
      </c>
      <c r="AE99" s="157" t="s">
        <v>81</v>
      </c>
      <c r="AF99" s="157" t="s">
        <v>560</v>
      </c>
      <c r="AG99" s="157" t="s">
        <v>149</v>
      </c>
      <c r="AH99" s="157" t="s">
        <v>1470</v>
      </c>
      <c r="AI99" s="157" t="s">
        <v>533</v>
      </c>
      <c r="AJ99" s="157">
        <v>379.6</v>
      </c>
      <c r="AK99" s="157" t="s">
        <v>1974</v>
      </c>
      <c r="AL99" s="157" t="s">
        <v>534</v>
      </c>
      <c r="AM99" s="157" t="s">
        <v>534</v>
      </c>
      <c r="AN99" s="157" t="s">
        <v>534</v>
      </c>
      <c r="AO99" s="157" t="s">
        <v>534</v>
      </c>
      <c r="AP99" s="157" t="s">
        <v>534</v>
      </c>
      <c r="AQ99" s="157" t="s">
        <v>534</v>
      </c>
      <c r="AR99" s="157" t="s">
        <v>1975</v>
      </c>
      <c r="AS99" s="157" t="s">
        <v>534</v>
      </c>
      <c r="AT99" s="157" t="s">
        <v>534</v>
      </c>
      <c r="AU99" s="157" t="s">
        <v>1976</v>
      </c>
      <c r="AV99" s="157" t="s">
        <v>534</v>
      </c>
      <c r="AW99" s="157" t="s">
        <v>1977</v>
      </c>
      <c r="AX99" s="157" t="s">
        <v>533</v>
      </c>
      <c r="AY99" s="157">
        <v>4.25</v>
      </c>
      <c r="AZ99" s="157" t="s">
        <v>11</v>
      </c>
      <c r="BA99" s="157">
        <v>100000000</v>
      </c>
      <c r="BB99" s="157">
        <v>97.442000000000007</v>
      </c>
      <c r="BC99" s="157" t="s">
        <v>535</v>
      </c>
      <c r="BD99" s="157" t="s">
        <v>535</v>
      </c>
      <c r="BE99" s="157" t="s">
        <v>535</v>
      </c>
      <c r="BF99" s="157" t="s">
        <v>534</v>
      </c>
      <c r="BG99" s="157" t="s">
        <v>534</v>
      </c>
      <c r="BH99" s="157" t="s">
        <v>534</v>
      </c>
      <c r="BI99" s="157" t="s">
        <v>534</v>
      </c>
      <c r="BJ99" s="157" t="s">
        <v>534</v>
      </c>
      <c r="BK99" s="157" t="s">
        <v>534</v>
      </c>
      <c r="BL99" s="157" t="s">
        <v>560</v>
      </c>
      <c r="BM99" s="157" t="s">
        <v>534</v>
      </c>
    </row>
    <row r="100" spans="1:65">
      <c r="A100" s="157">
        <v>98</v>
      </c>
      <c r="B100" s="157" t="s">
        <v>1096</v>
      </c>
      <c r="C100" s="157" t="s">
        <v>3372</v>
      </c>
      <c r="D100" s="157" t="s">
        <v>1978</v>
      </c>
      <c r="E100" s="157" t="s">
        <v>1979</v>
      </c>
      <c r="F100" s="157" t="s">
        <v>534</v>
      </c>
      <c r="G100" s="157" t="s">
        <v>534</v>
      </c>
      <c r="H100" s="157" t="s">
        <v>81</v>
      </c>
      <c r="I100" s="157" t="s">
        <v>533</v>
      </c>
      <c r="J100" s="157" t="s">
        <v>83</v>
      </c>
      <c r="K100" s="157" t="s">
        <v>533</v>
      </c>
      <c r="L100" s="157" t="s">
        <v>533</v>
      </c>
      <c r="M100" s="157" t="s">
        <v>1980</v>
      </c>
      <c r="N100" s="157" t="s">
        <v>533</v>
      </c>
      <c r="O100" s="157" t="s">
        <v>533</v>
      </c>
      <c r="P100" s="157" t="s">
        <v>533</v>
      </c>
      <c r="Q100" s="157" t="s">
        <v>3373</v>
      </c>
      <c r="R100" s="157" t="s">
        <v>1981</v>
      </c>
      <c r="S100" s="157" t="s">
        <v>533</v>
      </c>
      <c r="T100" s="157" t="s">
        <v>533</v>
      </c>
      <c r="U100" s="157" t="s">
        <v>74</v>
      </c>
      <c r="V100" s="157" t="s">
        <v>533</v>
      </c>
      <c r="W100" s="157" t="s">
        <v>533</v>
      </c>
      <c r="X100" s="157" t="s">
        <v>83</v>
      </c>
      <c r="Y100" s="157" t="s">
        <v>330</v>
      </c>
      <c r="Z100" s="157">
        <v>130</v>
      </c>
      <c r="AA100" s="157">
        <v>130</v>
      </c>
      <c r="AB100" s="157" t="s">
        <v>534</v>
      </c>
      <c r="AC100" s="157" t="s">
        <v>535</v>
      </c>
      <c r="AD100" s="157" t="s">
        <v>533</v>
      </c>
      <c r="AE100" s="157" t="s">
        <v>1459</v>
      </c>
      <c r="AF100" s="157" t="s">
        <v>330</v>
      </c>
      <c r="AG100" s="157" t="s">
        <v>3374</v>
      </c>
      <c r="AH100" s="157" t="s">
        <v>1982</v>
      </c>
      <c r="AI100" s="157" t="s">
        <v>533</v>
      </c>
      <c r="AJ100" s="157">
        <v>130</v>
      </c>
      <c r="AK100" s="157" t="s">
        <v>1983</v>
      </c>
      <c r="AL100" s="157" t="s">
        <v>534</v>
      </c>
      <c r="AM100" s="157" t="s">
        <v>534</v>
      </c>
      <c r="AN100" s="157" t="s">
        <v>534</v>
      </c>
      <c r="AO100" s="157" t="s">
        <v>534</v>
      </c>
      <c r="AP100" s="157" t="s">
        <v>534</v>
      </c>
      <c r="AQ100" s="157" t="s">
        <v>534</v>
      </c>
      <c r="AR100" s="157" t="s">
        <v>1984</v>
      </c>
      <c r="AS100" s="157" t="s">
        <v>534</v>
      </c>
      <c r="AT100" s="157" t="s">
        <v>534</v>
      </c>
      <c r="AU100" s="157" t="s">
        <v>1985</v>
      </c>
      <c r="AV100" s="157" t="s">
        <v>1986</v>
      </c>
      <c r="AW100" s="157" t="s">
        <v>1987</v>
      </c>
      <c r="AX100" s="157" t="s">
        <v>533</v>
      </c>
      <c r="AY100" s="157">
        <v>4.05</v>
      </c>
      <c r="AZ100" s="157" t="s">
        <v>11</v>
      </c>
      <c r="BA100" s="157">
        <v>450000000</v>
      </c>
      <c r="BB100" s="157">
        <v>99.915999999999997</v>
      </c>
      <c r="BC100" s="157" t="s">
        <v>535</v>
      </c>
      <c r="BD100" s="157" t="s">
        <v>535</v>
      </c>
      <c r="BE100" s="157" t="s">
        <v>535</v>
      </c>
      <c r="BF100" s="157" t="s">
        <v>1988</v>
      </c>
      <c r="BG100" s="157" t="s">
        <v>533</v>
      </c>
      <c r="BH100" s="157" t="s">
        <v>533</v>
      </c>
      <c r="BI100" s="157" t="s">
        <v>533</v>
      </c>
      <c r="BJ100" s="157" t="s">
        <v>83</v>
      </c>
      <c r="BK100" s="157" t="s">
        <v>565</v>
      </c>
      <c r="BL100" s="157" t="s">
        <v>330</v>
      </c>
      <c r="BM100" s="157" t="s">
        <v>534</v>
      </c>
    </row>
    <row r="101" spans="1:65">
      <c r="A101" s="157">
        <v>99</v>
      </c>
      <c r="B101" s="157" t="s">
        <v>1097</v>
      </c>
      <c r="C101" s="157" t="s">
        <v>3375</v>
      </c>
      <c r="D101" s="157" t="s">
        <v>1989</v>
      </c>
      <c r="E101" s="157" t="s">
        <v>533</v>
      </c>
      <c r="F101" s="157" t="s">
        <v>534</v>
      </c>
      <c r="G101" s="157" t="s">
        <v>534</v>
      </c>
      <c r="H101" s="157" t="s">
        <v>86</v>
      </c>
      <c r="I101" s="157" t="s">
        <v>533</v>
      </c>
      <c r="J101" s="157" t="s">
        <v>533</v>
      </c>
      <c r="K101" s="157" t="s">
        <v>533</v>
      </c>
      <c r="L101" s="157" t="s">
        <v>533</v>
      </c>
      <c r="M101" s="157" t="s">
        <v>533</v>
      </c>
      <c r="N101" s="157" t="s">
        <v>533</v>
      </c>
      <c r="O101" s="157" t="s">
        <v>533</v>
      </c>
      <c r="P101" s="157" t="s">
        <v>533</v>
      </c>
      <c r="Q101" s="157" t="s">
        <v>149</v>
      </c>
      <c r="R101" s="157" t="s">
        <v>533</v>
      </c>
      <c r="S101" s="157" t="s">
        <v>533</v>
      </c>
      <c r="T101" s="157" t="s">
        <v>533</v>
      </c>
      <c r="U101" s="157" t="s">
        <v>533</v>
      </c>
      <c r="V101" s="157" t="s">
        <v>533</v>
      </c>
      <c r="W101" s="157" t="s">
        <v>533</v>
      </c>
      <c r="X101" s="157" t="s">
        <v>533</v>
      </c>
      <c r="Y101" s="157" t="s">
        <v>534</v>
      </c>
      <c r="Z101" s="157">
        <v>52</v>
      </c>
      <c r="AA101" s="157">
        <v>52</v>
      </c>
      <c r="AB101" s="157" t="s">
        <v>534</v>
      </c>
      <c r="AC101" s="157" t="s">
        <v>535</v>
      </c>
      <c r="AD101" s="157" t="s">
        <v>533</v>
      </c>
      <c r="AE101" s="157" t="s">
        <v>1459</v>
      </c>
      <c r="AF101" s="157" t="s">
        <v>149</v>
      </c>
      <c r="AG101" s="157" t="s">
        <v>2260</v>
      </c>
      <c r="AH101" s="157" t="s">
        <v>1460</v>
      </c>
      <c r="AI101" s="157" t="s">
        <v>533</v>
      </c>
      <c r="AJ101" s="157">
        <v>52</v>
      </c>
      <c r="AK101" s="157" t="s">
        <v>1990</v>
      </c>
      <c r="AL101" s="157" t="s">
        <v>534</v>
      </c>
      <c r="AM101" s="157" t="s">
        <v>534</v>
      </c>
      <c r="AN101" s="157" t="s">
        <v>534</v>
      </c>
      <c r="AO101" s="157" t="s">
        <v>534</v>
      </c>
      <c r="AP101" s="157" t="s">
        <v>534</v>
      </c>
      <c r="AQ101" s="157" t="s">
        <v>534</v>
      </c>
      <c r="AR101" s="157" t="s">
        <v>534</v>
      </c>
      <c r="AS101" s="157" t="s">
        <v>534</v>
      </c>
      <c r="AT101" s="157" t="s">
        <v>534</v>
      </c>
      <c r="AU101" s="157" t="s">
        <v>1991</v>
      </c>
      <c r="AV101" s="157" t="s">
        <v>1992</v>
      </c>
      <c r="AW101" s="157" t="s">
        <v>1993</v>
      </c>
      <c r="AX101" s="157" t="s">
        <v>533</v>
      </c>
      <c r="AY101" s="157">
        <v>3.25</v>
      </c>
      <c r="AZ101" s="157" t="s">
        <v>11</v>
      </c>
      <c r="BA101" s="157">
        <v>650000000</v>
      </c>
      <c r="BB101" s="157">
        <v>99.816000000000003</v>
      </c>
      <c r="BC101" s="157" t="s">
        <v>1477</v>
      </c>
      <c r="BD101" s="157" t="s">
        <v>535</v>
      </c>
      <c r="BE101" s="157" t="s">
        <v>535</v>
      </c>
      <c r="BF101" s="157" t="s">
        <v>1994</v>
      </c>
      <c r="BG101" s="157" t="s">
        <v>533</v>
      </c>
      <c r="BH101" s="157" t="s">
        <v>86</v>
      </c>
      <c r="BI101" s="157" t="s">
        <v>533</v>
      </c>
      <c r="BJ101" s="157" t="s">
        <v>73</v>
      </c>
      <c r="BK101" s="157" t="s">
        <v>569</v>
      </c>
      <c r="BL101" s="157" t="s">
        <v>569</v>
      </c>
      <c r="BM101" s="157" t="s">
        <v>3547</v>
      </c>
    </row>
    <row r="102" spans="1:65">
      <c r="A102" s="157">
        <v>100</v>
      </c>
      <c r="B102" s="157" t="s">
        <v>1098</v>
      </c>
      <c r="C102" s="157" t="s">
        <v>3376</v>
      </c>
      <c r="D102" s="157" t="s">
        <v>1995</v>
      </c>
      <c r="E102" s="157" t="s">
        <v>533</v>
      </c>
      <c r="F102" s="157" t="s">
        <v>534</v>
      </c>
      <c r="G102" s="157" t="s">
        <v>534</v>
      </c>
      <c r="H102" s="157" t="s">
        <v>533</v>
      </c>
      <c r="I102" s="157" t="s">
        <v>533</v>
      </c>
      <c r="J102" s="157" t="s">
        <v>533</v>
      </c>
      <c r="K102" s="157" t="s">
        <v>533</v>
      </c>
      <c r="L102" s="157" t="s">
        <v>533</v>
      </c>
      <c r="M102" s="157" t="s">
        <v>533</v>
      </c>
      <c r="N102" s="157" t="s">
        <v>533</v>
      </c>
      <c r="O102" s="157" t="s">
        <v>533</v>
      </c>
      <c r="P102" s="157" t="s">
        <v>84</v>
      </c>
      <c r="Q102" s="157" t="s">
        <v>574</v>
      </c>
      <c r="R102" s="157" t="s">
        <v>533</v>
      </c>
      <c r="S102" s="157" t="s">
        <v>533</v>
      </c>
      <c r="T102" s="157" t="s">
        <v>533</v>
      </c>
      <c r="U102" s="157" t="s">
        <v>533</v>
      </c>
      <c r="V102" s="157" t="s">
        <v>533</v>
      </c>
      <c r="W102" s="157" t="s">
        <v>533</v>
      </c>
      <c r="X102" s="157" t="s">
        <v>533</v>
      </c>
      <c r="Y102" s="157" t="s">
        <v>534</v>
      </c>
      <c r="Z102" s="157" t="s">
        <v>534</v>
      </c>
      <c r="AA102" s="157" t="s">
        <v>534</v>
      </c>
      <c r="AB102" s="157" t="s">
        <v>534</v>
      </c>
      <c r="AC102" s="157" t="s">
        <v>535</v>
      </c>
      <c r="AD102" s="157" t="s">
        <v>533</v>
      </c>
      <c r="AE102" s="157" t="s">
        <v>81</v>
      </c>
      <c r="AF102" s="157" t="s">
        <v>574</v>
      </c>
      <c r="AG102" s="157" t="s">
        <v>149</v>
      </c>
      <c r="AH102" s="157" t="s">
        <v>1460</v>
      </c>
      <c r="AI102" s="157" t="s">
        <v>533</v>
      </c>
      <c r="AJ102" s="157" t="s">
        <v>1461</v>
      </c>
      <c r="AK102" s="157" t="s">
        <v>1996</v>
      </c>
      <c r="AL102" s="157" t="s">
        <v>534</v>
      </c>
      <c r="AM102" s="157" t="s">
        <v>534</v>
      </c>
      <c r="AN102" s="157" t="s">
        <v>534</v>
      </c>
      <c r="AO102" s="157" t="s">
        <v>534</v>
      </c>
      <c r="AP102" s="157" t="s">
        <v>534</v>
      </c>
      <c r="AQ102" s="157" t="s">
        <v>534</v>
      </c>
      <c r="AR102" s="157" t="s">
        <v>534</v>
      </c>
      <c r="AS102" s="157" t="s">
        <v>534</v>
      </c>
      <c r="AT102" s="157" t="s">
        <v>534</v>
      </c>
      <c r="AU102" s="157" t="s">
        <v>1969</v>
      </c>
      <c r="AV102" s="157" t="s">
        <v>1997</v>
      </c>
      <c r="AW102" s="157" t="s">
        <v>1998</v>
      </c>
      <c r="AX102" s="157" t="s">
        <v>533</v>
      </c>
      <c r="AY102" s="157">
        <v>4.5</v>
      </c>
      <c r="AZ102" s="157" t="s">
        <v>11</v>
      </c>
      <c r="BA102" s="157">
        <v>500000000</v>
      </c>
      <c r="BB102" s="157">
        <v>100</v>
      </c>
      <c r="BC102" s="157" t="s">
        <v>535</v>
      </c>
      <c r="BD102" s="157" t="s">
        <v>535</v>
      </c>
      <c r="BE102" s="157" t="s">
        <v>535</v>
      </c>
      <c r="BF102" s="157" t="s">
        <v>534</v>
      </c>
      <c r="BG102" s="157" t="s">
        <v>534</v>
      </c>
      <c r="BH102" s="157" t="s">
        <v>534</v>
      </c>
      <c r="BI102" s="157" t="s">
        <v>534</v>
      </c>
      <c r="BJ102" s="157" t="s">
        <v>534</v>
      </c>
      <c r="BK102" s="157" t="s">
        <v>534</v>
      </c>
      <c r="BL102" s="157" t="s">
        <v>574</v>
      </c>
      <c r="BM102" s="157" t="s">
        <v>534</v>
      </c>
    </row>
    <row r="103" spans="1:65">
      <c r="A103" s="157">
        <v>101</v>
      </c>
      <c r="B103" s="157" t="s">
        <v>1099</v>
      </c>
      <c r="C103" s="157" t="s">
        <v>3377</v>
      </c>
      <c r="D103" s="157" t="s">
        <v>1774</v>
      </c>
      <c r="E103" s="157" t="s">
        <v>533</v>
      </c>
      <c r="F103" s="157" t="s">
        <v>534</v>
      </c>
      <c r="G103" s="157" t="s">
        <v>534</v>
      </c>
      <c r="H103" s="157" t="s">
        <v>72</v>
      </c>
      <c r="I103" s="157" t="s">
        <v>533</v>
      </c>
      <c r="J103" s="157" t="s">
        <v>533</v>
      </c>
      <c r="K103" s="157" t="s">
        <v>533</v>
      </c>
      <c r="L103" s="157" t="s">
        <v>82</v>
      </c>
      <c r="M103" s="157" t="s">
        <v>533</v>
      </c>
      <c r="N103" s="157" t="s">
        <v>533</v>
      </c>
      <c r="O103" s="157" t="s">
        <v>533</v>
      </c>
      <c r="P103" s="157" t="s">
        <v>533</v>
      </c>
      <c r="Q103" s="157" t="s">
        <v>2591</v>
      </c>
      <c r="R103" s="157" t="s">
        <v>533</v>
      </c>
      <c r="S103" s="157" t="s">
        <v>533</v>
      </c>
      <c r="T103" s="157" t="s">
        <v>533</v>
      </c>
      <c r="U103" s="157" t="s">
        <v>533</v>
      </c>
      <c r="V103" s="157" t="s">
        <v>533</v>
      </c>
      <c r="W103" s="157" t="s">
        <v>533</v>
      </c>
      <c r="X103" s="157" t="s">
        <v>533</v>
      </c>
      <c r="Y103" s="157" t="s">
        <v>534</v>
      </c>
      <c r="Z103" s="157">
        <v>350.9</v>
      </c>
      <c r="AA103" s="157" t="s">
        <v>534</v>
      </c>
      <c r="AB103" s="157">
        <v>350.9</v>
      </c>
      <c r="AC103" s="157" t="s">
        <v>535</v>
      </c>
      <c r="AD103" s="157" t="s">
        <v>533</v>
      </c>
      <c r="AE103" s="157" t="s">
        <v>1775</v>
      </c>
      <c r="AF103" s="157" t="s">
        <v>149</v>
      </c>
      <c r="AG103" s="157" t="s">
        <v>3331</v>
      </c>
      <c r="AH103" s="157" t="s">
        <v>1498</v>
      </c>
      <c r="AI103" s="157" t="s">
        <v>533</v>
      </c>
      <c r="AJ103" s="157">
        <v>350.9</v>
      </c>
      <c r="AK103" s="157" t="s">
        <v>611</v>
      </c>
      <c r="AL103" s="157" t="s">
        <v>534</v>
      </c>
      <c r="AM103" s="157" t="s">
        <v>534</v>
      </c>
      <c r="AN103" s="157" t="s">
        <v>534</v>
      </c>
      <c r="AO103" s="157" t="s">
        <v>534</v>
      </c>
      <c r="AP103" s="157" t="s">
        <v>534</v>
      </c>
      <c r="AQ103" s="157" t="s">
        <v>534</v>
      </c>
      <c r="AR103" s="157" t="s">
        <v>534</v>
      </c>
      <c r="AS103" s="157" t="s">
        <v>534</v>
      </c>
      <c r="AT103" s="157" t="s">
        <v>534</v>
      </c>
      <c r="AU103" s="157" t="s">
        <v>1969</v>
      </c>
      <c r="AV103" s="157" t="s">
        <v>534</v>
      </c>
      <c r="AW103" s="157" t="s">
        <v>1999</v>
      </c>
      <c r="AX103" s="157" t="s">
        <v>2000</v>
      </c>
      <c r="AY103" s="157">
        <v>6.5</v>
      </c>
      <c r="AZ103" s="157" t="s">
        <v>11</v>
      </c>
      <c r="BA103" s="157">
        <v>650000000</v>
      </c>
      <c r="BB103" s="157">
        <v>100</v>
      </c>
      <c r="BC103" s="157" t="s">
        <v>535</v>
      </c>
      <c r="BD103" s="157" t="s">
        <v>535</v>
      </c>
      <c r="BE103" s="157" t="s">
        <v>535</v>
      </c>
      <c r="BF103" s="157" t="s">
        <v>1778</v>
      </c>
      <c r="BG103" s="157" t="s">
        <v>533</v>
      </c>
      <c r="BH103" s="157" t="s">
        <v>82</v>
      </c>
      <c r="BI103" s="157" t="s">
        <v>81</v>
      </c>
      <c r="BJ103" s="157" t="s">
        <v>533</v>
      </c>
      <c r="BK103" s="157" t="s">
        <v>3332</v>
      </c>
      <c r="BL103" s="157" t="s">
        <v>3332</v>
      </c>
      <c r="BM103" s="157" t="s">
        <v>534</v>
      </c>
    </row>
    <row r="104" spans="1:65">
      <c r="A104" s="157">
        <v>102</v>
      </c>
      <c r="B104" s="157" t="s">
        <v>1100</v>
      </c>
      <c r="C104" s="157" t="s">
        <v>3377</v>
      </c>
      <c r="D104" s="157" t="s">
        <v>2001</v>
      </c>
      <c r="E104" s="157" t="s">
        <v>2002</v>
      </c>
      <c r="F104" s="157" t="s">
        <v>534</v>
      </c>
      <c r="G104" s="157" t="s">
        <v>534</v>
      </c>
      <c r="H104" s="157" t="s">
        <v>533</v>
      </c>
      <c r="I104" s="157" t="s">
        <v>73</v>
      </c>
      <c r="J104" s="157" t="s">
        <v>2003</v>
      </c>
      <c r="K104" s="157" t="s">
        <v>533</v>
      </c>
      <c r="L104" s="157" t="s">
        <v>533</v>
      </c>
      <c r="M104" s="157" t="s">
        <v>533</v>
      </c>
      <c r="N104" s="157" t="s">
        <v>533</v>
      </c>
      <c r="O104" s="157" t="s">
        <v>533</v>
      </c>
      <c r="P104" s="157" t="s">
        <v>533</v>
      </c>
      <c r="Q104" s="157" t="s">
        <v>149</v>
      </c>
      <c r="R104" s="157" t="s">
        <v>2004</v>
      </c>
      <c r="S104" s="157" t="s">
        <v>533</v>
      </c>
      <c r="T104" s="157" t="s">
        <v>533</v>
      </c>
      <c r="U104" s="157" t="s">
        <v>533</v>
      </c>
      <c r="V104" s="157" t="s">
        <v>533</v>
      </c>
      <c r="W104" s="157" t="s">
        <v>73</v>
      </c>
      <c r="X104" s="157" t="s">
        <v>2003</v>
      </c>
      <c r="Y104" s="157" t="s">
        <v>2005</v>
      </c>
      <c r="Z104" s="157">
        <v>145</v>
      </c>
      <c r="AA104" s="157">
        <v>145</v>
      </c>
      <c r="AB104" s="157" t="s">
        <v>534</v>
      </c>
      <c r="AC104" s="157" t="s">
        <v>535</v>
      </c>
      <c r="AD104" s="157" t="s">
        <v>533</v>
      </c>
      <c r="AE104" s="157" t="s">
        <v>1459</v>
      </c>
      <c r="AF104" s="157" t="s">
        <v>2005</v>
      </c>
      <c r="AG104" s="157" t="s">
        <v>2005</v>
      </c>
      <c r="AH104" s="157" t="s">
        <v>1470</v>
      </c>
      <c r="AI104" s="157" t="s">
        <v>533</v>
      </c>
      <c r="AJ104" s="157">
        <v>145</v>
      </c>
      <c r="AK104" s="157" t="s">
        <v>2006</v>
      </c>
      <c r="AL104" s="157" t="s">
        <v>534</v>
      </c>
      <c r="AM104" s="157" t="s">
        <v>534</v>
      </c>
      <c r="AN104" s="157" t="s">
        <v>534</v>
      </c>
      <c r="AO104" s="157" t="s">
        <v>534</v>
      </c>
      <c r="AP104" s="157" t="s">
        <v>534</v>
      </c>
      <c r="AQ104" s="157" t="s">
        <v>534</v>
      </c>
      <c r="AR104" s="157" t="s">
        <v>2007</v>
      </c>
      <c r="AS104" s="157" t="s">
        <v>534</v>
      </c>
      <c r="AT104" s="157" t="s">
        <v>534</v>
      </c>
      <c r="AU104" s="157" t="s">
        <v>1969</v>
      </c>
      <c r="AV104" s="157" t="s">
        <v>1997</v>
      </c>
      <c r="AW104" s="157" t="s">
        <v>1999</v>
      </c>
      <c r="AX104" s="157" t="s">
        <v>2008</v>
      </c>
      <c r="AY104" s="157">
        <v>4.25</v>
      </c>
      <c r="AZ104" s="157" t="s">
        <v>11</v>
      </c>
      <c r="BA104" s="157">
        <v>500000000</v>
      </c>
      <c r="BB104" s="157">
        <v>99.866</v>
      </c>
      <c r="BC104" s="157" t="s">
        <v>535</v>
      </c>
      <c r="BD104" s="157" t="s">
        <v>535</v>
      </c>
      <c r="BE104" s="157" t="s">
        <v>535</v>
      </c>
      <c r="BF104" s="157" t="s">
        <v>534</v>
      </c>
      <c r="BG104" s="157" t="s">
        <v>534</v>
      </c>
      <c r="BH104" s="157" t="s">
        <v>534</v>
      </c>
      <c r="BI104" s="157" t="s">
        <v>534</v>
      </c>
      <c r="BJ104" s="157" t="s">
        <v>534</v>
      </c>
      <c r="BK104" s="157" t="s">
        <v>534</v>
      </c>
      <c r="BL104" s="157" t="s">
        <v>2005</v>
      </c>
      <c r="BM104" s="157" t="s">
        <v>534</v>
      </c>
    </row>
    <row r="105" spans="1:65">
      <c r="A105" s="157">
        <v>103</v>
      </c>
      <c r="B105" s="157" t="s">
        <v>1101</v>
      </c>
      <c r="C105" s="157" t="s">
        <v>3378</v>
      </c>
      <c r="D105" s="157" t="s">
        <v>2009</v>
      </c>
      <c r="E105" s="157" t="s">
        <v>533</v>
      </c>
      <c r="F105" s="157" t="s">
        <v>534</v>
      </c>
      <c r="G105" s="157" t="s">
        <v>534</v>
      </c>
      <c r="H105" s="157" t="s">
        <v>72</v>
      </c>
      <c r="I105" s="157" t="s">
        <v>533</v>
      </c>
      <c r="J105" s="157" t="s">
        <v>533</v>
      </c>
      <c r="K105" s="157" t="s">
        <v>533</v>
      </c>
      <c r="L105" s="157" t="s">
        <v>82</v>
      </c>
      <c r="M105" s="157" t="s">
        <v>533</v>
      </c>
      <c r="N105" s="157" t="s">
        <v>533</v>
      </c>
      <c r="O105" s="157" t="s">
        <v>81</v>
      </c>
      <c r="P105" s="157" t="s">
        <v>70</v>
      </c>
      <c r="Q105" s="157" t="s">
        <v>3379</v>
      </c>
      <c r="R105" s="157" t="s">
        <v>533</v>
      </c>
      <c r="S105" s="157" t="s">
        <v>533</v>
      </c>
      <c r="T105" s="157" t="s">
        <v>533</v>
      </c>
      <c r="U105" s="157" t="s">
        <v>533</v>
      </c>
      <c r="V105" s="157" t="s">
        <v>533</v>
      </c>
      <c r="W105" s="157" t="s">
        <v>533</v>
      </c>
      <c r="X105" s="157" t="s">
        <v>533</v>
      </c>
      <c r="Y105" s="157" t="s">
        <v>534</v>
      </c>
      <c r="Z105" s="157">
        <v>210.4</v>
      </c>
      <c r="AA105" s="157" t="s">
        <v>534</v>
      </c>
      <c r="AB105" s="157">
        <v>210.4</v>
      </c>
      <c r="AC105" s="157" t="s">
        <v>535</v>
      </c>
      <c r="AD105" s="157" t="s">
        <v>533</v>
      </c>
      <c r="AE105" s="157" t="s">
        <v>1775</v>
      </c>
      <c r="AF105" s="157" t="s">
        <v>1707</v>
      </c>
      <c r="AG105" s="157" t="s">
        <v>3331</v>
      </c>
      <c r="AH105" s="157" t="s">
        <v>1498</v>
      </c>
      <c r="AI105" s="157" t="s">
        <v>533</v>
      </c>
      <c r="AJ105" s="157">
        <v>210.4</v>
      </c>
      <c r="AK105" s="157" t="s">
        <v>2010</v>
      </c>
      <c r="AL105" s="157" t="s">
        <v>1451</v>
      </c>
      <c r="AM105" s="157" t="s">
        <v>534</v>
      </c>
      <c r="AN105" s="157" t="s">
        <v>533</v>
      </c>
      <c r="AO105" s="157" t="s">
        <v>533</v>
      </c>
      <c r="AP105" s="157" t="s">
        <v>533</v>
      </c>
      <c r="AQ105" s="157" t="s">
        <v>534</v>
      </c>
      <c r="AR105" s="157" t="s">
        <v>534</v>
      </c>
      <c r="AS105" s="157" t="s">
        <v>534</v>
      </c>
      <c r="AT105" s="157" t="s">
        <v>534</v>
      </c>
      <c r="AU105" s="157" t="s">
        <v>2011</v>
      </c>
      <c r="AV105" s="157" t="s">
        <v>534</v>
      </c>
      <c r="AW105" s="157" t="s">
        <v>2012</v>
      </c>
      <c r="AX105" s="157" t="s">
        <v>2013</v>
      </c>
      <c r="AY105" s="157">
        <v>4.8</v>
      </c>
      <c r="AZ105" s="157" t="s">
        <v>11</v>
      </c>
      <c r="BA105" s="157">
        <v>600000000</v>
      </c>
      <c r="BB105" s="157">
        <v>100</v>
      </c>
      <c r="BC105" s="157" t="s">
        <v>535</v>
      </c>
      <c r="BD105" s="157" t="s">
        <v>535</v>
      </c>
      <c r="BE105" s="157" t="s">
        <v>535</v>
      </c>
      <c r="BF105" s="157" t="s">
        <v>2014</v>
      </c>
      <c r="BG105" s="157" t="s">
        <v>533</v>
      </c>
      <c r="BH105" s="157" t="s">
        <v>82</v>
      </c>
      <c r="BI105" s="157" t="s">
        <v>81</v>
      </c>
      <c r="BJ105" s="157" t="s">
        <v>70</v>
      </c>
      <c r="BK105" s="157" t="s">
        <v>3379</v>
      </c>
      <c r="BL105" s="157" t="s">
        <v>3379</v>
      </c>
      <c r="BM105" s="157" t="s">
        <v>534</v>
      </c>
    </row>
    <row r="106" spans="1:65">
      <c r="A106" s="157">
        <v>104</v>
      </c>
      <c r="B106" s="157" t="s">
        <v>1102</v>
      </c>
      <c r="C106" s="157" t="s">
        <v>3378</v>
      </c>
      <c r="D106" s="157" t="s">
        <v>2015</v>
      </c>
      <c r="E106" s="157" t="s">
        <v>533</v>
      </c>
      <c r="F106" s="157" t="s">
        <v>534</v>
      </c>
      <c r="G106" s="157" t="s">
        <v>534</v>
      </c>
      <c r="H106" s="157" t="s">
        <v>86</v>
      </c>
      <c r="I106" s="157" t="s">
        <v>77</v>
      </c>
      <c r="J106" s="157" t="s">
        <v>533</v>
      </c>
      <c r="K106" s="157" t="s">
        <v>533</v>
      </c>
      <c r="L106" s="157" t="s">
        <v>82</v>
      </c>
      <c r="M106" s="157" t="s">
        <v>533</v>
      </c>
      <c r="N106" s="157" t="s">
        <v>533</v>
      </c>
      <c r="O106" s="157" t="s">
        <v>83</v>
      </c>
      <c r="P106" s="157" t="s">
        <v>81</v>
      </c>
      <c r="Q106" s="157" t="s">
        <v>3380</v>
      </c>
      <c r="R106" s="157" t="s">
        <v>533</v>
      </c>
      <c r="S106" s="157" t="s">
        <v>533</v>
      </c>
      <c r="T106" s="157" t="s">
        <v>533</v>
      </c>
      <c r="U106" s="157" t="s">
        <v>533</v>
      </c>
      <c r="V106" s="157" t="s">
        <v>533</v>
      </c>
      <c r="W106" s="157" t="s">
        <v>533</v>
      </c>
      <c r="X106" s="157" t="s">
        <v>533</v>
      </c>
      <c r="Y106" s="157" t="s">
        <v>534</v>
      </c>
      <c r="Z106" s="157">
        <v>230</v>
      </c>
      <c r="AA106" s="157">
        <v>230</v>
      </c>
      <c r="AB106" s="157">
        <v>230</v>
      </c>
      <c r="AC106" s="157" t="s">
        <v>535</v>
      </c>
      <c r="AD106" s="157" t="s">
        <v>533</v>
      </c>
      <c r="AE106" s="157" t="s">
        <v>1459</v>
      </c>
      <c r="AF106" s="157" t="s">
        <v>2016</v>
      </c>
      <c r="AG106" s="157" t="s">
        <v>3381</v>
      </c>
      <c r="AH106" s="157" t="s">
        <v>1498</v>
      </c>
      <c r="AI106" s="157" t="s">
        <v>1498</v>
      </c>
      <c r="AJ106" s="157">
        <v>230</v>
      </c>
      <c r="AK106" s="157" t="s">
        <v>2017</v>
      </c>
      <c r="AL106" s="157" t="s">
        <v>534</v>
      </c>
      <c r="AM106" s="157" t="s">
        <v>534</v>
      </c>
      <c r="AN106" s="157" t="s">
        <v>534</v>
      </c>
      <c r="AO106" s="157" t="s">
        <v>534</v>
      </c>
      <c r="AP106" s="157" t="s">
        <v>534</v>
      </c>
      <c r="AQ106" s="157" t="s">
        <v>534</v>
      </c>
      <c r="AR106" s="157" t="s">
        <v>534</v>
      </c>
      <c r="AS106" s="157" t="s">
        <v>534</v>
      </c>
      <c r="AT106" s="157" t="s">
        <v>534</v>
      </c>
      <c r="AU106" s="157" t="s">
        <v>2011</v>
      </c>
      <c r="AV106" s="157" t="s">
        <v>2018</v>
      </c>
      <c r="AW106" s="157" t="s">
        <v>2012</v>
      </c>
      <c r="AX106" s="157" t="s">
        <v>2013</v>
      </c>
      <c r="AY106" s="157">
        <v>4.875</v>
      </c>
      <c r="AZ106" s="157" t="s">
        <v>11</v>
      </c>
      <c r="BA106" s="157">
        <v>500000000</v>
      </c>
      <c r="BB106" s="157">
        <v>99.846000000000004</v>
      </c>
      <c r="BC106" s="157" t="s">
        <v>535</v>
      </c>
      <c r="BD106" s="157" t="s">
        <v>535</v>
      </c>
      <c r="BE106" s="157" t="s">
        <v>535</v>
      </c>
      <c r="BF106" s="157" t="s">
        <v>2019</v>
      </c>
      <c r="BG106" s="157" t="s">
        <v>533</v>
      </c>
      <c r="BH106" s="157" t="s">
        <v>82</v>
      </c>
      <c r="BI106" s="157" t="s">
        <v>83</v>
      </c>
      <c r="BJ106" s="157" t="s">
        <v>81</v>
      </c>
      <c r="BK106" s="157" t="s">
        <v>3380</v>
      </c>
      <c r="BL106" s="157" t="s">
        <v>3380</v>
      </c>
      <c r="BM106" s="157" t="s">
        <v>534</v>
      </c>
    </row>
    <row r="107" spans="1:65">
      <c r="A107" s="157">
        <v>105</v>
      </c>
      <c r="B107" s="157" t="s">
        <v>1103</v>
      </c>
      <c r="C107" s="157" t="s">
        <v>3382</v>
      </c>
      <c r="D107" s="157" t="s">
        <v>1609</v>
      </c>
      <c r="E107" s="157" t="s">
        <v>1610</v>
      </c>
      <c r="F107" s="157" t="s">
        <v>534</v>
      </c>
      <c r="G107" s="157" t="s">
        <v>534</v>
      </c>
      <c r="H107" s="157" t="s">
        <v>533</v>
      </c>
      <c r="I107" s="157" t="s">
        <v>70</v>
      </c>
      <c r="J107" s="157" t="s">
        <v>533</v>
      </c>
      <c r="K107" s="157" t="s">
        <v>533</v>
      </c>
      <c r="L107" s="157" t="s">
        <v>533</v>
      </c>
      <c r="M107" s="157" t="s">
        <v>533</v>
      </c>
      <c r="N107" s="157" t="s">
        <v>533</v>
      </c>
      <c r="O107" s="157" t="s">
        <v>533</v>
      </c>
      <c r="P107" s="157" t="s">
        <v>533</v>
      </c>
      <c r="Q107" s="157" t="s">
        <v>149</v>
      </c>
      <c r="R107" s="157" t="s">
        <v>1611</v>
      </c>
      <c r="S107" s="157" t="s">
        <v>533</v>
      </c>
      <c r="T107" s="157" t="s">
        <v>533</v>
      </c>
      <c r="U107" s="157" t="s">
        <v>533</v>
      </c>
      <c r="V107" s="157" t="s">
        <v>533</v>
      </c>
      <c r="W107" s="157" t="s">
        <v>70</v>
      </c>
      <c r="X107" s="157" t="s">
        <v>533</v>
      </c>
      <c r="Y107" s="157" t="s">
        <v>412</v>
      </c>
      <c r="Z107" s="157">
        <v>90</v>
      </c>
      <c r="AA107" s="157">
        <v>90</v>
      </c>
      <c r="AB107" s="157" t="s">
        <v>534</v>
      </c>
      <c r="AC107" s="157" t="s">
        <v>535</v>
      </c>
      <c r="AD107" s="157" t="s">
        <v>533</v>
      </c>
      <c r="AE107" s="157" t="s">
        <v>1459</v>
      </c>
      <c r="AF107" s="157" t="s">
        <v>412</v>
      </c>
      <c r="AG107" s="157" t="s">
        <v>412</v>
      </c>
      <c r="AH107" s="157" t="s">
        <v>1470</v>
      </c>
      <c r="AI107" s="157" t="s">
        <v>533</v>
      </c>
      <c r="AJ107" s="157">
        <v>90</v>
      </c>
      <c r="AK107" s="157" t="s">
        <v>1612</v>
      </c>
      <c r="AL107" s="157" t="s">
        <v>534</v>
      </c>
      <c r="AM107" s="157" t="s">
        <v>534</v>
      </c>
      <c r="AN107" s="157" t="s">
        <v>534</v>
      </c>
      <c r="AO107" s="157" t="s">
        <v>534</v>
      </c>
      <c r="AP107" s="157" t="s">
        <v>534</v>
      </c>
      <c r="AQ107" s="157" t="s">
        <v>534</v>
      </c>
      <c r="AR107" s="157" t="s">
        <v>1613</v>
      </c>
      <c r="AS107" s="157" t="s">
        <v>534</v>
      </c>
      <c r="AT107" s="157" t="s">
        <v>534</v>
      </c>
      <c r="AU107" s="157" t="s">
        <v>1999</v>
      </c>
      <c r="AV107" s="157" t="s">
        <v>2020</v>
      </c>
      <c r="AW107" s="157" t="s">
        <v>2021</v>
      </c>
      <c r="AX107" s="157" t="s">
        <v>2022</v>
      </c>
      <c r="AY107" s="157">
        <v>3.375</v>
      </c>
      <c r="AZ107" s="157" t="s">
        <v>11</v>
      </c>
      <c r="BA107" s="157">
        <v>300000000</v>
      </c>
      <c r="BB107" s="157">
        <v>99.65</v>
      </c>
      <c r="BC107" s="157" t="s">
        <v>535</v>
      </c>
      <c r="BD107" s="157" t="s">
        <v>535</v>
      </c>
      <c r="BE107" s="157" t="s">
        <v>535</v>
      </c>
      <c r="BF107" s="157" t="s">
        <v>1618</v>
      </c>
      <c r="BG107" s="157" t="s">
        <v>533</v>
      </c>
      <c r="BH107" s="157" t="s">
        <v>533</v>
      </c>
      <c r="BI107" s="157" t="s">
        <v>70</v>
      </c>
      <c r="BJ107" s="157" t="s">
        <v>533</v>
      </c>
      <c r="BK107" s="157" t="s">
        <v>412</v>
      </c>
      <c r="BL107" s="157" t="s">
        <v>412</v>
      </c>
      <c r="BM107" s="157" t="s">
        <v>534</v>
      </c>
    </row>
    <row r="108" spans="1:65">
      <c r="A108" s="157">
        <v>106</v>
      </c>
      <c r="B108" s="157" t="s">
        <v>1104</v>
      </c>
      <c r="C108" s="157" t="s">
        <v>3383</v>
      </c>
      <c r="D108" s="157" t="s">
        <v>1883</v>
      </c>
      <c r="E108" s="157" t="s">
        <v>533</v>
      </c>
      <c r="F108" s="157" t="s">
        <v>534</v>
      </c>
      <c r="G108" s="157" t="s">
        <v>534</v>
      </c>
      <c r="H108" s="157" t="s">
        <v>533</v>
      </c>
      <c r="I108" s="157" t="s">
        <v>533</v>
      </c>
      <c r="J108" s="157" t="s">
        <v>533</v>
      </c>
      <c r="K108" s="157" t="s">
        <v>533</v>
      </c>
      <c r="L108" s="157" t="s">
        <v>74</v>
      </c>
      <c r="M108" s="157" t="s">
        <v>533</v>
      </c>
      <c r="N108" s="157" t="s">
        <v>533</v>
      </c>
      <c r="O108" s="157" t="s">
        <v>533</v>
      </c>
      <c r="P108" s="157" t="s">
        <v>533</v>
      </c>
      <c r="Q108" s="157" t="s">
        <v>2136</v>
      </c>
      <c r="R108" s="157" t="s">
        <v>533</v>
      </c>
      <c r="S108" s="157" t="s">
        <v>533</v>
      </c>
      <c r="T108" s="157" t="s">
        <v>533</v>
      </c>
      <c r="U108" s="157" t="s">
        <v>533</v>
      </c>
      <c r="V108" s="157" t="s">
        <v>533</v>
      </c>
      <c r="W108" s="157" t="s">
        <v>533</v>
      </c>
      <c r="X108" s="157" t="s">
        <v>533</v>
      </c>
      <c r="Y108" s="157" t="s">
        <v>534</v>
      </c>
      <c r="Z108" s="157">
        <v>320.2</v>
      </c>
      <c r="AA108" s="157">
        <v>320.2</v>
      </c>
      <c r="AB108" s="157">
        <v>320.2</v>
      </c>
      <c r="AC108" s="157" t="s">
        <v>535</v>
      </c>
      <c r="AD108" s="157" t="s">
        <v>533</v>
      </c>
      <c r="AE108" s="157" t="s">
        <v>81</v>
      </c>
      <c r="AF108" s="157" t="s">
        <v>149</v>
      </c>
      <c r="AG108" s="157" t="s">
        <v>149</v>
      </c>
      <c r="AH108" s="157" t="s">
        <v>1498</v>
      </c>
      <c r="AI108" s="157" t="s">
        <v>533</v>
      </c>
      <c r="AJ108" s="157">
        <v>320.2</v>
      </c>
      <c r="AK108" s="157" t="s">
        <v>1884</v>
      </c>
      <c r="AL108" s="157" t="s">
        <v>534</v>
      </c>
      <c r="AM108" s="157" t="s">
        <v>534</v>
      </c>
      <c r="AN108" s="157" t="s">
        <v>534</v>
      </c>
      <c r="AO108" s="157" t="s">
        <v>534</v>
      </c>
      <c r="AP108" s="157" t="s">
        <v>534</v>
      </c>
      <c r="AQ108" s="157" t="s">
        <v>534</v>
      </c>
      <c r="AR108" s="157" t="s">
        <v>534</v>
      </c>
      <c r="AS108" s="157" t="s">
        <v>534</v>
      </c>
      <c r="AT108" s="157" t="s">
        <v>534</v>
      </c>
      <c r="AU108" s="157" t="s">
        <v>2023</v>
      </c>
      <c r="AV108" s="157" t="s">
        <v>2024</v>
      </c>
      <c r="AW108" s="157" t="s">
        <v>2025</v>
      </c>
      <c r="AX108" s="157" t="s">
        <v>2026</v>
      </c>
      <c r="AY108" s="157">
        <v>5.75</v>
      </c>
      <c r="AZ108" s="157" t="s">
        <v>11</v>
      </c>
      <c r="BA108" s="157">
        <v>200000000</v>
      </c>
      <c r="BB108" s="157">
        <v>100</v>
      </c>
      <c r="BC108" s="157" t="s">
        <v>535</v>
      </c>
      <c r="BD108" s="157" t="s">
        <v>535</v>
      </c>
      <c r="BE108" s="157" t="s">
        <v>535</v>
      </c>
      <c r="BF108" s="157" t="s">
        <v>1888</v>
      </c>
      <c r="BG108" s="157" t="s">
        <v>533</v>
      </c>
      <c r="BH108" s="157" t="s">
        <v>74</v>
      </c>
      <c r="BI108" s="157" t="s">
        <v>533</v>
      </c>
      <c r="BJ108" s="157" t="s">
        <v>533</v>
      </c>
      <c r="BK108" s="157" t="s">
        <v>2136</v>
      </c>
      <c r="BL108" s="157" t="s">
        <v>2136</v>
      </c>
      <c r="BM108" s="157" t="s">
        <v>534</v>
      </c>
    </row>
    <row r="109" spans="1:65">
      <c r="A109" s="157">
        <v>107</v>
      </c>
      <c r="B109" s="157" t="s">
        <v>1105</v>
      </c>
      <c r="C109" s="157" t="s">
        <v>3384</v>
      </c>
      <c r="D109" s="157" t="s">
        <v>2027</v>
      </c>
      <c r="E109" s="157" t="s">
        <v>533</v>
      </c>
      <c r="F109" s="157" t="s">
        <v>534</v>
      </c>
      <c r="G109" s="157" t="s">
        <v>534</v>
      </c>
      <c r="H109" s="157" t="s">
        <v>533</v>
      </c>
      <c r="I109" s="157" t="s">
        <v>70</v>
      </c>
      <c r="J109" s="157" t="s">
        <v>533</v>
      </c>
      <c r="K109" s="157" t="s">
        <v>533</v>
      </c>
      <c r="L109" s="157" t="s">
        <v>533</v>
      </c>
      <c r="M109" s="157" t="s">
        <v>533</v>
      </c>
      <c r="N109" s="157" t="s">
        <v>533</v>
      </c>
      <c r="O109" s="157" t="s">
        <v>70</v>
      </c>
      <c r="P109" s="157" t="s">
        <v>70</v>
      </c>
      <c r="Q109" s="157" t="s">
        <v>536</v>
      </c>
      <c r="R109" s="157" t="s">
        <v>533</v>
      </c>
      <c r="S109" s="157" t="s">
        <v>533</v>
      </c>
      <c r="T109" s="157" t="s">
        <v>533</v>
      </c>
      <c r="U109" s="157" t="s">
        <v>533</v>
      </c>
      <c r="V109" s="157" t="s">
        <v>533</v>
      </c>
      <c r="W109" s="157" t="s">
        <v>533</v>
      </c>
      <c r="X109" s="157" t="s">
        <v>533</v>
      </c>
      <c r="Y109" s="157" t="s">
        <v>534</v>
      </c>
      <c r="Z109" s="157" t="s">
        <v>534</v>
      </c>
      <c r="AA109" s="157" t="s">
        <v>534</v>
      </c>
      <c r="AB109" s="157" t="s">
        <v>534</v>
      </c>
      <c r="AC109" s="157" t="s">
        <v>535</v>
      </c>
      <c r="AD109" s="157" t="s">
        <v>533</v>
      </c>
      <c r="AE109" s="157" t="s">
        <v>1459</v>
      </c>
      <c r="AF109" s="157" t="s">
        <v>536</v>
      </c>
      <c r="AG109" s="157" t="s">
        <v>412</v>
      </c>
      <c r="AH109" s="157" t="s">
        <v>1460</v>
      </c>
      <c r="AI109" s="157" t="s">
        <v>533</v>
      </c>
      <c r="AJ109" s="157" t="s">
        <v>1461</v>
      </c>
      <c r="AK109" s="157" t="s">
        <v>2028</v>
      </c>
      <c r="AL109" s="157" t="s">
        <v>534</v>
      </c>
      <c r="AM109" s="157" t="s">
        <v>534</v>
      </c>
      <c r="AN109" s="157" t="s">
        <v>534</v>
      </c>
      <c r="AO109" s="157" t="s">
        <v>534</v>
      </c>
      <c r="AP109" s="157" t="s">
        <v>534</v>
      </c>
      <c r="AQ109" s="157" t="s">
        <v>534</v>
      </c>
      <c r="AR109" s="157" t="s">
        <v>534</v>
      </c>
      <c r="AS109" s="157" t="s">
        <v>534</v>
      </c>
      <c r="AT109" s="157" t="s">
        <v>534</v>
      </c>
      <c r="AU109" s="157" t="s">
        <v>2029</v>
      </c>
      <c r="AV109" s="157" t="s">
        <v>2030</v>
      </c>
      <c r="AW109" s="157" t="s">
        <v>2031</v>
      </c>
      <c r="AX109" s="157" t="s">
        <v>533</v>
      </c>
      <c r="AY109" s="157">
        <v>4.9000000000000004</v>
      </c>
      <c r="AZ109" s="157" t="s">
        <v>11</v>
      </c>
      <c r="BA109" s="157">
        <v>300000000</v>
      </c>
      <c r="BB109" s="157">
        <v>100</v>
      </c>
      <c r="BC109" s="157" t="s">
        <v>535</v>
      </c>
      <c r="BD109" s="157" t="s">
        <v>1477</v>
      </c>
      <c r="BE109" s="157" t="s">
        <v>535</v>
      </c>
      <c r="BF109" s="157" t="s">
        <v>2032</v>
      </c>
      <c r="BG109" s="157" t="s">
        <v>533</v>
      </c>
      <c r="BH109" s="157" t="s">
        <v>533</v>
      </c>
      <c r="BI109" s="157" t="s">
        <v>70</v>
      </c>
      <c r="BJ109" s="157" t="s">
        <v>70</v>
      </c>
      <c r="BK109" s="157" t="s">
        <v>536</v>
      </c>
      <c r="BL109" s="157" t="s">
        <v>536</v>
      </c>
      <c r="BM109" s="157" t="s">
        <v>3548</v>
      </c>
    </row>
    <row r="110" spans="1:65">
      <c r="A110" s="157">
        <v>108</v>
      </c>
      <c r="B110" s="157" t="s">
        <v>1106</v>
      </c>
      <c r="C110" s="157" t="s">
        <v>3385</v>
      </c>
      <c r="D110" s="157" t="s">
        <v>1919</v>
      </c>
      <c r="E110" s="157" t="s">
        <v>533</v>
      </c>
      <c r="F110" s="157" t="s">
        <v>534</v>
      </c>
      <c r="G110" s="157" t="s">
        <v>534</v>
      </c>
      <c r="H110" s="157" t="s">
        <v>533</v>
      </c>
      <c r="I110" s="157" t="s">
        <v>533</v>
      </c>
      <c r="J110" s="157" t="s">
        <v>533</v>
      </c>
      <c r="K110" s="157" t="s">
        <v>533</v>
      </c>
      <c r="L110" s="157" t="s">
        <v>533</v>
      </c>
      <c r="M110" s="157" t="s">
        <v>533</v>
      </c>
      <c r="N110" s="157" t="s">
        <v>533</v>
      </c>
      <c r="O110" s="157" t="s">
        <v>533</v>
      </c>
      <c r="P110" s="157" t="s">
        <v>533</v>
      </c>
      <c r="Q110" s="157" t="s">
        <v>149</v>
      </c>
      <c r="R110" s="157" t="s">
        <v>533</v>
      </c>
      <c r="S110" s="157" t="s">
        <v>533</v>
      </c>
      <c r="T110" s="157" t="s">
        <v>533</v>
      </c>
      <c r="U110" s="157" t="s">
        <v>533</v>
      </c>
      <c r="V110" s="157" t="s">
        <v>533</v>
      </c>
      <c r="W110" s="157" t="s">
        <v>533</v>
      </c>
      <c r="X110" s="157" t="s">
        <v>533</v>
      </c>
      <c r="Y110" s="157" t="s">
        <v>534</v>
      </c>
      <c r="Z110" s="157" t="s">
        <v>534</v>
      </c>
      <c r="AA110" s="157" t="s">
        <v>534</v>
      </c>
      <c r="AB110" s="157" t="s">
        <v>534</v>
      </c>
      <c r="AC110" s="157" t="s">
        <v>535</v>
      </c>
      <c r="AD110" s="157" t="s">
        <v>533</v>
      </c>
      <c r="AE110" s="157" t="s">
        <v>81</v>
      </c>
      <c r="AF110" s="157" t="s">
        <v>149</v>
      </c>
      <c r="AG110" s="157" t="s">
        <v>149</v>
      </c>
      <c r="AH110" s="157" t="s">
        <v>1460</v>
      </c>
      <c r="AI110" s="157" t="s">
        <v>533</v>
      </c>
      <c r="AJ110" s="157" t="s">
        <v>1461</v>
      </c>
      <c r="AK110" s="157" t="s">
        <v>1920</v>
      </c>
      <c r="AL110" s="157" t="s">
        <v>534</v>
      </c>
      <c r="AM110" s="157" t="s">
        <v>534</v>
      </c>
      <c r="AN110" s="157" t="s">
        <v>534</v>
      </c>
      <c r="AO110" s="157" t="s">
        <v>534</v>
      </c>
      <c r="AP110" s="157" t="s">
        <v>534</v>
      </c>
      <c r="AQ110" s="157" t="s">
        <v>534</v>
      </c>
      <c r="AR110" s="157" t="s">
        <v>534</v>
      </c>
      <c r="AS110" s="157">
        <v>69641301</v>
      </c>
      <c r="AT110" s="157" t="s">
        <v>1542</v>
      </c>
      <c r="AU110" s="157" t="s">
        <v>2033</v>
      </c>
      <c r="AV110" s="157" t="s">
        <v>2034</v>
      </c>
      <c r="AW110" s="157" t="s">
        <v>2035</v>
      </c>
      <c r="AX110" s="157" t="s">
        <v>533</v>
      </c>
      <c r="AY110" s="157">
        <v>2.9</v>
      </c>
      <c r="AZ110" s="157" t="s">
        <v>11</v>
      </c>
      <c r="BA110" s="157">
        <v>100000000</v>
      </c>
      <c r="BB110" s="157">
        <v>100</v>
      </c>
      <c r="BC110" s="157" t="s">
        <v>535</v>
      </c>
      <c r="BD110" s="157" t="s">
        <v>535</v>
      </c>
      <c r="BE110" s="157" t="s">
        <v>535</v>
      </c>
      <c r="BF110" s="157" t="s">
        <v>534</v>
      </c>
      <c r="BG110" s="157" t="s">
        <v>534</v>
      </c>
      <c r="BH110" s="157" t="s">
        <v>534</v>
      </c>
      <c r="BI110" s="157" t="s">
        <v>534</v>
      </c>
      <c r="BJ110" s="157" t="s">
        <v>534</v>
      </c>
      <c r="BK110" s="157" t="s">
        <v>534</v>
      </c>
      <c r="BL110" s="157" t="s">
        <v>149</v>
      </c>
      <c r="BM110" s="157" t="s">
        <v>534</v>
      </c>
    </row>
    <row r="111" spans="1:65">
      <c r="A111" s="157">
        <v>109</v>
      </c>
      <c r="B111" s="157" t="s">
        <v>1107</v>
      </c>
      <c r="C111" s="157" t="s">
        <v>3386</v>
      </c>
      <c r="D111" s="157" t="s">
        <v>1523</v>
      </c>
      <c r="E111" s="157" t="s">
        <v>533</v>
      </c>
      <c r="F111" s="157" t="s">
        <v>534</v>
      </c>
      <c r="G111" s="157" t="s">
        <v>534</v>
      </c>
      <c r="H111" s="157" t="s">
        <v>75</v>
      </c>
      <c r="I111" s="157" t="s">
        <v>533</v>
      </c>
      <c r="J111" s="157" t="s">
        <v>71</v>
      </c>
      <c r="K111" s="157" t="s">
        <v>533</v>
      </c>
      <c r="L111" s="157" t="s">
        <v>533</v>
      </c>
      <c r="M111" s="157" t="s">
        <v>533</v>
      </c>
      <c r="N111" s="157" t="s">
        <v>533</v>
      </c>
      <c r="O111" s="157" t="s">
        <v>533</v>
      </c>
      <c r="P111" s="157" t="s">
        <v>71</v>
      </c>
      <c r="Q111" s="157" t="s">
        <v>1524</v>
      </c>
      <c r="R111" s="157" t="s">
        <v>533</v>
      </c>
      <c r="S111" s="157" t="s">
        <v>533</v>
      </c>
      <c r="T111" s="157" t="s">
        <v>533</v>
      </c>
      <c r="U111" s="157" t="s">
        <v>533</v>
      </c>
      <c r="V111" s="157" t="s">
        <v>533</v>
      </c>
      <c r="W111" s="157" t="s">
        <v>533</v>
      </c>
      <c r="X111" s="157" t="s">
        <v>533</v>
      </c>
      <c r="Y111" s="157" t="s">
        <v>534</v>
      </c>
      <c r="Z111" s="157">
        <v>45</v>
      </c>
      <c r="AA111" s="157">
        <v>45</v>
      </c>
      <c r="AB111" s="157" t="s">
        <v>534</v>
      </c>
      <c r="AC111" s="157" t="s">
        <v>535</v>
      </c>
      <c r="AD111" s="157" t="s">
        <v>533</v>
      </c>
      <c r="AE111" s="157" t="s">
        <v>1459</v>
      </c>
      <c r="AF111" s="157" t="s">
        <v>1524</v>
      </c>
      <c r="AG111" s="157" t="s">
        <v>2449</v>
      </c>
      <c r="AH111" s="157" t="s">
        <v>1460</v>
      </c>
      <c r="AI111" s="157" t="s">
        <v>533</v>
      </c>
      <c r="AJ111" s="157">
        <v>45</v>
      </c>
      <c r="AK111" s="157" t="s">
        <v>1525</v>
      </c>
      <c r="AL111" s="157" t="s">
        <v>534</v>
      </c>
      <c r="AM111" s="157" t="s">
        <v>534</v>
      </c>
      <c r="AN111" s="157" t="s">
        <v>534</v>
      </c>
      <c r="AO111" s="157" t="s">
        <v>534</v>
      </c>
      <c r="AP111" s="157" t="s">
        <v>534</v>
      </c>
      <c r="AQ111" s="157" t="s">
        <v>534</v>
      </c>
      <c r="AR111" s="157" t="s">
        <v>534</v>
      </c>
      <c r="AS111" s="157" t="s">
        <v>534</v>
      </c>
      <c r="AT111" s="157" t="s">
        <v>534</v>
      </c>
      <c r="AU111" s="157" t="s">
        <v>2036</v>
      </c>
      <c r="AV111" s="157" t="s">
        <v>2022</v>
      </c>
      <c r="AW111" s="157" t="s">
        <v>2037</v>
      </c>
      <c r="AX111" s="157" t="s">
        <v>533</v>
      </c>
      <c r="AY111" s="157">
        <v>2.375</v>
      </c>
      <c r="AZ111" s="157" t="s">
        <v>11</v>
      </c>
      <c r="BA111" s="157">
        <v>400000000</v>
      </c>
      <c r="BB111" s="157">
        <v>99.766999999999996</v>
      </c>
      <c r="BC111" s="157" t="s">
        <v>535</v>
      </c>
      <c r="BD111" s="157" t="s">
        <v>535</v>
      </c>
      <c r="BE111" s="157" t="s">
        <v>535</v>
      </c>
      <c r="BF111" s="157" t="s">
        <v>1529</v>
      </c>
      <c r="BG111" s="157" t="s">
        <v>533</v>
      </c>
      <c r="BH111" s="157" t="s">
        <v>75</v>
      </c>
      <c r="BI111" s="157" t="s">
        <v>83</v>
      </c>
      <c r="BJ111" s="157" t="s">
        <v>71</v>
      </c>
      <c r="BK111" s="157" t="s">
        <v>1847</v>
      </c>
      <c r="BL111" s="157" t="s">
        <v>1847</v>
      </c>
      <c r="BM111" s="157" t="s">
        <v>534</v>
      </c>
    </row>
    <row r="112" spans="1:65">
      <c r="A112" s="157">
        <v>110</v>
      </c>
      <c r="B112" s="157" t="s">
        <v>1108</v>
      </c>
      <c r="C112" s="157" t="s">
        <v>3387</v>
      </c>
      <c r="D112" s="157" t="s">
        <v>2038</v>
      </c>
      <c r="E112" s="157" t="s">
        <v>533</v>
      </c>
      <c r="F112" s="157" t="s">
        <v>534</v>
      </c>
      <c r="G112" s="157" t="s">
        <v>534</v>
      </c>
      <c r="H112" s="157" t="s">
        <v>533</v>
      </c>
      <c r="I112" s="157" t="s">
        <v>533</v>
      </c>
      <c r="J112" s="157" t="s">
        <v>533</v>
      </c>
      <c r="K112" s="157" t="s">
        <v>533</v>
      </c>
      <c r="L112" s="157" t="s">
        <v>533</v>
      </c>
      <c r="M112" s="157" t="s">
        <v>533</v>
      </c>
      <c r="N112" s="157" t="s">
        <v>533</v>
      </c>
      <c r="O112" s="157" t="s">
        <v>533</v>
      </c>
      <c r="P112" s="157" t="s">
        <v>533</v>
      </c>
      <c r="Q112" s="157" t="s">
        <v>149</v>
      </c>
      <c r="R112" s="157" t="s">
        <v>533</v>
      </c>
      <c r="S112" s="157" t="s">
        <v>533</v>
      </c>
      <c r="T112" s="157" t="s">
        <v>533</v>
      </c>
      <c r="U112" s="157" t="s">
        <v>533</v>
      </c>
      <c r="V112" s="157" t="s">
        <v>533</v>
      </c>
      <c r="W112" s="157" t="s">
        <v>533</v>
      </c>
      <c r="X112" s="157" t="s">
        <v>533</v>
      </c>
      <c r="Y112" s="157" t="s">
        <v>534</v>
      </c>
      <c r="Z112" s="157" t="s">
        <v>534</v>
      </c>
      <c r="AA112" s="157" t="s">
        <v>534</v>
      </c>
      <c r="AB112" s="157" t="s">
        <v>534</v>
      </c>
      <c r="AC112" s="157" t="s">
        <v>535</v>
      </c>
      <c r="AD112" s="157" t="s">
        <v>533</v>
      </c>
      <c r="AE112" s="157" t="s">
        <v>81</v>
      </c>
      <c r="AF112" s="157" t="s">
        <v>149</v>
      </c>
      <c r="AG112" s="157" t="s">
        <v>149</v>
      </c>
      <c r="AH112" s="157" t="s">
        <v>1460</v>
      </c>
      <c r="AI112" s="157" t="s">
        <v>533</v>
      </c>
      <c r="AJ112" s="157" t="s">
        <v>1461</v>
      </c>
      <c r="AK112" s="157" t="s">
        <v>2039</v>
      </c>
      <c r="AL112" s="157" t="s">
        <v>534</v>
      </c>
      <c r="AM112" s="157" t="s">
        <v>534</v>
      </c>
      <c r="AN112" s="157" t="s">
        <v>534</v>
      </c>
      <c r="AO112" s="157" t="s">
        <v>534</v>
      </c>
      <c r="AP112" s="157" t="s">
        <v>534</v>
      </c>
      <c r="AQ112" s="157" t="s">
        <v>534</v>
      </c>
      <c r="AR112" s="157" t="s">
        <v>534</v>
      </c>
      <c r="AS112" s="157">
        <v>69882252</v>
      </c>
      <c r="AT112" s="157" t="s">
        <v>2040</v>
      </c>
      <c r="AU112" s="157" t="s">
        <v>2041</v>
      </c>
      <c r="AV112" s="157" t="s">
        <v>2042</v>
      </c>
      <c r="AW112" s="157" t="s">
        <v>2043</v>
      </c>
      <c r="AX112" s="157" t="s">
        <v>533</v>
      </c>
      <c r="AY112" s="157">
        <v>2.7</v>
      </c>
      <c r="AZ112" s="157" t="s">
        <v>11</v>
      </c>
      <c r="BA112" s="157">
        <v>38400000</v>
      </c>
      <c r="BB112" s="157">
        <v>100</v>
      </c>
      <c r="BC112" s="157" t="s">
        <v>535</v>
      </c>
      <c r="BD112" s="157" t="s">
        <v>535</v>
      </c>
      <c r="BE112" s="157" t="s">
        <v>535</v>
      </c>
      <c r="BF112" s="157" t="s">
        <v>2044</v>
      </c>
      <c r="BG112" s="157" t="s">
        <v>533</v>
      </c>
      <c r="BH112" s="157" t="s">
        <v>533</v>
      </c>
      <c r="BI112" s="157" t="s">
        <v>533</v>
      </c>
      <c r="BJ112" s="157" t="s">
        <v>533</v>
      </c>
      <c r="BK112" s="157" t="s">
        <v>149</v>
      </c>
      <c r="BL112" s="157" t="s">
        <v>149</v>
      </c>
      <c r="BM112" s="157" t="s">
        <v>534</v>
      </c>
    </row>
    <row r="113" spans="1:65">
      <c r="A113" s="157">
        <v>111</v>
      </c>
      <c r="B113" s="157" t="s">
        <v>1109</v>
      </c>
      <c r="C113" s="157" t="s">
        <v>3388</v>
      </c>
      <c r="D113" s="157" t="s">
        <v>2045</v>
      </c>
      <c r="E113" s="157" t="s">
        <v>533</v>
      </c>
      <c r="F113" s="157" t="s">
        <v>534</v>
      </c>
      <c r="G113" s="157" t="s">
        <v>534</v>
      </c>
      <c r="H113" s="157" t="s">
        <v>97</v>
      </c>
      <c r="I113" s="157" t="s">
        <v>533</v>
      </c>
      <c r="J113" s="157" t="s">
        <v>533</v>
      </c>
      <c r="K113" s="157" t="s">
        <v>533</v>
      </c>
      <c r="L113" s="157" t="s">
        <v>97</v>
      </c>
      <c r="M113" s="157" t="s">
        <v>533</v>
      </c>
      <c r="N113" s="157" t="s">
        <v>533</v>
      </c>
      <c r="O113" s="157" t="s">
        <v>87</v>
      </c>
      <c r="P113" s="157" t="s">
        <v>71</v>
      </c>
      <c r="Q113" s="157" t="s">
        <v>3389</v>
      </c>
      <c r="R113" s="157" t="s">
        <v>533</v>
      </c>
      <c r="S113" s="157" t="s">
        <v>533</v>
      </c>
      <c r="T113" s="157" t="s">
        <v>533</v>
      </c>
      <c r="U113" s="157" t="s">
        <v>533</v>
      </c>
      <c r="V113" s="157" t="s">
        <v>533</v>
      </c>
      <c r="W113" s="157" t="s">
        <v>533</v>
      </c>
      <c r="X113" s="157" t="s">
        <v>533</v>
      </c>
      <c r="Y113" s="157" t="s">
        <v>534</v>
      </c>
      <c r="Z113" s="157" t="s">
        <v>534</v>
      </c>
      <c r="AA113" s="157" t="s">
        <v>534</v>
      </c>
      <c r="AB113" s="157" t="s">
        <v>534</v>
      </c>
      <c r="AC113" s="157" t="s">
        <v>535</v>
      </c>
      <c r="AD113" s="157" t="s">
        <v>533</v>
      </c>
      <c r="AE113" s="157" t="s">
        <v>1459</v>
      </c>
      <c r="AF113" s="157" t="s">
        <v>579</v>
      </c>
      <c r="AG113" s="157" t="s">
        <v>3390</v>
      </c>
      <c r="AH113" s="157" t="s">
        <v>1498</v>
      </c>
      <c r="AI113" s="157" t="s">
        <v>533</v>
      </c>
      <c r="AJ113" s="157" t="s">
        <v>1461</v>
      </c>
      <c r="AK113" s="157" t="s">
        <v>2046</v>
      </c>
      <c r="AL113" s="157" t="s">
        <v>534</v>
      </c>
      <c r="AM113" s="157" t="s">
        <v>534</v>
      </c>
      <c r="AN113" s="157" t="s">
        <v>534</v>
      </c>
      <c r="AO113" s="157" t="s">
        <v>534</v>
      </c>
      <c r="AP113" s="157" t="s">
        <v>534</v>
      </c>
      <c r="AQ113" s="157" t="s">
        <v>534</v>
      </c>
      <c r="AR113" s="157" t="s">
        <v>534</v>
      </c>
      <c r="AS113" s="157" t="s">
        <v>534</v>
      </c>
      <c r="AT113" s="157" t="s">
        <v>534</v>
      </c>
      <c r="AU113" s="157" t="s">
        <v>2047</v>
      </c>
      <c r="AV113" s="157" t="s">
        <v>2048</v>
      </c>
      <c r="AW113" s="157" t="s">
        <v>2049</v>
      </c>
      <c r="AX113" s="157" t="s">
        <v>533</v>
      </c>
      <c r="AY113" s="157">
        <v>1.33</v>
      </c>
      <c r="AZ113" s="157" t="s">
        <v>591</v>
      </c>
      <c r="BA113" s="157">
        <v>2000000000</v>
      </c>
      <c r="BB113" s="157">
        <v>100</v>
      </c>
      <c r="BC113" s="157" t="s">
        <v>1477</v>
      </c>
      <c r="BD113" s="157" t="s">
        <v>535</v>
      </c>
      <c r="BE113" s="157" t="s">
        <v>535</v>
      </c>
      <c r="BF113" s="157" t="s">
        <v>2050</v>
      </c>
      <c r="BG113" s="157" t="s">
        <v>533</v>
      </c>
      <c r="BH113" s="157" t="s">
        <v>97</v>
      </c>
      <c r="BI113" s="157" t="s">
        <v>87</v>
      </c>
      <c r="BJ113" s="157" t="s">
        <v>71</v>
      </c>
      <c r="BK113" s="157" t="s">
        <v>3389</v>
      </c>
      <c r="BL113" s="157" t="s">
        <v>3389</v>
      </c>
      <c r="BM113" s="157" t="s">
        <v>3547</v>
      </c>
    </row>
    <row r="114" spans="1:65">
      <c r="A114" s="157">
        <v>112</v>
      </c>
      <c r="B114" s="157" t="s">
        <v>1110</v>
      </c>
      <c r="C114" s="157" t="s">
        <v>3391</v>
      </c>
      <c r="D114" s="157" t="s">
        <v>2051</v>
      </c>
      <c r="E114" s="157" t="s">
        <v>533</v>
      </c>
      <c r="F114" s="157" t="s">
        <v>534</v>
      </c>
      <c r="G114" s="157" t="s">
        <v>534</v>
      </c>
      <c r="H114" s="157" t="s">
        <v>533</v>
      </c>
      <c r="I114" s="157" t="s">
        <v>533</v>
      </c>
      <c r="J114" s="157" t="s">
        <v>533</v>
      </c>
      <c r="K114" s="157" t="s">
        <v>533</v>
      </c>
      <c r="L114" s="157" t="s">
        <v>533</v>
      </c>
      <c r="M114" s="157" t="s">
        <v>533</v>
      </c>
      <c r="N114" s="157" t="s">
        <v>533</v>
      </c>
      <c r="O114" s="157" t="s">
        <v>533</v>
      </c>
      <c r="P114" s="157" t="s">
        <v>533</v>
      </c>
      <c r="Q114" s="157" t="s">
        <v>149</v>
      </c>
      <c r="R114" s="157" t="s">
        <v>2052</v>
      </c>
      <c r="S114" s="157" t="s">
        <v>533</v>
      </c>
      <c r="T114" s="157" t="s">
        <v>533</v>
      </c>
      <c r="U114" s="157" t="s">
        <v>533</v>
      </c>
      <c r="V114" s="157" t="s">
        <v>533</v>
      </c>
      <c r="W114" s="157" t="s">
        <v>533</v>
      </c>
      <c r="X114" s="157" t="s">
        <v>533</v>
      </c>
      <c r="Y114" s="157" t="s">
        <v>149</v>
      </c>
      <c r="Z114" s="157" t="s">
        <v>534</v>
      </c>
      <c r="AA114" s="157" t="s">
        <v>534</v>
      </c>
      <c r="AB114" s="157" t="s">
        <v>534</v>
      </c>
      <c r="AC114" s="157" t="s">
        <v>535</v>
      </c>
      <c r="AD114" s="157" t="s">
        <v>533</v>
      </c>
      <c r="AE114" s="157" t="s">
        <v>81</v>
      </c>
      <c r="AF114" s="157" t="s">
        <v>149</v>
      </c>
      <c r="AG114" s="157" t="s">
        <v>149</v>
      </c>
      <c r="AH114" s="157" t="s">
        <v>1498</v>
      </c>
      <c r="AI114" s="157" t="s">
        <v>533</v>
      </c>
      <c r="AJ114" s="157" t="s">
        <v>1461</v>
      </c>
      <c r="AK114" s="157" t="s">
        <v>2053</v>
      </c>
      <c r="AL114" s="157" t="s">
        <v>1451</v>
      </c>
      <c r="AM114" s="157" t="s">
        <v>534</v>
      </c>
      <c r="AN114" s="157" t="s">
        <v>533</v>
      </c>
      <c r="AO114" s="157" t="s">
        <v>533</v>
      </c>
      <c r="AP114" s="157" t="s">
        <v>533</v>
      </c>
      <c r="AQ114" s="157" t="s">
        <v>534</v>
      </c>
      <c r="AR114" s="157" t="s">
        <v>2054</v>
      </c>
      <c r="AS114" s="157" t="s">
        <v>534</v>
      </c>
      <c r="AT114" s="157" t="s">
        <v>534</v>
      </c>
      <c r="AU114" s="157" t="s">
        <v>2055</v>
      </c>
      <c r="AV114" s="157" t="s">
        <v>2056</v>
      </c>
      <c r="AW114" s="157" t="s">
        <v>2057</v>
      </c>
      <c r="AX114" s="157" t="s">
        <v>533</v>
      </c>
      <c r="AY114" s="157">
        <v>4.2</v>
      </c>
      <c r="AZ114" s="157" t="s">
        <v>11</v>
      </c>
      <c r="BA114" s="157">
        <v>200000000</v>
      </c>
      <c r="BB114" s="157">
        <v>100</v>
      </c>
      <c r="BC114" s="157" t="s">
        <v>535</v>
      </c>
      <c r="BD114" s="157" t="s">
        <v>535</v>
      </c>
      <c r="BE114" s="157" t="s">
        <v>535</v>
      </c>
      <c r="BF114" s="157" t="s">
        <v>2058</v>
      </c>
      <c r="BG114" s="157" t="s">
        <v>533</v>
      </c>
      <c r="BH114" s="157" t="s">
        <v>533</v>
      </c>
      <c r="BI114" s="157" t="s">
        <v>533</v>
      </c>
      <c r="BJ114" s="157" t="s">
        <v>533</v>
      </c>
      <c r="BK114" s="157" t="s">
        <v>149</v>
      </c>
      <c r="BL114" s="157" t="s">
        <v>149</v>
      </c>
      <c r="BM114" s="157" t="s">
        <v>534</v>
      </c>
    </row>
    <row r="115" spans="1:65">
      <c r="A115" s="157">
        <v>113</v>
      </c>
      <c r="B115" s="157" t="s">
        <v>1111</v>
      </c>
      <c r="C115" s="157" t="s">
        <v>3391</v>
      </c>
      <c r="D115" s="157" t="s">
        <v>1571</v>
      </c>
      <c r="E115" s="157" t="s">
        <v>1572</v>
      </c>
      <c r="F115" s="157" t="s">
        <v>534</v>
      </c>
      <c r="G115" s="157" t="s">
        <v>534</v>
      </c>
      <c r="H115" s="157" t="s">
        <v>533</v>
      </c>
      <c r="I115" s="157" t="s">
        <v>70</v>
      </c>
      <c r="J115" s="157" t="s">
        <v>71</v>
      </c>
      <c r="K115" s="157" t="s">
        <v>533</v>
      </c>
      <c r="L115" s="157" t="s">
        <v>533</v>
      </c>
      <c r="M115" s="157" t="s">
        <v>74</v>
      </c>
      <c r="N115" s="157" t="s">
        <v>533</v>
      </c>
      <c r="O115" s="157" t="s">
        <v>533</v>
      </c>
      <c r="P115" s="157" t="s">
        <v>533</v>
      </c>
      <c r="Q115" s="157" t="s">
        <v>2136</v>
      </c>
      <c r="R115" s="157" t="s">
        <v>1573</v>
      </c>
      <c r="S115" s="157" t="s">
        <v>533</v>
      </c>
      <c r="T115" s="157" t="s">
        <v>533</v>
      </c>
      <c r="U115" s="157" t="s">
        <v>74</v>
      </c>
      <c r="V115" s="157" t="s">
        <v>533</v>
      </c>
      <c r="W115" s="157" t="s">
        <v>70</v>
      </c>
      <c r="X115" s="157" t="s">
        <v>71</v>
      </c>
      <c r="Y115" s="157" t="s">
        <v>580</v>
      </c>
      <c r="Z115" s="157">
        <v>175</v>
      </c>
      <c r="AA115" s="157">
        <v>175</v>
      </c>
      <c r="AB115" s="157" t="s">
        <v>534</v>
      </c>
      <c r="AC115" s="157" t="s">
        <v>535</v>
      </c>
      <c r="AD115" s="157" t="s">
        <v>533</v>
      </c>
      <c r="AE115" s="157" t="s">
        <v>1459</v>
      </c>
      <c r="AF115" s="157" t="s">
        <v>580</v>
      </c>
      <c r="AG115" s="157" t="s">
        <v>1581</v>
      </c>
      <c r="AH115" s="157" t="s">
        <v>1470</v>
      </c>
      <c r="AI115" s="157" t="s">
        <v>533</v>
      </c>
      <c r="AJ115" s="157">
        <v>175</v>
      </c>
      <c r="AK115" s="157" t="s">
        <v>1574</v>
      </c>
      <c r="AL115" s="157" t="s">
        <v>534</v>
      </c>
      <c r="AM115" s="157" t="s">
        <v>534</v>
      </c>
      <c r="AN115" s="157" t="s">
        <v>534</v>
      </c>
      <c r="AO115" s="157" t="s">
        <v>534</v>
      </c>
      <c r="AP115" s="157" t="s">
        <v>534</v>
      </c>
      <c r="AQ115" s="157" t="s">
        <v>534</v>
      </c>
      <c r="AR115" s="157" t="s">
        <v>1575</v>
      </c>
      <c r="AS115" s="157" t="s">
        <v>534</v>
      </c>
      <c r="AT115" s="157" t="s">
        <v>534</v>
      </c>
      <c r="AU115" s="157" t="s">
        <v>2059</v>
      </c>
      <c r="AV115" s="157" t="s">
        <v>2060</v>
      </c>
      <c r="AW115" s="157" t="s">
        <v>2057</v>
      </c>
      <c r="AX115" s="157" t="s">
        <v>2061</v>
      </c>
      <c r="AY115" s="157">
        <v>3.25</v>
      </c>
      <c r="AZ115" s="157" t="s">
        <v>11</v>
      </c>
      <c r="BA115" s="157">
        <v>1000000000</v>
      </c>
      <c r="BB115" s="157">
        <v>99.944999999999993</v>
      </c>
      <c r="BC115" s="157" t="s">
        <v>535</v>
      </c>
      <c r="BD115" s="157" t="s">
        <v>535</v>
      </c>
      <c r="BE115" s="157" t="s">
        <v>535</v>
      </c>
      <c r="BF115" s="157" t="s">
        <v>1580</v>
      </c>
      <c r="BG115" s="157" t="s">
        <v>533</v>
      </c>
      <c r="BH115" s="157" t="s">
        <v>533</v>
      </c>
      <c r="BI115" s="157" t="s">
        <v>70</v>
      </c>
      <c r="BJ115" s="157" t="s">
        <v>71</v>
      </c>
      <c r="BK115" s="157" t="s">
        <v>1581</v>
      </c>
      <c r="BL115" s="157" t="s">
        <v>580</v>
      </c>
      <c r="BM115" s="157" t="s">
        <v>534</v>
      </c>
    </row>
    <row r="116" spans="1:65">
      <c r="A116" s="157">
        <v>114</v>
      </c>
      <c r="B116" s="157" t="s">
        <v>1112</v>
      </c>
      <c r="C116" s="157" t="s">
        <v>3392</v>
      </c>
      <c r="D116" s="157" t="s">
        <v>2062</v>
      </c>
      <c r="E116" s="157" t="s">
        <v>533</v>
      </c>
      <c r="F116" s="157" t="s">
        <v>534</v>
      </c>
      <c r="G116" s="157" t="s">
        <v>534</v>
      </c>
      <c r="H116" s="157" t="s">
        <v>533</v>
      </c>
      <c r="I116" s="157" t="s">
        <v>533</v>
      </c>
      <c r="J116" s="157" t="s">
        <v>77</v>
      </c>
      <c r="K116" s="157" t="s">
        <v>533</v>
      </c>
      <c r="L116" s="157" t="s">
        <v>533</v>
      </c>
      <c r="M116" s="157" t="s">
        <v>533</v>
      </c>
      <c r="N116" s="157" t="s">
        <v>533</v>
      </c>
      <c r="O116" s="157" t="s">
        <v>533</v>
      </c>
      <c r="P116" s="157" t="s">
        <v>533</v>
      </c>
      <c r="Q116" s="157" t="s">
        <v>149</v>
      </c>
      <c r="R116" s="157" t="s">
        <v>533</v>
      </c>
      <c r="S116" s="157" t="s">
        <v>533</v>
      </c>
      <c r="T116" s="157" t="s">
        <v>533</v>
      </c>
      <c r="U116" s="157" t="s">
        <v>533</v>
      </c>
      <c r="V116" s="157" t="s">
        <v>533</v>
      </c>
      <c r="W116" s="157" t="s">
        <v>533</v>
      </c>
      <c r="X116" s="157" t="s">
        <v>533</v>
      </c>
      <c r="Y116" s="157" t="s">
        <v>534</v>
      </c>
      <c r="Z116" s="157" t="s">
        <v>534</v>
      </c>
      <c r="AA116" s="157" t="s">
        <v>534</v>
      </c>
      <c r="AB116" s="157" t="s">
        <v>534</v>
      </c>
      <c r="AC116" s="157" t="s">
        <v>535</v>
      </c>
      <c r="AD116" s="157" t="s">
        <v>533</v>
      </c>
      <c r="AE116" s="157" t="s">
        <v>1459</v>
      </c>
      <c r="AF116" s="157" t="s">
        <v>149</v>
      </c>
      <c r="AG116" s="157" t="s">
        <v>538</v>
      </c>
      <c r="AH116" s="157" t="s">
        <v>1460</v>
      </c>
      <c r="AI116" s="157" t="s">
        <v>533</v>
      </c>
      <c r="AJ116" s="157" t="s">
        <v>1461</v>
      </c>
      <c r="AK116" s="157" t="s">
        <v>2063</v>
      </c>
      <c r="AL116" s="157" t="s">
        <v>534</v>
      </c>
      <c r="AM116" s="157" t="s">
        <v>534</v>
      </c>
      <c r="AN116" s="157" t="s">
        <v>534</v>
      </c>
      <c r="AO116" s="157" t="s">
        <v>534</v>
      </c>
      <c r="AP116" s="157" t="s">
        <v>534</v>
      </c>
      <c r="AQ116" s="157" t="s">
        <v>534</v>
      </c>
      <c r="AR116" s="157" t="s">
        <v>534</v>
      </c>
      <c r="AS116" s="157" t="s">
        <v>534</v>
      </c>
      <c r="AT116" s="157" t="s">
        <v>534</v>
      </c>
      <c r="AU116" s="157" t="s">
        <v>2064</v>
      </c>
      <c r="AV116" s="157" t="s">
        <v>2065</v>
      </c>
      <c r="AW116" s="157" t="s">
        <v>2066</v>
      </c>
      <c r="AX116" s="157" t="s">
        <v>533</v>
      </c>
      <c r="AY116" s="157">
        <v>2.5</v>
      </c>
      <c r="AZ116" s="157" t="s">
        <v>11</v>
      </c>
      <c r="BA116" s="157">
        <v>200000000</v>
      </c>
      <c r="BB116" s="157">
        <v>100</v>
      </c>
      <c r="BC116" s="157" t="s">
        <v>1477</v>
      </c>
      <c r="BD116" s="157" t="s">
        <v>535</v>
      </c>
      <c r="BE116" s="157" t="s">
        <v>535</v>
      </c>
      <c r="BF116" s="157" t="s">
        <v>534</v>
      </c>
      <c r="BG116" s="157" t="s">
        <v>534</v>
      </c>
      <c r="BH116" s="157" t="s">
        <v>534</v>
      </c>
      <c r="BI116" s="157" t="s">
        <v>534</v>
      </c>
      <c r="BJ116" s="157" t="s">
        <v>534</v>
      </c>
      <c r="BK116" s="157" t="s">
        <v>534</v>
      </c>
      <c r="BL116" s="157" t="s">
        <v>149</v>
      </c>
      <c r="BM116" s="157" t="s">
        <v>3547</v>
      </c>
    </row>
    <row r="117" spans="1:65">
      <c r="A117" s="157">
        <v>115</v>
      </c>
      <c r="B117" s="157" t="s">
        <v>1113</v>
      </c>
      <c r="C117" s="157" t="s">
        <v>3393</v>
      </c>
      <c r="D117" s="157" t="s">
        <v>2067</v>
      </c>
      <c r="E117" s="157" t="s">
        <v>533</v>
      </c>
      <c r="F117" s="157" t="s">
        <v>534</v>
      </c>
      <c r="G117" s="157" t="s">
        <v>534</v>
      </c>
      <c r="H117" s="157" t="s">
        <v>75</v>
      </c>
      <c r="I117" s="157" t="s">
        <v>533</v>
      </c>
      <c r="J117" s="157" t="s">
        <v>533</v>
      </c>
      <c r="K117" s="157" t="s">
        <v>533</v>
      </c>
      <c r="L117" s="157" t="s">
        <v>533</v>
      </c>
      <c r="M117" s="157" t="s">
        <v>75</v>
      </c>
      <c r="N117" s="157" t="s">
        <v>533</v>
      </c>
      <c r="O117" s="157" t="s">
        <v>533</v>
      </c>
      <c r="P117" s="157" t="s">
        <v>533</v>
      </c>
      <c r="Q117" s="157" t="s">
        <v>2068</v>
      </c>
      <c r="R117" s="157" t="s">
        <v>533</v>
      </c>
      <c r="S117" s="157" t="s">
        <v>533</v>
      </c>
      <c r="T117" s="157" t="s">
        <v>533</v>
      </c>
      <c r="U117" s="157" t="s">
        <v>533</v>
      </c>
      <c r="V117" s="157" t="s">
        <v>533</v>
      </c>
      <c r="W117" s="157" t="s">
        <v>533</v>
      </c>
      <c r="X117" s="157" t="s">
        <v>533</v>
      </c>
      <c r="Y117" s="157" t="s">
        <v>534</v>
      </c>
      <c r="Z117" s="157" t="s">
        <v>534</v>
      </c>
      <c r="AA117" s="157" t="s">
        <v>534</v>
      </c>
      <c r="AB117" s="157" t="s">
        <v>534</v>
      </c>
      <c r="AC117" s="157" t="s">
        <v>535</v>
      </c>
      <c r="AD117" s="157" t="s">
        <v>533</v>
      </c>
      <c r="AE117" s="157" t="s">
        <v>1459</v>
      </c>
      <c r="AF117" s="157" t="s">
        <v>2068</v>
      </c>
      <c r="AG117" s="157" t="s">
        <v>2068</v>
      </c>
      <c r="AH117" s="157" t="s">
        <v>1460</v>
      </c>
      <c r="AI117" s="157" t="s">
        <v>533</v>
      </c>
      <c r="AJ117" s="157" t="s">
        <v>1461</v>
      </c>
      <c r="AK117" s="157" t="s">
        <v>2069</v>
      </c>
      <c r="AL117" s="157" t="s">
        <v>534</v>
      </c>
      <c r="AM117" s="157" t="s">
        <v>534</v>
      </c>
      <c r="AN117" s="157" t="s">
        <v>534</v>
      </c>
      <c r="AO117" s="157" t="s">
        <v>534</v>
      </c>
      <c r="AP117" s="157" t="s">
        <v>534</v>
      </c>
      <c r="AQ117" s="157" t="s">
        <v>534</v>
      </c>
      <c r="AR117" s="157" t="s">
        <v>534</v>
      </c>
      <c r="AS117" s="157" t="s">
        <v>534</v>
      </c>
      <c r="AT117" s="157" t="s">
        <v>534</v>
      </c>
      <c r="AU117" s="157" t="s">
        <v>2070</v>
      </c>
      <c r="AV117" s="157" t="s">
        <v>2071</v>
      </c>
      <c r="AW117" s="157" t="s">
        <v>2070</v>
      </c>
      <c r="AX117" s="157" t="s">
        <v>533</v>
      </c>
      <c r="AY117" s="157">
        <v>2.2000000000000002</v>
      </c>
      <c r="AZ117" s="157" t="s">
        <v>11</v>
      </c>
      <c r="BA117" s="157">
        <v>400000000</v>
      </c>
      <c r="BB117" s="157">
        <v>100</v>
      </c>
      <c r="BC117" s="157" t="s">
        <v>1477</v>
      </c>
      <c r="BD117" s="157" t="s">
        <v>535</v>
      </c>
      <c r="BE117" s="157" t="s">
        <v>535</v>
      </c>
      <c r="BF117" s="157" t="s">
        <v>2072</v>
      </c>
      <c r="BG117" s="157" t="s">
        <v>533</v>
      </c>
      <c r="BH117" s="157" t="s">
        <v>533</v>
      </c>
      <c r="BI117" s="157" t="s">
        <v>533</v>
      </c>
      <c r="BJ117" s="157" t="s">
        <v>533</v>
      </c>
      <c r="BK117" s="157" t="s">
        <v>149</v>
      </c>
      <c r="BL117" s="157" t="s">
        <v>149</v>
      </c>
      <c r="BM117" s="157" t="s">
        <v>3547</v>
      </c>
    </row>
    <row r="118" spans="1:65">
      <c r="A118" s="157">
        <v>116</v>
      </c>
      <c r="B118" s="157" t="s">
        <v>1114</v>
      </c>
      <c r="C118" s="157" t="s">
        <v>3394</v>
      </c>
      <c r="D118" s="157" t="s">
        <v>2073</v>
      </c>
      <c r="E118" s="157" t="s">
        <v>2074</v>
      </c>
      <c r="F118" s="157" t="s">
        <v>534</v>
      </c>
      <c r="G118" s="157" t="s">
        <v>534</v>
      </c>
      <c r="H118" s="157" t="s">
        <v>91</v>
      </c>
      <c r="I118" s="157" t="s">
        <v>84</v>
      </c>
      <c r="J118" s="157" t="s">
        <v>533</v>
      </c>
      <c r="K118" s="157" t="s">
        <v>533</v>
      </c>
      <c r="L118" s="157" t="s">
        <v>533</v>
      </c>
      <c r="M118" s="157" t="s">
        <v>91</v>
      </c>
      <c r="N118" s="157" t="s">
        <v>91</v>
      </c>
      <c r="O118" s="157" t="s">
        <v>84</v>
      </c>
      <c r="P118" s="157" t="s">
        <v>533</v>
      </c>
      <c r="Q118" s="157" t="s">
        <v>2075</v>
      </c>
      <c r="R118" s="157" t="s">
        <v>533</v>
      </c>
      <c r="S118" s="157" t="s">
        <v>533</v>
      </c>
      <c r="T118" s="157" t="s">
        <v>533</v>
      </c>
      <c r="U118" s="157" t="s">
        <v>533</v>
      </c>
      <c r="V118" s="157" t="s">
        <v>533</v>
      </c>
      <c r="W118" s="157" t="s">
        <v>533</v>
      </c>
      <c r="X118" s="157" t="s">
        <v>533</v>
      </c>
      <c r="Y118" s="157" t="s">
        <v>534</v>
      </c>
      <c r="Z118" s="157" t="s">
        <v>534</v>
      </c>
      <c r="AA118" s="157" t="s">
        <v>534</v>
      </c>
      <c r="AB118" s="157" t="s">
        <v>534</v>
      </c>
      <c r="AC118" s="157" t="s">
        <v>535</v>
      </c>
      <c r="AD118" s="157" t="s">
        <v>533</v>
      </c>
      <c r="AE118" s="157" t="s">
        <v>1775</v>
      </c>
      <c r="AF118" s="157" t="s">
        <v>2075</v>
      </c>
      <c r="AG118" s="157" t="s">
        <v>2075</v>
      </c>
      <c r="AH118" s="157" t="s">
        <v>2076</v>
      </c>
      <c r="AI118" s="157" t="s">
        <v>1498</v>
      </c>
      <c r="AJ118" s="157" t="s">
        <v>1461</v>
      </c>
      <c r="AK118" s="157" t="s">
        <v>2077</v>
      </c>
      <c r="AL118" s="157" t="s">
        <v>534</v>
      </c>
      <c r="AM118" s="157" t="s">
        <v>534</v>
      </c>
      <c r="AN118" s="157" t="s">
        <v>534</v>
      </c>
      <c r="AO118" s="157" t="s">
        <v>534</v>
      </c>
      <c r="AP118" s="157" t="s">
        <v>534</v>
      </c>
      <c r="AQ118" s="157" t="s">
        <v>534</v>
      </c>
      <c r="AR118" s="157" t="s">
        <v>2078</v>
      </c>
      <c r="AS118" s="157" t="s">
        <v>534</v>
      </c>
      <c r="AT118" s="157" t="s">
        <v>534</v>
      </c>
      <c r="AU118" s="157" t="s">
        <v>2079</v>
      </c>
      <c r="AV118" s="157" t="s">
        <v>1689</v>
      </c>
      <c r="AW118" s="157" t="s">
        <v>2080</v>
      </c>
      <c r="AX118" s="157" t="s">
        <v>2081</v>
      </c>
      <c r="AY118" s="157">
        <v>4.8499999999999996</v>
      </c>
      <c r="AZ118" s="157" t="s">
        <v>11</v>
      </c>
      <c r="BA118" s="157">
        <v>350000000</v>
      </c>
      <c r="BB118" s="157">
        <v>98.800000000000011</v>
      </c>
      <c r="BC118" s="157" t="s">
        <v>1477</v>
      </c>
      <c r="BD118" s="157" t="s">
        <v>535</v>
      </c>
      <c r="BE118" s="157" t="s">
        <v>535</v>
      </c>
      <c r="BF118" s="157" t="s">
        <v>2082</v>
      </c>
      <c r="BG118" s="157" t="s">
        <v>533</v>
      </c>
      <c r="BH118" s="157" t="s">
        <v>533</v>
      </c>
      <c r="BI118" s="157" t="s">
        <v>84</v>
      </c>
      <c r="BJ118" s="157" t="s">
        <v>533</v>
      </c>
      <c r="BK118" s="157" t="s">
        <v>577</v>
      </c>
      <c r="BL118" s="157" t="s">
        <v>577</v>
      </c>
      <c r="BM118" s="157" t="s">
        <v>3547</v>
      </c>
    </row>
    <row r="119" spans="1:65">
      <c r="A119" s="157">
        <v>117</v>
      </c>
      <c r="B119" s="157" t="s">
        <v>1115</v>
      </c>
      <c r="C119" s="157" t="s">
        <v>3395</v>
      </c>
      <c r="D119" s="157" t="s">
        <v>2083</v>
      </c>
      <c r="E119" s="157" t="s">
        <v>533</v>
      </c>
      <c r="F119" s="157" t="s">
        <v>534</v>
      </c>
      <c r="G119" s="157" t="s">
        <v>534</v>
      </c>
      <c r="H119" s="157" t="s">
        <v>533</v>
      </c>
      <c r="I119" s="157" t="s">
        <v>533</v>
      </c>
      <c r="J119" s="157" t="s">
        <v>73</v>
      </c>
      <c r="K119" s="157" t="s">
        <v>85</v>
      </c>
      <c r="L119" s="157" t="s">
        <v>533</v>
      </c>
      <c r="M119" s="157" t="s">
        <v>85</v>
      </c>
      <c r="N119" s="157" t="s">
        <v>533</v>
      </c>
      <c r="O119" s="157" t="s">
        <v>533</v>
      </c>
      <c r="P119" s="157" t="s">
        <v>73</v>
      </c>
      <c r="Q119" s="157" t="s">
        <v>315</v>
      </c>
      <c r="R119" s="157" t="s">
        <v>533</v>
      </c>
      <c r="S119" s="157" t="s">
        <v>533</v>
      </c>
      <c r="T119" s="157" t="s">
        <v>533</v>
      </c>
      <c r="U119" s="157" t="s">
        <v>533</v>
      </c>
      <c r="V119" s="157" t="s">
        <v>533</v>
      </c>
      <c r="W119" s="157" t="s">
        <v>533</v>
      </c>
      <c r="X119" s="157" t="s">
        <v>533</v>
      </c>
      <c r="Y119" s="157" t="s">
        <v>534</v>
      </c>
      <c r="Z119" s="157" t="s">
        <v>534</v>
      </c>
      <c r="AA119" s="157" t="s">
        <v>534</v>
      </c>
      <c r="AB119" s="157" t="s">
        <v>534</v>
      </c>
      <c r="AC119" s="157" t="s">
        <v>535</v>
      </c>
      <c r="AD119" s="157" t="s">
        <v>533</v>
      </c>
      <c r="AE119" s="157" t="s">
        <v>1459</v>
      </c>
      <c r="AF119" s="157" t="s">
        <v>315</v>
      </c>
      <c r="AG119" s="157" t="s">
        <v>560</v>
      </c>
      <c r="AH119" s="157" t="s">
        <v>1460</v>
      </c>
      <c r="AI119" s="157" t="s">
        <v>533</v>
      </c>
      <c r="AJ119" s="157" t="s">
        <v>1461</v>
      </c>
      <c r="AK119" s="157" t="s">
        <v>2084</v>
      </c>
      <c r="AL119" s="157" t="s">
        <v>534</v>
      </c>
      <c r="AM119" s="157" t="s">
        <v>534</v>
      </c>
      <c r="AN119" s="157" t="s">
        <v>534</v>
      </c>
      <c r="AO119" s="157" t="s">
        <v>534</v>
      </c>
      <c r="AP119" s="157" t="s">
        <v>534</v>
      </c>
      <c r="AQ119" s="157" t="s">
        <v>534</v>
      </c>
      <c r="AR119" s="157" t="s">
        <v>534</v>
      </c>
      <c r="AS119" s="157" t="s">
        <v>534</v>
      </c>
      <c r="AT119" s="157" t="s">
        <v>534</v>
      </c>
      <c r="AU119" s="157" t="s">
        <v>2064</v>
      </c>
      <c r="AV119" s="157" t="s">
        <v>2065</v>
      </c>
      <c r="AW119" s="157" t="s">
        <v>2085</v>
      </c>
      <c r="AX119" s="157" t="s">
        <v>533</v>
      </c>
      <c r="AY119" s="157">
        <v>2.85</v>
      </c>
      <c r="AZ119" s="157" t="s">
        <v>11</v>
      </c>
      <c r="BA119" s="157">
        <v>300000000</v>
      </c>
      <c r="BB119" s="157">
        <v>100</v>
      </c>
      <c r="BC119" s="157" t="s">
        <v>535</v>
      </c>
      <c r="BD119" s="157" t="s">
        <v>535</v>
      </c>
      <c r="BE119" s="157" t="s">
        <v>535</v>
      </c>
      <c r="BF119" s="157" t="s">
        <v>2086</v>
      </c>
      <c r="BG119" s="157" t="s">
        <v>85</v>
      </c>
      <c r="BH119" s="157" t="s">
        <v>533</v>
      </c>
      <c r="BI119" s="157" t="s">
        <v>533</v>
      </c>
      <c r="BJ119" s="157" t="s">
        <v>73</v>
      </c>
      <c r="BK119" s="157" t="s">
        <v>315</v>
      </c>
      <c r="BL119" s="157" t="s">
        <v>315</v>
      </c>
      <c r="BM119" s="157" t="s">
        <v>534</v>
      </c>
    </row>
    <row r="120" spans="1:65">
      <c r="A120" s="157">
        <v>118</v>
      </c>
      <c r="B120" s="157" t="s">
        <v>1116</v>
      </c>
      <c r="C120" s="157" t="s">
        <v>3395</v>
      </c>
      <c r="D120" s="157" t="s">
        <v>2087</v>
      </c>
      <c r="E120" s="157" t="s">
        <v>2088</v>
      </c>
      <c r="F120" s="157" t="s">
        <v>534</v>
      </c>
      <c r="G120" s="157" t="s">
        <v>534</v>
      </c>
      <c r="H120" s="157" t="s">
        <v>533</v>
      </c>
      <c r="I120" s="157" t="s">
        <v>533</v>
      </c>
      <c r="J120" s="157" t="s">
        <v>87</v>
      </c>
      <c r="K120" s="157" t="s">
        <v>533</v>
      </c>
      <c r="L120" s="157" t="s">
        <v>533</v>
      </c>
      <c r="M120" s="157" t="s">
        <v>533</v>
      </c>
      <c r="N120" s="157" t="s">
        <v>533</v>
      </c>
      <c r="O120" s="157" t="s">
        <v>533</v>
      </c>
      <c r="P120" s="157" t="s">
        <v>533</v>
      </c>
      <c r="Q120" s="157" t="s">
        <v>149</v>
      </c>
      <c r="R120" s="157" t="s">
        <v>2089</v>
      </c>
      <c r="S120" s="157" t="s">
        <v>533</v>
      </c>
      <c r="T120" s="157" t="s">
        <v>533</v>
      </c>
      <c r="U120" s="157" t="s">
        <v>533</v>
      </c>
      <c r="V120" s="157" t="s">
        <v>533</v>
      </c>
      <c r="W120" s="157" t="s">
        <v>71</v>
      </c>
      <c r="X120" s="157" t="s">
        <v>87</v>
      </c>
      <c r="Y120" s="157" t="s">
        <v>2090</v>
      </c>
      <c r="Z120" s="157">
        <v>75</v>
      </c>
      <c r="AA120" s="157">
        <v>75</v>
      </c>
      <c r="AB120" s="157" t="s">
        <v>534</v>
      </c>
      <c r="AC120" s="157" t="s">
        <v>535</v>
      </c>
      <c r="AD120" s="157" t="s">
        <v>533</v>
      </c>
      <c r="AE120" s="157" t="s">
        <v>1459</v>
      </c>
      <c r="AF120" s="157" t="s">
        <v>2090</v>
      </c>
      <c r="AG120" s="157" t="s">
        <v>2525</v>
      </c>
      <c r="AH120" s="157" t="s">
        <v>1498</v>
      </c>
      <c r="AI120" s="157" t="s">
        <v>533</v>
      </c>
      <c r="AJ120" s="157">
        <v>75</v>
      </c>
      <c r="AK120" s="157" t="s">
        <v>2091</v>
      </c>
      <c r="AL120" s="157" t="s">
        <v>534</v>
      </c>
      <c r="AM120" s="157" t="s">
        <v>534</v>
      </c>
      <c r="AN120" s="157" t="s">
        <v>534</v>
      </c>
      <c r="AO120" s="157" t="s">
        <v>534</v>
      </c>
      <c r="AP120" s="157" t="s">
        <v>534</v>
      </c>
      <c r="AQ120" s="157" t="s">
        <v>534</v>
      </c>
      <c r="AR120" s="157" t="s">
        <v>2092</v>
      </c>
      <c r="AS120" s="157" t="s">
        <v>534</v>
      </c>
      <c r="AT120" s="157" t="s">
        <v>534</v>
      </c>
      <c r="AU120" s="157" t="s">
        <v>2064</v>
      </c>
      <c r="AV120" s="157" t="s">
        <v>2093</v>
      </c>
      <c r="AW120" s="157" t="s">
        <v>2085</v>
      </c>
      <c r="AX120" s="157" t="s">
        <v>533</v>
      </c>
      <c r="AY120" s="157">
        <v>2.3580000000000001</v>
      </c>
      <c r="AZ120" s="157" t="s">
        <v>11</v>
      </c>
      <c r="BA120" s="157">
        <v>500000000</v>
      </c>
      <c r="BB120" s="157">
        <v>100</v>
      </c>
      <c r="BC120" s="157" t="s">
        <v>535</v>
      </c>
      <c r="BD120" s="157" t="s">
        <v>535</v>
      </c>
      <c r="BE120" s="157" t="s">
        <v>535</v>
      </c>
      <c r="BF120" s="157" t="s">
        <v>534</v>
      </c>
      <c r="BG120" s="157" t="s">
        <v>534</v>
      </c>
      <c r="BH120" s="157" t="s">
        <v>534</v>
      </c>
      <c r="BI120" s="157" t="s">
        <v>534</v>
      </c>
      <c r="BJ120" s="157" t="s">
        <v>534</v>
      </c>
      <c r="BK120" s="157" t="s">
        <v>534</v>
      </c>
      <c r="BL120" s="157" t="s">
        <v>2090</v>
      </c>
      <c r="BM120" s="157" t="s">
        <v>534</v>
      </c>
    </row>
    <row r="121" spans="1:65">
      <c r="A121" s="157">
        <v>119</v>
      </c>
      <c r="B121" s="157" t="s">
        <v>1117</v>
      </c>
      <c r="C121" s="157" t="s">
        <v>3396</v>
      </c>
      <c r="D121" s="157" t="s">
        <v>2094</v>
      </c>
      <c r="E121" s="157" t="s">
        <v>533</v>
      </c>
      <c r="F121" s="157" t="s">
        <v>534</v>
      </c>
      <c r="G121" s="157" t="s">
        <v>534</v>
      </c>
      <c r="H121" s="157" t="s">
        <v>533</v>
      </c>
      <c r="I121" s="157" t="s">
        <v>533</v>
      </c>
      <c r="J121" s="157" t="s">
        <v>533</v>
      </c>
      <c r="K121" s="157" t="s">
        <v>533</v>
      </c>
      <c r="L121" s="157" t="s">
        <v>533</v>
      </c>
      <c r="M121" s="157" t="s">
        <v>533</v>
      </c>
      <c r="N121" s="157" t="s">
        <v>533</v>
      </c>
      <c r="O121" s="157" t="s">
        <v>533</v>
      </c>
      <c r="P121" s="157" t="s">
        <v>533</v>
      </c>
      <c r="Q121" s="157" t="s">
        <v>149</v>
      </c>
      <c r="R121" s="157" t="s">
        <v>533</v>
      </c>
      <c r="S121" s="157" t="s">
        <v>533</v>
      </c>
      <c r="T121" s="157" t="s">
        <v>533</v>
      </c>
      <c r="U121" s="157" t="s">
        <v>533</v>
      </c>
      <c r="V121" s="157" t="s">
        <v>533</v>
      </c>
      <c r="W121" s="157" t="s">
        <v>533</v>
      </c>
      <c r="X121" s="157" t="s">
        <v>533</v>
      </c>
      <c r="Y121" s="157" t="s">
        <v>534</v>
      </c>
      <c r="Z121" s="157" t="s">
        <v>534</v>
      </c>
      <c r="AA121" s="157" t="s">
        <v>534</v>
      </c>
      <c r="AB121" s="157" t="s">
        <v>534</v>
      </c>
      <c r="AC121" s="157" t="s">
        <v>535</v>
      </c>
      <c r="AD121" s="157" t="s">
        <v>533</v>
      </c>
      <c r="AE121" s="157" t="s">
        <v>81</v>
      </c>
      <c r="AF121" s="157" t="s">
        <v>149</v>
      </c>
      <c r="AG121" s="157" t="s">
        <v>149</v>
      </c>
      <c r="AH121" s="157" t="s">
        <v>1460</v>
      </c>
      <c r="AI121" s="157" t="s">
        <v>533</v>
      </c>
      <c r="AJ121" s="157" t="s">
        <v>1461</v>
      </c>
      <c r="AK121" s="157" t="s">
        <v>2095</v>
      </c>
      <c r="AL121" s="157" t="s">
        <v>534</v>
      </c>
      <c r="AM121" s="157" t="s">
        <v>534</v>
      </c>
      <c r="AN121" s="157" t="s">
        <v>534</v>
      </c>
      <c r="AO121" s="157" t="s">
        <v>534</v>
      </c>
      <c r="AP121" s="157" t="s">
        <v>534</v>
      </c>
      <c r="AQ121" s="157" t="s">
        <v>534</v>
      </c>
      <c r="AR121" s="157" t="s">
        <v>534</v>
      </c>
      <c r="AS121" s="157">
        <v>69641301</v>
      </c>
      <c r="AT121" s="157" t="s">
        <v>1542</v>
      </c>
      <c r="AU121" s="157" t="s">
        <v>2085</v>
      </c>
      <c r="AV121" s="157" t="s">
        <v>1810</v>
      </c>
      <c r="AW121" s="157" t="s">
        <v>2096</v>
      </c>
      <c r="AX121" s="157" t="s">
        <v>533</v>
      </c>
      <c r="AY121" s="157">
        <v>1.9</v>
      </c>
      <c r="AZ121" s="157" t="s">
        <v>11</v>
      </c>
      <c r="BA121" s="157">
        <v>100000000</v>
      </c>
      <c r="BB121" s="157">
        <v>100</v>
      </c>
      <c r="BC121" s="157" t="s">
        <v>535</v>
      </c>
      <c r="BD121" s="157" t="s">
        <v>535</v>
      </c>
      <c r="BE121" s="157" t="s">
        <v>535</v>
      </c>
      <c r="BF121" s="157" t="s">
        <v>2097</v>
      </c>
      <c r="BG121" s="157" t="s">
        <v>533</v>
      </c>
      <c r="BH121" s="157" t="s">
        <v>533</v>
      </c>
      <c r="BI121" s="157" t="s">
        <v>533</v>
      </c>
      <c r="BJ121" s="157" t="s">
        <v>533</v>
      </c>
      <c r="BK121" s="157" t="s">
        <v>149</v>
      </c>
      <c r="BL121" s="157" t="s">
        <v>149</v>
      </c>
      <c r="BM121" s="157" t="s">
        <v>534</v>
      </c>
    </row>
    <row r="122" spans="1:65">
      <c r="A122" s="157">
        <v>120</v>
      </c>
      <c r="B122" s="157" t="s">
        <v>1118</v>
      </c>
      <c r="C122" s="157" t="s">
        <v>3396</v>
      </c>
      <c r="D122" s="157" t="s">
        <v>2098</v>
      </c>
      <c r="E122" s="157" t="s">
        <v>2099</v>
      </c>
      <c r="F122" s="157">
        <v>13903500</v>
      </c>
      <c r="G122" s="157" t="s">
        <v>2100</v>
      </c>
      <c r="H122" s="157" t="s">
        <v>74</v>
      </c>
      <c r="I122" s="157" t="s">
        <v>533</v>
      </c>
      <c r="J122" s="157" t="s">
        <v>70</v>
      </c>
      <c r="K122" s="157" t="s">
        <v>533</v>
      </c>
      <c r="L122" s="157" t="s">
        <v>533</v>
      </c>
      <c r="M122" s="157" t="s">
        <v>74</v>
      </c>
      <c r="N122" s="157" t="s">
        <v>533</v>
      </c>
      <c r="O122" s="157" t="s">
        <v>533</v>
      </c>
      <c r="P122" s="157" t="s">
        <v>533</v>
      </c>
      <c r="Q122" s="157" t="s">
        <v>2136</v>
      </c>
      <c r="R122" s="157" t="s">
        <v>2101</v>
      </c>
      <c r="S122" s="157" t="s">
        <v>533</v>
      </c>
      <c r="T122" s="157" t="s">
        <v>533</v>
      </c>
      <c r="U122" s="157" t="s">
        <v>74</v>
      </c>
      <c r="V122" s="157" t="s">
        <v>533</v>
      </c>
      <c r="W122" s="157" t="s">
        <v>533</v>
      </c>
      <c r="X122" s="157" t="s">
        <v>70</v>
      </c>
      <c r="Y122" s="157" t="s">
        <v>563</v>
      </c>
      <c r="Z122" s="157">
        <v>140</v>
      </c>
      <c r="AA122" s="157">
        <v>140</v>
      </c>
      <c r="AB122" s="157" t="s">
        <v>534</v>
      </c>
      <c r="AC122" s="157" t="s">
        <v>535</v>
      </c>
      <c r="AD122" s="157" t="s">
        <v>533</v>
      </c>
      <c r="AE122" s="157" t="s">
        <v>1459</v>
      </c>
      <c r="AF122" s="157" t="s">
        <v>563</v>
      </c>
      <c r="AG122" s="157" t="s">
        <v>563</v>
      </c>
      <c r="AH122" s="157" t="s">
        <v>1470</v>
      </c>
      <c r="AI122" s="157" t="s">
        <v>533</v>
      </c>
      <c r="AJ122" s="157">
        <v>140</v>
      </c>
      <c r="AK122" s="157" t="s">
        <v>2102</v>
      </c>
      <c r="AL122" s="157">
        <v>13903500</v>
      </c>
      <c r="AM122" s="157" t="s">
        <v>2100</v>
      </c>
      <c r="AN122" s="157" t="s">
        <v>533</v>
      </c>
      <c r="AO122" s="157" t="s">
        <v>533</v>
      </c>
      <c r="AP122" s="157" t="s">
        <v>533</v>
      </c>
      <c r="AQ122" s="157" t="s">
        <v>149</v>
      </c>
      <c r="AR122" s="157" t="s">
        <v>2103</v>
      </c>
      <c r="AS122" s="157" t="s">
        <v>534</v>
      </c>
      <c r="AT122" s="157" t="s">
        <v>534</v>
      </c>
      <c r="AU122" s="157" t="s">
        <v>2066</v>
      </c>
      <c r="AV122" s="157" t="s">
        <v>2104</v>
      </c>
      <c r="AW122" s="157" t="s">
        <v>2096</v>
      </c>
      <c r="AX122" s="157" t="s">
        <v>533</v>
      </c>
      <c r="AY122" s="157">
        <v>2.75</v>
      </c>
      <c r="AZ122" s="157" t="s">
        <v>11</v>
      </c>
      <c r="BA122" s="157">
        <v>400000000</v>
      </c>
      <c r="BB122" s="157">
        <v>99.325000000000003</v>
      </c>
      <c r="BC122" s="157" t="s">
        <v>535</v>
      </c>
      <c r="BD122" s="157" t="s">
        <v>535</v>
      </c>
      <c r="BE122" s="157" t="s">
        <v>535</v>
      </c>
      <c r="BF122" s="157" t="s">
        <v>2105</v>
      </c>
      <c r="BG122" s="157" t="s">
        <v>533</v>
      </c>
      <c r="BH122" s="157" t="s">
        <v>533</v>
      </c>
      <c r="BI122" s="157" t="s">
        <v>533</v>
      </c>
      <c r="BJ122" s="157" t="s">
        <v>533</v>
      </c>
      <c r="BK122" s="157" t="s">
        <v>149</v>
      </c>
      <c r="BL122" s="157" t="s">
        <v>563</v>
      </c>
      <c r="BM122" s="157" t="s">
        <v>534</v>
      </c>
    </row>
    <row r="123" spans="1:65">
      <c r="A123" s="157">
        <v>121</v>
      </c>
      <c r="B123" s="157" t="s">
        <v>1119</v>
      </c>
      <c r="C123" s="157" t="s">
        <v>3396</v>
      </c>
      <c r="D123" s="157" t="s">
        <v>2098</v>
      </c>
      <c r="E123" s="157" t="s">
        <v>2099</v>
      </c>
      <c r="F123" s="157">
        <v>13903500</v>
      </c>
      <c r="G123" s="157" t="s">
        <v>2100</v>
      </c>
      <c r="H123" s="157" t="s">
        <v>74</v>
      </c>
      <c r="I123" s="157" t="s">
        <v>533</v>
      </c>
      <c r="J123" s="157" t="s">
        <v>70</v>
      </c>
      <c r="K123" s="157" t="s">
        <v>533</v>
      </c>
      <c r="L123" s="157" t="s">
        <v>533</v>
      </c>
      <c r="M123" s="157" t="s">
        <v>74</v>
      </c>
      <c r="N123" s="157" t="s">
        <v>533</v>
      </c>
      <c r="O123" s="157" t="s">
        <v>533</v>
      </c>
      <c r="P123" s="157" t="s">
        <v>533</v>
      </c>
      <c r="Q123" s="157" t="s">
        <v>2136</v>
      </c>
      <c r="R123" s="157" t="s">
        <v>2101</v>
      </c>
      <c r="S123" s="157" t="s">
        <v>533</v>
      </c>
      <c r="T123" s="157" t="s">
        <v>533</v>
      </c>
      <c r="U123" s="157" t="s">
        <v>74</v>
      </c>
      <c r="V123" s="157" t="s">
        <v>533</v>
      </c>
      <c r="W123" s="157" t="s">
        <v>533</v>
      </c>
      <c r="X123" s="157" t="s">
        <v>70</v>
      </c>
      <c r="Y123" s="157" t="s">
        <v>563</v>
      </c>
      <c r="Z123" s="157">
        <v>115</v>
      </c>
      <c r="AA123" s="157">
        <v>115</v>
      </c>
      <c r="AB123" s="157" t="s">
        <v>534</v>
      </c>
      <c r="AC123" s="157" t="s">
        <v>535</v>
      </c>
      <c r="AD123" s="157" t="s">
        <v>533</v>
      </c>
      <c r="AE123" s="157" t="s">
        <v>1459</v>
      </c>
      <c r="AF123" s="157" t="s">
        <v>563</v>
      </c>
      <c r="AG123" s="157" t="s">
        <v>563</v>
      </c>
      <c r="AH123" s="157" t="s">
        <v>1470</v>
      </c>
      <c r="AI123" s="157" t="s">
        <v>533</v>
      </c>
      <c r="AJ123" s="157">
        <v>115</v>
      </c>
      <c r="AK123" s="157" t="s">
        <v>2102</v>
      </c>
      <c r="AL123" s="157" t="s">
        <v>1451</v>
      </c>
      <c r="AM123" s="157" t="s">
        <v>534</v>
      </c>
      <c r="AN123" s="157" t="s">
        <v>533</v>
      </c>
      <c r="AO123" s="157" t="s">
        <v>533</v>
      </c>
      <c r="AP123" s="157" t="s">
        <v>533</v>
      </c>
      <c r="AQ123" s="157" t="s">
        <v>534</v>
      </c>
      <c r="AR123" s="157" t="s">
        <v>2103</v>
      </c>
      <c r="AS123" s="157" t="s">
        <v>534</v>
      </c>
      <c r="AT123" s="157" t="s">
        <v>534</v>
      </c>
      <c r="AU123" s="157" t="s">
        <v>2066</v>
      </c>
      <c r="AV123" s="157" t="s">
        <v>2106</v>
      </c>
      <c r="AW123" s="157" t="s">
        <v>2096</v>
      </c>
      <c r="AX123" s="157" t="s">
        <v>533</v>
      </c>
      <c r="AY123" s="157">
        <v>2</v>
      </c>
      <c r="AZ123" s="157" t="s">
        <v>11</v>
      </c>
      <c r="BA123" s="157">
        <v>300000000</v>
      </c>
      <c r="BB123" s="157">
        <v>99.031999999999996</v>
      </c>
      <c r="BC123" s="157" t="s">
        <v>535</v>
      </c>
      <c r="BD123" s="157" t="s">
        <v>535</v>
      </c>
      <c r="BE123" s="157" t="s">
        <v>535</v>
      </c>
      <c r="BF123" s="157" t="s">
        <v>2105</v>
      </c>
      <c r="BG123" s="157" t="s">
        <v>533</v>
      </c>
      <c r="BH123" s="157" t="s">
        <v>533</v>
      </c>
      <c r="BI123" s="157" t="s">
        <v>533</v>
      </c>
      <c r="BJ123" s="157" t="s">
        <v>533</v>
      </c>
      <c r="BK123" s="157" t="s">
        <v>149</v>
      </c>
      <c r="BL123" s="157" t="s">
        <v>563</v>
      </c>
      <c r="BM123" s="157" t="s">
        <v>534</v>
      </c>
    </row>
    <row r="124" spans="1:65">
      <c r="A124" s="157">
        <v>122</v>
      </c>
      <c r="B124" s="157" t="s">
        <v>1120</v>
      </c>
      <c r="C124" s="157" t="s">
        <v>3397</v>
      </c>
      <c r="D124" s="157" t="s">
        <v>2107</v>
      </c>
      <c r="E124" s="157" t="s">
        <v>533</v>
      </c>
      <c r="F124" s="157" t="s">
        <v>534</v>
      </c>
      <c r="G124" s="157" t="s">
        <v>534</v>
      </c>
      <c r="H124" s="157" t="s">
        <v>533</v>
      </c>
      <c r="I124" s="157" t="s">
        <v>533</v>
      </c>
      <c r="J124" s="157" t="s">
        <v>533</v>
      </c>
      <c r="K124" s="157" t="s">
        <v>533</v>
      </c>
      <c r="L124" s="157" t="s">
        <v>533</v>
      </c>
      <c r="M124" s="157" t="s">
        <v>533</v>
      </c>
      <c r="N124" s="157" t="s">
        <v>533</v>
      </c>
      <c r="O124" s="157" t="s">
        <v>533</v>
      </c>
      <c r="P124" s="157" t="s">
        <v>533</v>
      </c>
      <c r="Q124" s="157" t="s">
        <v>149</v>
      </c>
      <c r="R124" s="157" t="s">
        <v>533</v>
      </c>
      <c r="S124" s="157" t="s">
        <v>533</v>
      </c>
      <c r="T124" s="157" t="s">
        <v>533</v>
      </c>
      <c r="U124" s="157" t="s">
        <v>533</v>
      </c>
      <c r="V124" s="157" t="s">
        <v>533</v>
      </c>
      <c r="W124" s="157" t="s">
        <v>533</v>
      </c>
      <c r="X124" s="157" t="s">
        <v>533</v>
      </c>
      <c r="Y124" s="157" t="s">
        <v>534</v>
      </c>
      <c r="Z124" s="157" t="s">
        <v>534</v>
      </c>
      <c r="AA124" s="157" t="s">
        <v>534</v>
      </c>
      <c r="AB124" s="157" t="s">
        <v>534</v>
      </c>
      <c r="AC124" s="157" t="s">
        <v>535</v>
      </c>
      <c r="AD124" s="157" t="s">
        <v>533</v>
      </c>
      <c r="AE124" s="157" t="s">
        <v>81</v>
      </c>
      <c r="AF124" s="157" t="s">
        <v>149</v>
      </c>
      <c r="AG124" s="157" t="s">
        <v>149</v>
      </c>
      <c r="AH124" s="157" t="s">
        <v>1460</v>
      </c>
      <c r="AI124" s="157" t="s">
        <v>533</v>
      </c>
      <c r="AJ124" s="157" t="s">
        <v>1461</v>
      </c>
      <c r="AK124" s="157" t="s">
        <v>2108</v>
      </c>
      <c r="AL124" s="157" t="s">
        <v>534</v>
      </c>
      <c r="AM124" s="157" t="s">
        <v>534</v>
      </c>
      <c r="AN124" s="157" t="s">
        <v>534</v>
      </c>
      <c r="AO124" s="157" t="s">
        <v>534</v>
      </c>
      <c r="AP124" s="157" t="s">
        <v>534</v>
      </c>
      <c r="AQ124" s="157" t="s">
        <v>534</v>
      </c>
      <c r="AR124" s="157" t="s">
        <v>534</v>
      </c>
      <c r="AS124" s="157">
        <v>68233915</v>
      </c>
      <c r="AT124" s="157" t="s">
        <v>2109</v>
      </c>
      <c r="AU124" s="157" t="s">
        <v>2110</v>
      </c>
      <c r="AV124" s="157" t="s">
        <v>2111</v>
      </c>
      <c r="AW124" s="157" t="s">
        <v>2112</v>
      </c>
      <c r="AX124" s="157" t="s">
        <v>533</v>
      </c>
      <c r="AY124" s="157">
        <v>3</v>
      </c>
      <c r="AZ124" s="157" t="s">
        <v>11</v>
      </c>
      <c r="BA124" s="157">
        <v>35000000</v>
      </c>
      <c r="BB124" s="157">
        <v>100</v>
      </c>
      <c r="BC124" s="157" t="s">
        <v>535</v>
      </c>
      <c r="BD124" s="157" t="s">
        <v>535</v>
      </c>
      <c r="BE124" s="157" t="s">
        <v>535</v>
      </c>
      <c r="BF124" s="157" t="s">
        <v>534</v>
      </c>
      <c r="BG124" s="157" t="s">
        <v>534</v>
      </c>
      <c r="BH124" s="157" t="s">
        <v>534</v>
      </c>
      <c r="BI124" s="157" t="s">
        <v>534</v>
      </c>
      <c r="BJ124" s="157" t="s">
        <v>534</v>
      </c>
      <c r="BK124" s="157" t="s">
        <v>534</v>
      </c>
      <c r="BL124" s="157" t="s">
        <v>149</v>
      </c>
      <c r="BM124" s="157" t="s">
        <v>534</v>
      </c>
    </row>
    <row r="125" spans="1:65">
      <c r="A125" s="157">
        <v>123</v>
      </c>
      <c r="B125" s="157" t="s">
        <v>1121</v>
      </c>
      <c r="C125" s="157" t="s">
        <v>3398</v>
      </c>
      <c r="D125" s="157" t="s">
        <v>2113</v>
      </c>
      <c r="E125" s="157" t="s">
        <v>533</v>
      </c>
      <c r="F125" s="157" t="s">
        <v>534</v>
      </c>
      <c r="G125" s="157" t="s">
        <v>534</v>
      </c>
      <c r="H125" s="157" t="s">
        <v>533</v>
      </c>
      <c r="I125" s="157" t="s">
        <v>533</v>
      </c>
      <c r="J125" s="157" t="s">
        <v>533</v>
      </c>
      <c r="K125" s="157" t="s">
        <v>533</v>
      </c>
      <c r="L125" s="157" t="s">
        <v>533</v>
      </c>
      <c r="M125" s="157" t="s">
        <v>533</v>
      </c>
      <c r="N125" s="157" t="s">
        <v>533</v>
      </c>
      <c r="O125" s="157" t="s">
        <v>533</v>
      </c>
      <c r="P125" s="157" t="s">
        <v>533</v>
      </c>
      <c r="Q125" s="157" t="s">
        <v>149</v>
      </c>
      <c r="R125" s="157" t="s">
        <v>533</v>
      </c>
      <c r="S125" s="157" t="s">
        <v>533</v>
      </c>
      <c r="T125" s="157" t="s">
        <v>533</v>
      </c>
      <c r="U125" s="157" t="s">
        <v>533</v>
      </c>
      <c r="V125" s="157" t="s">
        <v>533</v>
      </c>
      <c r="W125" s="157" t="s">
        <v>533</v>
      </c>
      <c r="X125" s="157" t="s">
        <v>533</v>
      </c>
      <c r="Y125" s="157" t="s">
        <v>534</v>
      </c>
      <c r="Z125" s="157" t="s">
        <v>534</v>
      </c>
      <c r="AA125" s="157" t="s">
        <v>534</v>
      </c>
      <c r="AB125" s="157" t="s">
        <v>534</v>
      </c>
      <c r="AC125" s="157" t="s">
        <v>535</v>
      </c>
      <c r="AD125" s="157" t="s">
        <v>533</v>
      </c>
      <c r="AE125" s="157" t="s">
        <v>81</v>
      </c>
      <c r="AF125" s="157" t="s">
        <v>149</v>
      </c>
      <c r="AG125" s="157" t="s">
        <v>149</v>
      </c>
      <c r="AH125" s="157" t="s">
        <v>1460</v>
      </c>
      <c r="AI125" s="157" t="s">
        <v>533</v>
      </c>
      <c r="AJ125" s="157" t="s">
        <v>1461</v>
      </c>
      <c r="AK125" s="157" t="s">
        <v>2114</v>
      </c>
      <c r="AL125" s="157" t="s">
        <v>534</v>
      </c>
      <c r="AM125" s="157" t="s">
        <v>534</v>
      </c>
      <c r="AN125" s="157" t="s">
        <v>534</v>
      </c>
      <c r="AO125" s="157" t="s">
        <v>534</v>
      </c>
      <c r="AP125" s="157" t="s">
        <v>534</v>
      </c>
      <c r="AQ125" s="157" t="s">
        <v>534</v>
      </c>
      <c r="AR125" s="157" t="s">
        <v>534</v>
      </c>
      <c r="AS125" s="157">
        <v>13153808</v>
      </c>
      <c r="AT125" s="157" t="s">
        <v>2115</v>
      </c>
      <c r="AU125" s="157" t="s">
        <v>2116</v>
      </c>
      <c r="AV125" s="157" t="s">
        <v>2117</v>
      </c>
      <c r="AW125" s="157" t="s">
        <v>2118</v>
      </c>
      <c r="AX125" s="157" t="s">
        <v>533</v>
      </c>
      <c r="AY125" s="157">
        <v>2.58</v>
      </c>
      <c r="AZ125" s="157" t="s">
        <v>11</v>
      </c>
      <c r="BA125" s="157">
        <v>200000000</v>
      </c>
      <c r="BB125" s="157">
        <v>100</v>
      </c>
      <c r="BC125" s="157" t="s">
        <v>535</v>
      </c>
      <c r="BD125" s="157" t="s">
        <v>535</v>
      </c>
      <c r="BE125" s="157" t="s">
        <v>535</v>
      </c>
      <c r="BF125" s="157" t="s">
        <v>534</v>
      </c>
      <c r="BG125" s="157" t="s">
        <v>534</v>
      </c>
      <c r="BH125" s="157" t="s">
        <v>534</v>
      </c>
      <c r="BI125" s="157" t="s">
        <v>534</v>
      </c>
      <c r="BJ125" s="157" t="s">
        <v>534</v>
      </c>
      <c r="BK125" s="157" t="s">
        <v>534</v>
      </c>
      <c r="BL125" s="157" t="s">
        <v>149</v>
      </c>
      <c r="BM125" s="157" t="s">
        <v>534</v>
      </c>
    </row>
    <row r="126" spans="1:65">
      <c r="A126" s="157">
        <v>124</v>
      </c>
      <c r="B126" s="157" t="s">
        <v>1122</v>
      </c>
      <c r="C126" s="157" t="s">
        <v>3399</v>
      </c>
      <c r="D126" s="157" t="s">
        <v>2119</v>
      </c>
      <c r="E126" s="157" t="s">
        <v>533</v>
      </c>
      <c r="F126" s="157" t="s">
        <v>534</v>
      </c>
      <c r="G126" s="157" t="s">
        <v>534</v>
      </c>
      <c r="H126" s="157" t="s">
        <v>533</v>
      </c>
      <c r="I126" s="157" t="s">
        <v>533</v>
      </c>
      <c r="J126" s="157" t="s">
        <v>70</v>
      </c>
      <c r="K126" s="157" t="s">
        <v>533</v>
      </c>
      <c r="L126" s="157" t="s">
        <v>533</v>
      </c>
      <c r="M126" s="157" t="s">
        <v>533</v>
      </c>
      <c r="N126" s="157" t="s">
        <v>533</v>
      </c>
      <c r="O126" s="157" t="s">
        <v>533</v>
      </c>
      <c r="P126" s="157" t="s">
        <v>533</v>
      </c>
      <c r="Q126" s="157" t="s">
        <v>149</v>
      </c>
      <c r="R126" s="157" t="s">
        <v>2120</v>
      </c>
      <c r="S126" s="157" t="s">
        <v>533</v>
      </c>
      <c r="T126" s="157" t="s">
        <v>533</v>
      </c>
      <c r="U126" s="157" t="s">
        <v>533</v>
      </c>
      <c r="V126" s="157" t="s">
        <v>533</v>
      </c>
      <c r="W126" s="157" t="s">
        <v>533</v>
      </c>
      <c r="X126" s="157" t="s">
        <v>70</v>
      </c>
      <c r="Y126" s="157" t="s">
        <v>564</v>
      </c>
      <c r="Z126" s="157">
        <v>125</v>
      </c>
      <c r="AA126" s="157">
        <v>125</v>
      </c>
      <c r="AB126" s="157" t="s">
        <v>534</v>
      </c>
      <c r="AC126" s="157" t="s">
        <v>535</v>
      </c>
      <c r="AD126" s="157" t="s">
        <v>533</v>
      </c>
      <c r="AE126" s="157" t="s">
        <v>1459</v>
      </c>
      <c r="AF126" s="157" t="s">
        <v>564</v>
      </c>
      <c r="AG126" s="157" t="s">
        <v>564</v>
      </c>
      <c r="AH126" s="157" t="s">
        <v>1470</v>
      </c>
      <c r="AI126" s="157" t="s">
        <v>533</v>
      </c>
      <c r="AJ126" s="157">
        <v>125</v>
      </c>
      <c r="AK126" s="157" t="s">
        <v>2121</v>
      </c>
      <c r="AL126" s="157" t="s">
        <v>534</v>
      </c>
      <c r="AM126" s="157" t="s">
        <v>534</v>
      </c>
      <c r="AN126" s="157" t="s">
        <v>534</v>
      </c>
      <c r="AO126" s="157" t="s">
        <v>534</v>
      </c>
      <c r="AP126" s="157" t="s">
        <v>534</v>
      </c>
      <c r="AQ126" s="157" t="s">
        <v>534</v>
      </c>
      <c r="AR126" s="157" t="s">
        <v>2122</v>
      </c>
      <c r="AS126" s="157" t="s">
        <v>534</v>
      </c>
      <c r="AT126" s="157" t="s">
        <v>534</v>
      </c>
      <c r="AU126" s="157" t="s">
        <v>2123</v>
      </c>
      <c r="AV126" s="157" t="s">
        <v>2124</v>
      </c>
      <c r="AW126" s="157" t="s">
        <v>2125</v>
      </c>
      <c r="AX126" s="157" t="s">
        <v>533</v>
      </c>
      <c r="AY126" s="157">
        <v>2</v>
      </c>
      <c r="AZ126" s="157" t="s">
        <v>11</v>
      </c>
      <c r="BA126" s="157">
        <v>300000000</v>
      </c>
      <c r="BB126" s="157">
        <v>99.335999999999999</v>
      </c>
      <c r="BC126" s="157" t="s">
        <v>535</v>
      </c>
      <c r="BD126" s="157" t="s">
        <v>535</v>
      </c>
      <c r="BE126" s="157" t="s">
        <v>535</v>
      </c>
      <c r="BF126" s="157" t="s">
        <v>1495</v>
      </c>
      <c r="BG126" s="157" t="s">
        <v>533</v>
      </c>
      <c r="BH126" s="157" t="s">
        <v>86</v>
      </c>
      <c r="BI126" s="157" t="s">
        <v>70</v>
      </c>
      <c r="BJ126" s="157" t="s">
        <v>70</v>
      </c>
      <c r="BK126" s="157" t="s">
        <v>3288</v>
      </c>
      <c r="BL126" s="157" t="s">
        <v>564</v>
      </c>
      <c r="BM126" s="157" t="s">
        <v>534</v>
      </c>
    </row>
    <row r="127" spans="1:65">
      <c r="A127" s="157">
        <v>125</v>
      </c>
      <c r="B127" s="157" t="s">
        <v>1123</v>
      </c>
      <c r="C127" s="157" t="s">
        <v>3400</v>
      </c>
      <c r="D127" s="157" t="s">
        <v>2126</v>
      </c>
      <c r="E127" s="157" t="s">
        <v>2127</v>
      </c>
      <c r="F127" s="157" t="s">
        <v>534</v>
      </c>
      <c r="G127" s="157" t="s">
        <v>534</v>
      </c>
      <c r="H127" s="157" t="s">
        <v>533</v>
      </c>
      <c r="I127" s="157" t="s">
        <v>533</v>
      </c>
      <c r="J127" s="157" t="s">
        <v>81</v>
      </c>
      <c r="K127" s="157" t="s">
        <v>533</v>
      </c>
      <c r="L127" s="157" t="s">
        <v>533</v>
      </c>
      <c r="M127" s="157" t="s">
        <v>533</v>
      </c>
      <c r="N127" s="157" t="s">
        <v>533</v>
      </c>
      <c r="O127" s="157" t="s">
        <v>533</v>
      </c>
      <c r="P127" s="157" t="s">
        <v>533</v>
      </c>
      <c r="Q127" s="157" t="s">
        <v>149</v>
      </c>
      <c r="R127" s="157" t="s">
        <v>2128</v>
      </c>
      <c r="S127" s="157" t="s">
        <v>533</v>
      </c>
      <c r="T127" s="157" t="s">
        <v>533</v>
      </c>
      <c r="U127" s="157" t="s">
        <v>533</v>
      </c>
      <c r="V127" s="157" t="s">
        <v>533</v>
      </c>
      <c r="W127" s="157" t="s">
        <v>533</v>
      </c>
      <c r="X127" s="157" t="s">
        <v>83</v>
      </c>
      <c r="Y127" s="157" t="s">
        <v>565</v>
      </c>
      <c r="Z127" s="157" t="s">
        <v>534</v>
      </c>
      <c r="AA127" s="157" t="s">
        <v>534</v>
      </c>
      <c r="AB127" s="157" t="s">
        <v>534</v>
      </c>
      <c r="AC127" s="157" t="s">
        <v>535</v>
      </c>
      <c r="AD127" s="157" t="s">
        <v>533</v>
      </c>
      <c r="AE127" s="157" t="s">
        <v>1459</v>
      </c>
      <c r="AF127" s="157" t="s">
        <v>565</v>
      </c>
      <c r="AG127" s="157" t="s">
        <v>3364</v>
      </c>
      <c r="AH127" s="157" t="s">
        <v>1498</v>
      </c>
      <c r="AI127" s="157" t="s">
        <v>533</v>
      </c>
      <c r="AJ127" s="157" t="s">
        <v>1461</v>
      </c>
      <c r="AK127" s="157" t="s">
        <v>2129</v>
      </c>
      <c r="AL127" s="157" t="s">
        <v>534</v>
      </c>
      <c r="AM127" s="157" t="s">
        <v>534</v>
      </c>
      <c r="AN127" s="157" t="s">
        <v>534</v>
      </c>
      <c r="AO127" s="157" t="s">
        <v>534</v>
      </c>
      <c r="AP127" s="157" t="s">
        <v>534</v>
      </c>
      <c r="AQ127" s="157" t="s">
        <v>534</v>
      </c>
      <c r="AR127" s="157" t="s">
        <v>2130</v>
      </c>
      <c r="AS127" s="157" t="s">
        <v>534</v>
      </c>
      <c r="AT127" s="157" t="s">
        <v>534</v>
      </c>
      <c r="AU127" s="157" t="s">
        <v>2131</v>
      </c>
      <c r="AV127" s="157" t="s">
        <v>2132</v>
      </c>
      <c r="AW127" s="157" t="s">
        <v>2133</v>
      </c>
      <c r="AX127" s="157" t="s">
        <v>533</v>
      </c>
      <c r="AY127" s="157">
        <v>2</v>
      </c>
      <c r="AZ127" s="157" t="s">
        <v>11</v>
      </c>
      <c r="BA127" s="157">
        <v>100000000</v>
      </c>
      <c r="BB127" s="157">
        <v>100</v>
      </c>
      <c r="BC127" s="157" t="s">
        <v>535</v>
      </c>
      <c r="BD127" s="157" t="s">
        <v>535</v>
      </c>
      <c r="BE127" s="157" t="s">
        <v>535</v>
      </c>
      <c r="BF127" s="157" t="s">
        <v>2128</v>
      </c>
      <c r="BG127" s="157" t="s">
        <v>533</v>
      </c>
      <c r="BH127" s="157" t="s">
        <v>533</v>
      </c>
      <c r="BI127" s="157" t="s">
        <v>533</v>
      </c>
      <c r="BJ127" s="157" t="s">
        <v>83</v>
      </c>
      <c r="BK127" s="157" t="s">
        <v>565</v>
      </c>
      <c r="BL127" s="157" t="s">
        <v>565</v>
      </c>
      <c r="BM127" s="157" t="s">
        <v>534</v>
      </c>
    </row>
    <row r="128" spans="1:65">
      <c r="A128" s="157">
        <v>126</v>
      </c>
      <c r="B128" s="157" t="s">
        <v>1124</v>
      </c>
      <c r="C128" s="157" t="s">
        <v>3401</v>
      </c>
      <c r="D128" s="157" t="s">
        <v>2134</v>
      </c>
      <c r="E128" s="157" t="s">
        <v>533</v>
      </c>
      <c r="F128" s="157">
        <v>911294</v>
      </c>
      <c r="G128" s="157" t="s">
        <v>2135</v>
      </c>
      <c r="H128" s="157" t="s">
        <v>74</v>
      </c>
      <c r="I128" s="157" t="s">
        <v>533</v>
      </c>
      <c r="J128" s="157" t="s">
        <v>533</v>
      </c>
      <c r="K128" s="157" t="s">
        <v>533</v>
      </c>
      <c r="L128" s="157" t="s">
        <v>533</v>
      </c>
      <c r="M128" s="157" t="s">
        <v>74</v>
      </c>
      <c r="N128" s="157" t="s">
        <v>533</v>
      </c>
      <c r="O128" s="157" t="s">
        <v>533</v>
      </c>
      <c r="P128" s="157" t="s">
        <v>533</v>
      </c>
      <c r="Q128" s="157" t="s">
        <v>2136</v>
      </c>
      <c r="R128" s="157" t="s">
        <v>533</v>
      </c>
      <c r="S128" s="157" t="s">
        <v>533</v>
      </c>
      <c r="T128" s="157" t="s">
        <v>533</v>
      </c>
      <c r="U128" s="157" t="s">
        <v>533</v>
      </c>
      <c r="V128" s="157" t="s">
        <v>533</v>
      </c>
      <c r="W128" s="157" t="s">
        <v>533</v>
      </c>
      <c r="X128" s="157" t="s">
        <v>533</v>
      </c>
      <c r="Y128" s="157" t="s">
        <v>534</v>
      </c>
      <c r="Z128" s="157">
        <v>258.2</v>
      </c>
      <c r="AA128" s="157">
        <v>258.2</v>
      </c>
      <c r="AB128" s="157">
        <v>558.20000000000005</v>
      </c>
      <c r="AC128" s="157" t="s">
        <v>535</v>
      </c>
      <c r="AD128" s="157" t="s">
        <v>533</v>
      </c>
      <c r="AE128" s="157" t="s">
        <v>1459</v>
      </c>
      <c r="AF128" s="157" t="s">
        <v>2136</v>
      </c>
      <c r="AG128" s="157" t="s">
        <v>2136</v>
      </c>
      <c r="AH128" s="157" t="s">
        <v>1982</v>
      </c>
      <c r="AI128" s="157" t="s">
        <v>533</v>
      </c>
      <c r="AJ128" s="157">
        <v>258.2</v>
      </c>
      <c r="AK128" s="157" t="s">
        <v>2137</v>
      </c>
      <c r="AL128" s="157">
        <v>911294</v>
      </c>
      <c r="AM128" s="157" t="s">
        <v>2135</v>
      </c>
      <c r="AN128" s="157" t="s">
        <v>533</v>
      </c>
      <c r="AO128" s="157" t="s">
        <v>83</v>
      </c>
      <c r="AP128" s="157" t="s">
        <v>71</v>
      </c>
      <c r="AQ128" s="157" t="s">
        <v>561</v>
      </c>
      <c r="AR128" s="157" t="s">
        <v>534</v>
      </c>
      <c r="AS128" s="157" t="s">
        <v>534</v>
      </c>
      <c r="AT128" s="157" t="s">
        <v>534</v>
      </c>
      <c r="AU128" s="157" t="s">
        <v>2131</v>
      </c>
      <c r="AV128" s="157" t="s">
        <v>534</v>
      </c>
      <c r="AW128" s="157" t="s">
        <v>2138</v>
      </c>
      <c r="AX128" s="157" t="s">
        <v>2139</v>
      </c>
      <c r="AY128" s="157">
        <v>3.45</v>
      </c>
      <c r="AZ128" s="157" t="s">
        <v>11</v>
      </c>
      <c r="BA128" s="157">
        <v>1200000000</v>
      </c>
      <c r="BB128" s="157">
        <v>100</v>
      </c>
      <c r="BC128" s="157" t="s">
        <v>535</v>
      </c>
      <c r="BD128" s="157" t="s">
        <v>535</v>
      </c>
      <c r="BE128" s="157" t="s">
        <v>535</v>
      </c>
      <c r="BF128" s="157" t="s">
        <v>2140</v>
      </c>
      <c r="BG128" s="157" t="s">
        <v>75</v>
      </c>
      <c r="BH128" s="157" t="s">
        <v>533</v>
      </c>
      <c r="BI128" s="157" t="s">
        <v>83</v>
      </c>
      <c r="BJ128" s="157" t="s">
        <v>71</v>
      </c>
      <c r="BK128" s="157" t="s">
        <v>1847</v>
      </c>
      <c r="BL128" s="157" t="s">
        <v>561</v>
      </c>
      <c r="BM128" s="157" t="s">
        <v>534</v>
      </c>
    </row>
    <row r="129" spans="1:65">
      <c r="A129" s="157">
        <v>127</v>
      </c>
      <c r="B129" s="157" t="s">
        <v>1125</v>
      </c>
      <c r="C129" s="157" t="s">
        <v>3402</v>
      </c>
      <c r="D129" s="157" t="s">
        <v>1779</v>
      </c>
      <c r="E129" s="157" t="s">
        <v>533</v>
      </c>
      <c r="F129" s="157" t="s">
        <v>534</v>
      </c>
      <c r="G129" s="157" t="s">
        <v>534</v>
      </c>
      <c r="H129" s="157" t="s">
        <v>533</v>
      </c>
      <c r="I129" s="157" t="s">
        <v>70</v>
      </c>
      <c r="J129" s="157" t="s">
        <v>70</v>
      </c>
      <c r="K129" s="157" t="s">
        <v>533</v>
      </c>
      <c r="L129" s="157" t="s">
        <v>533</v>
      </c>
      <c r="M129" s="157" t="s">
        <v>533</v>
      </c>
      <c r="N129" s="157" t="s">
        <v>533</v>
      </c>
      <c r="O129" s="157" t="s">
        <v>533</v>
      </c>
      <c r="P129" s="157" t="s">
        <v>533</v>
      </c>
      <c r="Q129" s="157" t="s">
        <v>149</v>
      </c>
      <c r="R129" s="157" t="s">
        <v>533</v>
      </c>
      <c r="S129" s="157" t="s">
        <v>533</v>
      </c>
      <c r="T129" s="157" t="s">
        <v>533</v>
      </c>
      <c r="U129" s="157" t="s">
        <v>533</v>
      </c>
      <c r="V129" s="157" t="s">
        <v>533</v>
      </c>
      <c r="W129" s="157" t="s">
        <v>533</v>
      </c>
      <c r="X129" s="157" t="s">
        <v>533</v>
      </c>
      <c r="Y129" s="157" t="s">
        <v>534</v>
      </c>
      <c r="Z129" s="157">
        <v>33</v>
      </c>
      <c r="AA129" s="157">
        <v>33</v>
      </c>
      <c r="AB129" s="157" t="s">
        <v>534</v>
      </c>
      <c r="AC129" s="157" t="s">
        <v>535</v>
      </c>
      <c r="AD129" s="157" t="s">
        <v>533</v>
      </c>
      <c r="AE129" s="157" t="s">
        <v>1459</v>
      </c>
      <c r="AF129" s="157" t="s">
        <v>149</v>
      </c>
      <c r="AG129" s="157" t="s">
        <v>536</v>
      </c>
      <c r="AH129" s="157" t="s">
        <v>1460</v>
      </c>
      <c r="AI129" s="157" t="s">
        <v>533</v>
      </c>
      <c r="AJ129" s="157">
        <v>33</v>
      </c>
      <c r="AK129" s="157" t="s">
        <v>1780</v>
      </c>
      <c r="AL129" s="157" t="s">
        <v>534</v>
      </c>
      <c r="AM129" s="157" t="s">
        <v>534</v>
      </c>
      <c r="AN129" s="157" t="s">
        <v>534</v>
      </c>
      <c r="AO129" s="157" t="s">
        <v>534</v>
      </c>
      <c r="AP129" s="157" t="s">
        <v>534</v>
      </c>
      <c r="AQ129" s="157" t="s">
        <v>534</v>
      </c>
      <c r="AR129" s="157" t="s">
        <v>534</v>
      </c>
      <c r="AS129" s="157" t="s">
        <v>534</v>
      </c>
      <c r="AT129" s="157" t="s">
        <v>534</v>
      </c>
      <c r="AU129" s="157" t="s">
        <v>2141</v>
      </c>
      <c r="AV129" s="157" t="s">
        <v>2142</v>
      </c>
      <c r="AW129" s="157" t="s">
        <v>2143</v>
      </c>
      <c r="AX129" s="157" t="s">
        <v>533</v>
      </c>
      <c r="AY129" s="157">
        <v>1.27</v>
      </c>
      <c r="AZ129" s="157" t="s">
        <v>11</v>
      </c>
      <c r="BA129" s="157">
        <v>300000000</v>
      </c>
      <c r="BB129" s="157">
        <v>100</v>
      </c>
      <c r="BC129" s="157" t="s">
        <v>535</v>
      </c>
      <c r="BD129" s="157" t="s">
        <v>535</v>
      </c>
      <c r="BE129" s="157" t="s">
        <v>535</v>
      </c>
      <c r="BF129" s="157" t="s">
        <v>1495</v>
      </c>
      <c r="BG129" s="157" t="s">
        <v>533</v>
      </c>
      <c r="BH129" s="157" t="s">
        <v>86</v>
      </c>
      <c r="BI129" s="157" t="s">
        <v>70</v>
      </c>
      <c r="BJ129" s="157" t="s">
        <v>70</v>
      </c>
      <c r="BK129" s="157" t="s">
        <v>3288</v>
      </c>
      <c r="BL129" s="157" t="s">
        <v>3288</v>
      </c>
      <c r="BM129" s="157" t="s">
        <v>534</v>
      </c>
    </row>
    <row r="130" spans="1:65">
      <c r="A130" s="157">
        <v>128</v>
      </c>
      <c r="B130" s="157" t="s">
        <v>1126</v>
      </c>
      <c r="C130" s="157" t="s">
        <v>3402</v>
      </c>
      <c r="D130" s="157" t="s">
        <v>2144</v>
      </c>
      <c r="E130" s="157" t="s">
        <v>2145</v>
      </c>
      <c r="F130" s="157" t="s">
        <v>534</v>
      </c>
      <c r="G130" s="157" t="s">
        <v>534</v>
      </c>
      <c r="H130" s="157" t="s">
        <v>533</v>
      </c>
      <c r="I130" s="157" t="s">
        <v>77</v>
      </c>
      <c r="J130" s="157" t="s">
        <v>533</v>
      </c>
      <c r="K130" s="157" t="s">
        <v>533</v>
      </c>
      <c r="L130" s="157" t="s">
        <v>533</v>
      </c>
      <c r="M130" s="157" t="s">
        <v>533</v>
      </c>
      <c r="N130" s="157" t="s">
        <v>533</v>
      </c>
      <c r="O130" s="157" t="s">
        <v>533</v>
      </c>
      <c r="P130" s="157" t="s">
        <v>533</v>
      </c>
      <c r="Q130" s="157" t="s">
        <v>149</v>
      </c>
      <c r="R130" s="157" t="s">
        <v>2146</v>
      </c>
      <c r="S130" s="157" t="s">
        <v>533</v>
      </c>
      <c r="T130" s="157" t="s">
        <v>533</v>
      </c>
      <c r="U130" s="157" t="s">
        <v>533</v>
      </c>
      <c r="V130" s="157" t="s">
        <v>533</v>
      </c>
      <c r="W130" s="157" t="s">
        <v>77</v>
      </c>
      <c r="X130" s="157" t="s">
        <v>533</v>
      </c>
      <c r="Y130" s="157" t="s">
        <v>1821</v>
      </c>
      <c r="Z130" s="157">
        <v>110</v>
      </c>
      <c r="AA130" s="157">
        <v>110</v>
      </c>
      <c r="AB130" s="157" t="s">
        <v>534</v>
      </c>
      <c r="AC130" s="157" t="s">
        <v>535</v>
      </c>
      <c r="AD130" s="157" t="s">
        <v>533</v>
      </c>
      <c r="AE130" s="157" t="s">
        <v>1459</v>
      </c>
      <c r="AF130" s="157" t="s">
        <v>1821</v>
      </c>
      <c r="AG130" s="157" t="s">
        <v>1821</v>
      </c>
      <c r="AH130" s="157" t="s">
        <v>1470</v>
      </c>
      <c r="AI130" s="157" t="s">
        <v>533</v>
      </c>
      <c r="AJ130" s="157">
        <v>110</v>
      </c>
      <c r="AK130" s="157" t="s">
        <v>2147</v>
      </c>
      <c r="AL130" s="157" t="s">
        <v>534</v>
      </c>
      <c r="AM130" s="157" t="s">
        <v>534</v>
      </c>
      <c r="AN130" s="157" t="s">
        <v>534</v>
      </c>
      <c r="AO130" s="157" t="s">
        <v>534</v>
      </c>
      <c r="AP130" s="157" t="s">
        <v>534</v>
      </c>
      <c r="AQ130" s="157" t="s">
        <v>534</v>
      </c>
      <c r="AR130" s="157" t="s">
        <v>2148</v>
      </c>
      <c r="AS130" s="157" t="s">
        <v>534</v>
      </c>
      <c r="AT130" s="157" t="s">
        <v>534</v>
      </c>
      <c r="AU130" s="157" t="s">
        <v>2138</v>
      </c>
      <c r="AV130" s="157" t="s">
        <v>2149</v>
      </c>
      <c r="AW130" s="157" t="s">
        <v>2143</v>
      </c>
      <c r="AX130" s="157" t="s">
        <v>533</v>
      </c>
      <c r="AY130" s="157">
        <v>2</v>
      </c>
      <c r="AZ130" s="157" t="s">
        <v>11</v>
      </c>
      <c r="BA130" s="157">
        <v>300000000</v>
      </c>
      <c r="BB130" s="157">
        <v>99.936000000000007</v>
      </c>
      <c r="BC130" s="157" t="s">
        <v>535</v>
      </c>
      <c r="BD130" s="157" t="s">
        <v>535</v>
      </c>
      <c r="BE130" s="157" t="s">
        <v>535</v>
      </c>
      <c r="BF130" s="157" t="s">
        <v>2146</v>
      </c>
      <c r="BG130" s="157" t="s">
        <v>533</v>
      </c>
      <c r="BH130" s="157" t="s">
        <v>533</v>
      </c>
      <c r="BI130" s="157" t="s">
        <v>77</v>
      </c>
      <c r="BJ130" s="157" t="s">
        <v>533</v>
      </c>
      <c r="BK130" s="157" t="s">
        <v>1821</v>
      </c>
      <c r="BL130" s="157" t="s">
        <v>1821</v>
      </c>
      <c r="BM130" s="157" t="s">
        <v>534</v>
      </c>
    </row>
    <row r="131" spans="1:65">
      <c r="A131" s="157">
        <v>129</v>
      </c>
      <c r="B131" s="157" t="s">
        <v>1127</v>
      </c>
      <c r="C131" s="157" t="s">
        <v>3403</v>
      </c>
      <c r="D131" s="157" t="s">
        <v>2150</v>
      </c>
      <c r="E131" s="157" t="s">
        <v>2002</v>
      </c>
      <c r="F131" s="157" t="s">
        <v>534</v>
      </c>
      <c r="G131" s="157" t="s">
        <v>534</v>
      </c>
      <c r="H131" s="157" t="s">
        <v>533</v>
      </c>
      <c r="I131" s="157" t="s">
        <v>73</v>
      </c>
      <c r="J131" s="157" t="s">
        <v>2003</v>
      </c>
      <c r="K131" s="157" t="s">
        <v>533</v>
      </c>
      <c r="L131" s="157" t="s">
        <v>533</v>
      </c>
      <c r="M131" s="157" t="s">
        <v>533</v>
      </c>
      <c r="N131" s="157" t="s">
        <v>533</v>
      </c>
      <c r="O131" s="157" t="s">
        <v>533</v>
      </c>
      <c r="P131" s="157" t="s">
        <v>533</v>
      </c>
      <c r="Q131" s="157" t="s">
        <v>149</v>
      </c>
      <c r="R131" s="157" t="s">
        <v>2004</v>
      </c>
      <c r="S131" s="157" t="s">
        <v>533</v>
      </c>
      <c r="T131" s="157" t="s">
        <v>533</v>
      </c>
      <c r="U131" s="157" t="s">
        <v>533</v>
      </c>
      <c r="V131" s="157" t="s">
        <v>533</v>
      </c>
      <c r="W131" s="157" t="s">
        <v>73</v>
      </c>
      <c r="X131" s="157" t="s">
        <v>2003</v>
      </c>
      <c r="Y131" s="157" t="s">
        <v>2005</v>
      </c>
      <c r="Z131" s="157">
        <v>175</v>
      </c>
      <c r="AA131" s="157">
        <v>175</v>
      </c>
      <c r="AB131" s="157" t="s">
        <v>534</v>
      </c>
      <c r="AC131" s="157" t="s">
        <v>535</v>
      </c>
      <c r="AD131" s="157" t="s">
        <v>533</v>
      </c>
      <c r="AE131" s="157" t="s">
        <v>1459</v>
      </c>
      <c r="AF131" s="157" t="s">
        <v>2005</v>
      </c>
      <c r="AG131" s="157" t="s">
        <v>2005</v>
      </c>
      <c r="AH131" s="157" t="s">
        <v>1470</v>
      </c>
      <c r="AI131" s="157" t="s">
        <v>533</v>
      </c>
      <c r="AJ131" s="157">
        <v>175</v>
      </c>
      <c r="AK131" s="157" t="s">
        <v>2151</v>
      </c>
      <c r="AL131" s="157" t="s">
        <v>534</v>
      </c>
      <c r="AM131" s="157" t="s">
        <v>534</v>
      </c>
      <c r="AN131" s="157" t="s">
        <v>534</v>
      </c>
      <c r="AO131" s="157" t="s">
        <v>534</v>
      </c>
      <c r="AP131" s="157" t="s">
        <v>534</v>
      </c>
      <c r="AQ131" s="157" t="s">
        <v>534</v>
      </c>
      <c r="AR131" s="157" t="s">
        <v>2007</v>
      </c>
      <c r="AS131" s="157" t="s">
        <v>534</v>
      </c>
      <c r="AT131" s="157" t="s">
        <v>534</v>
      </c>
      <c r="AU131" s="157" t="s">
        <v>2152</v>
      </c>
      <c r="AV131" s="157" t="s">
        <v>2153</v>
      </c>
      <c r="AW131" s="157" t="s">
        <v>2154</v>
      </c>
      <c r="AX131" s="157" t="s">
        <v>533</v>
      </c>
      <c r="AY131" s="157">
        <v>2.875</v>
      </c>
      <c r="AZ131" s="157" t="s">
        <v>11</v>
      </c>
      <c r="BA131" s="157">
        <v>300000000</v>
      </c>
      <c r="BB131" s="157">
        <v>99.323000000000008</v>
      </c>
      <c r="BC131" s="157" t="s">
        <v>535</v>
      </c>
      <c r="BD131" s="157" t="s">
        <v>535</v>
      </c>
      <c r="BE131" s="157" t="s">
        <v>535</v>
      </c>
      <c r="BF131" s="157" t="s">
        <v>534</v>
      </c>
      <c r="BG131" s="157" t="s">
        <v>534</v>
      </c>
      <c r="BH131" s="157" t="s">
        <v>534</v>
      </c>
      <c r="BI131" s="157" t="s">
        <v>534</v>
      </c>
      <c r="BJ131" s="157" t="s">
        <v>534</v>
      </c>
      <c r="BK131" s="157" t="s">
        <v>534</v>
      </c>
      <c r="BL131" s="157" t="s">
        <v>2005</v>
      </c>
      <c r="BM131" s="157" t="s">
        <v>534</v>
      </c>
    </row>
    <row r="132" spans="1:65">
      <c r="A132" s="157">
        <v>130</v>
      </c>
      <c r="B132" s="157" t="s">
        <v>1128</v>
      </c>
      <c r="C132" s="157" t="s">
        <v>3404</v>
      </c>
      <c r="D132" s="157" t="s">
        <v>2155</v>
      </c>
      <c r="E132" s="157" t="s">
        <v>533</v>
      </c>
      <c r="F132" s="157" t="s">
        <v>534</v>
      </c>
      <c r="G132" s="157" t="s">
        <v>534</v>
      </c>
      <c r="H132" s="157" t="s">
        <v>82</v>
      </c>
      <c r="I132" s="157" t="s">
        <v>533</v>
      </c>
      <c r="J132" s="157" t="s">
        <v>71</v>
      </c>
      <c r="K132" s="157" t="s">
        <v>82</v>
      </c>
      <c r="L132" s="157" t="s">
        <v>533</v>
      </c>
      <c r="M132" s="157" t="s">
        <v>82</v>
      </c>
      <c r="N132" s="157" t="s">
        <v>533</v>
      </c>
      <c r="O132" s="157" t="s">
        <v>533</v>
      </c>
      <c r="P132" s="157" t="s">
        <v>71</v>
      </c>
      <c r="Q132" s="157" t="s">
        <v>2156</v>
      </c>
      <c r="R132" s="157" t="s">
        <v>533</v>
      </c>
      <c r="S132" s="157" t="s">
        <v>533</v>
      </c>
      <c r="T132" s="157" t="s">
        <v>533</v>
      </c>
      <c r="U132" s="157" t="s">
        <v>533</v>
      </c>
      <c r="V132" s="157" t="s">
        <v>533</v>
      </c>
      <c r="W132" s="157" t="s">
        <v>533</v>
      </c>
      <c r="X132" s="157" t="s">
        <v>533</v>
      </c>
      <c r="Y132" s="157" t="s">
        <v>534</v>
      </c>
      <c r="Z132" s="157">
        <v>120</v>
      </c>
      <c r="AA132" s="157">
        <v>120</v>
      </c>
      <c r="AB132" s="157" t="s">
        <v>534</v>
      </c>
      <c r="AC132" s="157" t="s">
        <v>535</v>
      </c>
      <c r="AD132" s="157" t="s">
        <v>533</v>
      </c>
      <c r="AE132" s="157" t="s">
        <v>1459</v>
      </c>
      <c r="AF132" s="157" t="s">
        <v>2156</v>
      </c>
      <c r="AG132" s="157" t="s">
        <v>2156</v>
      </c>
      <c r="AH132" s="157" t="s">
        <v>1460</v>
      </c>
      <c r="AI132" s="157" t="s">
        <v>533</v>
      </c>
      <c r="AJ132" s="157">
        <v>120</v>
      </c>
      <c r="AK132" s="157" t="s">
        <v>2157</v>
      </c>
      <c r="AL132" s="157" t="s">
        <v>1451</v>
      </c>
      <c r="AM132" s="157" t="s">
        <v>534</v>
      </c>
      <c r="AN132" s="157" t="s">
        <v>533</v>
      </c>
      <c r="AO132" s="157" t="s">
        <v>533</v>
      </c>
      <c r="AP132" s="157" t="s">
        <v>533</v>
      </c>
      <c r="AQ132" s="157" t="s">
        <v>534</v>
      </c>
      <c r="AR132" s="157" t="s">
        <v>534</v>
      </c>
      <c r="AS132" s="157" t="s">
        <v>534</v>
      </c>
      <c r="AT132" s="157" t="s">
        <v>534</v>
      </c>
      <c r="AU132" s="157" t="s">
        <v>2158</v>
      </c>
      <c r="AV132" s="157" t="s">
        <v>2159</v>
      </c>
      <c r="AW132" s="157" t="s">
        <v>2160</v>
      </c>
      <c r="AX132" s="157" t="s">
        <v>533</v>
      </c>
      <c r="AY132" s="157">
        <v>1.915</v>
      </c>
      <c r="AZ132" s="157" t="s">
        <v>11</v>
      </c>
      <c r="BA132" s="157">
        <v>500000000</v>
      </c>
      <c r="BB132" s="157">
        <v>100</v>
      </c>
      <c r="BC132" s="157" t="s">
        <v>535</v>
      </c>
      <c r="BD132" s="157" t="s">
        <v>535</v>
      </c>
      <c r="BE132" s="157" t="s">
        <v>535</v>
      </c>
      <c r="BF132" s="157" t="s">
        <v>2161</v>
      </c>
      <c r="BG132" s="157" t="s">
        <v>82</v>
      </c>
      <c r="BH132" s="157" t="s">
        <v>533</v>
      </c>
      <c r="BI132" s="157" t="s">
        <v>533</v>
      </c>
      <c r="BJ132" s="157" t="s">
        <v>71</v>
      </c>
      <c r="BK132" s="157" t="s">
        <v>2156</v>
      </c>
      <c r="BL132" s="157" t="s">
        <v>2156</v>
      </c>
      <c r="BM132" s="157" t="s">
        <v>534</v>
      </c>
    </row>
    <row r="133" spans="1:65">
      <c r="A133" s="157">
        <v>131</v>
      </c>
      <c r="B133" s="157" t="s">
        <v>1129</v>
      </c>
      <c r="C133" s="157" t="s">
        <v>3404</v>
      </c>
      <c r="D133" s="157" t="s">
        <v>2162</v>
      </c>
      <c r="E133" s="157" t="s">
        <v>2163</v>
      </c>
      <c r="F133" s="157" t="s">
        <v>534</v>
      </c>
      <c r="G133" s="157" t="s">
        <v>534</v>
      </c>
      <c r="H133" s="157" t="s">
        <v>533</v>
      </c>
      <c r="I133" s="157" t="s">
        <v>73</v>
      </c>
      <c r="J133" s="157" t="s">
        <v>533</v>
      </c>
      <c r="K133" s="157" t="s">
        <v>533</v>
      </c>
      <c r="L133" s="157" t="s">
        <v>533</v>
      </c>
      <c r="M133" s="157" t="s">
        <v>533</v>
      </c>
      <c r="N133" s="157" t="s">
        <v>533</v>
      </c>
      <c r="O133" s="157" t="s">
        <v>533</v>
      </c>
      <c r="P133" s="157" t="s">
        <v>533</v>
      </c>
      <c r="Q133" s="157" t="s">
        <v>149</v>
      </c>
      <c r="R133" s="157" t="s">
        <v>2164</v>
      </c>
      <c r="S133" s="157" t="s">
        <v>533</v>
      </c>
      <c r="T133" s="157" t="s">
        <v>533</v>
      </c>
      <c r="U133" s="157" t="s">
        <v>533</v>
      </c>
      <c r="V133" s="157" t="s">
        <v>533</v>
      </c>
      <c r="W133" s="157" t="s">
        <v>73</v>
      </c>
      <c r="X133" s="157" t="s">
        <v>70</v>
      </c>
      <c r="Y133" s="157" t="s">
        <v>1504</v>
      </c>
      <c r="Z133" s="157">
        <v>110</v>
      </c>
      <c r="AA133" s="157">
        <v>110</v>
      </c>
      <c r="AB133" s="157" t="s">
        <v>534</v>
      </c>
      <c r="AC133" s="157" t="s">
        <v>535</v>
      </c>
      <c r="AD133" s="157" t="s">
        <v>533</v>
      </c>
      <c r="AE133" s="157" t="s">
        <v>1459</v>
      </c>
      <c r="AF133" s="157" t="s">
        <v>1504</v>
      </c>
      <c r="AG133" s="157" t="s">
        <v>1686</v>
      </c>
      <c r="AH133" s="157" t="s">
        <v>1470</v>
      </c>
      <c r="AI133" s="157" t="s">
        <v>533</v>
      </c>
      <c r="AJ133" s="157">
        <v>110</v>
      </c>
      <c r="AK133" s="157" t="s">
        <v>2165</v>
      </c>
      <c r="AL133" s="157" t="s">
        <v>534</v>
      </c>
      <c r="AM133" s="157" t="s">
        <v>534</v>
      </c>
      <c r="AN133" s="157" t="s">
        <v>534</v>
      </c>
      <c r="AO133" s="157" t="s">
        <v>534</v>
      </c>
      <c r="AP133" s="157" t="s">
        <v>534</v>
      </c>
      <c r="AQ133" s="157" t="s">
        <v>534</v>
      </c>
      <c r="AR133" s="157" t="s">
        <v>2166</v>
      </c>
      <c r="AS133" s="157" t="s">
        <v>534</v>
      </c>
      <c r="AT133" s="157" t="s">
        <v>534</v>
      </c>
      <c r="AU133" s="157" t="s">
        <v>2167</v>
      </c>
      <c r="AV133" s="157" t="s">
        <v>2168</v>
      </c>
      <c r="AW133" s="157" t="s">
        <v>2160</v>
      </c>
      <c r="AX133" s="157" t="s">
        <v>533</v>
      </c>
      <c r="AY133" s="157">
        <v>1.75</v>
      </c>
      <c r="AZ133" s="157" t="s">
        <v>11</v>
      </c>
      <c r="BA133" s="157">
        <v>500000000</v>
      </c>
      <c r="BB133" s="157">
        <v>99.891999999999996</v>
      </c>
      <c r="BC133" s="157" t="s">
        <v>535</v>
      </c>
      <c r="BD133" s="157" t="s">
        <v>535</v>
      </c>
      <c r="BE133" s="157" t="s">
        <v>535</v>
      </c>
      <c r="BF133" s="157" t="s">
        <v>2169</v>
      </c>
      <c r="BG133" s="157" t="s">
        <v>533</v>
      </c>
      <c r="BH133" s="157" t="s">
        <v>533</v>
      </c>
      <c r="BI133" s="157" t="s">
        <v>70</v>
      </c>
      <c r="BJ133" s="157" t="s">
        <v>2170</v>
      </c>
      <c r="BK133" s="157" t="s">
        <v>2171</v>
      </c>
      <c r="BL133" s="157" t="s">
        <v>1504</v>
      </c>
      <c r="BM133" s="157" t="s">
        <v>534</v>
      </c>
    </row>
    <row r="134" spans="1:65">
      <c r="A134" s="157">
        <v>132</v>
      </c>
      <c r="B134" s="157" t="s">
        <v>1130</v>
      </c>
      <c r="C134" s="157" t="s">
        <v>3405</v>
      </c>
      <c r="D134" s="157" t="s">
        <v>2172</v>
      </c>
      <c r="E134" s="157" t="s">
        <v>533</v>
      </c>
      <c r="F134" s="157" t="s">
        <v>534</v>
      </c>
      <c r="G134" s="157" t="s">
        <v>534</v>
      </c>
      <c r="H134" s="157" t="s">
        <v>85</v>
      </c>
      <c r="I134" s="157" t="s">
        <v>77</v>
      </c>
      <c r="J134" s="157" t="s">
        <v>533</v>
      </c>
      <c r="K134" s="157" t="s">
        <v>533</v>
      </c>
      <c r="L134" s="157" t="s">
        <v>533</v>
      </c>
      <c r="M134" s="157" t="s">
        <v>533</v>
      </c>
      <c r="N134" s="157" t="s">
        <v>533</v>
      </c>
      <c r="O134" s="157" t="s">
        <v>533</v>
      </c>
      <c r="P134" s="157" t="s">
        <v>533</v>
      </c>
      <c r="Q134" s="157" t="s">
        <v>149</v>
      </c>
      <c r="R134" s="157" t="s">
        <v>533</v>
      </c>
      <c r="S134" s="157" t="s">
        <v>533</v>
      </c>
      <c r="T134" s="157" t="s">
        <v>533</v>
      </c>
      <c r="U134" s="157" t="s">
        <v>533</v>
      </c>
      <c r="V134" s="157" t="s">
        <v>533</v>
      </c>
      <c r="W134" s="157" t="s">
        <v>533</v>
      </c>
      <c r="X134" s="157" t="s">
        <v>533</v>
      </c>
      <c r="Y134" s="157" t="s">
        <v>534</v>
      </c>
      <c r="Z134" s="157">
        <v>85</v>
      </c>
      <c r="AA134" s="157">
        <v>85</v>
      </c>
      <c r="AB134" s="157" t="s">
        <v>534</v>
      </c>
      <c r="AC134" s="157" t="s">
        <v>535</v>
      </c>
      <c r="AD134" s="157" t="s">
        <v>533</v>
      </c>
      <c r="AE134" s="157" t="s">
        <v>1459</v>
      </c>
      <c r="AF134" s="157" t="s">
        <v>149</v>
      </c>
      <c r="AG134" s="157" t="s">
        <v>3406</v>
      </c>
      <c r="AH134" s="157" t="s">
        <v>1460</v>
      </c>
      <c r="AI134" s="157" t="s">
        <v>533</v>
      </c>
      <c r="AJ134" s="157">
        <v>85</v>
      </c>
      <c r="AK134" s="157" t="s">
        <v>2173</v>
      </c>
      <c r="AL134" s="157" t="s">
        <v>534</v>
      </c>
      <c r="AM134" s="157" t="s">
        <v>534</v>
      </c>
      <c r="AN134" s="157" t="s">
        <v>534</v>
      </c>
      <c r="AO134" s="157" t="s">
        <v>534</v>
      </c>
      <c r="AP134" s="157" t="s">
        <v>534</v>
      </c>
      <c r="AQ134" s="157" t="s">
        <v>534</v>
      </c>
      <c r="AR134" s="157" t="s">
        <v>534</v>
      </c>
      <c r="AS134" s="157" t="s">
        <v>534</v>
      </c>
      <c r="AT134" s="157" t="s">
        <v>534</v>
      </c>
      <c r="AU134" s="157" t="s">
        <v>2174</v>
      </c>
      <c r="AV134" s="157" t="s">
        <v>2175</v>
      </c>
      <c r="AW134" s="157" t="s">
        <v>2176</v>
      </c>
      <c r="AX134" s="157" t="s">
        <v>533</v>
      </c>
      <c r="AY134" s="157">
        <v>1.5</v>
      </c>
      <c r="AZ134" s="157" t="s">
        <v>11</v>
      </c>
      <c r="BA134" s="157">
        <v>300000000</v>
      </c>
      <c r="BB134" s="157">
        <v>99.766000000000005</v>
      </c>
      <c r="BC134" s="157" t="s">
        <v>535</v>
      </c>
      <c r="BD134" s="157" t="s">
        <v>535</v>
      </c>
      <c r="BE134" s="157" t="s">
        <v>535</v>
      </c>
      <c r="BF134" s="157" t="s">
        <v>2177</v>
      </c>
      <c r="BG134" s="157" t="s">
        <v>533</v>
      </c>
      <c r="BH134" s="157" t="s">
        <v>85</v>
      </c>
      <c r="BI134" s="157" t="s">
        <v>77</v>
      </c>
      <c r="BJ134" s="157" t="s">
        <v>533</v>
      </c>
      <c r="BK134" s="157" t="s">
        <v>3406</v>
      </c>
      <c r="BL134" s="157" t="s">
        <v>3406</v>
      </c>
      <c r="BM134" s="157" t="s">
        <v>534</v>
      </c>
    </row>
    <row r="135" spans="1:65">
      <c r="A135" s="157">
        <v>133</v>
      </c>
      <c r="B135" s="157" t="s">
        <v>1131</v>
      </c>
      <c r="C135" s="157" t="s">
        <v>3405</v>
      </c>
      <c r="D135" s="157" t="s">
        <v>2178</v>
      </c>
      <c r="E135" s="157" t="s">
        <v>1960</v>
      </c>
      <c r="F135" s="157" t="s">
        <v>534</v>
      </c>
      <c r="G135" s="157" t="s">
        <v>534</v>
      </c>
      <c r="H135" s="157" t="s">
        <v>533</v>
      </c>
      <c r="I135" s="157" t="s">
        <v>533</v>
      </c>
      <c r="J135" s="157" t="s">
        <v>70</v>
      </c>
      <c r="K135" s="157" t="s">
        <v>533</v>
      </c>
      <c r="L135" s="157" t="s">
        <v>533</v>
      </c>
      <c r="M135" s="157" t="s">
        <v>74</v>
      </c>
      <c r="N135" s="157" t="s">
        <v>533</v>
      </c>
      <c r="O135" s="157" t="s">
        <v>533</v>
      </c>
      <c r="P135" s="157" t="s">
        <v>533</v>
      </c>
      <c r="Q135" s="157" t="s">
        <v>2136</v>
      </c>
      <c r="R135" s="157" t="s">
        <v>2179</v>
      </c>
      <c r="S135" s="157" t="s">
        <v>533</v>
      </c>
      <c r="T135" s="157" t="s">
        <v>533</v>
      </c>
      <c r="U135" s="157" t="s">
        <v>74</v>
      </c>
      <c r="V135" s="157" t="s">
        <v>533</v>
      </c>
      <c r="W135" s="157" t="s">
        <v>533</v>
      </c>
      <c r="X135" s="157" t="s">
        <v>70</v>
      </c>
      <c r="Y135" s="157" t="s">
        <v>563</v>
      </c>
      <c r="Z135" s="157" t="s">
        <v>534</v>
      </c>
      <c r="AA135" s="157" t="s">
        <v>534</v>
      </c>
      <c r="AB135" s="157" t="s">
        <v>534</v>
      </c>
      <c r="AC135" s="157" t="s">
        <v>535</v>
      </c>
      <c r="AD135" s="157" t="s">
        <v>533</v>
      </c>
      <c r="AE135" s="157" t="s">
        <v>1459</v>
      </c>
      <c r="AF135" s="157" t="s">
        <v>563</v>
      </c>
      <c r="AG135" s="157" t="s">
        <v>564</v>
      </c>
      <c r="AH135" s="157" t="s">
        <v>1498</v>
      </c>
      <c r="AI135" s="157" t="s">
        <v>533</v>
      </c>
      <c r="AJ135" s="157" t="s">
        <v>1461</v>
      </c>
      <c r="AK135" s="157" t="s">
        <v>2180</v>
      </c>
      <c r="AL135" s="157" t="s">
        <v>534</v>
      </c>
      <c r="AM135" s="157" t="s">
        <v>534</v>
      </c>
      <c r="AN135" s="157" t="s">
        <v>534</v>
      </c>
      <c r="AO135" s="157" t="s">
        <v>534</v>
      </c>
      <c r="AP135" s="157" t="s">
        <v>534</v>
      </c>
      <c r="AQ135" s="157" t="s">
        <v>534</v>
      </c>
      <c r="AR135" s="157" t="s">
        <v>2181</v>
      </c>
      <c r="AS135" s="157" t="s">
        <v>534</v>
      </c>
      <c r="AT135" s="157" t="s">
        <v>534</v>
      </c>
      <c r="AU135" s="157" t="s">
        <v>2174</v>
      </c>
      <c r="AV135" s="157" t="s">
        <v>2175</v>
      </c>
      <c r="AW135" s="157" t="s">
        <v>2176</v>
      </c>
      <c r="AX135" s="157" t="s">
        <v>533</v>
      </c>
      <c r="AY135" s="157">
        <v>2.2999999999999998</v>
      </c>
      <c r="AZ135" s="157" t="s">
        <v>11</v>
      </c>
      <c r="BA135" s="157">
        <v>500000000</v>
      </c>
      <c r="BB135" s="157">
        <v>100</v>
      </c>
      <c r="BC135" s="157" t="s">
        <v>535</v>
      </c>
      <c r="BD135" s="157" t="s">
        <v>535</v>
      </c>
      <c r="BE135" s="157" t="s">
        <v>535</v>
      </c>
      <c r="BF135" s="157" t="s">
        <v>534</v>
      </c>
      <c r="BG135" s="157" t="s">
        <v>534</v>
      </c>
      <c r="BH135" s="157" t="s">
        <v>534</v>
      </c>
      <c r="BI135" s="157" t="s">
        <v>534</v>
      </c>
      <c r="BJ135" s="157" t="s">
        <v>534</v>
      </c>
      <c r="BK135" s="157" t="s">
        <v>534</v>
      </c>
      <c r="BL135" s="157" t="s">
        <v>563</v>
      </c>
      <c r="BM135" s="157" t="s">
        <v>534</v>
      </c>
    </row>
    <row r="136" spans="1:65">
      <c r="A136" s="157">
        <v>134</v>
      </c>
      <c r="B136" s="157" t="s">
        <v>1132</v>
      </c>
      <c r="C136" s="157" t="s">
        <v>3407</v>
      </c>
      <c r="D136" s="157" t="s">
        <v>2182</v>
      </c>
      <c r="E136" s="157" t="s">
        <v>533</v>
      </c>
      <c r="F136" s="157">
        <v>911294</v>
      </c>
      <c r="G136" s="157" t="s">
        <v>2135</v>
      </c>
      <c r="H136" s="157" t="s">
        <v>74</v>
      </c>
      <c r="I136" s="157" t="s">
        <v>533</v>
      </c>
      <c r="J136" s="157" t="s">
        <v>533</v>
      </c>
      <c r="K136" s="157" t="s">
        <v>533</v>
      </c>
      <c r="L136" s="157" t="s">
        <v>533</v>
      </c>
      <c r="M136" s="157" t="s">
        <v>74</v>
      </c>
      <c r="N136" s="157" t="s">
        <v>533</v>
      </c>
      <c r="O136" s="157" t="s">
        <v>533</v>
      </c>
      <c r="P136" s="157" t="s">
        <v>533</v>
      </c>
      <c r="Q136" s="157" t="s">
        <v>2136</v>
      </c>
      <c r="R136" s="157" t="s">
        <v>533</v>
      </c>
      <c r="S136" s="157" t="s">
        <v>533</v>
      </c>
      <c r="T136" s="157" t="s">
        <v>533</v>
      </c>
      <c r="U136" s="157" t="s">
        <v>533</v>
      </c>
      <c r="V136" s="157" t="s">
        <v>533</v>
      </c>
      <c r="W136" s="157" t="s">
        <v>533</v>
      </c>
      <c r="X136" s="157" t="s">
        <v>533</v>
      </c>
      <c r="Y136" s="157" t="s">
        <v>534</v>
      </c>
      <c r="Z136" s="157">
        <v>263.3</v>
      </c>
      <c r="AA136" s="157">
        <v>263.3</v>
      </c>
      <c r="AB136" s="157">
        <v>563.29999999999995</v>
      </c>
      <c r="AC136" s="157" t="s">
        <v>535</v>
      </c>
      <c r="AD136" s="157" t="s">
        <v>533</v>
      </c>
      <c r="AE136" s="157" t="s">
        <v>1459</v>
      </c>
      <c r="AF136" s="157" t="s">
        <v>2136</v>
      </c>
      <c r="AG136" s="157" t="s">
        <v>2136</v>
      </c>
      <c r="AH136" s="157" t="s">
        <v>1982</v>
      </c>
      <c r="AI136" s="157" t="s">
        <v>533</v>
      </c>
      <c r="AJ136" s="157">
        <v>263.3</v>
      </c>
      <c r="AK136" s="157" t="s">
        <v>2183</v>
      </c>
      <c r="AL136" s="157">
        <v>911294</v>
      </c>
      <c r="AM136" s="157" t="s">
        <v>2135</v>
      </c>
      <c r="AN136" s="157" t="s">
        <v>533</v>
      </c>
      <c r="AO136" s="157" t="s">
        <v>83</v>
      </c>
      <c r="AP136" s="157" t="s">
        <v>71</v>
      </c>
      <c r="AQ136" s="157" t="s">
        <v>561</v>
      </c>
      <c r="AR136" s="157" t="s">
        <v>534</v>
      </c>
      <c r="AS136" s="157" t="s">
        <v>534</v>
      </c>
      <c r="AT136" s="157" t="s">
        <v>534</v>
      </c>
      <c r="AU136" s="157" t="s">
        <v>2160</v>
      </c>
      <c r="AV136" s="157" t="s">
        <v>534</v>
      </c>
      <c r="AW136" s="157" t="s">
        <v>2184</v>
      </c>
      <c r="AX136" s="157" t="s">
        <v>2185</v>
      </c>
      <c r="AY136" s="157">
        <v>3.38</v>
      </c>
      <c r="AZ136" s="157" t="s">
        <v>11</v>
      </c>
      <c r="BA136" s="157">
        <v>900000000</v>
      </c>
      <c r="BB136" s="157">
        <v>100</v>
      </c>
      <c r="BC136" s="157" t="s">
        <v>535</v>
      </c>
      <c r="BD136" s="157" t="s">
        <v>535</v>
      </c>
      <c r="BE136" s="157" t="s">
        <v>535</v>
      </c>
      <c r="BF136" s="157" t="s">
        <v>2140</v>
      </c>
      <c r="BG136" s="157" t="s">
        <v>75</v>
      </c>
      <c r="BH136" s="157" t="s">
        <v>533</v>
      </c>
      <c r="BI136" s="157" t="s">
        <v>83</v>
      </c>
      <c r="BJ136" s="157" t="s">
        <v>71</v>
      </c>
      <c r="BK136" s="157" t="s">
        <v>1847</v>
      </c>
      <c r="BL136" s="157" t="s">
        <v>561</v>
      </c>
      <c r="BM136" s="157" t="s">
        <v>534</v>
      </c>
    </row>
    <row r="137" spans="1:65">
      <c r="A137" s="157">
        <v>135</v>
      </c>
      <c r="B137" s="157" t="s">
        <v>1133</v>
      </c>
      <c r="C137" s="157" t="s">
        <v>3408</v>
      </c>
      <c r="D137" s="157" t="s">
        <v>2186</v>
      </c>
      <c r="E137" s="157" t="s">
        <v>533</v>
      </c>
      <c r="F137" s="157">
        <v>50810726</v>
      </c>
      <c r="G137" s="157" t="s">
        <v>2187</v>
      </c>
      <c r="H137" s="157" t="s">
        <v>533</v>
      </c>
      <c r="I137" s="157" t="s">
        <v>533</v>
      </c>
      <c r="J137" s="157" t="s">
        <v>81</v>
      </c>
      <c r="K137" s="157" t="s">
        <v>533</v>
      </c>
      <c r="L137" s="157" t="s">
        <v>533</v>
      </c>
      <c r="M137" s="157" t="s">
        <v>533</v>
      </c>
      <c r="N137" s="157" t="s">
        <v>533</v>
      </c>
      <c r="O137" s="157" t="s">
        <v>533</v>
      </c>
      <c r="P137" s="157" t="s">
        <v>533</v>
      </c>
      <c r="Q137" s="157" t="s">
        <v>149</v>
      </c>
      <c r="R137" s="157" t="s">
        <v>533</v>
      </c>
      <c r="S137" s="157" t="s">
        <v>533</v>
      </c>
      <c r="T137" s="157" t="s">
        <v>533</v>
      </c>
      <c r="U137" s="157" t="s">
        <v>533</v>
      </c>
      <c r="V137" s="157" t="s">
        <v>533</v>
      </c>
      <c r="W137" s="157" t="s">
        <v>533</v>
      </c>
      <c r="X137" s="157" t="s">
        <v>533</v>
      </c>
      <c r="Y137" s="157" t="s">
        <v>534</v>
      </c>
      <c r="Z137" s="157" t="s">
        <v>534</v>
      </c>
      <c r="AA137" s="157" t="s">
        <v>534</v>
      </c>
      <c r="AB137" s="157" t="s">
        <v>534</v>
      </c>
      <c r="AC137" s="157" t="s">
        <v>535</v>
      </c>
      <c r="AD137" s="157" t="s">
        <v>533</v>
      </c>
      <c r="AE137" s="157" t="s">
        <v>1459</v>
      </c>
      <c r="AF137" s="157" t="s">
        <v>149</v>
      </c>
      <c r="AG137" s="157" t="s">
        <v>3364</v>
      </c>
      <c r="AH137" s="157" t="s">
        <v>1470</v>
      </c>
      <c r="AI137" s="157" t="s">
        <v>533</v>
      </c>
      <c r="AJ137" s="157" t="s">
        <v>1461</v>
      </c>
      <c r="AK137" s="157" t="s">
        <v>2188</v>
      </c>
      <c r="AL137" s="157">
        <v>50810726</v>
      </c>
      <c r="AM137" s="157" t="s">
        <v>2187</v>
      </c>
      <c r="AN137" s="157" t="s">
        <v>533</v>
      </c>
      <c r="AO137" s="157" t="s">
        <v>70</v>
      </c>
      <c r="AP137" s="157" t="s">
        <v>83</v>
      </c>
      <c r="AQ137" s="157" t="s">
        <v>3409</v>
      </c>
      <c r="AR137" s="157" t="s">
        <v>534</v>
      </c>
      <c r="AS137" s="157" t="s">
        <v>534</v>
      </c>
      <c r="AT137" s="157" t="s">
        <v>534</v>
      </c>
      <c r="AU137" s="157" t="s">
        <v>2176</v>
      </c>
      <c r="AV137" s="157" t="s">
        <v>2189</v>
      </c>
      <c r="AW137" s="157" t="s">
        <v>2190</v>
      </c>
      <c r="AX137" s="157" t="s">
        <v>533</v>
      </c>
      <c r="AY137" s="157">
        <v>1.98</v>
      </c>
      <c r="AZ137" s="157" t="s">
        <v>11</v>
      </c>
      <c r="BA137" s="157">
        <v>280000000</v>
      </c>
      <c r="BB137" s="157">
        <v>100</v>
      </c>
      <c r="BC137" s="157" t="s">
        <v>535</v>
      </c>
      <c r="BD137" s="157" t="s">
        <v>535</v>
      </c>
      <c r="BE137" s="157" t="s">
        <v>535</v>
      </c>
      <c r="BF137" s="157" t="s">
        <v>2191</v>
      </c>
      <c r="BG137" s="157" t="s">
        <v>533</v>
      </c>
      <c r="BH137" s="157" t="s">
        <v>533</v>
      </c>
      <c r="BI137" s="157" t="s">
        <v>533</v>
      </c>
      <c r="BJ137" s="157" t="s">
        <v>70</v>
      </c>
      <c r="BK137" s="157" t="s">
        <v>564</v>
      </c>
      <c r="BL137" s="157" t="s">
        <v>3409</v>
      </c>
      <c r="BM137" s="157" t="s">
        <v>534</v>
      </c>
    </row>
    <row r="138" spans="1:65">
      <c r="A138" s="157">
        <v>136</v>
      </c>
      <c r="B138" s="157" t="s">
        <v>1134</v>
      </c>
      <c r="C138" s="157" t="s">
        <v>3408</v>
      </c>
      <c r="D138" s="157" t="s">
        <v>2192</v>
      </c>
      <c r="E138" s="157" t="s">
        <v>533</v>
      </c>
      <c r="F138" s="157" t="s">
        <v>534</v>
      </c>
      <c r="G138" s="157" t="s">
        <v>534</v>
      </c>
      <c r="H138" s="157" t="s">
        <v>95</v>
      </c>
      <c r="I138" s="157" t="s">
        <v>533</v>
      </c>
      <c r="J138" s="157" t="s">
        <v>533</v>
      </c>
      <c r="K138" s="157" t="s">
        <v>533</v>
      </c>
      <c r="L138" s="157" t="s">
        <v>533</v>
      </c>
      <c r="M138" s="157" t="s">
        <v>82</v>
      </c>
      <c r="N138" s="157" t="s">
        <v>533</v>
      </c>
      <c r="O138" s="157" t="s">
        <v>70</v>
      </c>
      <c r="P138" s="157" t="s">
        <v>71</v>
      </c>
      <c r="Q138" s="157" t="s">
        <v>2193</v>
      </c>
      <c r="R138" s="157" t="s">
        <v>533</v>
      </c>
      <c r="S138" s="157" t="s">
        <v>533</v>
      </c>
      <c r="T138" s="157" t="s">
        <v>533</v>
      </c>
      <c r="U138" s="157" t="s">
        <v>533</v>
      </c>
      <c r="V138" s="157" t="s">
        <v>533</v>
      </c>
      <c r="W138" s="157" t="s">
        <v>533</v>
      </c>
      <c r="X138" s="157" t="s">
        <v>533</v>
      </c>
      <c r="Y138" s="157" t="s">
        <v>534</v>
      </c>
      <c r="Z138" s="157">
        <v>323.2</v>
      </c>
      <c r="AA138" s="157">
        <v>323.2</v>
      </c>
      <c r="AB138" s="157">
        <v>323.2</v>
      </c>
      <c r="AC138" s="157" t="s">
        <v>535</v>
      </c>
      <c r="AD138" s="157" t="s">
        <v>533</v>
      </c>
      <c r="AE138" s="157" t="s">
        <v>1775</v>
      </c>
      <c r="AF138" s="157" t="s">
        <v>2193</v>
      </c>
      <c r="AG138" s="157" t="s">
        <v>3410</v>
      </c>
      <c r="AH138" s="157" t="s">
        <v>1460</v>
      </c>
      <c r="AI138" s="157" t="s">
        <v>1498</v>
      </c>
      <c r="AJ138" s="157">
        <v>323.2</v>
      </c>
      <c r="AK138" s="157" t="s">
        <v>2194</v>
      </c>
      <c r="AL138" s="157" t="s">
        <v>534</v>
      </c>
      <c r="AM138" s="157" t="s">
        <v>534</v>
      </c>
      <c r="AN138" s="157" t="s">
        <v>534</v>
      </c>
      <c r="AO138" s="157" t="s">
        <v>534</v>
      </c>
      <c r="AP138" s="157" t="s">
        <v>534</v>
      </c>
      <c r="AQ138" s="157" t="s">
        <v>534</v>
      </c>
      <c r="AR138" s="157" t="s">
        <v>534</v>
      </c>
      <c r="AS138" s="157" t="s">
        <v>534</v>
      </c>
      <c r="AT138" s="157" t="s">
        <v>534</v>
      </c>
      <c r="AU138" s="157" t="s">
        <v>2176</v>
      </c>
      <c r="AV138" s="157" t="s">
        <v>534</v>
      </c>
      <c r="AW138" s="157" t="s">
        <v>2190</v>
      </c>
      <c r="AX138" s="157" t="s">
        <v>2195</v>
      </c>
      <c r="AY138" s="157">
        <v>4.4000000000000004</v>
      </c>
      <c r="AZ138" s="157" t="s">
        <v>11</v>
      </c>
      <c r="BA138" s="157">
        <v>1700000000</v>
      </c>
      <c r="BB138" s="157">
        <v>100</v>
      </c>
      <c r="BC138" s="157" t="s">
        <v>535</v>
      </c>
      <c r="BD138" s="157" t="s">
        <v>535</v>
      </c>
      <c r="BE138" s="157" t="s">
        <v>535</v>
      </c>
      <c r="BF138" s="157" t="s">
        <v>1580</v>
      </c>
      <c r="BG138" s="157" t="s">
        <v>533</v>
      </c>
      <c r="BH138" s="157" t="s">
        <v>533</v>
      </c>
      <c r="BI138" s="157" t="s">
        <v>70</v>
      </c>
      <c r="BJ138" s="157" t="s">
        <v>71</v>
      </c>
      <c r="BK138" s="157" t="s">
        <v>1581</v>
      </c>
      <c r="BL138" s="157" t="s">
        <v>1581</v>
      </c>
      <c r="BM138" s="157" t="s">
        <v>534</v>
      </c>
    </row>
    <row r="139" spans="1:65">
      <c r="A139" s="157">
        <v>137</v>
      </c>
      <c r="B139" s="157" t="s">
        <v>1135</v>
      </c>
      <c r="C139" s="157" t="s">
        <v>3411</v>
      </c>
      <c r="D139" s="157" t="s">
        <v>2083</v>
      </c>
      <c r="E139" s="157" t="s">
        <v>533</v>
      </c>
      <c r="F139" s="157" t="s">
        <v>534</v>
      </c>
      <c r="G139" s="157" t="s">
        <v>534</v>
      </c>
      <c r="H139" s="157" t="s">
        <v>533</v>
      </c>
      <c r="I139" s="157" t="s">
        <v>533</v>
      </c>
      <c r="J139" s="157" t="s">
        <v>73</v>
      </c>
      <c r="K139" s="157" t="s">
        <v>85</v>
      </c>
      <c r="L139" s="157" t="s">
        <v>533</v>
      </c>
      <c r="M139" s="157" t="s">
        <v>85</v>
      </c>
      <c r="N139" s="157" t="s">
        <v>533</v>
      </c>
      <c r="O139" s="157" t="s">
        <v>533</v>
      </c>
      <c r="P139" s="157" t="s">
        <v>73</v>
      </c>
      <c r="Q139" s="157" t="s">
        <v>315</v>
      </c>
      <c r="R139" s="157" t="s">
        <v>533</v>
      </c>
      <c r="S139" s="157" t="s">
        <v>533</v>
      </c>
      <c r="T139" s="157" t="s">
        <v>533</v>
      </c>
      <c r="U139" s="157" t="s">
        <v>533</v>
      </c>
      <c r="V139" s="157" t="s">
        <v>533</v>
      </c>
      <c r="W139" s="157" t="s">
        <v>533</v>
      </c>
      <c r="X139" s="157" t="s">
        <v>533</v>
      </c>
      <c r="Y139" s="157" t="s">
        <v>534</v>
      </c>
      <c r="Z139" s="157" t="s">
        <v>534</v>
      </c>
      <c r="AA139" s="157" t="s">
        <v>534</v>
      </c>
      <c r="AB139" s="157" t="s">
        <v>534</v>
      </c>
      <c r="AC139" s="157" t="s">
        <v>535</v>
      </c>
      <c r="AD139" s="157" t="s">
        <v>533</v>
      </c>
      <c r="AE139" s="157" t="s">
        <v>1459</v>
      </c>
      <c r="AF139" s="157" t="s">
        <v>315</v>
      </c>
      <c r="AG139" s="157" t="s">
        <v>560</v>
      </c>
      <c r="AH139" s="157" t="s">
        <v>1460</v>
      </c>
      <c r="AI139" s="157" t="s">
        <v>533</v>
      </c>
      <c r="AJ139" s="157" t="s">
        <v>1461</v>
      </c>
      <c r="AK139" s="157" t="s">
        <v>2084</v>
      </c>
      <c r="AL139" s="157" t="s">
        <v>534</v>
      </c>
      <c r="AM139" s="157" t="s">
        <v>534</v>
      </c>
      <c r="AN139" s="157" t="s">
        <v>534</v>
      </c>
      <c r="AO139" s="157" t="s">
        <v>534</v>
      </c>
      <c r="AP139" s="157" t="s">
        <v>534</v>
      </c>
      <c r="AQ139" s="157" t="s">
        <v>534</v>
      </c>
      <c r="AR139" s="157" t="s">
        <v>534</v>
      </c>
      <c r="AS139" s="157" t="s">
        <v>534</v>
      </c>
      <c r="AT139" s="157" t="s">
        <v>534</v>
      </c>
      <c r="AU139" s="157" t="s">
        <v>2196</v>
      </c>
      <c r="AV139" s="157" t="s">
        <v>2061</v>
      </c>
      <c r="AW139" s="157" t="s">
        <v>2197</v>
      </c>
      <c r="AX139" s="157" t="s">
        <v>533</v>
      </c>
      <c r="AY139" s="157">
        <v>2.95</v>
      </c>
      <c r="AZ139" s="157" t="s">
        <v>11</v>
      </c>
      <c r="BA139" s="157">
        <v>200000000</v>
      </c>
      <c r="BB139" s="157">
        <v>100</v>
      </c>
      <c r="BC139" s="157" t="s">
        <v>535</v>
      </c>
      <c r="BD139" s="157" t="s">
        <v>535</v>
      </c>
      <c r="BE139" s="157" t="s">
        <v>535</v>
      </c>
      <c r="BF139" s="157" t="s">
        <v>2086</v>
      </c>
      <c r="BG139" s="157" t="s">
        <v>85</v>
      </c>
      <c r="BH139" s="157" t="s">
        <v>533</v>
      </c>
      <c r="BI139" s="157" t="s">
        <v>533</v>
      </c>
      <c r="BJ139" s="157" t="s">
        <v>73</v>
      </c>
      <c r="BK139" s="157" t="s">
        <v>315</v>
      </c>
      <c r="BL139" s="157" t="s">
        <v>315</v>
      </c>
      <c r="BM139" s="157" t="s">
        <v>534</v>
      </c>
    </row>
    <row r="140" spans="1:65">
      <c r="A140" s="157">
        <v>138</v>
      </c>
      <c r="B140" s="157" t="s">
        <v>1136</v>
      </c>
      <c r="C140" s="157" t="s">
        <v>3412</v>
      </c>
      <c r="D140" s="157" t="s">
        <v>2198</v>
      </c>
      <c r="E140" s="157" t="s">
        <v>2199</v>
      </c>
      <c r="F140" s="157">
        <v>11031011</v>
      </c>
      <c r="G140" s="157" t="s">
        <v>2200</v>
      </c>
      <c r="H140" s="157" t="s">
        <v>533</v>
      </c>
      <c r="I140" s="157" t="s">
        <v>533</v>
      </c>
      <c r="J140" s="157" t="s">
        <v>533</v>
      </c>
      <c r="K140" s="157" t="s">
        <v>533</v>
      </c>
      <c r="L140" s="157" t="s">
        <v>533</v>
      </c>
      <c r="M140" s="157" t="s">
        <v>533</v>
      </c>
      <c r="N140" s="157" t="s">
        <v>533</v>
      </c>
      <c r="O140" s="157" t="s">
        <v>533</v>
      </c>
      <c r="P140" s="157" t="s">
        <v>533</v>
      </c>
      <c r="Q140" s="157" t="s">
        <v>149</v>
      </c>
      <c r="R140" s="157" t="s">
        <v>533</v>
      </c>
      <c r="S140" s="157" t="s">
        <v>533</v>
      </c>
      <c r="T140" s="157" t="s">
        <v>533</v>
      </c>
      <c r="U140" s="157" t="s">
        <v>533</v>
      </c>
      <c r="V140" s="157" t="s">
        <v>533</v>
      </c>
      <c r="W140" s="157" t="s">
        <v>533</v>
      </c>
      <c r="X140" s="157" t="s">
        <v>533</v>
      </c>
      <c r="Y140" s="157" t="s">
        <v>534</v>
      </c>
      <c r="Z140" s="157" t="s">
        <v>534</v>
      </c>
      <c r="AA140" s="157" t="s">
        <v>534</v>
      </c>
      <c r="AB140" s="157" t="s">
        <v>534</v>
      </c>
      <c r="AC140" s="157" t="s">
        <v>535</v>
      </c>
      <c r="AD140" s="157" t="s">
        <v>533</v>
      </c>
      <c r="AE140" s="157" t="s">
        <v>81</v>
      </c>
      <c r="AF140" s="157" t="s">
        <v>149</v>
      </c>
      <c r="AG140" s="157" t="s">
        <v>149</v>
      </c>
      <c r="AH140" s="157" t="s">
        <v>1470</v>
      </c>
      <c r="AI140" s="157" t="s">
        <v>533</v>
      </c>
      <c r="AJ140" s="157" t="s">
        <v>1461</v>
      </c>
      <c r="AK140" s="157" t="s">
        <v>2201</v>
      </c>
      <c r="AL140" s="157">
        <v>11031011</v>
      </c>
      <c r="AM140" s="157" t="s">
        <v>2200</v>
      </c>
      <c r="AN140" s="157" t="s">
        <v>1865</v>
      </c>
      <c r="AO140" s="157" t="s">
        <v>81</v>
      </c>
      <c r="AP140" s="157" t="s">
        <v>80</v>
      </c>
      <c r="AQ140" s="157" t="s">
        <v>2202</v>
      </c>
      <c r="AR140" s="157" t="s">
        <v>2203</v>
      </c>
      <c r="AS140" s="157" t="s">
        <v>534</v>
      </c>
      <c r="AT140" s="157" t="s">
        <v>534</v>
      </c>
      <c r="AU140" s="157" t="s">
        <v>2204</v>
      </c>
      <c r="AV140" s="157" t="s">
        <v>1881</v>
      </c>
      <c r="AW140" s="157" t="s">
        <v>2205</v>
      </c>
      <c r="AX140" s="157" t="s">
        <v>533</v>
      </c>
      <c r="AY140" s="157">
        <v>6</v>
      </c>
      <c r="AZ140" s="157" t="s">
        <v>11</v>
      </c>
      <c r="BA140" s="157">
        <v>350000000</v>
      </c>
      <c r="BB140" s="157">
        <v>100</v>
      </c>
      <c r="BC140" s="157" t="s">
        <v>535</v>
      </c>
      <c r="BD140" s="157" t="s">
        <v>535</v>
      </c>
      <c r="BE140" s="157" t="s">
        <v>535</v>
      </c>
      <c r="BF140" s="157" t="s">
        <v>2206</v>
      </c>
      <c r="BG140" s="157" t="s">
        <v>533</v>
      </c>
      <c r="BH140" s="157" t="s">
        <v>533</v>
      </c>
      <c r="BI140" s="157" t="s">
        <v>81</v>
      </c>
      <c r="BJ140" s="157" t="s">
        <v>80</v>
      </c>
      <c r="BK140" s="157" t="s">
        <v>576</v>
      </c>
      <c r="BL140" s="157" t="s">
        <v>2202</v>
      </c>
      <c r="BM140" s="157" t="s">
        <v>534</v>
      </c>
    </row>
    <row r="141" spans="1:65">
      <c r="A141" s="157">
        <v>139</v>
      </c>
      <c r="B141" s="157" t="s">
        <v>1137</v>
      </c>
      <c r="C141" s="157" t="s">
        <v>3413</v>
      </c>
      <c r="D141" s="157" t="s">
        <v>2207</v>
      </c>
      <c r="E141" s="157" t="s">
        <v>533</v>
      </c>
      <c r="F141" s="157" t="s">
        <v>534</v>
      </c>
      <c r="G141" s="157" t="s">
        <v>534</v>
      </c>
      <c r="H141" s="157" t="s">
        <v>86</v>
      </c>
      <c r="I141" s="157" t="s">
        <v>533</v>
      </c>
      <c r="J141" s="157" t="s">
        <v>73</v>
      </c>
      <c r="K141" s="157" t="s">
        <v>533</v>
      </c>
      <c r="L141" s="157" t="s">
        <v>533</v>
      </c>
      <c r="M141" s="157" t="s">
        <v>86</v>
      </c>
      <c r="N141" s="157" t="s">
        <v>533</v>
      </c>
      <c r="O141" s="157" t="s">
        <v>533</v>
      </c>
      <c r="P141" s="157" t="s">
        <v>73</v>
      </c>
      <c r="Q141" s="157" t="s">
        <v>569</v>
      </c>
      <c r="R141" s="157" t="s">
        <v>533</v>
      </c>
      <c r="S141" s="157" t="s">
        <v>533</v>
      </c>
      <c r="T141" s="157" t="s">
        <v>533</v>
      </c>
      <c r="U141" s="157" t="s">
        <v>533</v>
      </c>
      <c r="V141" s="157" t="s">
        <v>533</v>
      </c>
      <c r="W141" s="157" t="s">
        <v>533</v>
      </c>
      <c r="X141" s="157" t="s">
        <v>533</v>
      </c>
      <c r="Y141" s="157" t="s">
        <v>534</v>
      </c>
      <c r="Z141" s="157" t="s">
        <v>534</v>
      </c>
      <c r="AA141" s="157" t="s">
        <v>534</v>
      </c>
      <c r="AB141" s="157" t="s">
        <v>534</v>
      </c>
      <c r="AC141" s="157" t="s">
        <v>535</v>
      </c>
      <c r="AD141" s="157" t="s">
        <v>533</v>
      </c>
      <c r="AE141" s="157" t="s">
        <v>1459</v>
      </c>
      <c r="AF141" s="157" t="s">
        <v>569</v>
      </c>
      <c r="AG141" s="157" t="s">
        <v>569</v>
      </c>
      <c r="AH141" s="157" t="s">
        <v>1460</v>
      </c>
      <c r="AI141" s="157" t="s">
        <v>533</v>
      </c>
      <c r="AJ141" s="157" t="s">
        <v>1461</v>
      </c>
      <c r="AK141" s="157" t="s">
        <v>2208</v>
      </c>
      <c r="AL141" s="157" t="s">
        <v>1451</v>
      </c>
      <c r="AM141" s="157" t="s">
        <v>534</v>
      </c>
      <c r="AN141" s="157" t="s">
        <v>533</v>
      </c>
      <c r="AO141" s="157" t="s">
        <v>533</v>
      </c>
      <c r="AP141" s="157" t="s">
        <v>533</v>
      </c>
      <c r="AQ141" s="157" t="s">
        <v>534</v>
      </c>
      <c r="AR141" s="157" t="s">
        <v>534</v>
      </c>
      <c r="AS141" s="157" t="s">
        <v>534</v>
      </c>
      <c r="AT141" s="157" t="s">
        <v>534</v>
      </c>
      <c r="AU141" s="157" t="s">
        <v>2196</v>
      </c>
      <c r="AV141" s="157" t="s">
        <v>2061</v>
      </c>
      <c r="AW141" s="157" t="s">
        <v>2209</v>
      </c>
      <c r="AX141" s="157" t="s">
        <v>533</v>
      </c>
      <c r="AY141" s="157">
        <v>2.7</v>
      </c>
      <c r="AZ141" s="157" t="s">
        <v>11</v>
      </c>
      <c r="BA141" s="157">
        <v>300000000</v>
      </c>
      <c r="BB141" s="157">
        <v>100</v>
      </c>
      <c r="BC141" s="157" t="s">
        <v>535</v>
      </c>
      <c r="BD141" s="157" t="s">
        <v>535</v>
      </c>
      <c r="BE141" s="157" t="s">
        <v>535</v>
      </c>
      <c r="BF141" s="157" t="s">
        <v>2210</v>
      </c>
      <c r="BG141" s="157" t="s">
        <v>533</v>
      </c>
      <c r="BH141" s="157" t="s">
        <v>533</v>
      </c>
      <c r="BI141" s="157" t="s">
        <v>533</v>
      </c>
      <c r="BJ141" s="157" t="s">
        <v>73</v>
      </c>
      <c r="BK141" s="157" t="s">
        <v>560</v>
      </c>
      <c r="BL141" s="157" t="s">
        <v>560</v>
      </c>
      <c r="BM141" s="157" t="s">
        <v>534</v>
      </c>
    </row>
    <row r="142" spans="1:65">
      <c r="A142" s="157">
        <v>140</v>
      </c>
      <c r="B142" s="157" t="s">
        <v>1138</v>
      </c>
      <c r="C142" s="157" t="s">
        <v>3414</v>
      </c>
      <c r="D142" s="157" t="s">
        <v>1896</v>
      </c>
      <c r="E142" s="157" t="s">
        <v>533</v>
      </c>
      <c r="F142" s="157">
        <v>39970448</v>
      </c>
      <c r="G142" s="157" t="s">
        <v>1897</v>
      </c>
      <c r="H142" s="157" t="s">
        <v>533</v>
      </c>
      <c r="I142" s="157" t="s">
        <v>533</v>
      </c>
      <c r="J142" s="157" t="s">
        <v>80</v>
      </c>
      <c r="K142" s="157" t="s">
        <v>533</v>
      </c>
      <c r="L142" s="157" t="s">
        <v>533</v>
      </c>
      <c r="M142" s="157" t="s">
        <v>533</v>
      </c>
      <c r="N142" s="157" t="s">
        <v>533</v>
      </c>
      <c r="O142" s="157" t="s">
        <v>533</v>
      </c>
      <c r="P142" s="157" t="s">
        <v>533</v>
      </c>
      <c r="Q142" s="157" t="s">
        <v>149</v>
      </c>
      <c r="R142" s="157" t="s">
        <v>533</v>
      </c>
      <c r="S142" s="157" t="s">
        <v>533</v>
      </c>
      <c r="T142" s="157" t="s">
        <v>533</v>
      </c>
      <c r="U142" s="157" t="s">
        <v>533</v>
      </c>
      <c r="V142" s="157" t="s">
        <v>533</v>
      </c>
      <c r="W142" s="157" t="s">
        <v>533</v>
      </c>
      <c r="X142" s="157" t="s">
        <v>533</v>
      </c>
      <c r="Y142" s="157" t="s">
        <v>534</v>
      </c>
      <c r="Z142" s="157" t="s">
        <v>534</v>
      </c>
      <c r="AA142" s="157" t="s">
        <v>534</v>
      </c>
      <c r="AB142" s="157" t="s">
        <v>534</v>
      </c>
      <c r="AC142" s="157" t="s">
        <v>535</v>
      </c>
      <c r="AD142" s="157" t="s">
        <v>533</v>
      </c>
      <c r="AE142" s="157" t="s">
        <v>1775</v>
      </c>
      <c r="AF142" s="157" t="s">
        <v>149</v>
      </c>
      <c r="AG142" s="157" t="s">
        <v>537</v>
      </c>
      <c r="AH142" s="157" t="s">
        <v>1470</v>
      </c>
      <c r="AI142" s="157" t="s">
        <v>533</v>
      </c>
      <c r="AJ142" s="157" t="s">
        <v>1461</v>
      </c>
      <c r="AK142" s="157" t="s">
        <v>1898</v>
      </c>
      <c r="AL142" s="157">
        <v>39970448</v>
      </c>
      <c r="AM142" s="157" t="s">
        <v>1897</v>
      </c>
      <c r="AN142" s="157" t="s">
        <v>533</v>
      </c>
      <c r="AO142" s="157" t="s">
        <v>533</v>
      </c>
      <c r="AP142" s="157" t="s">
        <v>80</v>
      </c>
      <c r="AQ142" s="157" t="s">
        <v>537</v>
      </c>
      <c r="AR142" s="157" t="s">
        <v>534</v>
      </c>
      <c r="AS142" s="157" t="s">
        <v>534</v>
      </c>
      <c r="AT142" s="157" t="s">
        <v>534</v>
      </c>
      <c r="AU142" s="157" t="s">
        <v>2205</v>
      </c>
      <c r="AV142" s="157" t="s">
        <v>1886</v>
      </c>
      <c r="AW142" s="157" t="s">
        <v>2211</v>
      </c>
      <c r="AX142" s="157" t="s">
        <v>533</v>
      </c>
      <c r="AY142" s="157">
        <v>2.9</v>
      </c>
      <c r="AZ142" s="157" t="s">
        <v>11</v>
      </c>
      <c r="BA142" s="157">
        <v>210000000</v>
      </c>
      <c r="BB142" s="157">
        <v>100</v>
      </c>
      <c r="BC142" s="157" t="s">
        <v>535</v>
      </c>
      <c r="BD142" s="157" t="s">
        <v>535</v>
      </c>
      <c r="BE142" s="157" t="s">
        <v>535</v>
      </c>
      <c r="BF142" s="157" t="s">
        <v>1901</v>
      </c>
      <c r="BG142" s="157" t="s">
        <v>85</v>
      </c>
      <c r="BH142" s="157" t="s">
        <v>533</v>
      </c>
      <c r="BI142" s="157" t="s">
        <v>533</v>
      </c>
      <c r="BJ142" s="157" t="s">
        <v>80</v>
      </c>
      <c r="BK142" s="157" t="s">
        <v>1902</v>
      </c>
      <c r="BL142" s="157" t="s">
        <v>537</v>
      </c>
      <c r="BM142" s="157" t="s">
        <v>534</v>
      </c>
    </row>
    <row r="143" spans="1:65">
      <c r="A143" s="157">
        <v>141</v>
      </c>
      <c r="B143" s="157" t="s">
        <v>1139</v>
      </c>
      <c r="C143" s="157" t="s">
        <v>3415</v>
      </c>
      <c r="D143" s="157" t="s">
        <v>1978</v>
      </c>
      <c r="E143" s="157" t="s">
        <v>1979</v>
      </c>
      <c r="F143" s="157" t="s">
        <v>534</v>
      </c>
      <c r="G143" s="157" t="s">
        <v>534</v>
      </c>
      <c r="H143" s="157" t="s">
        <v>74</v>
      </c>
      <c r="I143" s="157" t="s">
        <v>533</v>
      </c>
      <c r="J143" s="157" t="s">
        <v>83</v>
      </c>
      <c r="K143" s="157" t="s">
        <v>533</v>
      </c>
      <c r="L143" s="157" t="s">
        <v>533</v>
      </c>
      <c r="M143" s="157" t="s">
        <v>1980</v>
      </c>
      <c r="N143" s="157" t="s">
        <v>533</v>
      </c>
      <c r="O143" s="157" t="s">
        <v>533</v>
      </c>
      <c r="P143" s="157" t="s">
        <v>533</v>
      </c>
      <c r="Q143" s="157" t="s">
        <v>3373</v>
      </c>
      <c r="R143" s="157" t="s">
        <v>1981</v>
      </c>
      <c r="S143" s="157" t="s">
        <v>533</v>
      </c>
      <c r="T143" s="157" t="s">
        <v>533</v>
      </c>
      <c r="U143" s="157" t="s">
        <v>74</v>
      </c>
      <c r="V143" s="157" t="s">
        <v>533</v>
      </c>
      <c r="W143" s="157" t="s">
        <v>533</v>
      </c>
      <c r="X143" s="157" t="s">
        <v>83</v>
      </c>
      <c r="Y143" s="157" t="s">
        <v>330</v>
      </c>
      <c r="Z143" s="157">
        <v>112.5</v>
      </c>
      <c r="AA143" s="157">
        <v>112.5</v>
      </c>
      <c r="AB143" s="157" t="s">
        <v>534</v>
      </c>
      <c r="AC143" s="157" t="s">
        <v>535</v>
      </c>
      <c r="AD143" s="157" t="s">
        <v>533</v>
      </c>
      <c r="AE143" s="157" t="s">
        <v>1459</v>
      </c>
      <c r="AF143" s="157" t="s">
        <v>330</v>
      </c>
      <c r="AG143" s="157" t="s">
        <v>330</v>
      </c>
      <c r="AH143" s="157" t="s">
        <v>1982</v>
      </c>
      <c r="AI143" s="157" t="s">
        <v>533</v>
      </c>
      <c r="AJ143" s="157">
        <v>112.5</v>
      </c>
      <c r="AK143" s="157" t="s">
        <v>1983</v>
      </c>
      <c r="AL143" s="157" t="s">
        <v>534</v>
      </c>
      <c r="AM143" s="157" t="s">
        <v>534</v>
      </c>
      <c r="AN143" s="157" t="s">
        <v>534</v>
      </c>
      <c r="AO143" s="157" t="s">
        <v>534</v>
      </c>
      <c r="AP143" s="157" t="s">
        <v>534</v>
      </c>
      <c r="AQ143" s="157" t="s">
        <v>534</v>
      </c>
      <c r="AR143" s="157" t="s">
        <v>1984</v>
      </c>
      <c r="AS143" s="157" t="s">
        <v>534</v>
      </c>
      <c r="AT143" s="157" t="s">
        <v>534</v>
      </c>
      <c r="AU143" s="157" t="s">
        <v>2212</v>
      </c>
      <c r="AV143" s="157" t="s">
        <v>2213</v>
      </c>
      <c r="AW143" s="157" t="s">
        <v>2214</v>
      </c>
      <c r="AX143" s="157" t="s">
        <v>533</v>
      </c>
      <c r="AY143" s="157">
        <v>1.65</v>
      </c>
      <c r="AZ143" s="157" t="s">
        <v>11</v>
      </c>
      <c r="BA143" s="157">
        <v>300000000</v>
      </c>
      <c r="BB143" s="157">
        <v>99.863</v>
      </c>
      <c r="BC143" s="157" t="s">
        <v>535</v>
      </c>
      <c r="BD143" s="157" t="s">
        <v>535</v>
      </c>
      <c r="BE143" s="157" t="s">
        <v>535</v>
      </c>
      <c r="BF143" s="157" t="s">
        <v>1988</v>
      </c>
      <c r="BG143" s="157" t="s">
        <v>533</v>
      </c>
      <c r="BH143" s="157" t="s">
        <v>533</v>
      </c>
      <c r="BI143" s="157" t="s">
        <v>533</v>
      </c>
      <c r="BJ143" s="157" t="s">
        <v>83</v>
      </c>
      <c r="BK143" s="157" t="s">
        <v>565</v>
      </c>
      <c r="BL143" s="157" t="s">
        <v>330</v>
      </c>
      <c r="BM143" s="157" t="s">
        <v>534</v>
      </c>
    </row>
    <row r="144" spans="1:65">
      <c r="A144" s="157">
        <v>142</v>
      </c>
      <c r="B144" s="157" t="s">
        <v>1140</v>
      </c>
      <c r="C144" s="157" t="s">
        <v>3416</v>
      </c>
      <c r="D144" s="157" t="s">
        <v>2215</v>
      </c>
      <c r="E144" s="157" t="s">
        <v>2216</v>
      </c>
      <c r="F144" s="157" t="s">
        <v>534</v>
      </c>
      <c r="G144" s="157" t="s">
        <v>534</v>
      </c>
      <c r="H144" s="157" t="s">
        <v>79</v>
      </c>
      <c r="I144" s="157" t="s">
        <v>71</v>
      </c>
      <c r="J144" s="157" t="s">
        <v>533</v>
      </c>
      <c r="K144" s="157" t="s">
        <v>533</v>
      </c>
      <c r="L144" s="157" t="s">
        <v>533</v>
      </c>
      <c r="M144" s="157" t="s">
        <v>533</v>
      </c>
      <c r="N144" s="157" t="s">
        <v>533</v>
      </c>
      <c r="O144" s="157" t="s">
        <v>533</v>
      </c>
      <c r="P144" s="157" t="s">
        <v>533</v>
      </c>
      <c r="Q144" s="157" t="s">
        <v>149</v>
      </c>
      <c r="R144" s="157" t="s">
        <v>2217</v>
      </c>
      <c r="S144" s="157" t="s">
        <v>533</v>
      </c>
      <c r="T144" s="157" t="s">
        <v>533</v>
      </c>
      <c r="U144" s="157" t="s">
        <v>533</v>
      </c>
      <c r="V144" s="157" t="s">
        <v>533</v>
      </c>
      <c r="W144" s="157" t="s">
        <v>533</v>
      </c>
      <c r="X144" s="157" t="s">
        <v>533</v>
      </c>
      <c r="Y144" s="157" t="s">
        <v>149</v>
      </c>
      <c r="Z144" s="157">
        <v>65</v>
      </c>
      <c r="AA144" s="157">
        <v>65</v>
      </c>
      <c r="AB144" s="157" t="s">
        <v>534</v>
      </c>
      <c r="AC144" s="157" t="s">
        <v>535</v>
      </c>
      <c r="AD144" s="157" t="s">
        <v>533</v>
      </c>
      <c r="AE144" s="157" t="s">
        <v>1459</v>
      </c>
      <c r="AF144" s="157" t="s">
        <v>149</v>
      </c>
      <c r="AG144" s="157" t="s">
        <v>3417</v>
      </c>
      <c r="AH144" s="157" t="s">
        <v>1470</v>
      </c>
      <c r="AI144" s="157" t="s">
        <v>533</v>
      </c>
      <c r="AJ144" s="157">
        <v>65</v>
      </c>
      <c r="AK144" s="157" t="s">
        <v>2218</v>
      </c>
      <c r="AL144" s="157" t="s">
        <v>534</v>
      </c>
      <c r="AM144" s="157" t="s">
        <v>534</v>
      </c>
      <c r="AN144" s="157" t="s">
        <v>534</v>
      </c>
      <c r="AO144" s="157" t="s">
        <v>534</v>
      </c>
      <c r="AP144" s="157" t="s">
        <v>534</v>
      </c>
      <c r="AQ144" s="157" t="s">
        <v>534</v>
      </c>
      <c r="AR144" s="157" t="s">
        <v>2219</v>
      </c>
      <c r="AS144" s="157" t="s">
        <v>534</v>
      </c>
      <c r="AT144" s="157" t="s">
        <v>534</v>
      </c>
      <c r="AU144" s="157" t="s">
        <v>2220</v>
      </c>
      <c r="AV144" s="157" t="s">
        <v>2221</v>
      </c>
      <c r="AW144" s="157" t="s">
        <v>2222</v>
      </c>
      <c r="AX144" s="157" t="s">
        <v>533</v>
      </c>
      <c r="AY144" s="157">
        <v>1.5</v>
      </c>
      <c r="AZ144" s="157" t="s">
        <v>11</v>
      </c>
      <c r="BA144" s="157">
        <v>700000000</v>
      </c>
      <c r="BB144" s="157">
        <v>99.813000000000002</v>
      </c>
      <c r="BC144" s="157" t="s">
        <v>535</v>
      </c>
      <c r="BD144" s="157" t="s">
        <v>535</v>
      </c>
      <c r="BE144" s="157" t="s">
        <v>535</v>
      </c>
      <c r="BF144" s="157" t="s">
        <v>1677</v>
      </c>
      <c r="BG144" s="157" t="s">
        <v>533</v>
      </c>
      <c r="BH144" s="157" t="s">
        <v>79</v>
      </c>
      <c r="BI144" s="157" t="s">
        <v>71</v>
      </c>
      <c r="BJ144" s="157" t="s">
        <v>71</v>
      </c>
      <c r="BK144" s="157" t="s">
        <v>311</v>
      </c>
      <c r="BL144" s="157" t="s">
        <v>149</v>
      </c>
      <c r="BM144" s="157" t="s">
        <v>534</v>
      </c>
    </row>
    <row r="145" spans="1:65">
      <c r="A145" s="157">
        <v>143</v>
      </c>
      <c r="B145" s="157" t="s">
        <v>1141</v>
      </c>
      <c r="C145" s="157" t="s">
        <v>3418</v>
      </c>
      <c r="D145" s="157" t="s">
        <v>2223</v>
      </c>
      <c r="E145" s="157" t="s">
        <v>533</v>
      </c>
      <c r="F145" s="157" t="s">
        <v>534</v>
      </c>
      <c r="G145" s="157" t="s">
        <v>534</v>
      </c>
      <c r="H145" s="157" t="s">
        <v>91</v>
      </c>
      <c r="I145" s="157" t="s">
        <v>533</v>
      </c>
      <c r="J145" s="157" t="s">
        <v>84</v>
      </c>
      <c r="K145" s="157" t="s">
        <v>533</v>
      </c>
      <c r="L145" s="157" t="s">
        <v>533</v>
      </c>
      <c r="M145" s="157" t="s">
        <v>91</v>
      </c>
      <c r="N145" s="157" t="s">
        <v>91</v>
      </c>
      <c r="O145" s="157" t="s">
        <v>533</v>
      </c>
      <c r="P145" s="157" t="s">
        <v>77</v>
      </c>
      <c r="Q145" s="157" t="s">
        <v>2224</v>
      </c>
      <c r="R145" s="157" t="s">
        <v>533</v>
      </c>
      <c r="S145" s="157" t="s">
        <v>533</v>
      </c>
      <c r="T145" s="157" t="s">
        <v>533</v>
      </c>
      <c r="U145" s="157" t="s">
        <v>533</v>
      </c>
      <c r="V145" s="157" t="s">
        <v>533</v>
      </c>
      <c r="W145" s="157" t="s">
        <v>533</v>
      </c>
      <c r="X145" s="157" t="s">
        <v>533</v>
      </c>
      <c r="Y145" s="157" t="s">
        <v>534</v>
      </c>
      <c r="Z145" s="157" t="s">
        <v>534</v>
      </c>
      <c r="AA145" s="157" t="s">
        <v>534</v>
      </c>
      <c r="AB145" s="157" t="s">
        <v>534</v>
      </c>
      <c r="AC145" s="157" t="s">
        <v>535</v>
      </c>
      <c r="AD145" s="157" t="s">
        <v>533</v>
      </c>
      <c r="AE145" s="157" t="s">
        <v>1775</v>
      </c>
      <c r="AF145" s="157" t="s">
        <v>2224</v>
      </c>
      <c r="AG145" s="157" t="s">
        <v>3419</v>
      </c>
      <c r="AH145" s="157" t="s">
        <v>1460</v>
      </c>
      <c r="AI145" s="157" t="s">
        <v>533</v>
      </c>
      <c r="AJ145" s="157" t="s">
        <v>1461</v>
      </c>
      <c r="AK145" s="157" t="s">
        <v>2225</v>
      </c>
      <c r="AL145" s="157" t="s">
        <v>534</v>
      </c>
      <c r="AM145" s="157" t="s">
        <v>534</v>
      </c>
      <c r="AN145" s="157" t="s">
        <v>534</v>
      </c>
      <c r="AO145" s="157" t="s">
        <v>534</v>
      </c>
      <c r="AP145" s="157" t="s">
        <v>534</v>
      </c>
      <c r="AQ145" s="157" t="s">
        <v>534</v>
      </c>
      <c r="AR145" s="157" t="s">
        <v>534</v>
      </c>
      <c r="AS145" s="157" t="s">
        <v>534</v>
      </c>
      <c r="AT145" s="157" t="s">
        <v>534</v>
      </c>
      <c r="AU145" s="157" t="s">
        <v>2226</v>
      </c>
      <c r="AV145" s="157" t="s">
        <v>2227</v>
      </c>
      <c r="AW145" s="157" t="s">
        <v>2228</v>
      </c>
      <c r="AX145" s="157" t="s">
        <v>533</v>
      </c>
      <c r="AY145" s="157">
        <v>2.6</v>
      </c>
      <c r="AZ145" s="157" t="s">
        <v>11</v>
      </c>
      <c r="BA145" s="157">
        <v>400000000</v>
      </c>
      <c r="BB145" s="157">
        <v>100</v>
      </c>
      <c r="BC145" s="157" t="s">
        <v>535</v>
      </c>
      <c r="BD145" s="157" t="s">
        <v>535</v>
      </c>
      <c r="BE145" s="157" t="s">
        <v>535</v>
      </c>
      <c r="BF145" s="157" t="s">
        <v>534</v>
      </c>
      <c r="BG145" s="157" t="s">
        <v>534</v>
      </c>
      <c r="BH145" s="157" t="s">
        <v>534</v>
      </c>
      <c r="BI145" s="157" t="s">
        <v>534</v>
      </c>
      <c r="BJ145" s="157" t="s">
        <v>534</v>
      </c>
      <c r="BK145" s="157" t="s">
        <v>534</v>
      </c>
      <c r="BL145" s="157" t="s">
        <v>2224</v>
      </c>
      <c r="BM145" s="157" t="s">
        <v>534</v>
      </c>
    </row>
    <row r="146" spans="1:65">
      <c r="A146" s="157">
        <v>144</v>
      </c>
      <c r="B146" s="157" t="s">
        <v>1142</v>
      </c>
      <c r="C146" s="157" t="s">
        <v>3420</v>
      </c>
      <c r="D146" s="157" t="s">
        <v>2229</v>
      </c>
      <c r="E146" s="157" t="s">
        <v>2199</v>
      </c>
      <c r="F146" s="157" t="s">
        <v>534</v>
      </c>
      <c r="G146" s="157" t="s">
        <v>534</v>
      </c>
      <c r="H146" s="157" t="s">
        <v>1865</v>
      </c>
      <c r="I146" s="157" t="s">
        <v>533</v>
      </c>
      <c r="J146" s="157" t="s">
        <v>533</v>
      </c>
      <c r="K146" s="157" t="s">
        <v>533</v>
      </c>
      <c r="L146" s="157" t="s">
        <v>533</v>
      </c>
      <c r="M146" s="157" t="s">
        <v>533</v>
      </c>
      <c r="N146" s="157" t="s">
        <v>533</v>
      </c>
      <c r="O146" s="157" t="s">
        <v>533</v>
      </c>
      <c r="P146" s="157" t="s">
        <v>533</v>
      </c>
      <c r="Q146" s="157" t="s">
        <v>149</v>
      </c>
      <c r="R146" s="157" t="s">
        <v>533</v>
      </c>
      <c r="S146" s="157" t="s">
        <v>533</v>
      </c>
      <c r="T146" s="157" t="s">
        <v>533</v>
      </c>
      <c r="U146" s="157" t="s">
        <v>533</v>
      </c>
      <c r="V146" s="157" t="s">
        <v>533</v>
      </c>
      <c r="W146" s="157" t="s">
        <v>533</v>
      </c>
      <c r="X146" s="157" t="s">
        <v>533</v>
      </c>
      <c r="Y146" s="157" t="s">
        <v>534</v>
      </c>
      <c r="Z146" s="157" t="s">
        <v>534</v>
      </c>
      <c r="AA146" s="157" t="s">
        <v>534</v>
      </c>
      <c r="AB146" s="157" t="s">
        <v>534</v>
      </c>
      <c r="AC146" s="157" t="s">
        <v>535</v>
      </c>
      <c r="AD146" s="157" t="s">
        <v>533</v>
      </c>
      <c r="AE146" s="157" t="s">
        <v>1459</v>
      </c>
      <c r="AF146" s="157" t="s">
        <v>149</v>
      </c>
      <c r="AG146" s="157" t="s">
        <v>1866</v>
      </c>
      <c r="AH146" s="157" t="s">
        <v>1498</v>
      </c>
      <c r="AI146" s="157" t="s">
        <v>1498</v>
      </c>
      <c r="AJ146" s="157" t="s">
        <v>1461</v>
      </c>
      <c r="AK146" s="157" t="s">
        <v>2230</v>
      </c>
      <c r="AL146" s="157" t="s">
        <v>534</v>
      </c>
      <c r="AM146" s="157" t="s">
        <v>534</v>
      </c>
      <c r="AN146" s="157" t="s">
        <v>534</v>
      </c>
      <c r="AO146" s="157" t="s">
        <v>534</v>
      </c>
      <c r="AP146" s="157" t="s">
        <v>534</v>
      </c>
      <c r="AQ146" s="157" t="s">
        <v>534</v>
      </c>
      <c r="AR146" s="157" t="s">
        <v>2203</v>
      </c>
      <c r="AS146" s="157" t="s">
        <v>534</v>
      </c>
      <c r="AT146" s="157" t="s">
        <v>534</v>
      </c>
      <c r="AU146" s="157" t="s">
        <v>2222</v>
      </c>
      <c r="AV146" s="157" t="s">
        <v>2231</v>
      </c>
      <c r="AW146" s="157" t="s">
        <v>2232</v>
      </c>
      <c r="AX146" s="157" t="s">
        <v>533</v>
      </c>
      <c r="AY146" s="157">
        <v>12.5</v>
      </c>
      <c r="AZ146" s="157" t="s">
        <v>11</v>
      </c>
      <c r="BA146" s="157">
        <v>160000000</v>
      </c>
      <c r="BB146" s="157">
        <v>99.965000000000003</v>
      </c>
      <c r="BC146" s="157" t="s">
        <v>535</v>
      </c>
      <c r="BD146" s="157" t="s">
        <v>535</v>
      </c>
      <c r="BE146" s="157" t="s">
        <v>535</v>
      </c>
      <c r="BF146" s="157" t="s">
        <v>2233</v>
      </c>
      <c r="BG146" s="157" t="s">
        <v>533</v>
      </c>
      <c r="BH146" s="157" t="s">
        <v>533</v>
      </c>
      <c r="BI146" s="157" t="s">
        <v>533</v>
      </c>
      <c r="BJ146" s="157" t="s">
        <v>533</v>
      </c>
      <c r="BK146" s="157" t="s">
        <v>149</v>
      </c>
      <c r="BL146" s="157" t="s">
        <v>149</v>
      </c>
      <c r="BM146" s="157" t="s">
        <v>534</v>
      </c>
    </row>
    <row r="147" spans="1:65">
      <c r="A147" s="157">
        <v>145</v>
      </c>
      <c r="B147" s="157" t="s">
        <v>1143</v>
      </c>
      <c r="C147" s="157" t="s">
        <v>3420</v>
      </c>
      <c r="D147" s="157" t="s">
        <v>2234</v>
      </c>
      <c r="E147" s="157" t="s">
        <v>2235</v>
      </c>
      <c r="F147" s="157" t="s">
        <v>534</v>
      </c>
      <c r="G147" s="157" t="s">
        <v>534</v>
      </c>
      <c r="H147" s="157" t="s">
        <v>533</v>
      </c>
      <c r="I147" s="157" t="s">
        <v>73</v>
      </c>
      <c r="J147" s="157" t="s">
        <v>70</v>
      </c>
      <c r="K147" s="157" t="s">
        <v>533</v>
      </c>
      <c r="L147" s="157" t="s">
        <v>533</v>
      </c>
      <c r="M147" s="157" t="s">
        <v>533</v>
      </c>
      <c r="N147" s="157" t="s">
        <v>533</v>
      </c>
      <c r="O147" s="157" t="s">
        <v>533</v>
      </c>
      <c r="P147" s="157" t="s">
        <v>533</v>
      </c>
      <c r="Q147" s="157" t="s">
        <v>149</v>
      </c>
      <c r="R147" s="157" t="s">
        <v>2236</v>
      </c>
      <c r="S147" s="157" t="s">
        <v>533</v>
      </c>
      <c r="T147" s="157" t="s">
        <v>533</v>
      </c>
      <c r="U147" s="157" t="s">
        <v>533</v>
      </c>
      <c r="V147" s="157" t="s">
        <v>533</v>
      </c>
      <c r="W147" s="157" t="s">
        <v>73</v>
      </c>
      <c r="X147" s="157" t="s">
        <v>70</v>
      </c>
      <c r="Y147" s="157" t="s">
        <v>1504</v>
      </c>
      <c r="Z147" s="157" t="s">
        <v>534</v>
      </c>
      <c r="AA147" s="157" t="s">
        <v>534</v>
      </c>
      <c r="AB147" s="157" t="s">
        <v>534</v>
      </c>
      <c r="AC147" s="157" t="s">
        <v>535</v>
      </c>
      <c r="AD147" s="157" t="s">
        <v>533</v>
      </c>
      <c r="AE147" s="157" t="s">
        <v>1459</v>
      </c>
      <c r="AF147" s="157" t="s">
        <v>1504</v>
      </c>
      <c r="AG147" s="157" t="s">
        <v>1504</v>
      </c>
      <c r="AH147" s="157" t="s">
        <v>1470</v>
      </c>
      <c r="AI147" s="157" t="s">
        <v>533</v>
      </c>
      <c r="AJ147" s="157" t="s">
        <v>1461</v>
      </c>
      <c r="AK147" s="157" t="s">
        <v>2237</v>
      </c>
      <c r="AL147" s="157" t="s">
        <v>534</v>
      </c>
      <c r="AM147" s="157" t="s">
        <v>534</v>
      </c>
      <c r="AN147" s="157" t="s">
        <v>534</v>
      </c>
      <c r="AO147" s="157" t="s">
        <v>534</v>
      </c>
      <c r="AP147" s="157" t="s">
        <v>534</v>
      </c>
      <c r="AQ147" s="157" t="s">
        <v>534</v>
      </c>
      <c r="AR147" s="157" t="s">
        <v>2238</v>
      </c>
      <c r="AS147" s="157" t="s">
        <v>534</v>
      </c>
      <c r="AT147" s="157" t="s">
        <v>534</v>
      </c>
      <c r="AU147" s="157" t="s">
        <v>2239</v>
      </c>
      <c r="AV147" s="157" t="s">
        <v>2240</v>
      </c>
      <c r="AW147" s="157" t="s">
        <v>2232</v>
      </c>
      <c r="AX147" s="157" t="s">
        <v>533</v>
      </c>
      <c r="AY147" s="157">
        <v>1.65</v>
      </c>
      <c r="AZ147" s="157" t="s">
        <v>11</v>
      </c>
      <c r="BA147" s="157">
        <v>230000000</v>
      </c>
      <c r="BB147" s="157">
        <v>100</v>
      </c>
      <c r="BC147" s="157" t="s">
        <v>1477</v>
      </c>
      <c r="BD147" s="157" t="s">
        <v>535</v>
      </c>
      <c r="BE147" s="157" t="s">
        <v>535</v>
      </c>
      <c r="BF147" s="157" t="s">
        <v>534</v>
      </c>
      <c r="BG147" s="157" t="s">
        <v>534</v>
      </c>
      <c r="BH147" s="157" t="s">
        <v>534</v>
      </c>
      <c r="BI147" s="157" t="s">
        <v>534</v>
      </c>
      <c r="BJ147" s="157" t="s">
        <v>534</v>
      </c>
      <c r="BK147" s="157" t="s">
        <v>534</v>
      </c>
      <c r="BL147" s="157" t="s">
        <v>1504</v>
      </c>
      <c r="BM147" s="157" t="s">
        <v>3547</v>
      </c>
    </row>
    <row r="148" spans="1:65">
      <c r="A148" s="157">
        <v>146</v>
      </c>
      <c r="B148" s="157" t="s">
        <v>1144</v>
      </c>
      <c r="C148" s="157" t="s">
        <v>3421</v>
      </c>
      <c r="D148" s="157" t="s">
        <v>2178</v>
      </c>
      <c r="E148" s="157" t="s">
        <v>1960</v>
      </c>
      <c r="F148" s="157" t="s">
        <v>534</v>
      </c>
      <c r="G148" s="157" t="s">
        <v>534</v>
      </c>
      <c r="H148" s="157" t="s">
        <v>74</v>
      </c>
      <c r="I148" s="157" t="s">
        <v>533</v>
      </c>
      <c r="J148" s="157" t="s">
        <v>70</v>
      </c>
      <c r="K148" s="157" t="s">
        <v>533</v>
      </c>
      <c r="L148" s="157" t="s">
        <v>533</v>
      </c>
      <c r="M148" s="157" t="s">
        <v>74</v>
      </c>
      <c r="N148" s="157" t="s">
        <v>533</v>
      </c>
      <c r="O148" s="157" t="s">
        <v>533</v>
      </c>
      <c r="P148" s="157" t="s">
        <v>533</v>
      </c>
      <c r="Q148" s="157" t="s">
        <v>2136</v>
      </c>
      <c r="R148" s="157" t="s">
        <v>2179</v>
      </c>
      <c r="S148" s="157" t="s">
        <v>533</v>
      </c>
      <c r="T148" s="157" t="s">
        <v>533</v>
      </c>
      <c r="U148" s="157" t="s">
        <v>74</v>
      </c>
      <c r="V148" s="157" t="s">
        <v>533</v>
      </c>
      <c r="W148" s="157" t="s">
        <v>533</v>
      </c>
      <c r="X148" s="157" t="s">
        <v>70</v>
      </c>
      <c r="Y148" s="157" t="s">
        <v>563</v>
      </c>
      <c r="Z148" s="157" t="s">
        <v>534</v>
      </c>
      <c r="AA148" s="157" t="s">
        <v>534</v>
      </c>
      <c r="AB148" s="157" t="s">
        <v>534</v>
      </c>
      <c r="AC148" s="157" t="s">
        <v>535</v>
      </c>
      <c r="AD148" s="157" t="s">
        <v>533</v>
      </c>
      <c r="AE148" s="157" t="s">
        <v>1459</v>
      </c>
      <c r="AF148" s="157" t="s">
        <v>563</v>
      </c>
      <c r="AG148" s="157" t="s">
        <v>563</v>
      </c>
      <c r="AH148" s="157" t="s">
        <v>1498</v>
      </c>
      <c r="AI148" s="157" t="s">
        <v>533</v>
      </c>
      <c r="AJ148" s="157" t="s">
        <v>1461</v>
      </c>
      <c r="AK148" s="157" t="s">
        <v>2180</v>
      </c>
      <c r="AL148" s="157" t="s">
        <v>534</v>
      </c>
      <c r="AM148" s="157" t="s">
        <v>534</v>
      </c>
      <c r="AN148" s="157" t="s">
        <v>534</v>
      </c>
      <c r="AO148" s="157" t="s">
        <v>534</v>
      </c>
      <c r="AP148" s="157" t="s">
        <v>534</v>
      </c>
      <c r="AQ148" s="157" t="s">
        <v>534</v>
      </c>
      <c r="AR148" s="157" t="s">
        <v>2181</v>
      </c>
      <c r="AS148" s="157" t="s">
        <v>534</v>
      </c>
      <c r="AT148" s="157" t="s">
        <v>534</v>
      </c>
      <c r="AU148" s="157" t="s">
        <v>2222</v>
      </c>
      <c r="AV148" s="157" t="s">
        <v>2241</v>
      </c>
      <c r="AW148" s="157" t="s">
        <v>2242</v>
      </c>
      <c r="AX148" s="157" t="s">
        <v>533</v>
      </c>
      <c r="AY148" s="157">
        <v>2.4</v>
      </c>
      <c r="AZ148" s="157" t="s">
        <v>11</v>
      </c>
      <c r="BA148" s="157">
        <v>305000000</v>
      </c>
      <c r="BB148" s="157">
        <v>100</v>
      </c>
      <c r="BC148" s="157" t="s">
        <v>535</v>
      </c>
      <c r="BD148" s="157" t="s">
        <v>535</v>
      </c>
      <c r="BE148" s="157" t="s">
        <v>535</v>
      </c>
      <c r="BF148" s="157" t="s">
        <v>534</v>
      </c>
      <c r="BG148" s="157" t="s">
        <v>534</v>
      </c>
      <c r="BH148" s="157" t="s">
        <v>534</v>
      </c>
      <c r="BI148" s="157" t="s">
        <v>534</v>
      </c>
      <c r="BJ148" s="157" t="s">
        <v>534</v>
      </c>
      <c r="BK148" s="157" t="s">
        <v>534</v>
      </c>
      <c r="BL148" s="157" t="s">
        <v>563</v>
      </c>
      <c r="BM148" s="157" t="s">
        <v>534</v>
      </c>
    </row>
    <row r="149" spans="1:65">
      <c r="A149" s="157">
        <v>147</v>
      </c>
      <c r="B149" s="157" t="s">
        <v>1145</v>
      </c>
      <c r="C149" s="157" t="s">
        <v>3422</v>
      </c>
      <c r="D149" s="157" t="s">
        <v>2243</v>
      </c>
      <c r="E149" s="157" t="s">
        <v>2074</v>
      </c>
      <c r="F149" s="157" t="s">
        <v>534</v>
      </c>
      <c r="G149" s="157" t="s">
        <v>534</v>
      </c>
      <c r="H149" s="157" t="s">
        <v>2244</v>
      </c>
      <c r="I149" s="157" t="s">
        <v>81</v>
      </c>
      <c r="J149" s="157" t="s">
        <v>533</v>
      </c>
      <c r="K149" s="157" t="s">
        <v>533</v>
      </c>
      <c r="L149" s="157" t="s">
        <v>533</v>
      </c>
      <c r="M149" s="157" t="s">
        <v>100</v>
      </c>
      <c r="N149" s="157" t="s">
        <v>100</v>
      </c>
      <c r="O149" s="157" t="s">
        <v>81</v>
      </c>
      <c r="P149" s="157" t="s">
        <v>533</v>
      </c>
      <c r="Q149" s="157" t="s">
        <v>2245</v>
      </c>
      <c r="R149" s="157" t="s">
        <v>533</v>
      </c>
      <c r="S149" s="157" t="s">
        <v>533</v>
      </c>
      <c r="T149" s="157" t="s">
        <v>533</v>
      </c>
      <c r="U149" s="157" t="s">
        <v>533</v>
      </c>
      <c r="V149" s="157" t="s">
        <v>533</v>
      </c>
      <c r="W149" s="157" t="s">
        <v>533</v>
      </c>
      <c r="X149" s="157" t="s">
        <v>533</v>
      </c>
      <c r="Y149" s="157" t="s">
        <v>534</v>
      </c>
      <c r="Z149" s="157" t="s">
        <v>534</v>
      </c>
      <c r="AA149" s="157" t="s">
        <v>534</v>
      </c>
      <c r="AB149" s="157" t="s">
        <v>534</v>
      </c>
      <c r="AC149" s="157" t="s">
        <v>535</v>
      </c>
      <c r="AD149" s="157" t="s">
        <v>533</v>
      </c>
      <c r="AE149" s="157" t="s">
        <v>1775</v>
      </c>
      <c r="AF149" s="157" t="s">
        <v>2245</v>
      </c>
      <c r="AG149" s="157" t="s">
        <v>3423</v>
      </c>
      <c r="AH149" s="157" t="s">
        <v>1982</v>
      </c>
      <c r="AI149" s="157" t="s">
        <v>1498</v>
      </c>
      <c r="AJ149" s="157" t="s">
        <v>1461</v>
      </c>
      <c r="AK149" s="157" t="s">
        <v>2246</v>
      </c>
      <c r="AL149" s="157" t="s">
        <v>534</v>
      </c>
      <c r="AM149" s="157" t="s">
        <v>534</v>
      </c>
      <c r="AN149" s="157" t="s">
        <v>534</v>
      </c>
      <c r="AO149" s="157" t="s">
        <v>534</v>
      </c>
      <c r="AP149" s="157" t="s">
        <v>534</v>
      </c>
      <c r="AQ149" s="157" t="s">
        <v>534</v>
      </c>
      <c r="AR149" s="157" t="s">
        <v>2078</v>
      </c>
      <c r="AS149" s="157" t="s">
        <v>534</v>
      </c>
      <c r="AT149" s="157" t="s">
        <v>534</v>
      </c>
      <c r="AU149" s="157" t="s">
        <v>2247</v>
      </c>
      <c r="AV149" s="157" t="s">
        <v>2248</v>
      </c>
      <c r="AW149" s="157" t="s">
        <v>2249</v>
      </c>
      <c r="AX149" s="157" t="s">
        <v>533</v>
      </c>
      <c r="AY149" s="157">
        <v>7.8</v>
      </c>
      <c r="AZ149" s="157" t="s">
        <v>11</v>
      </c>
      <c r="BA149" s="157">
        <v>300000000</v>
      </c>
      <c r="BB149" s="157">
        <v>99.555000000000007</v>
      </c>
      <c r="BC149" s="157" t="s">
        <v>1477</v>
      </c>
      <c r="BD149" s="157" t="s">
        <v>535</v>
      </c>
      <c r="BE149" s="157" t="s">
        <v>535</v>
      </c>
      <c r="BF149" s="157" t="s">
        <v>2250</v>
      </c>
      <c r="BG149" s="157" t="s">
        <v>533</v>
      </c>
      <c r="BH149" s="157" t="s">
        <v>533</v>
      </c>
      <c r="BI149" s="157" t="s">
        <v>81</v>
      </c>
      <c r="BJ149" s="157" t="s">
        <v>533</v>
      </c>
      <c r="BK149" s="157" t="s">
        <v>1700</v>
      </c>
      <c r="BL149" s="157" t="s">
        <v>1700</v>
      </c>
      <c r="BM149" s="157" t="s">
        <v>3547</v>
      </c>
    </row>
    <row r="150" spans="1:65">
      <c r="A150" s="157">
        <v>148</v>
      </c>
      <c r="B150" s="157" t="s">
        <v>1146</v>
      </c>
      <c r="C150" s="157" t="s">
        <v>3422</v>
      </c>
      <c r="D150" s="157" t="s">
        <v>2251</v>
      </c>
      <c r="E150" s="157" t="s">
        <v>533</v>
      </c>
      <c r="F150" s="157" t="s">
        <v>534</v>
      </c>
      <c r="G150" s="157" t="s">
        <v>534</v>
      </c>
      <c r="H150" s="157" t="s">
        <v>533</v>
      </c>
      <c r="I150" s="157" t="s">
        <v>533</v>
      </c>
      <c r="J150" s="157" t="s">
        <v>80</v>
      </c>
      <c r="K150" s="157" t="s">
        <v>1865</v>
      </c>
      <c r="L150" s="157" t="s">
        <v>533</v>
      </c>
      <c r="M150" s="157" t="s">
        <v>533</v>
      </c>
      <c r="N150" s="157" t="s">
        <v>1865</v>
      </c>
      <c r="O150" s="157" t="s">
        <v>81</v>
      </c>
      <c r="P150" s="157" t="s">
        <v>80</v>
      </c>
      <c r="Q150" s="157" t="s">
        <v>2202</v>
      </c>
      <c r="R150" s="157" t="s">
        <v>533</v>
      </c>
      <c r="S150" s="157" t="s">
        <v>533</v>
      </c>
      <c r="T150" s="157" t="s">
        <v>533</v>
      </c>
      <c r="U150" s="157" t="s">
        <v>533</v>
      </c>
      <c r="V150" s="157" t="s">
        <v>533</v>
      </c>
      <c r="W150" s="157" t="s">
        <v>533</v>
      </c>
      <c r="X150" s="157" t="s">
        <v>533</v>
      </c>
      <c r="Y150" s="157" t="s">
        <v>534</v>
      </c>
      <c r="Z150" s="157" t="s">
        <v>534</v>
      </c>
      <c r="AA150" s="157" t="s">
        <v>534</v>
      </c>
      <c r="AB150" s="157" t="s">
        <v>534</v>
      </c>
      <c r="AC150" s="157" t="s">
        <v>535</v>
      </c>
      <c r="AD150" s="157" t="s">
        <v>533</v>
      </c>
      <c r="AE150" s="157" t="s">
        <v>1775</v>
      </c>
      <c r="AF150" s="157" t="s">
        <v>2202</v>
      </c>
      <c r="AG150" s="157" t="s">
        <v>537</v>
      </c>
      <c r="AH150" s="157" t="s">
        <v>1982</v>
      </c>
      <c r="AI150" s="157" t="s">
        <v>1498</v>
      </c>
      <c r="AJ150" s="157" t="s">
        <v>1461</v>
      </c>
      <c r="AK150" s="157" t="s">
        <v>2252</v>
      </c>
      <c r="AL150" s="157" t="s">
        <v>1451</v>
      </c>
      <c r="AM150" s="157" t="s">
        <v>534</v>
      </c>
      <c r="AN150" s="157" t="s">
        <v>533</v>
      </c>
      <c r="AO150" s="157" t="s">
        <v>533</v>
      </c>
      <c r="AP150" s="157" t="s">
        <v>533</v>
      </c>
      <c r="AQ150" s="157" t="s">
        <v>534</v>
      </c>
      <c r="AR150" s="157" t="s">
        <v>534</v>
      </c>
      <c r="AS150" s="157" t="s">
        <v>534</v>
      </c>
      <c r="AT150" s="157" t="s">
        <v>534</v>
      </c>
      <c r="AU150" s="157" t="s">
        <v>2232</v>
      </c>
      <c r="AV150" s="157" t="s">
        <v>2253</v>
      </c>
      <c r="AW150" s="157" t="s">
        <v>2249</v>
      </c>
      <c r="AX150" s="157" t="s">
        <v>533</v>
      </c>
      <c r="AY150" s="157">
        <v>3.9750000000000001</v>
      </c>
      <c r="AZ150" s="157" t="s">
        <v>11</v>
      </c>
      <c r="BA150" s="157">
        <v>300000000</v>
      </c>
      <c r="BB150" s="157">
        <v>100</v>
      </c>
      <c r="BC150" s="157" t="s">
        <v>535</v>
      </c>
      <c r="BD150" s="157" t="s">
        <v>535</v>
      </c>
      <c r="BE150" s="157" t="s">
        <v>535</v>
      </c>
      <c r="BF150" s="157" t="s">
        <v>2254</v>
      </c>
      <c r="BG150" s="157" t="s">
        <v>1865</v>
      </c>
      <c r="BH150" s="157" t="s">
        <v>533</v>
      </c>
      <c r="BI150" s="157" t="s">
        <v>81</v>
      </c>
      <c r="BJ150" s="157" t="s">
        <v>80</v>
      </c>
      <c r="BK150" s="157" t="s">
        <v>2202</v>
      </c>
      <c r="BL150" s="157" t="s">
        <v>2202</v>
      </c>
      <c r="BM150" s="157" t="s">
        <v>534</v>
      </c>
    </row>
    <row r="151" spans="1:65">
      <c r="A151" s="157">
        <v>149</v>
      </c>
      <c r="B151" s="157" t="s">
        <v>1147</v>
      </c>
      <c r="C151" s="157" t="s">
        <v>3422</v>
      </c>
      <c r="D151" s="157" t="s">
        <v>2251</v>
      </c>
      <c r="E151" s="157" t="s">
        <v>533</v>
      </c>
      <c r="F151" s="157" t="s">
        <v>534</v>
      </c>
      <c r="G151" s="157" t="s">
        <v>534</v>
      </c>
      <c r="H151" s="157" t="s">
        <v>533</v>
      </c>
      <c r="I151" s="157" t="s">
        <v>533</v>
      </c>
      <c r="J151" s="157" t="s">
        <v>80</v>
      </c>
      <c r="K151" s="157" t="s">
        <v>1865</v>
      </c>
      <c r="L151" s="157" t="s">
        <v>533</v>
      </c>
      <c r="M151" s="157" t="s">
        <v>533</v>
      </c>
      <c r="N151" s="157" t="s">
        <v>1865</v>
      </c>
      <c r="O151" s="157" t="s">
        <v>81</v>
      </c>
      <c r="P151" s="157" t="s">
        <v>80</v>
      </c>
      <c r="Q151" s="157" t="s">
        <v>2202</v>
      </c>
      <c r="R151" s="157" t="s">
        <v>533</v>
      </c>
      <c r="S151" s="157" t="s">
        <v>533</v>
      </c>
      <c r="T151" s="157" t="s">
        <v>533</v>
      </c>
      <c r="U151" s="157" t="s">
        <v>533</v>
      </c>
      <c r="V151" s="157" t="s">
        <v>533</v>
      </c>
      <c r="W151" s="157" t="s">
        <v>533</v>
      </c>
      <c r="X151" s="157" t="s">
        <v>533</v>
      </c>
      <c r="Y151" s="157" t="s">
        <v>534</v>
      </c>
      <c r="Z151" s="157" t="s">
        <v>534</v>
      </c>
      <c r="AA151" s="157" t="s">
        <v>534</v>
      </c>
      <c r="AB151" s="157" t="s">
        <v>534</v>
      </c>
      <c r="AC151" s="157" t="s">
        <v>535</v>
      </c>
      <c r="AD151" s="157" t="s">
        <v>533</v>
      </c>
      <c r="AE151" s="157" t="s">
        <v>1775</v>
      </c>
      <c r="AF151" s="157" t="s">
        <v>2202</v>
      </c>
      <c r="AG151" s="157" t="s">
        <v>537</v>
      </c>
      <c r="AH151" s="157" t="s">
        <v>1982</v>
      </c>
      <c r="AI151" s="157" t="s">
        <v>1498</v>
      </c>
      <c r="AJ151" s="157" t="s">
        <v>1461</v>
      </c>
      <c r="AK151" s="157" t="s">
        <v>2252</v>
      </c>
      <c r="AL151" s="157" t="s">
        <v>534</v>
      </c>
      <c r="AM151" s="157" t="s">
        <v>534</v>
      </c>
      <c r="AN151" s="157" t="s">
        <v>534</v>
      </c>
      <c r="AO151" s="157" t="s">
        <v>534</v>
      </c>
      <c r="AP151" s="157" t="s">
        <v>534</v>
      </c>
      <c r="AQ151" s="157" t="s">
        <v>534</v>
      </c>
      <c r="AR151" s="157" t="s">
        <v>534</v>
      </c>
      <c r="AS151" s="157" t="s">
        <v>534</v>
      </c>
      <c r="AT151" s="157" t="s">
        <v>534</v>
      </c>
      <c r="AU151" s="157" t="s">
        <v>2232</v>
      </c>
      <c r="AV151" s="157" t="s">
        <v>2255</v>
      </c>
      <c r="AW151" s="157" t="s">
        <v>2249</v>
      </c>
      <c r="AX151" s="157" t="s">
        <v>2256</v>
      </c>
      <c r="AY151" s="157">
        <v>5.2</v>
      </c>
      <c r="AZ151" s="157" t="s">
        <v>11</v>
      </c>
      <c r="BA151" s="157">
        <v>748000000</v>
      </c>
      <c r="BB151" s="157">
        <v>99.777000000000001</v>
      </c>
      <c r="BC151" s="157" t="s">
        <v>1477</v>
      </c>
      <c r="BD151" s="157" t="s">
        <v>535</v>
      </c>
      <c r="BE151" s="157" t="s">
        <v>535</v>
      </c>
      <c r="BF151" s="157" t="s">
        <v>2254</v>
      </c>
      <c r="BG151" s="157" t="s">
        <v>1865</v>
      </c>
      <c r="BH151" s="157" t="s">
        <v>533</v>
      </c>
      <c r="BI151" s="157" t="s">
        <v>81</v>
      </c>
      <c r="BJ151" s="157" t="s">
        <v>80</v>
      </c>
      <c r="BK151" s="157" t="s">
        <v>2202</v>
      </c>
      <c r="BL151" s="157" t="s">
        <v>2202</v>
      </c>
      <c r="BM151" s="157" t="s">
        <v>3547</v>
      </c>
    </row>
    <row r="152" spans="1:65">
      <c r="A152" s="157">
        <v>150</v>
      </c>
      <c r="B152" s="157" t="s">
        <v>1148</v>
      </c>
      <c r="C152" s="157" t="s">
        <v>3424</v>
      </c>
      <c r="D152" s="157" t="s">
        <v>2257</v>
      </c>
      <c r="E152" s="157" t="s">
        <v>2258</v>
      </c>
      <c r="F152" s="157" t="s">
        <v>534</v>
      </c>
      <c r="G152" s="157" t="s">
        <v>534</v>
      </c>
      <c r="H152" s="157" t="s">
        <v>86</v>
      </c>
      <c r="I152" s="157" t="s">
        <v>533</v>
      </c>
      <c r="J152" s="157" t="s">
        <v>533</v>
      </c>
      <c r="K152" s="157" t="s">
        <v>533</v>
      </c>
      <c r="L152" s="157" t="s">
        <v>533</v>
      </c>
      <c r="M152" s="157" t="s">
        <v>86</v>
      </c>
      <c r="N152" s="157" t="s">
        <v>533</v>
      </c>
      <c r="O152" s="157" t="s">
        <v>533</v>
      </c>
      <c r="P152" s="157" t="s">
        <v>533</v>
      </c>
      <c r="Q152" s="157" t="s">
        <v>2260</v>
      </c>
      <c r="R152" s="157" t="s">
        <v>2259</v>
      </c>
      <c r="S152" s="157" t="s">
        <v>533</v>
      </c>
      <c r="T152" s="157" t="s">
        <v>533</v>
      </c>
      <c r="U152" s="157" t="s">
        <v>86</v>
      </c>
      <c r="V152" s="157" t="s">
        <v>533</v>
      </c>
      <c r="W152" s="157" t="s">
        <v>533</v>
      </c>
      <c r="X152" s="157" t="s">
        <v>533</v>
      </c>
      <c r="Y152" s="157" t="s">
        <v>2260</v>
      </c>
      <c r="Z152" s="157">
        <v>86</v>
      </c>
      <c r="AA152" s="157">
        <v>86</v>
      </c>
      <c r="AB152" s="157" t="s">
        <v>534</v>
      </c>
      <c r="AC152" s="157" t="s">
        <v>535</v>
      </c>
      <c r="AD152" s="157" t="s">
        <v>533</v>
      </c>
      <c r="AE152" s="157" t="s">
        <v>1459</v>
      </c>
      <c r="AF152" s="157" t="s">
        <v>2260</v>
      </c>
      <c r="AG152" s="157" t="s">
        <v>2260</v>
      </c>
      <c r="AH152" s="157" t="s">
        <v>1470</v>
      </c>
      <c r="AI152" s="157" t="s">
        <v>533</v>
      </c>
      <c r="AJ152" s="157">
        <v>86</v>
      </c>
      <c r="AK152" s="157" t="s">
        <v>2261</v>
      </c>
      <c r="AL152" s="157" t="s">
        <v>534</v>
      </c>
      <c r="AM152" s="157" t="s">
        <v>534</v>
      </c>
      <c r="AN152" s="157" t="s">
        <v>534</v>
      </c>
      <c r="AO152" s="157" t="s">
        <v>534</v>
      </c>
      <c r="AP152" s="157" t="s">
        <v>534</v>
      </c>
      <c r="AQ152" s="157" t="s">
        <v>534</v>
      </c>
      <c r="AR152" s="157" t="s">
        <v>2262</v>
      </c>
      <c r="AS152" s="157" t="s">
        <v>534</v>
      </c>
      <c r="AT152" s="157" t="s">
        <v>534</v>
      </c>
      <c r="AU152" s="157" t="s">
        <v>2232</v>
      </c>
      <c r="AV152" s="157" t="s">
        <v>2256</v>
      </c>
      <c r="AW152" s="157" t="s">
        <v>2263</v>
      </c>
      <c r="AX152" s="157" t="s">
        <v>533</v>
      </c>
      <c r="AY152" s="157">
        <v>1.2949999999999999</v>
      </c>
      <c r="AZ152" s="157" t="s">
        <v>11</v>
      </c>
      <c r="BA152" s="157">
        <v>500000000</v>
      </c>
      <c r="BB152" s="157">
        <v>100</v>
      </c>
      <c r="BC152" s="157" t="s">
        <v>535</v>
      </c>
      <c r="BD152" s="157" t="s">
        <v>535</v>
      </c>
      <c r="BE152" s="157" t="s">
        <v>535</v>
      </c>
      <c r="BF152" s="157" t="s">
        <v>2264</v>
      </c>
      <c r="BG152" s="157" t="s">
        <v>533</v>
      </c>
      <c r="BH152" s="157" t="s">
        <v>533</v>
      </c>
      <c r="BI152" s="157" t="s">
        <v>533</v>
      </c>
      <c r="BJ152" s="157" t="s">
        <v>533</v>
      </c>
      <c r="BK152" s="157" t="s">
        <v>149</v>
      </c>
      <c r="BL152" s="157" t="s">
        <v>2260</v>
      </c>
      <c r="BM152" s="157" t="s">
        <v>534</v>
      </c>
    </row>
    <row r="153" spans="1:65">
      <c r="A153" s="157">
        <v>151</v>
      </c>
      <c r="B153" s="157" t="s">
        <v>1149</v>
      </c>
      <c r="C153" s="157" t="s">
        <v>3425</v>
      </c>
      <c r="D153" s="157" t="s">
        <v>2229</v>
      </c>
      <c r="E153" s="157" t="s">
        <v>2199</v>
      </c>
      <c r="F153" s="157" t="s">
        <v>534</v>
      </c>
      <c r="G153" s="157" t="s">
        <v>534</v>
      </c>
      <c r="H153" s="157" t="s">
        <v>1865</v>
      </c>
      <c r="I153" s="157" t="s">
        <v>533</v>
      </c>
      <c r="J153" s="157" t="s">
        <v>533</v>
      </c>
      <c r="K153" s="157" t="s">
        <v>533</v>
      </c>
      <c r="L153" s="157" t="s">
        <v>533</v>
      </c>
      <c r="M153" s="157" t="s">
        <v>533</v>
      </c>
      <c r="N153" s="157" t="s">
        <v>533</v>
      </c>
      <c r="O153" s="157" t="s">
        <v>533</v>
      </c>
      <c r="P153" s="157" t="s">
        <v>533</v>
      </c>
      <c r="Q153" s="157" t="s">
        <v>149</v>
      </c>
      <c r="R153" s="157" t="s">
        <v>533</v>
      </c>
      <c r="S153" s="157" t="s">
        <v>533</v>
      </c>
      <c r="T153" s="157" t="s">
        <v>533</v>
      </c>
      <c r="U153" s="157" t="s">
        <v>533</v>
      </c>
      <c r="V153" s="157" t="s">
        <v>533</v>
      </c>
      <c r="W153" s="157" t="s">
        <v>533</v>
      </c>
      <c r="X153" s="157" t="s">
        <v>533</v>
      </c>
      <c r="Y153" s="157" t="s">
        <v>534</v>
      </c>
      <c r="Z153" s="157" t="s">
        <v>534</v>
      </c>
      <c r="AA153" s="157" t="s">
        <v>534</v>
      </c>
      <c r="AB153" s="157" t="s">
        <v>534</v>
      </c>
      <c r="AC153" s="157" t="s">
        <v>535</v>
      </c>
      <c r="AD153" s="157" t="s">
        <v>533</v>
      </c>
      <c r="AE153" s="157" t="s">
        <v>1459</v>
      </c>
      <c r="AF153" s="157" t="s">
        <v>149</v>
      </c>
      <c r="AG153" s="157" t="s">
        <v>1866</v>
      </c>
      <c r="AH153" s="157" t="s">
        <v>1498</v>
      </c>
      <c r="AI153" s="157" t="s">
        <v>1498</v>
      </c>
      <c r="AJ153" s="157" t="s">
        <v>1461</v>
      </c>
      <c r="AK153" s="157" t="s">
        <v>2230</v>
      </c>
      <c r="AL153" s="157" t="s">
        <v>534</v>
      </c>
      <c r="AM153" s="157" t="s">
        <v>534</v>
      </c>
      <c r="AN153" s="157" t="s">
        <v>534</v>
      </c>
      <c r="AO153" s="157" t="s">
        <v>534</v>
      </c>
      <c r="AP153" s="157" t="s">
        <v>534</v>
      </c>
      <c r="AQ153" s="157" t="s">
        <v>534</v>
      </c>
      <c r="AR153" s="157" t="s">
        <v>2203</v>
      </c>
      <c r="AS153" s="157" t="s">
        <v>534</v>
      </c>
      <c r="AT153" s="157" t="s">
        <v>534</v>
      </c>
      <c r="AU153" s="157" t="s">
        <v>2249</v>
      </c>
      <c r="AV153" s="157" t="s">
        <v>1486</v>
      </c>
      <c r="AW153" s="157" t="s">
        <v>2265</v>
      </c>
      <c r="AX153" s="157" t="s">
        <v>533</v>
      </c>
      <c r="AY153" s="157">
        <v>12.5</v>
      </c>
      <c r="AZ153" s="157" t="s">
        <v>11</v>
      </c>
      <c r="BA153" s="157">
        <v>200000000</v>
      </c>
      <c r="BB153" s="157">
        <v>100</v>
      </c>
      <c r="BC153" s="157" t="s">
        <v>535</v>
      </c>
      <c r="BD153" s="157" t="s">
        <v>535</v>
      </c>
      <c r="BE153" s="157" t="s">
        <v>535</v>
      </c>
      <c r="BF153" s="157" t="s">
        <v>2233</v>
      </c>
      <c r="BG153" s="157" t="s">
        <v>533</v>
      </c>
      <c r="BH153" s="157" t="s">
        <v>533</v>
      </c>
      <c r="BI153" s="157" t="s">
        <v>533</v>
      </c>
      <c r="BJ153" s="157" t="s">
        <v>533</v>
      </c>
      <c r="BK153" s="157" t="s">
        <v>149</v>
      </c>
      <c r="BL153" s="157" t="s">
        <v>149</v>
      </c>
      <c r="BM153" s="157" t="s">
        <v>534</v>
      </c>
    </row>
    <row r="154" spans="1:65">
      <c r="A154" s="157">
        <v>152</v>
      </c>
      <c r="B154" s="157" t="s">
        <v>1150</v>
      </c>
      <c r="C154" s="157" t="s">
        <v>3425</v>
      </c>
      <c r="D154" s="157" t="s">
        <v>2266</v>
      </c>
      <c r="E154" s="157" t="s">
        <v>533</v>
      </c>
      <c r="F154" s="157">
        <v>40900822</v>
      </c>
      <c r="G154" s="157" t="s">
        <v>2267</v>
      </c>
      <c r="H154" s="157" t="s">
        <v>75</v>
      </c>
      <c r="I154" s="157" t="s">
        <v>533</v>
      </c>
      <c r="J154" s="157" t="s">
        <v>533</v>
      </c>
      <c r="K154" s="157" t="s">
        <v>533</v>
      </c>
      <c r="L154" s="157" t="s">
        <v>533</v>
      </c>
      <c r="M154" s="157" t="s">
        <v>533</v>
      </c>
      <c r="N154" s="157" t="s">
        <v>533</v>
      </c>
      <c r="O154" s="157" t="s">
        <v>533</v>
      </c>
      <c r="P154" s="157" t="s">
        <v>533</v>
      </c>
      <c r="Q154" s="157" t="s">
        <v>149</v>
      </c>
      <c r="R154" s="157" t="s">
        <v>533</v>
      </c>
      <c r="S154" s="157" t="s">
        <v>533</v>
      </c>
      <c r="T154" s="157" t="s">
        <v>533</v>
      </c>
      <c r="U154" s="157" t="s">
        <v>533</v>
      </c>
      <c r="V154" s="157" t="s">
        <v>533</v>
      </c>
      <c r="W154" s="157" t="s">
        <v>533</v>
      </c>
      <c r="X154" s="157" t="s">
        <v>533</v>
      </c>
      <c r="Y154" s="157" t="s">
        <v>534</v>
      </c>
      <c r="Z154" s="157">
        <v>73</v>
      </c>
      <c r="AA154" s="157" t="s">
        <v>534</v>
      </c>
      <c r="AB154" s="157" t="s">
        <v>534</v>
      </c>
      <c r="AC154" s="157" t="s">
        <v>535</v>
      </c>
      <c r="AD154" s="157" t="s">
        <v>533</v>
      </c>
      <c r="AE154" s="157" t="s">
        <v>1459</v>
      </c>
      <c r="AF154" s="157" t="s">
        <v>149</v>
      </c>
      <c r="AG154" s="157" t="s">
        <v>2068</v>
      </c>
      <c r="AH154" s="157" t="s">
        <v>1470</v>
      </c>
      <c r="AI154" s="157" t="s">
        <v>533</v>
      </c>
      <c r="AJ154" s="157">
        <v>73</v>
      </c>
      <c r="AK154" s="157" t="s">
        <v>2268</v>
      </c>
      <c r="AL154" s="157">
        <v>40900822</v>
      </c>
      <c r="AM154" s="157" t="s">
        <v>2267</v>
      </c>
      <c r="AN154" s="157" t="s">
        <v>533</v>
      </c>
      <c r="AO154" s="157" t="s">
        <v>533</v>
      </c>
      <c r="AP154" s="157" t="s">
        <v>533</v>
      </c>
      <c r="AQ154" s="157" t="s">
        <v>149</v>
      </c>
      <c r="AR154" s="157" t="s">
        <v>534</v>
      </c>
      <c r="AS154" s="157">
        <v>330602</v>
      </c>
      <c r="AT154" s="157" t="s">
        <v>2269</v>
      </c>
      <c r="AU154" s="157" t="s">
        <v>2242</v>
      </c>
      <c r="AV154" s="157" t="s">
        <v>2270</v>
      </c>
      <c r="AW154" s="157" t="s">
        <v>2265</v>
      </c>
      <c r="AX154" s="157" t="s">
        <v>533</v>
      </c>
      <c r="AY154" s="157">
        <v>1.125</v>
      </c>
      <c r="AZ154" s="157" t="s">
        <v>11</v>
      </c>
      <c r="BA154" s="157">
        <v>300000000</v>
      </c>
      <c r="BB154" s="157">
        <v>99.859000000000009</v>
      </c>
      <c r="BC154" s="157" t="s">
        <v>535</v>
      </c>
      <c r="BD154" s="157" t="s">
        <v>535</v>
      </c>
      <c r="BE154" s="157" t="s">
        <v>535</v>
      </c>
      <c r="BF154" s="157" t="s">
        <v>2271</v>
      </c>
      <c r="BG154" s="157" t="s">
        <v>533</v>
      </c>
      <c r="BH154" s="157" t="s">
        <v>533</v>
      </c>
      <c r="BI154" s="157" t="s">
        <v>73</v>
      </c>
      <c r="BJ154" s="157" t="s">
        <v>73</v>
      </c>
      <c r="BK154" s="157" t="s">
        <v>571</v>
      </c>
      <c r="BL154" s="157" t="s">
        <v>149</v>
      </c>
      <c r="BM154" s="157" t="s">
        <v>534</v>
      </c>
    </row>
    <row r="155" spans="1:65">
      <c r="A155" s="157">
        <v>153</v>
      </c>
      <c r="B155" s="157" t="s">
        <v>1151</v>
      </c>
      <c r="C155" s="157" t="s">
        <v>3426</v>
      </c>
      <c r="D155" s="157" t="s">
        <v>2272</v>
      </c>
      <c r="E155" s="157" t="s">
        <v>2273</v>
      </c>
      <c r="F155" s="157" t="s">
        <v>534</v>
      </c>
      <c r="G155" s="157" t="s">
        <v>534</v>
      </c>
      <c r="H155" s="157" t="s">
        <v>533</v>
      </c>
      <c r="I155" s="157" t="s">
        <v>533</v>
      </c>
      <c r="J155" s="157" t="s">
        <v>533</v>
      </c>
      <c r="K155" s="157" t="s">
        <v>533</v>
      </c>
      <c r="L155" s="157" t="s">
        <v>533</v>
      </c>
      <c r="M155" s="157" t="s">
        <v>533</v>
      </c>
      <c r="N155" s="157" t="s">
        <v>533</v>
      </c>
      <c r="O155" s="157" t="s">
        <v>533</v>
      </c>
      <c r="P155" s="157" t="s">
        <v>533</v>
      </c>
      <c r="Q155" s="157" t="s">
        <v>149</v>
      </c>
      <c r="R155" s="157" t="s">
        <v>2274</v>
      </c>
      <c r="S155" s="157" t="s">
        <v>533</v>
      </c>
      <c r="T155" s="157" t="s">
        <v>533</v>
      </c>
      <c r="U155" s="157" t="s">
        <v>533</v>
      </c>
      <c r="V155" s="157" t="s">
        <v>533</v>
      </c>
      <c r="W155" s="157" t="s">
        <v>533</v>
      </c>
      <c r="X155" s="157" t="s">
        <v>533</v>
      </c>
      <c r="Y155" s="157" t="s">
        <v>149</v>
      </c>
      <c r="Z155" s="157" t="s">
        <v>534</v>
      </c>
      <c r="AA155" s="157" t="s">
        <v>534</v>
      </c>
      <c r="AB155" s="157" t="s">
        <v>534</v>
      </c>
      <c r="AC155" s="157" t="s">
        <v>535</v>
      </c>
      <c r="AD155" s="157" t="s">
        <v>533</v>
      </c>
      <c r="AE155" s="157" t="s">
        <v>81</v>
      </c>
      <c r="AF155" s="157" t="s">
        <v>149</v>
      </c>
      <c r="AG155" s="157" t="s">
        <v>149</v>
      </c>
      <c r="AH155" s="157" t="s">
        <v>1498</v>
      </c>
      <c r="AI155" s="157" t="s">
        <v>533</v>
      </c>
      <c r="AJ155" s="157" t="s">
        <v>1461</v>
      </c>
      <c r="AK155" s="157" t="s">
        <v>2275</v>
      </c>
      <c r="AL155" s="157" t="s">
        <v>534</v>
      </c>
      <c r="AM155" s="157" t="s">
        <v>534</v>
      </c>
      <c r="AN155" s="157" t="s">
        <v>534</v>
      </c>
      <c r="AO155" s="157" t="s">
        <v>534</v>
      </c>
      <c r="AP155" s="157" t="s">
        <v>534</v>
      </c>
      <c r="AQ155" s="157" t="s">
        <v>534</v>
      </c>
      <c r="AR155" s="157" t="s">
        <v>2276</v>
      </c>
      <c r="AS155" s="157" t="s">
        <v>534</v>
      </c>
      <c r="AT155" s="157" t="s">
        <v>534</v>
      </c>
      <c r="AU155" s="157" t="s">
        <v>2277</v>
      </c>
      <c r="AV155" s="157" t="s">
        <v>1750</v>
      </c>
      <c r="AW155" s="157" t="s">
        <v>2278</v>
      </c>
      <c r="AX155" s="157" t="s">
        <v>533</v>
      </c>
      <c r="AY155" s="157">
        <v>8.875</v>
      </c>
      <c r="AZ155" s="157" t="s">
        <v>11</v>
      </c>
      <c r="BA155" s="157">
        <v>180000000</v>
      </c>
      <c r="BB155" s="157">
        <v>100</v>
      </c>
      <c r="BC155" s="157" t="s">
        <v>535</v>
      </c>
      <c r="BD155" s="157" t="s">
        <v>535</v>
      </c>
      <c r="BE155" s="157" t="s">
        <v>535</v>
      </c>
      <c r="BF155" s="157" t="s">
        <v>534</v>
      </c>
      <c r="BG155" s="157" t="s">
        <v>534</v>
      </c>
      <c r="BH155" s="157" t="s">
        <v>534</v>
      </c>
      <c r="BI155" s="157" t="s">
        <v>534</v>
      </c>
      <c r="BJ155" s="157" t="s">
        <v>534</v>
      </c>
      <c r="BK155" s="157" t="s">
        <v>534</v>
      </c>
      <c r="BL155" s="157" t="s">
        <v>149</v>
      </c>
      <c r="BM155" s="157" t="s">
        <v>534</v>
      </c>
    </row>
    <row r="156" spans="1:65">
      <c r="A156" s="157">
        <v>154</v>
      </c>
      <c r="B156" s="157" t="s">
        <v>1152</v>
      </c>
      <c r="C156" s="157" t="s">
        <v>3427</v>
      </c>
      <c r="D156" s="157" t="s">
        <v>2279</v>
      </c>
      <c r="E156" s="157" t="s">
        <v>2280</v>
      </c>
      <c r="F156" s="157" t="s">
        <v>534</v>
      </c>
      <c r="G156" s="157" t="s">
        <v>534</v>
      </c>
      <c r="H156" s="157" t="s">
        <v>533</v>
      </c>
      <c r="I156" s="157" t="s">
        <v>533</v>
      </c>
      <c r="J156" s="157" t="s">
        <v>533</v>
      </c>
      <c r="K156" s="157" t="s">
        <v>533</v>
      </c>
      <c r="L156" s="157" t="s">
        <v>533</v>
      </c>
      <c r="M156" s="157" t="s">
        <v>533</v>
      </c>
      <c r="N156" s="157" t="s">
        <v>533</v>
      </c>
      <c r="O156" s="157" t="s">
        <v>533</v>
      </c>
      <c r="P156" s="157" t="s">
        <v>533</v>
      </c>
      <c r="Q156" s="157" t="s">
        <v>149</v>
      </c>
      <c r="R156" s="157" t="s">
        <v>2281</v>
      </c>
      <c r="S156" s="157" t="s">
        <v>533</v>
      </c>
      <c r="T156" s="157" t="s">
        <v>533</v>
      </c>
      <c r="U156" s="157" t="s">
        <v>533</v>
      </c>
      <c r="V156" s="157" t="s">
        <v>533</v>
      </c>
      <c r="W156" s="157" t="s">
        <v>533</v>
      </c>
      <c r="X156" s="157" t="s">
        <v>533</v>
      </c>
      <c r="Y156" s="157" t="s">
        <v>149</v>
      </c>
      <c r="Z156" s="157" t="s">
        <v>534</v>
      </c>
      <c r="AA156" s="157" t="s">
        <v>534</v>
      </c>
      <c r="AB156" s="157" t="s">
        <v>534</v>
      </c>
      <c r="AC156" s="157" t="s">
        <v>535</v>
      </c>
      <c r="AD156" s="157" t="s">
        <v>533</v>
      </c>
      <c r="AE156" s="157" t="s">
        <v>81</v>
      </c>
      <c r="AF156" s="157" t="s">
        <v>149</v>
      </c>
      <c r="AG156" s="157" t="s">
        <v>149</v>
      </c>
      <c r="AH156" s="157" t="s">
        <v>1470</v>
      </c>
      <c r="AI156" s="157" t="s">
        <v>533</v>
      </c>
      <c r="AJ156" s="157" t="s">
        <v>1461</v>
      </c>
      <c r="AK156" s="157" t="s">
        <v>2282</v>
      </c>
      <c r="AL156" s="157" t="s">
        <v>534</v>
      </c>
      <c r="AM156" s="157" t="s">
        <v>534</v>
      </c>
      <c r="AN156" s="157" t="s">
        <v>534</v>
      </c>
      <c r="AO156" s="157" t="s">
        <v>534</v>
      </c>
      <c r="AP156" s="157" t="s">
        <v>534</v>
      </c>
      <c r="AQ156" s="157" t="s">
        <v>534</v>
      </c>
      <c r="AR156" s="157" t="s">
        <v>2283</v>
      </c>
      <c r="AS156" s="157" t="s">
        <v>534</v>
      </c>
      <c r="AT156" s="157" t="s">
        <v>534</v>
      </c>
      <c r="AU156" s="157" t="s">
        <v>2284</v>
      </c>
      <c r="AV156" s="157" t="s">
        <v>2285</v>
      </c>
      <c r="AW156" s="157" t="s">
        <v>2286</v>
      </c>
      <c r="AX156" s="157" t="s">
        <v>533</v>
      </c>
      <c r="AY156" s="157">
        <v>3.8</v>
      </c>
      <c r="AZ156" s="157" t="s">
        <v>11</v>
      </c>
      <c r="BA156" s="157">
        <v>278000000</v>
      </c>
      <c r="BB156" s="157">
        <v>100</v>
      </c>
      <c r="BC156" s="157" t="s">
        <v>535</v>
      </c>
      <c r="BD156" s="157" t="s">
        <v>535</v>
      </c>
      <c r="BE156" s="157" t="s">
        <v>535</v>
      </c>
      <c r="BF156" s="157" t="s">
        <v>534</v>
      </c>
      <c r="BG156" s="157" t="s">
        <v>534</v>
      </c>
      <c r="BH156" s="157" t="s">
        <v>534</v>
      </c>
      <c r="BI156" s="157" t="s">
        <v>534</v>
      </c>
      <c r="BJ156" s="157" t="s">
        <v>534</v>
      </c>
      <c r="BK156" s="157" t="s">
        <v>534</v>
      </c>
      <c r="BL156" s="157" t="s">
        <v>149</v>
      </c>
      <c r="BM156" s="157" t="s">
        <v>534</v>
      </c>
    </row>
    <row r="157" spans="1:65">
      <c r="A157" s="157">
        <v>155</v>
      </c>
      <c r="B157" s="157" t="s">
        <v>1153</v>
      </c>
      <c r="C157" s="157" t="s">
        <v>3428</v>
      </c>
      <c r="D157" s="157" t="s">
        <v>2287</v>
      </c>
      <c r="E157" s="157" t="s">
        <v>2074</v>
      </c>
      <c r="F157" s="157" t="s">
        <v>534</v>
      </c>
      <c r="G157" s="157" t="s">
        <v>534</v>
      </c>
      <c r="H157" s="157" t="s">
        <v>533</v>
      </c>
      <c r="I157" s="157" t="s">
        <v>533</v>
      </c>
      <c r="J157" s="157" t="s">
        <v>533</v>
      </c>
      <c r="K157" s="157" t="s">
        <v>533</v>
      </c>
      <c r="L157" s="157" t="s">
        <v>533</v>
      </c>
      <c r="M157" s="157" t="s">
        <v>100</v>
      </c>
      <c r="N157" s="157" t="s">
        <v>100</v>
      </c>
      <c r="O157" s="157" t="s">
        <v>81</v>
      </c>
      <c r="P157" s="157" t="s">
        <v>533</v>
      </c>
      <c r="Q157" s="157" t="s">
        <v>2245</v>
      </c>
      <c r="R157" s="157" t="s">
        <v>533</v>
      </c>
      <c r="S157" s="157" t="s">
        <v>533</v>
      </c>
      <c r="T157" s="157" t="s">
        <v>533</v>
      </c>
      <c r="U157" s="157" t="s">
        <v>533</v>
      </c>
      <c r="V157" s="157" t="s">
        <v>533</v>
      </c>
      <c r="W157" s="157" t="s">
        <v>533</v>
      </c>
      <c r="X157" s="157" t="s">
        <v>533</v>
      </c>
      <c r="Y157" s="157" t="s">
        <v>534</v>
      </c>
      <c r="Z157" s="157" t="s">
        <v>534</v>
      </c>
      <c r="AA157" s="157" t="s">
        <v>534</v>
      </c>
      <c r="AB157" s="157" t="s">
        <v>534</v>
      </c>
      <c r="AC157" s="157" t="s">
        <v>535</v>
      </c>
      <c r="AD157" s="157" t="s">
        <v>533</v>
      </c>
      <c r="AE157" s="157" t="s">
        <v>81</v>
      </c>
      <c r="AF157" s="157" t="s">
        <v>2245</v>
      </c>
      <c r="AG157" s="157" t="s">
        <v>149</v>
      </c>
      <c r="AH157" s="157" t="s">
        <v>1982</v>
      </c>
      <c r="AI157" s="157" t="s">
        <v>1498</v>
      </c>
      <c r="AJ157" s="157" t="s">
        <v>1461</v>
      </c>
      <c r="AK157" s="157" t="s">
        <v>2288</v>
      </c>
      <c r="AL157" s="157" t="s">
        <v>534</v>
      </c>
      <c r="AM157" s="157" t="s">
        <v>534</v>
      </c>
      <c r="AN157" s="157" t="s">
        <v>534</v>
      </c>
      <c r="AO157" s="157" t="s">
        <v>534</v>
      </c>
      <c r="AP157" s="157" t="s">
        <v>534</v>
      </c>
      <c r="AQ157" s="157" t="s">
        <v>534</v>
      </c>
      <c r="AR157" s="157" t="s">
        <v>2078</v>
      </c>
      <c r="AS157" s="157" t="s">
        <v>534</v>
      </c>
      <c r="AT157" s="157" t="s">
        <v>534</v>
      </c>
      <c r="AU157" s="157" t="s">
        <v>2289</v>
      </c>
      <c r="AV157" s="157" t="s">
        <v>1918</v>
      </c>
      <c r="AW157" s="157" t="s">
        <v>2290</v>
      </c>
      <c r="AX157" s="157" t="s">
        <v>533</v>
      </c>
      <c r="AY157" s="157">
        <v>4.8499999999999996</v>
      </c>
      <c r="AZ157" s="157" t="s">
        <v>11</v>
      </c>
      <c r="BA157" s="157">
        <v>400000000</v>
      </c>
      <c r="BB157" s="157">
        <v>100</v>
      </c>
      <c r="BC157" s="157" t="s">
        <v>535</v>
      </c>
      <c r="BD157" s="157" t="s">
        <v>535</v>
      </c>
      <c r="BE157" s="157" t="s">
        <v>535</v>
      </c>
      <c r="BF157" s="157" t="s">
        <v>2291</v>
      </c>
      <c r="BG157" s="157" t="s">
        <v>533</v>
      </c>
      <c r="BH157" s="157" t="s">
        <v>533</v>
      </c>
      <c r="BI157" s="157" t="s">
        <v>81</v>
      </c>
      <c r="BJ157" s="157" t="s">
        <v>533</v>
      </c>
      <c r="BK157" s="157" t="s">
        <v>1700</v>
      </c>
      <c r="BL157" s="157" t="s">
        <v>1700</v>
      </c>
      <c r="BM157" s="157" t="s">
        <v>534</v>
      </c>
    </row>
    <row r="158" spans="1:65">
      <c r="A158" s="157">
        <v>156</v>
      </c>
      <c r="B158" s="157" t="s">
        <v>1154</v>
      </c>
      <c r="C158" s="157" t="s">
        <v>3428</v>
      </c>
      <c r="D158" s="157" t="s">
        <v>1971</v>
      </c>
      <c r="E158" s="157" t="s">
        <v>1972</v>
      </c>
      <c r="F158" s="157" t="s">
        <v>534</v>
      </c>
      <c r="G158" s="157" t="s">
        <v>534</v>
      </c>
      <c r="H158" s="157" t="s">
        <v>533</v>
      </c>
      <c r="I158" s="157" t="s">
        <v>533</v>
      </c>
      <c r="J158" s="157" t="s">
        <v>73</v>
      </c>
      <c r="K158" s="157" t="s">
        <v>533</v>
      </c>
      <c r="L158" s="157" t="s">
        <v>533</v>
      </c>
      <c r="M158" s="157" t="s">
        <v>533</v>
      </c>
      <c r="N158" s="157" t="s">
        <v>533</v>
      </c>
      <c r="O158" s="157" t="s">
        <v>533</v>
      </c>
      <c r="P158" s="157" t="s">
        <v>533</v>
      </c>
      <c r="Q158" s="157" t="s">
        <v>149</v>
      </c>
      <c r="R158" s="157" t="s">
        <v>1973</v>
      </c>
      <c r="S158" s="157" t="s">
        <v>533</v>
      </c>
      <c r="T158" s="157" t="s">
        <v>533</v>
      </c>
      <c r="U158" s="157" t="s">
        <v>533</v>
      </c>
      <c r="V158" s="157" t="s">
        <v>533</v>
      </c>
      <c r="W158" s="157" t="s">
        <v>533</v>
      </c>
      <c r="X158" s="157" t="s">
        <v>73</v>
      </c>
      <c r="Y158" s="157" t="s">
        <v>560</v>
      </c>
      <c r="Z158" s="157" t="s">
        <v>534</v>
      </c>
      <c r="AA158" s="157" t="s">
        <v>534</v>
      </c>
      <c r="AB158" s="157" t="s">
        <v>534</v>
      </c>
      <c r="AC158" s="157" t="s">
        <v>535</v>
      </c>
      <c r="AD158" s="157" t="s">
        <v>533</v>
      </c>
      <c r="AE158" s="157" t="s">
        <v>1459</v>
      </c>
      <c r="AF158" s="157" t="s">
        <v>560</v>
      </c>
      <c r="AG158" s="157" t="s">
        <v>560</v>
      </c>
      <c r="AH158" s="157" t="s">
        <v>1470</v>
      </c>
      <c r="AI158" s="157" t="s">
        <v>533</v>
      </c>
      <c r="AJ158" s="157" t="s">
        <v>1461</v>
      </c>
      <c r="AK158" s="157" t="s">
        <v>1974</v>
      </c>
      <c r="AL158" s="157" t="s">
        <v>534</v>
      </c>
      <c r="AM158" s="157" t="s">
        <v>534</v>
      </c>
      <c r="AN158" s="157" t="s">
        <v>534</v>
      </c>
      <c r="AO158" s="157" t="s">
        <v>534</v>
      </c>
      <c r="AP158" s="157" t="s">
        <v>534</v>
      </c>
      <c r="AQ158" s="157" t="s">
        <v>534</v>
      </c>
      <c r="AR158" s="157" t="s">
        <v>1975</v>
      </c>
      <c r="AS158" s="157" t="s">
        <v>534</v>
      </c>
      <c r="AT158" s="157" t="s">
        <v>534</v>
      </c>
      <c r="AU158" s="157" t="s">
        <v>2286</v>
      </c>
      <c r="AV158" s="157" t="s">
        <v>2292</v>
      </c>
      <c r="AW158" s="157" t="s">
        <v>2290</v>
      </c>
      <c r="AX158" s="157" t="s">
        <v>533</v>
      </c>
      <c r="AY158" s="157">
        <v>2.95</v>
      </c>
      <c r="AZ158" s="157" t="s">
        <v>11</v>
      </c>
      <c r="BA158" s="157">
        <v>200000000</v>
      </c>
      <c r="BB158" s="157">
        <v>100</v>
      </c>
      <c r="BC158" s="157" t="s">
        <v>535</v>
      </c>
      <c r="BD158" s="157" t="s">
        <v>535</v>
      </c>
      <c r="BE158" s="157" t="s">
        <v>535</v>
      </c>
      <c r="BF158" s="157" t="s">
        <v>534</v>
      </c>
      <c r="BG158" s="157" t="s">
        <v>534</v>
      </c>
      <c r="BH158" s="157" t="s">
        <v>534</v>
      </c>
      <c r="BI158" s="157" t="s">
        <v>534</v>
      </c>
      <c r="BJ158" s="157" t="s">
        <v>534</v>
      </c>
      <c r="BK158" s="157" t="s">
        <v>534</v>
      </c>
      <c r="BL158" s="157" t="s">
        <v>560</v>
      </c>
      <c r="BM158" s="157" t="s">
        <v>534</v>
      </c>
    </row>
    <row r="159" spans="1:65">
      <c r="A159" s="157">
        <v>157</v>
      </c>
      <c r="B159" s="157" t="s">
        <v>1155</v>
      </c>
      <c r="C159" s="157" t="s">
        <v>3429</v>
      </c>
      <c r="D159" s="157" t="s">
        <v>2293</v>
      </c>
      <c r="E159" s="157" t="s">
        <v>2294</v>
      </c>
      <c r="F159" s="157" t="s">
        <v>534</v>
      </c>
      <c r="G159" s="157" t="s">
        <v>534</v>
      </c>
      <c r="H159" s="157" t="s">
        <v>75</v>
      </c>
      <c r="I159" s="157" t="s">
        <v>533</v>
      </c>
      <c r="J159" s="157" t="s">
        <v>533</v>
      </c>
      <c r="K159" s="157" t="s">
        <v>533</v>
      </c>
      <c r="L159" s="157" t="s">
        <v>533</v>
      </c>
      <c r="M159" s="157" t="s">
        <v>75</v>
      </c>
      <c r="N159" s="157" t="s">
        <v>533</v>
      </c>
      <c r="O159" s="157" t="s">
        <v>533</v>
      </c>
      <c r="P159" s="157" t="s">
        <v>533</v>
      </c>
      <c r="Q159" s="157" t="s">
        <v>2068</v>
      </c>
      <c r="R159" s="157" t="s">
        <v>2295</v>
      </c>
      <c r="S159" s="157" t="s">
        <v>533</v>
      </c>
      <c r="T159" s="157" t="s">
        <v>533</v>
      </c>
      <c r="U159" s="157" t="s">
        <v>75</v>
      </c>
      <c r="V159" s="157" t="s">
        <v>533</v>
      </c>
      <c r="W159" s="157" t="s">
        <v>83</v>
      </c>
      <c r="X159" s="157" t="s">
        <v>71</v>
      </c>
      <c r="Y159" s="157" t="s">
        <v>1847</v>
      </c>
      <c r="Z159" s="157">
        <v>85</v>
      </c>
      <c r="AA159" s="157">
        <v>85</v>
      </c>
      <c r="AB159" s="157" t="s">
        <v>534</v>
      </c>
      <c r="AC159" s="157" t="s">
        <v>535</v>
      </c>
      <c r="AD159" s="157" t="s">
        <v>533</v>
      </c>
      <c r="AE159" s="157" t="s">
        <v>1459</v>
      </c>
      <c r="AF159" s="157" t="s">
        <v>1847</v>
      </c>
      <c r="AG159" s="157" t="s">
        <v>2068</v>
      </c>
      <c r="AH159" s="157" t="s">
        <v>1470</v>
      </c>
      <c r="AI159" s="157" t="s">
        <v>533</v>
      </c>
      <c r="AJ159" s="157">
        <v>85</v>
      </c>
      <c r="AK159" s="157" t="s">
        <v>2296</v>
      </c>
      <c r="AL159" s="157" t="s">
        <v>1451</v>
      </c>
      <c r="AM159" s="157" t="s">
        <v>534</v>
      </c>
      <c r="AN159" s="157" t="s">
        <v>533</v>
      </c>
      <c r="AO159" s="157" t="s">
        <v>533</v>
      </c>
      <c r="AP159" s="157" t="s">
        <v>533</v>
      </c>
      <c r="AQ159" s="157" t="s">
        <v>534</v>
      </c>
      <c r="AR159" s="157" t="s">
        <v>2297</v>
      </c>
      <c r="AS159" s="157" t="s">
        <v>534</v>
      </c>
      <c r="AT159" s="157" t="s">
        <v>534</v>
      </c>
      <c r="AU159" s="157" t="s">
        <v>2289</v>
      </c>
      <c r="AV159" s="157" t="s">
        <v>1517</v>
      </c>
      <c r="AW159" s="157" t="s">
        <v>2298</v>
      </c>
      <c r="AX159" s="157" t="s">
        <v>533</v>
      </c>
      <c r="AY159" s="157">
        <v>1.6</v>
      </c>
      <c r="AZ159" s="157" t="s">
        <v>11</v>
      </c>
      <c r="BA159" s="157">
        <v>300000000</v>
      </c>
      <c r="BB159" s="157">
        <v>99.870999999999995</v>
      </c>
      <c r="BC159" s="157" t="s">
        <v>535</v>
      </c>
      <c r="BD159" s="157" t="s">
        <v>535</v>
      </c>
      <c r="BE159" s="157" t="s">
        <v>535</v>
      </c>
      <c r="BF159" s="157" t="s">
        <v>1490</v>
      </c>
      <c r="BG159" s="157" t="s">
        <v>533</v>
      </c>
      <c r="BH159" s="157" t="s">
        <v>79</v>
      </c>
      <c r="BI159" s="157" t="s">
        <v>71</v>
      </c>
      <c r="BJ159" s="157" t="s">
        <v>71</v>
      </c>
      <c r="BK159" s="157" t="s">
        <v>311</v>
      </c>
      <c r="BL159" s="157" t="s">
        <v>1847</v>
      </c>
      <c r="BM159" s="157" t="s">
        <v>534</v>
      </c>
    </row>
    <row r="160" spans="1:65">
      <c r="A160" s="157">
        <v>158</v>
      </c>
      <c r="B160" s="157" t="s">
        <v>1156</v>
      </c>
      <c r="C160" s="157" t="s">
        <v>3429</v>
      </c>
      <c r="D160" s="157" t="s">
        <v>2293</v>
      </c>
      <c r="E160" s="157" t="s">
        <v>2294</v>
      </c>
      <c r="F160" s="157" t="s">
        <v>534</v>
      </c>
      <c r="G160" s="157" t="s">
        <v>534</v>
      </c>
      <c r="H160" s="157" t="s">
        <v>75</v>
      </c>
      <c r="I160" s="157" t="s">
        <v>533</v>
      </c>
      <c r="J160" s="157" t="s">
        <v>533</v>
      </c>
      <c r="K160" s="157" t="s">
        <v>533</v>
      </c>
      <c r="L160" s="157" t="s">
        <v>533</v>
      </c>
      <c r="M160" s="157" t="s">
        <v>75</v>
      </c>
      <c r="N160" s="157" t="s">
        <v>533</v>
      </c>
      <c r="O160" s="157" t="s">
        <v>533</v>
      </c>
      <c r="P160" s="157" t="s">
        <v>533</v>
      </c>
      <c r="Q160" s="157" t="s">
        <v>2068</v>
      </c>
      <c r="R160" s="157" t="s">
        <v>2295</v>
      </c>
      <c r="S160" s="157" t="s">
        <v>533</v>
      </c>
      <c r="T160" s="157" t="s">
        <v>533</v>
      </c>
      <c r="U160" s="157" t="s">
        <v>75</v>
      </c>
      <c r="V160" s="157" t="s">
        <v>533</v>
      </c>
      <c r="W160" s="157" t="s">
        <v>83</v>
      </c>
      <c r="X160" s="157" t="s">
        <v>71</v>
      </c>
      <c r="Y160" s="157" t="s">
        <v>1847</v>
      </c>
      <c r="Z160" s="157">
        <v>70</v>
      </c>
      <c r="AA160" s="157">
        <v>70</v>
      </c>
      <c r="AB160" s="157" t="s">
        <v>534</v>
      </c>
      <c r="AC160" s="157" t="s">
        <v>535</v>
      </c>
      <c r="AD160" s="157" t="s">
        <v>533</v>
      </c>
      <c r="AE160" s="157" t="s">
        <v>1459</v>
      </c>
      <c r="AF160" s="157" t="s">
        <v>1847</v>
      </c>
      <c r="AG160" s="157" t="s">
        <v>2068</v>
      </c>
      <c r="AH160" s="157" t="s">
        <v>1470</v>
      </c>
      <c r="AI160" s="157" t="s">
        <v>533</v>
      </c>
      <c r="AJ160" s="157">
        <v>70</v>
      </c>
      <c r="AK160" s="157" t="s">
        <v>2296</v>
      </c>
      <c r="AL160" s="157" t="s">
        <v>534</v>
      </c>
      <c r="AM160" s="157" t="s">
        <v>534</v>
      </c>
      <c r="AN160" s="157" t="s">
        <v>534</v>
      </c>
      <c r="AO160" s="157" t="s">
        <v>534</v>
      </c>
      <c r="AP160" s="157" t="s">
        <v>534</v>
      </c>
      <c r="AQ160" s="157" t="s">
        <v>534</v>
      </c>
      <c r="AR160" s="157" t="s">
        <v>2297</v>
      </c>
      <c r="AS160" s="157" t="s">
        <v>534</v>
      </c>
      <c r="AT160" s="157" t="s">
        <v>534</v>
      </c>
      <c r="AU160" s="157" t="s">
        <v>2289</v>
      </c>
      <c r="AV160" s="157" t="s">
        <v>2299</v>
      </c>
      <c r="AW160" s="157" t="s">
        <v>2298</v>
      </c>
      <c r="AX160" s="157" t="s">
        <v>533</v>
      </c>
      <c r="AY160" s="157">
        <v>1.1000000000000001</v>
      </c>
      <c r="AZ160" s="157" t="s">
        <v>11</v>
      </c>
      <c r="BA160" s="157">
        <v>500000000</v>
      </c>
      <c r="BB160" s="157">
        <v>99.870999999999995</v>
      </c>
      <c r="BC160" s="157" t="s">
        <v>535</v>
      </c>
      <c r="BD160" s="157" t="s">
        <v>535</v>
      </c>
      <c r="BE160" s="157" t="s">
        <v>535</v>
      </c>
      <c r="BF160" s="157" t="s">
        <v>1490</v>
      </c>
      <c r="BG160" s="157" t="s">
        <v>533</v>
      </c>
      <c r="BH160" s="157" t="s">
        <v>79</v>
      </c>
      <c r="BI160" s="157" t="s">
        <v>71</v>
      </c>
      <c r="BJ160" s="157" t="s">
        <v>71</v>
      </c>
      <c r="BK160" s="157" t="s">
        <v>311</v>
      </c>
      <c r="BL160" s="157" t="s">
        <v>1847</v>
      </c>
      <c r="BM160" s="157" t="s">
        <v>534</v>
      </c>
    </row>
    <row r="161" spans="1:65">
      <c r="A161" s="157">
        <v>159</v>
      </c>
      <c r="B161" s="157" t="s">
        <v>1157</v>
      </c>
      <c r="C161" s="157" t="s">
        <v>3430</v>
      </c>
      <c r="D161" s="157" t="s">
        <v>2300</v>
      </c>
      <c r="E161" s="157" t="s">
        <v>2301</v>
      </c>
      <c r="F161" s="157" t="s">
        <v>534</v>
      </c>
      <c r="G161" s="157" t="s">
        <v>534</v>
      </c>
      <c r="H161" s="157" t="s">
        <v>533</v>
      </c>
      <c r="I161" s="157" t="s">
        <v>77</v>
      </c>
      <c r="J161" s="157" t="s">
        <v>533</v>
      </c>
      <c r="K161" s="157" t="s">
        <v>533</v>
      </c>
      <c r="L161" s="157" t="s">
        <v>533</v>
      </c>
      <c r="M161" s="157" t="s">
        <v>533</v>
      </c>
      <c r="N161" s="157" t="s">
        <v>533</v>
      </c>
      <c r="O161" s="157" t="s">
        <v>533</v>
      </c>
      <c r="P161" s="157" t="s">
        <v>533</v>
      </c>
      <c r="Q161" s="157" t="s">
        <v>149</v>
      </c>
      <c r="R161" s="157" t="s">
        <v>2302</v>
      </c>
      <c r="S161" s="157" t="s">
        <v>533</v>
      </c>
      <c r="T161" s="157" t="s">
        <v>533</v>
      </c>
      <c r="U161" s="157" t="s">
        <v>533</v>
      </c>
      <c r="V161" s="157" t="s">
        <v>533</v>
      </c>
      <c r="W161" s="157" t="s">
        <v>77</v>
      </c>
      <c r="X161" s="157" t="s">
        <v>533</v>
      </c>
      <c r="Y161" s="157" t="s">
        <v>1821</v>
      </c>
      <c r="Z161" s="157" t="s">
        <v>534</v>
      </c>
      <c r="AA161" s="157" t="s">
        <v>534</v>
      </c>
      <c r="AB161" s="157" t="s">
        <v>534</v>
      </c>
      <c r="AC161" s="157" t="s">
        <v>535</v>
      </c>
      <c r="AD161" s="157" t="s">
        <v>533</v>
      </c>
      <c r="AE161" s="157" t="s">
        <v>1459</v>
      </c>
      <c r="AF161" s="157" t="s">
        <v>1821</v>
      </c>
      <c r="AG161" s="157" t="s">
        <v>1821</v>
      </c>
      <c r="AH161" s="157" t="s">
        <v>1470</v>
      </c>
      <c r="AI161" s="157" t="s">
        <v>533</v>
      </c>
      <c r="AJ161" s="157" t="s">
        <v>1461</v>
      </c>
      <c r="AK161" s="157" t="s">
        <v>2303</v>
      </c>
      <c r="AL161" s="157" t="s">
        <v>534</v>
      </c>
      <c r="AM161" s="157" t="s">
        <v>534</v>
      </c>
      <c r="AN161" s="157" t="s">
        <v>534</v>
      </c>
      <c r="AO161" s="157" t="s">
        <v>534</v>
      </c>
      <c r="AP161" s="157" t="s">
        <v>534</v>
      </c>
      <c r="AQ161" s="157" t="s">
        <v>534</v>
      </c>
      <c r="AR161" s="157" t="s">
        <v>2304</v>
      </c>
      <c r="AS161" s="157" t="s">
        <v>534</v>
      </c>
      <c r="AT161" s="157" t="s">
        <v>534</v>
      </c>
      <c r="AU161" s="157" t="s">
        <v>2305</v>
      </c>
      <c r="AV161" s="157" t="s">
        <v>1536</v>
      </c>
      <c r="AW161" s="157" t="s">
        <v>2306</v>
      </c>
      <c r="AX161" s="157" t="s">
        <v>2307</v>
      </c>
      <c r="AY161" s="157">
        <v>2.8</v>
      </c>
      <c r="AZ161" s="157" t="s">
        <v>11</v>
      </c>
      <c r="BA161" s="157">
        <v>300000000</v>
      </c>
      <c r="BB161" s="157">
        <v>100</v>
      </c>
      <c r="BC161" s="157" t="s">
        <v>535</v>
      </c>
      <c r="BD161" s="157" t="s">
        <v>535</v>
      </c>
      <c r="BE161" s="157" t="s">
        <v>535</v>
      </c>
      <c r="BF161" s="157" t="s">
        <v>2302</v>
      </c>
      <c r="BG161" s="157" t="s">
        <v>533</v>
      </c>
      <c r="BH161" s="157" t="s">
        <v>533</v>
      </c>
      <c r="BI161" s="157" t="s">
        <v>77</v>
      </c>
      <c r="BJ161" s="157" t="s">
        <v>533</v>
      </c>
      <c r="BK161" s="157" t="s">
        <v>1821</v>
      </c>
      <c r="BL161" s="157" t="s">
        <v>1821</v>
      </c>
      <c r="BM161" s="157" t="s">
        <v>534</v>
      </c>
    </row>
    <row r="162" spans="1:65">
      <c r="A162" s="157">
        <v>160</v>
      </c>
      <c r="B162" s="157" t="s">
        <v>1158</v>
      </c>
      <c r="C162" s="157" t="s">
        <v>3430</v>
      </c>
      <c r="D162" s="157" t="s">
        <v>2300</v>
      </c>
      <c r="E162" s="157" t="s">
        <v>2301</v>
      </c>
      <c r="F162" s="157" t="s">
        <v>534</v>
      </c>
      <c r="G162" s="157" t="s">
        <v>534</v>
      </c>
      <c r="H162" s="157" t="s">
        <v>533</v>
      </c>
      <c r="I162" s="157" t="s">
        <v>77</v>
      </c>
      <c r="J162" s="157" t="s">
        <v>533</v>
      </c>
      <c r="K162" s="157" t="s">
        <v>533</v>
      </c>
      <c r="L162" s="157" t="s">
        <v>533</v>
      </c>
      <c r="M162" s="157" t="s">
        <v>533</v>
      </c>
      <c r="N162" s="157" t="s">
        <v>533</v>
      </c>
      <c r="O162" s="157" t="s">
        <v>533</v>
      </c>
      <c r="P162" s="157" t="s">
        <v>533</v>
      </c>
      <c r="Q162" s="157" t="s">
        <v>149</v>
      </c>
      <c r="R162" s="157" t="s">
        <v>2302</v>
      </c>
      <c r="S162" s="157" t="s">
        <v>533</v>
      </c>
      <c r="T162" s="157" t="s">
        <v>533</v>
      </c>
      <c r="U162" s="157" t="s">
        <v>533</v>
      </c>
      <c r="V162" s="157" t="s">
        <v>533</v>
      </c>
      <c r="W162" s="157" t="s">
        <v>77</v>
      </c>
      <c r="X162" s="157" t="s">
        <v>533</v>
      </c>
      <c r="Y162" s="157" t="s">
        <v>1821</v>
      </c>
      <c r="Z162" s="157" t="s">
        <v>534</v>
      </c>
      <c r="AA162" s="157" t="s">
        <v>534</v>
      </c>
      <c r="AB162" s="157" t="s">
        <v>534</v>
      </c>
      <c r="AC162" s="157" t="s">
        <v>535</v>
      </c>
      <c r="AD162" s="157" t="s">
        <v>533</v>
      </c>
      <c r="AE162" s="157" t="s">
        <v>1459</v>
      </c>
      <c r="AF162" s="157" t="s">
        <v>1821</v>
      </c>
      <c r="AG162" s="157" t="s">
        <v>1821</v>
      </c>
      <c r="AH162" s="157" t="s">
        <v>1470</v>
      </c>
      <c r="AI162" s="157" t="s">
        <v>533</v>
      </c>
      <c r="AJ162" s="157" t="s">
        <v>1461</v>
      </c>
      <c r="AK162" s="157" t="s">
        <v>2303</v>
      </c>
      <c r="AL162" s="157" t="s">
        <v>534</v>
      </c>
      <c r="AM162" s="157" t="s">
        <v>534</v>
      </c>
      <c r="AN162" s="157" t="s">
        <v>534</v>
      </c>
      <c r="AO162" s="157" t="s">
        <v>534</v>
      </c>
      <c r="AP162" s="157" t="s">
        <v>534</v>
      </c>
      <c r="AQ162" s="157" t="s">
        <v>534</v>
      </c>
      <c r="AR162" s="157" t="s">
        <v>2304</v>
      </c>
      <c r="AS162" s="157" t="s">
        <v>534</v>
      </c>
      <c r="AT162" s="157" t="s">
        <v>534</v>
      </c>
      <c r="AU162" s="157" t="s">
        <v>2305</v>
      </c>
      <c r="AV162" s="157" t="s">
        <v>2308</v>
      </c>
      <c r="AW162" s="157" t="s">
        <v>2306</v>
      </c>
      <c r="AX162" s="157" t="s">
        <v>2309</v>
      </c>
      <c r="AY162" s="157">
        <v>2.4</v>
      </c>
      <c r="AZ162" s="157" t="s">
        <v>11</v>
      </c>
      <c r="BA162" s="157">
        <v>300000000</v>
      </c>
      <c r="BB162" s="157">
        <v>100</v>
      </c>
      <c r="BC162" s="157" t="s">
        <v>535</v>
      </c>
      <c r="BD162" s="157" t="s">
        <v>535</v>
      </c>
      <c r="BE162" s="157" t="s">
        <v>535</v>
      </c>
      <c r="BF162" s="157" t="s">
        <v>2302</v>
      </c>
      <c r="BG162" s="157" t="s">
        <v>533</v>
      </c>
      <c r="BH162" s="157" t="s">
        <v>533</v>
      </c>
      <c r="BI162" s="157" t="s">
        <v>77</v>
      </c>
      <c r="BJ162" s="157" t="s">
        <v>533</v>
      </c>
      <c r="BK162" s="157" t="s">
        <v>1821</v>
      </c>
      <c r="BL162" s="157" t="s">
        <v>1821</v>
      </c>
      <c r="BM162" s="157" t="s">
        <v>534</v>
      </c>
    </row>
    <row r="163" spans="1:65">
      <c r="A163" s="157">
        <v>161</v>
      </c>
      <c r="B163" s="157" t="s">
        <v>1159</v>
      </c>
      <c r="C163" s="157" t="s">
        <v>3430</v>
      </c>
      <c r="D163" s="157" t="s">
        <v>2310</v>
      </c>
      <c r="E163" s="157" t="s">
        <v>2311</v>
      </c>
      <c r="F163" s="157" t="s">
        <v>534</v>
      </c>
      <c r="G163" s="157" t="s">
        <v>534</v>
      </c>
      <c r="H163" s="157" t="s">
        <v>82</v>
      </c>
      <c r="I163" s="157" t="s">
        <v>533</v>
      </c>
      <c r="J163" s="157" t="s">
        <v>83</v>
      </c>
      <c r="K163" s="157" t="s">
        <v>533</v>
      </c>
      <c r="L163" s="157" t="s">
        <v>533</v>
      </c>
      <c r="M163" s="157" t="s">
        <v>82</v>
      </c>
      <c r="N163" s="157" t="s">
        <v>533</v>
      </c>
      <c r="O163" s="157" t="s">
        <v>533</v>
      </c>
      <c r="P163" s="157" t="s">
        <v>533</v>
      </c>
      <c r="Q163" s="157" t="s">
        <v>2591</v>
      </c>
      <c r="R163" s="157" t="s">
        <v>2312</v>
      </c>
      <c r="S163" s="157" t="s">
        <v>533</v>
      </c>
      <c r="T163" s="157" t="s">
        <v>533</v>
      </c>
      <c r="U163" s="157" t="s">
        <v>82</v>
      </c>
      <c r="V163" s="157" t="s">
        <v>533</v>
      </c>
      <c r="W163" s="157" t="s">
        <v>533</v>
      </c>
      <c r="X163" s="157" t="s">
        <v>83</v>
      </c>
      <c r="Y163" s="157" t="s">
        <v>2313</v>
      </c>
      <c r="Z163" s="157">
        <v>90</v>
      </c>
      <c r="AA163" s="157">
        <v>90</v>
      </c>
      <c r="AB163" s="157" t="s">
        <v>534</v>
      </c>
      <c r="AC163" s="157" t="s">
        <v>535</v>
      </c>
      <c r="AD163" s="157" t="s">
        <v>533</v>
      </c>
      <c r="AE163" s="157" t="s">
        <v>1459</v>
      </c>
      <c r="AF163" s="157" t="s">
        <v>2313</v>
      </c>
      <c r="AG163" s="157" t="s">
        <v>2313</v>
      </c>
      <c r="AH163" s="157" t="s">
        <v>1498</v>
      </c>
      <c r="AI163" s="157" t="s">
        <v>533</v>
      </c>
      <c r="AJ163" s="157">
        <v>90</v>
      </c>
      <c r="AK163" s="157" t="s">
        <v>2314</v>
      </c>
      <c r="AL163" s="157" t="s">
        <v>534</v>
      </c>
      <c r="AM163" s="157" t="s">
        <v>534</v>
      </c>
      <c r="AN163" s="157" t="s">
        <v>534</v>
      </c>
      <c r="AO163" s="157" t="s">
        <v>534</v>
      </c>
      <c r="AP163" s="157" t="s">
        <v>534</v>
      </c>
      <c r="AQ163" s="157" t="s">
        <v>534</v>
      </c>
      <c r="AR163" s="157" t="s">
        <v>2315</v>
      </c>
      <c r="AS163" s="157" t="s">
        <v>534</v>
      </c>
      <c r="AT163" s="157" t="s">
        <v>534</v>
      </c>
      <c r="AU163" s="157" t="s">
        <v>2290</v>
      </c>
      <c r="AV163" s="157" t="s">
        <v>2316</v>
      </c>
      <c r="AW163" s="157" t="s">
        <v>2306</v>
      </c>
      <c r="AX163" s="157" t="s">
        <v>533</v>
      </c>
      <c r="AY163" s="157">
        <v>1.6180000000000001</v>
      </c>
      <c r="AZ163" s="157" t="s">
        <v>11</v>
      </c>
      <c r="BA163" s="157">
        <v>400000000</v>
      </c>
      <c r="BB163" s="157">
        <v>99.78</v>
      </c>
      <c r="BC163" s="157" t="s">
        <v>535</v>
      </c>
      <c r="BD163" s="157" t="s">
        <v>535</v>
      </c>
      <c r="BE163" s="157" t="s">
        <v>535</v>
      </c>
      <c r="BF163" s="157" t="s">
        <v>2312</v>
      </c>
      <c r="BG163" s="157" t="s">
        <v>533</v>
      </c>
      <c r="BH163" s="157" t="s">
        <v>533</v>
      </c>
      <c r="BI163" s="157" t="s">
        <v>533</v>
      </c>
      <c r="BJ163" s="157" t="s">
        <v>83</v>
      </c>
      <c r="BK163" s="157" t="s">
        <v>565</v>
      </c>
      <c r="BL163" s="157" t="s">
        <v>2313</v>
      </c>
      <c r="BM163" s="157" t="s">
        <v>534</v>
      </c>
    </row>
    <row r="164" spans="1:65">
      <c r="A164" s="157">
        <v>162</v>
      </c>
      <c r="B164" s="157" t="s">
        <v>1160</v>
      </c>
      <c r="C164" s="157" t="s">
        <v>3431</v>
      </c>
      <c r="D164" s="157" t="s">
        <v>2317</v>
      </c>
      <c r="E164" s="157" t="s">
        <v>533</v>
      </c>
      <c r="F164" s="157" t="s">
        <v>534</v>
      </c>
      <c r="G164" s="157" t="s">
        <v>534</v>
      </c>
      <c r="H164" s="157" t="s">
        <v>82</v>
      </c>
      <c r="I164" s="157" t="s">
        <v>533</v>
      </c>
      <c r="J164" s="157" t="s">
        <v>71</v>
      </c>
      <c r="K164" s="157" t="s">
        <v>82</v>
      </c>
      <c r="L164" s="157" t="s">
        <v>533</v>
      </c>
      <c r="M164" s="157" t="s">
        <v>82</v>
      </c>
      <c r="N164" s="157" t="s">
        <v>533</v>
      </c>
      <c r="O164" s="157" t="s">
        <v>533</v>
      </c>
      <c r="P164" s="157" t="s">
        <v>71</v>
      </c>
      <c r="Q164" s="157" t="s">
        <v>2156</v>
      </c>
      <c r="R164" s="157" t="s">
        <v>533</v>
      </c>
      <c r="S164" s="157" t="s">
        <v>533</v>
      </c>
      <c r="T164" s="157" t="s">
        <v>533</v>
      </c>
      <c r="U164" s="157" t="s">
        <v>533</v>
      </c>
      <c r="V164" s="157" t="s">
        <v>533</v>
      </c>
      <c r="W164" s="157" t="s">
        <v>533</v>
      </c>
      <c r="X164" s="157" t="s">
        <v>533</v>
      </c>
      <c r="Y164" s="157" t="s">
        <v>534</v>
      </c>
      <c r="Z164" s="157">
        <v>83</v>
      </c>
      <c r="AA164" s="157" t="s">
        <v>534</v>
      </c>
      <c r="AB164" s="157" t="s">
        <v>534</v>
      </c>
      <c r="AC164" s="157" t="s">
        <v>535</v>
      </c>
      <c r="AD164" s="157" t="s">
        <v>533</v>
      </c>
      <c r="AE164" s="157" t="s">
        <v>1459</v>
      </c>
      <c r="AF164" s="157" t="s">
        <v>2156</v>
      </c>
      <c r="AG164" s="157" t="s">
        <v>2156</v>
      </c>
      <c r="AH164" s="157" t="s">
        <v>1982</v>
      </c>
      <c r="AI164" s="157" t="s">
        <v>2318</v>
      </c>
      <c r="AJ164" s="157">
        <v>83</v>
      </c>
      <c r="AK164" s="157" t="s">
        <v>2319</v>
      </c>
      <c r="AL164" s="157" t="s">
        <v>534</v>
      </c>
      <c r="AM164" s="157" t="s">
        <v>534</v>
      </c>
      <c r="AN164" s="157" t="s">
        <v>534</v>
      </c>
      <c r="AO164" s="157" t="s">
        <v>534</v>
      </c>
      <c r="AP164" s="157" t="s">
        <v>534</v>
      </c>
      <c r="AQ164" s="157" t="s">
        <v>534</v>
      </c>
      <c r="AR164" s="157" t="s">
        <v>534</v>
      </c>
      <c r="AS164" s="157" t="s">
        <v>534</v>
      </c>
      <c r="AT164" s="157" t="s">
        <v>534</v>
      </c>
      <c r="AU164" s="157" t="s">
        <v>2320</v>
      </c>
      <c r="AV164" s="157" t="s">
        <v>2321</v>
      </c>
      <c r="AW164" s="157" t="s">
        <v>2322</v>
      </c>
      <c r="AX164" s="157" t="s">
        <v>2323</v>
      </c>
      <c r="AY164" s="157">
        <v>1.625</v>
      </c>
      <c r="AZ164" s="157" t="s">
        <v>11</v>
      </c>
      <c r="BA164" s="157">
        <v>300000000</v>
      </c>
      <c r="BB164" s="157">
        <v>99.953000000000003</v>
      </c>
      <c r="BC164" s="157" t="s">
        <v>535</v>
      </c>
      <c r="BD164" s="157" t="s">
        <v>1477</v>
      </c>
      <c r="BE164" s="157" t="s">
        <v>535</v>
      </c>
      <c r="BF164" s="157" t="s">
        <v>2324</v>
      </c>
      <c r="BG164" s="157" t="s">
        <v>82</v>
      </c>
      <c r="BH164" s="157" t="s">
        <v>533</v>
      </c>
      <c r="BI164" s="157" t="s">
        <v>533</v>
      </c>
      <c r="BJ164" s="157" t="s">
        <v>71</v>
      </c>
      <c r="BK164" s="157" t="s">
        <v>2156</v>
      </c>
      <c r="BL164" s="157" t="s">
        <v>2156</v>
      </c>
      <c r="BM164" s="157" t="s">
        <v>3548</v>
      </c>
    </row>
    <row r="165" spans="1:65">
      <c r="A165" s="157">
        <v>163</v>
      </c>
      <c r="B165" s="157" t="s">
        <v>1161</v>
      </c>
      <c r="C165" s="157" t="s">
        <v>3431</v>
      </c>
      <c r="D165" s="157" t="s">
        <v>2317</v>
      </c>
      <c r="E165" s="157" t="s">
        <v>533</v>
      </c>
      <c r="F165" s="157" t="s">
        <v>534</v>
      </c>
      <c r="G165" s="157" t="s">
        <v>534</v>
      </c>
      <c r="H165" s="157" t="s">
        <v>82</v>
      </c>
      <c r="I165" s="157" t="s">
        <v>533</v>
      </c>
      <c r="J165" s="157" t="s">
        <v>71</v>
      </c>
      <c r="K165" s="157" t="s">
        <v>82</v>
      </c>
      <c r="L165" s="157" t="s">
        <v>533</v>
      </c>
      <c r="M165" s="157" t="s">
        <v>82</v>
      </c>
      <c r="N165" s="157" t="s">
        <v>533</v>
      </c>
      <c r="O165" s="157" t="s">
        <v>533</v>
      </c>
      <c r="P165" s="157" t="s">
        <v>71</v>
      </c>
      <c r="Q165" s="157" t="s">
        <v>2156</v>
      </c>
      <c r="R165" s="157" t="s">
        <v>533</v>
      </c>
      <c r="S165" s="157" t="s">
        <v>533</v>
      </c>
      <c r="T165" s="157" t="s">
        <v>533</v>
      </c>
      <c r="U165" s="157" t="s">
        <v>533</v>
      </c>
      <c r="V165" s="157" t="s">
        <v>533</v>
      </c>
      <c r="W165" s="157" t="s">
        <v>533</v>
      </c>
      <c r="X165" s="157" t="s">
        <v>533</v>
      </c>
      <c r="Y165" s="157" t="s">
        <v>534</v>
      </c>
      <c r="Z165" s="157">
        <v>113</v>
      </c>
      <c r="AA165" s="157" t="s">
        <v>534</v>
      </c>
      <c r="AB165" s="157" t="s">
        <v>534</v>
      </c>
      <c r="AC165" s="157" t="s">
        <v>535</v>
      </c>
      <c r="AD165" s="157" t="s">
        <v>533</v>
      </c>
      <c r="AE165" s="157" t="s">
        <v>1459</v>
      </c>
      <c r="AF165" s="157" t="s">
        <v>2156</v>
      </c>
      <c r="AG165" s="157" t="s">
        <v>2156</v>
      </c>
      <c r="AH165" s="157" t="s">
        <v>1982</v>
      </c>
      <c r="AI165" s="157" t="s">
        <v>2318</v>
      </c>
      <c r="AJ165" s="157">
        <v>113</v>
      </c>
      <c r="AK165" s="157" t="s">
        <v>2319</v>
      </c>
      <c r="AL165" s="157" t="s">
        <v>534</v>
      </c>
      <c r="AM165" s="157" t="s">
        <v>534</v>
      </c>
      <c r="AN165" s="157" t="s">
        <v>534</v>
      </c>
      <c r="AO165" s="157" t="s">
        <v>534</v>
      </c>
      <c r="AP165" s="157" t="s">
        <v>534</v>
      </c>
      <c r="AQ165" s="157" t="s">
        <v>534</v>
      </c>
      <c r="AR165" s="157" t="s">
        <v>534</v>
      </c>
      <c r="AS165" s="157" t="s">
        <v>534</v>
      </c>
      <c r="AT165" s="157" t="s">
        <v>534</v>
      </c>
      <c r="AU165" s="157" t="s">
        <v>2320</v>
      </c>
      <c r="AV165" s="157" t="s">
        <v>2325</v>
      </c>
      <c r="AW165" s="157" t="s">
        <v>2322</v>
      </c>
      <c r="AX165" s="157" t="s">
        <v>2326</v>
      </c>
      <c r="AY165" s="157">
        <v>2.375</v>
      </c>
      <c r="AZ165" s="157" t="s">
        <v>11</v>
      </c>
      <c r="BA165" s="157">
        <v>700000000</v>
      </c>
      <c r="BB165" s="157">
        <v>99.522999999999996</v>
      </c>
      <c r="BC165" s="157" t="s">
        <v>535</v>
      </c>
      <c r="BD165" s="157" t="s">
        <v>1477</v>
      </c>
      <c r="BE165" s="157" t="s">
        <v>535</v>
      </c>
      <c r="BF165" s="157" t="s">
        <v>2324</v>
      </c>
      <c r="BG165" s="157" t="s">
        <v>82</v>
      </c>
      <c r="BH165" s="157" t="s">
        <v>533</v>
      </c>
      <c r="BI165" s="157" t="s">
        <v>533</v>
      </c>
      <c r="BJ165" s="157" t="s">
        <v>71</v>
      </c>
      <c r="BK165" s="157" t="s">
        <v>2156</v>
      </c>
      <c r="BL165" s="157" t="s">
        <v>2156</v>
      </c>
      <c r="BM165" s="157" t="s">
        <v>3548</v>
      </c>
    </row>
    <row r="166" spans="1:65">
      <c r="A166" s="157">
        <v>164</v>
      </c>
      <c r="B166" s="157" t="s">
        <v>1162</v>
      </c>
      <c r="C166" s="157" t="s">
        <v>3431</v>
      </c>
      <c r="D166" s="157" t="s">
        <v>2327</v>
      </c>
      <c r="E166" s="157" t="s">
        <v>2328</v>
      </c>
      <c r="F166" s="157" t="s">
        <v>534</v>
      </c>
      <c r="G166" s="157" t="s">
        <v>534</v>
      </c>
      <c r="H166" s="157" t="s">
        <v>533</v>
      </c>
      <c r="I166" s="157" t="s">
        <v>533</v>
      </c>
      <c r="J166" s="157" t="s">
        <v>83</v>
      </c>
      <c r="K166" s="157" t="s">
        <v>533</v>
      </c>
      <c r="L166" s="157" t="s">
        <v>533</v>
      </c>
      <c r="M166" s="157" t="s">
        <v>533</v>
      </c>
      <c r="N166" s="157" t="s">
        <v>533</v>
      </c>
      <c r="O166" s="157" t="s">
        <v>533</v>
      </c>
      <c r="P166" s="157" t="s">
        <v>533</v>
      </c>
      <c r="Q166" s="157" t="s">
        <v>149</v>
      </c>
      <c r="R166" s="157" t="s">
        <v>2329</v>
      </c>
      <c r="S166" s="157" t="s">
        <v>533</v>
      </c>
      <c r="T166" s="157" t="s">
        <v>533</v>
      </c>
      <c r="U166" s="157" t="s">
        <v>533</v>
      </c>
      <c r="V166" s="157" t="s">
        <v>533</v>
      </c>
      <c r="W166" s="157" t="s">
        <v>533</v>
      </c>
      <c r="X166" s="157" t="s">
        <v>83</v>
      </c>
      <c r="Y166" s="157" t="s">
        <v>565</v>
      </c>
      <c r="Z166" s="157" t="s">
        <v>534</v>
      </c>
      <c r="AA166" s="157" t="s">
        <v>534</v>
      </c>
      <c r="AB166" s="157" t="s">
        <v>534</v>
      </c>
      <c r="AC166" s="157" t="s">
        <v>535</v>
      </c>
      <c r="AD166" s="157" t="s">
        <v>533</v>
      </c>
      <c r="AE166" s="157" t="s">
        <v>1459</v>
      </c>
      <c r="AF166" s="157" t="s">
        <v>565</v>
      </c>
      <c r="AG166" s="157" t="s">
        <v>565</v>
      </c>
      <c r="AH166" s="157" t="s">
        <v>1470</v>
      </c>
      <c r="AI166" s="157" t="s">
        <v>533</v>
      </c>
      <c r="AJ166" s="157" t="s">
        <v>1461</v>
      </c>
      <c r="AK166" s="157" t="s">
        <v>2330</v>
      </c>
      <c r="AL166" s="157" t="s">
        <v>534</v>
      </c>
      <c r="AM166" s="157" t="s">
        <v>534</v>
      </c>
      <c r="AN166" s="157" t="s">
        <v>534</v>
      </c>
      <c r="AO166" s="157" t="s">
        <v>534</v>
      </c>
      <c r="AP166" s="157" t="s">
        <v>534</v>
      </c>
      <c r="AQ166" s="157" t="s">
        <v>534</v>
      </c>
      <c r="AR166" s="157" t="s">
        <v>2331</v>
      </c>
      <c r="AS166" s="157" t="s">
        <v>534</v>
      </c>
      <c r="AT166" s="157" t="s">
        <v>534</v>
      </c>
      <c r="AU166" s="157" t="s">
        <v>2305</v>
      </c>
      <c r="AV166" s="157" t="s">
        <v>2308</v>
      </c>
      <c r="AW166" s="157" t="s">
        <v>2322</v>
      </c>
      <c r="AX166" s="157" t="s">
        <v>533</v>
      </c>
      <c r="AY166" s="157">
        <v>2.2000000000000002</v>
      </c>
      <c r="AZ166" s="157" t="s">
        <v>11</v>
      </c>
      <c r="BA166" s="157">
        <v>300000000</v>
      </c>
      <c r="BB166" s="157">
        <v>100</v>
      </c>
      <c r="BC166" s="157" t="s">
        <v>535</v>
      </c>
      <c r="BD166" s="157" t="s">
        <v>535</v>
      </c>
      <c r="BE166" s="157" t="s">
        <v>535</v>
      </c>
      <c r="BF166" s="157" t="s">
        <v>2329</v>
      </c>
      <c r="BG166" s="157" t="s">
        <v>533</v>
      </c>
      <c r="BH166" s="157" t="s">
        <v>533</v>
      </c>
      <c r="BI166" s="157" t="s">
        <v>533</v>
      </c>
      <c r="BJ166" s="157" t="s">
        <v>83</v>
      </c>
      <c r="BK166" s="157" t="s">
        <v>565</v>
      </c>
      <c r="BL166" s="157" t="s">
        <v>565</v>
      </c>
      <c r="BM166" s="157" t="s">
        <v>534</v>
      </c>
    </row>
    <row r="167" spans="1:65">
      <c r="A167" s="157">
        <v>165</v>
      </c>
      <c r="B167" s="157" t="s">
        <v>1163</v>
      </c>
      <c r="C167" s="157" t="s">
        <v>3432</v>
      </c>
      <c r="D167" s="157" t="s">
        <v>2332</v>
      </c>
      <c r="E167" s="157" t="s">
        <v>533</v>
      </c>
      <c r="F167" s="157" t="s">
        <v>534</v>
      </c>
      <c r="G167" s="157" t="s">
        <v>534</v>
      </c>
      <c r="H167" s="157" t="s">
        <v>533</v>
      </c>
      <c r="I167" s="157" t="s">
        <v>533</v>
      </c>
      <c r="J167" s="157" t="s">
        <v>70</v>
      </c>
      <c r="K167" s="157" t="s">
        <v>533</v>
      </c>
      <c r="L167" s="157" t="s">
        <v>533</v>
      </c>
      <c r="M167" s="157" t="s">
        <v>533</v>
      </c>
      <c r="N167" s="157" t="s">
        <v>533</v>
      </c>
      <c r="O167" s="157" t="s">
        <v>533</v>
      </c>
      <c r="P167" s="157" t="s">
        <v>70</v>
      </c>
      <c r="Q167" s="157" t="s">
        <v>564</v>
      </c>
      <c r="R167" s="157" t="s">
        <v>533</v>
      </c>
      <c r="S167" s="157" t="s">
        <v>533</v>
      </c>
      <c r="T167" s="157" t="s">
        <v>533</v>
      </c>
      <c r="U167" s="157" t="s">
        <v>533</v>
      </c>
      <c r="V167" s="157" t="s">
        <v>533</v>
      </c>
      <c r="W167" s="157" t="s">
        <v>533</v>
      </c>
      <c r="X167" s="157" t="s">
        <v>533</v>
      </c>
      <c r="Y167" s="157" t="s">
        <v>534</v>
      </c>
      <c r="Z167" s="157" t="s">
        <v>534</v>
      </c>
      <c r="AA167" s="157" t="s">
        <v>534</v>
      </c>
      <c r="AB167" s="157" t="s">
        <v>534</v>
      </c>
      <c r="AC167" s="157" t="s">
        <v>535</v>
      </c>
      <c r="AD167" s="157" t="s">
        <v>533</v>
      </c>
      <c r="AE167" s="157" t="s">
        <v>1459</v>
      </c>
      <c r="AF167" s="157" t="s">
        <v>564</v>
      </c>
      <c r="AG167" s="157" t="s">
        <v>564</v>
      </c>
      <c r="AH167" s="157" t="s">
        <v>1460</v>
      </c>
      <c r="AI167" s="157" t="s">
        <v>533</v>
      </c>
      <c r="AJ167" s="157" t="s">
        <v>1461</v>
      </c>
      <c r="AK167" s="157" t="s">
        <v>2333</v>
      </c>
      <c r="AL167" s="157" t="s">
        <v>534</v>
      </c>
      <c r="AM167" s="157" t="s">
        <v>534</v>
      </c>
      <c r="AN167" s="157" t="s">
        <v>534</v>
      </c>
      <c r="AO167" s="157" t="s">
        <v>534</v>
      </c>
      <c r="AP167" s="157" t="s">
        <v>534</v>
      </c>
      <c r="AQ167" s="157" t="s">
        <v>534</v>
      </c>
      <c r="AR167" s="157" t="s">
        <v>534</v>
      </c>
      <c r="AS167" s="157" t="s">
        <v>534</v>
      </c>
      <c r="AT167" s="157" t="s">
        <v>534</v>
      </c>
      <c r="AU167" s="157" t="s">
        <v>2306</v>
      </c>
      <c r="AV167" s="157" t="s">
        <v>2334</v>
      </c>
      <c r="AW167" s="157" t="s">
        <v>2335</v>
      </c>
      <c r="AX167" s="157" t="s">
        <v>2336</v>
      </c>
      <c r="AY167" s="157">
        <v>2.5</v>
      </c>
      <c r="AZ167" s="157" t="s">
        <v>11</v>
      </c>
      <c r="BA167" s="157">
        <v>700000000</v>
      </c>
      <c r="BB167" s="157">
        <v>100</v>
      </c>
      <c r="BC167" s="157" t="s">
        <v>535</v>
      </c>
      <c r="BD167" s="157" t="s">
        <v>535</v>
      </c>
      <c r="BE167" s="157" t="s">
        <v>535</v>
      </c>
      <c r="BF167" s="157" t="s">
        <v>2337</v>
      </c>
      <c r="BG167" s="157" t="s">
        <v>533</v>
      </c>
      <c r="BH167" s="157" t="s">
        <v>533</v>
      </c>
      <c r="BI167" s="157" t="s">
        <v>533</v>
      </c>
      <c r="BJ167" s="157" t="s">
        <v>70</v>
      </c>
      <c r="BK167" s="157" t="s">
        <v>564</v>
      </c>
      <c r="BL167" s="157" t="s">
        <v>564</v>
      </c>
      <c r="BM167" s="157" t="s">
        <v>534</v>
      </c>
    </row>
    <row r="168" spans="1:65">
      <c r="A168" s="157">
        <v>166</v>
      </c>
      <c r="B168" s="157" t="s">
        <v>1164</v>
      </c>
      <c r="C168" s="157" t="s">
        <v>3433</v>
      </c>
      <c r="D168" s="157" t="s">
        <v>1971</v>
      </c>
      <c r="E168" s="157" t="s">
        <v>1972</v>
      </c>
      <c r="F168" s="157" t="s">
        <v>534</v>
      </c>
      <c r="G168" s="157" t="s">
        <v>534</v>
      </c>
      <c r="H168" s="157" t="s">
        <v>533</v>
      </c>
      <c r="I168" s="157" t="s">
        <v>533</v>
      </c>
      <c r="J168" s="157" t="s">
        <v>77</v>
      </c>
      <c r="K168" s="157" t="s">
        <v>533</v>
      </c>
      <c r="L168" s="157" t="s">
        <v>533</v>
      </c>
      <c r="M168" s="157" t="s">
        <v>533</v>
      </c>
      <c r="N168" s="157" t="s">
        <v>533</v>
      </c>
      <c r="O168" s="157" t="s">
        <v>533</v>
      </c>
      <c r="P168" s="157" t="s">
        <v>533</v>
      </c>
      <c r="Q168" s="157" t="s">
        <v>149</v>
      </c>
      <c r="R168" s="157" t="s">
        <v>1973</v>
      </c>
      <c r="S168" s="157" t="s">
        <v>533</v>
      </c>
      <c r="T168" s="157" t="s">
        <v>533</v>
      </c>
      <c r="U168" s="157" t="s">
        <v>533</v>
      </c>
      <c r="V168" s="157" t="s">
        <v>533</v>
      </c>
      <c r="W168" s="157" t="s">
        <v>533</v>
      </c>
      <c r="X168" s="157" t="s">
        <v>73</v>
      </c>
      <c r="Y168" s="157" t="s">
        <v>560</v>
      </c>
      <c r="Z168" s="157">
        <v>379.6</v>
      </c>
      <c r="AA168" s="157" t="s">
        <v>534</v>
      </c>
      <c r="AB168" s="157">
        <v>679.6</v>
      </c>
      <c r="AC168" s="157" t="s">
        <v>535</v>
      </c>
      <c r="AD168" s="157" t="s">
        <v>533</v>
      </c>
      <c r="AE168" s="157" t="s">
        <v>1459</v>
      </c>
      <c r="AF168" s="157" t="s">
        <v>560</v>
      </c>
      <c r="AG168" s="157" t="s">
        <v>538</v>
      </c>
      <c r="AH168" s="157" t="s">
        <v>1470</v>
      </c>
      <c r="AI168" s="157" t="s">
        <v>533</v>
      </c>
      <c r="AJ168" s="157">
        <v>379.6</v>
      </c>
      <c r="AK168" s="157" t="s">
        <v>1974</v>
      </c>
      <c r="AL168" s="157" t="s">
        <v>1451</v>
      </c>
      <c r="AM168" s="157" t="s">
        <v>534</v>
      </c>
      <c r="AN168" s="157" t="s">
        <v>533</v>
      </c>
      <c r="AO168" s="157" t="s">
        <v>533</v>
      </c>
      <c r="AP168" s="157" t="s">
        <v>533</v>
      </c>
      <c r="AQ168" s="157" t="s">
        <v>534</v>
      </c>
      <c r="AR168" s="157" t="s">
        <v>1975</v>
      </c>
      <c r="AS168" s="157" t="s">
        <v>534</v>
      </c>
      <c r="AT168" s="157" t="s">
        <v>534</v>
      </c>
      <c r="AU168" s="157" t="s">
        <v>2322</v>
      </c>
      <c r="AV168" s="157" t="s">
        <v>534</v>
      </c>
      <c r="AW168" s="157" t="s">
        <v>2338</v>
      </c>
      <c r="AX168" s="157" t="s">
        <v>2339</v>
      </c>
      <c r="AY168" s="157">
        <v>4.25</v>
      </c>
      <c r="AZ168" s="157" t="s">
        <v>11</v>
      </c>
      <c r="BA168" s="157">
        <v>350000000</v>
      </c>
      <c r="BB168" s="157">
        <v>100</v>
      </c>
      <c r="BC168" s="157" t="s">
        <v>535</v>
      </c>
      <c r="BD168" s="157" t="s">
        <v>535</v>
      </c>
      <c r="BE168" s="157" t="s">
        <v>535</v>
      </c>
      <c r="BF168" s="157" t="s">
        <v>534</v>
      </c>
      <c r="BG168" s="157" t="s">
        <v>534</v>
      </c>
      <c r="BH168" s="157" t="s">
        <v>534</v>
      </c>
      <c r="BI168" s="157" t="s">
        <v>534</v>
      </c>
      <c r="BJ168" s="157" t="s">
        <v>534</v>
      </c>
      <c r="BK168" s="157" t="s">
        <v>534</v>
      </c>
      <c r="BL168" s="157" t="s">
        <v>560</v>
      </c>
      <c r="BM168" s="157" t="s">
        <v>534</v>
      </c>
    </row>
    <row r="169" spans="1:65">
      <c r="A169" s="157">
        <v>167</v>
      </c>
      <c r="B169" s="157" t="s">
        <v>1165</v>
      </c>
      <c r="C169" s="157" t="s">
        <v>3433</v>
      </c>
      <c r="D169" s="157" t="s">
        <v>2340</v>
      </c>
      <c r="E169" s="157" t="s">
        <v>2341</v>
      </c>
      <c r="F169" s="157">
        <v>21436571</v>
      </c>
      <c r="G169" s="157" t="s">
        <v>2342</v>
      </c>
      <c r="H169" s="157" t="s">
        <v>533</v>
      </c>
      <c r="I169" s="157" t="s">
        <v>533</v>
      </c>
      <c r="J169" s="157" t="s">
        <v>83</v>
      </c>
      <c r="K169" s="157" t="s">
        <v>533</v>
      </c>
      <c r="L169" s="157" t="s">
        <v>533</v>
      </c>
      <c r="M169" s="157" t="s">
        <v>533</v>
      </c>
      <c r="N169" s="157" t="s">
        <v>533</v>
      </c>
      <c r="O169" s="157" t="s">
        <v>533</v>
      </c>
      <c r="P169" s="157" t="s">
        <v>533</v>
      </c>
      <c r="Q169" s="157" t="s">
        <v>149</v>
      </c>
      <c r="R169" s="157" t="s">
        <v>2343</v>
      </c>
      <c r="S169" s="157" t="s">
        <v>533</v>
      </c>
      <c r="T169" s="157" t="s">
        <v>533</v>
      </c>
      <c r="U169" s="157" t="s">
        <v>533</v>
      </c>
      <c r="V169" s="157" t="s">
        <v>533</v>
      </c>
      <c r="W169" s="157" t="s">
        <v>533</v>
      </c>
      <c r="X169" s="157" t="s">
        <v>533</v>
      </c>
      <c r="Y169" s="157" t="s">
        <v>149</v>
      </c>
      <c r="Z169" s="157" t="s">
        <v>534</v>
      </c>
      <c r="AA169" s="157" t="s">
        <v>534</v>
      </c>
      <c r="AB169" s="157" t="s">
        <v>534</v>
      </c>
      <c r="AC169" s="157" t="s">
        <v>535</v>
      </c>
      <c r="AD169" s="157" t="s">
        <v>533</v>
      </c>
      <c r="AE169" s="157" t="s">
        <v>1459</v>
      </c>
      <c r="AF169" s="157" t="s">
        <v>149</v>
      </c>
      <c r="AG169" s="157" t="s">
        <v>565</v>
      </c>
      <c r="AH169" s="157" t="s">
        <v>1470</v>
      </c>
      <c r="AI169" s="157" t="s">
        <v>533</v>
      </c>
      <c r="AJ169" s="157" t="s">
        <v>1461</v>
      </c>
      <c r="AK169" s="157" t="s">
        <v>2344</v>
      </c>
      <c r="AL169" s="157">
        <v>21436571</v>
      </c>
      <c r="AM169" s="157" t="s">
        <v>2342</v>
      </c>
      <c r="AN169" s="157" t="s">
        <v>533</v>
      </c>
      <c r="AO169" s="157" t="s">
        <v>533</v>
      </c>
      <c r="AP169" s="157" t="s">
        <v>83</v>
      </c>
      <c r="AQ169" s="157" t="s">
        <v>565</v>
      </c>
      <c r="AR169" s="157" t="s">
        <v>2345</v>
      </c>
      <c r="AS169" s="157" t="s">
        <v>534</v>
      </c>
      <c r="AT169" s="157" t="s">
        <v>534</v>
      </c>
      <c r="AU169" s="157" t="s">
        <v>2322</v>
      </c>
      <c r="AV169" s="157" t="s">
        <v>2346</v>
      </c>
      <c r="AW169" s="157" t="s">
        <v>2338</v>
      </c>
      <c r="AX169" s="157" t="s">
        <v>533</v>
      </c>
      <c r="AY169" s="157">
        <v>2.8</v>
      </c>
      <c r="AZ169" s="157" t="s">
        <v>11</v>
      </c>
      <c r="BA169" s="157">
        <v>500000000</v>
      </c>
      <c r="BB169" s="157">
        <v>100</v>
      </c>
      <c r="BC169" s="157" t="s">
        <v>535</v>
      </c>
      <c r="BD169" s="157" t="s">
        <v>535</v>
      </c>
      <c r="BE169" s="157" t="s">
        <v>535</v>
      </c>
      <c r="BF169" s="157" t="s">
        <v>2347</v>
      </c>
      <c r="BG169" s="157" t="s">
        <v>533</v>
      </c>
      <c r="BH169" s="157" t="s">
        <v>533</v>
      </c>
      <c r="BI169" s="157" t="s">
        <v>533</v>
      </c>
      <c r="BJ169" s="157" t="s">
        <v>83</v>
      </c>
      <c r="BK169" s="157" t="s">
        <v>565</v>
      </c>
      <c r="BL169" s="157" t="s">
        <v>149</v>
      </c>
      <c r="BM169" s="157" t="s">
        <v>534</v>
      </c>
    </row>
    <row r="170" spans="1:65">
      <c r="A170" s="157">
        <v>168</v>
      </c>
      <c r="B170" s="157" t="s">
        <v>1166</v>
      </c>
      <c r="C170" s="157" t="s">
        <v>3434</v>
      </c>
      <c r="D170" s="157" t="s">
        <v>2348</v>
      </c>
      <c r="E170" s="157" t="s">
        <v>2349</v>
      </c>
      <c r="F170" s="157">
        <v>7122986</v>
      </c>
      <c r="G170" s="157" t="s">
        <v>2350</v>
      </c>
      <c r="H170" s="157" t="s">
        <v>2351</v>
      </c>
      <c r="I170" s="157" t="s">
        <v>533</v>
      </c>
      <c r="J170" s="157" t="s">
        <v>533</v>
      </c>
      <c r="K170" s="157" t="s">
        <v>533</v>
      </c>
      <c r="L170" s="157" t="s">
        <v>533</v>
      </c>
      <c r="M170" s="157" t="s">
        <v>2351</v>
      </c>
      <c r="N170" s="157" t="s">
        <v>533</v>
      </c>
      <c r="O170" s="157" t="s">
        <v>533</v>
      </c>
      <c r="P170" s="157" t="s">
        <v>533</v>
      </c>
      <c r="Q170" s="157" t="s">
        <v>3435</v>
      </c>
      <c r="R170" s="157" t="s">
        <v>2352</v>
      </c>
      <c r="S170" s="157" t="s">
        <v>533</v>
      </c>
      <c r="T170" s="157" t="s">
        <v>533</v>
      </c>
      <c r="U170" s="157" t="s">
        <v>2351</v>
      </c>
      <c r="V170" s="157" t="s">
        <v>2351</v>
      </c>
      <c r="W170" s="157" t="s">
        <v>81</v>
      </c>
      <c r="X170" s="157" t="s">
        <v>533</v>
      </c>
      <c r="Y170" s="157" t="s">
        <v>2353</v>
      </c>
      <c r="Z170" s="157" t="s">
        <v>534</v>
      </c>
      <c r="AA170" s="157" t="s">
        <v>534</v>
      </c>
      <c r="AB170" s="157" t="s">
        <v>534</v>
      </c>
      <c r="AC170" s="157" t="s">
        <v>535</v>
      </c>
      <c r="AD170" s="157" t="s">
        <v>533</v>
      </c>
      <c r="AE170" s="157" t="s">
        <v>1459</v>
      </c>
      <c r="AF170" s="157" t="s">
        <v>2353</v>
      </c>
      <c r="AG170" s="157" t="s">
        <v>3435</v>
      </c>
      <c r="AH170" s="157" t="s">
        <v>1498</v>
      </c>
      <c r="AI170" s="157" t="s">
        <v>533</v>
      </c>
      <c r="AJ170" s="157" t="s">
        <v>1461</v>
      </c>
      <c r="AK170" s="157" t="s">
        <v>2354</v>
      </c>
      <c r="AL170" s="157">
        <v>7122986</v>
      </c>
      <c r="AM170" s="157" t="s">
        <v>2350</v>
      </c>
      <c r="AN170" s="157" t="s">
        <v>533</v>
      </c>
      <c r="AO170" s="157" t="s">
        <v>81</v>
      </c>
      <c r="AP170" s="157" t="s">
        <v>533</v>
      </c>
      <c r="AQ170" s="157" t="s">
        <v>1700</v>
      </c>
      <c r="AR170" s="157" t="s">
        <v>2355</v>
      </c>
      <c r="AS170" s="157" t="s">
        <v>534</v>
      </c>
      <c r="AT170" s="157" t="s">
        <v>534</v>
      </c>
      <c r="AU170" s="157" t="s">
        <v>2335</v>
      </c>
      <c r="AV170" s="157" t="s">
        <v>2356</v>
      </c>
      <c r="AW170" s="157" t="s">
        <v>2357</v>
      </c>
      <c r="AX170" s="157" t="s">
        <v>533</v>
      </c>
      <c r="AY170" s="157">
        <v>4.95</v>
      </c>
      <c r="AZ170" s="157" t="s">
        <v>11</v>
      </c>
      <c r="BA170" s="157">
        <v>480000000</v>
      </c>
      <c r="BB170" s="157">
        <v>99.861999999999995</v>
      </c>
      <c r="BC170" s="157" t="s">
        <v>1477</v>
      </c>
      <c r="BD170" s="157" t="s">
        <v>535</v>
      </c>
      <c r="BE170" s="157" t="s">
        <v>535</v>
      </c>
      <c r="BF170" s="157" t="s">
        <v>2358</v>
      </c>
      <c r="BG170" s="157" t="s">
        <v>533</v>
      </c>
      <c r="BH170" s="157" t="s">
        <v>533</v>
      </c>
      <c r="BI170" s="157" t="s">
        <v>81</v>
      </c>
      <c r="BJ170" s="157" t="s">
        <v>533</v>
      </c>
      <c r="BK170" s="157" t="s">
        <v>1700</v>
      </c>
      <c r="BL170" s="157" t="s">
        <v>2353</v>
      </c>
      <c r="BM170" s="157" t="s">
        <v>3547</v>
      </c>
    </row>
    <row r="171" spans="1:65">
      <c r="A171" s="157">
        <v>169</v>
      </c>
      <c r="B171" s="157" t="s">
        <v>1167</v>
      </c>
      <c r="C171" s="157" t="s">
        <v>3434</v>
      </c>
      <c r="D171" s="157" t="s">
        <v>1530</v>
      </c>
      <c r="E171" s="157" t="s">
        <v>1531</v>
      </c>
      <c r="F171" s="157" t="s">
        <v>534</v>
      </c>
      <c r="G171" s="157" t="s">
        <v>534</v>
      </c>
      <c r="H171" s="157" t="s">
        <v>533</v>
      </c>
      <c r="I171" s="157" t="s">
        <v>533</v>
      </c>
      <c r="J171" s="157" t="s">
        <v>77</v>
      </c>
      <c r="K171" s="157" t="s">
        <v>533</v>
      </c>
      <c r="L171" s="157" t="s">
        <v>533</v>
      </c>
      <c r="M171" s="157" t="s">
        <v>533</v>
      </c>
      <c r="N171" s="157" t="s">
        <v>533</v>
      </c>
      <c r="O171" s="157" t="s">
        <v>533</v>
      </c>
      <c r="P171" s="157" t="s">
        <v>533</v>
      </c>
      <c r="Q171" s="157" t="s">
        <v>149</v>
      </c>
      <c r="R171" s="157" t="s">
        <v>1532</v>
      </c>
      <c r="S171" s="157" t="s">
        <v>533</v>
      </c>
      <c r="T171" s="157" t="s">
        <v>533</v>
      </c>
      <c r="U171" s="157" t="s">
        <v>533</v>
      </c>
      <c r="V171" s="157" t="s">
        <v>533</v>
      </c>
      <c r="W171" s="157" t="s">
        <v>533</v>
      </c>
      <c r="X171" s="157" t="s">
        <v>77</v>
      </c>
      <c r="Y171" s="157" t="s">
        <v>538</v>
      </c>
      <c r="Z171" s="157" t="s">
        <v>534</v>
      </c>
      <c r="AA171" s="157" t="s">
        <v>534</v>
      </c>
      <c r="AB171" s="157" t="s">
        <v>534</v>
      </c>
      <c r="AC171" s="157" t="s">
        <v>535</v>
      </c>
      <c r="AD171" s="157" t="s">
        <v>533</v>
      </c>
      <c r="AE171" s="157" t="s">
        <v>1459</v>
      </c>
      <c r="AF171" s="157" t="s">
        <v>538</v>
      </c>
      <c r="AG171" s="157" t="s">
        <v>538</v>
      </c>
      <c r="AH171" s="157" t="s">
        <v>1470</v>
      </c>
      <c r="AI171" s="157" t="s">
        <v>533</v>
      </c>
      <c r="AJ171" s="157" t="s">
        <v>1461</v>
      </c>
      <c r="AK171" s="157" t="s">
        <v>1533</v>
      </c>
      <c r="AL171" s="157" t="s">
        <v>534</v>
      </c>
      <c r="AM171" s="157" t="s">
        <v>534</v>
      </c>
      <c r="AN171" s="157" t="s">
        <v>534</v>
      </c>
      <c r="AO171" s="157" t="s">
        <v>534</v>
      </c>
      <c r="AP171" s="157" t="s">
        <v>534</v>
      </c>
      <c r="AQ171" s="157" t="s">
        <v>534</v>
      </c>
      <c r="AR171" s="157" t="s">
        <v>1534</v>
      </c>
      <c r="AS171" s="157" t="s">
        <v>534</v>
      </c>
      <c r="AT171" s="157" t="s">
        <v>534</v>
      </c>
      <c r="AU171" s="157" t="s">
        <v>2335</v>
      </c>
      <c r="AV171" s="157" t="s">
        <v>2356</v>
      </c>
      <c r="AW171" s="157" t="s">
        <v>2357</v>
      </c>
      <c r="AX171" s="157" t="s">
        <v>533</v>
      </c>
      <c r="AY171" s="157">
        <v>2.25</v>
      </c>
      <c r="AZ171" s="157" t="s">
        <v>11</v>
      </c>
      <c r="BA171" s="157">
        <v>200000000</v>
      </c>
      <c r="BB171" s="157">
        <v>100</v>
      </c>
      <c r="BC171" s="157" t="s">
        <v>535</v>
      </c>
      <c r="BD171" s="157" t="s">
        <v>535</v>
      </c>
      <c r="BE171" s="157" t="s">
        <v>535</v>
      </c>
      <c r="BF171" s="157" t="s">
        <v>534</v>
      </c>
      <c r="BG171" s="157" t="s">
        <v>534</v>
      </c>
      <c r="BH171" s="157" t="s">
        <v>534</v>
      </c>
      <c r="BI171" s="157" t="s">
        <v>534</v>
      </c>
      <c r="BJ171" s="157" t="s">
        <v>534</v>
      </c>
      <c r="BK171" s="157" t="s">
        <v>534</v>
      </c>
      <c r="BL171" s="157" t="s">
        <v>538</v>
      </c>
      <c r="BM171" s="157" t="s">
        <v>534</v>
      </c>
    </row>
    <row r="172" spans="1:65">
      <c r="A172" s="157">
        <v>170</v>
      </c>
      <c r="B172" s="157" t="s">
        <v>1168</v>
      </c>
      <c r="C172" s="157" t="s">
        <v>3436</v>
      </c>
      <c r="D172" s="157" t="s">
        <v>2359</v>
      </c>
      <c r="E172" s="157" t="s">
        <v>533</v>
      </c>
      <c r="F172" s="157" t="s">
        <v>534</v>
      </c>
      <c r="G172" s="157" t="s">
        <v>534</v>
      </c>
      <c r="H172" s="157" t="s">
        <v>533</v>
      </c>
      <c r="I172" s="157" t="s">
        <v>533</v>
      </c>
      <c r="J172" s="157" t="s">
        <v>533</v>
      </c>
      <c r="K172" s="157" t="s">
        <v>533</v>
      </c>
      <c r="L172" s="157" t="s">
        <v>533</v>
      </c>
      <c r="M172" s="157" t="s">
        <v>533</v>
      </c>
      <c r="N172" s="157" t="s">
        <v>533</v>
      </c>
      <c r="O172" s="157" t="s">
        <v>533</v>
      </c>
      <c r="P172" s="157" t="s">
        <v>533</v>
      </c>
      <c r="Q172" s="157" t="s">
        <v>149</v>
      </c>
      <c r="R172" s="157" t="s">
        <v>533</v>
      </c>
      <c r="S172" s="157" t="s">
        <v>533</v>
      </c>
      <c r="T172" s="157" t="s">
        <v>533</v>
      </c>
      <c r="U172" s="157" t="s">
        <v>533</v>
      </c>
      <c r="V172" s="157" t="s">
        <v>533</v>
      </c>
      <c r="W172" s="157" t="s">
        <v>533</v>
      </c>
      <c r="X172" s="157" t="s">
        <v>533</v>
      </c>
      <c r="Y172" s="157" t="s">
        <v>534</v>
      </c>
      <c r="Z172" s="157" t="s">
        <v>534</v>
      </c>
      <c r="AA172" s="157" t="s">
        <v>534</v>
      </c>
      <c r="AB172" s="157" t="s">
        <v>534</v>
      </c>
      <c r="AC172" s="157" t="s">
        <v>535</v>
      </c>
      <c r="AD172" s="157" t="s">
        <v>533</v>
      </c>
      <c r="AE172" s="157" t="s">
        <v>81</v>
      </c>
      <c r="AF172" s="157" t="s">
        <v>149</v>
      </c>
      <c r="AG172" s="157" t="s">
        <v>149</v>
      </c>
      <c r="AH172" s="157" t="s">
        <v>1460</v>
      </c>
      <c r="AI172" s="157" t="s">
        <v>533</v>
      </c>
      <c r="AJ172" s="157" t="s">
        <v>1461</v>
      </c>
      <c r="AK172" s="157" t="s">
        <v>2360</v>
      </c>
      <c r="AL172" s="157" t="s">
        <v>534</v>
      </c>
      <c r="AM172" s="157" t="s">
        <v>534</v>
      </c>
      <c r="AN172" s="157" t="s">
        <v>534</v>
      </c>
      <c r="AO172" s="157" t="s">
        <v>534</v>
      </c>
      <c r="AP172" s="157" t="s">
        <v>534</v>
      </c>
      <c r="AQ172" s="157" t="s">
        <v>534</v>
      </c>
      <c r="AR172" s="157" t="s">
        <v>534</v>
      </c>
      <c r="AS172" s="157">
        <v>29070023</v>
      </c>
      <c r="AT172" s="157" t="s">
        <v>2361</v>
      </c>
      <c r="AU172" s="157" t="s">
        <v>2357</v>
      </c>
      <c r="AV172" s="157" t="s">
        <v>2362</v>
      </c>
      <c r="AW172" s="157" t="s">
        <v>2363</v>
      </c>
      <c r="AX172" s="157" t="s">
        <v>533</v>
      </c>
      <c r="AY172" s="157">
        <v>2</v>
      </c>
      <c r="AZ172" s="157" t="s">
        <v>11</v>
      </c>
      <c r="BA172" s="157">
        <v>48000000</v>
      </c>
      <c r="BB172" s="157">
        <v>100</v>
      </c>
      <c r="BC172" s="157" t="s">
        <v>535</v>
      </c>
      <c r="BD172" s="157" t="s">
        <v>535</v>
      </c>
      <c r="BE172" s="157" t="s">
        <v>535</v>
      </c>
      <c r="BF172" s="157" t="s">
        <v>534</v>
      </c>
      <c r="BG172" s="157" t="s">
        <v>534</v>
      </c>
      <c r="BH172" s="157" t="s">
        <v>534</v>
      </c>
      <c r="BI172" s="157" t="s">
        <v>534</v>
      </c>
      <c r="BJ172" s="157" t="s">
        <v>534</v>
      </c>
      <c r="BK172" s="157" t="s">
        <v>534</v>
      </c>
      <c r="BL172" s="157" t="s">
        <v>149</v>
      </c>
      <c r="BM172" s="157" t="s">
        <v>534</v>
      </c>
    </row>
    <row r="173" spans="1:65">
      <c r="A173" s="157">
        <v>171</v>
      </c>
      <c r="B173" s="157" t="s">
        <v>1169</v>
      </c>
      <c r="C173" s="157" t="s">
        <v>3437</v>
      </c>
      <c r="D173" s="157" t="s">
        <v>1978</v>
      </c>
      <c r="E173" s="157" t="s">
        <v>1979</v>
      </c>
      <c r="F173" s="157" t="s">
        <v>534</v>
      </c>
      <c r="G173" s="157" t="s">
        <v>534</v>
      </c>
      <c r="H173" s="157" t="s">
        <v>533</v>
      </c>
      <c r="I173" s="157" t="s">
        <v>533</v>
      </c>
      <c r="J173" s="157" t="s">
        <v>81</v>
      </c>
      <c r="K173" s="157" t="s">
        <v>533</v>
      </c>
      <c r="L173" s="157" t="s">
        <v>533</v>
      </c>
      <c r="M173" s="157" t="s">
        <v>1980</v>
      </c>
      <c r="N173" s="157" t="s">
        <v>533</v>
      </c>
      <c r="O173" s="157" t="s">
        <v>533</v>
      </c>
      <c r="P173" s="157" t="s">
        <v>533</v>
      </c>
      <c r="Q173" s="157" t="s">
        <v>3373</v>
      </c>
      <c r="R173" s="157" t="s">
        <v>1981</v>
      </c>
      <c r="S173" s="157" t="s">
        <v>533</v>
      </c>
      <c r="T173" s="157" t="s">
        <v>533</v>
      </c>
      <c r="U173" s="157" t="s">
        <v>74</v>
      </c>
      <c r="V173" s="157" t="s">
        <v>533</v>
      </c>
      <c r="W173" s="157" t="s">
        <v>533</v>
      </c>
      <c r="X173" s="157" t="s">
        <v>83</v>
      </c>
      <c r="Y173" s="157" t="s">
        <v>330</v>
      </c>
      <c r="Z173" s="157" t="s">
        <v>534</v>
      </c>
      <c r="AA173" s="157" t="s">
        <v>534</v>
      </c>
      <c r="AB173" s="157" t="s">
        <v>534</v>
      </c>
      <c r="AC173" s="157" t="s">
        <v>535</v>
      </c>
      <c r="AD173" s="157" t="s">
        <v>533</v>
      </c>
      <c r="AE173" s="157" t="s">
        <v>1459</v>
      </c>
      <c r="AF173" s="157" t="s">
        <v>330</v>
      </c>
      <c r="AG173" s="157" t="s">
        <v>3364</v>
      </c>
      <c r="AH173" s="157" t="s">
        <v>1982</v>
      </c>
      <c r="AI173" s="157" t="s">
        <v>533</v>
      </c>
      <c r="AJ173" s="157" t="s">
        <v>1461</v>
      </c>
      <c r="AK173" s="157" t="s">
        <v>1983</v>
      </c>
      <c r="AL173" s="157" t="s">
        <v>534</v>
      </c>
      <c r="AM173" s="157" t="s">
        <v>534</v>
      </c>
      <c r="AN173" s="157" t="s">
        <v>534</v>
      </c>
      <c r="AO173" s="157" t="s">
        <v>534</v>
      </c>
      <c r="AP173" s="157" t="s">
        <v>534</v>
      </c>
      <c r="AQ173" s="157" t="s">
        <v>534</v>
      </c>
      <c r="AR173" s="157" t="s">
        <v>1984</v>
      </c>
      <c r="AS173" s="157" t="s">
        <v>534</v>
      </c>
      <c r="AT173" s="157" t="s">
        <v>534</v>
      </c>
      <c r="AU173" s="157" t="s">
        <v>2364</v>
      </c>
      <c r="AV173" s="157" t="s">
        <v>2365</v>
      </c>
      <c r="AW173" s="157" t="s">
        <v>2366</v>
      </c>
      <c r="AX173" s="157" t="s">
        <v>533</v>
      </c>
      <c r="AY173" s="157">
        <v>0.95</v>
      </c>
      <c r="AZ173" s="157" t="s">
        <v>1925</v>
      </c>
      <c r="BA173" s="157">
        <v>200000000</v>
      </c>
      <c r="BB173" s="157">
        <v>100</v>
      </c>
      <c r="BC173" s="157" t="s">
        <v>535</v>
      </c>
      <c r="BD173" s="157" t="s">
        <v>535</v>
      </c>
      <c r="BE173" s="157" t="s">
        <v>535</v>
      </c>
      <c r="BF173" s="157" t="s">
        <v>1988</v>
      </c>
      <c r="BG173" s="157" t="s">
        <v>533</v>
      </c>
      <c r="BH173" s="157" t="s">
        <v>533</v>
      </c>
      <c r="BI173" s="157" t="s">
        <v>533</v>
      </c>
      <c r="BJ173" s="157" t="s">
        <v>83</v>
      </c>
      <c r="BK173" s="157" t="s">
        <v>565</v>
      </c>
      <c r="BL173" s="157" t="s">
        <v>330</v>
      </c>
      <c r="BM173" s="157" t="s">
        <v>534</v>
      </c>
    </row>
    <row r="174" spans="1:65">
      <c r="A174" s="157">
        <v>172</v>
      </c>
      <c r="B174" s="157" t="s">
        <v>1170</v>
      </c>
      <c r="C174" s="157" t="s">
        <v>3438</v>
      </c>
      <c r="D174" s="157" t="s">
        <v>2367</v>
      </c>
      <c r="E174" s="157" t="s">
        <v>2368</v>
      </c>
      <c r="F174" s="157" t="s">
        <v>534</v>
      </c>
      <c r="G174" s="157" t="s">
        <v>534</v>
      </c>
      <c r="H174" s="157" t="s">
        <v>533</v>
      </c>
      <c r="I174" s="157" t="s">
        <v>533</v>
      </c>
      <c r="J174" s="157" t="s">
        <v>533</v>
      </c>
      <c r="K174" s="157" t="s">
        <v>533</v>
      </c>
      <c r="L174" s="157" t="s">
        <v>533</v>
      </c>
      <c r="M174" s="157" t="s">
        <v>533</v>
      </c>
      <c r="N174" s="157" t="s">
        <v>533</v>
      </c>
      <c r="O174" s="157" t="s">
        <v>533</v>
      </c>
      <c r="P174" s="157" t="s">
        <v>533</v>
      </c>
      <c r="Q174" s="157" t="s">
        <v>149</v>
      </c>
      <c r="R174" s="157" t="s">
        <v>2369</v>
      </c>
      <c r="S174" s="157" t="s">
        <v>533</v>
      </c>
      <c r="T174" s="157" t="s">
        <v>533</v>
      </c>
      <c r="U174" s="157" t="s">
        <v>533</v>
      </c>
      <c r="V174" s="157" t="s">
        <v>533</v>
      </c>
      <c r="W174" s="157" t="s">
        <v>533</v>
      </c>
      <c r="X174" s="157" t="s">
        <v>533</v>
      </c>
      <c r="Y174" s="157" t="s">
        <v>149</v>
      </c>
      <c r="Z174" s="157" t="s">
        <v>534</v>
      </c>
      <c r="AA174" s="157" t="s">
        <v>534</v>
      </c>
      <c r="AB174" s="157" t="s">
        <v>534</v>
      </c>
      <c r="AC174" s="157" t="s">
        <v>535</v>
      </c>
      <c r="AD174" s="157" t="s">
        <v>533</v>
      </c>
      <c r="AE174" s="157" t="s">
        <v>81</v>
      </c>
      <c r="AF174" s="157" t="s">
        <v>149</v>
      </c>
      <c r="AG174" s="157" t="s">
        <v>149</v>
      </c>
      <c r="AH174" s="157" t="s">
        <v>1470</v>
      </c>
      <c r="AI174" s="157" t="s">
        <v>533</v>
      </c>
      <c r="AJ174" s="157" t="s">
        <v>1461</v>
      </c>
      <c r="AK174" s="157" t="s">
        <v>2370</v>
      </c>
      <c r="AL174" s="157" t="s">
        <v>534</v>
      </c>
      <c r="AM174" s="157" t="s">
        <v>534</v>
      </c>
      <c r="AN174" s="157" t="s">
        <v>534</v>
      </c>
      <c r="AO174" s="157" t="s">
        <v>534</v>
      </c>
      <c r="AP174" s="157" t="s">
        <v>534</v>
      </c>
      <c r="AQ174" s="157" t="s">
        <v>534</v>
      </c>
      <c r="AR174" s="157" t="s">
        <v>2371</v>
      </c>
      <c r="AS174" s="157" t="s">
        <v>534</v>
      </c>
      <c r="AT174" s="157" t="s">
        <v>534</v>
      </c>
      <c r="AU174" s="157" t="s">
        <v>2372</v>
      </c>
      <c r="AV174" s="157" t="s">
        <v>2373</v>
      </c>
      <c r="AW174" s="157" t="s">
        <v>2374</v>
      </c>
      <c r="AX174" s="157" t="s">
        <v>533</v>
      </c>
      <c r="AY174" s="157">
        <v>4.8</v>
      </c>
      <c r="AZ174" s="157" t="s">
        <v>11</v>
      </c>
      <c r="BA174" s="157">
        <v>500000000</v>
      </c>
      <c r="BB174" s="157">
        <v>100</v>
      </c>
      <c r="BC174" s="157" t="s">
        <v>535</v>
      </c>
      <c r="BD174" s="157" t="s">
        <v>535</v>
      </c>
      <c r="BE174" s="157" t="s">
        <v>535</v>
      </c>
      <c r="BF174" s="157" t="s">
        <v>2369</v>
      </c>
      <c r="BG174" s="157" t="s">
        <v>533</v>
      </c>
      <c r="BH174" s="157" t="s">
        <v>533</v>
      </c>
      <c r="BI174" s="157" t="s">
        <v>533</v>
      </c>
      <c r="BJ174" s="157" t="s">
        <v>533</v>
      </c>
      <c r="BK174" s="157" t="s">
        <v>149</v>
      </c>
      <c r="BL174" s="157" t="s">
        <v>149</v>
      </c>
      <c r="BM174" s="157" t="s">
        <v>534</v>
      </c>
    </row>
    <row r="175" spans="1:65">
      <c r="A175" s="157">
        <v>173</v>
      </c>
      <c r="B175" s="157" t="s">
        <v>1171</v>
      </c>
      <c r="C175" s="157" t="s">
        <v>3438</v>
      </c>
      <c r="D175" s="157" t="s">
        <v>2009</v>
      </c>
      <c r="E175" s="157" t="s">
        <v>533</v>
      </c>
      <c r="F175" s="157" t="s">
        <v>534</v>
      </c>
      <c r="G175" s="157" t="s">
        <v>534</v>
      </c>
      <c r="H175" s="157" t="s">
        <v>72</v>
      </c>
      <c r="I175" s="157" t="s">
        <v>533</v>
      </c>
      <c r="J175" s="157" t="s">
        <v>533</v>
      </c>
      <c r="K175" s="157" t="s">
        <v>533</v>
      </c>
      <c r="L175" s="157" t="s">
        <v>82</v>
      </c>
      <c r="M175" s="157" t="s">
        <v>533</v>
      </c>
      <c r="N175" s="157" t="s">
        <v>533</v>
      </c>
      <c r="O175" s="157" t="s">
        <v>81</v>
      </c>
      <c r="P175" s="157" t="s">
        <v>70</v>
      </c>
      <c r="Q175" s="157" t="s">
        <v>3379</v>
      </c>
      <c r="R175" s="157" t="s">
        <v>533</v>
      </c>
      <c r="S175" s="157" t="s">
        <v>533</v>
      </c>
      <c r="T175" s="157" t="s">
        <v>533</v>
      </c>
      <c r="U175" s="157" t="s">
        <v>533</v>
      </c>
      <c r="V175" s="157" t="s">
        <v>533</v>
      </c>
      <c r="W175" s="157" t="s">
        <v>533</v>
      </c>
      <c r="X175" s="157" t="s">
        <v>533</v>
      </c>
      <c r="Y175" s="157" t="s">
        <v>534</v>
      </c>
      <c r="Z175" s="157">
        <v>253</v>
      </c>
      <c r="AA175" s="157">
        <v>253</v>
      </c>
      <c r="AB175" s="157">
        <v>253</v>
      </c>
      <c r="AC175" s="157" t="s">
        <v>535</v>
      </c>
      <c r="AD175" s="157" t="s">
        <v>533</v>
      </c>
      <c r="AE175" s="157" t="s">
        <v>1775</v>
      </c>
      <c r="AF175" s="157" t="s">
        <v>1707</v>
      </c>
      <c r="AG175" s="157" t="s">
        <v>3331</v>
      </c>
      <c r="AH175" s="157" t="s">
        <v>1498</v>
      </c>
      <c r="AI175" s="157" t="s">
        <v>533</v>
      </c>
      <c r="AJ175" s="157">
        <v>253</v>
      </c>
      <c r="AK175" s="157" t="s">
        <v>2010</v>
      </c>
      <c r="AL175" s="157" t="s">
        <v>534</v>
      </c>
      <c r="AM175" s="157" t="s">
        <v>534</v>
      </c>
      <c r="AN175" s="157" t="s">
        <v>534</v>
      </c>
      <c r="AO175" s="157" t="s">
        <v>534</v>
      </c>
      <c r="AP175" s="157" t="s">
        <v>534</v>
      </c>
      <c r="AQ175" s="157" t="s">
        <v>534</v>
      </c>
      <c r="AR175" s="157" t="s">
        <v>534</v>
      </c>
      <c r="AS175" s="157" t="s">
        <v>534</v>
      </c>
      <c r="AT175" s="157" t="s">
        <v>534</v>
      </c>
      <c r="AU175" s="157" t="s">
        <v>2375</v>
      </c>
      <c r="AV175" s="157" t="s">
        <v>534</v>
      </c>
      <c r="AW175" s="157" t="s">
        <v>2374</v>
      </c>
      <c r="AX175" s="157" t="s">
        <v>2376</v>
      </c>
      <c r="AY175" s="157">
        <v>3.25</v>
      </c>
      <c r="AZ175" s="157" t="s">
        <v>11</v>
      </c>
      <c r="BA175" s="157">
        <v>600000000</v>
      </c>
      <c r="BB175" s="157">
        <v>100</v>
      </c>
      <c r="BC175" s="157" t="s">
        <v>535</v>
      </c>
      <c r="BD175" s="157" t="s">
        <v>535</v>
      </c>
      <c r="BE175" s="157" t="s">
        <v>535</v>
      </c>
      <c r="BF175" s="157" t="s">
        <v>2014</v>
      </c>
      <c r="BG175" s="157" t="s">
        <v>533</v>
      </c>
      <c r="BH175" s="157" t="s">
        <v>82</v>
      </c>
      <c r="BI175" s="157" t="s">
        <v>81</v>
      </c>
      <c r="BJ175" s="157" t="s">
        <v>70</v>
      </c>
      <c r="BK175" s="157" t="s">
        <v>3379</v>
      </c>
      <c r="BL175" s="157" t="s">
        <v>3379</v>
      </c>
      <c r="BM175" s="157" t="s">
        <v>534</v>
      </c>
    </row>
    <row r="176" spans="1:65">
      <c r="A176" s="157">
        <v>174</v>
      </c>
      <c r="B176" s="157" t="s">
        <v>1172</v>
      </c>
      <c r="C176" s="157" t="s">
        <v>3439</v>
      </c>
      <c r="D176" s="157" t="s">
        <v>2377</v>
      </c>
      <c r="E176" s="157" t="s">
        <v>2074</v>
      </c>
      <c r="F176" s="157" t="s">
        <v>534</v>
      </c>
      <c r="G176" s="157" t="s">
        <v>534</v>
      </c>
      <c r="H176" s="157" t="s">
        <v>533</v>
      </c>
      <c r="I176" s="157" t="s">
        <v>533</v>
      </c>
      <c r="J176" s="157" t="s">
        <v>102</v>
      </c>
      <c r="K176" s="157" t="s">
        <v>533</v>
      </c>
      <c r="L176" s="157" t="s">
        <v>533</v>
      </c>
      <c r="M176" s="157" t="s">
        <v>533</v>
      </c>
      <c r="N176" s="157" t="s">
        <v>1865</v>
      </c>
      <c r="O176" s="157" t="s">
        <v>93</v>
      </c>
      <c r="P176" s="157" t="s">
        <v>102</v>
      </c>
      <c r="Q176" s="157" t="s">
        <v>2378</v>
      </c>
      <c r="R176" s="157" t="s">
        <v>533</v>
      </c>
      <c r="S176" s="157" t="s">
        <v>533</v>
      </c>
      <c r="T176" s="157" t="s">
        <v>533</v>
      </c>
      <c r="U176" s="157" t="s">
        <v>533</v>
      </c>
      <c r="V176" s="157" t="s">
        <v>533</v>
      </c>
      <c r="W176" s="157" t="s">
        <v>533</v>
      </c>
      <c r="X176" s="157" t="s">
        <v>533</v>
      </c>
      <c r="Y176" s="157" t="s">
        <v>534</v>
      </c>
      <c r="Z176" s="157" t="s">
        <v>534</v>
      </c>
      <c r="AA176" s="157" t="s">
        <v>534</v>
      </c>
      <c r="AB176" s="157" t="s">
        <v>534</v>
      </c>
      <c r="AC176" s="157" t="s">
        <v>535</v>
      </c>
      <c r="AD176" s="157" t="s">
        <v>533</v>
      </c>
      <c r="AE176" s="157" t="s">
        <v>1775</v>
      </c>
      <c r="AF176" s="157" t="s">
        <v>2378</v>
      </c>
      <c r="AG176" s="157" t="s">
        <v>3440</v>
      </c>
      <c r="AH176" s="157" t="s">
        <v>2076</v>
      </c>
      <c r="AI176" s="157" t="s">
        <v>1498</v>
      </c>
      <c r="AJ176" s="157" t="s">
        <v>1461</v>
      </c>
      <c r="AK176" s="157" t="s">
        <v>2379</v>
      </c>
      <c r="AL176" s="157" t="s">
        <v>534</v>
      </c>
      <c r="AM176" s="157" t="s">
        <v>534</v>
      </c>
      <c r="AN176" s="157" t="s">
        <v>534</v>
      </c>
      <c r="AO176" s="157" t="s">
        <v>534</v>
      </c>
      <c r="AP176" s="157" t="s">
        <v>534</v>
      </c>
      <c r="AQ176" s="157" t="s">
        <v>534</v>
      </c>
      <c r="AR176" s="157" t="s">
        <v>2078</v>
      </c>
      <c r="AS176" s="157" t="s">
        <v>534</v>
      </c>
      <c r="AT176" s="157" t="s">
        <v>534</v>
      </c>
      <c r="AU176" s="157" t="s">
        <v>2380</v>
      </c>
      <c r="AV176" s="157" t="s">
        <v>2381</v>
      </c>
      <c r="AW176" s="157" t="s">
        <v>2382</v>
      </c>
      <c r="AX176" s="157" t="s">
        <v>2383</v>
      </c>
      <c r="AY176" s="157">
        <v>6.8</v>
      </c>
      <c r="AZ176" s="157" t="s">
        <v>11</v>
      </c>
      <c r="BA176" s="157">
        <v>237500000</v>
      </c>
      <c r="BB176" s="157">
        <v>100</v>
      </c>
      <c r="BC176" s="157" t="s">
        <v>535</v>
      </c>
      <c r="BD176" s="157" t="s">
        <v>535</v>
      </c>
      <c r="BE176" s="157" t="s">
        <v>535</v>
      </c>
      <c r="BF176" s="157" t="s">
        <v>2384</v>
      </c>
      <c r="BG176" s="157" t="s">
        <v>533</v>
      </c>
      <c r="BH176" s="157" t="s">
        <v>533</v>
      </c>
      <c r="BI176" s="157" t="s">
        <v>93</v>
      </c>
      <c r="BJ176" s="157" t="s">
        <v>102</v>
      </c>
      <c r="BK176" s="157" t="s">
        <v>2385</v>
      </c>
      <c r="BL176" s="157" t="s">
        <v>2385</v>
      </c>
      <c r="BM176" s="157" t="s">
        <v>534</v>
      </c>
    </row>
    <row r="177" spans="1:65">
      <c r="A177" s="157">
        <v>175</v>
      </c>
      <c r="B177" s="157" t="s">
        <v>1173</v>
      </c>
      <c r="C177" s="157" t="s">
        <v>3441</v>
      </c>
      <c r="D177" s="157" t="s">
        <v>2386</v>
      </c>
      <c r="E177" s="157" t="s">
        <v>2074</v>
      </c>
      <c r="F177" s="157" t="s">
        <v>534</v>
      </c>
      <c r="G177" s="157" t="s">
        <v>534</v>
      </c>
      <c r="H177" s="157" t="s">
        <v>533</v>
      </c>
      <c r="I177" s="157" t="s">
        <v>533</v>
      </c>
      <c r="J177" s="157" t="s">
        <v>80</v>
      </c>
      <c r="K177" s="157" t="s">
        <v>533</v>
      </c>
      <c r="L177" s="157" t="s">
        <v>533</v>
      </c>
      <c r="M177" s="157" t="s">
        <v>533</v>
      </c>
      <c r="N177" s="157" t="s">
        <v>1865</v>
      </c>
      <c r="O177" s="157" t="s">
        <v>81</v>
      </c>
      <c r="P177" s="157" t="s">
        <v>80</v>
      </c>
      <c r="Q177" s="157" t="s">
        <v>2202</v>
      </c>
      <c r="R177" s="157" t="s">
        <v>533</v>
      </c>
      <c r="S177" s="157" t="s">
        <v>533</v>
      </c>
      <c r="T177" s="157" t="s">
        <v>533</v>
      </c>
      <c r="U177" s="157" t="s">
        <v>533</v>
      </c>
      <c r="V177" s="157" t="s">
        <v>533</v>
      </c>
      <c r="W177" s="157" t="s">
        <v>533</v>
      </c>
      <c r="X177" s="157" t="s">
        <v>533</v>
      </c>
      <c r="Y177" s="157" t="s">
        <v>534</v>
      </c>
      <c r="Z177" s="157" t="s">
        <v>534</v>
      </c>
      <c r="AA177" s="157" t="s">
        <v>534</v>
      </c>
      <c r="AB177" s="157" t="s">
        <v>534</v>
      </c>
      <c r="AC177" s="157" t="s">
        <v>535</v>
      </c>
      <c r="AD177" s="157" t="s">
        <v>533</v>
      </c>
      <c r="AE177" s="157" t="s">
        <v>1775</v>
      </c>
      <c r="AF177" s="157" t="s">
        <v>2202</v>
      </c>
      <c r="AG177" s="157" t="s">
        <v>537</v>
      </c>
      <c r="AH177" s="157" t="s">
        <v>1982</v>
      </c>
      <c r="AI177" s="157" t="s">
        <v>1498</v>
      </c>
      <c r="AJ177" s="157" t="s">
        <v>1461</v>
      </c>
      <c r="AK177" s="157" t="s">
        <v>2387</v>
      </c>
      <c r="AL177" s="157" t="s">
        <v>1451</v>
      </c>
      <c r="AM177" s="157" t="s">
        <v>534</v>
      </c>
      <c r="AN177" s="157" t="s">
        <v>533</v>
      </c>
      <c r="AO177" s="157" t="s">
        <v>533</v>
      </c>
      <c r="AP177" s="157" t="s">
        <v>533</v>
      </c>
      <c r="AQ177" s="157" t="s">
        <v>534</v>
      </c>
      <c r="AR177" s="157" t="s">
        <v>2078</v>
      </c>
      <c r="AS177" s="157" t="s">
        <v>534</v>
      </c>
      <c r="AT177" s="157" t="s">
        <v>534</v>
      </c>
      <c r="AU177" s="157" t="s">
        <v>2366</v>
      </c>
      <c r="AV177" s="157" t="s">
        <v>2388</v>
      </c>
      <c r="AW177" s="157" t="s">
        <v>2389</v>
      </c>
      <c r="AX177" s="157" t="s">
        <v>533</v>
      </c>
      <c r="AY177" s="157">
        <v>7</v>
      </c>
      <c r="AZ177" s="157" t="s">
        <v>11</v>
      </c>
      <c r="BA177" s="157">
        <v>100000000</v>
      </c>
      <c r="BB177" s="157">
        <v>100</v>
      </c>
      <c r="BC177" s="157" t="s">
        <v>1477</v>
      </c>
      <c r="BD177" s="157" t="s">
        <v>535</v>
      </c>
      <c r="BE177" s="157" t="s">
        <v>535</v>
      </c>
      <c r="BF177" s="157" t="s">
        <v>2390</v>
      </c>
      <c r="BG177" s="157" t="s">
        <v>533</v>
      </c>
      <c r="BH177" s="157" t="s">
        <v>533</v>
      </c>
      <c r="BI177" s="157" t="s">
        <v>81</v>
      </c>
      <c r="BJ177" s="157" t="s">
        <v>80</v>
      </c>
      <c r="BK177" s="157" t="s">
        <v>576</v>
      </c>
      <c r="BL177" s="157" t="s">
        <v>576</v>
      </c>
      <c r="BM177" s="157" t="s">
        <v>3547</v>
      </c>
    </row>
    <row r="178" spans="1:65">
      <c r="A178" s="157">
        <v>176</v>
      </c>
      <c r="B178" s="157" t="s">
        <v>1174</v>
      </c>
      <c r="C178" s="157" t="s">
        <v>3442</v>
      </c>
      <c r="D178" s="157" t="s">
        <v>2287</v>
      </c>
      <c r="E178" s="157" t="s">
        <v>2074</v>
      </c>
      <c r="F178" s="157" t="s">
        <v>534</v>
      </c>
      <c r="G178" s="157" t="s">
        <v>534</v>
      </c>
      <c r="H178" s="157" t="s">
        <v>2244</v>
      </c>
      <c r="I178" s="157" t="s">
        <v>533</v>
      </c>
      <c r="J178" s="157" t="s">
        <v>533</v>
      </c>
      <c r="K178" s="157" t="s">
        <v>533</v>
      </c>
      <c r="L178" s="157" t="s">
        <v>533</v>
      </c>
      <c r="M178" s="157" t="s">
        <v>100</v>
      </c>
      <c r="N178" s="157" t="s">
        <v>100</v>
      </c>
      <c r="O178" s="157" t="s">
        <v>81</v>
      </c>
      <c r="P178" s="157" t="s">
        <v>533</v>
      </c>
      <c r="Q178" s="157" t="s">
        <v>2245</v>
      </c>
      <c r="R178" s="157" t="s">
        <v>533</v>
      </c>
      <c r="S178" s="157" t="s">
        <v>533</v>
      </c>
      <c r="T178" s="157" t="s">
        <v>533</v>
      </c>
      <c r="U178" s="157" t="s">
        <v>533</v>
      </c>
      <c r="V178" s="157" t="s">
        <v>533</v>
      </c>
      <c r="W178" s="157" t="s">
        <v>533</v>
      </c>
      <c r="X178" s="157" t="s">
        <v>533</v>
      </c>
      <c r="Y178" s="157" t="s">
        <v>534</v>
      </c>
      <c r="Z178" s="157" t="s">
        <v>534</v>
      </c>
      <c r="AA178" s="157" t="s">
        <v>534</v>
      </c>
      <c r="AB178" s="157" t="s">
        <v>534</v>
      </c>
      <c r="AC178" s="157" t="s">
        <v>535</v>
      </c>
      <c r="AD178" s="157" t="s">
        <v>533</v>
      </c>
      <c r="AE178" s="157" t="s">
        <v>1459</v>
      </c>
      <c r="AF178" s="157" t="s">
        <v>2245</v>
      </c>
      <c r="AG178" s="157" t="s">
        <v>3443</v>
      </c>
      <c r="AH178" s="157" t="s">
        <v>1982</v>
      </c>
      <c r="AI178" s="157" t="s">
        <v>1498</v>
      </c>
      <c r="AJ178" s="157" t="s">
        <v>1461</v>
      </c>
      <c r="AK178" s="157" t="s">
        <v>2288</v>
      </c>
      <c r="AL178" s="157" t="s">
        <v>534</v>
      </c>
      <c r="AM178" s="157" t="s">
        <v>534</v>
      </c>
      <c r="AN178" s="157" t="s">
        <v>534</v>
      </c>
      <c r="AO178" s="157" t="s">
        <v>534</v>
      </c>
      <c r="AP178" s="157" t="s">
        <v>534</v>
      </c>
      <c r="AQ178" s="157" t="s">
        <v>534</v>
      </c>
      <c r="AR178" s="157" t="s">
        <v>2078</v>
      </c>
      <c r="AS178" s="157" t="s">
        <v>534</v>
      </c>
      <c r="AT178" s="157" t="s">
        <v>534</v>
      </c>
      <c r="AU178" s="157" t="s">
        <v>2389</v>
      </c>
      <c r="AV178" s="157" t="s">
        <v>2020</v>
      </c>
      <c r="AW178" s="157" t="s">
        <v>2391</v>
      </c>
      <c r="AX178" s="157" t="s">
        <v>1705</v>
      </c>
      <c r="AY178" s="157">
        <v>5.5</v>
      </c>
      <c r="AZ178" s="157" t="s">
        <v>11</v>
      </c>
      <c r="BA178" s="157">
        <v>314000000</v>
      </c>
      <c r="BB178" s="157">
        <v>99.674999999999997</v>
      </c>
      <c r="BC178" s="157" t="s">
        <v>535</v>
      </c>
      <c r="BD178" s="157" t="s">
        <v>1477</v>
      </c>
      <c r="BE178" s="157" t="s">
        <v>535</v>
      </c>
      <c r="BF178" s="157" t="s">
        <v>2291</v>
      </c>
      <c r="BG178" s="157" t="s">
        <v>533</v>
      </c>
      <c r="BH178" s="157" t="s">
        <v>533</v>
      </c>
      <c r="BI178" s="157" t="s">
        <v>81</v>
      </c>
      <c r="BJ178" s="157" t="s">
        <v>533</v>
      </c>
      <c r="BK178" s="157" t="s">
        <v>1700</v>
      </c>
      <c r="BL178" s="157" t="s">
        <v>1700</v>
      </c>
      <c r="BM178" s="157" t="s">
        <v>3548</v>
      </c>
    </row>
    <row r="179" spans="1:65">
      <c r="A179" s="157">
        <v>177</v>
      </c>
      <c r="B179" s="157" t="s">
        <v>1175</v>
      </c>
      <c r="C179" s="157" t="s">
        <v>3444</v>
      </c>
      <c r="D179" s="157" t="s">
        <v>2392</v>
      </c>
      <c r="E179" s="157" t="s">
        <v>2393</v>
      </c>
      <c r="F179" s="157" t="s">
        <v>534</v>
      </c>
      <c r="G179" s="157" t="s">
        <v>534</v>
      </c>
      <c r="H179" s="157" t="s">
        <v>533</v>
      </c>
      <c r="I179" s="157" t="s">
        <v>533</v>
      </c>
      <c r="J179" s="157" t="s">
        <v>81</v>
      </c>
      <c r="K179" s="157" t="s">
        <v>533</v>
      </c>
      <c r="L179" s="157" t="s">
        <v>533</v>
      </c>
      <c r="M179" s="157" t="s">
        <v>533</v>
      </c>
      <c r="N179" s="157" t="s">
        <v>533</v>
      </c>
      <c r="O179" s="157" t="s">
        <v>533</v>
      </c>
      <c r="P179" s="157" t="s">
        <v>533</v>
      </c>
      <c r="Q179" s="157" t="s">
        <v>149</v>
      </c>
      <c r="R179" s="157" t="s">
        <v>2394</v>
      </c>
      <c r="S179" s="157" t="s">
        <v>533</v>
      </c>
      <c r="T179" s="157" t="s">
        <v>533</v>
      </c>
      <c r="U179" s="157" t="s">
        <v>85</v>
      </c>
      <c r="V179" s="157" t="s">
        <v>533</v>
      </c>
      <c r="W179" s="157" t="s">
        <v>533</v>
      </c>
      <c r="X179" s="157" t="s">
        <v>80</v>
      </c>
      <c r="Y179" s="157" t="s">
        <v>1902</v>
      </c>
      <c r="Z179" s="157" t="s">
        <v>534</v>
      </c>
      <c r="AA179" s="157" t="s">
        <v>534</v>
      </c>
      <c r="AB179" s="157" t="s">
        <v>534</v>
      </c>
      <c r="AC179" s="157" t="s">
        <v>535</v>
      </c>
      <c r="AD179" s="157" t="s">
        <v>533</v>
      </c>
      <c r="AE179" s="157" t="s">
        <v>1459</v>
      </c>
      <c r="AF179" s="157" t="s">
        <v>1902</v>
      </c>
      <c r="AG179" s="157" t="s">
        <v>3364</v>
      </c>
      <c r="AH179" s="157" t="s">
        <v>1470</v>
      </c>
      <c r="AI179" s="157" t="s">
        <v>533</v>
      </c>
      <c r="AJ179" s="157" t="s">
        <v>1461</v>
      </c>
      <c r="AK179" s="157" t="s">
        <v>2395</v>
      </c>
      <c r="AL179" s="157" t="s">
        <v>534</v>
      </c>
      <c r="AM179" s="157" t="s">
        <v>534</v>
      </c>
      <c r="AN179" s="157" t="s">
        <v>534</v>
      </c>
      <c r="AO179" s="157" t="s">
        <v>534</v>
      </c>
      <c r="AP179" s="157" t="s">
        <v>534</v>
      </c>
      <c r="AQ179" s="157" t="s">
        <v>534</v>
      </c>
      <c r="AR179" s="157" t="s">
        <v>2396</v>
      </c>
      <c r="AS179" s="157" t="s">
        <v>534</v>
      </c>
      <c r="AT179" s="157" t="s">
        <v>534</v>
      </c>
      <c r="AU179" s="157" t="s">
        <v>2391</v>
      </c>
      <c r="AV179" s="157" t="s">
        <v>1942</v>
      </c>
      <c r="AW179" s="157" t="s">
        <v>2397</v>
      </c>
      <c r="AX179" s="157" t="s">
        <v>533</v>
      </c>
      <c r="AY179" s="157">
        <v>2.5</v>
      </c>
      <c r="AZ179" s="157" t="s">
        <v>11</v>
      </c>
      <c r="BA179" s="157">
        <v>100000000</v>
      </c>
      <c r="BB179" s="157">
        <v>100</v>
      </c>
      <c r="BC179" s="157" t="s">
        <v>535</v>
      </c>
      <c r="BD179" s="157" t="s">
        <v>535</v>
      </c>
      <c r="BE179" s="157" t="s">
        <v>535</v>
      </c>
      <c r="BF179" s="157" t="s">
        <v>2398</v>
      </c>
      <c r="BG179" s="157" t="s">
        <v>533</v>
      </c>
      <c r="BH179" s="157" t="s">
        <v>533</v>
      </c>
      <c r="BI179" s="157" t="s">
        <v>533</v>
      </c>
      <c r="BJ179" s="157" t="s">
        <v>533</v>
      </c>
      <c r="BK179" s="157" t="s">
        <v>149</v>
      </c>
      <c r="BL179" s="157" t="s">
        <v>1902</v>
      </c>
      <c r="BM179" s="157" t="s">
        <v>534</v>
      </c>
    </row>
    <row r="180" spans="1:65">
      <c r="A180" s="157">
        <v>178</v>
      </c>
      <c r="B180" s="157" t="s">
        <v>1176</v>
      </c>
      <c r="C180" s="157" t="s">
        <v>3445</v>
      </c>
      <c r="D180" s="157" t="s">
        <v>2399</v>
      </c>
      <c r="E180" s="157" t="s">
        <v>2400</v>
      </c>
      <c r="F180" s="157" t="s">
        <v>534</v>
      </c>
      <c r="G180" s="157" t="s">
        <v>534</v>
      </c>
      <c r="H180" s="157" t="s">
        <v>533</v>
      </c>
      <c r="I180" s="157" t="s">
        <v>533</v>
      </c>
      <c r="J180" s="157" t="s">
        <v>73</v>
      </c>
      <c r="K180" s="157" t="s">
        <v>533</v>
      </c>
      <c r="L180" s="157" t="s">
        <v>533</v>
      </c>
      <c r="M180" s="157" t="s">
        <v>533</v>
      </c>
      <c r="N180" s="157" t="s">
        <v>533</v>
      </c>
      <c r="O180" s="157" t="s">
        <v>533</v>
      </c>
      <c r="P180" s="157" t="s">
        <v>533</v>
      </c>
      <c r="Q180" s="157" t="s">
        <v>149</v>
      </c>
      <c r="R180" s="157" t="s">
        <v>2401</v>
      </c>
      <c r="S180" s="157" t="s">
        <v>533</v>
      </c>
      <c r="T180" s="157" t="s">
        <v>533</v>
      </c>
      <c r="U180" s="157" t="s">
        <v>533</v>
      </c>
      <c r="V180" s="157" t="s">
        <v>533</v>
      </c>
      <c r="W180" s="157" t="s">
        <v>533</v>
      </c>
      <c r="X180" s="157" t="s">
        <v>73</v>
      </c>
      <c r="Y180" s="157" t="s">
        <v>560</v>
      </c>
      <c r="Z180" s="157">
        <v>270</v>
      </c>
      <c r="AA180" s="157">
        <v>270</v>
      </c>
      <c r="AB180" s="157" t="s">
        <v>534</v>
      </c>
      <c r="AC180" s="157" t="s">
        <v>535</v>
      </c>
      <c r="AD180" s="157" t="s">
        <v>533</v>
      </c>
      <c r="AE180" s="157" t="s">
        <v>1459</v>
      </c>
      <c r="AF180" s="157" t="s">
        <v>560</v>
      </c>
      <c r="AG180" s="157" t="s">
        <v>560</v>
      </c>
      <c r="AH180" s="157" t="s">
        <v>1470</v>
      </c>
      <c r="AI180" s="157" t="s">
        <v>533</v>
      </c>
      <c r="AJ180" s="157">
        <v>270</v>
      </c>
      <c r="AK180" s="157" t="s">
        <v>2402</v>
      </c>
      <c r="AL180" s="157" t="s">
        <v>534</v>
      </c>
      <c r="AM180" s="157" t="s">
        <v>534</v>
      </c>
      <c r="AN180" s="157" t="s">
        <v>534</v>
      </c>
      <c r="AO180" s="157" t="s">
        <v>534</v>
      </c>
      <c r="AP180" s="157" t="s">
        <v>534</v>
      </c>
      <c r="AQ180" s="157" t="s">
        <v>534</v>
      </c>
      <c r="AR180" s="157" t="s">
        <v>2403</v>
      </c>
      <c r="AS180" s="157" t="s">
        <v>534</v>
      </c>
      <c r="AT180" s="157" t="s">
        <v>534</v>
      </c>
      <c r="AU180" s="157" t="s">
        <v>2391</v>
      </c>
      <c r="AV180" s="157" t="s">
        <v>2404</v>
      </c>
      <c r="AW180" s="157" t="s">
        <v>2405</v>
      </c>
      <c r="AX180" s="157" t="s">
        <v>533</v>
      </c>
      <c r="AY180" s="157">
        <v>3.25</v>
      </c>
      <c r="AZ180" s="157" t="s">
        <v>11</v>
      </c>
      <c r="BA180" s="157">
        <v>517000000</v>
      </c>
      <c r="BB180" s="157">
        <v>99.111000000000004</v>
      </c>
      <c r="BC180" s="157" t="s">
        <v>535</v>
      </c>
      <c r="BD180" s="157" t="s">
        <v>535</v>
      </c>
      <c r="BE180" s="157" t="s">
        <v>535</v>
      </c>
      <c r="BF180" s="157" t="s">
        <v>2401</v>
      </c>
      <c r="BG180" s="157" t="s">
        <v>533</v>
      </c>
      <c r="BH180" s="157" t="s">
        <v>533</v>
      </c>
      <c r="BI180" s="157" t="s">
        <v>533</v>
      </c>
      <c r="BJ180" s="157" t="s">
        <v>73</v>
      </c>
      <c r="BK180" s="157" t="s">
        <v>560</v>
      </c>
      <c r="BL180" s="157" t="s">
        <v>560</v>
      </c>
      <c r="BM180" s="157" t="s">
        <v>534</v>
      </c>
    </row>
    <row r="181" spans="1:65">
      <c r="A181" s="157">
        <v>179</v>
      </c>
      <c r="B181" s="157" t="s">
        <v>1177</v>
      </c>
      <c r="C181" s="157" t="s">
        <v>3446</v>
      </c>
      <c r="D181" s="157" t="s">
        <v>2406</v>
      </c>
      <c r="E181" s="157" t="s">
        <v>2407</v>
      </c>
      <c r="F181" s="157" t="s">
        <v>534</v>
      </c>
      <c r="G181" s="157" t="s">
        <v>534</v>
      </c>
      <c r="H181" s="157" t="s">
        <v>86</v>
      </c>
      <c r="I181" s="157" t="s">
        <v>73</v>
      </c>
      <c r="J181" s="157" t="s">
        <v>533</v>
      </c>
      <c r="K181" s="157" t="s">
        <v>533</v>
      </c>
      <c r="L181" s="157" t="s">
        <v>533</v>
      </c>
      <c r="M181" s="157" t="s">
        <v>86</v>
      </c>
      <c r="N181" s="157" t="s">
        <v>533</v>
      </c>
      <c r="O181" s="157" t="s">
        <v>533</v>
      </c>
      <c r="P181" s="157" t="s">
        <v>533</v>
      </c>
      <c r="Q181" s="157" t="s">
        <v>2260</v>
      </c>
      <c r="R181" s="157" t="s">
        <v>2408</v>
      </c>
      <c r="S181" s="157" t="s">
        <v>86</v>
      </c>
      <c r="T181" s="157" t="s">
        <v>533</v>
      </c>
      <c r="U181" s="157" t="s">
        <v>86</v>
      </c>
      <c r="V181" s="157" t="s">
        <v>533</v>
      </c>
      <c r="W181" s="157" t="s">
        <v>73</v>
      </c>
      <c r="X181" s="157" t="s">
        <v>533</v>
      </c>
      <c r="Y181" s="157" t="s">
        <v>2409</v>
      </c>
      <c r="Z181" s="157">
        <v>105</v>
      </c>
      <c r="AA181" s="157">
        <v>105</v>
      </c>
      <c r="AB181" s="157" t="s">
        <v>534</v>
      </c>
      <c r="AC181" s="157" t="s">
        <v>535</v>
      </c>
      <c r="AD181" s="157" t="s">
        <v>533</v>
      </c>
      <c r="AE181" s="157" t="s">
        <v>1459</v>
      </c>
      <c r="AF181" s="157" t="s">
        <v>2409</v>
      </c>
      <c r="AG181" s="157" t="s">
        <v>2409</v>
      </c>
      <c r="AH181" s="157" t="s">
        <v>1470</v>
      </c>
      <c r="AI181" s="157" t="s">
        <v>533</v>
      </c>
      <c r="AJ181" s="157">
        <v>105</v>
      </c>
      <c r="AK181" s="157" t="s">
        <v>2410</v>
      </c>
      <c r="AL181" s="157" t="s">
        <v>534</v>
      </c>
      <c r="AM181" s="157" t="s">
        <v>534</v>
      </c>
      <c r="AN181" s="157" t="s">
        <v>534</v>
      </c>
      <c r="AO181" s="157" t="s">
        <v>534</v>
      </c>
      <c r="AP181" s="157" t="s">
        <v>534</v>
      </c>
      <c r="AQ181" s="157" t="s">
        <v>534</v>
      </c>
      <c r="AR181" s="157" t="s">
        <v>2411</v>
      </c>
      <c r="AS181" s="157" t="s">
        <v>534</v>
      </c>
      <c r="AT181" s="157" t="s">
        <v>534</v>
      </c>
      <c r="AU181" s="157" t="s">
        <v>2412</v>
      </c>
      <c r="AV181" s="157" t="s">
        <v>2413</v>
      </c>
      <c r="AW181" s="157" t="s">
        <v>2414</v>
      </c>
      <c r="AX181" s="157" t="s">
        <v>533</v>
      </c>
      <c r="AY181" s="157">
        <v>1.8</v>
      </c>
      <c r="AZ181" s="157" t="s">
        <v>11</v>
      </c>
      <c r="BA181" s="157">
        <v>500000000</v>
      </c>
      <c r="BB181" s="157">
        <v>99.819000000000003</v>
      </c>
      <c r="BC181" s="157" t="s">
        <v>535</v>
      </c>
      <c r="BD181" s="157" t="s">
        <v>535</v>
      </c>
      <c r="BE181" s="157" t="s">
        <v>535</v>
      </c>
      <c r="BF181" s="157" t="s">
        <v>2408</v>
      </c>
      <c r="BG181" s="157" t="s">
        <v>86</v>
      </c>
      <c r="BH181" s="157" t="s">
        <v>533</v>
      </c>
      <c r="BI181" s="157" t="s">
        <v>73</v>
      </c>
      <c r="BJ181" s="157" t="s">
        <v>533</v>
      </c>
      <c r="BK181" s="157" t="s">
        <v>2409</v>
      </c>
      <c r="BL181" s="157" t="s">
        <v>2409</v>
      </c>
      <c r="BM181" s="157" t="s">
        <v>534</v>
      </c>
    </row>
    <row r="182" spans="1:65">
      <c r="A182" s="157">
        <v>180</v>
      </c>
      <c r="B182" s="157" t="s">
        <v>1178</v>
      </c>
      <c r="C182" s="157" t="s">
        <v>3446</v>
      </c>
      <c r="D182" s="157" t="s">
        <v>2415</v>
      </c>
      <c r="E182" s="157" t="s">
        <v>2416</v>
      </c>
      <c r="F182" s="157" t="s">
        <v>534</v>
      </c>
      <c r="G182" s="157" t="s">
        <v>534</v>
      </c>
      <c r="H182" s="157" t="s">
        <v>86</v>
      </c>
      <c r="I182" s="157" t="s">
        <v>77</v>
      </c>
      <c r="J182" s="157" t="s">
        <v>73</v>
      </c>
      <c r="K182" s="157" t="s">
        <v>533</v>
      </c>
      <c r="L182" s="157" t="s">
        <v>533</v>
      </c>
      <c r="M182" s="157" t="s">
        <v>86</v>
      </c>
      <c r="N182" s="157" t="s">
        <v>533</v>
      </c>
      <c r="O182" s="157" t="s">
        <v>533</v>
      </c>
      <c r="P182" s="157" t="s">
        <v>533</v>
      </c>
      <c r="Q182" s="157" t="s">
        <v>2260</v>
      </c>
      <c r="R182" s="157" t="s">
        <v>2417</v>
      </c>
      <c r="S182" s="157" t="s">
        <v>86</v>
      </c>
      <c r="T182" s="157" t="s">
        <v>533</v>
      </c>
      <c r="U182" s="157" t="s">
        <v>86</v>
      </c>
      <c r="V182" s="157" t="s">
        <v>533</v>
      </c>
      <c r="W182" s="157" t="s">
        <v>77</v>
      </c>
      <c r="X182" s="157" t="s">
        <v>73</v>
      </c>
      <c r="Y182" s="157" t="s">
        <v>2418</v>
      </c>
      <c r="Z182" s="157">
        <v>220</v>
      </c>
      <c r="AA182" s="157" t="s">
        <v>534</v>
      </c>
      <c r="AB182" s="157" t="s">
        <v>534</v>
      </c>
      <c r="AC182" s="157" t="s">
        <v>535</v>
      </c>
      <c r="AD182" s="157" t="s">
        <v>533</v>
      </c>
      <c r="AE182" s="157" t="s">
        <v>1459</v>
      </c>
      <c r="AF182" s="157" t="s">
        <v>2418</v>
      </c>
      <c r="AG182" s="157" t="s">
        <v>2418</v>
      </c>
      <c r="AH182" s="157" t="s">
        <v>1498</v>
      </c>
      <c r="AI182" s="157" t="s">
        <v>533</v>
      </c>
      <c r="AJ182" s="157">
        <v>220</v>
      </c>
      <c r="AK182" s="157" t="s">
        <v>2419</v>
      </c>
      <c r="AL182" s="157" t="s">
        <v>534</v>
      </c>
      <c r="AM182" s="157" t="s">
        <v>534</v>
      </c>
      <c r="AN182" s="157" t="s">
        <v>534</v>
      </c>
      <c r="AO182" s="157" t="s">
        <v>534</v>
      </c>
      <c r="AP182" s="157" t="s">
        <v>534</v>
      </c>
      <c r="AQ182" s="157" t="s">
        <v>534</v>
      </c>
      <c r="AR182" s="157" t="s">
        <v>2420</v>
      </c>
      <c r="AS182" s="157" t="s">
        <v>534</v>
      </c>
      <c r="AT182" s="157" t="s">
        <v>534</v>
      </c>
      <c r="AU182" s="157" t="s">
        <v>2412</v>
      </c>
      <c r="AV182" s="157" t="s">
        <v>2421</v>
      </c>
      <c r="AW182" s="157" t="s">
        <v>2414</v>
      </c>
      <c r="AX182" s="157" t="s">
        <v>2422</v>
      </c>
      <c r="AY182" s="157">
        <v>4.0999999999999996</v>
      </c>
      <c r="AZ182" s="157" t="s">
        <v>11</v>
      </c>
      <c r="BA182" s="157">
        <v>400000000</v>
      </c>
      <c r="BB182" s="157">
        <v>98.994</v>
      </c>
      <c r="BC182" s="157" t="s">
        <v>1477</v>
      </c>
      <c r="BD182" s="157" t="s">
        <v>535</v>
      </c>
      <c r="BE182" s="157" t="s">
        <v>535</v>
      </c>
      <c r="BF182" s="157" t="s">
        <v>2417</v>
      </c>
      <c r="BG182" s="157" t="s">
        <v>86</v>
      </c>
      <c r="BH182" s="157" t="s">
        <v>533</v>
      </c>
      <c r="BI182" s="157" t="s">
        <v>77</v>
      </c>
      <c r="BJ182" s="157" t="s">
        <v>73</v>
      </c>
      <c r="BK182" s="157" t="s">
        <v>2418</v>
      </c>
      <c r="BL182" s="157" t="s">
        <v>2418</v>
      </c>
      <c r="BM182" s="157" t="s">
        <v>3547</v>
      </c>
    </row>
    <row r="183" spans="1:65">
      <c r="A183" s="157">
        <v>181</v>
      </c>
      <c r="B183" s="157" t="s">
        <v>1179</v>
      </c>
      <c r="C183" s="157" t="s">
        <v>3446</v>
      </c>
      <c r="D183" s="157" t="s">
        <v>2415</v>
      </c>
      <c r="E183" s="157" t="s">
        <v>2416</v>
      </c>
      <c r="F183" s="157" t="s">
        <v>534</v>
      </c>
      <c r="G183" s="157" t="s">
        <v>534</v>
      </c>
      <c r="H183" s="157" t="s">
        <v>86</v>
      </c>
      <c r="I183" s="157" t="s">
        <v>77</v>
      </c>
      <c r="J183" s="157" t="s">
        <v>73</v>
      </c>
      <c r="K183" s="157" t="s">
        <v>533</v>
      </c>
      <c r="L183" s="157" t="s">
        <v>533</v>
      </c>
      <c r="M183" s="157" t="s">
        <v>86</v>
      </c>
      <c r="N183" s="157" t="s">
        <v>533</v>
      </c>
      <c r="O183" s="157" t="s">
        <v>533</v>
      </c>
      <c r="P183" s="157" t="s">
        <v>533</v>
      </c>
      <c r="Q183" s="157" t="s">
        <v>2260</v>
      </c>
      <c r="R183" s="157" t="s">
        <v>2417</v>
      </c>
      <c r="S183" s="157" t="s">
        <v>86</v>
      </c>
      <c r="T183" s="157" t="s">
        <v>533</v>
      </c>
      <c r="U183" s="157" t="s">
        <v>86</v>
      </c>
      <c r="V183" s="157" t="s">
        <v>533</v>
      </c>
      <c r="W183" s="157" t="s">
        <v>77</v>
      </c>
      <c r="X183" s="157" t="s">
        <v>73</v>
      </c>
      <c r="Y183" s="157" t="s">
        <v>2418</v>
      </c>
      <c r="Z183" s="157">
        <v>165</v>
      </c>
      <c r="AA183" s="157" t="s">
        <v>534</v>
      </c>
      <c r="AB183" s="157" t="s">
        <v>534</v>
      </c>
      <c r="AC183" s="157" t="s">
        <v>535</v>
      </c>
      <c r="AD183" s="157" t="s">
        <v>533</v>
      </c>
      <c r="AE183" s="157" t="s">
        <v>1459</v>
      </c>
      <c r="AF183" s="157" t="s">
        <v>2418</v>
      </c>
      <c r="AG183" s="157" t="s">
        <v>2418</v>
      </c>
      <c r="AH183" s="157" t="s">
        <v>1498</v>
      </c>
      <c r="AI183" s="157" t="s">
        <v>533</v>
      </c>
      <c r="AJ183" s="157">
        <v>165</v>
      </c>
      <c r="AK183" s="157" t="s">
        <v>2419</v>
      </c>
      <c r="AL183" s="157" t="s">
        <v>534</v>
      </c>
      <c r="AM183" s="157" t="s">
        <v>534</v>
      </c>
      <c r="AN183" s="157" t="s">
        <v>534</v>
      </c>
      <c r="AO183" s="157" t="s">
        <v>534</v>
      </c>
      <c r="AP183" s="157" t="s">
        <v>534</v>
      </c>
      <c r="AQ183" s="157" t="s">
        <v>534</v>
      </c>
      <c r="AR183" s="157" t="s">
        <v>2420</v>
      </c>
      <c r="AS183" s="157" t="s">
        <v>534</v>
      </c>
      <c r="AT183" s="157" t="s">
        <v>534</v>
      </c>
      <c r="AU183" s="157" t="s">
        <v>2412</v>
      </c>
      <c r="AV183" s="157" t="s">
        <v>2423</v>
      </c>
      <c r="AW183" s="157" t="s">
        <v>2414</v>
      </c>
      <c r="AX183" s="157" t="s">
        <v>2424</v>
      </c>
      <c r="AY183" s="157">
        <v>2.875</v>
      </c>
      <c r="AZ183" s="157" t="s">
        <v>11</v>
      </c>
      <c r="BA183" s="157">
        <v>800000000</v>
      </c>
      <c r="BB183" s="157">
        <v>99.141000000000005</v>
      </c>
      <c r="BC183" s="157" t="s">
        <v>535</v>
      </c>
      <c r="BD183" s="157" t="s">
        <v>535</v>
      </c>
      <c r="BE183" s="157" t="s">
        <v>535</v>
      </c>
      <c r="BF183" s="157" t="s">
        <v>2417</v>
      </c>
      <c r="BG183" s="157" t="s">
        <v>86</v>
      </c>
      <c r="BH183" s="157" t="s">
        <v>533</v>
      </c>
      <c r="BI183" s="157" t="s">
        <v>77</v>
      </c>
      <c r="BJ183" s="157" t="s">
        <v>73</v>
      </c>
      <c r="BK183" s="157" t="s">
        <v>2418</v>
      </c>
      <c r="BL183" s="157" t="s">
        <v>2418</v>
      </c>
      <c r="BM183" s="157" t="s">
        <v>534</v>
      </c>
    </row>
    <row r="184" spans="1:65">
      <c r="A184" s="157">
        <v>182</v>
      </c>
      <c r="B184" s="157" t="s">
        <v>1180</v>
      </c>
      <c r="C184" s="157" t="s">
        <v>3447</v>
      </c>
      <c r="D184" s="157" t="s">
        <v>2425</v>
      </c>
      <c r="E184" s="157" t="s">
        <v>533</v>
      </c>
      <c r="F184" s="157" t="s">
        <v>534</v>
      </c>
      <c r="G184" s="157" t="s">
        <v>534</v>
      </c>
      <c r="H184" s="157" t="s">
        <v>533</v>
      </c>
      <c r="I184" s="157" t="s">
        <v>533</v>
      </c>
      <c r="J184" s="157" t="s">
        <v>533</v>
      </c>
      <c r="K184" s="157" t="s">
        <v>533</v>
      </c>
      <c r="L184" s="157" t="s">
        <v>533</v>
      </c>
      <c r="M184" s="157" t="s">
        <v>533</v>
      </c>
      <c r="N184" s="157" t="s">
        <v>533</v>
      </c>
      <c r="O184" s="157" t="s">
        <v>533</v>
      </c>
      <c r="P184" s="157" t="s">
        <v>533</v>
      </c>
      <c r="Q184" s="157" t="s">
        <v>149</v>
      </c>
      <c r="R184" s="157" t="s">
        <v>533</v>
      </c>
      <c r="S184" s="157" t="s">
        <v>533</v>
      </c>
      <c r="T184" s="157" t="s">
        <v>533</v>
      </c>
      <c r="U184" s="157" t="s">
        <v>533</v>
      </c>
      <c r="V184" s="157" t="s">
        <v>533</v>
      </c>
      <c r="W184" s="157" t="s">
        <v>533</v>
      </c>
      <c r="X184" s="157" t="s">
        <v>533</v>
      </c>
      <c r="Y184" s="157" t="s">
        <v>534</v>
      </c>
      <c r="Z184" s="157" t="s">
        <v>534</v>
      </c>
      <c r="AA184" s="157" t="s">
        <v>534</v>
      </c>
      <c r="AB184" s="157" t="s">
        <v>534</v>
      </c>
      <c r="AC184" s="157" t="s">
        <v>535</v>
      </c>
      <c r="AD184" s="157" t="s">
        <v>533</v>
      </c>
      <c r="AE184" s="157" t="s">
        <v>81</v>
      </c>
      <c r="AF184" s="157" t="s">
        <v>149</v>
      </c>
      <c r="AG184" s="157" t="s">
        <v>149</v>
      </c>
      <c r="AH184" s="157" t="s">
        <v>1460</v>
      </c>
      <c r="AI184" s="157" t="s">
        <v>533</v>
      </c>
      <c r="AJ184" s="157" t="s">
        <v>1461</v>
      </c>
      <c r="AK184" s="157" t="s">
        <v>2426</v>
      </c>
      <c r="AL184" s="157" t="s">
        <v>534</v>
      </c>
      <c r="AM184" s="157" t="s">
        <v>534</v>
      </c>
      <c r="AN184" s="157" t="s">
        <v>534</v>
      </c>
      <c r="AO184" s="157" t="s">
        <v>534</v>
      </c>
      <c r="AP184" s="157" t="s">
        <v>534</v>
      </c>
      <c r="AQ184" s="157" t="s">
        <v>534</v>
      </c>
      <c r="AR184" s="157" t="s">
        <v>534</v>
      </c>
      <c r="AS184" s="157" t="s">
        <v>534</v>
      </c>
      <c r="AT184" s="157" t="s">
        <v>534</v>
      </c>
      <c r="AU184" s="157" t="s">
        <v>2427</v>
      </c>
      <c r="AV184" s="157" t="s">
        <v>1953</v>
      </c>
      <c r="AW184" s="157" t="s">
        <v>2428</v>
      </c>
      <c r="AX184" s="157" t="s">
        <v>533</v>
      </c>
      <c r="AY184" s="157">
        <v>1.88</v>
      </c>
      <c r="AZ184" s="157" t="s">
        <v>11</v>
      </c>
      <c r="BA184" s="157">
        <v>150000000</v>
      </c>
      <c r="BB184" s="157">
        <v>100</v>
      </c>
      <c r="BC184" s="157" t="s">
        <v>535</v>
      </c>
      <c r="BD184" s="157" t="s">
        <v>535</v>
      </c>
      <c r="BE184" s="157" t="s">
        <v>535</v>
      </c>
      <c r="BF184" s="157" t="s">
        <v>2429</v>
      </c>
      <c r="BG184" s="157" t="s">
        <v>533</v>
      </c>
      <c r="BH184" s="157" t="s">
        <v>533</v>
      </c>
      <c r="BI184" s="157" t="s">
        <v>533</v>
      </c>
      <c r="BJ184" s="157" t="s">
        <v>533</v>
      </c>
      <c r="BK184" s="157" t="s">
        <v>149</v>
      </c>
      <c r="BL184" s="157" t="s">
        <v>149</v>
      </c>
      <c r="BM184" s="157" t="s">
        <v>534</v>
      </c>
    </row>
    <row r="185" spans="1:65">
      <c r="A185" s="157">
        <v>183</v>
      </c>
      <c r="B185" s="157" t="s">
        <v>1181</v>
      </c>
      <c r="C185" s="157" t="s">
        <v>3447</v>
      </c>
      <c r="D185" s="157" t="s">
        <v>2430</v>
      </c>
      <c r="E185" s="157" t="s">
        <v>533</v>
      </c>
      <c r="F185" s="157" t="s">
        <v>534</v>
      </c>
      <c r="G185" s="157" t="s">
        <v>534</v>
      </c>
      <c r="H185" s="157" t="s">
        <v>1865</v>
      </c>
      <c r="I185" s="157" t="s">
        <v>533</v>
      </c>
      <c r="J185" s="157" t="s">
        <v>533</v>
      </c>
      <c r="K185" s="157" t="s">
        <v>533</v>
      </c>
      <c r="L185" s="157" t="s">
        <v>533</v>
      </c>
      <c r="M185" s="157" t="s">
        <v>533</v>
      </c>
      <c r="N185" s="157" t="s">
        <v>533</v>
      </c>
      <c r="O185" s="157" t="s">
        <v>533</v>
      </c>
      <c r="P185" s="157" t="s">
        <v>533</v>
      </c>
      <c r="Q185" s="157" t="s">
        <v>149</v>
      </c>
      <c r="R185" s="157" t="s">
        <v>533</v>
      </c>
      <c r="S185" s="157" t="s">
        <v>533</v>
      </c>
      <c r="T185" s="157" t="s">
        <v>533</v>
      </c>
      <c r="U185" s="157" t="s">
        <v>533</v>
      </c>
      <c r="V185" s="157" t="s">
        <v>533</v>
      </c>
      <c r="W185" s="157" t="s">
        <v>533</v>
      </c>
      <c r="X185" s="157" t="s">
        <v>533</v>
      </c>
      <c r="Y185" s="157" t="s">
        <v>534</v>
      </c>
      <c r="Z185" s="157" t="s">
        <v>534</v>
      </c>
      <c r="AA185" s="157" t="s">
        <v>534</v>
      </c>
      <c r="AB185" s="157" t="s">
        <v>534</v>
      </c>
      <c r="AC185" s="157" t="s">
        <v>535</v>
      </c>
      <c r="AD185" s="157" t="s">
        <v>533</v>
      </c>
      <c r="AE185" s="157" t="s">
        <v>1459</v>
      </c>
      <c r="AF185" s="157" t="s">
        <v>149</v>
      </c>
      <c r="AG185" s="157" t="s">
        <v>1866</v>
      </c>
      <c r="AH185" s="157" t="s">
        <v>1460</v>
      </c>
      <c r="AI185" s="157" t="s">
        <v>533</v>
      </c>
      <c r="AJ185" s="157" t="s">
        <v>1461</v>
      </c>
      <c r="AK185" s="157" t="s">
        <v>2431</v>
      </c>
      <c r="AL185" s="157" t="s">
        <v>534</v>
      </c>
      <c r="AM185" s="157" t="s">
        <v>534</v>
      </c>
      <c r="AN185" s="157" t="s">
        <v>534</v>
      </c>
      <c r="AO185" s="157" t="s">
        <v>534</v>
      </c>
      <c r="AP185" s="157" t="s">
        <v>534</v>
      </c>
      <c r="AQ185" s="157" t="s">
        <v>534</v>
      </c>
      <c r="AR185" s="157" t="s">
        <v>534</v>
      </c>
      <c r="AS185" s="157" t="s">
        <v>534</v>
      </c>
      <c r="AT185" s="157" t="s">
        <v>534</v>
      </c>
      <c r="AU185" s="157" t="s">
        <v>2427</v>
      </c>
      <c r="AV185" s="157" t="s">
        <v>1614</v>
      </c>
      <c r="AW185" s="157" t="s">
        <v>2428</v>
      </c>
      <c r="AX185" s="157" t="s">
        <v>533</v>
      </c>
      <c r="AY185" s="157">
        <v>0.6</v>
      </c>
      <c r="AZ185" s="157" t="s">
        <v>591</v>
      </c>
      <c r="BA185" s="157">
        <v>2000000000</v>
      </c>
      <c r="BB185" s="157">
        <v>100</v>
      </c>
      <c r="BC185" s="157" t="s">
        <v>535</v>
      </c>
      <c r="BD185" s="157" t="s">
        <v>535</v>
      </c>
      <c r="BE185" s="157" t="s">
        <v>535</v>
      </c>
      <c r="BF185" s="157" t="s">
        <v>2432</v>
      </c>
      <c r="BG185" s="157" t="s">
        <v>533</v>
      </c>
      <c r="BH185" s="157" t="s">
        <v>86</v>
      </c>
      <c r="BI185" s="157" t="s">
        <v>73</v>
      </c>
      <c r="BJ185" s="157" t="s">
        <v>73</v>
      </c>
      <c r="BK185" s="157" t="s">
        <v>570</v>
      </c>
      <c r="BL185" s="157" t="s">
        <v>570</v>
      </c>
      <c r="BM185" s="157" t="s">
        <v>534</v>
      </c>
    </row>
    <row r="186" spans="1:65">
      <c r="A186" s="157">
        <v>184</v>
      </c>
      <c r="B186" s="157" t="s">
        <v>1182</v>
      </c>
      <c r="C186" s="157" t="s">
        <v>3447</v>
      </c>
      <c r="D186" s="157" t="s">
        <v>2430</v>
      </c>
      <c r="E186" s="157" t="s">
        <v>533</v>
      </c>
      <c r="F186" s="157" t="s">
        <v>534</v>
      </c>
      <c r="G186" s="157" t="s">
        <v>534</v>
      </c>
      <c r="H186" s="157" t="s">
        <v>86</v>
      </c>
      <c r="I186" s="157" t="s">
        <v>533</v>
      </c>
      <c r="J186" s="157" t="s">
        <v>533</v>
      </c>
      <c r="K186" s="157" t="s">
        <v>533</v>
      </c>
      <c r="L186" s="157" t="s">
        <v>533</v>
      </c>
      <c r="M186" s="157" t="s">
        <v>533</v>
      </c>
      <c r="N186" s="157" t="s">
        <v>533</v>
      </c>
      <c r="O186" s="157" t="s">
        <v>533</v>
      </c>
      <c r="P186" s="157" t="s">
        <v>533</v>
      </c>
      <c r="Q186" s="157" t="s">
        <v>149</v>
      </c>
      <c r="R186" s="157" t="s">
        <v>533</v>
      </c>
      <c r="S186" s="157" t="s">
        <v>533</v>
      </c>
      <c r="T186" s="157" t="s">
        <v>533</v>
      </c>
      <c r="U186" s="157" t="s">
        <v>533</v>
      </c>
      <c r="V186" s="157" t="s">
        <v>533</v>
      </c>
      <c r="W186" s="157" t="s">
        <v>533</v>
      </c>
      <c r="X186" s="157" t="s">
        <v>533</v>
      </c>
      <c r="Y186" s="157" t="s">
        <v>534</v>
      </c>
      <c r="Z186" s="157">
        <v>47</v>
      </c>
      <c r="AA186" s="157">
        <v>47</v>
      </c>
      <c r="AB186" s="157" t="s">
        <v>534</v>
      </c>
      <c r="AC186" s="157" t="s">
        <v>535</v>
      </c>
      <c r="AD186" s="157" t="s">
        <v>533</v>
      </c>
      <c r="AE186" s="157" t="s">
        <v>1459</v>
      </c>
      <c r="AF186" s="157" t="s">
        <v>149</v>
      </c>
      <c r="AG186" s="157" t="s">
        <v>2260</v>
      </c>
      <c r="AH186" s="157" t="s">
        <v>1460</v>
      </c>
      <c r="AI186" s="157" t="s">
        <v>533</v>
      </c>
      <c r="AJ186" s="157">
        <v>47</v>
      </c>
      <c r="AK186" s="157" t="s">
        <v>2431</v>
      </c>
      <c r="AL186" s="157" t="s">
        <v>1451</v>
      </c>
      <c r="AM186" s="157" t="s">
        <v>534</v>
      </c>
      <c r="AN186" s="157" t="s">
        <v>533</v>
      </c>
      <c r="AO186" s="157" t="s">
        <v>533</v>
      </c>
      <c r="AP186" s="157" t="s">
        <v>533</v>
      </c>
      <c r="AQ186" s="157" t="s">
        <v>534</v>
      </c>
      <c r="AR186" s="157" t="s">
        <v>534</v>
      </c>
      <c r="AS186" s="157" t="s">
        <v>534</v>
      </c>
      <c r="AT186" s="157" t="s">
        <v>534</v>
      </c>
      <c r="AU186" s="157" t="s">
        <v>2427</v>
      </c>
      <c r="AV186" s="157" t="s">
        <v>2433</v>
      </c>
      <c r="AW186" s="157" t="s">
        <v>2428</v>
      </c>
      <c r="AX186" s="157" t="s">
        <v>533</v>
      </c>
      <c r="AY186" s="157">
        <v>0.875</v>
      </c>
      <c r="AZ186" s="157" t="s">
        <v>11</v>
      </c>
      <c r="BA186" s="157">
        <v>700000000</v>
      </c>
      <c r="BB186" s="157">
        <v>99.906000000000006</v>
      </c>
      <c r="BC186" s="157" t="s">
        <v>535</v>
      </c>
      <c r="BD186" s="157" t="s">
        <v>535</v>
      </c>
      <c r="BE186" s="157" t="s">
        <v>535</v>
      </c>
      <c r="BF186" s="157" t="s">
        <v>2432</v>
      </c>
      <c r="BG186" s="157" t="s">
        <v>533</v>
      </c>
      <c r="BH186" s="157" t="s">
        <v>86</v>
      </c>
      <c r="BI186" s="157" t="s">
        <v>73</v>
      </c>
      <c r="BJ186" s="157" t="s">
        <v>73</v>
      </c>
      <c r="BK186" s="157" t="s">
        <v>570</v>
      </c>
      <c r="BL186" s="157" t="s">
        <v>570</v>
      </c>
      <c r="BM186" s="157" t="s">
        <v>534</v>
      </c>
    </row>
    <row r="187" spans="1:65">
      <c r="A187" s="157">
        <v>185</v>
      </c>
      <c r="B187" s="157" t="s">
        <v>1183</v>
      </c>
      <c r="C187" s="157" t="s">
        <v>3448</v>
      </c>
      <c r="D187" s="157" t="s">
        <v>2045</v>
      </c>
      <c r="E187" s="157" t="s">
        <v>533</v>
      </c>
      <c r="F187" s="157" t="s">
        <v>534</v>
      </c>
      <c r="G187" s="157" t="s">
        <v>534</v>
      </c>
      <c r="H187" s="157" t="s">
        <v>1865</v>
      </c>
      <c r="I187" s="157" t="s">
        <v>533</v>
      </c>
      <c r="J187" s="157" t="s">
        <v>533</v>
      </c>
      <c r="K187" s="157" t="s">
        <v>533</v>
      </c>
      <c r="L187" s="157" t="s">
        <v>97</v>
      </c>
      <c r="M187" s="157" t="s">
        <v>533</v>
      </c>
      <c r="N187" s="157" t="s">
        <v>533</v>
      </c>
      <c r="O187" s="157" t="s">
        <v>87</v>
      </c>
      <c r="P187" s="157" t="s">
        <v>71</v>
      </c>
      <c r="Q187" s="157" t="s">
        <v>3389</v>
      </c>
      <c r="R187" s="157" t="s">
        <v>533</v>
      </c>
      <c r="S187" s="157" t="s">
        <v>533</v>
      </c>
      <c r="T187" s="157" t="s">
        <v>533</v>
      </c>
      <c r="U187" s="157" t="s">
        <v>533</v>
      </c>
      <c r="V187" s="157" t="s">
        <v>533</v>
      </c>
      <c r="W187" s="157" t="s">
        <v>533</v>
      </c>
      <c r="X187" s="157" t="s">
        <v>533</v>
      </c>
      <c r="Y187" s="157" t="s">
        <v>534</v>
      </c>
      <c r="Z187" s="157" t="s">
        <v>534</v>
      </c>
      <c r="AA187" s="157" t="s">
        <v>534</v>
      </c>
      <c r="AB187" s="157" t="s">
        <v>534</v>
      </c>
      <c r="AC187" s="157" t="s">
        <v>535</v>
      </c>
      <c r="AD187" s="157" t="s">
        <v>533</v>
      </c>
      <c r="AE187" s="157" t="s">
        <v>1459</v>
      </c>
      <c r="AF187" s="157" t="s">
        <v>579</v>
      </c>
      <c r="AG187" s="157" t="s">
        <v>1866</v>
      </c>
      <c r="AH187" s="157" t="s">
        <v>1498</v>
      </c>
      <c r="AI187" s="157" t="s">
        <v>533</v>
      </c>
      <c r="AJ187" s="157" t="s">
        <v>1461</v>
      </c>
      <c r="AK187" s="157" t="s">
        <v>2046</v>
      </c>
      <c r="AL187" s="157" t="s">
        <v>534</v>
      </c>
      <c r="AM187" s="157" t="s">
        <v>534</v>
      </c>
      <c r="AN187" s="157" t="s">
        <v>534</v>
      </c>
      <c r="AO187" s="157" t="s">
        <v>534</v>
      </c>
      <c r="AP187" s="157" t="s">
        <v>534</v>
      </c>
      <c r="AQ187" s="157" t="s">
        <v>534</v>
      </c>
      <c r="AR187" s="157" t="s">
        <v>534</v>
      </c>
      <c r="AS187" s="157" t="s">
        <v>534</v>
      </c>
      <c r="AT187" s="157" t="s">
        <v>534</v>
      </c>
      <c r="AU187" s="157" t="s">
        <v>2434</v>
      </c>
      <c r="AV187" s="157" t="s">
        <v>2435</v>
      </c>
      <c r="AW187" s="157" t="s">
        <v>2436</v>
      </c>
      <c r="AX187" s="157" t="s">
        <v>533</v>
      </c>
      <c r="AY187" s="157">
        <v>2.8</v>
      </c>
      <c r="AZ187" s="157" t="s">
        <v>532</v>
      </c>
      <c r="BA187" s="157">
        <v>1500000000</v>
      </c>
      <c r="BB187" s="157">
        <v>100</v>
      </c>
      <c r="BC187" s="157" t="s">
        <v>1477</v>
      </c>
      <c r="BD187" s="157" t="s">
        <v>535</v>
      </c>
      <c r="BE187" s="157" t="s">
        <v>535</v>
      </c>
      <c r="BF187" s="157" t="s">
        <v>2050</v>
      </c>
      <c r="BG187" s="157" t="s">
        <v>533</v>
      </c>
      <c r="BH187" s="157" t="s">
        <v>97</v>
      </c>
      <c r="BI187" s="157" t="s">
        <v>87</v>
      </c>
      <c r="BJ187" s="157" t="s">
        <v>71</v>
      </c>
      <c r="BK187" s="157" t="s">
        <v>3389</v>
      </c>
      <c r="BL187" s="157" t="s">
        <v>3389</v>
      </c>
      <c r="BM187" s="157" t="s">
        <v>3547</v>
      </c>
    </row>
    <row r="188" spans="1:65">
      <c r="A188" s="157">
        <v>186</v>
      </c>
      <c r="B188" s="157" t="s">
        <v>1184</v>
      </c>
      <c r="C188" s="157" t="s">
        <v>3449</v>
      </c>
      <c r="D188" s="157" t="s">
        <v>2437</v>
      </c>
      <c r="E188" s="157" t="s">
        <v>533</v>
      </c>
      <c r="F188" s="157" t="s">
        <v>534</v>
      </c>
      <c r="G188" s="157" t="s">
        <v>534</v>
      </c>
      <c r="H188" s="157" t="s">
        <v>533</v>
      </c>
      <c r="I188" s="157" t="s">
        <v>533</v>
      </c>
      <c r="J188" s="157" t="s">
        <v>533</v>
      </c>
      <c r="K188" s="157" t="s">
        <v>533</v>
      </c>
      <c r="L188" s="157" t="s">
        <v>533</v>
      </c>
      <c r="M188" s="157" t="s">
        <v>533</v>
      </c>
      <c r="N188" s="157" t="s">
        <v>533</v>
      </c>
      <c r="O188" s="157" t="s">
        <v>533</v>
      </c>
      <c r="P188" s="157" t="s">
        <v>80</v>
      </c>
      <c r="Q188" s="157" t="s">
        <v>537</v>
      </c>
      <c r="R188" s="157" t="s">
        <v>533</v>
      </c>
      <c r="S188" s="157" t="s">
        <v>533</v>
      </c>
      <c r="T188" s="157" t="s">
        <v>533</v>
      </c>
      <c r="U188" s="157" t="s">
        <v>533</v>
      </c>
      <c r="V188" s="157" t="s">
        <v>533</v>
      </c>
      <c r="W188" s="157" t="s">
        <v>533</v>
      </c>
      <c r="X188" s="157" t="s">
        <v>533</v>
      </c>
      <c r="Y188" s="157" t="s">
        <v>534</v>
      </c>
      <c r="Z188" s="157" t="s">
        <v>534</v>
      </c>
      <c r="AA188" s="157" t="s">
        <v>534</v>
      </c>
      <c r="AB188" s="157" t="s">
        <v>534</v>
      </c>
      <c r="AC188" s="157" t="s">
        <v>535</v>
      </c>
      <c r="AD188" s="157" t="s">
        <v>533</v>
      </c>
      <c r="AE188" s="157" t="s">
        <v>81</v>
      </c>
      <c r="AF188" s="157" t="s">
        <v>537</v>
      </c>
      <c r="AG188" s="157" t="s">
        <v>149</v>
      </c>
      <c r="AH188" s="157" t="s">
        <v>1460</v>
      </c>
      <c r="AI188" s="157" t="s">
        <v>533</v>
      </c>
      <c r="AJ188" s="157" t="s">
        <v>1461</v>
      </c>
      <c r="AK188" s="157" t="s">
        <v>2438</v>
      </c>
      <c r="AL188" s="157" t="s">
        <v>534</v>
      </c>
      <c r="AM188" s="157" t="s">
        <v>534</v>
      </c>
      <c r="AN188" s="157" t="s">
        <v>534</v>
      </c>
      <c r="AO188" s="157" t="s">
        <v>534</v>
      </c>
      <c r="AP188" s="157" t="s">
        <v>534</v>
      </c>
      <c r="AQ188" s="157" t="s">
        <v>534</v>
      </c>
      <c r="AR188" s="157" t="s">
        <v>534</v>
      </c>
      <c r="AS188" s="157" t="s">
        <v>534</v>
      </c>
      <c r="AT188" s="157" t="s">
        <v>534</v>
      </c>
      <c r="AU188" s="157" t="s">
        <v>2405</v>
      </c>
      <c r="AV188" s="157" t="s">
        <v>2439</v>
      </c>
      <c r="AW188" s="157" t="s">
        <v>2440</v>
      </c>
      <c r="AX188" s="157" t="s">
        <v>533</v>
      </c>
      <c r="AY188" s="157">
        <v>5.5</v>
      </c>
      <c r="AZ188" s="157" t="s">
        <v>11</v>
      </c>
      <c r="BA188" s="157">
        <v>100000000</v>
      </c>
      <c r="BB188" s="157">
        <v>100</v>
      </c>
      <c r="BC188" s="157" t="s">
        <v>535</v>
      </c>
      <c r="BD188" s="157" t="s">
        <v>535</v>
      </c>
      <c r="BE188" s="157" t="s">
        <v>535</v>
      </c>
      <c r="BF188" s="157" t="s">
        <v>2441</v>
      </c>
      <c r="BG188" s="157" t="s">
        <v>533</v>
      </c>
      <c r="BH188" s="157" t="s">
        <v>533</v>
      </c>
      <c r="BI188" s="157" t="s">
        <v>533</v>
      </c>
      <c r="BJ188" s="157" t="s">
        <v>80</v>
      </c>
      <c r="BK188" s="157" t="s">
        <v>537</v>
      </c>
      <c r="BL188" s="157" t="s">
        <v>537</v>
      </c>
      <c r="BM188" s="157" t="s">
        <v>534</v>
      </c>
    </row>
    <row r="189" spans="1:65">
      <c r="A189" s="157">
        <v>187</v>
      </c>
      <c r="B189" s="157" t="s">
        <v>1185</v>
      </c>
      <c r="C189" s="157" t="s">
        <v>3449</v>
      </c>
      <c r="D189" s="157" t="s">
        <v>2442</v>
      </c>
      <c r="E189" s="157" t="s">
        <v>533</v>
      </c>
      <c r="F189" s="157" t="s">
        <v>534</v>
      </c>
      <c r="G189" s="157" t="s">
        <v>534</v>
      </c>
      <c r="H189" s="157" t="s">
        <v>533</v>
      </c>
      <c r="I189" s="157" t="s">
        <v>73</v>
      </c>
      <c r="J189" s="157" t="s">
        <v>70</v>
      </c>
      <c r="K189" s="157" t="s">
        <v>533</v>
      </c>
      <c r="L189" s="157" t="s">
        <v>75</v>
      </c>
      <c r="M189" s="157" t="s">
        <v>533</v>
      </c>
      <c r="N189" s="157" t="s">
        <v>533</v>
      </c>
      <c r="O189" s="157" t="s">
        <v>83</v>
      </c>
      <c r="P189" s="157" t="s">
        <v>71</v>
      </c>
      <c r="Q189" s="157" t="s">
        <v>1847</v>
      </c>
      <c r="R189" s="157" t="s">
        <v>533</v>
      </c>
      <c r="S189" s="157" t="s">
        <v>533</v>
      </c>
      <c r="T189" s="157" t="s">
        <v>533</v>
      </c>
      <c r="U189" s="157" t="s">
        <v>533</v>
      </c>
      <c r="V189" s="157" t="s">
        <v>533</v>
      </c>
      <c r="W189" s="157" t="s">
        <v>533</v>
      </c>
      <c r="X189" s="157" t="s">
        <v>533</v>
      </c>
      <c r="Y189" s="157" t="s">
        <v>534</v>
      </c>
      <c r="Z189" s="157">
        <v>140</v>
      </c>
      <c r="AA189" s="157">
        <v>140</v>
      </c>
      <c r="AB189" s="157">
        <v>140</v>
      </c>
      <c r="AC189" s="157" t="s">
        <v>535</v>
      </c>
      <c r="AD189" s="157" t="s">
        <v>533</v>
      </c>
      <c r="AE189" s="157" t="s">
        <v>1459</v>
      </c>
      <c r="AF189" s="157" t="s">
        <v>561</v>
      </c>
      <c r="AG189" s="157" t="s">
        <v>1504</v>
      </c>
      <c r="AH189" s="157" t="s">
        <v>1498</v>
      </c>
      <c r="AI189" s="157" t="s">
        <v>533</v>
      </c>
      <c r="AJ189" s="157">
        <v>140</v>
      </c>
      <c r="AK189" s="157" t="s">
        <v>2443</v>
      </c>
      <c r="AL189" s="157" t="s">
        <v>534</v>
      </c>
      <c r="AM189" s="157" t="s">
        <v>534</v>
      </c>
      <c r="AN189" s="157" t="s">
        <v>534</v>
      </c>
      <c r="AO189" s="157" t="s">
        <v>534</v>
      </c>
      <c r="AP189" s="157" t="s">
        <v>534</v>
      </c>
      <c r="AQ189" s="157" t="s">
        <v>534</v>
      </c>
      <c r="AR189" s="157" t="s">
        <v>534</v>
      </c>
      <c r="AS189" s="157" t="s">
        <v>534</v>
      </c>
      <c r="AT189" s="157" t="s">
        <v>534</v>
      </c>
      <c r="AU189" s="157" t="s">
        <v>2405</v>
      </c>
      <c r="AV189" s="157" t="s">
        <v>2444</v>
      </c>
      <c r="AW189" s="157" t="s">
        <v>2440</v>
      </c>
      <c r="AX189" s="157" t="s">
        <v>2445</v>
      </c>
      <c r="AY189" s="157">
        <v>2.3039999999999998</v>
      </c>
      <c r="AZ189" s="157" t="s">
        <v>11</v>
      </c>
      <c r="BA189" s="157">
        <v>1000000000</v>
      </c>
      <c r="BB189" s="157">
        <v>100</v>
      </c>
      <c r="BC189" s="157" t="s">
        <v>535</v>
      </c>
      <c r="BD189" s="157" t="s">
        <v>535</v>
      </c>
      <c r="BE189" s="157" t="s">
        <v>535</v>
      </c>
      <c r="BF189" s="157" t="s">
        <v>1529</v>
      </c>
      <c r="BG189" s="157" t="s">
        <v>533</v>
      </c>
      <c r="BH189" s="157" t="s">
        <v>75</v>
      </c>
      <c r="BI189" s="157" t="s">
        <v>83</v>
      </c>
      <c r="BJ189" s="157" t="s">
        <v>71</v>
      </c>
      <c r="BK189" s="157" t="s">
        <v>1847</v>
      </c>
      <c r="BL189" s="157" t="s">
        <v>1847</v>
      </c>
      <c r="BM189" s="157" t="s">
        <v>534</v>
      </c>
    </row>
    <row r="190" spans="1:65">
      <c r="A190" s="157">
        <v>188</v>
      </c>
      <c r="B190" s="157" t="s">
        <v>1186</v>
      </c>
      <c r="C190" s="157" t="s">
        <v>3450</v>
      </c>
      <c r="D190" s="157" t="s">
        <v>2446</v>
      </c>
      <c r="E190" s="157" t="s">
        <v>2447</v>
      </c>
      <c r="F190" s="157" t="s">
        <v>534</v>
      </c>
      <c r="G190" s="157" t="s">
        <v>534</v>
      </c>
      <c r="H190" s="157" t="s">
        <v>75</v>
      </c>
      <c r="I190" s="157" t="s">
        <v>533</v>
      </c>
      <c r="J190" s="157" t="s">
        <v>71</v>
      </c>
      <c r="K190" s="157" t="s">
        <v>533</v>
      </c>
      <c r="L190" s="157" t="s">
        <v>533</v>
      </c>
      <c r="M190" s="157" t="s">
        <v>75</v>
      </c>
      <c r="N190" s="157" t="s">
        <v>533</v>
      </c>
      <c r="O190" s="157" t="s">
        <v>533</v>
      </c>
      <c r="P190" s="157" t="s">
        <v>533</v>
      </c>
      <c r="Q190" s="157" t="s">
        <v>2068</v>
      </c>
      <c r="R190" s="157" t="s">
        <v>2448</v>
      </c>
      <c r="S190" s="157" t="s">
        <v>75</v>
      </c>
      <c r="T190" s="157" t="s">
        <v>533</v>
      </c>
      <c r="U190" s="157" t="s">
        <v>75</v>
      </c>
      <c r="V190" s="157" t="s">
        <v>533</v>
      </c>
      <c r="W190" s="157" t="s">
        <v>533</v>
      </c>
      <c r="X190" s="157" t="s">
        <v>71</v>
      </c>
      <c r="Y190" s="157" t="s">
        <v>2449</v>
      </c>
      <c r="Z190" s="157" t="s">
        <v>534</v>
      </c>
      <c r="AA190" s="157" t="s">
        <v>534</v>
      </c>
      <c r="AB190" s="157" t="s">
        <v>534</v>
      </c>
      <c r="AC190" s="157" t="s">
        <v>535</v>
      </c>
      <c r="AD190" s="157" t="s">
        <v>533</v>
      </c>
      <c r="AE190" s="157" t="s">
        <v>1459</v>
      </c>
      <c r="AF190" s="157" t="s">
        <v>2449</v>
      </c>
      <c r="AG190" s="157" t="s">
        <v>2449</v>
      </c>
      <c r="AH190" s="157" t="s">
        <v>1470</v>
      </c>
      <c r="AI190" s="157" t="s">
        <v>533</v>
      </c>
      <c r="AJ190" s="157" t="s">
        <v>1461</v>
      </c>
      <c r="AK190" s="157" t="s">
        <v>2450</v>
      </c>
      <c r="AL190" s="157" t="s">
        <v>534</v>
      </c>
      <c r="AM190" s="157" t="s">
        <v>534</v>
      </c>
      <c r="AN190" s="157" t="s">
        <v>534</v>
      </c>
      <c r="AO190" s="157" t="s">
        <v>534</v>
      </c>
      <c r="AP190" s="157" t="s">
        <v>534</v>
      </c>
      <c r="AQ190" s="157" t="s">
        <v>534</v>
      </c>
      <c r="AR190" s="157" t="s">
        <v>2451</v>
      </c>
      <c r="AS190" s="157" t="s">
        <v>534</v>
      </c>
      <c r="AT190" s="157" t="s">
        <v>534</v>
      </c>
      <c r="AU190" s="157" t="s">
        <v>2428</v>
      </c>
      <c r="AV190" s="157" t="s">
        <v>2452</v>
      </c>
      <c r="AW190" s="157" t="s">
        <v>2453</v>
      </c>
      <c r="AX190" s="157" t="s">
        <v>533</v>
      </c>
      <c r="AY190" s="157">
        <v>3.2</v>
      </c>
      <c r="AZ190" s="157" t="s">
        <v>11</v>
      </c>
      <c r="BA190" s="157">
        <v>300000000</v>
      </c>
      <c r="BB190" s="157">
        <v>100</v>
      </c>
      <c r="BC190" s="157" t="s">
        <v>535</v>
      </c>
      <c r="BD190" s="157" t="s">
        <v>535</v>
      </c>
      <c r="BE190" s="157" t="s">
        <v>535</v>
      </c>
      <c r="BF190" s="157" t="s">
        <v>2454</v>
      </c>
      <c r="BG190" s="157" t="s">
        <v>533</v>
      </c>
      <c r="BH190" s="157" t="s">
        <v>533</v>
      </c>
      <c r="BI190" s="157" t="s">
        <v>533</v>
      </c>
      <c r="BJ190" s="157" t="s">
        <v>533</v>
      </c>
      <c r="BK190" s="157" t="s">
        <v>149</v>
      </c>
      <c r="BL190" s="157" t="s">
        <v>2449</v>
      </c>
      <c r="BM190" s="157" t="s">
        <v>534</v>
      </c>
    </row>
    <row r="191" spans="1:65">
      <c r="A191" s="157">
        <v>189</v>
      </c>
      <c r="B191" s="157" t="s">
        <v>1187</v>
      </c>
      <c r="C191" s="157" t="s">
        <v>3451</v>
      </c>
      <c r="D191" s="157" t="s">
        <v>2455</v>
      </c>
      <c r="E191" s="157" t="s">
        <v>2456</v>
      </c>
      <c r="F191" s="157" t="s">
        <v>534</v>
      </c>
      <c r="G191" s="157" t="s">
        <v>534</v>
      </c>
      <c r="H191" s="157" t="s">
        <v>533</v>
      </c>
      <c r="I191" s="157" t="s">
        <v>533</v>
      </c>
      <c r="J191" s="157" t="s">
        <v>77</v>
      </c>
      <c r="K191" s="157" t="s">
        <v>533</v>
      </c>
      <c r="L191" s="157" t="s">
        <v>533</v>
      </c>
      <c r="M191" s="157" t="s">
        <v>533</v>
      </c>
      <c r="N191" s="157" t="s">
        <v>533</v>
      </c>
      <c r="O191" s="157" t="s">
        <v>533</v>
      </c>
      <c r="P191" s="157" t="s">
        <v>533</v>
      </c>
      <c r="Q191" s="157" t="s">
        <v>149</v>
      </c>
      <c r="R191" s="157" t="s">
        <v>2457</v>
      </c>
      <c r="S191" s="157" t="s">
        <v>533</v>
      </c>
      <c r="T191" s="157" t="s">
        <v>533</v>
      </c>
      <c r="U191" s="157" t="s">
        <v>533</v>
      </c>
      <c r="V191" s="157" t="s">
        <v>533</v>
      </c>
      <c r="W191" s="157" t="s">
        <v>533</v>
      </c>
      <c r="X191" s="157" t="s">
        <v>77</v>
      </c>
      <c r="Y191" s="157" t="s">
        <v>538</v>
      </c>
      <c r="Z191" s="157" t="s">
        <v>534</v>
      </c>
      <c r="AA191" s="157" t="s">
        <v>534</v>
      </c>
      <c r="AB191" s="157" t="s">
        <v>534</v>
      </c>
      <c r="AC191" s="157" t="s">
        <v>535</v>
      </c>
      <c r="AD191" s="157" t="s">
        <v>533</v>
      </c>
      <c r="AE191" s="157" t="s">
        <v>1459</v>
      </c>
      <c r="AF191" s="157" t="s">
        <v>538</v>
      </c>
      <c r="AG191" s="157" t="s">
        <v>538</v>
      </c>
      <c r="AH191" s="157" t="s">
        <v>1498</v>
      </c>
      <c r="AI191" s="157" t="s">
        <v>533</v>
      </c>
      <c r="AJ191" s="157" t="s">
        <v>1461</v>
      </c>
      <c r="AK191" s="157" t="s">
        <v>2458</v>
      </c>
      <c r="AL191" s="157" t="s">
        <v>534</v>
      </c>
      <c r="AM191" s="157" t="s">
        <v>534</v>
      </c>
      <c r="AN191" s="157" t="s">
        <v>534</v>
      </c>
      <c r="AO191" s="157" t="s">
        <v>534</v>
      </c>
      <c r="AP191" s="157" t="s">
        <v>534</v>
      </c>
      <c r="AQ191" s="157" t="s">
        <v>534</v>
      </c>
      <c r="AR191" s="157" t="s">
        <v>2459</v>
      </c>
      <c r="AS191" s="157" t="s">
        <v>534</v>
      </c>
      <c r="AT191" s="157" t="s">
        <v>534</v>
      </c>
      <c r="AU191" s="157" t="s">
        <v>2453</v>
      </c>
      <c r="AV191" s="157" t="s">
        <v>2460</v>
      </c>
      <c r="AW191" s="157" t="s">
        <v>2461</v>
      </c>
      <c r="AX191" s="157" t="s">
        <v>533</v>
      </c>
      <c r="AY191" s="157">
        <v>3.2</v>
      </c>
      <c r="AZ191" s="157" t="s">
        <v>11</v>
      </c>
      <c r="BA191" s="157">
        <v>328000000</v>
      </c>
      <c r="BB191" s="157">
        <v>100</v>
      </c>
      <c r="BC191" s="157" t="s">
        <v>535</v>
      </c>
      <c r="BD191" s="157" t="s">
        <v>535</v>
      </c>
      <c r="BE191" s="157" t="s">
        <v>535</v>
      </c>
      <c r="BF191" s="157" t="s">
        <v>534</v>
      </c>
      <c r="BG191" s="157" t="s">
        <v>534</v>
      </c>
      <c r="BH191" s="157" t="s">
        <v>534</v>
      </c>
      <c r="BI191" s="157" t="s">
        <v>534</v>
      </c>
      <c r="BJ191" s="157" t="s">
        <v>534</v>
      </c>
      <c r="BK191" s="157" t="s">
        <v>534</v>
      </c>
      <c r="BL191" s="157" t="s">
        <v>538</v>
      </c>
      <c r="BM191" s="157" t="s">
        <v>534</v>
      </c>
    </row>
    <row r="192" spans="1:65">
      <c r="A192" s="157">
        <v>190</v>
      </c>
      <c r="B192" s="157" t="s">
        <v>1188</v>
      </c>
      <c r="C192" s="157" t="s">
        <v>3451</v>
      </c>
      <c r="D192" s="157" t="s">
        <v>2462</v>
      </c>
      <c r="E192" s="157" t="s">
        <v>2463</v>
      </c>
      <c r="F192" s="157" t="s">
        <v>534</v>
      </c>
      <c r="G192" s="157" t="s">
        <v>534</v>
      </c>
      <c r="H192" s="157" t="s">
        <v>533</v>
      </c>
      <c r="I192" s="157" t="s">
        <v>533</v>
      </c>
      <c r="J192" s="157" t="s">
        <v>71</v>
      </c>
      <c r="K192" s="157" t="s">
        <v>533</v>
      </c>
      <c r="L192" s="157" t="s">
        <v>533</v>
      </c>
      <c r="M192" s="157" t="s">
        <v>533</v>
      </c>
      <c r="N192" s="157" t="s">
        <v>533</v>
      </c>
      <c r="O192" s="157" t="s">
        <v>533</v>
      </c>
      <c r="P192" s="157" t="s">
        <v>533</v>
      </c>
      <c r="Q192" s="157" t="s">
        <v>149</v>
      </c>
      <c r="R192" s="157" t="s">
        <v>2464</v>
      </c>
      <c r="S192" s="157" t="s">
        <v>533</v>
      </c>
      <c r="T192" s="157" t="s">
        <v>533</v>
      </c>
      <c r="U192" s="157" t="s">
        <v>74</v>
      </c>
      <c r="V192" s="157" t="s">
        <v>533</v>
      </c>
      <c r="W192" s="157" t="s">
        <v>533</v>
      </c>
      <c r="X192" s="157" t="s">
        <v>71</v>
      </c>
      <c r="Y192" s="157" t="s">
        <v>2465</v>
      </c>
      <c r="Z192" s="157">
        <v>90</v>
      </c>
      <c r="AA192" s="157">
        <v>90</v>
      </c>
      <c r="AB192" s="157" t="s">
        <v>534</v>
      </c>
      <c r="AC192" s="157" t="s">
        <v>535</v>
      </c>
      <c r="AD192" s="157" t="s">
        <v>533</v>
      </c>
      <c r="AE192" s="157" t="s">
        <v>1459</v>
      </c>
      <c r="AF192" s="157" t="s">
        <v>2465</v>
      </c>
      <c r="AG192" s="157" t="s">
        <v>1524</v>
      </c>
      <c r="AH192" s="157" t="s">
        <v>1470</v>
      </c>
      <c r="AI192" s="157" t="s">
        <v>533</v>
      </c>
      <c r="AJ192" s="157">
        <v>90</v>
      </c>
      <c r="AK192" s="157" t="s">
        <v>2466</v>
      </c>
      <c r="AL192" s="157" t="s">
        <v>534</v>
      </c>
      <c r="AM192" s="157" t="s">
        <v>534</v>
      </c>
      <c r="AN192" s="157" t="s">
        <v>534</v>
      </c>
      <c r="AO192" s="157" t="s">
        <v>534</v>
      </c>
      <c r="AP192" s="157" t="s">
        <v>534</v>
      </c>
      <c r="AQ192" s="157" t="s">
        <v>534</v>
      </c>
      <c r="AR192" s="157" t="s">
        <v>2467</v>
      </c>
      <c r="AS192" s="157" t="s">
        <v>534</v>
      </c>
      <c r="AT192" s="157" t="s">
        <v>534</v>
      </c>
      <c r="AU192" s="157" t="s">
        <v>2380</v>
      </c>
      <c r="AV192" s="157" t="s">
        <v>2468</v>
      </c>
      <c r="AW192" s="157" t="s">
        <v>2461</v>
      </c>
      <c r="AX192" s="157" t="s">
        <v>533</v>
      </c>
      <c r="AY192" s="157">
        <v>1.75</v>
      </c>
      <c r="AZ192" s="157" t="s">
        <v>11</v>
      </c>
      <c r="BA192" s="157">
        <v>500000000</v>
      </c>
      <c r="BB192" s="157">
        <v>99.938000000000002</v>
      </c>
      <c r="BC192" s="157" t="s">
        <v>535</v>
      </c>
      <c r="BD192" s="157" t="s">
        <v>535</v>
      </c>
      <c r="BE192" s="157" t="s">
        <v>535</v>
      </c>
      <c r="BF192" s="157" t="s">
        <v>2464</v>
      </c>
      <c r="BG192" s="157" t="s">
        <v>533</v>
      </c>
      <c r="BH192" s="157" t="s">
        <v>533</v>
      </c>
      <c r="BI192" s="157" t="s">
        <v>533</v>
      </c>
      <c r="BJ192" s="157" t="s">
        <v>71</v>
      </c>
      <c r="BK192" s="157" t="s">
        <v>1524</v>
      </c>
      <c r="BL192" s="157" t="s">
        <v>2465</v>
      </c>
      <c r="BM192" s="157" t="s">
        <v>534</v>
      </c>
    </row>
    <row r="193" spans="1:65">
      <c r="A193" s="157">
        <v>191</v>
      </c>
      <c r="B193" s="157" t="s">
        <v>1172</v>
      </c>
      <c r="C193" s="157" t="s">
        <v>3439</v>
      </c>
      <c r="D193" s="157" t="s">
        <v>2377</v>
      </c>
      <c r="E193" s="157" t="s">
        <v>2074</v>
      </c>
      <c r="F193" s="157" t="s">
        <v>534</v>
      </c>
      <c r="G193" s="157" t="s">
        <v>534</v>
      </c>
      <c r="H193" s="157" t="s">
        <v>533</v>
      </c>
      <c r="I193" s="157" t="s">
        <v>533</v>
      </c>
      <c r="J193" s="157" t="s">
        <v>102</v>
      </c>
      <c r="K193" s="157" t="s">
        <v>533</v>
      </c>
      <c r="L193" s="157" t="s">
        <v>533</v>
      </c>
      <c r="M193" s="157" t="s">
        <v>533</v>
      </c>
      <c r="N193" s="157" t="s">
        <v>1865</v>
      </c>
      <c r="O193" s="157" t="s">
        <v>93</v>
      </c>
      <c r="P193" s="157" t="s">
        <v>102</v>
      </c>
      <c r="Q193" s="157" t="s">
        <v>2378</v>
      </c>
      <c r="R193" s="157" t="s">
        <v>533</v>
      </c>
      <c r="S193" s="157" t="s">
        <v>533</v>
      </c>
      <c r="T193" s="157" t="s">
        <v>533</v>
      </c>
      <c r="U193" s="157" t="s">
        <v>533</v>
      </c>
      <c r="V193" s="157" t="s">
        <v>533</v>
      </c>
      <c r="W193" s="157" t="s">
        <v>533</v>
      </c>
      <c r="X193" s="157" t="s">
        <v>533</v>
      </c>
      <c r="Y193" s="157" t="s">
        <v>534</v>
      </c>
      <c r="Z193" s="157" t="s">
        <v>534</v>
      </c>
      <c r="AA193" s="157" t="s">
        <v>534</v>
      </c>
      <c r="AB193" s="157" t="s">
        <v>534</v>
      </c>
      <c r="AC193" s="157" t="s">
        <v>535</v>
      </c>
      <c r="AD193" s="157" t="s">
        <v>533</v>
      </c>
      <c r="AE193" s="157" t="s">
        <v>1775</v>
      </c>
      <c r="AF193" s="157" t="s">
        <v>2378</v>
      </c>
      <c r="AG193" s="157" t="s">
        <v>3440</v>
      </c>
      <c r="AH193" s="157" t="s">
        <v>2076</v>
      </c>
      <c r="AI193" s="157" t="s">
        <v>1498</v>
      </c>
      <c r="AJ193" s="157" t="s">
        <v>1461</v>
      </c>
      <c r="AK193" s="157" t="s">
        <v>2379</v>
      </c>
      <c r="AL193" s="157" t="s">
        <v>534</v>
      </c>
      <c r="AM193" s="157" t="s">
        <v>534</v>
      </c>
      <c r="AN193" s="157" t="s">
        <v>534</v>
      </c>
      <c r="AO193" s="157" t="s">
        <v>534</v>
      </c>
      <c r="AP193" s="157" t="s">
        <v>534</v>
      </c>
      <c r="AQ193" s="157" t="s">
        <v>534</v>
      </c>
      <c r="AR193" s="157" t="s">
        <v>2078</v>
      </c>
      <c r="AS193" s="157" t="s">
        <v>534</v>
      </c>
      <c r="AT193" s="157" t="s">
        <v>534</v>
      </c>
      <c r="AU193" s="157" t="s">
        <v>2380</v>
      </c>
      <c r="AV193" s="157" t="s">
        <v>2381</v>
      </c>
      <c r="AW193" s="157" t="s">
        <v>2382</v>
      </c>
      <c r="AX193" s="157" t="s">
        <v>2383</v>
      </c>
      <c r="AY193" s="157">
        <v>6.8</v>
      </c>
      <c r="AZ193" s="157" t="s">
        <v>11</v>
      </c>
      <c r="BA193" s="157">
        <v>237500000</v>
      </c>
      <c r="BB193" s="157">
        <v>100</v>
      </c>
      <c r="BC193" s="157" t="s">
        <v>535</v>
      </c>
      <c r="BD193" s="157" t="s">
        <v>535</v>
      </c>
      <c r="BE193" s="157" t="s">
        <v>535</v>
      </c>
      <c r="BF193" s="157" t="s">
        <v>2384</v>
      </c>
      <c r="BG193" s="157" t="s">
        <v>533</v>
      </c>
      <c r="BH193" s="157" t="s">
        <v>533</v>
      </c>
      <c r="BI193" s="157" t="s">
        <v>93</v>
      </c>
      <c r="BJ193" s="157" t="s">
        <v>102</v>
      </c>
      <c r="BK193" s="157" t="s">
        <v>2385</v>
      </c>
      <c r="BL193" s="157" t="s">
        <v>2385</v>
      </c>
      <c r="BM193" s="157" t="s">
        <v>534</v>
      </c>
    </row>
    <row r="194" spans="1:65">
      <c r="A194" s="157">
        <v>192</v>
      </c>
      <c r="B194" s="157" t="s">
        <v>1189</v>
      </c>
      <c r="C194" s="157" t="s">
        <v>3452</v>
      </c>
      <c r="D194" s="157" t="s">
        <v>1843</v>
      </c>
      <c r="E194" s="157" t="s">
        <v>533</v>
      </c>
      <c r="F194" s="157">
        <v>20204333</v>
      </c>
      <c r="G194" s="157" t="s">
        <v>1844</v>
      </c>
      <c r="H194" s="157" t="s">
        <v>82</v>
      </c>
      <c r="I194" s="157" t="s">
        <v>83</v>
      </c>
      <c r="J194" s="157" t="s">
        <v>533</v>
      </c>
      <c r="K194" s="157" t="s">
        <v>533</v>
      </c>
      <c r="L194" s="157" t="s">
        <v>533</v>
      </c>
      <c r="M194" s="157" t="s">
        <v>82</v>
      </c>
      <c r="N194" s="157" t="s">
        <v>533</v>
      </c>
      <c r="O194" s="157" t="s">
        <v>83</v>
      </c>
      <c r="P194" s="157" t="s">
        <v>71</v>
      </c>
      <c r="Q194" s="157" t="s">
        <v>1845</v>
      </c>
      <c r="R194" s="157" t="s">
        <v>533</v>
      </c>
      <c r="S194" s="157" t="s">
        <v>533</v>
      </c>
      <c r="T194" s="157" t="s">
        <v>533</v>
      </c>
      <c r="U194" s="157" t="s">
        <v>533</v>
      </c>
      <c r="V194" s="157" t="s">
        <v>533</v>
      </c>
      <c r="W194" s="157" t="s">
        <v>533</v>
      </c>
      <c r="X194" s="157" t="s">
        <v>533</v>
      </c>
      <c r="Y194" s="157" t="s">
        <v>534</v>
      </c>
      <c r="Z194" s="157">
        <v>92</v>
      </c>
      <c r="AA194" s="157">
        <v>92</v>
      </c>
      <c r="AB194" s="157" t="s">
        <v>534</v>
      </c>
      <c r="AC194" s="157" t="s">
        <v>535</v>
      </c>
      <c r="AD194" s="157" t="s">
        <v>533</v>
      </c>
      <c r="AE194" s="157" t="s">
        <v>1459</v>
      </c>
      <c r="AF194" s="157" t="s">
        <v>1845</v>
      </c>
      <c r="AG194" s="157" t="s">
        <v>2552</v>
      </c>
      <c r="AH194" s="157" t="s">
        <v>1498</v>
      </c>
      <c r="AI194" s="157" t="s">
        <v>533</v>
      </c>
      <c r="AJ194" s="157">
        <v>92</v>
      </c>
      <c r="AK194" s="157" t="s">
        <v>1846</v>
      </c>
      <c r="AL194" s="157">
        <v>20204333</v>
      </c>
      <c r="AM194" s="157" t="s">
        <v>1844</v>
      </c>
      <c r="AN194" s="157" t="s">
        <v>75</v>
      </c>
      <c r="AO194" s="157" t="s">
        <v>83</v>
      </c>
      <c r="AP194" s="157" t="s">
        <v>71</v>
      </c>
      <c r="AQ194" s="157" t="s">
        <v>1847</v>
      </c>
      <c r="AR194" s="157" t="s">
        <v>534</v>
      </c>
      <c r="AS194" s="157" t="s">
        <v>534</v>
      </c>
      <c r="AT194" s="157" t="s">
        <v>534</v>
      </c>
      <c r="AU194" s="157" t="s">
        <v>2469</v>
      </c>
      <c r="AV194" s="157" t="s">
        <v>1651</v>
      </c>
      <c r="AW194" s="157" t="s">
        <v>2470</v>
      </c>
      <c r="AX194" s="157" t="s">
        <v>533</v>
      </c>
      <c r="AY194" s="157">
        <v>1.125</v>
      </c>
      <c r="AZ194" s="157" t="s">
        <v>11</v>
      </c>
      <c r="BA194" s="157">
        <v>500000000</v>
      </c>
      <c r="BB194" s="157">
        <v>99.709000000000003</v>
      </c>
      <c r="BC194" s="157" t="s">
        <v>535</v>
      </c>
      <c r="BD194" s="157" t="s">
        <v>1477</v>
      </c>
      <c r="BE194" s="157" t="s">
        <v>535</v>
      </c>
      <c r="BF194" s="157" t="s">
        <v>1529</v>
      </c>
      <c r="BG194" s="157" t="s">
        <v>533</v>
      </c>
      <c r="BH194" s="157" t="s">
        <v>75</v>
      </c>
      <c r="BI194" s="157" t="s">
        <v>83</v>
      </c>
      <c r="BJ194" s="157" t="s">
        <v>71</v>
      </c>
      <c r="BK194" s="157" t="s">
        <v>1847</v>
      </c>
      <c r="BL194" s="157" t="s">
        <v>1847</v>
      </c>
      <c r="BM194" s="157" t="s">
        <v>3548</v>
      </c>
    </row>
    <row r="195" spans="1:65">
      <c r="A195" s="157">
        <v>193</v>
      </c>
      <c r="B195" s="157" t="s">
        <v>1190</v>
      </c>
      <c r="C195" s="157" t="s">
        <v>3453</v>
      </c>
      <c r="D195" s="157" t="s">
        <v>1779</v>
      </c>
      <c r="E195" s="157" t="s">
        <v>533</v>
      </c>
      <c r="F195" s="157" t="s">
        <v>534</v>
      </c>
      <c r="G195" s="157" t="s">
        <v>534</v>
      </c>
      <c r="H195" s="157" t="s">
        <v>533</v>
      </c>
      <c r="I195" s="157" t="s">
        <v>70</v>
      </c>
      <c r="J195" s="157" t="s">
        <v>70</v>
      </c>
      <c r="K195" s="157" t="s">
        <v>533</v>
      </c>
      <c r="L195" s="157" t="s">
        <v>533</v>
      </c>
      <c r="M195" s="157" t="s">
        <v>533</v>
      </c>
      <c r="N195" s="157" t="s">
        <v>533</v>
      </c>
      <c r="O195" s="157" t="s">
        <v>533</v>
      </c>
      <c r="P195" s="157" t="s">
        <v>533</v>
      </c>
      <c r="Q195" s="157" t="s">
        <v>149</v>
      </c>
      <c r="R195" s="157" t="s">
        <v>533</v>
      </c>
      <c r="S195" s="157" t="s">
        <v>533</v>
      </c>
      <c r="T195" s="157" t="s">
        <v>533</v>
      </c>
      <c r="U195" s="157" t="s">
        <v>533</v>
      </c>
      <c r="V195" s="157" t="s">
        <v>533</v>
      </c>
      <c r="W195" s="157" t="s">
        <v>533</v>
      </c>
      <c r="X195" s="157" t="s">
        <v>533</v>
      </c>
      <c r="Y195" s="157" t="s">
        <v>534</v>
      </c>
      <c r="Z195" s="157">
        <v>53</v>
      </c>
      <c r="AA195" s="157">
        <v>53</v>
      </c>
      <c r="AB195" s="157" t="s">
        <v>534</v>
      </c>
      <c r="AC195" s="157" t="s">
        <v>535</v>
      </c>
      <c r="AD195" s="157" t="s">
        <v>533</v>
      </c>
      <c r="AE195" s="157" t="s">
        <v>1459</v>
      </c>
      <c r="AF195" s="157" t="s">
        <v>149</v>
      </c>
      <c r="AG195" s="157" t="s">
        <v>536</v>
      </c>
      <c r="AH195" s="157" t="s">
        <v>1460</v>
      </c>
      <c r="AI195" s="157" t="s">
        <v>533</v>
      </c>
      <c r="AJ195" s="157">
        <v>53</v>
      </c>
      <c r="AK195" s="157" t="s">
        <v>1780</v>
      </c>
      <c r="AL195" s="157" t="s">
        <v>1451</v>
      </c>
      <c r="AM195" s="157" t="s">
        <v>534</v>
      </c>
      <c r="AN195" s="157" t="s">
        <v>533</v>
      </c>
      <c r="AO195" s="157" t="s">
        <v>533</v>
      </c>
      <c r="AP195" s="157" t="s">
        <v>533</v>
      </c>
      <c r="AQ195" s="157" t="s">
        <v>534</v>
      </c>
      <c r="AR195" s="157" t="s">
        <v>534</v>
      </c>
      <c r="AS195" s="157" t="s">
        <v>534</v>
      </c>
      <c r="AT195" s="157" t="s">
        <v>534</v>
      </c>
      <c r="AU195" s="157" t="s">
        <v>2471</v>
      </c>
      <c r="AV195" s="157" t="s">
        <v>2472</v>
      </c>
      <c r="AW195" s="157" t="s">
        <v>2473</v>
      </c>
      <c r="AX195" s="157" t="s">
        <v>533</v>
      </c>
      <c r="AY195" s="157">
        <v>0.83899999999999997</v>
      </c>
      <c r="AZ195" s="157" t="s">
        <v>11</v>
      </c>
      <c r="BA195" s="157">
        <v>600000000</v>
      </c>
      <c r="BB195" s="157">
        <v>100</v>
      </c>
      <c r="BC195" s="157" t="s">
        <v>535</v>
      </c>
      <c r="BD195" s="157" t="s">
        <v>535</v>
      </c>
      <c r="BE195" s="157" t="s">
        <v>535</v>
      </c>
      <c r="BF195" s="157" t="s">
        <v>1495</v>
      </c>
      <c r="BG195" s="157" t="s">
        <v>533</v>
      </c>
      <c r="BH195" s="157" t="s">
        <v>86</v>
      </c>
      <c r="BI195" s="157" t="s">
        <v>70</v>
      </c>
      <c r="BJ195" s="157" t="s">
        <v>70</v>
      </c>
      <c r="BK195" s="157" t="s">
        <v>3288</v>
      </c>
      <c r="BL195" s="157" t="s">
        <v>3288</v>
      </c>
      <c r="BM195" s="157" t="s">
        <v>534</v>
      </c>
    </row>
    <row r="196" spans="1:65">
      <c r="A196" s="157">
        <v>194</v>
      </c>
      <c r="B196" s="157" t="s">
        <v>1191</v>
      </c>
      <c r="C196" s="157" t="s">
        <v>3454</v>
      </c>
      <c r="D196" s="157" t="s">
        <v>2474</v>
      </c>
      <c r="E196" s="157" t="s">
        <v>2199</v>
      </c>
      <c r="F196" s="157" t="s">
        <v>534</v>
      </c>
      <c r="G196" s="157" t="s">
        <v>534</v>
      </c>
      <c r="H196" s="157" t="s">
        <v>533</v>
      </c>
      <c r="I196" s="157" t="s">
        <v>533</v>
      </c>
      <c r="J196" s="157" t="s">
        <v>533</v>
      </c>
      <c r="K196" s="157" t="s">
        <v>533</v>
      </c>
      <c r="L196" s="157" t="s">
        <v>533</v>
      </c>
      <c r="M196" s="157" t="s">
        <v>533</v>
      </c>
      <c r="N196" s="157" t="s">
        <v>1865</v>
      </c>
      <c r="O196" s="157" t="s">
        <v>81</v>
      </c>
      <c r="P196" s="157" t="s">
        <v>80</v>
      </c>
      <c r="Q196" s="157" t="s">
        <v>2202</v>
      </c>
      <c r="R196" s="157" t="s">
        <v>533</v>
      </c>
      <c r="S196" s="157" t="s">
        <v>533</v>
      </c>
      <c r="T196" s="157" t="s">
        <v>533</v>
      </c>
      <c r="U196" s="157" t="s">
        <v>533</v>
      </c>
      <c r="V196" s="157" t="s">
        <v>533</v>
      </c>
      <c r="W196" s="157" t="s">
        <v>533</v>
      </c>
      <c r="X196" s="157" t="s">
        <v>533</v>
      </c>
      <c r="Y196" s="157" t="s">
        <v>534</v>
      </c>
      <c r="Z196" s="157" t="s">
        <v>534</v>
      </c>
      <c r="AA196" s="157" t="s">
        <v>534</v>
      </c>
      <c r="AB196" s="157" t="s">
        <v>534</v>
      </c>
      <c r="AC196" s="157" t="s">
        <v>535</v>
      </c>
      <c r="AD196" s="157" t="s">
        <v>533</v>
      </c>
      <c r="AE196" s="157" t="s">
        <v>81</v>
      </c>
      <c r="AF196" s="157" t="s">
        <v>2202</v>
      </c>
      <c r="AG196" s="157" t="s">
        <v>149</v>
      </c>
      <c r="AH196" s="157" t="s">
        <v>1982</v>
      </c>
      <c r="AI196" s="157" t="s">
        <v>1498</v>
      </c>
      <c r="AJ196" s="157" t="s">
        <v>1461</v>
      </c>
      <c r="AK196" s="157" t="s">
        <v>2475</v>
      </c>
      <c r="AL196" s="157" t="s">
        <v>534</v>
      </c>
      <c r="AM196" s="157" t="s">
        <v>534</v>
      </c>
      <c r="AN196" s="157" t="s">
        <v>534</v>
      </c>
      <c r="AO196" s="157" t="s">
        <v>534</v>
      </c>
      <c r="AP196" s="157" t="s">
        <v>534</v>
      </c>
      <c r="AQ196" s="157" t="s">
        <v>534</v>
      </c>
      <c r="AR196" s="157" t="s">
        <v>2203</v>
      </c>
      <c r="AS196" s="157" t="s">
        <v>534</v>
      </c>
      <c r="AT196" s="157" t="s">
        <v>534</v>
      </c>
      <c r="AU196" s="157" t="s">
        <v>2473</v>
      </c>
      <c r="AV196" s="157" t="s">
        <v>2476</v>
      </c>
      <c r="AW196" s="157" t="s">
        <v>2477</v>
      </c>
      <c r="AX196" s="157" t="s">
        <v>533</v>
      </c>
      <c r="AY196" s="157">
        <v>10.5</v>
      </c>
      <c r="AZ196" s="157" t="s">
        <v>11</v>
      </c>
      <c r="BA196" s="157">
        <v>200000000</v>
      </c>
      <c r="BB196" s="157">
        <v>99.54</v>
      </c>
      <c r="BC196" s="157" t="s">
        <v>535</v>
      </c>
      <c r="BD196" s="157" t="s">
        <v>1477</v>
      </c>
      <c r="BE196" s="157" t="s">
        <v>535</v>
      </c>
      <c r="BF196" s="157" t="s">
        <v>2478</v>
      </c>
      <c r="BG196" s="157" t="s">
        <v>533</v>
      </c>
      <c r="BH196" s="157" t="s">
        <v>533</v>
      </c>
      <c r="BI196" s="157" t="s">
        <v>81</v>
      </c>
      <c r="BJ196" s="157" t="s">
        <v>80</v>
      </c>
      <c r="BK196" s="157" t="s">
        <v>576</v>
      </c>
      <c r="BL196" s="157" t="s">
        <v>576</v>
      </c>
      <c r="BM196" s="157" t="s">
        <v>3548</v>
      </c>
    </row>
    <row r="197" spans="1:65">
      <c r="A197" s="157">
        <v>195</v>
      </c>
      <c r="B197" s="157" t="s">
        <v>1192</v>
      </c>
      <c r="C197" s="157" t="s">
        <v>3454</v>
      </c>
      <c r="D197" s="157" t="s">
        <v>2027</v>
      </c>
      <c r="E197" s="157" t="s">
        <v>533</v>
      </c>
      <c r="F197" s="157" t="s">
        <v>534</v>
      </c>
      <c r="G197" s="157" t="s">
        <v>534</v>
      </c>
      <c r="H197" s="157" t="s">
        <v>533</v>
      </c>
      <c r="I197" s="157" t="s">
        <v>70</v>
      </c>
      <c r="J197" s="157" t="s">
        <v>533</v>
      </c>
      <c r="K197" s="157" t="s">
        <v>533</v>
      </c>
      <c r="L197" s="157" t="s">
        <v>533</v>
      </c>
      <c r="M197" s="157" t="s">
        <v>533</v>
      </c>
      <c r="N197" s="157" t="s">
        <v>533</v>
      </c>
      <c r="O197" s="157" t="s">
        <v>70</v>
      </c>
      <c r="P197" s="157" t="s">
        <v>70</v>
      </c>
      <c r="Q197" s="157" t="s">
        <v>536</v>
      </c>
      <c r="R197" s="157" t="s">
        <v>533</v>
      </c>
      <c r="S197" s="157" t="s">
        <v>533</v>
      </c>
      <c r="T197" s="157" t="s">
        <v>533</v>
      </c>
      <c r="U197" s="157" t="s">
        <v>533</v>
      </c>
      <c r="V197" s="157" t="s">
        <v>533</v>
      </c>
      <c r="W197" s="157" t="s">
        <v>533</v>
      </c>
      <c r="X197" s="157" t="s">
        <v>533</v>
      </c>
      <c r="Y197" s="157" t="s">
        <v>534</v>
      </c>
      <c r="Z197" s="157" t="s">
        <v>534</v>
      </c>
      <c r="AA197" s="157" t="s">
        <v>534</v>
      </c>
      <c r="AB197" s="157" t="s">
        <v>534</v>
      </c>
      <c r="AC197" s="157" t="s">
        <v>535</v>
      </c>
      <c r="AD197" s="157" t="s">
        <v>533</v>
      </c>
      <c r="AE197" s="157" t="s">
        <v>1459</v>
      </c>
      <c r="AF197" s="157" t="s">
        <v>536</v>
      </c>
      <c r="AG197" s="157" t="s">
        <v>412</v>
      </c>
      <c r="AH197" s="157" t="s">
        <v>1460</v>
      </c>
      <c r="AI197" s="157" t="s">
        <v>533</v>
      </c>
      <c r="AJ197" s="157" t="s">
        <v>1461</v>
      </c>
      <c r="AK197" s="157" t="s">
        <v>2028</v>
      </c>
      <c r="AL197" s="157" t="s">
        <v>534</v>
      </c>
      <c r="AM197" s="157" t="s">
        <v>534</v>
      </c>
      <c r="AN197" s="157" t="s">
        <v>534</v>
      </c>
      <c r="AO197" s="157" t="s">
        <v>534</v>
      </c>
      <c r="AP197" s="157" t="s">
        <v>534</v>
      </c>
      <c r="AQ197" s="157" t="s">
        <v>534</v>
      </c>
      <c r="AR197" s="157" t="s">
        <v>534</v>
      </c>
      <c r="AS197" s="157" t="s">
        <v>534</v>
      </c>
      <c r="AT197" s="157" t="s">
        <v>534</v>
      </c>
      <c r="AU197" s="157" t="s">
        <v>2470</v>
      </c>
      <c r="AV197" s="157" t="s">
        <v>2479</v>
      </c>
      <c r="AW197" s="157" t="s">
        <v>2477</v>
      </c>
      <c r="AX197" s="157" t="s">
        <v>533</v>
      </c>
      <c r="AY197" s="157">
        <v>3.5</v>
      </c>
      <c r="AZ197" s="157" t="s">
        <v>11</v>
      </c>
      <c r="BA197" s="157">
        <v>400000000</v>
      </c>
      <c r="BB197" s="157">
        <v>100</v>
      </c>
      <c r="BC197" s="157" t="s">
        <v>535</v>
      </c>
      <c r="BD197" s="157" t="s">
        <v>535</v>
      </c>
      <c r="BE197" s="157" t="s">
        <v>535</v>
      </c>
      <c r="BF197" s="157" t="s">
        <v>2032</v>
      </c>
      <c r="BG197" s="157" t="s">
        <v>533</v>
      </c>
      <c r="BH197" s="157" t="s">
        <v>533</v>
      </c>
      <c r="BI197" s="157" t="s">
        <v>70</v>
      </c>
      <c r="BJ197" s="157" t="s">
        <v>70</v>
      </c>
      <c r="BK197" s="157" t="s">
        <v>536</v>
      </c>
      <c r="BL197" s="157" t="s">
        <v>536</v>
      </c>
      <c r="BM197" s="157" t="s">
        <v>534</v>
      </c>
    </row>
    <row r="198" spans="1:65">
      <c r="A198" s="157">
        <v>196</v>
      </c>
      <c r="B198" s="157" t="s">
        <v>1193</v>
      </c>
      <c r="C198" s="157" t="s">
        <v>3454</v>
      </c>
      <c r="D198" s="157" t="s">
        <v>2480</v>
      </c>
      <c r="E198" s="157" t="s">
        <v>2481</v>
      </c>
      <c r="F198" s="157" t="s">
        <v>534</v>
      </c>
      <c r="G198" s="157" t="s">
        <v>534</v>
      </c>
      <c r="H198" s="157" t="s">
        <v>533</v>
      </c>
      <c r="I198" s="157" t="s">
        <v>533</v>
      </c>
      <c r="J198" s="157" t="s">
        <v>533</v>
      </c>
      <c r="K198" s="157" t="s">
        <v>533</v>
      </c>
      <c r="L198" s="157" t="s">
        <v>533</v>
      </c>
      <c r="M198" s="157" t="s">
        <v>89</v>
      </c>
      <c r="N198" s="157" t="s">
        <v>533</v>
      </c>
      <c r="O198" s="157" t="s">
        <v>533</v>
      </c>
      <c r="P198" s="157" t="s">
        <v>533</v>
      </c>
      <c r="Q198" s="157" t="s">
        <v>3455</v>
      </c>
      <c r="R198" s="157" t="s">
        <v>2482</v>
      </c>
      <c r="S198" s="157" t="s">
        <v>533</v>
      </c>
      <c r="T198" s="157" t="s">
        <v>533</v>
      </c>
      <c r="U198" s="157" t="s">
        <v>90</v>
      </c>
      <c r="V198" s="157" t="s">
        <v>90</v>
      </c>
      <c r="W198" s="157" t="s">
        <v>81</v>
      </c>
      <c r="X198" s="157" t="s">
        <v>533</v>
      </c>
      <c r="Y198" s="157" t="s">
        <v>2483</v>
      </c>
      <c r="Z198" s="157" t="s">
        <v>534</v>
      </c>
      <c r="AA198" s="157" t="s">
        <v>534</v>
      </c>
      <c r="AB198" s="157" t="s">
        <v>534</v>
      </c>
      <c r="AC198" s="157" t="s">
        <v>535</v>
      </c>
      <c r="AD198" s="157" t="s">
        <v>533</v>
      </c>
      <c r="AE198" s="157" t="s">
        <v>81</v>
      </c>
      <c r="AF198" s="157" t="s">
        <v>2483</v>
      </c>
      <c r="AG198" s="157" t="s">
        <v>149</v>
      </c>
      <c r="AH198" s="157" t="s">
        <v>1470</v>
      </c>
      <c r="AI198" s="157" t="s">
        <v>533</v>
      </c>
      <c r="AJ198" s="157" t="s">
        <v>1461</v>
      </c>
      <c r="AK198" s="157" t="s">
        <v>2484</v>
      </c>
      <c r="AL198" s="157" t="s">
        <v>534</v>
      </c>
      <c r="AM198" s="157" t="s">
        <v>534</v>
      </c>
      <c r="AN198" s="157" t="s">
        <v>534</v>
      </c>
      <c r="AO198" s="157" t="s">
        <v>534</v>
      </c>
      <c r="AP198" s="157" t="s">
        <v>534</v>
      </c>
      <c r="AQ198" s="157" t="s">
        <v>534</v>
      </c>
      <c r="AR198" s="157" t="s">
        <v>2485</v>
      </c>
      <c r="AS198" s="157" t="s">
        <v>534</v>
      </c>
      <c r="AT198" s="157" t="s">
        <v>534</v>
      </c>
      <c r="AU198" s="157" t="s">
        <v>2486</v>
      </c>
      <c r="AV198" s="157" t="s">
        <v>2487</v>
      </c>
      <c r="AW198" s="157" t="s">
        <v>2477</v>
      </c>
      <c r="AX198" s="157" t="s">
        <v>533</v>
      </c>
      <c r="AY198" s="157">
        <v>12</v>
      </c>
      <c r="AZ198" s="157" t="s">
        <v>11</v>
      </c>
      <c r="BA198" s="157">
        <v>150000000</v>
      </c>
      <c r="BB198" s="157">
        <v>99.772999999999996</v>
      </c>
      <c r="BC198" s="157" t="s">
        <v>535</v>
      </c>
      <c r="BD198" s="157" t="s">
        <v>535</v>
      </c>
      <c r="BE198" s="157" t="s">
        <v>535</v>
      </c>
      <c r="BF198" s="157" t="s">
        <v>2482</v>
      </c>
      <c r="BG198" s="157" t="s">
        <v>533</v>
      </c>
      <c r="BH198" s="157" t="s">
        <v>533</v>
      </c>
      <c r="BI198" s="157" t="s">
        <v>81</v>
      </c>
      <c r="BJ198" s="157" t="s">
        <v>533</v>
      </c>
      <c r="BK198" s="157" t="s">
        <v>1700</v>
      </c>
      <c r="BL198" s="157" t="s">
        <v>2483</v>
      </c>
      <c r="BM198" s="157" t="s">
        <v>534</v>
      </c>
    </row>
    <row r="199" spans="1:65">
      <c r="A199" s="157">
        <v>197</v>
      </c>
      <c r="B199" s="157" t="s">
        <v>1194</v>
      </c>
      <c r="C199" s="157" t="s">
        <v>3454</v>
      </c>
      <c r="D199" s="157" t="s">
        <v>1989</v>
      </c>
      <c r="E199" s="157" t="s">
        <v>533</v>
      </c>
      <c r="F199" s="157" t="s">
        <v>534</v>
      </c>
      <c r="G199" s="157" t="s">
        <v>534</v>
      </c>
      <c r="H199" s="157" t="s">
        <v>86</v>
      </c>
      <c r="I199" s="157" t="s">
        <v>533</v>
      </c>
      <c r="J199" s="157" t="s">
        <v>533</v>
      </c>
      <c r="K199" s="157" t="s">
        <v>533</v>
      </c>
      <c r="L199" s="157" t="s">
        <v>533</v>
      </c>
      <c r="M199" s="157" t="s">
        <v>533</v>
      </c>
      <c r="N199" s="157" t="s">
        <v>533</v>
      </c>
      <c r="O199" s="157" t="s">
        <v>533</v>
      </c>
      <c r="P199" s="157" t="s">
        <v>533</v>
      </c>
      <c r="Q199" s="157" t="s">
        <v>149</v>
      </c>
      <c r="R199" s="157" t="s">
        <v>533</v>
      </c>
      <c r="S199" s="157" t="s">
        <v>533</v>
      </c>
      <c r="T199" s="157" t="s">
        <v>533</v>
      </c>
      <c r="U199" s="157" t="s">
        <v>533</v>
      </c>
      <c r="V199" s="157" t="s">
        <v>533</v>
      </c>
      <c r="W199" s="157" t="s">
        <v>533</v>
      </c>
      <c r="X199" s="157" t="s">
        <v>533</v>
      </c>
      <c r="Y199" s="157" t="s">
        <v>534</v>
      </c>
      <c r="Z199" s="157">
        <v>58</v>
      </c>
      <c r="AA199" s="157">
        <v>58</v>
      </c>
      <c r="AB199" s="157" t="s">
        <v>534</v>
      </c>
      <c r="AC199" s="157" t="s">
        <v>535</v>
      </c>
      <c r="AD199" s="157" t="s">
        <v>533</v>
      </c>
      <c r="AE199" s="157" t="s">
        <v>1459</v>
      </c>
      <c r="AF199" s="157" t="s">
        <v>149</v>
      </c>
      <c r="AG199" s="157" t="s">
        <v>2260</v>
      </c>
      <c r="AH199" s="157" t="s">
        <v>1460</v>
      </c>
      <c r="AI199" s="157" t="s">
        <v>533</v>
      </c>
      <c r="AJ199" s="157">
        <v>58</v>
      </c>
      <c r="AK199" s="157" t="s">
        <v>1990</v>
      </c>
      <c r="AL199" s="157" t="s">
        <v>534</v>
      </c>
      <c r="AM199" s="157" t="s">
        <v>534</v>
      </c>
      <c r="AN199" s="157" t="s">
        <v>534</v>
      </c>
      <c r="AO199" s="157" t="s">
        <v>534</v>
      </c>
      <c r="AP199" s="157" t="s">
        <v>534</v>
      </c>
      <c r="AQ199" s="157" t="s">
        <v>534</v>
      </c>
      <c r="AR199" s="157" t="s">
        <v>534</v>
      </c>
      <c r="AS199" s="157" t="s">
        <v>534</v>
      </c>
      <c r="AT199" s="157" t="s">
        <v>534</v>
      </c>
      <c r="AU199" s="157" t="s">
        <v>2470</v>
      </c>
      <c r="AV199" s="157" t="s">
        <v>2479</v>
      </c>
      <c r="AW199" s="157" t="s">
        <v>2477</v>
      </c>
      <c r="AX199" s="157" t="s">
        <v>533</v>
      </c>
      <c r="AY199" s="157">
        <v>0.875</v>
      </c>
      <c r="AZ199" s="157" t="s">
        <v>11</v>
      </c>
      <c r="BA199" s="157">
        <v>600000000</v>
      </c>
      <c r="BB199" s="157">
        <v>99.917000000000002</v>
      </c>
      <c r="BC199" s="157" t="s">
        <v>1477</v>
      </c>
      <c r="BD199" s="157" t="s">
        <v>535</v>
      </c>
      <c r="BE199" s="157" t="s">
        <v>535</v>
      </c>
      <c r="BF199" s="157" t="s">
        <v>1994</v>
      </c>
      <c r="BG199" s="157" t="s">
        <v>533</v>
      </c>
      <c r="BH199" s="157" t="s">
        <v>86</v>
      </c>
      <c r="BI199" s="157" t="s">
        <v>533</v>
      </c>
      <c r="BJ199" s="157" t="s">
        <v>73</v>
      </c>
      <c r="BK199" s="157" t="s">
        <v>569</v>
      </c>
      <c r="BL199" s="157" t="s">
        <v>569</v>
      </c>
      <c r="BM199" s="157" t="s">
        <v>3547</v>
      </c>
    </row>
    <row r="200" spans="1:65">
      <c r="A200" s="157">
        <v>198</v>
      </c>
      <c r="B200" s="157" t="s">
        <v>1195</v>
      </c>
      <c r="C200" s="157" t="s">
        <v>3454</v>
      </c>
      <c r="D200" s="157" t="s">
        <v>1989</v>
      </c>
      <c r="E200" s="157" t="s">
        <v>533</v>
      </c>
      <c r="F200" s="157" t="s">
        <v>534</v>
      </c>
      <c r="G200" s="157" t="s">
        <v>534</v>
      </c>
      <c r="H200" s="157" t="s">
        <v>86</v>
      </c>
      <c r="I200" s="157" t="s">
        <v>533</v>
      </c>
      <c r="J200" s="157" t="s">
        <v>533</v>
      </c>
      <c r="K200" s="157" t="s">
        <v>533</v>
      </c>
      <c r="L200" s="157" t="s">
        <v>533</v>
      </c>
      <c r="M200" s="157" t="s">
        <v>533</v>
      </c>
      <c r="N200" s="157" t="s">
        <v>533</v>
      </c>
      <c r="O200" s="157" t="s">
        <v>533</v>
      </c>
      <c r="P200" s="157" t="s">
        <v>533</v>
      </c>
      <c r="Q200" s="157" t="s">
        <v>149</v>
      </c>
      <c r="R200" s="157" t="s">
        <v>533</v>
      </c>
      <c r="S200" s="157" t="s">
        <v>533</v>
      </c>
      <c r="T200" s="157" t="s">
        <v>533</v>
      </c>
      <c r="U200" s="157" t="s">
        <v>533</v>
      </c>
      <c r="V200" s="157" t="s">
        <v>533</v>
      </c>
      <c r="W200" s="157" t="s">
        <v>533</v>
      </c>
      <c r="X200" s="157" t="s">
        <v>533</v>
      </c>
      <c r="Y200" s="157" t="s">
        <v>534</v>
      </c>
      <c r="Z200" s="157" t="s">
        <v>534</v>
      </c>
      <c r="AA200" s="157" t="s">
        <v>534</v>
      </c>
      <c r="AB200" s="157" t="s">
        <v>534</v>
      </c>
      <c r="AC200" s="157" t="s">
        <v>535</v>
      </c>
      <c r="AD200" s="157" t="s">
        <v>533</v>
      </c>
      <c r="AE200" s="157" t="s">
        <v>1459</v>
      </c>
      <c r="AF200" s="157" t="s">
        <v>149</v>
      </c>
      <c r="AG200" s="157" t="s">
        <v>2260</v>
      </c>
      <c r="AH200" s="157" t="s">
        <v>1460</v>
      </c>
      <c r="AI200" s="157" t="s">
        <v>533</v>
      </c>
      <c r="AJ200" s="157" t="s">
        <v>1461</v>
      </c>
      <c r="AK200" s="157" t="s">
        <v>1990</v>
      </c>
      <c r="AL200" s="157" t="s">
        <v>534</v>
      </c>
      <c r="AM200" s="157" t="s">
        <v>534</v>
      </c>
      <c r="AN200" s="157" t="s">
        <v>534</v>
      </c>
      <c r="AO200" s="157" t="s">
        <v>534</v>
      </c>
      <c r="AP200" s="157" t="s">
        <v>534</v>
      </c>
      <c r="AQ200" s="157" t="s">
        <v>534</v>
      </c>
      <c r="AR200" s="157" t="s">
        <v>534</v>
      </c>
      <c r="AS200" s="157" t="s">
        <v>534</v>
      </c>
      <c r="AT200" s="157" t="s">
        <v>534</v>
      </c>
      <c r="AU200" s="157" t="s">
        <v>2470</v>
      </c>
      <c r="AV200" s="157" t="s">
        <v>2479</v>
      </c>
      <c r="AW200" s="157" t="s">
        <v>2477</v>
      </c>
      <c r="AX200" s="157" t="s">
        <v>533</v>
      </c>
      <c r="AY200" s="157">
        <v>0.75</v>
      </c>
      <c r="AZ200" s="157" t="s">
        <v>591</v>
      </c>
      <c r="BA200" s="157">
        <v>2500000000</v>
      </c>
      <c r="BB200" s="157">
        <v>100</v>
      </c>
      <c r="BC200" s="157" t="s">
        <v>1477</v>
      </c>
      <c r="BD200" s="157" t="s">
        <v>535</v>
      </c>
      <c r="BE200" s="157" t="s">
        <v>535</v>
      </c>
      <c r="BF200" s="157" t="s">
        <v>1994</v>
      </c>
      <c r="BG200" s="157" t="s">
        <v>533</v>
      </c>
      <c r="BH200" s="157" t="s">
        <v>86</v>
      </c>
      <c r="BI200" s="157" t="s">
        <v>533</v>
      </c>
      <c r="BJ200" s="157" t="s">
        <v>73</v>
      </c>
      <c r="BK200" s="157" t="s">
        <v>569</v>
      </c>
      <c r="BL200" s="157" t="s">
        <v>569</v>
      </c>
      <c r="BM200" s="157" t="s">
        <v>3547</v>
      </c>
    </row>
    <row r="201" spans="1:65">
      <c r="A201" s="157">
        <v>199</v>
      </c>
      <c r="B201" s="157" t="s">
        <v>1196</v>
      </c>
      <c r="C201" s="157" t="s">
        <v>3454</v>
      </c>
      <c r="D201" s="157" t="s">
        <v>1691</v>
      </c>
      <c r="E201" s="157" t="s">
        <v>1692</v>
      </c>
      <c r="F201" s="157" t="s">
        <v>534</v>
      </c>
      <c r="G201" s="157" t="s">
        <v>534</v>
      </c>
      <c r="H201" s="157" t="s">
        <v>74</v>
      </c>
      <c r="I201" s="157" t="s">
        <v>533</v>
      </c>
      <c r="J201" s="157" t="s">
        <v>533</v>
      </c>
      <c r="K201" s="157" t="s">
        <v>533</v>
      </c>
      <c r="L201" s="157" t="s">
        <v>533</v>
      </c>
      <c r="M201" s="157" t="s">
        <v>74</v>
      </c>
      <c r="N201" s="157" t="s">
        <v>533</v>
      </c>
      <c r="O201" s="157" t="s">
        <v>533</v>
      </c>
      <c r="P201" s="157" t="s">
        <v>533</v>
      </c>
      <c r="Q201" s="157" t="s">
        <v>2136</v>
      </c>
      <c r="R201" s="157" t="s">
        <v>592</v>
      </c>
      <c r="S201" s="157" t="s">
        <v>533</v>
      </c>
      <c r="T201" s="157" t="s">
        <v>533</v>
      </c>
      <c r="U201" s="157" t="s">
        <v>74</v>
      </c>
      <c r="V201" s="157" t="s">
        <v>533</v>
      </c>
      <c r="W201" s="157" t="s">
        <v>70</v>
      </c>
      <c r="X201" s="157" t="s">
        <v>70</v>
      </c>
      <c r="Y201" s="157" t="s">
        <v>575</v>
      </c>
      <c r="Z201" s="157">
        <v>92.5</v>
      </c>
      <c r="AA201" s="157" t="s">
        <v>534</v>
      </c>
      <c r="AB201" s="157" t="s">
        <v>534</v>
      </c>
      <c r="AC201" s="157" t="s">
        <v>535</v>
      </c>
      <c r="AD201" s="157" t="s">
        <v>533</v>
      </c>
      <c r="AE201" s="157" t="s">
        <v>1459</v>
      </c>
      <c r="AF201" s="157" t="s">
        <v>575</v>
      </c>
      <c r="AG201" s="157" t="s">
        <v>2136</v>
      </c>
      <c r="AH201" s="157" t="s">
        <v>1470</v>
      </c>
      <c r="AI201" s="157" t="s">
        <v>533</v>
      </c>
      <c r="AJ201" s="157">
        <v>92.5</v>
      </c>
      <c r="AK201" s="157" t="s">
        <v>1693</v>
      </c>
      <c r="AL201" s="157" t="s">
        <v>534</v>
      </c>
      <c r="AM201" s="157" t="s">
        <v>534</v>
      </c>
      <c r="AN201" s="157" t="s">
        <v>534</v>
      </c>
      <c r="AO201" s="157" t="s">
        <v>534</v>
      </c>
      <c r="AP201" s="157" t="s">
        <v>534</v>
      </c>
      <c r="AQ201" s="157" t="s">
        <v>534</v>
      </c>
      <c r="AR201" s="157" t="s">
        <v>1694</v>
      </c>
      <c r="AS201" s="157" t="s">
        <v>534</v>
      </c>
      <c r="AT201" s="157" t="s">
        <v>534</v>
      </c>
      <c r="AU201" s="157" t="s">
        <v>2470</v>
      </c>
      <c r="AV201" s="157" t="s">
        <v>2479</v>
      </c>
      <c r="AW201" s="157" t="s">
        <v>2477</v>
      </c>
      <c r="AX201" s="157" t="s">
        <v>533</v>
      </c>
      <c r="AY201" s="157">
        <v>1.125</v>
      </c>
      <c r="AZ201" s="157" t="s">
        <v>11</v>
      </c>
      <c r="BA201" s="157">
        <v>500000000</v>
      </c>
      <c r="BB201" s="157">
        <v>99.620999999999995</v>
      </c>
      <c r="BC201" s="157" t="s">
        <v>535</v>
      </c>
      <c r="BD201" s="157" t="s">
        <v>535</v>
      </c>
      <c r="BE201" s="157" t="s">
        <v>535</v>
      </c>
      <c r="BF201" s="157" t="s">
        <v>592</v>
      </c>
      <c r="BG201" s="157" t="s">
        <v>533</v>
      </c>
      <c r="BH201" s="157" t="s">
        <v>533</v>
      </c>
      <c r="BI201" s="157" t="s">
        <v>70</v>
      </c>
      <c r="BJ201" s="157" t="s">
        <v>70</v>
      </c>
      <c r="BK201" s="157" t="s">
        <v>536</v>
      </c>
      <c r="BL201" s="157" t="s">
        <v>575</v>
      </c>
      <c r="BM201" s="157" t="s">
        <v>534</v>
      </c>
    </row>
    <row r="202" spans="1:65">
      <c r="A202" s="157">
        <v>200</v>
      </c>
      <c r="B202" s="157" t="s">
        <v>1197</v>
      </c>
      <c r="C202" s="157" t="s">
        <v>3456</v>
      </c>
      <c r="D202" s="157" t="s">
        <v>2488</v>
      </c>
      <c r="E202" s="157" t="s">
        <v>533</v>
      </c>
      <c r="F202" s="157" t="s">
        <v>534</v>
      </c>
      <c r="G202" s="157" t="s">
        <v>534</v>
      </c>
      <c r="H202" s="157" t="s">
        <v>533</v>
      </c>
      <c r="I202" s="157" t="s">
        <v>533</v>
      </c>
      <c r="J202" s="157" t="s">
        <v>80</v>
      </c>
      <c r="K202" s="157" t="s">
        <v>533</v>
      </c>
      <c r="L202" s="157" t="s">
        <v>533</v>
      </c>
      <c r="M202" s="157" t="s">
        <v>533</v>
      </c>
      <c r="N202" s="157" t="s">
        <v>533</v>
      </c>
      <c r="O202" s="157" t="s">
        <v>533</v>
      </c>
      <c r="P202" s="157" t="s">
        <v>80</v>
      </c>
      <c r="Q202" s="157" t="s">
        <v>537</v>
      </c>
      <c r="R202" s="157" t="s">
        <v>533</v>
      </c>
      <c r="S202" s="157" t="s">
        <v>533</v>
      </c>
      <c r="T202" s="157" t="s">
        <v>533</v>
      </c>
      <c r="U202" s="157" t="s">
        <v>533</v>
      </c>
      <c r="V202" s="157" t="s">
        <v>533</v>
      </c>
      <c r="W202" s="157" t="s">
        <v>533</v>
      </c>
      <c r="X202" s="157" t="s">
        <v>533</v>
      </c>
      <c r="Y202" s="157" t="s">
        <v>534</v>
      </c>
      <c r="Z202" s="157" t="s">
        <v>534</v>
      </c>
      <c r="AA202" s="157" t="s">
        <v>534</v>
      </c>
      <c r="AB202" s="157" t="s">
        <v>534</v>
      </c>
      <c r="AC202" s="157" t="s">
        <v>535</v>
      </c>
      <c r="AD202" s="157" t="s">
        <v>533</v>
      </c>
      <c r="AE202" s="157" t="s">
        <v>1775</v>
      </c>
      <c r="AF202" s="157" t="s">
        <v>537</v>
      </c>
      <c r="AG202" s="157" t="s">
        <v>537</v>
      </c>
      <c r="AH202" s="157" t="s">
        <v>1460</v>
      </c>
      <c r="AI202" s="157" t="s">
        <v>533</v>
      </c>
      <c r="AJ202" s="157" t="s">
        <v>1461</v>
      </c>
      <c r="AK202" s="157" t="s">
        <v>2489</v>
      </c>
      <c r="AL202" s="157" t="s">
        <v>534</v>
      </c>
      <c r="AM202" s="157" t="s">
        <v>534</v>
      </c>
      <c r="AN202" s="157" t="s">
        <v>534</v>
      </c>
      <c r="AO202" s="157" t="s">
        <v>534</v>
      </c>
      <c r="AP202" s="157" t="s">
        <v>534</v>
      </c>
      <c r="AQ202" s="157" t="s">
        <v>534</v>
      </c>
      <c r="AR202" s="157" t="s">
        <v>534</v>
      </c>
      <c r="AS202" s="157" t="s">
        <v>534</v>
      </c>
      <c r="AT202" s="157" t="s">
        <v>534</v>
      </c>
      <c r="AU202" s="157" t="s">
        <v>2490</v>
      </c>
      <c r="AV202" s="157" t="s">
        <v>2491</v>
      </c>
      <c r="AW202" s="157" t="s">
        <v>2492</v>
      </c>
      <c r="AX202" s="157" t="s">
        <v>533</v>
      </c>
      <c r="AY202" s="157">
        <v>3.4</v>
      </c>
      <c r="AZ202" s="157" t="s">
        <v>11</v>
      </c>
      <c r="BA202" s="157">
        <v>200000000</v>
      </c>
      <c r="BB202" s="157">
        <v>100</v>
      </c>
      <c r="BC202" s="157" t="s">
        <v>535</v>
      </c>
      <c r="BD202" s="157" t="s">
        <v>535</v>
      </c>
      <c r="BE202" s="157" t="s">
        <v>535</v>
      </c>
      <c r="BF202" s="157" t="s">
        <v>2493</v>
      </c>
      <c r="BG202" s="157" t="s">
        <v>533</v>
      </c>
      <c r="BH202" s="157" t="s">
        <v>533</v>
      </c>
      <c r="BI202" s="157" t="s">
        <v>533</v>
      </c>
      <c r="BJ202" s="157" t="s">
        <v>80</v>
      </c>
      <c r="BK202" s="157" t="s">
        <v>537</v>
      </c>
      <c r="BL202" s="157" t="s">
        <v>537</v>
      </c>
      <c r="BM202" s="157" t="s">
        <v>534</v>
      </c>
    </row>
    <row r="203" spans="1:65">
      <c r="A203" s="157">
        <v>201</v>
      </c>
      <c r="B203" s="157" t="s">
        <v>1198</v>
      </c>
      <c r="C203" s="157" t="s">
        <v>3457</v>
      </c>
      <c r="D203" s="157" t="s">
        <v>2287</v>
      </c>
      <c r="E203" s="157" t="s">
        <v>2074</v>
      </c>
      <c r="F203" s="157" t="s">
        <v>534</v>
      </c>
      <c r="G203" s="157" t="s">
        <v>534</v>
      </c>
      <c r="H203" s="157" t="s">
        <v>533</v>
      </c>
      <c r="I203" s="157" t="s">
        <v>81</v>
      </c>
      <c r="J203" s="157" t="s">
        <v>533</v>
      </c>
      <c r="K203" s="157" t="s">
        <v>533</v>
      </c>
      <c r="L203" s="157" t="s">
        <v>533</v>
      </c>
      <c r="M203" s="157" t="s">
        <v>100</v>
      </c>
      <c r="N203" s="157" t="s">
        <v>100</v>
      </c>
      <c r="O203" s="157" t="s">
        <v>81</v>
      </c>
      <c r="P203" s="157" t="s">
        <v>533</v>
      </c>
      <c r="Q203" s="157" t="s">
        <v>2245</v>
      </c>
      <c r="R203" s="157" t="s">
        <v>533</v>
      </c>
      <c r="S203" s="157" t="s">
        <v>533</v>
      </c>
      <c r="T203" s="157" t="s">
        <v>533</v>
      </c>
      <c r="U203" s="157" t="s">
        <v>533</v>
      </c>
      <c r="V203" s="157" t="s">
        <v>533</v>
      </c>
      <c r="W203" s="157" t="s">
        <v>533</v>
      </c>
      <c r="X203" s="157" t="s">
        <v>533</v>
      </c>
      <c r="Y203" s="157" t="s">
        <v>534</v>
      </c>
      <c r="Z203" s="157" t="s">
        <v>534</v>
      </c>
      <c r="AA203" s="157" t="s">
        <v>534</v>
      </c>
      <c r="AB203" s="157" t="s">
        <v>534</v>
      </c>
      <c r="AC203" s="157" t="s">
        <v>535</v>
      </c>
      <c r="AD203" s="157" t="s">
        <v>533</v>
      </c>
      <c r="AE203" s="157" t="s">
        <v>1775</v>
      </c>
      <c r="AF203" s="157" t="s">
        <v>2245</v>
      </c>
      <c r="AG203" s="157" t="s">
        <v>1700</v>
      </c>
      <c r="AH203" s="157" t="s">
        <v>1982</v>
      </c>
      <c r="AI203" s="157" t="s">
        <v>1498</v>
      </c>
      <c r="AJ203" s="157" t="s">
        <v>1461</v>
      </c>
      <c r="AK203" s="157" t="s">
        <v>2288</v>
      </c>
      <c r="AL203" s="157" t="s">
        <v>534</v>
      </c>
      <c r="AM203" s="157" t="s">
        <v>534</v>
      </c>
      <c r="AN203" s="157" t="s">
        <v>534</v>
      </c>
      <c r="AO203" s="157" t="s">
        <v>534</v>
      </c>
      <c r="AP203" s="157" t="s">
        <v>534</v>
      </c>
      <c r="AQ203" s="157" t="s">
        <v>534</v>
      </c>
      <c r="AR203" s="157" t="s">
        <v>2078</v>
      </c>
      <c r="AS203" s="157" t="s">
        <v>534</v>
      </c>
      <c r="AT203" s="157" t="s">
        <v>534</v>
      </c>
      <c r="AU203" s="157" t="s">
        <v>2494</v>
      </c>
      <c r="AV203" s="157" t="s">
        <v>2495</v>
      </c>
      <c r="AW203" s="157" t="s">
        <v>2496</v>
      </c>
      <c r="AX203" s="157" t="s">
        <v>2497</v>
      </c>
      <c r="AY203" s="157">
        <v>5.5</v>
      </c>
      <c r="AZ203" s="157" t="s">
        <v>11</v>
      </c>
      <c r="BA203" s="157">
        <v>450000000</v>
      </c>
      <c r="BB203" s="157">
        <v>99.462000000000003</v>
      </c>
      <c r="BC203" s="157" t="s">
        <v>535</v>
      </c>
      <c r="BD203" s="157" t="s">
        <v>535</v>
      </c>
      <c r="BE203" s="157" t="s">
        <v>535</v>
      </c>
      <c r="BF203" s="157" t="s">
        <v>2291</v>
      </c>
      <c r="BG203" s="157" t="s">
        <v>533</v>
      </c>
      <c r="BH203" s="157" t="s">
        <v>533</v>
      </c>
      <c r="BI203" s="157" t="s">
        <v>81</v>
      </c>
      <c r="BJ203" s="157" t="s">
        <v>533</v>
      </c>
      <c r="BK203" s="157" t="s">
        <v>1700</v>
      </c>
      <c r="BL203" s="157" t="s">
        <v>1700</v>
      </c>
      <c r="BM203" s="157" t="s">
        <v>534</v>
      </c>
    </row>
    <row r="204" spans="1:65">
      <c r="A204" s="157">
        <v>202</v>
      </c>
      <c r="B204" s="157" t="s">
        <v>1199</v>
      </c>
      <c r="C204" s="157" t="s">
        <v>3458</v>
      </c>
      <c r="D204" s="157" t="s">
        <v>2498</v>
      </c>
      <c r="E204" s="157" t="s">
        <v>2499</v>
      </c>
      <c r="F204" s="157" t="s">
        <v>534</v>
      </c>
      <c r="G204" s="157" t="s">
        <v>534</v>
      </c>
      <c r="H204" s="157" t="s">
        <v>533</v>
      </c>
      <c r="I204" s="157" t="s">
        <v>533</v>
      </c>
      <c r="J204" s="157" t="s">
        <v>80</v>
      </c>
      <c r="K204" s="157" t="s">
        <v>533</v>
      </c>
      <c r="L204" s="157" t="s">
        <v>533</v>
      </c>
      <c r="M204" s="157" t="s">
        <v>533</v>
      </c>
      <c r="N204" s="157" t="s">
        <v>533</v>
      </c>
      <c r="O204" s="157" t="s">
        <v>533</v>
      </c>
      <c r="P204" s="157" t="s">
        <v>533</v>
      </c>
      <c r="Q204" s="157" t="s">
        <v>149</v>
      </c>
      <c r="R204" s="157" t="s">
        <v>2500</v>
      </c>
      <c r="S204" s="157" t="s">
        <v>533</v>
      </c>
      <c r="T204" s="157" t="s">
        <v>533</v>
      </c>
      <c r="U204" s="157" t="s">
        <v>533</v>
      </c>
      <c r="V204" s="157" t="s">
        <v>1865</v>
      </c>
      <c r="W204" s="157" t="s">
        <v>81</v>
      </c>
      <c r="X204" s="157" t="s">
        <v>80</v>
      </c>
      <c r="Y204" s="157" t="s">
        <v>2202</v>
      </c>
      <c r="Z204" s="157" t="s">
        <v>534</v>
      </c>
      <c r="AA204" s="157" t="s">
        <v>534</v>
      </c>
      <c r="AB204" s="157" t="s">
        <v>534</v>
      </c>
      <c r="AC204" s="157" t="s">
        <v>535</v>
      </c>
      <c r="AD204" s="157" t="s">
        <v>533</v>
      </c>
      <c r="AE204" s="157" t="s">
        <v>1775</v>
      </c>
      <c r="AF204" s="157" t="s">
        <v>2202</v>
      </c>
      <c r="AG204" s="157" t="s">
        <v>537</v>
      </c>
      <c r="AH204" s="157" t="s">
        <v>1498</v>
      </c>
      <c r="AI204" s="157" t="s">
        <v>533</v>
      </c>
      <c r="AJ204" s="157" t="s">
        <v>1461</v>
      </c>
      <c r="AK204" s="157" t="s">
        <v>2501</v>
      </c>
      <c r="AL204" s="157" t="s">
        <v>1451</v>
      </c>
      <c r="AM204" s="157" t="s">
        <v>534</v>
      </c>
      <c r="AN204" s="157" t="s">
        <v>533</v>
      </c>
      <c r="AO204" s="157" t="s">
        <v>533</v>
      </c>
      <c r="AP204" s="157" t="s">
        <v>533</v>
      </c>
      <c r="AQ204" s="157" t="s">
        <v>534</v>
      </c>
      <c r="AR204" s="157" t="s">
        <v>2502</v>
      </c>
      <c r="AS204" s="157" t="s">
        <v>534</v>
      </c>
      <c r="AT204" s="157" t="s">
        <v>534</v>
      </c>
      <c r="AU204" s="157" t="s">
        <v>2503</v>
      </c>
      <c r="AV204" s="157" t="s">
        <v>2504</v>
      </c>
      <c r="AW204" s="157" t="s">
        <v>2505</v>
      </c>
      <c r="AX204" s="157" t="s">
        <v>2506</v>
      </c>
      <c r="AY204" s="157">
        <v>7.875</v>
      </c>
      <c r="AZ204" s="157" t="s">
        <v>11</v>
      </c>
      <c r="BA204" s="157">
        <v>290000000</v>
      </c>
      <c r="BB204" s="157">
        <v>99.522999999999996</v>
      </c>
      <c r="BC204" s="157" t="s">
        <v>1477</v>
      </c>
      <c r="BD204" s="157" t="s">
        <v>535</v>
      </c>
      <c r="BE204" s="157" t="s">
        <v>535</v>
      </c>
      <c r="BF204" s="157" t="s">
        <v>2500</v>
      </c>
      <c r="BG204" s="157" t="s">
        <v>533</v>
      </c>
      <c r="BH204" s="157" t="s">
        <v>533</v>
      </c>
      <c r="BI204" s="157" t="s">
        <v>81</v>
      </c>
      <c r="BJ204" s="157" t="s">
        <v>80</v>
      </c>
      <c r="BK204" s="157" t="s">
        <v>576</v>
      </c>
      <c r="BL204" s="157" t="s">
        <v>2202</v>
      </c>
      <c r="BM204" s="157" t="s">
        <v>3547</v>
      </c>
    </row>
    <row r="205" spans="1:65">
      <c r="A205" s="157">
        <v>203</v>
      </c>
      <c r="B205" s="157" t="s">
        <v>1200</v>
      </c>
      <c r="C205" s="157" t="s">
        <v>3458</v>
      </c>
      <c r="D205" s="157" t="s">
        <v>2507</v>
      </c>
      <c r="E205" s="157" t="s">
        <v>533</v>
      </c>
      <c r="F205" s="157" t="s">
        <v>534</v>
      </c>
      <c r="G205" s="157" t="s">
        <v>534</v>
      </c>
      <c r="H205" s="157" t="s">
        <v>533</v>
      </c>
      <c r="I205" s="157" t="s">
        <v>533</v>
      </c>
      <c r="J205" s="157" t="s">
        <v>533</v>
      </c>
      <c r="K205" s="157" t="s">
        <v>533</v>
      </c>
      <c r="L205" s="157" t="s">
        <v>533</v>
      </c>
      <c r="M205" s="157" t="s">
        <v>88</v>
      </c>
      <c r="N205" s="157" t="s">
        <v>88</v>
      </c>
      <c r="O205" s="157" t="s">
        <v>81</v>
      </c>
      <c r="P205" s="157" t="s">
        <v>533</v>
      </c>
      <c r="Q205" s="157" t="s">
        <v>2508</v>
      </c>
      <c r="R205" s="157" t="s">
        <v>533</v>
      </c>
      <c r="S205" s="157" t="s">
        <v>533</v>
      </c>
      <c r="T205" s="157" t="s">
        <v>533</v>
      </c>
      <c r="U205" s="157" t="s">
        <v>533</v>
      </c>
      <c r="V205" s="157" t="s">
        <v>533</v>
      </c>
      <c r="W205" s="157" t="s">
        <v>533</v>
      </c>
      <c r="X205" s="157" t="s">
        <v>533</v>
      </c>
      <c r="Y205" s="157" t="s">
        <v>534</v>
      </c>
      <c r="Z205" s="157" t="s">
        <v>534</v>
      </c>
      <c r="AA205" s="157" t="s">
        <v>534</v>
      </c>
      <c r="AB205" s="157" t="s">
        <v>534</v>
      </c>
      <c r="AC205" s="157" t="s">
        <v>535</v>
      </c>
      <c r="AD205" s="157" t="s">
        <v>533</v>
      </c>
      <c r="AE205" s="157" t="s">
        <v>81</v>
      </c>
      <c r="AF205" s="157" t="s">
        <v>2508</v>
      </c>
      <c r="AG205" s="157" t="s">
        <v>149</v>
      </c>
      <c r="AH205" s="157" t="s">
        <v>1982</v>
      </c>
      <c r="AI205" s="157" t="s">
        <v>1498</v>
      </c>
      <c r="AJ205" s="157" t="s">
        <v>1461</v>
      </c>
      <c r="AK205" s="157" t="s">
        <v>2509</v>
      </c>
      <c r="AL205" s="157" t="s">
        <v>534</v>
      </c>
      <c r="AM205" s="157" t="s">
        <v>534</v>
      </c>
      <c r="AN205" s="157" t="s">
        <v>534</v>
      </c>
      <c r="AO205" s="157" t="s">
        <v>534</v>
      </c>
      <c r="AP205" s="157" t="s">
        <v>534</v>
      </c>
      <c r="AQ205" s="157" t="s">
        <v>534</v>
      </c>
      <c r="AR205" s="157" t="s">
        <v>534</v>
      </c>
      <c r="AS205" s="157" t="s">
        <v>534</v>
      </c>
      <c r="AT205" s="157" t="s">
        <v>534</v>
      </c>
      <c r="AU205" s="157" t="s">
        <v>2503</v>
      </c>
      <c r="AV205" s="157" t="s">
        <v>2510</v>
      </c>
      <c r="AW205" s="157" t="s">
        <v>2505</v>
      </c>
      <c r="AX205" s="157" t="s">
        <v>533</v>
      </c>
      <c r="AY205" s="157">
        <v>9.625</v>
      </c>
      <c r="AZ205" s="157" t="s">
        <v>11</v>
      </c>
      <c r="BA205" s="157">
        <v>150000000</v>
      </c>
      <c r="BB205" s="157">
        <v>99.884</v>
      </c>
      <c r="BC205" s="157" t="s">
        <v>535</v>
      </c>
      <c r="BD205" s="157" t="s">
        <v>535</v>
      </c>
      <c r="BE205" s="157" t="s">
        <v>535</v>
      </c>
      <c r="BF205" s="157" t="s">
        <v>2511</v>
      </c>
      <c r="BG205" s="157" t="s">
        <v>533</v>
      </c>
      <c r="BH205" s="157" t="s">
        <v>533</v>
      </c>
      <c r="BI205" s="157" t="s">
        <v>81</v>
      </c>
      <c r="BJ205" s="157" t="s">
        <v>533</v>
      </c>
      <c r="BK205" s="157" t="s">
        <v>1700</v>
      </c>
      <c r="BL205" s="157" t="s">
        <v>1700</v>
      </c>
      <c r="BM205" s="157" t="s">
        <v>534</v>
      </c>
    </row>
    <row r="206" spans="1:65">
      <c r="A206" s="157">
        <v>204</v>
      </c>
      <c r="B206" s="157" t="s">
        <v>1201</v>
      </c>
      <c r="C206" s="157" t="s">
        <v>3458</v>
      </c>
      <c r="D206" s="157" t="s">
        <v>2512</v>
      </c>
      <c r="E206" s="157" t="s">
        <v>2074</v>
      </c>
      <c r="F206" s="157" t="s">
        <v>534</v>
      </c>
      <c r="G206" s="157" t="s">
        <v>534</v>
      </c>
      <c r="H206" s="157" t="s">
        <v>2513</v>
      </c>
      <c r="I206" s="157" t="s">
        <v>81</v>
      </c>
      <c r="J206" s="157" t="s">
        <v>80</v>
      </c>
      <c r="K206" s="157" t="s">
        <v>533</v>
      </c>
      <c r="L206" s="157" t="s">
        <v>533</v>
      </c>
      <c r="M206" s="157" t="s">
        <v>90</v>
      </c>
      <c r="N206" s="157" t="s">
        <v>90</v>
      </c>
      <c r="O206" s="157" t="s">
        <v>81</v>
      </c>
      <c r="P206" s="157" t="s">
        <v>80</v>
      </c>
      <c r="Q206" s="157" t="s">
        <v>2514</v>
      </c>
      <c r="R206" s="157" t="s">
        <v>533</v>
      </c>
      <c r="S206" s="157" t="s">
        <v>533</v>
      </c>
      <c r="T206" s="157" t="s">
        <v>533</v>
      </c>
      <c r="U206" s="157" t="s">
        <v>533</v>
      </c>
      <c r="V206" s="157" t="s">
        <v>533</v>
      </c>
      <c r="W206" s="157" t="s">
        <v>533</v>
      </c>
      <c r="X206" s="157" t="s">
        <v>533</v>
      </c>
      <c r="Y206" s="157" t="s">
        <v>534</v>
      </c>
      <c r="Z206" s="157" t="s">
        <v>534</v>
      </c>
      <c r="AA206" s="157" t="s">
        <v>534</v>
      </c>
      <c r="AB206" s="157" t="s">
        <v>534</v>
      </c>
      <c r="AC206" s="157" t="s">
        <v>535</v>
      </c>
      <c r="AD206" s="157" t="s">
        <v>533</v>
      </c>
      <c r="AE206" s="157" t="s">
        <v>1775</v>
      </c>
      <c r="AF206" s="157" t="s">
        <v>2514</v>
      </c>
      <c r="AG206" s="157" t="s">
        <v>3459</v>
      </c>
      <c r="AH206" s="157" t="s">
        <v>1982</v>
      </c>
      <c r="AI206" s="157" t="s">
        <v>1498</v>
      </c>
      <c r="AJ206" s="157" t="s">
        <v>1461</v>
      </c>
      <c r="AK206" s="157" t="s">
        <v>2515</v>
      </c>
      <c r="AL206" s="157" t="s">
        <v>534</v>
      </c>
      <c r="AM206" s="157" t="s">
        <v>534</v>
      </c>
      <c r="AN206" s="157" t="s">
        <v>534</v>
      </c>
      <c r="AO206" s="157" t="s">
        <v>534</v>
      </c>
      <c r="AP206" s="157" t="s">
        <v>534</v>
      </c>
      <c r="AQ206" s="157" t="s">
        <v>534</v>
      </c>
      <c r="AR206" s="157" t="s">
        <v>2078</v>
      </c>
      <c r="AS206" s="157" t="s">
        <v>534</v>
      </c>
      <c r="AT206" s="157" t="s">
        <v>534</v>
      </c>
      <c r="AU206" s="157" t="s">
        <v>2503</v>
      </c>
      <c r="AV206" s="157" t="s">
        <v>2516</v>
      </c>
      <c r="AW206" s="157" t="s">
        <v>2505</v>
      </c>
      <c r="AX206" s="157" t="s">
        <v>2506</v>
      </c>
      <c r="AY206" s="157">
        <v>5.55</v>
      </c>
      <c r="AZ206" s="157" t="s">
        <v>11</v>
      </c>
      <c r="BA206" s="157">
        <v>500000000</v>
      </c>
      <c r="BB206" s="157">
        <v>100</v>
      </c>
      <c r="BC206" s="157" t="s">
        <v>535</v>
      </c>
      <c r="BD206" s="157" t="s">
        <v>535</v>
      </c>
      <c r="BE206" s="157" t="s">
        <v>535</v>
      </c>
      <c r="BF206" s="157" t="s">
        <v>2517</v>
      </c>
      <c r="BG206" s="157" t="s">
        <v>533</v>
      </c>
      <c r="BH206" s="157" t="s">
        <v>533</v>
      </c>
      <c r="BI206" s="157" t="s">
        <v>81</v>
      </c>
      <c r="BJ206" s="157" t="s">
        <v>80</v>
      </c>
      <c r="BK206" s="157" t="s">
        <v>576</v>
      </c>
      <c r="BL206" s="157" t="s">
        <v>576</v>
      </c>
      <c r="BM206" s="157" t="s">
        <v>534</v>
      </c>
    </row>
    <row r="207" spans="1:65">
      <c r="A207" s="157">
        <v>205</v>
      </c>
      <c r="B207" s="157" t="s">
        <v>1202</v>
      </c>
      <c r="C207" s="157" t="s">
        <v>3458</v>
      </c>
      <c r="D207" s="157" t="s">
        <v>2518</v>
      </c>
      <c r="E207" s="157" t="s">
        <v>2519</v>
      </c>
      <c r="F207" s="157" t="s">
        <v>534</v>
      </c>
      <c r="G207" s="157" t="s">
        <v>534</v>
      </c>
      <c r="H207" s="157" t="s">
        <v>75</v>
      </c>
      <c r="I207" s="157" t="s">
        <v>533</v>
      </c>
      <c r="J207" s="157" t="s">
        <v>87</v>
      </c>
      <c r="K207" s="157" t="s">
        <v>533</v>
      </c>
      <c r="L207" s="157" t="s">
        <v>533</v>
      </c>
      <c r="M207" s="157" t="s">
        <v>75</v>
      </c>
      <c r="N207" s="157" t="s">
        <v>533</v>
      </c>
      <c r="O207" s="157" t="s">
        <v>533</v>
      </c>
      <c r="P207" s="157" t="s">
        <v>533</v>
      </c>
      <c r="Q207" s="157" t="s">
        <v>2068</v>
      </c>
      <c r="R207" s="157" t="s">
        <v>2520</v>
      </c>
      <c r="S207" s="157" t="s">
        <v>533</v>
      </c>
      <c r="T207" s="157" t="s">
        <v>533</v>
      </c>
      <c r="U207" s="157" t="s">
        <v>75</v>
      </c>
      <c r="V207" s="157" t="s">
        <v>533</v>
      </c>
      <c r="W207" s="157" t="s">
        <v>533</v>
      </c>
      <c r="X207" s="157" t="s">
        <v>87</v>
      </c>
      <c r="Y207" s="157" t="s">
        <v>2521</v>
      </c>
      <c r="Z207" s="157" t="s">
        <v>534</v>
      </c>
      <c r="AA207" s="157" t="s">
        <v>534</v>
      </c>
      <c r="AB207" s="157" t="s">
        <v>534</v>
      </c>
      <c r="AC207" s="157" t="s">
        <v>535</v>
      </c>
      <c r="AD207" s="157" t="s">
        <v>533</v>
      </c>
      <c r="AE207" s="157" t="s">
        <v>1459</v>
      </c>
      <c r="AF207" s="157" t="s">
        <v>2521</v>
      </c>
      <c r="AG207" s="157" t="s">
        <v>2521</v>
      </c>
      <c r="AH207" s="157" t="s">
        <v>1470</v>
      </c>
      <c r="AI207" s="157" t="s">
        <v>533</v>
      </c>
      <c r="AJ207" s="157" t="s">
        <v>1461</v>
      </c>
      <c r="AK207" s="157" t="s">
        <v>2522</v>
      </c>
      <c r="AL207" s="157" t="s">
        <v>534</v>
      </c>
      <c r="AM207" s="157" t="s">
        <v>534</v>
      </c>
      <c r="AN207" s="157" t="s">
        <v>534</v>
      </c>
      <c r="AO207" s="157" t="s">
        <v>534</v>
      </c>
      <c r="AP207" s="157" t="s">
        <v>534</v>
      </c>
      <c r="AQ207" s="157" t="s">
        <v>534</v>
      </c>
      <c r="AR207" s="157" t="s">
        <v>2523</v>
      </c>
      <c r="AS207" s="157" t="s">
        <v>534</v>
      </c>
      <c r="AT207" s="157" t="s">
        <v>534</v>
      </c>
      <c r="AU207" s="157" t="s">
        <v>2477</v>
      </c>
      <c r="AV207" s="157" t="s">
        <v>2524</v>
      </c>
      <c r="AW207" s="157" t="s">
        <v>2505</v>
      </c>
      <c r="AX207" s="157" t="s">
        <v>533</v>
      </c>
      <c r="AY207" s="157">
        <v>2.4</v>
      </c>
      <c r="AZ207" s="157" t="s">
        <v>11</v>
      </c>
      <c r="BA207" s="157">
        <v>500000000</v>
      </c>
      <c r="BB207" s="157">
        <v>100</v>
      </c>
      <c r="BC207" s="157" t="s">
        <v>535</v>
      </c>
      <c r="BD207" s="157" t="s">
        <v>535</v>
      </c>
      <c r="BE207" s="157" t="s">
        <v>535</v>
      </c>
      <c r="BF207" s="157" t="s">
        <v>2520</v>
      </c>
      <c r="BG207" s="157" t="s">
        <v>533</v>
      </c>
      <c r="BH207" s="157" t="s">
        <v>533</v>
      </c>
      <c r="BI207" s="157" t="s">
        <v>533</v>
      </c>
      <c r="BJ207" s="157" t="s">
        <v>87</v>
      </c>
      <c r="BK207" s="157" t="s">
        <v>2525</v>
      </c>
      <c r="BL207" s="157" t="s">
        <v>2521</v>
      </c>
      <c r="BM207" s="157" t="s">
        <v>534</v>
      </c>
    </row>
    <row r="208" spans="1:65">
      <c r="A208" s="157">
        <v>206</v>
      </c>
      <c r="B208" s="157" t="s">
        <v>1203</v>
      </c>
      <c r="C208" s="157" t="s">
        <v>3460</v>
      </c>
      <c r="D208" s="157" t="s">
        <v>2526</v>
      </c>
      <c r="E208" s="157" t="s">
        <v>533</v>
      </c>
      <c r="F208" s="157" t="s">
        <v>534</v>
      </c>
      <c r="G208" s="157" t="s">
        <v>534</v>
      </c>
      <c r="H208" s="157" t="s">
        <v>533</v>
      </c>
      <c r="I208" s="157" t="s">
        <v>533</v>
      </c>
      <c r="J208" s="157" t="s">
        <v>77</v>
      </c>
      <c r="K208" s="157" t="s">
        <v>533</v>
      </c>
      <c r="L208" s="157" t="s">
        <v>533</v>
      </c>
      <c r="M208" s="157" t="s">
        <v>533</v>
      </c>
      <c r="N208" s="157" t="s">
        <v>533</v>
      </c>
      <c r="O208" s="157" t="s">
        <v>533</v>
      </c>
      <c r="P208" s="157" t="s">
        <v>77</v>
      </c>
      <c r="Q208" s="157" t="s">
        <v>538</v>
      </c>
      <c r="R208" s="157" t="s">
        <v>533</v>
      </c>
      <c r="S208" s="157" t="s">
        <v>533</v>
      </c>
      <c r="T208" s="157" t="s">
        <v>533</v>
      </c>
      <c r="U208" s="157" t="s">
        <v>533</v>
      </c>
      <c r="V208" s="157" t="s">
        <v>533</v>
      </c>
      <c r="W208" s="157" t="s">
        <v>533</v>
      </c>
      <c r="X208" s="157" t="s">
        <v>533</v>
      </c>
      <c r="Y208" s="157" t="s">
        <v>534</v>
      </c>
      <c r="Z208" s="157" t="s">
        <v>534</v>
      </c>
      <c r="AA208" s="157" t="s">
        <v>534</v>
      </c>
      <c r="AB208" s="157" t="s">
        <v>534</v>
      </c>
      <c r="AC208" s="157" t="s">
        <v>535</v>
      </c>
      <c r="AD208" s="157" t="s">
        <v>533</v>
      </c>
      <c r="AE208" s="157" t="s">
        <v>1459</v>
      </c>
      <c r="AF208" s="157" t="s">
        <v>538</v>
      </c>
      <c r="AG208" s="157" t="s">
        <v>538</v>
      </c>
      <c r="AH208" s="157" t="s">
        <v>1460</v>
      </c>
      <c r="AI208" s="157" t="s">
        <v>533</v>
      </c>
      <c r="AJ208" s="157" t="s">
        <v>1461</v>
      </c>
      <c r="AK208" s="157" t="s">
        <v>2527</v>
      </c>
      <c r="AL208" s="157" t="s">
        <v>534</v>
      </c>
      <c r="AM208" s="157" t="s">
        <v>534</v>
      </c>
      <c r="AN208" s="157" t="s">
        <v>534</v>
      </c>
      <c r="AO208" s="157" t="s">
        <v>534</v>
      </c>
      <c r="AP208" s="157" t="s">
        <v>534</v>
      </c>
      <c r="AQ208" s="157" t="s">
        <v>534</v>
      </c>
      <c r="AR208" s="157" t="s">
        <v>534</v>
      </c>
      <c r="AS208" s="157" t="s">
        <v>534</v>
      </c>
      <c r="AT208" s="157" t="s">
        <v>534</v>
      </c>
      <c r="AU208" s="157" t="s">
        <v>2528</v>
      </c>
      <c r="AV208" s="157" t="s">
        <v>2529</v>
      </c>
      <c r="AW208" s="157" t="s">
        <v>2530</v>
      </c>
      <c r="AX208" s="157" t="s">
        <v>533</v>
      </c>
      <c r="AY208" s="157">
        <v>3.45</v>
      </c>
      <c r="AZ208" s="157" t="s">
        <v>11</v>
      </c>
      <c r="BA208" s="157">
        <v>300000000</v>
      </c>
      <c r="BB208" s="157">
        <v>100</v>
      </c>
      <c r="BC208" s="157" t="s">
        <v>535</v>
      </c>
      <c r="BD208" s="157" t="s">
        <v>535</v>
      </c>
      <c r="BE208" s="157" t="s">
        <v>535</v>
      </c>
      <c r="BF208" s="157" t="s">
        <v>2531</v>
      </c>
      <c r="BG208" s="157" t="s">
        <v>533</v>
      </c>
      <c r="BH208" s="157" t="s">
        <v>533</v>
      </c>
      <c r="BI208" s="157" t="s">
        <v>533</v>
      </c>
      <c r="BJ208" s="157" t="s">
        <v>77</v>
      </c>
      <c r="BK208" s="157" t="s">
        <v>538</v>
      </c>
      <c r="BL208" s="157" t="s">
        <v>538</v>
      </c>
      <c r="BM208" s="157" t="s">
        <v>534</v>
      </c>
    </row>
    <row r="209" spans="1:65">
      <c r="A209" s="157">
        <v>207</v>
      </c>
      <c r="B209" s="157" t="s">
        <v>1204</v>
      </c>
      <c r="C209" s="157" t="s">
        <v>3461</v>
      </c>
      <c r="D209" s="157" t="s">
        <v>2532</v>
      </c>
      <c r="E209" s="157" t="s">
        <v>533</v>
      </c>
      <c r="F209" s="157" t="s">
        <v>534</v>
      </c>
      <c r="G209" s="157" t="s">
        <v>534</v>
      </c>
      <c r="H209" s="157" t="s">
        <v>533</v>
      </c>
      <c r="I209" s="157" t="s">
        <v>533</v>
      </c>
      <c r="J209" s="157" t="s">
        <v>81</v>
      </c>
      <c r="K209" s="157" t="s">
        <v>533</v>
      </c>
      <c r="L209" s="157" t="s">
        <v>533</v>
      </c>
      <c r="M209" s="157" t="s">
        <v>533</v>
      </c>
      <c r="N209" s="157" t="s">
        <v>533</v>
      </c>
      <c r="O209" s="157" t="s">
        <v>533</v>
      </c>
      <c r="P209" s="157" t="s">
        <v>73</v>
      </c>
      <c r="Q209" s="157" t="s">
        <v>560</v>
      </c>
      <c r="R209" s="157" t="s">
        <v>533</v>
      </c>
      <c r="S209" s="157" t="s">
        <v>533</v>
      </c>
      <c r="T209" s="157" t="s">
        <v>533</v>
      </c>
      <c r="U209" s="157" t="s">
        <v>533</v>
      </c>
      <c r="V209" s="157" t="s">
        <v>533</v>
      </c>
      <c r="W209" s="157" t="s">
        <v>533</v>
      </c>
      <c r="X209" s="157" t="s">
        <v>533</v>
      </c>
      <c r="Y209" s="157" t="s">
        <v>534</v>
      </c>
      <c r="Z209" s="157" t="s">
        <v>534</v>
      </c>
      <c r="AA209" s="157" t="s">
        <v>534</v>
      </c>
      <c r="AB209" s="157" t="s">
        <v>534</v>
      </c>
      <c r="AC209" s="157" t="s">
        <v>535</v>
      </c>
      <c r="AD209" s="157" t="s">
        <v>533</v>
      </c>
      <c r="AE209" s="157" t="s">
        <v>1459</v>
      </c>
      <c r="AF209" s="157" t="s">
        <v>560</v>
      </c>
      <c r="AG209" s="157" t="s">
        <v>3364</v>
      </c>
      <c r="AH209" s="157" t="s">
        <v>1460</v>
      </c>
      <c r="AI209" s="157" t="s">
        <v>533</v>
      </c>
      <c r="AJ209" s="157" t="s">
        <v>1461</v>
      </c>
      <c r="AK209" s="157" t="s">
        <v>2533</v>
      </c>
      <c r="AL209" s="157" t="s">
        <v>534</v>
      </c>
      <c r="AM209" s="157" t="s">
        <v>534</v>
      </c>
      <c r="AN209" s="157" t="s">
        <v>534</v>
      </c>
      <c r="AO209" s="157" t="s">
        <v>534</v>
      </c>
      <c r="AP209" s="157" t="s">
        <v>534</v>
      </c>
      <c r="AQ209" s="157" t="s">
        <v>534</v>
      </c>
      <c r="AR209" s="157" t="s">
        <v>534</v>
      </c>
      <c r="AS209" s="157" t="s">
        <v>534</v>
      </c>
      <c r="AT209" s="157" t="s">
        <v>534</v>
      </c>
      <c r="AU209" s="157" t="s">
        <v>2528</v>
      </c>
      <c r="AV209" s="157" t="s">
        <v>1670</v>
      </c>
      <c r="AW209" s="157" t="s">
        <v>2534</v>
      </c>
      <c r="AX209" s="157" t="s">
        <v>533</v>
      </c>
      <c r="AY209" s="157">
        <v>4.2</v>
      </c>
      <c r="AZ209" s="157" t="s">
        <v>532</v>
      </c>
      <c r="BA209" s="157">
        <v>250000000</v>
      </c>
      <c r="BB209" s="157">
        <v>100</v>
      </c>
      <c r="BC209" s="157" t="s">
        <v>535</v>
      </c>
      <c r="BD209" s="157" t="s">
        <v>535</v>
      </c>
      <c r="BE209" s="157" t="s">
        <v>535</v>
      </c>
      <c r="BF209" s="157" t="s">
        <v>2535</v>
      </c>
      <c r="BG209" s="157" t="s">
        <v>533</v>
      </c>
      <c r="BH209" s="157" t="s">
        <v>533</v>
      </c>
      <c r="BI209" s="157" t="s">
        <v>533</v>
      </c>
      <c r="BJ209" s="157" t="s">
        <v>73</v>
      </c>
      <c r="BK209" s="157" t="s">
        <v>560</v>
      </c>
      <c r="BL209" s="157" t="s">
        <v>560</v>
      </c>
      <c r="BM209" s="157" t="s">
        <v>534</v>
      </c>
    </row>
    <row r="210" spans="1:65">
      <c r="A210" s="157">
        <v>208</v>
      </c>
      <c r="B210" s="157" t="s">
        <v>1205</v>
      </c>
      <c r="C210" s="157" t="s">
        <v>3461</v>
      </c>
      <c r="D210" s="157" t="s">
        <v>2532</v>
      </c>
      <c r="E210" s="157" t="s">
        <v>533</v>
      </c>
      <c r="F210" s="157" t="s">
        <v>534</v>
      </c>
      <c r="G210" s="157" t="s">
        <v>534</v>
      </c>
      <c r="H210" s="157" t="s">
        <v>533</v>
      </c>
      <c r="I210" s="157" t="s">
        <v>533</v>
      </c>
      <c r="J210" s="157" t="s">
        <v>73</v>
      </c>
      <c r="K210" s="157" t="s">
        <v>533</v>
      </c>
      <c r="L210" s="157" t="s">
        <v>533</v>
      </c>
      <c r="M210" s="157" t="s">
        <v>533</v>
      </c>
      <c r="N210" s="157" t="s">
        <v>533</v>
      </c>
      <c r="O210" s="157" t="s">
        <v>533</v>
      </c>
      <c r="P210" s="157" t="s">
        <v>73</v>
      </c>
      <c r="Q210" s="157" t="s">
        <v>560</v>
      </c>
      <c r="R210" s="157" t="s">
        <v>533</v>
      </c>
      <c r="S210" s="157" t="s">
        <v>533</v>
      </c>
      <c r="T210" s="157" t="s">
        <v>533</v>
      </c>
      <c r="U210" s="157" t="s">
        <v>533</v>
      </c>
      <c r="V210" s="157" t="s">
        <v>533</v>
      </c>
      <c r="W210" s="157" t="s">
        <v>533</v>
      </c>
      <c r="X210" s="157" t="s">
        <v>533</v>
      </c>
      <c r="Y210" s="157" t="s">
        <v>534</v>
      </c>
      <c r="Z210" s="157">
        <v>260</v>
      </c>
      <c r="AA210" s="157" t="s">
        <v>534</v>
      </c>
      <c r="AB210" s="157" t="s">
        <v>534</v>
      </c>
      <c r="AC210" s="157" t="s">
        <v>535</v>
      </c>
      <c r="AD210" s="157" t="s">
        <v>533</v>
      </c>
      <c r="AE210" s="157" t="s">
        <v>1459</v>
      </c>
      <c r="AF210" s="157" t="s">
        <v>560</v>
      </c>
      <c r="AG210" s="157" t="s">
        <v>560</v>
      </c>
      <c r="AH210" s="157" t="s">
        <v>1460</v>
      </c>
      <c r="AI210" s="157" t="s">
        <v>533</v>
      </c>
      <c r="AJ210" s="157">
        <v>260</v>
      </c>
      <c r="AK210" s="157" t="s">
        <v>2533</v>
      </c>
      <c r="AL210" s="157" t="s">
        <v>534</v>
      </c>
      <c r="AM210" s="157" t="s">
        <v>534</v>
      </c>
      <c r="AN210" s="157" t="s">
        <v>534</v>
      </c>
      <c r="AO210" s="157" t="s">
        <v>534</v>
      </c>
      <c r="AP210" s="157" t="s">
        <v>534</v>
      </c>
      <c r="AQ210" s="157" t="s">
        <v>534</v>
      </c>
      <c r="AR210" s="157" t="s">
        <v>534</v>
      </c>
      <c r="AS210" s="157" t="s">
        <v>534</v>
      </c>
      <c r="AT210" s="157" t="s">
        <v>534</v>
      </c>
      <c r="AU210" s="157" t="s">
        <v>2528</v>
      </c>
      <c r="AV210" s="157" t="s">
        <v>2536</v>
      </c>
      <c r="AW210" s="157" t="s">
        <v>2534</v>
      </c>
      <c r="AX210" s="157" t="s">
        <v>2537</v>
      </c>
      <c r="AY210" s="157">
        <v>3.35</v>
      </c>
      <c r="AZ210" s="157" t="s">
        <v>11</v>
      </c>
      <c r="BA210" s="157">
        <v>560000000</v>
      </c>
      <c r="BB210" s="157">
        <v>99.734999999999999</v>
      </c>
      <c r="BC210" s="157" t="s">
        <v>535</v>
      </c>
      <c r="BD210" s="157" t="s">
        <v>535</v>
      </c>
      <c r="BE210" s="157" t="s">
        <v>535</v>
      </c>
      <c r="BF210" s="157" t="s">
        <v>2535</v>
      </c>
      <c r="BG210" s="157" t="s">
        <v>533</v>
      </c>
      <c r="BH210" s="157" t="s">
        <v>533</v>
      </c>
      <c r="BI210" s="157" t="s">
        <v>533</v>
      </c>
      <c r="BJ210" s="157" t="s">
        <v>73</v>
      </c>
      <c r="BK210" s="157" t="s">
        <v>560</v>
      </c>
      <c r="BL210" s="157" t="s">
        <v>560</v>
      </c>
      <c r="BM210" s="157" t="s">
        <v>534</v>
      </c>
    </row>
    <row r="211" spans="1:65">
      <c r="A211" s="157">
        <v>209</v>
      </c>
      <c r="B211" s="157" t="s">
        <v>1206</v>
      </c>
      <c r="C211" s="157" t="s">
        <v>3462</v>
      </c>
      <c r="D211" s="157" t="s">
        <v>2538</v>
      </c>
      <c r="E211" s="157" t="s">
        <v>533</v>
      </c>
      <c r="F211" s="157" t="s">
        <v>534</v>
      </c>
      <c r="G211" s="157" t="s">
        <v>534</v>
      </c>
      <c r="H211" s="157" t="s">
        <v>533</v>
      </c>
      <c r="I211" s="157" t="s">
        <v>533</v>
      </c>
      <c r="J211" s="157" t="s">
        <v>77</v>
      </c>
      <c r="K211" s="157" t="s">
        <v>533</v>
      </c>
      <c r="L211" s="157" t="s">
        <v>533</v>
      </c>
      <c r="M211" s="157" t="s">
        <v>533</v>
      </c>
      <c r="N211" s="157" t="s">
        <v>533</v>
      </c>
      <c r="O211" s="157" t="s">
        <v>533</v>
      </c>
      <c r="P211" s="157" t="s">
        <v>77</v>
      </c>
      <c r="Q211" s="157" t="s">
        <v>538</v>
      </c>
      <c r="R211" s="157" t="s">
        <v>533</v>
      </c>
      <c r="S211" s="157" t="s">
        <v>533</v>
      </c>
      <c r="T211" s="157" t="s">
        <v>533</v>
      </c>
      <c r="U211" s="157" t="s">
        <v>533</v>
      </c>
      <c r="V211" s="157" t="s">
        <v>533</v>
      </c>
      <c r="W211" s="157" t="s">
        <v>533</v>
      </c>
      <c r="X211" s="157" t="s">
        <v>533</v>
      </c>
      <c r="Y211" s="157" t="s">
        <v>534</v>
      </c>
      <c r="Z211" s="157" t="s">
        <v>534</v>
      </c>
      <c r="AA211" s="157" t="s">
        <v>534</v>
      </c>
      <c r="AB211" s="157" t="s">
        <v>534</v>
      </c>
      <c r="AC211" s="157" t="s">
        <v>535</v>
      </c>
      <c r="AD211" s="157" t="s">
        <v>533</v>
      </c>
      <c r="AE211" s="157" t="s">
        <v>1459</v>
      </c>
      <c r="AF211" s="157" t="s">
        <v>538</v>
      </c>
      <c r="AG211" s="157" t="s">
        <v>538</v>
      </c>
      <c r="AH211" s="157" t="s">
        <v>1460</v>
      </c>
      <c r="AI211" s="157" t="s">
        <v>533</v>
      </c>
      <c r="AJ211" s="157" t="s">
        <v>1461</v>
      </c>
      <c r="AK211" s="157" t="s">
        <v>2539</v>
      </c>
      <c r="AL211" s="157" t="s">
        <v>534</v>
      </c>
      <c r="AM211" s="157" t="s">
        <v>534</v>
      </c>
      <c r="AN211" s="157" t="s">
        <v>534</v>
      </c>
      <c r="AO211" s="157" t="s">
        <v>534</v>
      </c>
      <c r="AP211" s="157" t="s">
        <v>534</v>
      </c>
      <c r="AQ211" s="157" t="s">
        <v>534</v>
      </c>
      <c r="AR211" s="157" t="s">
        <v>534</v>
      </c>
      <c r="AS211" s="157" t="s">
        <v>534</v>
      </c>
      <c r="AT211" s="157" t="s">
        <v>534</v>
      </c>
      <c r="AU211" s="157" t="s">
        <v>2505</v>
      </c>
      <c r="AV211" s="157" t="s">
        <v>2540</v>
      </c>
      <c r="AW211" s="157" t="s">
        <v>2541</v>
      </c>
      <c r="AX211" s="157" t="s">
        <v>533</v>
      </c>
      <c r="AY211" s="157">
        <v>3.5</v>
      </c>
      <c r="AZ211" s="157" t="s">
        <v>11</v>
      </c>
      <c r="BA211" s="157">
        <v>300000000</v>
      </c>
      <c r="BB211" s="157">
        <v>100</v>
      </c>
      <c r="BC211" s="157" t="s">
        <v>535</v>
      </c>
      <c r="BD211" s="157" t="s">
        <v>535</v>
      </c>
      <c r="BE211" s="157" t="s">
        <v>535</v>
      </c>
      <c r="BF211" s="157" t="s">
        <v>534</v>
      </c>
      <c r="BG211" s="157" t="s">
        <v>534</v>
      </c>
      <c r="BH211" s="157" t="s">
        <v>534</v>
      </c>
      <c r="BI211" s="157" t="s">
        <v>534</v>
      </c>
      <c r="BJ211" s="157" t="s">
        <v>534</v>
      </c>
      <c r="BK211" s="157" t="s">
        <v>534</v>
      </c>
      <c r="BL211" s="157" t="s">
        <v>538</v>
      </c>
      <c r="BM211" s="157" t="s">
        <v>534</v>
      </c>
    </row>
    <row r="212" spans="1:65">
      <c r="A212" s="157">
        <v>210</v>
      </c>
      <c r="B212" s="157" t="s">
        <v>1207</v>
      </c>
      <c r="C212" s="157" t="s">
        <v>3463</v>
      </c>
      <c r="D212" s="157" t="s">
        <v>2542</v>
      </c>
      <c r="E212" s="157" t="s">
        <v>2543</v>
      </c>
      <c r="F212" s="157">
        <v>10639058</v>
      </c>
      <c r="G212" s="157" t="s">
        <v>2544</v>
      </c>
      <c r="H212" s="157" t="s">
        <v>86</v>
      </c>
      <c r="I212" s="157" t="s">
        <v>533</v>
      </c>
      <c r="J212" s="157" t="s">
        <v>83</v>
      </c>
      <c r="K212" s="157" t="s">
        <v>533</v>
      </c>
      <c r="L212" s="157" t="s">
        <v>533</v>
      </c>
      <c r="M212" s="157" t="s">
        <v>82</v>
      </c>
      <c r="N212" s="157" t="s">
        <v>533</v>
      </c>
      <c r="O212" s="157" t="s">
        <v>533</v>
      </c>
      <c r="P212" s="157" t="s">
        <v>533</v>
      </c>
      <c r="Q212" s="157" t="s">
        <v>2591</v>
      </c>
      <c r="R212" s="157" t="s">
        <v>2545</v>
      </c>
      <c r="S212" s="157" t="s">
        <v>533</v>
      </c>
      <c r="T212" s="157" t="s">
        <v>533</v>
      </c>
      <c r="U212" s="157" t="s">
        <v>533</v>
      </c>
      <c r="V212" s="157" t="s">
        <v>533</v>
      </c>
      <c r="W212" s="157" t="s">
        <v>533</v>
      </c>
      <c r="X212" s="157" t="s">
        <v>572</v>
      </c>
      <c r="Y212" s="157" t="s">
        <v>573</v>
      </c>
      <c r="Z212" s="157" t="s">
        <v>534</v>
      </c>
      <c r="AA212" s="157" t="s">
        <v>534</v>
      </c>
      <c r="AB212" s="157" t="s">
        <v>534</v>
      </c>
      <c r="AC212" s="157" t="s">
        <v>535</v>
      </c>
      <c r="AD212" s="157" t="s">
        <v>533</v>
      </c>
      <c r="AE212" s="157" t="s">
        <v>1459</v>
      </c>
      <c r="AF212" s="157" t="s">
        <v>573</v>
      </c>
      <c r="AG212" s="157" t="s">
        <v>3464</v>
      </c>
      <c r="AH212" s="157" t="s">
        <v>1470</v>
      </c>
      <c r="AI212" s="157" t="s">
        <v>533</v>
      </c>
      <c r="AJ212" s="157" t="s">
        <v>1461</v>
      </c>
      <c r="AK212" s="157" t="s">
        <v>2546</v>
      </c>
      <c r="AL212" s="157">
        <v>10639058</v>
      </c>
      <c r="AM212" s="157" t="s">
        <v>2544</v>
      </c>
      <c r="AN212" s="157" t="s">
        <v>533</v>
      </c>
      <c r="AO212" s="157" t="s">
        <v>533</v>
      </c>
      <c r="AP212" s="157" t="s">
        <v>71</v>
      </c>
      <c r="AQ212" s="157" t="s">
        <v>1524</v>
      </c>
      <c r="AR212" s="157" t="s">
        <v>2547</v>
      </c>
      <c r="AS212" s="157" t="s">
        <v>534</v>
      </c>
      <c r="AT212" s="157" t="s">
        <v>534</v>
      </c>
      <c r="AU212" s="157" t="s">
        <v>2534</v>
      </c>
      <c r="AV212" s="157" t="s">
        <v>2548</v>
      </c>
      <c r="AW212" s="157" t="s">
        <v>2494</v>
      </c>
      <c r="AX212" s="157" t="s">
        <v>533</v>
      </c>
      <c r="AY212" s="157">
        <v>3.95</v>
      </c>
      <c r="AZ212" s="157" t="s">
        <v>11</v>
      </c>
      <c r="BA212" s="157">
        <v>200000000</v>
      </c>
      <c r="BB212" s="157">
        <v>100</v>
      </c>
      <c r="BC212" s="157" t="s">
        <v>535</v>
      </c>
      <c r="BD212" s="157" t="s">
        <v>535</v>
      </c>
      <c r="BE212" s="157" t="s">
        <v>535</v>
      </c>
      <c r="BF212" s="157" t="s">
        <v>2545</v>
      </c>
      <c r="BG212" s="157" t="s">
        <v>533</v>
      </c>
      <c r="BH212" s="157" t="s">
        <v>533</v>
      </c>
      <c r="BI212" s="157" t="s">
        <v>533</v>
      </c>
      <c r="BJ212" s="157" t="s">
        <v>572</v>
      </c>
      <c r="BK212" s="157" t="s">
        <v>573</v>
      </c>
      <c r="BL212" s="157" t="s">
        <v>573</v>
      </c>
      <c r="BM212" s="157" t="s">
        <v>534</v>
      </c>
    </row>
    <row r="213" spans="1:65">
      <c r="A213" s="157">
        <v>211</v>
      </c>
      <c r="B213" s="157" t="s">
        <v>1208</v>
      </c>
      <c r="C213" s="157" t="s">
        <v>3465</v>
      </c>
      <c r="D213" s="157" t="s">
        <v>2549</v>
      </c>
      <c r="E213" s="157" t="s">
        <v>2550</v>
      </c>
      <c r="F213" s="157" t="s">
        <v>534</v>
      </c>
      <c r="G213" s="157" t="s">
        <v>534</v>
      </c>
      <c r="H213" s="157" t="s">
        <v>533</v>
      </c>
      <c r="I213" s="157" t="s">
        <v>83</v>
      </c>
      <c r="J213" s="157" t="s">
        <v>533</v>
      </c>
      <c r="K213" s="157" t="s">
        <v>533</v>
      </c>
      <c r="L213" s="157" t="s">
        <v>533</v>
      </c>
      <c r="M213" s="157" t="s">
        <v>533</v>
      </c>
      <c r="N213" s="157" t="s">
        <v>533</v>
      </c>
      <c r="O213" s="157" t="s">
        <v>533</v>
      </c>
      <c r="P213" s="157" t="s">
        <v>533</v>
      </c>
      <c r="Q213" s="157" t="s">
        <v>149</v>
      </c>
      <c r="R213" s="157" t="s">
        <v>2551</v>
      </c>
      <c r="S213" s="157" t="s">
        <v>533</v>
      </c>
      <c r="T213" s="157" t="s">
        <v>533</v>
      </c>
      <c r="U213" s="157" t="s">
        <v>82</v>
      </c>
      <c r="V213" s="157" t="s">
        <v>533</v>
      </c>
      <c r="W213" s="157" t="s">
        <v>83</v>
      </c>
      <c r="X213" s="157" t="s">
        <v>533</v>
      </c>
      <c r="Y213" s="157" t="s">
        <v>2552</v>
      </c>
      <c r="Z213" s="157">
        <v>143.9</v>
      </c>
      <c r="AA213" s="157">
        <v>143.9</v>
      </c>
      <c r="AB213" s="157" t="s">
        <v>534</v>
      </c>
      <c r="AC213" s="157" t="s">
        <v>535</v>
      </c>
      <c r="AD213" s="157" t="s">
        <v>533</v>
      </c>
      <c r="AE213" s="157" t="s">
        <v>1459</v>
      </c>
      <c r="AF213" s="157" t="s">
        <v>2552</v>
      </c>
      <c r="AG213" s="157" t="s">
        <v>2557</v>
      </c>
      <c r="AH213" s="157" t="s">
        <v>1498</v>
      </c>
      <c r="AI213" s="157" t="s">
        <v>533</v>
      </c>
      <c r="AJ213" s="157">
        <v>143.9</v>
      </c>
      <c r="AK213" s="157" t="s">
        <v>2553</v>
      </c>
      <c r="AL213" s="157" t="s">
        <v>1451</v>
      </c>
      <c r="AM213" s="157" t="s">
        <v>534</v>
      </c>
      <c r="AN213" s="157" t="s">
        <v>533</v>
      </c>
      <c r="AO213" s="157" t="s">
        <v>533</v>
      </c>
      <c r="AP213" s="157" t="s">
        <v>533</v>
      </c>
      <c r="AQ213" s="157" t="s">
        <v>534</v>
      </c>
      <c r="AR213" s="157" t="s">
        <v>2554</v>
      </c>
      <c r="AS213" s="157" t="s">
        <v>534</v>
      </c>
      <c r="AT213" s="157" t="s">
        <v>534</v>
      </c>
      <c r="AU213" s="157" t="s">
        <v>2541</v>
      </c>
      <c r="AV213" s="157" t="s">
        <v>2555</v>
      </c>
      <c r="AW213" s="157" t="s">
        <v>2556</v>
      </c>
      <c r="AX213" s="157" t="s">
        <v>1710</v>
      </c>
      <c r="AY213" s="157">
        <v>0.875</v>
      </c>
      <c r="AZ213" s="157" t="s">
        <v>1925</v>
      </c>
      <c r="BA213" s="157">
        <v>300000000</v>
      </c>
      <c r="BB213" s="157">
        <v>99.786000000000001</v>
      </c>
      <c r="BC213" s="157" t="s">
        <v>535</v>
      </c>
      <c r="BD213" s="157" t="s">
        <v>535</v>
      </c>
      <c r="BE213" s="157" t="s">
        <v>535</v>
      </c>
      <c r="BF213" s="157" t="s">
        <v>2551</v>
      </c>
      <c r="BG213" s="157" t="s">
        <v>533</v>
      </c>
      <c r="BH213" s="157" t="s">
        <v>533</v>
      </c>
      <c r="BI213" s="157" t="s">
        <v>83</v>
      </c>
      <c r="BJ213" s="157" t="s">
        <v>533</v>
      </c>
      <c r="BK213" s="157" t="s">
        <v>2557</v>
      </c>
      <c r="BL213" s="157" t="s">
        <v>2552</v>
      </c>
      <c r="BM213" s="157" t="s">
        <v>534</v>
      </c>
    </row>
    <row r="214" spans="1:65">
      <c r="A214" s="157">
        <v>212</v>
      </c>
      <c r="B214" s="157" t="s">
        <v>1209</v>
      </c>
      <c r="C214" s="157" t="s">
        <v>3465</v>
      </c>
      <c r="D214" s="157" t="s">
        <v>2549</v>
      </c>
      <c r="E214" s="157" t="s">
        <v>2550</v>
      </c>
      <c r="F214" s="157" t="s">
        <v>534</v>
      </c>
      <c r="G214" s="157" t="s">
        <v>534</v>
      </c>
      <c r="H214" s="157" t="s">
        <v>533</v>
      </c>
      <c r="I214" s="157" t="s">
        <v>83</v>
      </c>
      <c r="J214" s="157" t="s">
        <v>533</v>
      </c>
      <c r="K214" s="157" t="s">
        <v>533</v>
      </c>
      <c r="L214" s="157" t="s">
        <v>533</v>
      </c>
      <c r="M214" s="157" t="s">
        <v>533</v>
      </c>
      <c r="N214" s="157" t="s">
        <v>533</v>
      </c>
      <c r="O214" s="157" t="s">
        <v>533</v>
      </c>
      <c r="P214" s="157" t="s">
        <v>533</v>
      </c>
      <c r="Q214" s="157" t="s">
        <v>149</v>
      </c>
      <c r="R214" s="157" t="s">
        <v>2551</v>
      </c>
      <c r="S214" s="157" t="s">
        <v>533</v>
      </c>
      <c r="T214" s="157" t="s">
        <v>533</v>
      </c>
      <c r="U214" s="157" t="s">
        <v>82</v>
      </c>
      <c r="V214" s="157" t="s">
        <v>533</v>
      </c>
      <c r="W214" s="157" t="s">
        <v>83</v>
      </c>
      <c r="X214" s="157" t="s">
        <v>533</v>
      </c>
      <c r="Y214" s="157" t="s">
        <v>2552</v>
      </c>
      <c r="Z214" s="157">
        <v>105</v>
      </c>
      <c r="AA214" s="157">
        <v>105</v>
      </c>
      <c r="AB214" s="157" t="s">
        <v>534</v>
      </c>
      <c r="AC214" s="157" t="s">
        <v>535</v>
      </c>
      <c r="AD214" s="157" t="s">
        <v>533</v>
      </c>
      <c r="AE214" s="157" t="s">
        <v>1459</v>
      </c>
      <c r="AF214" s="157" t="s">
        <v>2552</v>
      </c>
      <c r="AG214" s="157" t="s">
        <v>2557</v>
      </c>
      <c r="AH214" s="157" t="s">
        <v>1498</v>
      </c>
      <c r="AI214" s="157" t="s">
        <v>533</v>
      </c>
      <c r="AJ214" s="157">
        <v>105</v>
      </c>
      <c r="AK214" s="157" t="s">
        <v>2553</v>
      </c>
      <c r="AL214" s="157" t="s">
        <v>534</v>
      </c>
      <c r="AM214" s="157" t="s">
        <v>534</v>
      </c>
      <c r="AN214" s="157" t="s">
        <v>534</v>
      </c>
      <c r="AO214" s="157" t="s">
        <v>534</v>
      </c>
      <c r="AP214" s="157" t="s">
        <v>534</v>
      </c>
      <c r="AQ214" s="157" t="s">
        <v>534</v>
      </c>
      <c r="AR214" s="157" t="s">
        <v>2554</v>
      </c>
      <c r="AS214" s="157" t="s">
        <v>534</v>
      </c>
      <c r="AT214" s="157" t="s">
        <v>534</v>
      </c>
      <c r="AU214" s="157" t="s">
        <v>2541</v>
      </c>
      <c r="AV214" s="157" t="s">
        <v>2555</v>
      </c>
      <c r="AW214" s="157" t="s">
        <v>2556</v>
      </c>
      <c r="AX214" s="157" t="s">
        <v>1710</v>
      </c>
      <c r="AY214" s="157">
        <v>1.875</v>
      </c>
      <c r="AZ214" s="157" t="s">
        <v>11</v>
      </c>
      <c r="BA214" s="157">
        <v>300000000</v>
      </c>
      <c r="BB214" s="157">
        <v>99.881</v>
      </c>
      <c r="BC214" s="157" t="s">
        <v>535</v>
      </c>
      <c r="BD214" s="157" t="s">
        <v>535</v>
      </c>
      <c r="BE214" s="157" t="s">
        <v>535</v>
      </c>
      <c r="BF214" s="157" t="s">
        <v>2551</v>
      </c>
      <c r="BG214" s="157" t="s">
        <v>533</v>
      </c>
      <c r="BH214" s="157" t="s">
        <v>533</v>
      </c>
      <c r="BI214" s="157" t="s">
        <v>83</v>
      </c>
      <c r="BJ214" s="157" t="s">
        <v>533</v>
      </c>
      <c r="BK214" s="157" t="s">
        <v>2557</v>
      </c>
      <c r="BL214" s="157" t="s">
        <v>2552</v>
      </c>
      <c r="BM214" s="157" t="s">
        <v>534</v>
      </c>
    </row>
    <row r="215" spans="1:65">
      <c r="A215" s="157">
        <v>213</v>
      </c>
      <c r="B215" s="157" t="s">
        <v>1210</v>
      </c>
      <c r="C215" s="157" t="s">
        <v>3394</v>
      </c>
      <c r="D215" s="157" t="s">
        <v>2377</v>
      </c>
      <c r="E215" s="157" t="s">
        <v>2074</v>
      </c>
      <c r="F215" s="157" t="s">
        <v>534</v>
      </c>
      <c r="G215" s="157" t="s">
        <v>534</v>
      </c>
      <c r="H215" s="157" t="s">
        <v>533</v>
      </c>
      <c r="I215" s="157" t="s">
        <v>533</v>
      </c>
      <c r="J215" s="157" t="s">
        <v>102</v>
      </c>
      <c r="K215" s="157" t="s">
        <v>533</v>
      </c>
      <c r="L215" s="157" t="s">
        <v>533</v>
      </c>
      <c r="M215" s="157" t="s">
        <v>533</v>
      </c>
      <c r="N215" s="157" t="s">
        <v>1865</v>
      </c>
      <c r="O215" s="157" t="s">
        <v>93</v>
      </c>
      <c r="P215" s="157" t="s">
        <v>102</v>
      </c>
      <c r="Q215" s="157" t="s">
        <v>2378</v>
      </c>
      <c r="R215" s="157" t="s">
        <v>533</v>
      </c>
      <c r="S215" s="157" t="s">
        <v>533</v>
      </c>
      <c r="T215" s="157" t="s">
        <v>533</v>
      </c>
      <c r="U215" s="157" t="s">
        <v>533</v>
      </c>
      <c r="V215" s="157" t="s">
        <v>533</v>
      </c>
      <c r="W215" s="157" t="s">
        <v>533</v>
      </c>
      <c r="X215" s="157" t="s">
        <v>533</v>
      </c>
      <c r="Y215" s="157" t="s">
        <v>534</v>
      </c>
      <c r="Z215" s="157" t="s">
        <v>534</v>
      </c>
      <c r="AA215" s="157" t="s">
        <v>534</v>
      </c>
      <c r="AB215" s="157" t="s">
        <v>534</v>
      </c>
      <c r="AC215" s="157" t="s">
        <v>535</v>
      </c>
      <c r="AD215" s="157" t="s">
        <v>533</v>
      </c>
      <c r="AE215" s="157" t="s">
        <v>1775</v>
      </c>
      <c r="AF215" s="157" t="s">
        <v>2378</v>
      </c>
      <c r="AG215" s="157" t="s">
        <v>3440</v>
      </c>
      <c r="AH215" s="157" t="s">
        <v>2076</v>
      </c>
      <c r="AI215" s="157" t="s">
        <v>1498</v>
      </c>
      <c r="AJ215" s="157" t="s">
        <v>1461</v>
      </c>
      <c r="AK215" s="157" t="s">
        <v>2379</v>
      </c>
      <c r="AL215" s="157" t="s">
        <v>534</v>
      </c>
      <c r="AM215" s="157" t="s">
        <v>534</v>
      </c>
      <c r="AN215" s="157" t="s">
        <v>534</v>
      </c>
      <c r="AO215" s="157" t="s">
        <v>534</v>
      </c>
      <c r="AP215" s="157" t="s">
        <v>534</v>
      </c>
      <c r="AQ215" s="157" t="s">
        <v>534</v>
      </c>
      <c r="AR215" s="157" t="s">
        <v>2078</v>
      </c>
      <c r="AS215" s="157" t="s">
        <v>534</v>
      </c>
      <c r="AT215" s="157" t="s">
        <v>534</v>
      </c>
      <c r="AU215" s="157" t="s">
        <v>2079</v>
      </c>
      <c r="AV215" s="157" t="s">
        <v>2081</v>
      </c>
      <c r="AW215" s="157" t="s">
        <v>2080</v>
      </c>
      <c r="AX215" s="157" t="s">
        <v>2558</v>
      </c>
      <c r="AY215" s="157">
        <v>7</v>
      </c>
      <c r="AZ215" s="157" t="s">
        <v>11</v>
      </c>
      <c r="BA215" s="157">
        <v>300000000</v>
      </c>
      <c r="BB215" s="157">
        <v>100</v>
      </c>
      <c r="BC215" s="157" t="s">
        <v>535</v>
      </c>
      <c r="BD215" s="157" t="s">
        <v>535</v>
      </c>
      <c r="BE215" s="157" t="s">
        <v>535</v>
      </c>
      <c r="BF215" s="157" t="s">
        <v>2384</v>
      </c>
      <c r="BG215" s="157" t="s">
        <v>533</v>
      </c>
      <c r="BH215" s="157" t="s">
        <v>533</v>
      </c>
      <c r="BI215" s="157" t="s">
        <v>93</v>
      </c>
      <c r="BJ215" s="157" t="s">
        <v>102</v>
      </c>
      <c r="BK215" s="157" t="s">
        <v>2385</v>
      </c>
      <c r="BL215" s="157" t="s">
        <v>2385</v>
      </c>
      <c r="BM215" s="157" t="s">
        <v>534</v>
      </c>
    </row>
    <row r="216" spans="1:65">
      <c r="A216" s="157">
        <v>214</v>
      </c>
      <c r="B216" s="157" t="s">
        <v>1211</v>
      </c>
      <c r="C216" s="157" t="s">
        <v>3394</v>
      </c>
      <c r="D216" s="157" t="s">
        <v>2386</v>
      </c>
      <c r="E216" s="157" t="s">
        <v>2074</v>
      </c>
      <c r="F216" s="157" t="s">
        <v>534</v>
      </c>
      <c r="G216" s="157" t="s">
        <v>534</v>
      </c>
      <c r="H216" s="157" t="s">
        <v>1865</v>
      </c>
      <c r="I216" s="157" t="s">
        <v>533</v>
      </c>
      <c r="J216" s="157" t="s">
        <v>80</v>
      </c>
      <c r="K216" s="157" t="s">
        <v>533</v>
      </c>
      <c r="L216" s="157" t="s">
        <v>533</v>
      </c>
      <c r="M216" s="157" t="s">
        <v>533</v>
      </c>
      <c r="N216" s="157" t="s">
        <v>1865</v>
      </c>
      <c r="O216" s="157" t="s">
        <v>81</v>
      </c>
      <c r="P216" s="157" t="s">
        <v>80</v>
      </c>
      <c r="Q216" s="157" t="s">
        <v>2202</v>
      </c>
      <c r="R216" s="157" t="s">
        <v>533</v>
      </c>
      <c r="S216" s="157" t="s">
        <v>533</v>
      </c>
      <c r="T216" s="157" t="s">
        <v>533</v>
      </c>
      <c r="U216" s="157" t="s">
        <v>533</v>
      </c>
      <c r="V216" s="157" t="s">
        <v>533</v>
      </c>
      <c r="W216" s="157" t="s">
        <v>533</v>
      </c>
      <c r="X216" s="157" t="s">
        <v>533</v>
      </c>
      <c r="Y216" s="157" t="s">
        <v>534</v>
      </c>
      <c r="Z216" s="157" t="s">
        <v>534</v>
      </c>
      <c r="AA216" s="157" t="s">
        <v>534</v>
      </c>
      <c r="AB216" s="157" t="s">
        <v>534</v>
      </c>
      <c r="AC216" s="157" t="s">
        <v>535</v>
      </c>
      <c r="AD216" s="157" t="s">
        <v>533</v>
      </c>
      <c r="AE216" s="157" t="s">
        <v>1775</v>
      </c>
      <c r="AF216" s="157" t="s">
        <v>2202</v>
      </c>
      <c r="AG216" s="157" t="s">
        <v>2731</v>
      </c>
      <c r="AH216" s="157" t="s">
        <v>1982</v>
      </c>
      <c r="AI216" s="157" t="s">
        <v>1498</v>
      </c>
      <c r="AJ216" s="157" t="s">
        <v>1461</v>
      </c>
      <c r="AK216" s="157" t="s">
        <v>2387</v>
      </c>
      <c r="AL216" s="157" t="s">
        <v>534</v>
      </c>
      <c r="AM216" s="157" t="s">
        <v>534</v>
      </c>
      <c r="AN216" s="157" t="s">
        <v>534</v>
      </c>
      <c r="AO216" s="157" t="s">
        <v>534</v>
      </c>
      <c r="AP216" s="157" t="s">
        <v>534</v>
      </c>
      <c r="AQ216" s="157" t="s">
        <v>534</v>
      </c>
      <c r="AR216" s="157" t="s">
        <v>2078</v>
      </c>
      <c r="AS216" s="157" t="s">
        <v>534</v>
      </c>
      <c r="AT216" s="157" t="s">
        <v>534</v>
      </c>
      <c r="AU216" s="157" t="s">
        <v>2494</v>
      </c>
      <c r="AV216" s="157" t="s">
        <v>2048</v>
      </c>
      <c r="AW216" s="157" t="s">
        <v>2080</v>
      </c>
      <c r="AX216" s="157" t="s">
        <v>2506</v>
      </c>
      <c r="AY216" s="157">
        <v>11</v>
      </c>
      <c r="AZ216" s="157" t="s">
        <v>11</v>
      </c>
      <c r="BA216" s="157">
        <v>230000000</v>
      </c>
      <c r="BB216" s="157">
        <v>96.638000000000005</v>
      </c>
      <c r="BC216" s="157" t="s">
        <v>535</v>
      </c>
      <c r="BD216" s="157" t="s">
        <v>535</v>
      </c>
      <c r="BE216" s="157" t="s">
        <v>535</v>
      </c>
      <c r="BF216" s="157" t="s">
        <v>2390</v>
      </c>
      <c r="BG216" s="157" t="s">
        <v>533</v>
      </c>
      <c r="BH216" s="157" t="s">
        <v>533</v>
      </c>
      <c r="BI216" s="157" t="s">
        <v>81</v>
      </c>
      <c r="BJ216" s="157" t="s">
        <v>80</v>
      </c>
      <c r="BK216" s="157" t="s">
        <v>576</v>
      </c>
      <c r="BL216" s="157" t="s">
        <v>576</v>
      </c>
      <c r="BM216" s="157" t="s">
        <v>534</v>
      </c>
    </row>
    <row r="217" spans="1:65">
      <c r="A217" s="157">
        <v>215</v>
      </c>
      <c r="B217" s="157" t="s">
        <v>1114</v>
      </c>
      <c r="C217" s="157" t="s">
        <v>3394</v>
      </c>
      <c r="D217" s="157" t="s">
        <v>2073</v>
      </c>
      <c r="E217" s="157" t="s">
        <v>2074</v>
      </c>
      <c r="F217" s="157" t="s">
        <v>534</v>
      </c>
      <c r="G217" s="157" t="s">
        <v>534</v>
      </c>
      <c r="H217" s="157" t="s">
        <v>91</v>
      </c>
      <c r="I217" s="157" t="s">
        <v>84</v>
      </c>
      <c r="J217" s="157" t="s">
        <v>533</v>
      </c>
      <c r="K217" s="157" t="s">
        <v>533</v>
      </c>
      <c r="L217" s="157" t="s">
        <v>533</v>
      </c>
      <c r="M217" s="157" t="s">
        <v>91</v>
      </c>
      <c r="N217" s="157" t="s">
        <v>91</v>
      </c>
      <c r="O217" s="157" t="s">
        <v>84</v>
      </c>
      <c r="P217" s="157" t="s">
        <v>533</v>
      </c>
      <c r="Q217" s="157" t="s">
        <v>2075</v>
      </c>
      <c r="R217" s="157" t="s">
        <v>533</v>
      </c>
      <c r="S217" s="157" t="s">
        <v>533</v>
      </c>
      <c r="T217" s="157" t="s">
        <v>533</v>
      </c>
      <c r="U217" s="157" t="s">
        <v>533</v>
      </c>
      <c r="V217" s="157" t="s">
        <v>533</v>
      </c>
      <c r="W217" s="157" t="s">
        <v>533</v>
      </c>
      <c r="X217" s="157" t="s">
        <v>533</v>
      </c>
      <c r="Y217" s="157" t="s">
        <v>534</v>
      </c>
      <c r="Z217" s="157" t="s">
        <v>534</v>
      </c>
      <c r="AA217" s="157" t="s">
        <v>534</v>
      </c>
      <c r="AB217" s="157" t="s">
        <v>534</v>
      </c>
      <c r="AC217" s="157" t="s">
        <v>535</v>
      </c>
      <c r="AD217" s="157" t="s">
        <v>533</v>
      </c>
      <c r="AE217" s="157" t="s">
        <v>1775</v>
      </c>
      <c r="AF217" s="157" t="s">
        <v>2075</v>
      </c>
      <c r="AG217" s="157" t="s">
        <v>2075</v>
      </c>
      <c r="AH217" s="157" t="s">
        <v>2076</v>
      </c>
      <c r="AI217" s="157" t="s">
        <v>1498</v>
      </c>
      <c r="AJ217" s="157" t="s">
        <v>1461</v>
      </c>
      <c r="AK217" s="157" t="s">
        <v>2077</v>
      </c>
      <c r="AL217" s="157" t="s">
        <v>534</v>
      </c>
      <c r="AM217" s="157" t="s">
        <v>534</v>
      </c>
      <c r="AN217" s="157" t="s">
        <v>534</v>
      </c>
      <c r="AO217" s="157" t="s">
        <v>534</v>
      </c>
      <c r="AP217" s="157" t="s">
        <v>534</v>
      </c>
      <c r="AQ217" s="157" t="s">
        <v>534</v>
      </c>
      <c r="AR217" s="157" t="s">
        <v>2078</v>
      </c>
      <c r="AS217" s="157" t="s">
        <v>534</v>
      </c>
      <c r="AT217" s="157" t="s">
        <v>534</v>
      </c>
      <c r="AU217" s="157" t="s">
        <v>2079</v>
      </c>
      <c r="AV217" s="157" t="s">
        <v>1689</v>
      </c>
      <c r="AW217" s="157" t="s">
        <v>2080</v>
      </c>
      <c r="AX217" s="157" t="s">
        <v>2081</v>
      </c>
      <c r="AY217" s="157">
        <v>4.8499999999999996</v>
      </c>
      <c r="AZ217" s="157" t="s">
        <v>11</v>
      </c>
      <c r="BA217" s="157">
        <v>350000000</v>
      </c>
      <c r="BB217" s="157">
        <v>98.800000000000011</v>
      </c>
      <c r="BC217" s="157" t="s">
        <v>1477</v>
      </c>
      <c r="BD217" s="157" t="s">
        <v>535</v>
      </c>
      <c r="BE217" s="157" t="s">
        <v>535</v>
      </c>
      <c r="BF217" s="157" t="s">
        <v>2082</v>
      </c>
      <c r="BG217" s="157" t="s">
        <v>533</v>
      </c>
      <c r="BH217" s="157" t="s">
        <v>533</v>
      </c>
      <c r="BI217" s="157" t="s">
        <v>84</v>
      </c>
      <c r="BJ217" s="157" t="s">
        <v>533</v>
      </c>
      <c r="BK217" s="157" t="s">
        <v>577</v>
      </c>
      <c r="BL217" s="157" t="s">
        <v>577</v>
      </c>
      <c r="BM217" s="157" t="s">
        <v>3547</v>
      </c>
    </row>
    <row r="218" spans="1:65">
      <c r="A218" s="157">
        <v>216</v>
      </c>
      <c r="B218" s="157" t="s">
        <v>1198</v>
      </c>
      <c r="C218" s="157" t="s">
        <v>3457</v>
      </c>
      <c r="D218" s="157" t="s">
        <v>2287</v>
      </c>
      <c r="E218" s="157" t="s">
        <v>2074</v>
      </c>
      <c r="F218" s="157" t="s">
        <v>534</v>
      </c>
      <c r="G218" s="157" t="s">
        <v>534</v>
      </c>
      <c r="H218" s="157" t="s">
        <v>533</v>
      </c>
      <c r="I218" s="157" t="s">
        <v>81</v>
      </c>
      <c r="J218" s="157" t="s">
        <v>533</v>
      </c>
      <c r="K218" s="157" t="s">
        <v>533</v>
      </c>
      <c r="L218" s="157" t="s">
        <v>533</v>
      </c>
      <c r="M218" s="157" t="s">
        <v>100</v>
      </c>
      <c r="N218" s="157" t="s">
        <v>100</v>
      </c>
      <c r="O218" s="157" t="s">
        <v>81</v>
      </c>
      <c r="P218" s="157" t="s">
        <v>533</v>
      </c>
      <c r="Q218" s="157" t="s">
        <v>2245</v>
      </c>
      <c r="R218" s="157" t="s">
        <v>533</v>
      </c>
      <c r="S218" s="157" t="s">
        <v>533</v>
      </c>
      <c r="T218" s="157" t="s">
        <v>533</v>
      </c>
      <c r="U218" s="157" t="s">
        <v>533</v>
      </c>
      <c r="V218" s="157" t="s">
        <v>533</v>
      </c>
      <c r="W218" s="157" t="s">
        <v>533</v>
      </c>
      <c r="X218" s="157" t="s">
        <v>533</v>
      </c>
      <c r="Y218" s="157" t="s">
        <v>534</v>
      </c>
      <c r="Z218" s="157" t="s">
        <v>534</v>
      </c>
      <c r="AA218" s="157" t="s">
        <v>534</v>
      </c>
      <c r="AB218" s="157" t="s">
        <v>534</v>
      </c>
      <c r="AC218" s="157" t="s">
        <v>535</v>
      </c>
      <c r="AD218" s="157" t="s">
        <v>533</v>
      </c>
      <c r="AE218" s="157" t="s">
        <v>1775</v>
      </c>
      <c r="AF218" s="157" t="s">
        <v>2245</v>
      </c>
      <c r="AG218" s="157" t="s">
        <v>1700</v>
      </c>
      <c r="AH218" s="157" t="s">
        <v>1982</v>
      </c>
      <c r="AI218" s="157" t="s">
        <v>1498</v>
      </c>
      <c r="AJ218" s="157" t="s">
        <v>1461</v>
      </c>
      <c r="AK218" s="157" t="s">
        <v>2288</v>
      </c>
      <c r="AL218" s="157" t="s">
        <v>534</v>
      </c>
      <c r="AM218" s="157" t="s">
        <v>534</v>
      </c>
      <c r="AN218" s="157" t="s">
        <v>534</v>
      </c>
      <c r="AO218" s="157" t="s">
        <v>534</v>
      </c>
      <c r="AP218" s="157" t="s">
        <v>534</v>
      </c>
      <c r="AQ218" s="157" t="s">
        <v>534</v>
      </c>
      <c r="AR218" s="157" t="s">
        <v>2078</v>
      </c>
      <c r="AS218" s="157" t="s">
        <v>534</v>
      </c>
      <c r="AT218" s="157" t="s">
        <v>534</v>
      </c>
      <c r="AU218" s="157" t="s">
        <v>2494</v>
      </c>
      <c r="AV218" s="157" t="s">
        <v>2495</v>
      </c>
      <c r="AW218" s="157" t="s">
        <v>2496</v>
      </c>
      <c r="AX218" s="157" t="s">
        <v>2497</v>
      </c>
      <c r="AY218" s="157">
        <v>5.5</v>
      </c>
      <c r="AZ218" s="157" t="s">
        <v>11</v>
      </c>
      <c r="BA218" s="157">
        <v>450000000</v>
      </c>
      <c r="BB218" s="157">
        <v>99.462000000000003</v>
      </c>
      <c r="BC218" s="157" t="s">
        <v>535</v>
      </c>
      <c r="BD218" s="157" t="s">
        <v>535</v>
      </c>
      <c r="BE218" s="157" t="s">
        <v>535</v>
      </c>
      <c r="BF218" s="157" t="s">
        <v>2291</v>
      </c>
      <c r="BG218" s="157" t="s">
        <v>533</v>
      </c>
      <c r="BH218" s="157" t="s">
        <v>533</v>
      </c>
      <c r="BI218" s="157" t="s">
        <v>81</v>
      </c>
      <c r="BJ218" s="157" t="s">
        <v>533</v>
      </c>
      <c r="BK218" s="157" t="s">
        <v>1700</v>
      </c>
      <c r="BL218" s="157" t="s">
        <v>1700</v>
      </c>
      <c r="BM218" s="157" t="s">
        <v>534</v>
      </c>
    </row>
    <row r="219" spans="1:65">
      <c r="A219" s="157">
        <v>217</v>
      </c>
      <c r="B219" s="157" t="s">
        <v>1212</v>
      </c>
      <c r="C219" s="157" t="s">
        <v>3457</v>
      </c>
      <c r="D219" s="157" t="s">
        <v>2559</v>
      </c>
      <c r="E219" s="157" t="s">
        <v>2074</v>
      </c>
      <c r="F219" s="157" t="s">
        <v>534</v>
      </c>
      <c r="G219" s="157" t="s">
        <v>534</v>
      </c>
      <c r="H219" s="157" t="s">
        <v>2513</v>
      </c>
      <c r="I219" s="157" t="s">
        <v>81</v>
      </c>
      <c r="J219" s="157" t="s">
        <v>533</v>
      </c>
      <c r="K219" s="157" t="s">
        <v>533</v>
      </c>
      <c r="L219" s="157" t="s">
        <v>533</v>
      </c>
      <c r="M219" s="157" t="s">
        <v>90</v>
      </c>
      <c r="N219" s="157" t="s">
        <v>90</v>
      </c>
      <c r="O219" s="157" t="s">
        <v>81</v>
      </c>
      <c r="P219" s="157" t="s">
        <v>80</v>
      </c>
      <c r="Q219" s="157" t="s">
        <v>2514</v>
      </c>
      <c r="R219" s="157" t="s">
        <v>533</v>
      </c>
      <c r="S219" s="157" t="s">
        <v>533</v>
      </c>
      <c r="T219" s="157" t="s">
        <v>533</v>
      </c>
      <c r="U219" s="157" t="s">
        <v>533</v>
      </c>
      <c r="V219" s="157" t="s">
        <v>533</v>
      </c>
      <c r="W219" s="157" t="s">
        <v>533</v>
      </c>
      <c r="X219" s="157" t="s">
        <v>533</v>
      </c>
      <c r="Y219" s="157" t="s">
        <v>534</v>
      </c>
      <c r="Z219" s="157" t="s">
        <v>534</v>
      </c>
      <c r="AA219" s="157" t="s">
        <v>534</v>
      </c>
      <c r="AB219" s="157" t="s">
        <v>534</v>
      </c>
      <c r="AC219" s="157" t="s">
        <v>535</v>
      </c>
      <c r="AD219" s="157" t="s">
        <v>533</v>
      </c>
      <c r="AE219" s="157" t="s">
        <v>1775</v>
      </c>
      <c r="AF219" s="157" t="s">
        <v>2514</v>
      </c>
      <c r="AG219" s="157" t="s">
        <v>3466</v>
      </c>
      <c r="AH219" s="157" t="s">
        <v>1982</v>
      </c>
      <c r="AI219" s="157" t="s">
        <v>1498</v>
      </c>
      <c r="AJ219" s="157" t="s">
        <v>1461</v>
      </c>
      <c r="AK219" s="157" t="s">
        <v>2560</v>
      </c>
      <c r="AL219" s="157" t="s">
        <v>534</v>
      </c>
      <c r="AM219" s="157" t="s">
        <v>534</v>
      </c>
      <c r="AN219" s="157" t="s">
        <v>534</v>
      </c>
      <c r="AO219" s="157" t="s">
        <v>534</v>
      </c>
      <c r="AP219" s="157" t="s">
        <v>534</v>
      </c>
      <c r="AQ219" s="157" t="s">
        <v>534</v>
      </c>
      <c r="AR219" s="157" t="s">
        <v>2078</v>
      </c>
      <c r="AS219" s="157" t="s">
        <v>534</v>
      </c>
      <c r="AT219" s="157" t="s">
        <v>534</v>
      </c>
      <c r="AU219" s="157" t="s">
        <v>2494</v>
      </c>
      <c r="AV219" s="157" t="s">
        <v>2561</v>
      </c>
      <c r="AW219" s="157" t="s">
        <v>2496</v>
      </c>
      <c r="AX219" s="157" t="s">
        <v>2562</v>
      </c>
      <c r="AY219" s="157">
        <v>4.8</v>
      </c>
      <c r="AZ219" s="157" t="s">
        <v>11</v>
      </c>
      <c r="BA219" s="157">
        <v>150000000</v>
      </c>
      <c r="BB219" s="157">
        <v>100</v>
      </c>
      <c r="BC219" s="157" t="s">
        <v>1477</v>
      </c>
      <c r="BD219" s="157" t="s">
        <v>535</v>
      </c>
      <c r="BE219" s="157" t="s">
        <v>535</v>
      </c>
      <c r="BF219" s="157" t="s">
        <v>2563</v>
      </c>
      <c r="BG219" s="157" t="s">
        <v>533</v>
      </c>
      <c r="BH219" s="157" t="s">
        <v>533</v>
      </c>
      <c r="BI219" s="157" t="s">
        <v>81</v>
      </c>
      <c r="BJ219" s="157" t="s">
        <v>80</v>
      </c>
      <c r="BK219" s="157" t="s">
        <v>576</v>
      </c>
      <c r="BL219" s="157" t="s">
        <v>576</v>
      </c>
      <c r="BM219" s="157" t="s">
        <v>3547</v>
      </c>
    </row>
    <row r="220" spans="1:65">
      <c r="A220" s="157">
        <v>218</v>
      </c>
      <c r="B220" s="157" t="s">
        <v>1213</v>
      </c>
      <c r="C220" s="157" t="s">
        <v>3457</v>
      </c>
      <c r="D220" s="157" t="s">
        <v>2559</v>
      </c>
      <c r="E220" s="157" t="s">
        <v>2074</v>
      </c>
      <c r="F220" s="157" t="s">
        <v>534</v>
      </c>
      <c r="G220" s="157" t="s">
        <v>534</v>
      </c>
      <c r="H220" s="157" t="s">
        <v>2513</v>
      </c>
      <c r="I220" s="157" t="s">
        <v>81</v>
      </c>
      <c r="J220" s="157" t="s">
        <v>533</v>
      </c>
      <c r="K220" s="157" t="s">
        <v>533</v>
      </c>
      <c r="L220" s="157" t="s">
        <v>533</v>
      </c>
      <c r="M220" s="157" t="s">
        <v>90</v>
      </c>
      <c r="N220" s="157" t="s">
        <v>90</v>
      </c>
      <c r="O220" s="157" t="s">
        <v>81</v>
      </c>
      <c r="P220" s="157" t="s">
        <v>80</v>
      </c>
      <c r="Q220" s="157" t="s">
        <v>2514</v>
      </c>
      <c r="R220" s="157" t="s">
        <v>533</v>
      </c>
      <c r="S220" s="157" t="s">
        <v>533</v>
      </c>
      <c r="T220" s="157" t="s">
        <v>533</v>
      </c>
      <c r="U220" s="157" t="s">
        <v>533</v>
      </c>
      <c r="V220" s="157" t="s">
        <v>533</v>
      </c>
      <c r="W220" s="157" t="s">
        <v>533</v>
      </c>
      <c r="X220" s="157" t="s">
        <v>533</v>
      </c>
      <c r="Y220" s="157" t="s">
        <v>534</v>
      </c>
      <c r="Z220" s="157" t="s">
        <v>534</v>
      </c>
      <c r="AA220" s="157" t="s">
        <v>534</v>
      </c>
      <c r="AB220" s="157" t="s">
        <v>534</v>
      </c>
      <c r="AC220" s="157" t="s">
        <v>535</v>
      </c>
      <c r="AD220" s="157" t="s">
        <v>533</v>
      </c>
      <c r="AE220" s="157" t="s">
        <v>1775</v>
      </c>
      <c r="AF220" s="157" t="s">
        <v>2514</v>
      </c>
      <c r="AG220" s="157" t="s">
        <v>3466</v>
      </c>
      <c r="AH220" s="157" t="s">
        <v>1982</v>
      </c>
      <c r="AI220" s="157" t="s">
        <v>1498</v>
      </c>
      <c r="AJ220" s="157" t="s">
        <v>1461</v>
      </c>
      <c r="AK220" s="157" t="s">
        <v>2560</v>
      </c>
      <c r="AL220" s="157" t="s">
        <v>534</v>
      </c>
      <c r="AM220" s="157" t="s">
        <v>534</v>
      </c>
      <c r="AN220" s="157" t="s">
        <v>534</v>
      </c>
      <c r="AO220" s="157" t="s">
        <v>534</v>
      </c>
      <c r="AP220" s="157" t="s">
        <v>534</v>
      </c>
      <c r="AQ220" s="157" t="s">
        <v>534</v>
      </c>
      <c r="AR220" s="157" t="s">
        <v>2078</v>
      </c>
      <c r="AS220" s="157" t="s">
        <v>534</v>
      </c>
      <c r="AT220" s="157" t="s">
        <v>534</v>
      </c>
      <c r="AU220" s="157" t="s">
        <v>2494</v>
      </c>
      <c r="AV220" s="157" t="s">
        <v>1550</v>
      </c>
      <c r="AW220" s="157" t="s">
        <v>2496</v>
      </c>
      <c r="AX220" s="157" t="s">
        <v>2497</v>
      </c>
      <c r="AY220" s="157">
        <v>4.45</v>
      </c>
      <c r="AZ220" s="157" t="s">
        <v>11</v>
      </c>
      <c r="BA220" s="157">
        <v>500000000</v>
      </c>
      <c r="BB220" s="157">
        <v>99.981999999999999</v>
      </c>
      <c r="BC220" s="157" t="s">
        <v>1477</v>
      </c>
      <c r="BD220" s="157" t="s">
        <v>535</v>
      </c>
      <c r="BE220" s="157" t="s">
        <v>535</v>
      </c>
      <c r="BF220" s="157" t="s">
        <v>2563</v>
      </c>
      <c r="BG220" s="157" t="s">
        <v>533</v>
      </c>
      <c r="BH220" s="157" t="s">
        <v>533</v>
      </c>
      <c r="BI220" s="157" t="s">
        <v>81</v>
      </c>
      <c r="BJ220" s="157" t="s">
        <v>80</v>
      </c>
      <c r="BK220" s="157" t="s">
        <v>576</v>
      </c>
      <c r="BL220" s="157" t="s">
        <v>576</v>
      </c>
      <c r="BM220" s="157" t="s">
        <v>3547</v>
      </c>
    </row>
    <row r="221" spans="1:65">
      <c r="A221" s="157">
        <v>219</v>
      </c>
      <c r="B221" s="157" t="s">
        <v>1214</v>
      </c>
      <c r="C221" s="157" t="s">
        <v>3457</v>
      </c>
      <c r="D221" s="157" t="s">
        <v>2564</v>
      </c>
      <c r="E221" s="157" t="s">
        <v>2074</v>
      </c>
      <c r="F221" s="157" t="s">
        <v>534</v>
      </c>
      <c r="G221" s="157" t="s">
        <v>534</v>
      </c>
      <c r="H221" s="157" t="s">
        <v>533</v>
      </c>
      <c r="I221" s="157" t="s">
        <v>533</v>
      </c>
      <c r="J221" s="157" t="s">
        <v>81</v>
      </c>
      <c r="K221" s="157" t="s">
        <v>533</v>
      </c>
      <c r="L221" s="157" t="s">
        <v>533</v>
      </c>
      <c r="M221" s="157" t="s">
        <v>533</v>
      </c>
      <c r="N221" s="157" t="s">
        <v>1865</v>
      </c>
      <c r="O221" s="157" t="s">
        <v>81</v>
      </c>
      <c r="P221" s="157" t="s">
        <v>80</v>
      </c>
      <c r="Q221" s="157" t="s">
        <v>2202</v>
      </c>
      <c r="R221" s="157" t="s">
        <v>533</v>
      </c>
      <c r="S221" s="157" t="s">
        <v>533</v>
      </c>
      <c r="T221" s="157" t="s">
        <v>533</v>
      </c>
      <c r="U221" s="157" t="s">
        <v>533</v>
      </c>
      <c r="V221" s="157" t="s">
        <v>533</v>
      </c>
      <c r="W221" s="157" t="s">
        <v>533</v>
      </c>
      <c r="X221" s="157" t="s">
        <v>533</v>
      </c>
      <c r="Y221" s="157" t="s">
        <v>534</v>
      </c>
      <c r="Z221" s="157" t="s">
        <v>534</v>
      </c>
      <c r="AA221" s="157" t="s">
        <v>534</v>
      </c>
      <c r="AB221" s="157" t="s">
        <v>534</v>
      </c>
      <c r="AC221" s="157" t="s">
        <v>535</v>
      </c>
      <c r="AD221" s="157" t="s">
        <v>533</v>
      </c>
      <c r="AE221" s="157" t="s">
        <v>1459</v>
      </c>
      <c r="AF221" s="157" t="s">
        <v>2202</v>
      </c>
      <c r="AG221" s="157" t="s">
        <v>3364</v>
      </c>
      <c r="AH221" s="157" t="s">
        <v>1982</v>
      </c>
      <c r="AI221" s="157" t="s">
        <v>1498</v>
      </c>
      <c r="AJ221" s="157" t="s">
        <v>1461</v>
      </c>
      <c r="AK221" s="157" t="s">
        <v>2565</v>
      </c>
      <c r="AL221" s="157" t="s">
        <v>534</v>
      </c>
      <c r="AM221" s="157" t="s">
        <v>534</v>
      </c>
      <c r="AN221" s="157" t="s">
        <v>534</v>
      </c>
      <c r="AO221" s="157" t="s">
        <v>534</v>
      </c>
      <c r="AP221" s="157" t="s">
        <v>534</v>
      </c>
      <c r="AQ221" s="157" t="s">
        <v>534</v>
      </c>
      <c r="AR221" s="157" t="s">
        <v>2078</v>
      </c>
      <c r="AS221" s="157" t="s">
        <v>534</v>
      </c>
      <c r="AT221" s="157" t="s">
        <v>534</v>
      </c>
      <c r="AU221" s="157" t="s">
        <v>2541</v>
      </c>
      <c r="AV221" s="157" t="s">
        <v>1987</v>
      </c>
      <c r="AW221" s="157" t="s">
        <v>2496</v>
      </c>
      <c r="AX221" s="157" t="s">
        <v>533</v>
      </c>
      <c r="AY221" s="157">
        <v>8.5</v>
      </c>
      <c r="AZ221" s="157" t="s">
        <v>11</v>
      </c>
      <c r="BA221" s="157">
        <v>300000000</v>
      </c>
      <c r="BB221" s="157">
        <v>99.186000000000007</v>
      </c>
      <c r="BC221" s="157" t="s">
        <v>1477</v>
      </c>
      <c r="BD221" s="157" t="s">
        <v>535</v>
      </c>
      <c r="BE221" s="157" t="s">
        <v>535</v>
      </c>
      <c r="BF221" s="157" t="s">
        <v>2566</v>
      </c>
      <c r="BG221" s="157" t="s">
        <v>533</v>
      </c>
      <c r="BH221" s="157" t="s">
        <v>533</v>
      </c>
      <c r="BI221" s="157" t="s">
        <v>81</v>
      </c>
      <c r="BJ221" s="157" t="s">
        <v>80</v>
      </c>
      <c r="BK221" s="157" t="s">
        <v>576</v>
      </c>
      <c r="BL221" s="157" t="s">
        <v>576</v>
      </c>
      <c r="BM221" s="157" t="s">
        <v>3547</v>
      </c>
    </row>
    <row r="222" spans="1:65">
      <c r="A222" s="157">
        <v>220</v>
      </c>
      <c r="B222" s="157" t="s">
        <v>1215</v>
      </c>
      <c r="C222" s="157" t="s">
        <v>3467</v>
      </c>
      <c r="D222" s="157" t="s">
        <v>2567</v>
      </c>
      <c r="E222" s="157" t="s">
        <v>2568</v>
      </c>
      <c r="F222" s="157" t="s">
        <v>534</v>
      </c>
      <c r="G222" s="157" t="s">
        <v>534</v>
      </c>
      <c r="H222" s="157" t="s">
        <v>91</v>
      </c>
      <c r="I222" s="157" t="s">
        <v>533</v>
      </c>
      <c r="J222" s="157" t="s">
        <v>77</v>
      </c>
      <c r="K222" s="157" t="s">
        <v>533</v>
      </c>
      <c r="L222" s="157" t="s">
        <v>533</v>
      </c>
      <c r="M222" s="157" t="s">
        <v>91</v>
      </c>
      <c r="N222" s="157" t="s">
        <v>533</v>
      </c>
      <c r="O222" s="157" t="s">
        <v>533</v>
      </c>
      <c r="P222" s="157" t="s">
        <v>533</v>
      </c>
      <c r="Q222" s="157" t="s">
        <v>3468</v>
      </c>
      <c r="R222" s="157" t="s">
        <v>2569</v>
      </c>
      <c r="S222" s="157" t="s">
        <v>533</v>
      </c>
      <c r="T222" s="157" t="s">
        <v>533</v>
      </c>
      <c r="U222" s="157" t="s">
        <v>91</v>
      </c>
      <c r="V222" s="157" t="s">
        <v>91</v>
      </c>
      <c r="W222" s="157" t="s">
        <v>77</v>
      </c>
      <c r="X222" s="157" t="s">
        <v>77</v>
      </c>
      <c r="Y222" s="157" t="s">
        <v>2570</v>
      </c>
      <c r="Z222" s="157">
        <v>265</v>
      </c>
      <c r="AA222" s="157" t="s">
        <v>534</v>
      </c>
      <c r="AB222" s="157" t="s">
        <v>534</v>
      </c>
      <c r="AC222" s="157" t="s">
        <v>535</v>
      </c>
      <c r="AD222" s="157" t="s">
        <v>533</v>
      </c>
      <c r="AE222" s="157" t="s">
        <v>1775</v>
      </c>
      <c r="AF222" s="157" t="s">
        <v>2570</v>
      </c>
      <c r="AG222" s="157" t="s">
        <v>2224</v>
      </c>
      <c r="AH222" s="157" t="s">
        <v>1470</v>
      </c>
      <c r="AI222" s="157" t="s">
        <v>533</v>
      </c>
      <c r="AJ222" s="157">
        <v>265</v>
      </c>
      <c r="AK222" s="157" t="s">
        <v>2571</v>
      </c>
      <c r="AL222" s="157" t="s">
        <v>1451</v>
      </c>
      <c r="AM222" s="157" t="s">
        <v>534</v>
      </c>
      <c r="AN222" s="157" t="s">
        <v>533</v>
      </c>
      <c r="AO222" s="157" t="s">
        <v>533</v>
      </c>
      <c r="AP222" s="157" t="s">
        <v>533</v>
      </c>
      <c r="AQ222" s="157" t="s">
        <v>534</v>
      </c>
      <c r="AR222" s="157" t="s">
        <v>2572</v>
      </c>
      <c r="AS222" s="157" t="s">
        <v>534</v>
      </c>
      <c r="AT222" s="157" t="s">
        <v>534</v>
      </c>
      <c r="AU222" s="157" t="s">
        <v>2556</v>
      </c>
      <c r="AV222" s="157" t="s">
        <v>2573</v>
      </c>
      <c r="AW222" s="157" t="s">
        <v>2574</v>
      </c>
      <c r="AX222" s="157" t="s">
        <v>2575</v>
      </c>
      <c r="AY222" s="157">
        <v>3.375</v>
      </c>
      <c r="AZ222" s="157" t="s">
        <v>11</v>
      </c>
      <c r="BA222" s="157">
        <v>800000000</v>
      </c>
      <c r="BB222" s="157">
        <v>99.658000000000001</v>
      </c>
      <c r="BC222" s="157" t="s">
        <v>535</v>
      </c>
      <c r="BD222" s="157" t="s">
        <v>535</v>
      </c>
      <c r="BE222" s="157" t="s">
        <v>535</v>
      </c>
      <c r="BF222" s="157" t="s">
        <v>2569</v>
      </c>
      <c r="BG222" s="157" t="s">
        <v>533</v>
      </c>
      <c r="BH222" s="157" t="s">
        <v>533</v>
      </c>
      <c r="BI222" s="157" t="s">
        <v>77</v>
      </c>
      <c r="BJ222" s="157" t="s">
        <v>77</v>
      </c>
      <c r="BK222" s="157" t="s">
        <v>2576</v>
      </c>
      <c r="BL222" s="157" t="s">
        <v>2570</v>
      </c>
      <c r="BM222" s="157" t="s">
        <v>534</v>
      </c>
    </row>
    <row r="223" spans="1:65">
      <c r="A223" s="157">
        <v>221</v>
      </c>
      <c r="B223" s="157" t="s">
        <v>1216</v>
      </c>
      <c r="C223" s="157" t="s">
        <v>3469</v>
      </c>
      <c r="D223" s="157" t="s">
        <v>2498</v>
      </c>
      <c r="E223" s="157" t="s">
        <v>2499</v>
      </c>
      <c r="F223" s="157" t="s">
        <v>534</v>
      </c>
      <c r="G223" s="157" t="s">
        <v>534</v>
      </c>
      <c r="H223" s="157" t="s">
        <v>1865</v>
      </c>
      <c r="I223" s="157" t="s">
        <v>533</v>
      </c>
      <c r="J223" s="157" t="s">
        <v>533</v>
      </c>
      <c r="K223" s="157" t="s">
        <v>533</v>
      </c>
      <c r="L223" s="157" t="s">
        <v>533</v>
      </c>
      <c r="M223" s="157" t="s">
        <v>533</v>
      </c>
      <c r="N223" s="157" t="s">
        <v>533</v>
      </c>
      <c r="O223" s="157" t="s">
        <v>533</v>
      </c>
      <c r="P223" s="157" t="s">
        <v>533</v>
      </c>
      <c r="Q223" s="157" t="s">
        <v>149</v>
      </c>
      <c r="R223" s="157" t="s">
        <v>2500</v>
      </c>
      <c r="S223" s="157" t="s">
        <v>533</v>
      </c>
      <c r="T223" s="157" t="s">
        <v>533</v>
      </c>
      <c r="U223" s="157" t="s">
        <v>533</v>
      </c>
      <c r="V223" s="157" t="s">
        <v>1865</v>
      </c>
      <c r="W223" s="157" t="s">
        <v>81</v>
      </c>
      <c r="X223" s="157" t="s">
        <v>80</v>
      </c>
      <c r="Y223" s="157" t="s">
        <v>2202</v>
      </c>
      <c r="Z223" s="157" t="s">
        <v>534</v>
      </c>
      <c r="AA223" s="157" t="s">
        <v>534</v>
      </c>
      <c r="AB223" s="157" t="s">
        <v>534</v>
      </c>
      <c r="AC223" s="157" t="s">
        <v>535</v>
      </c>
      <c r="AD223" s="157" t="s">
        <v>533</v>
      </c>
      <c r="AE223" s="157" t="s">
        <v>1459</v>
      </c>
      <c r="AF223" s="157" t="s">
        <v>2202</v>
      </c>
      <c r="AG223" s="157" t="s">
        <v>1866</v>
      </c>
      <c r="AH223" s="157" t="s">
        <v>1498</v>
      </c>
      <c r="AI223" s="157" t="s">
        <v>533</v>
      </c>
      <c r="AJ223" s="157" t="s">
        <v>1461</v>
      </c>
      <c r="AK223" s="157" t="s">
        <v>2501</v>
      </c>
      <c r="AL223" s="157" t="s">
        <v>534</v>
      </c>
      <c r="AM223" s="157" t="s">
        <v>534</v>
      </c>
      <c r="AN223" s="157" t="s">
        <v>534</v>
      </c>
      <c r="AO223" s="157" t="s">
        <v>534</v>
      </c>
      <c r="AP223" s="157" t="s">
        <v>534</v>
      </c>
      <c r="AQ223" s="157" t="s">
        <v>534</v>
      </c>
      <c r="AR223" s="157" t="s">
        <v>2502</v>
      </c>
      <c r="AS223" s="157" t="s">
        <v>534</v>
      </c>
      <c r="AT223" s="157" t="s">
        <v>534</v>
      </c>
      <c r="AU223" s="157" t="s">
        <v>2577</v>
      </c>
      <c r="AV223" s="157" t="s">
        <v>2578</v>
      </c>
      <c r="AW223" s="157" t="s">
        <v>2579</v>
      </c>
      <c r="AX223" s="157" t="s">
        <v>2506</v>
      </c>
      <c r="AY223" s="157">
        <v>7.5</v>
      </c>
      <c r="AZ223" s="157" t="s">
        <v>11</v>
      </c>
      <c r="BA223" s="157">
        <v>382000000</v>
      </c>
      <c r="BB223" s="157">
        <v>99.305999999999997</v>
      </c>
      <c r="BC223" s="157" t="s">
        <v>535</v>
      </c>
      <c r="BD223" s="157" t="s">
        <v>535</v>
      </c>
      <c r="BE223" s="157" t="s">
        <v>535</v>
      </c>
      <c r="BF223" s="157" t="s">
        <v>2500</v>
      </c>
      <c r="BG223" s="157" t="s">
        <v>533</v>
      </c>
      <c r="BH223" s="157" t="s">
        <v>533</v>
      </c>
      <c r="BI223" s="157" t="s">
        <v>81</v>
      </c>
      <c r="BJ223" s="157" t="s">
        <v>80</v>
      </c>
      <c r="BK223" s="157" t="s">
        <v>576</v>
      </c>
      <c r="BL223" s="157" t="s">
        <v>2202</v>
      </c>
      <c r="BM223" s="157" t="s">
        <v>534</v>
      </c>
    </row>
    <row r="224" spans="1:65">
      <c r="A224" s="157">
        <v>222</v>
      </c>
      <c r="B224" s="157" t="s">
        <v>1217</v>
      </c>
      <c r="C224" s="157" t="s">
        <v>3470</v>
      </c>
      <c r="D224" s="157" t="s">
        <v>2580</v>
      </c>
      <c r="E224" s="157" t="s">
        <v>2199</v>
      </c>
      <c r="F224" s="157">
        <v>20989511</v>
      </c>
      <c r="G224" s="157" t="s">
        <v>2581</v>
      </c>
      <c r="H224" s="157" t="s">
        <v>533</v>
      </c>
      <c r="I224" s="157" t="s">
        <v>533</v>
      </c>
      <c r="J224" s="157" t="s">
        <v>533</v>
      </c>
      <c r="K224" s="157" t="s">
        <v>533</v>
      </c>
      <c r="L224" s="157" t="s">
        <v>533</v>
      </c>
      <c r="M224" s="157" t="s">
        <v>533</v>
      </c>
      <c r="N224" s="157" t="s">
        <v>533</v>
      </c>
      <c r="O224" s="157" t="s">
        <v>533</v>
      </c>
      <c r="P224" s="157" t="s">
        <v>533</v>
      </c>
      <c r="Q224" s="157" t="s">
        <v>149</v>
      </c>
      <c r="R224" s="157" t="s">
        <v>533</v>
      </c>
      <c r="S224" s="157" t="s">
        <v>533</v>
      </c>
      <c r="T224" s="157" t="s">
        <v>533</v>
      </c>
      <c r="U224" s="157" t="s">
        <v>533</v>
      </c>
      <c r="V224" s="157" t="s">
        <v>533</v>
      </c>
      <c r="W224" s="157" t="s">
        <v>533</v>
      </c>
      <c r="X224" s="157" t="s">
        <v>533</v>
      </c>
      <c r="Y224" s="157" t="s">
        <v>534</v>
      </c>
      <c r="Z224" s="157" t="s">
        <v>534</v>
      </c>
      <c r="AA224" s="157" t="s">
        <v>534</v>
      </c>
      <c r="AB224" s="157" t="s">
        <v>534</v>
      </c>
      <c r="AC224" s="157" t="s">
        <v>535</v>
      </c>
      <c r="AD224" s="157" t="s">
        <v>533</v>
      </c>
      <c r="AE224" s="157" t="s">
        <v>81</v>
      </c>
      <c r="AF224" s="157" t="s">
        <v>149</v>
      </c>
      <c r="AG224" s="157" t="s">
        <v>149</v>
      </c>
      <c r="AH224" s="157" t="s">
        <v>1470</v>
      </c>
      <c r="AI224" s="157" t="s">
        <v>533</v>
      </c>
      <c r="AJ224" s="157" t="s">
        <v>1461</v>
      </c>
      <c r="AK224" s="157" t="s">
        <v>2582</v>
      </c>
      <c r="AL224" s="157">
        <v>20989511</v>
      </c>
      <c r="AM224" s="157" t="s">
        <v>2581</v>
      </c>
      <c r="AN224" s="157" t="s">
        <v>1865</v>
      </c>
      <c r="AO224" s="157" t="s">
        <v>81</v>
      </c>
      <c r="AP224" s="157" t="s">
        <v>116</v>
      </c>
      <c r="AQ224" s="157" t="s">
        <v>2583</v>
      </c>
      <c r="AR224" s="157" t="s">
        <v>2203</v>
      </c>
      <c r="AS224" s="157" t="s">
        <v>534</v>
      </c>
      <c r="AT224" s="157" t="s">
        <v>534</v>
      </c>
      <c r="AU224" s="157" t="s">
        <v>2584</v>
      </c>
      <c r="AV224" s="157" t="s">
        <v>1969</v>
      </c>
      <c r="AW224" s="157" t="s">
        <v>2585</v>
      </c>
      <c r="AX224" s="157" t="s">
        <v>533</v>
      </c>
      <c r="AY224" s="157">
        <v>7.25</v>
      </c>
      <c r="AZ224" s="157" t="s">
        <v>11</v>
      </c>
      <c r="BA224" s="157">
        <v>400000000</v>
      </c>
      <c r="BB224" s="157">
        <v>100</v>
      </c>
      <c r="BC224" s="157" t="s">
        <v>535</v>
      </c>
      <c r="BD224" s="157" t="s">
        <v>535</v>
      </c>
      <c r="BE224" s="157" t="s">
        <v>535</v>
      </c>
      <c r="BF224" s="157" t="s">
        <v>2586</v>
      </c>
      <c r="BG224" s="157" t="s">
        <v>533</v>
      </c>
      <c r="BH224" s="157" t="s">
        <v>533</v>
      </c>
      <c r="BI224" s="157" t="s">
        <v>81</v>
      </c>
      <c r="BJ224" s="157" t="s">
        <v>116</v>
      </c>
      <c r="BK224" s="157" t="s">
        <v>2587</v>
      </c>
      <c r="BL224" s="157" t="s">
        <v>2583</v>
      </c>
      <c r="BM224" s="157" t="s">
        <v>534</v>
      </c>
    </row>
    <row r="225" spans="1:65">
      <c r="A225" s="157">
        <v>223</v>
      </c>
      <c r="B225" s="157" t="s">
        <v>1218</v>
      </c>
      <c r="C225" s="157" t="s">
        <v>3470</v>
      </c>
      <c r="D225" s="157" t="s">
        <v>2588</v>
      </c>
      <c r="E225" s="157" t="s">
        <v>2589</v>
      </c>
      <c r="F225" s="157" t="s">
        <v>534</v>
      </c>
      <c r="G225" s="157" t="s">
        <v>534</v>
      </c>
      <c r="H225" s="157" t="s">
        <v>82</v>
      </c>
      <c r="I225" s="157" t="s">
        <v>533</v>
      </c>
      <c r="J225" s="157" t="s">
        <v>533</v>
      </c>
      <c r="K225" s="157" t="s">
        <v>533</v>
      </c>
      <c r="L225" s="157" t="s">
        <v>533</v>
      </c>
      <c r="M225" s="157" t="s">
        <v>82</v>
      </c>
      <c r="N225" s="157" t="s">
        <v>533</v>
      </c>
      <c r="O225" s="157" t="s">
        <v>533</v>
      </c>
      <c r="P225" s="157" t="s">
        <v>533</v>
      </c>
      <c r="Q225" s="157" t="s">
        <v>2591</v>
      </c>
      <c r="R225" s="157" t="s">
        <v>2590</v>
      </c>
      <c r="S225" s="157" t="s">
        <v>533</v>
      </c>
      <c r="T225" s="157" t="s">
        <v>533</v>
      </c>
      <c r="U225" s="157" t="s">
        <v>82</v>
      </c>
      <c r="V225" s="157" t="s">
        <v>533</v>
      </c>
      <c r="W225" s="157" t="s">
        <v>533</v>
      </c>
      <c r="X225" s="157" t="s">
        <v>533</v>
      </c>
      <c r="Y225" s="157" t="s">
        <v>2591</v>
      </c>
      <c r="Z225" s="157">
        <v>227.6</v>
      </c>
      <c r="AA225" s="157" t="s">
        <v>534</v>
      </c>
      <c r="AB225" s="157" t="s">
        <v>534</v>
      </c>
      <c r="AC225" s="157" t="s">
        <v>535</v>
      </c>
      <c r="AD225" s="157" t="s">
        <v>533</v>
      </c>
      <c r="AE225" s="157" t="s">
        <v>1459</v>
      </c>
      <c r="AF225" s="157" t="s">
        <v>2591</v>
      </c>
      <c r="AG225" s="157" t="s">
        <v>2591</v>
      </c>
      <c r="AH225" s="157" t="s">
        <v>1498</v>
      </c>
      <c r="AI225" s="157" t="s">
        <v>533</v>
      </c>
      <c r="AJ225" s="157">
        <v>227.6</v>
      </c>
      <c r="AK225" s="157" t="s">
        <v>2592</v>
      </c>
      <c r="AL225" s="157" t="s">
        <v>534</v>
      </c>
      <c r="AM225" s="157" t="s">
        <v>534</v>
      </c>
      <c r="AN225" s="157" t="s">
        <v>534</v>
      </c>
      <c r="AO225" s="157" t="s">
        <v>534</v>
      </c>
      <c r="AP225" s="157" t="s">
        <v>534</v>
      </c>
      <c r="AQ225" s="157" t="s">
        <v>534</v>
      </c>
      <c r="AR225" s="157" t="s">
        <v>2593</v>
      </c>
      <c r="AS225" s="157" t="s">
        <v>534</v>
      </c>
      <c r="AT225" s="157" t="s">
        <v>534</v>
      </c>
      <c r="AU225" s="157" t="s">
        <v>2594</v>
      </c>
      <c r="AV225" s="157" t="s">
        <v>2595</v>
      </c>
      <c r="AW225" s="157" t="s">
        <v>2585</v>
      </c>
      <c r="AX225" s="157" t="s">
        <v>533</v>
      </c>
      <c r="AY225" s="157">
        <v>3.1</v>
      </c>
      <c r="AZ225" s="157" t="s">
        <v>11</v>
      </c>
      <c r="BA225" s="157">
        <v>260000000</v>
      </c>
      <c r="BB225" s="157">
        <v>100</v>
      </c>
      <c r="BC225" s="157" t="s">
        <v>535</v>
      </c>
      <c r="BD225" s="157" t="s">
        <v>535</v>
      </c>
      <c r="BE225" s="157" t="s">
        <v>535</v>
      </c>
      <c r="BF225" s="157" t="s">
        <v>2596</v>
      </c>
      <c r="BG225" s="157" t="s">
        <v>533</v>
      </c>
      <c r="BH225" s="157" t="s">
        <v>533</v>
      </c>
      <c r="BI225" s="157" t="s">
        <v>533</v>
      </c>
      <c r="BJ225" s="157" t="s">
        <v>533</v>
      </c>
      <c r="BK225" s="157" t="s">
        <v>149</v>
      </c>
      <c r="BL225" s="157" t="s">
        <v>2591</v>
      </c>
      <c r="BM225" s="157" t="s">
        <v>534</v>
      </c>
    </row>
    <row r="226" spans="1:65">
      <c r="A226" s="157">
        <v>224</v>
      </c>
      <c r="B226" s="157" t="s">
        <v>1219</v>
      </c>
      <c r="C226" s="157" t="s">
        <v>3471</v>
      </c>
      <c r="D226" s="157" t="s">
        <v>2597</v>
      </c>
      <c r="E226" s="157" t="s">
        <v>2598</v>
      </c>
      <c r="F226" s="157" t="s">
        <v>534</v>
      </c>
      <c r="G226" s="157" t="s">
        <v>534</v>
      </c>
      <c r="H226" s="157" t="s">
        <v>86</v>
      </c>
      <c r="I226" s="157" t="s">
        <v>533</v>
      </c>
      <c r="J226" s="157" t="s">
        <v>73</v>
      </c>
      <c r="K226" s="157" t="s">
        <v>533</v>
      </c>
      <c r="L226" s="157" t="s">
        <v>533</v>
      </c>
      <c r="M226" s="157" t="s">
        <v>86</v>
      </c>
      <c r="N226" s="157" t="s">
        <v>533</v>
      </c>
      <c r="O226" s="157" t="s">
        <v>533</v>
      </c>
      <c r="P226" s="157" t="s">
        <v>533</v>
      </c>
      <c r="Q226" s="157" t="s">
        <v>2260</v>
      </c>
      <c r="R226" s="157" t="s">
        <v>2599</v>
      </c>
      <c r="S226" s="157" t="s">
        <v>86</v>
      </c>
      <c r="T226" s="157" t="s">
        <v>533</v>
      </c>
      <c r="U226" s="157" t="s">
        <v>86</v>
      </c>
      <c r="V226" s="157" t="s">
        <v>533</v>
      </c>
      <c r="W226" s="157" t="s">
        <v>533</v>
      </c>
      <c r="X226" s="157" t="s">
        <v>73</v>
      </c>
      <c r="Y226" s="157" t="s">
        <v>569</v>
      </c>
      <c r="Z226" s="157" t="s">
        <v>534</v>
      </c>
      <c r="AA226" s="157" t="s">
        <v>534</v>
      </c>
      <c r="AB226" s="157" t="s">
        <v>534</v>
      </c>
      <c r="AC226" s="157" t="s">
        <v>535</v>
      </c>
      <c r="AD226" s="157" t="s">
        <v>533</v>
      </c>
      <c r="AE226" s="157" t="s">
        <v>1459</v>
      </c>
      <c r="AF226" s="157" t="s">
        <v>569</v>
      </c>
      <c r="AG226" s="157" t="s">
        <v>569</v>
      </c>
      <c r="AH226" s="157" t="s">
        <v>1470</v>
      </c>
      <c r="AI226" s="157" t="s">
        <v>533</v>
      </c>
      <c r="AJ226" s="157" t="s">
        <v>1461</v>
      </c>
      <c r="AK226" s="157" t="s">
        <v>2600</v>
      </c>
      <c r="AL226" s="157" t="s">
        <v>534</v>
      </c>
      <c r="AM226" s="157" t="s">
        <v>534</v>
      </c>
      <c r="AN226" s="157" t="s">
        <v>534</v>
      </c>
      <c r="AO226" s="157" t="s">
        <v>534</v>
      </c>
      <c r="AP226" s="157" t="s">
        <v>534</v>
      </c>
      <c r="AQ226" s="157" t="s">
        <v>534</v>
      </c>
      <c r="AR226" s="157" t="s">
        <v>2601</v>
      </c>
      <c r="AS226" s="157" t="s">
        <v>534</v>
      </c>
      <c r="AT226" s="157" t="s">
        <v>534</v>
      </c>
      <c r="AU226" s="157" t="s">
        <v>2602</v>
      </c>
      <c r="AV226" s="157" t="s">
        <v>2603</v>
      </c>
      <c r="AW226" s="157" t="s">
        <v>2604</v>
      </c>
      <c r="AX226" s="157" t="s">
        <v>533</v>
      </c>
      <c r="AY226" s="157">
        <v>4.3</v>
      </c>
      <c r="AZ226" s="157" t="s">
        <v>11</v>
      </c>
      <c r="BA226" s="157">
        <v>200000000</v>
      </c>
      <c r="BB226" s="157">
        <v>100</v>
      </c>
      <c r="BC226" s="157" t="s">
        <v>535</v>
      </c>
      <c r="BD226" s="157" t="s">
        <v>535</v>
      </c>
      <c r="BE226" s="157" t="s">
        <v>535</v>
      </c>
      <c r="BF226" s="157" t="s">
        <v>534</v>
      </c>
      <c r="BG226" s="157" t="s">
        <v>534</v>
      </c>
      <c r="BH226" s="157" t="s">
        <v>534</v>
      </c>
      <c r="BI226" s="157" t="s">
        <v>534</v>
      </c>
      <c r="BJ226" s="157" t="s">
        <v>534</v>
      </c>
      <c r="BK226" s="157" t="s">
        <v>534</v>
      </c>
      <c r="BL226" s="157" t="s">
        <v>569</v>
      </c>
      <c r="BM226" s="157" t="s">
        <v>534</v>
      </c>
    </row>
    <row r="227" spans="1:65">
      <c r="A227" s="157">
        <v>225</v>
      </c>
      <c r="B227" s="157" t="s">
        <v>1220</v>
      </c>
      <c r="C227" s="157" t="s">
        <v>3471</v>
      </c>
      <c r="D227" s="157" t="s">
        <v>2605</v>
      </c>
      <c r="E227" s="157" t="s">
        <v>2074</v>
      </c>
      <c r="F227" s="157" t="s">
        <v>534</v>
      </c>
      <c r="G227" s="157" t="s">
        <v>534</v>
      </c>
      <c r="H227" s="157" t="s">
        <v>533</v>
      </c>
      <c r="I227" s="157" t="s">
        <v>81</v>
      </c>
      <c r="J227" s="157" t="s">
        <v>533</v>
      </c>
      <c r="K227" s="157" t="s">
        <v>533</v>
      </c>
      <c r="L227" s="157" t="s">
        <v>533</v>
      </c>
      <c r="M227" s="157" t="s">
        <v>533</v>
      </c>
      <c r="N227" s="157" t="s">
        <v>1865</v>
      </c>
      <c r="O227" s="157" t="s">
        <v>81</v>
      </c>
      <c r="P227" s="157" t="s">
        <v>80</v>
      </c>
      <c r="Q227" s="157" t="s">
        <v>2202</v>
      </c>
      <c r="R227" s="157" t="s">
        <v>533</v>
      </c>
      <c r="S227" s="157" t="s">
        <v>533</v>
      </c>
      <c r="T227" s="157" t="s">
        <v>533</v>
      </c>
      <c r="U227" s="157" t="s">
        <v>533</v>
      </c>
      <c r="V227" s="157" t="s">
        <v>533</v>
      </c>
      <c r="W227" s="157" t="s">
        <v>533</v>
      </c>
      <c r="X227" s="157" t="s">
        <v>533</v>
      </c>
      <c r="Y227" s="157" t="s">
        <v>534</v>
      </c>
      <c r="Z227" s="157" t="s">
        <v>534</v>
      </c>
      <c r="AA227" s="157" t="s">
        <v>534</v>
      </c>
      <c r="AB227" s="157" t="s">
        <v>534</v>
      </c>
      <c r="AC227" s="157" t="s">
        <v>535</v>
      </c>
      <c r="AD227" s="157" t="s">
        <v>533</v>
      </c>
      <c r="AE227" s="157" t="s">
        <v>1775</v>
      </c>
      <c r="AF227" s="157" t="s">
        <v>2202</v>
      </c>
      <c r="AG227" s="157" t="s">
        <v>1700</v>
      </c>
      <c r="AH227" s="157" t="s">
        <v>1982</v>
      </c>
      <c r="AI227" s="157" t="s">
        <v>1498</v>
      </c>
      <c r="AJ227" s="157" t="s">
        <v>1461</v>
      </c>
      <c r="AK227" s="157" t="s">
        <v>2606</v>
      </c>
      <c r="AL227" s="157" t="s">
        <v>534</v>
      </c>
      <c r="AM227" s="157" t="s">
        <v>534</v>
      </c>
      <c r="AN227" s="157" t="s">
        <v>534</v>
      </c>
      <c r="AO227" s="157" t="s">
        <v>534</v>
      </c>
      <c r="AP227" s="157" t="s">
        <v>534</v>
      </c>
      <c r="AQ227" s="157" t="s">
        <v>534</v>
      </c>
      <c r="AR227" s="157" t="s">
        <v>2078</v>
      </c>
      <c r="AS227" s="157" t="s">
        <v>534</v>
      </c>
      <c r="AT227" s="157" t="s">
        <v>534</v>
      </c>
      <c r="AU227" s="157" t="s">
        <v>2607</v>
      </c>
      <c r="AV227" s="157" t="s">
        <v>2608</v>
      </c>
      <c r="AW227" s="157" t="s">
        <v>2604</v>
      </c>
      <c r="AX227" s="157" t="s">
        <v>533</v>
      </c>
      <c r="AY227" s="157">
        <v>12.5</v>
      </c>
      <c r="AZ227" s="157" t="s">
        <v>11</v>
      </c>
      <c r="BA227" s="157">
        <v>240000000</v>
      </c>
      <c r="BB227" s="157">
        <v>100</v>
      </c>
      <c r="BC227" s="157" t="s">
        <v>535</v>
      </c>
      <c r="BD227" s="157" t="s">
        <v>535</v>
      </c>
      <c r="BE227" s="157" t="s">
        <v>535</v>
      </c>
      <c r="BF227" s="157" t="s">
        <v>2609</v>
      </c>
      <c r="BG227" s="157" t="s">
        <v>533</v>
      </c>
      <c r="BH227" s="157" t="s">
        <v>533</v>
      </c>
      <c r="BI227" s="157" t="s">
        <v>81</v>
      </c>
      <c r="BJ227" s="157" t="s">
        <v>80</v>
      </c>
      <c r="BK227" s="157" t="s">
        <v>576</v>
      </c>
      <c r="BL227" s="157" t="s">
        <v>576</v>
      </c>
      <c r="BM227" s="157" t="s">
        <v>534</v>
      </c>
    </row>
    <row r="228" spans="1:65">
      <c r="A228" s="157">
        <v>226</v>
      </c>
      <c r="B228" s="157" t="s">
        <v>1221</v>
      </c>
      <c r="C228" s="157" t="s">
        <v>3472</v>
      </c>
      <c r="D228" s="157" t="s">
        <v>2610</v>
      </c>
      <c r="E228" s="157" t="s">
        <v>533</v>
      </c>
      <c r="F228" s="157" t="s">
        <v>534</v>
      </c>
      <c r="G228" s="157" t="s">
        <v>534</v>
      </c>
      <c r="H228" s="157" t="s">
        <v>79</v>
      </c>
      <c r="I228" s="157" t="s">
        <v>87</v>
      </c>
      <c r="J228" s="157" t="s">
        <v>87</v>
      </c>
      <c r="K228" s="157" t="s">
        <v>79</v>
      </c>
      <c r="L228" s="157" t="s">
        <v>533</v>
      </c>
      <c r="M228" s="157" t="s">
        <v>79</v>
      </c>
      <c r="N228" s="157" t="s">
        <v>533</v>
      </c>
      <c r="O228" s="157" t="s">
        <v>87</v>
      </c>
      <c r="P228" s="157" t="s">
        <v>87</v>
      </c>
      <c r="Q228" s="157" t="s">
        <v>331</v>
      </c>
      <c r="R228" s="157" t="s">
        <v>533</v>
      </c>
      <c r="S228" s="157" t="s">
        <v>533</v>
      </c>
      <c r="T228" s="157" t="s">
        <v>533</v>
      </c>
      <c r="U228" s="157" t="s">
        <v>533</v>
      </c>
      <c r="V228" s="157" t="s">
        <v>533</v>
      </c>
      <c r="W228" s="157" t="s">
        <v>533</v>
      </c>
      <c r="X228" s="157" t="s">
        <v>533</v>
      </c>
      <c r="Y228" s="157" t="s">
        <v>534</v>
      </c>
      <c r="Z228" s="157">
        <v>165</v>
      </c>
      <c r="AA228" s="157" t="s">
        <v>534</v>
      </c>
      <c r="AB228" s="157" t="s">
        <v>534</v>
      </c>
      <c r="AC228" s="157" t="s">
        <v>535</v>
      </c>
      <c r="AD228" s="157" t="s">
        <v>533</v>
      </c>
      <c r="AE228" s="157" t="s">
        <v>1459</v>
      </c>
      <c r="AF228" s="157" t="s">
        <v>331</v>
      </c>
      <c r="AG228" s="157" t="s">
        <v>331</v>
      </c>
      <c r="AH228" s="157" t="s">
        <v>1982</v>
      </c>
      <c r="AI228" s="157" t="s">
        <v>1498</v>
      </c>
      <c r="AJ228" s="157">
        <v>165</v>
      </c>
      <c r="AK228" s="157" t="s">
        <v>2611</v>
      </c>
      <c r="AL228" s="157" t="s">
        <v>534</v>
      </c>
      <c r="AM228" s="157" t="s">
        <v>534</v>
      </c>
      <c r="AN228" s="157" t="s">
        <v>534</v>
      </c>
      <c r="AO228" s="157" t="s">
        <v>534</v>
      </c>
      <c r="AP228" s="157" t="s">
        <v>534</v>
      </c>
      <c r="AQ228" s="157" t="s">
        <v>534</v>
      </c>
      <c r="AR228" s="157" t="s">
        <v>534</v>
      </c>
      <c r="AS228" s="157" t="s">
        <v>534</v>
      </c>
      <c r="AT228" s="157" t="s">
        <v>534</v>
      </c>
      <c r="AU228" s="157" t="s">
        <v>2585</v>
      </c>
      <c r="AV228" s="157" t="s">
        <v>2612</v>
      </c>
      <c r="AW228" s="157" t="s">
        <v>2613</v>
      </c>
      <c r="AX228" s="157" t="s">
        <v>2614</v>
      </c>
      <c r="AY228" s="157">
        <v>3.94</v>
      </c>
      <c r="AZ228" s="157" t="s">
        <v>11</v>
      </c>
      <c r="BA228" s="157">
        <v>1000000000</v>
      </c>
      <c r="BB228" s="157">
        <v>99.960000000000008</v>
      </c>
      <c r="BC228" s="157" t="s">
        <v>535</v>
      </c>
      <c r="BD228" s="157" t="s">
        <v>535</v>
      </c>
      <c r="BE228" s="157" t="s">
        <v>535</v>
      </c>
      <c r="BF228" s="157" t="s">
        <v>2615</v>
      </c>
      <c r="BG228" s="157" t="s">
        <v>79</v>
      </c>
      <c r="BH228" s="157" t="s">
        <v>533</v>
      </c>
      <c r="BI228" s="157" t="s">
        <v>87</v>
      </c>
      <c r="BJ228" s="157" t="s">
        <v>87</v>
      </c>
      <c r="BK228" s="157" t="s">
        <v>331</v>
      </c>
      <c r="BL228" s="157" t="s">
        <v>331</v>
      </c>
      <c r="BM228" s="157" t="s">
        <v>534</v>
      </c>
    </row>
    <row r="229" spans="1:65">
      <c r="A229" s="157">
        <v>227</v>
      </c>
      <c r="B229" s="157" t="s">
        <v>1222</v>
      </c>
      <c r="C229" s="157" t="s">
        <v>3472</v>
      </c>
      <c r="D229" s="157" t="s">
        <v>2610</v>
      </c>
      <c r="E229" s="157" t="s">
        <v>533</v>
      </c>
      <c r="F229" s="157" t="s">
        <v>534</v>
      </c>
      <c r="G229" s="157" t="s">
        <v>534</v>
      </c>
      <c r="H229" s="157" t="s">
        <v>79</v>
      </c>
      <c r="I229" s="157" t="s">
        <v>87</v>
      </c>
      <c r="J229" s="157" t="s">
        <v>87</v>
      </c>
      <c r="K229" s="157" t="s">
        <v>79</v>
      </c>
      <c r="L229" s="157" t="s">
        <v>533</v>
      </c>
      <c r="M229" s="157" t="s">
        <v>79</v>
      </c>
      <c r="N229" s="157" t="s">
        <v>533</v>
      </c>
      <c r="O229" s="157" t="s">
        <v>87</v>
      </c>
      <c r="P229" s="157" t="s">
        <v>87</v>
      </c>
      <c r="Q229" s="157" t="s">
        <v>331</v>
      </c>
      <c r="R229" s="157" t="s">
        <v>533</v>
      </c>
      <c r="S229" s="157" t="s">
        <v>533</v>
      </c>
      <c r="T229" s="157" t="s">
        <v>533</v>
      </c>
      <c r="U229" s="157" t="s">
        <v>533</v>
      </c>
      <c r="V229" s="157" t="s">
        <v>533</v>
      </c>
      <c r="W229" s="157" t="s">
        <v>533</v>
      </c>
      <c r="X229" s="157" t="s">
        <v>533</v>
      </c>
      <c r="Y229" s="157" t="s">
        <v>534</v>
      </c>
      <c r="Z229" s="157">
        <v>150</v>
      </c>
      <c r="AA229" s="157" t="s">
        <v>534</v>
      </c>
      <c r="AB229" s="157" t="s">
        <v>534</v>
      </c>
      <c r="AC229" s="157" t="s">
        <v>535</v>
      </c>
      <c r="AD229" s="157" t="s">
        <v>533</v>
      </c>
      <c r="AE229" s="157" t="s">
        <v>1459</v>
      </c>
      <c r="AF229" s="157" t="s">
        <v>331</v>
      </c>
      <c r="AG229" s="157" t="s">
        <v>331</v>
      </c>
      <c r="AH229" s="157" t="s">
        <v>1982</v>
      </c>
      <c r="AI229" s="157" t="s">
        <v>1498</v>
      </c>
      <c r="AJ229" s="157">
        <v>150</v>
      </c>
      <c r="AK229" s="157" t="s">
        <v>2611</v>
      </c>
      <c r="AL229" s="157" t="s">
        <v>534</v>
      </c>
      <c r="AM229" s="157" t="s">
        <v>534</v>
      </c>
      <c r="AN229" s="157" t="s">
        <v>534</v>
      </c>
      <c r="AO229" s="157" t="s">
        <v>534</v>
      </c>
      <c r="AP229" s="157" t="s">
        <v>534</v>
      </c>
      <c r="AQ229" s="157" t="s">
        <v>534</v>
      </c>
      <c r="AR229" s="157" t="s">
        <v>534</v>
      </c>
      <c r="AS229" s="157" t="s">
        <v>534</v>
      </c>
      <c r="AT229" s="157" t="s">
        <v>534</v>
      </c>
      <c r="AU229" s="157" t="s">
        <v>2585</v>
      </c>
      <c r="AV229" s="157" t="s">
        <v>2616</v>
      </c>
      <c r="AW229" s="157" t="s">
        <v>2613</v>
      </c>
      <c r="AX229" s="157" t="s">
        <v>2617</v>
      </c>
      <c r="AY229" s="157">
        <v>3.68</v>
      </c>
      <c r="AZ229" s="157" t="s">
        <v>11</v>
      </c>
      <c r="BA229" s="157">
        <v>900000000</v>
      </c>
      <c r="BB229" s="157">
        <v>99.972000000000008</v>
      </c>
      <c r="BC229" s="157" t="s">
        <v>535</v>
      </c>
      <c r="BD229" s="157" t="s">
        <v>535</v>
      </c>
      <c r="BE229" s="157" t="s">
        <v>535</v>
      </c>
      <c r="BF229" s="157" t="s">
        <v>2615</v>
      </c>
      <c r="BG229" s="157" t="s">
        <v>79</v>
      </c>
      <c r="BH229" s="157" t="s">
        <v>533</v>
      </c>
      <c r="BI229" s="157" t="s">
        <v>87</v>
      </c>
      <c r="BJ229" s="157" t="s">
        <v>87</v>
      </c>
      <c r="BK229" s="157" t="s">
        <v>331</v>
      </c>
      <c r="BL229" s="157" t="s">
        <v>331</v>
      </c>
      <c r="BM229" s="157" t="s">
        <v>534</v>
      </c>
    </row>
    <row r="230" spans="1:65">
      <c r="A230" s="157">
        <v>228</v>
      </c>
      <c r="B230" s="157" t="s">
        <v>1223</v>
      </c>
      <c r="C230" s="157" t="s">
        <v>3472</v>
      </c>
      <c r="D230" s="157" t="s">
        <v>2610</v>
      </c>
      <c r="E230" s="157" t="s">
        <v>533</v>
      </c>
      <c r="F230" s="157" t="s">
        <v>534</v>
      </c>
      <c r="G230" s="157" t="s">
        <v>534</v>
      </c>
      <c r="H230" s="157" t="s">
        <v>79</v>
      </c>
      <c r="I230" s="157" t="s">
        <v>87</v>
      </c>
      <c r="J230" s="157" t="s">
        <v>87</v>
      </c>
      <c r="K230" s="157" t="s">
        <v>79</v>
      </c>
      <c r="L230" s="157" t="s">
        <v>533</v>
      </c>
      <c r="M230" s="157" t="s">
        <v>79</v>
      </c>
      <c r="N230" s="157" t="s">
        <v>533</v>
      </c>
      <c r="O230" s="157" t="s">
        <v>87</v>
      </c>
      <c r="P230" s="157" t="s">
        <v>87</v>
      </c>
      <c r="Q230" s="157" t="s">
        <v>331</v>
      </c>
      <c r="R230" s="157" t="s">
        <v>533</v>
      </c>
      <c r="S230" s="157" t="s">
        <v>533</v>
      </c>
      <c r="T230" s="157" t="s">
        <v>533</v>
      </c>
      <c r="U230" s="157" t="s">
        <v>533</v>
      </c>
      <c r="V230" s="157" t="s">
        <v>533</v>
      </c>
      <c r="W230" s="157" t="s">
        <v>533</v>
      </c>
      <c r="X230" s="157" t="s">
        <v>533</v>
      </c>
      <c r="Y230" s="157" t="s">
        <v>534</v>
      </c>
      <c r="Z230" s="157">
        <v>130</v>
      </c>
      <c r="AA230" s="157" t="s">
        <v>534</v>
      </c>
      <c r="AB230" s="157" t="s">
        <v>534</v>
      </c>
      <c r="AC230" s="157" t="s">
        <v>535</v>
      </c>
      <c r="AD230" s="157" t="s">
        <v>533</v>
      </c>
      <c r="AE230" s="157" t="s">
        <v>1459</v>
      </c>
      <c r="AF230" s="157" t="s">
        <v>331</v>
      </c>
      <c r="AG230" s="157" t="s">
        <v>331</v>
      </c>
      <c r="AH230" s="157" t="s">
        <v>1982</v>
      </c>
      <c r="AI230" s="157" t="s">
        <v>1498</v>
      </c>
      <c r="AJ230" s="157">
        <v>130</v>
      </c>
      <c r="AK230" s="157" t="s">
        <v>2611</v>
      </c>
      <c r="AL230" s="157" t="s">
        <v>534</v>
      </c>
      <c r="AM230" s="157" t="s">
        <v>534</v>
      </c>
      <c r="AN230" s="157" t="s">
        <v>534</v>
      </c>
      <c r="AO230" s="157" t="s">
        <v>534</v>
      </c>
      <c r="AP230" s="157" t="s">
        <v>534</v>
      </c>
      <c r="AQ230" s="157" t="s">
        <v>534</v>
      </c>
      <c r="AR230" s="157" t="s">
        <v>534</v>
      </c>
      <c r="AS230" s="157" t="s">
        <v>534</v>
      </c>
      <c r="AT230" s="157" t="s">
        <v>534</v>
      </c>
      <c r="AU230" s="157" t="s">
        <v>2585</v>
      </c>
      <c r="AV230" s="157" t="s">
        <v>2618</v>
      </c>
      <c r="AW230" s="157" t="s">
        <v>2613</v>
      </c>
      <c r="AX230" s="157" t="s">
        <v>2619</v>
      </c>
      <c r="AY230" s="157">
        <v>2.88</v>
      </c>
      <c r="AZ230" s="157" t="s">
        <v>11</v>
      </c>
      <c r="BA230" s="157">
        <v>500000000</v>
      </c>
      <c r="BB230" s="157">
        <v>99.991</v>
      </c>
      <c r="BC230" s="157" t="s">
        <v>535</v>
      </c>
      <c r="BD230" s="157" t="s">
        <v>535</v>
      </c>
      <c r="BE230" s="157" t="s">
        <v>535</v>
      </c>
      <c r="BF230" s="157" t="s">
        <v>2615</v>
      </c>
      <c r="BG230" s="157" t="s">
        <v>79</v>
      </c>
      <c r="BH230" s="157" t="s">
        <v>533</v>
      </c>
      <c r="BI230" s="157" t="s">
        <v>87</v>
      </c>
      <c r="BJ230" s="157" t="s">
        <v>87</v>
      </c>
      <c r="BK230" s="157" t="s">
        <v>331</v>
      </c>
      <c r="BL230" s="157" t="s">
        <v>331</v>
      </c>
      <c r="BM230" s="157" t="s">
        <v>534</v>
      </c>
    </row>
    <row r="231" spans="1:65">
      <c r="A231" s="157">
        <v>229</v>
      </c>
      <c r="B231" s="157" t="s">
        <v>1224</v>
      </c>
      <c r="C231" s="157" t="s">
        <v>3472</v>
      </c>
      <c r="D231" s="157" t="s">
        <v>2610</v>
      </c>
      <c r="E231" s="157" t="s">
        <v>533</v>
      </c>
      <c r="F231" s="157" t="s">
        <v>534</v>
      </c>
      <c r="G231" s="157" t="s">
        <v>534</v>
      </c>
      <c r="H231" s="157" t="s">
        <v>79</v>
      </c>
      <c r="I231" s="157" t="s">
        <v>87</v>
      </c>
      <c r="J231" s="157" t="s">
        <v>87</v>
      </c>
      <c r="K231" s="157" t="s">
        <v>79</v>
      </c>
      <c r="L231" s="157" t="s">
        <v>533</v>
      </c>
      <c r="M231" s="157" t="s">
        <v>79</v>
      </c>
      <c r="N231" s="157" t="s">
        <v>533</v>
      </c>
      <c r="O231" s="157" t="s">
        <v>87</v>
      </c>
      <c r="P231" s="157" t="s">
        <v>87</v>
      </c>
      <c r="Q231" s="157" t="s">
        <v>331</v>
      </c>
      <c r="R231" s="157" t="s">
        <v>533</v>
      </c>
      <c r="S231" s="157" t="s">
        <v>533</v>
      </c>
      <c r="T231" s="157" t="s">
        <v>533</v>
      </c>
      <c r="U231" s="157" t="s">
        <v>533</v>
      </c>
      <c r="V231" s="157" t="s">
        <v>533</v>
      </c>
      <c r="W231" s="157" t="s">
        <v>533</v>
      </c>
      <c r="X231" s="157" t="s">
        <v>533</v>
      </c>
      <c r="Y231" s="157" t="s">
        <v>534</v>
      </c>
      <c r="Z231" s="157">
        <v>155</v>
      </c>
      <c r="AA231" s="157" t="s">
        <v>534</v>
      </c>
      <c r="AB231" s="157" t="s">
        <v>534</v>
      </c>
      <c r="AC231" s="157" t="s">
        <v>535</v>
      </c>
      <c r="AD231" s="157" t="s">
        <v>533</v>
      </c>
      <c r="AE231" s="157" t="s">
        <v>1459</v>
      </c>
      <c r="AF231" s="157" t="s">
        <v>331</v>
      </c>
      <c r="AG231" s="157" t="s">
        <v>331</v>
      </c>
      <c r="AH231" s="157" t="s">
        <v>1982</v>
      </c>
      <c r="AI231" s="157" t="s">
        <v>1498</v>
      </c>
      <c r="AJ231" s="157">
        <v>155</v>
      </c>
      <c r="AK231" s="157" t="s">
        <v>2611</v>
      </c>
      <c r="AL231" s="157" t="s">
        <v>1451</v>
      </c>
      <c r="AM231" s="157" t="s">
        <v>534</v>
      </c>
      <c r="AN231" s="157" t="s">
        <v>533</v>
      </c>
      <c r="AO231" s="157" t="s">
        <v>533</v>
      </c>
      <c r="AP231" s="157" t="s">
        <v>533</v>
      </c>
      <c r="AQ231" s="157" t="s">
        <v>534</v>
      </c>
      <c r="AR231" s="157" t="s">
        <v>534</v>
      </c>
      <c r="AS231" s="157" t="s">
        <v>534</v>
      </c>
      <c r="AT231" s="157" t="s">
        <v>534</v>
      </c>
      <c r="AU231" s="157" t="s">
        <v>2585</v>
      </c>
      <c r="AV231" s="157" t="s">
        <v>2620</v>
      </c>
      <c r="AW231" s="157" t="s">
        <v>2613</v>
      </c>
      <c r="AX231" s="157" t="s">
        <v>2621</v>
      </c>
      <c r="AY231" s="157">
        <v>3.84</v>
      </c>
      <c r="AZ231" s="157" t="s">
        <v>11</v>
      </c>
      <c r="BA231" s="157">
        <v>1750000000</v>
      </c>
      <c r="BB231" s="157">
        <v>99.965000000000003</v>
      </c>
      <c r="BC231" s="157" t="s">
        <v>535</v>
      </c>
      <c r="BD231" s="157" t="s">
        <v>535</v>
      </c>
      <c r="BE231" s="157" t="s">
        <v>535</v>
      </c>
      <c r="BF231" s="157" t="s">
        <v>2615</v>
      </c>
      <c r="BG231" s="157" t="s">
        <v>79</v>
      </c>
      <c r="BH231" s="157" t="s">
        <v>533</v>
      </c>
      <c r="BI231" s="157" t="s">
        <v>87</v>
      </c>
      <c r="BJ231" s="157" t="s">
        <v>87</v>
      </c>
      <c r="BK231" s="157" t="s">
        <v>331</v>
      </c>
      <c r="BL231" s="157" t="s">
        <v>331</v>
      </c>
      <c r="BM231" s="157" t="s">
        <v>534</v>
      </c>
    </row>
    <row r="232" spans="1:65">
      <c r="A232" s="157">
        <v>230</v>
      </c>
      <c r="B232" s="157" t="s">
        <v>1225</v>
      </c>
      <c r="C232" s="157" t="s">
        <v>3472</v>
      </c>
      <c r="D232" s="157" t="s">
        <v>2512</v>
      </c>
      <c r="E232" s="157" t="s">
        <v>2074</v>
      </c>
      <c r="F232" s="157" t="s">
        <v>534</v>
      </c>
      <c r="G232" s="157" t="s">
        <v>534</v>
      </c>
      <c r="H232" s="157" t="s">
        <v>533</v>
      </c>
      <c r="I232" s="157" t="s">
        <v>533</v>
      </c>
      <c r="J232" s="157" t="s">
        <v>81</v>
      </c>
      <c r="K232" s="157" t="s">
        <v>533</v>
      </c>
      <c r="L232" s="157" t="s">
        <v>533</v>
      </c>
      <c r="M232" s="157" t="s">
        <v>90</v>
      </c>
      <c r="N232" s="157" t="s">
        <v>90</v>
      </c>
      <c r="O232" s="157" t="s">
        <v>81</v>
      </c>
      <c r="P232" s="157" t="s">
        <v>80</v>
      </c>
      <c r="Q232" s="157" t="s">
        <v>2514</v>
      </c>
      <c r="R232" s="157" t="s">
        <v>533</v>
      </c>
      <c r="S232" s="157" t="s">
        <v>533</v>
      </c>
      <c r="T232" s="157" t="s">
        <v>533</v>
      </c>
      <c r="U232" s="157" t="s">
        <v>533</v>
      </c>
      <c r="V232" s="157" t="s">
        <v>533</v>
      </c>
      <c r="W232" s="157" t="s">
        <v>533</v>
      </c>
      <c r="X232" s="157" t="s">
        <v>533</v>
      </c>
      <c r="Y232" s="157" t="s">
        <v>534</v>
      </c>
      <c r="Z232" s="157" t="s">
        <v>534</v>
      </c>
      <c r="AA232" s="157" t="s">
        <v>534</v>
      </c>
      <c r="AB232" s="157" t="s">
        <v>534</v>
      </c>
      <c r="AC232" s="157" t="s">
        <v>535</v>
      </c>
      <c r="AD232" s="157" t="s">
        <v>533</v>
      </c>
      <c r="AE232" s="157" t="s">
        <v>1459</v>
      </c>
      <c r="AF232" s="157" t="s">
        <v>2514</v>
      </c>
      <c r="AG232" s="157" t="s">
        <v>3364</v>
      </c>
      <c r="AH232" s="157" t="s">
        <v>1982</v>
      </c>
      <c r="AI232" s="157" t="s">
        <v>1498</v>
      </c>
      <c r="AJ232" s="157" t="s">
        <v>1461</v>
      </c>
      <c r="AK232" s="157" t="s">
        <v>2515</v>
      </c>
      <c r="AL232" s="157" t="s">
        <v>534</v>
      </c>
      <c r="AM232" s="157" t="s">
        <v>534</v>
      </c>
      <c r="AN232" s="157" t="s">
        <v>534</v>
      </c>
      <c r="AO232" s="157" t="s">
        <v>534</v>
      </c>
      <c r="AP232" s="157" t="s">
        <v>534</v>
      </c>
      <c r="AQ232" s="157" t="s">
        <v>534</v>
      </c>
      <c r="AR232" s="157" t="s">
        <v>2078</v>
      </c>
      <c r="AS232" s="157" t="s">
        <v>534</v>
      </c>
      <c r="AT232" s="157" t="s">
        <v>534</v>
      </c>
      <c r="AU232" s="157" t="s">
        <v>2585</v>
      </c>
      <c r="AV232" s="157" t="s">
        <v>2622</v>
      </c>
      <c r="AW232" s="157" t="s">
        <v>2613</v>
      </c>
      <c r="AX232" s="157" t="s">
        <v>533</v>
      </c>
      <c r="AY232" s="157">
        <v>5.3</v>
      </c>
      <c r="AZ232" s="157" t="s">
        <v>11</v>
      </c>
      <c r="BA232" s="157">
        <v>200000000</v>
      </c>
      <c r="BB232" s="157">
        <v>100</v>
      </c>
      <c r="BC232" s="157" t="s">
        <v>535</v>
      </c>
      <c r="BD232" s="157" t="s">
        <v>535</v>
      </c>
      <c r="BE232" s="157" t="s">
        <v>535</v>
      </c>
      <c r="BF232" s="157" t="s">
        <v>2517</v>
      </c>
      <c r="BG232" s="157" t="s">
        <v>533</v>
      </c>
      <c r="BH232" s="157" t="s">
        <v>533</v>
      </c>
      <c r="BI232" s="157" t="s">
        <v>81</v>
      </c>
      <c r="BJ232" s="157" t="s">
        <v>80</v>
      </c>
      <c r="BK232" s="157" t="s">
        <v>576</v>
      </c>
      <c r="BL232" s="157" t="s">
        <v>576</v>
      </c>
      <c r="BM232" s="157" t="s">
        <v>534</v>
      </c>
    </row>
    <row r="233" spans="1:65">
      <c r="A233" s="157">
        <v>231</v>
      </c>
      <c r="B233" s="157" t="s">
        <v>1226</v>
      </c>
      <c r="C233" s="157" t="s">
        <v>3473</v>
      </c>
      <c r="D233" s="157" t="s">
        <v>2480</v>
      </c>
      <c r="E233" s="157" t="s">
        <v>2481</v>
      </c>
      <c r="F233" s="157" t="s">
        <v>534</v>
      </c>
      <c r="G233" s="157" t="s">
        <v>534</v>
      </c>
      <c r="H233" s="157" t="s">
        <v>2513</v>
      </c>
      <c r="I233" s="157" t="s">
        <v>81</v>
      </c>
      <c r="J233" s="157" t="s">
        <v>533</v>
      </c>
      <c r="K233" s="157" t="s">
        <v>533</v>
      </c>
      <c r="L233" s="157" t="s">
        <v>533</v>
      </c>
      <c r="M233" s="157" t="s">
        <v>89</v>
      </c>
      <c r="N233" s="157" t="s">
        <v>533</v>
      </c>
      <c r="O233" s="157" t="s">
        <v>533</v>
      </c>
      <c r="P233" s="157" t="s">
        <v>533</v>
      </c>
      <c r="Q233" s="157" t="s">
        <v>3455</v>
      </c>
      <c r="R233" s="157" t="s">
        <v>2482</v>
      </c>
      <c r="S233" s="157" t="s">
        <v>533</v>
      </c>
      <c r="T233" s="157" t="s">
        <v>533</v>
      </c>
      <c r="U233" s="157" t="s">
        <v>90</v>
      </c>
      <c r="V233" s="157" t="s">
        <v>90</v>
      </c>
      <c r="W233" s="157" t="s">
        <v>81</v>
      </c>
      <c r="X233" s="157" t="s">
        <v>533</v>
      </c>
      <c r="Y233" s="157" t="s">
        <v>2483</v>
      </c>
      <c r="Z233" s="157" t="s">
        <v>534</v>
      </c>
      <c r="AA233" s="157" t="s">
        <v>534</v>
      </c>
      <c r="AB233" s="157" t="s">
        <v>534</v>
      </c>
      <c r="AC233" s="157" t="s">
        <v>535</v>
      </c>
      <c r="AD233" s="157" t="s">
        <v>533</v>
      </c>
      <c r="AE233" s="157" t="s">
        <v>1775</v>
      </c>
      <c r="AF233" s="157" t="s">
        <v>2483</v>
      </c>
      <c r="AG233" s="157" t="s">
        <v>3466</v>
      </c>
      <c r="AH233" s="157" t="s">
        <v>1470</v>
      </c>
      <c r="AI233" s="157" t="s">
        <v>533</v>
      </c>
      <c r="AJ233" s="157" t="s">
        <v>1461</v>
      </c>
      <c r="AK233" s="157" t="s">
        <v>2484</v>
      </c>
      <c r="AL233" s="157" t="s">
        <v>534</v>
      </c>
      <c r="AM233" s="157" t="s">
        <v>534</v>
      </c>
      <c r="AN233" s="157" t="s">
        <v>534</v>
      </c>
      <c r="AO233" s="157" t="s">
        <v>534</v>
      </c>
      <c r="AP233" s="157" t="s">
        <v>534</v>
      </c>
      <c r="AQ233" s="157" t="s">
        <v>534</v>
      </c>
      <c r="AR233" s="157" t="s">
        <v>2485</v>
      </c>
      <c r="AS233" s="157" t="s">
        <v>534</v>
      </c>
      <c r="AT233" s="157" t="s">
        <v>534</v>
      </c>
      <c r="AU233" s="157" t="s">
        <v>2623</v>
      </c>
      <c r="AV233" s="157" t="s">
        <v>2624</v>
      </c>
      <c r="AW233" s="157" t="s">
        <v>2625</v>
      </c>
      <c r="AX233" s="157" t="s">
        <v>2506</v>
      </c>
      <c r="AY233" s="157">
        <v>11.5</v>
      </c>
      <c r="AZ233" s="157" t="s">
        <v>11</v>
      </c>
      <c r="BA233" s="157">
        <v>250000000</v>
      </c>
      <c r="BB233" s="157">
        <v>100.124</v>
      </c>
      <c r="BC233" s="157" t="s">
        <v>535</v>
      </c>
      <c r="BD233" s="157" t="s">
        <v>535</v>
      </c>
      <c r="BE233" s="157" t="s">
        <v>535</v>
      </c>
      <c r="BF233" s="157" t="s">
        <v>2482</v>
      </c>
      <c r="BG233" s="157" t="s">
        <v>533</v>
      </c>
      <c r="BH233" s="157" t="s">
        <v>533</v>
      </c>
      <c r="BI233" s="157" t="s">
        <v>81</v>
      </c>
      <c r="BJ233" s="157" t="s">
        <v>533</v>
      </c>
      <c r="BK233" s="157" t="s">
        <v>1700</v>
      </c>
      <c r="BL233" s="157" t="s">
        <v>2483</v>
      </c>
      <c r="BM233" s="157" t="s">
        <v>534</v>
      </c>
    </row>
    <row r="234" spans="1:65">
      <c r="A234" s="157">
        <v>232</v>
      </c>
      <c r="B234" s="157" t="s">
        <v>1227</v>
      </c>
      <c r="C234" s="157" t="s">
        <v>3474</v>
      </c>
      <c r="D234" s="157" t="s">
        <v>2626</v>
      </c>
      <c r="E234" s="157" t="s">
        <v>2627</v>
      </c>
      <c r="F234" s="157" t="s">
        <v>534</v>
      </c>
      <c r="G234" s="157" t="s">
        <v>534</v>
      </c>
      <c r="H234" s="157" t="s">
        <v>533</v>
      </c>
      <c r="I234" s="157" t="s">
        <v>533</v>
      </c>
      <c r="J234" s="157" t="s">
        <v>73</v>
      </c>
      <c r="K234" s="157" t="s">
        <v>533</v>
      </c>
      <c r="L234" s="157" t="s">
        <v>533</v>
      </c>
      <c r="M234" s="157" t="s">
        <v>533</v>
      </c>
      <c r="N234" s="157" t="s">
        <v>533</v>
      </c>
      <c r="O234" s="157" t="s">
        <v>533</v>
      </c>
      <c r="P234" s="157" t="s">
        <v>533</v>
      </c>
      <c r="Q234" s="157" t="s">
        <v>149</v>
      </c>
      <c r="R234" s="157" t="s">
        <v>2628</v>
      </c>
      <c r="S234" s="157" t="s">
        <v>533</v>
      </c>
      <c r="T234" s="157" t="s">
        <v>533</v>
      </c>
      <c r="U234" s="157" t="s">
        <v>74</v>
      </c>
      <c r="V234" s="157" t="s">
        <v>533</v>
      </c>
      <c r="W234" s="157" t="s">
        <v>70</v>
      </c>
      <c r="X234" s="157" t="s">
        <v>70</v>
      </c>
      <c r="Y234" s="157" t="s">
        <v>575</v>
      </c>
      <c r="Z234" s="157">
        <v>225.6</v>
      </c>
      <c r="AA234" s="157">
        <v>225.6</v>
      </c>
      <c r="AB234" s="157">
        <v>525.6</v>
      </c>
      <c r="AC234" s="157" t="s">
        <v>535</v>
      </c>
      <c r="AD234" s="157" t="s">
        <v>533</v>
      </c>
      <c r="AE234" s="157" t="s">
        <v>1459</v>
      </c>
      <c r="AF234" s="157" t="s">
        <v>575</v>
      </c>
      <c r="AG234" s="157" t="s">
        <v>560</v>
      </c>
      <c r="AH234" s="157" t="s">
        <v>1470</v>
      </c>
      <c r="AI234" s="157" t="s">
        <v>533</v>
      </c>
      <c r="AJ234" s="157">
        <v>225.6</v>
      </c>
      <c r="AK234" s="157" t="s">
        <v>2629</v>
      </c>
      <c r="AL234" s="157" t="s">
        <v>534</v>
      </c>
      <c r="AM234" s="157" t="s">
        <v>534</v>
      </c>
      <c r="AN234" s="157" t="s">
        <v>534</v>
      </c>
      <c r="AO234" s="157" t="s">
        <v>534</v>
      </c>
      <c r="AP234" s="157" t="s">
        <v>534</v>
      </c>
      <c r="AQ234" s="157" t="s">
        <v>534</v>
      </c>
      <c r="AR234" s="157" t="s">
        <v>2630</v>
      </c>
      <c r="AS234" s="157" t="s">
        <v>534</v>
      </c>
      <c r="AT234" s="157" t="s">
        <v>534</v>
      </c>
      <c r="AU234" s="157" t="s">
        <v>2631</v>
      </c>
      <c r="AV234" s="157" t="s">
        <v>534</v>
      </c>
      <c r="AW234" s="157" t="s">
        <v>2632</v>
      </c>
      <c r="AX234" s="157" t="s">
        <v>2633</v>
      </c>
      <c r="AY234" s="157">
        <v>3.08</v>
      </c>
      <c r="AZ234" s="157" t="s">
        <v>11</v>
      </c>
      <c r="BA234" s="157">
        <v>500000000</v>
      </c>
      <c r="BB234" s="157">
        <v>100</v>
      </c>
      <c r="BC234" s="157" t="s">
        <v>535</v>
      </c>
      <c r="BD234" s="157" t="s">
        <v>535</v>
      </c>
      <c r="BE234" s="157" t="s">
        <v>535</v>
      </c>
      <c r="BF234" s="157" t="s">
        <v>2634</v>
      </c>
      <c r="BG234" s="157" t="s">
        <v>533</v>
      </c>
      <c r="BH234" s="157" t="s">
        <v>533</v>
      </c>
      <c r="BI234" s="157" t="s">
        <v>533</v>
      </c>
      <c r="BJ234" s="157" t="s">
        <v>533</v>
      </c>
      <c r="BK234" s="157" t="s">
        <v>149</v>
      </c>
      <c r="BL234" s="157" t="s">
        <v>575</v>
      </c>
      <c r="BM234" s="157" t="s">
        <v>534</v>
      </c>
    </row>
    <row r="235" spans="1:65">
      <c r="A235" s="157">
        <v>233</v>
      </c>
      <c r="B235" s="157" t="s">
        <v>1228</v>
      </c>
      <c r="C235" s="157" t="s">
        <v>3475</v>
      </c>
      <c r="D235" s="157" t="s">
        <v>1978</v>
      </c>
      <c r="E235" s="157" t="s">
        <v>1979</v>
      </c>
      <c r="F235" s="157" t="s">
        <v>534</v>
      </c>
      <c r="G235" s="157" t="s">
        <v>534</v>
      </c>
      <c r="H235" s="157" t="s">
        <v>81</v>
      </c>
      <c r="I235" s="157" t="s">
        <v>533</v>
      </c>
      <c r="J235" s="157" t="s">
        <v>83</v>
      </c>
      <c r="K235" s="157" t="s">
        <v>533</v>
      </c>
      <c r="L235" s="157" t="s">
        <v>533</v>
      </c>
      <c r="M235" s="157" t="s">
        <v>1980</v>
      </c>
      <c r="N235" s="157" t="s">
        <v>533</v>
      </c>
      <c r="O235" s="157" t="s">
        <v>533</v>
      </c>
      <c r="P235" s="157" t="s">
        <v>533</v>
      </c>
      <c r="Q235" s="157" t="s">
        <v>3373</v>
      </c>
      <c r="R235" s="157" t="s">
        <v>1981</v>
      </c>
      <c r="S235" s="157" t="s">
        <v>533</v>
      </c>
      <c r="T235" s="157" t="s">
        <v>533</v>
      </c>
      <c r="U235" s="157" t="s">
        <v>74</v>
      </c>
      <c r="V235" s="157" t="s">
        <v>533</v>
      </c>
      <c r="W235" s="157" t="s">
        <v>533</v>
      </c>
      <c r="X235" s="157" t="s">
        <v>83</v>
      </c>
      <c r="Y235" s="157" t="s">
        <v>330</v>
      </c>
      <c r="Z235" s="157">
        <v>155</v>
      </c>
      <c r="AA235" s="157">
        <v>155</v>
      </c>
      <c r="AB235" s="157" t="s">
        <v>534</v>
      </c>
      <c r="AC235" s="157" t="s">
        <v>535</v>
      </c>
      <c r="AD235" s="157" t="s">
        <v>533</v>
      </c>
      <c r="AE235" s="157" t="s">
        <v>1459</v>
      </c>
      <c r="AF235" s="157" t="s">
        <v>330</v>
      </c>
      <c r="AG235" s="157" t="s">
        <v>3374</v>
      </c>
      <c r="AH235" s="157" t="s">
        <v>1982</v>
      </c>
      <c r="AI235" s="157" t="s">
        <v>533</v>
      </c>
      <c r="AJ235" s="157">
        <v>155</v>
      </c>
      <c r="AK235" s="157" t="s">
        <v>1983</v>
      </c>
      <c r="AL235" s="157" t="s">
        <v>534</v>
      </c>
      <c r="AM235" s="157" t="s">
        <v>534</v>
      </c>
      <c r="AN235" s="157" t="s">
        <v>534</v>
      </c>
      <c r="AO235" s="157" t="s">
        <v>534</v>
      </c>
      <c r="AP235" s="157" t="s">
        <v>534</v>
      </c>
      <c r="AQ235" s="157" t="s">
        <v>534</v>
      </c>
      <c r="AR235" s="157" t="s">
        <v>1984</v>
      </c>
      <c r="AS235" s="157" t="s">
        <v>534</v>
      </c>
      <c r="AT235" s="157" t="s">
        <v>534</v>
      </c>
      <c r="AU235" s="157" t="s">
        <v>2635</v>
      </c>
      <c r="AV235" s="157" t="s">
        <v>2636</v>
      </c>
      <c r="AW235" s="157" t="s">
        <v>2637</v>
      </c>
      <c r="AX235" s="157" t="s">
        <v>533</v>
      </c>
      <c r="AY235" s="157">
        <v>1.75</v>
      </c>
      <c r="AZ235" s="157" t="s">
        <v>11</v>
      </c>
      <c r="BA235" s="157">
        <v>500000000</v>
      </c>
      <c r="BB235" s="157">
        <v>99.695000000000007</v>
      </c>
      <c r="BC235" s="157" t="s">
        <v>535</v>
      </c>
      <c r="BD235" s="157" t="s">
        <v>535</v>
      </c>
      <c r="BE235" s="157" t="s">
        <v>535</v>
      </c>
      <c r="BF235" s="157" t="s">
        <v>1988</v>
      </c>
      <c r="BG235" s="157" t="s">
        <v>533</v>
      </c>
      <c r="BH235" s="157" t="s">
        <v>533</v>
      </c>
      <c r="BI235" s="157" t="s">
        <v>533</v>
      </c>
      <c r="BJ235" s="157" t="s">
        <v>83</v>
      </c>
      <c r="BK235" s="157" t="s">
        <v>565</v>
      </c>
      <c r="BL235" s="157" t="s">
        <v>330</v>
      </c>
      <c r="BM235" s="157" t="s">
        <v>534</v>
      </c>
    </row>
    <row r="236" spans="1:65">
      <c r="A236" s="157">
        <v>234</v>
      </c>
      <c r="B236" s="157" t="s">
        <v>1229</v>
      </c>
      <c r="C236" s="157" t="s">
        <v>3476</v>
      </c>
      <c r="D236" s="157" t="s">
        <v>2638</v>
      </c>
      <c r="E236" s="157" t="s">
        <v>2639</v>
      </c>
      <c r="F236" s="157" t="s">
        <v>534</v>
      </c>
      <c r="G236" s="157" t="s">
        <v>534</v>
      </c>
      <c r="H236" s="157" t="s">
        <v>533</v>
      </c>
      <c r="I236" s="157" t="s">
        <v>533</v>
      </c>
      <c r="J236" s="157" t="s">
        <v>73</v>
      </c>
      <c r="K236" s="157" t="s">
        <v>533</v>
      </c>
      <c r="L236" s="157" t="s">
        <v>533</v>
      </c>
      <c r="M236" s="157" t="s">
        <v>533</v>
      </c>
      <c r="N236" s="157" t="s">
        <v>533</v>
      </c>
      <c r="O236" s="157" t="s">
        <v>533</v>
      </c>
      <c r="P236" s="157" t="s">
        <v>533</v>
      </c>
      <c r="Q236" s="157" t="s">
        <v>149</v>
      </c>
      <c r="R236" s="157" t="s">
        <v>2640</v>
      </c>
      <c r="S236" s="157" t="s">
        <v>533</v>
      </c>
      <c r="T236" s="157" t="s">
        <v>533</v>
      </c>
      <c r="U236" s="157" t="s">
        <v>533</v>
      </c>
      <c r="V236" s="157" t="s">
        <v>533</v>
      </c>
      <c r="W236" s="157" t="s">
        <v>533</v>
      </c>
      <c r="X236" s="157" t="s">
        <v>73</v>
      </c>
      <c r="Y236" s="157" t="s">
        <v>560</v>
      </c>
      <c r="Z236" s="157" t="s">
        <v>534</v>
      </c>
      <c r="AA236" s="157" t="s">
        <v>534</v>
      </c>
      <c r="AB236" s="157" t="s">
        <v>534</v>
      </c>
      <c r="AC236" s="157" t="s">
        <v>535</v>
      </c>
      <c r="AD236" s="157" t="s">
        <v>533</v>
      </c>
      <c r="AE236" s="157" t="s">
        <v>1459</v>
      </c>
      <c r="AF236" s="157" t="s">
        <v>560</v>
      </c>
      <c r="AG236" s="157" t="s">
        <v>560</v>
      </c>
      <c r="AH236" s="157" t="s">
        <v>1498</v>
      </c>
      <c r="AI236" s="157" t="s">
        <v>533</v>
      </c>
      <c r="AJ236" s="157" t="s">
        <v>1461</v>
      </c>
      <c r="AK236" s="157" t="s">
        <v>2641</v>
      </c>
      <c r="AL236" s="157" t="s">
        <v>534</v>
      </c>
      <c r="AM236" s="157" t="s">
        <v>534</v>
      </c>
      <c r="AN236" s="157" t="s">
        <v>534</v>
      </c>
      <c r="AO236" s="157" t="s">
        <v>534</v>
      </c>
      <c r="AP236" s="157" t="s">
        <v>534</v>
      </c>
      <c r="AQ236" s="157" t="s">
        <v>534</v>
      </c>
      <c r="AR236" s="157" t="s">
        <v>2642</v>
      </c>
      <c r="AS236" s="157" t="s">
        <v>534</v>
      </c>
      <c r="AT236" s="157" t="s">
        <v>534</v>
      </c>
      <c r="AU236" s="157" t="s">
        <v>2635</v>
      </c>
      <c r="AV236" s="157" t="s">
        <v>2636</v>
      </c>
      <c r="AW236" s="157" t="s">
        <v>2643</v>
      </c>
      <c r="AX236" s="157" t="s">
        <v>533</v>
      </c>
      <c r="AY236" s="157">
        <v>2.95</v>
      </c>
      <c r="AZ236" s="157" t="s">
        <v>11</v>
      </c>
      <c r="BA236" s="157">
        <v>400000000</v>
      </c>
      <c r="BB236" s="157">
        <v>99.858000000000004</v>
      </c>
      <c r="BC236" s="157" t="s">
        <v>535</v>
      </c>
      <c r="BD236" s="157" t="s">
        <v>535</v>
      </c>
      <c r="BE236" s="157" t="s">
        <v>535</v>
      </c>
      <c r="BF236" s="157" t="s">
        <v>2640</v>
      </c>
      <c r="BG236" s="157" t="s">
        <v>533</v>
      </c>
      <c r="BH236" s="157" t="s">
        <v>533</v>
      </c>
      <c r="BI236" s="157" t="s">
        <v>533</v>
      </c>
      <c r="BJ236" s="157" t="s">
        <v>73</v>
      </c>
      <c r="BK236" s="157" t="s">
        <v>560</v>
      </c>
      <c r="BL236" s="157" t="s">
        <v>560</v>
      </c>
      <c r="BM236" s="157" t="s">
        <v>534</v>
      </c>
    </row>
    <row r="237" spans="1:65">
      <c r="A237" s="157">
        <v>235</v>
      </c>
      <c r="B237" s="157" t="s">
        <v>1230</v>
      </c>
      <c r="C237" s="157" t="s">
        <v>3476</v>
      </c>
      <c r="D237" s="157" t="s">
        <v>2638</v>
      </c>
      <c r="E237" s="157" t="s">
        <v>2639</v>
      </c>
      <c r="F237" s="157" t="s">
        <v>534</v>
      </c>
      <c r="G237" s="157" t="s">
        <v>534</v>
      </c>
      <c r="H237" s="157" t="s">
        <v>533</v>
      </c>
      <c r="I237" s="157" t="s">
        <v>533</v>
      </c>
      <c r="J237" s="157" t="s">
        <v>73</v>
      </c>
      <c r="K237" s="157" t="s">
        <v>533</v>
      </c>
      <c r="L237" s="157" t="s">
        <v>533</v>
      </c>
      <c r="M237" s="157" t="s">
        <v>533</v>
      </c>
      <c r="N237" s="157" t="s">
        <v>533</v>
      </c>
      <c r="O237" s="157" t="s">
        <v>533</v>
      </c>
      <c r="P237" s="157" t="s">
        <v>533</v>
      </c>
      <c r="Q237" s="157" t="s">
        <v>149</v>
      </c>
      <c r="R237" s="157" t="s">
        <v>2640</v>
      </c>
      <c r="S237" s="157" t="s">
        <v>533</v>
      </c>
      <c r="T237" s="157" t="s">
        <v>533</v>
      </c>
      <c r="U237" s="157" t="s">
        <v>533</v>
      </c>
      <c r="V237" s="157" t="s">
        <v>533</v>
      </c>
      <c r="W237" s="157" t="s">
        <v>533</v>
      </c>
      <c r="X237" s="157" t="s">
        <v>73</v>
      </c>
      <c r="Y237" s="157" t="s">
        <v>560</v>
      </c>
      <c r="Z237" s="157" t="s">
        <v>534</v>
      </c>
      <c r="AA237" s="157" t="s">
        <v>534</v>
      </c>
      <c r="AB237" s="157" t="s">
        <v>534</v>
      </c>
      <c r="AC237" s="157" t="s">
        <v>535</v>
      </c>
      <c r="AD237" s="157" t="s">
        <v>533</v>
      </c>
      <c r="AE237" s="157" t="s">
        <v>1459</v>
      </c>
      <c r="AF237" s="157" t="s">
        <v>560</v>
      </c>
      <c r="AG237" s="157" t="s">
        <v>560</v>
      </c>
      <c r="AH237" s="157" t="s">
        <v>1498</v>
      </c>
      <c r="AI237" s="157" t="s">
        <v>533</v>
      </c>
      <c r="AJ237" s="157" t="s">
        <v>1461</v>
      </c>
      <c r="AK237" s="157" t="s">
        <v>2641</v>
      </c>
      <c r="AL237" s="157" t="s">
        <v>534</v>
      </c>
      <c r="AM237" s="157" t="s">
        <v>534</v>
      </c>
      <c r="AN237" s="157" t="s">
        <v>534</v>
      </c>
      <c r="AO237" s="157" t="s">
        <v>534</v>
      </c>
      <c r="AP237" s="157" t="s">
        <v>534</v>
      </c>
      <c r="AQ237" s="157" t="s">
        <v>534</v>
      </c>
      <c r="AR237" s="157" t="s">
        <v>2642</v>
      </c>
      <c r="AS237" s="157" t="s">
        <v>534</v>
      </c>
      <c r="AT237" s="157" t="s">
        <v>534</v>
      </c>
      <c r="AU237" s="157" t="s">
        <v>2635</v>
      </c>
      <c r="AV237" s="157" t="s">
        <v>2644</v>
      </c>
      <c r="AW237" s="157" t="s">
        <v>2643</v>
      </c>
      <c r="AX237" s="157" t="s">
        <v>533</v>
      </c>
      <c r="AY237" s="157">
        <v>3.75</v>
      </c>
      <c r="AZ237" s="157" t="s">
        <v>11</v>
      </c>
      <c r="BA237" s="157">
        <v>150000000</v>
      </c>
      <c r="BB237" s="157">
        <v>99.774000000000001</v>
      </c>
      <c r="BC237" s="157" t="s">
        <v>535</v>
      </c>
      <c r="BD237" s="157" t="s">
        <v>535</v>
      </c>
      <c r="BE237" s="157" t="s">
        <v>535</v>
      </c>
      <c r="BF237" s="157" t="s">
        <v>2640</v>
      </c>
      <c r="BG237" s="157" t="s">
        <v>533</v>
      </c>
      <c r="BH237" s="157" t="s">
        <v>533</v>
      </c>
      <c r="BI237" s="157" t="s">
        <v>533</v>
      </c>
      <c r="BJ237" s="157" t="s">
        <v>73</v>
      </c>
      <c r="BK237" s="157" t="s">
        <v>560</v>
      </c>
      <c r="BL237" s="157" t="s">
        <v>560</v>
      </c>
      <c r="BM237" s="157" t="s">
        <v>534</v>
      </c>
    </row>
    <row r="238" spans="1:65">
      <c r="A238" s="157">
        <v>236</v>
      </c>
      <c r="B238" s="157" t="s">
        <v>1231</v>
      </c>
      <c r="C238" s="157" t="s">
        <v>3477</v>
      </c>
      <c r="D238" s="157" t="s">
        <v>2645</v>
      </c>
      <c r="E238" s="157" t="s">
        <v>533</v>
      </c>
      <c r="F238" s="157" t="s">
        <v>534</v>
      </c>
      <c r="G238" s="157" t="s">
        <v>534</v>
      </c>
      <c r="H238" s="157" t="s">
        <v>85</v>
      </c>
      <c r="I238" s="157" t="s">
        <v>533</v>
      </c>
      <c r="J238" s="157" t="s">
        <v>73</v>
      </c>
      <c r="K238" s="157" t="s">
        <v>533</v>
      </c>
      <c r="L238" s="157" t="s">
        <v>533</v>
      </c>
      <c r="M238" s="157" t="s">
        <v>85</v>
      </c>
      <c r="N238" s="157" t="s">
        <v>533</v>
      </c>
      <c r="O238" s="157" t="s">
        <v>533</v>
      </c>
      <c r="P238" s="157" t="s">
        <v>73</v>
      </c>
      <c r="Q238" s="157" t="s">
        <v>315</v>
      </c>
      <c r="R238" s="157" t="s">
        <v>533</v>
      </c>
      <c r="S238" s="157" t="s">
        <v>533</v>
      </c>
      <c r="T238" s="157" t="s">
        <v>533</v>
      </c>
      <c r="U238" s="157" t="s">
        <v>533</v>
      </c>
      <c r="V238" s="157" t="s">
        <v>533</v>
      </c>
      <c r="W238" s="157" t="s">
        <v>533</v>
      </c>
      <c r="X238" s="157" t="s">
        <v>533</v>
      </c>
      <c r="Y238" s="157" t="s">
        <v>534</v>
      </c>
      <c r="Z238" s="157" t="s">
        <v>534</v>
      </c>
      <c r="AA238" s="157" t="s">
        <v>534</v>
      </c>
      <c r="AB238" s="157" t="s">
        <v>534</v>
      </c>
      <c r="AC238" s="157" t="s">
        <v>535</v>
      </c>
      <c r="AD238" s="157" t="s">
        <v>533</v>
      </c>
      <c r="AE238" s="157" t="s">
        <v>1459</v>
      </c>
      <c r="AF238" s="157" t="s">
        <v>315</v>
      </c>
      <c r="AG238" s="157" t="s">
        <v>315</v>
      </c>
      <c r="AH238" s="157" t="s">
        <v>1460</v>
      </c>
      <c r="AI238" s="157" t="s">
        <v>533</v>
      </c>
      <c r="AJ238" s="157" t="s">
        <v>1461</v>
      </c>
      <c r="AK238" s="157" t="s">
        <v>2646</v>
      </c>
      <c r="AL238" s="157" t="s">
        <v>534</v>
      </c>
      <c r="AM238" s="157" t="s">
        <v>534</v>
      </c>
      <c r="AN238" s="157" t="s">
        <v>534</v>
      </c>
      <c r="AO238" s="157" t="s">
        <v>534</v>
      </c>
      <c r="AP238" s="157" t="s">
        <v>534</v>
      </c>
      <c r="AQ238" s="157" t="s">
        <v>534</v>
      </c>
      <c r="AR238" s="157" t="s">
        <v>534</v>
      </c>
      <c r="AS238" s="157" t="s">
        <v>534</v>
      </c>
      <c r="AT238" s="157" t="s">
        <v>534</v>
      </c>
      <c r="AU238" s="157" t="s">
        <v>2647</v>
      </c>
      <c r="AV238" s="157" t="s">
        <v>2648</v>
      </c>
      <c r="AW238" s="157" t="s">
        <v>2649</v>
      </c>
      <c r="AX238" s="157" t="s">
        <v>533</v>
      </c>
      <c r="AY238" s="157">
        <v>3.2</v>
      </c>
      <c r="AZ238" s="157" t="s">
        <v>11</v>
      </c>
      <c r="BA238" s="157">
        <v>200000000</v>
      </c>
      <c r="BB238" s="157">
        <v>99.433999999999997</v>
      </c>
      <c r="BC238" s="157" t="s">
        <v>535</v>
      </c>
      <c r="BD238" s="157" t="s">
        <v>535</v>
      </c>
      <c r="BE238" s="157" t="s">
        <v>535</v>
      </c>
      <c r="BF238" s="157" t="s">
        <v>2650</v>
      </c>
      <c r="BG238" s="157" t="s">
        <v>533</v>
      </c>
      <c r="BH238" s="157" t="s">
        <v>533</v>
      </c>
      <c r="BI238" s="157" t="s">
        <v>533</v>
      </c>
      <c r="BJ238" s="157" t="s">
        <v>73</v>
      </c>
      <c r="BK238" s="157" t="s">
        <v>560</v>
      </c>
      <c r="BL238" s="157" t="s">
        <v>560</v>
      </c>
      <c r="BM238" s="157" t="s">
        <v>534</v>
      </c>
    </row>
    <row r="239" spans="1:65">
      <c r="A239" s="157">
        <v>237</v>
      </c>
      <c r="B239" s="157" t="s">
        <v>1232</v>
      </c>
      <c r="C239" s="157" t="s">
        <v>3478</v>
      </c>
      <c r="D239" s="157" t="s">
        <v>2651</v>
      </c>
      <c r="E239" s="157" t="s">
        <v>533</v>
      </c>
      <c r="F239" s="157" t="s">
        <v>534</v>
      </c>
      <c r="G239" s="157" t="s">
        <v>534</v>
      </c>
      <c r="H239" s="157" t="s">
        <v>533</v>
      </c>
      <c r="I239" s="157" t="s">
        <v>533</v>
      </c>
      <c r="J239" s="157" t="s">
        <v>533</v>
      </c>
      <c r="K239" s="157" t="s">
        <v>533</v>
      </c>
      <c r="L239" s="157" t="s">
        <v>533</v>
      </c>
      <c r="M239" s="157" t="s">
        <v>533</v>
      </c>
      <c r="N239" s="157" t="s">
        <v>533</v>
      </c>
      <c r="O239" s="157" t="s">
        <v>533</v>
      </c>
      <c r="P239" s="157" t="s">
        <v>533</v>
      </c>
      <c r="Q239" s="157" t="s">
        <v>149</v>
      </c>
      <c r="R239" s="157" t="s">
        <v>533</v>
      </c>
      <c r="S239" s="157" t="s">
        <v>533</v>
      </c>
      <c r="T239" s="157" t="s">
        <v>533</v>
      </c>
      <c r="U239" s="157" t="s">
        <v>533</v>
      </c>
      <c r="V239" s="157" t="s">
        <v>533</v>
      </c>
      <c r="W239" s="157" t="s">
        <v>533</v>
      </c>
      <c r="X239" s="157" t="s">
        <v>533</v>
      </c>
      <c r="Y239" s="157" t="s">
        <v>534</v>
      </c>
      <c r="Z239" s="157" t="s">
        <v>534</v>
      </c>
      <c r="AA239" s="157" t="s">
        <v>534</v>
      </c>
      <c r="AB239" s="157" t="s">
        <v>534</v>
      </c>
      <c r="AC239" s="157" t="s">
        <v>535</v>
      </c>
      <c r="AD239" s="157" t="s">
        <v>533</v>
      </c>
      <c r="AE239" s="157" t="s">
        <v>81</v>
      </c>
      <c r="AF239" s="157" t="s">
        <v>149</v>
      </c>
      <c r="AG239" s="157" t="s">
        <v>149</v>
      </c>
      <c r="AH239" s="157" t="s">
        <v>1460</v>
      </c>
      <c r="AI239" s="157" t="s">
        <v>533</v>
      </c>
      <c r="AJ239" s="157" t="s">
        <v>1461</v>
      </c>
      <c r="AK239" s="157" t="s">
        <v>2652</v>
      </c>
      <c r="AL239" s="157" t="s">
        <v>534</v>
      </c>
      <c r="AM239" s="157" t="s">
        <v>534</v>
      </c>
      <c r="AN239" s="157" t="s">
        <v>534</v>
      </c>
      <c r="AO239" s="157" t="s">
        <v>534</v>
      </c>
      <c r="AP239" s="157" t="s">
        <v>534</v>
      </c>
      <c r="AQ239" s="157" t="s">
        <v>534</v>
      </c>
      <c r="AR239" s="157" t="s">
        <v>534</v>
      </c>
      <c r="AS239" s="157" t="s">
        <v>534</v>
      </c>
      <c r="AT239" s="157" t="s">
        <v>534</v>
      </c>
      <c r="AU239" s="157" t="s">
        <v>2653</v>
      </c>
      <c r="AV239" s="157" t="s">
        <v>2654</v>
      </c>
      <c r="AW239" s="157" t="s">
        <v>2655</v>
      </c>
      <c r="AX239" s="157" t="s">
        <v>533</v>
      </c>
      <c r="AY239" s="157">
        <v>4.5</v>
      </c>
      <c r="AZ239" s="157" t="s">
        <v>11</v>
      </c>
      <c r="BA239" s="157">
        <v>270000000</v>
      </c>
      <c r="BB239" s="157">
        <v>100</v>
      </c>
      <c r="BC239" s="157" t="s">
        <v>535</v>
      </c>
      <c r="BD239" s="157" t="s">
        <v>535</v>
      </c>
      <c r="BE239" s="157" t="s">
        <v>535</v>
      </c>
      <c r="BF239" s="157" t="s">
        <v>2656</v>
      </c>
      <c r="BG239" s="157" t="s">
        <v>533</v>
      </c>
      <c r="BH239" s="157" t="s">
        <v>533</v>
      </c>
      <c r="BI239" s="157" t="s">
        <v>533</v>
      </c>
      <c r="BJ239" s="157" t="s">
        <v>533</v>
      </c>
      <c r="BK239" s="157" t="s">
        <v>149</v>
      </c>
      <c r="BL239" s="157" t="s">
        <v>149</v>
      </c>
      <c r="BM239" s="157" t="s">
        <v>534</v>
      </c>
    </row>
    <row r="240" spans="1:65">
      <c r="A240" s="157">
        <v>238</v>
      </c>
      <c r="B240" s="157" t="s">
        <v>1233</v>
      </c>
      <c r="C240" s="157" t="s">
        <v>3479</v>
      </c>
      <c r="D240" s="157" t="s">
        <v>1779</v>
      </c>
      <c r="E240" s="157" t="s">
        <v>533</v>
      </c>
      <c r="F240" s="157" t="s">
        <v>534</v>
      </c>
      <c r="G240" s="157" t="s">
        <v>534</v>
      </c>
      <c r="H240" s="157" t="s">
        <v>533</v>
      </c>
      <c r="I240" s="157" t="s">
        <v>70</v>
      </c>
      <c r="J240" s="157" t="s">
        <v>70</v>
      </c>
      <c r="K240" s="157" t="s">
        <v>533</v>
      </c>
      <c r="L240" s="157" t="s">
        <v>533</v>
      </c>
      <c r="M240" s="157" t="s">
        <v>533</v>
      </c>
      <c r="N240" s="157" t="s">
        <v>533</v>
      </c>
      <c r="O240" s="157" t="s">
        <v>533</v>
      </c>
      <c r="P240" s="157" t="s">
        <v>533</v>
      </c>
      <c r="Q240" s="157" t="s">
        <v>149</v>
      </c>
      <c r="R240" s="157" t="s">
        <v>533</v>
      </c>
      <c r="S240" s="157" t="s">
        <v>533</v>
      </c>
      <c r="T240" s="157" t="s">
        <v>533</v>
      </c>
      <c r="U240" s="157" t="s">
        <v>533</v>
      </c>
      <c r="V240" s="157" t="s">
        <v>533</v>
      </c>
      <c r="W240" s="157" t="s">
        <v>533</v>
      </c>
      <c r="X240" s="157" t="s">
        <v>533</v>
      </c>
      <c r="Y240" s="157" t="s">
        <v>534</v>
      </c>
      <c r="Z240" s="157">
        <v>65</v>
      </c>
      <c r="AA240" s="157">
        <v>65</v>
      </c>
      <c r="AB240" s="157" t="s">
        <v>534</v>
      </c>
      <c r="AC240" s="157" t="s">
        <v>535</v>
      </c>
      <c r="AD240" s="157" t="s">
        <v>533</v>
      </c>
      <c r="AE240" s="157" t="s">
        <v>1459</v>
      </c>
      <c r="AF240" s="157" t="s">
        <v>149</v>
      </c>
      <c r="AG240" s="157" t="s">
        <v>536</v>
      </c>
      <c r="AH240" s="157" t="s">
        <v>1460</v>
      </c>
      <c r="AI240" s="157" t="s">
        <v>533</v>
      </c>
      <c r="AJ240" s="157">
        <v>65</v>
      </c>
      <c r="AK240" s="157" t="s">
        <v>1780</v>
      </c>
      <c r="AL240" s="157" t="s">
        <v>1451</v>
      </c>
      <c r="AM240" s="157" t="s">
        <v>534</v>
      </c>
      <c r="AN240" s="157" t="s">
        <v>533</v>
      </c>
      <c r="AO240" s="157" t="s">
        <v>533</v>
      </c>
      <c r="AP240" s="157" t="s">
        <v>533</v>
      </c>
      <c r="AQ240" s="157" t="s">
        <v>534</v>
      </c>
      <c r="AR240" s="157" t="s">
        <v>534</v>
      </c>
      <c r="AS240" s="157" t="s">
        <v>534</v>
      </c>
      <c r="AT240" s="157" t="s">
        <v>534</v>
      </c>
      <c r="AU240" s="157" t="s">
        <v>2649</v>
      </c>
      <c r="AV240" s="157" t="s">
        <v>2657</v>
      </c>
      <c r="AW240" s="157" t="s">
        <v>2658</v>
      </c>
      <c r="AX240" s="157" t="s">
        <v>533</v>
      </c>
      <c r="AY240" s="157">
        <v>0.92900000000000005</v>
      </c>
      <c r="AZ240" s="157" t="s">
        <v>11</v>
      </c>
      <c r="BA240" s="157">
        <v>550000000</v>
      </c>
      <c r="BB240" s="157">
        <v>100</v>
      </c>
      <c r="BC240" s="157" t="s">
        <v>535</v>
      </c>
      <c r="BD240" s="157" t="s">
        <v>535</v>
      </c>
      <c r="BE240" s="157" t="s">
        <v>535</v>
      </c>
      <c r="BF240" s="157" t="s">
        <v>1495</v>
      </c>
      <c r="BG240" s="157" t="s">
        <v>533</v>
      </c>
      <c r="BH240" s="157" t="s">
        <v>86</v>
      </c>
      <c r="BI240" s="157" t="s">
        <v>70</v>
      </c>
      <c r="BJ240" s="157" t="s">
        <v>70</v>
      </c>
      <c r="BK240" s="157" t="s">
        <v>3288</v>
      </c>
      <c r="BL240" s="157" t="s">
        <v>3288</v>
      </c>
      <c r="BM240" s="157" t="s">
        <v>534</v>
      </c>
    </row>
    <row r="241" spans="1:65">
      <c r="A241" s="157">
        <v>239</v>
      </c>
      <c r="B241" s="157" t="s">
        <v>1234</v>
      </c>
      <c r="C241" s="157" t="s">
        <v>3480</v>
      </c>
      <c r="D241" s="157" t="s">
        <v>2659</v>
      </c>
      <c r="E241" s="157" t="s">
        <v>533</v>
      </c>
      <c r="F241" s="157" t="s">
        <v>534</v>
      </c>
      <c r="G241" s="157" t="s">
        <v>534</v>
      </c>
      <c r="H241" s="157" t="s">
        <v>85</v>
      </c>
      <c r="I241" s="157" t="s">
        <v>77</v>
      </c>
      <c r="J241" s="157" t="s">
        <v>533</v>
      </c>
      <c r="K241" s="157" t="s">
        <v>533</v>
      </c>
      <c r="L241" s="157" t="s">
        <v>533</v>
      </c>
      <c r="M241" s="157" t="s">
        <v>533</v>
      </c>
      <c r="N241" s="157" t="s">
        <v>533</v>
      </c>
      <c r="O241" s="157" t="s">
        <v>533</v>
      </c>
      <c r="P241" s="157" t="s">
        <v>533</v>
      </c>
      <c r="Q241" s="157" t="s">
        <v>149</v>
      </c>
      <c r="R241" s="157" t="s">
        <v>533</v>
      </c>
      <c r="S241" s="157" t="s">
        <v>533</v>
      </c>
      <c r="T241" s="157" t="s">
        <v>533</v>
      </c>
      <c r="U241" s="157" t="s">
        <v>533</v>
      </c>
      <c r="V241" s="157" t="s">
        <v>533</v>
      </c>
      <c r="W241" s="157" t="s">
        <v>533</v>
      </c>
      <c r="X241" s="157" t="s">
        <v>533</v>
      </c>
      <c r="Y241" s="157" t="s">
        <v>534</v>
      </c>
      <c r="Z241" s="157" t="s">
        <v>534</v>
      </c>
      <c r="AA241" s="157" t="s">
        <v>534</v>
      </c>
      <c r="AB241" s="157" t="s">
        <v>534</v>
      </c>
      <c r="AC241" s="157" t="s">
        <v>535</v>
      </c>
      <c r="AD241" s="157" t="s">
        <v>533</v>
      </c>
      <c r="AE241" s="157" t="s">
        <v>1459</v>
      </c>
      <c r="AF241" s="157" t="s">
        <v>149</v>
      </c>
      <c r="AG241" s="157" t="s">
        <v>3406</v>
      </c>
      <c r="AH241" s="157" t="s">
        <v>1498</v>
      </c>
      <c r="AI241" s="157" t="s">
        <v>533</v>
      </c>
      <c r="AJ241" s="157" t="s">
        <v>1461</v>
      </c>
      <c r="AK241" s="157" t="s">
        <v>2660</v>
      </c>
      <c r="AL241" s="157" t="s">
        <v>534</v>
      </c>
      <c r="AM241" s="157" t="s">
        <v>534</v>
      </c>
      <c r="AN241" s="157" t="s">
        <v>534</v>
      </c>
      <c r="AO241" s="157" t="s">
        <v>534</v>
      </c>
      <c r="AP241" s="157" t="s">
        <v>534</v>
      </c>
      <c r="AQ241" s="157" t="s">
        <v>534</v>
      </c>
      <c r="AR241" s="157" t="s">
        <v>534</v>
      </c>
      <c r="AS241" s="157" t="s">
        <v>534</v>
      </c>
      <c r="AT241" s="157" t="s">
        <v>534</v>
      </c>
      <c r="AU241" s="157" t="s">
        <v>2661</v>
      </c>
      <c r="AV241" s="157" t="s">
        <v>2662</v>
      </c>
      <c r="AW241" s="157" t="s">
        <v>2663</v>
      </c>
      <c r="AX241" s="157" t="s">
        <v>533</v>
      </c>
      <c r="AY241" s="157">
        <v>3.15</v>
      </c>
      <c r="AZ241" s="157" t="s">
        <v>11</v>
      </c>
      <c r="BA241" s="157">
        <v>300000000</v>
      </c>
      <c r="BB241" s="157">
        <v>99.433999999999997</v>
      </c>
      <c r="BC241" s="157" t="s">
        <v>535</v>
      </c>
      <c r="BD241" s="157" t="s">
        <v>535</v>
      </c>
      <c r="BE241" s="157" t="s">
        <v>535</v>
      </c>
      <c r="BF241" s="157" t="s">
        <v>1825</v>
      </c>
      <c r="BG241" s="157" t="s">
        <v>533</v>
      </c>
      <c r="BH241" s="157" t="s">
        <v>533</v>
      </c>
      <c r="BI241" s="157" t="s">
        <v>77</v>
      </c>
      <c r="BJ241" s="157" t="s">
        <v>566</v>
      </c>
      <c r="BK241" s="157" t="s">
        <v>567</v>
      </c>
      <c r="BL241" s="157" t="s">
        <v>567</v>
      </c>
      <c r="BM241" s="157" t="s">
        <v>534</v>
      </c>
    </row>
    <row r="242" spans="1:65">
      <c r="A242" s="157">
        <v>240</v>
      </c>
      <c r="B242" s="157" t="s">
        <v>1235</v>
      </c>
      <c r="C242" s="157" t="s">
        <v>3481</v>
      </c>
      <c r="D242" s="157" t="s">
        <v>2664</v>
      </c>
      <c r="E242" s="157" t="s">
        <v>2665</v>
      </c>
      <c r="F242" s="157" t="s">
        <v>534</v>
      </c>
      <c r="G242" s="157" t="s">
        <v>534</v>
      </c>
      <c r="H242" s="157" t="s">
        <v>533</v>
      </c>
      <c r="I242" s="157" t="s">
        <v>533</v>
      </c>
      <c r="J242" s="157" t="s">
        <v>73</v>
      </c>
      <c r="K242" s="157" t="s">
        <v>533</v>
      </c>
      <c r="L242" s="157" t="s">
        <v>533</v>
      </c>
      <c r="M242" s="157" t="s">
        <v>533</v>
      </c>
      <c r="N242" s="157" t="s">
        <v>533</v>
      </c>
      <c r="O242" s="157" t="s">
        <v>533</v>
      </c>
      <c r="P242" s="157" t="s">
        <v>533</v>
      </c>
      <c r="Q242" s="157" t="s">
        <v>149</v>
      </c>
      <c r="R242" s="157" t="s">
        <v>2666</v>
      </c>
      <c r="S242" s="157" t="s">
        <v>533</v>
      </c>
      <c r="T242" s="157" t="s">
        <v>533</v>
      </c>
      <c r="U242" s="157" t="s">
        <v>533</v>
      </c>
      <c r="V242" s="157" t="s">
        <v>533</v>
      </c>
      <c r="W242" s="157" t="s">
        <v>81</v>
      </c>
      <c r="X242" s="157" t="s">
        <v>73</v>
      </c>
      <c r="Y242" s="157" t="s">
        <v>568</v>
      </c>
      <c r="Z242" s="157" t="s">
        <v>534</v>
      </c>
      <c r="AA242" s="157" t="s">
        <v>534</v>
      </c>
      <c r="AB242" s="157" t="s">
        <v>534</v>
      </c>
      <c r="AC242" s="157" t="s">
        <v>535</v>
      </c>
      <c r="AD242" s="157" t="s">
        <v>533</v>
      </c>
      <c r="AE242" s="157" t="s">
        <v>1459</v>
      </c>
      <c r="AF242" s="157" t="s">
        <v>568</v>
      </c>
      <c r="AG242" s="157" t="s">
        <v>560</v>
      </c>
      <c r="AH242" s="157" t="s">
        <v>1498</v>
      </c>
      <c r="AI242" s="157" t="s">
        <v>533</v>
      </c>
      <c r="AJ242" s="157" t="s">
        <v>1461</v>
      </c>
      <c r="AK242" s="157" t="s">
        <v>2667</v>
      </c>
      <c r="AL242" s="157" t="s">
        <v>534</v>
      </c>
      <c r="AM242" s="157" t="s">
        <v>534</v>
      </c>
      <c r="AN242" s="157" t="s">
        <v>534</v>
      </c>
      <c r="AO242" s="157" t="s">
        <v>534</v>
      </c>
      <c r="AP242" s="157" t="s">
        <v>534</v>
      </c>
      <c r="AQ242" s="157" t="s">
        <v>534</v>
      </c>
      <c r="AR242" s="157" t="s">
        <v>2668</v>
      </c>
      <c r="AS242" s="157" t="s">
        <v>534</v>
      </c>
      <c r="AT242" s="157" t="s">
        <v>534</v>
      </c>
      <c r="AU242" s="157" t="s">
        <v>2658</v>
      </c>
      <c r="AV242" s="157" t="s">
        <v>2669</v>
      </c>
      <c r="AW242" s="157" t="s">
        <v>2670</v>
      </c>
      <c r="AX242" s="157" t="s">
        <v>533</v>
      </c>
      <c r="AY242" s="157">
        <v>2.98</v>
      </c>
      <c r="AZ242" s="157" t="s">
        <v>11</v>
      </c>
      <c r="BA242" s="157">
        <v>600000000</v>
      </c>
      <c r="BB242" s="157">
        <v>100</v>
      </c>
      <c r="BC242" s="157" t="s">
        <v>535</v>
      </c>
      <c r="BD242" s="157" t="s">
        <v>535</v>
      </c>
      <c r="BE242" s="157" t="s">
        <v>535</v>
      </c>
      <c r="BF242" s="157" t="s">
        <v>2666</v>
      </c>
      <c r="BG242" s="157" t="s">
        <v>533</v>
      </c>
      <c r="BH242" s="157" t="s">
        <v>533</v>
      </c>
      <c r="BI242" s="157" t="s">
        <v>81</v>
      </c>
      <c r="BJ242" s="157" t="s">
        <v>73</v>
      </c>
      <c r="BK242" s="157" t="s">
        <v>568</v>
      </c>
      <c r="BL242" s="157" t="s">
        <v>568</v>
      </c>
      <c r="BM242" s="157" t="s">
        <v>534</v>
      </c>
    </row>
    <row r="243" spans="1:65">
      <c r="A243" s="157">
        <v>241</v>
      </c>
      <c r="B243" s="157" t="s">
        <v>1236</v>
      </c>
      <c r="C243" s="157" t="s">
        <v>3482</v>
      </c>
      <c r="D243" s="157" t="s">
        <v>2051</v>
      </c>
      <c r="E243" s="157" t="s">
        <v>2671</v>
      </c>
      <c r="F243" s="157" t="s">
        <v>534</v>
      </c>
      <c r="G243" s="157" t="s">
        <v>534</v>
      </c>
      <c r="H243" s="157" t="s">
        <v>533</v>
      </c>
      <c r="I243" s="157" t="s">
        <v>533</v>
      </c>
      <c r="J243" s="157" t="s">
        <v>533</v>
      </c>
      <c r="K243" s="157" t="s">
        <v>533</v>
      </c>
      <c r="L243" s="157" t="s">
        <v>533</v>
      </c>
      <c r="M243" s="157" t="s">
        <v>533</v>
      </c>
      <c r="N243" s="157" t="s">
        <v>533</v>
      </c>
      <c r="O243" s="157" t="s">
        <v>533</v>
      </c>
      <c r="P243" s="157" t="s">
        <v>533</v>
      </c>
      <c r="Q243" s="157" t="s">
        <v>149</v>
      </c>
      <c r="R243" s="157" t="s">
        <v>2058</v>
      </c>
      <c r="S243" s="157" t="s">
        <v>533</v>
      </c>
      <c r="T243" s="157" t="s">
        <v>533</v>
      </c>
      <c r="U243" s="157" t="s">
        <v>533</v>
      </c>
      <c r="V243" s="157" t="s">
        <v>533</v>
      </c>
      <c r="W243" s="157" t="s">
        <v>533</v>
      </c>
      <c r="X243" s="157" t="s">
        <v>533</v>
      </c>
      <c r="Y243" s="157" t="s">
        <v>149</v>
      </c>
      <c r="Z243" s="157" t="s">
        <v>534</v>
      </c>
      <c r="AA243" s="157" t="s">
        <v>534</v>
      </c>
      <c r="AB243" s="157" t="s">
        <v>534</v>
      </c>
      <c r="AC243" s="157" t="s">
        <v>535</v>
      </c>
      <c r="AD243" s="157" t="s">
        <v>533</v>
      </c>
      <c r="AE243" s="157" t="s">
        <v>81</v>
      </c>
      <c r="AF243" s="157" t="s">
        <v>149</v>
      </c>
      <c r="AG243" s="157" t="s">
        <v>149</v>
      </c>
      <c r="AH243" s="157" t="s">
        <v>1498</v>
      </c>
      <c r="AI243" s="157" t="s">
        <v>533</v>
      </c>
      <c r="AJ243" s="157" t="s">
        <v>1461</v>
      </c>
      <c r="AK243" s="157" t="s">
        <v>2053</v>
      </c>
      <c r="AL243" s="157" t="s">
        <v>534</v>
      </c>
      <c r="AM243" s="157" t="s">
        <v>534</v>
      </c>
      <c r="AN243" s="157" t="s">
        <v>534</v>
      </c>
      <c r="AO243" s="157" t="s">
        <v>534</v>
      </c>
      <c r="AP243" s="157" t="s">
        <v>534</v>
      </c>
      <c r="AQ243" s="157" t="s">
        <v>534</v>
      </c>
      <c r="AR243" s="157" t="s">
        <v>2672</v>
      </c>
      <c r="AS243" s="157" t="s">
        <v>534</v>
      </c>
      <c r="AT243" s="157" t="s">
        <v>534</v>
      </c>
      <c r="AU243" s="157" t="s">
        <v>2673</v>
      </c>
      <c r="AV243" s="157" t="s">
        <v>1976</v>
      </c>
      <c r="AW243" s="157" t="s">
        <v>2674</v>
      </c>
      <c r="AX243" s="157" t="s">
        <v>533</v>
      </c>
      <c r="AY243" s="157">
        <v>3.6</v>
      </c>
      <c r="AZ243" s="157" t="s">
        <v>11</v>
      </c>
      <c r="BA243" s="157">
        <v>200000000</v>
      </c>
      <c r="BB243" s="157">
        <v>100</v>
      </c>
      <c r="BC243" s="157" t="s">
        <v>535</v>
      </c>
      <c r="BD243" s="157" t="s">
        <v>535</v>
      </c>
      <c r="BE243" s="157" t="s">
        <v>535</v>
      </c>
      <c r="BF243" s="157" t="s">
        <v>2058</v>
      </c>
      <c r="BG243" s="157" t="s">
        <v>533</v>
      </c>
      <c r="BH243" s="157" t="s">
        <v>533</v>
      </c>
      <c r="BI243" s="157" t="s">
        <v>533</v>
      </c>
      <c r="BJ243" s="157" t="s">
        <v>533</v>
      </c>
      <c r="BK243" s="157" t="s">
        <v>149</v>
      </c>
      <c r="BL243" s="157" t="s">
        <v>149</v>
      </c>
      <c r="BM243" s="157" t="s">
        <v>534</v>
      </c>
    </row>
    <row r="244" spans="1:65">
      <c r="A244" s="157">
        <v>242</v>
      </c>
      <c r="B244" s="157" t="s">
        <v>1237</v>
      </c>
      <c r="C244" s="157" t="s">
        <v>3483</v>
      </c>
      <c r="D244" s="157" t="s">
        <v>2675</v>
      </c>
      <c r="E244" s="157" t="s">
        <v>2676</v>
      </c>
      <c r="F244" s="157" t="s">
        <v>534</v>
      </c>
      <c r="G244" s="157" t="s">
        <v>534</v>
      </c>
      <c r="H244" s="157" t="s">
        <v>533</v>
      </c>
      <c r="I244" s="157" t="s">
        <v>533</v>
      </c>
      <c r="J244" s="157" t="s">
        <v>70</v>
      </c>
      <c r="K244" s="157" t="s">
        <v>533</v>
      </c>
      <c r="L244" s="157" t="s">
        <v>533</v>
      </c>
      <c r="M244" s="157" t="s">
        <v>533</v>
      </c>
      <c r="N244" s="157" t="s">
        <v>533</v>
      </c>
      <c r="O244" s="157" t="s">
        <v>533</v>
      </c>
      <c r="P244" s="157" t="s">
        <v>533</v>
      </c>
      <c r="Q244" s="157" t="s">
        <v>149</v>
      </c>
      <c r="R244" s="157" t="s">
        <v>2677</v>
      </c>
      <c r="S244" s="157" t="s">
        <v>533</v>
      </c>
      <c r="T244" s="157" t="s">
        <v>533</v>
      </c>
      <c r="U244" s="157" t="s">
        <v>533</v>
      </c>
      <c r="V244" s="157" t="s">
        <v>533</v>
      </c>
      <c r="W244" s="157" t="s">
        <v>533</v>
      </c>
      <c r="X244" s="157" t="s">
        <v>70</v>
      </c>
      <c r="Y244" s="157" t="s">
        <v>564</v>
      </c>
      <c r="Z244" s="157" t="s">
        <v>534</v>
      </c>
      <c r="AA244" s="157" t="s">
        <v>534</v>
      </c>
      <c r="AB244" s="157" t="s">
        <v>534</v>
      </c>
      <c r="AC244" s="157" t="s">
        <v>535</v>
      </c>
      <c r="AD244" s="157" t="s">
        <v>533</v>
      </c>
      <c r="AE244" s="157" t="s">
        <v>1459</v>
      </c>
      <c r="AF244" s="157" t="s">
        <v>564</v>
      </c>
      <c r="AG244" s="157" t="s">
        <v>564</v>
      </c>
      <c r="AH244" s="157" t="s">
        <v>1498</v>
      </c>
      <c r="AI244" s="157" t="s">
        <v>533</v>
      </c>
      <c r="AJ244" s="157" t="s">
        <v>1461</v>
      </c>
      <c r="AK244" s="157" t="s">
        <v>2678</v>
      </c>
      <c r="AL244" s="157" t="s">
        <v>534</v>
      </c>
      <c r="AM244" s="157" t="s">
        <v>534</v>
      </c>
      <c r="AN244" s="157" t="s">
        <v>534</v>
      </c>
      <c r="AO244" s="157" t="s">
        <v>534</v>
      </c>
      <c r="AP244" s="157" t="s">
        <v>534</v>
      </c>
      <c r="AQ244" s="157" t="s">
        <v>534</v>
      </c>
      <c r="AR244" s="157" t="s">
        <v>2679</v>
      </c>
      <c r="AS244" s="157" t="s">
        <v>534</v>
      </c>
      <c r="AT244" s="157" t="s">
        <v>534</v>
      </c>
      <c r="AU244" s="157" t="s">
        <v>2680</v>
      </c>
      <c r="AV244" s="157" t="s">
        <v>2681</v>
      </c>
      <c r="AW244" s="157" t="s">
        <v>2682</v>
      </c>
      <c r="AX244" s="157" t="s">
        <v>533</v>
      </c>
      <c r="AY244" s="157">
        <v>4</v>
      </c>
      <c r="AZ244" s="157" t="s">
        <v>11</v>
      </c>
      <c r="BA244" s="157">
        <v>280000000</v>
      </c>
      <c r="BB244" s="157">
        <v>100</v>
      </c>
      <c r="BC244" s="157" t="s">
        <v>535</v>
      </c>
      <c r="BD244" s="157" t="s">
        <v>535</v>
      </c>
      <c r="BE244" s="157" t="s">
        <v>535</v>
      </c>
      <c r="BF244" s="157" t="s">
        <v>2677</v>
      </c>
      <c r="BG244" s="157" t="s">
        <v>533</v>
      </c>
      <c r="BH244" s="157" t="s">
        <v>533</v>
      </c>
      <c r="BI244" s="157" t="s">
        <v>533</v>
      </c>
      <c r="BJ244" s="157" t="s">
        <v>70</v>
      </c>
      <c r="BK244" s="157" t="s">
        <v>564</v>
      </c>
      <c r="BL244" s="157" t="s">
        <v>564</v>
      </c>
      <c r="BM244" s="157" t="s">
        <v>534</v>
      </c>
    </row>
    <row r="245" spans="1:65">
      <c r="A245" s="157">
        <v>243</v>
      </c>
      <c r="B245" s="157" t="s">
        <v>1238</v>
      </c>
      <c r="C245" s="157" t="s">
        <v>3484</v>
      </c>
      <c r="D245" s="157" t="s">
        <v>2683</v>
      </c>
      <c r="E245" s="157" t="s">
        <v>2684</v>
      </c>
      <c r="F245" s="157" t="s">
        <v>534</v>
      </c>
      <c r="G245" s="157" t="s">
        <v>534</v>
      </c>
      <c r="H245" s="157" t="s">
        <v>533</v>
      </c>
      <c r="I245" s="157" t="s">
        <v>533</v>
      </c>
      <c r="J245" s="157" t="s">
        <v>533</v>
      </c>
      <c r="K245" s="157" t="s">
        <v>533</v>
      </c>
      <c r="L245" s="157" t="s">
        <v>533</v>
      </c>
      <c r="M245" s="157" t="s">
        <v>533</v>
      </c>
      <c r="N245" s="157" t="s">
        <v>533</v>
      </c>
      <c r="O245" s="157" t="s">
        <v>533</v>
      </c>
      <c r="P245" s="157" t="s">
        <v>533</v>
      </c>
      <c r="Q245" s="157" t="s">
        <v>149</v>
      </c>
      <c r="R245" s="157" t="s">
        <v>2685</v>
      </c>
      <c r="S245" s="157" t="s">
        <v>533</v>
      </c>
      <c r="T245" s="157" t="s">
        <v>533</v>
      </c>
      <c r="U245" s="157" t="s">
        <v>533</v>
      </c>
      <c r="V245" s="157" t="s">
        <v>533</v>
      </c>
      <c r="W245" s="157" t="s">
        <v>533</v>
      </c>
      <c r="X245" s="157" t="s">
        <v>533</v>
      </c>
      <c r="Y245" s="157" t="s">
        <v>149</v>
      </c>
      <c r="Z245" s="157" t="s">
        <v>534</v>
      </c>
      <c r="AA245" s="157" t="s">
        <v>534</v>
      </c>
      <c r="AB245" s="157" t="s">
        <v>534</v>
      </c>
      <c r="AC245" s="157" t="s">
        <v>535</v>
      </c>
      <c r="AD245" s="157" t="s">
        <v>533</v>
      </c>
      <c r="AE245" s="157" t="s">
        <v>81</v>
      </c>
      <c r="AF245" s="157" t="s">
        <v>149</v>
      </c>
      <c r="AG245" s="157" t="s">
        <v>149</v>
      </c>
      <c r="AH245" s="157" t="s">
        <v>2076</v>
      </c>
      <c r="AI245" s="157" t="s">
        <v>1498</v>
      </c>
      <c r="AJ245" s="157" t="s">
        <v>1461</v>
      </c>
      <c r="AK245" s="157" t="s">
        <v>2686</v>
      </c>
      <c r="AL245" s="157" t="s">
        <v>534</v>
      </c>
      <c r="AM245" s="157" t="s">
        <v>534</v>
      </c>
      <c r="AN245" s="157" t="s">
        <v>534</v>
      </c>
      <c r="AO245" s="157" t="s">
        <v>534</v>
      </c>
      <c r="AP245" s="157" t="s">
        <v>534</v>
      </c>
      <c r="AQ245" s="157" t="s">
        <v>534</v>
      </c>
      <c r="AR245" s="157" t="s">
        <v>2687</v>
      </c>
      <c r="AS245" s="157" t="s">
        <v>534</v>
      </c>
      <c r="AT245" s="157" t="s">
        <v>534</v>
      </c>
      <c r="AU245" s="157" t="s">
        <v>2674</v>
      </c>
      <c r="AV245" s="157" t="s">
        <v>2688</v>
      </c>
      <c r="AW245" s="157" t="s">
        <v>2689</v>
      </c>
      <c r="AX245" s="157" t="s">
        <v>533</v>
      </c>
      <c r="AY245" s="157">
        <v>4</v>
      </c>
      <c r="AZ245" s="157" t="s">
        <v>11</v>
      </c>
      <c r="BA245" s="157">
        <v>178000000</v>
      </c>
      <c r="BB245" s="157">
        <v>100</v>
      </c>
      <c r="BC245" s="157" t="s">
        <v>535</v>
      </c>
      <c r="BD245" s="157" t="s">
        <v>535</v>
      </c>
      <c r="BE245" s="157" t="s">
        <v>535</v>
      </c>
      <c r="BF245" s="157" t="s">
        <v>2690</v>
      </c>
      <c r="BG245" s="157" t="s">
        <v>533</v>
      </c>
      <c r="BH245" s="157" t="s">
        <v>533</v>
      </c>
      <c r="BI245" s="157" t="s">
        <v>533</v>
      </c>
      <c r="BJ245" s="157" t="s">
        <v>533</v>
      </c>
      <c r="BK245" s="157" t="s">
        <v>149</v>
      </c>
      <c r="BL245" s="157" t="s">
        <v>149</v>
      </c>
      <c r="BM245" s="157" t="s">
        <v>534</v>
      </c>
    </row>
    <row r="246" spans="1:65">
      <c r="A246" s="157">
        <v>244</v>
      </c>
      <c r="B246" s="157" t="s">
        <v>1239</v>
      </c>
      <c r="C246" s="157" t="s">
        <v>3484</v>
      </c>
      <c r="D246" s="157" t="s">
        <v>2691</v>
      </c>
      <c r="E246" s="157" t="s">
        <v>2692</v>
      </c>
      <c r="F246" s="157" t="s">
        <v>534</v>
      </c>
      <c r="G246" s="157" t="s">
        <v>534</v>
      </c>
      <c r="H246" s="157" t="s">
        <v>82</v>
      </c>
      <c r="I246" s="157" t="s">
        <v>533</v>
      </c>
      <c r="J246" s="157" t="s">
        <v>533</v>
      </c>
      <c r="K246" s="157" t="s">
        <v>533</v>
      </c>
      <c r="L246" s="157" t="s">
        <v>533</v>
      </c>
      <c r="M246" s="157" t="s">
        <v>82</v>
      </c>
      <c r="N246" s="157" t="s">
        <v>533</v>
      </c>
      <c r="O246" s="157" t="s">
        <v>533</v>
      </c>
      <c r="P246" s="157" t="s">
        <v>533</v>
      </c>
      <c r="Q246" s="157" t="s">
        <v>2591</v>
      </c>
      <c r="R246" s="157" t="s">
        <v>1988</v>
      </c>
      <c r="S246" s="157" t="s">
        <v>533</v>
      </c>
      <c r="T246" s="157" t="s">
        <v>533</v>
      </c>
      <c r="U246" s="157" t="s">
        <v>82</v>
      </c>
      <c r="V246" s="157" t="s">
        <v>533</v>
      </c>
      <c r="W246" s="157" t="s">
        <v>533</v>
      </c>
      <c r="X246" s="157" t="s">
        <v>83</v>
      </c>
      <c r="Y246" s="157" t="s">
        <v>2313</v>
      </c>
      <c r="Z246" s="157">
        <v>195</v>
      </c>
      <c r="AA246" s="157">
        <v>195</v>
      </c>
      <c r="AB246" s="157" t="s">
        <v>534</v>
      </c>
      <c r="AC246" s="157" t="s">
        <v>535</v>
      </c>
      <c r="AD246" s="157" t="s">
        <v>533</v>
      </c>
      <c r="AE246" s="157" t="s">
        <v>1459</v>
      </c>
      <c r="AF246" s="157" t="s">
        <v>2313</v>
      </c>
      <c r="AG246" s="157" t="s">
        <v>2591</v>
      </c>
      <c r="AH246" s="157" t="s">
        <v>1470</v>
      </c>
      <c r="AI246" s="157" t="s">
        <v>533</v>
      </c>
      <c r="AJ246" s="157">
        <v>195</v>
      </c>
      <c r="AK246" s="157" t="s">
        <v>2693</v>
      </c>
      <c r="AL246" s="157" t="s">
        <v>534</v>
      </c>
      <c r="AM246" s="157" t="s">
        <v>534</v>
      </c>
      <c r="AN246" s="157" t="s">
        <v>534</v>
      </c>
      <c r="AO246" s="157" t="s">
        <v>534</v>
      </c>
      <c r="AP246" s="157" t="s">
        <v>534</v>
      </c>
      <c r="AQ246" s="157" t="s">
        <v>534</v>
      </c>
      <c r="AR246" s="157" t="s">
        <v>2694</v>
      </c>
      <c r="AS246" s="157" t="s">
        <v>534</v>
      </c>
      <c r="AT246" s="157" t="s">
        <v>534</v>
      </c>
      <c r="AU246" s="157" t="s">
        <v>2674</v>
      </c>
      <c r="AV246" s="157" t="s">
        <v>2695</v>
      </c>
      <c r="AW246" s="157" t="s">
        <v>2689</v>
      </c>
      <c r="AX246" s="157" t="s">
        <v>533</v>
      </c>
      <c r="AY246" s="157">
        <v>2.375</v>
      </c>
      <c r="AZ246" s="157" t="s">
        <v>11</v>
      </c>
      <c r="BA246" s="157">
        <v>300000000</v>
      </c>
      <c r="BB246" s="157">
        <v>99.841000000000008</v>
      </c>
      <c r="BC246" s="157" t="s">
        <v>535</v>
      </c>
      <c r="BD246" s="157" t="s">
        <v>535</v>
      </c>
      <c r="BE246" s="157" t="s">
        <v>535</v>
      </c>
      <c r="BF246" s="157" t="s">
        <v>1988</v>
      </c>
      <c r="BG246" s="157" t="s">
        <v>533</v>
      </c>
      <c r="BH246" s="157" t="s">
        <v>533</v>
      </c>
      <c r="BI246" s="157" t="s">
        <v>533</v>
      </c>
      <c r="BJ246" s="157" t="s">
        <v>83</v>
      </c>
      <c r="BK246" s="157" t="s">
        <v>565</v>
      </c>
      <c r="BL246" s="157" t="s">
        <v>2313</v>
      </c>
      <c r="BM246" s="157" t="s">
        <v>534</v>
      </c>
    </row>
    <row r="247" spans="1:65">
      <c r="A247" s="157">
        <v>245</v>
      </c>
      <c r="B247" s="157" t="s">
        <v>1240</v>
      </c>
      <c r="C247" s="157" t="s">
        <v>3485</v>
      </c>
      <c r="D247" s="157" t="s">
        <v>2696</v>
      </c>
      <c r="E247" s="157" t="s">
        <v>2697</v>
      </c>
      <c r="F247" s="157" t="s">
        <v>534</v>
      </c>
      <c r="G247" s="157" t="s">
        <v>534</v>
      </c>
      <c r="H247" s="157" t="s">
        <v>533</v>
      </c>
      <c r="I247" s="157" t="s">
        <v>533</v>
      </c>
      <c r="J247" s="157" t="s">
        <v>533</v>
      </c>
      <c r="K247" s="157" t="s">
        <v>533</v>
      </c>
      <c r="L247" s="157" t="s">
        <v>533</v>
      </c>
      <c r="M247" s="157" t="s">
        <v>533</v>
      </c>
      <c r="N247" s="157" t="s">
        <v>533</v>
      </c>
      <c r="O247" s="157" t="s">
        <v>533</v>
      </c>
      <c r="P247" s="157" t="s">
        <v>533</v>
      </c>
      <c r="Q247" s="157" t="s">
        <v>149</v>
      </c>
      <c r="R247" s="157" t="s">
        <v>2698</v>
      </c>
      <c r="S247" s="157" t="s">
        <v>533</v>
      </c>
      <c r="T247" s="157" t="s">
        <v>533</v>
      </c>
      <c r="U247" s="157" t="s">
        <v>533</v>
      </c>
      <c r="V247" s="157" t="s">
        <v>533</v>
      </c>
      <c r="W247" s="157" t="s">
        <v>533</v>
      </c>
      <c r="X247" s="157" t="s">
        <v>533</v>
      </c>
      <c r="Y247" s="157" t="s">
        <v>149</v>
      </c>
      <c r="Z247" s="157" t="s">
        <v>534</v>
      </c>
      <c r="AA247" s="157" t="s">
        <v>534</v>
      </c>
      <c r="AB247" s="157" t="s">
        <v>534</v>
      </c>
      <c r="AC247" s="157" t="s">
        <v>535</v>
      </c>
      <c r="AD247" s="157" t="s">
        <v>533</v>
      </c>
      <c r="AE247" s="157" t="s">
        <v>81</v>
      </c>
      <c r="AF247" s="157" t="s">
        <v>149</v>
      </c>
      <c r="AG247" s="157" t="s">
        <v>149</v>
      </c>
      <c r="AH247" s="157" t="s">
        <v>1982</v>
      </c>
      <c r="AI247" s="157" t="s">
        <v>1498</v>
      </c>
      <c r="AJ247" s="157" t="s">
        <v>1461</v>
      </c>
      <c r="AK247" s="157" t="s">
        <v>2699</v>
      </c>
      <c r="AL247" s="157" t="s">
        <v>534</v>
      </c>
      <c r="AM247" s="157" t="s">
        <v>534</v>
      </c>
      <c r="AN247" s="157" t="s">
        <v>534</v>
      </c>
      <c r="AO247" s="157" t="s">
        <v>534</v>
      </c>
      <c r="AP247" s="157" t="s">
        <v>534</v>
      </c>
      <c r="AQ247" s="157" t="s">
        <v>534</v>
      </c>
      <c r="AR247" s="157" t="s">
        <v>2700</v>
      </c>
      <c r="AS247" s="157" t="s">
        <v>534</v>
      </c>
      <c r="AT247" s="157" t="s">
        <v>534</v>
      </c>
      <c r="AU247" s="157" t="s">
        <v>2674</v>
      </c>
      <c r="AV247" s="157" t="s">
        <v>2688</v>
      </c>
      <c r="AW247" s="157" t="s">
        <v>2701</v>
      </c>
      <c r="AX247" s="157" t="s">
        <v>533</v>
      </c>
      <c r="AY247" s="157">
        <v>2</v>
      </c>
      <c r="AZ247" s="157" t="s">
        <v>11</v>
      </c>
      <c r="BA247" s="157">
        <v>300000000</v>
      </c>
      <c r="BB247" s="157">
        <v>100</v>
      </c>
      <c r="BC247" s="157" t="s">
        <v>535</v>
      </c>
      <c r="BD247" s="157" t="s">
        <v>535</v>
      </c>
      <c r="BE247" s="157" t="s">
        <v>535</v>
      </c>
      <c r="BF247" s="157" t="s">
        <v>2702</v>
      </c>
      <c r="BG247" s="157" t="s">
        <v>533</v>
      </c>
      <c r="BH247" s="157" t="s">
        <v>533</v>
      </c>
      <c r="BI247" s="157" t="s">
        <v>533</v>
      </c>
      <c r="BJ247" s="157" t="s">
        <v>533</v>
      </c>
      <c r="BK247" s="157" t="s">
        <v>149</v>
      </c>
      <c r="BL247" s="157" t="s">
        <v>149</v>
      </c>
      <c r="BM247" s="157" t="s">
        <v>534</v>
      </c>
    </row>
    <row r="248" spans="1:65">
      <c r="A248" s="157">
        <v>246</v>
      </c>
      <c r="B248" s="157" t="s">
        <v>1241</v>
      </c>
      <c r="C248" s="157" t="s">
        <v>3485</v>
      </c>
      <c r="D248" s="157" t="s">
        <v>2703</v>
      </c>
      <c r="E248" s="157" t="s">
        <v>2704</v>
      </c>
      <c r="F248" s="157" t="s">
        <v>534</v>
      </c>
      <c r="G248" s="157" t="s">
        <v>534</v>
      </c>
      <c r="H248" s="157" t="s">
        <v>86</v>
      </c>
      <c r="I248" s="157" t="s">
        <v>533</v>
      </c>
      <c r="J248" s="157" t="s">
        <v>73</v>
      </c>
      <c r="K248" s="157" t="s">
        <v>533</v>
      </c>
      <c r="L248" s="157" t="s">
        <v>533</v>
      </c>
      <c r="M248" s="157" t="s">
        <v>86</v>
      </c>
      <c r="N248" s="157" t="s">
        <v>533</v>
      </c>
      <c r="O248" s="157" t="s">
        <v>533</v>
      </c>
      <c r="P248" s="157" t="s">
        <v>533</v>
      </c>
      <c r="Q248" s="157" t="s">
        <v>2260</v>
      </c>
      <c r="R248" s="157" t="s">
        <v>2705</v>
      </c>
      <c r="S248" s="157" t="s">
        <v>533</v>
      </c>
      <c r="T248" s="157" t="s">
        <v>533</v>
      </c>
      <c r="U248" s="157" t="s">
        <v>86</v>
      </c>
      <c r="V248" s="157" t="s">
        <v>533</v>
      </c>
      <c r="W248" s="157" t="s">
        <v>77</v>
      </c>
      <c r="X248" s="157" t="s">
        <v>73</v>
      </c>
      <c r="Y248" s="157" t="s">
        <v>2418</v>
      </c>
      <c r="Z248" s="157">
        <v>202.5</v>
      </c>
      <c r="AA248" s="157">
        <v>202.5</v>
      </c>
      <c r="AB248" s="157" t="s">
        <v>534</v>
      </c>
      <c r="AC248" s="157" t="s">
        <v>535</v>
      </c>
      <c r="AD248" s="157" t="s">
        <v>533</v>
      </c>
      <c r="AE248" s="157" t="s">
        <v>1459</v>
      </c>
      <c r="AF248" s="157" t="s">
        <v>2418</v>
      </c>
      <c r="AG248" s="157" t="s">
        <v>569</v>
      </c>
      <c r="AH248" s="157" t="s">
        <v>1982</v>
      </c>
      <c r="AI248" s="157" t="s">
        <v>533</v>
      </c>
      <c r="AJ248" s="157">
        <v>202.5</v>
      </c>
      <c r="AK248" s="157" t="s">
        <v>2706</v>
      </c>
      <c r="AL248" s="157" t="s">
        <v>534</v>
      </c>
      <c r="AM248" s="157" t="s">
        <v>534</v>
      </c>
      <c r="AN248" s="157" t="s">
        <v>534</v>
      </c>
      <c r="AO248" s="157" t="s">
        <v>534</v>
      </c>
      <c r="AP248" s="157" t="s">
        <v>534</v>
      </c>
      <c r="AQ248" s="157" t="s">
        <v>534</v>
      </c>
      <c r="AR248" s="157" t="s">
        <v>2707</v>
      </c>
      <c r="AS248" s="157" t="s">
        <v>534</v>
      </c>
      <c r="AT248" s="157" t="s">
        <v>534</v>
      </c>
      <c r="AU248" s="157" t="s">
        <v>2674</v>
      </c>
      <c r="AV248" s="157" t="s">
        <v>2695</v>
      </c>
      <c r="AW248" s="157" t="s">
        <v>2701</v>
      </c>
      <c r="AX248" s="157" t="s">
        <v>2708</v>
      </c>
      <c r="AY248" s="157">
        <v>2.4500000000000002</v>
      </c>
      <c r="AZ248" s="157" t="s">
        <v>11</v>
      </c>
      <c r="BA248" s="157">
        <v>512000000</v>
      </c>
      <c r="BB248" s="157">
        <v>99.915999999999997</v>
      </c>
      <c r="BC248" s="157" t="s">
        <v>535</v>
      </c>
      <c r="BD248" s="157" t="s">
        <v>535</v>
      </c>
      <c r="BE248" s="157" t="s">
        <v>535</v>
      </c>
      <c r="BF248" s="157" t="s">
        <v>2705</v>
      </c>
      <c r="BG248" s="157" t="s">
        <v>533</v>
      </c>
      <c r="BH248" s="157" t="s">
        <v>533</v>
      </c>
      <c r="BI248" s="157" t="s">
        <v>77</v>
      </c>
      <c r="BJ248" s="157" t="s">
        <v>73</v>
      </c>
      <c r="BK248" s="157" t="s">
        <v>2709</v>
      </c>
      <c r="BL248" s="157" t="s">
        <v>2418</v>
      </c>
      <c r="BM248" s="157" t="s">
        <v>534</v>
      </c>
    </row>
    <row r="249" spans="1:65">
      <c r="A249" s="157">
        <v>247</v>
      </c>
      <c r="B249" s="157" t="s">
        <v>1242</v>
      </c>
      <c r="C249" s="157" t="s">
        <v>3486</v>
      </c>
      <c r="D249" s="157" t="s">
        <v>2710</v>
      </c>
      <c r="E249" s="157" t="s">
        <v>2199</v>
      </c>
      <c r="F249" s="157" t="s">
        <v>534</v>
      </c>
      <c r="G249" s="157" t="s">
        <v>534</v>
      </c>
      <c r="H249" s="157" t="s">
        <v>533</v>
      </c>
      <c r="I249" s="157" t="s">
        <v>533</v>
      </c>
      <c r="J249" s="157" t="s">
        <v>533</v>
      </c>
      <c r="K249" s="157" t="s">
        <v>533</v>
      </c>
      <c r="L249" s="157" t="s">
        <v>533</v>
      </c>
      <c r="M249" s="157" t="s">
        <v>533</v>
      </c>
      <c r="N249" s="157" t="s">
        <v>533</v>
      </c>
      <c r="O249" s="157" t="s">
        <v>533</v>
      </c>
      <c r="P249" s="157" t="s">
        <v>533</v>
      </c>
      <c r="Q249" s="157" t="s">
        <v>149</v>
      </c>
      <c r="R249" s="157" t="s">
        <v>533</v>
      </c>
      <c r="S249" s="157" t="s">
        <v>533</v>
      </c>
      <c r="T249" s="157" t="s">
        <v>533</v>
      </c>
      <c r="U249" s="157" t="s">
        <v>533</v>
      </c>
      <c r="V249" s="157" t="s">
        <v>533</v>
      </c>
      <c r="W249" s="157" t="s">
        <v>533</v>
      </c>
      <c r="X249" s="157" t="s">
        <v>533</v>
      </c>
      <c r="Y249" s="157" t="s">
        <v>534</v>
      </c>
      <c r="Z249" s="157" t="s">
        <v>534</v>
      </c>
      <c r="AA249" s="157" t="s">
        <v>534</v>
      </c>
      <c r="AB249" s="157" t="s">
        <v>534</v>
      </c>
      <c r="AC249" s="157" t="s">
        <v>535</v>
      </c>
      <c r="AD249" s="157" t="s">
        <v>533</v>
      </c>
      <c r="AE249" s="157" t="s">
        <v>81</v>
      </c>
      <c r="AF249" s="157" t="s">
        <v>149</v>
      </c>
      <c r="AG249" s="157" t="s">
        <v>149</v>
      </c>
      <c r="AH249" s="157" t="s">
        <v>1470</v>
      </c>
      <c r="AI249" s="157" t="s">
        <v>533</v>
      </c>
      <c r="AJ249" s="157" t="s">
        <v>1461</v>
      </c>
      <c r="AK249" s="157" t="s">
        <v>2711</v>
      </c>
      <c r="AL249" s="157" t="s">
        <v>1451</v>
      </c>
      <c r="AM249" s="157" t="s">
        <v>534</v>
      </c>
      <c r="AN249" s="157" t="s">
        <v>533</v>
      </c>
      <c r="AO249" s="157" t="s">
        <v>533</v>
      </c>
      <c r="AP249" s="157" t="s">
        <v>533</v>
      </c>
      <c r="AQ249" s="157" t="s">
        <v>534</v>
      </c>
      <c r="AR249" s="157" t="s">
        <v>2203</v>
      </c>
      <c r="AS249" s="157" t="s">
        <v>534</v>
      </c>
      <c r="AT249" s="157" t="s">
        <v>534</v>
      </c>
      <c r="AU249" s="157" t="s">
        <v>2712</v>
      </c>
      <c r="AV249" s="157" t="s">
        <v>2096</v>
      </c>
      <c r="AW249" s="157" t="s">
        <v>2713</v>
      </c>
      <c r="AX249" s="157" t="s">
        <v>533</v>
      </c>
      <c r="AY249" s="157">
        <v>5.8</v>
      </c>
      <c r="AZ249" s="157" t="s">
        <v>11</v>
      </c>
      <c r="BA249" s="157">
        <v>500000000</v>
      </c>
      <c r="BB249" s="157" t="s">
        <v>533</v>
      </c>
      <c r="BC249" s="157" t="s">
        <v>535</v>
      </c>
      <c r="BD249" s="157" t="s">
        <v>535</v>
      </c>
      <c r="BE249" s="157" t="s">
        <v>535</v>
      </c>
      <c r="BF249" s="157" t="s">
        <v>2384</v>
      </c>
      <c r="BG249" s="157" t="s">
        <v>533</v>
      </c>
      <c r="BH249" s="157" t="s">
        <v>533</v>
      </c>
      <c r="BI249" s="157" t="s">
        <v>93</v>
      </c>
      <c r="BJ249" s="157" t="s">
        <v>102</v>
      </c>
      <c r="BK249" s="157" t="s">
        <v>2385</v>
      </c>
      <c r="BL249" s="157" t="s">
        <v>2385</v>
      </c>
      <c r="BM249" s="157" t="s">
        <v>534</v>
      </c>
    </row>
    <row r="250" spans="1:65">
      <c r="A250" s="157">
        <v>248</v>
      </c>
      <c r="B250" s="157" t="s">
        <v>1243</v>
      </c>
      <c r="C250" s="157" t="s">
        <v>3487</v>
      </c>
      <c r="D250" s="157" t="s">
        <v>2714</v>
      </c>
      <c r="E250" s="157" t="s">
        <v>2715</v>
      </c>
      <c r="F250" s="157" t="s">
        <v>534</v>
      </c>
      <c r="G250" s="157" t="s">
        <v>534</v>
      </c>
      <c r="H250" s="157" t="s">
        <v>85</v>
      </c>
      <c r="I250" s="157" t="s">
        <v>533</v>
      </c>
      <c r="J250" s="157" t="s">
        <v>73</v>
      </c>
      <c r="K250" s="157" t="s">
        <v>533</v>
      </c>
      <c r="L250" s="157" t="s">
        <v>533</v>
      </c>
      <c r="M250" s="157" t="s">
        <v>85</v>
      </c>
      <c r="N250" s="157" t="s">
        <v>533</v>
      </c>
      <c r="O250" s="157" t="s">
        <v>533</v>
      </c>
      <c r="P250" s="157" t="s">
        <v>533</v>
      </c>
      <c r="Q250" s="157" t="s">
        <v>3295</v>
      </c>
      <c r="R250" s="157" t="s">
        <v>2716</v>
      </c>
      <c r="S250" s="157" t="s">
        <v>533</v>
      </c>
      <c r="T250" s="157" t="s">
        <v>533</v>
      </c>
      <c r="U250" s="157" t="s">
        <v>85</v>
      </c>
      <c r="V250" s="157" t="s">
        <v>533</v>
      </c>
      <c r="W250" s="157" t="s">
        <v>533</v>
      </c>
      <c r="X250" s="157" t="s">
        <v>73</v>
      </c>
      <c r="Y250" s="157" t="s">
        <v>315</v>
      </c>
      <c r="Z250" s="157" t="s">
        <v>534</v>
      </c>
      <c r="AA250" s="157" t="s">
        <v>534</v>
      </c>
      <c r="AB250" s="157" t="s">
        <v>534</v>
      </c>
      <c r="AC250" s="157" t="s">
        <v>535</v>
      </c>
      <c r="AD250" s="157" t="s">
        <v>533</v>
      </c>
      <c r="AE250" s="157" t="s">
        <v>1459</v>
      </c>
      <c r="AF250" s="157" t="s">
        <v>315</v>
      </c>
      <c r="AG250" s="157" t="s">
        <v>315</v>
      </c>
      <c r="AH250" s="157" t="s">
        <v>1498</v>
      </c>
      <c r="AI250" s="157" t="s">
        <v>533</v>
      </c>
      <c r="AJ250" s="157" t="s">
        <v>1461</v>
      </c>
      <c r="AK250" s="157" t="s">
        <v>2717</v>
      </c>
      <c r="AL250" s="157" t="s">
        <v>534</v>
      </c>
      <c r="AM250" s="157" t="s">
        <v>534</v>
      </c>
      <c r="AN250" s="157" t="s">
        <v>534</v>
      </c>
      <c r="AO250" s="157" t="s">
        <v>534</v>
      </c>
      <c r="AP250" s="157" t="s">
        <v>534</v>
      </c>
      <c r="AQ250" s="157" t="s">
        <v>534</v>
      </c>
      <c r="AR250" s="157" t="s">
        <v>2718</v>
      </c>
      <c r="AS250" s="157" t="s">
        <v>534</v>
      </c>
      <c r="AT250" s="157" t="s">
        <v>534</v>
      </c>
      <c r="AU250" s="157" t="s">
        <v>2689</v>
      </c>
      <c r="AV250" s="157" t="s">
        <v>2719</v>
      </c>
      <c r="AW250" s="157" t="s">
        <v>2720</v>
      </c>
      <c r="AX250" s="157" t="s">
        <v>533</v>
      </c>
      <c r="AY250" s="157">
        <v>3</v>
      </c>
      <c r="AZ250" s="157" t="s">
        <v>11</v>
      </c>
      <c r="BA250" s="157">
        <v>300000000</v>
      </c>
      <c r="BB250" s="157">
        <v>100</v>
      </c>
      <c r="BC250" s="157" t="s">
        <v>535</v>
      </c>
      <c r="BD250" s="157" t="s">
        <v>535</v>
      </c>
      <c r="BE250" s="157" t="s">
        <v>535</v>
      </c>
      <c r="BF250" s="157" t="s">
        <v>2716</v>
      </c>
      <c r="BG250" s="157" t="s">
        <v>533</v>
      </c>
      <c r="BH250" s="157" t="s">
        <v>533</v>
      </c>
      <c r="BI250" s="157" t="s">
        <v>533</v>
      </c>
      <c r="BJ250" s="157" t="s">
        <v>73</v>
      </c>
      <c r="BK250" s="157" t="s">
        <v>560</v>
      </c>
      <c r="BL250" s="157" t="s">
        <v>315</v>
      </c>
      <c r="BM250" s="157" t="s">
        <v>534</v>
      </c>
    </row>
    <row r="251" spans="1:65">
      <c r="A251" s="157">
        <v>249</v>
      </c>
      <c r="B251" s="157" t="s">
        <v>1244</v>
      </c>
      <c r="C251" s="157" t="s">
        <v>3488</v>
      </c>
      <c r="D251" s="157" t="s">
        <v>2721</v>
      </c>
      <c r="E251" s="157" t="s">
        <v>2722</v>
      </c>
      <c r="F251" s="157" t="s">
        <v>534</v>
      </c>
      <c r="G251" s="157" t="s">
        <v>534</v>
      </c>
      <c r="H251" s="157" t="s">
        <v>2723</v>
      </c>
      <c r="I251" s="157" t="s">
        <v>533</v>
      </c>
      <c r="J251" s="157" t="s">
        <v>77</v>
      </c>
      <c r="K251" s="157" t="s">
        <v>533</v>
      </c>
      <c r="L251" s="157" t="s">
        <v>533</v>
      </c>
      <c r="M251" s="157" t="s">
        <v>91</v>
      </c>
      <c r="N251" s="157" t="s">
        <v>533</v>
      </c>
      <c r="O251" s="157" t="s">
        <v>533</v>
      </c>
      <c r="P251" s="157" t="s">
        <v>533</v>
      </c>
      <c r="Q251" s="157" t="s">
        <v>3468</v>
      </c>
      <c r="R251" s="157" t="s">
        <v>2724</v>
      </c>
      <c r="S251" s="157" t="s">
        <v>533</v>
      </c>
      <c r="T251" s="157" t="s">
        <v>533</v>
      </c>
      <c r="U251" s="157" t="s">
        <v>533</v>
      </c>
      <c r="V251" s="157" t="s">
        <v>533</v>
      </c>
      <c r="W251" s="157" t="s">
        <v>533</v>
      </c>
      <c r="X251" s="157" t="s">
        <v>533</v>
      </c>
      <c r="Y251" s="157" t="s">
        <v>149</v>
      </c>
      <c r="Z251" s="157">
        <v>225</v>
      </c>
      <c r="AA251" s="157">
        <v>225</v>
      </c>
      <c r="AB251" s="157" t="s">
        <v>534</v>
      </c>
      <c r="AC251" s="157" t="s">
        <v>535</v>
      </c>
      <c r="AD251" s="157" t="s">
        <v>533</v>
      </c>
      <c r="AE251" s="157" t="s">
        <v>1459</v>
      </c>
      <c r="AF251" s="157" t="s">
        <v>149</v>
      </c>
      <c r="AG251" s="157" t="s">
        <v>3489</v>
      </c>
      <c r="AH251" s="157" t="s">
        <v>1470</v>
      </c>
      <c r="AI251" s="157" t="s">
        <v>533</v>
      </c>
      <c r="AJ251" s="157">
        <v>225</v>
      </c>
      <c r="AK251" s="157" t="s">
        <v>2725</v>
      </c>
      <c r="AL251" s="157" t="s">
        <v>534</v>
      </c>
      <c r="AM251" s="157" t="s">
        <v>534</v>
      </c>
      <c r="AN251" s="157" t="s">
        <v>534</v>
      </c>
      <c r="AO251" s="157" t="s">
        <v>534</v>
      </c>
      <c r="AP251" s="157" t="s">
        <v>534</v>
      </c>
      <c r="AQ251" s="157" t="s">
        <v>534</v>
      </c>
      <c r="AR251" s="157" t="s">
        <v>2726</v>
      </c>
      <c r="AS251" s="157" t="s">
        <v>534</v>
      </c>
      <c r="AT251" s="157" t="s">
        <v>534</v>
      </c>
      <c r="AU251" s="157" t="s">
        <v>2701</v>
      </c>
      <c r="AV251" s="157" t="s">
        <v>2727</v>
      </c>
      <c r="AW251" s="157" t="s">
        <v>2728</v>
      </c>
      <c r="AX251" s="157" t="s">
        <v>533</v>
      </c>
      <c r="AY251" s="157">
        <v>2.65</v>
      </c>
      <c r="AZ251" s="157" t="s">
        <v>11</v>
      </c>
      <c r="BA251" s="157">
        <v>400000000</v>
      </c>
      <c r="BB251" s="157">
        <v>99.94</v>
      </c>
      <c r="BC251" s="157" t="s">
        <v>535</v>
      </c>
      <c r="BD251" s="157" t="s">
        <v>535</v>
      </c>
      <c r="BE251" s="157" t="s">
        <v>535</v>
      </c>
      <c r="BF251" s="157" t="s">
        <v>2729</v>
      </c>
      <c r="BG251" s="157" t="s">
        <v>533</v>
      </c>
      <c r="BH251" s="157" t="s">
        <v>533</v>
      </c>
      <c r="BI251" s="157" t="s">
        <v>77</v>
      </c>
      <c r="BJ251" s="157" t="s">
        <v>77</v>
      </c>
      <c r="BK251" s="157" t="s">
        <v>2576</v>
      </c>
      <c r="BL251" s="157" t="s">
        <v>149</v>
      </c>
      <c r="BM251" s="157" t="s">
        <v>534</v>
      </c>
    </row>
    <row r="252" spans="1:65">
      <c r="A252" s="157">
        <v>250</v>
      </c>
      <c r="B252" s="157" t="s">
        <v>1245</v>
      </c>
      <c r="C252" s="157" t="s">
        <v>3490</v>
      </c>
      <c r="D252" s="157" t="s">
        <v>2730</v>
      </c>
      <c r="E252" s="157" t="s">
        <v>2074</v>
      </c>
      <c r="F252" s="157" t="s">
        <v>534</v>
      </c>
      <c r="G252" s="157" t="s">
        <v>534</v>
      </c>
      <c r="H252" s="157" t="s">
        <v>1865</v>
      </c>
      <c r="I252" s="157" t="s">
        <v>533</v>
      </c>
      <c r="J252" s="157" t="s">
        <v>80</v>
      </c>
      <c r="K252" s="157" t="s">
        <v>533</v>
      </c>
      <c r="L252" s="157" t="s">
        <v>533</v>
      </c>
      <c r="M252" s="157" t="s">
        <v>533</v>
      </c>
      <c r="N252" s="157" t="s">
        <v>1865</v>
      </c>
      <c r="O252" s="157" t="s">
        <v>533</v>
      </c>
      <c r="P252" s="157" t="s">
        <v>80</v>
      </c>
      <c r="Q252" s="157" t="s">
        <v>2731</v>
      </c>
      <c r="R252" s="157" t="s">
        <v>533</v>
      </c>
      <c r="S252" s="157" t="s">
        <v>533</v>
      </c>
      <c r="T252" s="157" t="s">
        <v>533</v>
      </c>
      <c r="U252" s="157" t="s">
        <v>533</v>
      </c>
      <c r="V252" s="157" t="s">
        <v>533</v>
      </c>
      <c r="W252" s="157" t="s">
        <v>533</v>
      </c>
      <c r="X252" s="157" t="s">
        <v>533</v>
      </c>
      <c r="Y252" s="157" t="s">
        <v>534</v>
      </c>
      <c r="Z252" s="157" t="s">
        <v>534</v>
      </c>
      <c r="AA252" s="157" t="s">
        <v>534</v>
      </c>
      <c r="AB252" s="157" t="s">
        <v>534</v>
      </c>
      <c r="AC252" s="157" t="s">
        <v>535</v>
      </c>
      <c r="AD252" s="157" t="s">
        <v>533</v>
      </c>
      <c r="AE252" s="157" t="s">
        <v>1775</v>
      </c>
      <c r="AF252" s="157" t="s">
        <v>2731</v>
      </c>
      <c r="AG252" s="157" t="s">
        <v>2731</v>
      </c>
      <c r="AH252" s="157" t="s">
        <v>1982</v>
      </c>
      <c r="AI252" s="157" t="s">
        <v>1498</v>
      </c>
      <c r="AJ252" s="157" t="s">
        <v>1461</v>
      </c>
      <c r="AK252" s="157" t="s">
        <v>2732</v>
      </c>
      <c r="AL252" s="157" t="s">
        <v>534</v>
      </c>
      <c r="AM252" s="157" t="s">
        <v>534</v>
      </c>
      <c r="AN252" s="157" t="s">
        <v>534</v>
      </c>
      <c r="AO252" s="157" t="s">
        <v>534</v>
      </c>
      <c r="AP252" s="157" t="s">
        <v>534</v>
      </c>
      <c r="AQ252" s="157" t="s">
        <v>534</v>
      </c>
      <c r="AR252" s="157" t="s">
        <v>2078</v>
      </c>
      <c r="AS252" s="157" t="s">
        <v>534</v>
      </c>
      <c r="AT252" s="157" t="s">
        <v>534</v>
      </c>
      <c r="AU252" s="157" t="s">
        <v>2733</v>
      </c>
      <c r="AV252" s="157" t="s">
        <v>2669</v>
      </c>
      <c r="AW252" s="157" t="s">
        <v>2734</v>
      </c>
      <c r="AX252" s="157" t="s">
        <v>533</v>
      </c>
      <c r="AY252" s="157">
        <v>11.95</v>
      </c>
      <c r="AZ252" s="157" t="s">
        <v>11</v>
      </c>
      <c r="BA252" s="157">
        <v>277000000</v>
      </c>
      <c r="BB252" s="157">
        <v>97.251999999999995</v>
      </c>
      <c r="BC252" s="157" t="s">
        <v>1477</v>
      </c>
      <c r="BD252" s="157" t="s">
        <v>535</v>
      </c>
      <c r="BE252" s="157" t="s">
        <v>535</v>
      </c>
      <c r="BF252" s="157" t="s">
        <v>2735</v>
      </c>
      <c r="BG252" s="157" t="s">
        <v>533</v>
      </c>
      <c r="BH252" s="157" t="s">
        <v>533</v>
      </c>
      <c r="BI252" s="157" t="s">
        <v>533</v>
      </c>
      <c r="BJ252" s="157" t="s">
        <v>80</v>
      </c>
      <c r="BK252" s="157" t="s">
        <v>537</v>
      </c>
      <c r="BL252" s="157" t="s">
        <v>537</v>
      </c>
      <c r="BM252" s="157" t="s">
        <v>3547</v>
      </c>
    </row>
    <row r="253" spans="1:65">
      <c r="A253" s="157">
        <v>251</v>
      </c>
      <c r="B253" s="157" t="s">
        <v>1246</v>
      </c>
      <c r="C253" s="157" t="s">
        <v>3491</v>
      </c>
      <c r="D253" s="157" t="s">
        <v>2730</v>
      </c>
      <c r="E253" s="157" t="s">
        <v>2074</v>
      </c>
      <c r="F253" s="157" t="s">
        <v>534</v>
      </c>
      <c r="G253" s="157" t="s">
        <v>534</v>
      </c>
      <c r="H253" s="157" t="s">
        <v>1865</v>
      </c>
      <c r="I253" s="157" t="s">
        <v>533</v>
      </c>
      <c r="J253" s="157" t="s">
        <v>80</v>
      </c>
      <c r="K253" s="157" t="s">
        <v>533</v>
      </c>
      <c r="L253" s="157" t="s">
        <v>533</v>
      </c>
      <c r="M253" s="157" t="s">
        <v>533</v>
      </c>
      <c r="N253" s="157" t="s">
        <v>1865</v>
      </c>
      <c r="O253" s="157" t="s">
        <v>533</v>
      </c>
      <c r="P253" s="157" t="s">
        <v>80</v>
      </c>
      <c r="Q253" s="157" t="s">
        <v>2731</v>
      </c>
      <c r="R253" s="157" t="s">
        <v>533</v>
      </c>
      <c r="S253" s="157" t="s">
        <v>533</v>
      </c>
      <c r="T253" s="157" t="s">
        <v>533</v>
      </c>
      <c r="U253" s="157" t="s">
        <v>533</v>
      </c>
      <c r="V253" s="157" t="s">
        <v>533</v>
      </c>
      <c r="W253" s="157" t="s">
        <v>533</v>
      </c>
      <c r="X253" s="157" t="s">
        <v>533</v>
      </c>
      <c r="Y253" s="157" t="s">
        <v>534</v>
      </c>
      <c r="Z253" s="157" t="s">
        <v>534</v>
      </c>
      <c r="AA253" s="157" t="s">
        <v>534</v>
      </c>
      <c r="AB253" s="157" t="s">
        <v>534</v>
      </c>
      <c r="AC253" s="157" t="s">
        <v>535</v>
      </c>
      <c r="AD253" s="157" t="s">
        <v>533</v>
      </c>
      <c r="AE253" s="157" t="s">
        <v>1775</v>
      </c>
      <c r="AF253" s="157" t="s">
        <v>2731</v>
      </c>
      <c r="AG253" s="157" t="s">
        <v>2731</v>
      </c>
      <c r="AH253" s="157" t="s">
        <v>1982</v>
      </c>
      <c r="AI253" s="157" t="s">
        <v>1498</v>
      </c>
      <c r="AJ253" s="157" t="s">
        <v>1461</v>
      </c>
      <c r="AK253" s="157" t="s">
        <v>2732</v>
      </c>
      <c r="AL253" s="157" t="s">
        <v>534</v>
      </c>
      <c r="AM253" s="157" t="s">
        <v>534</v>
      </c>
      <c r="AN253" s="157" t="s">
        <v>534</v>
      </c>
      <c r="AO253" s="157" t="s">
        <v>534</v>
      </c>
      <c r="AP253" s="157" t="s">
        <v>534</v>
      </c>
      <c r="AQ253" s="157" t="s">
        <v>534</v>
      </c>
      <c r="AR253" s="157" t="s">
        <v>2078</v>
      </c>
      <c r="AS253" s="157" t="s">
        <v>534</v>
      </c>
      <c r="AT253" s="157" t="s">
        <v>534</v>
      </c>
      <c r="AU253" s="157" t="s">
        <v>2736</v>
      </c>
      <c r="AV253" s="157" t="s">
        <v>1735</v>
      </c>
      <c r="AW253" s="157" t="s">
        <v>2737</v>
      </c>
      <c r="AX253" s="157" t="s">
        <v>533</v>
      </c>
      <c r="AY253" s="157">
        <v>9.8000000000000007</v>
      </c>
      <c r="AZ253" s="157" t="s">
        <v>11</v>
      </c>
      <c r="BA253" s="157">
        <v>321000000</v>
      </c>
      <c r="BB253" s="157">
        <v>98.847999999999999</v>
      </c>
      <c r="BC253" s="157" t="s">
        <v>1477</v>
      </c>
      <c r="BD253" s="157" t="s">
        <v>535</v>
      </c>
      <c r="BE253" s="157" t="s">
        <v>535</v>
      </c>
      <c r="BF253" s="157" t="s">
        <v>2735</v>
      </c>
      <c r="BG253" s="157" t="s">
        <v>533</v>
      </c>
      <c r="BH253" s="157" t="s">
        <v>533</v>
      </c>
      <c r="BI253" s="157" t="s">
        <v>533</v>
      </c>
      <c r="BJ253" s="157" t="s">
        <v>80</v>
      </c>
      <c r="BK253" s="157" t="s">
        <v>537</v>
      </c>
      <c r="BL253" s="157" t="s">
        <v>537</v>
      </c>
      <c r="BM253" s="157" t="s">
        <v>3547</v>
      </c>
    </row>
    <row r="254" spans="1:65">
      <c r="A254" s="157">
        <v>252</v>
      </c>
      <c r="B254" s="157" t="s">
        <v>1247</v>
      </c>
      <c r="C254" s="157" t="s">
        <v>3492</v>
      </c>
      <c r="D254" s="157" t="s">
        <v>2564</v>
      </c>
      <c r="E254" s="157" t="s">
        <v>2074</v>
      </c>
      <c r="F254" s="157" t="s">
        <v>534</v>
      </c>
      <c r="G254" s="157" t="s">
        <v>534</v>
      </c>
      <c r="H254" s="157" t="s">
        <v>533</v>
      </c>
      <c r="I254" s="157" t="s">
        <v>533</v>
      </c>
      <c r="J254" s="157" t="s">
        <v>81</v>
      </c>
      <c r="K254" s="157" t="s">
        <v>533</v>
      </c>
      <c r="L254" s="157" t="s">
        <v>533</v>
      </c>
      <c r="M254" s="157" t="s">
        <v>533</v>
      </c>
      <c r="N254" s="157" t="s">
        <v>1865</v>
      </c>
      <c r="O254" s="157" t="s">
        <v>81</v>
      </c>
      <c r="P254" s="157" t="s">
        <v>80</v>
      </c>
      <c r="Q254" s="157" t="s">
        <v>2202</v>
      </c>
      <c r="R254" s="157" t="s">
        <v>533</v>
      </c>
      <c r="S254" s="157" t="s">
        <v>533</v>
      </c>
      <c r="T254" s="157" t="s">
        <v>533</v>
      </c>
      <c r="U254" s="157" t="s">
        <v>533</v>
      </c>
      <c r="V254" s="157" t="s">
        <v>533</v>
      </c>
      <c r="W254" s="157" t="s">
        <v>533</v>
      </c>
      <c r="X254" s="157" t="s">
        <v>533</v>
      </c>
      <c r="Y254" s="157" t="s">
        <v>534</v>
      </c>
      <c r="Z254" s="157" t="s">
        <v>534</v>
      </c>
      <c r="AA254" s="157" t="s">
        <v>534</v>
      </c>
      <c r="AB254" s="157" t="s">
        <v>534</v>
      </c>
      <c r="AC254" s="157" t="s">
        <v>535</v>
      </c>
      <c r="AD254" s="157" t="s">
        <v>533</v>
      </c>
      <c r="AE254" s="157" t="s">
        <v>1459</v>
      </c>
      <c r="AF254" s="157" t="s">
        <v>2202</v>
      </c>
      <c r="AG254" s="157" t="s">
        <v>3364</v>
      </c>
      <c r="AH254" s="157" t="s">
        <v>1982</v>
      </c>
      <c r="AI254" s="157" t="s">
        <v>1498</v>
      </c>
      <c r="AJ254" s="157" t="s">
        <v>1461</v>
      </c>
      <c r="AK254" s="157" t="s">
        <v>2565</v>
      </c>
      <c r="AL254" s="157" t="s">
        <v>534</v>
      </c>
      <c r="AM254" s="157" t="s">
        <v>534</v>
      </c>
      <c r="AN254" s="157" t="s">
        <v>534</v>
      </c>
      <c r="AO254" s="157" t="s">
        <v>534</v>
      </c>
      <c r="AP254" s="157" t="s">
        <v>534</v>
      </c>
      <c r="AQ254" s="157" t="s">
        <v>534</v>
      </c>
      <c r="AR254" s="157" t="s">
        <v>2078</v>
      </c>
      <c r="AS254" s="157" t="s">
        <v>534</v>
      </c>
      <c r="AT254" s="157" t="s">
        <v>534</v>
      </c>
      <c r="AU254" s="157" t="s">
        <v>2738</v>
      </c>
      <c r="AV254" s="157" t="s">
        <v>2739</v>
      </c>
      <c r="AW254" s="157" t="s">
        <v>2740</v>
      </c>
      <c r="AX254" s="157" t="s">
        <v>533</v>
      </c>
      <c r="AY254" s="157">
        <v>7.5</v>
      </c>
      <c r="AZ254" s="157" t="s">
        <v>11</v>
      </c>
      <c r="BA254" s="157">
        <v>250000000</v>
      </c>
      <c r="BB254" s="157" t="s">
        <v>533</v>
      </c>
      <c r="BC254" s="157" t="s">
        <v>535</v>
      </c>
      <c r="BD254" s="157" t="s">
        <v>535</v>
      </c>
      <c r="BE254" s="157" t="s">
        <v>535</v>
      </c>
      <c r="BF254" s="157" t="s">
        <v>2566</v>
      </c>
      <c r="BG254" s="157" t="s">
        <v>533</v>
      </c>
      <c r="BH254" s="157" t="s">
        <v>533</v>
      </c>
      <c r="BI254" s="157" t="s">
        <v>81</v>
      </c>
      <c r="BJ254" s="157" t="s">
        <v>80</v>
      </c>
      <c r="BK254" s="157" t="s">
        <v>576</v>
      </c>
      <c r="BL254" s="157" t="s">
        <v>576</v>
      </c>
      <c r="BM254" s="157" t="s">
        <v>534</v>
      </c>
    </row>
    <row r="255" spans="1:65">
      <c r="A255" s="157">
        <v>253</v>
      </c>
      <c r="B255" s="157" t="s">
        <v>1248</v>
      </c>
      <c r="C255" s="157" t="s">
        <v>3493</v>
      </c>
      <c r="D255" s="157" t="s">
        <v>2741</v>
      </c>
      <c r="E255" s="157" t="s">
        <v>2742</v>
      </c>
      <c r="F255" s="157" t="s">
        <v>534</v>
      </c>
      <c r="G255" s="157" t="s">
        <v>534</v>
      </c>
      <c r="H255" s="157" t="s">
        <v>533</v>
      </c>
      <c r="I255" s="157" t="s">
        <v>533</v>
      </c>
      <c r="J255" s="157" t="s">
        <v>70</v>
      </c>
      <c r="K255" s="157" t="s">
        <v>533</v>
      </c>
      <c r="L255" s="157" t="s">
        <v>533</v>
      </c>
      <c r="M255" s="157" t="s">
        <v>533</v>
      </c>
      <c r="N255" s="157" t="s">
        <v>533</v>
      </c>
      <c r="O255" s="157" t="s">
        <v>533</v>
      </c>
      <c r="P255" s="157" t="s">
        <v>533</v>
      </c>
      <c r="Q255" s="157" t="s">
        <v>149</v>
      </c>
      <c r="R255" s="157" t="s">
        <v>2743</v>
      </c>
      <c r="S255" s="157" t="s">
        <v>533</v>
      </c>
      <c r="T255" s="157" t="s">
        <v>533</v>
      </c>
      <c r="U255" s="157" t="s">
        <v>86</v>
      </c>
      <c r="V255" s="157" t="s">
        <v>533</v>
      </c>
      <c r="W255" s="157" t="s">
        <v>533</v>
      </c>
      <c r="X255" s="157" t="s">
        <v>70</v>
      </c>
      <c r="Y255" s="157" t="s">
        <v>2744</v>
      </c>
      <c r="Z255" s="157" t="s">
        <v>534</v>
      </c>
      <c r="AA255" s="157" t="s">
        <v>534</v>
      </c>
      <c r="AB255" s="157" t="s">
        <v>534</v>
      </c>
      <c r="AC255" s="157" t="s">
        <v>535</v>
      </c>
      <c r="AD255" s="157" t="s">
        <v>533</v>
      </c>
      <c r="AE255" s="157" t="s">
        <v>1459</v>
      </c>
      <c r="AF255" s="157" t="s">
        <v>2744</v>
      </c>
      <c r="AG255" s="157" t="s">
        <v>564</v>
      </c>
      <c r="AH255" s="157" t="s">
        <v>1470</v>
      </c>
      <c r="AI255" s="157" t="s">
        <v>533</v>
      </c>
      <c r="AJ255" s="157" t="s">
        <v>1461</v>
      </c>
      <c r="AK255" s="157" t="s">
        <v>2745</v>
      </c>
      <c r="AL255" s="157" t="s">
        <v>534</v>
      </c>
      <c r="AM255" s="157" t="s">
        <v>534</v>
      </c>
      <c r="AN255" s="157" t="s">
        <v>534</v>
      </c>
      <c r="AO255" s="157" t="s">
        <v>534</v>
      </c>
      <c r="AP255" s="157" t="s">
        <v>534</v>
      </c>
      <c r="AQ255" s="157" t="s">
        <v>534</v>
      </c>
      <c r="AR255" s="157" t="s">
        <v>2746</v>
      </c>
      <c r="AS255" s="157" t="s">
        <v>534</v>
      </c>
      <c r="AT255" s="157" t="s">
        <v>534</v>
      </c>
      <c r="AU255" s="157" t="s">
        <v>2747</v>
      </c>
      <c r="AV255" s="157" t="s">
        <v>2748</v>
      </c>
      <c r="AW255" s="157" t="s">
        <v>2749</v>
      </c>
      <c r="AX255" s="157" t="s">
        <v>533</v>
      </c>
      <c r="AY255" s="157">
        <v>3.15</v>
      </c>
      <c r="AZ255" s="157" t="s">
        <v>11</v>
      </c>
      <c r="BA255" s="157">
        <v>240000000</v>
      </c>
      <c r="BB255" s="157">
        <v>100</v>
      </c>
      <c r="BC255" s="157" t="s">
        <v>535</v>
      </c>
      <c r="BD255" s="157" t="s">
        <v>535</v>
      </c>
      <c r="BE255" s="157" t="s">
        <v>535</v>
      </c>
      <c r="BF255" s="157" t="s">
        <v>534</v>
      </c>
      <c r="BG255" s="157" t="s">
        <v>534</v>
      </c>
      <c r="BH255" s="157" t="s">
        <v>534</v>
      </c>
      <c r="BI255" s="157" t="s">
        <v>534</v>
      </c>
      <c r="BJ255" s="157" t="s">
        <v>534</v>
      </c>
      <c r="BK255" s="157" t="s">
        <v>534</v>
      </c>
      <c r="BL255" s="157" t="s">
        <v>2744</v>
      </c>
      <c r="BM255" s="157" t="s">
        <v>534</v>
      </c>
    </row>
    <row r="256" spans="1:65">
      <c r="A256" s="157">
        <v>254</v>
      </c>
      <c r="B256" s="157" t="s">
        <v>1249</v>
      </c>
      <c r="C256" s="157" t="s">
        <v>3493</v>
      </c>
      <c r="D256" s="157" t="s">
        <v>2386</v>
      </c>
      <c r="E256" s="157" t="s">
        <v>2074</v>
      </c>
      <c r="F256" s="157" t="s">
        <v>534</v>
      </c>
      <c r="G256" s="157" t="s">
        <v>534</v>
      </c>
      <c r="H256" s="157" t="s">
        <v>1865</v>
      </c>
      <c r="I256" s="157" t="s">
        <v>533</v>
      </c>
      <c r="J256" s="157" t="s">
        <v>80</v>
      </c>
      <c r="K256" s="157" t="s">
        <v>533</v>
      </c>
      <c r="L256" s="157" t="s">
        <v>533</v>
      </c>
      <c r="M256" s="157" t="s">
        <v>533</v>
      </c>
      <c r="N256" s="157" t="s">
        <v>1865</v>
      </c>
      <c r="O256" s="157" t="s">
        <v>81</v>
      </c>
      <c r="P256" s="157" t="s">
        <v>80</v>
      </c>
      <c r="Q256" s="157" t="s">
        <v>2202</v>
      </c>
      <c r="R256" s="157" t="s">
        <v>533</v>
      </c>
      <c r="S256" s="157" t="s">
        <v>533</v>
      </c>
      <c r="T256" s="157" t="s">
        <v>533</v>
      </c>
      <c r="U256" s="157" t="s">
        <v>533</v>
      </c>
      <c r="V256" s="157" t="s">
        <v>533</v>
      </c>
      <c r="W256" s="157" t="s">
        <v>533</v>
      </c>
      <c r="X256" s="157" t="s">
        <v>533</v>
      </c>
      <c r="Y256" s="157" t="s">
        <v>534</v>
      </c>
      <c r="Z256" s="157" t="s">
        <v>534</v>
      </c>
      <c r="AA256" s="157" t="s">
        <v>534</v>
      </c>
      <c r="AB256" s="157" t="s">
        <v>534</v>
      </c>
      <c r="AC256" s="157" t="s">
        <v>535</v>
      </c>
      <c r="AD256" s="157" t="s">
        <v>533</v>
      </c>
      <c r="AE256" s="157" t="s">
        <v>1775</v>
      </c>
      <c r="AF256" s="157" t="s">
        <v>2202</v>
      </c>
      <c r="AG256" s="157" t="s">
        <v>2731</v>
      </c>
      <c r="AH256" s="157" t="s">
        <v>1982</v>
      </c>
      <c r="AI256" s="157" t="s">
        <v>1498</v>
      </c>
      <c r="AJ256" s="157" t="s">
        <v>1461</v>
      </c>
      <c r="AK256" s="157" t="s">
        <v>2387</v>
      </c>
      <c r="AL256" s="157" t="s">
        <v>534</v>
      </c>
      <c r="AM256" s="157" t="s">
        <v>534</v>
      </c>
      <c r="AN256" s="157" t="s">
        <v>534</v>
      </c>
      <c r="AO256" s="157" t="s">
        <v>534</v>
      </c>
      <c r="AP256" s="157" t="s">
        <v>534</v>
      </c>
      <c r="AQ256" s="157" t="s">
        <v>534</v>
      </c>
      <c r="AR256" s="157" t="s">
        <v>2078</v>
      </c>
      <c r="AS256" s="157" t="s">
        <v>534</v>
      </c>
      <c r="AT256" s="157" t="s">
        <v>534</v>
      </c>
      <c r="AU256" s="157" t="s">
        <v>2747</v>
      </c>
      <c r="AV256" s="157" t="s">
        <v>2750</v>
      </c>
      <c r="AW256" s="157" t="s">
        <v>2749</v>
      </c>
      <c r="AX256" s="157" t="s">
        <v>533</v>
      </c>
      <c r="AY256" s="157">
        <v>12.5</v>
      </c>
      <c r="AZ256" s="157" t="s">
        <v>11</v>
      </c>
      <c r="BA256" s="157">
        <v>300000000</v>
      </c>
      <c r="BB256" s="157">
        <v>97.936000000000007</v>
      </c>
      <c r="BC256" s="157" t="s">
        <v>535</v>
      </c>
      <c r="BD256" s="157" t="s">
        <v>535</v>
      </c>
      <c r="BE256" s="157" t="s">
        <v>535</v>
      </c>
      <c r="BF256" s="157" t="s">
        <v>2390</v>
      </c>
      <c r="BG256" s="157" t="s">
        <v>533</v>
      </c>
      <c r="BH256" s="157" t="s">
        <v>533</v>
      </c>
      <c r="BI256" s="157" t="s">
        <v>81</v>
      </c>
      <c r="BJ256" s="157" t="s">
        <v>80</v>
      </c>
      <c r="BK256" s="157" t="s">
        <v>576</v>
      </c>
      <c r="BL256" s="157" t="s">
        <v>576</v>
      </c>
      <c r="BM256" s="157" t="s">
        <v>534</v>
      </c>
    </row>
    <row r="257" spans="1:65">
      <c r="A257" s="157">
        <v>255</v>
      </c>
      <c r="B257" s="157" t="s">
        <v>1250</v>
      </c>
      <c r="C257" s="157" t="s">
        <v>3494</v>
      </c>
      <c r="D257" s="157" t="s">
        <v>2751</v>
      </c>
      <c r="E257" s="157" t="s">
        <v>2752</v>
      </c>
      <c r="F257" s="157" t="s">
        <v>534</v>
      </c>
      <c r="G257" s="157" t="s">
        <v>534</v>
      </c>
      <c r="H257" s="157" t="s">
        <v>533</v>
      </c>
      <c r="I257" s="157" t="s">
        <v>533</v>
      </c>
      <c r="J257" s="157" t="s">
        <v>77</v>
      </c>
      <c r="K257" s="157" t="s">
        <v>533</v>
      </c>
      <c r="L257" s="157" t="s">
        <v>533</v>
      </c>
      <c r="M257" s="157" t="s">
        <v>533</v>
      </c>
      <c r="N257" s="157" t="s">
        <v>533</v>
      </c>
      <c r="O257" s="157" t="s">
        <v>533</v>
      </c>
      <c r="P257" s="157" t="s">
        <v>533</v>
      </c>
      <c r="Q257" s="157" t="s">
        <v>149</v>
      </c>
      <c r="R257" s="157" t="s">
        <v>2753</v>
      </c>
      <c r="S257" s="157" t="s">
        <v>533</v>
      </c>
      <c r="T257" s="157" t="s">
        <v>533</v>
      </c>
      <c r="U257" s="157" t="s">
        <v>533</v>
      </c>
      <c r="V257" s="157" t="s">
        <v>533</v>
      </c>
      <c r="W257" s="157" t="s">
        <v>533</v>
      </c>
      <c r="X257" s="157" t="s">
        <v>77</v>
      </c>
      <c r="Y257" s="157" t="s">
        <v>538</v>
      </c>
      <c r="Z257" s="157" t="s">
        <v>534</v>
      </c>
      <c r="AA257" s="157" t="s">
        <v>534</v>
      </c>
      <c r="AB257" s="157" t="s">
        <v>534</v>
      </c>
      <c r="AC257" s="157" t="s">
        <v>535</v>
      </c>
      <c r="AD257" s="157" t="s">
        <v>533</v>
      </c>
      <c r="AE257" s="157" t="s">
        <v>1459</v>
      </c>
      <c r="AF257" s="157" t="s">
        <v>538</v>
      </c>
      <c r="AG257" s="157" t="s">
        <v>538</v>
      </c>
      <c r="AH257" s="157" t="s">
        <v>1498</v>
      </c>
      <c r="AI257" s="157" t="s">
        <v>533</v>
      </c>
      <c r="AJ257" s="157" t="s">
        <v>1461</v>
      </c>
      <c r="AK257" s="157" t="s">
        <v>2754</v>
      </c>
      <c r="AL257" s="157" t="s">
        <v>534</v>
      </c>
      <c r="AM257" s="157" t="s">
        <v>534</v>
      </c>
      <c r="AN257" s="157" t="s">
        <v>534</v>
      </c>
      <c r="AO257" s="157" t="s">
        <v>534</v>
      </c>
      <c r="AP257" s="157" t="s">
        <v>534</v>
      </c>
      <c r="AQ257" s="157" t="s">
        <v>534</v>
      </c>
      <c r="AR257" s="157" t="s">
        <v>2755</v>
      </c>
      <c r="AS257" s="157" t="s">
        <v>534</v>
      </c>
      <c r="AT257" s="157" t="s">
        <v>534</v>
      </c>
      <c r="AU257" s="157" t="s">
        <v>2756</v>
      </c>
      <c r="AV257" s="157" t="s">
        <v>2757</v>
      </c>
      <c r="AW257" s="157" t="s">
        <v>2758</v>
      </c>
      <c r="AX257" s="157" t="s">
        <v>533</v>
      </c>
      <c r="AY257" s="157">
        <v>3</v>
      </c>
      <c r="AZ257" s="157" t="s">
        <v>11</v>
      </c>
      <c r="BA257" s="157">
        <v>300000000</v>
      </c>
      <c r="BB257" s="157">
        <v>99.716000000000008</v>
      </c>
      <c r="BC257" s="157" t="s">
        <v>535</v>
      </c>
      <c r="BD257" s="157" t="s">
        <v>535</v>
      </c>
      <c r="BE257" s="157" t="s">
        <v>535</v>
      </c>
      <c r="BF257" s="157" t="s">
        <v>534</v>
      </c>
      <c r="BG257" s="157" t="s">
        <v>534</v>
      </c>
      <c r="BH257" s="157" t="s">
        <v>534</v>
      </c>
      <c r="BI257" s="157" t="s">
        <v>534</v>
      </c>
      <c r="BJ257" s="157" t="s">
        <v>534</v>
      </c>
      <c r="BK257" s="157" t="s">
        <v>534</v>
      </c>
      <c r="BL257" s="157" t="s">
        <v>538</v>
      </c>
      <c r="BM257" s="157" t="s">
        <v>534</v>
      </c>
    </row>
    <row r="258" spans="1:65">
      <c r="A258" s="157">
        <v>256</v>
      </c>
      <c r="B258" s="157" t="s">
        <v>1251</v>
      </c>
      <c r="C258" s="157" t="s">
        <v>3495</v>
      </c>
      <c r="D258" s="157" t="s">
        <v>2759</v>
      </c>
      <c r="E258" s="157" t="s">
        <v>533</v>
      </c>
      <c r="F258" s="157" t="s">
        <v>534</v>
      </c>
      <c r="G258" s="157" t="s">
        <v>534</v>
      </c>
      <c r="H258" s="157" t="s">
        <v>533</v>
      </c>
      <c r="I258" s="157" t="s">
        <v>533</v>
      </c>
      <c r="J258" s="157" t="s">
        <v>77</v>
      </c>
      <c r="K258" s="157" t="s">
        <v>533</v>
      </c>
      <c r="L258" s="157" t="s">
        <v>533</v>
      </c>
      <c r="M258" s="157" t="s">
        <v>533</v>
      </c>
      <c r="N258" s="157" t="s">
        <v>533</v>
      </c>
      <c r="O258" s="157" t="s">
        <v>533</v>
      </c>
      <c r="P258" s="157" t="s">
        <v>77</v>
      </c>
      <c r="Q258" s="157" t="s">
        <v>538</v>
      </c>
      <c r="R258" s="157" t="s">
        <v>533</v>
      </c>
      <c r="S258" s="157" t="s">
        <v>533</v>
      </c>
      <c r="T258" s="157" t="s">
        <v>533</v>
      </c>
      <c r="U258" s="157" t="s">
        <v>533</v>
      </c>
      <c r="V258" s="157" t="s">
        <v>533</v>
      </c>
      <c r="W258" s="157" t="s">
        <v>533</v>
      </c>
      <c r="X258" s="157" t="s">
        <v>533</v>
      </c>
      <c r="Y258" s="157" t="s">
        <v>534</v>
      </c>
      <c r="Z258" s="157" t="s">
        <v>534</v>
      </c>
      <c r="AA258" s="157" t="s">
        <v>534</v>
      </c>
      <c r="AB258" s="157" t="s">
        <v>534</v>
      </c>
      <c r="AC258" s="157" t="s">
        <v>535</v>
      </c>
      <c r="AD258" s="157" t="s">
        <v>533</v>
      </c>
      <c r="AE258" s="157" t="s">
        <v>1459</v>
      </c>
      <c r="AF258" s="157" t="s">
        <v>538</v>
      </c>
      <c r="AG258" s="157" t="s">
        <v>538</v>
      </c>
      <c r="AH258" s="157" t="s">
        <v>1460</v>
      </c>
      <c r="AI258" s="157" t="s">
        <v>533</v>
      </c>
      <c r="AJ258" s="157" t="s">
        <v>1461</v>
      </c>
      <c r="AK258" s="157" t="s">
        <v>2760</v>
      </c>
      <c r="AL258" s="157" t="s">
        <v>1451</v>
      </c>
      <c r="AM258" s="157" t="s">
        <v>534</v>
      </c>
      <c r="AN258" s="157" t="s">
        <v>533</v>
      </c>
      <c r="AO258" s="157" t="s">
        <v>533</v>
      </c>
      <c r="AP258" s="157" t="s">
        <v>533</v>
      </c>
      <c r="AQ258" s="157" t="s">
        <v>534</v>
      </c>
      <c r="AR258" s="157" t="s">
        <v>534</v>
      </c>
      <c r="AS258" s="157" t="s">
        <v>534</v>
      </c>
      <c r="AT258" s="157" t="s">
        <v>534</v>
      </c>
      <c r="AU258" s="157" t="s">
        <v>2756</v>
      </c>
      <c r="AV258" s="157" t="s">
        <v>2761</v>
      </c>
      <c r="AW258" s="157" t="s">
        <v>2736</v>
      </c>
      <c r="AX258" s="157" t="s">
        <v>533</v>
      </c>
      <c r="AY258" s="157">
        <v>3.45</v>
      </c>
      <c r="AZ258" s="157" t="s">
        <v>11</v>
      </c>
      <c r="BA258" s="157">
        <v>500000000</v>
      </c>
      <c r="BB258" s="157">
        <v>100</v>
      </c>
      <c r="BC258" s="157" t="s">
        <v>535</v>
      </c>
      <c r="BD258" s="157" t="s">
        <v>535</v>
      </c>
      <c r="BE258" s="157" t="s">
        <v>535</v>
      </c>
      <c r="BF258" s="157" t="s">
        <v>2762</v>
      </c>
      <c r="BG258" s="157" t="s">
        <v>533</v>
      </c>
      <c r="BH258" s="157" t="s">
        <v>533</v>
      </c>
      <c r="BI258" s="157" t="s">
        <v>533</v>
      </c>
      <c r="BJ258" s="157" t="s">
        <v>77</v>
      </c>
      <c r="BK258" s="157" t="s">
        <v>538</v>
      </c>
      <c r="BL258" s="157" t="s">
        <v>538</v>
      </c>
      <c r="BM258" s="157" t="s">
        <v>534</v>
      </c>
    </row>
    <row r="259" spans="1:65">
      <c r="A259" s="157">
        <v>257</v>
      </c>
      <c r="B259" s="157" t="s">
        <v>1252</v>
      </c>
      <c r="C259" s="157" t="s">
        <v>3496</v>
      </c>
      <c r="D259" s="157" t="s">
        <v>2763</v>
      </c>
      <c r="E259" s="157" t="s">
        <v>2764</v>
      </c>
      <c r="F259" s="157" t="s">
        <v>534</v>
      </c>
      <c r="G259" s="157" t="s">
        <v>534</v>
      </c>
      <c r="H259" s="157" t="s">
        <v>533</v>
      </c>
      <c r="I259" s="157" t="s">
        <v>533</v>
      </c>
      <c r="J259" s="157" t="s">
        <v>81</v>
      </c>
      <c r="K259" s="157" t="s">
        <v>533</v>
      </c>
      <c r="L259" s="157" t="s">
        <v>533</v>
      </c>
      <c r="M259" s="157" t="s">
        <v>533</v>
      </c>
      <c r="N259" s="157" t="s">
        <v>533</v>
      </c>
      <c r="O259" s="157" t="s">
        <v>533</v>
      </c>
      <c r="P259" s="157" t="s">
        <v>533</v>
      </c>
      <c r="Q259" s="157" t="s">
        <v>149</v>
      </c>
      <c r="R259" s="157" t="s">
        <v>2765</v>
      </c>
      <c r="S259" s="157" t="s">
        <v>533</v>
      </c>
      <c r="T259" s="157" t="s">
        <v>533</v>
      </c>
      <c r="U259" s="157" t="s">
        <v>533</v>
      </c>
      <c r="V259" s="157" t="s">
        <v>1865</v>
      </c>
      <c r="W259" s="157" t="s">
        <v>81</v>
      </c>
      <c r="X259" s="157" t="s">
        <v>80</v>
      </c>
      <c r="Y259" s="157" t="s">
        <v>2202</v>
      </c>
      <c r="Z259" s="157" t="s">
        <v>534</v>
      </c>
      <c r="AA259" s="157" t="s">
        <v>534</v>
      </c>
      <c r="AB259" s="157" t="s">
        <v>534</v>
      </c>
      <c r="AC259" s="157" t="s">
        <v>535</v>
      </c>
      <c r="AD259" s="157" t="s">
        <v>533</v>
      </c>
      <c r="AE259" s="157" t="s">
        <v>1459</v>
      </c>
      <c r="AF259" s="157" t="s">
        <v>2202</v>
      </c>
      <c r="AG259" s="157" t="s">
        <v>3364</v>
      </c>
      <c r="AH259" s="157" t="s">
        <v>1470</v>
      </c>
      <c r="AI259" s="157" t="s">
        <v>533</v>
      </c>
      <c r="AJ259" s="157" t="s">
        <v>1461</v>
      </c>
      <c r="AK259" s="157" t="s">
        <v>2766</v>
      </c>
      <c r="AL259" s="157" t="s">
        <v>534</v>
      </c>
      <c r="AM259" s="157" t="s">
        <v>534</v>
      </c>
      <c r="AN259" s="157" t="s">
        <v>534</v>
      </c>
      <c r="AO259" s="157" t="s">
        <v>534</v>
      </c>
      <c r="AP259" s="157" t="s">
        <v>534</v>
      </c>
      <c r="AQ259" s="157" t="s">
        <v>534</v>
      </c>
      <c r="AR259" s="157" t="s">
        <v>2767</v>
      </c>
      <c r="AS259" s="157" t="s">
        <v>534</v>
      </c>
      <c r="AT259" s="157" t="s">
        <v>534</v>
      </c>
      <c r="AU259" s="157" t="s">
        <v>2756</v>
      </c>
      <c r="AV259" s="157" t="s">
        <v>2085</v>
      </c>
      <c r="AW259" s="157" t="s">
        <v>2768</v>
      </c>
      <c r="AX259" s="157" t="s">
        <v>533</v>
      </c>
      <c r="AY259" s="157">
        <v>8.9499999999999993</v>
      </c>
      <c r="AZ259" s="157" t="s">
        <v>11</v>
      </c>
      <c r="BA259" s="157">
        <v>300000000</v>
      </c>
      <c r="BB259" s="157">
        <v>100</v>
      </c>
      <c r="BC259" s="157" t="s">
        <v>535</v>
      </c>
      <c r="BD259" s="157" t="s">
        <v>535</v>
      </c>
      <c r="BE259" s="157" t="s">
        <v>535</v>
      </c>
      <c r="BF259" s="157" t="s">
        <v>2765</v>
      </c>
      <c r="BG259" s="157" t="s">
        <v>533</v>
      </c>
      <c r="BH259" s="157" t="s">
        <v>533</v>
      </c>
      <c r="BI259" s="157" t="s">
        <v>81</v>
      </c>
      <c r="BJ259" s="157" t="s">
        <v>80</v>
      </c>
      <c r="BK259" s="157" t="s">
        <v>576</v>
      </c>
      <c r="BL259" s="157" t="s">
        <v>2202</v>
      </c>
      <c r="BM259" s="157" t="s">
        <v>534</v>
      </c>
    </row>
    <row r="260" spans="1:65">
      <c r="A260" s="157">
        <v>258</v>
      </c>
      <c r="B260" s="157" t="s">
        <v>1253</v>
      </c>
      <c r="C260" s="157" t="s">
        <v>3497</v>
      </c>
      <c r="D260" s="157" t="s">
        <v>2769</v>
      </c>
      <c r="E260" s="157" t="s">
        <v>2074</v>
      </c>
      <c r="F260" s="157" t="s">
        <v>534</v>
      </c>
      <c r="G260" s="157" t="s">
        <v>534</v>
      </c>
      <c r="H260" s="157" t="s">
        <v>1865</v>
      </c>
      <c r="I260" s="157" t="s">
        <v>81</v>
      </c>
      <c r="J260" s="157" t="s">
        <v>533</v>
      </c>
      <c r="K260" s="157" t="s">
        <v>533</v>
      </c>
      <c r="L260" s="157" t="s">
        <v>533</v>
      </c>
      <c r="M260" s="157" t="s">
        <v>533</v>
      </c>
      <c r="N260" s="157" t="s">
        <v>1865</v>
      </c>
      <c r="O260" s="157" t="s">
        <v>81</v>
      </c>
      <c r="P260" s="157" t="s">
        <v>533</v>
      </c>
      <c r="Q260" s="157" t="s">
        <v>2770</v>
      </c>
      <c r="R260" s="157" t="s">
        <v>533</v>
      </c>
      <c r="S260" s="157" t="s">
        <v>533</v>
      </c>
      <c r="T260" s="157" t="s">
        <v>533</v>
      </c>
      <c r="U260" s="157" t="s">
        <v>533</v>
      </c>
      <c r="V260" s="157" t="s">
        <v>533</v>
      </c>
      <c r="W260" s="157" t="s">
        <v>533</v>
      </c>
      <c r="X260" s="157" t="s">
        <v>533</v>
      </c>
      <c r="Y260" s="157" t="s">
        <v>534</v>
      </c>
      <c r="Z260" s="157" t="s">
        <v>534</v>
      </c>
      <c r="AA260" s="157" t="s">
        <v>534</v>
      </c>
      <c r="AB260" s="157" t="s">
        <v>534</v>
      </c>
      <c r="AC260" s="157" t="s">
        <v>535</v>
      </c>
      <c r="AD260" s="157" t="s">
        <v>533</v>
      </c>
      <c r="AE260" s="157" t="s">
        <v>1775</v>
      </c>
      <c r="AF260" s="157" t="s">
        <v>2770</v>
      </c>
      <c r="AG260" s="157" t="s">
        <v>2770</v>
      </c>
      <c r="AH260" s="157" t="s">
        <v>1982</v>
      </c>
      <c r="AI260" s="157" t="s">
        <v>1498</v>
      </c>
      <c r="AJ260" s="157" t="s">
        <v>1461</v>
      </c>
      <c r="AK260" s="157" t="s">
        <v>2771</v>
      </c>
      <c r="AL260" s="157" t="s">
        <v>534</v>
      </c>
      <c r="AM260" s="157" t="s">
        <v>534</v>
      </c>
      <c r="AN260" s="157" t="s">
        <v>534</v>
      </c>
      <c r="AO260" s="157" t="s">
        <v>534</v>
      </c>
      <c r="AP260" s="157" t="s">
        <v>534</v>
      </c>
      <c r="AQ260" s="157" t="s">
        <v>534</v>
      </c>
      <c r="AR260" s="157" t="s">
        <v>2078</v>
      </c>
      <c r="AS260" s="157" t="s">
        <v>534</v>
      </c>
      <c r="AT260" s="157" t="s">
        <v>534</v>
      </c>
      <c r="AU260" s="157" t="s">
        <v>2772</v>
      </c>
      <c r="AV260" s="157" t="s">
        <v>2773</v>
      </c>
      <c r="AW260" s="157" t="s">
        <v>2774</v>
      </c>
      <c r="AX260" s="157" t="s">
        <v>533</v>
      </c>
      <c r="AY260" s="157">
        <v>9.9499999999999993</v>
      </c>
      <c r="AZ260" s="157" t="s">
        <v>11</v>
      </c>
      <c r="BA260" s="157">
        <v>350000000</v>
      </c>
      <c r="BB260" s="157">
        <v>96.872</v>
      </c>
      <c r="BC260" s="157" t="s">
        <v>535</v>
      </c>
      <c r="BD260" s="157" t="s">
        <v>535</v>
      </c>
      <c r="BE260" s="157" t="s">
        <v>535</v>
      </c>
      <c r="BF260" s="157" t="s">
        <v>2775</v>
      </c>
      <c r="BG260" s="157" t="s">
        <v>533</v>
      </c>
      <c r="BH260" s="157" t="s">
        <v>533</v>
      </c>
      <c r="BI260" s="157" t="s">
        <v>81</v>
      </c>
      <c r="BJ260" s="157" t="s">
        <v>533</v>
      </c>
      <c r="BK260" s="157" t="s">
        <v>1700</v>
      </c>
      <c r="BL260" s="157" t="s">
        <v>1700</v>
      </c>
      <c r="BM260" s="157" t="s">
        <v>534</v>
      </c>
    </row>
    <row r="261" spans="1:65">
      <c r="A261" s="157">
        <v>259</v>
      </c>
      <c r="B261" s="157" t="s">
        <v>1242</v>
      </c>
      <c r="C261" s="157" t="s">
        <v>3486</v>
      </c>
      <c r="D261" s="157" t="s">
        <v>2710</v>
      </c>
      <c r="E261" s="157" t="s">
        <v>2199</v>
      </c>
      <c r="F261" s="157" t="s">
        <v>534</v>
      </c>
      <c r="G261" s="157" t="s">
        <v>534</v>
      </c>
      <c r="H261" s="157" t="s">
        <v>533</v>
      </c>
      <c r="I261" s="157" t="s">
        <v>533</v>
      </c>
      <c r="J261" s="157" t="s">
        <v>533</v>
      </c>
      <c r="K261" s="157" t="s">
        <v>533</v>
      </c>
      <c r="L261" s="157" t="s">
        <v>533</v>
      </c>
      <c r="M261" s="157" t="s">
        <v>533</v>
      </c>
      <c r="N261" s="157" t="s">
        <v>533</v>
      </c>
      <c r="O261" s="157" t="s">
        <v>533</v>
      </c>
      <c r="P261" s="157" t="s">
        <v>533</v>
      </c>
      <c r="Q261" s="157" t="s">
        <v>149</v>
      </c>
      <c r="R261" s="157" t="s">
        <v>533</v>
      </c>
      <c r="S261" s="157" t="s">
        <v>533</v>
      </c>
      <c r="T261" s="157" t="s">
        <v>533</v>
      </c>
      <c r="U261" s="157" t="s">
        <v>533</v>
      </c>
      <c r="V261" s="157" t="s">
        <v>533</v>
      </c>
      <c r="W261" s="157" t="s">
        <v>533</v>
      </c>
      <c r="X261" s="157" t="s">
        <v>533</v>
      </c>
      <c r="Y261" s="157" t="s">
        <v>534</v>
      </c>
      <c r="Z261" s="157" t="s">
        <v>534</v>
      </c>
      <c r="AA261" s="157" t="s">
        <v>534</v>
      </c>
      <c r="AB261" s="157" t="s">
        <v>534</v>
      </c>
      <c r="AC261" s="157" t="s">
        <v>535</v>
      </c>
      <c r="AD261" s="157" t="s">
        <v>533</v>
      </c>
      <c r="AE261" s="157" t="s">
        <v>81</v>
      </c>
      <c r="AF261" s="157" t="s">
        <v>149</v>
      </c>
      <c r="AG261" s="157" t="s">
        <v>149</v>
      </c>
      <c r="AH261" s="157" t="s">
        <v>1470</v>
      </c>
      <c r="AI261" s="157" t="s">
        <v>533</v>
      </c>
      <c r="AJ261" s="157" t="s">
        <v>1461</v>
      </c>
      <c r="AK261" s="157" t="s">
        <v>2711</v>
      </c>
      <c r="AL261" s="157" t="s">
        <v>534</v>
      </c>
      <c r="AM261" s="157" t="s">
        <v>534</v>
      </c>
      <c r="AN261" s="157" t="s">
        <v>534</v>
      </c>
      <c r="AO261" s="157" t="s">
        <v>534</v>
      </c>
      <c r="AP261" s="157" t="s">
        <v>534</v>
      </c>
      <c r="AQ261" s="157" t="s">
        <v>534</v>
      </c>
      <c r="AR261" s="157" t="s">
        <v>2203</v>
      </c>
      <c r="AS261" s="157" t="s">
        <v>534</v>
      </c>
      <c r="AT261" s="157" t="s">
        <v>534</v>
      </c>
      <c r="AU261" s="157" t="s">
        <v>2712</v>
      </c>
      <c r="AV261" s="157" t="s">
        <v>2096</v>
      </c>
      <c r="AW261" s="157" t="s">
        <v>2713</v>
      </c>
      <c r="AX261" s="157" t="s">
        <v>533</v>
      </c>
      <c r="AY261" s="157">
        <v>5.8</v>
      </c>
      <c r="AZ261" s="157" t="s">
        <v>11</v>
      </c>
      <c r="BA261" s="157">
        <v>500000000</v>
      </c>
      <c r="BB261" s="157" t="s">
        <v>533</v>
      </c>
      <c r="BC261" s="157" t="s">
        <v>535</v>
      </c>
      <c r="BD261" s="157" t="s">
        <v>535</v>
      </c>
      <c r="BE261" s="157" t="s">
        <v>535</v>
      </c>
      <c r="BF261" s="157" t="s">
        <v>2384</v>
      </c>
      <c r="BG261" s="157" t="s">
        <v>533</v>
      </c>
      <c r="BH261" s="157" t="s">
        <v>533</v>
      </c>
      <c r="BI261" s="157" t="s">
        <v>93</v>
      </c>
      <c r="BJ261" s="157" t="s">
        <v>102</v>
      </c>
      <c r="BK261" s="157" t="s">
        <v>2385</v>
      </c>
      <c r="BL261" s="157" t="s">
        <v>2385</v>
      </c>
      <c r="BM261" s="157" t="s">
        <v>534</v>
      </c>
    </row>
    <row r="262" spans="1:65">
      <c r="A262" s="157">
        <v>260</v>
      </c>
      <c r="B262" s="157" t="s">
        <v>1254</v>
      </c>
      <c r="C262" s="157" t="s">
        <v>3491</v>
      </c>
      <c r="D262" s="157" t="s">
        <v>2498</v>
      </c>
      <c r="E262" s="157" t="s">
        <v>2499</v>
      </c>
      <c r="F262" s="157" t="s">
        <v>534</v>
      </c>
      <c r="G262" s="157" t="s">
        <v>534</v>
      </c>
      <c r="H262" s="157" t="s">
        <v>533</v>
      </c>
      <c r="I262" s="157" t="s">
        <v>533</v>
      </c>
      <c r="J262" s="157" t="s">
        <v>533</v>
      </c>
      <c r="K262" s="157" t="s">
        <v>533</v>
      </c>
      <c r="L262" s="157" t="s">
        <v>533</v>
      </c>
      <c r="M262" s="157" t="s">
        <v>533</v>
      </c>
      <c r="N262" s="157" t="s">
        <v>533</v>
      </c>
      <c r="O262" s="157" t="s">
        <v>533</v>
      </c>
      <c r="P262" s="157" t="s">
        <v>533</v>
      </c>
      <c r="Q262" s="157" t="s">
        <v>149</v>
      </c>
      <c r="R262" s="157" t="s">
        <v>2500</v>
      </c>
      <c r="S262" s="157" t="s">
        <v>533</v>
      </c>
      <c r="T262" s="157" t="s">
        <v>533</v>
      </c>
      <c r="U262" s="157" t="s">
        <v>533</v>
      </c>
      <c r="V262" s="157" t="s">
        <v>1865</v>
      </c>
      <c r="W262" s="157" t="s">
        <v>81</v>
      </c>
      <c r="X262" s="157" t="s">
        <v>80</v>
      </c>
      <c r="Y262" s="157" t="s">
        <v>2202</v>
      </c>
      <c r="Z262" s="157" t="s">
        <v>534</v>
      </c>
      <c r="AA262" s="157" t="s">
        <v>534</v>
      </c>
      <c r="AB262" s="157" t="s">
        <v>534</v>
      </c>
      <c r="AC262" s="157" t="s">
        <v>535</v>
      </c>
      <c r="AD262" s="157" t="s">
        <v>533</v>
      </c>
      <c r="AE262" s="157" t="s">
        <v>81</v>
      </c>
      <c r="AF262" s="157" t="s">
        <v>2202</v>
      </c>
      <c r="AG262" s="157" t="s">
        <v>149</v>
      </c>
      <c r="AH262" s="157" t="s">
        <v>1498</v>
      </c>
      <c r="AI262" s="157" t="s">
        <v>533</v>
      </c>
      <c r="AJ262" s="157" t="s">
        <v>1461</v>
      </c>
      <c r="AK262" s="157" t="s">
        <v>2501</v>
      </c>
      <c r="AL262" s="157" t="s">
        <v>534</v>
      </c>
      <c r="AM262" s="157" t="s">
        <v>534</v>
      </c>
      <c r="AN262" s="157" t="s">
        <v>534</v>
      </c>
      <c r="AO262" s="157" t="s">
        <v>534</v>
      </c>
      <c r="AP262" s="157" t="s">
        <v>534</v>
      </c>
      <c r="AQ262" s="157" t="s">
        <v>534</v>
      </c>
      <c r="AR262" s="157" t="s">
        <v>2502</v>
      </c>
      <c r="AS262" s="157" t="s">
        <v>534</v>
      </c>
      <c r="AT262" s="157" t="s">
        <v>534</v>
      </c>
      <c r="AU262" s="157" t="s">
        <v>2758</v>
      </c>
      <c r="AV262" s="157" t="s">
        <v>2112</v>
      </c>
      <c r="AW262" s="157" t="s">
        <v>2737</v>
      </c>
      <c r="AX262" s="157" t="s">
        <v>533</v>
      </c>
      <c r="AY262" s="157">
        <v>5.3</v>
      </c>
      <c r="AZ262" s="157" t="s">
        <v>11</v>
      </c>
      <c r="BA262" s="157">
        <v>200000000</v>
      </c>
      <c r="BB262" s="157">
        <v>100</v>
      </c>
      <c r="BC262" s="157" t="s">
        <v>535</v>
      </c>
      <c r="BD262" s="157" t="s">
        <v>535</v>
      </c>
      <c r="BE262" s="157" t="s">
        <v>535</v>
      </c>
      <c r="BF262" s="157" t="s">
        <v>2500</v>
      </c>
      <c r="BG262" s="157" t="s">
        <v>533</v>
      </c>
      <c r="BH262" s="157" t="s">
        <v>533</v>
      </c>
      <c r="BI262" s="157" t="s">
        <v>81</v>
      </c>
      <c r="BJ262" s="157" t="s">
        <v>80</v>
      </c>
      <c r="BK262" s="157" t="s">
        <v>576</v>
      </c>
      <c r="BL262" s="157" t="s">
        <v>2202</v>
      </c>
      <c r="BM262" s="157" t="s">
        <v>534</v>
      </c>
    </row>
    <row r="263" spans="1:65">
      <c r="A263" s="157">
        <v>261</v>
      </c>
      <c r="B263" s="157" t="s">
        <v>1255</v>
      </c>
      <c r="C263" s="157" t="s">
        <v>3491</v>
      </c>
      <c r="D263" s="157" t="s">
        <v>2776</v>
      </c>
      <c r="E263" s="157" t="s">
        <v>2777</v>
      </c>
      <c r="F263" s="157" t="s">
        <v>534</v>
      </c>
      <c r="G263" s="157" t="s">
        <v>534</v>
      </c>
      <c r="H263" s="157" t="s">
        <v>533</v>
      </c>
      <c r="I263" s="157" t="s">
        <v>533</v>
      </c>
      <c r="J263" s="157" t="s">
        <v>533</v>
      </c>
      <c r="K263" s="157" t="s">
        <v>533</v>
      </c>
      <c r="L263" s="157" t="s">
        <v>533</v>
      </c>
      <c r="M263" s="157" t="s">
        <v>533</v>
      </c>
      <c r="N263" s="157" t="s">
        <v>533</v>
      </c>
      <c r="O263" s="157" t="s">
        <v>533</v>
      </c>
      <c r="P263" s="157" t="s">
        <v>533</v>
      </c>
      <c r="Q263" s="157" t="s">
        <v>149</v>
      </c>
      <c r="R263" s="157" t="s">
        <v>2778</v>
      </c>
      <c r="S263" s="157" t="s">
        <v>533</v>
      </c>
      <c r="T263" s="157" t="s">
        <v>533</v>
      </c>
      <c r="U263" s="157" t="s">
        <v>533</v>
      </c>
      <c r="V263" s="157" t="s">
        <v>1865</v>
      </c>
      <c r="W263" s="157" t="s">
        <v>81</v>
      </c>
      <c r="X263" s="157" t="s">
        <v>533</v>
      </c>
      <c r="Y263" s="157" t="s">
        <v>2770</v>
      </c>
      <c r="Z263" s="157" t="s">
        <v>534</v>
      </c>
      <c r="AA263" s="157" t="s">
        <v>534</v>
      </c>
      <c r="AB263" s="157" t="s">
        <v>534</v>
      </c>
      <c r="AC263" s="157" t="s">
        <v>535</v>
      </c>
      <c r="AD263" s="157" t="s">
        <v>533</v>
      </c>
      <c r="AE263" s="157" t="s">
        <v>81</v>
      </c>
      <c r="AF263" s="157" t="s">
        <v>2770</v>
      </c>
      <c r="AG263" s="157" t="s">
        <v>149</v>
      </c>
      <c r="AH263" s="157" t="s">
        <v>1470</v>
      </c>
      <c r="AI263" s="157" t="s">
        <v>533</v>
      </c>
      <c r="AJ263" s="157" t="s">
        <v>1461</v>
      </c>
      <c r="AK263" s="157" t="s">
        <v>2779</v>
      </c>
      <c r="AL263" s="157" t="s">
        <v>534</v>
      </c>
      <c r="AM263" s="157" t="s">
        <v>534</v>
      </c>
      <c r="AN263" s="157" t="s">
        <v>534</v>
      </c>
      <c r="AO263" s="157" t="s">
        <v>534</v>
      </c>
      <c r="AP263" s="157" t="s">
        <v>534</v>
      </c>
      <c r="AQ263" s="157" t="s">
        <v>534</v>
      </c>
      <c r="AR263" s="157" t="s">
        <v>2780</v>
      </c>
      <c r="AS263" s="157" t="s">
        <v>534</v>
      </c>
      <c r="AT263" s="157" t="s">
        <v>534</v>
      </c>
      <c r="AU263" s="157" t="s">
        <v>2736</v>
      </c>
      <c r="AV263" s="157" t="s">
        <v>2781</v>
      </c>
      <c r="AW263" s="157" t="s">
        <v>2737</v>
      </c>
      <c r="AX263" s="157" t="s">
        <v>533</v>
      </c>
      <c r="AY263" s="157">
        <v>8.85</v>
      </c>
      <c r="AZ263" s="157" t="s">
        <v>11</v>
      </c>
      <c r="BA263" s="157">
        <v>300000000</v>
      </c>
      <c r="BB263" s="157">
        <v>100</v>
      </c>
      <c r="BC263" s="157" t="s">
        <v>535</v>
      </c>
      <c r="BD263" s="157" t="s">
        <v>535</v>
      </c>
      <c r="BE263" s="157" t="s">
        <v>535</v>
      </c>
      <c r="BF263" s="157" t="s">
        <v>2778</v>
      </c>
      <c r="BG263" s="157" t="s">
        <v>533</v>
      </c>
      <c r="BH263" s="157" t="s">
        <v>533</v>
      </c>
      <c r="BI263" s="157" t="s">
        <v>81</v>
      </c>
      <c r="BJ263" s="157" t="s">
        <v>533</v>
      </c>
      <c r="BK263" s="157" t="s">
        <v>1700</v>
      </c>
      <c r="BL263" s="157" t="s">
        <v>2770</v>
      </c>
      <c r="BM263" s="157" t="s">
        <v>534</v>
      </c>
    </row>
    <row r="264" spans="1:65">
      <c r="A264" s="157">
        <v>262</v>
      </c>
      <c r="B264" s="157" t="s">
        <v>1256</v>
      </c>
      <c r="C264" s="157" t="s">
        <v>3498</v>
      </c>
      <c r="D264" s="157" t="s">
        <v>2178</v>
      </c>
      <c r="E264" s="157" t="s">
        <v>1960</v>
      </c>
      <c r="F264" s="157" t="s">
        <v>534</v>
      </c>
      <c r="G264" s="157" t="s">
        <v>534</v>
      </c>
      <c r="H264" s="157" t="s">
        <v>533</v>
      </c>
      <c r="I264" s="157" t="s">
        <v>533</v>
      </c>
      <c r="J264" s="157" t="s">
        <v>533</v>
      </c>
      <c r="K264" s="157" t="s">
        <v>533</v>
      </c>
      <c r="L264" s="157" t="s">
        <v>533</v>
      </c>
      <c r="M264" s="157" t="s">
        <v>74</v>
      </c>
      <c r="N264" s="157" t="s">
        <v>533</v>
      </c>
      <c r="O264" s="157" t="s">
        <v>533</v>
      </c>
      <c r="P264" s="157" t="s">
        <v>533</v>
      </c>
      <c r="Q264" s="157" t="s">
        <v>2136</v>
      </c>
      <c r="R264" s="157" t="s">
        <v>2179</v>
      </c>
      <c r="S264" s="157" t="s">
        <v>533</v>
      </c>
      <c r="T264" s="157" t="s">
        <v>533</v>
      </c>
      <c r="U264" s="157" t="s">
        <v>74</v>
      </c>
      <c r="V264" s="157" t="s">
        <v>533</v>
      </c>
      <c r="W264" s="157" t="s">
        <v>533</v>
      </c>
      <c r="X264" s="157" t="s">
        <v>70</v>
      </c>
      <c r="Y264" s="157" t="s">
        <v>563</v>
      </c>
      <c r="Z264" s="157" t="s">
        <v>534</v>
      </c>
      <c r="AA264" s="157" t="s">
        <v>534</v>
      </c>
      <c r="AB264" s="157" t="s">
        <v>534</v>
      </c>
      <c r="AC264" s="157" t="s">
        <v>535</v>
      </c>
      <c r="AD264" s="157" t="s">
        <v>533</v>
      </c>
      <c r="AE264" s="157" t="s">
        <v>81</v>
      </c>
      <c r="AF264" s="157" t="s">
        <v>563</v>
      </c>
      <c r="AG264" s="157" t="s">
        <v>149</v>
      </c>
      <c r="AH264" s="157" t="s">
        <v>1498</v>
      </c>
      <c r="AI264" s="157" t="s">
        <v>533</v>
      </c>
      <c r="AJ264" s="157" t="s">
        <v>1461</v>
      </c>
      <c r="AK264" s="157" t="s">
        <v>2180</v>
      </c>
      <c r="AL264" s="157" t="s">
        <v>534</v>
      </c>
      <c r="AM264" s="157" t="s">
        <v>534</v>
      </c>
      <c r="AN264" s="157" t="s">
        <v>534</v>
      </c>
      <c r="AO264" s="157" t="s">
        <v>534</v>
      </c>
      <c r="AP264" s="157" t="s">
        <v>534</v>
      </c>
      <c r="AQ264" s="157" t="s">
        <v>534</v>
      </c>
      <c r="AR264" s="157" t="s">
        <v>2181</v>
      </c>
      <c r="AS264" s="157" t="s">
        <v>534</v>
      </c>
      <c r="AT264" s="157" t="s">
        <v>534</v>
      </c>
      <c r="AU264" s="157" t="s">
        <v>2782</v>
      </c>
      <c r="AV264" s="157" t="s">
        <v>2131</v>
      </c>
      <c r="AW264" s="157" t="s">
        <v>2783</v>
      </c>
      <c r="AX264" s="157" t="s">
        <v>533</v>
      </c>
      <c r="AY264" s="157">
        <v>2.4</v>
      </c>
      <c r="AZ264" s="157" t="s">
        <v>11</v>
      </c>
      <c r="BA264" s="157">
        <v>200000000</v>
      </c>
      <c r="BB264" s="157" t="s">
        <v>533</v>
      </c>
      <c r="BC264" s="157" t="s">
        <v>535</v>
      </c>
      <c r="BD264" s="157" t="s">
        <v>535</v>
      </c>
      <c r="BE264" s="157" t="s">
        <v>535</v>
      </c>
      <c r="BF264" s="157" t="s">
        <v>534</v>
      </c>
      <c r="BG264" s="157" t="s">
        <v>534</v>
      </c>
      <c r="BH264" s="157" t="s">
        <v>534</v>
      </c>
      <c r="BI264" s="157" t="s">
        <v>534</v>
      </c>
      <c r="BJ264" s="157" t="s">
        <v>534</v>
      </c>
      <c r="BK264" s="157" t="s">
        <v>534</v>
      </c>
      <c r="BL264" s="157" t="s">
        <v>563</v>
      </c>
      <c r="BM264" s="157" t="s">
        <v>534</v>
      </c>
    </row>
    <row r="265" spans="1:65">
      <c r="A265" s="157">
        <v>263</v>
      </c>
      <c r="B265" s="157" t="s">
        <v>1257</v>
      </c>
      <c r="C265" s="157" t="s">
        <v>3499</v>
      </c>
      <c r="D265" s="157" t="s">
        <v>2784</v>
      </c>
      <c r="E265" s="157" t="s">
        <v>533</v>
      </c>
      <c r="F265" s="157">
        <v>7650022</v>
      </c>
      <c r="G265" s="157" t="s">
        <v>2785</v>
      </c>
      <c r="H265" s="157" t="s">
        <v>533</v>
      </c>
      <c r="I265" s="157" t="s">
        <v>533</v>
      </c>
      <c r="J265" s="157" t="s">
        <v>70</v>
      </c>
      <c r="K265" s="157" t="s">
        <v>533</v>
      </c>
      <c r="L265" s="157" t="s">
        <v>533</v>
      </c>
      <c r="M265" s="157" t="s">
        <v>533</v>
      </c>
      <c r="N265" s="157" t="s">
        <v>533</v>
      </c>
      <c r="O265" s="157" t="s">
        <v>533</v>
      </c>
      <c r="P265" s="157" t="s">
        <v>533</v>
      </c>
      <c r="Q265" s="157" t="s">
        <v>149</v>
      </c>
      <c r="R265" s="157" t="s">
        <v>533</v>
      </c>
      <c r="S265" s="157" t="s">
        <v>533</v>
      </c>
      <c r="T265" s="157" t="s">
        <v>533</v>
      </c>
      <c r="U265" s="157" t="s">
        <v>533</v>
      </c>
      <c r="V265" s="157" t="s">
        <v>533</v>
      </c>
      <c r="W265" s="157" t="s">
        <v>533</v>
      </c>
      <c r="X265" s="157" t="s">
        <v>533</v>
      </c>
      <c r="Y265" s="157" t="s">
        <v>534</v>
      </c>
      <c r="Z265" s="157" t="s">
        <v>534</v>
      </c>
      <c r="AA265" s="157" t="s">
        <v>534</v>
      </c>
      <c r="AB265" s="157" t="s">
        <v>534</v>
      </c>
      <c r="AC265" s="157" t="s">
        <v>535</v>
      </c>
      <c r="AD265" s="157" t="s">
        <v>533</v>
      </c>
      <c r="AE265" s="157" t="s">
        <v>1459</v>
      </c>
      <c r="AF265" s="157" t="s">
        <v>149</v>
      </c>
      <c r="AG265" s="157" t="s">
        <v>564</v>
      </c>
      <c r="AH265" s="157" t="s">
        <v>1470</v>
      </c>
      <c r="AI265" s="157" t="s">
        <v>533</v>
      </c>
      <c r="AJ265" s="157" t="s">
        <v>1461</v>
      </c>
      <c r="AK265" s="157" t="s">
        <v>2786</v>
      </c>
      <c r="AL265" s="157">
        <v>7650022</v>
      </c>
      <c r="AM265" s="157" t="s">
        <v>2785</v>
      </c>
      <c r="AN265" s="157" t="s">
        <v>533</v>
      </c>
      <c r="AO265" s="157" t="s">
        <v>533</v>
      </c>
      <c r="AP265" s="157" t="s">
        <v>70</v>
      </c>
      <c r="AQ265" s="157" t="s">
        <v>564</v>
      </c>
      <c r="AR265" s="157" t="s">
        <v>534</v>
      </c>
      <c r="AS265" s="157" t="s">
        <v>534</v>
      </c>
      <c r="AT265" s="157" t="s">
        <v>534</v>
      </c>
      <c r="AU265" s="157" t="s">
        <v>2782</v>
      </c>
      <c r="AV265" s="157" t="s">
        <v>2787</v>
      </c>
      <c r="AW265" s="157" t="s">
        <v>2788</v>
      </c>
      <c r="AX265" s="157" t="s">
        <v>533</v>
      </c>
      <c r="AY265" s="157">
        <v>2.7</v>
      </c>
      <c r="AZ265" s="157" t="s">
        <v>11</v>
      </c>
      <c r="BA265" s="157">
        <v>300000000</v>
      </c>
      <c r="BB265" s="157">
        <v>100</v>
      </c>
      <c r="BC265" s="157" t="s">
        <v>535</v>
      </c>
      <c r="BD265" s="157" t="s">
        <v>535</v>
      </c>
      <c r="BE265" s="157" t="s">
        <v>535</v>
      </c>
      <c r="BF265" s="157" t="s">
        <v>2789</v>
      </c>
      <c r="BG265" s="157" t="s">
        <v>533</v>
      </c>
      <c r="BH265" s="157" t="s">
        <v>533</v>
      </c>
      <c r="BI265" s="157" t="s">
        <v>533</v>
      </c>
      <c r="BJ265" s="157" t="s">
        <v>70</v>
      </c>
      <c r="BK265" s="157" t="s">
        <v>564</v>
      </c>
      <c r="BL265" s="157" t="s">
        <v>564</v>
      </c>
      <c r="BM265" s="157" t="s">
        <v>534</v>
      </c>
    </row>
    <row r="266" spans="1:65">
      <c r="A266" s="157">
        <v>264</v>
      </c>
      <c r="B266" s="157" t="s">
        <v>1258</v>
      </c>
      <c r="C266" s="157" t="s">
        <v>3500</v>
      </c>
      <c r="D266" s="157" t="s">
        <v>2790</v>
      </c>
      <c r="E266" s="157" t="s">
        <v>533</v>
      </c>
      <c r="F266" s="157" t="s">
        <v>534</v>
      </c>
      <c r="G266" s="157" t="s">
        <v>534</v>
      </c>
      <c r="H266" s="157" t="s">
        <v>533</v>
      </c>
      <c r="I266" s="157" t="s">
        <v>533</v>
      </c>
      <c r="J266" s="157" t="s">
        <v>533</v>
      </c>
      <c r="K266" s="157" t="s">
        <v>533</v>
      </c>
      <c r="L266" s="157" t="s">
        <v>533</v>
      </c>
      <c r="M266" s="157" t="s">
        <v>533</v>
      </c>
      <c r="N266" s="157" t="s">
        <v>533</v>
      </c>
      <c r="O266" s="157" t="s">
        <v>533</v>
      </c>
      <c r="P266" s="157" t="s">
        <v>533</v>
      </c>
      <c r="Q266" s="157" t="s">
        <v>149</v>
      </c>
      <c r="R266" s="157" t="s">
        <v>533</v>
      </c>
      <c r="S266" s="157" t="s">
        <v>533</v>
      </c>
      <c r="T266" s="157" t="s">
        <v>533</v>
      </c>
      <c r="U266" s="157" t="s">
        <v>533</v>
      </c>
      <c r="V266" s="157" t="s">
        <v>533</v>
      </c>
      <c r="W266" s="157" t="s">
        <v>533</v>
      </c>
      <c r="X266" s="157" t="s">
        <v>533</v>
      </c>
      <c r="Y266" s="157" t="s">
        <v>534</v>
      </c>
      <c r="Z266" s="157" t="s">
        <v>534</v>
      </c>
      <c r="AA266" s="157" t="s">
        <v>534</v>
      </c>
      <c r="AB266" s="157" t="s">
        <v>534</v>
      </c>
      <c r="AC266" s="157" t="s">
        <v>535</v>
      </c>
      <c r="AD266" s="157" t="s">
        <v>533</v>
      </c>
      <c r="AE266" s="157" t="s">
        <v>81</v>
      </c>
      <c r="AF266" s="157" t="s">
        <v>149</v>
      </c>
      <c r="AG266" s="157" t="s">
        <v>149</v>
      </c>
      <c r="AH266" s="157" t="s">
        <v>1460</v>
      </c>
      <c r="AI266" s="157" t="s">
        <v>533</v>
      </c>
      <c r="AJ266" s="157" t="s">
        <v>1461</v>
      </c>
      <c r="AK266" s="157" t="s">
        <v>2791</v>
      </c>
      <c r="AL266" s="157" t="s">
        <v>534</v>
      </c>
      <c r="AM266" s="157" t="s">
        <v>534</v>
      </c>
      <c r="AN266" s="157" t="s">
        <v>534</v>
      </c>
      <c r="AO266" s="157" t="s">
        <v>534</v>
      </c>
      <c r="AP266" s="157" t="s">
        <v>534</v>
      </c>
      <c r="AQ266" s="157" t="s">
        <v>534</v>
      </c>
      <c r="AR266" s="157" t="s">
        <v>534</v>
      </c>
      <c r="AS266" s="157" t="s">
        <v>534</v>
      </c>
      <c r="AT266" s="157" t="s">
        <v>534</v>
      </c>
      <c r="AU266" s="157" t="s">
        <v>2783</v>
      </c>
      <c r="AV266" s="157" t="s">
        <v>2792</v>
      </c>
      <c r="AW266" s="157" t="s">
        <v>2772</v>
      </c>
      <c r="AX266" s="157" t="s">
        <v>533</v>
      </c>
      <c r="AY266" s="157">
        <v>3</v>
      </c>
      <c r="AZ266" s="157" t="s">
        <v>11</v>
      </c>
      <c r="BA266" s="157">
        <v>100000000</v>
      </c>
      <c r="BB266" s="157">
        <v>100</v>
      </c>
      <c r="BC266" s="157" t="s">
        <v>535</v>
      </c>
      <c r="BD266" s="157" t="s">
        <v>535</v>
      </c>
      <c r="BE266" s="157" t="s">
        <v>535</v>
      </c>
      <c r="BF266" s="157" t="s">
        <v>2793</v>
      </c>
      <c r="BG266" s="157" t="s">
        <v>533</v>
      </c>
      <c r="BH266" s="157" t="s">
        <v>533</v>
      </c>
      <c r="BI266" s="157" t="s">
        <v>533</v>
      </c>
      <c r="BJ266" s="157" t="s">
        <v>533</v>
      </c>
      <c r="BK266" s="157" t="s">
        <v>149</v>
      </c>
      <c r="BL266" s="157" t="s">
        <v>149</v>
      </c>
      <c r="BM266" s="157" t="s">
        <v>534</v>
      </c>
    </row>
    <row r="267" spans="1:65">
      <c r="A267" s="157">
        <v>265</v>
      </c>
      <c r="B267" s="157" t="s">
        <v>1259</v>
      </c>
      <c r="C267" s="157" t="s">
        <v>3478</v>
      </c>
      <c r="D267" s="157" t="s">
        <v>2794</v>
      </c>
      <c r="E267" s="157" t="s">
        <v>2795</v>
      </c>
      <c r="F267" s="157" t="s">
        <v>534</v>
      </c>
      <c r="G267" s="157" t="s">
        <v>534</v>
      </c>
      <c r="H267" s="157" t="s">
        <v>533</v>
      </c>
      <c r="I267" s="157" t="s">
        <v>94</v>
      </c>
      <c r="J267" s="157" t="s">
        <v>533</v>
      </c>
      <c r="K267" s="157" t="s">
        <v>533</v>
      </c>
      <c r="L267" s="157" t="s">
        <v>533</v>
      </c>
      <c r="M267" s="157" t="s">
        <v>533</v>
      </c>
      <c r="N267" s="157" t="s">
        <v>533</v>
      </c>
      <c r="O267" s="157" t="s">
        <v>533</v>
      </c>
      <c r="P267" s="157" t="s">
        <v>533</v>
      </c>
      <c r="Q267" s="157" t="s">
        <v>149</v>
      </c>
      <c r="R267" s="157" t="s">
        <v>2796</v>
      </c>
      <c r="S267" s="157" t="s">
        <v>533</v>
      </c>
      <c r="T267" s="157" t="s">
        <v>533</v>
      </c>
      <c r="U267" s="157" t="s">
        <v>533</v>
      </c>
      <c r="V267" s="157" t="s">
        <v>533</v>
      </c>
      <c r="W267" s="157" t="s">
        <v>81</v>
      </c>
      <c r="X267" s="157" t="s">
        <v>80</v>
      </c>
      <c r="Y267" s="157" t="s">
        <v>576</v>
      </c>
      <c r="Z267" s="157" t="s">
        <v>534</v>
      </c>
      <c r="AA267" s="157" t="s">
        <v>534</v>
      </c>
      <c r="AB267" s="157" t="s">
        <v>534</v>
      </c>
      <c r="AC267" s="157" t="s">
        <v>535</v>
      </c>
      <c r="AD267" s="157" t="s">
        <v>533</v>
      </c>
      <c r="AE267" s="157" t="s">
        <v>1775</v>
      </c>
      <c r="AF267" s="157" t="s">
        <v>576</v>
      </c>
      <c r="AG267" s="157" t="s">
        <v>3501</v>
      </c>
      <c r="AH267" s="157" t="s">
        <v>1982</v>
      </c>
      <c r="AI267" s="157" t="s">
        <v>533</v>
      </c>
      <c r="AJ267" s="157" t="s">
        <v>1461</v>
      </c>
      <c r="AK267" s="157" t="s">
        <v>2797</v>
      </c>
      <c r="AL267" s="157" t="s">
        <v>1451</v>
      </c>
      <c r="AM267" s="157" t="s">
        <v>534</v>
      </c>
      <c r="AN267" s="157" t="s">
        <v>533</v>
      </c>
      <c r="AO267" s="157" t="s">
        <v>533</v>
      </c>
      <c r="AP267" s="157" t="s">
        <v>533</v>
      </c>
      <c r="AQ267" s="157" t="s">
        <v>534</v>
      </c>
      <c r="AR267" s="157" t="s">
        <v>2798</v>
      </c>
      <c r="AS267" s="157" t="s">
        <v>534</v>
      </c>
      <c r="AT267" s="157" t="s">
        <v>534</v>
      </c>
      <c r="AU267" s="157" t="s">
        <v>2799</v>
      </c>
      <c r="AV267" s="157" t="s">
        <v>1690</v>
      </c>
      <c r="AW267" s="157" t="s">
        <v>2655</v>
      </c>
      <c r="AX267" s="157" t="s">
        <v>533</v>
      </c>
      <c r="AY267" s="157">
        <v>11.875</v>
      </c>
      <c r="AZ267" s="157" t="s">
        <v>11</v>
      </c>
      <c r="BA267" s="157">
        <v>50000000</v>
      </c>
      <c r="BB267" s="157" t="s">
        <v>533</v>
      </c>
      <c r="BC267" s="157" t="s">
        <v>535</v>
      </c>
      <c r="BD267" s="157" t="s">
        <v>535</v>
      </c>
      <c r="BE267" s="157" t="s">
        <v>535</v>
      </c>
      <c r="BF267" s="157" t="s">
        <v>534</v>
      </c>
      <c r="BG267" s="157" t="s">
        <v>534</v>
      </c>
      <c r="BH267" s="157" t="s">
        <v>534</v>
      </c>
      <c r="BI267" s="157" t="s">
        <v>534</v>
      </c>
      <c r="BJ267" s="157" t="s">
        <v>534</v>
      </c>
      <c r="BK267" s="157" t="s">
        <v>534</v>
      </c>
      <c r="BL267" s="157" t="s">
        <v>576</v>
      </c>
      <c r="BM267" s="157" t="s">
        <v>534</v>
      </c>
    </row>
    <row r="268" spans="1:65">
      <c r="A268" s="157">
        <v>266</v>
      </c>
      <c r="B268" s="157" t="s">
        <v>1260</v>
      </c>
      <c r="C268" s="157" t="s">
        <v>3502</v>
      </c>
      <c r="D268" s="157" t="s">
        <v>2800</v>
      </c>
      <c r="E268" s="157" t="s">
        <v>533</v>
      </c>
      <c r="F268" s="157">
        <v>10639058</v>
      </c>
      <c r="G268" s="157" t="s">
        <v>2544</v>
      </c>
      <c r="H268" s="157" t="s">
        <v>74</v>
      </c>
      <c r="I268" s="157" t="s">
        <v>533</v>
      </c>
      <c r="J268" s="157" t="s">
        <v>71</v>
      </c>
      <c r="K268" s="157" t="s">
        <v>533</v>
      </c>
      <c r="L268" s="157" t="s">
        <v>533</v>
      </c>
      <c r="M268" s="157" t="s">
        <v>74</v>
      </c>
      <c r="N268" s="157" t="s">
        <v>533</v>
      </c>
      <c r="O268" s="157" t="s">
        <v>533</v>
      </c>
      <c r="P268" s="157" t="s">
        <v>533</v>
      </c>
      <c r="Q268" s="157" t="s">
        <v>2136</v>
      </c>
      <c r="R268" s="157" t="s">
        <v>533</v>
      </c>
      <c r="S268" s="157" t="s">
        <v>533</v>
      </c>
      <c r="T268" s="157" t="s">
        <v>533</v>
      </c>
      <c r="U268" s="157" t="s">
        <v>533</v>
      </c>
      <c r="V268" s="157" t="s">
        <v>533</v>
      </c>
      <c r="W268" s="157" t="s">
        <v>533</v>
      </c>
      <c r="X268" s="157" t="s">
        <v>533</v>
      </c>
      <c r="Y268" s="157" t="s">
        <v>534</v>
      </c>
      <c r="Z268" s="157">
        <v>220</v>
      </c>
      <c r="AA268" s="157">
        <v>220</v>
      </c>
      <c r="AB268" s="157" t="s">
        <v>534</v>
      </c>
      <c r="AC268" s="157" t="s">
        <v>535</v>
      </c>
      <c r="AD268" s="157" t="s">
        <v>533</v>
      </c>
      <c r="AE268" s="157" t="s">
        <v>1459</v>
      </c>
      <c r="AF268" s="157" t="s">
        <v>2136</v>
      </c>
      <c r="AG268" s="157" t="s">
        <v>2465</v>
      </c>
      <c r="AH268" s="157" t="s">
        <v>1498</v>
      </c>
      <c r="AI268" s="157" t="s">
        <v>533</v>
      </c>
      <c r="AJ268" s="157">
        <v>220</v>
      </c>
      <c r="AK268" s="157" t="s">
        <v>2801</v>
      </c>
      <c r="AL268" s="157">
        <v>10639058</v>
      </c>
      <c r="AM268" s="157" t="s">
        <v>2544</v>
      </c>
      <c r="AN268" s="157" t="s">
        <v>533</v>
      </c>
      <c r="AO268" s="157" t="s">
        <v>533</v>
      </c>
      <c r="AP268" s="157" t="s">
        <v>71</v>
      </c>
      <c r="AQ268" s="157" t="s">
        <v>1524</v>
      </c>
      <c r="AR268" s="157" t="s">
        <v>534</v>
      </c>
      <c r="AS268" s="157" t="s">
        <v>534</v>
      </c>
      <c r="AT268" s="157" t="s">
        <v>534</v>
      </c>
      <c r="AU268" s="157" t="s">
        <v>2802</v>
      </c>
      <c r="AV268" s="157" t="s">
        <v>2803</v>
      </c>
      <c r="AW268" s="157" t="s">
        <v>2804</v>
      </c>
      <c r="AX268" s="157" t="s">
        <v>533</v>
      </c>
      <c r="AY268" s="157">
        <v>2.4369999999999998</v>
      </c>
      <c r="AZ268" s="157" t="s">
        <v>11</v>
      </c>
      <c r="BA268" s="157">
        <v>400000000</v>
      </c>
      <c r="BB268" s="157">
        <v>100</v>
      </c>
      <c r="BC268" s="157" t="s">
        <v>535</v>
      </c>
      <c r="BD268" s="157" t="s">
        <v>535</v>
      </c>
      <c r="BE268" s="157" t="s">
        <v>535</v>
      </c>
      <c r="BF268" s="157" t="s">
        <v>2805</v>
      </c>
      <c r="BG268" s="157" t="s">
        <v>82</v>
      </c>
      <c r="BH268" s="157" t="s">
        <v>533</v>
      </c>
      <c r="BI268" s="157" t="s">
        <v>533</v>
      </c>
      <c r="BJ268" s="157" t="s">
        <v>71</v>
      </c>
      <c r="BK268" s="157" t="s">
        <v>2156</v>
      </c>
      <c r="BL268" s="157" t="s">
        <v>1524</v>
      </c>
      <c r="BM268" s="157" t="s">
        <v>534</v>
      </c>
    </row>
    <row r="269" spans="1:65">
      <c r="A269" s="157">
        <v>267</v>
      </c>
      <c r="B269" s="157" t="s">
        <v>1261</v>
      </c>
      <c r="C269" s="157" t="s">
        <v>3503</v>
      </c>
      <c r="D269" s="157" t="s">
        <v>2806</v>
      </c>
      <c r="E269" s="157" t="s">
        <v>533</v>
      </c>
      <c r="F269" s="157" t="s">
        <v>534</v>
      </c>
      <c r="G269" s="157" t="s">
        <v>534</v>
      </c>
      <c r="H269" s="157" t="s">
        <v>533</v>
      </c>
      <c r="I269" s="157" t="s">
        <v>533</v>
      </c>
      <c r="J269" s="157" t="s">
        <v>84</v>
      </c>
      <c r="K269" s="157" t="s">
        <v>533</v>
      </c>
      <c r="L269" s="157" t="s">
        <v>75</v>
      </c>
      <c r="M269" s="157" t="s">
        <v>533</v>
      </c>
      <c r="N269" s="157" t="s">
        <v>533</v>
      </c>
      <c r="O269" s="157" t="s">
        <v>83</v>
      </c>
      <c r="P269" s="157" t="s">
        <v>71</v>
      </c>
      <c r="Q269" s="157" t="s">
        <v>1847</v>
      </c>
      <c r="R269" s="157" t="s">
        <v>533</v>
      </c>
      <c r="S269" s="157" t="s">
        <v>533</v>
      </c>
      <c r="T269" s="157" t="s">
        <v>533</v>
      </c>
      <c r="U269" s="157" t="s">
        <v>533</v>
      </c>
      <c r="V269" s="157" t="s">
        <v>533</v>
      </c>
      <c r="W269" s="157" t="s">
        <v>533</v>
      </c>
      <c r="X269" s="157" t="s">
        <v>533</v>
      </c>
      <c r="Y269" s="157" t="s">
        <v>534</v>
      </c>
      <c r="Z269" s="157">
        <v>334.5</v>
      </c>
      <c r="AA269" s="157">
        <v>334.5</v>
      </c>
      <c r="AB269" s="157">
        <v>334.5</v>
      </c>
      <c r="AC269" s="157" t="s">
        <v>535</v>
      </c>
      <c r="AD269" s="157" t="s">
        <v>533</v>
      </c>
      <c r="AE269" s="157" t="s">
        <v>1775</v>
      </c>
      <c r="AF269" s="157" t="s">
        <v>561</v>
      </c>
      <c r="AG269" s="157" t="s">
        <v>574</v>
      </c>
      <c r="AH269" s="157" t="s">
        <v>1460</v>
      </c>
      <c r="AI269" s="157" t="s">
        <v>1498</v>
      </c>
      <c r="AJ269" s="157">
        <v>334.5</v>
      </c>
      <c r="AK269" s="157" t="s">
        <v>2807</v>
      </c>
      <c r="AL269" s="157" t="s">
        <v>534</v>
      </c>
      <c r="AM269" s="157" t="s">
        <v>534</v>
      </c>
      <c r="AN269" s="157" t="s">
        <v>534</v>
      </c>
      <c r="AO269" s="157" t="s">
        <v>534</v>
      </c>
      <c r="AP269" s="157" t="s">
        <v>534</v>
      </c>
      <c r="AQ269" s="157" t="s">
        <v>534</v>
      </c>
      <c r="AR269" s="157" t="s">
        <v>534</v>
      </c>
      <c r="AS269" s="157" t="s">
        <v>534</v>
      </c>
      <c r="AT269" s="157" t="s">
        <v>534</v>
      </c>
      <c r="AU269" s="157" t="s">
        <v>2808</v>
      </c>
      <c r="AV269" s="157" t="s">
        <v>534</v>
      </c>
      <c r="AW269" s="157" t="s">
        <v>2809</v>
      </c>
      <c r="AX269" s="157" t="s">
        <v>2810</v>
      </c>
      <c r="AY269" s="157">
        <v>3.8</v>
      </c>
      <c r="AZ269" s="157" t="s">
        <v>11</v>
      </c>
      <c r="BA269" s="157">
        <v>2800000000</v>
      </c>
      <c r="BB269" s="157">
        <v>100</v>
      </c>
      <c r="BC269" s="157" t="s">
        <v>535</v>
      </c>
      <c r="BD269" s="157" t="s">
        <v>535</v>
      </c>
      <c r="BE269" s="157" t="s">
        <v>535</v>
      </c>
      <c r="BF269" s="157" t="s">
        <v>1529</v>
      </c>
      <c r="BG269" s="157" t="s">
        <v>533</v>
      </c>
      <c r="BH269" s="157" t="s">
        <v>75</v>
      </c>
      <c r="BI269" s="157" t="s">
        <v>83</v>
      </c>
      <c r="BJ269" s="157" t="s">
        <v>71</v>
      </c>
      <c r="BK269" s="157" t="s">
        <v>1847</v>
      </c>
      <c r="BL269" s="157" t="s">
        <v>1847</v>
      </c>
      <c r="BM269" s="157" t="s">
        <v>534</v>
      </c>
    </row>
    <row r="270" spans="1:65">
      <c r="A270" s="157">
        <v>268</v>
      </c>
      <c r="B270" s="157" t="s">
        <v>1262</v>
      </c>
      <c r="C270" s="157" t="s">
        <v>3504</v>
      </c>
      <c r="D270" s="157" t="s">
        <v>2027</v>
      </c>
      <c r="E270" s="157" t="s">
        <v>533</v>
      </c>
      <c r="F270" s="157" t="s">
        <v>534</v>
      </c>
      <c r="G270" s="157" t="s">
        <v>534</v>
      </c>
      <c r="H270" s="157" t="s">
        <v>533</v>
      </c>
      <c r="I270" s="157" t="s">
        <v>70</v>
      </c>
      <c r="J270" s="157" t="s">
        <v>70</v>
      </c>
      <c r="K270" s="157" t="s">
        <v>533</v>
      </c>
      <c r="L270" s="157" t="s">
        <v>533</v>
      </c>
      <c r="M270" s="157" t="s">
        <v>533</v>
      </c>
      <c r="N270" s="157" t="s">
        <v>533</v>
      </c>
      <c r="O270" s="157" t="s">
        <v>70</v>
      </c>
      <c r="P270" s="157" t="s">
        <v>70</v>
      </c>
      <c r="Q270" s="157" t="s">
        <v>536</v>
      </c>
      <c r="R270" s="157" t="s">
        <v>533</v>
      </c>
      <c r="S270" s="157" t="s">
        <v>533</v>
      </c>
      <c r="T270" s="157" t="s">
        <v>533</v>
      </c>
      <c r="U270" s="157" t="s">
        <v>533</v>
      </c>
      <c r="V270" s="157" t="s">
        <v>533</v>
      </c>
      <c r="W270" s="157" t="s">
        <v>533</v>
      </c>
      <c r="X270" s="157" t="s">
        <v>533</v>
      </c>
      <c r="Y270" s="157" t="s">
        <v>534</v>
      </c>
      <c r="Z270" s="157" t="s">
        <v>534</v>
      </c>
      <c r="AA270" s="157" t="s">
        <v>534</v>
      </c>
      <c r="AB270" s="157" t="s">
        <v>534</v>
      </c>
      <c r="AC270" s="157" t="s">
        <v>535</v>
      </c>
      <c r="AD270" s="157" t="s">
        <v>533</v>
      </c>
      <c r="AE270" s="157" t="s">
        <v>1459</v>
      </c>
      <c r="AF270" s="157" t="s">
        <v>536</v>
      </c>
      <c r="AG270" s="157" t="s">
        <v>536</v>
      </c>
      <c r="AH270" s="157" t="s">
        <v>1460</v>
      </c>
      <c r="AI270" s="157" t="s">
        <v>533</v>
      </c>
      <c r="AJ270" s="157" t="s">
        <v>1461</v>
      </c>
      <c r="AK270" s="157" t="s">
        <v>2028</v>
      </c>
      <c r="AL270" s="157" t="s">
        <v>534</v>
      </c>
      <c r="AM270" s="157" t="s">
        <v>534</v>
      </c>
      <c r="AN270" s="157" t="s">
        <v>534</v>
      </c>
      <c r="AO270" s="157" t="s">
        <v>534</v>
      </c>
      <c r="AP270" s="157" t="s">
        <v>534</v>
      </c>
      <c r="AQ270" s="157" t="s">
        <v>534</v>
      </c>
      <c r="AR270" s="157" t="s">
        <v>534</v>
      </c>
      <c r="AS270" s="157" t="s">
        <v>534</v>
      </c>
      <c r="AT270" s="157" t="s">
        <v>534</v>
      </c>
      <c r="AU270" s="157" t="s">
        <v>2811</v>
      </c>
      <c r="AV270" s="157" t="s">
        <v>1876</v>
      </c>
      <c r="AW270" s="157" t="s">
        <v>2812</v>
      </c>
      <c r="AX270" s="157" t="s">
        <v>533</v>
      </c>
      <c r="AY270" s="157">
        <v>3.25</v>
      </c>
      <c r="AZ270" s="157" t="s">
        <v>11</v>
      </c>
      <c r="BA270" s="157">
        <v>300000000</v>
      </c>
      <c r="BB270" s="157">
        <v>100</v>
      </c>
      <c r="BC270" s="157" t="s">
        <v>535</v>
      </c>
      <c r="BD270" s="157" t="s">
        <v>535</v>
      </c>
      <c r="BE270" s="157" t="s">
        <v>535</v>
      </c>
      <c r="BF270" s="157" t="s">
        <v>2032</v>
      </c>
      <c r="BG270" s="157" t="s">
        <v>533</v>
      </c>
      <c r="BH270" s="157" t="s">
        <v>533</v>
      </c>
      <c r="BI270" s="157" t="s">
        <v>70</v>
      </c>
      <c r="BJ270" s="157" t="s">
        <v>70</v>
      </c>
      <c r="BK270" s="157" t="s">
        <v>536</v>
      </c>
      <c r="BL270" s="157" t="s">
        <v>536</v>
      </c>
      <c r="BM270" s="157" t="s">
        <v>534</v>
      </c>
    </row>
    <row r="271" spans="1:65">
      <c r="A271" s="157">
        <v>269</v>
      </c>
      <c r="B271" s="157" t="s">
        <v>1263</v>
      </c>
      <c r="C271" s="157" t="s">
        <v>3505</v>
      </c>
      <c r="D271" s="157" t="s">
        <v>2564</v>
      </c>
      <c r="E271" s="157" t="s">
        <v>2074</v>
      </c>
      <c r="F271" s="157" t="s">
        <v>534</v>
      </c>
      <c r="G271" s="157" t="s">
        <v>534</v>
      </c>
      <c r="H271" s="157" t="s">
        <v>533</v>
      </c>
      <c r="I271" s="157" t="s">
        <v>533</v>
      </c>
      <c r="J271" s="157" t="s">
        <v>80</v>
      </c>
      <c r="K271" s="157" t="s">
        <v>533</v>
      </c>
      <c r="L271" s="157" t="s">
        <v>533</v>
      </c>
      <c r="M271" s="157" t="s">
        <v>533</v>
      </c>
      <c r="N271" s="157" t="s">
        <v>1865</v>
      </c>
      <c r="O271" s="157" t="s">
        <v>81</v>
      </c>
      <c r="P271" s="157" t="s">
        <v>80</v>
      </c>
      <c r="Q271" s="157" t="s">
        <v>2202</v>
      </c>
      <c r="R271" s="157" t="s">
        <v>533</v>
      </c>
      <c r="S271" s="157" t="s">
        <v>533</v>
      </c>
      <c r="T271" s="157" t="s">
        <v>533</v>
      </c>
      <c r="U271" s="157" t="s">
        <v>533</v>
      </c>
      <c r="V271" s="157" t="s">
        <v>533</v>
      </c>
      <c r="W271" s="157" t="s">
        <v>533</v>
      </c>
      <c r="X271" s="157" t="s">
        <v>533</v>
      </c>
      <c r="Y271" s="157" t="s">
        <v>534</v>
      </c>
      <c r="Z271" s="157" t="s">
        <v>534</v>
      </c>
      <c r="AA271" s="157" t="s">
        <v>534</v>
      </c>
      <c r="AB271" s="157" t="s">
        <v>534</v>
      </c>
      <c r="AC271" s="157" t="s">
        <v>535</v>
      </c>
      <c r="AD271" s="157" t="s">
        <v>533</v>
      </c>
      <c r="AE271" s="157" t="s">
        <v>1775</v>
      </c>
      <c r="AF271" s="157" t="s">
        <v>2202</v>
      </c>
      <c r="AG271" s="157" t="s">
        <v>537</v>
      </c>
      <c r="AH271" s="157" t="s">
        <v>1982</v>
      </c>
      <c r="AI271" s="157" t="s">
        <v>1498</v>
      </c>
      <c r="AJ271" s="157" t="s">
        <v>1461</v>
      </c>
      <c r="AK271" s="157" t="s">
        <v>2565</v>
      </c>
      <c r="AL271" s="157" t="s">
        <v>534</v>
      </c>
      <c r="AM271" s="157" t="s">
        <v>534</v>
      </c>
      <c r="AN271" s="157" t="s">
        <v>534</v>
      </c>
      <c r="AO271" s="157" t="s">
        <v>534</v>
      </c>
      <c r="AP271" s="157" t="s">
        <v>534</v>
      </c>
      <c r="AQ271" s="157" t="s">
        <v>534</v>
      </c>
      <c r="AR271" s="157" t="s">
        <v>2078</v>
      </c>
      <c r="AS271" s="157" t="s">
        <v>534</v>
      </c>
      <c r="AT271" s="157" t="s">
        <v>534</v>
      </c>
      <c r="AU271" s="157" t="s">
        <v>2813</v>
      </c>
      <c r="AV271" s="157" t="s">
        <v>2814</v>
      </c>
      <c r="AW271" s="157" t="s">
        <v>2815</v>
      </c>
      <c r="AX271" s="157" t="s">
        <v>533</v>
      </c>
      <c r="AY271" s="157">
        <v>9.5</v>
      </c>
      <c r="AZ271" s="157" t="s">
        <v>11</v>
      </c>
      <c r="BA271" s="157">
        <v>450000000</v>
      </c>
      <c r="BB271" s="157">
        <v>98.936999999999998</v>
      </c>
      <c r="BC271" s="157" t="s">
        <v>535</v>
      </c>
      <c r="BD271" s="157" t="s">
        <v>535</v>
      </c>
      <c r="BE271" s="157" t="s">
        <v>535</v>
      </c>
      <c r="BF271" s="157" t="s">
        <v>2566</v>
      </c>
      <c r="BG271" s="157" t="s">
        <v>533</v>
      </c>
      <c r="BH271" s="157" t="s">
        <v>533</v>
      </c>
      <c r="BI271" s="157" t="s">
        <v>81</v>
      </c>
      <c r="BJ271" s="157" t="s">
        <v>80</v>
      </c>
      <c r="BK271" s="157" t="s">
        <v>576</v>
      </c>
      <c r="BL271" s="157" t="s">
        <v>576</v>
      </c>
      <c r="BM271" s="157" t="s">
        <v>534</v>
      </c>
    </row>
    <row r="272" spans="1:65">
      <c r="A272" s="157">
        <v>270</v>
      </c>
      <c r="B272" s="157" t="s">
        <v>1264</v>
      </c>
      <c r="C272" s="157" t="s">
        <v>3506</v>
      </c>
      <c r="D272" s="157" t="s">
        <v>2816</v>
      </c>
      <c r="E272" s="157" t="s">
        <v>533</v>
      </c>
      <c r="F272" s="157" t="s">
        <v>534</v>
      </c>
      <c r="G272" s="157" t="s">
        <v>534</v>
      </c>
      <c r="H272" s="157" t="s">
        <v>85</v>
      </c>
      <c r="I272" s="157" t="s">
        <v>533</v>
      </c>
      <c r="J272" s="157" t="s">
        <v>533</v>
      </c>
      <c r="K272" s="157" t="s">
        <v>533</v>
      </c>
      <c r="L272" s="157" t="s">
        <v>533</v>
      </c>
      <c r="M272" s="157" t="s">
        <v>85</v>
      </c>
      <c r="N272" s="157" t="s">
        <v>533</v>
      </c>
      <c r="O272" s="157" t="s">
        <v>533</v>
      </c>
      <c r="P272" s="157" t="s">
        <v>73</v>
      </c>
      <c r="Q272" s="157" t="s">
        <v>315</v>
      </c>
      <c r="R272" s="157" t="s">
        <v>533</v>
      </c>
      <c r="S272" s="157" t="s">
        <v>533</v>
      </c>
      <c r="T272" s="157" t="s">
        <v>533</v>
      </c>
      <c r="U272" s="157" t="s">
        <v>533</v>
      </c>
      <c r="V272" s="157" t="s">
        <v>533</v>
      </c>
      <c r="W272" s="157" t="s">
        <v>533</v>
      </c>
      <c r="X272" s="157" t="s">
        <v>533</v>
      </c>
      <c r="Y272" s="157" t="s">
        <v>534</v>
      </c>
      <c r="Z272" s="157" t="s">
        <v>534</v>
      </c>
      <c r="AA272" s="157">
        <v>361.2</v>
      </c>
      <c r="AB272" s="157">
        <v>761.2</v>
      </c>
      <c r="AC272" s="157" t="s">
        <v>535</v>
      </c>
      <c r="AD272" s="157" t="s">
        <v>533</v>
      </c>
      <c r="AE272" s="157" t="s">
        <v>1459</v>
      </c>
      <c r="AF272" s="157" t="s">
        <v>315</v>
      </c>
      <c r="AG272" s="157" t="s">
        <v>3295</v>
      </c>
      <c r="AH272" s="157" t="s">
        <v>1498</v>
      </c>
      <c r="AI272" s="157" t="s">
        <v>1498</v>
      </c>
      <c r="AJ272" s="157" t="s">
        <v>1461</v>
      </c>
      <c r="AK272" s="157" t="s">
        <v>2817</v>
      </c>
      <c r="AL272" s="157" t="s">
        <v>534</v>
      </c>
      <c r="AM272" s="157" t="s">
        <v>534</v>
      </c>
      <c r="AN272" s="157" t="s">
        <v>534</v>
      </c>
      <c r="AO272" s="157" t="s">
        <v>534</v>
      </c>
      <c r="AP272" s="157" t="s">
        <v>534</v>
      </c>
      <c r="AQ272" s="157" t="s">
        <v>534</v>
      </c>
      <c r="AR272" s="157" t="s">
        <v>534</v>
      </c>
      <c r="AS272" s="157" t="s">
        <v>534</v>
      </c>
      <c r="AT272" s="157" t="s">
        <v>534</v>
      </c>
      <c r="AU272" s="157" t="s">
        <v>2812</v>
      </c>
      <c r="AV272" s="157" t="s">
        <v>534</v>
      </c>
      <c r="AW272" s="157" t="s">
        <v>2818</v>
      </c>
      <c r="AX272" s="157" t="s">
        <v>2819</v>
      </c>
      <c r="AY272" s="157">
        <v>3.8</v>
      </c>
      <c r="AZ272" s="157" t="s">
        <v>11</v>
      </c>
      <c r="BA272" s="157">
        <v>300000000</v>
      </c>
      <c r="BB272" s="157">
        <v>100</v>
      </c>
      <c r="BC272" s="157" t="s">
        <v>535</v>
      </c>
      <c r="BD272" s="157" t="s">
        <v>535</v>
      </c>
      <c r="BE272" s="157" t="s">
        <v>535</v>
      </c>
      <c r="BF272" s="157" t="s">
        <v>2820</v>
      </c>
      <c r="BG272" s="157" t="s">
        <v>533</v>
      </c>
      <c r="BH272" s="157" t="s">
        <v>533</v>
      </c>
      <c r="BI272" s="157" t="s">
        <v>533</v>
      </c>
      <c r="BJ272" s="157" t="s">
        <v>73</v>
      </c>
      <c r="BK272" s="157" t="s">
        <v>560</v>
      </c>
      <c r="BL272" s="157" t="s">
        <v>560</v>
      </c>
      <c r="BM272" s="157" t="s">
        <v>534</v>
      </c>
    </row>
    <row r="273" spans="1:65">
      <c r="A273" s="157">
        <v>271</v>
      </c>
      <c r="B273" s="157" t="s">
        <v>1265</v>
      </c>
      <c r="C273" s="157" t="s">
        <v>3507</v>
      </c>
      <c r="D273" s="157" t="s">
        <v>1820</v>
      </c>
      <c r="E273" s="157" t="s">
        <v>533</v>
      </c>
      <c r="F273" s="157" t="s">
        <v>534</v>
      </c>
      <c r="G273" s="157" t="s">
        <v>534</v>
      </c>
      <c r="H273" s="157" t="s">
        <v>533</v>
      </c>
      <c r="I273" s="157" t="s">
        <v>77</v>
      </c>
      <c r="J273" s="157" t="s">
        <v>533</v>
      </c>
      <c r="K273" s="157" t="s">
        <v>533</v>
      </c>
      <c r="L273" s="157" t="s">
        <v>533</v>
      </c>
      <c r="M273" s="157" t="s">
        <v>533</v>
      </c>
      <c r="N273" s="157" t="s">
        <v>533</v>
      </c>
      <c r="O273" s="157" t="s">
        <v>77</v>
      </c>
      <c r="P273" s="157" t="s">
        <v>533</v>
      </c>
      <c r="Q273" s="157" t="s">
        <v>1821</v>
      </c>
      <c r="R273" s="157" t="s">
        <v>533</v>
      </c>
      <c r="S273" s="157" t="s">
        <v>533</v>
      </c>
      <c r="T273" s="157" t="s">
        <v>533</v>
      </c>
      <c r="U273" s="157" t="s">
        <v>533</v>
      </c>
      <c r="V273" s="157" t="s">
        <v>533</v>
      </c>
      <c r="W273" s="157" t="s">
        <v>533</v>
      </c>
      <c r="X273" s="157" t="s">
        <v>533</v>
      </c>
      <c r="Y273" s="157" t="s">
        <v>534</v>
      </c>
      <c r="Z273" s="157" t="s">
        <v>534</v>
      </c>
      <c r="AA273" s="157" t="s">
        <v>534</v>
      </c>
      <c r="AB273" s="157">
        <v>90</v>
      </c>
      <c r="AC273" s="157" t="s">
        <v>1477</v>
      </c>
      <c r="AD273" s="157" t="s">
        <v>2821</v>
      </c>
      <c r="AE273" s="157" t="s">
        <v>1459</v>
      </c>
      <c r="AF273" s="157" t="s">
        <v>1821</v>
      </c>
      <c r="AG273" s="157" t="s">
        <v>1821</v>
      </c>
      <c r="AH273" s="157" t="s">
        <v>1460</v>
      </c>
      <c r="AI273" s="157" t="s">
        <v>533</v>
      </c>
      <c r="AJ273" s="157" t="s">
        <v>1461</v>
      </c>
      <c r="AK273" s="157" t="s">
        <v>1822</v>
      </c>
      <c r="AL273" s="157" t="s">
        <v>534</v>
      </c>
      <c r="AM273" s="157" t="s">
        <v>534</v>
      </c>
      <c r="AN273" s="157" t="s">
        <v>534</v>
      </c>
      <c r="AO273" s="157" t="s">
        <v>534</v>
      </c>
      <c r="AP273" s="157" t="s">
        <v>534</v>
      </c>
      <c r="AQ273" s="157" t="s">
        <v>534</v>
      </c>
      <c r="AR273" s="157" t="s">
        <v>534</v>
      </c>
      <c r="AS273" s="157" t="s">
        <v>534</v>
      </c>
      <c r="AT273" s="157" t="s">
        <v>534</v>
      </c>
      <c r="AU273" s="157" t="s">
        <v>2822</v>
      </c>
      <c r="AV273" s="157" t="s">
        <v>2823</v>
      </c>
      <c r="AW273" s="157" t="s">
        <v>2824</v>
      </c>
      <c r="AX273" s="157" t="s">
        <v>533</v>
      </c>
      <c r="AY273" s="157">
        <v>6.1727100000000004</v>
      </c>
      <c r="AZ273" s="157" t="s">
        <v>11</v>
      </c>
      <c r="BA273" s="157">
        <v>500000000</v>
      </c>
      <c r="BB273" s="157">
        <v>100</v>
      </c>
      <c r="BC273" s="157" t="s">
        <v>535</v>
      </c>
      <c r="BD273" s="157" t="s">
        <v>535</v>
      </c>
      <c r="BE273" s="157" t="s">
        <v>535</v>
      </c>
      <c r="BF273" s="157" t="s">
        <v>1825</v>
      </c>
      <c r="BG273" s="157" t="s">
        <v>533</v>
      </c>
      <c r="BH273" s="157" t="s">
        <v>533</v>
      </c>
      <c r="BI273" s="157" t="s">
        <v>77</v>
      </c>
      <c r="BJ273" s="157" t="s">
        <v>566</v>
      </c>
      <c r="BK273" s="157" t="s">
        <v>567</v>
      </c>
      <c r="BL273" s="157" t="s">
        <v>567</v>
      </c>
      <c r="BM273" s="157" t="s">
        <v>534</v>
      </c>
    </row>
    <row r="274" spans="1:65">
      <c r="A274" s="157">
        <v>272</v>
      </c>
      <c r="B274" s="157" t="s">
        <v>1266</v>
      </c>
      <c r="C274" s="157" t="s">
        <v>3508</v>
      </c>
      <c r="D274" s="157" t="s">
        <v>2825</v>
      </c>
      <c r="E274" s="157" t="s">
        <v>2627</v>
      </c>
      <c r="F274" s="157" t="s">
        <v>534</v>
      </c>
      <c r="G274" s="157" t="s">
        <v>534</v>
      </c>
      <c r="H274" s="157" t="s">
        <v>533</v>
      </c>
      <c r="I274" s="157" t="s">
        <v>533</v>
      </c>
      <c r="J274" s="157" t="s">
        <v>73</v>
      </c>
      <c r="K274" s="157" t="s">
        <v>533</v>
      </c>
      <c r="L274" s="157" t="s">
        <v>533</v>
      </c>
      <c r="M274" s="157" t="s">
        <v>2826</v>
      </c>
      <c r="N274" s="157" t="s">
        <v>533</v>
      </c>
      <c r="O274" s="157" t="s">
        <v>533</v>
      </c>
      <c r="P274" s="157" t="s">
        <v>533</v>
      </c>
      <c r="Q274" s="157" t="s">
        <v>3509</v>
      </c>
      <c r="R274" s="157" t="s">
        <v>2628</v>
      </c>
      <c r="S274" s="157" t="s">
        <v>533</v>
      </c>
      <c r="T274" s="157" t="s">
        <v>533</v>
      </c>
      <c r="U274" s="157" t="s">
        <v>74</v>
      </c>
      <c r="V274" s="157" t="s">
        <v>533</v>
      </c>
      <c r="W274" s="157" t="s">
        <v>70</v>
      </c>
      <c r="X274" s="157" t="s">
        <v>70</v>
      </c>
      <c r="Y274" s="157" t="s">
        <v>575</v>
      </c>
      <c r="Z274" s="157">
        <v>318.89999999999998</v>
      </c>
      <c r="AA274" s="157">
        <v>318.89999999999998</v>
      </c>
      <c r="AB274" s="157">
        <v>618.9</v>
      </c>
      <c r="AC274" s="157" t="s">
        <v>535</v>
      </c>
      <c r="AD274" s="157" t="s">
        <v>533</v>
      </c>
      <c r="AE274" s="157" t="s">
        <v>1459</v>
      </c>
      <c r="AF274" s="157" t="s">
        <v>575</v>
      </c>
      <c r="AG274" s="157" t="s">
        <v>560</v>
      </c>
      <c r="AH274" s="157" t="s">
        <v>1470</v>
      </c>
      <c r="AI274" s="157" t="s">
        <v>533</v>
      </c>
      <c r="AJ274" s="157">
        <v>318.89999999999998</v>
      </c>
      <c r="AK274" s="157" t="s">
        <v>2827</v>
      </c>
      <c r="AL274" s="157" t="s">
        <v>534</v>
      </c>
      <c r="AM274" s="157" t="s">
        <v>534</v>
      </c>
      <c r="AN274" s="157" t="s">
        <v>534</v>
      </c>
      <c r="AO274" s="157" t="s">
        <v>534</v>
      </c>
      <c r="AP274" s="157" t="s">
        <v>534</v>
      </c>
      <c r="AQ274" s="157" t="s">
        <v>534</v>
      </c>
      <c r="AR274" s="157" t="s">
        <v>2630</v>
      </c>
      <c r="AS274" s="157" t="s">
        <v>534</v>
      </c>
      <c r="AT274" s="157" t="s">
        <v>534</v>
      </c>
      <c r="AU274" s="157" t="s">
        <v>2828</v>
      </c>
      <c r="AV274" s="157" t="s">
        <v>534</v>
      </c>
      <c r="AW274" s="157" t="s">
        <v>2829</v>
      </c>
      <c r="AX274" s="157" t="s">
        <v>2830</v>
      </c>
      <c r="AY274" s="157">
        <v>3.45</v>
      </c>
      <c r="AZ274" s="157" t="s">
        <v>11</v>
      </c>
      <c r="BA274" s="157">
        <v>300000000</v>
      </c>
      <c r="BB274" s="157">
        <v>100</v>
      </c>
      <c r="BC274" s="157" t="s">
        <v>535</v>
      </c>
      <c r="BD274" s="157" t="s">
        <v>535</v>
      </c>
      <c r="BE274" s="157" t="s">
        <v>535</v>
      </c>
      <c r="BF274" s="157" t="s">
        <v>2831</v>
      </c>
      <c r="BG274" s="157" t="s">
        <v>533</v>
      </c>
      <c r="BH274" s="157" t="s">
        <v>533</v>
      </c>
      <c r="BI274" s="157" t="s">
        <v>533</v>
      </c>
      <c r="BJ274" s="157" t="s">
        <v>70</v>
      </c>
      <c r="BK274" s="157" t="s">
        <v>564</v>
      </c>
      <c r="BL274" s="157" t="s">
        <v>575</v>
      </c>
      <c r="BM274" s="157" t="s">
        <v>534</v>
      </c>
    </row>
    <row r="275" spans="1:65">
      <c r="A275" s="157">
        <v>273</v>
      </c>
      <c r="B275" s="157" t="s">
        <v>1267</v>
      </c>
      <c r="C275" s="157" t="s">
        <v>3510</v>
      </c>
      <c r="D275" s="157" t="s">
        <v>2832</v>
      </c>
      <c r="E275" s="157" t="s">
        <v>2833</v>
      </c>
      <c r="F275" s="157" t="s">
        <v>534</v>
      </c>
      <c r="G275" s="157" t="s">
        <v>534</v>
      </c>
      <c r="H275" s="157" t="s">
        <v>79</v>
      </c>
      <c r="I275" s="157" t="s">
        <v>533</v>
      </c>
      <c r="J275" s="157" t="s">
        <v>87</v>
      </c>
      <c r="K275" s="157" t="s">
        <v>533</v>
      </c>
      <c r="L275" s="157" t="s">
        <v>533</v>
      </c>
      <c r="M275" s="157" t="s">
        <v>79</v>
      </c>
      <c r="N275" s="157" t="s">
        <v>533</v>
      </c>
      <c r="O275" s="157" t="s">
        <v>533</v>
      </c>
      <c r="P275" s="157" t="s">
        <v>533</v>
      </c>
      <c r="Q275" s="157" t="s">
        <v>3314</v>
      </c>
      <c r="R275" s="157" t="s">
        <v>2834</v>
      </c>
      <c r="S275" s="157" t="s">
        <v>533</v>
      </c>
      <c r="T275" s="157" t="s">
        <v>533</v>
      </c>
      <c r="U275" s="157" t="s">
        <v>79</v>
      </c>
      <c r="V275" s="157" t="s">
        <v>533</v>
      </c>
      <c r="W275" s="157" t="s">
        <v>71</v>
      </c>
      <c r="X275" s="157" t="s">
        <v>87</v>
      </c>
      <c r="Y275" s="157" t="s">
        <v>3511</v>
      </c>
      <c r="Z275" s="157">
        <v>115</v>
      </c>
      <c r="AA275" s="157">
        <v>115</v>
      </c>
      <c r="AB275" s="157" t="s">
        <v>534</v>
      </c>
      <c r="AC275" s="157" t="s">
        <v>535</v>
      </c>
      <c r="AD275" s="157" t="s">
        <v>533</v>
      </c>
      <c r="AE275" s="157" t="s">
        <v>1459</v>
      </c>
      <c r="AF275" s="157" t="s">
        <v>3511</v>
      </c>
      <c r="AG275" s="157" t="s">
        <v>3512</v>
      </c>
      <c r="AH275" s="157" t="s">
        <v>1982</v>
      </c>
      <c r="AI275" s="157" t="s">
        <v>533</v>
      </c>
      <c r="AJ275" s="157">
        <v>115</v>
      </c>
      <c r="AK275" s="157" t="s">
        <v>2835</v>
      </c>
      <c r="AL275" s="157" t="s">
        <v>534</v>
      </c>
      <c r="AM275" s="157" t="s">
        <v>534</v>
      </c>
      <c r="AN275" s="157" t="s">
        <v>534</v>
      </c>
      <c r="AO275" s="157" t="s">
        <v>534</v>
      </c>
      <c r="AP275" s="157" t="s">
        <v>534</v>
      </c>
      <c r="AQ275" s="157" t="s">
        <v>534</v>
      </c>
      <c r="AR275" s="157" t="s">
        <v>2836</v>
      </c>
      <c r="AS275" s="157" t="s">
        <v>534</v>
      </c>
      <c r="AT275" s="157" t="s">
        <v>534</v>
      </c>
      <c r="AU275" s="157" t="s">
        <v>2829</v>
      </c>
      <c r="AV275" s="157" t="s">
        <v>2837</v>
      </c>
      <c r="AW275" s="157" t="s">
        <v>2838</v>
      </c>
      <c r="AX275" s="157" t="s">
        <v>2839</v>
      </c>
      <c r="AY275" s="157">
        <v>1.3</v>
      </c>
      <c r="AZ275" s="157" t="s">
        <v>11</v>
      </c>
      <c r="BA275" s="157">
        <v>500000000</v>
      </c>
      <c r="BB275" s="157">
        <v>99.427999999999997</v>
      </c>
      <c r="BC275" s="157" t="s">
        <v>535</v>
      </c>
      <c r="BD275" s="157" t="s">
        <v>535</v>
      </c>
      <c r="BE275" s="157" t="s">
        <v>535</v>
      </c>
      <c r="BF275" s="157" t="s">
        <v>2834</v>
      </c>
      <c r="BG275" s="157" t="s">
        <v>533</v>
      </c>
      <c r="BH275" s="157" t="s">
        <v>533</v>
      </c>
      <c r="BI275" s="157" t="s">
        <v>71</v>
      </c>
      <c r="BJ275" s="157" t="s">
        <v>87</v>
      </c>
      <c r="BK275" s="157" t="s">
        <v>2090</v>
      </c>
      <c r="BL275" s="157" t="s">
        <v>3511</v>
      </c>
      <c r="BM275" s="157" t="s">
        <v>534</v>
      </c>
    </row>
    <row r="276" spans="1:65">
      <c r="A276" s="157">
        <v>274</v>
      </c>
      <c r="B276" s="157" t="s">
        <v>1268</v>
      </c>
      <c r="C276" s="157" t="s">
        <v>3510</v>
      </c>
      <c r="D276" s="157" t="s">
        <v>2832</v>
      </c>
      <c r="E276" s="157" t="s">
        <v>2833</v>
      </c>
      <c r="F276" s="157" t="s">
        <v>534</v>
      </c>
      <c r="G276" s="157" t="s">
        <v>534</v>
      </c>
      <c r="H276" s="157" t="s">
        <v>79</v>
      </c>
      <c r="I276" s="157" t="s">
        <v>533</v>
      </c>
      <c r="J276" s="157" t="s">
        <v>87</v>
      </c>
      <c r="K276" s="157" t="s">
        <v>533</v>
      </c>
      <c r="L276" s="157" t="s">
        <v>533</v>
      </c>
      <c r="M276" s="157" t="s">
        <v>79</v>
      </c>
      <c r="N276" s="157" t="s">
        <v>533</v>
      </c>
      <c r="O276" s="157" t="s">
        <v>533</v>
      </c>
      <c r="P276" s="157" t="s">
        <v>533</v>
      </c>
      <c r="Q276" s="157" t="s">
        <v>3314</v>
      </c>
      <c r="R276" s="157" t="s">
        <v>2834</v>
      </c>
      <c r="S276" s="157" t="s">
        <v>533</v>
      </c>
      <c r="T276" s="157" t="s">
        <v>533</v>
      </c>
      <c r="U276" s="157" t="s">
        <v>79</v>
      </c>
      <c r="V276" s="157" t="s">
        <v>533</v>
      </c>
      <c r="W276" s="157" t="s">
        <v>71</v>
      </c>
      <c r="X276" s="157" t="s">
        <v>87</v>
      </c>
      <c r="Y276" s="157" t="s">
        <v>3511</v>
      </c>
      <c r="Z276" s="157">
        <v>150</v>
      </c>
      <c r="AA276" s="157">
        <v>150</v>
      </c>
      <c r="AB276" s="157" t="s">
        <v>534</v>
      </c>
      <c r="AC276" s="157" t="s">
        <v>535</v>
      </c>
      <c r="AD276" s="157" t="s">
        <v>533</v>
      </c>
      <c r="AE276" s="157" t="s">
        <v>1459</v>
      </c>
      <c r="AF276" s="157" t="s">
        <v>3511</v>
      </c>
      <c r="AG276" s="157" t="s">
        <v>3512</v>
      </c>
      <c r="AH276" s="157" t="s">
        <v>1982</v>
      </c>
      <c r="AI276" s="157" t="s">
        <v>533</v>
      </c>
      <c r="AJ276" s="157">
        <v>150</v>
      </c>
      <c r="AK276" s="157" t="s">
        <v>2835</v>
      </c>
      <c r="AL276" s="157" t="s">
        <v>1451</v>
      </c>
      <c r="AM276" s="157" t="s">
        <v>534</v>
      </c>
      <c r="AN276" s="157" t="s">
        <v>533</v>
      </c>
      <c r="AO276" s="157" t="s">
        <v>533</v>
      </c>
      <c r="AP276" s="157" t="s">
        <v>533</v>
      </c>
      <c r="AQ276" s="157" t="s">
        <v>534</v>
      </c>
      <c r="AR276" s="157" t="s">
        <v>2836</v>
      </c>
      <c r="AS276" s="157" t="s">
        <v>534</v>
      </c>
      <c r="AT276" s="157" t="s">
        <v>534</v>
      </c>
      <c r="AU276" s="157" t="s">
        <v>2829</v>
      </c>
      <c r="AV276" s="157" t="s">
        <v>2840</v>
      </c>
      <c r="AW276" s="157" t="s">
        <v>2838</v>
      </c>
      <c r="AX276" s="157" t="s">
        <v>2841</v>
      </c>
      <c r="AY276" s="157">
        <v>2.15</v>
      </c>
      <c r="AZ276" s="157" t="s">
        <v>11</v>
      </c>
      <c r="BA276" s="157">
        <v>500000000</v>
      </c>
      <c r="BB276" s="157">
        <v>99.695999999999998</v>
      </c>
      <c r="BC276" s="157" t="s">
        <v>535</v>
      </c>
      <c r="BD276" s="157" t="s">
        <v>535</v>
      </c>
      <c r="BE276" s="157" t="s">
        <v>535</v>
      </c>
      <c r="BF276" s="157" t="s">
        <v>2834</v>
      </c>
      <c r="BG276" s="157" t="s">
        <v>533</v>
      </c>
      <c r="BH276" s="157" t="s">
        <v>533</v>
      </c>
      <c r="BI276" s="157" t="s">
        <v>71</v>
      </c>
      <c r="BJ276" s="157" t="s">
        <v>87</v>
      </c>
      <c r="BK276" s="157" t="s">
        <v>2090</v>
      </c>
      <c r="BL276" s="157" t="s">
        <v>3511</v>
      </c>
      <c r="BM276" s="157" t="s">
        <v>534</v>
      </c>
    </row>
    <row r="277" spans="1:65">
      <c r="A277" s="157">
        <v>275</v>
      </c>
      <c r="B277" s="157" t="s">
        <v>1269</v>
      </c>
      <c r="C277" s="157" t="s">
        <v>3513</v>
      </c>
      <c r="D277" s="157" t="s">
        <v>2272</v>
      </c>
      <c r="E277" s="157" t="s">
        <v>2273</v>
      </c>
      <c r="F277" s="157" t="s">
        <v>534</v>
      </c>
      <c r="G277" s="157" t="s">
        <v>534</v>
      </c>
      <c r="H277" s="157" t="s">
        <v>533</v>
      </c>
      <c r="I277" s="157" t="s">
        <v>533</v>
      </c>
      <c r="J277" s="157" t="s">
        <v>533</v>
      </c>
      <c r="K277" s="157" t="s">
        <v>533</v>
      </c>
      <c r="L277" s="157" t="s">
        <v>533</v>
      </c>
      <c r="M277" s="157" t="s">
        <v>533</v>
      </c>
      <c r="N277" s="157" t="s">
        <v>533</v>
      </c>
      <c r="O277" s="157" t="s">
        <v>533</v>
      </c>
      <c r="P277" s="157" t="s">
        <v>533</v>
      </c>
      <c r="Q277" s="157" t="s">
        <v>149</v>
      </c>
      <c r="R277" s="157" t="s">
        <v>2274</v>
      </c>
      <c r="S277" s="157" t="s">
        <v>533</v>
      </c>
      <c r="T277" s="157" t="s">
        <v>533</v>
      </c>
      <c r="U277" s="157" t="s">
        <v>533</v>
      </c>
      <c r="V277" s="157" t="s">
        <v>533</v>
      </c>
      <c r="W277" s="157" t="s">
        <v>533</v>
      </c>
      <c r="X277" s="157" t="s">
        <v>533</v>
      </c>
      <c r="Y277" s="157" t="s">
        <v>149</v>
      </c>
      <c r="Z277" s="157" t="s">
        <v>534</v>
      </c>
      <c r="AA277" s="157" t="s">
        <v>534</v>
      </c>
      <c r="AB277" s="157" t="s">
        <v>534</v>
      </c>
      <c r="AC277" s="157" t="s">
        <v>535</v>
      </c>
      <c r="AD277" s="157" t="s">
        <v>533</v>
      </c>
      <c r="AE277" s="157" t="s">
        <v>81</v>
      </c>
      <c r="AF277" s="157" t="s">
        <v>149</v>
      </c>
      <c r="AG277" s="157" t="s">
        <v>149</v>
      </c>
      <c r="AH277" s="157" t="s">
        <v>1498</v>
      </c>
      <c r="AI277" s="157" t="s">
        <v>533</v>
      </c>
      <c r="AJ277" s="157" t="s">
        <v>1461</v>
      </c>
      <c r="AK277" s="157" t="s">
        <v>2275</v>
      </c>
      <c r="AL277" s="157" t="s">
        <v>534</v>
      </c>
      <c r="AM277" s="157" t="s">
        <v>534</v>
      </c>
      <c r="AN277" s="157" t="s">
        <v>534</v>
      </c>
      <c r="AO277" s="157" t="s">
        <v>534</v>
      </c>
      <c r="AP277" s="157" t="s">
        <v>534</v>
      </c>
      <c r="AQ277" s="157" t="s">
        <v>534</v>
      </c>
      <c r="AR277" s="157" t="s">
        <v>2276</v>
      </c>
      <c r="AS277" s="157" t="s">
        <v>534</v>
      </c>
      <c r="AT277" s="157" t="s">
        <v>534</v>
      </c>
      <c r="AU277" s="157" t="s">
        <v>2842</v>
      </c>
      <c r="AV277" s="157" t="s">
        <v>1750</v>
      </c>
      <c r="AW277" s="157" t="s">
        <v>2843</v>
      </c>
      <c r="AX277" s="157" t="s">
        <v>533</v>
      </c>
      <c r="AY277" s="157">
        <v>8.875</v>
      </c>
      <c r="AZ277" s="157" t="s">
        <v>11</v>
      </c>
      <c r="BA277" s="157">
        <v>380000000</v>
      </c>
      <c r="BB277" s="157">
        <v>99.725999999999999</v>
      </c>
      <c r="BC277" s="157" t="s">
        <v>535</v>
      </c>
      <c r="BD277" s="157" t="s">
        <v>535</v>
      </c>
      <c r="BE277" s="157" t="s">
        <v>535</v>
      </c>
      <c r="BF277" s="157" t="s">
        <v>534</v>
      </c>
      <c r="BG277" s="157" t="s">
        <v>534</v>
      </c>
      <c r="BH277" s="157" t="s">
        <v>534</v>
      </c>
      <c r="BI277" s="157" t="s">
        <v>534</v>
      </c>
      <c r="BJ277" s="157" t="s">
        <v>534</v>
      </c>
      <c r="BK277" s="157" t="s">
        <v>534</v>
      </c>
      <c r="BL277" s="157" t="s">
        <v>149</v>
      </c>
      <c r="BM277" s="157" t="s">
        <v>534</v>
      </c>
    </row>
    <row r="278" spans="1:65">
      <c r="A278" s="157">
        <v>276</v>
      </c>
      <c r="B278" s="157" t="s">
        <v>1270</v>
      </c>
      <c r="C278" s="157" t="s">
        <v>3514</v>
      </c>
      <c r="D278" s="157" t="s">
        <v>1544</v>
      </c>
      <c r="E278" s="157" t="s">
        <v>1545</v>
      </c>
      <c r="F278" s="157" t="s">
        <v>534</v>
      </c>
      <c r="G278" s="157" t="s">
        <v>534</v>
      </c>
      <c r="H278" s="157" t="s">
        <v>533</v>
      </c>
      <c r="I278" s="157" t="s">
        <v>533</v>
      </c>
      <c r="J278" s="157" t="s">
        <v>81</v>
      </c>
      <c r="K278" s="157" t="s">
        <v>533</v>
      </c>
      <c r="L278" s="157" t="s">
        <v>533</v>
      </c>
      <c r="M278" s="157" t="s">
        <v>533</v>
      </c>
      <c r="N278" s="157" t="s">
        <v>533</v>
      </c>
      <c r="O278" s="157" t="s">
        <v>533</v>
      </c>
      <c r="P278" s="157" t="s">
        <v>533</v>
      </c>
      <c r="Q278" s="157" t="s">
        <v>149</v>
      </c>
      <c r="R278" s="157" t="s">
        <v>1546</v>
      </c>
      <c r="S278" s="157" t="s">
        <v>533</v>
      </c>
      <c r="T278" s="157" t="s">
        <v>533</v>
      </c>
      <c r="U278" s="157" t="s">
        <v>85</v>
      </c>
      <c r="V278" s="157" t="s">
        <v>533</v>
      </c>
      <c r="W278" s="157" t="s">
        <v>533</v>
      </c>
      <c r="X278" s="157" t="s">
        <v>77</v>
      </c>
      <c r="Y278" s="157" t="s">
        <v>578</v>
      </c>
      <c r="Z278" s="157" t="s">
        <v>534</v>
      </c>
      <c r="AA278" s="157" t="s">
        <v>534</v>
      </c>
      <c r="AB278" s="157" t="s">
        <v>534</v>
      </c>
      <c r="AC278" s="157" t="s">
        <v>535</v>
      </c>
      <c r="AD278" s="157" t="s">
        <v>533</v>
      </c>
      <c r="AE278" s="157" t="s">
        <v>1459</v>
      </c>
      <c r="AF278" s="157" t="s">
        <v>578</v>
      </c>
      <c r="AG278" s="157" t="s">
        <v>3364</v>
      </c>
      <c r="AH278" s="157" t="s">
        <v>1470</v>
      </c>
      <c r="AI278" s="157" t="s">
        <v>533</v>
      </c>
      <c r="AJ278" s="157" t="s">
        <v>1461</v>
      </c>
      <c r="AK278" s="157" t="s">
        <v>1547</v>
      </c>
      <c r="AL278" s="157" t="s">
        <v>534</v>
      </c>
      <c r="AM278" s="157" t="s">
        <v>534</v>
      </c>
      <c r="AN278" s="157" t="s">
        <v>534</v>
      </c>
      <c r="AO278" s="157" t="s">
        <v>534</v>
      </c>
      <c r="AP278" s="157" t="s">
        <v>534</v>
      </c>
      <c r="AQ278" s="157" t="s">
        <v>534</v>
      </c>
      <c r="AR278" s="157" t="s">
        <v>1548</v>
      </c>
      <c r="AS278" s="157" t="s">
        <v>534</v>
      </c>
      <c r="AT278" s="157" t="s">
        <v>534</v>
      </c>
      <c r="AU278" s="157" t="s">
        <v>2844</v>
      </c>
      <c r="AV278" s="157" t="s">
        <v>2253</v>
      </c>
      <c r="AW278" s="157" t="s">
        <v>2845</v>
      </c>
      <c r="AX278" s="157" t="s">
        <v>533</v>
      </c>
      <c r="AY278" s="157">
        <v>3</v>
      </c>
      <c r="AZ278" s="157" t="s">
        <v>11</v>
      </c>
      <c r="BA278" s="157">
        <v>300000000</v>
      </c>
      <c r="BB278" s="157">
        <v>100</v>
      </c>
      <c r="BC278" s="157" t="s">
        <v>535</v>
      </c>
      <c r="BD278" s="157" t="s">
        <v>535</v>
      </c>
      <c r="BE278" s="157" t="s">
        <v>535</v>
      </c>
      <c r="BF278" s="157" t="s">
        <v>1546</v>
      </c>
      <c r="BG278" s="157" t="s">
        <v>533</v>
      </c>
      <c r="BH278" s="157" t="s">
        <v>533</v>
      </c>
      <c r="BI278" s="157" t="s">
        <v>533</v>
      </c>
      <c r="BJ278" s="157" t="s">
        <v>77</v>
      </c>
      <c r="BK278" s="157" t="s">
        <v>538</v>
      </c>
      <c r="BL278" s="157" t="s">
        <v>578</v>
      </c>
      <c r="BM278" s="157" t="s">
        <v>534</v>
      </c>
    </row>
    <row r="279" spans="1:65">
      <c r="A279" s="157">
        <v>277</v>
      </c>
      <c r="B279" s="157" t="s">
        <v>1271</v>
      </c>
      <c r="C279" s="157" t="s">
        <v>3515</v>
      </c>
      <c r="D279" s="157" t="s">
        <v>1523</v>
      </c>
      <c r="E279" s="157" t="s">
        <v>533</v>
      </c>
      <c r="F279" s="157" t="s">
        <v>534</v>
      </c>
      <c r="G279" s="157" t="s">
        <v>534</v>
      </c>
      <c r="H279" s="157" t="s">
        <v>75</v>
      </c>
      <c r="I279" s="157" t="s">
        <v>533</v>
      </c>
      <c r="J279" s="157" t="s">
        <v>533</v>
      </c>
      <c r="K279" s="157" t="s">
        <v>533</v>
      </c>
      <c r="L279" s="157" t="s">
        <v>533</v>
      </c>
      <c r="M279" s="157" t="s">
        <v>533</v>
      </c>
      <c r="N279" s="157" t="s">
        <v>533</v>
      </c>
      <c r="O279" s="157" t="s">
        <v>533</v>
      </c>
      <c r="P279" s="157" t="s">
        <v>71</v>
      </c>
      <c r="Q279" s="157" t="s">
        <v>1524</v>
      </c>
      <c r="R279" s="157" t="s">
        <v>533</v>
      </c>
      <c r="S279" s="157" t="s">
        <v>533</v>
      </c>
      <c r="T279" s="157" t="s">
        <v>533</v>
      </c>
      <c r="U279" s="157" t="s">
        <v>533</v>
      </c>
      <c r="V279" s="157" t="s">
        <v>533</v>
      </c>
      <c r="W279" s="157" t="s">
        <v>533</v>
      </c>
      <c r="X279" s="157" t="s">
        <v>533</v>
      </c>
      <c r="Y279" s="157" t="s">
        <v>534</v>
      </c>
      <c r="Z279" s="157">
        <v>105</v>
      </c>
      <c r="AA279" s="157">
        <v>105</v>
      </c>
      <c r="AB279" s="157" t="s">
        <v>534</v>
      </c>
      <c r="AC279" s="157" t="s">
        <v>535</v>
      </c>
      <c r="AD279" s="157" t="s">
        <v>533</v>
      </c>
      <c r="AE279" s="157" t="s">
        <v>1459</v>
      </c>
      <c r="AF279" s="157" t="s">
        <v>1524</v>
      </c>
      <c r="AG279" s="157" t="s">
        <v>2068</v>
      </c>
      <c r="AH279" s="157" t="s">
        <v>1460</v>
      </c>
      <c r="AI279" s="157" t="s">
        <v>533</v>
      </c>
      <c r="AJ279" s="157">
        <v>105</v>
      </c>
      <c r="AK279" s="157" t="s">
        <v>1525</v>
      </c>
      <c r="AL279" s="157" t="s">
        <v>534</v>
      </c>
      <c r="AM279" s="157" t="s">
        <v>534</v>
      </c>
      <c r="AN279" s="157" t="s">
        <v>534</v>
      </c>
      <c r="AO279" s="157" t="s">
        <v>534</v>
      </c>
      <c r="AP279" s="157" t="s">
        <v>534</v>
      </c>
      <c r="AQ279" s="157" t="s">
        <v>534</v>
      </c>
      <c r="AR279" s="157" t="s">
        <v>534</v>
      </c>
      <c r="AS279" s="157" t="s">
        <v>534</v>
      </c>
      <c r="AT279" s="157" t="s">
        <v>534</v>
      </c>
      <c r="AU279" s="157" t="s">
        <v>2846</v>
      </c>
      <c r="AV279" s="157" t="s">
        <v>2847</v>
      </c>
      <c r="AW279" s="157" t="s">
        <v>2848</v>
      </c>
      <c r="AX279" s="157" t="s">
        <v>533</v>
      </c>
      <c r="AY279" s="157">
        <v>1.2</v>
      </c>
      <c r="AZ279" s="157" t="s">
        <v>11</v>
      </c>
      <c r="BA279" s="157">
        <v>800000000</v>
      </c>
      <c r="BB279" s="157">
        <v>99.594000000000008</v>
      </c>
      <c r="BC279" s="157" t="s">
        <v>535</v>
      </c>
      <c r="BD279" s="157" t="s">
        <v>535</v>
      </c>
      <c r="BE279" s="157" t="s">
        <v>535</v>
      </c>
      <c r="BF279" s="157" t="s">
        <v>1529</v>
      </c>
      <c r="BG279" s="157" t="s">
        <v>533</v>
      </c>
      <c r="BH279" s="157" t="s">
        <v>75</v>
      </c>
      <c r="BI279" s="157" t="s">
        <v>83</v>
      </c>
      <c r="BJ279" s="157" t="s">
        <v>71</v>
      </c>
      <c r="BK279" s="157" t="s">
        <v>1847</v>
      </c>
      <c r="BL279" s="157" t="s">
        <v>1847</v>
      </c>
      <c r="BM279" s="157" t="s">
        <v>534</v>
      </c>
    </row>
    <row r="280" spans="1:65">
      <c r="A280" s="157">
        <v>278</v>
      </c>
      <c r="B280" s="157" t="s">
        <v>1272</v>
      </c>
      <c r="C280" s="157" t="s">
        <v>3515</v>
      </c>
      <c r="D280" s="157" t="s">
        <v>1523</v>
      </c>
      <c r="E280" s="157" t="s">
        <v>533</v>
      </c>
      <c r="F280" s="157" t="s">
        <v>534</v>
      </c>
      <c r="G280" s="157" t="s">
        <v>534</v>
      </c>
      <c r="H280" s="157" t="s">
        <v>1865</v>
      </c>
      <c r="I280" s="157" t="s">
        <v>533</v>
      </c>
      <c r="J280" s="157" t="s">
        <v>533</v>
      </c>
      <c r="K280" s="157" t="s">
        <v>533</v>
      </c>
      <c r="L280" s="157" t="s">
        <v>533</v>
      </c>
      <c r="M280" s="157" t="s">
        <v>533</v>
      </c>
      <c r="N280" s="157" t="s">
        <v>533</v>
      </c>
      <c r="O280" s="157" t="s">
        <v>533</v>
      </c>
      <c r="P280" s="157" t="s">
        <v>71</v>
      </c>
      <c r="Q280" s="157" t="s">
        <v>1524</v>
      </c>
      <c r="R280" s="157" t="s">
        <v>533</v>
      </c>
      <c r="S280" s="157" t="s">
        <v>533</v>
      </c>
      <c r="T280" s="157" t="s">
        <v>533</v>
      </c>
      <c r="U280" s="157" t="s">
        <v>533</v>
      </c>
      <c r="V280" s="157" t="s">
        <v>533</v>
      </c>
      <c r="W280" s="157" t="s">
        <v>533</v>
      </c>
      <c r="X280" s="157" t="s">
        <v>533</v>
      </c>
      <c r="Y280" s="157" t="s">
        <v>534</v>
      </c>
      <c r="Z280" s="157">
        <v>80</v>
      </c>
      <c r="AA280" s="157">
        <v>80</v>
      </c>
      <c r="AB280" s="157">
        <v>80</v>
      </c>
      <c r="AC280" s="157" t="s">
        <v>1477</v>
      </c>
      <c r="AD280" s="157" t="s">
        <v>2849</v>
      </c>
      <c r="AE280" s="157" t="s">
        <v>1459</v>
      </c>
      <c r="AF280" s="157" t="s">
        <v>1524</v>
      </c>
      <c r="AG280" s="157" t="s">
        <v>1866</v>
      </c>
      <c r="AH280" s="157" t="s">
        <v>1460</v>
      </c>
      <c r="AI280" s="157" t="s">
        <v>533</v>
      </c>
      <c r="AJ280" s="157">
        <v>80</v>
      </c>
      <c r="AK280" s="157" t="s">
        <v>1525</v>
      </c>
      <c r="AL280" s="157" t="s">
        <v>534</v>
      </c>
      <c r="AM280" s="157" t="s">
        <v>534</v>
      </c>
      <c r="AN280" s="157" t="s">
        <v>534</v>
      </c>
      <c r="AO280" s="157" t="s">
        <v>534</v>
      </c>
      <c r="AP280" s="157" t="s">
        <v>534</v>
      </c>
      <c r="AQ280" s="157" t="s">
        <v>534</v>
      </c>
      <c r="AR280" s="157" t="s">
        <v>534</v>
      </c>
      <c r="AS280" s="157" t="s">
        <v>534</v>
      </c>
      <c r="AT280" s="157" t="s">
        <v>534</v>
      </c>
      <c r="AU280" s="157" t="s">
        <v>2846</v>
      </c>
      <c r="AV280" s="157" t="s">
        <v>2850</v>
      </c>
      <c r="AW280" s="157" t="s">
        <v>2848</v>
      </c>
      <c r="AX280" s="157" t="s">
        <v>533</v>
      </c>
      <c r="AY280" s="157">
        <v>6.3397100000000002</v>
      </c>
      <c r="AZ280" s="157" t="s">
        <v>11</v>
      </c>
      <c r="BA280" s="157">
        <v>350000000</v>
      </c>
      <c r="BB280" s="157">
        <v>100</v>
      </c>
      <c r="BC280" s="157" t="s">
        <v>535</v>
      </c>
      <c r="BD280" s="157" t="s">
        <v>535</v>
      </c>
      <c r="BE280" s="157" t="s">
        <v>535</v>
      </c>
      <c r="BF280" s="157" t="s">
        <v>1529</v>
      </c>
      <c r="BG280" s="157" t="s">
        <v>533</v>
      </c>
      <c r="BH280" s="157" t="s">
        <v>75</v>
      </c>
      <c r="BI280" s="157" t="s">
        <v>83</v>
      </c>
      <c r="BJ280" s="157" t="s">
        <v>71</v>
      </c>
      <c r="BK280" s="157" t="s">
        <v>1847</v>
      </c>
      <c r="BL280" s="157" t="s">
        <v>1847</v>
      </c>
      <c r="BM280" s="157" t="s">
        <v>534</v>
      </c>
    </row>
    <row r="281" spans="1:65">
      <c r="A281" s="157">
        <v>279</v>
      </c>
      <c r="B281" s="157" t="s">
        <v>1273</v>
      </c>
      <c r="C281" s="157" t="s">
        <v>3516</v>
      </c>
      <c r="D281" s="157" t="s">
        <v>2794</v>
      </c>
      <c r="E281" s="157" t="s">
        <v>2795</v>
      </c>
      <c r="F281" s="157" t="s">
        <v>534</v>
      </c>
      <c r="G281" s="157" t="s">
        <v>534</v>
      </c>
      <c r="H281" s="157" t="s">
        <v>533</v>
      </c>
      <c r="I281" s="157" t="s">
        <v>81</v>
      </c>
      <c r="J281" s="157" t="s">
        <v>533</v>
      </c>
      <c r="K281" s="157" t="s">
        <v>533</v>
      </c>
      <c r="L281" s="157" t="s">
        <v>533</v>
      </c>
      <c r="M281" s="157" t="s">
        <v>533</v>
      </c>
      <c r="N281" s="157" t="s">
        <v>533</v>
      </c>
      <c r="O281" s="157" t="s">
        <v>533</v>
      </c>
      <c r="P281" s="157" t="s">
        <v>533</v>
      </c>
      <c r="Q281" s="157" t="s">
        <v>149</v>
      </c>
      <c r="R281" s="157" t="s">
        <v>2796</v>
      </c>
      <c r="S281" s="157" t="s">
        <v>533</v>
      </c>
      <c r="T281" s="157" t="s">
        <v>533</v>
      </c>
      <c r="U281" s="157" t="s">
        <v>533</v>
      </c>
      <c r="V281" s="157" t="s">
        <v>533</v>
      </c>
      <c r="W281" s="157" t="s">
        <v>81</v>
      </c>
      <c r="X281" s="157" t="s">
        <v>80</v>
      </c>
      <c r="Y281" s="157" t="s">
        <v>576</v>
      </c>
      <c r="Z281" s="157" t="s">
        <v>534</v>
      </c>
      <c r="AA281" s="157" t="s">
        <v>534</v>
      </c>
      <c r="AB281" s="157" t="s">
        <v>534</v>
      </c>
      <c r="AC281" s="157" t="s">
        <v>535</v>
      </c>
      <c r="AD281" s="157" t="s">
        <v>533</v>
      </c>
      <c r="AE281" s="157" t="s">
        <v>1775</v>
      </c>
      <c r="AF281" s="157" t="s">
        <v>576</v>
      </c>
      <c r="AG281" s="157" t="s">
        <v>1700</v>
      </c>
      <c r="AH281" s="157" t="s">
        <v>1982</v>
      </c>
      <c r="AI281" s="157" t="s">
        <v>533</v>
      </c>
      <c r="AJ281" s="157" t="s">
        <v>1461</v>
      </c>
      <c r="AK281" s="157" t="s">
        <v>2797</v>
      </c>
      <c r="AL281" s="157" t="s">
        <v>534</v>
      </c>
      <c r="AM281" s="157" t="s">
        <v>534</v>
      </c>
      <c r="AN281" s="157" t="s">
        <v>534</v>
      </c>
      <c r="AO281" s="157" t="s">
        <v>534</v>
      </c>
      <c r="AP281" s="157" t="s">
        <v>534</v>
      </c>
      <c r="AQ281" s="157" t="s">
        <v>534</v>
      </c>
      <c r="AR281" s="157" t="s">
        <v>2798</v>
      </c>
      <c r="AS281" s="157" t="s">
        <v>534</v>
      </c>
      <c r="AT281" s="157" t="s">
        <v>534</v>
      </c>
      <c r="AU281" s="157" t="s">
        <v>2851</v>
      </c>
      <c r="AV281" s="157" t="s">
        <v>2852</v>
      </c>
      <c r="AW281" s="157" t="s">
        <v>2853</v>
      </c>
      <c r="AX281" s="157" t="s">
        <v>533</v>
      </c>
      <c r="AY281" s="157">
        <v>11.75</v>
      </c>
      <c r="AZ281" s="157" t="s">
        <v>11</v>
      </c>
      <c r="BA281" s="157">
        <v>200000000</v>
      </c>
      <c r="BB281" s="157">
        <v>99.222000000000008</v>
      </c>
      <c r="BC281" s="157" t="s">
        <v>535</v>
      </c>
      <c r="BD281" s="157" t="s">
        <v>535</v>
      </c>
      <c r="BE281" s="157" t="s">
        <v>535</v>
      </c>
      <c r="BF281" s="157" t="s">
        <v>534</v>
      </c>
      <c r="BG281" s="157" t="s">
        <v>534</v>
      </c>
      <c r="BH281" s="157" t="s">
        <v>534</v>
      </c>
      <c r="BI281" s="157" t="s">
        <v>534</v>
      </c>
      <c r="BJ281" s="157" t="s">
        <v>534</v>
      </c>
      <c r="BK281" s="157" t="s">
        <v>534</v>
      </c>
      <c r="BL281" s="157" t="s">
        <v>576</v>
      </c>
      <c r="BM281" s="157" t="s">
        <v>534</v>
      </c>
    </row>
    <row r="282" spans="1:65">
      <c r="A282" s="157">
        <v>280</v>
      </c>
      <c r="B282" s="157" t="s">
        <v>1274</v>
      </c>
      <c r="C282" s="157" t="s">
        <v>3517</v>
      </c>
      <c r="D282" s="157" t="s">
        <v>2150</v>
      </c>
      <c r="E282" s="157" t="s">
        <v>2002</v>
      </c>
      <c r="F282" s="157" t="s">
        <v>534</v>
      </c>
      <c r="G282" s="157" t="s">
        <v>534</v>
      </c>
      <c r="H282" s="157" t="s">
        <v>533</v>
      </c>
      <c r="I282" s="157" t="s">
        <v>73</v>
      </c>
      <c r="J282" s="157" t="s">
        <v>2003</v>
      </c>
      <c r="K282" s="157" t="s">
        <v>533</v>
      </c>
      <c r="L282" s="157" t="s">
        <v>533</v>
      </c>
      <c r="M282" s="157" t="s">
        <v>533</v>
      </c>
      <c r="N282" s="157" t="s">
        <v>533</v>
      </c>
      <c r="O282" s="157" t="s">
        <v>533</v>
      </c>
      <c r="P282" s="157" t="s">
        <v>533</v>
      </c>
      <c r="Q282" s="157" t="s">
        <v>149</v>
      </c>
      <c r="R282" s="157" t="s">
        <v>2004</v>
      </c>
      <c r="S282" s="157" t="s">
        <v>533</v>
      </c>
      <c r="T282" s="157" t="s">
        <v>533</v>
      </c>
      <c r="U282" s="157" t="s">
        <v>533</v>
      </c>
      <c r="V282" s="157" t="s">
        <v>533</v>
      </c>
      <c r="W282" s="157" t="s">
        <v>73</v>
      </c>
      <c r="X282" s="157" t="s">
        <v>2003</v>
      </c>
      <c r="Y282" s="157" t="s">
        <v>2005</v>
      </c>
      <c r="Z282" s="157">
        <v>172.5</v>
      </c>
      <c r="AA282" s="157">
        <v>172.5</v>
      </c>
      <c r="AB282" s="157" t="s">
        <v>534</v>
      </c>
      <c r="AC282" s="157" t="s">
        <v>535</v>
      </c>
      <c r="AD282" s="157" t="s">
        <v>533</v>
      </c>
      <c r="AE282" s="157" t="s">
        <v>1459</v>
      </c>
      <c r="AF282" s="157" t="s">
        <v>2005</v>
      </c>
      <c r="AG282" s="157" t="s">
        <v>2005</v>
      </c>
      <c r="AH282" s="157" t="s">
        <v>1470</v>
      </c>
      <c r="AI282" s="157" t="s">
        <v>533</v>
      </c>
      <c r="AJ282" s="157">
        <v>172.5</v>
      </c>
      <c r="AK282" s="157" t="s">
        <v>2151</v>
      </c>
      <c r="AL282" s="157" t="s">
        <v>534</v>
      </c>
      <c r="AM282" s="157" t="s">
        <v>534</v>
      </c>
      <c r="AN282" s="157" t="s">
        <v>534</v>
      </c>
      <c r="AO282" s="157" t="s">
        <v>534</v>
      </c>
      <c r="AP282" s="157" t="s">
        <v>534</v>
      </c>
      <c r="AQ282" s="157" t="s">
        <v>534</v>
      </c>
      <c r="AR282" s="157" t="s">
        <v>2007</v>
      </c>
      <c r="AS282" s="157" t="s">
        <v>534</v>
      </c>
      <c r="AT282" s="157" t="s">
        <v>534</v>
      </c>
      <c r="AU282" s="157" t="s">
        <v>2854</v>
      </c>
      <c r="AV282" s="157" t="s">
        <v>2855</v>
      </c>
      <c r="AW282" s="157" t="s">
        <v>2856</v>
      </c>
      <c r="AX282" s="157" t="s">
        <v>533</v>
      </c>
      <c r="AY282" s="157">
        <v>2.375</v>
      </c>
      <c r="AZ282" s="157" t="s">
        <v>11</v>
      </c>
      <c r="BA282" s="157">
        <v>500000000</v>
      </c>
      <c r="BB282" s="157">
        <v>99.796999999999997</v>
      </c>
      <c r="BC282" s="157" t="s">
        <v>535</v>
      </c>
      <c r="BD282" s="157" t="s">
        <v>535</v>
      </c>
      <c r="BE282" s="157" t="s">
        <v>535</v>
      </c>
      <c r="BF282" s="157" t="s">
        <v>534</v>
      </c>
      <c r="BG282" s="157" t="s">
        <v>534</v>
      </c>
      <c r="BH282" s="157" t="s">
        <v>534</v>
      </c>
      <c r="BI282" s="157" t="s">
        <v>534</v>
      </c>
      <c r="BJ282" s="157" t="s">
        <v>534</v>
      </c>
      <c r="BK282" s="157" t="s">
        <v>534</v>
      </c>
      <c r="BL282" s="157" t="s">
        <v>2005</v>
      </c>
      <c r="BM282" s="157" t="s">
        <v>534</v>
      </c>
    </row>
    <row r="283" spans="1:65">
      <c r="A283" s="157">
        <v>281</v>
      </c>
      <c r="B283" s="157" t="s">
        <v>1275</v>
      </c>
      <c r="C283" s="157" t="s">
        <v>3518</v>
      </c>
      <c r="D283" s="157" t="s">
        <v>2857</v>
      </c>
      <c r="E283" s="157" t="s">
        <v>2858</v>
      </c>
      <c r="F283" s="157">
        <v>14262478</v>
      </c>
      <c r="G283" s="157" t="s">
        <v>2859</v>
      </c>
      <c r="H283" s="157" t="s">
        <v>533</v>
      </c>
      <c r="I283" s="157" t="s">
        <v>533</v>
      </c>
      <c r="J283" s="157" t="s">
        <v>533</v>
      </c>
      <c r="K283" s="157" t="s">
        <v>533</v>
      </c>
      <c r="L283" s="157" t="s">
        <v>533</v>
      </c>
      <c r="M283" s="157" t="s">
        <v>533</v>
      </c>
      <c r="N283" s="157" t="s">
        <v>533</v>
      </c>
      <c r="O283" s="157" t="s">
        <v>533</v>
      </c>
      <c r="P283" s="157" t="s">
        <v>533</v>
      </c>
      <c r="Q283" s="157" t="s">
        <v>149</v>
      </c>
      <c r="R283" s="157" t="s">
        <v>2860</v>
      </c>
      <c r="S283" s="157" t="s">
        <v>533</v>
      </c>
      <c r="T283" s="157" t="s">
        <v>533</v>
      </c>
      <c r="U283" s="157" t="s">
        <v>533</v>
      </c>
      <c r="V283" s="157" t="s">
        <v>533</v>
      </c>
      <c r="W283" s="157" t="s">
        <v>533</v>
      </c>
      <c r="X283" s="157" t="s">
        <v>533</v>
      </c>
      <c r="Y283" s="157" t="s">
        <v>149</v>
      </c>
      <c r="Z283" s="157" t="s">
        <v>534</v>
      </c>
      <c r="AA283" s="157" t="s">
        <v>534</v>
      </c>
      <c r="AB283" s="157" t="s">
        <v>534</v>
      </c>
      <c r="AC283" s="157" t="s">
        <v>535</v>
      </c>
      <c r="AD283" s="157" t="s">
        <v>533</v>
      </c>
      <c r="AE283" s="157" t="s">
        <v>81</v>
      </c>
      <c r="AF283" s="157" t="s">
        <v>149</v>
      </c>
      <c r="AG283" s="157" t="s">
        <v>149</v>
      </c>
      <c r="AH283" s="157" t="s">
        <v>1470</v>
      </c>
      <c r="AI283" s="157" t="s">
        <v>533</v>
      </c>
      <c r="AJ283" s="157" t="s">
        <v>1461</v>
      </c>
      <c r="AK283" s="157" t="s">
        <v>2861</v>
      </c>
      <c r="AL283" s="157">
        <v>14262478</v>
      </c>
      <c r="AM283" s="157" t="s">
        <v>2859</v>
      </c>
      <c r="AN283" s="157" t="s">
        <v>85</v>
      </c>
      <c r="AO283" s="157" t="s">
        <v>77</v>
      </c>
      <c r="AP283" s="157" t="s">
        <v>533</v>
      </c>
      <c r="AQ283" s="157" t="s">
        <v>3406</v>
      </c>
      <c r="AR283" s="157" t="s">
        <v>2862</v>
      </c>
      <c r="AS283" s="157" t="s">
        <v>534</v>
      </c>
      <c r="AT283" s="157" t="s">
        <v>534</v>
      </c>
      <c r="AU283" s="157" t="s">
        <v>2856</v>
      </c>
      <c r="AV283" s="157" t="s">
        <v>2863</v>
      </c>
      <c r="AW283" s="157" t="s">
        <v>2864</v>
      </c>
      <c r="AX283" s="157" t="s">
        <v>533</v>
      </c>
      <c r="AY283" s="157">
        <v>3.85</v>
      </c>
      <c r="AZ283" s="157" t="s">
        <v>11</v>
      </c>
      <c r="BA283" s="157">
        <v>300000000</v>
      </c>
      <c r="BB283" s="157">
        <v>100</v>
      </c>
      <c r="BC283" s="157" t="s">
        <v>535</v>
      </c>
      <c r="BD283" s="157" t="s">
        <v>535</v>
      </c>
      <c r="BE283" s="157" t="s">
        <v>535</v>
      </c>
      <c r="BF283" s="157" t="s">
        <v>2865</v>
      </c>
      <c r="BG283" s="157" t="s">
        <v>533</v>
      </c>
      <c r="BH283" s="157" t="s">
        <v>533</v>
      </c>
      <c r="BI283" s="157" t="s">
        <v>77</v>
      </c>
      <c r="BJ283" s="157" t="s">
        <v>533</v>
      </c>
      <c r="BK283" s="157" t="s">
        <v>1821</v>
      </c>
      <c r="BL283" s="157" t="s">
        <v>149</v>
      </c>
      <c r="BM283" s="157" t="s">
        <v>534</v>
      </c>
    </row>
    <row r="284" spans="1:65">
      <c r="A284" s="157">
        <v>282</v>
      </c>
      <c r="B284" s="157" t="s">
        <v>1276</v>
      </c>
      <c r="C284" s="157" t="s">
        <v>3519</v>
      </c>
      <c r="D284" s="157" t="s">
        <v>1631</v>
      </c>
      <c r="E284" s="157" t="s">
        <v>1632</v>
      </c>
      <c r="F284" s="157" t="s">
        <v>534</v>
      </c>
      <c r="G284" s="157" t="s">
        <v>534</v>
      </c>
      <c r="H284" s="157" t="s">
        <v>1865</v>
      </c>
      <c r="I284" s="157" t="s">
        <v>533</v>
      </c>
      <c r="J284" s="157" t="s">
        <v>81</v>
      </c>
      <c r="K284" s="157" t="s">
        <v>533</v>
      </c>
      <c r="L284" s="157" t="s">
        <v>533</v>
      </c>
      <c r="M284" s="157" t="s">
        <v>85</v>
      </c>
      <c r="N284" s="157" t="s">
        <v>533</v>
      </c>
      <c r="O284" s="157" t="s">
        <v>533</v>
      </c>
      <c r="P284" s="157" t="s">
        <v>533</v>
      </c>
      <c r="Q284" s="157" t="s">
        <v>3295</v>
      </c>
      <c r="R284" s="157" t="s">
        <v>1633</v>
      </c>
      <c r="S284" s="157" t="s">
        <v>533</v>
      </c>
      <c r="T284" s="157" t="s">
        <v>533</v>
      </c>
      <c r="U284" s="157" t="s">
        <v>85</v>
      </c>
      <c r="V284" s="157" t="s">
        <v>533</v>
      </c>
      <c r="W284" s="157" t="s">
        <v>533</v>
      </c>
      <c r="X284" s="157" t="s">
        <v>73</v>
      </c>
      <c r="Y284" s="157" t="s">
        <v>315</v>
      </c>
      <c r="Z284" s="157" t="s">
        <v>534</v>
      </c>
      <c r="AA284" s="157" t="s">
        <v>534</v>
      </c>
      <c r="AB284" s="157" t="s">
        <v>534</v>
      </c>
      <c r="AC284" s="157" t="s">
        <v>535</v>
      </c>
      <c r="AD284" s="157" t="s">
        <v>533</v>
      </c>
      <c r="AE284" s="157" t="s">
        <v>1459</v>
      </c>
      <c r="AF284" s="157" t="s">
        <v>315</v>
      </c>
      <c r="AG284" s="157" t="s">
        <v>3520</v>
      </c>
      <c r="AH284" s="157" t="s">
        <v>1470</v>
      </c>
      <c r="AI284" s="157" t="s">
        <v>533</v>
      </c>
      <c r="AJ284" s="157" t="s">
        <v>1461</v>
      </c>
      <c r="AK284" s="157" t="s">
        <v>1634</v>
      </c>
      <c r="AL284" s="157" t="s">
        <v>534</v>
      </c>
      <c r="AM284" s="157" t="s">
        <v>534</v>
      </c>
      <c r="AN284" s="157" t="s">
        <v>534</v>
      </c>
      <c r="AO284" s="157" t="s">
        <v>534</v>
      </c>
      <c r="AP284" s="157" t="s">
        <v>534</v>
      </c>
      <c r="AQ284" s="157" t="s">
        <v>534</v>
      </c>
      <c r="AR284" s="157" t="s">
        <v>1635</v>
      </c>
      <c r="AS284" s="157" t="s">
        <v>534</v>
      </c>
      <c r="AT284" s="157" t="s">
        <v>534</v>
      </c>
      <c r="AU284" s="157" t="s">
        <v>2866</v>
      </c>
      <c r="AV284" s="157" t="s">
        <v>1555</v>
      </c>
      <c r="AW284" s="157" t="s">
        <v>2867</v>
      </c>
      <c r="AX284" s="157" t="s">
        <v>533</v>
      </c>
      <c r="AY284" s="157">
        <v>3.15</v>
      </c>
      <c r="AZ284" s="157" t="s">
        <v>11</v>
      </c>
      <c r="BA284" s="157">
        <v>500000000</v>
      </c>
      <c r="BB284" s="157">
        <v>100</v>
      </c>
      <c r="BC284" s="157" t="s">
        <v>535</v>
      </c>
      <c r="BD284" s="157" t="s">
        <v>535</v>
      </c>
      <c r="BE284" s="157" t="s">
        <v>535</v>
      </c>
      <c r="BF284" s="157" t="s">
        <v>1633</v>
      </c>
      <c r="BG284" s="157" t="s">
        <v>533</v>
      </c>
      <c r="BH284" s="157" t="s">
        <v>533</v>
      </c>
      <c r="BI284" s="157" t="s">
        <v>533</v>
      </c>
      <c r="BJ284" s="157" t="s">
        <v>73</v>
      </c>
      <c r="BK284" s="157" t="s">
        <v>560</v>
      </c>
      <c r="BL284" s="157" t="s">
        <v>315</v>
      </c>
      <c r="BM284" s="157" t="s">
        <v>534</v>
      </c>
    </row>
    <row r="285" spans="1:65">
      <c r="A285" s="157">
        <v>283</v>
      </c>
      <c r="B285" s="157" t="s">
        <v>1277</v>
      </c>
      <c r="C285" s="157" t="s">
        <v>3521</v>
      </c>
      <c r="D285" s="157" t="s">
        <v>2480</v>
      </c>
      <c r="E285" s="157" t="s">
        <v>2481</v>
      </c>
      <c r="F285" s="157" t="s">
        <v>534</v>
      </c>
      <c r="G285" s="157" t="s">
        <v>534</v>
      </c>
      <c r="H285" s="157" t="s">
        <v>533</v>
      </c>
      <c r="I285" s="157" t="s">
        <v>533</v>
      </c>
      <c r="J285" s="157" t="s">
        <v>533</v>
      </c>
      <c r="K285" s="157" t="s">
        <v>533</v>
      </c>
      <c r="L285" s="157" t="s">
        <v>533</v>
      </c>
      <c r="M285" s="157" t="s">
        <v>89</v>
      </c>
      <c r="N285" s="157" t="s">
        <v>533</v>
      </c>
      <c r="O285" s="157" t="s">
        <v>533</v>
      </c>
      <c r="P285" s="157" t="s">
        <v>533</v>
      </c>
      <c r="Q285" s="157" t="s">
        <v>3455</v>
      </c>
      <c r="R285" s="157" t="s">
        <v>2482</v>
      </c>
      <c r="S285" s="157" t="s">
        <v>533</v>
      </c>
      <c r="T285" s="157" t="s">
        <v>533</v>
      </c>
      <c r="U285" s="157" t="s">
        <v>90</v>
      </c>
      <c r="V285" s="157" t="s">
        <v>90</v>
      </c>
      <c r="W285" s="157" t="s">
        <v>81</v>
      </c>
      <c r="X285" s="157" t="s">
        <v>533</v>
      </c>
      <c r="Y285" s="157" t="s">
        <v>2483</v>
      </c>
      <c r="Z285" s="157" t="s">
        <v>534</v>
      </c>
      <c r="AA285" s="157" t="s">
        <v>534</v>
      </c>
      <c r="AB285" s="157" t="s">
        <v>534</v>
      </c>
      <c r="AC285" s="157" t="s">
        <v>535</v>
      </c>
      <c r="AD285" s="157" t="s">
        <v>533</v>
      </c>
      <c r="AE285" s="157" t="s">
        <v>81</v>
      </c>
      <c r="AF285" s="157" t="s">
        <v>2483</v>
      </c>
      <c r="AG285" s="157" t="s">
        <v>149</v>
      </c>
      <c r="AH285" s="157" t="s">
        <v>1470</v>
      </c>
      <c r="AI285" s="157" t="s">
        <v>533</v>
      </c>
      <c r="AJ285" s="157" t="s">
        <v>1461</v>
      </c>
      <c r="AK285" s="157" t="s">
        <v>2484</v>
      </c>
      <c r="AL285" s="157" t="s">
        <v>1451</v>
      </c>
      <c r="AM285" s="157" t="s">
        <v>534</v>
      </c>
      <c r="AN285" s="157" t="s">
        <v>533</v>
      </c>
      <c r="AO285" s="157" t="s">
        <v>533</v>
      </c>
      <c r="AP285" s="157" t="s">
        <v>533</v>
      </c>
      <c r="AQ285" s="157" t="s">
        <v>534</v>
      </c>
      <c r="AR285" s="157" t="s">
        <v>2485</v>
      </c>
      <c r="AS285" s="157" t="s">
        <v>534</v>
      </c>
      <c r="AT285" s="157" t="s">
        <v>534</v>
      </c>
      <c r="AU285" s="157" t="s">
        <v>2867</v>
      </c>
      <c r="AV285" s="157" t="s">
        <v>2364</v>
      </c>
      <c r="AW285" s="157" t="s">
        <v>2868</v>
      </c>
      <c r="AX285" s="157" t="s">
        <v>533</v>
      </c>
      <c r="AY285" s="157">
        <v>9</v>
      </c>
      <c r="AZ285" s="157" t="s">
        <v>11</v>
      </c>
      <c r="BA285" s="157">
        <v>200000000</v>
      </c>
      <c r="BB285" s="157" t="s">
        <v>533</v>
      </c>
      <c r="BC285" s="157" t="s">
        <v>535</v>
      </c>
      <c r="BD285" s="157" t="s">
        <v>535</v>
      </c>
      <c r="BE285" s="157" t="s">
        <v>535</v>
      </c>
      <c r="BF285" s="157" t="s">
        <v>2482</v>
      </c>
      <c r="BG285" s="157" t="s">
        <v>533</v>
      </c>
      <c r="BH285" s="157" t="s">
        <v>533</v>
      </c>
      <c r="BI285" s="157" t="s">
        <v>81</v>
      </c>
      <c r="BJ285" s="157" t="s">
        <v>533</v>
      </c>
      <c r="BK285" s="157" t="s">
        <v>1700</v>
      </c>
      <c r="BL285" s="157" t="s">
        <v>2483</v>
      </c>
      <c r="BM285" s="157" t="s">
        <v>534</v>
      </c>
    </row>
    <row r="286" spans="1:65">
      <c r="A286" s="157">
        <v>284</v>
      </c>
      <c r="B286" s="157" t="s">
        <v>1278</v>
      </c>
      <c r="C286" s="157" t="s">
        <v>3521</v>
      </c>
      <c r="D286" s="157" t="s">
        <v>2216</v>
      </c>
      <c r="E286" s="157" t="s">
        <v>533</v>
      </c>
      <c r="F286" s="157" t="s">
        <v>534</v>
      </c>
      <c r="G286" s="157" t="s">
        <v>534</v>
      </c>
      <c r="H286" s="157" t="s">
        <v>1865</v>
      </c>
      <c r="I286" s="157" t="s">
        <v>533</v>
      </c>
      <c r="J286" s="157" t="s">
        <v>533</v>
      </c>
      <c r="K286" s="157" t="s">
        <v>533</v>
      </c>
      <c r="L286" s="157" t="s">
        <v>533</v>
      </c>
      <c r="M286" s="157" t="s">
        <v>533</v>
      </c>
      <c r="N286" s="157" t="s">
        <v>533</v>
      </c>
      <c r="O286" s="157" t="s">
        <v>533</v>
      </c>
      <c r="P286" s="157" t="s">
        <v>533</v>
      </c>
      <c r="Q286" s="157" t="s">
        <v>149</v>
      </c>
      <c r="R286" s="157" t="s">
        <v>533</v>
      </c>
      <c r="S286" s="157" t="s">
        <v>533</v>
      </c>
      <c r="T286" s="157" t="s">
        <v>533</v>
      </c>
      <c r="U286" s="157" t="s">
        <v>533</v>
      </c>
      <c r="V286" s="157" t="s">
        <v>533</v>
      </c>
      <c r="W286" s="157" t="s">
        <v>533</v>
      </c>
      <c r="X286" s="157" t="s">
        <v>533</v>
      </c>
      <c r="Y286" s="157" t="s">
        <v>534</v>
      </c>
      <c r="Z286" s="157">
        <v>93</v>
      </c>
      <c r="AA286" s="157">
        <v>93</v>
      </c>
      <c r="AB286" s="157" t="s">
        <v>534</v>
      </c>
      <c r="AC286" s="157" t="s">
        <v>535</v>
      </c>
      <c r="AD286" s="157" t="s">
        <v>533</v>
      </c>
      <c r="AE286" s="157" t="s">
        <v>1459</v>
      </c>
      <c r="AF286" s="157" t="s">
        <v>149</v>
      </c>
      <c r="AG286" s="157" t="s">
        <v>1866</v>
      </c>
      <c r="AH286" s="157" t="s">
        <v>1460</v>
      </c>
      <c r="AI286" s="157" t="s">
        <v>533</v>
      </c>
      <c r="AJ286" s="157">
        <v>93</v>
      </c>
      <c r="AK286" s="157" t="s">
        <v>2869</v>
      </c>
      <c r="AL286" s="157" t="s">
        <v>534</v>
      </c>
      <c r="AM286" s="157" t="s">
        <v>534</v>
      </c>
      <c r="AN286" s="157" t="s">
        <v>534</v>
      </c>
      <c r="AO286" s="157" t="s">
        <v>534</v>
      </c>
      <c r="AP286" s="157" t="s">
        <v>534</v>
      </c>
      <c r="AQ286" s="157" t="s">
        <v>534</v>
      </c>
      <c r="AR286" s="157" t="s">
        <v>534</v>
      </c>
      <c r="AS286" s="157" t="s">
        <v>534</v>
      </c>
      <c r="AT286" s="157" t="s">
        <v>534</v>
      </c>
      <c r="AU286" s="157" t="s">
        <v>2867</v>
      </c>
      <c r="AV286" s="157" t="s">
        <v>2870</v>
      </c>
      <c r="AW286" s="157" t="s">
        <v>2868</v>
      </c>
      <c r="AX286" s="157" t="s">
        <v>533</v>
      </c>
      <c r="AY286" s="157">
        <v>1</v>
      </c>
      <c r="AZ286" s="157" t="s">
        <v>11</v>
      </c>
      <c r="BA286" s="157">
        <v>500000000</v>
      </c>
      <c r="BB286" s="157">
        <v>99.728999999999999</v>
      </c>
      <c r="BC286" s="157" t="s">
        <v>1477</v>
      </c>
      <c r="BD286" s="157" t="s">
        <v>535</v>
      </c>
      <c r="BE286" s="157" t="s">
        <v>535</v>
      </c>
      <c r="BF286" s="157" t="s">
        <v>1677</v>
      </c>
      <c r="BG286" s="157" t="s">
        <v>533</v>
      </c>
      <c r="BH286" s="157" t="s">
        <v>79</v>
      </c>
      <c r="BI286" s="157" t="s">
        <v>71</v>
      </c>
      <c r="BJ286" s="157" t="s">
        <v>71</v>
      </c>
      <c r="BK286" s="157" t="s">
        <v>311</v>
      </c>
      <c r="BL286" s="157" t="s">
        <v>311</v>
      </c>
      <c r="BM286" s="157" t="s">
        <v>3547</v>
      </c>
    </row>
    <row r="287" spans="1:65">
      <c r="A287" s="157">
        <v>285</v>
      </c>
      <c r="B287" s="157" t="s">
        <v>1279</v>
      </c>
      <c r="C287" s="157" t="s">
        <v>3521</v>
      </c>
      <c r="D287" s="157" t="s">
        <v>2216</v>
      </c>
      <c r="E287" s="157" t="s">
        <v>533</v>
      </c>
      <c r="F287" s="157" t="s">
        <v>534</v>
      </c>
      <c r="G287" s="157" t="s">
        <v>534</v>
      </c>
      <c r="H287" s="157" t="s">
        <v>79</v>
      </c>
      <c r="I287" s="157" t="s">
        <v>533</v>
      </c>
      <c r="J287" s="157" t="s">
        <v>533</v>
      </c>
      <c r="K287" s="157" t="s">
        <v>533</v>
      </c>
      <c r="L287" s="157" t="s">
        <v>533</v>
      </c>
      <c r="M287" s="157" t="s">
        <v>533</v>
      </c>
      <c r="N287" s="157" t="s">
        <v>533</v>
      </c>
      <c r="O287" s="157" t="s">
        <v>533</v>
      </c>
      <c r="P287" s="157" t="s">
        <v>533</v>
      </c>
      <c r="Q287" s="157" t="s">
        <v>149</v>
      </c>
      <c r="R287" s="157" t="s">
        <v>533</v>
      </c>
      <c r="S287" s="157" t="s">
        <v>533</v>
      </c>
      <c r="T287" s="157" t="s">
        <v>533</v>
      </c>
      <c r="U287" s="157" t="s">
        <v>533</v>
      </c>
      <c r="V287" s="157" t="s">
        <v>533</v>
      </c>
      <c r="W287" s="157" t="s">
        <v>533</v>
      </c>
      <c r="X287" s="157" t="s">
        <v>533</v>
      </c>
      <c r="Y287" s="157" t="s">
        <v>534</v>
      </c>
      <c r="Z287" s="157">
        <v>105</v>
      </c>
      <c r="AA287" s="157">
        <v>105</v>
      </c>
      <c r="AB287" s="157" t="s">
        <v>534</v>
      </c>
      <c r="AC287" s="157" t="s">
        <v>535</v>
      </c>
      <c r="AD287" s="157" t="s">
        <v>533</v>
      </c>
      <c r="AE287" s="157" t="s">
        <v>1459</v>
      </c>
      <c r="AF287" s="157" t="s">
        <v>149</v>
      </c>
      <c r="AG287" s="157" t="s">
        <v>3314</v>
      </c>
      <c r="AH287" s="157" t="s">
        <v>1460</v>
      </c>
      <c r="AI287" s="157" t="s">
        <v>533</v>
      </c>
      <c r="AJ287" s="157">
        <v>105</v>
      </c>
      <c r="AK287" s="157" t="s">
        <v>2869</v>
      </c>
      <c r="AL287" s="157" t="s">
        <v>534</v>
      </c>
      <c r="AM287" s="157" t="s">
        <v>534</v>
      </c>
      <c r="AN287" s="157" t="s">
        <v>534</v>
      </c>
      <c r="AO287" s="157" t="s">
        <v>534</v>
      </c>
      <c r="AP287" s="157" t="s">
        <v>534</v>
      </c>
      <c r="AQ287" s="157" t="s">
        <v>534</v>
      </c>
      <c r="AR287" s="157" t="s">
        <v>534</v>
      </c>
      <c r="AS287" s="157" t="s">
        <v>534</v>
      </c>
      <c r="AT287" s="157" t="s">
        <v>534</v>
      </c>
      <c r="AU287" s="157" t="s">
        <v>2867</v>
      </c>
      <c r="AV287" s="157" t="s">
        <v>1934</v>
      </c>
      <c r="AW287" s="157" t="s">
        <v>2868</v>
      </c>
      <c r="AX287" s="157" t="s">
        <v>533</v>
      </c>
      <c r="AY287" s="157">
        <v>1.25</v>
      </c>
      <c r="AZ287" s="157" t="s">
        <v>11</v>
      </c>
      <c r="BA287" s="157">
        <v>700000000</v>
      </c>
      <c r="BB287" s="157">
        <v>99.706000000000003</v>
      </c>
      <c r="BC287" s="157" t="s">
        <v>1477</v>
      </c>
      <c r="BD287" s="157" t="s">
        <v>535</v>
      </c>
      <c r="BE287" s="157" t="s">
        <v>535</v>
      </c>
      <c r="BF287" s="157" t="s">
        <v>1677</v>
      </c>
      <c r="BG287" s="157" t="s">
        <v>533</v>
      </c>
      <c r="BH287" s="157" t="s">
        <v>79</v>
      </c>
      <c r="BI287" s="157" t="s">
        <v>71</v>
      </c>
      <c r="BJ287" s="157" t="s">
        <v>71</v>
      </c>
      <c r="BK287" s="157" t="s">
        <v>311</v>
      </c>
      <c r="BL287" s="157" t="s">
        <v>311</v>
      </c>
      <c r="BM287" s="157" t="s">
        <v>3547</v>
      </c>
    </row>
    <row r="288" spans="1:65">
      <c r="A288" s="157">
        <v>286</v>
      </c>
      <c r="B288" s="157" t="s">
        <v>1280</v>
      </c>
      <c r="C288" s="157" t="s">
        <v>3521</v>
      </c>
      <c r="D288" s="157" t="s">
        <v>1691</v>
      </c>
      <c r="E288" s="157" t="s">
        <v>1692</v>
      </c>
      <c r="F288" s="157" t="s">
        <v>534</v>
      </c>
      <c r="G288" s="157" t="s">
        <v>534</v>
      </c>
      <c r="H288" s="157" t="s">
        <v>74</v>
      </c>
      <c r="I288" s="157" t="s">
        <v>533</v>
      </c>
      <c r="J288" s="157" t="s">
        <v>70</v>
      </c>
      <c r="K288" s="157" t="s">
        <v>533</v>
      </c>
      <c r="L288" s="157" t="s">
        <v>533</v>
      </c>
      <c r="M288" s="157" t="s">
        <v>74</v>
      </c>
      <c r="N288" s="157" t="s">
        <v>533</v>
      </c>
      <c r="O288" s="157" t="s">
        <v>533</v>
      </c>
      <c r="P288" s="157" t="s">
        <v>533</v>
      </c>
      <c r="Q288" s="157" t="s">
        <v>2136</v>
      </c>
      <c r="R288" s="157" t="s">
        <v>592</v>
      </c>
      <c r="S288" s="157" t="s">
        <v>533</v>
      </c>
      <c r="T288" s="157" t="s">
        <v>533</v>
      </c>
      <c r="U288" s="157" t="s">
        <v>74</v>
      </c>
      <c r="V288" s="157" t="s">
        <v>533</v>
      </c>
      <c r="W288" s="157" t="s">
        <v>70</v>
      </c>
      <c r="X288" s="157" t="s">
        <v>70</v>
      </c>
      <c r="Y288" s="157" t="s">
        <v>575</v>
      </c>
      <c r="Z288" s="157">
        <v>150</v>
      </c>
      <c r="AA288" s="157">
        <v>150</v>
      </c>
      <c r="AB288" s="157" t="s">
        <v>534</v>
      </c>
      <c r="AC288" s="157" t="s">
        <v>535</v>
      </c>
      <c r="AD288" s="157" t="s">
        <v>533</v>
      </c>
      <c r="AE288" s="157" t="s">
        <v>1459</v>
      </c>
      <c r="AF288" s="157" t="s">
        <v>575</v>
      </c>
      <c r="AG288" s="157" t="s">
        <v>563</v>
      </c>
      <c r="AH288" s="157" t="s">
        <v>1470</v>
      </c>
      <c r="AI288" s="157" t="s">
        <v>533</v>
      </c>
      <c r="AJ288" s="157">
        <v>150</v>
      </c>
      <c r="AK288" s="157" t="s">
        <v>1693</v>
      </c>
      <c r="AL288" s="157" t="s">
        <v>534</v>
      </c>
      <c r="AM288" s="157" t="s">
        <v>534</v>
      </c>
      <c r="AN288" s="157" t="s">
        <v>534</v>
      </c>
      <c r="AO288" s="157" t="s">
        <v>534</v>
      </c>
      <c r="AP288" s="157" t="s">
        <v>534</v>
      </c>
      <c r="AQ288" s="157" t="s">
        <v>534</v>
      </c>
      <c r="AR288" s="157" t="s">
        <v>1694</v>
      </c>
      <c r="AS288" s="157" t="s">
        <v>534</v>
      </c>
      <c r="AT288" s="157" t="s">
        <v>534</v>
      </c>
      <c r="AU288" s="157" t="s">
        <v>2867</v>
      </c>
      <c r="AV288" s="157" t="s">
        <v>1934</v>
      </c>
      <c r="AW288" s="157" t="s">
        <v>2868</v>
      </c>
      <c r="AX288" s="157" t="s">
        <v>533</v>
      </c>
      <c r="AY288" s="157">
        <v>1.75</v>
      </c>
      <c r="AZ288" s="157" t="s">
        <v>11</v>
      </c>
      <c r="BA288" s="157">
        <v>500000000</v>
      </c>
      <c r="BB288" s="157">
        <v>99.938000000000002</v>
      </c>
      <c r="BC288" s="157" t="s">
        <v>535</v>
      </c>
      <c r="BD288" s="157" t="s">
        <v>535</v>
      </c>
      <c r="BE288" s="157" t="s">
        <v>535</v>
      </c>
      <c r="BF288" s="157" t="s">
        <v>592</v>
      </c>
      <c r="BG288" s="157" t="s">
        <v>533</v>
      </c>
      <c r="BH288" s="157" t="s">
        <v>533</v>
      </c>
      <c r="BI288" s="157" t="s">
        <v>70</v>
      </c>
      <c r="BJ288" s="157" t="s">
        <v>70</v>
      </c>
      <c r="BK288" s="157" t="s">
        <v>536</v>
      </c>
      <c r="BL288" s="157" t="s">
        <v>575</v>
      </c>
      <c r="BM288" s="157" t="s">
        <v>534</v>
      </c>
    </row>
    <row r="289" spans="1:65">
      <c r="A289" s="157">
        <v>287</v>
      </c>
      <c r="B289" s="157" t="s">
        <v>1281</v>
      </c>
      <c r="C289" s="157" t="s">
        <v>3522</v>
      </c>
      <c r="D289" s="157" t="s">
        <v>2871</v>
      </c>
      <c r="E289" s="157" t="s">
        <v>2083</v>
      </c>
      <c r="F289" s="157" t="s">
        <v>534</v>
      </c>
      <c r="G289" s="157" t="s">
        <v>534</v>
      </c>
      <c r="H289" s="157" t="s">
        <v>1865</v>
      </c>
      <c r="I289" s="157" t="s">
        <v>533</v>
      </c>
      <c r="J289" s="157" t="s">
        <v>81</v>
      </c>
      <c r="K289" s="157" t="s">
        <v>533</v>
      </c>
      <c r="L289" s="157" t="s">
        <v>533</v>
      </c>
      <c r="M289" s="157" t="s">
        <v>533</v>
      </c>
      <c r="N289" s="157" t="s">
        <v>533</v>
      </c>
      <c r="O289" s="157" t="s">
        <v>533</v>
      </c>
      <c r="P289" s="157" t="s">
        <v>533</v>
      </c>
      <c r="Q289" s="157" t="s">
        <v>149</v>
      </c>
      <c r="R289" s="157" t="s">
        <v>2086</v>
      </c>
      <c r="S289" s="157" t="s">
        <v>85</v>
      </c>
      <c r="T289" s="157" t="s">
        <v>533</v>
      </c>
      <c r="U289" s="157" t="s">
        <v>85</v>
      </c>
      <c r="V289" s="157" t="s">
        <v>533</v>
      </c>
      <c r="W289" s="157" t="s">
        <v>533</v>
      </c>
      <c r="X289" s="157" t="s">
        <v>73</v>
      </c>
      <c r="Y289" s="157" t="s">
        <v>315</v>
      </c>
      <c r="Z289" s="157" t="s">
        <v>534</v>
      </c>
      <c r="AA289" s="157" t="s">
        <v>534</v>
      </c>
      <c r="AB289" s="157" t="s">
        <v>534</v>
      </c>
      <c r="AC289" s="157" t="s">
        <v>535</v>
      </c>
      <c r="AD289" s="157" t="s">
        <v>533</v>
      </c>
      <c r="AE289" s="157" t="s">
        <v>1459</v>
      </c>
      <c r="AF289" s="157" t="s">
        <v>315</v>
      </c>
      <c r="AG289" s="157" t="s">
        <v>3520</v>
      </c>
      <c r="AH289" s="157" t="s">
        <v>1470</v>
      </c>
      <c r="AI289" s="157" t="s">
        <v>533</v>
      </c>
      <c r="AJ289" s="157" t="s">
        <v>1461</v>
      </c>
      <c r="AK289" s="157" t="s">
        <v>2872</v>
      </c>
      <c r="AL289" s="157" t="s">
        <v>534</v>
      </c>
      <c r="AM289" s="157" t="s">
        <v>534</v>
      </c>
      <c r="AN289" s="157" t="s">
        <v>534</v>
      </c>
      <c r="AO289" s="157" t="s">
        <v>534</v>
      </c>
      <c r="AP289" s="157" t="s">
        <v>534</v>
      </c>
      <c r="AQ289" s="157" t="s">
        <v>534</v>
      </c>
      <c r="AR289" s="157" t="s">
        <v>2873</v>
      </c>
      <c r="AS289" s="157" t="s">
        <v>534</v>
      </c>
      <c r="AT289" s="157" t="s">
        <v>534</v>
      </c>
      <c r="AU289" s="157" t="s">
        <v>2874</v>
      </c>
      <c r="AV289" s="157" t="s">
        <v>2875</v>
      </c>
      <c r="AW289" s="157" t="s">
        <v>2876</v>
      </c>
      <c r="AX289" s="157" t="s">
        <v>533</v>
      </c>
      <c r="AY289" s="157">
        <v>3.15</v>
      </c>
      <c r="AZ289" s="157" t="s">
        <v>11</v>
      </c>
      <c r="BA289" s="157">
        <v>300000000</v>
      </c>
      <c r="BB289" s="157">
        <v>100</v>
      </c>
      <c r="BC289" s="157" t="s">
        <v>535</v>
      </c>
      <c r="BD289" s="157" t="s">
        <v>535</v>
      </c>
      <c r="BE289" s="157" t="s">
        <v>535</v>
      </c>
      <c r="BF289" s="157" t="s">
        <v>2086</v>
      </c>
      <c r="BG289" s="157" t="s">
        <v>85</v>
      </c>
      <c r="BH289" s="157" t="s">
        <v>533</v>
      </c>
      <c r="BI289" s="157" t="s">
        <v>533</v>
      </c>
      <c r="BJ289" s="157" t="s">
        <v>73</v>
      </c>
      <c r="BK289" s="157" t="s">
        <v>315</v>
      </c>
      <c r="BL289" s="157" t="s">
        <v>315</v>
      </c>
      <c r="BM289" s="157" t="s">
        <v>534</v>
      </c>
    </row>
    <row r="290" spans="1:65">
      <c r="A290" s="157">
        <v>288</v>
      </c>
      <c r="B290" s="157" t="s">
        <v>1282</v>
      </c>
      <c r="C290" s="157" t="s">
        <v>3523</v>
      </c>
      <c r="D290" s="157" t="s">
        <v>2877</v>
      </c>
      <c r="E290" s="157" t="s">
        <v>2878</v>
      </c>
      <c r="F290" s="157" t="s">
        <v>534</v>
      </c>
      <c r="G290" s="157" t="s">
        <v>534</v>
      </c>
      <c r="H290" s="157" t="s">
        <v>75</v>
      </c>
      <c r="I290" s="157" t="s">
        <v>533</v>
      </c>
      <c r="J290" s="157" t="s">
        <v>71</v>
      </c>
      <c r="K290" s="157" t="s">
        <v>533</v>
      </c>
      <c r="L290" s="157" t="s">
        <v>533</v>
      </c>
      <c r="M290" s="157" t="s">
        <v>75</v>
      </c>
      <c r="N290" s="157" t="s">
        <v>533</v>
      </c>
      <c r="O290" s="157" t="s">
        <v>533</v>
      </c>
      <c r="P290" s="157" t="s">
        <v>533</v>
      </c>
      <c r="Q290" s="157" t="s">
        <v>2068</v>
      </c>
      <c r="R290" s="157" t="s">
        <v>2140</v>
      </c>
      <c r="S290" s="157" t="s">
        <v>75</v>
      </c>
      <c r="T290" s="157" t="s">
        <v>533</v>
      </c>
      <c r="U290" s="157" t="s">
        <v>75</v>
      </c>
      <c r="V290" s="157" t="s">
        <v>533</v>
      </c>
      <c r="W290" s="157" t="s">
        <v>83</v>
      </c>
      <c r="X290" s="157" t="s">
        <v>71</v>
      </c>
      <c r="Y290" s="157" t="s">
        <v>1847</v>
      </c>
      <c r="Z290" s="157">
        <v>138</v>
      </c>
      <c r="AA290" s="157">
        <v>138</v>
      </c>
      <c r="AB290" s="157" t="s">
        <v>534</v>
      </c>
      <c r="AC290" s="157" t="s">
        <v>535</v>
      </c>
      <c r="AD290" s="157" t="s">
        <v>533</v>
      </c>
      <c r="AE290" s="157" t="s">
        <v>1459</v>
      </c>
      <c r="AF290" s="157" t="s">
        <v>1847</v>
      </c>
      <c r="AG290" s="157" t="s">
        <v>2449</v>
      </c>
      <c r="AH290" s="157" t="s">
        <v>1470</v>
      </c>
      <c r="AI290" s="157" t="s">
        <v>533</v>
      </c>
      <c r="AJ290" s="157">
        <v>138</v>
      </c>
      <c r="AK290" s="157" t="s">
        <v>2879</v>
      </c>
      <c r="AL290" s="157" t="s">
        <v>534</v>
      </c>
      <c r="AM290" s="157" t="s">
        <v>534</v>
      </c>
      <c r="AN290" s="157" t="s">
        <v>534</v>
      </c>
      <c r="AO290" s="157" t="s">
        <v>534</v>
      </c>
      <c r="AP290" s="157" t="s">
        <v>534</v>
      </c>
      <c r="AQ290" s="157" t="s">
        <v>534</v>
      </c>
      <c r="AR290" s="157" t="s">
        <v>2880</v>
      </c>
      <c r="AS290" s="157" t="s">
        <v>534</v>
      </c>
      <c r="AT290" s="157" t="s">
        <v>534</v>
      </c>
      <c r="AU290" s="157" t="s">
        <v>2881</v>
      </c>
      <c r="AV290" s="157" t="s">
        <v>2882</v>
      </c>
      <c r="AW290" s="157" t="s">
        <v>2883</v>
      </c>
      <c r="AX290" s="157" t="s">
        <v>533</v>
      </c>
      <c r="AY290" s="157">
        <v>1.625</v>
      </c>
      <c r="AZ290" s="157" t="s">
        <v>11</v>
      </c>
      <c r="BA290" s="157">
        <v>1000000000</v>
      </c>
      <c r="BB290" s="157">
        <v>99.914000000000001</v>
      </c>
      <c r="BC290" s="157" t="s">
        <v>535</v>
      </c>
      <c r="BD290" s="157" t="s">
        <v>535</v>
      </c>
      <c r="BE290" s="157" t="s">
        <v>535</v>
      </c>
      <c r="BF290" s="157" t="s">
        <v>2140</v>
      </c>
      <c r="BG290" s="157" t="s">
        <v>75</v>
      </c>
      <c r="BH290" s="157" t="s">
        <v>533</v>
      </c>
      <c r="BI290" s="157" t="s">
        <v>83</v>
      </c>
      <c r="BJ290" s="157" t="s">
        <v>71</v>
      </c>
      <c r="BK290" s="157" t="s">
        <v>1847</v>
      </c>
      <c r="BL290" s="157" t="s">
        <v>1847</v>
      </c>
      <c r="BM290" s="157" t="s">
        <v>534</v>
      </c>
    </row>
    <row r="291" spans="1:65">
      <c r="A291" s="157">
        <v>289</v>
      </c>
      <c r="B291" s="157" t="s">
        <v>1283</v>
      </c>
      <c r="C291" s="157" t="s">
        <v>3524</v>
      </c>
      <c r="D291" s="157" t="s">
        <v>2884</v>
      </c>
      <c r="E291" s="157" t="s">
        <v>533</v>
      </c>
      <c r="F291" s="157">
        <v>18709987</v>
      </c>
      <c r="G291" s="157" t="s">
        <v>2885</v>
      </c>
      <c r="H291" s="157" t="s">
        <v>1865</v>
      </c>
      <c r="I291" s="157" t="s">
        <v>533</v>
      </c>
      <c r="J291" s="157" t="s">
        <v>81</v>
      </c>
      <c r="K291" s="157" t="s">
        <v>533</v>
      </c>
      <c r="L291" s="157" t="s">
        <v>533</v>
      </c>
      <c r="M291" s="157" t="s">
        <v>533</v>
      </c>
      <c r="N291" s="157" t="s">
        <v>533</v>
      </c>
      <c r="O291" s="157" t="s">
        <v>533</v>
      </c>
      <c r="P291" s="157" t="s">
        <v>2886</v>
      </c>
      <c r="Q291" s="157" t="s">
        <v>2887</v>
      </c>
      <c r="R291" s="157" t="s">
        <v>533</v>
      </c>
      <c r="S291" s="157" t="s">
        <v>533</v>
      </c>
      <c r="T291" s="157" t="s">
        <v>533</v>
      </c>
      <c r="U291" s="157" t="s">
        <v>533</v>
      </c>
      <c r="V291" s="157" t="s">
        <v>533</v>
      </c>
      <c r="W291" s="157" t="s">
        <v>533</v>
      </c>
      <c r="X291" s="157" t="s">
        <v>533</v>
      </c>
      <c r="Y291" s="157" t="s">
        <v>534</v>
      </c>
      <c r="Z291" s="157" t="s">
        <v>534</v>
      </c>
      <c r="AA291" s="157" t="s">
        <v>534</v>
      </c>
      <c r="AB291" s="157" t="s">
        <v>534</v>
      </c>
      <c r="AC291" s="157" t="s">
        <v>535</v>
      </c>
      <c r="AD291" s="157" t="s">
        <v>533</v>
      </c>
      <c r="AE291" s="157" t="s">
        <v>1459</v>
      </c>
      <c r="AF291" s="157" t="s">
        <v>2887</v>
      </c>
      <c r="AG291" s="157" t="s">
        <v>3520</v>
      </c>
      <c r="AH291" s="157" t="s">
        <v>1498</v>
      </c>
      <c r="AI291" s="157" t="s">
        <v>533</v>
      </c>
      <c r="AJ291" s="157" t="s">
        <v>1461</v>
      </c>
      <c r="AK291" s="157" t="s">
        <v>2888</v>
      </c>
      <c r="AL291" s="157">
        <v>18709987</v>
      </c>
      <c r="AM291" s="157" t="s">
        <v>2885</v>
      </c>
      <c r="AN291" s="157" t="s">
        <v>1865</v>
      </c>
      <c r="AO291" s="157" t="s">
        <v>81</v>
      </c>
      <c r="AP291" s="157" t="s">
        <v>2886</v>
      </c>
      <c r="AQ291" s="157" t="s">
        <v>2889</v>
      </c>
      <c r="AR291" s="157" t="s">
        <v>534</v>
      </c>
      <c r="AS291" s="157" t="s">
        <v>534</v>
      </c>
      <c r="AT291" s="157" t="s">
        <v>534</v>
      </c>
      <c r="AU291" s="157" t="s">
        <v>2876</v>
      </c>
      <c r="AV291" s="157" t="s">
        <v>2389</v>
      </c>
      <c r="AW291" s="157" t="s">
        <v>2890</v>
      </c>
      <c r="AX291" s="157" t="s">
        <v>533</v>
      </c>
      <c r="AY291" s="157">
        <v>2.5</v>
      </c>
      <c r="AZ291" s="157" t="s">
        <v>11</v>
      </c>
      <c r="BA291" s="157">
        <v>300000000</v>
      </c>
      <c r="BB291" s="157" t="s">
        <v>533</v>
      </c>
      <c r="BC291" s="157" t="s">
        <v>535</v>
      </c>
      <c r="BD291" s="157" t="s">
        <v>535</v>
      </c>
      <c r="BE291" s="157" t="s">
        <v>535</v>
      </c>
      <c r="BF291" s="157" t="s">
        <v>2891</v>
      </c>
      <c r="BG291" s="157" t="s">
        <v>533</v>
      </c>
      <c r="BH291" s="157" t="s">
        <v>533</v>
      </c>
      <c r="BI291" s="157" t="s">
        <v>77</v>
      </c>
      <c r="BJ291" s="157" t="s">
        <v>70</v>
      </c>
      <c r="BK291" s="157" t="s">
        <v>2892</v>
      </c>
      <c r="BL291" s="157" t="s">
        <v>2889</v>
      </c>
      <c r="BM291" s="157" t="s">
        <v>534</v>
      </c>
    </row>
    <row r="292" spans="1:65">
      <c r="A292" s="157">
        <v>290</v>
      </c>
      <c r="B292" s="157" t="s">
        <v>1284</v>
      </c>
      <c r="C292" s="157" t="s">
        <v>3524</v>
      </c>
      <c r="D292" s="157" t="s">
        <v>2430</v>
      </c>
      <c r="E292" s="157" t="s">
        <v>533</v>
      </c>
      <c r="F292" s="157" t="s">
        <v>534</v>
      </c>
      <c r="G292" s="157" t="s">
        <v>534</v>
      </c>
      <c r="H292" s="157" t="s">
        <v>1865</v>
      </c>
      <c r="I292" s="157" t="s">
        <v>533</v>
      </c>
      <c r="J292" s="157" t="s">
        <v>533</v>
      </c>
      <c r="K292" s="157" t="s">
        <v>533</v>
      </c>
      <c r="L292" s="157" t="s">
        <v>533</v>
      </c>
      <c r="M292" s="157" t="s">
        <v>533</v>
      </c>
      <c r="N292" s="157" t="s">
        <v>533</v>
      </c>
      <c r="O292" s="157" t="s">
        <v>533</v>
      </c>
      <c r="P292" s="157" t="s">
        <v>533</v>
      </c>
      <c r="Q292" s="157" t="s">
        <v>149</v>
      </c>
      <c r="R292" s="157" t="s">
        <v>533</v>
      </c>
      <c r="S292" s="157" t="s">
        <v>533</v>
      </c>
      <c r="T292" s="157" t="s">
        <v>533</v>
      </c>
      <c r="U292" s="157" t="s">
        <v>533</v>
      </c>
      <c r="V292" s="157" t="s">
        <v>533</v>
      </c>
      <c r="W292" s="157" t="s">
        <v>533</v>
      </c>
      <c r="X292" s="157" t="s">
        <v>533</v>
      </c>
      <c r="Y292" s="157" t="s">
        <v>534</v>
      </c>
      <c r="Z292" s="157">
        <v>85</v>
      </c>
      <c r="AA292" s="157" t="s">
        <v>534</v>
      </c>
      <c r="AB292" s="157">
        <v>85</v>
      </c>
      <c r="AC292" s="157" t="s">
        <v>1477</v>
      </c>
      <c r="AD292" s="157" t="s">
        <v>2893</v>
      </c>
      <c r="AE292" s="157" t="s">
        <v>1459</v>
      </c>
      <c r="AF292" s="157" t="s">
        <v>149</v>
      </c>
      <c r="AG292" s="157" t="s">
        <v>1866</v>
      </c>
      <c r="AH292" s="157" t="s">
        <v>1460</v>
      </c>
      <c r="AI292" s="157" t="s">
        <v>533</v>
      </c>
      <c r="AJ292" s="157">
        <v>85</v>
      </c>
      <c r="AK292" s="157" t="s">
        <v>2431</v>
      </c>
      <c r="AL292" s="157" t="s">
        <v>534</v>
      </c>
      <c r="AM292" s="157" t="s">
        <v>534</v>
      </c>
      <c r="AN292" s="157" t="s">
        <v>534</v>
      </c>
      <c r="AO292" s="157" t="s">
        <v>534</v>
      </c>
      <c r="AP292" s="157" t="s">
        <v>534</v>
      </c>
      <c r="AQ292" s="157" t="s">
        <v>534</v>
      </c>
      <c r="AR292" s="157" t="s">
        <v>534</v>
      </c>
      <c r="AS292" s="157" t="s">
        <v>534</v>
      </c>
      <c r="AT292" s="157" t="s">
        <v>534</v>
      </c>
      <c r="AU292" s="157" t="s">
        <v>2881</v>
      </c>
      <c r="AV292" s="157" t="s">
        <v>1584</v>
      </c>
      <c r="AW292" s="157" t="s">
        <v>2890</v>
      </c>
      <c r="AX292" s="157" t="s">
        <v>533</v>
      </c>
      <c r="AY292" s="157">
        <v>6.1415700000000015</v>
      </c>
      <c r="AZ292" s="157" t="s">
        <v>11</v>
      </c>
      <c r="BA292" s="157">
        <v>500000000</v>
      </c>
      <c r="BB292" s="157">
        <v>100</v>
      </c>
      <c r="BC292" s="157" t="s">
        <v>535</v>
      </c>
      <c r="BD292" s="157" t="s">
        <v>535</v>
      </c>
      <c r="BE292" s="157" t="s">
        <v>535</v>
      </c>
      <c r="BF292" s="157" t="s">
        <v>2432</v>
      </c>
      <c r="BG292" s="157" t="s">
        <v>533</v>
      </c>
      <c r="BH292" s="157" t="s">
        <v>86</v>
      </c>
      <c r="BI292" s="157" t="s">
        <v>73</v>
      </c>
      <c r="BJ292" s="157" t="s">
        <v>73</v>
      </c>
      <c r="BK292" s="157" t="s">
        <v>570</v>
      </c>
      <c r="BL292" s="157" t="s">
        <v>570</v>
      </c>
      <c r="BM292" s="157" t="s">
        <v>534</v>
      </c>
    </row>
    <row r="293" spans="1:65">
      <c r="A293" s="157">
        <v>291</v>
      </c>
      <c r="B293" s="157" t="s">
        <v>1285</v>
      </c>
      <c r="C293" s="157" t="s">
        <v>3525</v>
      </c>
      <c r="D293" s="157" t="s">
        <v>2763</v>
      </c>
      <c r="E293" s="157" t="s">
        <v>2764</v>
      </c>
      <c r="F293" s="157" t="s">
        <v>534</v>
      </c>
      <c r="G293" s="157" t="s">
        <v>534</v>
      </c>
      <c r="H293" s="157" t="s">
        <v>533</v>
      </c>
      <c r="I293" s="157" t="s">
        <v>533</v>
      </c>
      <c r="J293" s="157" t="s">
        <v>533</v>
      </c>
      <c r="K293" s="157" t="s">
        <v>533</v>
      </c>
      <c r="L293" s="157" t="s">
        <v>533</v>
      </c>
      <c r="M293" s="157" t="s">
        <v>533</v>
      </c>
      <c r="N293" s="157" t="s">
        <v>533</v>
      </c>
      <c r="O293" s="157" t="s">
        <v>533</v>
      </c>
      <c r="P293" s="157" t="s">
        <v>533</v>
      </c>
      <c r="Q293" s="157" t="s">
        <v>149</v>
      </c>
      <c r="R293" s="157" t="s">
        <v>2765</v>
      </c>
      <c r="S293" s="157" t="s">
        <v>533</v>
      </c>
      <c r="T293" s="157" t="s">
        <v>533</v>
      </c>
      <c r="U293" s="157" t="s">
        <v>533</v>
      </c>
      <c r="V293" s="157" t="s">
        <v>1865</v>
      </c>
      <c r="W293" s="157" t="s">
        <v>81</v>
      </c>
      <c r="X293" s="157" t="s">
        <v>80</v>
      </c>
      <c r="Y293" s="157" t="s">
        <v>2202</v>
      </c>
      <c r="Z293" s="157" t="s">
        <v>534</v>
      </c>
      <c r="AA293" s="157" t="s">
        <v>534</v>
      </c>
      <c r="AB293" s="157" t="s">
        <v>534</v>
      </c>
      <c r="AC293" s="157" t="s">
        <v>535</v>
      </c>
      <c r="AD293" s="157" t="s">
        <v>533</v>
      </c>
      <c r="AE293" s="157" t="s">
        <v>81</v>
      </c>
      <c r="AF293" s="157" t="s">
        <v>2202</v>
      </c>
      <c r="AG293" s="157" t="s">
        <v>149</v>
      </c>
      <c r="AH293" s="157" t="s">
        <v>1470</v>
      </c>
      <c r="AI293" s="157" t="s">
        <v>533</v>
      </c>
      <c r="AJ293" s="157" t="s">
        <v>1461</v>
      </c>
      <c r="AK293" s="157" t="s">
        <v>2766</v>
      </c>
      <c r="AL293" s="157" t="s">
        <v>534</v>
      </c>
      <c r="AM293" s="157" t="s">
        <v>534</v>
      </c>
      <c r="AN293" s="157" t="s">
        <v>534</v>
      </c>
      <c r="AO293" s="157" t="s">
        <v>534</v>
      </c>
      <c r="AP293" s="157" t="s">
        <v>534</v>
      </c>
      <c r="AQ293" s="157" t="s">
        <v>534</v>
      </c>
      <c r="AR293" s="157" t="s">
        <v>2767</v>
      </c>
      <c r="AS293" s="157" t="s">
        <v>534</v>
      </c>
      <c r="AT293" s="157" t="s">
        <v>534</v>
      </c>
      <c r="AU293" s="157" t="s">
        <v>2894</v>
      </c>
      <c r="AV293" s="157" t="s">
        <v>2391</v>
      </c>
      <c r="AW293" s="157" t="s">
        <v>2895</v>
      </c>
      <c r="AX293" s="157" t="s">
        <v>533</v>
      </c>
      <c r="AY293" s="157">
        <v>9</v>
      </c>
      <c r="AZ293" s="157" t="s">
        <v>11</v>
      </c>
      <c r="BA293" s="157">
        <v>250000000</v>
      </c>
      <c r="BB293" s="157" t="s">
        <v>533</v>
      </c>
      <c r="BC293" s="157" t="s">
        <v>535</v>
      </c>
      <c r="BD293" s="157" t="s">
        <v>535</v>
      </c>
      <c r="BE293" s="157" t="s">
        <v>535</v>
      </c>
      <c r="BF293" s="157" t="s">
        <v>2765</v>
      </c>
      <c r="BG293" s="157" t="s">
        <v>533</v>
      </c>
      <c r="BH293" s="157" t="s">
        <v>533</v>
      </c>
      <c r="BI293" s="157" t="s">
        <v>81</v>
      </c>
      <c r="BJ293" s="157" t="s">
        <v>80</v>
      </c>
      <c r="BK293" s="157" t="s">
        <v>576</v>
      </c>
      <c r="BL293" s="157" t="s">
        <v>2202</v>
      </c>
      <c r="BM293" s="157" t="s">
        <v>534</v>
      </c>
    </row>
    <row r="294" spans="1:65">
      <c r="A294" s="157">
        <v>292</v>
      </c>
      <c r="B294" s="157" t="s">
        <v>1286</v>
      </c>
      <c r="C294" s="157" t="s">
        <v>3525</v>
      </c>
      <c r="D294" s="157" t="s">
        <v>1523</v>
      </c>
      <c r="E294" s="157" t="s">
        <v>533</v>
      </c>
      <c r="F294" s="157" t="s">
        <v>534</v>
      </c>
      <c r="G294" s="157" t="s">
        <v>534</v>
      </c>
      <c r="H294" s="157" t="s">
        <v>1865</v>
      </c>
      <c r="I294" s="157" t="s">
        <v>83</v>
      </c>
      <c r="J294" s="157" t="s">
        <v>533</v>
      </c>
      <c r="K294" s="157" t="s">
        <v>533</v>
      </c>
      <c r="L294" s="157" t="s">
        <v>533</v>
      </c>
      <c r="M294" s="157" t="s">
        <v>533</v>
      </c>
      <c r="N294" s="157" t="s">
        <v>533</v>
      </c>
      <c r="O294" s="157" t="s">
        <v>533</v>
      </c>
      <c r="P294" s="157" t="s">
        <v>71</v>
      </c>
      <c r="Q294" s="157" t="s">
        <v>1524</v>
      </c>
      <c r="R294" s="157" t="s">
        <v>533</v>
      </c>
      <c r="S294" s="157" t="s">
        <v>533</v>
      </c>
      <c r="T294" s="157" t="s">
        <v>533</v>
      </c>
      <c r="U294" s="157" t="s">
        <v>533</v>
      </c>
      <c r="V294" s="157" t="s">
        <v>533</v>
      </c>
      <c r="W294" s="157" t="s">
        <v>533</v>
      </c>
      <c r="X294" s="157" t="s">
        <v>533</v>
      </c>
      <c r="Y294" s="157" t="s">
        <v>534</v>
      </c>
      <c r="Z294" s="157" t="s">
        <v>534</v>
      </c>
      <c r="AA294" s="157" t="s">
        <v>534</v>
      </c>
      <c r="AB294" s="157">
        <v>80</v>
      </c>
      <c r="AC294" s="157" t="s">
        <v>1477</v>
      </c>
      <c r="AD294" s="157" t="s">
        <v>2849</v>
      </c>
      <c r="AE294" s="157" t="s">
        <v>1459</v>
      </c>
      <c r="AF294" s="157" t="s">
        <v>1524</v>
      </c>
      <c r="AG294" s="157" t="s">
        <v>3526</v>
      </c>
      <c r="AH294" s="157" t="s">
        <v>1460</v>
      </c>
      <c r="AI294" s="157" t="s">
        <v>533</v>
      </c>
      <c r="AJ294" s="157" t="s">
        <v>1461</v>
      </c>
      <c r="AK294" s="157" t="s">
        <v>1525</v>
      </c>
      <c r="AL294" s="157" t="s">
        <v>1451</v>
      </c>
      <c r="AM294" s="157" t="s">
        <v>534</v>
      </c>
      <c r="AN294" s="157" t="s">
        <v>533</v>
      </c>
      <c r="AO294" s="157" t="s">
        <v>533</v>
      </c>
      <c r="AP294" s="157" t="s">
        <v>533</v>
      </c>
      <c r="AQ294" s="157" t="s">
        <v>534</v>
      </c>
      <c r="AR294" s="157" t="s">
        <v>534</v>
      </c>
      <c r="AS294" s="157" t="s">
        <v>534</v>
      </c>
      <c r="AT294" s="157" t="s">
        <v>534</v>
      </c>
      <c r="AU294" s="157" t="s">
        <v>2890</v>
      </c>
      <c r="AV294" s="157" t="s">
        <v>1586</v>
      </c>
      <c r="AW294" s="157" t="s">
        <v>2895</v>
      </c>
      <c r="AX294" s="157" t="s">
        <v>533</v>
      </c>
      <c r="AY294" s="157">
        <v>6.0504300000000004</v>
      </c>
      <c r="AZ294" s="157" t="s">
        <v>11</v>
      </c>
      <c r="BA294" s="157">
        <v>650000000</v>
      </c>
      <c r="BB294" s="157">
        <v>100</v>
      </c>
      <c r="BC294" s="157" t="s">
        <v>535</v>
      </c>
      <c r="BD294" s="157" t="s">
        <v>535</v>
      </c>
      <c r="BE294" s="157" t="s">
        <v>535</v>
      </c>
      <c r="BF294" s="157" t="s">
        <v>1529</v>
      </c>
      <c r="BG294" s="157" t="s">
        <v>533</v>
      </c>
      <c r="BH294" s="157" t="s">
        <v>75</v>
      </c>
      <c r="BI294" s="157" t="s">
        <v>83</v>
      </c>
      <c r="BJ294" s="157" t="s">
        <v>71</v>
      </c>
      <c r="BK294" s="157" t="s">
        <v>1847</v>
      </c>
      <c r="BL294" s="157" t="s">
        <v>1847</v>
      </c>
      <c r="BM294" s="157" t="s">
        <v>534</v>
      </c>
    </row>
    <row r="295" spans="1:65">
      <c r="A295" s="157">
        <v>293</v>
      </c>
      <c r="B295" s="157" t="s">
        <v>1287</v>
      </c>
      <c r="C295" s="157" t="s">
        <v>3525</v>
      </c>
      <c r="D295" s="157" t="s">
        <v>1523</v>
      </c>
      <c r="E295" s="157" t="s">
        <v>533</v>
      </c>
      <c r="F295" s="157" t="s">
        <v>534</v>
      </c>
      <c r="G295" s="157" t="s">
        <v>534</v>
      </c>
      <c r="H295" s="157" t="s">
        <v>75</v>
      </c>
      <c r="I295" s="157" t="s">
        <v>83</v>
      </c>
      <c r="J295" s="157" t="s">
        <v>533</v>
      </c>
      <c r="K295" s="157" t="s">
        <v>533</v>
      </c>
      <c r="L295" s="157" t="s">
        <v>533</v>
      </c>
      <c r="M295" s="157" t="s">
        <v>533</v>
      </c>
      <c r="N295" s="157" t="s">
        <v>533</v>
      </c>
      <c r="O295" s="157" t="s">
        <v>533</v>
      </c>
      <c r="P295" s="157" t="s">
        <v>71</v>
      </c>
      <c r="Q295" s="157" t="s">
        <v>1524</v>
      </c>
      <c r="R295" s="157" t="s">
        <v>533</v>
      </c>
      <c r="S295" s="157" t="s">
        <v>533</v>
      </c>
      <c r="T295" s="157" t="s">
        <v>533</v>
      </c>
      <c r="U295" s="157" t="s">
        <v>533</v>
      </c>
      <c r="V295" s="157" t="s">
        <v>533</v>
      </c>
      <c r="W295" s="157" t="s">
        <v>533</v>
      </c>
      <c r="X295" s="157" t="s">
        <v>533</v>
      </c>
      <c r="Y295" s="157" t="s">
        <v>534</v>
      </c>
      <c r="Z295" s="157" t="s">
        <v>534</v>
      </c>
      <c r="AA295" s="157" t="s">
        <v>534</v>
      </c>
      <c r="AB295" s="157">
        <v>116.161</v>
      </c>
      <c r="AC295" s="157" t="s">
        <v>1477</v>
      </c>
      <c r="AD295" s="157" t="s">
        <v>2896</v>
      </c>
      <c r="AE295" s="157" t="s">
        <v>1459</v>
      </c>
      <c r="AF295" s="157" t="s">
        <v>1524</v>
      </c>
      <c r="AG295" s="157" t="s">
        <v>3527</v>
      </c>
      <c r="AH295" s="157" t="s">
        <v>1460</v>
      </c>
      <c r="AI295" s="157" t="s">
        <v>533</v>
      </c>
      <c r="AJ295" s="157" t="s">
        <v>1461</v>
      </c>
      <c r="AK295" s="157" t="s">
        <v>1525</v>
      </c>
      <c r="AL295" s="157" t="s">
        <v>534</v>
      </c>
      <c r="AM295" s="157" t="s">
        <v>534</v>
      </c>
      <c r="AN295" s="157" t="s">
        <v>534</v>
      </c>
      <c r="AO295" s="157" t="s">
        <v>534</v>
      </c>
      <c r="AP295" s="157" t="s">
        <v>534</v>
      </c>
      <c r="AQ295" s="157" t="s">
        <v>534</v>
      </c>
      <c r="AR295" s="157" t="s">
        <v>534</v>
      </c>
      <c r="AS295" s="157" t="s">
        <v>534</v>
      </c>
      <c r="AT295" s="157" t="s">
        <v>534</v>
      </c>
      <c r="AU295" s="157" t="s">
        <v>2890</v>
      </c>
      <c r="AV295" s="157" t="s">
        <v>2897</v>
      </c>
      <c r="AW295" s="157" t="s">
        <v>2895</v>
      </c>
      <c r="AX295" s="157" t="s">
        <v>533</v>
      </c>
      <c r="AY295" s="157">
        <v>6.4640602495530182</v>
      </c>
      <c r="AZ295" s="157" t="s">
        <v>11</v>
      </c>
      <c r="BA295" s="157">
        <v>400000000</v>
      </c>
      <c r="BB295" s="157">
        <v>100</v>
      </c>
      <c r="BC295" s="157" t="s">
        <v>535</v>
      </c>
      <c r="BD295" s="157" t="s">
        <v>535</v>
      </c>
      <c r="BE295" s="157" t="s">
        <v>535</v>
      </c>
      <c r="BF295" s="157" t="s">
        <v>1529</v>
      </c>
      <c r="BG295" s="157" t="s">
        <v>533</v>
      </c>
      <c r="BH295" s="157" t="s">
        <v>75</v>
      </c>
      <c r="BI295" s="157" t="s">
        <v>83</v>
      </c>
      <c r="BJ295" s="157" t="s">
        <v>71</v>
      </c>
      <c r="BK295" s="157" t="s">
        <v>1847</v>
      </c>
      <c r="BL295" s="157" t="s">
        <v>1847</v>
      </c>
      <c r="BM295" s="157" t="s">
        <v>534</v>
      </c>
    </row>
    <row r="296" spans="1:65">
      <c r="A296" s="157">
        <v>294</v>
      </c>
      <c r="B296" s="157" t="s">
        <v>1288</v>
      </c>
      <c r="C296" s="157" t="s">
        <v>3528</v>
      </c>
      <c r="D296" s="157" t="s">
        <v>1496</v>
      </c>
      <c r="E296" s="157" t="s">
        <v>2898</v>
      </c>
      <c r="F296" s="157" t="s">
        <v>534</v>
      </c>
      <c r="G296" s="157" t="s">
        <v>534</v>
      </c>
      <c r="H296" s="157" t="s">
        <v>533</v>
      </c>
      <c r="I296" s="157" t="s">
        <v>533</v>
      </c>
      <c r="J296" s="157" t="s">
        <v>70</v>
      </c>
      <c r="K296" s="157" t="s">
        <v>533</v>
      </c>
      <c r="L296" s="157" t="s">
        <v>533</v>
      </c>
      <c r="M296" s="157" t="s">
        <v>533</v>
      </c>
      <c r="N296" s="157" t="s">
        <v>533</v>
      </c>
      <c r="O296" s="157" t="s">
        <v>533</v>
      </c>
      <c r="P296" s="157" t="s">
        <v>533</v>
      </c>
      <c r="Q296" s="157" t="s">
        <v>149</v>
      </c>
      <c r="R296" s="157" t="s">
        <v>1503</v>
      </c>
      <c r="S296" s="157" t="s">
        <v>533</v>
      </c>
      <c r="T296" s="157" t="s">
        <v>533</v>
      </c>
      <c r="U296" s="157" t="s">
        <v>533</v>
      </c>
      <c r="V296" s="157" t="s">
        <v>533</v>
      </c>
      <c r="W296" s="157" t="s">
        <v>73</v>
      </c>
      <c r="X296" s="157" t="s">
        <v>70</v>
      </c>
      <c r="Y296" s="157" t="s">
        <v>1504</v>
      </c>
      <c r="Z296" s="157" t="s">
        <v>534</v>
      </c>
      <c r="AA296" s="157" t="s">
        <v>534</v>
      </c>
      <c r="AB296" s="157" t="s">
        <v>534</v>
      </c>
      <c r="AC296" s="157" t="s">
        <v>535</v>
      </c>
      <c r="AD296" s="157" t="s">
        <v>533</v>
      </c>
      <c r="AE296" s="157" t="s">
        <v>1459</v>
      </c>
      <c r="AF296" s="157" t="s">
        <v>1504</v>
      </c>
      <c r="AG296" s="157" t="s">
        <v>564</v>
      </c>
      <c r="AH296" s="157" t="s">
        <v>1498</v>
      </c>
      <c r="AI296" s="157" t="s">
        <v>533</v>
      </c>
      <c r="AJ296" s="157" t="s">
        <v>1461</v>
      </c>
      <c r="AK296" s="157" t="s">
        <v>1499</v>
      </c>
      <c r="AL296" s="157" t="s">
        <v>534</v>
      </c>
      <c r="AM296" s="157" t="s">
        <v>534</v>
      </c>
      <c r="AN296" s="157" t="s">
        <v>534</v>
      </c>
      <c r="AO296" s="157" t="s">
        <v>534</v>
      </c>
      <c r="AP296" s="157" t="s">
        <v>534</v>
      </c>
      <c r="AQ296" s="157" t="s">
        <v>534</v>
      </c>
      <c r="AR296" s="157" t="s">
        <v>2899</v>
      </c>
      <c r="AS296" s="157" t="s">
        <v>534</v>
      </c>
      <c r="AT296" s="157" t="s">
        <v>534</v>
      </c>
      <c r="AU296" s="157" t="s">
        <v>2894</v>
      </c>
      <c r="AV296" s="157" t="s">
        <v>2900</v>
      </c>
      <c r="AW296" s="157" t="s">
        <v>2901</v>
      </c>
      <c r="AX296" s="157" t="s">
        <v>533</v>
      </c>
      <c r="AY296" s="157">
        <v>3.2</v>
      </c>
      <c r="AZ296" s="157" t="s">
        <v>11</v>
      </c>
      <c r="BA296" s="157">
        <v>260000000</v>
      </c>
      <c r="BB296" s="157">
        <v>100</v>
      </c>
      <c r="BC296" s="157" t="s">
        <v>535</v>
      </c>
      <c r="BD296" s="157" t="s">
        <v>535</v>
      </c>
      <c r="BE296" s="157" t="s">
        <v>535</v>
      </c>
      <c r="BF296" s="157" t="s">
        <v>1503</v>
      </c>
      <c r="BG296" s="157" t="s">
        <v>533</v>
      </c>
      <c r="BH296" s="157" t="s">
        <v>533</v>
      </c>
      <c r="BI296" s="157" t="s">
        <v>73</v>
      </c>
      <c r="BJ296" s="157" t="s">
        <v>70</v>
      </c>
      <c r="BK296" s="157" t="s">
        <v>1504</v>
      </c>
      <c r="BL296" s="157" t="s">
        <v>1504</v>
      </c>
      <c r="BM296" s="157" t="s">
        <v>534</v>
      </c>
    </row>
    <row r="297" spans="1:65">
      <c r="A297" s="157">
        <v>295</v>
      </c>
      <c r="B297" s="157" t="s">
        <v>1289</v>
      </c>
      <c r="C297" s="157" t="s">
        <v>3528</v>
      </c>
      <c r="D297" s="157" t="s">
        <v>2902</v>
      </c>
      <c r="E297" s="157" t="s">
        <v>2903</v>
      </c>
      <c r="F297" s="157" t="s">
        <v>534</v>
      </c>
      <c r="G297" s="157" t="s">
        <v>534</v>
      </c>
      <c r="H297" s="157" t="s">
        <v>533</v>
      </c>
      <c r="I297" s="157" t="s">
        <v>533</v>
      </c>
      <c r="J297" s="157" t="s">
        <v>533</v>
      </c>
      <c r="K297" s="157" t="s">
        <v>533</v>
      </c>
      <c r="L297" s="157" t="s">
        <v>533</v>
      </c>
      <c r="M297" s="157" t="s">
        <v>533</v>
      </c>
      <c r="N297" s="157" t="s">
        <v>533</v>
      </c>
      <c r="O297" s="157" t="s">
        <v>533</v>
      </c>
      <c r="P297" s="157" t="s">
        <v>533</v>
      </c>
      <c r="Q297" s="157" t="s">
        <v>149</v>
      </c>
      <c r="R297" s="157" t="s">
        <v>2904</v>
      </c>
      <c r="S297" s="157" t="s">
        <v>533</v>
      </c>
      <c r="T297" s="157" t="s">
        <v>533</v>
      </c>
      <c r="U297" s="157" t="s">
        <v>91</v>
      </c>
      <c r="V297" s="157" t="s">
        <v>91</v>
      </c>
      <c r="W297" s="157" t="s">
        <v>81</v>
      </c>
      <c r="X297" s="157" t="s">
        <v>533</v>
      </c>
      <c r="Y297" s="157" t="s">
        <v>2905</v>
      </c>
      <c r="Z297" s="157" t="s">
        <v>534</v>
      </c>
      <c r="AA297" s="157" t="s">
        <v>534</v>
      </c>
      <c r="AB297" s="157" t="s">
        <v>534</v>
      </c>
      <c r="AC297" s="157" t="s">
        <v>535</v>
      </c>
      <c r="AD297" s="157" t="s">
        <v>533</v>
      </c>
      <c r="AE297" s="157" t="s">
        <v>81</v>
      </c>
      <c r="AF297" s="157" t="s">
        <v>2905</v>
      </c>
      <c r="AG297" s="157" t="s">
        <v>149</v>
      </c>
      <c r="AH297" s="157" t="s">
        <v>1493</v>
      </c>
      <c r="AI297" s="157" t="s">
        <v>533</v>
      </c>
      <c r="AJ297" s="157" t="s">
        <v>1461</v>
      </c>
      <c r="AK297" s="157" t="s">
        <v>2906</v>
      </c>
      <c r="AL297" s="157" t="s">
        <v>534</v>
      </c>
      <c r="AM297" s="157" t="s">
        <v>534</v>
      </c>
      <c r="AN297" s="157" t="s">
        <v>534</v>
      </c>
      <c r="AO297" s="157" t="s">
        <v>534</v>
      </c>
      <c r="AP297" s="157" t="s">
        <v>534</v>
      </c>
      <c r="AQ297" s="157" t="s">
        <v>534</v>
      </c>
      <c r="AR297" s="157" t="s">
        <v>2907</v>
      </c>
      <c r="AS297" s="157" t="s">
        <v>534</v>
      </c>
      <c r="AT297" s="157" t="s">
        <v>534</v>
      </c>
      <c r="AU297" s="157" t="s">
        <v>2577</v>
      </c>
      <c r="AV297" s="157" t="s">
        <v>2908</v>
      </c>
      <c r="AW297" s="157" t="s">
        <v>2901</v>
      </c>
      <c r="AX297" s="157" t="s">
        <v>533</v>
      </c>
      <c r="AY297" s="157">
        <v>4.2</v>
      </c>
      <c r="AZ297" s="157" t="s">
        <v>11</v>
      </c>
      <c r="BA297" s="157">
        <v>100000000</v>
      </c>
      <c r="BB297" s="157">
        <v>100</v>
      </c>
      <c r="BC297" s="157" t="s">
        <v>535</v>
      </c>
      <c r="BD297" s="157" t="s">
        <v>535</v>
      </c>
      <c r="BE297" s="157" t="s">
        <v>535</v>
      </c>
      <c r="BF297" s="157" t="s">
        <v>2909</v>
      </c>
      <c r="BG297" s="157" t="s">
        <v>533</v>
      </c>
      <c r="BH297" s="157" t="s">
        <v>533</v>
      </c>
      <c r="BI297" s="157" t="s">
        <v>81</v>
      </c>
      <c r="BJ297" s="157" t="s">
        <v>533</v>
      </c>
      <c r="BK297" s="157" t="s">
        <v>1700</v>
      </c>
      <c r="BL297" s="157" t="s">
        <v>2905</v>
      </c>
      <c r="BM297" s="157" t="s">
        <v>534</v>
      </c>
    </row>
    <row r="298" spans="1:65">
      <c r="A298" s="157">
        <v>296</v>
      </c>
      <c r="B298" s="157" t="s">
        <v>1290</v>
      </c>
      <c r="C298" s="157" t="s">
        <v>3529</v>
      </c>
      <c r="D298" s="157" t="s">
        <v>1843</v>
      </c>
      <c r="E298" s="157" t="s">
        <v>533</v>
      </c>
      <c r="F298" s="157">
        <v>20204333</v>
      </c>
      <c r="G298" s="157" t="s">
        <v>1844</v>
      </c>
      <c r="H298" s="157" t="s">
        <v>82</v>
      </c>
      <c r="I298" s="157" t="s">
        <v>533</v>
      </c>
      <c r="J298" s="157" t="s">
        <v>71</v>
      </c>
      <c r="K298" s="157" t="s">
        <v>533</v>
      </c>
      <c r="L298" s="157" t="s">
        <v>533</v>
      </c>
      <c r="M298" s="157" t="s">
        <v>82</v>
      </c>
      <c r="N298" s="157" t="s">
        <v>533</v>
      </c>
      <c r="O298" s="157" t="s">
        <v>83</v>
      </c>
      <c r="P298" s="157" t="s">
        <v>71</v>
      </c>
      <c r="Q298" s="157" t="s">
        <v>1845</v>
      </c>
      <c r="R298" s="157" t="s">
        <v>533</v>
      </c>
      <c r="S298" s="157" t="s">
        <v>533</v>
      </c>
      <c r="T298" s="157" t="s">
        <v>533</v>
      </c>
      <c r="U298" s="157" t="s">
        <v>533</v>
      </c>
      <c r="V298" s="157" t="s">
        <v>533</v>
      </c>
      <c r="W298" s="157" t="s">
        <v>533</v>
      </c>
      <c r="X298" s="157" t="s">
        <v>533</v>
      </c>
      <c r="Y298" s="157" t="s">
        <v>534</v>
      </c>
      <c r="Z298" s="157" t="s">
        <v>534</v>
      </c>
      <c r="AA298" s="157">
        <v>170</v>
      </c>
      <c r="AB298" s="157">
        <v>170</v>
      </c>
      <c r="AC298" s="157" t="s">
        <v>1477</v>
      </c>
      <c r="AD298" s="157" t="s">
        <v>2910</v>
      </c>
      <c r="AE298" s="157" t="s">
        <v>1459</v>
      </c>
      <c r="AF298" s="157" t="s">
        <v>1845</v>
      </c>
      <c r="AG298" s="157" t="s">
        <v>2156</v>
      </c>
      <c r="AH298" s="157" t="s">
        <v>1498</v>
      </c>
      <c r="AI298" s="157" t="s">
        <v>533</v>
      </c>
      <c r="AJ298" s="157" t="s">
        <v>1461</v>
      </c>
      <c r="AK298" s="157" t="s">
        <v>1846</v>
      </c>
      <c r="AL298" s="157">
        <v>20204333</v>
      </c>
      <c r="AM298" s="157" t="s">
        <v>1844</v>
      </c>
      <c r="AN298" s="157" t="s">
        <v>75</v>
      </c>
      <c r="AO298" s="157" t="s">
        <v>83</v>
      </c>
      <c r="AP298" s="157" t="s">
        <v>71</v>
      </c>
      <c r="AQ298" s="157" t="s">
        <v>1847</v>
      </c>
      <c r="AR298" s="157" t="s">
        <v>534</v>
      </c>
      <c r="AS298" s="157" t="s">
        <v>534</v>
      </c>
      <c r="AT298" s="157" t="s">
        <v>534</v>
      </c>
      <c r="AU298" s="157" t="s">
        <v>2911</v>
      </c>
      <c r="AV298" s="157" t="s">
        <v>2912</v>
      </c>
      <c r="AW298" s="157" t="s">
        <v>2913</v>
      </c>
      <c r="AX298" s="157" t="s">
        <v>2914</v>
      </c>
      <c r="AY298" s="157">
        <v>7.2726600000000019</v>
      </c>
      <c r="AZ298" s="157" t="s">
        <v>11</v>
      </c>
      <c r="BA298" s="157">
        <v>450000000</v>
      </c>
      <c r="BB298" s="157">
        <v>100</v>
      </c>
      <c r="BC298" s="157" t="s">
        <v>535</v>
      </c>
      <c r="BD298" s="157" t="s">
        <v>535</v>
      </c>
      <c r="BE298" s="157" t="s">
        <v>535</v>
      </c>
      <c r="BF298" s="157" t="s">
        <v>1529</v>
      </c>
      <c r="BG298" s="157" t="s">
        <v>533</v>
      </c>
      <c r="BH298" s="157" t="s">
        <v>75</v>
      </c>
      <c r="BI298" s="157" t="s">
        <v>83</v>
      </c>
      <c r="BJ298" s="157" t="s">
        <v>71</v>
      </c>
      <c r="BK298" s="157" t="s">
        <v>1847</v>
      </c>
      <c r="BL298" s="157" t="s">
        <v>1847</v>
      </c>
      <c r="BM298" s="157" t="s">
        <v>534</v>
      </c>
    </row>
    <row r="299" spans="1:65">
      <c r="A299" s="157">
        <v>297</v>
      </c>
      <c r="B299" s="157" t="s">
        <v>1291</v>
      </c>
      <c r="C299" s="157" t="s">
        <v>3529</v>
      </c>
      <c r="D299" s="157" t="s">
        <v>1843</v>
      </c>
      <c r="E299" s="157" t="s">
        <v>533</v>
      </c>
      <c r="F299" s="157">
        <v>20204333</v>
      </c>
      <c r="G299" s="157" t="s">
        <v>1844</v>
      </c>
      <c r="H299" s="157" t="s">
        <v>1865</v>
      </c>
      <c r="I299" s="157" t="s">
        <v>533</v>
      </c>
      <c r="J299" s="157" t="s">
        <v>81</v>
      </c>
      <c r="K299" s="157" t="s">
        <v>533</v>
      </c>
      <c r="L299" s="157" t="s">
        <v>533</v>
      </c>
      <c r="M299" s="157" t="s">
        <v>82</v>
      </c>
      <c r="N299" s="157" t="s">
        <v>533</v>
      </c>
      <c r="O299" s="157" t="s">
        <v>83</v>
      </c>
      <c r="P299" s="157" t="s">
        <v>71</v>
      </c>
      <c r="Q299" s="157" t="s">
        <v>1845</v>
      </c>
      <c r="R299" s="157" t="s">
        <v>533</v>
      </c>
      <c r="S299" s="157" t="s">
        <v>533</v>
      </c>
      <c r="T299" s="157" t="s">
        <v>533</v>
      </c>
      <c r="U299" s="157" t="s">
        <v>533</v>
      </c>
      <c r="V299" s="157" t="s">
        <v>533</v>
      </c>
      <c r="W299" s="157" t="s">
        <v>533</v>
      </c>
      <c r="X299" s="157" t="s">
        <v>533</v>
      </c>
      <c r="Y299" s="157" t="s">
        <v>534</v>
      </c>
      <c r="Z299" s="157">
        <v>165</v>
      </c>
      <c r="AA299" s="157">
        <v>165</v>
      </c>
      <c r="AB299" s="157" t="s">
        <v>534</v>
      </c>
      <c r="AC299" s="157" t="s">
        <v>535</v>
      </c>
      <c r="AD299" s="157" t="s">
        <v>533</v>
      </c>
      <c r="AE299" s="157" t="s">
        <v>1459</v>
      </c>
      <c r="AF299" s="157" t="s">
        <v>1845</v>
      </c>
      <c r="AG299" s="157" t="s">
        <v>3520</v>
      </c>
      <c r="AH299" s="157" t="s">
        <v>1498</v>
      </c>
      <c r="AI299" s="157" t="s">
        <v>533</v>
      </c>
      <c r="AJ299" s="157">
        <v>165</v>
      </c>
      <c r="AK299" s="157" t="s">
        <v>1846</v>
      </c>
      <c r="AL299" s="157">
        <v>20204333</v>
      </c>
      <c r="AM299" s="157" t="s">
        <v>1844</v>
      </c>
      <c r="AN299" s="157" t="s">
        <v>75</v>
      </c>
      <c r="AO299" s="157" t="s">
        <v>83</v>
      </c>
      <c r="AP299" s="157" t="s">
        <v>71</v>
      </c>
      <c r="AQ299" s="157" t="s">
        <v>1847</v>
      </c>
      <c r="AR299" s="157" t="s">
        <v>534</v>
      </c>
      <c r="AS299" s="157" t="s">
        <v>534</v>
      </c>
      <c r="AT299" s="157" t="s">
        <v>534</v>
      </c>
      <c r="AU299" s="157" t="s">
        <v>2911</v>
      </c>
      <c r="AV299" s="157" t="s">
        <v>2915</v>
      </c>
      <c r="AW299" s="157" t="s">
        <v>2913</v>
      </c>
      <c r="AX299" s="157" t="s">
        <v>533</v>
      </c>
      <c r="AY299" s="157">
        <v>1.75</v>
      </c>
      <c r="AZ299" s="157" t="s">
        <v>11</v>
      </c>
      <c r="BA299" s="157">
        <v>350000000</v>
      </c>
      <c r="BB299" s="157">
        <v>99.736000000000004</v>
      </c>
      <c r="BC299" s="157" t="s">
        <v>535</v>
      </c>
      <c r="BD299" s="157" t="s">
        <v>535</v>
      </c>
      <c r="BE299" s="157" t="s">
        <v>535</v>
      </c>
      <c r="BF299" s="157" t="s">
        <v>1529</v>
      </c>
      <c r="BG299" s="157" t="s">
        <v>533</v>
      </c>
      <c r="BH299" s="157" t="s">
        <v>75</v>
      </c>
      <c r="BI299" s="157" t="s">
        <v>83</v>
      </c>
      <c r="BJ299" s="157" t="s">
        <v>71</v>
      </c>
      <c r="BK299" s="157" t="s">
        <v>1847</v>
      </c>
      <c r="BL299" s="157" t="s">
        <v>1847</v>
      </c>
      <c r="BM299" s="157" t="s">
        <v>534</v>
      </c>
    </row>
    <row r="300" spans="1:65">
      <c r="A300" s="157">
        <v>298</v>
      </c>
      <c r="B300" s="157" t="s">
        <v>1292</v>
      </c>
      <c r="C300" s="157" t="s">
        <v>3530</v>
      </c>
      <c r="D300" s="157" t="s">
        <v>2916</v>
      </c>
      <c r="E300" s="157" t="s">
        <v>2917</v>
      </c>
      <c r="F300" s="157" t="s">
        <v>534</v>
      </c>
      <c r="G300" s="157" t="s">
        <v>534</v>
      </c>
      <c r="H300" s="157" t="s">
        <v>533</v>
      </c>
      <c r="I300" s="157" t="s">
        <v>533</v>
      </c>
      <c r="J300" s="157" t="s">
        <v>533</v>
      </c>
      <c r="K300" s="157" t="s">
        <v>533</v>
      </c>
      <c r="L300" s="157" t="s">
        <v>533</v>
      </c>
      <c r="M300" s="157" t="s">
        <v>533</v>
      </c>
      <c r="N300" s="157" t="s">
        <v>533</v>
      </c>
      <c r="O300" s="157" t="s">
        <v>533</v>
      </c>
      <c r="P300" s="157" t="s">
        <v>533</v>
      </c>
      <c r="Q300" s="157" t="s">
        <v>149</v>
      </c>
      <c r="R300" s="157" t="s">
        <v>2918</v>
      </c>
      <c r="S300" s="157" t="s">
        <v>533</v>
      </c>
      <c r="T300" s="157" t="s">
        <v>533</v>
      </c>
      <c r="U300" s="157" t="s">
        <v>533</v>
      </c>
      <c r="V300" s="157" t="s">
        <v>533</v>
      </c>
      <c r="W300" s="157" t="s">
        <v>533</v>
      </c>
      <c r="X300" s="157" t="s">
        <v>533</v>
      </c>
      <c r="Y300" s="157" t="s">
        <v>149</v>
      </c>
      <c r="Z300" s="157" t="s">
        <v>534</v>
      </c>
      <c r="AA300" s="157" t="s">
        <v>534</v>
      </c>
      <c r="AB300" s="157" t="s">
        <v>534</v>
      </c>
      <c r="AC300" s="157" t="s">
        <v>535</v>
      </c>
      <c r="AD300" s="157" t="s">
        <v>533</v>
      </c>
      <c r="AE300" s="157" t="s">
        <v>81</v>
      </c>
      <c r="AF300" s="157" t="s">
        <v>149</v>
      </c>
      <c r="AG300" s="157" t="s">
        <v>149</v>
      </c>
      <c r="AH300" s="157" t="s">
        <v>1498</v>
      </c>
      <c r="AI300" s="157" t="s">
        <v>533</v>
      </c>
      <c r="AJ300" s="157" t="s">
        <v>1461</v>
      </c>
      <c r="AK300" s="157" t="s">
        <v>2919</v>
      </c>
      <c r="AL300" s="157" t="s">
        <v>534</v>
      </c>
      <c r="AM300" s="157" t="s">
        <v>534</v>
      </c>
      <c r="AN300" s="157" t="s">
        <v>534</v>
      </c>
      <c r="AO300" s="157" t="s">
        <v>534</v>
      </c>
      <c r="AP300" s="157" t="s">
        <v>534</v>
      </c>
      <c r="AQ300" s="157" t="s">
        <v>534</v>
      </c>
      <c r="AR300" s="157" t="s">
        <v>2920</v>
      </c>
      <c r="AS300" s="157" t="s">
        <v>534</v>
      </c>
      <c r="AT300" s="157" t="s">
        <v>534</v>
      </c>
      <c r="AU300" s="157" t="s">
        <v>2921</v>
      </c>
      <c r="AV300" s="157" t="s">
        <v>2922</v>
      </c>
      <c r="AW300" s="157" t="s">
        <v>2923</v>
      </c>
      <c r="AX300" s="157" t="s">
        <v>533</v>
      </c>
      <c r="AY300" s="157">
        <v>5.5</v>
      </c>
      <c r="AZ300" s="157" t="s">
        <v>11</v>
      </c>
      <c r="BA300" s="157">
        <v>160000000</v>
      </c>
      <c r="BB300" s="157">
        <v>100</v>
      </c>
      <c r="BC300" s="157" t="s">
        <v>535</v>
      </c>
      <c r="BD300" s="157" t="s">
        <v>535</v>
      </c>
      <c r="BE300" s="157" t="s">
        <v>535</v>
      </c>
      <c r="BF300" s="157" t="s">
        <v>2918</v>
      </c>
      <c r="BG300" s="157" t="s">
        <v>533</v>
      </c>
      <c r="BH300" s="157" t="s">
        <v>533</v>
      </c>
      <c r="BI300" s="157" t="s">
        <v>533</v>
      </c>
      <c r="BJ300" s="157" t="s">
        <v>533</v>
      </c>
      <c r="BK300" s="157" t="s">
        <v>149</v>
      </c>
      <c r="BL300" s="157" t="s">
        <v>149</v>
      </c>
      <c r="BM300" s="157" t="s">
        <v>534</v>
      </c>
    </row>
    <row r="301" spans="1:65">
      <c r="A301" s="157">
        <v>299</v>
      </c>
      <c r="B301" s="157" t="s">
        <v>1293</v>
      </c>
      <c r="C301" s="157" t="s">
        <v>3531</v>
      </c>
      <c r="D301" s="157" t="s">
        <v>2924</v>
      </c>
      <c r="E301" s="157" t="s">
        <v>2925</v>
      </c>
      <c r="F301" s="157" t="s">
        <v>534</v>
      </c>
      <c r="G301" s="157" t="s">
        <v>534</v>
      </c>
      <c r="H301" s="157" t="s">
        <v>82</v>
      </c>
      <c r="I301" s="157" t="s">
        <v>533</v>
      </c>
      <c r="J301" s="157" t="s">
        <v>71</v>
      </c>
      <c r="K301" s="157" t="s">
        <v>533</v>
      </c>
      <c r="L301" s="157" t="s">
        <v>533</v>
      </c>
      <c r="M301" s="157" t="s">
        <v>82</v>
      </c>
      <c r="N301" s="157" t="s">
        <v>533</v>
      </c>
      <c r="O301" s="157" t="s">
        <v>533</v>
      </c>
      <c r="P301" s="157" t="s">
        <v>533</v>
      </c>
      <c r="Q301" s="157" t="s">
        <v>2591</v>
      </c>
      <c r="R301" s="157" t="s">
        <v>2926</v>
      </c>
      <c r="S301" s="157" t="s">
        <v>533</v>
      </c>
      <c r="T301" s="157" t="s">
        <v>533</v>
      </c>
      <c r="U301" s="157" t="s">
        <v>82</v>
      </c>
      <c r="V301" s="157" t="s">
        <v>533</v>
      </c>
      <c r="W301" s="157" t="s">
        <v>81</v>
      </c>
      <c r="X301" s="157" t="s">
        <v>71</v>
      </c>
      <c r="Y301" s="157" t="s">
        <v>2927</v>
      </c>
      <c r="Z301" s="157">
        <v>190</v>
      </c>
      <c r="AA301" s="157">
        <v>190</v>
      </c>
      <c r="AB301" s="157" t="s">
        <v>534</v>
      </c>
      <c r="AC301" s="157" t="s">
        <v>535</v>
      </c>
      <c r="AD301" s="157" t="s">
        <v>533</v>
      </c>
      <c r="AE301" s="157" t="s">
        <v>1459</v>
      </c>
      <c r="AF301" s="157" t="s">
        <v>2927</v>
      </c>
      <c r="AG301" s="157" t="s">
        <v>2156</v>
      </c>
      <c r="AH301" s="157" t="s">
        <v>2928</v>
      </c>
      <c r="AI301" s="157" t="s">
        <v>533</v>
      </c>
      <c r="AJ301" s="157">
        <v>190</v>
      </c>
      <c r="AK301" s="157" t="s">
        <v>2929</v>
      </c>
      <c r="AL301" s="157" t="s">
        <v>534</v>
      </c>
      <c r="AM301" s="157" t="s">
        <v>534</v>
      </c>
      <c r="AN301" s="157" t="s">
        <v>534</v>
      </c>
      <c r="AO301" s="157" t="s">
        <v>534</v>
      </c>
      <c r="AP301" s="157" t="s">
        <v>534</v>
      </c>
      <c r="AQ301" s="157" t="s">
        <v>534</v>
      </c>
      <c r="AR301" s="157" t="s">
        <v>2930</v>
      </c>
      <c r="AS301" s="157" t="s">
        <v>534</v>
      </c>
      <c r="AT301" s="157" t="s">
        <v>534</v>
      </c>
      <c r="AU301" s="157" t="s">
        <v>2931</v>
      </c>
      <c r="AV301" s="157" t="s">
        <v>2932</v>
      </c>
      <c r="AW301" s="157" t="s">
        <v>2933</v>
      </c>
      <c r="AX301" s="157" t="s">
        <v>2934</v>
      </c>
      <c r="AY301" s="157">
        <v>2.5</v>
      </c>
      <c r="AZ301" s="157" t="s">
        <v>11</v>
      </c>
      <c r="BA301" s="157">
        <v>300000000</v>
      </c>
      <c r="BB301" s="157">
        <v>99.09</v>
      </c>
      <c r="BC301" s="157" t="s">
        <v>535</v>
      </c>
      <c r="BD301" s="157" t="s">
        <v>535</v>
      </c>
      <c r="BE301" s="157" t="s">
        <v>535</v>
      </c>
      <c r="BF301" s="157" t="s">
        <v>2926</v>
      </c>
      <c r="BG301" s="157" t="s">
        <v>533</v>
      </c>
      <c r="BH301" s="157" t="s">
        <v>533</v>
      </c>
      <c r="BI301" s="157" t="s">
        <v>81</v>
      </c>
      <c r="BJ301" s="157" t="s">
        <v>71</v>
      </c>
      <c r="BK301" s="157" t="s">
        <v>2935</v>
      </c>
      <c r="BL301" s="157" t="s">
        <v>2927</v>
      </c>
      <c r="BM301" s="157" t="s">
        <v>534</v>
      </c>
    </row>
    <row r="302" spans="1:65">
      <c r="A302" s="157">
        <v>300</v>
      </c>
      <c r="B302" s="157" t="s">
        <v>1294</v>
      </c>
      <c r="C302" s="157" t="s">
        <v>3531</v>
      </c>
      <c r="D302" s="157" t="s">
        <v>2924</v>
      </c>
      <c r="E302" s="157" t="s">
        <v>2925</v>
      </c>
      <c r="F302" s="157" t="s">
        <v>534</v>
      </c>
      <c r="G302" s="157" t="s">
        <v>534</v>
      </c>
      <c r="H302" s="157" t="s">
        <v>82</v>
      </c>
      <c r="I302" s="157" t="s">
        <v>533</v>
      </c>
      <c r="J302" s="157" t="s">
        <v>71</v>
      </c>
      <c r="K302" s="157" t="s">
        <v>533</v>
      </c>
      <c r="L302" s="157" t="s">
        <v>533</v>
      </c>
      <c r="M302" s="157" t="s">
        <v>82</v>
      </c>
      <c r="N302" s="157" t="s">
        <v>533</v>
      </c>
      <c r="O302" s="157" t="s">
        <v>533</v>
      </c>
      <c r="P302" s="157" t="s">
        <v>533</v>
      </c>
      <c r="Q302" s="157" t="s">
        <v>2591</v>
      </c>
      <c r="R302" s="157" t="s">
        <v>2926</v>
      </c>
      <c r="S302" s="157" t="s">
        <v>533</v>
      </c>
      <c r="T302" s="157" t="s">
        <v>533</v>
      </c>
      <c r="U302" s="157" t="s">
        <v>82</v>
      </c>
      <c r="V302" s="157" t="s">
        <v>533</v>
      </c>
      <c r="W302" s="157" t="s">
        <v>81</v>
      </c>
      <c r="X302" s="157" t="s">
        <v>71</v>
      </c>
      <c r="Y302" s="157" t="s">
        <v>2927</v>
      </c>
      <c r="Z302" s="157">
        <v>158</v>
      </c>
      <c r="AA302" s="157">
        <v>158</v>
      </c>
      <c r="AB302" s="157" t="s">
        <v>534</v>
      </c>
      <c r="AC302" s="157" t="s">
        <v>535</v>
      </c>
      <c r="AD302" s="157" t="s">
        <v>533</v>
      </c>
      <c r="AE302" s="157" t="s">
        <v>1459</v>
      </c>
      <c r="AF302" s="157" t="s">
        <v>2927</v>
      </c>
      <c r="AG302" s="157" t="s">
        <v>2156</v>
      </c>
      <c r="AH302" s="157" t="s">
        <v>2928</v>
      </c>
      <c r="AI302" s="157" t="s">
        <v>533</v>
      </c>
      <c r="AJ302" s="157">
        <v>158</v>
      </c>
      <c r="AK302" s="157" t="s">
        <v>2929</v>
      </c>
      <c r="AL302" s="157" t="s">
        <v>534</v>
      </c>
      <c r="AM302" s="157" t="s">
        <v>534</v>
      </c>
      <c r="AN302" s="157" t="s">
        <v>534</v>
      </c>
      <c r="AO302" s="157" t="s">
        <v>534</v>
      </c>
      <c r="AP302" s="157" t="s">
        <v>534</v>
      </c>
      <c r="AQ302" s="157" t="s">
        <v>534</v>
      </c>
      <c r="AR302" s="157" t="s">
        <v>2930</v>
      </c>
      <c r="AS302" s="157" t="s">
        <v>534</v>
      </c>
      <c r="AT302" s="157" t="s">
        <v>534</v>
      </c>
      <c r="AU302" s="157" t="s">
        <v>2931</v>
      </c>
      <c r="AV302" s="157" t="s">
        <v>2936</v>
      </c>
      <c r="AW302" s="157" t="s">
        <v>2933</v>
      </c>
      <c r="AX302" s="157" t="s">
        <v>1986</v>
      </c>
      <c r="AY302" s="157">
        <v>1.875</v>
      </c>
      <c r="AZ302" s="157" t="s">
        <v>11</v>
      </c>
      <c r="BA302" s="157">
        <v>500000000</v>
      </c>
      <c r="BB302" s="157">
        <v>99.867000000000004</v>
      </c>
      <c r="BC302" s="157" t="s">
        <v>535</v>
      </c>
      <c r="BD302" s="157" t="s">
        <v>535</v>
      </c>
      <c r="BE302" s="157" t="s">
        <v>535</v>
      </c>
      <c r="BF302" s="157" t="s">
        <v>2926</v>
      </c>
      <c r="BG302" s="157" t="s">
        <v>533</v>
      </c>
      <c r="BH302" s="157" t="s">
        <v>533</v>
      </c>
      <c r="BI302" s="157" t="s">
        <v>81</v>
      </c>
      <c r="BJ302" s="157" t="s">
        <v>71</v>
      </c>
      <c r="BK302" s="157" t="s">
        <v>2935</v>
      </c>
      <c r="BL302" s="157" t="s">
        <v>2927</v>
      </c>
      <c r="BM302" s="157" t="s">
        <v>534</v>
      </c>
    </row>
    <row r="303" spans="1:65">
      <c r="A303" s="157">
        <v>301</v>
      </c>
      <c r="B303" s="157" t="s">
        <v>1295</v>
      </c>
      <c r="C303" s="157" t="s">
        <v>3532</v>
      </c>
      <c r="D303" s="157" t="s">
        <v>2937</v>
      </c>
      <c r="E303" s="157" t="s">
        <v>533</v>
      </c>
      <c r="F303" s="157" t="s">
        <v>534</v>
      </c>
      <c r="G303" s="157" t="s">
        <v>534</v>
      </c>
      <c r="H303" s="157" t="s">
        <v>533</v>
      </c>
      <c r="I303" s="157" t="s">
        <v>533</v>
      </c>
      <c r="J303" s="157" t="s">
        <v>81</v>
      </c>
      <c r="K303" s="157" t="s">
        <v>1865</v>
      </c>
      <c r="L303" s="157" t="s">
        <v>533</v>
      </c>
      <c r="M303" s="157" t="s">
        <v>72</v>
      </c>
      <c r="N303" s="157" t="s">
        <v>72</v>
      </c>
      <c r="O303" s="157" t="s">
        <v>533</v>
      </c>
      <c r="P303" s="157" t="s">
        <v>2938</v>
      </c>
      <c r="Q303" s="157" t="s">
        <v>2939</v>
      </c>
      <c r="R303" s="157" t="s">
        <v>533</v>
      </c>
      <c r="S303" s="157" t="s">
        <v>533</v>
      </c>
      <c r="T303" s="157" t="s">
        <v>533</v>
      </c>
      <c r="U303" s="157" t="s">
        <v>533</v>
      </c>
      <c r="V303" s="157" t="s">
        <v>533</v>
      </c>
      <c r="W303" s="157" t="s">
        <v>533</v>
      </c>
      <c r="X303" s="157" t="s">
        <v>533</v>
      </c>
      <c r="Y303" s="157" t="s">
        <v>534</v>
      </c>
      <c r="Z303" s="157" t="s">
        <v>534</v>
      </c>
      <c r="AA303" s="157" t="s">
        <v>534</v>
      </c>
      <c r="AB303" s="157" t="s">
        <v>534</v>
      </c>
      <c r="AC303" s="157" t="s">
        <v>535</v>
      </c>
      <c r="AD303" s="157" t="s">
        <v>533</v>
      </c>
      <c r="AE303" s="157" t="s">
        <v>1459</v>
      </c>
      <c r="AF303" s="157" t="s">
        <v>2939</v>
      </c>
      <c r="AG303" s="157" t="s">
        <v>3364</v>
      </c>
      <c r="AH303" s="157" t="s">
        <v>1460</v>
      </c>
      <c r="AI303" s="157" t="s">
        <v>533</v>
      </c>
      <c r="AJ303" s="157" t="s">
        <v>1461</v>
      </c>
      <c r="AK303" s="157" t="s">
        <v>2940</v>
      </c>
      <c r="AL303" s="157" t="s">
        <v>1451</v>
      </c>
      <c r="AM303" s="157" t="s">
        <v>534</v>
      </c>
      <c r="AN303" s="157" t="s">
        <v>533</v>
      </c>
      <c r="AO303" s="157" t="s">
        <v>533</v>
      </c>
      <c r="AP303" s="157" t="s">
        <v>533</v>
      </c>
      <c r="AQ303" s="157" t="s">
        <v>534</v>
      </c>
      <c r="AR303" s="157" t="s">
        <v>534</v>
      </c>
      <c r="AS303" s="157" t="s">
        <v>534</v>
      </c>
      <c r="AT303" s="157" t="s">
        <v>534</v>
      </c>
      <c r="AU303" s="157" t="s">
        <v>2941</v>
      </c>
      <c r="AV303" s="157" t="s">
        <v>2942</v>
      </c>
      <c r="AW303" s="157" t="s">
        <v>2943</v>
      </c>
      <c r="AX303" s="157" t="s">
        <v>533</v>
      </c>
      <c r="AY303" s="157">
        <v>4.45</v>
      </c>
      <c r="AZ303" s="157" t="s">
        <v>11</v>
      </c>
      <c r="BA303" s="157">
        <v>300000000</v>
      </c>
      <c r="BB303" s="157">
        <v>99.995999999999995</v>
      </c>
      <c r="BC303" s="157" t="s">
        <v>535</v>
      </c>
      <c r="BD303" s="157" t="s">
        <v>535</v>
      </c>
      <c r="BE303" s="157" t="s">
        <v>535</v>
      </c>
      <c r="BF303" s="157" t="s">
        <v>534</v>
      </c>
      <c r="BG303" s="157" t="s">
        <v>534</v>
      </c>
      <c r="BH303" s="157" t="s">
        <v>534</v>
      </c>
      <c r="BI303" s="157" t="s">
        <v>534</v>
      </c>
      <c r="BJ303" s="157" t="s">
        <v>534</v>
      </c>
      <c r="BK303" s="157" t="s">
        <v>534</v>
      </c>
      <c r="BL303" s="157" t="s">
        <v>2939</v>
      </c>
      <c r="BM303" s="157" t="s">
        <v>534</v>
      </c>
    </row>
    <row r="304" spans="1:65">
      <c r="A304" s="157">
        <v>302</v>
      </c>
      <c r="B304" s="157" t="s">
        <v>1296</v>
      </c>
      <c r="C304" s="157" t="s">
        <v>3533</v>
      </c>
      <c r="D304" s="157" t="s">
        <v>2944</v>
      </c>
      <c r="E304" s="157" t="s">
        <v>533</v>
      </c>
      <c r="F304" s="157">
        <v>157912</v>
      </c>
      <c r="G304" s="157" t="s">
        <v>2945</v>
      </c>
      <c r="H304" s="157" t="s">
        <v>533</v>
      </c>
      <c r="I304" s="157" t="s">
        <v>533</v>
      </c>
      <c r="J304" s="157" t="s">
        <v>533</v>
      </c>
      <c r="K304" s="157" t="s">
        <v>533</v>
      </c>
      <c r="L304" s="157" t="s">
        <v>533</v>
      </c>
      <c r="M304" s="157" t="s">
        <v>533</v>
      </c>
      <c r="N304" s="157" t="s">
        <v>533</v>
      </c>
      <c r="O304" s="157" t="s">
        <v>533</v>
      </c>
      <c r="P304" s="157" t="s">
        <v>533</v>
      </c>
      <c r="Q304" s="157" t="s">
        <v>149</v>
      </c>
      <c r="R304" s="157" t="s">
        <v>533</v>
      </c>
      <c r="S304" s="157" t="s">
        <v>533</v>
      </c>
      <c r="T304" s="157" t="s">
        <v>533</v>
      </c>
      <c r="U304" s="157" t="s">
        <v>533</v>
      </c>
      <c r="V304" s="157" t="s">
        <v>533</v>
      </c>
      <c r="W304" s="157" t="s">
        <v>533</v>
      </c>
      <c r="X304" s="157" t="s">
        <v>533</v>
      </c>
      <c r="Y304" s="157" t="s">
        <v>534</v>
      </c>
      <c r="Z304" s="157" t="s">
        <v>534</v>
      </c>
      <c r="AA304" s="157" t="s">
        <v>534</v>
      </c>
      <c r="AB304" s="157" t="s">
        <v>534</v>
      </c>
      <c r="AC304" s="157" t="s">
        <v>535</v>
      </c>
      <c r="AD304" s="157" t="s">
        <v>533</v>
      </c>
      <c r="AE304" s="157" t="s">
        <v>81</v>
      </c>
      <c r="AF304" s="157" t="s">
        <v>149</v>
      </c>
      <c r="AG304" s="157" t="s">
        <v>149</v>
      </c>
      <c r="AH304" s="157" t="s">
        <v>1498</v>
      </c>
      <c r="AI304" s="157" t="s">
        <v>533</v>
      </c>
      <c r="AJ304" s="157" t="s">
        <v>1461</v>
      </c>
      <c r="AK304" s="157" t="s">
        <v>2946</v>
      </c>
      <c r="AL304" s="157">
        <v>157912</v>
      </c>
      <c r="AM304" s="157" t="s">
        <v>2945</v>
      </c>
      <c r="AN304" s="157" t="s">
        <v>533</v>
      </c>
      <c r="AO304" s="157" t="s">
        <v>533</v>
      </c>
      <c r="AP304" s="157" t="s">
        <v>533</v>
      </c>
      <c r="AQ304" s="157" t="s">
        <v>149</v>
      </c>
      <c r="AR304" s="157" t="s">
        <v>534</v>
      </c>
      <c r="AS304" s="157" t="s">
        <v>534</v>
      </c>
      <c r="AT304" s="157" t="s">
        <v>534</v>
      </c>
      <c r="AU304" s="157" t="s">
        <v>2947</v>
      </c>
      <c r="AV304" s="157" t="s">
        <v>1702</v>
      </c>
      <c r="AW304" s="157" t="s">
        <v>2948</v>
      </c>
      <c r="AX304" s="157" t="s">
        <v>533</v>
      </c>
      <c r="AY304" s="157">
        <v>2.69</v>
      </c>
      <c r="AZ304" s="157" t="s">
        <v>11</v>
      </c>
      <c r="BA304" s="157">
        <v>200000000</v>
      </c>
      <c r="BB304" s="157">
        <v>100</v>
      </c>
      <c r="BC304" s="157" t="s">
        <v>535</v>
      </c>
      <c r="BD304" s="157" t="s">
        <v>535</v>
      </c>
      <c r="BE304" s="157" t="s">
        <v>535</v>
      </c>
      <c r="BF304" s="157" t="s">
        <v>534</v>
      </c>
      <c r="BG304" s="157" t="s">
        <v>534</v>
      </c>
      <c r="BH304" s="157" t="s">
        <v>534</v>
      </c>
      <c r="BI304" s="157" t="s">
        <v>534</v>
      </c>
      <c r="BJ304" s="157" t="s">
        <v>534</v>
      </c>
      <c r="BK304" s="157" t="s">
        <v>534</v>
      </c>
      <c r="BL304" s="157" t="s">
        <v>149</v>
      </c>
      <c r="BM304" s="157" t="s">
        <v>534</v>
      </c>
    </row>
    <row r="305" spans="1:65">
      <c r="A305" s="157">
        <v>303</v>
      </c>
      <c r="B305" s="157" t="s">
        <v>1297</v>
      </c>
      <c r="C305" s="157" t="s">
        <v>3534</v>
      </c>
      <c r="D305" s="157" t="s">
        <v>2949</v>
      </c>
      <c r="E305" s="157" t="s">
        <v>2950</v>
      </c>
      <c r="F305" s="157" t="s">
        <v>534</v>
      </c>
      <c r="G305" s="157" t="s">
        <v>534</v>
      </c>
      <c r="H305" s="157" t="s">
        <v>533</v>
      </c>
      <c r="I305" s="157" t="s">
        <v>533</v>
      </c>
      <c r="J305" s="157" t="s">
        <v>533</v>
      </c>
      <c r="K305" s="157" t="s">
        <v>533</v>
      </c>
      <c r="L305" s="157" t="s">
        <v>533</v>
      </c>
      <c r="M305" s="157" t="s">
        <v>533</v>
      </c>
      <c r="N305" s="157" t="s">
        <v>533</v>
      </c>
      <c r="O305" s="157" t="s">
        <v>533</v>
      </c>
      <c r="P305" s="157" t="s">
        <v>533</v>
      </c>
      <c r="Q305" s="157" t="s">
        <v>149</v>
      </c>
      <c r="R305" s="157" t="s">
        <v>2951</v>
      </c>
      <c r="S305" s="157" t="s">
        <v>533</v>
      </c>
      <c r="T305" s="157" t="s">
        <v>533</v>
      </c>
      <c r="U305" s="157" t="s">
        <v>533</v>
      </c>
      <c r="V305" s="157" t="s">
        <v>533</v>
      </c>
      <c r="W305" s="157" t="s">
        <v>533</v>
      </c>
      <c r="X305" s="157" t="s">
        <v>533</v>
      </c>
      <c r="Y305" s="157" t="s">
        <v>149</v>
      </c>
      <c r="Z305" s="157" t="s">
        <v>534</v>
      </c>
      <c r="AA305" s="157" t="s">
        <v>534</v>
      </c>
      <c r="AB305" s="157" t="s">
        <v>534</v>
      </c>
      <c r="AC305" s="157" t="s">
        <v>535</v>
      </c>
      <c r="AD305" s="157" t="s">
        <v>533</v>
      </c>
      <c r="AE305" s="157" t="s">
        <v>81</v>
      </c>
      <c r="AF305" s="157" t="s">
        <v>149</v>
      </c>
      <c r="AG305" s="157" t="s">
        <v>149</v>
      </c>
      <c r="AH305" s="157" t="s">
        <v>1498</v>
      </c>
      <c r="AI305" s="157" t="s">
        <v>533</v>
      </c>
      <c r="AJ305" s="157" t="s">
        <v>1461</v>
      </c>
      <c r="AK305" s="157" t="s">
        <v>2952</v>
      </c>
      <c r="AL305" s="157" t="s">
        <v>534</v>
      </c>
      <c r="AM305" s="157" t="s">
        <v>534</v>
      </c>
      <c r="AN305" s="157" t="s">
        <v>534</v>
      </c>
      <c r="AO305" s="157" t="s">
        <v>534</v>
      </c>
      <c r="AP305" s="157" t="s">
        <v>534</v>
      </c>
      <c r="AQ305" s="157" t="s">
        <v>534</v>
      </c>
      <c r="AR305" s="157" t="s">
        <v>2953</v>
      </c>
      <c r="AS305" s="157" t="s">
        <v>534</v>
      </c>
      <c r="AT305" s="157" t="s">
        <v>534</v>
      </c>
      <c r="AU305" s="157" t="s">
        <v>2954</v>
      </c>
      <c r="AV305" s="157" t="s">
        <v>2955</v>
      </c>
      <c r="AW305" s="157" t="s">
        <v>2956</v>
      </c>
      <c r="AX305" s="157" t="s">
        <v>533</v>
      </c>
      <c r="AY305" s="157">
        <v>6.32</v>
      </c>
      <c r="AZ305" s="157" t="s">
        <v>11</v>
      </c>
      <c r="BA305" s="157">
        <v>81000000</v>
      </c>
      <c r="BB305" s="157">
        <v>98.751000000000005</v>
      </c>
      <c r="BC305" s="157" t="s">
        <v>535</v>
      </c>
      <c r="BD305" s="157" t="s">
        <v>535</v>
      </c>
      <c r="BE305" s="157" t="s">
        <v>535</v>
      </c>
      <c r="BF305" s="157" t="s">
        <v>2951</v>
      </c>
      <c r="BG305" s="157" t="s">
        <v>533</v>
      </c>
      <c r="BH305" s="157" t="s">
        <v>533</v>
      </c>
      <c r="BI305" s="157" t="s">
        <v>533</v>
      </c>
      <c r="BJ305" s="157" t="s">
        <v>533</v>
      </c>
      <c r="BK305" s="157" t="s">
        <v>149</v>
      </c>
      <c r="BL305" s="157" t="s">
        <v>149</v>
      </c>
      <c r="BM305" s="157" t="s">
        <v>534</v>
      </c>
    </row>
    <row r="306" spans="1:65">
      <c r="A306" s="157">
        <v>304</v>
      </c>
      <c r="B306" s="157" t="s">
        <v>1298</v>
      </c>
      <c r="C306" s="157" t="s">
        <v>3535</v>
      </c>
      <c r="D306" s="157" t="s">
        <v>2605</v>
      </c>
      <c r="E306" s="157" t="s">
        <v>2074</v>
      </c>
      <c r="F306" s="157" t="s">
        <v>534</v>
      </c>
      <c r="G306" s="157" t="s">
        <v>534</v>
      </c>
      <c r="H306" s="157" t="s">
        <v>1865</v>
      </c>
      <c r="I306" s="157" t="s">
        <v>533</v>
      </c>
      <c r="J306" s="157" t="s">
        <v>533</v>
      </c>
      <c r="K306" s="157" t="s">
        <v>533</v>
      </c>
      <c r="L306" s="157" t="s">
        <v>533</v>
      </c>
      <c r="M306" s="157" t="s">
        <v>533</v>
      </c>
      <c r="N306" s="157" t="s">
        <v>1865</v>
      </c>
      <c r="O306" s="157" t="s">
        <v>81</v>
      </c>
      <c r="P306" s="157" t="s">
        <v>80</v>
      </c>
      <c r="Q306" s="157" t="s">
        <v>2202</v>
      </c>
      <c r="R306" s="157" t="s">
        <v>533</v>
      </c>
      <c r="S306" s="157" t="s">
        <v>533</v>
      </c>
      <c r="T306" s="157" t="s">
        <v>533</v>
      </c>
      <c r="U306" s="157" t="s">
        <v>533</v>
      </c>
      <c r="V306" s="157" t="s">
        <v>533</v>
      </c>
      <c r="W306" s="157" t="s">
        <v>533</v>
      </c>
      <c r="X306" s="157" t="s">
        <v>533</v>
      </c>
      <c r="Y306" s="157" t="s">
        <v>534</v>
      </c>
      <c r="Z306" s="157" t="s">
        <v>534</v>
      </c>
      <c r="AA306" s="157" t="s">
        <v>534</v>
      </c>
      <c r="AB306" s="157" t="s">
        <v>534</v>
      </c>
      <c r="AC306" s="157" t="s">
        <v>535</v>
      </c>
      <c r="AD306" s="157" t="s">
        <v>533</v>
      </c>
      <c r="AE306" s="157" t="s">
        <v>1459</v>
      </c>
      <c r="AF306" s="157" t="s">
        <v>2202</v>
      </c>
      <c r="AG306" s="157" t="s">
        <v>1866</v>
      </c>
      <c r="AH306" s="157" t="s">
        <v>1982</v>
      </c>
      <c r="AI306" s="157" t="s">
        <v>1498</v>
      </c>
      <c r="AJ306" s="157" t="s">
        <v>1461</v>
      </c>
      <c r="AK306" s="157" t="s">
        <v>2606</v>
      </c>
      <c r="AL306" s="157" t="s">
        <v>534</v>
      </c>
      <c r="AM306" s="157" t="s">
        <v>534</v>
      </c>
      <c r="AN306" s="157" t="s">
        <v>534</v>
      </c>
      <c r="AO306" s="157" t="s">
        <v>534</v>
      </c>
      <c r="AP306" s="157" t="s">
        <v>534</v>
      </c>
      <c r="AQ306" s="157" t="s">
        <v>534</v>
      </c>
      <c r="AR306" s="157" t="s">
        <v>2078</v>
      </c>
      <c r="AS306" s="157" t="s">
        <v>534</v>
      </c>
      <c r="AT306" s="157" t="s">
        <v>534</v>
      </c>
      <c r="AU306" s="157" t="s">
        <v>2957</v>
      </c>
      <c r="AV306" s="157" t="s">
        <v>2958</v>
      </c>
      <c r="AW306" s="157" t="s">
        <v>2733</v>
      </c>
      <c r="AX306" s="157" t="s">
        <v>533</v>
      </c>
      <c r="AY306" s="157">
        <v>12.75</v>
      </c>
      <c r="AZ306" s="157" t="s">
        <v>11</v>
      </c>
      <c r="BA306" s="157">
        <v>190000000</v>
      </c>
      <c r="BB306" s="157">
        <v>100</v>
      </c>
      <c r="BC306" s="157" t="s">
        <v>535</v>
      </c>
      <c r="BD306" s="157" t="s">
        <v>535</v>
      </c>
      <c r="BE306" s="157" t="s">
        <v>535</v>
      </c>
      <c r="BF306" s="157" t="s">
        <v>2609</v>
      </c>
      <c r="BG306" s="157" t="s">
        <v>533</v>
      </c>
      <c r="BH306" s="157" t="s">
        <v>533</v>
      </c>
      <c r="BI306" s="157" t="s">
        <v>81</v>
      </c>
      <c r="BJ306" s="157" t="s">
        <v>80</v>
      </c>
      <c r="BK306" s="157" t="s">
        <v>576</v>
      </c>
      <c r="BL306" s="157" t="s">
        <v>576</v>
      </c>
      <c r="BM306" s="157" t="s">
        <v>534</v>
      </c>
    </row>
    <row r="307" spans="1:65">
      <c r="A307" s="157">
        <v>305</v>
      </c>
      <c r="B307" s="157" t="s">
        <v>1299</v>
      </c>
      <c r="C307" s="157" t="s">
        <v>3536</v>
      </c>
      <c r="D307" s="157" t="s">
        <v>2959</v>
      </c>
      <c r="E307" s="157" t="s">
        <v>2199</v>
      </c>
      <c r="F307" s="157" t="s">
        <v>534</v>
      </c>
      <c r="G307" s="157" t="s">
        <v>534</v>
      </c>
      <c r="H307" s="157" t="s">
        <v>533</v>
      </c>
      <c r="I307" s="157" t="s">
        <v>533</v>
      </c>
      <c r="J307" s="157" t="s">
        <v>80</v>
      </c>
      <c r="K307" s="157" t="s">
        <v>533</v>
      </c>
      <c r="L307" s="157" t="s">
        <v>533</v>
      </c>
      <c r="M307" s="157" t="s">
        <v>1865</v>
      </c>
      <c r="N307" s="157" t="s">
        <v>533</v>
      </c>
      <c r="O307" s="157" t="s">
        <v>533</v>
      </c>
      <c r="P307" s="157" t="s">
        <v>533</v>
      </c>
      <c r="Q307" s="157" t="s">
        <v>1866</v>
      </c>
      <c r="R307" s="157" t="s">
        <v>533</v>
      </c>
      <c r="S307" s="157" t="s">
        <v>533</v>
      </c>
      <c r="T307" s="157" t="s">
        <v>533</v>
      </c>
      <c r="U307" s="157" t="s">
        <v>533</v>
      </c>
      <c r="V307" s="157" t="s">
        <v>533</v>
      </c>
      <c r="W307" s="157" t="s">
        <v>533</v>
      </c>
      <c r="X307" s="157" t="s">
        <v>533</v>
      </c>
      <c r="Y307" s="157" t="s">
        <v>534</v>
      </c>
      <c r="Z307" s="157" t="s">
        <v>534</v>
      </c>
      <c r="AA307" s="157" t="s">
        <v>534</v>
      </c>
      <c r="AB307" s="157" t="s">
        <v>534</v>
      </c>
      <c r="AC307" s="157" t="s">
        <v>535</v>
      </c>
      <c r="AD307" s="157" t="s">
        <v>533</v>
      </c>
      <c r="AE307" s="157" t="s">
        <v>1775</v>
      </c>
      <c r="AF307" s="157" t="s">
        <v>1866</v>
      </c>
      <c r="AG307" s="157" t="s">
        <v>537</v>
      </c>
      <c r="AH307" s="157" t="s">
        <v>1470</v>
      </c>
      <c r="AI307" s="157" t="s">
        <v>533</v>
      </c>
      <c r="AJ307" s="157" t="s">
        <v>1461</v>
      </c>
      <c r="AK307" s="157" t="s">
        <v>2960</v>
      </c>
      <c r="AL307" s="157" t="s">
        <v>534</v>
      </c>
      <c r="AM307" s="157" t="s">
        <v>534</v>
      </c>
      <c r="AN307" s="157" t="s">
        <v>534</v>
      </c>
      <c r="AO307" s="157" t="s">
        <v>534</v>
      </c>
      <c r="AP307" s="157" t="s">
        <v>534</v>
      </c>
      <c r="AQ307" s="157" t="s">
        <v>534</v>
      </c>
      <c r="AR307" s="157" t="s">
        <v>2203</v>
      </c>
      <c r="AS307" s="157" t="s">
        <v>534</v>
      </c>
      <c r="AT307" s="157" t="s">
        <v>534</v>
      </c>
      <c r="AU307" s="157" t="s">
        <v>2961</v>
      </c>
      <c r="AV307" s="157" t="s">
        <v>1762</v>
      </c>
      <c r="AW307" s="157" t="s">
        <v>2962</v>
      </c>
      <c r="AX307" s="157" t="s">
        <v>533</v>
      </c>
      <c r="AY307" s="157">
        <v>12</v>
      </c>
      <c r="AZ307" s="157" t="s">
        <v>11</v>
      </c>
      <c r="BA307" s="157">
        <v>470000000</v>
      </c>
      <c r="BB307" s="157">
        <v>100</v>
      </c>
      <c r="BC307" s="157" t="s">
        <v>535</v>
      </c>
      <c r="BD307" s="157" t="s">
        <v>535</v>
      </c>
      <c r="BE307" s="157" t="s">
        <v>535</v>
      </c>
      <c r="BF307" s="157" t="s">
        <v>2963</v>
      </c>
      <c r="BG307" s="157" t="s">
        <v>533</v>
      </c>
      <c r="BH307" s="157" t="s">
        <v>533</v>
      </c>
      <c r="BI307" s="157" t="s">
        <v>533</v>
      </c>
      <c r="BJ307" s="157" t="s">
        <v>80</v>
      </c>
      <c r="BK307" s="157" t="s">
        <v>537</v>
      </c>
      <c r="BL307" s="157" t="s">
        <v>537</v>
      </c>
      <c r="BM307" s="157" t="s">
        <v>534</v>
      </c>
    </row>
    <row r="308" spans="1:65">
      <c r="A308" s="157">
        <v>306</v>
      </c>
      <c r="B308" s="157" t="s">
        <v>1300</v>
      </c>
      <c r="C308" s="157" t="s">
        <v>3537</v>
      </c>
      <c r="D308" s="157" t="s">
        <v>2442</v>
      </c>
      <c r="E308" s="157" t="s">
        <v>533</v>
      </c>
      <c r="F308" s="157" t="s">
        <v>534</v>
      </c>
      <c r="G308" s="157" t="s">
        <v>534</v>
      </c>
      <c r="H308" s="157" t="s">
        <v>91</v>
      </c>
      <c r="I308" s="157" t="s">
        <v>533</v>
      </c>
      <c r="J308" s="157" t="s">
        <v>84</v>
      </c>
      <c r="K308" s="157" t="s">
        <v>533</v>
      </c>
      <c r="L308" s="157" t="s">
        <v>75</v>
      </c>
      <c r="M308" s="157" t="s">
        <v>533</v>
      </c>
      <c r="N308" s="157" t="s">
        <v>533</v>
      </c>
      <c r="O308" s="157" t="s">
        <v>83</v>
      </c>
      <c r="P308" s="157" t="s">
        <v>71</v>
      </c>
      <c r="Q308" s="157" t="s">
        <v>1847</v>
      </c>
      <c r="R308" s="157" t="s">
        <v>533</v>
      </c>
      <c r="S308" s="157" t="s">
        <v>533</v>
      </c>
      <c r="T308" s="157" t="s">
        <v>533</v>
      </c>
      <c r="U308" s="157" t="s">
        <v>533</v>
      </c>
      <c r="V308" s="157" t="s">
        <v>533</v>
      </c>
      <c r="W308" s="157" t="s">
        <v>533</v>
      </c>
      <c r="X308" s="157" t="s">
        <v>533</v>
      </c>
      <c r="Y308" s="157" t="s">
        <v>534</v>
      </c>
      <c r="Z308" s="157">
        <v>252.5</v>
      </c>
      <c r="AA308" s="157">
        <v>252.5</v>
      </c>
      <c r="AB308" s="157">
        <v>252.5</v>
      </c>
      <c r="AC308" s="157" t="s">
        <v>535</v>
      </c>
      <c r="AD308" s="157" t="s">
        <v>533</v>
      </c>
      <c r="AE308" s="157" t="s">
        <v>1775</v>
      </c>
      <c r="AF308" s="157" t="s">
        <v>561</v>
      </c>
      <c r="AG308" s="157" t="s">
        <v>3419</v>
      </c>
      <c r="AH308" s="157" t="s">
        <v>1498</v>
      </c>
      <c r="AI308" s="157" t="s">
        <v>533</v>
      </c>
      <c r="AJ308" s="157">
        <v>252.5</v>
      </c>
      <c r="AK308" s="157" t="s">
        <v>2443</v>
      </c>
      <c r="AL308" s="157" t="s">
        <v>534</v>
      </c>
      <c r="AM308" s="157" t="s">
        <v>534</v>
      </c>
      <c r="AN308" s="157" t="s">
        <v>534</v>
      </c>
      <c r="AO308" s="157" t="s">
        <v>534</v>
      </c>
      <c r="AP308" s="157" t="s">
        <v>534</v>
      </c>
      <c r="AQ308" s="157" t="s">
        <v>534</v>
      </c>
      <c r="AR308" s="157" t="s">
        <v>534</v>
      </c>
      <c r="AS308" s="157" t="s">
        <v>534</v>
      </c>
      <c r="AT308" s="157" t="s">
        <v>534</v>
      </c>
      <c r="AU308" s="157" t="s">
        <v>2962</v>
      </c>
      <c r="AV308" s="157" t="s">
        <v>534</v>
      </c>
      <c r="AW308" s="157" t="s">
        <v>2964</v>
      </c>
      <c r="AX308" s="157" t="s">
        <v>2965</v>
      </c>
      <c r="AY308" s="157">
        <v>3.7250000000000001</v>
      </c>
      <c r="AZ308" s="157" t="s">
        <v>11</v>
      </c>
      <c r="BA308" s="157">
        <v>500000000</v>
      </c>
      <c r="BB308" s="157">
        <v>100</v>
      </c>
      <c r="BC308" s="157" t="s">
        <v>535</v>
      </c>
      <c r="BD308" s="157" t="s">
        <v>535</v>
      </c>
      <c r="BE308" s="157" t="s">
        <v>535</v>
      </c>
      <c r="BF308" s="157" t="s">
        <v>1529</v>
      </c>
      <c r="BG308" s="157" t="s">
        <v>533</v>
      </c>
      <c r="BH308" s="157" t="s">
        <v>75</v>
      </c>
      <c r="BI308" s="157" t="s">
        <v>83</v>
      </c>
      <c r="BJ308" s="157" t="s">
        <v>71</v>
      </c>
      <c r="BK308" s="157" t="s">
        <v>1847</v>
      </c>
      <c r="BL308" s="157" t="s">
        <v>1847</v>
      </c>
      <c r="BM308" s="157" t="s">
        <v>534</v>
      </c>
    </row>
    <row r="309" spans="1:65">
      <c r="A309" s="157">
        <v>307</v>
      </c>
      <c r="B309" s="157" t="s">
        <v>1301</v>
      </c>
      <c r="C309" s="157" t="s">
        <v>3538</v>
      </c>
      <c r="D309" s="157" t="s">
        <v>1843</v>
      </c>
      <c r="E309" s="157" t="s">
        <v>533</v>
      </c>
      <c r="F309" s="157">
        <v>20204333</v>
      </c>
      <c r="G309" s="157" t="s">
        <v>1844</v>
      </c>
      <c r="H309" s="157" t="s">
        <v>1865</v>
      </c>
      <c r="I309" s="157" t="s">
        <v>533</v>
      </c>
      <c r="J309" s="157" t="s">
        <v>81</v>
      </c>
      <c r="K309" s="157" t="s">
        <v>533</v>
      </c>
      <c r="L309" s="157" t="s">
        <v>533</v>
      </c>
      <c r="M309" s="157" t="s">
        <v>82</v>
      </c>
      <c r="N309" s="157" t="s">
        <v>533</v>
      </c>
      <c r="O309" s="157" t="s">
        <v>83</v>
      </c>
      <c r="P309" s="157" t="s">
        <v>71</v>
      </c>
      <c r="Q309" s="157" t="s">
        <v>1845</v>
      </c>
      <c r="R309" s="157" t="s">
        <v>533</v>
      </c>
      <c r="S309" s="157" t="s">
        <v>533</v>
      </c>
      <c r="T309" s="157" t="s">
        <v>533</v>
      </c>
      <c r="U309" s="157" t="s">
        <v>533</v>
      </c>
      <c r="V309" s="157" t="s">
        <v>533</v>
      </c>
      <c r="W309" s="157" t="s">
        <v>533</v>
      </c>
      <c r="X309" s="157" t="s">
        <v>533</v>
      </c>
      <c r="Y309" s="157" t="s">
        <v>534</v>
      </c>
      <c r="Z309" s="157">
        <v>83</v>
      </c>
      <c r="AA309" s="157">
        <v>83</v>
      </c>
      <c r="AB309" s="157">
        <v>83</v>
      </c>
      <c r="AC309" s="157" t="s">
        <v>1477</v>
      </c>
      <c r="AD309" s="157" t="s">
        <v>2966</v>
      </c>
      <c r="AE309" s="157" t="s">
        <v>1459</v>
      </c>
      <c r="AF309" s="157" t="s">
        <v>1845</v>
      </c>
      <c r="AG309" s="157" t="s">
        <v>3520</v>
      </c>
      <c r="AH309" s="157" t="s">
        <v>1498</v>
      </c>
      <c r="AI309" s="157" t="s">
        <v>533</v>
      </c>
      <c r="AJ309" s="157">
        <v>83</v>
      </c>
      <c r="AK309" s="157" t="s">
        <v>1846</v>
      </c>
      <c r="AL309" s="157">
        <v>20204333</v>
      </c>
      <c r="AM309" s="157" t="s">
        <v>1844</v>
      </c>
      <c r="AN309" s="157" t="s">
        <v>75</v>
      </c>
      <c r="AO309" s="157" t="s">
        <v>83</v>
      </c>
      <c r="AP309" s="157" t="s">
        <v>71</v>
      </c>
      <c r="AQ309" s="157" t="s">
        <v>1847</v>
      </c>
      <c r="AR309" s="157" t="s">
        <v>534</v>
      </c>
      <c r="AS309" s="157" t="s">
        <v>534</v>
      </c>
      <c r="AT309" s="157" t="s">
        <v>534</v>
      </c>
      <c r="AU309" s="157" t="s">
        <v>2967</v>
      </c>
      <c r="AV309" s="157" t="s">
        <v>1781</v>
      </c>
      <c r="AW309" s="157" t="s">
        <v>2968</v>
      </c>
      <c r="AX309" s="157" t="s">
        <v>533</v>
      </c>
      <c r="AY309" s="157">
        <v>5.6085700000000003</v>
      </c>
      <c r="AZ309" s="157" t="s">
        <v>11</v>
      </c>
      <c r="BA309" s="157">
        <v>300000000</v>
      </c>
      <c r="BB309" s="157">
        <v>100</v>
      </c>
      <c r="BC309" s="157" t="s">
        <v>535</v>
      </c>
      <c r="BD309" s="157" t="s">
        <v>535</v>
      </c>
      <c r="BE309" s="157" t="s">
        <v>535</v>
      </c>
      <c r="BF309" s="157" t="s">
        <v>1529</v>
      </c>
      <c r="BG309" s="157" t="s">
        <v>533</v>
      </c>
      <c r="BH309" s="157" t="s">
        <v>75</v>
      </c>
      <c r="BI309" s="157" t="s">
        <v>83</v>
      </c>
      <c r="BJ309" s="157" t="s">
        <v>71</v>
      </c>
      <c r="BK309" s="157" t="s">
        <v>1847</v>
      </c>
      <c r="BL309" s="157" t="s">
        <v>1847</v>
      </c>
      <c r="BM309" s="157" t="s">
        <v>534</v>
      </c>
    </row>
    <row r="310" spans="1:65">
      <c r="A310" s="157">
        <v>308</v>
      </c>
      <c r="B310" s="157" t="s">
        <v>1302</v>
      </c>
      <c r="C310" s="157" t="s">
        <v>3538</v>
      </c>
      <c r="D310" s="157" t="s">
        <v>1843</v>
      </c>
      <c r="E310" s="157" t="s">
        <v>533</v>
      </c>
      <c r="F310" s="157">
        <v>20204333</v>
      </c>
      <c r="G310" s="157" t="s">
        <v>1844</v>
      </c>
      <c r="H310" s="157" t="s">
        <v>82</v>
      </c>
      <c r="I310" s="157" t="s">
        <v>533</v>
      </c>
      <c r="J310" s="157" t="s">
        <v>71</v>
      </c>
      <c r="K310" s="157" t="s">
        <v>533</v>
      </c>
      <c r="L310" s="157" t="s">
        <v>533</v>
      </c>
      <c r="M310" s="157" t="s">
        <v>82</v>
      </c>
      <c r="N310" s="157" t="s">
        <v>533</v>
      </c>
      <c r="O310" s="157" t="s">
        <v>83</v>
      </c>
      <c r="P310" s="157" t="s">
        <v>71</v>
      </c>
      <c r="Q310" s="157" t="s">
        <v>1845</v>
      </c>
      <c r="R310" s="157" t="s">
        <v>533</v>
      </c>
      <c r="S310" s="157" t="s">
        <v>533</v>
      </c>
      <c r="T310" s="157" t="s">
        <v>533</v>
      </c>
      <c r="U310" s="157" t="s">
        <v>533</v>
      </c>
      <c r="V310" s="157" t="s">
        <v>533</v>
      </c>
      <c r="W310" s="157" t="s">
        <v>533</v>
      </c>
      <c r="X310" s="157" t="s">
        <v>533</v>
      </c>
      <c r="Y310" s="157" t="s">
        <v>534</v>
      </c>
      <c r="Z310" s="157">
        <v>95</v>
      </c>
      <c r="AA310" s="157">
        <v>95</v>
      </c>
      <c r="AB310" s="157">
        <v>95</v>
      </c>
      <c r="AC310" s="157" t="s">
        <v>1477</v>
      </c>
      <c r="AD310" s="157" t="s">
        <v>2969</v>
      </c>
      <c r="AE310" s="157" t="s">
        <v>1459</v>
      </c>
      <c r="AF310" s="157" t="s">
        <v>1845</v>
      </c>
      <c r="AG310" s="157" t="s">
        <v>2156</v>
      </c>
      <c r="AH310" s="157" t="s">
        <v>1498</v>
      </c>
      <c r="AI310" s="157" t="s">
        <v>533</v>
      </c>
      <c r="AJ310" s="157">
        <v>95</v>
      </c>
      <c r="AK310" s="157" t="s">
        <v>1846</v>
      </c>
      <c r="AL310" s="157">
        <v>20204333</v>
      </c>
      <c r="AM310" s="157" t="s">
        <v>1844</v>
      </c>
      <c r="AN310" s="157" t="s">
        <v>75</v>
      </c>
      <c r="AO310" s="157" t="s">
        <v>83</v>
      </c>
      <c r="AP310" s="157" t="s">
        <v>71</v>
      </c>
      <c r="AQ310" s="157" t="s">
        <v>1847</v>
      </c>
      <c r="AR310" s="157" t="s">
        <v>534</v>
      </c>
      <c r="AS310" s="157" t="s">
        <v>534</v>
      </c>
      <c r="AT310" s="157" t="s">
        <v>534</v>
      </c>
      <c r="AU310" s="157" t="s">
        <v>2967</v>
      </c>
      <c r="AV310" s="157" t="s">
        <v>2970</v>
      </c>
      <c r="AW310" s="157" t="s">
        <v>2968</v>
      </c>
      <c r="AX310" s="157" t="s">
        <v>533</v>
      </c>
      <c r="AY310" s="157">
        <v>6.6139100000000015</v>
      </c>
      <c r="AZ310" s="157" t="s">
        <v>11</v>
      </c>
      <c r="BA310" s="157">
        <v>500000000</v>
      </c>
      <c r="BB310" s="157">
        <v>100</v>
      </c>
      <c r="BC310" s="157" t="s">
        <v>535</v>
      </c>
      <c r="BD310" s="157" t="s">
        <v>535</v>
      </c>
      <c r="BE310" s="157" t="s">
        <v>535</v>
      </c>
      <c r="BF310" s="157" t="s">
        <v>1529</v>
      </c>
      <c r="BG310" s="157" t="s">
        <v>533</v>
      </c>
      <c r="BH310" s="157" t="s">
        <v>75</v>
      </c>
      <c r="BI310" s="157" t="s">
        <v>83</v>
      </c>
      <c r="BJ310" s="157" t="s">
        <v>71</v>
      </c>
      <c r="BK310" s="157" t="s">
        <v>1847</v>
      </c>
      <c r="BL310" s="157" t="s">
        <v>1847</v>
      </c>
      <c r="BM310" s="157" t="s">
        <v>534</v>
      </c>
    </row>
    <row r="311" spans="1:65">
      <c r="A311" s="157">
        <v>309</v>
      </c>
      <c r="B311" s="157" t="s">
        <v>1303</v>
      </c>
      <c r="C311" s="157" t="s">
        <v>3539</v>
      </c>
      <c r="D311" s="157" t="s">
        <v>2971</v>
      </c>
      <c r="E311" s="157" t="s">
        <v>533</v>
      </c>
      <c r="F311" s="157" t="s">
        <v>534</v>
      </c>
      <c r="G311" s="157" t="s">
        <v>534</v>
      </c>
      <c r="H311" s="157" t="s">
        <v>533</v>
      </c>
      <c r="I311" s="157" t="s">
        <v>533</v>
      </c>
      <c r="J311" s="157" t="s">
        <v>533</v>
      </c>
      <c r="K311" s="157" t="s">
        <v>533</v>
      </c>
      <c r="L311" s="157" t="s">
        <v>533</v>
      </c>
      <c r="M311" s="157" t="s">
        <v>533</v>
      </c>
      <c r="N311" s="157" t="s">
        <v>1865</v>
      </c>
      <c r="O311" s="157" t="s">
        <v>533</v>
      </c>
      <c r="P311" s="157" t="s">
        <v>80</v>
      </c>
      <c r="Q311" s="157" t="s">
        <v>2731</v>
      </c>
      <c r="R311" s="157" t="s">
        <v>533</v>
      </c>
      <c r="S311" s="157" t="s">
        <v>533</v>
      </c>
      <c r="T311" s="157" t="s">
        <v>533</v>
      </c>
      <c r="U311" s="157" t="s">
        <v>533</v>
      </c>
      <c r="V311" s="157" t="s">
        <v>533</v>
      </c>
      <c r="W311" s="157" t="s">
        <v>533</v>
      </c>
      <c r="X311" s="157" t="s">
        <v>533</v>
      </c>
      <c r="Y311" s="157" t="s">
        <v>534</v>
      </c>
      <c r="Z311" s="157" t="s">
        <v>534</v>
      </c>
      <c r="AA311" s="157" t="s">
        <v>534</v>
      </c>
      <c r="AB311" s="157" t="s">
        <v>534</v>
      </c>
      <c r="AC311" s="157" t="s">
        <v>535</v>
      </c>
      <c r="AD311" s="157" t="s">
        <v>533</v>
      </c>
      <c r="AE311" s="157" t="s">
        <v>81</v>
      </c>
      <c r="AF311" s="157" t="s">
        <v>2731</v>
      </c>
      <c r="AG311" s="157" t="s">
        <v>149</v>
      </c>
      <c r="AH311" s="157" t="s">
        <v>1460</v>
      </c>
      <c r="AI311" s="157" t="s">
        <v>533</v>
      </c>
      <c r="AJ311" s="157" t="s">
        <v>1461</v>
      </c>
      <c r="AK311" s="157" t="s">
        <v>2972</v>
      </c>
      <c r="AL311" s="157" t="s">
        <v>534</v>
      </c>
      <c r="AM311" s="157" t="s">
        <v>534</v>
      </c>
      <c r="AN311" s="157" t="s">
        <v>534</v>
      </c>
      <c r="AO311" s="157" t="s">
        <v>534</v>
      </c>
      <c r="AP311" s="157" t="s">
        <v>534</v>
      </c>
      <c r="AQ311" s="157" t="s">
        <v>534</v>
      </c>
      <c r="AR311" s="157" t="s">
        <v>534</v>
      </c>
      <c r="AS311" s="157" t="s">
        <v>534</v>
      </c>
      <c r="AT311" s="157" t="s">
        <v>534</v>
      </c>
      <c r="AU311" s="157" t="s">
        <v>2973</v>
      </c>
      <c r="AV311" s="157" t="s">
        <v>2974</v>
      </c>
      <c r="AW311" s="157" t="s">
        <v>2975</v>
      </c>
      <c r="AX311" s="157" t="s">
        <v>533</v>
      </c>
      <c r="AY311" s="157">
        <v>5.8</v>
      </c>
      <c r="AZ311" s="157" t="s">
        <v>11</v>
      </c>
      <c r="BA311" s="157">
        <v>200000000</v>
      </c>
      <c r="BB311" s="157" t="s">
        <v>533</v>
      </c>
      <c r="BC311" s="157" t="s">
        <v>535</v>
      </c>
      <c r="BD311" s="157" t="s">
        <v>535</v>
      </c>
      <c r="BE311" s="157" t="s">
        <v>535</v>
      </c>
      <c r="BF311" s="157" t="s">
        <v>534</v>
      </c>
      <c r="BG311" s="157" t="s">
        <v>534</v>
      </c>
      <c r="BH311" s="157" t="s">
        <v>534</v>
      </c>
      <c r="BI311" s="157" t="s">
        <v>534</v>
      </c>
      <c r="BJ311" s="157" t="s">
        <v>534</v>
      </c>
      <c r="BK311" s="157" t="s">
        <v>534</v>
      </c>
      <c r="BL311" s="157" t="s">
        <v>2731</v>
      </c>
      <c r="BM311" s="157" t="s">
        <v>534</v>
      </c>
    </row>
    <row r="312" spans="1:65">
      <c r="A312" s="157">
        <v>310</v>
      </c>
      <c r="B312" s="157" t="s">
        <v>1304</v>
      </c>
      <c r="C312" s="157" t="s">
        <v>3540</v>
      </c>
      <c r="D312" s="157" t="s">
        <v>2730</v>
      </c>
      <c r="E312" s="157" t="s">
        <v>2074</v>
      </c>
      <c r="F312" s="157" t="s">
        <v>534</v>
      </c>
      <c r="G312" s="157" t="s">
        <v>534</v>
      </c>
      <c r="H312" s="157" t="s">
        <v>1865</v>
      </c>
      <c r="I312" s="157" t="s">
        <v>533</v>
      </c>
      <c r="J312" s="157" t="s">
        <v>80</v>
      </c>
      <c r="K312" s="157" t="s">
        <v>533</v>
      </c>
      <c r="L312" s="157" t="s">
        <v>533</v>
      </c>
      <c r="M312" s="157" t="s">
        <v>533</v>
      </c>
      <c r="N312" s="157" t="s">
        <v>1865</v>
      </c>
      <c r="O312" s="157" t="s">
        <v>533</v>
      </c>
      <c r="P312" s="157" t="s">
        <v>80</v>
      </c>
      <c r="Q312" s="157" t="s">
        <v>2731</v>
      </c>
      <c r="R312" s="157" t="s">
        <v>533</v>
      </c>
      <c r="S312" s="157" t="s">
        <v>533</v>
      </c>
      <c r="T312" s="157" t="s">
        <v>533</v>
      </c>
      <c r="U312" s="157" t="s">
        <v>533</v>
      </c>
      <c r="V312" s="157" t="s">
        <v>533</v>
      </c>
      <c r="W312" s="157" t="s">
        <v>533</v>
      </c>
      <c r="X312" s="157" t="s">
        <v>533</v>
      </c>
      <c r="Y312" s="157" t="s">
        <v>534</v>
      </c>
      <c r="Z312" s="157" t="s">
        <v>534</v>
      </c>
      <c r="AA312" s="157" t="s">
        <v>534</v>
      </c>
      <c r="AB312" s="157" t="s">
        <v>534</v>
      </c>
      <c r="AC312" s="157" t="s">
        <v>535</v>
      </c>
      <c r="AD312" s="157" t="s">
        <v>533</v>
      </c>
      <c r="AE312" s="157" t="s">
        <v>1775</v>
      </c>
      <c r="AF312" s="157" t="s">
        <v>2731</v>
      </c>
      <c r="AG312" s="157" t="s">
        <v>2731</v>
      </c>
      <c r="AH312" s="157" t="s">
        <v>1982</v>
      </c>
      <c r="AI312" s="157" t="s">
        <v>1498</v>
      </c>
      <c r="AJ312" s="157" t="s">
        <v>1461</v>
      </c>
      <c r="AK312" s="157" t="s">
        <v>2732</v>
      </c>
      <c r="AL312" s="157" t="s">
        <v>1451</v>
      </c>
      <c r="AM312" s="157" t="s">
        <v>534</v>
      </c>
      <c r="AN312" s="157" t="s">
        <v>533</v>
      </c>
      <c r="AO312" s="157" t="s">
        <v>533</v>
      </c>
      <c r="AP312" s="157" t="s">
        <v>533</v>
      </c>
      <c r="AQ312" s="157" t="s">
        <v>534</v>
      </c>
      <c r="AR312" s="157" t="s">
        <v>2078</v>
      </c>
      <c r="AS312" s="157" t="s">
        <v>534</v>
      </c>
      <c r="AT312" s="157" t="s">
        <v>534</v>
      </c>
      <c r="AU312" s="157" t="s">
        <v>2734</v>
      </c>
      <c r="AV312" s="157" t="s">
        <v>2976</v>
      </c>
      <c r="AW312" s="157" t="s">
        <v>2977</v>
      </c>
      <c r="AX312" s="157" t="s">
        <v>533</v>
      </c>
      <c r="AY312" s="157">
        <v>11.8</v>
      </c>
      <c r="AZ312" s="157" t="s">
        <v>11</v>
      </c>
      <c r="BA312" s="157">
        <v>200000000</v>
      </c>
      <c r="BB312" s="157">
        <v>98.156000000000006</v>
      </c>
      <c r="BC312" s="157" t="s">
        <v>1477</v>
      </c>
      <c r="BD312" s="157" t="s">
        <v>535</v>
      </c>
      <c r="BE312" s="157" t="s">
        <v>535</v>
      </c>
      <c r="BF312" s="157" t="s">
        <v>2735</v>
      </c>
      <c r="BG312" s="157" t="s">
        <v>533</v>
      </c>
      <c r="BH312" s="157" t="s">
        <v>533</v>
      </c>
      <c r="BI312" s="157" t="s">
        <v>533</v>
      </c>
      <c r="BJ312" s="157" t="s">
        <v>80</v>
      </c>
      <c r="BK312" s="157" t="s">
        <v>537</v>
      </c>
      <c r="BL312" s="157" t="s">
        <v>537</v>
      </c>
      <c r="BM312" s="157" t="s">
        <v>3547</v>
      </c>
    </row>
    <row r="313" spans="1:65">
      <c r="A313" s="157">
        <v>311</v>
      </c>
      <c r="B313" s="157" t="s">
        <v>1305</v>
      </c>
      <c r="C313" s="157" t="s">
        <v>3541</v>
      </c>
      <c r="D313" s="157" t="s">
        <v>2978</v>
      </c>
      <c r="E313" s="157" t="s">
        <v>2979</v>
      </c>
      <c r="F313" s="157" t="s">
        <v>534</v>
      </c>
      <c r="G313" s="157" t="s">
        <v>534</v>
      </c>
      <c r="H313" s="157" t="s">
        <v>86</v>
      </c>
      <c r="I313" s="157" t="s">
        <v>533</v>
      </c>
      <c r="J313" s="157" t="s">
        <v>533</v>
      </c>
      <c r="K313" s="157" t="s">
        <v>533</v>
      </c>
      <c r="L313" s="157" t="s">
        <v>533</v>
      </c>
      <c r="M313" s="157" t="s">
        <v>86</v>
      </c>
      <c r="N313" s="157" t="s">
        <v>533</v>
      </c>
      <c r="O313" s="157" t="s">
        <v>533</v>
      </c>
      <c r="P313" s="157" t="s">
        <v>533</v>
      </c>
      <c r="Q313" s="157" t="s">
        <v>2260</v>
      </c>
      <c r="R313" s="157" t="s">
        <v>2980</v>
      </c>
      <c r="S313" s="157" t="s">
        <v>533</v>
      </c>
      <c r="T313" s="157" t="s">
        <v>533</v>
      </c>
      <c r="U313" s="157" t="s">
        <v>74</v>
      </c>
      <c r="V313" s="157" t="s">
        <v>533</v>
      </c>
      <c r="W313" s="157" t="s">
        <v>533</v>
      </c>
      <c r="X313" s="157" t="s">
        <v>83</v>
      </c>
      <c r="Y313" s="157" t="s">
        <v>330</v>
      </c>
      <c r="Z313" s="157">
        <v>199.8</v>
      </c>
      <c r="AA313" s="157">
        <v>199.8</v>
      </c>
      <c r="AB313" s="157">
        <v>499.8</v>
      </c>
      <c r="AC313" s="157" t="s">
        <v>535</v>
      </c>
      <c r="AD313" s="157" t="s">
        <v>533</v>
      </c>
      <c r="AE313" s="157" t="s">
        <v>1459</v>
      </c>
      <c r="AF313" s="157" t="s">
        <v>330</v>
      </c>
      <c r="AG313" s="157" t="s">
        <v>2260</v>
      </c>
      <c r="AH313" s="157" t="s">
        <v>1470</v>
      </c>
      <c r="AI313" s="157" t="s">
        <v>533</v>
      </c>
      <c r="AJ313" s="157">
        <v>199.8</v>
      </c>
      <c r="AK313" s="157" t="s">
        <v>2981</v>
      </c>
      <c r="AL313" s="157" t="s">
        <v>534</v>
      </c>
      <c r="AM313" s="157" t="s">
        <v>534</v>
      </c>
      <c r="AN313" s="157" t="s">
        <v>534</v>
      </c>
      <c r="AO313" s="157" t="s">
        <v>534</v>
      </c>
      <c r="AP313" s="157" t="s">
        <v>534</v>
      </c>
      <c r="AQ313" s="157" t="s">
        <v>534</v>
      </c>
      <c r="AR313" s="157" t="s">
        <v>2982</v>
      </c>
      <c r="AS313" s="157" t="s">
        <v>534</v>
      </c>
      <c r="AT313" s="157" t="s">
        <v>534</v>
      </c>
      <c r="AU313" s="157" t="s">
        <v>2983</v>
      </c>
      <c r="AV313" s="157" t="s">
        <v>534</v>
      </c>
      <c r="AW313" s="157" t="s">
        <v>2984</v>
      </c>
      <c r="AX313" s="157" t="s">
        <v>2985</v>
      </c>
      <c r="AY313" s="157">
        <v>3.4249999999999998</v>
      </c>
      <c r="AZ313" s="157" t="s">
        <v>11</v>
      </c>
      <c r="BA313" s="157">
        <v>1000000000</v>
      </c>
      <c r="BB313" s="157">
        <v>100</v>
      </c>
      <c r="BC313" s="157" t="s">
        <v>535</v>
      </c>
      <c r="BD313" s="157" t="s">
        <v>535</v>
      </c>
      <c r="BE313" s="157" t="s">
        <v>535</v>
      </c>
      <c r="BF313" s="157" t="s">
        <v>2980</v>
      </c>
      <c r="BG313" s="157" t="s">
        <v>533</v>
      </c>
      <c r="BH313" s="157" t="s">
        <v>533</v>
      </c>
      <c r="BI313" s="157" t="s">
        <v>533</v>
      </c>
      <c r="BJ313" s="157" t="s">
        <v>83</v>
      </c>
      <c r="BK313" s="157" t="s">
        <v>565</v>
      </c>
      <c r="BL313" s="157" t="s">
        <v>330</v>
      </c>
      <c r="BM313" s="157" t="s">
        <v>534</v>
      </c>
    </row>
    <row r="314" spans="1:65">
      <c r="A314" s="157">
        <v>312</v>
      </c>
      <c r="B314" s="157" t="s">
        <v>1306</v>
      </c>
      <c r="C314" s="157" t="s">
        <v>3541</v>
      </c>
      <c r="D314" s="157" t="s">
        <v>2978</v>
      </c>
      <c r="E314" s="157" t="s">
        <v>2979</v>
      </c>
      <c r="F314" s="157" t="s">
        <v>534</v>
      </c>
      <c r="G314" s="157" t="s">
        <v>534</v>
      </c>
      <c r="H314" s="157" t="s">
        <v>86</v>
      </c>
      <c r="I314" s="157" t="s">
        <v>533</v>
      </c>
      <c r="J314" s="157" t="s">
        <v>533</v>
      </c>
      <c r="K314" s="157" t="s">
        <v>533</v>
      </c>
      <c r="L314" s="157" t="s">
        <v>533</v>
      </c>
      <c r="M314" s="157" t="s">
        <v>86</v>
      </c>
      <c r="N314" s="157" t="s">
        <v>533</v>
      </c>
      <c r="O314" s="157" t="s">
        <v>533</v>
      </c>
      <c r="P314" s="157" t="s">
        <v>533</v>
      </c>
      <c r="Q314" s="157" t="s">
        <v>2260</v>
      </c>
      <c r="R314" s="157" t="s">
        <v>2980</v>
      </c>
      <c r="S314" s="157" t="s">
        <v>533</v>
      </c>
      <c r="T314" s="157" t="s">
        <v>533</v>
      </c>
      <c r="U314" s="157" t="s">
        <v>74</v>
      </c>
      <c r="V314" s="157" t="s">
        <v>533</v>
      </c>
      <c r="W314" s="157" t="s">
        <v>533</v>
      </c>
      <c r="X314" s="157" t="s">
        <v>83</v>
      </c>
      <c r="Y314" s="157" t="s">
        <v>330</v>
      </c>
      <c r="Z314" s="157">
        <v>211.7</v>
      </c>
      <c r="AA314" s="157">
        <v>211.7</v>
      </c>
      <c r="AB314" s="157">
        <v>511.7</v>
      </c>
      <c r="AC314" s="157" t="s">
        <v>535</v>
      </c>
      <c r="AD314" s="157" t="s">
        <v>533</v>
      </c>
      <c r="AE314" s="157" t="s">
        <v>1459</v>
      </c>
      <c r="AF314" s="157" t="s">
        <v>330</v>
      </c>
      <c r="AG314" s="157" t="s">
        <v>2260</v>
      </c>
      <c r="AH314" s="157" t="s">
        <v>1470</v>
      </c>
      <c r="AI314" s="157" t="s">
        <v>533</v>
      </c>
      <c r="AJ314" s="157">
        <v>211.7</v>
      </c>
      <c r="AK314" s="157" t="s">
        <v>2981</v>
      </c>
      <c r="AL314" s="157" t="s">
        <v>534</v>
      </c>
      <c r="AM314" s="157" t="s">
        <v>534</v>
      </c>
      <c r="AN314" s="157" t="s">
        <v>534</v>
      </c>
      <c r="AO314" s="157" t="s">
        <v>534</v>
      </c>
      <c r="AP314" s="157" t="s">
        <v>534</v>
      </c>
      <c r="AQ314" s="157" t="s">
        <v>534</v>
      </c>
      <c r="AR314" s="157" t="s">
        <v>2982</v>
      </c>
      <c r="AS314" s="157" t="s">
        <v>534</v>
      </c>
      <c r="AT314" s="157" t="s">
        <v>534</v>
      </c>
      <c r="AU314" s="157" t="s">
        <v>2983</v>
      </c>
      <c r="AV314" s="157" t="s">
        <v>534</v>
      </c>
      <c r="AW314" s="157" t="s">
        <v>2984</v>
      </c>
      <c r="AX314" s="157" t="s">
        <v>2986</v>
      </c>
      <c r="AY314" s="157">
        <v>3.65</v>
      </c>
      <c r="AZ314" s="157" t="s">
        <v>11</v>
      </c>
      <c r="BA314" s="157">
        <v>500000000</v>
      </c>
      <c r="BB314" s="157">
        <v>100</v>
      </c>
      <c r="BC314" s="157" t="s">
        <v>535</v>
      </c>
      <c r="BD314" s="157" t="s">
        <v>535</v>
      </c>
      <c r="BE314" s="157" t="s">
        <v>535</v>
      </c>
      <c r="BF314" s="157" t="s">
        <v>2980</v>
      </c>
      <c r="BG314" s="157" t="s">
        <v>533</v>
      </c>
      <c r="BH314" s="157" t="s">
        <v>533</v>
      </c>
      <c r="BI314" s="157" t="s">
        <v>533</v>
      </c>
      <c r="BJ314" s="157" t="s">
        <v>83</v>
      </c>
      <c r="BK314" s="157" t="s">
        <v>565</v>
      </c>
      <c r="BL314" s="157" t="s">
        <v>330</v>
      </c>
      <c r="BM314" s="157" t="s">
        <v>534</v>
      </c>
    </row>
    <row r="315" spans="1:65">
      <c r="A315" s="157">
        <v>313</v>
      </c>
      <c r="B315" s="157" t="s">
        <v>1307</v>
      </c>
      <c r="C315" s="157" t="s">
        <v>3542</v>
      </c>
      <c r="D315" s="157" t="s">
        <v>2710</v>
      </c>
      <c r="E315" s="157" t="s">
        <v>2199</v>
      </c>
      <c r="F315" s="157" t="s">
        <v>534</v>
      </c>
      <c r="G315" s="157" t="s">
        <v>534</v>
      </c>
      <c r="H315" s="157" t="s">
        <v>533</v>
      </c>
      <c r="I315" s="157" t="s">
        <v>533</v>
      </c>
      <c r="J315" s="157" t="s">
        <v>533</v>
      </c>
      <c r="K315" s="157" t="s">
        <v>533</v>
      </c>
      <c r="L315" s="157" t="s">
        <v>533</v>
      </c>
      <c r="M315" s="157" t="s">
        <v>533</v>
      </c>
      <c r="N315" s="157" t="s">
        <v>533</v>
      </c>
      <c r="O315" s="157" t="s">
        <v>533</v>
      </c>
      <c r="P315" s="157" t="s">
        <v>533</v>
      </c>
      <c r="Q315" s="157" t="s">
        <v>149</v>
      </c>
      <c r="R315" s="157" t="s">
        <v>533</v>
      </c>
      <c r="S315" s="157" t="s">
        <v>533</v>
      </c>
      <c r="T315" s="157" t="s">
        <v>533</v>
      </c>
      <c r="U315" s="157" t="s">
        <v>533</v>
      </c>
      <c r="V315" s="157" t="s">
        <v>533</v>
      </c>
      <c r="W315" s="157" t="s">
        <v>533</v>
      </c>
      <c r="X315" s="157" t="s">
        <v>533</v>
      </c>
      <c r="Y315" s="157" t="s">
        <v>534</v>
      </c>
      <c r="Z315" s="157" t="s">
        <v>534</v>
      </c>
      <c r="AA315" s="157" t="s">
        <v>534</v>
      </c>
      <c r="AB315" s="157" t="s">
        <v>534</v>
      </c>
      <c r="AC315" s="157" t="s">
        <v>535</v>
      </c>
      <c r="AD315" s="157" t="s">
        <v>533</v>
      </c>
      <c r="AE315" s="157" t="s">
        <v>81</v>
      </c>
      <c r="AF315" s="157" t="s">
        <v>149</v>
      </c>
      <c r="AG315" s="157" t="s">
        <v>149</v>
      </c>
      <c r="AH315" s="157" t="s">
        <v>1470</v>
      </c>
      <c r="AI315" s="157" t="s">
        <v>533</v>
      </c>
      <c r="AJ315" s="157" t="s">
        <v>1461</v>
      </c>
      <c r="AK315" s="157" t="s">
        <v>2711</v>
      </c>
      <c r="AL315" s="157" t="s">
        <v>534</v>
      </c>
      <c r="AM315" s="157" t="s">
        <v>534</v>
      </c>
      <c r="AN315" s="157" t="s">
        <v>534</v>
      </c>
      <c r="AO315" s="157" t="s">
        <v>534</v>
      </c>
      <c r="AP315" s="157" t="s">
        <v>534</v>
      </c>
      <c r="AQ315" s="157" t="s">
        <v>534</v>
      </c>
      <c r="AR315" s="157" t="s">
        <v>2203</v>
      </c>
      <c r="AS315" s="157" t="s">
        <v>534</v>
      </c>
      <c r="AT315" s="157" t="s">
        <v>534</v>
      </c>
      <c r="AU315" s="157" t="s">
        <v>2977</v>
      </c>
      <c r="AV315" s="157" t="s">
        <v>2987</v>
      </c>
      <c r="AW315" s="157" t="s">
        <v>2988</v>
      </c>
      <c r="AX315" s="157" t="s">
        <v>533</v>
      </c>
      <c r="AY315" s="157">
        <v>6</v>
      </c>
      <c r="AZ315" s="157" t="s">
        <v>11</v>
      </c>
      <c r="BA315" s="157">
        <v>500000000</v>
      </c>
      <c r="BB315" s="157" t="s">
        <v>533</v>
      </c>
      <c r="BC315" s="157" t="s">
        <v>535</v>
      </c>
      <c r="BD315" s="157" t="s">
        <v>535</v>
      </c>
      <c r="BE315" s="157" t="s">
        <v>535</v>
      </c>
      <c r="BF315" s="157" t="s">
        <v>2384</v>
      </c>
      <c r="BG315" s="157" t="s">
        <v>533</v>
      </c>
      <c r="BH315" s="157" t="s">
        <v>533</v>
      </c>
      <c r="BI315" s="157" t="s">
        <v>93</v>
      </c>
      <c r="BJ315" s="157" t="s">
        <v>102</v>
      </c>
      <c r="BK315" s="157" t="s">
        <v>2385</v>
      </c>
      <c r="BL315" s="157" t="s">
        <v>2385</v>
      </c>
      <c r="BM315" s="157" t="s">
        <v>534</v>
      </c>
    </row>
    <row r="316" spans="1:65">
      <c r="A316" s="157">
        <v>314</v>
      </c>
      <c r="B316" s="157" t="s">
        <v>1308</v>
      </c>
      <c r="C316" s="157" t="s">
        <v>3543</v>
      </c>
      <c r="D316" s="157" t="s">
        <v>1631</v>
      </c>
      <c r="E316" s="157" t="s">
        <v>1632</v>
      </c>
      <c r="F316" s="157" t="s">
        <v>534</v>
      </c>
      <c r="G316" s="157" t="s">
        <v>534</v>
      </c>
      <c r="H316" s="157" t="s">
        <v>85</v>
      </c>
      <c r="I316" s="157" t="s">
        <v>533</v>
      </c>
      <c r="J316" s="157" t="s">
        <v>73</v>
      </c>
      <c r="K316" s="157" t="s">
        <v>533</v>
      </c>
      <c r="L316" s="157" t="s">
        <v>533</v>
      </c>
      <c r="M316" s="157" t="s">
        <v>85</v>
      </c>
      <c r="N316" s="157" t="s">
        <v>533</v>
      </c>
      <c r="O316" s="157" t="s">
        <v>533</v>
      </c>
      <c r="P316" s="157" t="s">
        <v>533</v>
      </c>
      <c r="Q316" s="157" t="s">
        <v>3295</v>
      </c>
      <c r="R316" s="157" t="s">
        <v>1633</v>
      </c>
      <c r="S316" s="157" t="s">
        <v>533</v>
      </c>
      <c r="T316" s="157" t="s">
        <v>533</v>
      </c>
      <c r="U316" s="157" t="s">
        <v>85</v>
      </c>
      <c r="V316" s="157" t="s">
        <v>533</v>
      </c>
      <c r="W316" s="157" t="s">
        <v>533</v>
      </c>
      <c r="X316" s="157" t="s">
        <v>73</v>
      </c>
      <c r="Y316" s="157" t="s">
        <v>315</v>
      </c>
      <c r="Z316" s="157" t="s">
        <v>534</v>
      </c>
      <c r="AA316" s="157" t="s">
        <v>534</v>
      </c>
      <c r="AB316" s="157" t="s">
        <v>534</v>
      </c>
      <c r="AC316" s="157" t="s">
        <v>535</v>
      </c>
      <c r="AD316" s="157" t="s">
        <v>533</v>
      </c>
      <c r="AE316" s="157" t="s">
        <v>1459</v>
      </c>
      <c r="AF316" s="157" t="s">
        <v>315</v>
      </c>
      <c r="AG316" s="157" t="s">
        <v>315</v>
      </c>
      <c r="AH316" s="157" t="s">
        <v>1470</v>
      </c>
      <c r="AI316" s="157" t="s">
        <v>533</v>
      </c>
      <c r="AJ316" s="157" t="s">
        <v>1461</v>
      </c>
      <c r="AK316" s="157" t="s">
        <v>1634</v>
      </c>
      <c r="AL316" s="157" t="s">
        <v>534</v>
      </c>
      <c r="AM316" s="157" t="s">
        <v>534</v>
      </c>
      <c r="AN316" s="157" t="s">
        <v>534</v>
      </c>
      <c r="AO316" s="157" t="s">
        <v>534</v>
      </c>
      <c r="AP316" s="157" t="s">
        <v>534</v>
      </c>
      <c r="AQ316" s="157" t="s">
        <v>534</v>
      </c>
      <c r="AR316" s="157" t="s">
        <v>1635</v>
      </c>
      <c r="AS316" s="157" t="s">
        <v>534</v>
      </c>
      <c r="AT316" s="157" t="s">
        <v>534</v>
      </c>
      <c r="AU316" s="157" t="s">
        <v>2989</v>
      </c>
      <c r="AV316" s="157" t="s">
        <v>2990</v>
      </c>
      <c r="AW316" s="157" t="s">
        <v>2991</v>
      </c>
      <c r="AX316" s="157" t="s">
        <v>533</v>
      </c>
      <c r="AY316" s="157">
        <v>4</v>
      </c>
      <c r="AZ316" s="157" t="s">
        <v>11</v>
      </c>
      <c r="BA316" s="157">
        <v>400000000</v>
      </c>
      <c r="BB316" s="157">
        <v>99.641000000000005</v>
      </c>
      <c r="BC316" s="157" t="s">
        <v>535</v>
      </c>
      <c r="BD316" s="157" t="s">
        <v>535</v>
      </c>
      <c r="BE316" s="157" t="s">
        <v>535</v>
      </c>
      <c r="BF316" s="157" t="s">
        <v>1633</v>
      </c>
      <c r="BG316" s="157" t="s">
        <v>533</v>
      </c>
      <c r="BH316" s="157" t="s">
        <v>533</v>
      </c>
      <c r="BI316" s="157" t="s">
        <v>533</v>
      </c>
      <c r="BJ316" s="157" t="s">
        <v>73</v>
      </c>
      <c r="BK316" s="157" t="s">
        <v>560</v>
      </c>
      <c r="BL316" s="157" t="s">
        <v>315</v>
      </c>
      <c r="BM316" s="157" t="s">
        <v>534</v>
      </c>
    </row>
    <row r="317" spans="1:65">
      <c r="A317" s="157">
        <v>315</v>
      </c>
      <c r="B317" s="157" t="s">
        <v>1309</v>
      </c>
      <c r="C317" s="157" t="s">
        <v>3544</v>
      </c>
      <c r="D317" s="157" t="s">
        <v>2992</v>
      </c>
      <c r="E317" s="157" t="s">
        <v>2993</v>
      </c>
      <c r="F317" s="157" t="s">
        <v>534</v>
      </c>
      <c r="G317" s="157" t="s">
        <v>534</v>
      </c>
      <c r="H317" s="157" t="s">
        <v>533</v>
      </c>
      <c r="I317" s="157" t="s">
        <v>83</v>
      </c>
      <c r="J317" s="157" t="s">
        <v>71</v>
      </c>
      <c r="K317" s="157" t="s">
        <v>533</v>
      </c>
      <c r="L317" s="157" t="s">
        <v>533</v>
      </c>
      <c r="M317" s="157" t="s">
        <v>533</v>
      </c>
      <c r="N317" s="157" t="s">
        <v>533</v>
      </c>
      <c r="O317" s="157" t="s">
        <v>533</v>
      </c>
      <c r="P317" s="157" t="s">
        <v>533</v>
      </c>
      <c r="Q317" s="157" t="s">
        <v>149</v>
      </c>
      <c r="R317" s="157" t="s">
        <v>2994</v>
      </c>
      <c r="S317" s="157" t="s">
        <v>533</v>
      </c>
      <c r="T317" s="157" t="s">
        <v>533</v>
      </c>
      <c r="U317" s="157" t="s">
        <v>533</v>
      </c>
      <c r="V317" s="157" t="s">
        <v>533</v>
      </c>
      <c r="W317" s="157" t="s">
        <v>83</v>
      </c>
      <c r="X317" s="157" t="s">
        <v>71</v>
      </c>
      <c r="Y317" s="157" t="s">
        <v>561</v>
      </c>
      <c r="Z317" s="157">
        <v>110</v>
      </c>
      <c r="AA317" s="157">
        <v>110</v>
      </c>
      <c r="AB317" s="157" t="s">
        <v>534</v>
      </c>
      <c r="AC317" s="157" t="s">
        <v>535</v>
      </c>
      <c r="AD317" s="157" t="s">
        <v>533</v>
      </c>
      <c r="AE317" s="157" t="s">
        <v>1459</v>
      </c>
      <c r="AF317" s="157" t="s">
        <v>561</v>
      </c>
      <c r="AG317" s="157" t="s">
        <v>561</v>
      </c>
      <c r="AH317" s="157" t="s">
        <v>1470</v>
      </c>
      <c r="AI317" s="157" t="s">
        <v>533</v>
      </c>
      <c r="AJ317" s="157">
        <v>110</v>
      </c>
      <c r="AK317" s="157" t="s">
        <v>2995</v>
      </c>
      <c r="AL317" s="157" t="s">
        <v>534</v>
      </c>
      <c r="AM317" s="157" t="s">
        <v>534</v>
      </c>
      <c r="AN317" s="157" t="s">
        <v>534</v>
      </c>
      <c r="AO317" s="157" t="s">
        <v>534</v>
      </c>
      <c r="AP317" s="157" t="s">
        <v>534</v>
      </c>
      <c r="AQ317" s="157" t="s">
        <v>534</v>
      </c>
      <c r="AR317" s="157" t="s">
        <v>2996</v>
      </c>
      <c r="AS317" s="157" t="s">
        <v>534</v>
      </c>
      <c r="AT317" s="157" t="s">
        <v>534</v>
      </c>
      <c r="AU317" s="157" t="s">
        <v>2984</v>
      </c>
      <c r="AV317" s="157" t="s">
        <v>2997</v>
      </c>
      <c r="AW317" s="157" t="s">
        <v>2998</v>
      </c>
      <c r="AX317" s="157" t="s">
        <v>533</v>
      </c>
      <c r="AY317" s="157">
        <v>2.5</v>
      </c>
      <c r="AZ317" s="157" t="s">
        <v>11</v>
      </c>
      <c r="BA317" s="157">
        <v>400000000</v>
      </c>
      <c r="BB317" s="157">
        <v>99.641000000000005</v>
      </c>
      <c r="BC317" s="157" t="s">
        <v>535</v>
      </c>
      <c r="BD317" s="157" t="s">
        <v>535</v>
      </c>
      <c r="BE317" s="157" t="s">
        <v>535</v>
      </c>
      <c r="BF317" s="157" t="s">
        <v>2994</v>
      </c>
      <c r="BG317" s="157" t="s">
        <v>533</v>
      </c>
      <c r="BH317" s="157" t="s">
        <v>533</v>
      </c>
      <c r="BI317" s="157" t="s">
        <v>83</v>
      </c>
      <c r="BJ317" s="157" t="s">
        <v>71</v>
      </c>
      <c r="BK317" s="157" t="s">
        <v>561</v>
      </c>
      <c r="BL317" s="157" t="s">
        <v>561</v>
      </c>
      <c r="BM317" s="157" t="s">
        <v>534</v>
      </c>
    </row>
    <row r="318" spans="1:65">
      <c r="A318" s="157">
        <v>316</v>
      </c>
      <c r="B318" s="157" t="s">
        <v>1310</v>
      </c>
      <c r="C318" s="157" t="s">
        <v>3544</v>
      </c>
      <c r="D318" s="157" t="s">
        <v>2992</v>
      </c>
      <c r="E318" s="157" t="s">
        <v>2993</v>
      </c>
      <c r="F318" s="157" t="s">
        <v>534</v>
      </c>
      <c r="G318" s="157" t="s">
        <v>534</v>
      </c>
      <c r="H318" s="157" t="s">
        <v>533</v>
      </c>
      <c r="I318" s="157" t="s">
        <v>83</v>
      </c>
      <c r="J318" s="157" t="s">
        <v>71</v>
      </c>
      <c r="K318" s="157" t="s">
        <v>533</v>
      </c>
      <c r="L318" s="157" t="s">
        <v>533</v>
      </c>
      <c r="M318" s="157" t="s">
        <v>533</v>
      </c>
      <c r="N318" s="157" t="s">
        <v>533</v>
      </c>
      <c r="O318" s="157" t="s">
        <v>533</v>
      </c>
      <c r="P318" s="157" t="s">
        <v>533</v>
      </c>
      <c r="Q318" s="157" t="s">
        <v>149</v>
      </c>
      <c r="R318" s="157" t="s">
        <v>2994</v>
      </c>
      <c r="S318" s="157" t="s">
        <v>533</v>
      </c>
      <c r="T318" s="157" t="s">
        <v>533</v>
      </c>
      <c r="U318" s="157" t="s">
        <v>533</v>
      </c>
      <c r="V318" s="157" t="s">
        <v>533</v>
      </c>
      <c r="W318" s="157" t="s">
        <v>83</v>
      </c>
      <c r="X318" s="157" t="s">
        <v>71</v>
      </c>
      <c r="Y318" s="157" t="s">
        <v>561</v>
      </c>
      <c r="Z318" s="157">
        <v>137.5</v>
      </c>
      <c r="AA318" s="157">
        <v>137.5</v>
      </c>
      <c r="AB318" s="157" t="s">
        <v>534</v>
      </c>
      <c r="AC318" s="157" t="s">
        <v>535</v>
      </c>
      <c r="AD318" s="157" t="s">
        <v>533</v>
      </c>
      <c r="AE318" s="157" t="s">
        <v>1459</v>
      </c>
      <c r="AF318" s="157" t="s">
        <v>561</v>
      </c>
      <c r="AG318" s="157" t="s">
        <v>561</v>
      </c>
      <c r="AH318" s="157" t="s">
        <v>1470</v>
      </c>
      <c r="AI318" s="157" t="s">
        <v>533</v>
      </c>
      <c r="AJ318" s="157">
        <v>137.5</v>
      </c>
      <c r="AK318" s="157" t="s">
        <v>2995</v>
      </c>
      <c r="AL318" s="157" t="s">
        <v>534</v>
      </c>
      <c r="AM318" s="157" t="s">
        <v>534</v>
      </c>
      <c r="AN318" s="157" t="s">
        <v>534</v>
      </c>
      <c r="AO318" s="157" t="s">
        <v>534</v>
      </c>
      <c r="AP318" s="157" t="s">
        <v>534</v>
      </c>
      <c r="AQ318" s="157" t="s">
        <v>534</v>
      </c>
      <c r="AR318" s="157" t="s">
        <v>2996</v>
      </c>
      <c r="AS318" s="157" t="s">
        <v>534</v>
      </c>
      <c r="AT318" s="157" t="s">
        <v>534</v>
      </c>
      <c r="AU318" s="157" t="s">
        <v>2984</v>
      </c>
      <c r="AV318" s="157" t="s">
        <v>2999</v>
      </c>
      <c r="AW318" s="157" t="s">
        <v>2998</v>
      </c>
      <c r="AX318" s="157" t="s">
        <v>533</v>
      </c>
      <c r="AY318" s="157">
        <v>3</v>
      </c>
      <c r="AZ318" s="157" t="s">
        <v>11</v>
      </c>
      <c r="BA318" s="157">
        <v>400000000</v>
      </c>
      <c r="BB318" s="157">
        <v>99.692000000000007</v>
      </c>
      <c r="BC318" s="157" t="s">
        <v>535</v>
      </c>
      <c r="BD318" s="157" t="s">
        <v>535</v>
      </c>
      <c r="BE318" s="157" t="s">
        <v>535</v>
      </c>
      <c r="BF318" s="157" t="s">
        <v>2994</v>
      </c>
      <c r="BG318" s="157" t="s">
        <v>533</v>
      </c>
      <c r="BH318" s="157" t="s">
        <v>533</v>
      </c>
      <c r="BI318" s="157" t="s">
        <v>83</v>
      </c>
      <c r="BJ318" s="157" t="s">
        <v>71</v>
      </c>
      <c r="BK318" s="157" t="s">
        <v>561</v>
      </c>
      <c r="BL318" s="157" t="s">
        <v>561</v>
      </c>
      <c r="BM318" s="157" t="s">
        <v>534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166</v>
      </c>
      <c r="B2" s="12" t="s">
        <v>42</v>
      </c>
      <c r="C2" s="53" t="s">
        <v>4</v>
      </c>
      <c r="D2" s="54" t="s">
        <v>168</v>
      </c>
      <c r="E2" s="54" t="s">
        <v>169</v>
      </c>
      <c r="F2" s="54" t="s">
        <v>170</v>
      </c>
      <c r="G2" s="54" t="s">
        <v>171</v>
      </c>
      <c r="H2" s="55" t="s">
        <v>209</v>
      </c>
      <c r="I2" s="55" t="s">
        <v>210</v>
      </c>
      <c r="J2" s="12" t="s">
        <v>166</v>
      </c>
      <c r="K2" s="12" t="s">
        <v>42</v>
      </c>
      <c r="L2" s="58" t="s">
        <v>652</v>
      </c>
      <c r="M2" s="59">
        <v>45205</v>
      </c>
      <c r="N2" s="60" t="s">
        <v>653</v>
      </c>
      <c r="O2" s="58" t="s">
        <v>654</v>
      </c>
      <c r="P2" s="30"/>
      <c r="Q2" s="30"/>
      <c r="Y2" s="30"/>
      <c r="Z2" s="30"/>
      <c r="AC2" s="22"/>
      <c r="AD2" s="22"/>
    </row>
    <row r="3" spans="1:30" ht="13.5">
      <c r="A3" s="13" t="s">
        <v>172</v>
      </c>
      <c r="B3" s="13">
        <v>1</v>
      </c>
      <c r="C3" s="56" t="s">
        <v>173</v>
      </c>
      <c r="D3" s="57"/>
      <c r="E3" s="57"/>
      <c r="F3" s="57"/>
      <c r="G3" s="57"/>
      <c r="H3" s="30"/>
      <c r="I3" s="30"/>
      <c r="J3" s="13" t="s">
        <v>167</v>
      </c>
      <c r="K3" s="13">
        <v>1</v>
      </c>
      <c r="L3" s="65" t="s">
        <v>15</v>
      </c>
      <c r="M3" s="66">
        <v>5.4762999999999999E-2</v>
      </c>
      <c r="N3" s="87">
        <v>1</v>
      </c>
      <c r="O3" s="87">
        <v>26</v>
      </c>
      <c r="P3" s="67" t="s">
        <v>216</v>
      </c>
      <c r="Q3" s="67" t="s">
        <v>205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172</v>
      </c>
      <c r="B4" s="14">
        <v>2</v>
      </c>
      <c r="C4" s="61" t="s">
        <v>5</v>
      </c>
      <c r="D4" s="62">
        <v>33119.57</v>
      </c>
      <c r="E4" s="63">
        <v>-1.1577408042975463E-2</v>
      </c>
      <c r="F4" s="64">
        <v>-8.3506173211956626E-4</v>
      </c>
      <c r="G4" s="64">
        <v>-1.6428493700049466E-3</v>
      </c>
      <c r="H4" s="30" t="s">
        <v>214</v>
      </c>
      <c r="I4" s="30" t="s">
        <v>205</v>
      </c>
      <c r="J4" s="13" t="s">
        <v>167</v>
      </c>
      <c r="K4" s="14">
        <v>2</v>
      </c>
      <c r="L4" s="68" t="s">
        <v>16</v>
      </c>
      <c r="M4" s="66">
        <v>5.0307000000000004E-2</v>
      </c>
      <c r="N4" s="87">
        <v>0</v>
      </c>
      <c r="O4" s="87">
        <v>14</v>
      </c>
      <c r="P4" s="67" t="s">
        <v>194</v>
      </c>
      <c r="Q4" s="67" t="s">
        <v>205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172</v>
      </c>
      <c r="B5" s="14">
        <v>3</v>
      </c>
      <c r="C5" s="61" t="s">
        <v>6</v>
      </c>
      <c r="D5" s="62">
        <v>4258.1899999999996</v>
      </c>
      <c r="E5" s="63">
        <v>-6.9635382050117376E-3</v>
      </c>
      <c r="F5" s="64">
        <v>0.10904805313191812</v>
      </c>
      <c r="G5" s="64">
        <v>-3.1224175493972011E-4</v>
      </c>
      <c r="H5" s="30" t="s">
        <v>217</v>
      </c>
      <c r="I5" s="30" t="s">
        <v>205</v>
      </c>
      <c r="J5" s="13" t="s">
        <v>167</v>
      </c>
      <c r="K5" s="14">
        <v>3</v>
      </c>
      <c r="L5" s="68" t="s">
        <v>17</v>
      </c>
      <c r="M5" s="66">
        <v>4.8348000000000002E-2</v>
      </c>
      <c r="N5" s="87">
        <v>1</v>
      </c>
      <c r="O5" s="87">
        <v>14</v>
      </c>
      <c r="P5" s="67" t="s">
        <v>195</v>
      </c>
      <c r="Q5" s="67" t="s">
        <v>205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172</v>
      </c>
      <c r="B6" s="14">
        <v>4</v>
      </c>
      <c r="C6" s="61" t="s">
        <v>7</v>
      </c>
      <c r="D6" s="62">
        <v>13219.83</v>
      </c>
      <c r="E6" s="63">
        <v>3.8579896696669592E-5</v>
      </c>
      <c r="F6" s="64">
        <v>0.26306360877773621</v>
      </c>
      <c r="G6" s="64">
        <v>6.844651468854498E-3</v>
      </c>
      <c r="H6" s="30" t="s">
        <v>219</v>
      </c>
      <c r="I6" s="30" t="s">
        <v>205</v>
      </c>
      <c r="J6" s="13" t="s">
        <v>167</v>
      </c>
      <c r="K6" s="14">
        <v>4</v>
      </c>
      <c r="L6" s="68" t="s">
        <v>18</v>
      </c>
      <c r="M6" s="66">
        <v>4.6959000000000001E-2</v>
      </c>
      <c r="N6" s="87">
        <v>2</v>
      </c>
      <c r="O6" s="87">
        <v>17</v>
      </c>
      <c r="P6" s="67" t="s">
        <v>196</v>
      </c>
      <c r="Q6" s="67" t="s">
        <v>205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172</v>
      </c>
      <c r="B7" s="14">
        <v>5</v>
      </c>
      <c r="C7" s="61" t="s">
        <v>8</v>
      </c>
      <c r="D7" s="62">
        <v>7451.54</v>
      </c>
      <c r="E7" s="63">
        <v>-2.0575493422782091E-2</v>
      </c>
      <c r="F7" s="64">
        <v>-2.6839369060087726E-5</v>
      </c>
      <c r="G7" s="64">
        <v>4.9647208304162901E-2</v>
      </c>
      <c r="H7" s="30" t="s">
        <v>222</v>
      </c>
      <c r="I7" s="30" t="s">
        <v>205</v>
      </c>
      <c r="J7" s="13" t="s">
        <v>167</v>
      </c>
      <c r="K7" s="14">
        <v>5</v>
      </c>
      <c r="L7" s="68" t="s">
        <v>19</v>
      </c>
      <c r="M7" s="66">
        <v>4.7275999999999999E-2</v>
      </c>
      <c r="N7" s="87">
        <v>3</v>
      </c>
      <c r="O7" s="87">
        <v>22</v>
      </c>
      <c r="P7" s="67" t="s">
        <v>227</v>
      </c>
      <c r="Q7" s="67" t="s">
        <v>205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172</v>
      </c>
      <c r="B8" s="14">
        <v>6</v>
      </c>
      <c r="C8" s="61" t="s">
        <v>31</v>
      </c>
      <c r="D8" s="62">
        <v>31037</v>
      </c>
      <c r="E8" s="63">
        <v>-2.5758986390069284E-2</v>
      </c>
      <c r="F8" s="64">
        <v>0.18940772959819119</v>
      </c>
      <c r="G8" s="64">
        <v>0.20811665057764761</v>
      </c>
      <c r="H8" s="30" t="s">
        <v>1450</v>
      </c>
      <c r="I8" s="30" t="s">
        <v>205</v>
      </c>
      <c r="J8" s="13" t="s">
        <v>167</v>
      </c>
      <c r="K8" s="14">
        <v>6</v>
      </c>
      <c r="L8" s="69" t="s">
        <v>21</v>
      </c>
      <c r="M8" s="70">
        <v>4.8967999999999998E-2</v>
      </c>
      <c r="N8" s="88">
        <v>4</v>
      </c>
      <c r="O8" s="88">
        <v>24</v>
      </c>
      <c r="P8" s="67" t="s">
        <v>199</v>
      </c>
      <c r="Q8" s="67" t="s">
        <v>205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172</v>
      </c>
      <c r="B9" s="14">
        <v>7</v>
      </c>
      <c r="C9" s="61" t="s">
        <v>12</v>
      </c>
      <c r="D9" s="62">
        <v>17445.91</v>
      </c>
      <c r="E9" s="63">
        <v>-2.042430905474894E-2</v>
      </c>
      <c r="F9" s="64">
        <v>-0.11806539574277061</v>
      </c>
      <c r="G9" s="64">
        <v>-0.16487827341545766</v>
      </c>
      <c r="H9" s="30" t="s">
        <v>228</v>
      </c>
      <c r="I9" s="30" t="s">
        <v>205</v>
      </c>
      <c r="J9" s="30"/>
      <c r="K9" s="30"/>
      <c r="L9" s="30"/>
      <c r="M9" s="30"/>
      <c r="N9" s="30"/>
      <c r="O9" s="30" t="s">
        <v>1451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172</v>
      </c>
      <c r="B10" s="14">
        <v>8</v>
      </c>
      <c r="C10" s="61" t="s">
        <v>13</v>
      </c>
      <c r="D10" s="62">
        <v>3110.4749999999999</v>
      </c>
      <c r="E10" s="63">
        <v>0</v>
      </c>
      <c r="F10" s="64">
        <v>6.8679922492715399E-3</v>
      </c>
      <c r="G10" s="64">
        <v>-5.6314265499870814E-2</v>
      </c>
      <c r="H10" s="30" t="s">
        <v>230</v>
      </c>
      <c r="I10" s="30" t="s">
        <v>205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4.25">
      <c r="A11" s="13" t="s">
        <v>172</v>
      </c>
      <c r="B11" s="14">
        <v>9</v>
      </c>
      <c r="C11" s="71" t="s">
        <v>22</v>
      </c>
      <c r="D11" s="62">
        <v>18.489999999999998</v>
      </c>
      <c r="E11" s="63">
        <v>5.5365296803652903E-2</v>
      </c>
      <c r="F11" s="64">
        <v>-0.1467466543608677</v>
      </c>
      <c r="G11" s="64">
        <v>-0.38835593781012245</v>
      </c>
      <c r="H11" s="30" t="s">
        <v>192</v>
      </c>
      <c r="I11" s="30" t="s">
        <v>205</v>
      </c>
      <c r="J11" s="15" t="s">
        <v>166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172</v>
      </c>
      <c r="B12" s="14">
        <v>10</v>
      </c>
      <c r="C12" s="56" t="s">
        <v>174</v>
      </c>
      <c r="D12" s="57"/>
      <c r="E12" s="57"/>
      <c r="F12" s="57"/>
      <c r="G12" s="57"/>
      <c r="H12" s="30"/>
      <c r="I12" s="30"/>
      <c r="J12" s="16" t="s">
        <v>89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172</v>
      </c>
      <c r="B13" s="14">
        <v>11</v>
      </c>
      <c r="C13" s="61" t="s">
        <v>23</v>
      </c>
      <c r="D13" s="72">
        <v>5.0307000000000004E-2</v>
      </c>
      <c r="E13" s="73" t="s">
        <v>648</v>
      </c>
      <c r="F13" s="74">
        <v>13.67</v>
      </c>
      <c r="G13" s="74">
        <v>196.57</v>
      </c>
      <c r="H13" s="30" t="s">
        <v>194</v>
      </c>
      <c r="I13" s="30" t="s">
        <v>205</v>
      </c>
      <c r="J13" s="16" t="s">
        <v>89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172</v>
      </c>
      <c r="B14" s="14">
        <v>12</v>
      </c>
      <c r="C14" s="61" t="s">
        <v>24</v>
      </c>
      <c r="D14" s="72">
        <v>4.6959000000000001E-2</v>
      </c>
      <c r="E14" s="73" t="s">
        <v>649</v>
      </c>
      <c r="F14" s="74">
        <v>17.28</v>
      </c>
      <c r="G14" s="74">
        <v>144.19999999999999</v>
      </c>
      <c r="H14" s="30" t="s">
        <v>196</v>
      </c>
      <c r="I14" s="30" t="s">
        <v>205</v>
      </c>
      <c r="J14" s="16" t="s">
        <v>89</v>
      </c>
      <c r="K14" s="17">
        <v>3</v>
      </c>
      <c r="L14" s="81" t="s">
        <v>655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172</v>
      </c>
      <c r="B15" s="14">
        <v>13</v>
      </c>
      <c r="C15" s="61" t="s">
        <v>32</v>
      </c>
      <c r="D15" s="72">
        <v>4.7275999999999999E-2</v>
      </c>
      <c r="E15" s="73" t="s">
        <v>650</v>
      </c>
      <c r="F15" s="74">
        <v>22.01</v>
      </c>
      <c r="G15" s="74">
        <v>138</v>
      </c>
      <c r="H15" s="30" t="s">
        <v>227</v>
      </c>
      <c r="I15" s="30" t="s">
        <v>205</v>
      </c>
      <c r="J15" s="16" t="s">
        <v>89</v>
      </c>
      <c r="K15" s="17">
        <v>4</v>
      </c>
      <c r="L15" s="81" t="s">
        <v>656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172</v>
      </c>
      <c r="B16" s="14">
        <v>14</v>
      </c>
      <c r="C16" s="71" t="s">
        <v>25</v>
      </c>
      <c r="D16" s="72">
        <v>4.8967999999999998E-2</v>
      </c>
      <c r="E16" s="73" t="s">
        <v>651</v>
      </c>
      <c r="F16" s="74">
        <v>23.56</v>
      </c>
      <c r="G16" s="74">
        <v>106.88</v>
      </c>
      <c r="H16" s="30" t="s">
        <v>199</v>
      </c>
      <c r="I16" s="30" t="s">
        <v>205</v>
      </c>
      <c r="J16" s="16" t="s">
        <v>89</v>
      </c>
      <c r="K16" s="17">
        <v>5</v>
      </c>
      <c r="L16" s="174">
        <v>45205</v>
      </c>
      <c r="M16" s="84">
        <v>5.0306998875550929E-2</v>
      </c>
      <c r="N16" s="84">
        <v>4.6958998950384558E-2</v>
      </c>
      <c r="O16" s="84">
        <v>4.73639989413321E-2</v>
      </c>
      <c r="P16" s="85">
        <v>4.7275998943299057E-2</v>
      </c>
      <c r="Q16" s="85">
        <v>4.8967998905479905E-2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172</v>
      </c>
      <c r="B17" s="14">
        <v>15</v>
      </c>
      <c r="C17" s="56" t="s">
        <v>175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172</v>
      </c>
      <c r="B18" s="14">
        <v>16</v>
      </c>
      <c r="C18" s="71" t="s">
        <v>33</v>
      </c>
      <c r="D18" s="62">
        <v>135.5</v>
      </c>
      <c r="E18" s="63">
        <v>6.420577262909874E-2</v>
      </c>
      <c r="F18" s="64">
        <v>2.8267880857522246E-2</v>
      </c>
      <c r="G18" s="64">
        <v>0.24146777222960286</v>
      </c>
      <c r="H18" s="30" t="s">
        <v>191</v>
      </c>
      <c r="I18" s="30" t="s">
        <v>205</v>
      </c>
      <c r="J18" s="147" t="s">
        <v>166</v>
      </c>
      <c r="K18" s="147" t="s">
        <v>42</v>
      </c>
      <c r="L18" s="202"/>
      <c r="M18" s="202" t="s">
        <v>380</v>
      </c>
      <c r="N18" s="202" t="s">
        <v>16</v>
      </c>
      <c r="O18" s="202" t="s">
        <v>17</v>
      </c>
      <c r="P18" s="202" t="s">
        <v>18</v>
      </c>
      <c r="Q18" s="202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172</v>
      </c>
      <c r="B19" s="14">
        <v>17</v>
      </c>
      <c r="C19" s="56" t="s">
        <v>176</v>
      </c>
      <c r="D19" s="57"/>
      <c r="E19" s="57"/>
      <c r="F19" s="75"/>
      <c r="G19" s="75"/>
      <c r="H19" s="30"/>
      <c r="I19" s="30"/>
      <c r="J19" s="202"/>
      <c r="K19" s="148">
        <v>1</v>
      </c>
      <c r="L19" s="202" t="s">
        <v>369</v>
      </c>
      <c r="M19" s="202">
        <v>2.1649999999999999E-2</v>
      </c>
      <c r="N19" s="202">
        <v>2.2400000000000003E-2</v>
      </c>
      <c r="O19" s="202">
        <v>2.3789999999999999E-2</v>
      </c>
      <c r="P19" s="202">
        <v>2.5249999999999998E-2</v>
      </c>
      <c r="Q19" s="202">
        <v>2.681E-2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172</v>
      </c>
      <c r="B20" s="14">
        <v>18</v>
      </c>
      <c r="C20" s="61" t="s">
        <v>34</v>
      </c>
      <c r="D20" s="62">
        <v>169.24639999999999</v>
      </c>
      <c r="E20" s="63">
        <v>-3.7924383147518691E-3</v>
      </c>
      <c r="F20" s="64">
        <v>-1.0472551064795129E-2</v>
      </c>
      <c r="G20" s="64">
        <v>-5.0313950160762684E-2</v>
      </c>
      <c r="H20" s="30" t="s">
        <v>1452</v>
      </c>
      <c r="I20" s="30" t="s">
        <v>205</v>
      </c>
      <c r="J20" s="202"/>
      <c r="K20" s="149">
        <v>2</v>
      </c>
      <c r="L20" s="202" t="s">
        <v>594</v>
      </c>
      <c r="M20" s="202">
        <v>2.5929999999999998E-2</v>
      </c>
      <c r="N20" s="202">
        <v>2.6059000000000002E-2</v>
      </c>
      <c r="O20" s="202">
        <v>2.6705E-2</v>
      </c>
      <c r="P20" s="202">
        <v>2.7858999999999998E-2</v>
      </c>
      <c r="Q20" s="202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172</v>
      </c>
      <c r="B21" s="14">
        <v>19</v>
      </c>
      <c r="C21" s="61" t="s">
        <v>35</v>
      </c>
      <c r="D21" s="62">
        <v>169.99449999999999</v>
      </c>
      <c r="E21" s="63">
        <v>-3.6561142620692914E-3</v>
      </c>
      <c r="F21" s="64">
        <v>1.4490375158743046E-2</v>
      </c>
      <c r="G21" s="64">
        <v>-3.7324150241186446E-2</v>
      </c>
      <c r="H21" s="30" t="s">
        <v>233</v>
      </c>
      <c r="I21" s="30" t="s">
        <v>205</v>
      </c>
      <c r="J21" s="202"/>
      <c r="K21" s="149">
        <v>3</v>
      </c>
      <c r="L21" s="202" t="s">
        <v>381</v>
      </c>
      <c r="M21" s="202">
        <v>-43</v>
      </c>
      <c r="N21" s="202">
        <v>-37</v>
      </c>
      <c r="O21" s="202">
        <v>-29</v>
      </c>
      <c r="P21" s="202">
        <v>-26</v>
      </c>
      <c r="Q21" s="202">
        <v>-45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172</v>
      </c>
      <c r="B22" s="14">
        <v>20</v>
      </c>
      <c r="C22" s="61" t="s">
        <v>36</v>
      </c>
      <c r="D22" s="62">
        <v>126.605</v>
      </c>
      <c r="E22" s="63">
        <v>-4.7488740978436491E-3</v>
      </c>
      <c r="F22" s="64">
        <v>-0.15397399341248424</v>
      </c>
      <c r="G22" s="64">
        <v>-0.13786822162040324</v>
      </c>
      <c r="H22" s="30" t="s">
        <v>190</v>
      </c>
      <c r="I22" s="30" t="s">
        <v>205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172</v>
      </c>
      <c r="B23" s="14">
        <v>21</v>
      </c>
      <c r="C23" s="56" t="s">
        <v>177</v>
      </c>
      <c r="D23" s="57"/>
      <c r="E23" s="57"/>
      <c r="F23" s="57"/>
      <c r="G23" s="57"/>
      <c r="H23" s="30"/>
      <c r="I23" s="30"/>
      <c r="J23" s="30" t="s">
        <v>166</v>
      </c>
      <c r="K23" s="30" t="s">
        <v>42</v>
      </c>
      <c r="L23" s="30" t="s">
        <v>390</v>
      </c>
      <c r="M23" s="239" t="s">
        <v>168</v>
      </c>
      <c r="N23" s="239" t="s">
        <v>169</v>
      </c>
      <c r="O23" s="30" t="s">
        <v>170</v>
      </c>
      <c r="P23" s="30" t="s">
        <v>171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172</v>
      </c>
      <c r="B24" s="14">
        <v>22</v>
      </c>
      <c r="C24" s="61" t="s">
        <v>37</v>
      </c>
      <c r="D24" s="62">
        <v>6090</v>
      </c>
      <c r="E24" s="63">
        <v>-7.6584650480690892E-3</v>
      </c>
      <c r="F24" s="64">
        <v>-0.1446629213483146</v>
      </c>
      <c r="G24" s="64">
        <v>-0.14896590273896032</v>
      </c>
      <c r="H24" s="30" t="s">
        <v>1453</v>
      </c>
      <c r="I24" s="30" t="s">
        <v>205</v>
      </c>
      <c r="J24" s="147"/>
      <c r="K24" s="148">
        <v>1</v>
      </c>
      <c r="L24" s="120" t="s">
        <v>391</v>
      </c>
      <c r="M24" s="212">
        <v>3.2115</v>
      </c>
      <c r="N24" s="122" t="s">
        <v>648</v>
      </c>
      <c r="O24" s="122">
        <v>61</v>
      </c>
      <c r="P24" s="122">
        <v>101</v>
      </c>
      <c r="Q24" s="206" t="s">
        <v>392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172</v>
      </c>
      <c r="B25" s="14">
        <v>23</v>
      </c>
      <c r="C25" s="71" t="s">
        <v>38</v>
      </c>
      <c r="D25" s="62">
        <v>1819.45</v>
      </c>
      <c r="E25" s="63">
        <v>-2.7292167869553571E-2</v>
      </c>
      <c r="F25" s="64">
        <v>3.1426602343211829E-3</v>
      </c>
      <c r="G25" s="64">
        <v>-8.8725833917659952E-2</v>
      </c>
      <c r="H25" s="30" t="s">
        <v>235</v>
      </c>
      <c r="I25" s="30" t="s">
        <v>205</v>
      </c>
      <c r="J25" s="202"/>
      <c r="K25" s="149">
        <v>2</v>
      </c>
      <c r="L25" s="120" t="s">
        <v>393</v>
      </c>
      <c r="M25" s="212">
        <v>2.5249999999999999</v>
      </c>
      <c r="N25" s="122" t="s">
        <v>648</v>
      </c>
      <c r="O25" s="122">
        <v>-4</v>
      </c>
      <c r="P25" s="122">
        <v>-2</v>
      </c>
      <c r="Q25" s="206" t="s">
        <v>386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172</v>
      </c>
      <c r="B26" s="14">
        <v>24</v>
      </c>
      <c r="C26" s="56" t="s">
        <v>178</v>
      </c>
      <c r="D26" s="57"/>
      <c r="E26" s="57"/>
      <c r="F26" s="75"/>
      <c r="G26" s="75"/>
      <c r="H26" s="30"/>
      <c r="I26" s="30"/>
      <c r="J26" s="202"/>
      <c r="K26" s="149">
        <v>3</v>
      </c>
      <c r="L26" s="120" t="s">
        <v>395</v>
      </c>
      <c r="M26" s="212">
        <v>2.681</v>
      </c>
      <c r="N26" s="122" t="s">
        <v>648</v>
      </c>
      <c r="O26" s="122">
        <v>-6</v>
      </c>
      <c r="P26" s="122">
        <v>-6</v>
      </c>
      <c r="Q26" s="206" t="s">
        <v>388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172</v>
      </c>
      <c r="B27" s="14">
        <v>25</v>
      </c>
      <c r="C27" s="61" t="s">
        <v>39</v>
      </c>
      <c r="D27" s="62">
        <v>106.517</v>
      </c>
      <c r="E27" s="63">
        <v>3.2305460847287405E-3</v>
      </c>
      <c r="F27" s="64">
        <v>2.8931048472788299E-2</v>
      </c>
      <c r="G27" s="64">
        <v>8.131401829311613E-2</v>
      </c>
      <c r="H27" s="30" t="s">
        <v>236</v>
      </c>
      <c r="I27" s="30" t="s">
        <v>205</v>
      </c>
      <c r="J27" s="202"/>
      <c r="K27" s="148">
        <v>4</v>
      </c>
      <c r="L27" s="120" t="s">
        <v>397</v>
      </c>
      <c r="M27" s="212">
        <v>2.1093000000000002</v>
      </c>
      <c r="N27" s="122" t="s">
        <v>648</v>
      </c>
      <c r="O27" s="122">
        <v>-11</v>
      </c>
      <c r="P27" s="122">
        <v>-9</v>
      </c>
      <c r="Q27" s="206" t="s">
        <v>398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172</v>
      </c>
      <c r="B28" s="14">
        <v>26</v>
      </c>
      <c r="C28" s="76" t="s">
        <v>30</v>
      </c>
      <c r="D28" s="77">
        <v>7.3135000000000003</v>
      </c>
      <c r="E28" s="78">
        <v>2.8384159719175911E-3</v>
      </c>
      <c r="F28" s="79">
        <v>5.6558798035250019E-2</v>
      </c>
      <c r="G28" s="79">
        <v>0.15588253887975723</v>
      </c>
      <c r="H28" s="30" t="s">
        <v>237</v>
      </c>
      <c r="I28" s="30" t="s">
        <v>205</v>
      </c>
      <c r="J28" s="202"/>
      <c r="K28" s="149">
        <v>5</v>
      </c>
      <c r="L28" s="120" t="s">
        <v>399</v>
      </c>
      <c r="M28" s="212">
        <v>2.2267000000000001</v>
      </c>
      <c r="N28" s="122" t="s">
        <v>648</v>
      </c>
      <c r="O28" s="122">
        <v>-12</v>
      </c>
      <c r="P28" s="122">
        <v>-8</v>
      </c>
      <c r="Q28" s="206" t="s">
        <v>1454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172</v>
      </c>
      <c r="C29" s="30"/>
      <c r="D29" s="24"/>
      <c r="E29" s="24"/>
      <c r="F29" s="24"/>
      <c r="G29" s="24"/>
      <c r="H29" s="30"/>
      <c r="I29" s="30"/>
      <c r="J29" s="202"/>
      <c r="K29" s="149">
        <v>6</v>
      </c>
      <c r="L29" s="120" t="s">
        <v>401</v>
      </c>
      <c r="M29" s="212">
        <v>2.4546999999999999</v>
      </c>
      <c r="N29" s="122" t="s">
        <v>648</v>
      </c>
      <c r="O29" s="122">
        <v>-11</v>
      </c>
      <c r="P29" s="122">
        <v>-6</v>
      </c>
      <c r="Q29" s="206" t="s">
        <v>1455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172</v>
      </c>
      <c r="C30" s="30"/>
      <c r="D30" s="24"/>
      <c r="E30" s="24"/>
      <c r="F30" s="24"/>
      <c r="G30" s="24"/>
      <c r="H30" s="30"/>
      <c r="I30" s="30"/>
      <c r="J30" s="202"/>
      <c r="K30" s="148">
        <v>7</v>
      </c>
      <c r="L30" s="120" t="s">
        <v>403</v>
      </c>
      <c r="M30" s="212">
        <v>4.7566699999999997</v>
      </c>
      <c r="N30" s="122" t="s">
        <v>648</v>
      </c>
      <c r="O30" s="122">
        <v>118</v>
      </c>
      <c r="P30" s="122">
        <v>54</v>
      </c>
      <c r="Q30" s="206" t="s">
        <v>404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172</v>
      </c>
      <c r="D31" s="30"/>
      <c r="E31" s="24"/>
      <c r="F31" s="24"/>
      <c r="G31" s="24"/>
      <c r="H31" s="30"/>
      <c r="I31" s="30"/>
      <c r="J31" s="202"/>
      <c r="K31" s="149">
        <v>8</v>
      </c>
      <c r="L31" s="120" t="s">
        <v>405</v>
      </c>
      <c r="M31" s="212">
        <v>2.7349999999999999</v>
      </c>
      <c r="N31" s="122" t="s">
        <v>650</v>
      </c>
      <c r="O31" s="122">
        <v>4</v>
      </c>
      <c r="P31" s="122">
        <v>-8</v>
      </c>
      <c r="Q31" s="206" t="s">
        <v>374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172</v>
      </c>
      <c r="D32" s="30"/>
      <c r="E32" s="24"/>
      <c r="F32" s="24"/>
      <c r="G32" s="24"/>
      <c r="H32" s="30"/>
      <c r="I32" s="30"/>
      <c r="J32" s="202"/>
      <c r="K32" s="149">
        <v>9</v>
      </c>
      <c r="L32" s="120" t="s">
        <v>406</v>
      </c>
      <c r="M32" s="212">
        <v>2.61</v>
      </c>
      <c r="N32" s="122" t="s">
        <v>650</v>
      </c>
      <c r="O32" s="122">
        <v>-3</v>
      </c>
      <c r="P32" s="122">
        <v>-12</v>
      </c>
      <c r="Q32" s="206" t="s">
        <v>1456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172</v>
      </c>
      <c r="D33" s="30"/>
      <c r="E33" s="24"/>
      <c r="F33" s="24"/>
      <c r="G33" s="24"/>
      <c r="H33" s="30"/>
      <c r="I33" s="30"/>
      <c r="J33" s="202"/>
      <c r="K33" s="148">
        <v>10</v>
      </c>
      <c r="L33" s="120" t="s">
        <v>407</v>
      </c>
      <c r="M33" s="212">
        <v>2.5299999999999998</v>
      </c>
      <c r="N33" s="122" t="s">
        <v>650</v>
      </c>
      <c r="O33" s="122">
        <v>-1</v>
      </c>
      <c r="P33" s="122">
        <v>-10</v>
      </c>
      <c r="Q33" s="206" t="s">
        <v>1457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172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10" type="noConversion"/>
  <conditionalFormatting sqref="E4:E11">
    <cfRule type="cellIs" dxfId="25" priority="53" operator="greaterThanOrEqual">
      <formula>0</formula>
    </cfRule>
    <cfRule type="cellIs" dxfId="24" priority="54" operator="lessThan">
      <formula>0</formula>
    </cfRule>
  </conditionalFormatting>
  <conditionalFormatting sqref="E18">
    <cfRule type="cellIs" dxfId="23" priority="49" operator="greaterThanOrEqual">
      <formula>0</formula>
    </cfRule>
    <cfRule type="cellIs" dxfId="22" priority="50" operator="lessThan">
      <formula>0</formula>
    </cfRule>
  </conditionalFormatting>
  <conditionalFormatting sqref="E20:E22">
    <cfRule type="cellIs" dxfId="21" priority="47" operator="greaterThanOrEqual">
      <formula>0</formula>
    </cfRule>
    <cfRule type="cellIs" dxfId="20" priority="48" operator="lessThan">
      <formula>0</formula>
    </cfRule>
  </conditionalFormatting>
  <conditionalFormatting sqref="E24:E25">
    <cfRule type="cellIs" dxfId="19" priority="45" operator="greaterThanOrEqual">
      <formula>0</formula>
    </cfRule>
    <cfRule type="cellIs" dxfId="18" priority="46" operator="lessThan">
      <formula>0</formula>
    </cfRule>
  </conditionalFormatting>
  <conditionalFormatting sqref="E27:E28">
    <cfRule type="cellIs" dxfId="17" priority="43" operator="greaterThanOrEqual">
      <formula>0</formula>
    </cfRule>
    <cfRule type="cellIs" dxfId="16" priority="44" operator="lessThan">
      <formula>0</formula>
    </cfRule>
  </conditionalFormatting>
  <conditionalFormatting sqref="E19:G19">
    <cfRule type="cellIs" dxfId="15" priority="51" operator="greaterThanOrEqual">
      <formula>0</formula>
    </cfRule>
    <cfRule type="cellIs" dxfId="14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3" priority="25" operator="greaterThan">
      <formula>0</formula>
    </cfRule>
    <cfRule type="cellIs" dxfId="12" priority="26" operator="lessThan">
      <formula>0</formula>
    </cfRule>
    <cfRule type="containsText" dxfId="11" priority="27" operator="containsText" text="0">
      <formula>NOT(ISERROR(SEARCH("0",N3)))</formula>
    </cfRule>
  </conditionalFormatting>
  <conditionalFormatting sqref="N24:N33">
    <cfRule type="cellIs" dxfId="10" priority="7" operator="greaterThan">
      <formula>0</formula>
    </cfRule>
    <cfRule type="cellIs" dxfId="9" priority="8" operator="lessThan">
      <formula>0</formula>
    </cfRule>
    <cfRule type="containsText" dxfId="8" priority="9" operator="containsText" text="0">
      <formula>NOT(ISERROR(SEARCH("0",N24)))</formula>
    </cfRule>
  </conditionalFormatting>
  <conditionalFormatting sqref="O24:O33">
    <cfRule type="cellIs" dxfId="7" priority="4" operator="greaterThan">
      <formula>0</formula>
    </cfRule>
    <cfRule type="cellIs" dxfId="6" priority="5" operator="lessThan">
      <formula>0</formula>
    </cfRule>
    <cfRule type="containsText" dxfId="5" priority="6" operator="containsText" text="0">
      <formula>NOT(ISERROR(SEARCH("0",O24)))</formula>
    </cfRule>
  </conditionalFormatting>
  <conditionalFormatting sqref="P24:P33">
    <cfRule type="cellIs" dxfId="4" priority="1" operator="greaterThan">
      <formula>0</formula>
    </cfRule>
    <cfRule type="cellIs" dxfId="3" priority="2" operator="lessThan">
      <formula>0</formula>
    </cfRule>
    <cfRule type="containsText" dxfId="2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0.499984740745262"/>
  </sheetPr>
  <dimension ref="A1:X3925"/>
  <sheetViews>
    <sheetView zoomScale="115" zoomScaleNormal="11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446</v>
      </c>
      <c r="B1" s="9" t="s">
        <v>447</v>
      </c>
      <c r="C1" s="9" t="s">
        <v>448</v>
      </c>
      <c r="D1" s="9" t="s">
        <v>449</v>
      </c>
      <c r="E1" s="9" t="s">
        <v>450</v>
      </c>
      <c r="F1" s="9" t="s">
        <v>451</v>
      </c>
      <c r="G1" s="9" t="s">
        <v>452</v>
      </c>
      <c r="H1" s="9" t="s">
        <v>453</v>
      </c>
      <c r="I1" s="9" t="s">
        <v>454</v>
      </c>
      <c r="J1" s="9" t="s">
        <v>455</v>
      </c>
      <c r="K1" s="9" t="s">
        <v>456</v>
      </c>
      <c r="L1" s="9" t="s">
        <v>457</v>
      </c>
      <c r="M1" s="9" t="s">
        <v>458</v>
      </c>
      <c r="N1" s="9" t="s">
        <v>459</v>
      </c>
      <c r="O1" s="9" t="s">
        <v>460</v>
      </c>
      <c r="P1" s="9" t="s">
        <v>461</v>
      </c>
      <c r="Q1" s="9" t="s">
        <v>462</v>
      </c>
      <c r="R1" s="9" t="s">
        <v>463</v>
      </c>
      <c r="S1" s="9" t="s">
        <v>464</v>
      </c>
      <c r="T1" s="9" t="s">
        <v>465</v>
      </c>
      <c r="U1" s="9" t="s">
        <v>466</v>
      </c>
      <c r="V1" s="9" t="s">
        <v>467</v>
      </c>
      <c r="W1" s="9" t="s">
        <v>468</v>
      </c>
      <c r="X1" s="9" t="s">
        <v>469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164</v>
      </c>
      <c r="N2" s="11" t="s">
        <v>165</v>
      </c>
      <c r="O2" s="10" t="s">
        <v>378</v>
      </c>
      <c r="P2" s="10" t="s">
        <v>361</v>
      </c>
      <c r="Q2" s="10" t="s">
        <v>362</v>
      </c>
      <c r="R2" s="10" t="s">
        <v>363</v>
      </c>
      <c r="S2" s="10" t="s">
        <v>39</v>
      </c>
      <c r="T2" s="10" t="s">
        <v>364</v>
      </c>
      <c r="U2" s="10" t="s">
        <v>365</v>
      </c>
      <c r="V2" s="10" t="s">
        <v>366</v>
      </c>
      <c r="W2" s="10" t="s">
        <v>367</v>
      </c>
      <c r="X2" s="10" t="s">
        <v>368</v>
      </c>
    </row>
    <row r="3" spans="1:24" ht="18.75" customHeight="1">
      <c r="A3" s="175">
        <v>45205</v>
      </c>
      <c r="B3" s="50">
        <v>169.99449999999999</v>
      </c>
      <c r="C3" s="50">
        <v>126.605</v>
      </c>
      <c r="D3" s="50">
        <v>135.5</v>
      </c>
      <c r="E3" s="50">
        <v>18.489999999999998</v>
      </c>
      <c r="F3" s="51">
        <v>5.4762998775951567E-2</v>
      </c>
      <c r="G3" s="51">
        <v>5.0306998875550929E-2</v>
      </c>
      <c r="H3" s="51">
        <v>4.8347998919337991E-2</v>
      </c>
      <c r="I3" s="51">
        <v>4.6958998950384558E-2</v>
      </c>
      <c r="J3" s="51">
        <v>4.7275998943299057E-2</v>
      </c>
      <c r="K3" s="51">
        <v>4.73639989413321E-2</v>
      </c>
      <c r="L3" s="51">
        <v>4.8967998905479905E-2</v>
      </c>
      <c r="M3" s="51">
        <v>4.8347998919337991E-2</v>
      </c>
      <c r="N3" s="51">
        <v>2.3789999468252061E-2</v>
      </c>
      <c r="O3" s="50">
        <v>155.44290000000001</v>
      </c>
      <c r="P3" s="50">
        <v>2020</v>
      </c>
      <c r="Q3" s="50">
        <v>1210.75</v>
      </c>
      <c r="R3" s="50">
        <v>9624.7999999999993</v>
      </c>
      <c r="S3" s="50">
        <v>106.517</v>
      </c>
      <c r="T3" s="50">
        <v>7.298</v>
      </c>
      <c r="U3" s="50">
        <v>7.3132999999999999</v>
      </c>
      <c r="V3" s="50">
        <v>2.7349999999999999</v>
      </c>
      <c r="W3" s="50">
        <v>2.61</v>
      </c>
      <c r="X3" s="50">
        <v>2.5299999999999998</v>
      </c>
    </row>
    <row r="4" spans="1:24" ht="18.75" customHeight="1">
      <c r="A4" s="175">
        <v>45204</v>
      </c>
      <c r="B4" s="50">
        <v>169.99449999999999</v>
      </c>
      <c r="C4" s="50">
        <v>126.605</v>
      </c>
      <c r="D4" s="50">
        <v>135.5</v>
      </c>
      <c r="E4" s="50">
        <v>18.489999999999998</v>
      </c>
      <c r="F4" s="51">
        <v>5.4919998772442344E-2</v>
      </c>
      <c r="G4" s="51">
        <v>5.0182998878322539E-2</v>
      </c>
      <c r="H4" s="51">
        <v>4.8226998922042554E-2</v>
      </c>
      <c r="I4" s="51">
        <v>4.6851998952776197E-2</v>
      </c>
      <c r="J4" s="51">
        <v>4.7184998945333061E-2</v>
      </c>
      <c r="K4" s="51">
        <v>4.7256998943723739E-2</v>
      </c>
      <c r="L4" s="51">
        <v>4.890099890697748E-2</v>
      </c>
      <c r="M4" s="51">
        <v>4.8226998922042554E-2</v>
      </c>
      <c r="N4" s="51">
        <v>2.3789999468252061E-2</v>
      </c>
      <c r="O4" s="52">
        <v>155.44290000000001</v>
      </c>
      <c r="P4" s="50">
        <v>2020</v>
      </c>
      <c r="Q4" s="52">
        <v>1210.75</v>
      </c>
      <c r="R4" s="50">
        <v>9624.7999999999993</v>
      </c>
      <c r="S4" s="30">
        <v>106.33199999999999</v>
      </c>
      <c r="T4" s="50">
        <v>7.298</v>
      </c>
      <c r="U4" s="50">
        <v>7.3064</v>
      </c>
      <c r="V4" s="50">
        <v>2.7349999999999999</v>
      </c>
      <c r="W4" s="22">
        <v>2.6150000000000002</v>
      </c>
      <c r="X4" s="22">
        <v>2.52</v>
      </c>
    </row>
    <row r="5" spans="1:24" ht="18.75" customHeight="1">
      <c r="A5" s="175">
        <v>45203</v>
      </c>
      <c r="B5" s="50">
        <v>169.88130000000001</v>
      </c>
      <c r="C5" s="50">
        <v>126.5175</v>
      </c>
      <c r="D5" s="50">
        <v>136.44999999999999</v>
      </c>
      <c r="E5" s="50">
        <v>18.579999999999998</v>
      </c>
      <c r="F5" s="51">
        <v>5.4954998771660026E-2</v>
      </c>
      <c r="G5" s="51">
        <v>5.0517998870834711E-2</v>
      </c>
      <c r="H5" s="51">
        <v>4.8629998913034801E-2</v>
      </c>
      <c r="I5" s="51">
        <v>4.724299894403667E-2</v>
      </c>
      <c r="J5" s="51">
        <v>4.7328998942114411E-2</v>
      </c>
      <c r="K5" s="51">
        <v>4.7575998936593533E-2</v>
      </c>
      <c r="L5" s="51">
        <v>4.8583998914062974E-2</v>
      </c>
      <c r="M5" s="51">
        <v>4.8629998913034801E-2</v>
      </c>
      <c r="N5" s="51">
        <v>2.3789999468252061E-2</v>
      </c>
      <c r="O5" s="52">
        <v>155.429</v>
      </c>
      <c r="P5" s="50">
        <v>2020</v>
      </c>
      <c r="Q5" s="52">
        <v>1210.75</v>
      </c>
      <c r="R5" s="50">
        <v>9624.7999999999993</v>
      </c>
      <c r="S5" s="30">
        <v>106.79900000000001</v>
      </c>
      <c r="T5" s="50">
        <v>7.298</v>
      </c>
      <c r="U5" s="50">
        <v>7.3163999999999998</v>
      </c>
      <c r="V5" s="50">
        <v>2.76</v>
      </c>
      <c r="W5" s="22">
        <v>2.6150000000000002</v>
      </c>
      <c r="X5" s="22">
        <v>2.5299999999999998</v>
      </c>
    </row>
    <row r="6" spans="1:24" ht="18.75" customHeight="1">
      <c r="A6" s="175">
        <v>45202</v>
      </c>
      <c r="B6" s="50">
        <v>169.45089999999999</v>
      </c>
      <c r="C6" s="50">
        <v>127.00239999999999</v>
      </c>
      <c r="D6" s="50">
        <v>127.325</v>
      </c>
      <c r="E6" s="50">
        <v>19.78</v>
      </c>
      <c r="F6" s="51">
        <v>5.4779998775571583E-2</v>
      </c>
      <c r="G6" s="51">
        <v>5.1501998848840595E-2</v>
      </c>
      <c r="H6" s="51">
        <v>4.9524998893029984E-2</v>
      </c>
      <c r="I6" s="51">
        <v>4.7992998927272851E-2</v>
      </c>
      <c r="J6" s="51">
        <v>4.7954998928122217E-2</v>
      </c>
      <c r="K6" s="51">
        <v>4.8243998921662569E-2</v>
      </c>
      <c r="L6" s="51">
        <v>4.9229998899623754E-2</v>
      </c>
      <c r="M6" s="51">
        <v>4.9524998893029984E-2</v>
      </c>
      <c r="N6" s="51">
        <v>2.3789999468252061E-2</v>
      </c>
      <c r="O6" s="52">
        <v>155.4152</v>
      </c>
      <c r="P6" s="50">
        <v>2020</v>
      </c>
      <c r="Q6" s="52">
        <v>1210.75</v>
      </c>
      <c r="R6" s="50">
        <v>9624.7999999999993</v>
      </c>
      <c r="S6" s="30">
        <v>107</v>
      </c>
      <c r="T6" s="50">
        <v>7.298</v>
      </c>
      <c r="U6" s="50">
        <v>7.3228</v>
      </c>
      <c r="V6" s="50">
        <v>2.72</v>
      </c>
      <c r="W6" s="22">
        <v>2.5750000000000002</v>
      </c>
      <c r="X6" s="22">
        <v>2.4900000000000002</v>
      </c>
    </row>
    <row r="7" spans="1:24" ht="18.75" customHeight="1">
      <c r="A7" s="175">
        <v>45201</v>
      </c>
      <c r="B7" s="50">
        <v>170.10149999999999</v>
      </c>
      <c r="C7" s="50">
        <v>127.0715</v>
      </c>
      <c r="D7" s="50">
        <v>127.325</v>
      </c>
      <c r="E7" s="50">
        <v>17.61</v>
      </c>
      <c r="F7" s="51">
        <v>5.4554998780600723E-2</v>
      </c>
      <c r="G7" s="51">
        <v>5.1040998859144746E-2</v>
      </c>
      <c r="H7" s="51">
        <v>4.8799998909234997E-2</v>
      </c>
      <c r="I7" s="51">
        <v>4.7082998947612947E-2</v>
      </c>
      <c r="J7" s="51">
        <v>4.6784998954273758E-2</v>
      </c>
      <c r="K7" s="51">
        <v>4.7202998944930734E-2</v>
      </c>
      <c r="L7" s="51">
        <v>4.7881998929753901E-2</v>
      </c>
      <c r="M7" s="51">
        <v>4.8799998909234997E-2</v>
      </c>
      <c r="N7" s="51">
        <v>2.3789999468252061E-2</v>
      </c>
      <c r="O7" s="52">
        <v>155.39490000000001</v>
      </c>
      <c r="P7" s="50">
        <v>2020</v>
      </c>
      <c r="Q7" s="52">
        <v>1210.75</v>
      </c>
      <c r="R7" s="50">
        <v>9624.7999999999993</v>
      </c>
      <c r="S7" s="30">
        <v>106.904</v>
      </c>
      <c r="T7" s="50">
        <v>7.298</v>
      </c>
      <c r="U7" s="50">
        <v>7.3227000000000002</v>
      </c>
      <c r="V7" s="50">
        <v>2.665</v>
      </c>
      <c r="W7" s="22">
        <v>2.54</v>
      </c>
      <c r="X7" s="22">
        <v>2.4500000000000002</v>
      </c>
    </row>
    <row r="8" spans="1:24" ht="18.75" customHeight="1">
      <c r="A8" s="175">
        <v>45205</v>
      </c>
      <c r="B8" s="50">
        <v>169.99449999999999</v>
      </c>
      <c r="C8" s="50">
        <v>126.605</v>
      </c>
      <c r="D8" s="50">
        <v>135.5</v>
      </c>
      <c r="E8" s="50">
        <v>18.489999999999998</v>
      </c>
      <c r="F8" s="51">
        <v>5.4762998775951567E-2</v>
      </c>
      <c r="G8" s="51">
        <v>5.0306998875550929E-2</v>
      </c>
      <c r="H8" s="51">
        <v>4.8347998919337991E-2</v>
      </c>
      <c r="I8" s="51">
        <v>4.6958998950384558E-2</v>
      </c>
      <c r="J8" s="51">
        <v>4.7275998943299057E-2</v>
      </c>
      <c r="K8" s="51">
        <v>4.73639989413321E-2</v>
      </c>
      <c r="L8" s="51">
        <v>4.8967998905479905E-2</v>
      </c>
      <c r="M8" s="51">
        <v>4.8347998919337991E-2</v>
      </c>
      <c r="N8" s="51">
        <v>2.3789999468252061E-2</v>
      </c>
      <c r="O8" s="50">
        <v>155.44290000000001</v>
      </c>
      <c r="P8" s="50">
        <v>2020</v>
      </c>
      <c r="Q8" s="50">
        <v>1210.75</v>
      </c>
      <c r="R8" s="50">
        <v>9624.7999999999993</v>
      </c>
      <c r="S8" s="50">
        <v>106.517</v>
      </c>
      <c r="T8" s="50">
        <v>7.298</v>
      </c>
      <c r="U8" s="50">
        <v>7.3132999999999999</v>
      </c>
      <c r="V8" s="50">
        <v>2.7349999999999999</v>
      </c>
      <c r="W8" s="50">
        <v>2.61</v>
      </c>
      <c r="X8" s="50">
        <v>2.5299999999999998</v>
      </c>
    </row>
    <row r="9" spans="1:24" ht="18.75" customHeight="1">
      <c r="A9" s="175">
        <v>45204</v>
      </c>
      <c r="B9" s="50">
        <v>169.99449999999999</v>
      </c>
      <c r="C9" s="50">
        <v>126.605</v>
      </c>
      <c r="D9" s="50">
        <v>135.5</v>
      </c>
      <c r="E9" s="50">
        <v>18.489999999999998</v>
      </c>
      <c r="F9" s="51">
        <v>5.4919998772442344E-2</v>
      </c>
      <c r="G9" s="51">
        <v>5.0182998878322539E-2</v>
      </c>
      <c r="H9" s="51">
        <v>4.8226998922042554E-2</v>
      </c>
      <c r="I9" s="51">
        <v>4.6851998952776197E-2</v>
      </c>
      <c r="J9" s="51">
        <v>4.7184998945333061E-2</v>
      </c>
      <c r="K9" s="51">
        <v>4.7256998943723739E-2</v>
      </c>
      <c r="L9" s="51">
        <v>4.890099890697748E-2</v>
      </c>
      <c r="M9" s="51">
        <v>4.8226998922042554E-2</v>
      </c>
      <c r="N9" s="51">
        <v>2.3789999468252061E-2</v>
      </c>
      <c r="O9" s="52">
        <v>155.44290000000001</v>
      </c>
      <c r="P9" s="50">
        <v>2020</v>
      </c>
      <c r="Q9" s="52">
        <v>1210.75</v>
      </c>
      <c r="R9" s="50">
        <v>9624.7999999999993</v>
      </c>
      <c r="S9" s="30">
        <v>106.33199999999999</v>
      </c>
      <c r="T9" s="50">
        <v>7.298</v>
      </c>
      <c r="U9" s="50">
        <v>7.3064</v>
      </c>
      <c r="V9" s="50">
        <v>2.7349999999999999</v>
      </c>
      <c r="W9" s="22">
        <v>2.6150000000000002</v>
      </c>
      <c r="X9" s="22">
        <v>2.52</v>
      </c>
    </row>
    <row r="10" spans="1:24" ht="18.75" customHeight="1">
      <c r="A10" s="175">
        <v>45203</v>
      </c>
      <c r="B10" s="50">
        <v>169.88130000000001</v>
      </c>
      <c r="C10" s="50">
        <v>126.5175</v>
      </c>
      <c r="D10" s="50">
        <v>136.44999999999999</v>
      </c>
      <c r="E10" s="50">
        <v>18.579999999999998</v>
      </c>
      <c r="F10" s="51">
        <v>5.4954998771660026E-2</v>
      </c>
      <c r="G10" s="51">
        <v>5.0517998870834711E-2</v>
      </c>
      <c r="H10" s="51">
        <v>4.8629998913034801E-2</v>
      </c>
      <c r="I10" s="51">
        <v>4.724299894403667E-2</v>
      </c>
      <c r="J10" s="51">
        <v>4.7328998942114411E-2</v>
      </c>
      <c r="K10" s="51">
        <v>4.7575998936593533E-2</v>
      </c>
      <c r="L10" s="51">
        <v>4.8583998914062974E-2</v>
      </c>
      <c r="M10" s="51">
        <v>4.8629998913034801E-2</v>
      </c>
      <c r="N10" s="51">
        <v>2.3789999468252061E-2</v>
      </c>
      <c r="O10" s="52">
        <v>155.429</v>
      </c>
      <c r="P10" s="50">
        <v>2020</v>
      </c>
      <c r="Q10" s="52">
        <v>1210.75</v>
      </c>
      <c r="R10" s="50">
        <v>9624.7999999999993</v>
      </c>
      <c r="S10" s="30">
        <v>106.79900000000001</v>
      </c>
      <c r="T10" s="50">
        <v>7.298</v>
      </c>
      <c r="U10" s="50">
        <v>7.3163999999999998</v>
      </c>
      <c r="V10" s="50">
        <v>2.76</v>
      </c>
      <c r="W10" s="22">
        <v>2.6150000000000002</v>
      </c>
      <c r="X10" s="22">
        <v>2.5299999999999998</v>
      </c>
    </row>
    <row r="11" spans="1:24" ht="18.75" customHeight="1">
      <c r="A11" s="175">
        <v>45202</v>
      </c>
      <c r="B11" s="50">
        <v>169.45089999999999</v>
      </c>
      <c r="C11" s="50">
        <v>127.00239999999999</v>
      </c>
      <c r="D11" s="50">
        <v>127.325</v>
      </c>
      <c r="E11" s="50">
        <v>19.78</v>
      </c>
      <c r="F11" s="51">
        <v>5.4779998775571583E-2</v>
      </c>
      <c r="G11" s="51">
        <v>5.1501998848840595E-2</v>
      </c>
      <c r="H11" s="51">
        <v>4.9524998893029984E-2</v>
      </c>
      <c r="I11" s="51">
        <v>4.7992998927272851E-2</v>
      </c>
      <c r="J11" s="51">
        <v>4.7954998928122217E-2</v>
      </c>
      <c r="K11" s="51">
        <v>4.8243998921662569E-2</v>
      </c>
      <c r="L11" s="51">
        <v>4.9229998899623754E-2</v>
      </c>
      <c r="M11" s="51">
        <v>4.9524998893029984E-2</v>
      </c>
      <c r="N11" s="51">
        <v>2.3789999468252061E-2</v>
      </c>
      <c r="O11" s="52">
        <v>155.4152</v>
      </c>
      <c r="P11" s="50">
        <v>2020</v>
      </c>
      <c r="Q11" s="52">
        <v>1210.75</v>
      </c>
      <c r="R11" s="50">
        <v>9624.7999999999993</v>
      </c>
      <c r="S11" s="30">
        <v>107</v>
      </c>
      <c r="T11" s="50">
        <v>7.298</v>
      </c>
      <c r="U11" s="50">
        <v>7.3228</v>
      </c>
      <c r="V11" s="50">
        <v>2.72</v>
      </c>
      <c r="W11" s="22">
        <v>2.5750000000000002</v>
      </c>
      <c r="X11" s="22">
        <v>2.4900000000000002</v>
      </c>
    </row>
    <row r="12" spans="1:24" ht="18.75" customHeight="1">
      <c r="A12" s="175">
        <v>45201</v>
      </c>
      <c r="B12" s="50">
        <v>170.10149999999999</v>
      </c>
      <c r="C12" s="50">
        <v>127.0715</v>
      </c>
      <c r="D12" s="50">
        <v>127.325</v>
      </c>
      <c r="E12" s="50">
        <v>17.61</v>
      </c>
      <c r="F12" s="51">
        <v>5.4554998780600723E-2</v>
      </c>
      <c r="G12" s="51">
        <v>5.1040998859144746E-2</v>
      </c>
      <c r="H12" s="51">
        <v>4.8799998909234997E-2</v>
      </c>
      <c r="I12" s="51">
        <v>4.7082998947612947E-2</v>
      </c>
      <c r="J12" s="51">
        <v>4.6784998954273758E-2</v>
      </c>
      <c r="K12" s="51">
        <v>4.7202998944930734E-2</v>
      </c>
      <c r="L12" s="51">
        <v>4.7881998929753901E-2</v>
      </c>
      <c r="M12" s="51">
        <v>4.8799998909234997E-2</v>
      </c>
      <c r="N12" s="51">
        <v>2.3789999468252061E-2</v>
      </c>
      <c r="O12" s="52">
        <v>155.39490000000001</v>
      </c>
      <c r="P12" s="50">
        <v>2020</v>
      </c>
      <c r="Q12" s="52">
        <v>1210.75</v>
      </c>
      <c r="R12" s="50">
        <v>9624.7999999999993</v>
      </c>
      <c r="S12" s="30">
        <v>106.904</v>
      </c>
      <c r="T12" s="50">
        <v>7.298</v>
      </c>
      <c r="U12" s="50">
        <v>7.3227000000000002</v>
      </c>
      <c r="V12" s="50">
        <v>2.665</v>
      </c>
      <c r="W12" s="22">
        <v>2.54</v>
      </c>
      <c r="X12" s="22">
        <v>2.4500000000000002</v>
      </c>
    </row>
    <row r="13" spans="1:24" ht="18.75" customHeight="1">
      <c r="A13" s="175">
        <v>45205</v>
      </c>
      <c r="B13" s="50">
        <v>169.99449999999999</v>
      </c>
      <c r="C13" s="50">
        <v>126.605</v>
      </c>
      <c r="D13" s="50">
        <v>135.5</v>
      </c>
      <c r="E13" s="50">
        <v>18.489999999999998</v>
      </c>
      <c r="F13" s="51">
        <v>5.4762998775951567E-2</v>
      </c>
      <c r="G13" s="51">
        <v>5.0306998875550929E-2</v>
      </c>
      <c r="H13" s="51">
        <v>4.8347998919337991E-2</v>
      </c>
      <c r="I13" s="51">
        <v>4.6958998950384558E-2</v>
      </c>
      <c r="J13" s="51">
        <v>4.7275998943299057E-2</v>
      </c>
      <c r="K13" s="51">
        <v>4.73639989413321E-2</v>
      </c>
      <c r="L13" s="51">
        <v>4.8967998905479905E-2</v>
      </c>
      <c r="M13" s="51">
        <v>4.8347998919337991E-2</v>
      </c>
      <c r="N13" s="51">
        <v>2.3789999468252061E-2</v>
      </c>
      <c r="O13" s="50">
        <v>155.44290000000001</v>
      </c>
      <c r="P13" s="50">
        <v>2020</v>
      </c>
      <c r="Q13" s="50">
        <v>1210.75</v>
      </c>
      <c r="R13" s="50">
        <v>9624.7999999999993</v>
      </c>
      <c r="S13" s="50">
        <v>106.517</v>
      </c>
      <c r="T13" s="50">
        <v>7.298</v>
      </c>
      <c r="U13" s="50">
        <v>7.3132999999999999</v>
      </c>
      <c r="V13" s="50">
        <v>2.7349999999999999</v>
      </c>
      <c r="W13" s="50">
        <v>2.61</v>
      </c>
      <c r="X13" s="50">
        <v>2.5299999999999998</v>
      </c>
    </row>
    <row r="14" spans="1:24" ht="18.75" customHeight="1">
      <c r="A14" s="175">
        <v>45204</v>
      </c>
      <c r="B14" s="50">
        <v>169.99449999999999</v>
      </c>
      <c r="C14" s="50">
        <v>126.605</v>
      </c>
      <c r="D14" s="50">
        <v>135.5</v>
      </c>
      <c r="E14" s="50">
        <v>18.489999999999998</v>
      </c>
      <c r="F14" s="51">
        <v>5.4919998772442344E-2</v>
      </c>
      <c r="G14" s="51">
        <v>5.0182998878322539E-2</v>
      </c>
      <c r="H14" s="51">
        <v>4.8226998922042554E-2</v>
      </c>
      <c r="I14" s="51">
        <v>4.6851998952776197E-2</v>
      </c>
      <c r="J14" s="51">
        <v>4.7184998945333061E-2</v>
      </c>
      <c r="K14" s="51">
        <v>4.7256998943723739E-2</v>
      </c>
      <c r="L14" s="51">
        <v>4.890099890697748E-2</v>
      </c>
      <c r="M14" s="51">
        <v>4.8226998922042554E-2</v>
      </c>
      <c r="N14" s="51">
        <v>2.3789999468252061E-2</v>
      </c>
      <c r="O14" s="52">
        <v>155.44290000000001</v>
      </c>
      <c r="P14" s="50">
        <v>2020</v>
      </c>
      <c r="Q14" s="52">
        <v>1210.75</v>
      </c>
      <c r="R14" s="50">
        <v>9624.7999999999993</v>
      </c>
      <c r="S14" s="30">
        <v>106.33199999999999</v>
      </c>
      <c r="T14" s="50">
        <v>7.298</v>
      </c>
      <c r="U14" s="50">
        <v>7.3064</v>
      </c>
      <c r="V14" s="50">
        <v>2.7349999999999999</v>
      </c>
      <c r="W14" s="22">
        <v>2.6150000000000002</v>
      </c>
      <c r="X14" s="22">
        <v>2.52</v>
      </c>
    </row>
    <row r="15" spans="1:24" ht="18.75" customHeight="1">
      <c r="A15" s="175">
        <v>45203</v>
      </c>
      <c r="B15" s="50">
        <v>169.88130000000001</v>
      </c>
      <c r="C15" s="50">
        <v>126.5175</v>
      </c>
      <c r="D15" s="50">
        <v>136.44999999999999</v>
      </c>
      <c r="E15" s="50">
        <v>18.579999999999998</v>
      </c>
      <c r="F15" s="51">
        <v>5.4954998771660026E-2</v>
      </c>
      <c r="G15" s="51">
        <v>5.0517998870834711E-2</v>
      </c>
      <c r="H15" s="51">
        <v>4.8629998913034801E-2</v>
      </c>
      <c r="I15" s="51">
        <v>4.724299894403667E-2</v>
      </c>
      <c r="J15" s="51">
        <v>4.7328998942114411E-2</v>
      </c>
      <c r="K15" s="51">
        <v>4.7575998936593533E-2</v>
      </c>
      <c r="L15" s="51">
        <v>4.8583998914062974E-2</v>
      </c>
      <c r="M15" s="51">
        <v>4.8629998913034801E-2</v>
      </c>
      <c r="N15" s="51">
        <v>2.3789999468252061E-2</v>
      </c>
      <c r="O15" s="52">
        <v>155.429</v>
      </c>
      <c r="P15" s="50">
        <v>2020</v>
      </c>
      <c r="Q15" s="52">
        <v>1210.75</v>
      </c>
      <c r="R15" s="50">
        <v>9624.7999999999993</v>
      </c>
      <c r="S15" s="30">
        <v>106.79900000000001</v>
      </c>
      <c r="T15" s="50">
        <v>7.298</v>
      </c>
      <c r="U15" s="50">
        <v>7.3163999999999998</v>
      </c>
      <c r="V15" s="50">
        <v>2.76</v>
      </c>
      <c r="W15" s="22">
        <v>2.6150000000000002</v>
      </c>
      <c r="X15" s="22">
        <v>2.5299999999999998</v>
      </c>
    </row>
    <row r="16" spans="1:24" ht="18.75" customHeight="1">
      <c r="A16" s="175">
        <v>45202</v>
      </c>
      <c r="B16" s="50">
        <v>169.45089999999999</v>
      </c>
      <c r="C16" s="50">
        <v>127.00239999999999</v>
      </c>
      <c r="D16" s="50">
        <v>127.325</v>
      </c>
      <c r="E16" s="50">
        <v>19.78</v>
      </c>
      <c r="F16" s="51">
        <v>5.4779998775571583E-2</v>
      </c>
      <c r="G16" s="51">
        <v>5.1501998848840595E-2</v>
      </c>
      <c r="H16" s="51">
        <v>4.9524998893029984E-2</v>
      </c>
      <c r="I16" s="51">
        <v>4.7992998927272851E-2</v>
      </c>
      <c r="J16" s="51">
        <v>4.7954998928122217E-2</v>
      </c>
      <c r="K16" s="51">
        <v>4.8243998921662569E-2</v>
      </c>
      <c r="L16" s="51">
        <v>4.9229998899623754E-2</v>
      </c>
      <c r="M16" s="51">
        <v>4.9524998893029984E-2</v>
      </c>
      <c r="N16" s="51">
        <v>2.3789999468252061E-2</v>
      </c>
      <c r="O16" s="52">
        <v>155.4152</v>
      </c>
      <c r="P16" s="50">
        <v>2020</v>
      </c>
      <c r="Q16" s="52">
        <v>1210.75</v>
      </c>
      <c r="R16" s="50">
        <v>9624.7999999999993</v>
      </c>
      <c r="S16" s="30">
        <v>107</v>
      </c>
      <c r="T16" s="50">
        <v>7.298</v>
      </c>
      <c r="U16" s="50">
        <v>7.3228</v>
      </c>
      <c r="V16" s="50">
        <v>2.72</v>
      </c>
      <c r="W16" s="22">
        <v>2.5750000000000002</v>
      </c>
      <c r="X16" s="22">
        <v>2.4900000000000002</v>
      </c>
    </row>
    <row r="17" spans="1:24" ht="18.75" customHeight="1">
      <c r="A17" s="175">
        <v>45201</v>
      </c>
      <c r="B17" s="50">
        <v>170.10149999999999</v>
      </c>
      <c r="C17" s="50">
        <v>127.0715</v>
      </c>
      <c r="D17" s="50">
        <v>127.325</v>
      </c>
      <c r="E17" s="50">
        <v>17.61</v>
      </c>
      <c r="F17" s="51">
        <v>5.4554998780600723E-2</v>
      </c>
      <c r="G17" s="51">
        <v>5.1040998859144746E-2</v>
      </c>
      <c r="H17" s="51">
        <v>4.8799998909234997E-2</v>
      </c>
      <c r="I17" s="51">
        <v>4.7082998947612947E-2</v>
      </c>
      <c r="J17" s="51">
        <v>4.6784998954273758E-2</v>
      </c>
      <c r="K17" s="51">
        <v>4.7202998944930734E-2</v>
      </c>
      <c r="L17" s="51">
        <v>4.7881998929753901E-2</v>
      </c>
      <c r="M17" s="51">
        <v>4.8799998909234997E-2</v>
      </c>
      <c r="N17" s="51">
        <v>2.3789999468252061E-2</v>
      </c>
      <c r="O17" s="52">
        <v>155.39490000000001</v>
      </c>
      <c r="P17" s="50">
        <v>2020</v>
      </c>
      <c r="Q17" s="52">
        <v>1210.75</v>
      </c>
      <c r="R17" s="50">
        <v>9624.7999999999993</v>
      </c>
      <c r="S17" s="30">
        <v>106.904</v>
      </c>
      <c r="T17" s="50">
        <v>7.298</v>
      </c>
      <c r="U17" s="50">
        <v>7.3227000000000002</v>
      </c>
      <c r="V17" s="50">
        <v>2.665</v>
      </c>
      <c r="W17" s="22">
        <v>2.54</v>
      </c>
      <c r="X17" s="22">
        <v>2.4500000000000002</v>
      </c>
    </row>
    <row r="18" spans="1:24" ht="18.75" customHeight="1">
      <c r="A18" s="175">
        <v>45205</v>
      </c>
      <c r="B18" s="50">
        <v>169.99449999999999</v>
      </c>
      <c r="C18" s="50">
        <v>126.605</v>
      </c>
      <c r="D18" s="50">
        <v>135.5</v>
      </c>
      <c r="E18" s="50">
        <v>18.489999999999998</v>
      </c>
      <c r="F18" s="51">
        <v>5.478999877534807E-2</v>
      </c>
      <c r="G18" s="51">
        <v>5.022499887738377E-2</v>
      </c>
      <c r="H18" s="51">
        <v>4.8226998922042554E-2</v>
      </c>
      <c r="I18" s="51">
        <v>4.6815998953580858E-2</v>
      </c>
      <c r="J18" s="51">
        <v>4.7101998947188264E-2</v>
      </c>
      <c r="K18" s="51">
        <v>4.7202998944930734E-2</v>
      </c>
      <c r="L18" s="51">
        <v>4.8790998909436167E-2</v>
      </c>
      <c r="M18" s="51">
        <v>4.8226998922042554E-2</v>
      </c>
      <c r="N18" s="51">
        <v>2.3789999468252061E-2</v>
      </c>
      <c r="O18" s="50">
        <v>155.44290000000001</v>
      </c>
      <c r="P18" s="50">
        <v>2020</v>
      </c>
      <c r="Q18" s="50">
        <v>1210.75</v>
      </c>
      <c r="R18" s="50">
        <v>9624.7999999999993</v>
      </c>
      <c r="S18" s="50">
        <v>106.44</v>
      </c>
      <c r="T18" s="50">
        <v>7.298</v>
      </c>
      <c r="U18" s="50">
        <v>7.3101000000000003</v>
      </c>
      <c r="V18" s="50">
        <v>2.7349999999999999</v>
      </c>
      <c r="W18" s="50">
        <v>2.61</v>
      </c>
      <c r="X18" s="50">
        <v>2.5299999999999998</v>
      </c>
    </row>
    <row r="19" spans="1:24" ht="18.75" customHeight="1">
      <c r="A19" s="175">
        <v>45204</v>
      </c>
      <c r="B19" s="50">
        <v>169.99449999999999</v>
      </c>
      <c r="C19" s="50">
        <v>126.605</v>
      </c>
      <c r="D19" s="50">
        <v>135.5</v>
      </c>
      <c r="E19" s="50">
        <v>18.489999999999998</v>
      </c>
      <c r="F19" s="51">
        <v>5.4919998772442344E-2</v>
      </c>
      <c r="G19" s="51">
        <v>5.0182998878322539E-2</v>
      </c>
      <c r="H19" s="51">
        <v>4.8226998922042554E-2</v>
      </c>
      <c r="I19" s="51">
        <v>4.6851998952776197E-2</v>
      </c>
      <c r="J19" s="51">
        <v>4.7184998945333061E-2</v>
      </c>
      <c r="K19" s="51">
        <v>4.7256998943723739E-2</v>
      </c>
      <c r="L19" s="51">
        <v>4.890099890697748E-2</v>
      </c>
      <c r="M19" s="51">
        <v>4.8226998922042554E-2</v>
      </c>
      <c r="N19" s="51">
        <v>2.3789999468252061E-2</v>
      </c>
      <c r="O19" s="52">
        <v>155.44290000000001</v>
      </c>
      <c r="P19" s="50">
        <v>2020</v>
      </c>
      <c r="Q19" s="52">
        <v>1210.75</v>
      </c>
      <c r="R19" s="50">
        <v>9624.7999999999993</v>
      </c>
      <c r="S19" s="30">
        <v>106.33199999999999</v>
      </c>
      <c r="T19" s="50">
        <v>7.298</v>
      </c>
      <c r="U19" s="50">
        <v>7.3064</v>
      </c>
      <c r="V19" s="50">
        <v>2.7349999999999999</v>
      </c>
      <c r="W19" s="22">
        <v>2.6150000000000002</v>
      </c>
      <c r="X19" s="22">
        <v>2.52</v>
      </c>
    </row>
    <row r="20" spans="1:24" ht="18.75" customHeight="1">
      <c r="A20" s="175">
        <v>45203</v>
      </c>
      <c r="B20" s="50">
        <v>169.88130000000001</v>
      </c>
      <c r="C20" s="50">
        <v>126.5175</v>
      </c>
      <c r="D20" s="50">
        <v>136.44999999999999</v>
      </c>
      <c r="E20" s="50">
        <v>18.579999999999998</v>
      </c>
      <c r="F20" s="51">
        <v>5.4954998771660026E-2</v>
      </c>
      <c r="G20" s="51">
        <v>5.0517998870834711E-2</v>
      </c>
      <c r="H20" s="51">
        <v>4.8629998913034801E-2</v>
      </c>
      <c r="I20" s="51">
        <v>4.724299894403667E-2</v>
      </c>
      <c r="J20" s="51">
        <v>4.7328998942114411E-2</v>
      </c>
      <c r="K20" s="51">
        <v>4.7575998936593533E-2</v>
      </c>
      <c r="L20" s="51">
        <v>4.8583998914062974E-2</v>
      </c>
      <c r="M20" s="51">
        <v>4.8629998913034801E-2</v>
      </c>
      <c r="N20" s="51">
        <v>2.3789999468252061E-2</v>
      </c>
      <c r="O20" s="52">
        <v>155.429</v>
      </c>
      <c r="P20" s="50">
        <v>2020</v>
      </c>
      <c r="Q20" s="52">
        <v>1210.75</v>
      </c>
      <c r="R20" s="50">
        <v>9624.7999999999993</v>
      </c>
      <c r="S20" s="30">
        <v>106.79900000000001</v>
      </c>
      <c r="T20" s="50">
        <v>7.298</v>
      </c>
      <c r="U20" s="50">
        <v>7.3163999999999998</v>
      </c>
      <c r="V20" s="50">
        <v>2.76</v>
      </c>
      <c r="W20" s="22">
        <v>2.6150000000000002</v>
      </c>
      <c r="X20" s="22">
        <v>2.5299999999999998</v>
      </c>
    </row>
    <row r="21" spans="1:24" ht="18.75" customHeight="1">
      <c r="A21" s="175">
        <v>45202</v>
      </c>
      <c r="B21" s="50">
        <v>169.45089999999999</v>
      </c>
      <c r="C21" s="50">
        <v>127.00239999999999</v>
      </c>
      <c r="D21" s="50">
        <v>127.325</v>
      </c>
      <c r="E21" s="50">
        <v>19.78</v>
      </c>
      <c r="F21" s="51">
        <v>5.4779998775571583E-2</v>
      </c>
      <c r="G21" s="51">
        <v>5.1501998848840595E-2</v>
      </c>
      <c r="H21" s="51">
        <v>4.9524998893029984E-2</v>
      </c>
      <c r="I21" s="51">
        <v>4.7992998927272851E-2</v>
      </c>
      <c r="J21" s="51">
        <v>4.7954998928122217E-2</v>
      </c>
      <c r="K21" s="51">
        <v>4.8243998921662569E-2</v>
      </c>
      <c r="L21" s="51">
        <v>4.9229998899623754E-2</v>
      </c>
      <c r="M21" s="51">
        <v>4.9524998893029984E-2</v>
      </c>
      <c r="N21" s="51">
        <v>2.3789999468252061E-2</v>
      </c>
      <c r="O21" s="52">
        <v>155.4152</v>
      </c>
      <c r="P21" s="50">
        <v>2020</v>
      </c>
      <c r="Q21" s="52">
        <v>1210.75</v>
      </c>
      <c r="R21" s="50">
        <v>9624.7999999999993</v>
      </c>
      <c r="S21" s="30">
        <v>107</v>
      </c>
      <c r="T21" s="50">
        <v>7.298</v>
      </c>
      <c r="U21" s="50">
        <v>7.3228</v>
      </c>
      <c r="V21" s="50">
        <v>2.72</v>
      </c>
      <c r="W21" s="22">
        <v>2.5750000000000002</v>
      </c>
      <c r="X21" s="22">
        <v>2.4900000000000002</v>
      </c>
    </row>
    <row r="22" spans="1:24" ht="18.75" customHeight="1">
      <c r="A22" s="175">
        <v>45201</v>
      </c>
      <c r="B22" s="50">
        <v>170.10149999999999</v>
      </c>
      <c r="C22" s="50">
        <v>127.0715</v>
      </c>
      <c r="D22" s="50">
        <v>127.325</v>
      </c>
      <c r="E22" s="50">
        <v>17.61</v>
      </c>
      <c r="F22" s="51">
        <v>5.4554998780600723E-2</v>
      </c>
      <c r="G22" s="51">
        <v>5.1040998859144746E-2</v>
      </c>
      <c r="H22" s="51">
        <v>4.8799998909234997E-2</v>
      </c>
      <c r="I22" s="51">
        <v>4.7082998947612947E-2</v>
      </c>
      <c r="J22" s="51">
        <v>4.6784998954273758E-2</v>
      </c>
      <c r="K22" s="51">
        <v>4.7202998944930734E-2</v>
      </c>
      <c r="L22" s="51">
        <v>4.7881998929753901E-2</v>
      </c>
      <c r="M22" s="51">
        <v>4.8799998909234997E-2</v>
      </c>
      <c r="N22" s="51">
        <v>2.3789999468252061E-2</v>
      </c>
      <c r="O22" s="52">
        <v>155.39490000000001</v>
      </c>
      <c r="P22" s="50">
        <v>2020</v>
      </c>
      <c r="Q22" s="52">
        <v>1210.75</v>
      </c>
      <c r="R22" s="50">
        <v>9624.7999999999993</v>
      </c>
      <c r="S22" s="30">
        <v>106.904</v>
      </c>
      <c r="T22" s="50">
        <v>7.298</v>
      </c>
      <c r="U22" s="50">
        <v>7.3227000000000002</v>
      </c>
      <c r="V22" s="50">
        <v>2.665</v>
      </c>
      <c r="W22" s="22">
        <v>2.54</v>
      </c>
      <c r="X22" s="22">
        <v>2.4500000000000002</v>
      </c>
    </row>
    <row r="23" spans="1:24" ht="18.75" customHeight="1">
      <c r="A23" s="175">
        <v>45205</v>
      </c>
      <c r="B23" s="50">
        <v>169.99449999999999</v>
      </c>
      <c r="C23" s="50">
        <v>126.605</v>
      </c>
      <c r="D23" s="50">
        <v>135.5</v>
      </c>
      <c r="E23" s="50">
        <v>18.489999999999998</v>
      </c>
      <c r="F23" s="51">
        <v>5.478999877534807E-2</v>
      </c>
      <c r="G23" s="51">
        <v>5.0266998876444993E-2</v>
      </c>
      <c r="H23" s="51">
        <v>4.8284998920746149E-2</v>
      </c>
      <c r="I23" s="51">
        <v>4.6904998951591552E-2</v>
      </c>
      <c r="J23" s="51">
        <v>4.7205998944863679E-2</v>
      </c>
      <c r="K23" s="51">
        <v>4.7309998942539094E-2</v>
      </c>
      <c r="L23" s="51">
        <v>4.8911998906731612E-2</v>
      </c>
      <c r="M23" s="51" t="s">
        <v>657</v>
      </c>
      <c r="N23" s="51">
        <v>2.3789999468252061E-2</v>
      </c>
      <c r="O23" s="50">
        <v>155.44290000000001</v>
      </c>
      <c r="P23" s="50">
        <v>2020</v>
      </c>
      <c r="Q23" s="50">
        <v>1210.75</v>
      </c>
      <c r="R23" s="50">
        <v>9624.7999999999993</v>
      </c>
      <c r="S23" s="50">
        <v>106.411</v>
      </c>
      <c r="T23" s="50">
        <v>7.298</v>
      </c>
      <c r="U23" s="50">
        <v>7.3056999999999999</v>
      </c>
      <c r="V23" s="50">
        <v>2.7349999999999999</v>
      </c>
      <c r="W23" s="50">
        <v>2.61</v>
      </c>
      <c r="X23" s="50">
        <v>2.5299999999999998</v>
      </c>
    </row>
    <row r="24" spans="1:24" ht="18.75" customHeight="1">
      <c r="A24" s="175">
        <v>45204</v>
      </c>
      <c r="B24" s="50">
        <v>169.99449999999999</v>
      </c>
      <c r="C24" s="50">
        <v>126.605</v>
      </c>
      <c r="D24" s="50">
        <v>135.5</v>
      </c>
      <c r="E24" s="50">
        <v>18.489999999999998</v>
      </c>
      <c r="F24" s="51">
        <v>5.4919998772442344E-2</v>
      </c>
      <c r="G24" s="51">
        <v>5.0182998878322539E-2</v>
      </c>
      <c r="H24" s="51">
        <v>4.8226998922042554E-2</v>
      </c>
      <c r="I24" s="51">
        <v>4.6851998952776197E-2</v>
      </c>
      <c r="J24" s="51">
        <v>4.7184998945333061E-2</v>
      </c>
      <c r="K24" s="51">
        <v>4.7256998943723739E-2</v>
      </c>
      <c r="L24" s="51">
        <v>4.890099890697748E-2</v>
      </c>
      <c r="M24" s="51">
        <v>4.8160998923517759E-2</v>
      </c>
      <c r="N24" s="51">
        <v>2.3789999468252061E-2</v>
      </c>
      <c r="O24" s="50">
        <v>155.44290000000001</v>
      </c>
      <c r="P24" s="50">
        <v>2020</v>
      </c>
      <c r="Q24" s="50">
        <v>1210.75</v>
      </c>
      <c r="R24" s="50">
        <v>9624.7999999999993</v>
      </c>
      <c r="S24" s="50">
        <v>106.33199999999999</v>
      </c>
      <c r="T24" s="50">
        <v>7.298</v>
      </c>
      <c r="U24" s="50">
        <v>7.3064</v>
      </c>
      <c r="V24" s="50">
        <v>2.7349999999999999</v>
      </c>
      <c r="W24" s="50">
        <v>2.6150000000000002</v>
      </c>
      <c r="X24" s="50">
        <v>2.52</v>
      </c>
    </row>
    <row r="25" spans="1:24" ht="18.75" customHeight="1">
      <c r="A25" s="175">
        <v>45203</v>
      </c>
      <c r="B25" s="50">
        <v>169.88130000000001</v>
      </c>
      <c r="C25" s="50">
        <v>126.5175</v>
      </c>
      <c r="D25" s="50">
        <v>136.44999999999999</v>
      </c>
      <c r="E25" s="50">
        <v>18.579999999999998</v>
      </c>
      <c r="F25" s="51">
        <v>5.4954998771660026E-2</v>
      </c>
      <c r="G25" s="51">
        <v>5.0517998870834711E-2</v>
      </c>
      <c r="H25" s="51">
        <v>4.8629998913034801E-2</v>
      </c>
      <c r="I25" s="51">
        <v>4.724299894403667E-2</v>
      </c>
      <c r="J25" s="51">
        <v>4.7328998942114411E-2</v>
      </c>
      <c r="K25" s="51">
        <v>4.7575998936593533E-2</v>
      </c>
      <c r="L25" s="51">
        <v>4.8583998914062974E-2</v>
      </c>
      <c r="M25" s="51">
        <v>4.8963998905569316E-2</v>
      </c>
      <c r="N25" s="51">
        <v>2.3789999468252061E-2</v>
      </c>
      <c r="O25" s="50">
        <v>155.429</v>
      </c>
      <c r="P25" s="50">
        <v>2020</v>
      </c>
      <c r="Q25" s="50">
        <v>1210.75</v>
      </c>
      <c r="R25" s="50">
        <v>9624.7999999999993</v>
      </c>
      <c r="S25" s="50">
        <v>106.79900000000001</v>
      </c>
      <c r="T25" s="50">
        <v>7.298</v>
      </c>
      <c r="U25" s="50">
        <v>7.3163999999999998</v>
      </c>
      <c r="V25" s="50">
        <v>2.76</v>
      </c>
      <c r="W25" s="50">
        <v>2.6150000000000002</v>
      </c>
      <c r="X25" s="50">
        <v>2.5299999999999998</v>
      </c>
    </row>
    <row r="26" spans="1:24" ht="18.75" customHeight="1">
      <c r="A26" s="175">
        <v>45202</v>
      </c>
      <c r="B26" s="50">
        <v>169.45089999999999</v>
      </c>
      <c r="C26" s="50">
        <v>127.00239999999999</v>
      </c>
      <c r="D26" s="50">
        <v>127.325</v>
      </c>
      <c r="E26" s="50">
        <v>19.78</v>
      </c>
      <c r="F26" s="51">
        <v>5.4779998775571583E-2</v>
      </c>
      <c r="G26" s="51">
        <v>5.1501998848840595E-2</v>
      </c>
      <c r="H26" s="51">
        <v>4.9524998893029984E-2</v>
      </c>
      <c r="I26" s="51">
        <v>4.7992998927272851E-2</v>
      </c>
      <c r="J26" s="51">
        <v>4.7954998928122217E-2</v>
      </c>
      <c r="K26" s="51">
        <v>4.8243998921662569E-2</v>
      </c>
      <c r="L26" s="51">
        <v>4.9229998899623754E-2</v>
      </c>
      <c r="M26" s="51">
        <v>4.8214998922310771E-2</v>
      </c>
      <c r="N26" s="51">
        <v>2.3789999468252061E-2</v>
      </c>
      <c r="O26" s="50">
        <v>155.4152</v>
      </c>
      <c r="P26" s="50">
        <v>2020</v>
      </c>
      <c r="Q26" s="50">
        <v>1210.75</v>
      </c>
      <c r="R26" s="50">
        <v>9624.7999999999993</v>
      </c>
      <c r="S26" s="50">
        <v>107</v>
      </c>
      <c r="T26" s="50">
        <v>7.298</v>
      </c>
      <c r="U26" s="50">
        <v>7.3228</v>
      </c>
      <c r="V26" s="50">
        <v>2.72</v>
      </c>
      <c r="W26" s="50">
        <v>2.5750000000000002</v>
      </c>
      <c r="X26" s="50">
        <v>2.4900000000000002</v>
      </c>
    </row>
    <row r="27" spans="1:24" ht="18.75" customHeight="1">
      <c r="A27" s="175">
        <v>45201</v>
      </c>
      <c r="B27" s="50">
        <v>170.10149999999999</v>
      </c>
      <c r="C27" s="50">
        <v>127.0715</v>
      </c>
      <c r="D27" s="50">
        <v>127.325</v>
      </c>
      <c r="E27" s="50">
        <v>17.61</v>
      </c>
      <c r="F27" s="51">
        <v>5.4554998780600723E-2</v>
      </c>
      <c r="G27" s="51">
        <v>5.1040998859144746E-2</v>
      </c>
      <c r="H27" s="51">
        <v>4.8799998909234997E-2</v>
      </c>
      <c r="I27" s="51">
        <v>4.7082998947612947E-2</v>
      </c>
      <c r="J27" s="51">
        <v>4.6784998954273758E-2</v>
      </c>
      <c r="K27" s="51">
        <v>4.7202998944930734E-2</v>
      </c>
      <c r="L27" s="51">
        <v>4.7881998929753901E-2</v>
      </c>
      <c r="M27" s="51">
        <v>4.8299998920410869E-2</v>
      </c>
      <c r="N27" s="51">
        <v>2.3789999468252061E-2</v>
      </c>
      <c r="O27" s="50">
        <v>155.39490000000001</v>
      </c>
      <c r="P27" s="50">
        <v>2020</v>
      </c>
      <c r="Q27" s="50">
        <v>1210.75</v>
      </c>
      <c r="R27" s="50">
        <v>9624.7999999999993</v>
      </c>
      <c r="S27" s="50">
        <v>106.904</v>
      </c>
      <c r="T27" s="50">
        <v>7.298</v>
      </c>
      <c r="U27" s="50">
        <v>7.3227000000000002</v>
      </c>
      <c r="V27" s="50">
        <v>2.665</v>
      </c>
      <c r="W27" s="50">
        <v>2.54</v>
      </c>
      <c r="X27" s="50">
        <v>2.4500000000000002</v>
      </c>
    </row>
    <row r="28" spans="1:24" ht="18.75" customHeight="1">
      <c r="A28" s="175">
        <v>45198</v>
      </c>
      <c r="B28" s="50">
        <v>170.6183</v>
      </c>
      <c r="C28" s="50">
        <v>127.20910000000001</v>
      </c>
      <c r="D28" s="50">
        <v>127.325</v>
      </c>
      <c r="E28" s="50">
        <v>17.52</v>
      </c>
      <c r="F28" s="51">
        <v>5.4458998782746494E-2</v>
      </c>
      <c r="G28" s="51">
        <v>5.0435998872667545E-2</v>
      </c>
      <c r="H28" s="51">
        <v>4.7990998927317563E-2</v>
      </c>
      <c r="I28" s="51">
        <v>4.608999896980822E-2</v>
      </c>
      <c r="J28" s="51">
        <v>4.5710998978279536E-2</v>
      </c>
      <c r="K28" s="51">
        <v>4.6143998968601226E-2</v>
      </c>
      <c r="L28" s="51">
        <v>4.6991998949646951E-2</v>
      </c>
      <c r="M28" s="51">
        <v>4.7990998927317563E-2</v>
      </c>
      <c r="N28" s="51">
        <v>2.3789999468252061E-2</v>
      </c>
      <c r="O28" s="50">
        <v>155.39490000000001</v>
      </c>
      <c r="P28" s="50">
        <v>2020</v>
      </c>
      <c r="Q28" s="50">
        <v>1210.75</v>
      </c>
      <c r="R28" s="50">
        <v>9624.7999999999993</v>
      </c>
      <c r="S28" s="50">
        <v>106.17400000000001</v>
      </c>
      <c r="T28" s="50">
        <v>7.298</v>
      </c>
      <c r="U28" s="50">
        <v>7.2927999999999997</v>
      </c>
      <c r="V28" s="50">
        <v>2.665</v>
      </c>
      <c r="W28" s="50">
        <v>2.54</v>
      </c>
      <c r="X28" s="50">
        <v>2.4500000000000002</v>
      </c>
    </row>
    <row r="29" spans="1:24" ht="18.75" customHeight="1">
      <c r="A29" s="175">
        <v>45197</v>
      </c>
      <c r="B29" s="50">
        <v>170.54679999999999</v>
      </c>
      <c r="C29" s="50">
        <v>127.3969</v>
      </c>
      <c r="D29" s="50">
        <v>128.80000000000001</v>
      </c>
      <c r="E29" s="50">
        <v>17.34</v>
      </c>
      <c r="F29" s="51">
        <v>5.4613998779281976E-2</v>
      </c>
      <c r="G29" s="51">
        <v>5.0581998869404197E-2</v>
      </c>
      <c r="H29" s="51">
        <v>4.8160998923517759E-2</v>
      </c>
      <c r="I29" s="51">
        <v>4.6231998966634269E-2</v>
      </c>
      <c r="J29" s="51">
        <v>4.5747998977452513E-2</v>
      </c>
      <c r="K29" s="51">
        <v>4.6361998963728543E-2</v>
      </c>
      <c r="L29" s="51">
        <v>4.7043998948484655E-2</v>
      </c>
      <c r="M29" s="51">
        <v>4.8160998923517759E-2</v>
      </c>
      <c r="N29" s="51">
        <v>2.3789999468252061E-2</v>
      </c>
      <c r="O29" s="52">
        <v>155.36709999999999</v>
      </c>
      <c r="P29" s="50">
        <v>2020</v>
      </c>
      <c r="Q29" s="52">
        <v>1210.75</v>
      </c>
      <c r="R29" s="50">
        <v>9624.7999999999993</v>
      </c>
      <c r="S29" s="30">
        <v>106.224</v>
      </c>
      <c r="T29" s="50">
        <v>7.298</v>
      </c>
      <c r="U29" s="50">
        <v>7.2948000000000004</v>
      </c>
      <c r="V29" s="50">
        <v>2.69</v>
      </c>
      <c r="W29" s="22">
        <v>2.56</v>
      </c>
      <c r="X29" s="22">
        <v>2.4750000000000001</v>
      </c>
    </row>
    <row r="30" spans="1:24" ht="18.75" customHeight="1">
      <c r="A30" s="175">
        <v>45196</v>
      </c>
      <c r="B30" s="50">
        <v>170.22569999999999</v>
      </c>
      <c r="C30" s="50">
        <v>128.1891</v>
      </c>
      <c r="D30" s="50">
        <v>128.15</v>
      </c>
      <c r="E30" s="50">
        <v>18.22</v>
      </c>
      <c r="F30" s="51">
        <v>5.4699998777359725E-2</v>
      </c>
      <c r="G30" s="51">
        <v>5.1353998852148648E-2</v>
      </c>
      <c r="H30" s="51">
        <v>4.8963998905569316E-2</v>
      </c>
      <c r="I30" s="51">
        <v>4.6847998952865601E-2</v>
      </c>
      <c r="J30" s="51">
        <v>4.6074998970143499E-2</v>
      </c>
      <c r="K30" s="51">
        <v>4.6794998954050246E-2</v>
      </c>
      <c r="L30" s="51">
        <v>4.7189998945221308E-2</v>
      </c>
      <c r="M30" s="51">
        <v>4.8963998905569316E-2</v>
      </c>
      <c r="N30" s="51">
        <v>2.4039999462664125E-2</v>
      </c>
      <c r="O30" s="52">
        <v>155.37819999999999</v>
      </c>
      <c r="P30" s="50">
        <v>2020</v>
      </c>
      <c r="Q30" s="52">
        <v>1210.75</v>
      </c>
      <c r="R30" s="50">
        <v>9624.7999999999993</v>
      </c>
      <c r="S30" s="30">
        <v>106.666</v>
      </c>
      <c r="T30" s="50">
        <v>7.3117999999999999</v>
      </c>
      <c r="U30" s="50">
        <v>7.3242000000000003</v>
      </c>
      <c r="V30" s="50">
        <v>2.68</v>
      </c>
      <c r="W30" s="22">
        <v>2.5499999999999998</v>
      </c>
      <c r="X30" s="22">
        <v>2.46</v>
      </c>
    </row>
    <row r="31" spans="1:24" ht="18.75" customHeight="1">
      <c r="A31" s="175">
        <v>45195</v>
      </c>
      <c r="B31" s="50">
        <v>170.56710000000001</v>
      </c>
      <c r="C31" s="50">
        <v>128.59479999999999</v>
      </c>
      <c r="D31" s="50">
        <v>128.94999999999999</v>
      </c>
      <c r="E31" s="50">
        <v>18.940000000000001</v>
      </c>
      <c r="F31" s="51">
        <v>5.4421998783573504E-2</v>
      </c>
      <c r="G31" s="51">
        <v>5.1206998855434359E-2</v>
      </c>
      <c r="H31" s="51">
        <v>4.8214998922310771E-2</v>
      </c>
      <c r="I31" s="51">
        <v>4.605299897063523E-2</v>
      </c>
      <c r="J31" s="51">
        <v>4.5355998986214396E-2</v>
      </c>
      <c r="K31" s="51">
        <v>4.5979998972266914E-2</v>
      </c>
      <c r="L31" s="51">
        <v>4.674999895505607E-2</v>
      </c>
      <c r="M31" s="51">
        <v>4.8214998922310771E-2</v>
      </c>
      <c r="N31" s="51">
        <v>2.4109999461099506E-2</v>
      </c>
      <c r="O31" s="52">
        <v>155.36580000000001</v>
      </c>
      <c r="P31" s="50">
        <v>2020</v>
      </c>
      <c r="Q31" s="52">
        <v>1210.75</v>
      </c>
      <c r="R31" s="50">
        <v>9624.7999999999993</v>
      </c>
      <c r="S31" s="30">
        <v>106.23099999999999</v>
      </c>
      <c r="T31" s="50">
        <v>7.3112000000000004</v>
      </c>
      <c r="U31" s="50">
        <v>7.3101000000000003</v>
      </c>
      <c r="V31" s="50">
        <v>2.7149999999999999</v>
      </c>
      <c r="W31" s="22">
        <v>2.58</v>
      </c>
      <c r="X31" s="22">
        <v>2.48</v>
      </c>
    </row>
    <row r="32" spans="1:24" ht="18.75" customHeight="1">
      <c r="A32" s="175">
        <v>45194</v>
      </c>
      <c r="B32" s="50">
        <v>170.6199</v>
      </c>
      <c r="C32" s="50">
        <v>128.93639999999999</v>
      </c>
      <c r="D32" s="50">
        <v>125.22499999999999</v>
      </c>
      <c r="E32" s="50">
        <v>16.899999999999999</v>
      </c>
      <c r="F32" s="51">
        <v>5.4678998777829113E-2</v>
      </c>
      <c r="G32" s="51">
        <v>5.1248998854495589E-2</v>
      </c>
      <c r="H32" s="51">
        <v>4.8299998920410869E-2</v>
      </c>
      <c r="I32" s="51">
        <v>4.6141998968645931E-2</v>
      </c>
      <c r="J32" s="51">
        <v>4.5333998986706141E-2</v>
      </c>
      <c r="K32" s="51">
        <v>4.6004998971708122E-2</v>
      </c>
      <c r="L32" s="51">
        <v>4.6520998960174621E-2</v>
      </c>
      <c r="M32" s="51">
        <v>4.8299998920410869E-2</v>
      </c>
      <c r="N32" s="51">
        <v>2.3979999464005232E-2</v>
      </c>
      <c r="O32" s="52">
        <v>155.41460000000001</v>
      </c>
      <c r="P32" s="50">
        <v>2020</v>
      </c>
      <c r="Q32" s="52">
        <v>1210.75</v>
      </c>
      <c r="R32" s="50">
        <v>9624.7999999999993</v>
      </c>
      <c r="S32" s="30">
        <v>105.998</v>
      </c>
      <c r="T32" s="50">
        <v>7.3120000000000003</v>
      </c>
      <c r="U32" s="50">
        <v>7.3156999999999996</v>
      </c>
      <c r="V32" s="50">
        <v>2.7250000000000001</v>
      </c>
      <c r="W32" s="22">
        <v>2.57</v>
      </c>
      <c r="X32" s="22">
        <v>2.48</v>
      </c>
    </row>
    <row r="33" spans="1:24" ht="18.75" customHeight="1">
      <c r="A33" s="175">
        <v>45198</v>
      </c>
      <c r="B33" s="50">
        <v>170.6183</v>
      </c>
      <c r="C33" s="50">
        <v>127.20910000000001</v>
      </c>
      <c r="D33" s="50">
        <v>127.325</v>
      </c>
      <c r="E33" s="50">
        <v>17.52</v>
      </c>
      <c r="F33" s="51">
        <v>5.4458998782746494E-2</v>
      </c>
      <c r="G33" s="51">
        <v>5.0435998872667545E-2</v>
      </c>
      <c r="H33" s="51">
        <v>4.7990998927317563E-2</v>
      </c>
      <c r="I33" s="51">
        <v>4.608999896980822E-2</v>
      </c>
      <c r="J33" s="51">
        <v>4.5710998978279536E-2</v>
      </c>
      <c r="K33" s="51">
        <v>4.6143998968601226E-2</v>
      </c>
      <c r="L33" s="51">
        <v>4.6991998949646951E-2</v>
      </c>
      <c r="M33" s="51">
        <v>4.7990998927317563E-2</v>
      </c>
      <c r="N33" s="51">
        <v>2.3789999468252061E-2</v>
      </c>
      <c r="O33" s="50">
        <v>155.39490000000001</v>
      </c>
      <c r="P33" s="50">
        <v>2020</v>
      </c>
      <c r="Q33" s="50">
        <v>1210.75</v>
      </c>
      <c r="R33" s="50">
        <v>9624.7999999999993</v>
      </c>
      <c r="S33" s="50">
        <v>106.17400000000001</v>
      </c>
      <c r="T33" s="50">
        <v>7.298</v>
      </c>
      <c r="U33" s="50">
        <v>7.2927999999999997</v>
      </c>
      <c r="V33" s="50">
        <v>2.665</v>
      </c>
      <c r="W33" s="50">
        <v>2.54</v>
      </c>
      <c r="X33" s="50">
        <v>2.4500000000000002</v>
      </c>
    </row>
    <row r="34" spans="1:24" ht="18.75" customHeight="1">
      <c r="A34" s="175">
        <v>45197</v>
      </c>
      <c r="B34" s="50">
        <v>170.54679999999999</v>
      </c>
      <c r="C34" s="50">
        <v>127.3969</v>
      </c>
      <c r="D34" s="50">
        <v>128.80000000000001</v>
      </c>
      <c r="E34" s="50">
        <v>17.34</v>
      </c>
      <c r="F34" s="51">
        <v>5.4613998779281976E-2</v>
      </c>
      <c r="G34" s="51">
        <v>5.0581998869404197E-2</v>
      </c>
      <c r="H34" s="51">
        <v>4.8160998923517759E-2</v>
      </c>
      <c r="I34" s="51">
        <v>4.6231998966634269E-2</v>
      </c>
      <c r="J34" s="51">
        <v>4.5747998977452513E-2</v>
      </c>
      <c r="K34" s="51">
        <v>4.6361998963728543E-2</v>
      </c>
      <c r="L34" s="51">
        <v>4.7043998948484655E-2</v>
      </c>
      <c r="M34" s="51">
        <v>4.8160998923517759E-2</v>
      </c>
      <c r="N34" s="51">
        <v>2.3789999468252061E-2</v>
      </c>
      <c r="O34" s="52">
        <v>155.36709999999999</v>
      </c>
      <c r="P34" s="50">
        <v>2020</v>
      </c>
      <c r="Q34" s="52">
        <v>1210.75</v>
      </c>
      <c r="R34" s="50">
        <v>9624.7999999999993</v>
      </c>
      <c r="S34" s="30">
        <v>106.224</v>
      </c>
      <c r="T34" s="50">
        <v>7.298</v>
      </c>
      <c r="U34" s="50">
        <v>7.2948000000000004</v>
      </c>
      <c r="V34" s="50">
        <v>2.69</v>
      </c>
      <c r="W34" s="22">
        <v>2.56</v>
      </c>
      <c r="X34" s="22">
        <v>2.4750000000000001</v>
      </c>
    </row>
    <row r="35" spans="1:24" ht="18.75" customHeight="1">
      <c r="A35" s="175">
        <v>45196</v>
      </c>
      <c r="B35" s="50">
        <v>170.22569999999999</v>
      </c>
      <c r="C35" s="50">
        <v>128.1891</v>
      </c>
      <c r="D35" s="50">
        <v>128.15</v>
      </c>
      <c r="E35" s="50">
        <v>18.22</v>
      </c>
      <c r="F35" s="51">
        <v>5.4699998777359725E-2</v>
      </c>
      <c r="G35" s="51">
        <v>5.1353998852148648E-2</v>
      </c>
      <c r="H35" s="51">
        <v>4.8963998905569316E-2</v>
      </c>
      <c r="I35" s="51">
        <v>4.6847998952865601E-2</v>
      </c>
      <c r="J35" s="51">
        <v>4.6074998970143499E-2</v>
      </c>
      <c r="K35" s="51">
        <v>4.6794998954050246E-2</v>
      </c>
      <c r="L35" s="51">
        <v>4.7189998945221308E-2</v>
      </c>
      <c r="M35" s="51">
        <v>4.8963998905569316E-2</v>
      </c>
      <c r="N35" s="51">
        <v>2.4039999462664125E-2</v>
      </c>
      <c r="O35" s="52">
        <v>155.37819999999999</v>
      </c>
      <c r="P35" s="50">
        <v>2020</v>
      </c>
      <c r="Q35" s="52">
        <v>1210.75</v>
      </c>
      <c r="R35" s="50">
        <v>9624.7999999999993</v>
      </c>
      <c r="S35" s="30">
        <v>106.666</v>
      </c>
      <c r="T35" s="50">
        <v>7.3117999999999999</v>
      </c>
      <c r="U35" s="50">
        <v>7.3242000000000003</v>
      </c>
      <c r="V35" s="50">
        <v>2.68</v>
      </c>
      <c r="W35" s="22">
        <v>2.5499999999999998</v>
      </c>
      <c r="X35" s="22">
        <v>2.46</v>
      </c>
    </row>
    <row r="36" spans="1:24" ht="18.75" customHeight="1">
      <c r="A36" s="175">
        <v>45195</v>
      </c>
      <c r="B36" s="50">
        <v>170.56710000000001</v>
      </c>
      <c r="C36" s="50">
        <v>128.59479999999999</v>
      </c>
      <c r="D36" s="50">
        <v>128.94999999999999</v>
      </c>
      <c r="E36" s="50">
        <v>18.940000000000001</v>
      </c>
      <c r="F36" s="51">
        <v>5.4421998783573504E-2</v>
      </c>
      <c r="G36" s="51">
        <v>5.1206998855434359E-2</v>
      </c>
      <c r="H36" s="51">
        <v>4.8214998922310771E-2</v>
      </c>
      <c r="I36" s="51">
        <v>4.605299897063523E-2</v>
      </c>
      <c r="J36" s="51">
        <v>4.5355998986214396E-2</v>
      </c>
      <c r="K36" s="51">
        <v>4.5979998972266914E-2</v>
      </c>
      <c r="L36" s="51">
        <v>4.674999895505607E-2</v>
      </c>
      <c r="M36" s="51">
        <v>4.8214998922310771E-2</v>
      </c>
      <c r="N36" s="51">
        <v>2.4109999461099506E-2</v>
      </c>
      <c r="O36" s="52">
        <v>155.36580000000001</v>
      </c>
      <c r="P36" s="50">
        <v>2020</v>
      </c>
      <c r="Q36" s="52">
        <v>1210.75</v>
      </c>
      <c r="R36" s="50">
        <v>9624.7999999999993</v>
      </c>
      <c r="S36" s="30">
        <v>106.23099999999999</v>
      </c>
      <c r="T36" s="50">
        <v>7.3112000000000004</v>
      </c>
      <c r="U36" s="50">
        <v>7.3101000000000003</v>
      </c>
      <c r="V36" s="50">
        <v>2.7149999999999999</v>
      </c>
      <c r="W36" s="22">
        <v>2.58</v>
      </c>
      <c r="X36" s="22">
        <v>2.48</v>
      </c>
    </row>
    <row r="37" spans="1:24" ht="18.75" customHeight="1">
      <c r="A37" s="175">
        <v>45194</v>
      </c>
      <c r="B37" s="50">
        <v>170.6199</v>
      </c>
      <c r="C37" s="50">
        <v>128.93639999999999</v>
      </c>
      <c r="D37" s="50">
        <v>125.22499999999999</v>
      </c>
      <c r="E37" s="50">
        <v>16.899999999999999</v>
      </c>
      <c r="F37" s="51">
        <v>5.4678998777829113E-2</v>
      </c>
      <c r="G37" s="51">
        <v>5.1248998854495589E-2</v>
      </c>
      <c r="H37" s="51">
        <v>4.8299998920410869E-2</v>
      </c>
      <c r="I37" s="51">
        <v>4.6141998968645931E-2</v>
      </c>
      <c r="J37" s="51">
        <v>4.5333998986706141E-2</v>
      </c>
      <c r="K37" s="51">
        <v>4.6004998971708122E-2</v>
      </c>
      <c r="L37" s="51">
        <v>4.6520998960174621E-2</v>
      </c>
      <c r="M37" s="51">
        <v>4.8299998920410869E-2</v>
      </c>
      <c r="N37" s="51">
        <v>2.3979999464005232E-2</v>
      </c>
      <c r="O37" s="52">
        <v>155.41460000000001</v>
      </c>
      <c r="P37" s="50">
        <v>2020</v>
      </c>
      <c r="Q37" s="52">
        <v>1210.75</v>
      </c>
      <c r="R37" s="50">
        <v>9624.7999999999993</v>
      </c>
      <c r="S37" s="30">
        <v>105.998</v>
      </c>
      <c r="T37" s="50">
        <v>7.3120000000000003</v>
      </c>
      <c r="U37" s="50">
        <v>7.3156999999999996</v>
      </c>
      <c r="V37" s="50">
        <v>2.7250000000000001</v>
      </c>
      <c r="W37" s="22">
        <v>2.57</v>
      </c>
      <c r="X37" s="22">
        <v>2.48</v>
      </c>
    </row>
    <row r="38" spans="1:24" ht="18.75" customHeight="1">
      <c r="A38" s="175">
        <v>45191</v>
      </c>
      <c r="B38" s="50">
        <v>171.1156</v>
      </c>
      <c r="C38" s="50">
        <v>128.8982</v>
      </c>
      <c r="D38" s="50">
        <v>125.25</v>
      </c>
      <c r="E38" s="50">
        <v>17.2</v>
      </c>
      <c r="F38" s="51">
        <v>5.466099877823144E-2</v>
      </c>
      <c r="G38" s="51">
        <v>5.1096998857893053E-2</v>
      </c>
      <c r="H38" s="51">
        <v>4.7983998927474021E-2</v>
      </c>
      <c r="I38" s="51">
        <v>4.5583998981118201E-2</v>
      </c>
      <c r="J38" s="51">
        <v>4.4336999008990824E-2</v>
      </c>
      <c r="K38" s="51">
        <v>4.5221998989209533E-2</v>
      </c>
      <c r="L38" s="51">
        <v>4.524499898869544E-2</v>
      </c>
      <c r="M38" s="51">
        <v>4.7983998927474021E-2</v>
      </c>
      <c r="N38" s="51">
        <v>2.3829999467357994E-2</v>
      </c>
      <c r="O38" s="50">
        <v>155.4041</v>
      </c>
      <c r="P38" s="50">
        <v>2020</v>
      </c>
      <c r="Q38" s="50">
        <v>1210.75</v>
      </c>
      <c r="R38" s="50">
        <v>9078.7999999999993</v>
      </c>
      <c r="S38" s="50">
        <v>105.583</v>
      </c>
      <c r="T38" s="50">
        <v>7.2990000000000004</v>
      </c>
      <c r="U38" s="50">
        <v>7.2990000000000004</v>
      </c>
      <c r="V38" s="50">
        <v>2.72</v>
      </c>
      <c r="W38" s="50">
        <v>2.5750000000000002</v>
      </c>
      <c r="X38" s="50">
        <v>2.48</v>
      </c>
    </row>
    <row r="39" spans="1:24" ht="18.75" customHeight="1">
      <c r="A39" s="175">
        <v>45190</v>
      </c>
      <c r="B39" s="50">
        <v>170.7518</v>
      </c>
      <c r="C39" s="50">
        <v>128.8117</v>
      </c>
      <c r="D39" s="50">
        <v>125.25</v>
      </c>
      <c r="E39" s="50">
        <v>17.54</v>
      </c>
      <c r="F39" s="51">
        <v>5.4580998780019582E-2</v>
      </c>
      <c r="G39" s="51">
        <v>5.1437998850271102E-2</v>
      </c>
      <c r="H39" s="51">
        <v>4.8551998914778231E-2</v>
      </c>
      <c r="I39" s="51">
        <v>4.6209998967126013E-2</v>
      </c>
      <c r="J39" s="51">
        <v>4.4941998995468024E-2</v>
      </c>
      <c r="K39" s="51">
        <v>4.5809998976066711E-2</v>
      </c>
      <c r="L39" s="51">
        <v>4.5729998977854854E-2</v>
      </c>
      <c r="M39" s="51">
        <v>4.8551998914778231E-2</v>
      </c>
      <c r="N39" s="51">
        <v>2.3709999470040204E-2</v>
      </c>
      <c r="O39" s="52">
        <v>155.452</v>
      </c>
      <c r="P39" s="50">
        <v>2020</v>
      </c>
      <c r="Q39" s="52">
        <v>1210.75</v>
      </c>
      <c r="R39" s="50">
        <v>9078.7999999999993</v>
      </c>
      <c r="S39" s="30">
        <v>105.363</v>
      </c>
      <c r="T39" s="50">
        <v>7.3064</v>
      </c>
      <c r="U39" s="50">
        <v>7.3140999999999998</v>
      </c>
      <c r="V39" s="50">
        <v>2.7050000000000001</v>
      </c>
      <c r="W39" s="22">
        <v>2.5350000000000001</v>
      </c>
      <c r="X39" s="22">
        <v>2.4300000000000002</v>
      </c>
    </row>
    <row r="40" spans="1:24" ht="18.75" customHeight="1">
      <c r="A40" s="175">
        <v>45189</v>
      </c>
      <c r="B40" s="50">
        <v>171.2029</v>
      </c>
      <c r="C40" s="50">
        <v>129.14760000000001</v>
      </c>
      <c r="D40" s="50">
        <v>115.1</v>
      </c>
      <c r="E40" s="50">
        <v>15.14</v>
      </c>
      <c r="F40" s="51">
        <v>5.4588998779840768E-2</v>
      </c>
      <c r="G40" s="51">
        <v>5.1757998843118547E-2</v>
      </c>
      <c r="H40" s="51">
        <v>4.8607998913526539E-2</v>
      </c>
      <c r="I40" s="51">
        <v>4.5831998975574967E-2</v>
      </c>
      <c r="J40" s="51">
        <v>4.4069999014958741E-2</v>
      </c>
      <c r="K40" s="51">
        <v>4.5216998989321293E-2</v>
      </c>
      <c r="L40" s="51">
        <v>4.4447999006509781E-2</v>
      </c>
      <c r="M40" s="51">
        <v>4.8607998913526539E-2</v>
      </c>
      <c r="N40" s="51">
        <v>2.3819999467581513E-2</v>
      </c>
      <c r="O40" s="52">
        <v>155.51150000000001</v>
      </c>
      <c r="P40" s="50">
        <v>2020</v>
      </c>
      <c r="Q40" s="52">
        <v>1210.75</v>
      </c>
      <c r="R40" s="50">
        <v>9078.7999999999993</v>
      </c>
      <c r="S40" s="30">
        <v>105.328</v>
      </c>
      <c r="T40" s="50">
        <v>7.2862999999999998</v>
      </c>
      <c r="U40" s="50">
        <v>7.3074000000000003</v>
      </c>
      <c r="V40" s="50">
        <v>2.67</v>
      </c>
      <c r="W40" s="22">
        <v>2.5049999999999999</v>
      </c>
      <c r="X40" s="22">
        <v>2.4</v>
      </c>
    </row>
    <row r="41" spans="1:24" ht="18.75" customHeight="1">
      <c r="A41" s="175">
        <v>45188</v>
      </c>
      <c r="B41" s="50">
        <v>171.29320000000001</v>
      </c>
      <c r="C41" s="50">
        <v>129.2637</v>
      </c>
      <c r="D41" s="50">
        <v>115.1</v>
      </c>
      <c r="E41" s="50">
        <v>14.11</v>
      </c>
      <c r="F41" s="51">
        <v>5.4335998785495762E-2</v>
      </c>
      <c r="G41" s="51">
        <v>5.0900998862273984E-2</v>
      </c>
      <c r="H41" s="51">
        <v>4.7779998932033774E-2</v>
      </c>
      <c r="I41" s="51">
        <v>4.5114998991601166E-2</v>
      </c>
      <c r="J41" s="51">
        <v>4.3585999025776985E-2</v>
      </c>
      <c r="K41" s="51">
        <v>4.4573999003693458E-2</v>
      </c>
      <c r="L41" s="51">
        <v>4.4240999011136595E-2</v>
      </c>
      <c r="M41" s="51">
        <v>4.7779998932033774E-2</v>
      </c>
      <c r="N41" s="51">
        <v>2.3849999466910955E-2</v>
      </c>
      <c r="O41" s="52">
        <v>155.4682</v>
      </c>
      <c r="P41" s="50">
        <v>2020</v>
      </c>
      <c r="Q41" s="52">
        <v>1210.75</v>
      </c>
      <c r="R41" s="50">
        <v>9078.7999999999993</v>
      </c>
      <c r="S41" s="30">
        <v>105.133</v>
      </c>
      <c r="T41" s="50">
        <v>7.2972999999999999</v>
      </c>
      <c r="U41" s="50">
        <v>7.3036000000000003</v>
      </c>
      <c r="V41" s="50">
        <v>2.73</v>
      </c>
      <c r="W41" s="22">
        <v>2.54</v>
      </c>
      <c r="X41" s="22">
        <v>2.42</v>
      </c>
    </row>
    <row r="42" spans="1:24" ht="18.75" customHeight="1">
      <c r="A42" s="175">
        <v>45187</v>
      </c>
      <c r="B42" s="50">
        <v>171.5771</v>
      </c>
      <c r="C42" s="50">
        <v>129.24760000000001</v>
      </c>
      <c r="D42" s="50">
        <v>115.1</v>
      </c>
      <c r="E42" s="50">
        <v>14</v>
      </c>
      <c r="F42" s="51">
        <v>5.4547998780757188E-2</v>
      </c>
      <c r="G42" s="51">
        <v>5.0537998870387672E-2</v>
      </c>
      <c r="H42" s="51">
        <v>4.7267998943477871E-2</v>
      </c>
      <c r="I42" s="51">
        <v>4.4490999005548655E-2</v>
      </c>
      <c r="J42" s="51">
        <v>4.3025999038293961E-2</v>
      </c>
      <c r="K42" s="51">
        <v>4.3985999016836287E-2</v>
      </c>
      <c r="L42" s="51">
        <v>4.3839999020099642E-2</v>
      </c>
      <c r="M42" s="51">
        <v>4.7267998943477871E-2</v>
      </c>
      <c r="N42" s="51">
        <v>2.3549999473616481E-2</v>
      </c>
      <c r="O42" s="52">
        <v>155.4736</v>
      </c>
      <c r="P42" s="50">
        <v>2020</v>
      </c>
      <c r="Q42" s="52">
        <v>1210.75</v>
      </c>
      <c r="R42" s="50">
        <v>9078.7999999999993</v>
      </c>
      <c r="S42" s="30">
        <v>105.202</v>
      </c>
      <c r="T42" s="50">
        <v>7.2911999999999999</v>
      </c>
      <c r="U42" s="50">
        <v>7.2910000000000004</v>
      </c>
      <c r="V42" s="50">
        <v>2.73</v>
      </c>
      <c r="W42" s="22">
        <v>2.5649999999999999</v>
      </c>
      <c r="X42" s="22">
        <v>2.4449999999999998</v>
      </c>
    </row>
    <row r="43" spans="1:24" ht="18.75" customHeight="1">
      <c r="A43" s="175">
        <v>45191</v>
      </c>
      <c r="B43" s="50">
        <v>171.1156</v>
      </c>
      <c r="C43" s="50">
        <v>128.8982</v>
      </c>
      <c r="D43" s="50">
        <v>125.25</v>
      </c>
      <c r="E43" s="50">
        <v>17.2</v>
      </c>
      <c r="F43" s="51">
        <v>5.466099877823144E-2</v>
      </c>
      <c r="G43" s="51">
        <v>5.1096998857893053E-2</v>
      </c>
      <c r="H43" s="51">
        <v>4.7983998927474021E-2</v>
      </c>
      <c r="I43" s="51">
        <v>4.5583998981118201E-2</v>
      </c>
      <c r="J43" s="51">
        <v>4.4336999008990824E-2</v>
      </c>
      <c r="K43" s="51">
        <v>4.5221998989209533E-2</v>
      </c>
      <c r="L43" s="51">
        <v>4.524499898869544E-2</v>
      </c>
      <c r="M43" s="51">
        <v>4.7983998927474021E-2</v>
      </c>
      <c r="N43" s="51">
        <v>2.3829999467357994E-2</v>
      </c>
      <c r="O43" s="50">
        <v>155.4041</v>
      </c>
      <c r="P43" s="50">
        <v>2020</v>
      </c>
      <c r="Q43" s="50">
        <v>1210.75</v>
      </c>
      <c r="R43" s="50">
        <v>9078.7999999999993</v>
      </c>
      <c r="S43" s="50">
        <v>105.583</v>
      </c>
      <c r="T43" s="50">
        <v>7.2990000000000004</v>
      </c>
      <c r="U43" s="50">
        <v>7.2990000000000004</v>
      </c>
      <c r="V43" s="50">
        <v>2.72</v>
      </c>
      <c r="W43" s="50">
        <v>2.5750000000000002</v>
      </c>
      <c r="X43" s="50">
        <v>2.48</v>
      </c>
    </row>
    <row r="44" spans="1:24" ht="18.75" customHeight="1">
      <c r="A44" s="175">
        <v>45190</v>
      </c>
      <c r="B44" s="50">
        <v>170.7518</v>
      </c>
      <c r="C44" s="50">
        <v>128.8117</v>
      </c>
      <c r="D44" s="50">
        <v>125.25</v>
      </c>
      <c r="E44" s="50">
        <v>17.54</v>
      </c>
      <c r="F44" s="51">
        <v>5.4580998780019582E-2</v>
      </c>
      <c r="G44" s="51">
        <v>5.1437998850271102E-2</v>
      </c>
      <c r="H44" s="51">
        <v>4.8551998914778231E-2</v>
      </c>
      <c r="I44" s="51">
        <v>4.6209998967126013E-2</v>
      </c>
      <c r="J44" s="51">
        <v>4.4941998995468024E-2</v>
      </c>
      <c r="K44" s="51">
        <v>4.5809998976066711E-2</v>
      </c>
      <c r="L44" s="51">
        <v>4.5729998977854854E-2</v>
      </c>
      <c r="M44" s="51">
        <v>4.8551998914778231E-2</v>
      </c>
      <c r="N44" s="51">
        <v>2.3709999470040204E-2</v>
      </c>
      <c r="O44" s="52">
        <v>155.452</v>
      </c>
      <c r="P44" s="50">
        <v>2020</v>
      </c>
      <c r="Q44" s="52">
        <v>1210.75</v>
      </c>
      <c r="R44" s="50">
        <v>9078.7999999999993</v>
      </c>
      <c r="S44" s="30">
        <v>105.363</v>
      </c>
      <c r="T44" s="50">
        <v>7.3064</v>
      </c>
      <c r="U44" s="50">
        <v>7.3140999999999998</v>
      </c>
      <c r="V44" s="50">
        <v>2.7050000000000001</v>
      </c>
      <c r="W44" s="22">
        <v>2.5350000000000001</v>
      </c>
      <c r="X44" s="22">
        <v>2.4300000000000002</v>
      </c>
    </row>
    <row r="45" spans="1:24" ht="18.75" customHeight="1">
      <c r="A45" s="175">
        <v>45189</v>
      </c>
      <c r="B45" s="50">
        <v>171.2029</v>
      </c>
      <c r="C45" s="50">
        <v>129.14760000000001</v>
      </c>
      <c r="D45" s="50">
        <v>115.1</v>
      </c>
      <c r="E45" s="50">
        <v>15.14</v>
      </c>
      <c r="F45" s="51">
        <v>5.4588998779840768E-2</v>
      </c>
      <c r="G45" s="51">
        <v>5.1757998843118547E-2</v>
      </c>
      <c r="H45" s="51">
        <v>4.8607998913526539E-2</v>
      </c>
      <c r="I45" s="51">
        <v>4.5831998975574967E-2</v>
      </c>
      <c r="J45" s="51">
        <v>4.4069999014958741E-2</v>
      </c>
      <c r="K45" s="51">
        <v>4.5216998989321293E-2</v>
      </c>
      <c r="L45" s="51">
        <v>4.4447999006509781E-2</v>
      </c>
      <c r="M45" s="51">
        <v>4.8607998913526539E-2</v>
      </c>
      <c r="N45" s="51">
        <v>2.3819999467581513E-2</v>
      </c>
      <c r="O45" s="52">
        <v>155.51150000000001</v>
      </c>
      <c r="P45" s="50">
        <v>2020</v>
      </c>
      <c r="Q45" s="52">
        <v>1210.75</v>
      </c>
      <c r="R45" s="50">
        <v>9078.7999999999993</v>
      </c>
      <c r="S45" s="30">
        <v>105.328</v>
      </c>
      <c r="T45" s="50">
        <v>7.2862999999999998</v>
      </c>
      <c r="U45" s="50">
        <v>7.3074000000000003</v>
      </c>
      <c r="V45" s="50">
        <v>2.67</v>
      </c>
      <c r="W45" s="22">
        <v>2.5049999999999999</v>
      </c>
      <c r="X45" s="22">
        <v>2.4</v>
      </c>
    </row>
    <row r="46" spans="1:24" ht="18.75" customHeight="1">
      <c r="A46" s="175">
        <v>45188</v>
      </c>
      <c r="B46" s="50">
        <v>171.29320000000001</v>
      </c>
      <c r="C46" s="50">
        <v>129.2637</v>
      </c>
      <c r="D46" s="50">
        <v>115.1</v>
      </c>
      <c r="E46" s="50">
        <v>14.11</v>
      </c>
      <c r="F46" s="51">
        <v>5.4335998785495762E-2</v>
      </c>
      <c r="G46" s="51">
        <v>5.0900998862273984E-2</v>
      </c>
      <c r="H46" s="51">
        <v>4.7779998932033774E-2</v>
      </c>
      <c r="I46" s="51">
        <v>4.5114998991601166E-2</v>
      </c>
      <c r="J46" s="51">
        <v>4.3585999025776985E-2</v>
      </c>
      <c r="K46" s="51">
        <v>4.4573999003693458E-2</v>
      </c>
      <c r="L46" s="51">
        <v>4.4240999011136595E-2</v>
      </c>
      <c r="M46" s="51">
        <v>4.7779998932033774E-2</v>
      </c>
      <c r="N46" s="51">
        <v>2.3849999466910955E-2</v>
      </c>
      <c r="O46" s="52">
        <v>155.4682</v>
      </c>
      <c r="P46" s="50">
        <v>2020</v>
      </c>
      <c r="Q46" s="52">
        <v>1210.75</v>
      </c>
      <c r="R46" s="50">
        <v>9078.7999999999993</v>
      </c>
      <c r="S46" s="30">
        <v>105.133</v>
      </c>
      <c r="T46" s="50">
        <v>7.2972999999999999</v>
      </c>
      <c r="U46" s="50">
        <v>7.3036000000000003</v>
      </c>
      <c r="V46" s="50">
        <v>2.73</v>
      </c>
      <c r="W46" s="22">
        <v>2.54</v>
      </c>
      <c r="X46" s="22">
        <v>2.42</v>
      </c>
    </row>
    <row r="47" spans="1:24" ht="18.75" customHeight="1">
      <c r="A47" s="175">
        <v>45187</v>
      </c>
      <c r="B47" s="50">
        <v>171.5771</v>
      </c>
      <c r="C47" s="50">
        <v>129.24760000000001</v>
      </c>
      <c r="D47" s="50">
        <v>115.1</v>
      </c>
      <c r="E47" s="50">
        <v>14</v>
      </c>
      <c r="F47" s="51">
        <v>5.4547998780757188E-2</v>
      </c>
      <c r="G47" s="51">
        <v>5.0537998870387672E-2</v>
      </c>
      <c r="H47" s="51">
        <v>4.7267998943477871E-2</v>
      </c>
      <c r="I47" s="51">
        <v>4.4490999005548655E-2</v>
      </c>
      <c r="J47" s="51">
        <v>4.3025999038293961E-2</v>
      </c>
      <c r="K47" s="51">
        <v>4.3985999016836287E-2</v>
      </c>
      <c r="L47" s="51">
        <v>4.3839999020099642E-2</v>
      </c>
      <c r="M47" s="51">
        <v>4.7267998943477871E-2</v>
      </c>
      <c r="N47" s="51">
        <v>2.3549999473616481E-2</v>
      </c>
      <c r="O47" s="52">
        <v>155.4736</v>
      </c>
      <c r="P47" s="50">
        <v>2020</v>
      </c>
      <c r="Q47" s="52">
        <v>1210.75</v>
      </c>
      <c r="R47" s="50">
        <v>9078.7999999999993</v>
      </c>
      <c r="S47" s="30">
        <v>105.202</v>
      </c>
      <c r="T47" s="50">
        <v>7.2911999999999999</v>
      </c>
      <c r="U47" s="50">
        <v>7.2910000000000004</v>
      </c>
      <c r="V47" s="50">
        <v>2.73</v>
      </c>
      <c r="W47" s="22">
        <v>2.5649999999999999</v>
      </c>
      <c r="X47" s="22">
        <v>2.4449999999999998</v>
      </c>
    </row>
    <row r="48" spans="1:24" ht="18.75" customHeight="1">
      <c r="A48" s="175">
        <v>45191</v>
      </c>
      <c r="B48" s="50">
        <v>171.1156</v>
      </c>
      <c r="C48" s="50">
        <v>128.8982</v>
      </c>
      <c r="D48" s="50">
        <v>125.25</v>
      </c>
      <c r="E48" s="50">
        <v>17.2</v>
      </c>
      <c r="F48" s="51">
        <v>5.466099877823144E-2</v>
      </c>
      <c r="G48" s="51">
        <v>5.1096998857893053E-2</v>
      </c>
      <c r="H48" s="51">
        <v>4.7983998927474021E-2</v>
      </c>
      <c r="I48" s="51">
        <v>4.5583998981118201E-2</v>
      </c>
      <c r="J48" s="51">
        <v>4.4336999008990824E-2</v>
      </c>
      <c r="K48" s="51">
        <v>4.5221998989209533E-2</v>
      </c>
      <c r="L48" s="51">
        <v>4.524499898869544E-2</v>
      </c>
      <c r="M48" s="51">
        <v>4.7983998927474021E-2</v>
      </c>
      <c r="N48" s="51">
        <v>2.3829999467357994E-2</v>
      </c>
      <c r="O48" s="50">
        <v>155.4041</v>
      </c>
      <c r="P48" s="50">
        <v>2020</v>
      </c>
      <c r="Q48" s="50">
        <v>1210.75</v>
      </c>
      <c r="R48" s="50">
        <v>9078.7999999999993</v>
      </c>
      <c r="S48" s="50">
        <v>105.583</v>
      </c>
      <c r="T48" s="50">
        <v>7.2990000000000004</v>
      </c>
      <c r="U48" s="50">
        <v>7.2990000000000004</v>
      </c>
      <c r="V48" s="50">
        <v>2.72</v>
      </c>
      <c r="W48" s="50">
        <v>2.5750000000000002</v>
      </c>
      <c r="X48" s="50">
        <v>2.48</v>
      </c>
    </row>
    <row r="49" spans="1:24" ht="18.75" customHeight="1">
      <c r="A49" s="175">
        <v>45190</v>
      </c>
      <c r="B49" s="50">
        <v>170.7518</v>
      </c>
      <c r="C49" s="50">
        <v>128.8117</v>
      </c>
      <c r="D49" s="50">
        <v>125.25</v>
      </c>
      <c r="E49" s="50">
        <v>17.54</v>
      </c>
      <c r="F49" s="51">
        <v>5.4580998780019582E-2</v>
      </c>
      <c r="G49" s="51">
        <v>5.1437998850271102E-2</v>
      </c>
      <c r="H49" s="51">
        <v>4.8551998914778231E-2</v>
      </c>
      <c r="I49" s="51">
        <v>4.6209998967126013E-2</v>
      </c>
      <c r="J49" s="51">
        <v>4.4941998995468024E-2</v>
      </c>
      <c r="K49" s="51">
        <v>4.5809998976066711E-2</v>
      </c>
      <c r="L49" s="51">
        <v>4.5729998977854854E-2</v>
      </c>
      <c r="M49" s="51">
        <v>4.8551998914778231E-2</v>
      </c>
      <c r="N49" s="51">
        <v>2.3709999470040204E-2</v>
      </c>
      <c r="O49" s="52">
        <v>155.452</v>
      </c>
      <c r="P49" s="50">
        <v>2020</v>
      </c>
      <c r="Q49" s="52">
        <v>1210.75</v>
      </c>
      <c r="R49" s="50">
        <v>9078.7999999999993</v>
      </c>
      <c r="S49" s="30">
        <v>105.363</v>
      </c>
      <c r="T49" s="50">
        <v>7.3064</v>
      </c>
      <c r="U49" s="50">
        <v>7.3140999999999998</v>
      </c>
      <c r="V49" s="50">
        <v>2.7050000000000001</v>
      </c>
      <c r="W49" s="22">
        <v>2.5350000000000001</v>
      </c>
      <c r="X49" s="22">
        <v>2.4300000000000002</v>
      </c>
    </row>
    <row r="50" spans="1:24" ht="18.75" customHeight="1">
      <c r="A50" s="175">
        <v>45189</v>
      </c>
      <c r="B50" s="50">
        <v>171.2029</v>
      </c>
      <c r="C50" s="50">
        <v>129.14760000000001</v>
      </c>
      <c r="D50" s="50">
        <v>115.1</v>
      </c>
      <c r="E50" s="50">
        <v>15.14</v>
      </c>
      <c r="F50" s="51">
        <v>5.4588998779840768E-2</v>
      </c>
      <c r="G50" s="51">
        <v>5.1757998843118547E-2</v>
      </c>
      <c r="H50" s="51">
        <v>4.8607998913526539E-2</v>
      </c>
      <c r="I50" s="51">
        <v>4.5831998975574967E-2</v>
      </c>
      <c r="J50" s="51">
        <v>4.4069999014958741E-2</v>
      </c>
      <c r="K50" s="51">
        <v>4.5216998989321293E-2</v>
      </c>
      <c r="L50" s="51">
        <v>4.4447999006509781E-2</v>
      </c>
      <c r="M50" s="51">
        <v>4.8607998913526539E-2</v>
      </c>
      <c r="N50" s="51">
        <v>2.3819999467581513E-2</v>
      </c>
      <c r="O50" s="52">
        <v>155.51150000000001</v>
      </c>
      <c r="P50" s="50">
        <v>2020</v>
      </c>
      <c r="Q50" s="52">
        <v>1210.75</v>
      </c>
      <c r="R50" s="50">
        <v>9078.7999999999993</v>
      </c>
      <c r="S50" s="30">
        <v>105.328</v>
      </c>
      <c r="T50" s="50">
        <v>7.2862999999999998</v>
      </c>
      <c r="U50" s="50">
        <v>7.3074000000000003</v>
      </c>
      <c r="V50" s="50">
        <v>2.67</v>
      </c>
      <c r="W50" s="22">
        <v>2.5049999999999999</v>
      </c>
      <c r="X50" s="22">
        <v>2.4</v>
      </c>
    </row>
    <row r="51" spans="1:24" ht="18.75" customHeight="1">
      <c r="A51" s="175">
        <v>45188</v>
      </c>
      <c r="B51" s="50">
        <v>171.29320000000001</v>
      </c>
      <c r="C51" s="50">
        <v>129.2637</v>
      </c>
      <c r="D51" s="50">
        <v>115.1</v>
      </c>
      <c r="E51" s="50">
        <v>14.11</v>
      </c>
      <c r="F51" s="51">
        <v>5.4335998785495762E-2</v>
      </c>
      <c r="G51" s="51">
        <v>5.0900998862273984E-2</v>
      </c>
      <c r="H51" s="51">
        <v>4.7779998932033774E-2</v>
      </c>
      <c r="I51" s="51">
        <v>4.5114998991601166E-2</v>
      </c>
      <c r="J51" s="51">
        <v>4.3585999025776985E-2</v>
      </c>
      <c r="K51" s="51">
        <v>4.4573999003693458E-2</v>
      </c>
      <c r="L51" s="51">
        <v>4.4240999011136595E-2</v>
      </c>
      <c r="M51" s="51">
        <v>4.7779998932033774E-2</v>
      </c>
      <c r="N51" s="51">
        <v>2.3849999466910955E-2</v>
      </c>
      <c r="O51" s="52">
        <v>155.4682</v>
      </c>
      <c r="P51" s="50">
        <v>2020</v>
      </c>
      <c r="Q51" s="52">
        <v>1210.75</v>
      </c>
      <c r="R51" s="50">
        <v>9078.7999999999993</v>
      </c>
      <c r="S51" s="30">
        <v>105.133</v>
      </c>
      <c r="T51" s="50">
        <v>7.2972999999999999</v>
      </c>
      <c r="U51" s="50">
        <v>7.3036000000000003</v>
      </c>
      <c r="V51" s="50">
        <v>2.73</v>
      </c>
      <c r="W51" s="22">
        <v>2.54</v>
      </c>
      <c r="X51" s="22">
        <v>2.42</v>
      </c>
    </row>
    <row r="52" spans="1:24" ht="18.75" customHeight="1">
      <c r="A52" s="175">
        <v>45187</v>
      </c>
      <c r="B52" s="50">
        <v>171.5771</v>
      </c>
      <c r="C52" s="50">
        <v>129.24760000000001</v>
      </c>
      <c r="D52" s="50">
        <v>115.1</v>
      </c>
      <c r="E52" s="50">
        <v>14</v>
      </c>
      <c r="F52" s="51">
        <v>5.4547998780757188E-2</v>
      </c>
      <c r="G52" s="51">
        <v>5.0537998870387672E-2</v>
      </c>
      <c r="H52" s="51">
        <v>4.7267998943477871E-2</v>
      </c>
      <c r="I52" s="51">
        <v>4.4490999005548655E-2</v>
      </c>
      <c r="J52" s="51">
        <v>4.3025999038293961E-2</v>
      </c>
      <c r="K52" s="51">
        <v>4.3985999016836287E-2</v>
      </c>
      <c r="L52" s="51">
        <v>4.3839999020099642E-2</v>
      </c>
      <c r="M52" s="51">
        <v>4.7267998943477871E-2</v>
      </c>
      <c r="N52" s="51">
        <v>2.3549999473616481E-2</v>
      </c>
      <c r="O52" s="52">
        <v>155.4736</v>
      </c>
      <c r="P52" s="50">
        <v>2020</v>
      </c>
      <c r="Q52" s="52">
        <v>1210.75</v>
      </c>
      <c r="R52" s="50">
        <v>9078.7999999999993</v>
      </c>
      <c r="S52" s="30">
        <v>105.202</v>
      </c>
      <c r="T52" s="50">
        <v>7.2911999999999999</v>
      </c>
      <c r="U52" s="50">
        <v>7.2910000000000004</v>
      </c>
      <c r="V52" s="50">
        <v>2.73</v>
      </c>
      <c r="W52" s="22">
        <v>2.5649999999999999</v>
      </c>
      <c r="X52" s="22">
        <v>2.4449999999999998</v>
      </c>
    </row>
    <row r="53" spans="1:24" ht="18.75" customHeight="1">
      <c r="A53" s="175">
        <v>45191</v>
      </c>
      <c r="B53" s="50">
        <v>170.7518</v>
      </c>
      <c r="C53" s="50">
        <v>128.8117</v>
      </c>
      <c r="D53" s="50">
        <v>125.25</v>
      </c>
      <c r="E53" s="50">
        <v>17.28</v>
      </c>
      <c r="F53" s="51">
        <v>5.4608998779393729E-2</v>
      </c>
      <c r="G53" s="51">
        <v>5.1269998854026194E-2</v>
      </c>
      <c r="H53" s="51">
        <v>4.8355998919159177E-2</v>
      </c>
      <c r="I53" s="51">
        <v>4.6032998971082269E-2</v>
      </c>
      <c r="J53" s="51">
        <v>4.4843998997658494E-2</v>
      </c>
      <c r="K53" s="51">
        <v>4.567999897897243E-2</v>
      </c>
      <c r="L53" s="51">
        <v>4.5730998977832497E-2</v>
      </c>
      <c r="M53" s="51">
        <v>4.8355998919159177E-2</v>
      </c>
      <c r="N53" s="51">
        <v>2.3829999467357994E-2</v>
      </c>
      <c r="O53" s="50">
        <v>155.452</v>
      </c>
      <c r="P53" s="50">
        <v>2020</v>
      </c>
      <c r="Q53" s="50">
        <v>1210.75</v>
      </c>
      <c r="R53" s="50">
        <v>9078.7999999999993</v>
      </c>
      <c r="S53" s="50">
        <v>105.58799999999999</v>
      </c>
      <c r="T53" s="50">
        <v>7.3041</v>
      </c>
      <c r="U53" s="50">
        <v>7.3019999999999996</v>
      </c>
      <c r="V53" s="50">
        <v>2.72</v>
      </c>
      <c r="W53" s="50">
        <v>2.5750000000000002</v>
      </c>
      <c r="X53" s="50">
        <v>2.48</v>
      </c>
    </row>
    <row r="54" spans="1:24" ht="18.75" customHeight="1">
      <c r="A54" s="175">
        <v>45190</v>
      </c>
      <c r="B54" s="50">
        <v>170.7518</v>
      </c>
      <c r="C54" s="50">
        <v>128.8117</v>
      </c>
      <c r="D54" s="50">
        <v>125.25</v>
      </c>
      <c r="E54" s="50">
        <v>17.54</v>
      </c>
      <c r="F54" s="51">
        <v>5.4580998780019582E-2</v>
      </c>
      <c r="G54" s="51">
        <v>5.1437998850271102E-2</v>
      </c>
      <c r="H54" s="51">
        <v>4.8551998914778231E-2</v>
      </c>
      <c r="I54" s="51">
        <v>4.6209998967126013E-2</v>
      </c>
      <c r="J54" s="51">
        <v>4.4941998995468024E-2</v>
      </c>
      <c r="K54" s="51">
        <v>4.5809998976066711E-2</v>
      </c>
      <c r="L54" s="51">
        <v>4.5729998977854854E-2</v>
      </c>
      <c r="M54" s="51">
        <v>4.8551998914778231E-2</v>
      </c>
      <c r="N54" s="51">
        <v>2.3709999470040204E-2</v>
      </c>
      <c r="O54" s="52">
        <v>155.452</v>
      </c>
      <c r="P54" s="50">
        <v>2020</v>
      </c>
      <c r="Q54" s="52">
        <v>1210.75</v>
      </c>
      <c r="R54" s="50">
        <v>9078.7999999999993</v>
      </c>
      <c r="S54" s="30">
        <v>105.363</v>
      </c>
      <c r="T54" s="50">
        <v>7.3064</v>
      </c>
      <c r="U54" s="50">
        <v>7.3140999999999998</v>
      </c>
      <c r="V54" s="50">
        <v>2.7050000000000001</v>
      </c>
      <c r="W54" s="22">
        <v>2.5350000000000001</v>
      </c>
      <c r="X54" s="22">
        <v>2.4300000000000002</v>
      </c>
    </row>
    <row r="55" spans="1:24" ht="18.75" customHeight="1">
      <c r="A55" s="175">
        <v>45189</v>
      </c>
      <c r="B55" s="50">
        <v>171.2029</v>
      </c>
      <c r="C55" s="50">
        <v>129.14760000000001</v>
      </c>
      <c r="D55" s="50">
        <v>115.1</v>
      </c>
      <c r="E55" s="50">
        <v>15.14</v>
      </c>
      <c r="F55" s="51">
        <v>5.4588998779840768E-2</v>
      </c>
      <c r="G55" s="51">
        <v>5.1757998843118547E-2</v>
      </c>
      <c r="H55" s="51">
        <v>4.8607998913526539E-2</v>
      </c>
      <c r="I55" s="51">
        <v>4.5831998975574967E-2</v>
      </c>
      <c r="J55" s="51">
        <v>4.4069999014958741E-2</v>
      </c>
      <c r="K55" s="51">
        <v>4.5216998989321293E-2</v>
      </c>
      <c r="L55" s="51">
        <v>4.4447999006509781E-2</v>
      </c>
      <c r="M55" s="51">
        <v>4.8607998913526539E-2</v>
      </c>
      <c r="N55" s="51">
        <v>2.3819999467581513E-2</v>
      </c>
      <c r="O55" s="52">
        <v>155.51150000000001</v>
      </c>
      <c r="P55" s="50">
        <v>2020</v>
      </c>
      <c r="Q55" s="52">
        <v>1210.75</v>
      </c>
      <c r="R55" s="50">
        <v>9078.7999999999993</v>
      </c>
      <c r="S55" s="30">
        <v>105.328</v>
      </c>
      <c r="T55" s="50">
        <v>7.2862999999999998</v>
      </c>
      <c r="U55" s="50">
        <v>7.3074000000000003</v>
      </c>
      <c r="V55" s="50">
        <v>2.67</v>
      </c>
      <c r="W55" s="22">
        <v>2.5049999999999999</v>
      </c>
      <c r="X55" s="22">
        <v>2.4</v>
      </c>
    </row>
    <row r="56" spans="1:24" ht="18.75" customHeight="1">
      <c r="A56" s="175">
        <v>45188</v>
      </c>
      <c r="B56" s="50">
        <v>171.29320000000001</v>
      </c>
      <c r="C56" s="50">
        <v>129.2637</v>
      </c>
      <c r="D56" s="50">
        <v>115.1</v>
      </c>
      <c r="E56" s="50">
        <v>14.11</v>
      </c>
      <c r="F56" s="51">
        <v>5.4335998785495762E-2</v>
      </c>
      <c r="G56" s="51">
        <v>5.0900998862273984E-2</v>
      </c>
      <c r="H56" s="51">
        <v>4.7779998932033774E-2</v>
      </c>
      <c r="I56" s="51">
        <v>4.5114998991601166E-2</v>
      </c>
      <c r="J56" s="51">
        <v>4.3585999025776985E-2</v>
      </c>
      <c r="K56" s="51">
        <v>4.4573999003693458E-2</v>
      </c>
      <c r="L56" s="51">
        <v>4.4240999011136595E-2</v>
      </c>
      <c r="M56" s="51">
        <v>4.7779998932033774E-2</v>
      </c>
      <c r="N56" s="51">
        <v>2.3849999466910955E-2</v>
      </c>
      <c r="O56" s="52">
        <v>155.4682</v>
      </c>
      <c r="P56" s="50">
        <v>2020</v>
      </c>
      <c r="Q56" s="52">
        <v>1210.75</v>
      </c>
      <c r="R56" s="50">
        <v>9078.7999999999993</v>
      </c>
      <c r="S56" s="30">
        <v>105.133</v>
      </c>
      <c r="T56" s="50">
        <v>7.2972999999999999</v>
      </c>
      <c r="U56" s="50">
        <v>7.3036000000000003</v>
      </c>
      <c r="V56" s="50">
        <v>2.73</v>
      </c>
      <c r="W56" s="22">
        <v>2.54</v>
      </c>
      <c r="X56" s="22">
        <v>2.42</v>
      </c>
    </row>
    <row r="57" spans="1:24" ht="18.75" customHeight="1">
      <c r="A57" s="175">
        <v>45187</v>
      </c>
      <c r="B57" s="50">
        <v>171.5771</v>
      </c>
      <c r="C57" s="50">
        <v>129.24760000000001</v>
      </c>
      <c r="D57" s="50">
        <v>115.1</v>
      </c>
      <c r="E57" s="50">
        <v>14</v>
      </c>
      <c r="F57" s="51">
        <v>5.4547998780757188E-2</v>
      </c>
      <c r="G57" s="51">
        <v>5.0537998870387672E-2</v>
      </c>
      <c r="H57" s="51">
        <v>4.7267998943477871E-2</v>
      </c>
      <c r="I57" s="51">
        <v>4.4490999005548655E-2</v>
      </c>
      <c r="J57" s="51">
        <v>4.3025999038293961E-2</v>
      </c>
      <c r="K57" s="51">
        <v>4.3985999016836287E-2</v>
      </c>
      <c r="L57" s="51">
        <v>4.3839999020099642E-2</v>
      </c>
      <c r="M57" s="51">
        <v>4.7267998943477871E-2</v>
      </c>
      <c r="N57" s="51">
        <v>2.3549999473616481E-2</v>
      </c>
      <c r="O57" s="52">
        <v>155.4736</v>
      </c>
      <c r="P57" s="50">
        <v>2020</v>
      </c>
      <c r="Q57" s="52">
        <v>1210.75</v>
      </c>
      <c r="R57" s="50">
        <v>9078.7999999999993</v>
      </c>
      <c r="S57" s="30">
        <v>105.202</v>
      </c>
      <c r="T57" s="50">
        <v>7.2911999999999999</v>
      </c>
      <c r="U57" s="50">
        <v>7.2910000000000004</v>
      </c>
      <c r="V57" s="50">
        <v>2.73</v>
      </c>
      <c r="W57" s="22">
        <v>2.5649999999999999</v>
      </c>
      <c r="X57" s="22">
        <v>2.4449999999999998</v>
      </c>
    </row>
    <row r="58" spans="1:24" ht="18.75" customHeight="1">
      <c r="A58" s="175">
        <v>45191</v>
      </c>
      <c r="B58" s="50">
        <v>170.7518</v>
      </c>
      <c r="C58" s="50">
        <v>128.8117</v>
      </c>
      <c r="D58" s="50">
        <v>125.25</v>
      </c>
      <c r="E58" s="50">
        <v>17.29</v>
      </c>
      <c r="F58" s="51">
        <v>5.4477998782321811E-2</v>
      </c>
      <c r="G58" s="51">
        <v>5.135599885210395E-2</v>
      </c>
      <c r="H58" s="51">
        <v>4.8384998918510974E-2</v>
      </c>
      <c r="I58" s="51">
        <v>4.6014998971484596E-2</v>
      </c>
      <c r="J58" s="51">
        <v>4.4741998999938366E-2</v>
      </c>
      <c r="K58" s="51">
        <v>4.5598998980782922E-2</v>
      </c>
      <c r="L58" s="51">
        <v>4.5577998981252317E-2</v>
      </c>
      <c r="M58" s="51">
        <v>4.8384998918510974E-2</v>
      </c>
      <c r="N58" s="51">
        <v>2.3829999467357994E-2</v>
      </c>
      <c r="O58" s="50">
        <v>155.452</v>
      </c>
      <c r="P58" s="50">
        <v>2020</v>
      </c>
      <c r="Q58" s="50">
        <v>1210.75</v>
      </c>
      <c r="R58" s="50">
        <v>9078.7999999999993</v>
      </c>
      <c r="S58" s="50">
        <v>105.629</v>
      </c>
      <c r="T58" s="50">
        <v>7.3029999999999999</v>
      </c>
      <c r="U58" s="50">
        <v>7.3045</v>
      </c>
      <c r="V58" s="50">
        <v>2.72</v>
      </c>
      <c r="W58" s="50">
        <v>2.5750000000000002</v>
      </c>
      <c r="X58" s="50">
        <v>2.48</v>
      </c>
    </row>
    <row r="59" spans="1:24" ht="18.75" customHeight="1">
      <c r="A59" s="175">
        <v>45190</v>
      </c>
      <c r="B59" s="50">
        <v>170.7518</v>
      </c>
      <c r="C59" s="50">
        <v>128.8117</v>
      </c>
      <c r="D59" s="50">
        <v>125.25</v>
      </c>
      <c r="E59" s="50">
        <v>17.54</v>
      </c>
      <c r="F59" s="51">
        <v>5.4580998780019582E-2</v>
      </c>
      <c r="G59" s="51">
        <v>5.1437998850271102E-2</v>
      </c>
      <c r="H59" s="51">
        <v>4.8551998914778231E-2</v>
      </c>
      <c r="I59" s="51">
        <v>4.6209998967126013E-2</v>
      </c>
      <c r="J59" s="51">
        <v>4.4941998995468024E-2</v>
      </c>
      <c r="K59" s="51">
        <v>4.5809998976066711E-2</v>
      </c>
      <c r="L59" s="51">
        <v>4.5729998977854854E-2</v>
      </c>
      <c r="M59" s="51">
        <v>4.8551998914778231E-2</v>
      </c>
      <c r="N59" s="51">
        <v>2.3709999470040204E-2</v>
      </c>
      <c r="O59" s="52">
        <v>155.452</v>
      </c>
      <c r="P59" s="50">
        <v>2020</v>
      </c>
      <c r="Q59" s="52">
        <v>1210.75</v>
      </c>
      <c r="R59" s="50">
        <v>9078.7999999999993</v>
      </c>
      <c r="S59" s="30">
        <v>105.363</v>
      </c>
      <c r="T59" s="50">
        <v>7.3064</v>
      </c>
      <c r="U59" s="50">
        <v>7.3140999999999998</v>
      </c>
      <c r="V59" s="50">
        <v>2.7050000000000001</v>
      </c>
      <c r="W59" s="22">
        <v>2.5350000000000001</v>
      </c>
      <c r="X59" s="22">
        <v>2.4300000000000002</v>
      </c>
    </row>
    <row r="60" spans="1:24" ht="18.75" customHeight="1">
      <c r="A60" s="175">
        <v>45189</v>
      </c>
      <c r="B60" s="50">
        <v>171.2029</v>
      </c>
      <c r="C60" s="50">
        <v>129.14760000000001</v>
      </c>
      <c r="D60" s="50">
        <v>115.1</v>
      </c>
      <c r="E60" s="50">
        <v>15.14</v>
      </c>
      <c r="F60" s="51">
        <v>5.4588998779840768E-2</v>
      </c>
      <c r="G60" s="51">
        <v>5.1757998843118547E-2</v>
      </c>
      <c r="H60" s="51">
        <v>4.8607998913526539E-2</v>
      </c>
      <c r="I60" s="51">
        <v>4.5831998975574967E-2</v>
      </c>
      <c r="J60" s="51">
        <v>4.4069999014958741E-2</v>
      </c>
      <c r="K60" s="51">
        <v>4.5216998989321293E-2</v>
      </c>
      <c r="L60" s="51">
        <v>4.4447999006509781E-2</v>
      </c>
      <c r="M60" s="51">
        <v>4.8607998913526539E-2</v>
      </c>
      <c r="N60" s="51">
        <v>2.3819999467581513E-2</v>
      </c>
      <c r="O60" s="52">
        <v>155.51150000000001</v>
      </c>
      <c r="P60" s="50">
        <v>2020</v>
      </c>
      <c r="Q60" s="52">
        <v>1210.75</v>
      </c>
      <c r="R60" s="50">
        <v>9078.7999999999993</v>
      </c>
      <c r="S60" s="30">
        <v>105.328</v>
      </c>
      <c r="T60" s="50">
        <v>7.2862999999999998</v>
      </c>
      <c r="U60" s="50">
        <v>7.3074000000000003</v>
      </c>
      <c r="V60" s="50">
        <v>2.67</v>
      </c>
      <c r="W60" s="22">
        <v>2.5049999999999999</v>
      </c>
      <c r="X60" s="22">
        <v>2.4</v>
      </c>
    </row>
    <row r="61" spans="1:24" ht="18.75" customHeight="1">
      <c r="A61" s="175">
        <v>45188</v>
      </c>
      <c r="B61" s="50">
        <v>171.29320000000001</v>
      </c>
      <c r="C61" s="50">
        <v>129.2637</v>
      </c>
      <c r="D61" s="50">
        <v>115.1</v>
      </c>
      <c r="E61" s="50">
        <v>14.11</v>
      </c>
      <c r="F61" s="51">
        <v>5.4335998785495762E-2</v>
      </c>
      <c r="G61" s="51">
        <v>5.0900998862273984E-2</v>
      </c>
      <c r="H61" s="51">
        <v>4.7779998932033774E-2</v>
      </c>
      <c r="I61" s="51">
        <v>4.5114998991601166E-2</v>
      </c>
      <c r="J61" s="51">
        <v>4.3585999025776985E-2</v>
      </c>
      <c r="K61" s="51">
        <v>4.4573999003693458E-2</v>
      </c>
      <c r="L61" s="51">
        <v>4.4240999011136595E-2</v>
      </c>
      <c r="M61" s="51">
        <v>4.7779998932033774E-2</v>
      </c>
      <c r="N61" s="51">
        <v>2.3849999466910955E-2</v>
      </c>
      <c r="O61" s="52">
        <v>155.4682</v>
      </c>
      <c r="P61" s="50">
        <v>2020</v>
      </c>
      <c r="Q61" s="52">
        <v>1210.75</v>
      </c>
      <c r="R61" s="50">
        <v>9078.7999999999993</v>
      </c>
      <c r="S61" s="30">
        <v>105.133</v>
      </c>
      <c r="T61" s="50">
        <v>7.2972999999999999</v>
      </c>
      <c r="U61" s="50">
        <v>7.3036000000000003</v>
      </c>
      <c r="V61" s="50">
        <v>2.73</v>
      </c>
      <c r="W61" s="22">
        <v>2.54</v>
      </c>
      <c r="X61" s="22">
        <v>2.42</v>
      </c>
    </row>
    <row r="62" spans="1:24" ht="18.75" customHeight="1">
      <c r="A62" s="175">
        <v>45187</v>
      </c>
      <c r="B62" s="50">
        <v>171.5771</v>
      </c>
      <c r="C62" s="50">
        <v>129.24760000000001</v>
      </c>
      <c r="D62" s="50">
        <v>115.1</v>
      </c>
      <c r="E62" s="50">
        <v>14</v>
      </c>
      <c r="F62" s="51">
        <v>5.4547998780757188E-2</v>
      </c>
      <c r="G62" s="51">
        <v>5.0537998870387672E-2</v>
      </c>
      <c r="H62" s="51">
        <v>4.7267998943477871E-2</v>
      </c>
      <c r="I62" s="51">
        <v>4.4490999005548655E-2</v>
      </c>
      <c r="J62" s="51">
        <v>4.3025999038293961E-2</v>
      </c>
      <c r="K62" s="51">
        <v>4.3985999016836287E-2</v>
      </c>
      <c r="L62" s="51">
        <v>4.3839999020099642E-2</v>
      </c>
      <c r="M62" s="51">
        <v>4.7267998943477871E-2</v>
      </c>
      <c r="N62" s="51">
        <v>2.3549999473616481E-2</v>
      </c>
      <c r="O62" s="52">
        <v>155.4736</v>
      </c>
      <c r="P62" s="50">
        <v>2020</v>
      </c>
      <c r="Q62" s="52">
        <v>1210.75</v>
      </c>
      <c r="R62" s="50">
        <v>9078.7999999999993</v>
      </c>
      <c r="S62" s="30">
        <v>105.202</v>
      </c>
      <c r="T62" s="50">
        <v>7.2911999999999999</v>
      </c>
      <c r="U62" s="50">
        <v>7.2910000000000004</v>
      </c>
      <c r="V62" s="50">
        <v>2.73</v>
      </c>
      <c r="W62" s="22">
        <v>2.5649999999999999</v>
      </c>
      <c r="X62" s="22">
        <v>2.4449999999999998</v>
      </c>
    </row>
    <row r="63" spans="1:24" ht="18.75" customHeight="1">
      <c r="A63" s="175">
        <v>45191</v>
      </c>
      <c r="B63" s="50">
        <v>170.7518</v>
      </c>
      <c r="C63" s="50">
        <v>128.8117</v>
      </c>
      <c r="D63" s="50">
        <v>125.25</v>
      </c>
      <c r="E63" s="50">
        <v>17.29</v>
      </c>
      <c r="F63" s="51">
        <v>5.4477998782321811E-2</v>
      </c>
      <c r="G63" s="51">
        <v>5.135599885210395E-2</v>
      </c>
      <c r="H63" s="51">
        <v>4.8384998918510974E-2</v>
      </c>
      <c r="I63" s="51">
        <v>4.6014998971484596E-2</v>
      </c>
      <c r="J63" s="51">
        <v>4.4741998999938366E-2</v>
      </c>
      <c r="K63" s="51">
        <v>4.5598998980782922E-2</v>
      </c>
      <c r="L63" s="51">
        <v>4.5577998981252317E-2</v>
      </c>
      <c r="M63" s="51">
        <v>4.8384998918510974E-2</v>
      </c>
      <c r="N63" s="51">
        <v>2.3829999467357994E-2</v>
      </c>
      <c r="O63" s="50">
        <v>155.452</v>
      </c>
      <c r="P63" s="50">
        <v>2020</v>
      </c>
      <c r="Q63" s="50">
        <v>1210.75</v>
      </c>
      <c r="R63" s="50">
        <v>9078.7999999999993</v>
      </c>
      <c r="S63" s="50">
        <v>105.629</v>
      </c>
      <c r="T63" s="50">
        <v>7.3029999999999999</v>
      </c>
      <c r="U63" s="50">
        <v>7.3045</v>
      </c>
      <c r="V63" s="50">
        <v>2.72</v>
      </c>
      <c r="W63" s="50">
        <v>2.5750000000000002</v>
      </c>
      <c r="X63" s="50">
        <v>2.48</v>
      </c>
    </row>
    <row r="64" spans="1:24" ht="18.75" customHeight="1">
      <c r="A64" s="175">
        <v>45190</v>
      </c>
      <c r="B64" s="50">
        <v>170.7518</v>
      </c>
      <c r="C64" s="50">
        <v>128.8117</v>
      </c>
      <c r="D64" s="50">
        <v>125.25</v>
      </c>
      <c r="E64" s="50">
        <v>17.54</v>
      </c>
      <c r="F64" s="51">
        <v>5.4580998780019582E-2</v>
      </c>
      <c r="G64" s="51">
        <v>5.1437998850271102E-2</v>
      </c>
      <c r="H64" s="51">
        <v>4.8551998914778231E-2</v>
      </c>
      <c r="I64" s="51">
        <v>4.6209998967126013E-2</v>
      </c>
      <c r="J64" s="51">
        <v>4.4941998995468024E-2</v>
      </c>
      <c r="K64" s="51">
        <v>4.5809998976066711E-2</v>
      </c>
      <c r="L64" s="51">
        <v>4.5729998977854854E-2</v>
      </c>
      <c r="M64" s="51">
        <v>4.8551998914778231E-2</v>
      </c>
      <c r="N64" s="51">
        <v>2.3709999470040204E-2</v>
      </c>
      <c r="O64" s="52">
        <v>155.452</v>
      </c>
      <c r="P64" s="50">
        <v>2020</v>
      </c>
      <c r="Q64" s="52">
        <v>1210.75</v>
      </c>
      <c r="R64" s="50">
        <v>9078.7999999999993</v>
      </c>
      <c r="S64" s="30">
        <v>105.363</v>
      </c>
      <c r="T64" s="50">
        <v>7.3064</v>
      </c>
      <c r="U64" s="50">
        <v>7.3140999999999998</v>
      </c>
      <c r="V64" s="50">
        <v>2.7050000000000001</v>
      </c>
      <c r="W64" s="22">
        <v>2.5350000000000001</v>
      </c>
      <c r="X64" s="22">
        <v>2.4300000000000002</v>
      </c>
    </row>
    <row r="65" spans="1:24" ht="18.75" customHeight="1">
      <c r="A65" s="175">
        <v>45189</v>
      </c>
      <c r="B65" s="50">
        <v>171.2029</v>
      </c>
      <c r="C65" s="50">
        <v>129.14760000000001</v>
      </c>
      <c r="D65" s="50">
        <v>115.1</v>
      </c>
      <c r="E65" s="50">
        <v>15.14</v>
      </c>
      <c r="F65" s="51">
        <v>5.4588998779840768E-2</v>
      </c>
      <c r="G65" s="51">
        <v>5.1757998843118547E-2</v>
      </c>
      <c r="H65" s="51">
        <v>4.8607998913526539E-2</v>
      </c>
      <c r="I65" s="51">
        <v>4.5831998975574967E-2</v>
      </c>
      <c r="J65" s="51">
        <v>4.4069999014958741E-2</v>
      </c>
      <c r="K65" s="51">
        <v>4.5216998989321293E-2</v>
      </c>
      <c r="L65" s="51">
        <v>4.4447999006509781E-2</v>
      </c>
      <c r="M65" s="51">
        <v>4.8607998913526539E-2</v>
      </c>
      <c r="N65" s="51">
        <v>2.3819999467581513E-2</v>
      </c>
      <c r="O65" s="52">
        <v>155.51150000000001</v>
      </c>
      <c r="P65" s="50">
        <v>2020</v>
      </c>
      <c r="Q65" s="52">
        <v>1210.75</v>
      </c>
      <c r="R65" s="50">
        <v>9078.7999999999993</v>
      </c>
      <c r="S65" s="30">
        <v>105.328</v>
      </c>
      <c r="T65" s="50">
        <v>7.2862999999999998</v>
      </c>
      <c r="U65" s="50">
        <v>7.3074000000000003</v>
      </c>
      <c r="V65" s="50">
        <v>2.67</v>
      </c>
      <c r="W65" s="22">
        <v>2.5049999999999999</v>
      </c>
      <c r="X65" s="22">
        <v>2.4</v>
      </c>
    </row>
    <row r="66" spans="1:24" ht="18.75" customHeight="1">
      <c r="A66" s="175">
        <v>45188</v>
      </c>
      <c r="B66" s="50">
        <v>171.29320000000001</v>
      </c>
      <c r="C66" s="50">
        <v>129.2637</v>
      </c>
      <c r="D66" s="50">
        <v>115.1</v>
      </c>
      <c r="E66" s="50">
        <v>14.11</v>
      </c>
      <c r="F66" s="51">
        <v>5.4335998785495762E-2</v>
      </c>
      <c r="G66" s="51">
        <v>5.0900998862273984E-2</v>
      </c>
      <c r="H66" s="51">
        <v>4.7779998932033774E-2</v>
      </c>
      <c r="I66" s="51">
        <v>4.5114998991601166E-2</v>
      </c>
      <c r="J66" s="51">
        <v>4.3585999025776985E-2</v>
      </c>
      <c r="K66" s="51">
        <v>4.4573999003693458E-2</v>
      </c>
      <c r="L66" s="51">
        <v>4.4240999011136595E-2</v>
      </c>
      <c r="M66" s="51">
        <v>4.7779998932033774E-2</v>
      </c>
      <c r="N66" s="51">
        <v>2.3849999466910955E-2</v>
      </c>
      <c r="O66" s="52">
        <v>155.4682</v>
      </c>
      <c r="P66" s="50">
        <v>2020</v>
      </c>
      <c r="Q66" s="52">
        <v>1210.75</v>
      </c>
      <c r="R66" s="50">
        <v>9078.7999999999993</v>
      </c>
      <c r="S66" s="30">
        <v>105.133</v>
      </c>
      <c r="T66" s="50">
        <v>7.2972999999999999</v>
      </c>
      <c r="U66" s="50">
        <v>7.3036000000000003</v>
      </c>
      <c r="V66" s="50">
        <v>2.73</v>
      </c>
      <c r="W66" s="22">
        <v>2.54</v>
      </c>
      <c r="X66" s="22">
        <v>2.42</v>
      </c>
    </row>
    <row r="67" spans="1:24" ht="18.75" customHeight="1">
      <c r="A67" s="175">
        <v>45187</v>
      </c>
      <c r="B67" s="50">
        <v>171.5771</v>
      </c>
      <c r="C67" s="50">
        <v>129.24760000000001</v>
      </c>
      <c r="D67" s="50">
        <v>115.1</v>
      </c>
      <c r="E67" s="50">
        <v>14</v>
      </c>
      <c r="F67" s="51">
        <v>5.4547998780757188E-2</v>
      </c>
      <c r="G67" s="51">
        <v>5.0537998870387672E-2</v>
      </c>
      <c r="H67" s="51">
        <v>4.7267998943477871E-2</v>
      </c>
      <c r="I67" s="51">
        <v>4.4490999005548655E-2</v>
      </c>
      <c r="J67" s="51">
        <v>4.3025999038293961E-2</v>
      </c>
      <c r="K67" s="51">
        <v>4.3985999016836287E-2</v>
      </c>
      <c r="L67" s="51">
        <v>4.3839999020099642E-2</v>
      </c>
      <c r="M67" s="51">
        <v>4.7267998943477871E-2</v>
      </c>
      <c r="N67" s="51">
        <v>2.3549999473616481E-2</v>
      </c>
      <c r="O67" s="52">
        <v>155.4736</v>
      </c>
      <c r="P67" s="50">
        <v>2020</v>
      </c>
      <c r="Q67" s="52">
        <v>1210.75</v>
      </c>
      <c r="R67" s="50">
        <v>9078.7999999999993</v>
      </c>
      <c r="S67" s="30">
        <v>105.202</v>
      </c>
      <c r="T67" s="50">
        <v>7.2911999999999999</v>
      </c>
      <c r="U67" s="50">
        <v>7.2910000000000004</v>
      </c>
      <c r="V67" s="50">
        <v>2.73</v>
      </c>
      <c r="W67" s="22">
        <v>2.5649999999999999</v>
      </c>
      <c r="X67" s="22">
        <v>2.4449999999999998</v>
      </c>
    </row>
    <row r="68" spans="1:24" ht="18.75" customHeight="1">
      <c r="A68" s="175">
        <v>45191</v>
      </c>
      <c r="B68" s="50">
        <v>170.7518</v>
      </c>
      <c r="C68" s="50">
        <v>128.8117</v>
      </c>
      <c r="D68" s="50">
        <v>125.25</v>
      </c>
      <c r="E68" s="50">
        <v>17.28</v>
      </c>
      <c r="F68" s="51">
        <v>5.4373998784646396E-2</v>
      </c>
      <c r="G68" s="51">
        <v>5.135599885210395E-2</v>
      </c>
      <c r="H68" s="51">
        <v>4.8412998917885128E-2</v>
      </c>
      <c r="I68" s="51">
        <v>4.5996998971886936E-2</v>
      </c>
      <c r="J68" s="51">
        <v>4.4741998999938366E-2</v>
      </c>
      <c r="K68" s="51">
        <v>4.5598998980782922E-2</v>
      </c>
      <c r="L68" s="51">
        <v>4.5557998981699342E-2</v>
      </c>
      <c r="M68" s="51">
        <v>4.8412998917885128E-2</v>
      </c>
      <c r="N68" s="51">
        <v>2.3839999467134474E-2</v>
      </c>
      <c r="O68" s="50">
        <v>155.452</v>
      </c>
      <c r="P68" s="50">
        <v>2020</v>
      </c>
      <c r="Q68" s="50">
        <v>1210.75</v>
      </c>
      <c r="R68" s="50">
        <v>9078.7999999999993</v>
      </c>
      <c r="S68" s="50">
        <v>105.57599999999999</v>
      </c>
      <c r="T68" s="50">
        <v>7.3019999999999996</v>
      </c>
      <c r="U68" s="50">
        <v>7.3010000000000002</v>
      </c>
      <c r="V68" s="50">
        <v>2.71</v>
      </c>
      <c r="W68" s="50">
        <v>2.5499999999999998</v>
      </c>
      <c r="X68" s="50">
        <v>2.4649999999999999</v>
      </c>
    </row>
    <row r="69" spans="1:24" ht="18.75" customHeight="1">
      <c r="A69" s="175">
        <v>45190</v>
      </c>
      <c r="B69" s="50">
        <v>170.7518</v>
      </c>
      <c r="C69" s="50">
        <v>128.8117</v>
      </c>
      <c r="D69" s="50">
        <v>125.25</v>
      </c>
      <c r="E69" s="50">
        <v>17.54</v>
      </c>
      <c r="F69" s="51">
        <v>5.4580998780019582E-2</v>
      </c>
      <c r="G69" s="51">
        <v>5.1437998850271102E-2</v>
      </c>
      <c r="H69" s="51">
        <v>4.8551998914778231E-2</v>
      </c>
      <c r="I69" s="51">
        <v>4.6209998967126013E-2</v>
      </c>
      <c r="J69" s="51">
        <v>4.4941998995468024E-2</v>
      </c>
      <c r="K69" s="51">
        <v>4.5809998976066711E-2</v>
      </c>
      <c r="L69" s="51">
        <v>4.5729998977854854E-2</v>
      </c>
      <c r="M69" s="51">
        <v>4.8551998914778231E-2</v>
      </c>
      <c r="N69" s="51">
        <v>2.3709999470040204E-2</v>
      </c>
      <c r="O69" s="52">
        <v>155.452</v>
      </c>
      <c r="P69" s="50">
        <v>2020</v>
      </c>
      <c r="Q69" s="52">
        <v>1210.75</v>
      </c>
      <c r="R69" s="50">
        <v>9078.7999999999993</v>
      </c>
      <c r="S69" s="30">
        <v>105.363</v>
      </c>
      <c r="T69" s="50">
        <v>7.3064</v>
      </c>
      <c r="U69" s="50">
        <v>7.3140999999999998</v>
      </c>
      <c r="V69" s="50">
        <v>2.7050000000000001</v>
      </c>
      <c r="W69" s="22">
        <v>2.5350000000000001</v>
      </c>
      <c r="X69" s="22">
        <v>2.4300000000000002</v>
      </c>
    </row>
    <row r="70" spans="1:24" ht="18.75" customHeight="1">
      <c r="A70" s="175">
        <v>45189</v>
      </c>
      <c r="B70" s="50">
        <v>171.2029</v>
      </c>
      <c r="C70" s="50">
        <v>129.14760000000001</v>
      </c>
      <c r="D70" s="50">
        <v>115.1</v>
      </c>
      <c r="E70" s="50">
        <v>15.14</v>
      </c>
      <c r="F70" s="51">
        <v>5.4588998779840768E-2</v>
      </c>
      <c r="G70" s="51">
        <v>5.1757998843118547E-2</v>
      </c>
      <c r="H70" s="51">
        <v>4.8607998913526539E-2</v>
      </c>
      <c r="I70" s="51">
        <v>4.5831998975574967E-2</v>
      </c>
      <c r="J70" s="51">
        <v>4.4069999014958741E-2</v>
      </c>
      <c r="K70" s="51">
        <v>4.5216998989321293E-2</v>
      </c>
      <c r="L70" s="51">
        <v>4.4447999006509781E-2</v>
      </c>
      <c r="M70" s="51">
        <v>4.8607998913526539E-2</v>
      </c>
      <c r="N70" s="51">
        <v>2.3819999467581513E-2</v>
      </c>
      <c r="O70" s="52">
        <v>155.51150000000001</v>
      </c>
      <c r="P70" s="50">
        <v>2020</v>
      </c>
      <c r="Q70" s="52">
        <v>1210.75</v>
      </c>
      <c r="R70" s="50">
        <v>9078.7999999999993</v>
      </c>
      <c r="S70" s="30">
        <v>105.328</v>
      </c>
      <c r="T70" s="50">
        <v>7.2862999999999998</v>
      </c>
      <c r="U70" s="50">
        <v>7.3074000000000003</v>
      </c>
      <c r="V70" s="50">
        <v>2.67</v>
      </c>
      <c r="W70" s="22">
        <v>2.5049999999999999</v>
      </c>
      <c r="X70" s="22">
        <v>2.4</v>
      </c>
    </row>
    <row r="71" spans="1:24" ht="18.75" customHeight="1">
      <c r="A71" s="175">
        <v>45188</v>
      </c>
      <c r="B71" s="50">
        <v>171.29320000000001</v>
      </c>
      <c r="C71" s="50">
        <v>129.2637</v>
      </c>
      <c r="D71" s="50">
        <v>115.1</v>
      </c>
      <c r="E71" s="50">
        <v>14.11</v>
      </c>
      <c r="F71" s="51">
        <v>5.4335998785495762E-2</v>
      </c>
      <c r="G71" s="51">
        <v>5.0900998862273984E-2</v>
      </c>
      <c r="H71" s="51">
        <v>4.7779998932033774E-2</v>
      </c>
      <c r="I71" s="51">
        <v>4.5114998991601166E-2</v>
      </c>
      <c r="J71" s="51">
        <v>4.3585999025776985E-2</v>
      </c>
      <c r="K71" s="51">
        <v>4.4573999003693458E-2</v>
      </c>
      <c r="L71" s="51">
        <v>4.4240999011136595E-2</v>
      </c>
      <c r="M71" s="51">
        <v>4.7779998932033774E-2</v>
      </c>
      <c r="N71" s="51">
        <v>2.3849999466910955E-2</v>
      </c>
      <c r="O71" s="52">
        <v>155.4682</v>
      </c>
      <c r="P71" s="50">
        <v>2020</v>
      </c>
      <c r="Q71" s="52">
        <v>1210.75</v>
      </c>
      <c r="R71" s="50">
        <v>9078.7999999999993</v>
      </c>
      <c r="S71" s="30">
        <v>105.133</v>
      </c>
      <c r="T71" s="50">
        <v>7.2972999999999999</v>
      </c>
      <c r="U71" s="50">
        <v>7.3036000000000003</v>
      </c>
      <c r="V71" s="50">
        <v>2.73</v>
      </c>
      <c r="W71" s="22">
        <v>2.54</v>
      </c>
      <c r="X71" s="22">
        <v>2.42</v>
      </c>
    </row>
    <row r="72" spans="1:24" ht="18.75" customHeight="1">
      <c r="A72" s="175">
        <v>45187</v>
      </c>
      <c r="B72" s="50">
        <v>171.5771</v>
      </c>
      <c r="C72" s="50">
        <v>129.24760000000001</v>
      </c>
      <c r="D72" s="50">
        <v>115.1</v>
      </c>
      <c r="E72" s="50">
        <v>14</v>
      </c>
      <c r="F72" s="51">
        <v>5.4547998780757188E-2</v>
      </c>
      <c r="G72" s="51">
        <v>5.0537998870387672E-2</v>
      </c>
      <c r="H72" s="51">
        <v>4.7267998943477871E-2</v>
      </c>
      <c r="I72" s="51">
        <v>4.4490999005548655E-2</v>
      </c>
      <c r="J72" s="51">
        <v>4.3025999038293961E-2</v>
      </c>
      <c r="K72" s="51">
        <v>4.3985999016836287E-2</v>
      </c>
      <c r="L72" s="51">
        <v>4.3839999020099642E-2</v>
      </c>
      <c r="M72" s="51">
        <v>4.7267998943477871E-2</v>
      </c>
      <c r="N72" s="51">
        <v>2.3549999473616481E-2</v>
      </c>
      <c r="O72" s="52">
        <v>155.4736</v>
      </c>
      <c r="P72" s="50">
        <v>2020</v>
      </c>
      <c r="Q72" s="52">
        <v>1210.75</v>
      </c>
      <c r="R72" s="50">
        <v>9078.7999999999993</v>
      </c>
      <c r="S72" s="30">
        <v>105.202</v>
      </c>
      <c r="T72" s="50">
        <v>7.2911999999999999</v>
      </c>
      <c r="U72" s="50">
        <v>7.2910000000000004</v>
      </c>
      <c r="V72" s="50">
        <v>2.73</v>
      </c>
      <c r="W72" s="22">
        <v>2.5649999999999999</v>
      </c>
      <c r="X72" s="22">
        <v>2.4449999999999998</v>
      </c>
    </row>
    <row r="73" spans="1:24" ht="18.75" customHeight="1">
      <c r="A73" s="175">
        <v>45191</v>
      </c>
      <c r="B73" s="50">
        <v>170.7518</v>
      </c>
      <c r="C73" s="50">
        <v>128.8117</v>
      </c>
      <c r="D73" s="50">
        <v>125.25</v>
      </c>
      <c r="E73" s="50">
        <v>17.28</v>
      </c>
      <c r="F73" s="51">
        <v>5.4373998784646396E-2</v>
      </c>
      <c r="G73" s="51">
        <v>5.135599885210395E-2</v>
      </c>
      <c r="H73" s="51">
        <v>4.8412998917885128E-2</v>
      </c>
      <c r="I73" s="51">
        <v>4.5996998971886936E-2</v>
      </c>
      <c r="J73" s="51">
        <v>4.4741998999938366E-2</v>
      </c>
      <c r="K73" s="51">
        <v>4.5598998980782922E-2</v>
      </c>
      <c r="L73" s="51">
        <v>4.5557998981699342E-2</v>
      </c>
      <c r="M73" s="51">
        <v>4.8412998917885128E-2</v>
      </c>
      <c r="N73" s="51">
        <v>2.3839999467134474E-2</v>
      </c>
      <c r="O73" s="50">
        <v>155.452</v>
      </c>
      <c r="P73" s="50">
        <v>2020</v>
      </c>
      <c r="Q73" s="50">
        <v>1210.75</v>
      </c>
      <c r="R73" s="50">
        <v>9078.7999999999993</v>
      </c>
      <c r="S73" s="50">
        <v>105.57599999999999</v>
      </c>
      <c r="T73" s="50">
        <v>7.3019999999999996</v>
      </c>
      <c r="U73" s="50">
        <v>7.3010000000000002</v>
      </c>
      <c r="V73" s="50">
        <v>2.71</v>
      </c>
      <c r="W73" s="50">
        <v>2.5499999999999998</v>
      </c>
      <c r="X73" s="50">
        <v>2.4649999999999999</v>
      </c>
    </row>
    <row r="74" spans="1:24" ht="18.75" customHeight="1">
      <c r="A74" s="175">
        <v>45190</v>
      </c>
      <c r="B74" s="50">
        <v>170.7518</v>
      </c>
      <c r="C74" s="50">
        <v>128.8117</v>
      </c>
      <c r="D74" s="50">
        <v>125.25</v>
      </c>
      <c r="E74" s="50">
        <v>17.54</v>
      </c>
      <c r="F74" s="51">
        <v>5.4580998780019582E-2</v>
      </c>
      <c r="G74" s="51">
        <v>5.1437998850271102E-2</v>
      </c>
      <c r="H74" s="51">
        <v>4.8551998914778231E-2</v>
      </c>
      <c r="I74" s="51">
        <v>4.6209998967126013E-2</v>
      </c>
      <c r="J74" s="51">
        <v>4.4941998995468024E-2</v>
      </c>
      <c r="K74" s="51">
        <v>4.5809998976066711E-2</v>
      </c>
      <c r="L74" s="51">
        <v>4.5729998977854854E-2</v>
      </c>
      <c r="M74" s="51">
        <v>4.8551998914778231E-2</v>
      </c>
      <c r="N74" s="51">
        <v>2.3709999470040204E-2</v>
      </c>
      <c r="O74" s="52">
        <v>155.452</v>
      </c>
      <c r="P74" s="50">
        <v>2020</v>
      </c>
      <c r="Q74" s="52">
        <v>1210.75</v>
      </c>
      <c r="R74" s="50">
        <v>9078.7999999999993</v>
      </c>
      <c r="S74" s="30">
        <v>105.363</v>
      </c>
      <c r="T74" s="50">
        <v>7.3064</v>
      </c>
      <c r="U74" s="50">
        <v>7.3140999999999998</v>
      </c>
      <c r="V74" s="50">
        <v>2.7050000000000001</v>
      </c>
      <c r="W74" s="22">
        <v>2.5350000000000001</v>
      </c>
      <c r="X74" s="22">
        <v>2.4300000000000002</v>
      </c>
    </row>
    <row r="75" spans="1:24" ht="18.75" customHeight="1">
      <c r="A75" s="175">
        <v>45189</v>
      </c>
      <c r="B75" s="50">
        <v>171.2029</v>
      </c>
      <c r="C75" s="50">
        <v>129.14760000000001</v>
      </c>
      <c r="D75" s="50">
        <v>115.1</v>
      </c>
      <c r="E75" s="50">
        <v>15.14</v>
      </c>
      <c r="F75" s="51">
        <v>5.4588998779840768E-2</v>
      </c>
      <c r="G75" s="51">
        <v>5.1757998843118547E-2</v>
      </c>
      <c r="H75" s="51">
        <v>4.8607998913526539E-2</v>
      </c>
      <c r="I75" s="51">
        <v>4.5831998975574967E-2</v>
      </c>
      <c r="J75" s="51">
        <v>4.4069999014958741E-2</v>
      </c>
      <c r="K75" s="51">
        <v>4.5216998989321293E-2</v>
      </c>
      <c r="L75" s="51">
        <v>4.4447999006509781E-2</v>
      </c>
      <c r="M75" s="51">
        <v>4.8607998913526539E-2</v>
      </c>
      <c r="N75" s="51">
        <v>2.3819999467581513E-2</v>
      </c>
      <c r="O75" s="52">
        <v>155.51150000000001</v>
      </c>
      <c r="P75" s="50">
        <v>2020</v>
      </c>
      <c r="Q75" s="52">
        <v>1210.75</v>
      </c>
      <c r="R75" s="50">
        <v>9078.7999999999993</v>
      </c>
      <c r="S75" s="30">
        <v>105.328</v>
      </c>
      <c r="T75" s="50">
        <v>7.2862999999999998</v>
      </c>
      <c r="U75" s="50">
        <v>7.3074000000000003</v>
      </c>
      <c r="V75" s="50">
        <v>2.67</v>
      </c>
      <c r="W75" s="22">
        <v>2.5049999999999999</v>
      </c>
      <c r="X75" s="22">
        <v>2.4</v>
      </c>
    </row>
    <row r="76" spans="1:24" ht="18.75" customHeight="1">
      <c r="A76" s="175">
        <v>45188</v>
      </c>
      <c r="B76" s="50">
        <v>171.29320000000001</v>
      </c>
      <c r="C76" s="50">
        <v>129.2637</v>
      </c>
      <c r="D76" s="50">
        <v>115.1</v>
      </c>
      <c r="E76" s="50">
        <v>14.11</v>
      </c>
      <c r="F76" s="51">
        <v>5.4335998785495762E-2</v>
      </c>
      <c r="G76" s="51">
        <v>5.0900998862273984E-2</v>
      </c>
      <c r="H76" s="51">
        <v>4.7779998932033774E-2</v>
      </c>
      <c r="I76" s="51">
        <v>4.5114998991601166E-2</v>
      </c>
      <c r="J76" s="51">
        <v>4.3585999025776985E-2</v>
      </c>
      <c r="K76" s="51">
        <v>4.4573999003693458E-2</v>
      </c>
      <c r="L76" s="51">
        <v>4.4240999011136595E-2</v>
      </c>
      <c r="M76" s="51">
        <v>4.7779998932033774E-2</v>
      </c>
      <c r="N76" s="51">
        <v>2.3849999466910955E-2</v>
      </c>
      <c r="O76" s="52">
        <v>155.4682</v>
      </c>
      <c r="P76" s="50">
        <v>2020</v>
      </c>
      <c r="Q76" s="52">
        <v>1210.75</v>
      </c>
      <c r="R76" s="50">
        <v>9078.7999999999993</v>
      </c>
      <c r="S76" s="30">
        <v>105.133</v>
      </c>
      <c r="T76" s="50">
        <v>7.2972999999999999</v>
      </c>
      <c r="U76" s="50">
        <v>7.3036000000000003</v>
      </c>
      <c r="V76" s="50">
        <v>2.73</v>
      </c>
      <c r="W76" s="22">
        <v>2.54</v>
      </c>
      <c r="X76" s="22">
        <v>2.42</v>
      </c>
    </row>
    <row r="77" spans="1:24" ht="18.75" customHeight="1">
      <c r="A77" s="175">
        <v>45187</v>
      </c>
      <c r="B77" s="50">
        <v>171.5771</v>
      </c>
      <c r="C77" s="50">
        <v>129.24760000000001</v>
      </c>
      <c r="D77" s="50">
        <v>115.1</v>
      </c>
      <c r="E77" s="50">
        <v>14</v>
      </c>
      <c r="F77" s="51">
        <v>5.4547998780757188E-2</v>
      </c>
      <c r="G77" s="51">
        <v>5.0537998870387672E-2</v>
      </c>
      <c r="H77" s="51">
        <v>4.7267998943477871E-2</v>
      </c>
      <c r="I77" s="51">
        <v>4.4490999005548655E-2</v>
      </c>
      <c r="J77" s="51">
        <v>4.3025999038293961E-2</v>
      </c>
      <c r="K77" s="51">
        <v>4.3985999016836287E-2</v>
      </c>
      <c r="L77" s="51">
        <v>4.3839999020099642E-2</v>
      </c>
      <c r="M77" s="51">
        <v>4.7267998943477871E-2</v>
      </c>
      <c r="N77" s="51">
        <v>2.3549999473616481E-2</v>
      </c>
      <c r="O77" s="52">
        <v>155.4736</v>
      </c>
      <c r="P77" s="50">
        <v>2020</v>
      </c>
      <c r="Q77" s="52">
        <v>1210.75</v>
      </c>
      <c r="R77" s="50">
        <v>9078.7999999999993</v>
      </c>
      <c r="S77" s="30">
        <v>105.202</v>
      </c>
      <c r="T77" s="50">
        <v>7.2911999999999999</v>
      </c>
      <c r="U77" s="50">
        <v>7.2910000000000004</v>
      </c>
      <c r="V77" s="50">
        <v>2.73</v>
      </c>
      <c r="W77" s="22">
        <v>2.5649999999999999</v>
      </c>
      <c r="X77" s="22">
        <v>2.4449999999999998</v>
      </c>
    </row>
    <row r="78" spans="1:24" ht="18.75" customHeight="1">
      <c r="A78" s="175">
        <v>45184</v>
      </c>
      <c r="B78" s="50">
        <v>171.44669999999999</v>
      </c>
      <c r="C78" s="50">
        <v>129.24619999999999</v>
      </c>
      <c r="D78" s="50">
        <v>115.1</v>
      </c>
      <c r="E78" s="50">
        <v>13.79</v>
      </c>
      <c r="F78" s="51">
        <v>5.4529998781159522E-2</v>
      </c>
      <c r="G78" s="51">
        <v>5.0324998875148595E-2</v>
      </c>
      <c r="H78" s="51">
        <v>4.721099894475192E-2</v>
      </c>
      <c r="I78" s="51">
        <v>4.4632999002374711E-2</v>
      </c>
      <c r="J78" s="51">
        <v>4.3323999031633136E-2</v>
      </c>
      <c r="K78" s="51">
        <v>4.419799901209772E-2</v>
      </c>
      <c r="L78" s="51">
        <v>4.4171999012678861E-2</v>
      </c>
      <c r="M78" s="51">
        <v>4.721099894475192E-2</v>
      </c>
      <c r="N78" s="51">
        <v>2.327999947965145E-2</v>
      </c>
      <c r="O78" s="50">
        <v>155.4605</v>
      </c>
      <c r="P78" s="50">
        <v>2020</v>
      </c>
      <c r="Q78" s="50">
        <v>1210.75</v>
      </c>
      <c r="R78" s="50">
        <v>9078.7999999999993</v>
      </c>
      <c r="S78" s="50">
        <v>105.322</v>
      </c>
      <c r="T78" s="50">
        <v>7.2758000000000003</v>
      </c>
      <c r="U78" s="50">
        <v>7.2807000000000004</v>
      </c>
      <c r="V78" s="50">
        <v>2.69</v>
      </c>
      <c r="W78" s="50">
        <v>2.54</v>
      </c>
      <c r="X78" s="50">
        <v>2.4350000000000001</v>
      </c>
    </row>
    <row r="79" spans="1:24" ht="18.75" customHeight="1">
      <c r="A79" s="175">
        <v>45183</v>
      </c>
      <c r="B79" s="50">
        <v>171.61369999999999</v>
      </c>
      <c r="C79" s="50">
        <v>129.34639999999999</v>
      </c>
      <c r="D79" s="50">
        <v>116.95699999999999</v>
      </c>
      <c r="E79" s="50">
        <v>12.82</v>
      </c>
      <c r="F79" s="51">
        <v>5.4606998779438434E-2</v>
      </c>
      <c r="G79" s="51">
        <v>5.0113998879864813E-2</v>
      </c>
      <c r="H79" s="51">
        <v>4.6870998952351514E-2</v>
      </c>
      <c r="I79" s="51">
        <v>4.4188999012298877E-2</v>
      </c>
      <c r="J79" s="51">
        <v>4.2862999041937293E-2</v>
      </c>
      <c r="K79" s="51">
        <v>4.3717999022826554E-2</v>
      </c>
      <c r="L79" s="51">
        <v>4.3810999020747837E-2</v>
      </c>
      <c r="M79" s="51">
        <v>4.6870998952351514E-2</v>
      </c>
      <c r="N79" s="51">
        <v>2.3149999482557176E-2</v>
      </c>
      <c r="O79" s="52">
        <v>155.4461</v>
      </c>
      <c r="P79" s="50">
        <v>2020</v>
      </c>
      <c r="Q79" s="52">
        <v>1210.75</v>
      </c>
      <c r="R79" s="50">
        <v>9078.7999999999993</v>
      </c>
      <c r="S79" s="30">
        <v>105.405</v>
      </c>
      <c r="T79" s="50">
        <v>7.2789000000000001</v>
      </c>
      <c r="U79" s="50">
        <v>7.2901999999999996</v>
      </c>
      <c r="V79" s="50">
        <v>2.7</v>
      </c>
      <c r="W79" s="22">
        <v>2.5649999999999999</v>
      </c>
      <c r="X79" s="22">
        <v>2.4550000000000001</v>
      </c>
    </row>
    <row r="80" spans="1:24" ht="18.75" customHeight="1">
      <c r="A80" s="175">
        <v>45182</v>
      </c>
      <c r="B80" s="50">
        <v>171.7834</v>
      </c>
      <c r="C80" s="50">
        <v>129.124</v>
      </c>
      <c r="D80" s="50">
        <v>116.95699999999999</v>
      </c>
      <c r="E80" s="50">
        <v>13.48</v>
      </c>
      <c r="F80" s="51">
        <v>5.4483998782187702E-2</v>
      </c>
      <c r="G80" s="51">
        <v>4.9691998889297248E-2</v>
      </c>
      <c r="H80" s="51">
        <v>4.6446998961828655E-2</v>
      </c>
      <c r="I80" s="51">
        <v>4.3834999020211395E-2</v>
      </c>
      <c r="J80" s="51">
        <v>4.2484999050386246E-2</v>
      </c>
      <c r="K80" s="51">
        <v>4.3346999031119049E-2</v>
      </c>
      <c r="L80" s="51">
        <v>4.3433999029174448E-2</v>
      </c>
      <c r="M80" s="51">
        <v>4.6446998961828655E-2</v>
      </c>
      <c r="N80" s="51">
        <v>2.3129999483004215E-2</v>
      </c>
      <c r="O80" s="52">
        <v>155.4769</v>
      </c>
      <c r="P80" s="50">
        <v>2020</v>
      </c>
      <c r="Q80" s="52">
        <v>1210.75</v>
      </c>
      <c r="R80" s="50">
        <v>9078.7999999999993</v>
      </c>
      <c r="S80" s="30">
        <v>104.76600000000001</v>
      </c>
      <c r="T80" s="50">
        <v>7.2717000000000001</v>
      </c>
      <c r="U80" s="50">
        <v>7.2718999999999996</v>
      </c>
      <c r="V80" s="50">
        <v>2.77</v>
      </c>
      <c r="W80" s="22">
        <v>2.62</v>
      </c>
      <c r="X80" s="22">
        <v>2.5099999999999998</v>
      </c>
    </row>
    <row r="81" spans="1:24" ht="18.75" customHeight="1">
      <c r="A81" s="175">
        <v>45181</v>
      </c>
      <c r="B81" s="50">
        <v>171.6618</v>
      </c>
      <c r="C81" s="50">
        <v>129.0719</v>
      </c>
      <c r="D81" s="50">
        <v>118.7</v>
      </c>
      <c r="E81" s="50">
        <v>14.23</v>
      </c>
      <c r="F81" s="51">
        <v>5.4230998787842689E-2</v>
      </c>
      <c r="G81" s="51">
        <v>5.0199998877942555E-2</v>
      </c>
      <c r="H81" s="51">
        <v>4.6983998949825766E-2</v>
      </c>
      <c r="I81" s="51">
        <v>4.42949990099296E-2</v>
      </c>
      <c r="J81" s="51">
        <v>4.2800999043323101E-2</v>
      </c>
      <c r="K81" s="51">
        <v>4.3716999022848903E-2</v>
      </c>
      <c r="L81" s="51">
        <v>4.3510999027453361E-2</v>
      </c>
      <c r="M81" s="51">
        <v>4.6983998949825766E-2</v>
      </c>
      <c r="N81" s="51">
        <v>2.339999947696924E-2</v>
      </c>
      <c r="O81" s="52">
        <v>155.589</v>
      </c>
      <c r="P81" s="50">
        <v>2020</v>
      </c>
      <c r="Q81" s="52">
        <v>1210.75</v>
      </c>
      <c r="R81" s="50">
        <v>9078.7999999999993</v>
      </c>
      <c r="S81" s="30">
        <v>104.711</v>
      </c>
      <c r="T81" s="50">
        <v>7.2923</v>
      </c>
      <c r="U81" s="50">
        <v>7.3014000000000001</v>
      </c>
      <c r="V81" s="50">
        <v>2.6349999999999998</v>
      </c>
      <c r="W81" s="22">
        <v>2.5</v>
      </c>
      <c r="X81" s="22">
        <v>2.42</v>
      </c>
    </row>
    <row r="82" spans="1:24" ht="18.75" customHeight="1">
      <c r="A82" s="175">
        <v>45180</v>
      </c>
      <c r="B82" s="50">
        <v>171.57149999999999</v>
      </c>
      <c r="C82" s="50">
        <v>128.90379999999999</v>
      </c>
      <c r="D82" s="50">
        <v>121.55</v>
      </c>
      <c r="E82" s="50">
        <v>13.8</v>
      </c>
      <c r="F82" s="51">
        <v>5.4469998782500625E-2</v>
      </c>
      <c r="G82" s="51">
        <v>4.9904998884536325E-2</v>
      </c>
      <c r="H82" s="51">
        <v>4.7062998948059973E-2</v>
      </c>
      <c r="I82" s="51">
        <v>4.4117999013885863E-2</v>
      </c>
      <c r="J82" s="51">
        <v>4.2879999041557315E-2</v>
      </c>
      <c r="K82" s="51">
        <v>4.3715999022871252E-2</v>
      </c>
      <c r="L82" s="51">
        <v>4.3722999022714794E-2</v>
      </c>
      <c r="M82" s="51">
        <v>4.7062998948059973E-2</v>
      </c>
      <c r="N82" s="51">
        <v>2.357999947294593E-2</v>
      </c>
      <c r="O82" s="52">
        <v>155.63919999999999</v>
      </c>
      <c r="P82" s="50">
        <v>2020</v>
      </c>
      <c r="Q82" s="52">
        <v>1210.75</v>
      </c>
      <c r="R82" s="50">
        <v>9078.7999999999993</v>
      </c>
      <c r="S82" s="30">
        <v>104.569</v>
      </c>
      <c r="T82" s="50">
        <v>7.2891000000000004</v>
      </c>
      <c r="U82" s="50">
        <v>7.3023999999999996</v>
      </c>
      <c r="V82" s="50">
        <v>2.58</v>
      </c>
      <c r="W82" s="22">
        <v>2.4649999999999999</v>
      </c>
      <c r="X82" s="22">
        <v>2.38</v>
      </c>
    </row>
    <row r="83" spans="1:24" ht="18.75" customHeight="1">
      <c r="A83" s="175">
        <v>45177</v>
      </c>
      <c r="B83" s="50">
        <v>171.7159</v>
      </c>
      <c r="C83" s="50">
        <v>129.06399999999999</v>
      </c>
      <c r="D83" s="50">
        <v>122.744</v>
      </c>
      <c r="E83" s="50">
        <v>13.84</v>
      </c>
      <c r="F83" s="51">
        <v>5.44259987834841E-2</v>
      </c>
      <c r="G83" s="51">
        <v>4.9905998884513969E-2</v>
      </c>
      <c r="H83" s="51">
        <v>4.6972998950071634E-2</v>
      </c>
      <c r="I83" s="51">
        <v>4.4029999015852805E-2</v>
      </c>
      <c r="J83" s="51">
        <v>4.2640999046899379E-2</v>
      </c>
      <c r="K83" s="51">
        <v>4.3529999027028678E-2</v>
      </c>
      <c r="L83" s="51">
        <v>4.3375999030470846E-2</v>
      </c>
      <c r="M83" s="51">
        <v>4.6972998950071634E-2</v>
      </c>
      <c r="N83" s="51">
        <v>2.3409999476745727E-2</v>
      </c>
      <c r="O83" s="50">
        <v>155.6497</v>
      </c>
      <c r="P83" s="50">
        <v>2020</v>
      </c>
      <c r="Q83" s="50">
        <v>1275.44</v>
      </c>
      <c r="R83" s="50">
        <v>9078.7999999999993</v>
      </c>
      <c r="S83" s="50">
        <v>105.09</v>
      </c>
      <c r="T83" s="50">
        <v>7.3438999999999997</v>
      </c>
      <c r="U83" s="50">
        <v>7.3647</v>
      </c>
      <c r="V83" s="50">
        <v>2.56</v>
      </c>
      <c r="W83" s="50">
        <v>2.44</v>
      </c>
      <c r="X83" s="50">
        <v>2.375</v>
      </c>
    </row>
    <row r="84" spans="1:24" ht="18.75" customHeight="1">
      <c r="A84" s="175">
        <v>45176</v>
      </c>
      <c r="B84" s="50">
        <v>171.74789999999999</v>
      </c>
      <c r="C84" s="50">
        <v>129.13210000000001</v>
      </c>
      <c r="D84" s="50">
        <v>122.46599999999999</v>
      </c>
      <c r="E84" s="50">
        <v>14.4</v>
      </c>
      <c r="F84" s="51">
        <v>5.4423998783528806E-2</v>
      </c>
      <c r="G84" s="51">
        <v>4.9468998894281691E-2</v>
      </c>
      <c r="H84" s="51">
        <v>4.6647998957335943E-2</v>
      </c>
      <c r="I84" s="51">
        <v>4.3729999022558336E-2</v>
      </c>
      <c r="J84" s="51">
        <v>4.2440999051369728E-2</v>
      </c>
      <c r="K84" s="51">
        <v>4.3263999032974239E-2</v>
      </c>
      <c r="L84" s="51">
        <v>4.3404999029822644E-2</v>
      </c>
      <c r="M84" s="51">
        <v>4.6647998957335943E-2</v>
      </c>
      <c r="N84" s="51">
        <v>2.3339999478310346E-2</v>
      </c>
      <c r="O84" s="52">
        <v>155.68790000000001</v>
      </c>
      <c r="P84" s="50">
        <v>2020</v>
      </c>
      <c r="Q84" s="50">
        <v>1275.44</v>
      </c>
      <c r="R84" s="50">
        <v>9078.7999999999993</v>
      </c>
      <c r="S84" s="30">
        <v>105.059</v>
      </c>
      <c r="T84" s="50">
        <v>7.3291000000000004</v>
      </c>
      <c r="U84" s="50">
        <v>7.3422000000000001</v>
      </c>
      <c r="V84" s="50">
        <v>2.5249999999999999</v>
      </c>
      <c r="W84" s="22">
        <v>2.42</v>
      </c>
      <c r="X84" s="22">
        <v>2.37</v>
      </c>
    </row>
    <row r="85" spans="1:24" ht="18.75" customHeight="1">
      <c r="A85" s="175">
        <v>45175</v>
      </c>
      <c r="B85" s="50">
        <v>171.46019999999999</v>
      </c>
      <c r="C85" s="50">
        <v>128.95339999999999</v>
      </c>
      <c r="D85" s="50">
        <v>121.95</v>
      </c>
      <c r="E85" s="50">
        <v>14.45</v>
      </c>
      <c r="F85" s="51">
        <v>5.4536998781003064E-2</v>
      </c>
      <c r="G85" s="51">
        <v>5.0161998878791934E-2</v>
      </c>
      <c r="H85" s="51">
        <v>4.7310998942516738E-2</v>
      </c>
      <c r="I85" s="51">
        <v>4.4171999012678861E-2</v>
      </c>
      <c r="J85" s="51">
        <v>4.2796999043412505E-2</v>
      </c>
      <c r="K85" s="51">
        <v>4.3685999023541804E-2</v>
      </c>
      <c r="L85" s="51">
        <v>4.3509999027475717E-2</v>
      </c>
      <c r="M85" s="51">
        <v>4.7310998942516738E-2</v>
      </c>
      <c r="N85" s="51">
        <v>2.3089999483898282E-2</v>
      </c>
      <c r="O85" s="52">
        <v>155.73140000000001</v>
      </c>
      <c r="P85" s="50">
        <v>2020</v>
      </c>
      <c r="Q85" s="50">
        <v>1275.44</v>
      </c>
      <c r="R85" s="50">
        <v>9078.7999999999993</v>
      </c>
      <c r="S85" s="30">
        <v>104.861</v>
      </c>
      <c r="T85" s="50">
        <v>7.3179999999999996</v>
      </c>
      <c r="U85" s="50">
        <v>7.3208000000000002</v>
      </c>
      <c r="V85" s="50">
        <v>2.46</v>
      </c>
      <c r="W85" s="22">
        <v>2.3650000000000002</v>
      </c>
      <c r="X85" s="22">
        <v>2.31</v>
      </c>
    </row>
    <row r="86" spans="1:24" ht="18.75" customHeight="1">
      <c r="A86" s="175">
        <v>45174</v>
      </c>
      <c r="B86" s="50">
        <v>171.6157</v>
      </c>
      <c r="C86" s="50">
        <v>128.97110000000001</v>
      </c>
      <c r="D86" s="50">
        <v>122.375</v>
      </c>
      <c r="E86" s="50">
        <v>14.01</v>
      </c>
      <c r="F86" s="51">
        <v>5.4130998790077864E-2</v>
      </c>
      <c r="G86" s="51">
        <v>4.9596998891420663E-2</v>
      </c>
      <c r="H86" s="51">
        <v>4.6642998957447709E-2</v>
      </c>
      <c r="I86" s="51">
        <v>4.3765999021753668E-2</v>
      </c>
      <c r="J86" s="51">
        <v>4.2597999047860505E-2</v>
      </c>
      <c r="K86" s="51">
        <v>4.3394999030046164E-2</v>
      </c>
      <c r="L86" s="51">
        <v>4.3703999023139477E-2</v>
      </c>
      <c r="M86" s="51">
        <v>4.6642998957447709E-2</v>
      </c>
      <c r="N86" s="51">
        <v>2.2669999493286012E-2</v>
      </c>
      <c r="O86" s="52">
        <v>155.76859999999999</v>
      </c>
      <c r="P86" s="50">
        <v>2020</v>
      </c>
      <c r="Q86" s="50">
        <v>1275.44</v>
      </c>
      <c r="R86" s="50">
        <v>9078.7999999999993</v>
      </c>
      <c r="S86" s="30">
        <v>104.807</v>
      </c>
      <c r="T86" s="50">
        <v>7.3033000000000001</v>
      </c>
      <c r="U86" s="50">
        <v>7.3055000000000003</v>
      </c>
      <c r="V86" s="50">
        <v>2.4300000000000002</v>
      </c>
      <c r="W86" s="22">
        <v>2.33</v>
      </c>
      <c r="X86" s="22">
        <v>2.2949999999999999</v>
      </c>
    </row>
    <row r="87" spans="1:24" ht="18.75" customHeight="1">
      <c r="A87" s="175">
        <v>45173</v>
      </c>
      <c r="B87" s="50">
        <v>171.97800000000001</v>
      </c>
      <c r="C87" s="50">
        <v>127.7384</v>
      </c>
      <c r="D87" s="50">
        <v>122.375</v>
      </c>
      <c r="E87" s="50">
        <v>13.82</v>
      </c>
      <c r="F87" s="51">
        <v>5.4086998791061339E-2</v>
      </c>
      <c r="G87" s="51">
        <v>4.8784998909570276E-2</v>
      </c>
      <c r="H87" s="51">
        <v>4.5776998976804317E-2</v>
      </c>
      <c r="I87" s="51">
        <v>4.2957999039813871E-2</v>
      </c>
      <c r="J87" s="51">
        <v>4.1787999065965413E-2</v>
      </c>
      <c r="K87" s="51">
        <v>4.260599904768169E-2</v>
      </c>
      <c r="L87" s="51">
        <v>4.2935999040305609E-2</v>
      </c>
      <c r="M87" s="51">
        <v>4.5776998976804317E-2</v>
      </c>
      <c r="N87" s="51">
        <v>2.2749999491497874E-2</v>
      </c>
      <c r="O87" s="52">
        <v>155.7569</v>
      </c>
      <c r="P87" s="50">
        <v>2020</v>
      </c>
      <c r="Q87" s="50">
        <v>1275.44</v>
      </c>
      <c r="R87" s="50">
        <v>9078.7999999999993</v>
      </c>
      <c r="S87" s="30">
        <v>104.236</v>
      </c>
      <c r="T87" s="50">
        <v>7.2746000000000004</v>
      </c>
      <c r="U87" s="50">
        <v>7.2755000000000001</v>
      </c>
      <c r="V87" s="50">
        <v>2.39</v>
      </c>
      <c r="W87" s="22">
        <v>2.3149999999999999</v>
      </c>
      <c r="X87" s="22">
        <v>2.29</v>
      </c>
    </row>
    <row r="88" spans="1:24" ht="18.75" customHeight="1">
      <c r="A88" s="175">
        <v>45170</v>
      </c>
      <c r="B88" s="50">
        <v>171.97800000000001</v>
      </c>
      <c r="C88" s="50">
        <v>127.7384</v>
      </c>
      <c r="D88" s="50">
        <v>122.375</v>
      </c>
      <c r="E88" s="50">
        <v>13.09</v>
      </c>
      <c r="F88" s="51">
        <v>5.4086998791061339E-2</v>
      </c>
      <c r="G88" s="51">
        <v>4.8784998909570276E-2</v>
      </c>
      <c r="H88" s="51">
        <v>4.5776998976804317E-2</v>
      </c>
      <c r="I88" s="51">
        <v>4.2957999039813871E-2</v>
      </c>
      <c r="J88" s="51">
        <v>4.1787999065965413E-2</v>
      </c>
      <c r="K88" s="51">
        <v>4.260599904768169E-2</v>
      </c>
      <c r="L88" s="51">
        <v>4.2935999040305609E-2</v>
      </c>
      <c r="M88" s="51">
        <v>4.5776998976804317E-2</v>
      </c>
      <c r="N88" s="51">
        <v>2.2469999497756361E-2</v>
      </c>
      <c r="O88" s="50">
        <v>155.7022</v>
      </c>
      <c r="P88" s="50">
        <v>2020</v>
      </c>
      <c r="Q88" s="50">
        <v>1275.44</v>
      </c>
      <c r="R88" s="50">
        <v>9078.7999999999993</v>
      </c>
      <c r="S88" s="50">
        <v>104.236</v>
      </c>
      <c r="T88" s="50">
        <v>7.2663000000000002</v>
      </c>
      <c r="U88" s="50">
        <v>7.2702999999999998</v>
      </c>
      <c r="V88" s="50">
        <v>2.4249999999999998</v>
      </c>
      <c r="W88" s="50">
        <v>2.34</v>
      </c>
      <c r="X88" s="50">
        <v>2.2799999999999998</v>
      </c>
    </row>
    <row r="89" spans="1:24" ht="18.75" customHeight="1">
      <c r="A89" s="175">
        <v>45169</v>
      </c>
      <c r="B89" s="50">
        <v>172.2569</v>
      </c>
      <c r="C89" s="50">
        <v>126.6142</v>
      </c>
      <c r="D89" s="50">
        <v>136.23699999999999</v>
      </c>
      <c r="E89" s="50">
        <v>13.57</v>
      </c>
      <c r="F89" s="51">
        <v>5.4353998785093421E-2</v>
      </c>
      <c r="G89" s="51">
        <v>4.8628998913057143E-2</v>
      </c>
      <c r="H89" s="51">
        <v>4.5541998982056971E-2</v>
      </c>
      <c r="I89" s="51">
        <v>4.2540999049134554E-2</v>
      </c>
      <c r="J89" s="51">
        <v>4.1080999081768099E-2</v>
      </c>
      <c r="K89" s="51">
        <v>4.205599905997514E-2</v>
      </c>
      <c r="L89" s="51">
        <v>4.2106999058835207E-2</v>
      </c>
      <c r="M89" s="51">
        <v>4.5541998982056971E-2</v>
      </c>
      <c r="N89" s="51">
        <v>2.2209999503567817E-2</v>
      </c>
      <c r="O89" s="52">
        <v>155.6645</v>
      </c>
      <c r="P89" s="50">
        <v>2020</v>
      </c>
      <c r="Q89" s="52">
        <v>1275.44</v>
      </c>
      <c r="R89" s="50">
        <v>9078.7999999999993</v>
      </c>
      <c r="S89" s="30">
        <v>103.619</v>
      </c>
      <c r="T89" s="50">
        <v>7.2587999999999999</v>
      </c>
      <c r="U89" s="50">
        <v>7.2755000000000001</v>
      </c>
      <c r="V89" s="50">
        <v>2.4750000000000001</v>
      </c>
      <c r="W89" s="22">
        <v>2.37</v>
      </c>
      <c r="X89" s="22">
        <v>2.2999999999999998</v>
      </c>
    </row>
    <row r="90" spans="1:24" ht="18.75" customHeight="1">
      <c r="A90" s="175">
        <v>45168</v>
      </c>
      <c r="B90" s="50">
        <v>171.9066</v>
      </c>
      <c r="C90" s="50">
        <v>125.5964</v>
      </c>
      <c r="D90" s="50">
        <v>136.23699999999999</v>
      </c>
      <c r="E90" s="50">
        <v>13.88</v>
      </c>
      <c r="F90" s="51">
        <v>5.4465998782590036E-2</v>
      </c>
      <c r="G90" s="51">
        <v>4.885899890791625E-2</v>
      </c>
      <c r="H90" s="51">
        <v>4.5712998978234824E-2</v>
      </c>
      <c r="I90" s="51">
        <v>4.2680999046005301E-2</v>
      </c>
      <c r="J90" s="51">
        <v>4.1138999080471694E-2</v>
      </c>
      <c r="K90" s="51">
        <v>4.2133999058231709E-2</v>
      </c>
      <c r="L90" s="51">
        <v>4.2256999055482448E-2</v>
      </c>
      <c r="M90" s="51">
        <v>4.5712998978234824E-2</v>
      </c>
      <c r="N90" s="51">
        <v>2.237999949976802E-2</v>
      </c>
      <c r="O90" s="52">
        <v>155.6405</v>
      </c>
      <c r="P90" s="50">
        <v>2020</v>
      </c>
      <c r="Q90" s="52">
        <v>1275.44</v>
      </c>
      <c r="R90" s="50">
        <v>9078.7999999999993</v>
      </c>
      <c r="S90" s="30">
        <v>103.157</v>
      </c>
      <c r="T90" s="50">
        <v>7.2869999999999999</v>
      </c>
      <c r="U90" s="50">
        <v>7.3030999999999997</v>
      </c>
      <c r="V90" s="50">
        <v>2.5</v>
      </c>
      <c r="W90" s="22">
        <v>2.4</v>
      </c>
      <c r="X90" s="22">
        <v>2.3250000000000002</v>
      </c>
    </row>
    <row r="91" spans="1:24" ht="18.75" customHeight="1">
      <c r="A91" s="175">
        <v>45167</v>
      </c>
      <c r="B91" s="50">
        <v>171.83459999999999</v>
      </c>
      <c r="C91" s="50">
        <v>124.9198</v>
      </c>
      <c r="D91" s="50">
        <v>136.23699999999999</v>
      </c>
      <c r="E91" s="50">
        <v>14.45</v>
      </c>
      <c r="F91" s="51">
        <v>5.4343998785316948E-2</v>
      </c>
      <c r="G91" s="51">
        <v>4.8941998906061053E-2</v>
      </c>
      <c r="H91" s="51">
        <v>4.5825998975709083E-2</v>
      </c>
      <c r="I91" s="51">
        <v>4.2768999044038358E-2</v>
      </c>
      <c r="J91" s="51">
        <v>4.1196999079175289E-2</v>
      </c>
      <c r="K91" s="51">
        <v>4.2254999055527154E-2</v>
      </c>
      <c r="L91" s="51">
        <v>4.2302999054454261E-2</v>
      </c>
      <c r="M91" s="51">
        <v>4.5825998975709083E-2</v>
      </c>
      <c r="N91" s="51">
        <v>2.2559999495744703E-2</v>
      </c>
      <c r="O91" s="52">
        <v>155.589</v>
      </c>
      <c r="P91" s="50">
        <v>2020</v>
      </c>
      <c r="Q91" s="52">
        <v>1275.44</v>
      </c>
      <c r="R91" s="50">
        <v>9078.7999999999993</v>
      </c>
      <c r="S91" s="30">
        <v>103.53100000000001</v>
      </c>
      <c r="T91" s="50">
        <v>7.2807000000000004</v>
      </c>
      <c r="U91" s="50">
        <v>7.2839999999999998</v>
      </c>
      <c r="V91" s="50">
        <v>2.57</v>
      </c>
      <c r="W91" s="22">
        <v>2.4500000000000002</v>
      </c>
      <c r="X91" s="22">
        <v>2.3849999999999998</v>
      </c>
    </row>
    <row r="92" spans="1:24" ht="18.75" customHeight="1">
      <c r="A92" s="175">
        <v>45166</v>
      </c>
      <c r="B92" s="50">
        <v>171.32509999999999</v>
      </c>
      <c r="C92" s="50">
        <v>124.98439999999999</v>
      </c>
      <c r="D92" s="50">
        <v>135.91800000000001</v>
      </c>
      <c r="E92" s="50">
        <v>15.08</v>
      </c>
      <c r="F92" s="51">
        <v>5.4842998774163425E-2</v>
      </c>
      <c r="G92" s="51">
        <v>5.0478998871706426E-2</v>
      </c>
      <c r="H92" s="51">
        <v>4.6970998950116333E-2</v>
      </c>
      <c r="I92" s="51">
        <v>4.4006999016366892E-2</v>
      </c>
      <c r="J92" s="51">
        <v>4.2019999060779807E-2</v>
      </c>
      <c r="K92" s="51">
        <v>4.3237999033555394E-2</v>
      </c>
      <c r="L92" s="51">
        <v>4.2773999043926599E-2</v>
      </c>
      <c r="M92" s="51">
        <v>4.6970998950116333E-2</v>
      </c>
      <c r="N92" s="51">
        <v>2.2489999497309329E-2</v>
      </c>
      <c r="O92" s="52">
        <v>155.58930000000001</v>
      </c>
      <c r="P92" s="50">
        <v>2020</v>
      </c>
      <c r="Q92" s="52">
        <v>1275.44</v>
      </c>
      <c r="R92" s="50">
        <v>9078.7999999999993</v>
      </c>
      <c r="S92" s="30">
        <v>104.05800000000001</v>
      </c>
      <c r="T92" s="50">
        <v>7.2888999999999999</v>
      </c>
      <c r="U92" s="50">
        <v>7.2933000000000003</v>
      </c>
      <c r="V92" s="50">
        <v>2.62</v>
      </c>
      <c r="W92" s="22">
        <v>2.5</v>
      </c>
      <c r="X92" s="22">
        <v>2.4300000000000002</v>
      </c>
    </row>
    <row r="93" spans="1:24" ht="18.75" customHeight="1">
      <c r="A93" s="175">
        <v>45163</v>
      </c>
      <c r="B93" s="50">
        <v>171.17789999999999</v>
      </c>
      <c r="C93" s="50">
        <v>124.6953</v>
      </c>
      <c r="D93" s="50">
        <v>135.91800000000001</v>
      </c>
      <c r="E93" s="50">
        <v>15.68</v>
      </c>
      <c r="F93" s="51">
        <v>5.4564998780377211E-2</v>
      </c>
      <c r="G93" s="51">
        <v>5.0778998865000903E-2</v>
      </c>
      <c r="H93" s="51">
        <v>4.7398998940549789E-2</v>
      </c>
      <c r="I93" s="51">
        <v>4.4382999007962644E-2</v>
      </c>
      <c r="J93" s="51">
        <v>4.2353999053314328E-2</v>
      </c>
      <c r="K93" s="51">
        <v>4.3636999024637038E-2</v>
      </c>
      <c r="L93" s="51">
        <v>4.2840999042429023E-2</v>
      </c>
      <c r="M93" s="51">
        <v>4.7398998940549789E-2</v>
      </c>
      <c r="N93" s="51">
        <v>2.2229999503120778E-2</v>
      </c>
      <c r="O93" s="50">
        <v>155.59870000000001</v>
      </c>
      <c r="P93" s="50">
        <v>2020</v>
      </c>
      <c r="Q93" s="50">
        <v>1275.44</v>
      </c>
      <c r="R93" s="50">
        <v>9073</v>
      </c>
      <c r="S93" s="50">
        <v>104.077</v>
      </c>
      <c r="T93" s="50">
        <v>7.2872000000000003</v>
      </c>
      <c r="U93" s="50">
        <v>7.2948000000000004</v>
      </c>
      <c r="V93" s="50">
        <v>2.5299999999999998</v>
      </c>
      <c r="W93" s="50">
        <v>2.42</v>
      </c>
      <c r="X93" s="50">
        <v>2.375</v>
      </c>
    </row>
    <row r="94" spans="1:24" ht="18.75" customHeight="1">
      <c r="A94" s="175">
        <v>45162</v>
      </c>
      <c r="B94" s="50">
        <v>171.22970000000001</v>
      </c>
      <c r="C94" s="50">
        <v>124.53879999999999</v>
      </c>
      <c r="D94" s="50">
        <v>125.643</v>
      </c>
      <c r="E94" s="50">
        <v>17.2</v>
      </c>
      <c r="F94" s="51">
        <v>5.4640998778678479E-2</v>
      </c>
      <c r="G94" s="51">
        <v>5.0228998877294359E-2</v>
      </c>
      <c r="H94" s="51">
        <v>4.7018998949043454E-2</v>
      </c>
      <c r="I94" s="51">
        <v>4.4145999013260009E-2</v>
      </c>
      <c r="J94" s="51">
        <v>4.2371999052911995E-2</v>
      </c>
      <c r="K94" s="51">
        <v>4.350099902767688E-2</v>
      </c>
      <c r="L94" s="51">
        <v>4.302099903840572E-2</v>
      </c>
      <c r="M94" s="51">
        <v>4.7018998949043454E-2</v>
      </c>
      <c r="N94" s="51">
        <v>2.2069999506697056E-2</v>
      </c>
      <c r="O94" s="52">
        <v>155.69759999999999</v>
      </c>
      <c r="P94" s="50">
        <v>2020</v>
      </c>
      <c r="Q94" s="52">
        <v>1275.44</v>
      </c>
      <c r="R94" s="50">
        <v>9073</v>
      </c>
      <c r="S94" s="30">
        <v>103.982</v>
      </c>
      <c r="T94" s="50">
        <v>7.2798999999999996</v>
      </c>
      <c r="U94" s="50">
        <v>7.2805999999999997</v>
      </c>
      <c r="V94" s="50">
        <v>2.4500000000000002</v>
      </c>
      <c r="W94" s="22">
        <v>2.37</v>
      </c>
      <c r="X94" s="22">
        <v>2.3149999999999999</v>
      </c>
    </row>
    <row r="95" spans="1:24" ht="18.75" customHeight="1">
      <c r="A95" s="175">
        <v>45161</v>
      </c>
      <c r="B95" s="50">
        <v>171.41909999999999</v>
      </c>
      <c r="C95" s="50">
        <v>124.42829999999999</v>
      </c>
      <c r="D95" s="50">
        <v>129.51400000000001</v>
      </c>
      <c r="E95" s="50">
        <v>15.98</v>
      </c>
      <c r="F95" s="51">
        <v>5.4361998784914614E-2</v>
      </c>
      <c r="G95" s="51">
        <v>4.9666998889856047E-2</v>
      </c>
      <c r="H95" s="51">
        <v>4.6558998959325255E-2</v>
      </c>
      <c r="I95" s="51">
        <v>4.3696999023295935E-2</v>
      </c>
      <c r="J95" s="51">
        <v>4.1917999063059687E-2</v>
      </c>
      <c r="K95" s="51">
        <v>4.3019999038428063E-2</v>
      </c>
      <c r="L95" s="51">
        <v>4.2698999045602974E-2</v>
      </c>
      <c r="M95" s="51">
        <v>4.6558998959325255E-2</v>
      </c>
      <c r="N95" s="51">
        <v>2.2109999505802988E-2</v>
      </c>
      <c r="O95" s="52">
        <v>155.7208</v>
      </c>
      <c r="P95" s="50">
        <v>2020</v>
      </c>
      <c r="Q95" s="52">
        <v>1275.44</v>
      </c>
      <c r="R95" s="50">
        <v>9073</v>
      </c>
      <c r="S95" s="30">
        <v>103.419</v>
      </c>
      <c r="T95" s="50">
        <v>7.2785000000000002</v>
      </c>
      <c r="U95" s="50">
        <v>7.2877000000000001</v>
      </c>
      <c r="V95" s="50">
        <v>2.4449999999999998</v>
      </c>
      <c r="W95" s="22">
        <v>2.39</v>
      </c>
      <c r="X95" s="22">
        <v>2.3250000000000002</v>
      </c>
    </row>
    <row r="96" spans="1:24" ht="18.75" customHeight="1">
      <c r="A96" s="175">
        <v>45160</v>
      </c>
      <c r="B96" s="50">
        <v>170.55269999999999</v>
      </c>
      <c r="C96" s="50">
        <v>124.07299999999999</v>
      </c>
      <c r="D96" s="50">
        <v>131.5</v>
      </c>
      <c r="E96" s="50">
        <v>16.97</v>
      </c>
      <c r="F96" s="51">
        <v>5.4160998789407312E-2</v>
      </c>
      <c r="G96" s="51">
        <v>5.0458998872153459E-2</v>
      </c>
      <c r="H96" s="51">
        <v>4.755799893699586E-2</v>
      </c>
      <c r="I96" s="51">
        <v>4.4878998996876175E-2</v>
      </c>
      <c r="J96" s="51">
        <v>4.3240999033488332E-2</v>
      </c>
      <c r="K96" s="51">
        <v>4.4326999009214337E-2</v>
      </c>
      <c r="L96" s="51">
        <v>4.400399901643396E-2</v>
      </c>
      <c r="M96" s="51">
        <v>4.755799893699586E-2</v>
      </c>
      <c r="N96" s="51">
        <v>2.2079999506473543E-2</v>
      </c>
      <c r="O96" s="52">
        <v>155.75370000000001</v>
      </c>
      <c r="P96" s="50">
        <v>2020</v>
      </c>
      <c r="Q96" s="52">
        <v>1275.44</v>
      </c>
      <c r="R96" s="50">
        <v>9073</v>
      </c>
      <c r="S96" s="30">
        <v>103.563</v>
      </c>
      <c r="T96" s="50">
        <v>7.2939999999999996</v>
      </c>
      <c r="U96" s="50">
        <v>7.3064999999999998</v>
      </c>
      <c r="V96" s="50">
        <v>2.41</v>
      </c>
      <c r="W96" s="22">
        <v>2.35</v>
      </c>
      <c r="X96" s="22">
        <v>2.29</v>
      </c>
    </row>
    <row r="97" spans="1:24" ht="18.75" customHeight="1">
      <c r="A97" s="175">
        <v>45159</v>
      </c>
      <c r="B97" s="50">
        <v>170.36250000000001</v>
      </c>
      <c r="C97" s="50">
        <v>123.8062</v>
      </c>
      <c r="D97" s="50">
        <v>137.625</v>
      </c>
      <c r="E97" s="50">
        <v>17.13</v>
      </c>
      <c r="F97" s="51">
        <v>5.4339998785406352E-2</v>
      </c>
      <c r="G97" s="51">
        <v>5.0005998882278802E-2</v>
      </c>
      <c r="H97" s="51">
        <v>4.7154998946003612E-2</v>
      </c>
      <c r="I97" s="51">
        <v>4.4661999001726509E-2</v>
      </c>
      <c r="J97" s="51">
        <v>4.3378999030403799E-2</v>
      </c>
      <c r="K97" s="51">
        <v>4.4271999010443687E-2</v>
      </c>
      <c r="L97" s="51">
        <v>4.4464999006129803E-2</v>
      </c>
      <c r="M97" s="51">
        <v>4.7154998946003612E-2</v>
      </c>
      <c r="N97" s="51">
        <v>2.1859999511390924E-2</v>
      </c>
      <c r="O97" s="52">
        <v>155.91569999999999</v>
      </c>
      <c r="P97" s="50">
        <v>2020</v>
      </c>
      <c r="Q97" s="52">
        <v>1275.44</v>
      </c>
      <c r="R97" s="50">
        <v>9073</v>
      </c>
      <c r="S97" s="30">
        <v>103.3</v>
      </c>
      <c r="T97" s="50">
        <v>7.2831999999999999</v>
      </c>
      <c r="U97" s="50">
        <v>7.2892000000000001</v>
      </c>
      <c r="V97" s="50">
        <v>2.37005</v>
      </c>
      <c r="W97" s="22">
        <v>2.34</v>
      </c>
      <c r="X97" s="22">
        <v>2.28505</v>
      </c>
    </row>
    <row r="98" spans="1:24" ht="18.75" customHeight="1">
      <c r="A98" s="175">
        <v>45163</v>
      </c>
      <c r="B98" s="50">
        <v>171.17789999999999</v>
      </c>
      <c r="C98" s="50">
        <v>124.6953</v>
      </c>
      <c r="D98" s="50">
        <v>135.91800000000001</v>
      </c>
      <c r="E98" s="50">
        <v>15.68</v>
      </c>
      <c r="F98" s="51">
        <v>5.4564998780377211E-2</v>
      </c>
      <c r="G98" s="51">
        <v>5.0778998865000903E-2</v>
      </c>
      <c r="H98" s="51">
        <v>4.7398998940549789E-2</v>
      </c>
      <c r="I98" s="51">
        <v>4.4382999007962644E-2</v>
      </c>
      <c r="J98" s="51">
        <v>4.2353999053314328E-2</v>
      </c>
      <c r="K98" s="51">
        <v>4.3636999024637038E-2</v>
      </c>
      <c r="L98" s="51">
        <v>4.2840999042429023E-2</v>
      </c>
      <c r="M98" s="51">
        <v>4.7398998940549789E-2</v>
      </c>
      <c r="N98" s="51">
        <v>2.2229999503120778E-2</v>
      </c>
      <c r="O98" s="50">
        <v>155.59870000000001</v>
      </c>
      <c r="P98" s="50">
        <v>2020</v>
      </c>
      <c r="Q98" s="50">
        <v>1275.44</v>
      </c>
      <c r="R98" s="50">
        <v>9073</v>
      </c>
      <c r="S98" s="50">
        <v>104.077</v>
      </c>
      <c r="T98" s="50">
        <v>7.2872000000000003</v>
      </c>
      <c r="U98" s="50">
        <v>7.2948000000000004</v>
      </c>
      <c r="V98" s="50">
        <v>2.5299999999999998</v>
      </c>
      <c r="W98" s="50">
        <v>2.42</v>
      </c>
      <c r="X98" s="50">
        <v>2.375</v>
      </c>
    </row>
    <row r="99" spans="1:24" ht="18.75" customHeight="1">
      <c r="A99" s="175">
        <v>45162</v>
      </c>
      <c r="B99" s="50">
        <v>171.22970000000001</v>
      </c>
      <c r="C99" s="50">
        <v>124.53879999999999</v>
      </c>
      <c r="D99" s="50">
        <v>125.643</v>
      </c>
      <c r="E99" s="50">
        <v>17.2</v>
      </c>
      <c r="F99" s="51">
        <v>5.4640998778678479E-2</v>
      </c>
      <c r="G99" s="51">
        <v>5.0228998877294359E-2</v>
      </c>
      <c r="H99" s="51">
        <v>4.7018998949043454E-2</v>
      </c>
      <c r="I99" s="51">
        <v>4.4145999013260009E-2</v>
      </c>
      <c r="J99" s="51">
        <v>4.2371999052911995E-2</v>
      </c>
      <c r="K99" s="51">
        <v>4.350099902767688E-2</v>
      </c>
      <c r="L99" s="51">
        <v>4.302099903840572E-2</v>
      </c>
      <c r="M99" s="51">
        <v>4.7018998949043454E-2</v>
      </c>
      <c r="N99" s="51">
        <v>2.2069999506697056E-2</v>
      </c>
      <c r="O99" s="52">
        <v>155.69759999999999</v>
      </c>
      <c r="P99" s="50">
        <v>2020</v>
      </c>
      <c r="Q99" s="52">
        <v>1275.44</v>
      </c>
      <c r="R99" s="50">
        <v>9073</v>
      </c>
      <c r="S99" s="30">
        <v>103.982</v>
      </c>
      <c r="T99" s="50">
        <v>7.2798999999999996</v>
      </c>
      <c r="U99" s="50">
        <v>7.2805999999999997</v>
      </c>
      <c r="V99" s="50">
        <v>2.4500000000000002</v>
      </c>
      <c r="W99" s="22">
        <v>2.37</v>
      </c>
      <c r="X99" s="22">
        <v>2.3149999999999999</v>
      </c>
    </row>
    <row r="100" spans="1:24" ht="18.75" customHeight="1">
      <c r="A100" s="175">
        <v>45161</v>
      </c>
      <c r="B100" s="50">
        <v>171.41909999999999</v>
      </c>
      <c r="C100" s="50">
        <v>124.42829999999999</v>
      </c>
      <c r="D100" s="50">
        <v>129.51400000000001</v>
      </c>
      <c r="E100" s="50">
        <v>15.98</v>
      </c>
      <c r="F100" s="51">
        <v>5.4361998784914614E-2</v>
      </c>
      <c r="G100" s="51">
        <v>4.9666998889856047E-2</v>
      </c>
      <c r="H100" s="51">
        <v>4.6558998959325255E-2</v>
      </c>
      <c r="I100" s="51">
        <v>4.3696999023295935E-2</v>
      </c>
      <c r="J100" s="51">
        <v>4.1917999063059687E-2</v>
      </c>
      <c r="K100" s="51">
        <v>4.3019999038428063E-2</v>
      </c>
      <c r="L100" s="51">
        <v>4.2698999045602974E-2</v>
      </c>
      <c r="M100" s="51">
        <v>4.6558998959325255E-2</v>
      </c>
      <c r="N100" s="51">
        <v>2.2109999505802988E-2</v>
      </c>
      <c r="O100" s="52">
        <v>155.7208</v>
      </c>
      <c r="P100" s="50">
        <v>2020</v>
      </c>
      <c r="Q100" s="52">
        <v>1275.44</v>
      </c>
      <c r="R100" s="50">
        <v>9073</v>
      </c>
      <c r="S100" s="30">
        <v>103.419</v>
      </c>
      <c r="T100" s="50">
        <v>7.2785000000000002</v>
      </c>
      <c r="U100" s="50">
        <v>7.2877000000000001</v>
      </c>
      <c r="V100" s="50">
        <v>2.4449999999999998</v>
      </c>
      <c r="W100" s="22">
        <v>2.39</v>
      </c>
      <c r="X100" s="22">
        <v>2.3250000000000002</v>
      </c>
    </row>
    <row r="101" spans="1:24" ht="18.75" customHeight="1">
      <c r="A101" s="175">
        <v>45160</v>
      </c>
      <c r="B101" s="50">
        <v>170.55269999999999</v>
      </c>
      <c r="C101" s="50">
        <v>124.07299999999999</v>
      </c>
      <c r="D101" s="50">
        <v>131.5</v>
      </c>
      <c r="E101" s="50">
        <v>16.97</v>
      </c>
      <c r="F101" s="51">
        <v>5.4160998789407312E-2</v>
      </c>
      <c r="G101" s="51">
        <v>5.0458998872153459E-2</v>
      </c>
      <c r="H101" s="51">
        <v>4.755799893699586E-2</v>
      </c>
      <c r="I101" s="51">
        <v>4.4878998996876175E-2</v>
      </c>
      <c r="J101" s="51">
        <v>4.3240999033488332E-2</v>
      </c>
      <c r="K101" s="51">
        <v>4.4326999009214337E-2</v>
      </c>
      <c r="L101" s="51">
        <v>4.400399901643396E-2</v>
      </c>
      <c r="M101" s="51">
        <v>4.755799893699586E-2</v>
      </c>
      <c r="N101" s="51">
        <v>2.2079999506473543E-2</v>
      </c>
      <c r="O101" s="52">
        <v>155.75370000000001</v>
      </c>
      <c r="P101" s="50">
        <v>2020</v>
      </c>
      <c r="Q101" s="52">
        <v>1275.44</v>
      </c>
      <c r="R101" s="50">
        <v>9073</v>
      </c>
      <c r="S101" s="30">
        <v>103.563</v>
      </c>
      <c r="T101" s="50">
        <v>7.2939999999999996</v>
      </c>
      <c r="U101" s="50">
        <v>7.3064999999999998</v>
      </c>
      <c r="V101" s="50">
        <v>2.41</v>
      </c>
      <c r="W101" s="22">
        <v>2.35</v>
      </c>
      <c r="X101" s="22">
        <v>2.29</v>
      </c>
    </row>
    <row r="102" spans="1:24" ht="18.75" customHeight="1">
      <c r="A102" s="175">
        <v>45159</v>
      </c>
      <c r="B102" s="50">
        <v>170.36250000000001</v>
      </c>
      <c r="C102" s="50">
        <v>123.8062</v>
      </c>
      <c r="D102" s="50">
        <v>137.625</v>
      </c>
      <c r="E102" s="50">
        <v>17.13</v>
      </c>
      <c r="F102" s="51">
        <v>5.4339998785406352E-2</v>
      </c>
      <c r="G102" s="51">
        <v>5.0005998882278802E-2</v>
      </c>
      <c r="H102" s="51">
        <v>4.7154998946003612E-2</v>
      </c>
      <c r="I102" s="51">
        <v>4.4661999001726509E-2</v>
      </c>
      <c r="J102" s="51">
        <v>4.3378999030403799E-2</v>
      </c>
      <c r="K102" s="51">
        <v>4.4271999010443687E-2</v>
      </c>
      <c r="L102" s="51">
        <v>4.4464999006129803E-2</v>
      </c>
      <c r="M102" s="51">
        <v>4.7154998946003612E-2</v>
      </c>
      <c r="N102" s="51">
        <v>2.1859999511390924E-2</v>
      </c>
      <c r="O102" s="52">
        <v>155.91569999999999</v>
      </c>
      <c r="P102" s="50">
        <v>2020</v>
      </c>
      <c r="Q102" s="52">
        <v>1275.44</v>
      </c>
      <c r="R102" s="50">
        <v>9073</v>
      </c>
      <c r="S102" s="30">
        <v>103.3</v>
      </c>
      <c r="T102" s="50">
        <v>7.2831999999999999</v>
      </c>
      <c r="U102" s="50">
        <v>7.2892000000000001</v>
      </c>
      <c r="V102" s="50">
        <v>2.37005</v>
      </c>
      <c r="W102" s="22">
        <v>2.34</v>
      </c>
      <c r="X102" s="22">
        <v>2.28505</v>
      </c>
    </row>
    <row r="103" spans="1:24" ht="18.75" customHeight="1">
      <c r="A103" s="175">
        <v>45163</v>
      </c>
      <c r="B103" s="50">
        <v>171.22970000000001</v>
      </c>
      <c r="C103" s="50">
        <v>124.53879999999999</v>
      </c>
      <c r="D103" s="50">
        <v>135.91800000000001</v>
      </c>
      <c r="E103" s="50">
        <v>17.2</v>
      </c>
      <c r="F103" s="51">
        <v>5.425099878739565E-2</v>
      </c>
      <c r="G103" s="51">
        <v>5.0194998878054321E-2</v>
      </c>
      <c r="H103" s="51">
        <v>4.7025998948886996E-2</v>
      </c>
      <c r="I103" s="51">
        <v>4.4130999013595282E-2</v>
      </c>
      <c r="J103" s="51">
        <v>4.2353999053314328E-2</v>
      </c>
      <c r="K103" s="51">
        <v>4.3503999027609819E-2</v>
      </c>
      <c r="L103" s="51">
        <v>4.3001999038830403E-2</v>
      </c>
      <c r="M103" s="51">
        <v>4.7025998948886996E-2</v>
      </c>
      <c r="N103" s="51">
        <v>2.2209999503567817E-2</v>
      </c>
      <c r="O103" s="50">
        <v>155.69759999999999</v>
      </c>
      <c r="P103" s="50">
        <v>2020</v>
      </c>
      <c r="Q103" s="50">
        <v>1275.44</v>
      </c>
      <c r="R103" s="50">
        <v>9073</v>
      </c>
      <c r="S103" s="50">
        <v>104.18300000000001</v>
      </c>
      <c r="T103" s="50">
        <v>7.2889999999999997</v>
      </c>
      <c r="U103" s="50">
        <v>7.2934999999999999</v>
      </c>
      <c r="V103" s="50">
        <v>2.52</v>
      </c>
      <c r="W103" s="50">
        <v>2.42</v>
      </c>
      <c r="X103" s="50">
        <v>2.35</v>
      </c>
    </row>
    <row r="104" spans="1:24" ht="18.75" customHeight="1">
      <c r="A104" s="175">
        <v>45162</v>
      </c>
      <c r="B104" s="50">
        <v>171.22970000000001</v>
      </c>
      <c r="C104" s="50">
        <v>124.53879999999999</v>
      </c>
      <c r="D104" s="50">
        <v>125.643</v>
      </c>
      <c r="E104" s="50">
        <v>17.2</v>
      </c>
      <c r="F104" s="51">
        <v>5.4640998778678479E-2</v>
      </c>
      <c r="G104" s="51">
        <v>5.0228998877294359E-2</v>
      </c>
      <c r="H104" s="51">
        <v>4.7018998949043454E-2</v>
      </c>
      <c r="I104" s="51">
        <v>4.4145999013260009E-2</v>
      </c>
      <c r="J104" s="51">
        <v>4.2371999052911995E-2</v>
      </c>
      <c r="K104" s="51">
        <v>4.350099902767688E-2</v>
      </c>
      <c r="L104" s="51">
        <v>4.302099903840572E-2</v>
      </c>
      <c r="M104" s="51">
        <v>4.7018998949043454E-2</v>
      </c>
      <c r="N104" s="51">
        <v>2.2069999506697056E-2</v>
      </c>
      <c r="O104" s="52">
        <v>155.69759999999999</v>
      </c>
      <c r="P104" s="50">
        <v>2020</v>
      </c>
      <c r="Q104" s="52">
        <v>1275.44</v>
      </c>
      <c r="R104" s="50">
        <v>9073</v>
      </c>
      <c r="S104" s="30">
        <v>103.982</v>
      </c>
      <c r="T104" s="50">
        <v>7.2798999999999996</v>
      </c>
      <c r="U104" s="50">
        <v>7.2805999999999997</v>
      </c>
      <c r="V104" s="50">
        <v>2.4500000000000002</v>
      </c>
      <c r="W104" s="22">
        <v>2.37</v>
      </c>
      <c r="X104" s="22">
        <v>2.3149999999999999</v>
      </c>
    </row>
    <row r="105" spans="1:24" ht="18.75" customHeight="1">
      <c r="A105" s="175">
        <v>45161</v>
      </c>
      <c r="B105" s="50">
        <v>171.41909999999999</v>
      </c>
      <c r="C105" s="50">
        <v>124.42829999999999</v>
      </c>
      <c r="D105" s="50">
        <v>129.51400000000001</v>
      </c>
      <c r="E105" s="50">
        <v>15.98</v>
      </c>
      <c r="F105" s="51">
        <v>5.4361998784914614E-2</v>
      </c>
      <c r="G105" s="51">
        <v>4.9666998889856047E-2</v>
      </c>
      <c r="H105" s="51">
        <v>4.6558998959325255E-2</v>
      </c>
      <c r="I105" s="51">
        <v>4.3696999023295935E-2</v>
      </c>
      <c r="J105" s="51">
        <v>4.1917999063059687E-2</v>
      </c>
      <c r="K105" s="51">
        <v>4.3019999038428063E-2</v>
      </c>
      <c r="L105" s="51">
        <v>4.2698999045602974E-2</v>
      </c>
      <c r="M105" s="51">
        <v>4.6558998959325255E-2</v>
      </c>
      <c r="N105" s="51">
        <v>2.2109999505802988E-2</v>
      </c>
      <c r="O105" s="52">
        <v>155.7208</v>
      </c>
      <c r="P105" s="50">
        <v>2020</v>
      </c>
      <c r="Q105" s="52">
        <v>1275.44</v>
      </c>
      <c r="R105" s="50">
        <v>9073</v>
      </c>
      <c r="S105" s="30">
        <v>103.419</v>
      </c>
      <c r="T105" s="50">
        <v>7.2785000000000002</v>
      </c>
      <c r="U105" s="50">
        <v>7.2877000000000001</v>
      </c>
      <c r="V105" s="50">
        <v>2.4449999999999998</v>
      </c>
      <c r="W105" s="22">
        <v>2.39</v>
      </c>
      <c r="X105" s="22">
        <v>2.3250000000000002</v>
      </c>
    </row>
    <row r="106" spans="1:24" ht="18.75" customHeight="1">
      <c r="A106" s="175">
        <v>45160</v>
      </c>
      <c r="B106" s="50">
        <v>170.55269999999999</v>
      </c>
      <c r="C106" s="50">
        <v>124.07299999999999</v>
      </c>
      <c r="D106" s="50">
        <v>131.5</v>
      </c>
      <c r="E106" s="50">
        <v>16.97</v>
      </c>
      <c r="F106" s="51">
        <v>5.4160998789407312E-2</v>
      </c>
      <c r="G106" s="51">
        <v>5.0458998872153459E-2</v>
      </c>
      <c r="H106" s="51">
        <v>4.755799893699586E-2</v>
      </c>
      <c r="I106" s="51">
        <v>4.4878998996876175E-2</v>
      </c>
      <c r="J106" s="51">
        <v>4.3240999033488332E-2</v>
      </c>
      <c r="K106" s="51">
        <v>4.4326999009214337E-2</v>
      </c>
      <c r="L106" s="51">
        <v>4.400399901643396E-2</v>
      </c>
      <c r="M106" s="51">
        <v>4.755799893699586E-2</v>
      </c>
      <c r="N106" s="51">
        <v>2.2079999506473543E-2</v>
      </c>
      <c r="O106" s="52">
        <v>155.75370000000001</v>
      </c>
      <c r="P106" s="50">
        <v>2020</v>
      </c>
      <c r="Q106" s="52">
        <v>1275.44</v>
      </c>
      <c r="R106" s="50">
        <v>9073</v>
      </c>
      <c r="S106" s="30">
        <v>103.563</v>
      </c>
      <c r="T106" s="50">
        <v>7.2939999999999996</v>
      </c>
      <c r="U106" s="50">
        <v>7.3064999999999998</v>
      </c>
      <c r="V106" s="50">
        <v>2.41</v>
      </c>
      <c r="W106" s="22">
        <v>2.35</v>
      </c>
      <c r="X106" s="22">
        <v>2.29</v>
      </c>
    </row>
    <row r="107" spans="1:24" ht="18.75" customHeight="1">
      <c r="A107" s="175">
        <v>45159</v>
      </c>
      <c r="B107" s="50">
        <v>170.36250000000001</v>
      </c>
      <c r="C107" s="50">
        <v>123.8062</v>
      </c>
      <c r="D107" s="50">
        <v>137.625</v>
      </c>
      <c r="E107" s="50">
        <v>17.13</v>
      </c>
      <c r="F107" s="51">
        <v>5.4339998785406352E-2</v>
      </c>
      <c r="G107" s="51">
        <v>5.0005998882278802E-2</v>
      </c>
      <c r="H107" s="51">
        <v>4.7154998946003612E-2</v>
      </c>
      <c r="I107" s="51">
        <v>4.4661999001726509E-2</v>
      </c>
      <c r="J107" s="51">
        <v>4.3378999030403799E-2</v>
      </c>
      <c r="K107" s="51">
        <v>4.4271999010443687E-2</v>
      </c>
      <c r="L107" s="51">
        <v>4.4464999006129803E-2</v>
      </c>
      <c r="M107" s="51">
        <v>4.7154998946003612E-2</v>
      </c>
      <c r="N107" s="51">
        <v>2.1859999511390924E-2</v>
      </c>
      <c r="O107" s="52">
        <v>155.91569999999999</v>
      </c>
      <c r="P107" s="50">
        <v>2020</v>
      </c>
      <c r="Q107" s="52">
        <v>1275.44</v>
      </c>
      <c r="R107" s="50">
        <v>9073</v>
      </c>
      <c r="S107" s="30">
        <v>103.3</v>
      </c>
      <c r="T107" s="50">
        <v>7.2831999999999999</v>
      </c>
      <c r="U107" s="50">
        <v>7.2892000000000001</v>
      </c>
      <c r="V107" s="50">
        <v>2.37005</v>
      </c>
      <c r="W107" s="22">
        <v>2.34</v>
      </c>
      <c r="X107" s="22">
        <v>2.28505</v>
      </c>
    </row>
    <row r="108" spans="1:24" ht="18.75" customHeight="1">
      <c r="A108" s="175">
        <v>45156</v>
      </c>
      <c r="B108" s="50">
        <v>171.02500000000001</v>
      </c>
      <c r="C108" s="50">
        <v>124.3879</v>
      </c>
      <c r="D108" s="50">
        <v>135.375</v>
      </c>
      <c r="E108" s="50">
        <v>17.3</v>
      </c>
      <c r="F108" s="51">
        <v>5.4295998786389826E-2</v>
      </c>
      <c r="G108" s="51">
        <v>4.9424998895265158E-2</v>
      </c>
      <c r="H108" s="51">
        <v>4.646799896135926E-2</v>
      </c>
      <c r="I108" s="51">
        <v>4.3853999019786712E-2</v>
      </c>
      <c r="J108" s="51">
        <v>4.2545999049022794E-2</v>
      </c>
      <c r="K108" s="51">
        <v>4.3442999028973278E-2</v>
      </c>
      <c r="L108" s="51">
        <v>4.3750999022088941E-2</v>
      </c>
      <c r="M108" s="51">
        <v>4.646799896135926E-2</v>
      </c>
      <c r="N108" s="51">
        <v>2.1909999510273337E-2</v>
      </c>
      <c r="O108" s="50">
        <v>155.87200000000001</v>
      </c>
      <c r="P108" s="50">
        <v>2020</v>
      </c>
      <c r="Q108" s="50">
        <v>1275.44</v>
      </c>
      <c r="R108" s="50">
        <v>9073</v>
      </c>
      <c r="S108" s="50">
        <v>103.375</v>
      </c>
      <c r="T108" s="50">
        <v>7.2845000000000004</v>
      </c>
      <c r="U108" s="50">
        <v>7.3064</v>
      </c>
      <c r="V108" s="50">
        <v>2.2600500000000001</v>
      </c>
      <c r="W108" s="50">
        <v>2.2650000000000001</v>
      </c>
      <c r="X108" s="50">
        <v>2.2549999999999999</v>
      </c>
    </row>
    <row r="109" spans="1:24" ht="18.75" customHeight="1">
      <c r="A109" s="175">
        <v>45155</v>
      </c>
      <c r="B109" s="50">
        <v>171.03139999999999</v>
      </c>
      <c r="C109" s="50">
        <v>125.11109999999999</v>
      </c>
      <c r="D109" s="50">
        <v>129.27600000000001</v>
      </c>
      <c r="E109" s="50">
        <v>17.89</v>
      </c>
      <c r="F109" s="51">
        <v>5.4084998791106044E-2</v>
      </c>
      <c r="G109" s="51">
        <v>4.9291998898237939E-2</v>
      </c>
      <c r="H109" s="51">
        <v>4.6518998960219327E-2</v>
      </c>
      <c r="I109" s="51">
        <v>4.408299901466816E-2</v>
      </c>
      <c r="J109" s="51">
        <v>4.2740999044664205E-2</v>
      </c>
      <c r="K109" s="51">
        <v>4.3625999024882907E-2</v>
      </c>
      <c r="L109" s="51">
        <v>4.3867999019473788E-2</v>
      </c>
      <c r="M109" s="51">
        <v>4.6518998960219327E-2</v>
      </c>
      <c r="N109" s="51">
        <v>2.1939999509602785E-2</v>
      </c>
      <c r="O109" s="52">
        <v>155.84399999999999</v>
      </c>
      <c r="P109" s="50">
        <v>2020</v>
      </c>
      <c r="Q109" s="52">
        <v>1275.44</v>
      </c>
      <c r="R109" s="50">
        <v>9073</v>
      </c>
      <c r="S109" s="30">
        <v>103.572</v>
      </c>
      <c r="T109" s="50">
        <v>7.2866</v>
      </c>
      <c r="U109" s="50">
        <v>7.3041</v>
      </c>
      <c r="V109" s="50">
        <v>2.2549999999999999</v>
      </c>
      <c r="W109" s="22">
        <v>2.25</v>
      </c>
      <c r="X109" s="22">
        <v>2.2349999999999999</v>
      </c>
    </row>
    <row r="110" spans="1:24" ht="18.75" customHeight="1">
      <c r="A110" s="175">
        <v>45154</v>
      </c>
      <c r="B110" s="50">
        <v>171.22470000000001</v>
      </c>
      <c r="C110" s="50">
        <v>125.3587</v>
      </c>
      <c r="D110" s="50">
        <v>122.482</v>
      </c>
      <c r="E110" s="50">
        <v>16.78</v>
      </c>
      <c r="F110" s="51">
        <v>5.4431998783349991E-2</v>
      </c>
      <c r="G110" s="51">
        <v>4.9651998890191319E-2</v>
      </c>
      <c r="H110" s="51">
        <v>4.6658998957090074E-2</v>
      </c>
      <c r="I110" s="51">
        <v>4.4028999015875162E-2</v>
      </c>
      <c r="J110" s="51">
        <v>4.2503999049961563E-2</v>
      </c>
      <c r="K110" s="51">
        <v>4.3491999027878044E-2</v>
      </c>
      <c r="L110" s="51">
        <v>4.3518999027274546E-2</v>
      </c>
      <c r="M110" s="51">
        <v>4.6658998957090074E-2</v>
      </c>
      <c r="N110" s="51">
        <v>2.1919999510049821E-2</v>
      </c>
      <c r="O110" s="52">
        <v>155.82599999999999</v>
      </c>
      <c r="P110" s="50">
        <v>2020</v>
      </c>
      <c r="Q110" s="52">
        <v>1275.44</v>
      </c>
      <c r="R110" s="50">
        <v>9073</v>
      </c>
      <c r="S110" s="30">
        <v>103.431</v>
      </c>
      <c r="T110" s="50">
        <v>7.2984999999999998</v>
      </c>
      <c r="U110" s="50">
        <v>7.3362999999999996</v>
      </c>
      <c r="V110" s="50">
        <v>2.23</v>
      </c>
      <c r="W110" s="22">
        <v>2.23</v>
      </c>
      <c r="X110" s="22">
        <v>2.23</v>
      </c>
    </row>
    <row r="111" spans="1:24" ht="18.75" customHeight="1">
      <c r="A111" s="175">
        <v>45153</v>
      </c>
      <c r="B111" s="50">
        <v>171.54830000000001</v>
      </c>
      <c r="C111" s="50">
        <v>125.5407</v>
      </c>
      <c r="D111" s="50">
        <v>99.75</v>
      </c>
      <c r="E111" s="50">
        <v>16.46</v>
      </c>
      <c r="F111" s="51">
        <v>5.4074998791329563E-2</v>
      </c>
      <c r="G111" s="51">
        <v>4.9521998893097045E-2</v>
      </c>
      <c r="H111" s="51">
        <v>4.645899896156043E-2</v>
      </c>
      <c r="I111" s="51">
        <v>4.3723999022692438E-2</v>
      </c>
      <c r="J111" s="51">
        <v>4.2109999058768159E-2</v>
      </c>
      <c r="K111" s="51">
        <v>4.3092999036796392E-2</v>
      </c>
      <c r="L111" s="51">
        <v>4.3154999035410584E-2</v>
      </c>
      <c r="M111" s="51">
        <v>4.645899896156043E-2</v>
      </c>
      <c r="N111" s="51">
        <v>2.2009999508038162E-2</v>
      </c>
      <c r="O111" s="52">
        <v>155.80670000000001</v>
      </c>
      <c r="P111" s="50">
        <v>2020</v>
      </c>
      <c r="Q111" s="52">
        <v>1275.44</v>
      </c>
      <c r="R111" s="50">
        <v>9073</v>
      </c>
      <c r="S111" s="30">
        <v>103.209</v>
      </c>
      <c r="T111" s="50">
        <v>7.2884000000000002</v>
      </c>
      <c r="U111" s="50">
        <v>7.3242000000000003</v>
      </c>
      <c r="V111" s="50">
        <v>2.2349999999999999</v>
      </c>
      <c r="W111" s="22">
        <v>2.23</v>
      </c>
      <c r="X111" s="22">
        <v>2.2400000000000002</v>
      </c>
    </row>
    <row r="112" spans="1:24" ht="18.75" customHeight="1">
      <c r="A112" s="175">
        <v>45152</v>
      </c>
      <c r="B112" s="50">
        <v>171.8621</v>
      </c>
      <c r="C112" s="50">
        <v>126.2948</v>
      </c>
      <c r="D112" s="50">
        <v>99.75</v>
      </c>
      <c r="E112" s="50">
        <v>14.82</v>
      </c>
      <c r="F112" s="51">
        <v>5.4156998789496723E-2</v>
      </c>
      <c r="G112" s="51">
        <v>4.9668998889811335E-2</v>
      </c>
      <c r="H112" s="51">
        <v>4.6456998961605128E-2</v>
      </c>
      <c r="I112" s="51">
        <v>4.3598999025486404E-2</v>
      </c>
      <c r="J112" s="51">
        <v>4.1912999063171447E-2</v>
      </c>
      <c r="K112" s="51">
        <v>4.2959999039769173E-2</v>
      </c>
      <c r="L112" s="51">
        <v>4.2887999041378501E-2</v>
      </c>
      <c r="M112" s="51">
        <v>4.6456998961605128E-2</v>
      </c>
      <c r="N112" s="51">
        <v>2.2169999504461885E-2</v>
      </c>
      <c r="O112" s="52">
        <v>155.75729999999999</v>
      </c>
      <c r="P112" s="50">
        <v>2020</v>
      </c>
      <c r="Q112" s="52">
        <v>1275.44</v>
      </c>
      <c r="R112" s="50">
        <v>9073</v>
      </c>
      <c r="S112" s="30">
        <v>103.19</v>
      </c>
      <c r="T112" s="50">
        <v>7.2572999999999999</v>
      </c>
      <c r="U112" s="50">
        <v>7.2793000000000001</v>
      </c>
      <c r="V112" s="50">
        <v>2.23</v>
      </c>
      <c r="W112" s="22">
        <v>2.2350500000000002</v>
      </c>
      <c r="X112" s="22">
        <v>2.2650000000000001</v>
      </c>
    </row>
    <row r="113" spans="1:24" ht="18.75" customHeight="1">
      <c r="A113" s="175">
        <v>45149</v>
      </c>
      <c r="B113" s="50">
        <v>172.4579</v>
      </c>
      <c r="C113" s="50">
        <v>128.38810000000001</v>
      </c>
      <c r="D113" s="50">
        <v>99.125</v>
      </c>
      <c r="E113" s="50">
        <v>15.52</v>
      </c>
      <c r="F113" s="51">
        <v>5.3877998795732858E-2</v>
      </c>
      <c r="G113" s="51">
        <v>4.8185998922958967E-2</v>
      </c>
      <c r="H113" s="51">
        <v>4.4846998997591439E-2</v>
      </c>
      <c r="I113" s="51">
        <v>4.2056999059952797E-2</v>
      </c>
      <c r="J113" s="51">
        <v>4.0938999084942036E-2</v>
      </c>
      <c r="K113" s="51">
        <v>4.1614999069832265E-2</v>
      </c>
      <c r="L113" s="51">
        <v>4.2500999050028618E-2</v>
      </c>
      <c r="M113" s="51">
        <v>4.4846998997591439E-2</v>
      </c>
      <c r="N113" s="51">
        <v>2.2289999501779675E-2</v>
      </c>
      <c r="O113" s="52">
        <v>155.67490000000001</v>
      </c>
      <c r="P113" s="50">
        <v>1730</v>
      </c>
      <c r="Q113" s="52">
        <v>1352.68</v>
      </c>
      <c r="R113" s="50">
        <v>9073</v>
      </c>
      <c r="S113" s="30">
        <v>102.527</v>
      </c>
      <c r="T113" s="50">
        <v>7.2354000000000003</v>
      </c>
      <c r="U113" s="50">
        <v>7.2495000000000003</v>
      </c>
      <c r="V113" s="50">
        <v>2.2349999999999999</v>
      </c>
      <c r="W113" s="22">
        <v>2.2400000000000002</v>
      </c>
      <c r="X113" s="22">
        <v>2.29</v>
      </c>
    </row>
    <row r="114" spans="1:24" ht="18.75" customHeight="1">
      <c r="A114" s="175">
        <v>45148</v>
      </c>
      <c r="B114" s="50">
        <v>172.4579</v>
      </c>
      <c r="C114" s="50">
        <v>128.38810000000001</v>
      </c>
      <c r="D114" s="50">
        <v>97.5</v>
      </c>
      <c r="E114" s="50">
        <v>15.85</v>
      </c>
      <c r="F114" s="51">
        <v>5.426799878701568E-2</v>
      </c>
      <c r="G114" s="51">
        <v>4.8416998917795724E-2</v>
      </c>
      <c r="H114" s="51">
        <v>4.5099998991936445E-2</v>
      </c>
      <c r="I114" s="51">
        <v>4.2320999054051935E-2</v>
      </c>
      <c r="J114" s="51">
        <v>4.105499908234924E-2</v>
      </c>
      <c r="K114" s="51">
        <v>4.179699906576425E-2</v>
      </c>
      <c r="L114" s="51">
        <v>4.2517999049648647E-2</v>
      </c>
      <c r="M114" s="51">
        <v>4.5099998991936445E-2</v>
      </c>
      <c r="N114" s="51">
        <v>2.237999949976802E-2</v>
      </c>
      <c r="O114" s="52">
        <v>155.67490000000001</v>
      </c>
      <c r="P114" s="50">
        <v>1730</v>
      </c>
      <c r="Q114" s="52">
        <v>1352.68</v>
      </c>
      <c r="R114" s="50">
        <v>9073</v>
      </c>
      <c r="S114" s="30">
        <v>102.524</v>
      </c>
      <c r="T114" s="50">
        <v>7.2187999999999999</v>
      </c>
      <c r="U114" s="50">
        <v>7.2427000000000001</v>
      </c>
      <c r="V114" s="50">
        <v>2.23</v>
      </c>
      <c r="W114" s="22">
        <v>2.25</v>
      </c>
      <c r="X114" s="22">
        <v>2.2999999999999998</v>
      </c>
    </row>
    <row r="115" spans="1:24" ht="18.75" customHeight="1">
      <c r="A115" s="175">
        <v>45147</v>
      </c>
      <c r="B115" s="50">
        <v>173.0701</v>
      </c>
      <c r="C115" s="50">
        <v>129.35679999999999</v>
      </c>
      <c r="D115" s="50">
        <v>95.188000000000002</v>
      </c>
      <c r="E115" s="50">
        <v>15.96</v>
      </c>
      <c r="F115" s="51">
        <v>5.4327998785674576E-2</v>
      </c>
      <c r="G115" s="51">
        <v>4.807999892532825E-2</v>
      </c>
      <c r="H115" s="51">
        <v>4.4395999007672077E-2</v>
      </c>
      <c r="I115" s="51">
        <v>4.1369999075308438E-2</v>
      </c>
      <c r="J115" s="51">
        <v>4.0080999104119837E-2</v>
      </c>
      <c r="K115" s="51">
        <v>4.0776999088563026E-2</v>
      </c>
      <c r="L115" s="51">
        <v>4.1700999067910013E-2</v>
      </c>
      <c r="M115" s="51">
        <v>4.4395999007672077E-2</v>
      </c>
      <c r="N115" s="51">
        <v>2.2299999501556159E-2</v>
      </c>
      <c r="O115" s="52">
        <v>155.56209999999999</v>
      </c>
      <c r="P115" s="50">
        <v>1730</v>
      </c>
      <c r="Q115" s="52">
        <v>1352.68</v>
      </c>
      <c r="R115" s="50">
        <v>9073</v>
      </c>
      <c r="S115" s="30">
        <v>102.49</v>
      </c>
      <c r="T115" s="50">
        <v>7.2107000000000001</v>
      </c>
      <c r="U115" s="50">
        <v>7.2293000000000003</v>
      </c>
      <c r="V115" s="50">
        <v>2.21</v>
      </c>
      <c r="W115" s="22">
        <v>2.2200000000000002</v>
      </c>
      <c r="X115" s="22">
        <v>2.2799999999999998</v>
      </c>
    </row>
    <row r="116" spans="1:24" ht="18.75" customHeight="1">
      <c r="A116" s="175">
        <v>45146</v>
      </c>
      <c r="B116" s="50">
        <v>173.0641</v>
      </c>
      <c r="C116" s="50">
        <v>129.554</v>
      </c>
      <c r="D116" s="50">
        <v>94.875</v>
      </c>
      <c r="E116" s="50">
        <v>15.99</v>
      </c>
      <c r="F116" s="51">
        <v>5.4335998785495762E-2</v>
      </c>
      <c r="G116" s="51">
        <v>4.7513998937979342E-2</v>
      </c>
      <c r="H116" s="51">
        <v>4.4156999013014141E-2</v>
      </c>
      <c r="I116" s="51">
        <v>4.1107999081164602E-2</v>
      </c>
      <c r="J116" s="51">
        <v>4.0219999101012947E-2</v>
      </c>
      <c r="K116" s="51">
        <v>4.0698999090306456E-2</v>
      </c>
      <c r="L116" s="51">
        <v>4.2066999059729278E-2</v>
      </c>
      <c r="M116" s="51">
        <v>4.4156999013014141E-2</v>
      </c>
      <c r="N116" s="51">
        <v>2.2249999502673746E-2</v>
      </c>
      <c r="O116" s="52">
        <v>155.65610000000001</v>
      </c>
      <c r="P116" s="50">
        <v>1730</v>
      </c>
      <c r="Q116" s="52">
        <v>1352.68</v>
      </c>
      <c r="R116" s="50">
        <v>9073</v>
      </c>
      <c r="S116" s="30">
        <v>102.52800000000001</v>
      </c>
      <c r="T116" s="50">
        <v>7.2186000000000003</v>
      </c>
      <c r="U116" s="50">
        <v>7.2370999999999999</v>
      </c>
      <c r="V116" s="50">
        <v>2.1949999999999998</v>
      </c>
      <c r="W116" s="22">
        <v>2.2149999999999999</v>
      </c>
      <c r="X116" s="22">
        <v>2.25</v>
      </c>
    </row>
    <row r="117" spans="1:24" ht="18.75" customHeight="1">
      <c r="A117" s="175">
        <v>45145</v>
      </c>
      <c r="B117" s="50">
        <v>172.77350000000001</v>
      </c>
      <c r="C117" s="50">
        <v>131.2516</v>
      </c>
      <c r="D117" s="50">
        <v>94.75</v>
      </c>
      <c r="E117" s="50">
        <v>15.77</v>
      </c>
      <c r="F117" s="51">
        <v>5.4034998792223635E-2</v>
      </c>
      <c r="G117" s="51">
        <v>4.7618998935632408E-2</v>
      </c>
      <c r="H117" s="51">
        <v>4.4558999004028738E-2</v>
      </c>
      <c r="I117" s="51">
        <v>4.1650999069027604E-2</v>
      </c>
      <c r="J117" s="51">
        <v>4.0884999086149038E-2</v>
      </c>
      <c r="K117" s="51">
        <v>4.1324999076314275E-2</v>
      </c>
      <c r="L117" s="51">
        <v>4.269799904562533E-2</v>
      </c>
      <c r="M117" s="51">
        <v>4.4558999004028738E-2</v>
      </c>
      <c r="N117" s="51">
        <v>2.226999950222671E-2</v>
      </c>
      <c r="O117" s="52">
        <v>155.6353</v>
      </c>
      <c r="P117" s="50">
        <v>1730</v>
      </c>
      <c r="Q117" s="52">
        <v>1352.68</v>
      </c>
      <c r="R117" s="50">
        <v>9073</v>
      </c>
      <c r="S117" s="30">
        <v>102.047</v>
      </c>
      <c r="T117" s="50">
        <v>7.1931000000000003</v>
      </c>
      <c r="U117" s="50">
        <v>7.2012</v>
      </c>
      <c r="V117" s="50">
        <v>2.2200000000000002</v>
      </c>
      <c r="W117" s="22">
        <v>2.2200000000000002</v>
      </c>
      <c r="X117" s="22">
        <v>2.2650000000000001</v>
      </c>
    </row>
    <row r="118" spans="1:24" ht="18.75" customHeight="1">
      <c r="A118" s="175">
        <v>45142</v>
      </c>
      <c r="B118" s="50">
        <v>172.91669999999999</v>
      </c>
      <c r="C118" s="50">
        <v>131.41319999999999</v>
      </c>
      <c r="D118" s="50">
        <v>95.875</v>
      </c>
      <c r="E118" s="50">
        <v>17.100000000000001</v>
      </c>
      <c r="F118" s="51">
        <v>5.3964998793788251E-2</v>
      </c>
      <c r="G118" s="51">
        <v>4.764099893514067E-2</v>
      </c>
      <c r="H118" s="51">
        <v>4.4473999005928633E-2</v>
      </c>
      <c r="I118" s="51">
        <v>4.1335999076068407E-2</v>
      </c>
      <c r="J118" s="51">
        <v>4.0337999098375439E-2</v>
      </c>
      <c r="K118" s="51">
        <v>4.0854999086819589E-2</v>
      </c>
      <c r="L118" s="51">
        <v>4.2006999061070388E-2</v>
      </c>
      <c r="M118" s="51">
        <v>4.4473999005928633E-2</v>
      </c>
      <c r="N118" s="51">
        <v>2.2149999504908917E-2</v>
      </c>
      <c r="O118" s="52">
        <v>155.5727</v>
      </c>
      <c r="P118" s="50">
        <v>1730</v>
      </c>
      <c r="Q118" s="52">
        <v>1352.68</v>
      </c>
      <c r="R118" s="50">
        <v>9073</v>
      </c>
      <c r="S118" s="30">
        <v>102.017</v>
      </c>
      <c r="T118" s="50">
        <v>7.1729000000000003</v>
      </c>
      <c r="U118" s="50">
        <v>7.1879</v>
      </c>
      <c r="V118" s="50">
        <v>2.2050000000000001</v>
      </c>
      <c r="W118" s="22">
        <v>2.2050000000000001</v>
      </c>
      <c r="X118" s="22">
        <v>2.2549999999999999</v>
      </c>
    </row>
    <row r="119" spans="1:24" ht="18.75" customHeight="1">
      <c r="A119" s="175">
        <v>45141</v>
      </c>
      <c r="B119" s="50">
        <v>172.10050000000001</v>
      </c>
      <c r="C119" s="50">
        <v>131.0915</v>
      </c>
      <c r="D119" s="50">
        <v>99</v>
      </c>
      <c r="E119" s="50">
        <v>15.92</v>
      </c>
      <c r="F119" s="51">
        <v>5.3988998793251815E-2</v>
      </c>
      <c r="G119" s="51">
        <v>4.8809998909011484E-2</v>
      </c>
      <c r="H119" s="51">
        <v>4.5764998977072542E-2</v>
      </c>
      <c r="I119" s="51">
        <v>4.2916999040730291E-2</v>
      </c>
      <c r="J119" s="51">
        <v>4.1750999066792423E-2</v>
      </c>
      <c r="K119" s="51">
        <v>4.2475999050587417E-2</v>
      </c>
      <c r="L119" s="51">
        <v>4.2908999040909106E-2</v>
      </c>
      <c r="M119" s="51">
        <v>4.5764998977072542E-2</v>
      </c>
      <c r="N119" s="51">
        <v>2.2149999504908917E-2</v>
      </c>
      <c r="O119" s="52">
        <v>155.52359999999999</v>
      </c>
      <c r="P119" s="50">
        <v>1730</v>
      </c>
      <c r="Q119" s="52">
        <v>1352.68</v>
      </c>
      <c r="R119" s="50">
        <v>9073</v>
      </c>
      <c r="S119" s="30">
        <v>102.542</v>
      </c>
      <c r="T119" s="50">
        <v>7.1696999999999997</v>
      </c>
      <c r="U119" s="50">
        <v>7.1820000000000004</v>
      </c>
      <c r="V119" s="50">
        <v>2.2400000000000002</v>
      </c>
      <c r="W119" s="22">
        <v>2.2450000000000001</v>
      </c>
      <c r="X119" s="22">
        <v>2.2549999999999999</v>
      </c>
    </row>
    <row r="120" spans="1:24" ht="18.75" customHeight="1">
      <c r="A120" s="175">
        <v>45140</v>
      </c>
      <c r="B120" s="50">
        <v>172.6335</v>
      </c>
      <c r="C120" s="50">
        <v>131.7449</v>
      </c>
      <c r="D120" s="50">
        <v>97.188000000000002</v>
      </c>
      <c r="E120" s="50">
        <v>16.09</v>
      </c>
      <c r="F120" s="51">
        <v>5.3762998798303305E-2</v>
      </c>
      <c r="G120" s="51">
        <v>4.8766998909972603E-2</v>
      </c>
      <c r="H120" s="51">
        <v>4.5506998982839289E-2</v>
      </c>
      <c r="I120" s="51">
        <v>4.2370999052934344E-2</v>
      </c>
      <c r="J120" s="51">
        <v>4.0774999088607725E-2</v>
      </c>
      <c r="K120" s="51">
        <v>4.1662999068759379E-2</v>
      </c>
      <c r="L120" s="51">
        <v>4.1748999066837135E-2</v>
      </c>
      <c r="M120" s="51">
        <v>4.5506998982839289E-2</v>
      </c>
      <c r="N120" s="51">
        <v>2.226999950222671E-2</v>
      </c>
      <c r="O120" s="52">
        <v>155.5009</v>
      </c>
      <c r="P120" s="50">
        <v>1730</v>
      </c>
      <c r="Q120" s="52">
        <v>1352.68</v>
      </c>
      <c r="R120" s="50">
        <v>9073</v>
      </c>
      <c r="S120" s="30">
        <v>102.59</v>
      </c>
      <c r="T120" s="50">
        <v>7.1916000000000002</v>
      </c>
      <c r="U120" s="50">
        <v>7.2008999999999999</v>
      </c>
      <c r="V120" s="50">
        <v>2.2450000000000001</v>
      </c>
      <c r="W120" s="22">
        <v>2.25</v>
      </c>
      <c r="X120" s="22">
        <v>2.25</v>
      </c>
    </row>
    <row r="121" spans="1:24" ht="18.75" customHeight="1">
      <c r="A121" s="175">
        <v>45139</v>
      </c>
      <c r="B121" s="50">
        <v>172.87620000000001</v>
      </c>
      <c r="C121" s="50">
        <v>133.2533</v>
      </c>
      <c r="D121" s="50">
        <v>95.563000000000002</v>
      </c>
      <c r="E121" s="50">
        <v>13.93</v>
      </c>
      <c r="F121" s="51">
        <v>5.3796998797543343E-2</v>
      </c>
      <c r="G121" s="51">
        <v>4.9015998904407027E-2</v>
      </c>
      <c r="H121" s="51">
        <v>4.5677998979017143E-2</v>
      </c>
      <c r="I121" s="51">
        <v>4.2159999057650568E-2</v>
      </c>
      <c r="J121" s="51">
        <v>4.0229999100789428E-2</v>
      </c>
      <c r="K121" s="51">
        <v>4.1218999078683559E-2</v>
      </c>
      <c r="L121" s="51">
        <v>4.0918999085389075E-2</v>
      </c>
      <c r="M121" s="51">
        <v>4.5677998979017143E-2</v>
      </c>
      <c r="N121" s="51">
        <v>2.2399999499320988E-2</v>
      </c>
      <c r="O121" s="52">
        <v>155.46299999999999</v>
      </c>
      <c r="P121" s="50">
        <v>1730</v>
      </c>
      <c r="Q121" s="52">
        <v>1352.68</v>
      </c>
      <c r="R121" s="50">
        <v>9073</v>
      </c>
      <c r="S121" s="30">
        <v>102.303</v>
      </c>
      <c r="T121" s="50">
        <v>7.1776999999999997</v>
      </c>
      <c r="U121" s="50">
        <v>7.1856</v>
      </c>
      <c r="V121" s="50">
        <v>2.2650000000000001</v>
      </c>
      <c r="W121" s="22">
        <v>2.2650000000000001</v>
      </c>
      <c r="X121" s="22">
        <v>2.27</v>
      </c>
    </row>
    <row r="122" spans="1:24" ht="18.75" customHeight="1">
      <c r="A122" s="175">
        <v>45138</v>
      </c>
      <c r="B122" s="50">
        <v>173.32679999999999</v>
      </c>
      <c r="C122" s="50">
        <v>133.2302</v>
      </c>
      <c r="D122" s="50">
        <v>99.576999999999998</v>
      </c>
      <c r="E122" s="50">
        <v>13.63</v>
      </c>
      <c r="F122" s="51">
        <v>5.400099879298359E-2</v>
      </c>
      <c r="G122" s="51">
        <v>4.8765998909994959E-2</v>
      </c>
      <c r="H122" s="51">
        <v>4.5248998988606036E-2</v>
      </c>
      <c r="I122" s="51">
        <v>4.1773999066278336E-2</v>
      </c>
      <c r="J122" s="51">
        <v>3.9587999115139244E-2</v>
      </c>
      <c r="K122" s="51">
        <v>4.0750999089144167E-2</v>
      </c>
      <c r="L122" s="51">
        <v>4.0095999103784558E-2</v>
      </c>
      <c r="M122" s="51">
        <v>4.5248998988606036E-2</v>
      </c>
      <c r="N122" s="51">
        <v>2.2439999498426916E-2</v>
      </c>
      <c r="O122" s="52">
        <v>155.43270000000001</v>
      </c>
      <c r="P122" s="50">
        <v>1730</v>
      </c>
      <c r="Q122" s="52">
        <v>1352.68</v>
      </c>
      <c r="R122" s="50">
        <v>9073</v>
      </c>
      <c r="S122" s="30">
        <v>101.855</v>
      </c>
      <c r="T122" s="50">
        <v>7.1428000000000003</v>
      </c>
      <c r="U122" s="50">
        <v>7.1460999999999997</v>
      </c>
      <c r="V122" s="50">
        <v>2.2799999999999998</v>
      </c>
      <c r="W122" s="22">
        <v>2.2799999999999998</v>
      </c>
      <c r="X122" s="22">
        <v>2.28505</v>
      </c>
    </row>
    <row r="123" spans="1:24" ht="18.75" customHeight="1">
      <c r="A123" s="175">
        <v>45135</v>
      </c>
      <c r="B123" s="50">
        <v>173.11240000000001</v>
      </c>
      <c r="C123" s="50">
        <v>133.24299999999999</v>
      </c>
      <c r="D123" s="50">
        <v>99.576999999999998</v>
      </c>
      <c r="E123" s="50">
        <v>13.33</v>
      </c>
      <c r="F123" s="51">
        <v>5.4086998791061339E-2</v>
      </c>
      <c r="G123" s="51">
        <v>4.8743998910486697E-2</v>
      </c>
      <c r="H123" s="51">
        <v>4.5163998990505931E-2</v>
      </c>
      <c r="I123" s="51">
        <v>4.1773999066278336E-2</v>
      </c>
      <c r="J123" s="51">
        <v>3.9506999116949736E-2</v>
      </c>
      <c r="K123" s="51">
        <v>4.0750999089144167E-2</v>
      </c>
      <c r="L123" s="51">
        <v>4.0104999103583401E-2</v>
      </c>
      <c r="M123" s="51">
        <v>4.5163998990505931E-2</v>
      </c>
      <c r="N123" s="51">
        <v>2.2309999501332639E-2</v>
      </c>
      <c r="O123" s="52">
        <v>155.3706</v>
      </c>
      <c r="P123" s="50">
        <v>1730</v>
      </c>
      <c r="Q123" s="52">
        <v>1352.68</v>
      </c>
      <c r="R123" s="50">
        <v>8917.4</v>
      </c>
      <c r="S123" s="30">
        <v>101.622</v>
      </c>
      <c r="T123" s="50">
        <v>7.1485000000000003</v>
      </c>
      <c r="U123" s="50">
        <v>7.1525999999999996</v>
      </c>
      <c r="V123" s="50">
        <v>2.2799999999999998</v>
      </c>
      <c r="W123" s="22">
        <v>2.2799999999999998</v>
      </c>
      <c r="X123" s="22">
        <v>2.2850000000000001</v>
      </c>
    </row>
    <row r="124" spans="1:24" ht="18.75" customHeight="1">
      <c r="A124" s="175">
        <v>45134</v>
      </c>
      <c r="B124" s="50">
        <v>172.61750000000001</v>
      </c>
      <c r="C124" s="50">
        <v>132.4316</v>
      </c>
      <c r="D124" s="50">
        <v>101.843</v>
      </c>
      <c r="E124" s="50">
        <v>14.41</v>
      </c>
      <c r="F124" s="51">
        <v>5.4162998789362607E-2</v>
      </c>
      <c r="G124" s="51">
        <v>4.9283998898416753E-2</v>
      </c>
      <c r="H124" s="51">
        <v>4.5819998975843192E-2</v>
      </c>
      <c r="I124" s="51">
        <v>4.2387999052554373E-2</v>
      </c>
      <c r="J124" s="51">
        <v>3.9981999106332662E-2</v>
      </c>
      <c r="K124" s="51">
        <v>4.1370999075286095E-2</v>
      </c>
      <c r="L124" s="51">
        <v>4.0389999097213143E-2</v>
      </c>
      <c r="M124" s="51">
        <v>4.5819998975843192E-2</v>
      </c>
      <c r="N124" s="51">
        <v>2.2219999503344297E-2</v>
      </c>
      <c r="O124" s="52">
        <v>155.3562</v>
      </c>
      <c r="P124" s="50">
        <v>1730</v>
      </c>
      <c r="Q124" s="52">
        <v>1352.68</v>
      </c>
      <c r="R124" s="50">
        <v>8917.4</v>
      </c>
      <c r="S124" s="30">
        <v>101.773</v>
      </c>
      <c r="T124" s="50">
        <v>7.1675000000000004</v>
      </c>
      <c r="U124" s="50">
        <v>7.1704999999999997</v>
      </c>
      <c r="V124" s="50">
        <v>2.2599999999999998</v>
      </c>
      <c r="W124" s="22">
        <v>2.2599499999999999</v>
      </c>
      <c r="X124" s="22">
        <v>2.2599999999999998</v>
      </c>
    </row>
    <row r="125" spans="1:24" ht="18.75" customHeight="1">
      <c r="A125" s="175">
        <v>45133</v>
      </c>
      <c r="B125" s="50">
        <v>173.2576</v>
      </c>
      <c r="C125" s="50">
        <v>131.26499999999999</v>
      </c>
      <c r="D125" s="50">
        <v>107.229</v>
      </c>
      <c r="E125" s="50">
        <v>13.19</v>
      </c>
      <c r="F125" s="51">
        <v>5.3961998793855312E-2</v>
      </c>
      <c r="G125" s="51">
        <v>4.8515998915582899E-2</v>
      </c>
      <c r="H125" s="51">
        <v>4.4880998996831477E-2</v>
      </c>
      <c r="I125" s="51">
        <v>4.1162999079935252E-2</v>
      </c>
      <c r="J125" s="51">
        <v>3.8667999135702846E-2</v>
      </c>
      <c r="K125" s="51">
        <v>4.0022999105416235E-2</v>
      </c>
      <c r="L125" s="51">
        <v>3.9343999120593075E-2</v>
      </c>
      <c r="M125" s="51">
        <v>4.4880998996831477E-2</v>
      </c>
      <c r="N125" s="51">
        <v>2.2459999497979881E-2</v>
      </c>
      <c r="O125" s="52">
        <v>155.37819999999999</v>
      </c>
      <c r="P125" s="50">
        <v>1730</v>
      </c>
      <c r="Q125" s="52">
        <v>1352.68</v>
      </c>
      <c r="R125" s="50">
        <v>8917.4</v>
      </c>
      <c r="S125" s="30">
        <v>100.887</v>
      </c>
      <c r="T125" s="50">
        <v>7.1430999999999996</v>
      </c>
      <c r="U125" s="50">
        <v>7.1532</v>
      </c>
      <c r="V125" s="50">
        <v>2.2400000000000002</v>
      </c>
      <c r="W125" s="22">
        <v>2.2400000000000002</v>
      </c>
      <c r="X125" s="22">
        <v>2.2450000000000001</v>
      </c>
    </row>
    <row r="126" spans="1:24" ht="18.75" customHeight="1">
      <c r="A126" s="175">
        <v>45132</v>
      </c>
      <c r="B126" s="50">
        <v>172.98679999999999</v>
      </c>
      <c r="C126" s="50">
        <v>131.93360000000001</v>
      </c>
      <c r="D126" s="50">
        <v>107.229</v>
      </c>
      <c r="E126" s="50">
        <v>13.86</v>
      </c>
      <c r="F126" s="51">
        <v>5.4048998791910705E-2</v>
      </c>
      <c r="G126" s="51">
        <v>4.8743998910486697E-2</v>
      </c>
      <c r="H126" s="51">
        <v>4.5278998987935484E-2</v>
      </c>
      <c r="I126" s="51">
        <v>4.1675999068468812E-2</v>
      </c>
      <c r="J126" s="51">
        <v>3.8844999131746591E-2</v>
      </c>
      <c r="K126" s="51">
        <v>4.0311999098956587E-2</v>
      </c>
      <c r="L126" s="51">
        <v>3.9287999121844767E-2</v>
      </c>
      <c r="M126" s="51">
        <v>4.5278998987935484E-2</v>
      </c>
      <c r="N126" s="51">
        <v>2.2649999493733048E-2</v>
      </c>
      <c r="O126" s="52">
        <v>155.36019999999999</v>
      </c>
      <c r="P126" s="50">
        <v>1730</v>
      </c>
      <c r="Q126" s="52">
        <v>1352.68</v>
      </c>
      <c r="R126" s="50">
        <v>8917.4</v>
      </c>
      <c r="S126" s="30">
        <v>101.349</v>
      </c>
      <c r="T126" s="50">
        <v>7.1363000000000003</v>
      </c>
      <c r="U126" s="50">
        <v>7.1372</v>
      </c>
      <c r="V126" s="50">
        <v>2.2799999999999998</v>
      </c>
      <c r="W126" s="22">
        <v>2.2799999999999998</v>
      </c>
      <c r="X126" s="22">
        <v>2.2799999999999998</v>
      </c>
    </row>
    <row r="127" spans="1:24" ht="18.75" customHeight="1">
      <c r="A127" s="175">
        <v>45131</v>
      </c>
      <c r="B127" s="50">
        <v>172.95869999999999</v>
      </c>
      <c r="C127" s="50">
        <v>130.45079999999999</v>
      </c>
      <c r="D127" s="50">
        <v>109.682</v>
      </c>
      <c r="E127" s="50">
        <v>13.91</v>
      </c>
      <c r="F127" s="51">
        <v>5.4104998790659012E-2</v>
      </c>
      <c r="G127" s="51">
        <v>4.919099890049547E-2</v>
      </c>
      <c r="H127" s="51">
        <v>4.5108998991735282E-2</v>
      </c>
      <c r="I127" s="51">
        <v>4.1514999072067446E-2</v>
      </c>
      <c r="J127" s="51">
        <v>3.8724999134428797E-2</v>
      </c>
      <c r="K127" s="51">
        <v>4.0152999102510509E-2</v>
      </c>
      <c r="L127" s="51">
        <v>3.922299912329763E-2</v>
      </c>
      <c r="M127" s="51">
        <v>4.5108998991735282E-2</v>
      </c>
      <c r="N127" s="51">
        <v>2.1919999510049821E-2</v>
      </c>
      <c r="O127" s="52">
        <v>155.3742</v>
      </c>
      <c r="P127" s="50">
        <v>1730</v>
      </c>
      <c r="Q127" s="52">
        <v>1352.68</v>
      </c>
      <c r="R127" s="50">
        <v>8917.4</v>
      </c>
      <c r="S127" s="30">
        <v>101.346</v>
      </c>
      <c r="T127" s="50">
        <v>7.1874000000000002</v>
      </c>
      <c r="U127" s="50">
        <v>7.1863000000000001</v>
      </c>
      <c r="V127" s="50">
        <v>2.2000000000000002</v>
      </c>
      <c r="W127" s="22">
        <v>2.2000000000000002</v>
      </c>
      <c r="X127" s="22">
        <v>2.21</v>
      </c>
    </row>
    <row r="128" spans="1:24" ht="18.75" customHeight="1">
      <c r="A128" s="175">
        <v>45128</v>
      </c>
      <c r="B128" s="50">
        <v>173.27160000000001</v>
      </c>
      <c r="C128" s="50">
        <v>132.6669</v>
      </c>
      <c r="D128" s="50">
        <v>110.5</v>
      </c>
      <c r="E128" s="50">
        <v>13.6</v>
      </c>
      <c r="F128" s="51">
        <v>5.4008998792804776E-2</v>
      </c>
      <c r="G128" s="51">
        <v>4.8371998918801548E-2</v>
      </c>
      <c r="H128" s="51">
        <v>4.4400999007560317E-2</v>
      </c>
      <c r="I128" s="51">
        <v>4.0929999085143207E-2</v>
      </c>
      <c r="J128" s="51">
        <v>3.8348999142833053E-2</v>
      </c>
      <c r="K128" s="51">
        <v>3.9653999113664032E-2</v>
      </c>
      <c r="L128" s="51">
        <v>3.8973999128863214E-2</v>
      </c>
      <c r="M128" s="51">
        <v>4.4400999007560317E-2</v>
      </c>
      <c r="N128" s="51">
        <v>2.1969999508932234E-2</v>
      </c>
      <c r="O128" s="52">
        <v>155.32509999999999</v>
      </c>
      <c r="P128" s="50">
        <v>1730</v>
      </c>
      <c r="Q128" s="52">
        <v>1352.68</v>
      </c>
      <c r="R128" s="50">
        <v>8917.4</v>
      </c>
      <c r="S128" s="30">
        <v>101.071</v>
      </c>
      <c r="T128" s="50">
        <v>7.1875999999999998</v>
      </c>
      <c r="U128" s="50">
        <v>7.1881000000000004</v>
      </c>
      <c r="V128" s="50">
        <v>2.2050000000000001</v>
      </c>
      <c r="W128" s="22">
        <v>2.2000000000000002</v>
      </c>
      <c r="X128" s="22">
        <v>2.2349999999999999</v>
      </c>
    </row>
    <row r="129" spans="1:24" ht="18.75" customHeight="1">
      <c r="A129" s="175">
        <v>45128</v>
      </c>
      <c r="B129" s="50">
        <v>173.27160000000001</v>
      </c>
      <c r="C129" s="50">
        <v>132.6669</v>
      </c>
      <c r="D129" s="50">
        <v>110.5</v>
      </c>
      <c r="E129" s="50">
        <v>13.6</v>
      </c>
      <c r="F129" s="51">
        <v>5.4008998792804776E-2</v>
      </c>
      <c r="G129" s="51">
        <v>4.8371998918801548E-2</v>
      </c>
      <c r="H129" s="51">
        <v>4.4400999007560317E-2</v>
      </c>
      <c r="I129" s="51">
        <v>4.0929999085143207E-2</v>
      </c>
      <c r="J129" s="51">
        <v>3.8348999142833053E-2</v>
      </c>
      <c r="K129" s="51">
        <v>3.9653999113664032E-2</v>
      </c>
      <c r="L129" s="51">
        <v>3.8973999128863214E-2</v>
      </c>
      <c r="M129" s="51">
        <v>4.4400999007560317E-2</v>
      </c>
      <c r="N129" s="51">
        <v>2.1969999508932234E-2</v>
      </c>
      <c r="O129" s="52">
        <v>155.32509999999999</v>
      </c>
      <c r="P129" s="50">
        <v>1730</v>
      </c>
      <c r="Q129" s="52">
        <v>1352.68</v>
      </c>
      <c r="R129" s="50">
        <v>8917.4</v>
      </c>
      <c r="S129" s="30">
        <v>101.071</v>
      </c>
      <c r="T129" s="50">
        <v>7.1875999999999998</v>
      </c>
      <c r="U129" s="50">
        <v>7.1881000000000004</v>
      </c>
      <c r="V129" s="50">
        <v>2.2050000000000001</v>
      </c>
      <c r="W129" s="22">
        <v>2.2000000000000002</v>
      </c>
      <c r="X129" s="22">
        <v>2.2349999999999999</v>
      </c>
    </row>
    <row r="130" spans="1:24" ht="18.75" customHeight="1">
      <c r="A130" s="175">
        <v>45127</v>
      </c>
      <c r="B130" s="50">
        <v>173.27549999999999</v>
      </c>
      <c r="C130" s="50">
        <v>133.6251</v>
      </c>
      <c r="D130" s="50">
        <v>110.5</v>
      </c>
      <c r="E130" s="50">
        <v>13.99</v>
      </c>
      <c r="F130" s="51">
        <v>5.4032998792268333E-2</v>
      </c>
      <c r="G130" s="51">
        <v>4.8386998918466269E-2</v>
      </c>
      <c r="H130" s="51">
        <v>4.4459999006241556E-2</v>
      </c>
      <c r="I130" s="51">
        <v>4.1016999083198606E-2</v>
      </c>
      <c r="J130" s="51">
        <v>3.8502999139390884E-2</v>
      </c>
      <c r="K130" s="51">
        <v>3.9834999109618366E-2</v>
      </c>
      <c r="L130" s="51">
        <v>3.908399912640452E-2</v>
      </c>
      <c r="M130" s="51">
        <v>4.4459999006241556E-2</v>
      </c>
      <c r="N130" s="51">
        <v>2.2029999507591127E-2</v>
      </c>
      <c r="O130" s="52">
        <v>155.29239999999999</v>
      </c>
      <c r="P130" s="50">
        <v>1730</v>
      </c>
      <c r="Q130" s="52">
        <v>1352.68</v>
      </c>
      <c r="R130" s="50">
        <v>8917.4</v>
      </c>
      <c r="S130" s="30">
        <v>100.88</v>
      </c>
      <c r="T130" s="50">
        <v>7.1795999999999998</v>
      </c>
      <c r="U130" s="50">
        <v>7.1750999999999996</v>
      </c>
      <c r="V130" s="50">
        <v>2.2250000000000001</v>
      </c>
      <c r="W130" s="22">
        <v>2.2200000000000002</v>
      </c>
      <c r="X130" s="22">
        <v>2.2549999999999999</v>
      </c>
    </row>
    <row r="131" spans="1:24" ht="18.75" customHeight="1">
      <c r="A131" s="175">
        <v>45126</v>
      </c>
      <c r="B131" s="50">
        <v>173.7945</v>
      </c>
      <c r="C131" s="50">
        <v>133.22890000000001</v>
      </c>
      <c r="D131" s="50">
        <v>110.5</v>
      </c>
      <c r="E131" s="50">
        <v>13.76</v>
      </c>
      <c r="F131" s="51">
        <v>5.4014998792670674E-2</v>
      </c>
      <c r="G131" s="51">
        <v>4.7659998934715987E-2</v>
      </c>
      <c r="H131" s="51">
        <v>4.3391999030113218E-2</v>
      </c>
      <c r="I131" s="51">
        <v>3.9854999109171334E-2</v>
      </c>
      <c r="J131" s="51">
        <v>3.748299916218966E-2</v>
      </c>
      <c r="K131" s="51">
        <v>3.8712999134697022E-2</v>
      </c>
      <c r="L131" s="51">
        <v>3.8396999141760174E-2</v>
      </c>
      <c r="M131" s="51">
        <v>4.3391999030113218E-2</v>
      </c>
      <c r="N131" s="51">
        <v>2.2089999506250024E-2</v>
      </c>
      <c r="O131" s="52">
        <v>155.297</v>
      </c>
      <c r="P131" s="50">
        <v>1730</v>
      </c>
      <c r="Q131" s="52">
        <v>1352.68</v>
      </c>
      <c r="R131" s="50">
        <v>8917.4</v>
      </c>
      <c r="S131" s="30">
        <v>100.28100000000001</v>
      </c>
      <c r="T131" s="50">
        <v>7.2232000000000003</v>
      </c>
      <c r="U131" s="50">
        <v>7.2317999999999998</v>
      </c>
      <c r="V131" s="50">
        <v>2.2200000000000002</v>
      </c>
      <c r="W131" s="22">
        <v>2.2200000000000002</v>
      </c>
      <c r="X131" s="22">
        <v>2.2650000000000001</v>
      </c>
    </row>
    <row r="132" spans="1:24" ht="18.75" customHeight="1">
      <c r="A132" s="175">
        <v>45125</v>
      </c>
      <c r="B132" s="50">
        <v>173.5025</v>
      </c>
      <c r="C132" s="50">
        <v>134.68450000000001</v>
      </c>
      <c r="D132" s="50">
        <v>110.5</v>
      </c>
      <c r="E132" s="50">
        <v>13.3</v>
      </c>
      <c r="F132" s="51">
        <v>5.3839998796582224E-2</v>
      </c>
      <c r="G132" s="51">
        <v>4.7658998934738343E-2</v>
      </c>
      <c r="H132" s="51">
        <v>4.3477999028190974E-2</v>
      </c>
      <c r="I132" s="51">
        <v>4.0065999104455109E-2</v>
      </c>
      <c r="J132" s="51">
        <v>3.7852999153919514E-2</v>
      </c>
      <c r="K132" s="51">
        <v>3.8998999128304422E-2</v>
      </c>
      <c r="L132" s="51">
        <v>3.8944999129511416E-2</v>
      </c>
      <c r="M132" s="51">
        <v>4.3477999028190974E-2</v>
      </c>
      <c r="N132" s="51">
        <v>2.2069999506697056E-2</v>
      </c>
      <c r="O132" s="52">
        <v>155.31909999999999</v>
      </c>
      <c r="P132" s="50">
        <v>1730</v>
      </c>
      <c r="Q132" s="52">
        <v>1352.68</v>
      </c>
      <c r="R132" s="50">
        <v>8917.4</v>
      </c>
      <c r="S132" s="30">
        <v>99.941000000000003</v>
      </c>
      <c r="T132" s="50">
        <v>7.1863999999999999</v>
      </c>
      <c r="U132" s="50">
        <v>7.1928999999999998</v>
      </c>
      <c r="V132" s="50">
        <v>2.2200000000000002</v>
      </c>
      <c r="W132" s="22">
        <v>2.2200000000000002</v>
      </c>
      <c r="X132" s="22">
        <v>2.25</v>
      </c>
    </row>
    <row r="133" spans="1:24" ht="18.75" customHeight="1">
      <c r="A133" s="175">
        <v>45124</v>
      </c>
      <c r="B133" s="50">
        <v>173.50059999999999</v>
      </c>
      <c r="C133" s="50">
        <v>136.16050000000001</v>
      </c>
      <c r="D133" s="50">
        <v>110.5</v>
      </c>
      <c r="E133" s="50">
        <v>13.48</v>
      </c>
      <c r="F133" s="51">
        <v>5.3922998794727027E-2</v>
      </c>
      <c r="G133" s="51">
        <v>4.7423998939990997E-2</v>
      </c>
      <c r="H133" s="51">
        <v>4.3394999030046164E-2</v>
      </c>
      <c r="I133" s="51">
        <v>4.0188999101705855E-2</v>
      </c>
      <c r="J133" s="51">
        <v>3.8067999149113893E-2</v>
      </c>
      <c r="K133" s="51">
        <v>3.9128999125398696E-2</v>
      </c>
      <c r="L133" s="51">
        <v>3.9286999121867124E-2</v>
      </c>
      <c r="M133" s="51">
        <v>4.3394999030046164E-2</v>
      </c>
      <c r="N133" s="51">
        <v>2.2199999503791333E-2</v>
      </c>
      <c r="O133" s="52">
        <v>155.27260000000001</v>
      </c>
      <c r="P133" s="50">
        <v>1730</v>
      </c>
      <c r="Q133" s="52">
        <v>1352.68</v>
      </c>
      <c r="R133" s="50">
        <v>8917.4</v>
      </c>
      <c r="S133" s="30">
        <v>99.841999999999999</v>
      </c>
      <c r="T133" s="50">
        <v>7.1734999999999998</v>
      </c>
      <c r="U133" s="50">
        <v>7.1783999999999999</v>
      </c>
      <c r="V133" s="50">
        <v>2.2149999999999999</v>
      </c>
      <c r="W133" s="22">
        <v>2.2200000000000002</v>
      </c>
      <c r="X133" s="22">
        <v>2.2650000000000001</v>
      </c>
    </row>
    <row r="134" spans="1:24" ht="18.75" customHeight="1">
      <c r="A134" s="175">
        <v>45121</v>
      </c>
      <c r="B134" s="50">
        <v>173.34700000000001</v>
      </c>
      <c r="C134" s="50">
        <v>137.11779999999999</v>
      </c>
      <c r="D134" s="50">
        <v>110.5</v>
      </c>
      <c r="E134" s="50">
        <v>13.34</v>
      </c>
      <c r="F134" s="51">
        <v>5.3538998803310096E-2</v>
      </c>
      <c r="G134" s="51">
        <v>4.7655998934805391E-2</v>
      </c>
      <c r="H134" s="51">
        <v>4.3733999022468925E-2</v>
      </c>
      <c r="I134" s="51">
        <v>4.0469999095425008E-2</v>
      </c>
      <c r="J134" s="51">
        <v>3.832199914343655E-2</v>
      </c>
      <c r="K134" s="51">
        <v>3.9388999119587244E-2</v>
      </c>
      <c r="L134" s="51">
        <v>3.9277999122068287E-2</v>
      </c>
      <c r="M134" s="51">
        <v>4.3733999022468925E-2</v>
      </c>
      <c r="N134" s="51">
        <v>2.2349999500438571E-2</v>
      </c>
      <c r="O134" s="52">
        <v>155.27260000000001</v>
      </c>
      <c r="P134" s="50">
        <v>1730</v>
      </c>
      <c r="Q134" s="52">
        <v>1352.68</v>
      </c>
      <c r="R134" s="50">
        <v>8917.4</v>
      </c>
      <c r="S134" s="30">
        <v>99.914000000000001</v>
      </c>
      <c r="T134" s="50">
        <v>7.1420000000000003</v>
      </c>
      <c r="U134" s="50">
        <v>7.1584000000000003</v>
      </c>
      <c r="V134" s="50">
        <v>2.2400000000000002</v>
      </c>
      <c r="W134" s="22">
        <v>2.2400000000000002</v>
      </c>
      <c r="X134" s="22">
        <v>2.2650000000000001</v>
      </c>
    </row>
    <row r="135" spans="1:24" ht="18.75" customHeight="1">
      <c r="A135" s="175">
        <v>45120</v>
      </c>
      <c r="B135" s="50">
        <v>173.76050000000001</v>
      </c>
      <c r="C135" s="50">
        <v>135.35599999999999</v>
      </c>
      <c r="D135" s="50">
        <v>111</v>
      </c>
      <c r="E135" s="50">
        <v>13.61</v>
      </c>
      <c r="F135" s="51">
        <v>5.3849998796358704E-2</v>
      </c>
      <c r="G135" s="51">
        <v>4.6302998965047304E-2</v>
      </c>
      <c r="H135" s="51">
        <v>4.2445999051257968E-2</v>
      </c>
      <c r="I135" s="51">
        <v>3.9471999117732047E-2</v>
      </c>
      <c r="J135" s="51">
        <v>3.7633999158814546E-2</v>
      </c>
      <c r="K135" s="51">
        <v>3.860799913704395E-2</v>
      </c>
      <c r="L135" s="51">
        <v>3.9008999128080903E-2</v>
      </c>
      <c r="M135" s="51">
        <v>4.2445999051257968E-2</v>
      </c>
      <c r="N135" s="51">
        <v>2.2409999499097468E-2</v>
      </c>
      <c r="O135" s="52">
        <v>155.2715</v>
      </c>
      <c r="P135" s="50">
        <v>1730</v>
      </c>
      <c r="Q135" s="52">
        <v>1352.68</v>
      </c>
      <c r="R135" s="50">
        <v>8917.4</v>
      </c>
      <c r="S135" s="30">
        <v>99.77</v>
      </c>
      <c r="T135" s="50">
        <v>7.1493000000000002</v>
      </c>
      <c r="U135" s="50">
        <v>7.1504000000000003</v>
      </c>
      <c r="V135" s="50">
        <v>2.2050000000000001</v>
      </c>
      <c r="W135" s="22">
        <v>2.2050000000000001</v>
      </c>
      <c r="X135" s="22">
        <v>2.23</v>
      </c>
    </row>
    <row r="136" spans="1:24" ht="18.75" customHeight="1">
      <c r="A136" s="175">
        <v>45119</v>
      </c>
      <c r="B136" s="50">
        <v>173.02799999999999</v>
      </c>
      <c r="C136" s="50">
        <v>134.66149999999999</v>
      </c>
      <c r="D136" s="50">
        <v>115.813</v>
      </c>
      <c r="E136" s="50">
        <v>13.54</v>
      </c>
      <c r="F136" s="51">
        <v>5.3779998797923327E-2</v>
      </c>
      <c r="G136" s="51">
        <v>4.7461998939141631E-2</v>
      </c>
      <c r="H136" s="51">
        <v>4.3817999020591379E-2</v>
      </c>
      <c r="I136" s="51">
        <v>4.0733999089524152E-2</v>
      </c>
      <c r="J136" s="51">
        <v>3.8572999137826261E-2</v>
      </c>
      <c r="K136" s="51">
        <v>3.9725999112054704E-2</v>
      </c>
      <c r="L136" s="51">
        <v>3.9472999117709698E-2</v>
      </c>
      <c r="M136" s="51">
        <v>4.3817999020591379E-2</v>
      </c>
      <c r="N136" s="51">
        <v>2.2369999499991536E-2</v>
      </c>
      <c r="O136" s="52">
        <v>155.24700000000001</v>
      </c>
      <c r="P136" s="50">
        <v>1730</v>
      </c>
      <c r="Q136" s="52">
        <v>1352.68</v>
      </c>
      <c r="R136" s="50">
        <v>8917.4</v>
      </c>
      <c r="S136" s="30">
        <v>100.521</v>
      </c>
      <c r="T136" s="50">
        <v>7.1654999999999998</v>
      </c>
      <c r="U136" s="50">
        <v>7.1657000000000002</v>
      </c>
      <c r="V136" s="50">
        <v>2.2000000000000002</v>
      </c>
      <c r="W136" s="22">
        <v>2.21</v>
      </c>
      <c r="X136" s="22">
        <v>2.23</v>
      </c>
    </row>
    <row r="137" spans="1:24" ht="18.75" customHeight="1">
      <c r="A137" s="175">
        <v>45118</v>
      </c>
      <c r="B137" s="50">
        <v>172.27539999999999</v>
      </c>
      <c r="C137" s="50">
        <v>134.5138</v>
      </c>
      <c r="D137" s="50">
        <v>115.813</v>
      </c>
      <c r="E137" s="50">
        <v>14.84</v>
      </c>
      <c r="F137" s="51">
        <v>5.3708998799510299E-2</v>
      </c>
      <c r="G137" s="51">
        <v>4.872599891088903E-2</v>
      </c>
      <c r="H137" s="51">
        <v>4.5474998983554546E-2</v>
      </c>
      <c r="I137" s="51">
        <v>4.2284999054856602E-2</v>
      </c>
      <c r="J137" s="51">
        <v>3.9699999112635852E-2</v>
      </c>
      <c r="K137" s="51">
        <v>4.1087999081611627E-2</v>
      </c>
      <c r="L137" s="51">
        <v>4.0072999104298651E-2</v>
      </c>
      <c r="M137" s="51">
        <v>4.5474998983554546E-2</v>
      </c>
      <c r="N137" s="51">
        <v>2.2299999501556159E-2</v>
      </c>
      <c r="O137" s="52">
        <v>155.22450000000001</v>
      </c>
      <c r="P137" s="50">
        <v>1730</v>
      </c>
      <c r="Q137" s="52">
        <v>1352.68</v>
      </c>
      <c r="R137" s="50">
        <v>8917.4</v>
      </c>
      <c r="S137" s="30">
        <v>101.732</v>
      </c>
      <c r="T137" s="50">
        <v>7.2098000000000004</v>
      </c>
      <c r="U137" s="50">
        <v>7.2119</v>
      </c>
      <c r="V137" s="50">
        <v>2.1949999999999998</v>
      </c>
      <c r="W137" s="22">
        <v>2.2000000000000002</v>
      </c>
      <c r="X137" s="22">
        <v>2.2250000000000001</v>
      </c>
    </row>
    <row r="138" spans="1:24" ht="18.75" customHeight="1">
      <c r="A138" s="175">
        <v>45117</v>
      </c>
      <c r="B138" s="50">
        <v>172.07409999999999</v>
      </c>
      <c r="C138" s="50">
        <v>134.2321</v>
      </c>
      <c r="D138" s="50">
        <v>119.75</v>
      </c>
      <c r="E138" s="50">
        <v>15.07</v>
      </c>
      <c r="F138" s="51">
        <v>5.3384998806752265E-2</v>
      </c>
      <c r="G138" s="51">
        <v>4.8575998914241789E-2</v>
      </c>
      <c r="H138" s="51">
        <v>4.5442998984269796E-2</v>
      </c>
      <c r="I138" s="51">
        <v>4.2354999053291979E-2</v>
      </c>
      <c r="J138" s="51">
        <v>3.9937999107316137E-2</v>
      </c>
      <c r="K138" s="51">
        <v>4.1271999077498914E-2</v>
      </c>
      <c r="L138" s="51">
        <v>4.0319999098777773E-2</v>
      </c>
      <c r="M138" s="51">
        <v>4.5442998984269796E-2</v>
      </c>
      <c r="N138" s="51">
        <v>2.2339999500662087E-2</v>
      </c>
      <c r="O138" s="52">
        <v>155.16759999999999</v>
      </c>
      <c r="P138" s="50">
        <v>1730</v>
      </c>
      <c r="Q138" s="52">
        <v>1352.68</v>
      </c>
      <c r="R138" s="50">
        <v>8917.4</v>
      </c>
      <c r="S138" s="30">
        <v>101.97199999999999</v>
      </c>
      <c r="T138" s="50">
        <v>7.226</v>
      </c>
      <c r="U138" s="50">
        <v>7.2294</v>
      </c>
      <c r="V138" s="50">
        <v>2.2200000000000002</v>
      </c>
      <c r="W138" s="22">
        <v>2.23</v>
      </c>
      <c r="X138" s="22">
        <v>2.2400000000000002</v>
      </c>
    </row>
    <row r="139" spans="1:24" ht="18.75" customHeight="1">
      <c r="A139" s="175">
        <v>45114</v>
      </c>
      <c r="B139" s="50">
        <v>171.72229999999999</v>
      </c>
      <c r="C139" s="50">
        <v>134.6146</v>
      </c>
      <c r="D139" s="50">
        <v>119.75</v>
      </c>
      <c r="E139" s="50">
        <v>14.83</v>
      </c>
      <c r="F139" s="51">
        <v>5.3366998807154599E-2</v>
      </c>
      <c r="G139" s="51">
        <v>4.9458998894505203E-2</v>
      </c>
      <c r="H139" s="51">
        <v>4.6628998957760626E-2</v>
      </c>
      <c r="I139" s="51">
        <v>4.3596999025531116E-2</v>
      </c>
      <c r="J139" s="51">
        <v>4.061599909216166E-2</v>
      </c>
      <c r="K139" s="51">
        <v>4.2248999055661263E-2</v>
      </c>
      <c r="L139" s="51">
        <v>4.0452999095804992E-2</v>
      </c>
      <c r="M139" s="51">
        <v>4.6628998957760626E-2</v>
      </c>
      <c r="N139" s="51">
        <v>2.226999950222671E-2</v>
      </c>
      <c r="O139" s="52">
        <v>155.0992</v>
      </c>
      <c r="P139" s="50">
        <v>1730</v>
      </c>
      <c r="Q139" s="52">
        <v>1352.68</v>
      </c>
      <c r="R139" s="50">
        <v>8917.4</v>
      </c>
      <c r="S139" s="30">
        <v>102.27200000000001</v>
      </c>
      <c r="T139" s="50">
        <v>7.2253999999999996</v>
      </c>
      <c r="U139" s="50">
        <v>7.2324000000000002</v>
      </c>
      <c r="V139" s="50">
        <v>2.2850000000000001</v>
      </c>
      <c r="W139" s="22">
        <v>2.29</v>
      </c>
      <c r="X139" s="22">
        <v>2.2999999999999998</v>
      </c>
    </row>
    <row r="140" spans="1:24" ht="18.75" customHeight="1">
      <c r="A140" s="175">
        <v>45113</v>
      </c>
      <c r="B140" s="50">
        <v>171.75880000000001</v>
      </c>
      <c r="C140" s="50">
        <v>134.9023</v>
      </c>
      <c r="D140" s="50">
        <v>115.25</v>
      </c>
      <c r="E140" s="50">
        <v>15.44</v>
      </c>
      <c r="F140" s="51">
        <v>5.352099880371243E-2</v>
      </c>
      <c r="G140" s="51">
        <v>4.980599888674915E-2</v>
      </c>
      <c r="H140" s="51">
        <v>4.6702998956106606E-2</v>
      </c>
      <c r="I140" s="51">
        <v>4.3467999028414486E-2</v>
      </c>
      <c r="J140" s="51">
        <v>4.0290999099425968E-2</v>
      </c>
      <c r="K140" s="51">
        <v>4.2006999061070388E-2</v>
      </c>
      <c r="L140" s="51">
        <v>3.9996999105997383E-2</v>
      </c>
      <c r="M140" s="51">
        <v>4.6702998956106606E-2</v>
      </c>
      <c r="N140" s="51">
        <v>2.2299999501556159E-2</v>
      </c>
      <c r="O140" s="52">
        <v>155.08690000000001</v>
      </c>
      <c r="P140" s="50">
        <v>1730</v>
      </c>
      <c r="Q140" s="52">
        <v>1352.68</v>
      </c>
      <c r="R140" s="50">
        <v>8917.4</v>
      </c>
      <c r="S140" s="30">
        <v>103.166</v>
      </c>
      <c r="T140" s="50">
        <v>7.2488000000000001</v>
      </c>
      <c r="U140" s="50">
        <v>7.2556000000000003</v>
      </c>
      <c r="V140" s="50">
        <v>2.34</v>
      </c>
      <c r="W140" s="22">
        <v>2.35</v>
      </c>
      <c r="X140" s="22">
        <v>2.36</v>
      </c>
    </row>
    <row r="141" spans="1:24" ht="18.75" customHeight="1">
      <c r="A141" s="175">
        <v>45112</v>
      </c>
      <c r="B141" s="50">
        <v>172.2953</v>
      </c>
      <c r="C141" s="50">
        <v>134.7663</v>
      </c>
      <c r="D141" s="50">
        <v>114</v>
      </c>
      <c r="E141" s="50">
        <v>14.18</v>
      </c>
      <c r="F141" s="51">
        <v>5.3397998806461698E-2</v>
      </c>
      <c r="G141" s="51">
        <v>4.9444998894818126E-2</v>
      </c>
      <c r="H141" s="51">
        <v>4.6090998969785864E-2</v>
      </c>
      <c r="I141" s="51">
        <v>4.2491999050229788E-2</v>
      </c>
      <c r="J141" s="51">
        <v>3.931499912124127E-2</v>
      </c>
      <c r="K141" s="51">
        <v>4.0950999084673825E-2</v>
      </c>
      <c r="L141" s="51">
        <v>3.9285999121889473E-2</v>
      </c>
      <c r="M141" s="51">
        <v>4.6090998969785864E-2</v>
      </c>
      <c r="N141" s="51">
        <v>2.2279999502003194E-2</v>
      </c>
      <c r="O141" s="52">
        <v>155.0968</v>
      </c>
      <c r="P141" s="50">
        <v>1730</v>
      </c>
      <c r="Q141" s="52">
        <v>1352.68</v>
      </c>
      <c r="R141" s="50">
        <v>8917.4</v>
      </c>
      <c r="S141" s="30">
        <v>103.373</v>
      </c>
      <c r="T141" s="50">
        <v>7.2504999999999997</v>
      </c>
      <c r="U141" s="50">
        <v>7.2621000000000002</v>
      </c>
      <c r="V141" s="50">
        <v>2.3650000000000002</v>
      </c>
      <c r="W141" s="22">
        <v>2.37</v>
      </c>
      <c r="X141" s="22">
        <v>2.36</v>
      </c>
    </row>
    <row r="142" spans="1:24" ht="18.75" customHeight="1">
      <c r="A142" s="175">
        <v>45111</v>
      </c>
      <c r="B142" s="50">
        <v>172.6002</v>
      </c>
      <c r="C142" s="50">
        <v>137.29429999999999</v>
      </c>
      <c r="D142" s="50">
        <v>113.313</v>
      </c>
      <c r="E142" s="50">
        <v>13.7</v>
      </c>
      <c r="F142" s="51">
        <v>5.319799881093204E-2</v>
      </c>
      <c r="G142" s="51">
        <v>4.9357998896762734E-2</v>
      </c>
      <c r="H142" s="51">
        <v>4.5739998977631327E-2</v>
      </c>
      <c r="I142" s="51">
        <v>4.1873999064043169E-2</v>
      </c>
      <c r="J142" s="51">
        <v>3.8544999138452114E-2</v>
      </c>
      <c r="K142" s="51">
        <v>4.0215999101102358E-2</v>
      </c>
      <c r="L142" s="51">
        <v>3.8631999136507514E-2</v>
      </c>
      <c r="M142" s="51">
        <v>4.5739998977631327E-2</v>
      </c>
      <c r="N142" s="51">
        <v>2.2259999502450226E-2</v>
      </c>
      <c r="O142" s="52">
        <v>155.0813</v>
      </c>
      <c r="P142" s="50">
        <v>1730</v>
      </c>
      <c r="Q142" s="52">
        <v>1352.68</v>
      </c>
      <c r="R142" s="50">
        <v>8917.4</v>
      </c>
      <c r="S142" s="30">
        <v>103.039</v>
      </c>
      <c r="T142" s="50">
        <v>7.2161999999999997</v>
      </c>
      <c r="U142" s="50">
        <v>7.2279</v>
      </c>
      <c r="V142" s="50">
        <v>2.35</v>
      </c>
      <c r="W142" s="22">
        <v>2.355</v>
      </c>
      <c r="X142" s="22">
        <v>2.34</v>
      </c>
    </row>
    <row r="143" spans="1:24" ht="18.75" customHeight="1">
      <c r="A143" s="175">
        <v>45110</v>
      </c>
      <c r="B143" s="50">
        <v>172.6002</v>
      </c>
      <c r="C143" s="50">
        <v>137.29429999999999</v>
      </c>
      <c r="D143" s="50">
        <v>113.813</v>
      </c>
      <c r="E143" s="50">
        <v>13.57</v>
      </c>
      <c r="F143" s="51">
        <v>5.276799882054329E-2</v>
      </c>
      <c r="G143" s="51">
        <v>4.9357998896762734E-2</v>
      </c>
      <c r="H143" s="51">
        <v>4.5739998977631327E-2</v>
      </c>
      <c r="I143" s="51">
        <v>4.1873999064043169E-2</v>
      </c>
      <c r="J143" s="51">
        <v>3.8544999138452114E-2</v>
      </c>
      <c r="K143" s="51">
        <v>4.0215999101102358E-2</v>
      </c>
      <c r="L143" s="51">
        <v>3.8631999136507514E-2</v>
      </c>
      <c r="M143" s="51">
        <v>4.5739998977631327E-2</v>
      </c>
      <c r="N143" s="51">
        <v>2.2239999502897265E-2</v>
      </c>
      <c r="O143" s="52">
        <v>155.08619999999999</v>
      </c>
      <c r="P143" s="50">
        <v>1730</v>
      </c>
      <c r="Q143" s="52">
        <v>1352.68</v>
      </c>
      <c r="R143" s="50">
        <v>8917.4</v>
      </c>
      <c r="S143" s="30">
        <v>102.988</v>
      </c>
      <c r="T143" s="50">
        <v>7.2468000000000004</v>
      </c>
      <c r="U143" s="50">
        <v>7.2529000000000003</v>
      </c>
      <c r="V143" s="50">
        <v>2.36</v>
      </c>
      <c r="W143" s="22">
        <v>2.36</v>
      </c>
      <c r="X143" s="22">
        <v>2.35</v>
      </c>
    </row>
    <row r="144" spans="1:24" ht="18.75" customHeight="1">
      <c r="A144" s="175">
        <v>45107</v>
      </c>
      <c r="B144" s="50">
        <v>172.9051</v>
      </c>
      <c r="C144" s="50">
        <v>139.60499999999999</v>
      </c>
      <c r="D144" s="50">
        <v>117.25</v>
      </c>
      <c r="E144" s="50">
        <v>13.59</v>
      </c>
      <c r="F144" s="51">
        <v>5.2835998819023372E-2</v>
      </c>
      <c r="G144" s="51">
        <v>4.8953998905792835E-2</v>
      </c>
      <c r="H144" s="51">
        <v>4.52729989880696E-2</v>
      </c>
      <c r="I144" s="51">
        <v>4.1555999071151019E-2</v>
      </c>
      <c r="J144" s="51">
        <v>3.8366999142430726E-2</v>
      </c>
      <c r="K144" s="51">
        <v>3.992799910753965E-2</v>
      </c>
      <c r="L144" s="51">
        <v>3.8604999137111011E-2</v>
      </c>
      <c r="M144" s="51">
        <v>4.52729989880696E-2</v>
      </c>
      <c r="N144" s="51">
        <v>2.2319999501109127E-2</v>
      </c>
      <c r="O144" s="52">
        <v>155.0471</v>
      </c>
      <c r="P144" s="50">
        <v>1730</v>
      </c>
      <c r="Q144" s="52">
        <v>1352.68</v>
      </c>
      <c r="R144" s="50">
        <v>8917.4</v>
      </c>
      <c r="S144" s="30">
        <v>102.91200000000001</v>
      </c>
      <c r="T144" s="50">
        <v>7.2537000000000003</v>
      </c>
      <c r="U144" s="50">
        <v>7.2676999999999996</v>
      </c>
      <c r="V144" s="50">
        <v>2.335</v>
      </c>
      <c r="W144" s="22">
        <v>2.335</v>
      </c>
      <c r="X144" s="22">
        <v>2.3149999999999999</v>
      </c>
    </row>
    <row r="145" spans="1:24" ht="18.75" customHeight="1">
      <c r="A145" s="175">
        <v>45106</v>
      </c>
      <c r="B145" s="50">
        <v>172.67779999999999</v>
      </c>
      <c r="C145" s="50">
        <v>140.34790000000001</v>
      </c>
      <c r="D145" s="50">
        <v>118.625</v>
      </c>
      <c r="E145" s="50">
        <v>13.54</v>
      </c>
      <c r="F145" s="51">
        <v>5.3249998809769751E-2</v>
      </c>
      <c r="G145" s="51">
        <v>4.8592998913861811E-2</v>
      </c>
      <c r="H145" s="51">
        <v>4.486199899725616E-2</v>
      </c>
      <c r="I145" s="51">
        <v>4.1308999076671897E-2</v>
      </c>
      <c r="J145" s="51">
        <v>3.838299914207309E-2</v>
      </c>
      <c r="K145" s="51">
        <v>3.9795999110490081E-2</v>
      </c>
      <c r="L145" s="51">
        <v>3.8998999128304422E-2</v>
      </c>
      <c r="M145" s="51">
        <v>4.486199899725616E-2</v>
      </c>
      <c r="N145" s="51">
        <v>2.2669999493286012E-2</v>
      </c>
      <c r="O145" s="52">
        <v>155.03139999999999</v>
      </c>
      <c r="P145" s="50">
        <v>1730</v>
      </c>
      <c r="Q145" s="52">
        <v>1399.1499999999999</v>
      </c>
      <c r="R145" s="50">
        <v>8917.4</v>
      </c>
      <c r="S145" s="30">
        <v>103.342</v>
      </c>
      <c r="T145" s="50">
        <v>7.2474999999999996</v>
      </c>
      <c r="U145" s="50">
        <v>7.2686000000000002</v>
      </c>
      <c r="V145" s="50">
        <v>2.3050000000000002</v>
      </c>
      <c r="W145" s="22">
        <v>2.2999999999999998</v>
      </c>
      <c r="X145" s="22">
        <v>2.27</v>
      </c>
    </row>
    <row r="146" spans="1:24" ht="18.75" customHeight="1">
      <c r="A146" s="175">
        <v>45105</v>
      </c>
      <c r="B146" s="50">
        <v>173.43379999999999</v>
      </c>
      <c r="C146" s="50">
        <v>140.6103</v>
      </c>
      <c r="D146" s="50">
        <v>118.625</v>
      </c>
      <c r="E146" s="50">
        <v>13.43</v>
      </c>
      <c r="F146" s="51">
        <v>5.3204998810775575E-2</v>
      </c>
      <c r="G146" s="51">
        <v>4.7097998947277668E-2</v>
      </c>
      <c r="H146" s="51">
        <v>4.3259999033063649E-2</v>
      </c>
      <c r="I146" s="51">
        <v>3.9669999113306403E-2</v>
      </c>
      <c r="J146" s="51">
        <v>3.7077999171242118E-2</v>
      </c>
      <c r="K146" s="51">
        <v>3.8428999141044917E-2</v>
      </c>
      <c r="L146" s="51">
        <v>3.8069999149069188E-2</v>
      </c>
      <c r="M146" s="51">
        <v>4.3259999033063649E-2</v>
      </c>
      <c r="N146" s="51">
        <v>2.2669999493286012E-2</v>
      </c>
      <c r="O146" s="52">
        <v>155.0069</v>
      </c>
      <c r="P146" s="50">
        <v>1730</v>
      </c>
      <c r="Q146" s="52">
        <v>1399.1499999999999</v>
      </c>
      <c r="R146" s="50">
        <v>8917.4</v>
      </c>
      <c r="S146" s="30">
        <v>102.905</v>
      </c>
      <c r="T146" s="50">
        <v>7.2393000000000001</v>
      </c>
      <c r="U146" s="50">
        <v>7.2431999999999999</v>
      </c>
      <c r="V146" s="50">
        <v>2.2949999999999999</v>
      </c>
      <c r="W146" s="22">
        <v>2.29</v>
      </c>
      <c r="X146" s="22">
        <v>2.2549999999999999</v>
      </c>
    </row>
    <row r="147" spans="1:24" ht="18.75" customHeight="1">
      <c r="A147" s="175">
        <v>45104</v>
      </c>
      <c r="B147" s="50">
        <v>173.11439999999999</v>
      </c>
      <c r="C147" s="50">
        <v>140.7842</v>
      </c>
      <c r="D147" s="50">
        <v>121.125</v>
      </c>
      <c r="E147" s="50">
        <v>13.74</v>
      </c>
      <c r="F147" s="51">
        <v>5.2769998820498584E-2</v>
      </c>
      <c r="G147" s="51">
        <v>4.7553998937085271E-2</v>
      </c>
      <c r="H147" s="51">
        <v>4.3884999019093811E-2</v>
      </c>
      <c r="I147" s="51">
        <v>4.0304999099113045E-2</v>
      </c>
      <c r="J147" s="51">
        <v>3.7638999158702793E-2</v>
      </c>
      <c r="K147" s="51">
        <v>3.902799912765622E-2</v>
      </c>
      <c r="L147" s="51">
        <v>3.8421999141201375E-2</v>
      </c>
      <c r="M147" s="51">
        <v>4.3884999019093811E-2</v>
      </c>
      <c r="N147" s="51">
        <v>2.2929999487474564E-2</v>
      </c>
      <c r="O147" s="52">
        <v>154.98599999999999</v>
      </c>
      <c r="P147" s="50">
        <v>1730</v>
      </c>
      <c r="Q147" s="52">
        <v>1399.1499999999999</v>
      </c>
      <c r="R147" s="50">
        <v>8917.4</v>
      </c>
      <c r="S147" s="30">
        <v>102.492</v>
      </c>
      <c r="T147" s="50">
        <v>7.2241999999999997</v>
      </c>
      <c r="U147" s="50">
        <v>7.2243000000000004</v>
      </c>
      <c r="V147" s="50">
        <v>2.29</v>
      </c>
      <c r="W147" s="22">
        <v>2.29</v>
      </c>
      <c r="X147" s="22">
        <v>2.2549999999999999</v>
      </c>
    </row>
    <row r="148" spans="1:24" ht="18.75" customHeight="1">
      <c r="A148" s="175">
        <v>45103</v>
      </c>
      <c r="B148" s="50">
        <v>173.4025</v>
      </c>
      <c r="C148" s="50">
        <v>141.1806</v>
      </c>
      <c r="D148" s="50">
        <v>119.438</v>
      </c>
      <c r="E148" s="50">
        <v>14.25</v>
      </c>
      <c r="F148" s="51">
        <v>5.3062998813949526E-2</v>
      </c>
      <c r="G148" s="51">
        <v>4.7439998939633368E-2</v>
      </c>
      <c r="H148" s="51">
        <v>4.3114999036304648E-2</v>
      </c>
      <c r="I148" s="51">
        <v>3.9679999113082884E-2</v>
      </c>
      <c r="J148" s="51">
        <v>3.7211999168246988E-2</v>
      </c>
      <c r="K148" s="51">
        <v>3.8480999139882628E-2</v>
      </c>
      <c r="L148" s="51">
        <v>3.8141999147459867E-2</v>
      </c>
      <c r="M148" s="51">
        <v>4.3114999036304648E-2</v>
      </c>
      <c r="N148" s="51">
        <v>2.2869999488815664E-2</v>
      </c>
      <c r="O148" s="52">
        <v>154.9836</v>
      </c>
      <c r="P148" s="50">
        <v>1730</v>
      </c>
      <c r="Q148" s="52">
        <v>1399.1499999999999</v>
      </c>
      <c r="R148" s="50">
        <v>8917.4</v>
      </c>
      <c r="S148" s="30">
        <v>102.69199999999999</v>
      </c>
      <c r="T148" s="50">
        <v>7.2401</v>
      </c>
      <c r="U148" s="50">
        <v>7.2428999999999997</v>
      </c>
      <c r="V148" s="50">
        <v>2.25</v>
      </c>
      <c r="W148" s="22">
        <v>2.25</v>
      </c>
      <c r="X148" s="22">
        <v>2.21</v>
      </c>
    </row>
    <row r="149" spans="1:24" ht="18.75" customHeight="1">
      <c r="A149" s="175">
        <v>45100</v>
      </c>
      <c r="B149" s="50">
        <v>173.2697</v>
      </c>
      <c r="C149" s="50">
        <v>141.83029999999999</v>
      </c>
      <c r="D149" s="50">
        <v>116.25</v>
      </c>
      <c r="E149" s="50">
        <v>13.44</v>
      </c>
      <c r="F149" s="51">
        <v>5.2887998817861083E-2</v>
      </c>
      <c r="G149" s="51">
        <v>4.7411998940259222E-2</v>
      </c>
      <c r="H149" s="51">
        <v>4.3255999033153053E-2</v>
      </c>
      <c r="I149" s="51">
        <v>3.9909999107941983E-2</v>
      </c>
      <c r="J149" s="51">
        <v>3.7346999165229502E-2</v>
      </c>
      <c r="K149" s="51">
        <v>3.8662999135814606E-2</v>
      </c>
      <c r="L149" s="51">
        <v>3.8114999148063364E-2</v>
      </c>
      <c r="M149" s="51">
        <v>4.3255999033153053E-2</v>
      </c>
      <c r="N149" s="51">
        <v>2.2829999489709735E-2</v>
      </c>
      <c r="O149" s="52">
        <v>154.93510000000001</v>
      </c>
      <c r="P149" s="50">
        <v>1730</v>
      </c>
      <c r="Q149" s="52">
        <v>1399.1499999999999</v>
      </c>
      <c r="R149" s="50">
        <v>8917.4</v>
      </c>
      <c r="S149" s="30">
        <v>102.90300000000001</v>
      </c>
      <c r="T149" s="50">
        <v>7.1794000000000002</v>
      </c>
      <c r="U149" s="50">
        <v>7.2157</v>
      </c>
      <c r="V149" s="50">
        <v>2.2999999999999998</v>
      </c>
      <c r="W149" s="22">
        <v>2.3050000000000002</v>
      </c>
      <c r="X149" s="22">
        <v>2.2850000000000001</v>
      </c>
    </row>
    <row r="150" spans="1:24" ht="18.75" customHeight="1">
      <c r="A150" s="175">
        <v>45099</v>
      </c>
      <c r="B150" s="50">
        <v>173.0121</v>
      </c>
      <c r="C150" s="50">
        <v>141.94980000000001</v>
      </c>
      <c r="D150" s="50">
        <v>113.813</v>
      </c>
      <c r="E150" s="50">
        <v>12.91</v>
      </c>
      <c r="F150" s="51">
        <v>5.2884998817928137E-2</v>
      </c>
      <c r="G150" s="51">
        <v>4.7908998929150397E-2</v>
      </c>
      <c r="H150" s="51">
        <v>4.3733999022468925E-2</v>
      </c>
      <c r="I150" s="51">
        <v>4.0419999096542598E-2</v>
      </c>
      <c r="J150" s="51">
        <v>3.7945999151840805E-2</v>
      </c>
      <c r="K150" s="51">
        <v>3.9208999123610554E-2</v>
      </c>
      <c r="L150" s="51">
        <v>3.8685999135300513E-2</v>
      </c>
      <c r="M150" s="51">
        <v>4.3733999022468925E-2</v>
      </c>
      <c r="N150" s="51">
        <v>2.2829999489709735E-2</v>
      </c>
      <c r="O150" s="52">
        <v>154.90700000000001</v>
      </c>
      <c r="P150" s="50">
        <v>1730</v>
      </c>
      <c r="Q150" s="52">
        <v>1399.1499999999999</v>
      </c>
      <c r="R150" s="50">
        <v>8917.4</v>
      </c>
      <c r="S150" s="30">
        <v>102.386</v>
      </c>
      <c r="T150" s="50">
        <v>7.1794000000000002</v>
      </c>
      <c r="U150" s="50">
        <v>7.1955999999999998</v>
      </c>
      <c r="V150" s="50">
        <v>2.3050000000000002</v>
      </c>
      <c r="W150" s="22">
        <v>2.2999999999999998</v>
      </c>
      <c r="X150" s="22">
        <v>2.3050000000000002</v>
      </c>
    </row>
    <row r="151" spans="1:24" ht="18.75" customHeight="1">
      <c r="A151" s="175">
        <v>45098</v>
      </c>
      <c r="B151" s="50">
        <v>173.4659</v>
      </c>
      <c r="C151" s="50">
        <v>141.7449</v>
      </c>
      <c r="D151" s="50">
        <v>113.813</v>
      </c>
      <c r="E151" s="50">
        <v>13.2</v>
      </c>
      <c r="F151" s="51">
        <v>5.2761998820677398E-2</v>
      </c>
      <c r="G151" s="51">
        <v>4.7151998946070674E-2</v>
      </c>
      <c r="H151" s="51">
        <v>4.2938999040238554E-2</v>
      </c>
      <c r="I151" s="51">
        <v>3.9565999115630981E-2</v>
      </c>
      <c r="J151" s="51">
        <v>3.7188999168761075E-2</v>
      </c>
      <c r="K151" s="51">
        <v>3.8401999141648407E-2</v>
      </c>
      <c r="L151" s="51">
        <v>3.8069999149069188E-2</v>
      </c>
      <c r="M151" s="51">
        <v>4.2938999040238554E-2</v>
      </c>
      <c r="N151" s="51">
        <v>2.2829999489709735E-2</v>
      </c>
      <c r="O151" s="52">
        <v>154.90700000000001</v>
      </c>
      <c r="P151" s="50">
        <v>1730</v>
      </c>
      <c r="Q151" s="52">
        <v>1399.1499999999999</v>
      </c>
      <c r="R151" s="50">
        <v>8917.4</v>
      </c>
      <c r="S151" s="30">
        <v>102.071</v>
      </c>
      <c r="T151" s="50">
        <v>7.1794000000000002</v>
      </c>
      <c r="U151" s="50">
        <v>7.1768000000000001</v>
      </c>
      <c r="V151" s="50">
        <v>2.3050000000000002</v>
      </c>
      <c r="W151" s="22">
        <v>2.2999999999999998</v>
      </c>
      <c r="X151" s="22">
        <v>2.3050000000000002</v>
      </c>
    </row>
    <row r="152" spans="1:24" ht="18.75" customHeight="1">
      <c r="A152" s="175">
        <v>45097</v>
      </c>
      <c r="B152" s="50">
        <v>173.37180000000001</v>
      </c>
      <c r="C152" s="50">
        <v>141.98589999999999</v>
      </c>
      <c r="D152" s="50">
        <v>112.75</v>
      </c>
      <c r="E152" s="50">
        <v>13.88</v>
      </c>
      <c r="F152" s="51">
        <v>5.2142998834513128E-2</v>
      </c>
      <c r="G152" s="51">
        <v>4.6846998952887957E-2</v>
      </c>
      <c r="H152" s="51">
        <v>4.2824999042786659E-2</v>
      </c>
      <c r="I152" s="51">
        <v>3.9528999116457998E-2</v>
      </c>
      <c r="J152" s="51">
        <v>3.7206999168358741E-2</v>
      </c>
      <c r="K152" s="51">
        <v>3.8375999142229555E-2</v>
      </c>
      <c r="L152" s="51">
        <v>3.8113999148085713E-2</v>
      </c>
      <c r="M152" s="51">
        <v>4.2824999042786659E-2</v>
      </c>
      <c r="N152" s="51">
        <v>2.2949999487027525E-2</v>
      </c>
      <c r="O152" s="52">
        <v>154.86170000000001</v>
      </c>
      <c r="P152" s="50">
        <v>1730</v>
      </c>
      <c r="Q152" s="52">
        <v>1399.1499999999999</v>
      </c>
      <c r="R152" s="50">
        <v>8917.4</v>
      </c>
      <c r="S152" s="30">
        <v>102.54</v>
      </c>
      <c r="T152" s="50">
        <v>7.1809000000000003</v>
      </c>
      <c r="U152" s="50">
        <v>7.1822999999999997</v>
      </c>
      <c r="V152" s="50">
        <v>2.2349999999999999</v>
      </c>
      <c r="W152" s="22">
        <v>2.23</v>
      </c>
      <c r="X152" s="22">
        <v>2.2000000000000002</v>
      </c>
    </row>
    <row r="153" spans="1:24" ht="18.75" customHeight="1">
      <c r="A153" s="175">
        <v>45096</v>
      </c>
      <c r="B153" s="50">
        <v>173.1285</v>
      </c>
      <c r="C153" s="50">
        <v>143.94390000000001</v>
      </c>
      <c r="D153" s="50">
        <v>111.625</v>
      </c>
      <c r="E153" s="50">
        <v>14.19</v>
      </c>
      <c r="F153" s="51">
        <v>5.2150998834334307E-2</v>
      </c>
      <c r="G153" s="51">
        <v>4.7140998946316542E-2</v>
      </c>
      <c r="H153" s="51">
        <v>4.3106999036483462E-2</v>
      </c>
      <c r="I153" s="51">
        <v>3.9827999109774831E-2</v>
      </c>
      <c r="J153" s="51">
        <v>3.7612999159283934E-2</v>
      </c>
      <c r="K153" s="51">
        <v>3.8712999134697022E-2</v>
      </c>
      <c r="L153" s="51">
        <v>3.8521999138966201E-2</v>
      </c>
      <c r="M153" s="51">
        <v>4.3106999036483462E-2</v>
      </c>
      <c r="N153" s="51">
        <v>2.3119999483227727E-2</v>
      </c>
      <c r="O153" s="52">
        <v>154.8357</v>
      </c>
      <c r="P153" s="50">
        <v>1730</v>
      </c>
      <c r="Q153" s="52">
        <v>1399.1499999999999</v>
      </c>
      <c r="R153" s="50">
        <v>8917.4</v>
      </c>
      <c r="S153" s="30">
        <v>102.52200000000001</v>
      </c>
      <c r="T153" s="50">
        <v>7.1634000000000002</v>
      </c>
      <c r="U153" s="50">
        <v>7.1639999999999997</v>
      </c>
      <c r="V153" s="50">
        <v>2.2650000000000001</v>
      </c>
      <c r="W153" s="22">
        <v>2.2599999999999998</v>
      </c>
      <c r="X153" s="22">
        <v>2.2599999999999998</v>
      </c>
    </row>
    <row r="154" spans="1:24" ht="18.75" customHeight="1">
      <c r="A154" s="175">
        <v>45093</v>
      </c>
      <c r="B154" s="50">
        <v>173.1285</v>
      </c>
      <c r="C154" s="50">
        <v>143.94390000000001</v>
      </c>
      <c r="D154" s="50">
        <v>111.875</v>
      </c>
      <c r="E154" s="50">
        <v>13.54</v>
      </c>
      <c r="F154" s="51">
        <v>5.2150998834334307E-2</v>
      </c>
      <c r="G154" s="51">
        <v>4.7140998946316542E-2</v>
      </c>
      <c r="H154" s="51">
        <v>4.3106999036483462E-2</v>
      </c>
      <c r="I154" s="51">
        <v>3.9827999109774831E-2</v>
      </c>
      <c r="J154" s="51">
        <v>3.7612999159283934E-2</v>
      </c>
      <c r="K154" s="51">
        <v>3.8712999134697022E-2</v>
      </c>
      <c r="L154" s="51">
        <v>3.8521999138966201E-2</v>
      </c>
      <c r="M154" s="51">
        <v>4.3106999036483462E-2</v>
      </c>
      <c r="N154" s="51">
        <v>2.2879999488592147E-2</v>
      </c>
      <c r="O154" s="52">
        <v>154.82509999999999</v>
      </c>
      <c r="P154" s="50">
        <v>1730</v>
      </c>
      <c r="Q154" s="52">
        <v>1399.1499999999999</v>
      </c>
      <c r="R154" s="50">
        <v>8917.4</v>
      </c>
      <c r="S154" s="30">
        <v>102.24299999999999</v>
      </c>
      <c r="T154" s="50">
        <v>7.1269</v>
      </c>
      <c r="U154" s="50">
        <v>7.1280000000000001</v>
      </c>
      <c r="V154" s="50">
        <v>2.2549999999999999</v>
      </c>
      <c r="W154" s="22">
        <v>2.2549999999999999</v>
      </c>
      <c r="X154" s="22">
        <v>2.25</v>
      </c>
    </row>
    <row r="155" spans="1:24" ht="18.75" customHeight="1">
      <c r="A155" s="175">
        <v>45093</v>
      </c>
      <c r="B155" s="50">
        <v>173.1285</v>
      </c>
      <c r="C155" s="50">
        <v>143.94390000000001</v>
      </c>
      <c r="D155" s="50">
        <v>111.875</v>
      </c>
      <c r="E155" s="50">
        <v>13.54</v>
      </c>
      <c r="F155" s="51">
        <v>5.2150998834334307E-2</v>
      </c>
      <c r="G155" s="51">
        <v>4.7140998946316542E-2</v>
      </c>
      <c r="H155" s="51">
        <v>4.3106999036483462E-2</v>
      </c>
      <c r="I155" s="51">
        <v>3.9827999109774831E-2</v>
      </c>
      <c r="J155" s="51">
        <v>3.7612999159283934E-2</v>
      </c>
      <c r="K155" s="51">
        <v>3.8712999134697022E-2</v>
      </c>
      <c r="L155" s="51">
        <v>3.8521999138966201E-2</v>
      </c>
      <c r="M155" s="51">
        <v>4.3106999036483462E-2</v>
      </c>
      <c r="N155" s="51">
        <v>2.2879999488592147E-2</v>
      </c>
      <c r="O155" s="52">
        <v>154.8349</v>
      </c>
      <c r="P155" s="50">
        <v>1730</v>
      </c>
      <c r="Q155" s="52">
        <v>1399.1499999999999</v>
      </c>
      <c r="R155" s="50">
        <v>8917.4</v>
      </c>
      <c r="S155" s="30">
        <v>102.11499999999999</v>
      </c>
      <c r="T155" s="50">
        <v>7.1210000000000004</v>
      </c>
      <c r="U155" s="50">
        <v>7.1200999999999999</v>
      </c>
      <c r="V155" s="50">
        <v>2.2000000000000002</v>
      </c>
      <c r="W155" s="22">
        <v>2.2050000000000001</v>
      </c>
      <c r="X155" s="22">
        <v>2.2000000000000002</v>
      </c>
    </row>
    <row r="156" spans="1:24" ht="18.75" customHeight="1">
      <c r="A156" s="175">
        <v>45092</v>
      </c>
      <c r="B156" s="50">
        <v>173.35669999999999</v>
      </c>
      <c r="C156" s="50">
        <v>143.7912</v>
      </c>
      <c r="D156" s="50">
        <v>113</v>
      </c>
      <c r="E156" s="50">
        <v>14.5</v>
      </c>
      <c r="F156" s="51">
        <v>5.1997998837754127E-2</v>
      </c>
      <c r="G156" s="51">
        <v>4.641799896247685E-2</v>
      </c>
      <c r="H156" s="51">
        <v>4.2426999051682651E-2</v>
      </c>
      <c r="I156" s="51">
        <v>3.9097999126091604E-2</v>
      </c>
      <c r="J156" s="51">
        <v>3.7164999169297518E-2</v>
      </c>
      <c r="K156" s="51">
        <v>3.8115999148041008E-2</v>
      </c>
      <c r="L156" s="51">
        <v>3.8375999142229555E-2</v>
      </c>
      <c r="M156" s="51">
        <v>4.2426999051682651E-2</v>
      </c>
      <c r="N156" s="51">
        <v>2.2519999496638774E-2</v>
      </c>
      <c r="O156" s="52">
        <v>154.8271</v>
      </c>
      <c r="P156" s="50">
        <v>1730</v>
      </c>
      <c r="Q156" s="52">
        <v>1399.1499999999999</v>
      </c>
      <c r="R156" s="50">
        <v>8917.4</v>
      </c>
      <c r="S156" s="30">
        <v>102.94799999999999</v>
      </c>
      <c r="T156" s="50">
        <v>7.1618000000000004</v>
      </c>
      <c r="U156" s="50">
        <v>7.1740000000000004</v>
      </c>
      <c r="V156" s="50">
        <v>2.165</v>
      </c>
      <c r="W156" s="22">
        <v>2.165</v>
      </c>
      <c r="X156" s="22">
        <v>2.165</v>
      </c>
    </row>
    <row r="157" spans="1:24" ht="18.75" customHeight="1">
      <c r="A157" s="175">
        <v>45091</v>
      </c>
      <c r="B157" s="50">
        <v>172.7133</v>
      </c>
      <c r="C157" s="50">
        <v>142.92160000000001</v>
      </c>
      <c r="D157" s="50">
        <v>111.875</v>
      </c>
      <c r="E157" s="50">
        <v>13.88</v>
      </c>
      <c r="F157" s="51">
        <v>5.2161998834088445E-2</v>
      </c>
      <c r="G157" s="51">
        <v>4.6878998952172693E-2</v>
      </c>
      <c r="H157" s="51">
        <v>4.2931999040395019E-2</v>
      </c>
      <c r="I157" s="51">
        <v>3.9890999108366666E-2</v>
      </c>
      <c r="J157" s="51">
        <v>3.7861999153718351E-2</v>
      </c>
      <c r="K157" s="51">
        <v>3.8918999130092564E-2</v>
      </c>
      <c r="L157" s="51">
        <v>3.8822999132238328E-2</v>
      </c>
      <c r="M157" s="51">
        <v>4.2931999040395019E-2</v>
      </c>
      <c r="N157" s="51">
        <v>2.2189999504014849E-2</v>
      </c>
      <c r="O157" s="52">
        <v>154.77629999999999</v>
      </c>
      <c r="P157" s="50">
        <v>1730</v>
      </c>
      <c r="Q157" s="52">
        <v>1399.1499999999999</v>
      </c>
      <c r="R157" s="50">
        <v>8917.4</v>
      </c>
      <c r="S157" s="30">
        <v>103.33799999999999</v>
      </c>
      <c r="T157" s="50">
        <v>7.1661999999999999</v>
      </c>
      <c r="U157" s="50">
        <v>7.1749000000000001</v>
      </c>
      <c r="V157" s="50">
        <v>2.145</v>
      </c>
      <c r="W157" s="22">
        <v>2.145</v>
      </c>
      <c r="X157" s="22">
        <v>2.145</v>
      </c>
    </row>
    <row r="158" spans="1:24" ht="18.75" customHeight="1">
      <c r="A158" s="175">
        <v>45090</v>
      </c>
      <c r="B158" s="50">
        <v>172.49440000000001</v>
      </c>
      <c r="C158" s="50">
        <v>142.7552</v>
      </c>
      <c r="D158" s="50">
        <v>113.875</v>
      </c>
      <c r="E158" s="50">
        <v>14.61</v>
      </c>
      <c r="F158" s="51">
        <v>5.196099883858115E-2</v>
      </c>
      <c r="G158" s="51">
        <v>4.6661998957023026E-2</v>
      </c>
      <c r="H158" s="51">
        <v>4.2790999043546614E-2</v>
      </c>
      <c r="I158" s="51">
        <v>3.9906999108009038E-2</v>
      </c>
      <c r="J158" s="51">
        <v>3.813299914766103E-2</v>
      </c>
      <c r="K158" s="51">
        <v>3.9126999125443401E-2</v>
      </c>
      <c r="L158" s="51">
        <v>3.9199999123811724E-2</v>
      </c>
      <c r="M158" s="51">
        <v>4.2790999043546614E-2</v>
      </c>
      <c r="N158" s="51">
        <v>2.2219999503344297E-2</v>
      </c>
      <c r="O158" s="52">
        <v>154.71</v>
      </c>
      <c r="P158" s="50">
        <v>1730</v>
      </c>
      <c r="Q158" s="52">
        <v>1399.1499999999999</v>
      </c>
      <c r="R158" s="50">
        <v>8917.4</v>
      </c>
      <c r="S158" s="30">
        <v>103.654</v>
      </c>
      <c r="T158" s="50">
        <v>7.1463999999999999</v>
      </c>
      <c r="U158" s="50">
        <v>7.1561000000000003</v>
      </c>
      <c r="V158" s="50">
        <v>2.15</v>
      </c>
      <c r="W158" s="22">
        <v>2.15</v>
      </c>
      <c r="X158" s="22">
        <v>2.145</v>
      </c>
    </row>
    <row r="159" spans="1:24" ht="18.75" customHeight="1">
      <c r="A159" s="175">
        <v>45089</v>
      </c>
      <c r="B159" s="50">
        <v>172.98560000000001</v>
      </c>
      <c r="C159" s="50">
        <v>142.3775</v>
      </c>
      <c r="D159" s="50">
        <v>113.438</v>
      </c>
      <c r="E159" s="50">
        <v>15.01</v>
      </c>
      <c r="F159" s="51">
        <v>5.216399883404374E-2</v>
      </c>
      <c r="G159" s="51">
        <v>4.5769998976960775E-2</v>
      </c>
      <c r="H159" s="51">
        <v>4.2240999055840077E-2</v>
      </c>
      <c r="I159" s="51">
        <v>3.8935999129712587E-2</v>
      </c>
      <c r="J159" s="51">
        <v>3.7355999165028332E-2</v>
      </c>
      <c r="K159" s="51">
        <v>3.8193999146297571E-2</v>
      </c>
      <c r="L159" s="51">
        <v>3.8812999132461848E-2</v>
      </c>
      <c r="M159" s="51">
        <v>4.2240999055840077E-2</v>
      </c>
      <c r="N159" s="51">
        <v>2.2369999499991536E-2</v>
      </c>
      <c r="O159" s="52">
        <v>154.65039999999999</v>
      </c>
      <c r="P159" s="50">
        <v>1730</v>
      </c>
      <c r="Q159" s="52">
        <v>1399.1499999999999</v>
      </c>
      <c r="R159" s="50">
        <v>8917.4</v>
      </c>
      <c r="S159" s="30">
        <v>103.557</v>
      </c>
      <c r="T159" s="50">
        <v>7.1304999999999996</v>
      </c>
      <c r="U159" s="50">
        <v>7.1439000000000004</v>
      </c>
      <c r="V159" s="50">
        <v>2.15</v>
      </c>
      <c r="W159" s="22">
        <v>2.1549999999999998</v>
      </c>
      <c r="X159" s="22">
        <v>2.15</v>
      </c>
    </row>
    <row r="160" spans="1:24" ht="18.75" customHeight="1">
      <c r="A160" s="175">
        <v>45086</v>
      </c>
      <c r="B160" s="50">
        <v>172.7688</v>
      </c>
      <c r="C160" s="50">
        <v>142.68809999999999</v>
      </c>
      <c r="D160" s="50">
        <v>115</v>
      </c>
      <c r="E160" s="50">
        <v>13.83</v>
      </c>
      <c r="F160" s="51">
        <v>5.2353998829796911E-2</v>
      </c>
      <c r="G160" s="51">
        <v>4.5955998972803357E-2</v>
      </c>
      <c r="H160" s="51">
        <v>4.2409999052062629E-2</v>
      </c>
      <c r="I160" s="51">
        <v>3.9127999125421045E-2</v>
      </c>
      <c r="J160" s="51">
        <v>3.7393999164178966E-2</v>
      </c>
      <c r="K160" s="51">
        <v>3.8322999143414201E-2</v>
      </c>
      <c r="L160" s="51">
        <v>3.8803999132663011E-2</v>
      </c>
      <c r="M160" s="51">
        <v>4.2409999052062629E-2</v>
      </c>
      <c r="N160" s="51">
        <v>2.2289999501779675E-2</v>
      </c>
      <c r="O160" s="52">
        <v>154.61250000000001</v>
      </c>
      <c r="P160" s="50">
        <v>1730</v>
      </c>
      <c r="Q160" s="52">
        <v>1399.1499999999999</v>
      </c>
      <c r="R160" s="50">
        <v>8917.4</v>
      </c>
      <c r="S160" s="30">
        <v>103.343</v>
      </c>
      <c r="T160" s="50">
        <v>7.1117999999999997</v>
      </c>
      <c r="U160" s="50">
        <v>7.1208999999999998</v>
      </c>
      <c r="V160" s="50">
        <v>2.1949999999999998</v>
      </c>
      <c r="W160" s="22">
        <v>2.1949999999999998</v>
      </c>
      <c r="X160" s="22">
        <v>2.19</v>
      </c>
    </row>
    <row r="161" spans="1:24" ht="18.75" customHeight="1">
      <c r="A161" s="175">
        <v>45086</v>
      </c>
      <c r="B161" s="50">
        <v>172.9676</v>
      </c>
      <c r="C161" s="50">
        <v>141.23490000000001</v>
      </c>
      <c r="D161" s="50">
        <v>114.938</v>
      </c>
      <c r="E161" s="50">
        <v>13.78</v>
      </c>
      <c r="F161" s="51">
        <v>5.1677998844906682E-2</v>
      </c>
      <c r="G161" s="51">
        <v>4.5492998983152205E-2</v>
      </c>
      <c r="H161" s="51">
        <v>4.2061999059841038E-2</v>
      </c>
      <c r="I161" s="51">
        <v>3.8934999129734936E-2</v>
      </c>
      <c r="J161" s="51">
        <v>3.7490999162010846E-2</v>
      </c>
      <c r="K161" s="51">
        <v>3.8296999143995342E-2</v>
      </c>
      <c r="L161" s="51">
        <v>3.9088999126292767E-2</v>
      </c>
      <c r="M161" s="51">
        <v>4.2061999059841038E-2</v>
      </c>
      <c r="N161" s="51">
        <v>2.2289999501779675E-2</v>
      </c>
      <c r="O161" s="52">
        <v>154.59549999999999</v>
      </c>
      <c r="P161" s="50">
        <v>1730</v>
      </c>
      <c r="Q161" s="52">
        <v>1399.1499999999999</v>
      </c>
      <c r="R161" s="50">
        <v>8917.4</v>
      </c>
      <c r="S161" s="30">
        <v>104.099</v>
      </c>
      <c r="T161" s="50">
        <v>7.1349999999999998</v>
      </c>
      <c r="U161" s="50">
        <v>7.1477000000000004</v>
      </c>
      <c r="V161" s="50">
        <v>2.1850000000000001</v>
      </c>
      <c r="W161" s="22">
        <v>2.1800000000000002</v>
      </c>
      <c r="X161" s="22">
        <v>2.19</v>
      </c>
    </row>
    <row r="162" spans="1:24" ht="18.75" customHeight="1">
      <c r="A162" s="175">
        <v>45085</v>
      </c>
      <c r="B162" s="50">
        <v>172.9676</v>
      </c>
      <c r="C162" s="50">
        <v>141.23490000000001</v>
      </c>
      <c r="D162" s="50">
        <v>117.25</v>
      </c>
      <c r="E162" s="50">
        <v>13.65</v>
      </c>
      <c r="F162" s="51">
        <v>5.2271998831629751E-2</v>
      </c>
      <c r="G162" s="51">
        <v>4.5146998990885916E-2</v>
      </c>
      <c r="H162" s="51">
        <v>4.1643999069184062E-2</v>
      </c>
      <c r="I162" s="51">
        <v>3.8580999137647447E-2</v>
      </c>
      <c r="J162" s="51">
        <v>3.7178999168984594E-2</v>
      </c>
      <c r="K162" s="51">
        <v>3.7935999152064324E-2</v>
      </c>
      <c r="L162" s="51">
        <v>3.8876999131031334E-2</v>
      </c>
      <c r="M162" s="51">
        <v>4.1643999069184062E-2</v>
      </c>
      <c r="N162" s="51">
        <v>2.2399999499320988E-2</v>
      </c>
      <c r="O162" s="52">
        <v>154.55869999999999</v>
      </c>
      <c r="P162" s="50">
        <v>1730</v>
      </c>
      <c r="Q162" s="52">
        <v>1399.1499999999999</v>
      </c>
      <c r="R162" s="50">
        <v>8917.4</v>
      </c>
      <c r="S162" s="30">
        <v>104.125</v>
      </c>
      <c r="T162" s="50">
        <v>7.1176000000000004</v>
      </c>
      <c r="U162" s="50">
        <v>7.1288999999999998</v>
      </c>
      <c r="V162" s="50">
        <v>2.16</v>
      </c>
      <c r="W162" s="22">
        <v>2.16</v>
      </c>
      <c r="X162" s="22">
        <v>2.16</v>
      </c>
    </row>
    <row r="163" spans="1:24" ht="18.75" customHeight="1">
      <c r="A163" s="175">
        <v>45084</v>
      </c>
      <c r="B163" s="50">
        <v>172.44040000000001</v>
      </c>
      <c r="C163" s="50">
        <v>140.17320000000001</v>
      </c>
      <c r="D163" s="50">
        <v>118</v>
      </c>
      <c r="E163" s="50">
        <v>13.94</v>
      </c>
      <c r="F163" s="51">
        <v>5.272199882157147E-2</v>
      </c>
      <c r="G163" s="51">
        <v>4.5562998981587589E-2</v>
      </c>
      <c r="H163" s="51">
        <v>4.2215999056398862E-2</v>
      </c>
      <c r="I163" s="51">
        <v>3.9403999119251965E-2</v>
      </c>
      <c r="J163" s="51">
        <v>3.7951999151706696E-2</v>
      </c>
      <c r="K163" s="51">
        <v>3.8786999133042989E-2</v>
      </c>
      <c r="L163" s="51">
        <v>3.9449999118223784E-2</v>
      </c>
      <c r="M163" s="51">
        <v>4.2215999056398862E-2</v>
      </c>
      <c r="N163" s="51">
        <v>2.2399999499320988E-2</v>
      </c>
      <c r="O163" s="52">
        <v>154.5368</v>
      </c>
      <c r="P163" s="50">
        <v>1730</v>
      </c>
      <c r="Q163" s="52">
        <v>1399.1499999999999</v>
      </c>
      <c r="R163" s="50">
        <v>8917.4</v>
      </c>
      <c r="S163" s="30">
        <v>104.002</v>
      </c>
      <c r="T163" s="50">
        <v>7.1022999999999996</v>
      </c>
      <c r="U163" s="50">
        <v>7.1192000000000002</v>
      </c>
      <c r="V163" s="50">
        <v>2.17</v>
      </c>
      <c r="W163" s="22">
        <v>2.17</v>
      </c>
      <c r="X163" s="22">
        <v>2.17</v>
      </c>
    </row>
    <row r="164" spans="1:24" ht="18.75" customHeight="1">
      <c r="A164" s="175">
        <v>45083</v>
      </c>
      <c r="B164" s="50">
        <v>172.89189999999999</v>
      </c>
      <c r="C164" s="50">
        <v>139.55080000000001</v>
      </c>
      <c r="D164" s="50">
        <v>117.375</v>
      </c>
      <c r="E164" s="50">
        <v>13.96</v>
      </c>
      <c r="F164" s="51">
        <v>5.233899883013219E-2</v>
      </c>
      <c r="G164" s="51">
        <v>4.4785998998954892E-2</v>
      </c>
      <c r="H164" s="51">
        <v>4.1059999082237481E-2</v>
      </c>
      <c r="I164" s="51">
        <v>3.8071999149024482E-2</v>
      </c>
      <c r="J164" s="51">
        <v>3.6601999181881548E-2</v>
      </c>
      <c r="K164" s="51">
        <v>3.742199916355312E-2</v>
      </c>
      <c r="L164" s="51">
        <v>3.8438999140821398E-2</v>
      </c>
      <c r="M164" s="51">
        <v>4.1059999082237481E-2</v>
      </c>
      <c r="N164" s="51">
        <v>2.23899994995445E-2</v>
      </c>
      <c r="O164" s="52">
        <v>154.42760000000001</v>
      </c>
      <c r="P164" s="50">
        <v>1730</v>
      </c>
      <c r="Q164" s="52">
        <v>1399.1499999999999</v>
      </c>
      <c r="R164" s="50">
        <v>8917.4</v>
      </c>
      <c r="S164" s="30">
        <v>104.015</v>
      </c>
      <c r="T164" s="50">
        <v>7.0986000000000002</v>
      </c>
      <c r="U164" s="50">
        <v>7.1096000000000004</v>
      </c>
      <c r="V164" s="50">
        <v>2.14</v>
      </c>
      <c r="W164" s="22">
        <v>2.145</v>
      </c>
      <c r="X164" s="22">
        <v>2.14</v>
      </c>
    </row>
    <row r="165" spans="1:24" ht="18.75" customHeight="1">
      <c r="A165" s="175">
        <v>45082</v>
      </c>
      <c r="B165" s="50">
        <v>172.85149999999999</v>
      </c>
      <c r="C165" s="50">
        <v>139.65280000000001</v>
      </c>
      <c r="D165" s="50">
        <v>116.13800000000001</v>
      </c>
      <c r="E165" s="50">
        <v>14.73</v>
      </c>
      <c r="F165" s="51">
        <v>5.2827998819202186E-2</v>
      </c>
      <c r="G165" s="51">
        <v>4.465899900179357E-2</v>
      </c>
      <c r="H165" s="51">
        <v>4.1084999081678689E-2</v>
      </c>
      <c r="I165" s="51">
        <v>3.8175999146699904E-2</v>
      </c>
      <c r="J165" s="51">
        <v>3.6830999176762996E-2</v>
      </c>
      <c r="K165" s="51">
        <v>3.7575999160110951E-2</v>
      </c>
      <c r="L165" s="51">
        <v>3.8830999132059514E-2</v>
      </c>
      <c r="M165" s="51">
        <v>4.1084999081678689E-2</v>
      </c>
      <c r="N165" s="51">
        <v>2.2529999496415258E-2</v>
      </c>
      <c r="O165" s="52">
        <v>154.41579999999999</v>
      </c>
      <c r="P165" s="50">
        <v>1730</v>
      </c>
      <c r="Q165" s="52">
        <v>1399.1499999999999</v>
      </c>
      <c r="R165" s="50">
        <v>8917.4</v>
      </c>
      <c r="S165" s="30">
        <v>103.56</v>
      </c>
      <c r="T165" s="50">
        <v>7.0975999999999999</v>
      </c>
      <c r="U165" s="50">
        <v>7.1044</v>
      </c>
      <c r="V165" s="50">
        <v>2.13</v>
      </c>
      <c r="W165" s="22">
        <v>2.13</v>
      </c>
      <c r="X165" s="22">
        <v>2.125</v>
      </c>
    </row>
    <row r="166" spans="1:24" ht="18.75" customHeight="1">
      <c r="A166" s="175">
        <v>45079</v>
      </c>
      <c r="B166" s="50">
        <v>172.7133</v>
      </c>
      <c r="C166" s="50">
        <v>138.5806</v>
      </c>
      <c r="D166" s="50">
        <v>119.375</v>
      </c>
      <c r="E166" s="50">
        <v>14.6</v>
      </c>
      <c r="F166" s="51">
        <v>5.3512998803891244E-2</v>
      </c>
      <c r="G166" s="51">
        <v>4.4968998994864527E-2</v>
      </c>
      <c r="H166" s="51">
        <v>4.1395999074727297E-2</v>
      </c>
      <c r="I166" s="51">
        <v>3.8436999140866103E-2</v>
      </c>
      <c r="J166" s="51">
        <v>3.6906999175064265E-2</v>
      </c>
      <c r="K166" s="51">
        <v>3.7755999156087634E-2</v>
      </c>
      <c r="L166" s="51">
        <v>3.8876999131031334E-2</v>
      </c>
      <c r="M166" s="51">
        <v>4.1395999074727297E-2</v>
      </c>
      <c r="N166" s="51">
        <v>2.2699999492615461E-2</v>
      </c>
      <c r="O166" s="52">
        <v>154.37219999999999</v>
      </c>
      <c r="P166" s="50">
        <v>1730</v>
      </c>
      <c r="Q166" s="52">
        <v>1399.1499999999999</v>
      </c>
      <c r="R166" s="50">
        <v>8917.4</v>
      </c>
      <c r="S166" s="30">
        <v>104.32599999999999</v>
      </c>
      <c r="T166" s="50">
        <v>7.1085000000000003</v>
      </c>
      <c r="U166" s="50">
        <v>7.1192000000000002</v>
      </c>
      <c r="V166" s="50">
        <v>2.13</v>
      </c>
      <c r="W166" s="22">
        <v>2.125</v>
      </c>
      <c r="X166" s="22">
        <v>2.1150000000000002</v>
      </c>
    </row>
    <row r="167" spans="1:24" ht="18.75" customHeight="1">
      <c r="A167" s="175">
        <v>45078</v>
      </c>
      <c r="B167" s="50">
        <v>173.21440000000001</v>
      </c>
      <c r="C167" s="50">
        <v>137.85659999999999</v>
      </c>
      <c r="D167" s="50">
        <v>123.25</v>
      </c>
      <c r="E167" s="50">
        <v>15.65</v>
      </c>
      <c r="F167" s="51">
        <v>5.343299880567938E-2</v>
      </c>
      <c r="G167" s="51">
        <v>4.340799902975559E-2</v>
      </c>
      <c r="H167" s="51">
        <v>3.9812999110110103E-2</v>
      </c>
      <c r="I167" s="51">
        <v>3.6974999173544347E-2</v>
      </c>
      <c r="J167" s="51">
        <v>3.5949999196454883E-2</v>
      </c>
      <c r="K167" s="51">
        <v>3.6453999185189608E-2</v>
      </c>
      <c r="L167" s="51">
        <v>3.8148999147303402E-2</v>
      </c>
      <c r="M167" s="51">
        <v>3.9812999110110103E-2</v>
      </c>
      <c r="N167" s="51">
        <v>2.249999949708581E-2</v>
      </c>
      <c r="O167" s="52">
        <v>154.28989999999999</v>
      </c>
      <c r="P167" s="50">
        <v>1730</v>
      </c>
      <c r="Q167" s="52">
        <v>1419.03</v>
      </c>
      <c r="R167" s="50">
        <v>8329.6</v>
      </c>
      <c r="S167" s="30">
        <v>104.16500000000001</v>
      </c>
      <c r="T167" s="50">
        <v>7.0799000000000003</v>
      </c>
      <c r="U167" s="50">
        <v>7.0911</v>
      </c>
      <c r="V167" s="50">
        <v>2.145</v>
      </c>
      <c r="W167" s="22">
        <v>2.14</v>
      </c>
      <c r="X167" s="22">
        <v>2.145</v>
      </c>
    </row>
    <row r="168" spans="1:24" ht="18.75" customHeight="1">
      <c r="A168" s="175">
        <v>45077</v>
      </c>
      <c r="B168" s="50">
        <v>173.0068</v>
      </c>
      <c r="C168" s="50">
        <v>137.74780000000001</v>
      </c>
      <c r="D168" s="50">
        <v>123.375</v>
      </c>
      <c r="E168" s="50">
        <v>17.940000000000001</v>
      </c>
      <c r="F168" s="51">
        <v>5.3883998795598742E-2</v>
      </c>
      <c r="G168" s="51">
        <v>4.4026999015919867E-2</v>
      </c>
      <c r="H168" s="51">
        <v>4.0464999095536767E-2</v>
      </c>
      <c r="I168" s="51">
        <v>3.7546999160759154E-2</v>
      </c>
      <c r="J168" s="51">
        <v>3.6425999185815454E-2</v>
      </c>
      <c r="K168" s="51">
        <v>3.6988999173231424E-2</v>
      </c>
      <c r="L168" s="51">
        <v>3.8610999136976895E-2</v>
      </c>
      <c r="M168" s="51">
        <v>4.0464999095536767E-2</v>
      </c>
      <c r="N168" s="51">
        <v>2.2749999491497874E-2</v>
      </c>
      <c r="O168" s="52">
        <v>154.23990000000001</v>
      </c>
      <c r="P168" s="50">
        <v>1730</v>
      </c>
      <c r="Q168" s="52">
        <v>1419.03</v>
      </c>
      <c r="R168" s="50">
        <v>8329.6</v>
      </c>
      <c r="S168" s="30">
        <v>104.206</v>
      </c>
      <c r="T168" s="50">
        <v>7.0711000000000004</v>
      </c>
      <c r="U168" s="50">
        <v>7.0853999999999999</v>
      </c>
      <c r="V168" s="50">
        <v>2.1949999999999998</v>
      </c>
      <c r="W168" s="22">
        <v>2.19</v>
      </c>
      <c r="X168" s="22">
        <v>2.15</v>
      </c>
    </row>
    <row r="169" spans="1:24" ht="18.75" customHeight="1">
      <c r="A169" s="175">
        <v>45076</v>
      </c>
      <c r="B169" s="50">
        <v>172.6634</v>
      </c>
      <c r="C169" s="50">
        <v>137.25909999999999</v>
      </c>
      <c r="D169" s="50">
        <v>120</v>
      </c>
      <c r="E169" s="50">
        <v>17.46</v>
      </c>
      <c r="F169" s="51">
        <v>5.2519998826086517E-2</v>
      </c>
      <c r="G169" s="51">
        <v>4.4500999005325136E-2</v>
      </c>
      <c r="H169" s="51">
        <v>4.1117999080941076E-2</v>
      </c>
      <c r="I169" s="51">
        <v>3.8066999149136249E-2</v>
      </c>
      <c r="J169" s="51">
        <v>3.6865999175980685E-2</v>
      </c>
      <c r="K169" s="51">
        <v>3.7473999162390824E-2</v>
      </c>
      <c r="L169" s="51">
        <v>3.8903999130427837E-2</v>
      </c>
      <c r="M169" s="51">
        <v>4.1117999080941076E-2</v>
      </c>
      <c r="N169" s="51">
        <v>2.2959999486804005E-2</v>
      </c>
      <c r="O169" s="52">
        <v>154.07429999999999</v>
      </c>
      <c r="P169" s="50">
        <v>1730</v>
      </c>
      <c r="Q169" s="52">
        <v>1419.03</v>
      </c>
      <c r="R169" s="50">
        <v>8329.6</v>
      </c>
      <c r="S169" s="30">
        <v>104.206</v>
      </c>
      <c r="T169" s="50">
        <v>7.0640000000000001</v>
      </c>
      <c r="U169" s="50">
        <v>7.0739000000000001</v>
      </c>
      <c r="V169" s="50">
        <v>2.21</v>
      </c>
      <c r="W169" s="22">
        <v>2.21</v>
      </c>
      <c r="X169" s="22">
        <v>2.17</v>
      </c>
    </row>
    <row r="170" spans="1:24" ht="18.75" customHeight="1">
      <c r="A170" s="175">
        <v>45075</v>
      </c>
      <c r="B170" s="50">
        <v>171.64230000000001</v>
      </c>
      <c r="C170" s="50">
        <v>136.096</v>
      </c>
      <c r="D170" s="50">
        <v>124.875</v>
      </c>
      <c r="E170" s="50">
        <v>17.46</v>
      </c>
      <c r="F170" s="51">
        <v>5.2293998831138014E-2</v>
      </c>
      <c r="G170" s="51">
        <v>4.561899898033589E-2</v>
      </c>
      <c r="H170" s="51">
        <v>4.2371999052911995E-2</v>
      </c>
      <c r="I170" s="51">
        <v>3.9270999122224745E-2</v>
      </c>
      <c r="J170" s="51">
        <v>3.7982999151013788E-2</v>
      </c>
      <c r="K170" s="51">
        <v>3.8655999135971071E-2</v>
      </c>
      <c r="L170" s="51">
        <v>3.9606999114714561E-2</v>
      </c>
      <c r="M170" s="51">
        <v>4.2371999052911995E-2</v>
      </c>
      <c r="N170" s="51">
        <v>2.3199999481439589E-2</v>
      </c>
      <c r="O170" s="52">
        <v>154.07429999999999</v>
      </c>
      <c r="P170" s="50">
        <v>1730</v>
      </c>
      <c r="Q170" s="52">
        <v>1419.03</v>
      </c>
      <c r="R170" s="50">
        <v>8329.6</v>
      </c>
      <c r="S170" s="30">
        <v>104.251</v>
      </c>
      <c r="T170" s="50">
        <v>7.0792000000000002</v>
      </c>
      <c r="U170" s="50">
        <v>7.0918999999999999</v>
      </c>
      <c r="V170" s="50">
        <v>2.21</v>
      </c>
      <c r="W170" s="22">
        <v>2.21</v>
      </c>
      <c r="X170" s="22">
        <v>2.17</v>
      </c>
    </row>
    <row r="171" spans="1:24" ht="18.75" customHeight="1">
      <c r="A171" s="175">
        <v>45072</v>
      </c>
      <c r="B171" s="50">
        <v>171.64230000000001</v>
      </c>
      <c r="C171" s="50">
        <v>136.096</v>
      </c>
      <c r="D171" s="50">
        <v>127.563</v>
      </c>
      <c r="E171" s="50">
        <v>17.95</v>
      </c>
      <c r="F171" s="51">
        <v>5.2293998831138014E-2</v>
      </c>
      <c r="G171" s="51">
        <v>4.561899898033589E-2</v>
      </c>
      <c r="H171" s="51">
        <v>4.2371999052911995E-2</v>
      </c>
      <c r="I171" s="51">
        <v>3.9270999122224745E-2</v>
      </c>
      <c r="J171" s="51">
        <v>3.7982999151013788E-2</v>
      </c>
      <c r="K171" s="51">
        <v>3.8655999135971071E-2</v>
      </c>
      <c r="L171" s="51">
        <v>3.9606999114714561E-2</v>
      </c>
      <c r="M171" s="51">
        <v>4.2371999052911995E-2</v>
      </c>
      <c r="N171" s="51">
        <v>2.3439999476075172E-2</v>
      </c>
      <c r="O171" s="52">
        <v>154.0795</v>
      </c>
      <c r="P171" s="50">
        <v>1730</v>
      </c>
      <c r="Q171" s="52">
        <v>1419.03</v>
      </c>
      <c r="R171" s="50">
        <v>8329.6</v>
      </c>
      <c r="S171" s="30">
        <v>103.887</v>
      </c>
      <c r="T171" s="50">
        <v>7.0609000000000002</v>
      </c>
      <c r="U171" s="50">
        <v>7.0660999999999996</v>
      </c>
      <c r="V171" s="50">
        <v>2.1825000000000001</v>
      </c>
      <c r="W171" s="22">
        <v>2.1850000000000001</v>
      </c>
      <c r="X171" s="22">
        <v>2.15</v>
      </c>
    </row>
    <row r="172" spans="1:24" ht="18.75" customHeight="1">
      <c r="A172" s="175">
        <v>45071</v>
      </c>
      <c r="B172" s="50">
        <v>171.70169999999999</v>
      </c>
      <c r="C172" s="50">
        <v>136.16409999999999</v>
      </c>
      <c r="D172" s="50">
        <v>127.563</v>
      </c>
      <c r="E172" s="50">
        <v>19.14</v>
      </c>
      <c r="F172" s="51">
        <v>5.2817998819425699E-2</v>
      </c>
      <c r="G172" s="51">
        <v>4.5328998986817894E-2</v>
      </c>
      <c r="H172" s="51">
        <v>4.2123999058455229E-2</v>
      </c>
      <c r="I172" s="51">
        <v>3.9130999125353991E-2</v>
      </c>
      <c r="J172" s="51">
        <v>3.817399914674461E-2</v>
      </c>
      <c r="K172" s="51">
        <v>3.8729999134317045E-2</v>
      </c>
      <c r="L172" s="51">
        <v>3.9952999106980858E-2</v>
      </c>
      <c r="M172" s="51">
        <v>4.2123999058455229E-2</v>
      </c>
      <c r="N172" s="51">
        <v>2.3259999480098485E-2</v>
      </c>
      <c r="O172" s="52">
        <v>154.02080000000001</v>
      </c>
      <c r="P172" s="50">
        <v>1730</v>
      </c>
      <c r="Q172" s="52">
        <v>1419.03</v>
      </c>
      <c r="R172" s="50">
        <v>8329.6</v>
      </c>
      <c r="S172" s="30">
        <v>103.488</v>
      </c>
      <c r="T172" s="50">
        <v>7.056</v>
      </c>
      <c r="U172" s="50">
        <v>7.0648999999999997</v>
      </c>
      <c r="V172" s="50">
        <v>2.17</v>
      </c>
      <c r="W172" s="22">
        <v>2.165</v>
      </c>
      <c r="X172" s="22">
        <v>2.125</v>
      </c>
    </row>
    <row r="173" spans="1:24" ht="18.75" customHeight="1">
      <c r="A173" s="175">
        <v>45070</v>
      </c>
      <c r="B173" s="50">
        <v>172.1901</v>
      </c>
      <c r="C173" s="50">
        <v>136.5121</v>
      </c>
      <c r="D173" s="50">
        <v>125.5</v>
      </c>
      <c r="E173" s="50">
        <v>20.03</v>
      </c>
      <c r="F173" s="51">
        <v>5.3267998809367424E-2</v>
      </c>
      <c r="G173" s="51">
        <v>4.3756999021954839E-2</v>
      </c>
      <c r="H173" s="51">
        <v>4.0611999092251064E-2</v>
      </c>
      <c r="I173" s="51">
        <v>3.8185999146476385E-2</v>
      </c>
      <c r="J173" s="51">
        <v>3.7418999163620174E-2</v>
      </c>
      <c r="K173" s="51">
        <v>3.7786999155394733E-2</v>
      </c>
      <c r="L173" s="51">
        <v>3.9858999109081923E-2</v>
      </c>
      <c r="M173" s="51">
        <v>4.0611999092251064E-2</v>
      </c>
      <c r="N173" s="51">
        <v>2.3149999482557176E-2</v>
      </c>
      <c r="O173" s="52">
        <v>154.0198</v>
      </c>
      <c r="P173" s="50">
        <v>1730</v>
      </c>
      <c r="Q173" s="52">
        <v>1419.03</v>
      </c>
      <c r="R173" s="50">
        <v>8329.6</v>
      </c>
      <c r="S173" s="30">
        <v>103.19799999999999</v>
      </c>
      <c r="T173" s="50">
        <v>7.032</v>
      </c>
      <c r="U173" s="50">
        <v>7.0469999999999997</v>
      </c>
      <c r="V173" s="50">
        <v>2.1949999999999998</v>
      </c>
      <c r="W173" s="22">
        <v>2.2050000000000001</v>
      </c>
      <c r="X173" s="22">
        <v>2.1800000000000002</v>
      </c>
    </row>
    <row r="174" spans="1:24" ht="18.75" customHeight="1">
      <c r="A174" s="175">
        <v>45069</v>
      </c>
      <c r="B174" s="50">
        <v>172.46960000000001</v>
      </c>
      <c r="C174" s="50">
        <v>136.56129999999999</v>
      </c>
      <c r="D174" s="50">
        <v>124.563</v>
      </c>
      <c r="E174" s="50">
        <v>18.53</v>
      </c>
      <c r="F174" s="51">
        <v>5.226099883187562E-2</v>
      </c>
      <c r="G174" s="51">
        <v>4.3159999035298824E-2</v>
      </c>
      <c r="H174" s="51">
        <v>3.9730999111942951E-2</v>
      </c>
      <c r="I174" s="51">
        <v>3.7425999163463709E-2</v>
      </c>
      <c r="J174" s="51">
        <v>3.6918999174796047E-2</v>
      </c>
      <c r="K174" s="51">
        <v>3.7108999170549217E-2</v>
      </c>
      <c r="L174" s="51">
        <v>3.9475999117642643E-2</v>
      </c>
      <c r="M174" s="51">
        <v>3.9730999111942951E-2</v>
      </c>
      <c r="N174" s="51">
        <v>2.3099999483674766E-2</v>
      </c>
      <c r="O174" s="52">
        <v>153.98220000000001</v>
      </c>
      <c r="P174" s="50">
        <v>1730</v>
      </c>
      <c r="Q174" s="52">
        <v>1419.03</v>
      </c>
      <c r="R174" s="50">
        <v>8329.6</v>
      </c>
      <c r="S174" s="30">
        <v>103.19799999999999</v>
      </c>
      <c r="T174" s="50">
        <v>7.0119999999999996</v>
      </c>
      <c r="U174" s="50">
        <v>7.0247000000000002</v>
      </c>
      <c r="V174" s="50">
        <v>2.21</v>
      </c>
      <c r="W174" s="22">
        <v>2.2200000000000002</v>
      </c>
      <c r="X174" s="22">
        <v>2.2000000000000002</v>
      </c>
    </row>
    <row r="175" spans="1:24" ht="18.75" customHeight="1">
      <c r="A175" s="175">
        <v>45068</v>
      </c>
      <c r="B175" s="50">
        <v>172.2799</v>
      </c>
      <c r="C175" s="50">
        <v>136.95580000000001</v>
      </c>
      <c r="D175" s="50">
        <v>126.688</v>
      </c>
      <c r="E175" s="50">
        <v>17.21</v>
      </c>
      <c r="F175" s="51">
        <v>5.2241998832300303E-2</v>
      </c>
      <c r="G175" s="51">
        <v>4.315399903543294E-2</v>
      </c>
      <c r="H175" s="51">
        <v>3.9840999109484257E-2</v>
      </c>
      <c r="I175" s="51">
        <v>3.7618999159149825E-2</v>
      </c>
      <c r="J175" s="51">
        <v>3.7147999169677495E-2</v>
      </c>
      <c r="K175" s="51">
        <v>3.7368999164737758E-2</v>
      </c>
      <c r="L175" s="51">
        <v>3.9661999113485218E-2</v>
      </c>
      <c r="M175" s="51">
        <v>3.9840999109484257E-2</v>
      </c>
      <c r="N175" s="51">
        <v>2.3209999481216076E-2</v>
      </c>
      <c r="O175" s="52">
        <v>153.97909999999999</v>
      </c>
      <c r="P175" s="50">
        <v>1730</v>
      </c>
      <c r="Q175" s="52">
        <v>1419.03</v>
      </c>
      <c r="R175" s="50">
        <v>8329.6</v>
      </c>
      <c r="S175" s="30">
        <v>103.584</v>
      </c>
      <c r="T175" s="50">
        <v>7.0374999999999996</v>
      </c>
      <c r="U175" s="50">
        <v>7.0496999999999996</v>
      </c>
      <c r="V175" s="50">
        <v>2.2050000000000001</v>
      </c>
      <c r="W175" s="22">
        <v>2.2200000000000002</v>
      </c>
      <c r="X175" s="22">
        <v>2.21</v>
      </c>
    </row>
    <row r="176" spans="1:24" ht="18.75" customHeight="1">
      <c r="A176" s="175">
        <v>45065</v>
      </c>
      <c r="B176" s="50">
        <v>172.5505</v>
      </c>
      <c r="C176" s="50">
        <v>137.73769999999999</v>
      </c>
      <c r="D176" s="50">
        <v>127.25</v>
      </c>
      <c r="E176" s="50">
        <v>16.05</v>
      </c>
      <c r="F176" s="51">
        <v>5.1826998841576273E-2</v>
      </c>
      <c r="G176" s="51">
        <v>4.2445999051257968E-2</v>
      </c>
      <c r="H176" s="51">
        <v>3.9133999125286936E-2</v>
      </c>
      <c r="I176" s="51">
        <v>3.6827999176830051E-2</v>
      </c>
      <c r="J176" s="51">
        <v>3.6401999186351897E-2</v>
      </c>
      <c r="K176" s="51">
        <v>3.6641999180987476E-2</v>
      </c>
      <c r="L176" s="51">
        <v>3.9003999128192662E-2</v>
      </c>
      <c r="M176" s="51">
        <v>3.9133999125286936E-2</v>
      </c>
      <c r="N176" s="51">
        <v>2.358999947272241E-2</v>
      </c>
      <c r="O176" s="52">
        <v>153.97569999999999</v>
      </c>
      <c r="P176" s="50">
        <v>1730</v>
      </c>
      <c r="Q176" s="52">
        <v>1419.03</v>
      </c>
      <c r="R176" s="50">
        <v>8329.6</v>
      </c>
      <c r="S176" s="30">
        <v>102.88200000000001</v>
      </c>
      <c r="T176" s="50">
        <v>6.9965000000000002</v>
      </c>
      <c r="U176" s="50">
        <v>7.008</v>
      </c>
      <c r="V176" s="50">
        <v>2.2250000000000001</v>
      </c>
      <c r="W176" s="22">
        <v>2.2450000000000001</v>
      </c>
      <c r="X176" s="22">
        <v>2.23</v>
      </c>
    </row>
    <row r="177" spans="1:24" ht="18.75" customHeight="1">
      <c r="A177" s="175">
        <v>45064</v>
      </c>
      <c r="B177" s="50">
        <v>172.5505</v>
      </c>
      <c r="C177" s="50">
        <v>137.73769999999999</v>
      </c>
      <c r="D177" s="50">
        <v>132.56299999999999</v>
      </c>
      <c r="E177" s="50">
        <v>16.05</v>
      </c>
      <c r="F177" s="51">
        <v>5.2245998832210892E-2</v>
      </c>
      <c r="G177" s="51">
        <v>4.2516999049670989E-2</v>
      </c>
      <c r="H177" s="51">
        <v>3.9155999124795199E-2</v>
      </c>
      <c r="I177" s="51">
        <v>3.6842999176494778E-2</v>
      </c>
      <c r="J177" s="51">
        <v>3.6456999185122553E-2</v>
      </c>
      <c r="K177" s="51">
        <v>3.6614999181590974E-2</v>
      </c>
      <c r="L177" s="51">
        <v>3.9039999127388002E-2</v>
      </c>
      <c r="M177" s="51">
        <v>3.9155999124795199E-2</v>
      </c>
      <c r="N177" s="51">
        <v>2.3739999469369652E-2</v>
      </c>
      <c r="O177" s="52">
        <v>153.96190000000001</v>
      </c>
      <c r="P177" s="50">
        <v>1730</v>
      </c>
      <c r="Q177" s="52">
        <v>1419.03</v>
      </c>
      <c r="R177" s="50">
        <v>8329.6</v>
      </c>
      <c r="S177" s="30">
        <v>102.56399999999999</v>
      </c>
      <c r="T177" s="50">
        <v>6.9772999999999996</v>
      </c>
      <c r="U177" s="50">
        <v>6.9985999999999997</v>
      </c>
      <c r="V177" s="50">
        <v>2.19</v>
      </c>
      <c r="W177" s="22">
        <v>2.2000000000000002</v>
      </c>
      <c r="X177" s="22">
        <v>2.1800000000000002</v>
      </c>
    </row>
    <row r="178" spans="1:24" ht="18.75" customHeight="1">
      <c r="A178" s="175">
        <v>45063</v>
      </c>
      <c r="B178" s="50">
        <v>173.0386</v>
      </c>
      <c r="C178" s="50">
        <v>138.82810000000001</v>
      </c>
      <c r="D178" s="50">
        <v>132.56299999999999</v>
      </c>
      <c r="E178" s="50">
        <v>16.87</v>
      </c>
      <c r="F178" s="51">
        <v>5.2175998833775522E-2</v>
      </c>
      <c r="G178" s="51">
        <v>4.1539999071508647E-2</v>
      </c>
      <c r="H178" s="51">
        <v>3.8172999146766959E-2</v>
      </c>
      <c r="I178" s="51">
        <v>3.5847999198734763E-2</v>
      </c>
      <c r="J178" s="51">
        <v>3.564099920336157E-2</v>
      </c>
      <c r="K178" s="51">
        <v>3.5687999202311041E-2</v>
      </c>
      <c r="L178" s="51">
        <v>3.8537999138608579E-2</v>
      </c>
      <c r="M178" s="51">
        <v>3.8172999146766959E-2</v>
      </c>
      <c r="N178" s="51">
        <v>2.3659999471157791E-2</v>
      </c>
      <c r="O178" s="52">
        <v>153.92339999999999</v>
      </c>
      <c r="P178" s="50">
        <v>1730</v>
      </c>
      <c r="Q178" s="52">
        <v>1419.03</v>
      </c>
      <c r="R178" s="50">
        <v>8329.6</v>
      </c>
      <c r="S178" s="30">
        <v>102.434</v>
      </c>
      <c r="T178" s="50">
        <v>6.9516999999999998</v>
      </c>
      <c r="U178" s="50">
        <v>6.9588999999999999</v>
      </c>
      <c r="V178" s="50">
        <v>2.2250000000000001</v>
      </c>
      <c r="W178" s="22">
        <v>2.2349999999999999</v>
      </c>
      <c r="X178" s="22">
        <v>2.21</v>
      </c>
    </row>
    <row r="179" spans="1:24" ht="18.75" customHeight="1">
      <c r="A179" s="175">
        <v>45062</v>
      </c>
      <c r="B179" s="50">
        <v>173.40090000000001</v>
      </c>
      <c r="C179" s="50">
        <v>140.13229999999999</v>
      </c>
      <c r="D179" s="50">
        <v>130</v>
      </c>
      <c r="E179" s="50">
        <v>17.989999999999998</v>
      </c>
      <c r="F179" s="51">
        <v>5.1402998851053414E-2</v>
      </c>
      <c r="G179" s="51">
        <v>4.0820999087579544E-2</v>
      </c>
      <c r="H179" s="51">
        <v>3.7445999163016677E-2</v>
      </c>
      <c r="I179" s="51">
        <v>3.525699921194464E-2</v>
      </c>
      <c r="J179" s="51">
        <v>3.5338999210111799E-2</v>
      </c>
      <c r="K179" s="51">
        <v>3.5227999212592842E-2</v>
      </c>
      <c r="L179" s="51">
        <v>3.8536999138630929E-2</v>
      </c>
      <c r="M179" s="51">
        <v>3.7445999163016677E-2</v>
      </c>
      <c r="N179" s="51">
        <v>2.3619999472051859E-2</v>
      </c>
      <c r="O179" s="52">
        <v>153.8742</v>
      </c>
      <c r="P179" s="50">
        <v>1730</v>
      </c>
      <c r="Q179" s="52">
        <v>1419.03</v>
      </c>
      <c r="R179" s="50">
        <v>8329.6</v>
      </c>
      <c r="S179" s="30">
        <v>102.681</v>
      </c>
      <c r="T179" s="50">
        <v>6.9591000000000003</v>
      </c>
      <c r="U179" s="50">
        <v>6.9710999999999999</v>
      </c>
      <c r="V179" s="50">
        <v>2.1800000000000002</v>
      </c>
      <c r="W179" s="22">
        <v>2.1850000000000001</v>
      </c>
      <c r="X179" s="22">
        <v>2.165</v>
      </c>
    </row>
    <row r="180" spans="1:24" ht="18.75" customHeight="1">
      <c r="A180" s="175">
        <v>45061</v>
      </c>
      <c r="B180" s="50">
        <v>173.62620000000001</v>
      </c>
      <c r="C180" s="50">
        <v>140.87889999999999</v>
      </c>
      <c r="D180" s="50">
        <v>130</v>
      </c>
      <c r="E180" s="50">
        <v>17.12</v>
      </c>
      <c r="F180" s="51">
        <v>5.1228998854942615E-2</v>
      </c>
      <c r="G180" s="51">
        <v>4.0103999103605743E-2</v>
      </c>
      <c r="H180" s="51">
        <v>3.6721999179199341E-2</v>
      </c>
      <c r="I180" s="51">
        <v>3.4685999224707484E-2</v>
      </c>
      <c r="J180" s="51">
        <v>3.5018999217264354E-2</v>
      </c>
      <c r="K180" s="51">
        <v>3.4793999222293495E-2</v>
      </c>
      <c r="L180" s="51">
        <v>3.841899914126843E-2</v>
      </c>
      <c r="M180" s="51">
        <v>3.6721999179199341E-2</v>
      </c>
      <c r="N180" s="51">
        <v>2.3559999473392962E-2</v>
      </c>
      <c r="O180" s="52">
        <v>153.81720000000001</v>
      </c>
      <c r="P180" s="50">
        <v>1730</v>
      </c>
      <c r="Q180" s="52">
        <v>1419.03</v>
      </c>
      <c r="R180" s="50">
        <v>8329.6</v>
      </c>
      <c r="S180" s="30">
        <v>102.05800000000001</v>
      </c>
      <c r="T180" s="50">
        <v>6.9489000000000001</v>
      </c>
      <c r="U180" s="50">
        <v>6.9596</v>
      </c>
      <c r="V180" s="50">
        <v>2.2250000000000001</v>
      </c>
      <c r="W180" s="22">
        <v>2.2250000000000001</v>
      </c>
      <c r="X180" s="22">
        <v>2.2050000000000001</v>
      </c>
    </row>
    <row r="181" spans="1:24" ht="18.75" customHeight="1">
      <c r="A181" s="175">
        <v>45058</v>
      </c>
      <c r="B181" s="50">
        <v>173.69319999999999</v>
      </c>
      <c r="C181" s="50">
        <v>141.65790000000001</v>
      </c>
      <c r="D181" s="50">
        <v>130</v>
      </c>
      <c r="E181" s="50">
        <v>17.03</v>
      </c>
      <c r="F181" s="51">
        <v>5.1521998848393556E-2</v>
      </c>
      <c r="G181" s="51">
        <v>3.9871999108791349E-2</v>
      </c>
      <c r="H181" s="51">
        <v>3.6554999182932077E-2</v>
      </c>
      <c r="I181" s="51">
        <v>3.4461999229714275E-2</v>
      </c>
      <c r="J181" s="51">
        <v>3.4624999226070936E-2</v>
      </c>
      <c r="K181" s="51">
        <v>3.451499922852963E-2</v>
      </c>
      <c r="L181" s="51">
        <v>3.788799915313721E-2</v>
      </c>
      <c r="M181" s="51">
        <v>3.6554999182932077E-2</v>
      </c>
      <c r="N181" s="51">
        <v>2.3429999476298688E-2</v>
      </c>
      <c r="O181" s="52">
        <v>153.66659999999999</v>
      </c>
      <c r="P181" s="50">
        <v>1730</v>
      </c>
      <c r="Q181" s="52">
        <v>1419.03</v>
      </c>
      <c r="R181" s="50">
        <v>8329.6</v>
      </c>
      <c r="S181" s="30">
        <v>101.477</v>
      </c>
      <c r="T181" s="50">
        <v>6.9303999999999997</v>
      </c>
      <c r="U181" s="50">
        <v>6.9389000000000003</v>
      </c>
      <c r="V181" s="50">
        <v>2.29</v>
      </c>
      <c r="W181" s="22">
        <v>2.29</v>
      </c>
      <c r="X181" s="22">
        <v>2.27</v>
      </c>
    </row>
    <row r="182" spans="1:24" ht="18.75" customHeight="1">
      <c r="A182" s="175">
        <v>45057</v>
      </c>
      <c r="B182" s="50">
        <v>174.08920000000001</v>
      </c>
      <c r="C182" s="50">
        <v>141.88310000000001</v>
      </c>
      <c r="D182" s="50">
        <v>130.68799999999999</v>
      </c>
      <c r="E182" s="50">
        <v>16.93</v>
      </c>
      <c r="F182" s="51">
        <v>5.1491998849064115E-2</v>
      </c>
      <c r="G182" s="51">
        <v>3.8993999128416182E-2</v>
      </c>
      <c r="H182" s="51">
        <v>3.5612999203987424E-2</v>
      </c>
      <c r="I182" s="51">
        <v>3.3552999250032009E-2</v>
      </c>
      <c r="J182" s="51">
        <v>3.3842999243550005E-2</v>
      </c>
      <c r="K182" s="51">
        <v>3.360499924886972E-2</v>
      </c>
      <c r="L182" s="51">
        <v>3.7401999164000152E-2</v>
      </c>
      <c r="M182" s="51">
        <v>3.5612999203987424E-2</v>
      </c>
      <c r="N182" s="51">
        <v>2.3359999477863311E-2</v>
      </c>
      <c r="O182" s="52">
        <v>153.65209999999999</v>
      </c>
      <c r="P182" s="50">
        <v>1730</v>
      </c>
      <c r="Q182" s="52">
        <v>1419.03</v>
      </c>
      <c r="R182" s="50">
        <v>8329.6</v>
      </c>
      <c r="S182" s="30">
        <v>101.605</v>
      </c>
      <c r="T182" s="50">
        <v>6.9203999999999999</v>
      </c>
      <c r="U182" s="50">
        <v>6.9249999999999998</v>
      </c>
      <c r="V182" s="50">
        <v>2.2949999999999999</v>
      </c>
      <c r="W182" s="22">
        <v>2.2949999999999999</v>
      </c>
      <c r="X182" s="22">
        <v>2.2549999999999999</v>
      </c>
    </row>
    <row r="183" spans="1:24" ht="18.75" customHeight="1">
      <c r="A183" s="175">
        <v>45056</v>
      </c>
      <c r="B183" s="50">
        <v>173.84020000000001</v>
      </c>
      <c r="C183" s="50">
        <v>141.57050000000001</v>
      </c>
      <c r="D183" s="50">
        <v>134.625</v>
      </c>
      <c r="E183" s="50">
        <v>16.940000000000001</v>
      </c>
      <c r="F183" s="51">
        <v>5.1966998838447034E-2</v>
      </c>
      <c r="G183" s="51">
        <v>3.9097999126091604E-2</v>
      </c>
      <c r="H183" s="51">
        <v>3.5723999201506373E-2</v>
      </c>
      <c r="I183" s="51">
        <v>3.38449992435053E-2</v>
      </c>
      <c r="J183" s="51">
        <v>3.4425999230518936E-2</v>
      </c>
      <c r="K183" s="51">
        <v>3.4059999238699679E-2</v>
      </c>
      <c r="L183" s="51">
        <v>3.7964999151416122E-2</v>
      </c>
      <c r="M183" s="51">
        <v>3.5723999201506373E-2</v>
      </c>
      <c r="N183" s="51">
        <v>2.3839999467134474E-2</v>
      </c>
      <c r="O183" s="52">
        <v>153.61600000000001</v>
      </c>
      <c r="P183" s="50">
        <v>1730</v>
      </c>
      <c r="Q183" s="52">
        <v>1419.03</v>
      </c>
      <c r="R183" s="50">
        <v>8329.6</v>
      </c>
      <c r="S183" s="30">
        <v>101.377</v>
      </c>
      <c r="T183" s="50">
        <v>6.9142000000000001</v>
      </c>
      <c r="U183" s="50">
        <v>6.92</v>
      </c>
      <c r="V183" s="50">
        <v>2.2949999999999999</v>
      </c>
      <c r="W183" s="22">
        <v>2.29</v>
      </c>
      <c r="X183" s="22">
        <v>2.2599999999999998</v>
      </c>
    </row>
    <row r="184" spans="1:24" ht="18.75" customHeight="1">
      <c r="A184" s="175">
        <v>45055</v>
      </c>
      <c r="B184" s="50">
        <v>173.24010000000001</v>
      </c>
      <c r="C184" s="50">
        <v>142.55459999999999</v>
      </c>
      <c r="D184" s="50">
        <v>134</v>
      </c>
      <c r="E184" s="50">
        <v>17.71</v>
      </c>
      <c r="F184" s="51">
        <v>5.1818998841755087E-2</v>
      </c>
      <c r="G184" s="51">
        <v>4.0220999100990591E-2</v>
      </c>
      <c r="H184" s="51">
        <v>3.723699916768819E-2</v>
      </c>
      <c r="I184" s="51">
        <v>3.4946999218873676E-2</v>
      </c>
      <c r="J184" s="51">
        <v>3.5185999213531619E-2</v>
      </c>
      <c r="K184" s="51">
        <v>3.4947999218851326E-2</v>
      </c>
      <c r="L184" s="51">
        <v>3.8380999142117796E-2</v>
      </c>
      <c r="M184" s="51">
        <v>3.723699916768819E-2</v>
      </c>
      <c r="N184" s="51">
        <v>2.3979999464005232E-2</v>
      </c>
      <c r="O184" s="52">
        <v>153.52760000000001</v>
      </c>
      <c r="P184" s="50">
        <v>1730</v>
      </c>
      <c r="Q184" s="52">
        <v>1419.03</v>
      </c>
      <c r="R184" s="50">
        <v>8329.6</v>
      </c>
      <c r="S184" s="30">
        <v>101.214</v>
      </c>
      <c r="T184" s="50">
        <v>6.9093999999999998</v>
      </c>
      <c r="U184" s="50">
        <v>6.9218999999999999</v>
      </c>
      <c r="V184" s="50">
        <v>2.2650000000000001</v>
      </c>
      <c r="W184" s="22">
        <v>2.2599999999999998</v>
      </c>
      <c r="X184" s="22">
        <v>2.2200000000000002</v>
      </c>
    </row>
    <row r="185" spans="1:24" ht="18.75" customHeight="1">
      <c r="A185" s="175">
        <v>45054</v>
      </c>
      <c r="B185" s="50">
        <v>173.309</v>
      </c>
      <c r="C185" s="50">
        <v>143.54859999999999</v>
      </c>
      <c r="D185" s="50">
        <v>132.68799999999999</v>
      </c>
      <c r="E185" s="50">
        <v>16.98</v>
      </c>
      <c r="F185" s="51">
        <v>5.2007998837530614E-2</v>
      </c>
      <c r="G185" s="51">
        <v>4.0011999105662104E-2</v>
      </c>
      <c r="H185" s="51">
        <v>3.7180999168939889E-2</v>
      </c>
      <c r="I185" s="51">
        <v>3.4911999219655994E-2</v>
      </c>
      <c r="J185" s="51">
        <v>3.5071999216079716E-2</v>
      </c>
      <c r="K185" s="51">
        <v>3.4896999219991266E-2</v>
      </c>
      <c r="L185" s="51">
        <v>3.8226999145559971E-2</v>
      </c>
      <c r="M185" s="51">
        <v>3.7180999168939889E-2</v>
      </c>
      <c r="N185" s="51">
        <v>2.4029999462887645E-2</v>
      </c>
      <c r="O185" s="52">
        <v>153.494</v>
      </c>
      <c r="P185" s="50">
        <v>1730</v>
      </c>
      <c r="Q185" s="52">
        <v>1419.03</v>
      </c>
      <c r="R185" s="50">
        <v>8329.6</v>
      </c>
      <c r="S185" s="30">
        <v>101.399</v>
      </c>
      <c r="T185" s="50">
        <v>6.9112999999999998</v>
      </c>
      <c r="U185" s="50">
        <v>6.9153000000000002</v>
      </c>
      <c r="V185" s="50">
        <v>2.33</v>
      </c>
      <c r="W185" s="22">
        <v>2.3250000000000002</v>
      </c>
      <c r="X185" s="22">
        <v>2.2850000000000001</v>
      </c>
    </row>
    <row r="186" spans="1:24" ht="18.75" customHeight="1">
      <c r="A186" s="175">
        <v>45051</v>
      </c>
      <c r="B186" s="50">
        <v>173.7431</v>
      </c>
      <c r="C186" s="50">
        <v>144.62139999999999</v>
      </c>
      <c r="D186" s="50">
        <v>135.68799999999999</v>
      </c>
      <c r="E186" s="50">
        <v>17.190000000000001</v>
      </c>
      <c r="F186" s="51">
        <v>5.20159988373518E-2</v>
      </c>
      <c r="G186" s="51">
        <v>3.9138999125175176E-2</v>
      </c>
      <c r="H186" s="51">
        <v>3.6417999185994268E-2</v>
      </c>
      <c r="I186" s="51">
        <v>3.4103999237716197E-2</v>
      </c>
      <c r="J186" s="51">
        <v>3.4369999231770636E-2</v>
      </c>
      <c r="K186" s="51">
        <v>3.4111999237537383E-2</v>
      </c>
      <c r="L186" s="51">
        <v>3.7534999161027371E-2</v>
      </c>
      <c r="M186" s="51">
        <v>3.6417999185994268E-2</v>
      </c>
      <c r="N186" s="51">
        <v>2.3979999464005232E-2</v>
      </c>
      <c r="O186" s="52">
        <v>153.39619999999999</v>
      </c>
      <c r="P186" s="50">
        <v>1730</v>
      </c>
      <c r="Q186" s="52">
        <v>1419.03</v>
      </c>
      <c r="R186" s="50">
        <v>8329.6</v>
      </c>
      <c r="S186" s="30">
        <v>101.343</v>
      </c>
      <c r="T186" s="50">
        <v>6.9126000000000003</v>
      </c>
      <c r="U186" s="50">
        <v>6.9222999999999999</v>
      </c>
      <c r="V186" s="50">
        <v>2.3250000000000002</v>
      </c>
      <c r="W186" s="22">
        <v>2.3250000000000002</v>
      </c>
      <c r="X186" s="22">
        <v>2.2850000000000001</v>
      </c>
    </row>
    <row r="187" spans="1:24" ht="18.75" customHeight="1">
      <c r="A187" s="175">
        <v>45050</v>
      </c>
      <c r="B187" s="50">
        <v>174.16720000000001</v>
      </c>
      <c r="C187" s="50">
        <v>145.29910000000001</v>
      </c>
      <c r="D187" s="50">
        <v>135.81299999999999</v>
      </c>
      <c r="E187" s="50">
        <v>20.09</v>
      </c>
      <c r="F187" s="51">
        <v>5.1985998838022351E-2</v>
      </c>
      <c r="G187" s="51">
        <v>3.7902999152801931E-2</v>
      </c>
      <c r="H187" s="51">
        <v>3.5128999214805667E-2</v>
      </c>
      <c r="I187" s="51">
        <v>3.3285999255999919E-2</v>
      </c>
      <c r="J187" s="51">
        <v>3.3786999244801698E-2</v>
      </c>
      <c r="K187" s="51">
        <v>3.3457999252155424E-2</v>
      </c>
      <c r="L187" s="51">
        <v>3.7295999166369435E-2</v>
      </c>
      <c r="M187" s="51">
        <v>3.5128999214805667E-2</v>
      </c>
      <c r="N187" s="51">
        <v>2.4189999459311367E-2</v>
      </c>
      <c r="O187" s="52">
        <v>153.38220000000001</v>
      </c>
      <c r="P187" s="50">
        <v>1730</v>
      </c>
      <c r="Q187" s="52">
        <v>1419.03</v>
      </c>
      <c r="R187" s="50">
        <v>8329.6</v>
      </c>
      <c r="S187" s="30">
        <v>101.958</v>
      </c>
      <c r="T187" s="50">
        <v>6.9126000000000003</v>
      </c>
      <c r="U187" s="50">
        <v>6.9345999999999997</v>
      </c>
      <c r="V187" s="50">
        <v>2.37</v>
      </c>
      <c r="W187" s="22">
        <v>2.37</v>
      </c>
      <c r="X187" s="22">
        <v>2.335</v>
      </c>
    </row>
    <row r="188" spans="1:24" ht="18.75" customHeight="1">
      <c r="A188" s="175">
        <v>45049</v>
      </c>
      <c r="B188" s="50">
        <v>174.1799</v>
      </c>
      <c r="C188" s="50">
        <v>145.53579999999999</v>
      </c>
      <c r="D188" s="50">
        <v>132.81299999999999</v>
      </c>
      <c r="E188" s="50">
        <v>18.34</v>
      </c>
      <c r="F188" s="51">
        <v>5.1810998841933902E-2</v>
      </c>
      <c r="G188" s="51">
        <v>3.8047999149560932E-2</v>
      </c>
      <c r="H188" s="51">
        <v>3.5019999217241998E-2</v>
      </c>
      <c r="I188" s="51">
        <v>3.2979999262839559E-2</v>
      </c>
      <c r="J188" s="51">
        <v>3.3355999254435297E-2</v>
      </c>
      <c r="K188" s="51">
        <v>3.3132999259419739E-2</v>
      </c>
      <c r="L188" s="51">
        <v>3.6820999176986516E-2</v>
      </c>
      <c r="M188" s="51">
        <v>3.5019999217241998E-2</v>
      </c>
      <c r="N188" s="51">
        <v>2.4409999454393982E-2</v>
      </c>
      <c r="O188" s="52">
        <v>153.35429999999999</v>
      </c>
      <c r="P188" s="50">
        <v>1730</v>
      </c>
      <c r="Q188" s="52">
        <v>1419.03</v>
      </c>
      <c r="R188" s="50">
        <v>8329.6</v>
      </c>
      <c r="S188" s="30">
        <v>102.151</v>
      </c>
      <c r="T188" s="50">
        <v>6.9126000000000003</v>
      </c>
      <c r="U188" s="50">
        <v>6.9617000000000004</v>
      </c>
      <c r="V188" s="50">
        <v>2.37</v>
      </c>
      <c r="W188" s="22">
        <v>2.3650000000000002</v>
      </c>
      <c r="X188" s="22">
        <v>2.3199999999999998</v>
      </c>
    </row>
    <row r="189" spans="1:24" ht="18.75" customHeight="1">
      <c r="A189" s="175">
        <v>45048</v>
      </c>
      <c r="B189" s="50">
        <v>173.71190000000001</v>
      </c>
      <c r="C189" s="50">
        <v>146.05029999999999</v>
      </c>
      <c r="D189" s="50">
        <v>130.06299999999999</v>
      </c>
      <c r="E189" s="50">
        <v>17.78</v>
      </c>
      <c r="F189" s="51">
        <v>5.1064998858608303E-2</v>
      </c>
      <c r="G189" s="51">
        <v>3.9612999114580452E-2</v>
      </c>
      <c r="H189" s="51">
        <v>3.676199917830527E-2</v>
      </c>
      <c r="I189" s="51">
        <v>3.4483999229222538E-2</v>
      </c>
      <c r="J189" s="51">
        <v>3.4238999234698718E-2</v>
      </c>
      <c r="K189" s="51">
        <v>3.4340999232418831E-2</v>
      </c>
      <c r="L189" s="51">
        <v>3.7118999170325698E-2</v>
      </c>
      <c r="M189" s="51">
        <v>3.676199917830527E-2</v>
      </c>
      <c r="N189" s="51">
        <v>2.4409999454393982E-2</v>
      </c>
      <c r="O189" s="52">
        <v>153.35429999999999</v>
      </c>
      <c r="P189" s="50">
        <v>1730</v>
      </c>
      <c r="Q189" s="52">
        <v>1472.79</v>
      </c>
      <c r="R189" s="50">
        <v>7940.9000000000005</v>
      </c>
      <c r="S189" s="30">
        <v>101.65900000000001</v>
      </c>
      <c r="T189" s="50">
        <v>6.9126000000000003</v>
      </c>
      <c r="U189" s="50">
        <v>6.9272</v>
      </c>
      <c r="V189" s="50">
        <v>2.37</v>
      </c>
      <c r="W189" s="22">
        <v>2.3650000000000002</v>
      </c>
      <c r="X189" s="22">
        <v>2.3199999999999998</v>
      </c>
    </row>
    <row r="190" spans="1:24" ht="18.75" customHeight="1">
      <c r="A190" s="175">
        <v>45047</v>
      </c>
      <c r="B190" s="50">
        <v>172.613</v>
      </c>
      <c r="C190" s="50">
        <v>146.62289999999999</v>
      </c>
      <c r="D190" s="50">
        <v>129.625</v>
      </c>
      <c r="E190" s="50">
        <v>16.079999999999998</v>
      </c>
      <c r="F190" s="51">
        <v>5.0112998879887169E-2</v>
      </c>
      <c r="G190" s="51">
        <v>4.1406999074481428E-2</v>
      </c>
      <c r="H190" s="51">
        <v>3.8623999136686328E-2</v>
      </c>
      <c r="I190" s="51">
        <v>3.6344999187625945E-2</v>
      </c>
      <c r="J190" s="51">
        <v>3.5680999202467499E-2</v>
      </c>
      <c r="K190" s="51">
        <v>3.6043999194353818E-2</v>
      </c>
      <c r="L190" s="51">
        <v>3.8080999148823319E-2</v>
      </c>
      <c r="M190" s="51">
        <v>3.8623999136686328E-2</v>
      </c>
      <c r="N190" s="51">
        <v>2.4409999454393982E-2</v>
      </c>
      <c r="O190" s="52">
        <v>153.3432</v>
      </c>
      <c r="P190" s="50">
        <v>1730</v>
      </c>
      <c r="Q190" s="52">
        <v>1472.79</v>
      </c>
      <c r="R190" s="50">
        <v>7940.9000000000005</v>
      </c>
      <c r="S190" s="30">
        <v>101.503</v>
      </c>
      <c r="T190" s="50">
        <v>6.9225000000000003</v>
      </c>
      <c r="U190" s="50">
        <v>6.9301000000000004</v>
      </c>
      <c r="V190" s="50">
        <v>2.3675000000000002</v>
      </c>
      <c r="W190" s="22">
        <v>2.36</v>
      </c>
      <c r="X190" s="22">
        <v>2.31</v>
      </c>
    </row>
    <row r="191" spans="1:24" ht="18.75" customHeight="1">
      <c r="A191" s="175">
        <v>45044</v>
      </c>
      <c r="B191" s="50">
        <v>173.59549999999999</v>
      </c>
      <c r="C191" s="50">
        <v>146.7765</v>
      </c>
      <c r="D191" s="50">
        <v>129.625</v>
      </c>
      <c r="E191" s="50">
        <v>15.78</v>
      </c>
      <c r="F191" s="51">
        <v>5.0301998875662682E-2</v>
      </c>
      <c r="G191" s="51">
        <v>4.0063999104499821E-2</v>
      </c>
      <c r="H191" s="51">
        <v>3.7156999169476332E-2</v>
      </c>
      <c r="I191" s="51">
        <v>3.482799922153354E-2</v>
      </c>
      <c r="J191" s="51">
        <v>3.4219999235123401E-2</v>
      </c>
      <c r="K191" s="51">
        <v>3.4568999227322636E-2</v>
      </c>
      <c r="L191" s="51">
        <v>3.6732999178953465E-2</v>
      </c>
      <c r="M191" s="51">
        <v>3.7156999169476332E-2</v>
      </c>
      <c r="N191" s="51">
        <v>2.4409999454393982E-2</v>
      </c>
      <c r="O191" s="52">
        <v>153.2842</v>
      </c>
      <c r="P191" s="50">
        <v>1730</v>
      </c>
      <c r="Q191" s="52">
        <v>1472.79</v>
      </c>
      <c r="R191" s="50">
        <v>7940.9000000000005</v>
      </c>
      <c r="S191" s="30">
        <v>101.467</v>
      </c>
      <c r="T191" s="50">
        <v>6.9279999999999999</v>
      </c>
      <c r="U191" s="50">
        <v>6.9413</v>
      </c>
      <c r="V191" s="50">
        <v>2.3650000000000002</v>
      </c>
      <c r="W191" s="22">
        <v>2.3650000000000002</v>
      </c>
      <c r="X191" s="22">
        <v>2.33</v>
      </c>
    </row>
    <row r="192" spans="1:24" ht="18.75" customHeight="1">
      <c r="A192" s="175">
        <v>45043</v>
      </c>
      <c r="B192" s="50">
        <v>172.8895</v>
      </c>
      <c r="C192" s="50">
        <v>146.6275</v>
      </c>
      <c r="D192" s="50">
        <v>130.625</v>
      </c>
      <c r="E192" s="50">
        <v>17.03</v>
      </c>
      <c r="F192" s="51">
        <v>5.1439998850226404E-2</v>
      </c>
      <c r="G192" s="51">
        <v>4.0681999090686441E-2</v>
      </c>
      <c r="H192" s="51">
        <v>3.8029999149963259E-2</v>
      </c>
      <c r="I192" s="51">
        <v>3.5911999197304249E-2</v>
      </c>
      <c r="J192" s="51">
        <v>3.5203999213129285E-2</v>
      </c>
      <c r="K192" s="51">
        <v>3.568199920244515E-2</v>
      </c>
      <c r="L192" s="51">
        <v>3.7498999161832032E-2</v>
      </c>
      <c r="M192" s="51">
        <v>3.8029999149963259E-2</v>
      </c>
      <c r="N192" s="51">
        <v>2.4469999453052879E-2</v>
      </c>
      <c r="O192" s="52">
        <v>153.24780000000001</v>
      </c>
      <c r="P192" s="50">
        <v>1730</v>
      </c>
      <c r="Q192" s="52">
        <v>1472.79</v>
      </c>
      <c r="R192" s="50">
        <v>7940.9000000000005</v>
      </c>
      <c r="S192" s="30">
        <v>101.863</v>
      </c>
      <c r="T192" s="50">
        <v>6.9325999999999999</v>
      </c>
      <c r="U192" s="50">
        <v>6.9420000000000002</v>
      </c>
      <c r="V192" s="50">
        <v>2.375</v>
      </c>
      <c r="W192" s="22">
        <v>2.37</v>
      </c>
      <c r="X192" s="22">
        <v>2.34</v>
      </c>
    </row>
    <row r="193" spans="1:24" ht="18.75" customHeight="1">
      <c r="A193" s="175">
        <v>45042</v>
      </c>
      <c r="B193" s="50">
        <v>173.3817</v>
      </c>
      <c r="C193" s="50">
        <v>146.518</v>
      </c>
      <c r="D193" s="50">
        <v>132.81299999999999</v>
      </c>
      <c r="E193" s="50">
        <v>18.84</v>
      </c>
      <c r="F193" s="51">
        <v>5.1082998858205969E-2</v>
      </c>
      <c r="G193" s="51">
        <v>3.950899911690503E-2</v>
      </c>
      <c r="H193" s="51">
        <v>3.6906999175064265E-2</v>
      </c>
      <c r="I193" s="51">
        <v>3.4974999218247829E-2</v>
      </c>
      <c r="J193" s="51">
        <v>3.4484999229200189E-2</v>
      </c>
      <c r="K193" s="51">
        <v>3.4711999224126343E-2</v>
      </c>
      <c r="L193" s="51">
        <v>3.7021999172493818E-2</v>
      </c>
      <c r="M193" s="51">
        <v>3.6906999175064265E-2</v>
      </c>
      <c r="N193" s="51">
        <v>2.4689999448135495E-2</v>
      </c>
      <c r="O193" s="52">
        <v>153.14850000000001</v>
      </c>
      <c r="P193" s="50">
        <v>1730</v>
      </c>
      <c r="Q193" s="52">
        <v>1472.79</v>
      </c>
      <c r="R193" s="50">
        <v>7940.9000000000005</v>
      </c>
      <c r="S193" s="30">
        <v>101.348</v>
      </c>
      <c r="T193" s="50">
        <v>6.8958000000000004</v>
      </c>
      <c r="U193" s="50">
        <v>6.9036999999999997</v>
      </c>
      <c r="V193" s="50">
        <v>2.46</v>
      </c>
      <c r="W193" s="22">
        <v>2.46</v>
      </c>
      <c r="X193" s="22">
        <v>2.4249999999999998</v>
      </c>
    </row>
    <row r="194" spans="1:24" ht="18.75" customHeight="1">
      <c r="A194" s="175">
        <v>45041</v>
      </c>
      <c r="B194" s="50">
        <v>173.7775</v>
      </c>
      <c r="C194" s="50">
        <v>146.5428</v>
      </c>
      <c r="D194" s="50">
        <v>129.18799999999999</v>
      </c>
      <c r="E194" s="50">
        <v>18.760000000000002</v>
      </c>
      <c r="F194" s="51">
        <v>5.0232998877204955E-2</v>
      </c>
      <c r="G194" s="51">
        <v>3.9543999116122726E-2</v>
      </c>
      <c r="H194" s="51">
        <v>3.6460999185033142E-2</v>
      </c>
      <c r="I194" s="51">
        <v>3.4490999229066073E-2</v>
      </c>
      <c r="J194" s="51">
        <v>3.3995999240130186E-2</v>
      </c>
      <c r="K194" s="51">
        <v>3.4230999234877525E-2</v>
      </c>
      <c r="L194" s="51">
        <v>3.6584999182261525E-2</v>
      </c>
      <c r="M194" s="51">
        <v>3.6460999185033142E-2</v>
      </c>
      <c r="N194" s="51">
        <v>2.4739999447017911E-2</v>
      </c>
      <c r="O194" s="52">
        <v>153.0744</v>
      </c>
      <c r="P194" s="50">
        <v>1730</v>
      </c>
      <c r="Q194" s="52">
        <v>1472.79</v>
      </c>
      <c r="R194" s="50">
        <v>7940.9000000000005</v>
      </c>
      <c r="S194" s="30">
        <v>101.822</v>
      </c>
      <c r="T194" s="50">
        <v>6.8914</v>
      </c>
      <c r="U194" s="50">
        <v>6.8985000000000003</v>
      </c>
      <c r="V194" s="50">
        <v>2.5150000000000001</v>
      </c>
      <c r="W194" s="22">
        <v>2.5049999999999999</v>
      </c>
      <c r="X194" s="22">
        <v>2.4700000000000002</v>
      </c>
    </row>
    <row r="195" spans="1:24" ht="18.75" customHeight="1">
      <c r="A195" s="175">
        <v>45040</v>
      </c>
      <c r="B195" s="50">
        <v>172.91579999999999</v>
      </c>
      <c r="C195" s="50">
        <v>146.6711</v>
      </c>
      <c r="D195" s="50">
        <v>128.375</v>
      </c>
      <c r="E195" s="50">
        <v>16.89</v>
      </c>
      <c r="F195" s="51">
        <v>4.967199888974428E-2</v>
      </c>
      <c r="G195" s="51">
        <v>4.0881999086216085E-2</v>
      </c>
      <c r="H195" s="51">
        <v>3.7888999153114854E-2</v>
      </c>
      <c r="I195" s="51">
        <v>3.5705999201908707E-2</v>
      </c>
      <c r="J195" s="51">
        <v>3.4900999219901863E-2</v>
      </c>
      <c r="K195" s="51">
        <v>3.5273999211564662E-2</v>
      </c>
      <c r="L195" s="51">
        <v>3.7091999170929195E-2</v>
      </c>
      <c r="M195" s="51">
        <v>3.7888999153114854E-2</v>
      </c>
      <c r="N195" s="51">
        <v>2.4749999446794391E-2</v>
      </c>
      <c r="O195" s="52">
        <v>153.0735</v>
      </c>
      <c r="P195" s="50">
        <v>1730</v>
      </c>
      <c r="Q195" s="52">
        <v>1472.79</v>
      </c>
      <c r="R195" s="50">
        <v>7940.9000000000005</v>
      </c>
      <c r="S195" s="30">
        <v>101.84</v>
      </c>
      <c r="T195" s="50">
        <v>6.8742000000000001</v>
      </c>
      <c r="U195" s="50">
        <v>6.8842999999999996</v>
      </c>
      <c r="V195" s="50">
        <v>2.5</v>
      </c>
      <c r="W195" s="22">
        <v>2.5</v>
      </c>
      <c r="X195" s="22">
        <v>2.4849999999999999</v>
      </c>
    </row>
    <row r="196" spans="1:24" ht="18.75" customHeight="1">
      <c r="A196" s="175">
        <v>45037</v>
      </c>
      <c r="B196" s="50">
        <v>172.69820000000001</v>
      </c>
      <c r="C196" s="50">
        <v>148.3766</v>
      </c>
      <c r="D196" s="50">
        <v>126.25</v>
      </c>
      <c r="E196" s="50">
        <v>17.170000000000002</v>
      </c>
      <c r="F196" s="51">
        <v>4.9698998889140783E-2</v>
      </c>
      <c r="G196" s="51">
        <v>4.1240999078191821E-2</v>
      </c>
      <c r="H196" s="51">
        <v>3.8421999141201375E-2</v>
      </c>
      <c r="I196" s="51">
        <v>3.6140999192185698E-2</v>
      </c>
      <c r="J196" s="51">
        <v>3.5222999212704602E-2</v>
      </c>
      <c r="K196" s="51">
        <v>3.5682999202422794E-2</v>
      </c>
      <c r="L196" s="51">
        <v>3.7312999165989458E-2</v>
      </c>
      <c r="M196" s="51">
        <v>3.8421999141201375E-2</v>
      </c>
      <c r="N196" s="51">
        <v>2.4759999446570872E-2</v>
      </c>
      <c r="O196" s="52">
        <v>153.03710000000001</v>
      </c>
      <c r="P196" s="50">
        <v>1730</v>
      </c>
      <c r="Q196" s="52">
        <v>1472.79</v>
      </c>
      <c r="R196" s="50">
        <v>7940.9000000000005</v>
      </c>
      <c r="S196" s="30">
        <v>101.968</v>
      </c>
      <c r="T196" s="50">
        <v>6.8846999999999996</v>
      </c>
      <c r="U196" s="50">
        <v>6.8949999999999996</v>
      </c>
      <c r="V196" s="50">
        <v>2.4950000000000001</v>
      </c>
      <c r="W196" s="22">
        <v>2.4950000000000001</v>
      </c>
      <c r="X196" s="22">
        <v>2.4900000000000002</v>
      </c>
    </row>
    <row r="197" spans="1:24" ht="18.75" customHeight="1">
      <c r="A197" s="175">
        <v>45036</v>
      </c>
      <c r="B197" s="50">
        <v>172.69820000000001</v>
      </c>
      <c r="C197" s="50">
        <v>148.3766</v>
      </c>
      <c r="D197" s="50">
        <v>125.125</v>
      </c>
      <c r="E197" s="50">
        <v>17.170000000000002</v>
      </c>
      <c r="F197" s="51">
        <v>5.0581998869404197E-2</v>
      </c>
      <c r="G197" s="51">
        <v>4.1422999074123799E-2</v>
      </c>
      <c r="H197" s="51">
        <v>3.8560999138094486E-2</v>
      </c>
      <c r="I197" s="51">
        <v>3.6263999189436437E-2</v>
      </c>
      <c r="J197" s="51">
        <v>3.5317999210581187E-2</v>
      </c>
      <c r="K197" s="51">
        <v>3.5785999200120565E-2</v>
      </c>
      <c r="L197" s="51">
        <v>3.7400999164022508E-2</v>
      </c>
      <c r="M197" s="51">
        <v>3.8560999138094486E-2</v>
      </c>
      <c r="N197" s="51">
        <v>2.477999944612384E-2</v>
      </c>
      <c r="O197" s="52">
        <v>153.07550000000001</v>
      </c>
      <c r="P197" s="50">
        <v>1730</v>
      </c>
      <c r="Q197" s="52">
        <v>1472.79</v>
      </c>
      <c r="R197" s="50">
        <v>7940.9000000000005</v>
      </c>
      <c r="S197" s="30">
        <v>101.745</v>
      </c>
      <c r="T197" s="50">
        <v>6.8761999999999999</v>
      </c>
      <c r="U197" s="50">
        <v>6.8822999999999999</v>
      </c>
      <c r="V197" s="50">
        <v>2.4750000000000001</v>
      </c>
      <c r="W197" s="22">
        <v>2.48</v>
      </c>
      <c r="X197" s="22">
        <v>2.4550000000000001</v>
      </c>
    </row>
    <row r="198" spans="1:24" ht="18.75" customHeight="1">
      <c r="A198" s="175">
        <v>45035</v>
      </c>
      <c r="B198" s="50">
        <v>172.22829999999999</v>
      </c>
      <c r="C198" s="50">
        <v>149.4376</v>
      </c>
      <c r="D198" s="50">
        <v>124.125</v>
      </c>
      <c r="E198" s="50">
        <v>16.46</v>
      </c>
      <c r="F198" s="51">
        <v>5.0900998862273984E-2</v>
      </c>
      <c r="G198" s="51">
        <v>4.2436999051459132E-2</v>
      </c>
      <c r="H198" s="51">
        <v>3.9513999116793277E-2</v>
      </c>
      <c r="I198" s="51">
        <v>3.7012999172694981E-2</v>
      </c>
      <c r="J198" s="51">
        <v>3.590799919739366E-2</v>
      </c>
      <c r="K198" s="51">
        <v>3.6400999186374246E-2</v>
      </c>
      <c r="L198" s="51">
        <v>3.7864999153651296E-2</v>
      </c>
      <c r="M198" s="51">
        <v>3.9513999116793277E-2</v>
      </c>
      <c r="N198" s="51">
        <v>2.4809999445453285E-2</v>
      </c>
      <c r="O198" s="52">
        <v>153.06120000000001</v>
      </c>
      <c r="P198" s="50">
        <v>1730</v>
      </c>
      <c r="Q198" s="52">
        <v>1472.79</v>
      </c>
      <c r="R198" s="50">
        <v>7940.9000000000005</v>
      </c>
      <c r="S198" s="30">
        <v>102.10299999999999</v>
      </c>
      <c r="T198" s="50">
        <v>6.8799000000000001</v>
      </c>
      <c r="U198" s="50">
        <v>6.8826999999999998</v>
      </c>
      <c r="V198" s="50">
        <v>2.44</v>
      </c>
      <c r="W198" s="22">
        <v>2.4449999999999998</v>
      </c>
      <c r="X198" s="22">
        <v>2.4249499999999999</v>
      </c>
    </row>
    <row r="199" spans="1:24" ht="18.75" customHeight="1">
      <c r="A199" s="175">
        <v>45034</v>
      </c>
      <c r="B199" s="50">
        <v>172.40010000000001</v>
      </c>
      <c r="C199" s="50">
        <v>150.72620000000001</v>
      </c>
      <c r="D199" s="50">
        <v>122.438</v>
      </c>
      <c r="E199" s="50">
        <v>16.829999999999998</v>
      </c>
      <c r="F199" s="51">
        <v>5.070099886674434E-2</v>
      </c>
      <c r="G199" s="51">
        <v>4.1966999061964452E-2</v>
      </c>
      <c r="H199" s="51">
        <v>3.9091999126225706E-2</v>
      </c>
      <c r="I199" s="51">
        <v>3.6785999177768827E-2</v>
      </c>
      <c r="J199" s="51">
        <v>3.5755999200791123E-2</v>
      </c>
      <c r="K199" s="51">
        <v>3.6195999190956354E-2</v>
      </c>
      <c r="L199" s="51">
        <v>3.7873999153450133E-2</v>
      </c>
      <c r="M199" s="51">
        <v>3.9091999126225706E-2</v>
      </c>
      <c r="N199" s="51">
        <v>2.4889999443665146E-2</v>
      </c>
      <c r="O199" s="52">
        <v>152.99690000000001</v>
      </c>
      <c r="P199" s="50">
        <v>1730</v>
      </c>
      <c r="Q199" s="52">
        <v>1472.79</v>
      </c>
      <c r="R199" s="50">
        <v>7940.9000000000005</v>
      </c>
      <c r="S199" s="30">
        <v>101.55200000000001</v>
      </c>
      <c r="T199" s="50">
        <v>6.8691000000000004</v>
      </c>
      <c r="U199" s="50">
        <v>6.8728999999999996</v>
      </c>
      <c r="V199" s="50">
        <v>2.4550000000000001</v>
      </c>
      <c r="W199" s="22">
        <v>2.4550000000000001</v>
      </c>
      <c r="X199" s="22">
        <v>2.4300000000000002</v>
      </c>
    </row>
    <row r="200" spans="1:24" ht="18.75" customHeight="1">
      <c r="A200" s="175">
        <v>45033</v>
      </c>
      <c r="B200" s="50">
        <v>172.387</v>
      </c>
      <c r="C200" s="50">
        <v>151.2473</v>
      </c>
      <c r="D200" s="50">
        <v>120.5</v>
      </c>
      <c r="E200" s="50">
        <v>16.95</v>
      </c>
      <c r="F200" s="51">
        <v>4.9905998884513969E-2</v>
      </c>
      <c r="G200" s="51">
        <v>4.1941999062523251E-2</v>
      </c>
      <c r="H200" s="51">
        <v>3.920299912374467E-2</v>
      </c>
      <c r="I200" s="51">
        <v>3.6977999173477293E-2</v>
      </c>
      <c r="J200" s="51">
        <v>3.6003999195247889E-2</v>
      </c>
      <c r="K200" s="51">
        <v>3.6452999185211957E-2</v>
      </c>
      <c r="L200" s="51">
        <v>3.8106999148242178E-2</v>
      </c>
      <c r="M200" s="51">
        <v>3.920299912374467E-2</v>
      </c>
      <c r="N200" s="51">
        <v>2.4819999445229772E-2</v>
      </c>
      <c r="O200" s="52">
        <v>152.96279999999999</v>
      </c>
      <c r="P200" s="50">
        <v>1730</v>
      </c>
      <c r="Q200" s="52">
        <v>1472.79</v>
      </c>
      <c r="R200" s="50">
        <v>7940.9000000000005</v>
      </c>
      <c r="S200" s="30">
        <v>101.011</v>
      </c>
      <c r="T200" s="50">
        <v>6.8676000000000004</v>
      </c>
      <c r="U200" s="50">
        <v>6.8718000000000004</v>
      </c>
      <c r="V200" s="50">
        <v>2.44</v>
      </c>
      <c r="W200" s="22">
        <v>2.4500000000000002</v>
      </c>
      <c r="X200" s="22">
        <v>2.395</v>
      </c>
    </row>
    <row r="201" spans="1:24" ht="18.75" customHeight="1">
      <c r="A201" s="175">
        <v>45030</v>
      </c>
      <c r="B201" s="50">
        <v>172.6207</v>
      </c>
      <c r="C201" s="50">
        <v>151.8058</v>
      </c>
      <c r="D201" s="50">
        <v>124.063</v>
      </c>
      <c r="E201" s="50">
        <v>17.07</v>
      </c>
      <c r="F201" s="51">
        <v>4.9860998885519807E-2</v>
      </c>
      <c r="G201" s="51">
        <v>4.0988999083824459E-2</v>
      </c>
      <c r="H201" s="51">
        <v>3.8306999143771829E-2</v>
      </c>
      <c r="I201" s="51">
        <v>3.60559991940856E-2</v>
      </c>
      <c r="J201" s="51">
        <v>3.5127999214828017E-2</v>
      </c>
      <c r="K201" s="51">
        <v>3.5531999205797908E-2</v>
      </c>
      <c r="L201" s="51">
        <v>3.7347999165207146E-2</v>
      </c>
      <c r="M201" s="51">
        <v>3.8306999143771829E-2</v>
      </c>
      <c r="N201" s="51">
        <v>2.4819999445229772E-2</v>
      </c>
      <c r="O201" s="52">
        <v>152.9605</v>
      </c>
      <c r="P201" s="50">
        <v>1730</v>
      </c>
      <c r="Q201" s="52">
        <v>1472.79</v>
      </c>
      <c r="R201" s="50">
        <v>7940.9000000000005</v>
      </c>
      <c r="S201" s="30">
        <v>101.5</v>
      </c>
      <c r="T201" s="50">
        <v>6.8730000000000002</v>
      </c>
      <c r="U201" s="50">
        <v>6.8808999999999996</v>
      </c>
      <c r="V201" s="50">
        <v>2.4525000000000001</v>
      </c>
      <c r="W201" s="22">
        <v>2.4550000000000001</v>
      </c>
      <c r="X201" s="22">
        <v>2.4</v>
      </c>
    </row>
    <row r="202" spans="1:24" ht="18.75" customHeight="1">
      <c r="A202" s="175">
        <v>45029</v>
      </c>
      <c r="B202" s="50">
        <v>173.01249999999999</v>
      </c>
      <c r="C202" s="50">
        <v>151.9743</v>
      </c>
      <c r="D202" s="50">
        <v>125.625</v>
      </c>
      <c r="E202" s="50">
        <v>17.8</v>
      </c>
      <c r="F202" s="51">
        <v>4.9568998892046509E-2</v>
      </c>
      <c r="G202" s="51">
        <v>3.9682999113015829E-2</v>
      </c>
      <c r="H202" s="51">
        <v>3.7026999172382058E-2</v>
      </c>
      <c r="I202" s="51">
        <v>3.5002999217621983E-2</v>
      </c>
      <c r="J202" s="51">
        <v>3.4448999230004849E-2</v>
      </c>
      <c r="K202" s="51">
        <v>3.469499922450632E-2</v>
      </c>
      <c r="L202" s="51">
        <v>3.6872999175824227E-2</v>
      </c>
      <c r="M202" s="51">
        <v>3.7026999172382058E-2</v>
      </c>
      <c r="N202" s="51">
        <v>2.4869999444112181E-2</v>
      </c>
      <c r="O202" s="52">
        <v>152.91579999999999</v>
      </c>
      <c r="P202" s="50">
        <v>1730</v>
      </c>
      <c r="Q202" s="52">
        <v>1472.79</v>
      </c>
      <c r="R202" s="50">
        <v>7940.9000000000005</v>
      </c>
      <c r="S202" s="30">
        <v>102.20399999999999</v>
      </c>
      <c r="T202" s="50">
        <v>6.8860000000000001</v>
      </c>
      <c r="U202" s="50">
        <v>6.8939000000000004</v>
      </c>
      <c r="V202" s="50">
        <v>2.48</v>
      </c>
      <c r="W202" s="22">
        <v>2.4849999999999999</v>
      </c>
      <c r="X202" s="22">
        <v>2.4350000000000001</v>
      </c>
    </row>
    <row r="203" spans="1:24" ht="18.75" customHeight="1">
      <c r="A203" s="175">
        <v>45028</v>
      </c>
      <c r="B203" s="50">
        <v>173.10589999999999</v>
      </c>
      <c r="C203" s="50">
        <v>151.90600000000001</v>
      </c>
      <c r="D203" s="50">
        <v>127.313</v>
      </c>
      <c r="E203" s="50">
        <v>19.09</v>
      </c>
      <c r="F203" s="51">
        <v>4.9445998894795777E-2</v>
      </c>
      <c r="G203" s="51">
        <v>3.9577999115362764E-2</v>
      </c>
      <c r="H203" s="51">
        <v>3.6887999175488947E-2</v>
      </c>
      <c r="I203" s="51">
        <v>3.4624999226070936E-2</v>
      </c>
      <c r="J203" s="51">
        <v>3.390599924214184E-2</v>
      </c>
      <c r="K203" s="51">
        <v>3.4190999235771596E-2</v>
      </c>
      <c r="L203" s="51">
        <v>3.6247999189794065E-2</v>
      </c>
      <c r="M203" s="51">
        <v>3.6887999175488947E-2</v>
      </c>
      <c r="N203" s="51">
        <v>2.4809999445453285E-2</v>
      </c>
      <c r="O203" s="52">
        <v>152.85740000000001</v>
      </c>
      <c r="P203" s="50">
        <v>1730</v>
      </c>
      <c r="Q203" s="52">
        <v>1472.79</v>
      </c>
      <c r="R203" s="50">
        <v>7940.9000000000005</v>
      </c>
      <c r="S203" s="30">
        <v>102.578</v>
      </c>
      <c r="T203" s="50">
        <v>6.8846999999999996</v>
      </c>
      <c r="U203" s="50">
        <v>6.8926999999999996</v>
      </c>
      <c r="V203" s="50">
        <v>2.4350000000000001</v>
      </c>
      <c r="W203" s="22">
        <v>2.4449999999999998</v>
      </c>
      <c r="X203" s="22">
        <v>2.39</v>
      </c>
    </row>
    <row r="204" spans="1:24" ht="18.75" customHeight="1">
      <c r="A204" s="175">
        <v>45027</v>
      </c>
      <c r="B204" s="50">
        <v>172.85390000000001</v>
      </c>
      <c r="C204" s="50">
        <v>151.63589999999999</v>
      </c>
      <c r="D204" s="50">
        <v>130.25</v>
      </c>
      <c r="E204" s="50">
        <v>19.100000000000001</v>
      </c>
      <c r="F204" s="51">
        <v>4.914099890161306E-2</v>
      </c>
      <c r="G204" s="51">
        <v>4.0223999100923537E-2</v>
      </c>
      <c r="H204" s="51">
        <v>3.7782999155484144E-2</v>
      </c>
      <c r="I204" s="51">
        <v>3.5279999211430553E-2</v>
      </c>
      <c r="J204" s="51">
        <v>3.4261999234184624E-2</v>
      </c>
      <c r="K204" s="51">
        <v>3.4721999223902823E-2</v>
      </c>
      <c r="L204" s="51">
        <v>3.6195999190956354E-2</v>
      </c>
      <c r="M204" s="51">
        <v>3.7782999155484144E-2</v>
      </c>
      <c r="N204" s="51">
        <v>2.4859999444335701E-2</v>
      </c>
      <c r="O204" s="52">
        <v>152.85740000000001</v>
      </c>
      <c r="P204" s="50">
        <v>1730</v>
      </c>
      <c r="Q204" s="52">
        <v>1472.79</v>
      </c>
      <c r="R204" s="50">
        <v>7940.9000000000005</v>
      </c>
      <c r="S204" s="30">
        <v>102.092</v>
      </c>
      <c r="T204" s="50">
        <v>6.8678999999999997</v>
      </c>
      <c r="U204" s="50">
        <v>6.8769999999999998</v>
      </c>
      <c r="V204" s="50">
        <v>2.4350000000000001</v>
      </c>
      <c r="W204" s="22">
        <v>2.4449999999999998</v>
      </c>
      <c r="X204" s="22">
        <v>2.39</v>
      </c>
    </row>
    <row r="205" spans="1:24" ht="18.75" customHeight="1">
      <c r="A205" s="175">
        <v>45026</v>
      </c>
      <c r="B205" s="50">
        <v>172.86699999999999</v>
      </c>
      <c r="C205" s="50">
        <v>151.5462</v>
      </c>
      <c r="D205" s="50">
        <v>132.5</v>
      </c>
      <c r="E205" s="50">
        <v>18.97</v>
      </c>
      <c r="F205" s="51">
        <v>4.9619998890906569E-2</v>
      </c>
      <c r="G205" s="51">
        <v>4.007699910420924E-2</v>
      </c>
      <c r="H205" s="51">
        <v>3.7762999155931176E-2</v>
      </c>
      <c r="I205" s="51">
        <v>3.5193999213352797E-2</v>
      </c>
      <c r="J205" s="51">
        <v>3.4167999236285683E-2</v>
      </c>
      <c r="K205" s="51">
        <v>3.4646999225579206E-2</v>
      </c>
      <c r="L205" s="51">
        <v>3.6282999189011754E-2</v>
      </c>
      <c r="M205" s="51">
        <v>3.7762999155931176E-2</v>
      </c>
      <c r="N205" s="51">
        <v>2.4959999442100526E-2</v>
      </c>
      <c r="O205" s="52">
        <v>152.85740000000001</v>
      </c>
      <c r="P205" s="50">
        <v>1730</v>
      </c>
      <c r="Q205" s="52">
        <v>1472.79</v>
      </c>
      <c r="R205" s="50">
        <v>7940.9000000000005</v>
      </c>
      <c r="S205" s="30">
        <v>101.822</v>
      </c>
      <c r="T205" s="50">
        <v>6.8730000000000002</v>
      </c>
      <c r="U205" s="50">
        <v>6.8822999999999999</v>
      </c>
      <c r="V205" s="50">
        <v>2.4350000000000001</v>
      </c>
      <c r="W205" s="22">
        <v>2.4449999999999998</v>
      </c>
      <c r="X205" s="22">
        <v>2.39</v>
      </c>
    </row>
    <row r="206" spans="1:24" ht="18.75" customHeight="1">
      <c r="A206" s="175">
        <v>45023</v>
      </c>
      <c r="B206" s="50">
        <v>172.90010000000001</v>
      </c>
      <c r="C206" s="50">
        <v>151.80789999999999</v>
      </c>
      <c r="D206" s="50">
        <v>132.5</v>
      </c>
      <c r="E206" s="50">
        <v>18.399999999999999</v>
      </c>
      <c r="F206" s="51">
        <v>4.7519998937845226E-2</v>
      </c>
      <c r="G206" s="51">
        <v>3.9805999110266568E-2</v>
      </c>
      <c r="H206" s="51">
        <v>3.7453999162837863E-2</v>
      </c>
      <c r="I206" s="51">
        <v>3.497099921833724E-2</v>
      </c>
      <c r="J206" s="51">
        <v>3.390599924214184E-2</v>
      </c>
      <c r="K206" s="51">
        <v>3.4418999230675401E-2</v>
      </c>
      <c r="L206" s="51">
        <v>3.6075999193638568E-2</v>
      </c>
      <c r="M206" s="51">
        <v>3.7453999162837863E-2</v>
      </c>
      <c r="N206" s="51">
        <v>2.5059999439865348E-2</v>
      </c>
      <c r="O206" s="52">
        <v>152.81720000000001</v>
      </c>
      <c r="P206" s="50">
        <v>1730</v>
      </c>
      <c r="Q206" s="52">
        <v>1472.79</v>
      </c>
      <c r="R206" s="50">
        <v>7940.9000000000005</v>
      </c>
      <c r="S206" s="30">
        <v>101.852</v>
      </c>
      <c r="T206" s="50">
        <v>6.8792999999999997</v>
      </c>
      <c r="U206" s="50">
        <v>6.8857999999999997</v>
      </c>
      <c r="V206" s="50">
        <v>2.5350000000000001</v>
      </c>
      <c r="W206" s="22">
        <v>2.5449999999999999</v>
      </c>
      <c r="X206" s="22">
        <v>2.4900000000000002</v>
      </c>
    </row>
    <row r="207" spans="1:24" ht="18.75" customHeight="1">
      <c r="A207" s="175">
        <v>45022</v>
      </c>
      <c r="B207" s="50">
        <v>173.59549999999999</v>
      </c>
      <c r="C207" s="50">
        <v>151.8056</v>
      </c>
      <c r="D207" s="50">
        <v>132.5</v>
      </c>
      <c r="E207" s="50">
        <v>18.399999999999999</v>
      </c>
      <c r="F207" s="51">
        <v>4.7940998928435147E-2</v>
      </c>
      <c r="G207" s="51">
        <v>3.8308999143727124E-2</v>
      </c>
      <c r="H207" s="51">
        <v>3.600999919511378E-2</v>
      </c>
      <c r="I207" s="51">
        <v>3.3754999245516955E-2</v>
      </c>
      <c r="J207" s="51">
        <v>3.3049999261274936E-2</v>
      </c>
      <c r="K207" s="51">
        <v>3.3363999254256482E-2</v>
      </c>
      <c r="L207" s="51">
        <v>3.5505999206379056E-2</v>
      </c>
      <c r="M207" s="51">
        <v>3.600999919511378E-2</v>
      </c>
      <c r="N207" s="51">
        <v>2.5059999439865348E-2</v>
      </c>
      <c r="O207" s="52">
        <v>152.81720000000001</v>
      </c>
      <c r="P207" s="50">
        <v>1730</v>
      </c>
      <c r="Q207" s="52">
        <v>1472.79</v>
      </c>
      <c r="R207" s="50">
        <v>7940.9000000000005</v>
      </c>
      <c r="S207" s="30">
        <v>101.586</v>
      </c>
      <c r="T207" s="50">
        <v>6.8792999999999997</v>
      </c>
      <c r="U207" s="50">
        <v>6.8788</v>
      </c>
      <c r="V207" s="50">
        <v>2.5350000000000001</v>
      </c>
      <c r="W207" s="22">
        <v>2.5449999999999999</v>
      </c>
      <c r="X207" s="22">
        <v>2.4900000000000002</v>
      </c>
    </row>
    <row r="208" spans="1:24" ht="18.75" customHeight="1">
      <c r="A208" s="175">
        <v>45021</v>
      </c>
      <c r="B208" s="50">
        <v>173.57599999999999</v>
      </c>
      <c r="C208" s="50">
        <v>152.19</v>
      </c>
      <c r="D208" s="50">
        <v>128.06299999999999</v>
      </c>
      <c r="E208" s="50">
        <v>19.079999999999998</v>
      </c>
      <c r="F208" s="51">
        <v>4.8173998923227192E-2</v>
      </c>
      <c r="G208" s="51">
        <v>3.7797999155148865E-2</v>
      </c>
      <c r="H208" s="51">
        <v>3.5713999201729893E-2</v>
      </c>
      <c r="I208" s="51">
        <v>3.3708999246545135E-2</v>
      </c>
      <c r="J208" s="51">
        <v>3.3107999259978531E-2</v>
      </c>
      <c r="K208" s="51">
        <v>3.3493999251350763E-2</v>
      </c>
      <c r="L208" s="51">
        <v>3.5700999202020467E-2</v>
      </c>
      <c r="M208" s="51">
        <v>3.5713999201729893E-2</v>
      </c>
      <c r="N208" s="51">
        <v>2.5029999440535904E-2</v>
      </c>
      <c r="O208" s="52">
        <v>152.80609999999999</v>
      </c>
      <c r="P208" s="50">
        <v>1730</v>
      </c>
      <c r="Q208" s="52">
        <v>1472.79</v>
      </c>
      <c r="R208" s="50">
        <v>7940.9000000000005</v>
      </c>
      <c r="S208" s="30">
        <v>102.093</v>
      </c>
      <c r="T208" s="50">
        <v>6.8776999999999999</v>
      </c>
      <c r="U208" s="50">
        <v>6.8769</v>
      </c>
      <c r="V208" s="50">
        <v>2.54</v>
      </c>
      <c r="W208" s="22">
        <v>2.5499999999999998</v>
      </c>
      <c r="X208" s="22">
        <v>2.5</v>
      </c>
    </row>
    <row r="209" spans="1:24" ht="18.75" customHeight="1">
      <c r="A209" s="175">
        <v>45020</v>
      </c>
      <c r="B209" s="50">
        <v>173.3339</v>
      </c>
      <c r="C209" s="50">
        <v>152.84710000000001</v>
      </c>
      <c r="D209" s="50">
        <v>128.06299999999999</v>
      </c>
      <c r="E209" s="50">
        <v>19</v>
      </c>
      <c r="F209" s="51">
        <v>4.7478998938761646E-2</v>
      </c>
      <c r="G209" s="51">
        <v>3.8252999144978823E-2</v>
      </c>
      <c r="H209" s="51">
        <v>3.59999991953373E-2</v>
      </c>
      <c r="I209" s="51">
        <v>3.3880999242700639E-2</v>
      </c>
      <c r="J209" s="51">
        <v>3.3386999253742396E-2</v>
      </c>
      <c r="K209" s="51">
        <v>3.3719999246299266E-2</v>
      </c>
      <c r="L209" s="51">
        <v>3.5964999196119604E-2</v>
      </c>
      <c r="M209" s="51">
        <v>3.59999991953373E-2</v>
      </c>
      <c r="N209" s="51">
        <v>2.5029999440535904E-2</v>
      </c>
      <c r="O209" s="52">
        <v>152.709</v>
      </c>
      <c r="P209" s="50">
        <v>1730</v>
      </c>
      <c r="Q209" s="52">
        <v>1472.79</v>
      </c>
      <c r="R209" s="50">
        <v>7940.9000000000005</v>
      </c>
      <c r="S209" s="30">
        <v>102.506</v>
      </c>
      <c r="T209" s="50">
        <v>6.8735999999999997</v>
      </c>
      <c r="U209" s="50">
        <v>6.8703000000000003</v>
      </c>
      <c r="V209" s="50">
        <v>2.5499999999999998</v>
      </c>
      <c r="W209" s="22">
        <v>2.56</v>
      </c>
      <c r="X209" s="22">
        <v>2.5249999999999999</v>
      </c>
    </row>
    <row r="210" spans="1:24" ht="18.75" customHeight="1">
      <c r="A210" s="175">
        <v>45019</v>
      </c>
      <c r="B210" s="50">
        <v>172.74299999999999</v>
      </c>
      <c r="C210" s="50">
        <v>152.30789999999999</v>
      </c>
      <c r="D210" s="50">
        <v>128.75</v>
      </c>
      <c r="E210" s="50">
        <v>18.55</v>
      </c>
      <c r="F210" s="51">
        <v>4.7182998945377766E-2</v>
      </c>
      <c r="G210" s="51">
        <v>3.9633999114111064E-2</v>
      </c>
      <c r="H210" s="51">
        <v>3.7202999168448152E-2</v>
      </c>
      <c r="I210" s="51">
        <v>3.5010999217443169E-2</v>
      </c>
      <c r="J210" s="51">
        <v>3.4113999237492677E-2</v>
      </c>
      <c r="K210" s="51">
        <v>3.4650999225489795E-2</v>
      </c>
      <c r="L210" s="51">
        <v>3.6282999189011754E-2</v>
      </c>
      <c r="M210" s="51">
        <v>3.7202999168448152E-2</v>
      </c>
      <c r="N210" s="51">
        <v>2.5009999440982936E-2</v>
      </c>
      <c r="O210" s="52">
        <v>152.72540000000001</v>
      </c>
      <c r="P210" s="50">
        <v>1760</v>
      </c>
      <c r="Q210" s="52">
        <v>1535.58</v>
      </c>
      <c r="R210" s="50">
        <v>8134.8</v>
      </c>
      <c r="S210" s="30">
        <v>102.14400000000001</v>
      </c>
      <c r="T210" s="50">
        <v>6.8705999999999996</v>
      </c>
      <c r="U210" s="50">
        <v>6.8749000000000002</v>
      </c>
      <c r="V210" s="50">
        <v>2.4700000000000002</v>
      </c>
      <c r="W210" s="22">
        <v>2.4649999999999999</v>
      </c>
      <c r="X210" s="22">
        <v>2.415</v>
      </c>
    </row>
    <row r="211" spans="1:24" ht="18.75" customHeight="1">
      <c r="A211" s="175">
        <v>45016</v>
      </c>
      <c r="B211" s="50">
        <v>172.30959999999999</v>
      </c>
      <c r="C211" s="50">
        <v>152.50489999999999</v>
      </c>
      <c r="D211" s="50">
        <v>131.31299999999999</v>
      </c>
      <c r="E211" s="50">
        <v>18.7</v>
      </c>
      <c r="F211" s="51">
        <v>4.6929998951032753E-2</v>
      </c>
      <c r="G211" s="51">
        <v>4.0252999100275334E-2</v>
      </c>
      <c r="H211" s="51">
        <v>3.7878999153338373E-2</v>
      </c>
      <c r="I211" s="51">
        <v>3.573299920130521E-2</v>
      </c>
      <c r="J211" s="51">
        <v>3.4675999224931003E-2</v>
      </c>
      <c r="K211" s="51">
        <v>3.5308999210782351E-2</v>
      </c>
      <c r="L211" s="51">
        <v>3.6498999184183777E-2</v>
      </c>
      <c r="M211" s="51">
        <v>3.7878999153338373E-2</v>
      </c>
      <c r="N211" s="51">
        <v>2.5109999438747765E-2</v>
      </c>
      <c r="O211" s="52">
        <v>152.7107</v>
      </c>
      <c r="P211" s="50">
        <v>1760</v>
      </c>
      <c r="Q211" s="52">
        <v>1535.58</v>
      </c>
      <c r="R211" s="50">
        <v>8134.8</v>
      </c>
      <c r="S211" s="30">
        <v>102.64</v>
      </c>
      <c r="T211" s="50">
        <v>6.8895</v>
      </c>
      <c r="U211" s="50">
        <v>6.8940000000000001</v>
      </c>
      <c r="V211" s="50">
        <v>2.4550000000000001</v>
      </c>
      <c r="W211" s="22">
        <v>2.4449999999999998</v>
      </c>
      <c r="X211" s="22">
        <v>2.4049999999999998</v>
      </c>
    </row>
    <row r="212" spans="1:24" ht="18.75" customHeight="1">
      <c r="A212" s="175">
        <v>45015</v>
      </c>
      <c r="B212" s="50">
        <v>171.6917</v>
      </c>
      <c r="C212" s="50">
        <v>151.31379999999999</v>
      </c>
      <c r="D212" s="50">
        <v>132.75</v>
      </c>
      <c r="E212" s="50">
        <v>19.02</v>
      </c>
      <c r="F212" s="51">
        <v>4.7751998932659627E-2</v>
      </c>
      <c r="G212" s="51">
        <v>4.1194999079220002E-2</v>
      </c>
      <c r="H212" s="51">
        <v>3.9015999127924444E-2</v>
      </c>
      <c r="I212" s="51">
        <v>3.6836999176628887E-2</v>
      </c>
      <c r="J212" s="51">
        <v>3.548799920678139E-2</v>
      </c>
      <c r="K212" s="51">
        <v>3.61989991908893E-2</v>
      </c>
      <c r="L212" s="51">
        <v>3.7338999165408317E-2</v>
      </c>
      <c r="M212" s="51">
        <v>3.9015999127924444E-2</v>
      </c>
      <c r="N212" s="51">
        <v>2.5129999438300729E-2</v>
      </c>
      <c r="O212" s="52">
        <v>152.7201</v>
      </c>
      <c r="P212" s="50">
        <v>1760</v>
      </c>
      <c r="Q212" s="52">
        <v>1535.58</v>
      </c>
      <c r="R212" s="50">
        <v>8134.8</v>
      </c>
      <c r="S212" s="30">
        <v>102.43</v>
      </c>
      <c r="T212" s="50">
        <v>6.8762999999999996</v>
      </c>
      <c r="U212" s="50">
        <v>6.8775000000000004</v>
      </c>
      <c r="V212" s="50">
        <v>2.4300000000000002</v>
      </c>
      <c r="W212" s="22">
        <v>2.42</v>
      </c>
      <c r="X212" s="22">
        <v>2.39</v>
      </c>
    </row>
    <row r="213" spans="1:24" ht="18.75" customHeight="1">
      <c r="A213" s="175">
        <v>45014</v>
      </c>
      <c r="B213" s="50">
        <v>171.28110000000001</v>
      </c>
      <c r="C213" s="50">
        <v>150.0641</v>
      </c>
      <c r="D213" s="50">
        <v>139.18799999999999</v>
      </c>
      <c r="E213" s="50">
        <v>19.12</v>
      </c>
      <c r="F213" s="51">
        <v>4.7238998944126073E-2</v>
      </c>
      <c r="G213" s="51">
        <v>4.0988999083824459E-2</v>
      </c>
      <c r="H213" s="51">
        <v>3.8938999129645525E-2</v>
      </c>
      <c r="I213" s="51">
        <v>3.6818999177031221E-2</v>
      </c>
      <c r="J213" s="51">
        <v>3.5638999203406276E-2</v>
      </c>
      <c r="K213" s="51">
        <v>3.6415999186038973E-2</v>
      </c>
      <c r="L213" s="51">
        <v>3.7586999159865082E-2</v>
      </c>
      <c r="M213" s="51">
        <v>3.8938999129645525E-2</v>
      </c>
      <c r="N213" s="51">
        <v>2.5109999438747765E-2</v>
      </c>
      <c r="O213" s="52">
        <v>152.672</v>
      </c>
      <c r="P213" s="50">
        <v>1760</v>
      </c>
      <c r="Q213" s="52">
        <v>1535.58</v>
      </c>
      <c r="R213" s="50">
        <v>8134.8</v>
      </c>
      <c r="S213" s="30">
        <v>102.857</v>
      </c>
      <c r="T213" s="50">
        <v>6.8819999999999997</v>
      </c>
      <c r="U213" s="50">
        <v>6.8827999999999996</v>
      </c>
      <c r="V213" s="50">
        <v>2.4350000000000001</v>
      </c>
      <c r="W213" s="22">
        <v>2.4300000000000002</v>
      </c>
      <c r="X213" s="22">
        <v>2.42</v>
      </c>
    </row>
    <row r="214" spans="1:24" ht="18.75" customHeight="1">
      <c r="A214" s="175">
        <v>45013</v>
      </c>
      <c r="B214" s="50">
        <v>171.19749999999999</v>
      </c>
      <c r="C214" s="50">
        <v>149.9957</v>
      </c>
      <c r="D214" s="50">
        <v>144.875</v>
      </c>
      <c r="E214" s="50">
        <v>19.97</v>
      </c>
      <c r="F214" s="51">
        <v>4.6466998961381616E-2</v>
      </c>
      <c r="G214" s="51">
        <v>4.078299908842891E-2</v>
      </c>
      <c r="H214" s="51">
        <v>3.8861999131366613E-2</v>
      </c>
      <c r="I214" s="51">
        <v>3.675699917841703E-2</v>
      </c>
      <c r="J214" s="51">
        <v>3.5695999202132227E-2</v>
      </c>
      <c r="K214" s="51">
        <v>3.6315999188274148E-2</v>
      </c>
      <c r="L214" s="51">
        <v>3.7693999157473443E-2</v>
      </c>
      <c r="M214" s="51">
        <v>3.8861999131366613E-2</v>
      </c>
      <c r="N214" s="51">
        <v>2.520999943651259E-2</v>
      </c>
      <c r="O214" s="52">
        <v>152.64599999999999</v>
      </c>
      <c r="P214" s="50">
        <v>1760</v>
      </c>
      <c r="Q214" s="52">
        <v>1535.58</v>
      </c>
      <c r="R214" s="50">
        <v>8134.8</v>
      </c>
      <c r="S214" s="30">
        <v>103.116</v>
      </c>
      <c r="T214" s="50">
        <v>6.8673000000000002</v>
      </c>
      <c r="U214" s="50">
        <v>6.8669000000000002</v>
      </c>
      <c r="V214" s="50">
        <v>2.41</v>
      </c>
      <c r="W214" s="22">
        <v>2.41</v>
      </c>
      <c r="X214" s="22">
        <v>2.3849999999999998</v>
      </c>
    </row>
    <row r="215" spans="1:24" ht="18.75" customHeight="1">
      <c r="A215" s="175">
        <v>45012</v>
      </c>
      <c r="B215" s="50">
        <v>171.279</v>
      </c>
      <c r="C215" s="50">
        <v>150.1</v>
      </c>
      <c r="D215" s="50">
        <v>147.5</v>
      </c>
      <c r="E215" s="50">
        <v>20.6</v>
      </c>
      <c r="F215" s="51">
        <v>4.6508998960442839E-2</v>
      </c>
      <c r="G215" s="51">
        <v>3.9951999107003214E-2</v>
      </c>
      <c r="H215" s="51">
        <v>3.7812999154813585E-2</v>
      </c>
      <c r="I215" s="51">
        <v>3.5910999197326599E-2</v>
      </c>
      <c r="J215" s="51">
        <v>3.529899921100587E-2</v>
      </c>
      <c r="K215" s="51">
        <v>3.5683999202400445E-2</v>
      </c>
      <c r="L215" s="51">
        <v>3.7603999159485105E-2</v>
      </c>
      <c r="M215" s="51">
        <v>3.7812999154813585E-2</v>
      </c>
      <c r="N215" s="51">
        <v>2.5279999434947967E-2</v>
      </c>
      <c r="O215" s="52">
        <v>152.6129</v>
      </c>
      <c r="P215" s="50">
        <v>1760</v>
      </c>
      <c r="Q215" s="52">
        <v>1535.58</v>
      </c>
      <c r="R215" s="50">
        <v>8134.8</v>
      </c>
      <c r="S215" s="30">
        <v>102.532</v>
      </c>
      <c r="T215" s="50">
        <v>6.8231999999999999</v>
      </c>
      <c r="U215" s="50">
        <v>6.8296000000000001</v>
      </c>
      <c r="V215" s="50">
        <v>2.5249999999999999</v>
      </c>
      <c r="W215" s="22">
        <v>2.5249999999999999</v>
      </c>
      <c r="X215" s="22">
        <v>2.4950000000000001</v>
      </c>
    </row>
    <row r="216" spans="1:24" ht="18.75" customHeight="1">
      <c r="A216" s="175">
        <v>45009</v>
      </c>
      <c r="B216" s="50">
        <v>172.38579999999999</v>
      </c>
      <c r="C216" s="50">
        <v>152.2234</v>
      </c>
      <c r="D216" s="50">
        <v>146.875</v>
      </c>
      <c r="E216" s="50">
        <v>21.74</v>
      </c>
      <c r="F216" s="51">
        <v>4.612699896898121E-2</v>
      </c>
      <c r="G216" s="51">
        <v>3.7666999158076947E-2</v>
      </c>
      <c r="H216" s="51">
        <v>3.577899920027703E-2</v>
      </c>
      <c r="I216" s="51">
        <v>3.4074999238364399E-2</v>
      </c>
      <c r="J216" s="51">
        <v>3.376199924536049E-2</v>
      </c>
      <c r="K216" s="51">
        <v>3.4001999239996077E-2</v>
      </c>
      <c r="L216" s="51">
        <v>3.6437999185547236E-2</v>
      </c>
      <c r="M216" s="51">
        <v>3.577899920027703E-2</v>
      </c>
      <c r="N216" s="51">
        <v>2.5309999434277416E-2</v>
      </c>
      <c r="O216" s="52">
        <v>152.58799999999999</v>
      </c>
      <c r="P216" s="50">
        <v>1760</v>
      </c>
      <c r="Q216" s="52">
        <v>1535.58</v>
      </c>
      <c r="R216" s="50">
        <v>8134.8</v>
      </c>
      <c r="S216" s="30">
        <v>102.346</v>
      </c>
      <c r="T216" s="50">
        <v>6.87</v>
      </c>
      <c r="U216" s="50">
        <v>6.8606999999999996</v>
      </c>
      <c r="V216" s="50">
        <v>2.6</v>
      </c>
      <c r="W216" s="22">
        <v>2.605</v>
      </c>
      <c r="X216" s="22">
        <v>2.57</v>
      </c>
    </row>
    <row r="217" spans="1:24" ht="18.75" customHeight="1">
      <c r="A217" s="175">
        <v>45008</v>
      </c>
      <c r="B217" s="50">
        <v>172.58709999999999</v>
      </c>
      <c r="C217" s="50">
        <v>153.44829999999999</v>
      </c>
      <c r="D217" s="50">
        <v>140.61799999999999</v>
      </c>
      <c r="E217" s="50">
        <v>22.61</v>
      </c>
      <c r="F217" s="51">
        <v>4.5962998972646892E-2</v>
      </c>
      <c r="G217" s="51">
        <v>3.8329999143257736E-2</v>
      </c>
      <c r="H217" s="51">
        <v>3.6245999189838771E-2</v>
      </c>
      <c r="I217" s="51">
        <v>3.4391999231278898E-2</v>
      </c>
      <c r="J217" s="51">
        <v>3.4265999234095214E-2</v>
      </c>
      <c r="K217" s="51">
        <v>3.440799923092127E-2</v>
      </c>
      <c r="L217" s="51">
        <v>3.6977999173477293E-2</v>
      </c>
      <c r="M217" s="51">
        <v>3.6245999189838771E-2</v>
      </c>
      <c r="N217" s="51">
        <v>2.5189999436959626E-2</v>
      </c>
      <c r="O217" s="52">
        <v>152.61170000000001</v>
      </c>
      <c r="P217" s="50">
        <v>1760</v>
      </c>
      <c r="Q217" s="52">
        <v>1535.58</v>
      </c>
      <c r="R217" s="50">
        <v>8134.8</v>
      </c>
      <c r="S217" s="30">
        <v>103.256</v>
      </c>
      <c r="T217" s="50">
        <v>6.8792999999999997</v>
      </c>
      <c r="U217" s="50">
        <v>6.8765000000000001</v>
      </c>
      <c r="V217" s="50">
        <v>2.54</v>
      </c>
      <c r="W217" s="22">
        <v>2.5449999999999999</v>
      </c>
      <c r="X217" s="22">
        <v>2.5099999999999998</v>
      </c>
    </row>
    <row r="218" spans="1:24" ht="18.75" customHeight="1">
      <c r="A218" s="175">
        <v>45007</v>
      </c>
      <c r="B218" s="50">
        <v>172.0866</v>
      </c>
      <c r="C218" s="50">
        <v>153.85910000000001</v>
      </c>
      <c r="D218" s="50">
        <v>138.48099999999999</v>
      </c>
      <c r="E218" s="50">
        <v>22.26</v>
      </c>
      <c r="F218" s="51">
        <v>4.6590998958609992E-2</v>
      </c>
      <c r="G218" s="51">
        <v>3.9366999120078981E-2</v>
      </c>
      <c r="H218" s="51">
        <v>3.7216999168135222E-2</v>
      </c>
      <c r="I218" s="51">
        <v>3.511399921514094E-2</v>
      </c>
      <c r="J218" s="51">
        <v>3.4340999232418831E-2</v>
      </c>
      <c r="K218" s="51">
        <v>3.4885999220237135E-2</v>
      </c>
      <c r="L218" s="51">
        <v>3.6515999183803799E-2</v>
      </c>
      <c r="M218" s="51">
        <v>3.7216999168135222E-2</v>
      </c>
      <c r="N218" s="51">
        <v>2.5179999437183138E-2</v>
      </c>
      <c r="O218" s="52">
        <v>152.6387</v>
      </c>
      <c r="P218" s="50">
        <v>1760</v>
      </c>
      <c r="Q218" s="52">
        <v>1535.58</v>
      </c>
      <c r="R218" s="50">
        <v>8134.8</v>
      </c>
      <c r="S218" s="30">
        <v>103.28100000000001</v>
      </c>
      <c r="T218" s="50">
        <v>6.8769999999999998</v>
      </c>
      <c r="U218" s="50">
        <v>6.8735999999999997</v>
      </c>
      <c r="V218" s="50">
        <v>2.4449999999999998</v>
      </c>
      <c r="W218" s="22">
        <v>2.46</v>
      </c>
      <c r="X218" s="22">
        <v>2.44</v>
      </c>
    </row>
    <row r="219" spans="1:24" ht="18.75" customHeight="1">
      <c r="A219" s="175">
        <v>45006</v>
      </c>
      <c r="B219" s="50">
        <v>171.05709999999999</v>
      </c>
      <c r="C219" s="50">
        <v>153.84350000000001</v>
      </c>
      <c r="D219" s="50">
        <v>142.75</v>
      </c>
      <c r="E219" s="50">
        <v>21.38</v>
      </c>
      <c r="F219" s="51">
        <v>4.6155998968333001E-2</v>
      </c>
      <c r="G219" s="51">
        <v>4.166399906873703E-2</v>
      </c>
      <c r="H219" s="51">
        <v>3.9822999109886584E-2</v>
      </c>
      <c r="I219" s="51">
        <v>3.7479999162256722E-2</v>
      </c>
      <c r="J219" s="51">
        <v>3.6093999193236234E-2</v>
      </c>
      <c r="K219" s="51">
        <v>3.696099917385727E-2</v>
      </c>
      <c r="L219" s="51">
        <v>3.7320999165810644E-2</v>
      </c>
      <c r="M219" s="51">
        <v>3.9822999109886584E-2</v>
      </c>
      <c r="N219" s="51">
        <v>2.5199999436736106E-2</v>
      </c>
      <c r="O219" s="52">
        <v>152.44839999999999</v>
      </c>
      <c r="P219" s="50">
        <v>1760</v>
      </c>
      <c r="Q219" s="52">
        <v>1535.58</v>
      </c>
      <c r="R219" s="50">
        <v>8134.8</v>
      </c>
      <c r="S219" s="30">
        <v>103.708</v>
      </c>
      <c r="T219" s="50">
        <v>6.8867000000000003</v>
      </c>
      <c r="U219" s="50">
        <v>6.8860999999999999</v>
      </c>
      <c r="V219" s="50">
        <v>2.5950000000000002</v>
      </c>
      <c r="W219" s="22">
        <v>2.61</v>
      </c>
      <c r="X219" s="22">
        <v>2.58</v>
      </c>
    </row>
    <row r="220" spans="1:24" ht="18.75" customHeight="1">
      <c r="A220" s="175">
        <v>45005</v>
      </c>
      <c r="B220" s="50">
        <v>171.68109999999999</v>
      </c>
      <c r="C220" s="50">
        <v>155.03360000000001</v>
      </c>
      <c r="D220" s="50">
        <v>153.125</v>
      </c>
      <c r="E220" s="50">
        <v>24.15</v>
      </c>
      <c r="F220" s="51">
        <v>4.5291998987644917E-2</v>
      </c>
      <c r="G220" s="51">
        <v>3.9762999111227694E-2</v>
      </c>
      <c r="H220" s="51">
        <v>3.8113999148085713E-2</v>
      </c>
      <c r="I220" s="51">
        <v>3.5891999197751281E-2</v>
      </c>
      <c r="J220" s="51">
        <v>3.4846999221108857E-2</v>
      </c>
      <c r="K220" s="51">
        <v>3.5618999203853308E-2</v>
      </c>
      <c r="L220" s="51">
        <v>3.6654999180696909E-2</v>
      </c>
      <c r="M220" s="51">
        <v>3.8113999148085713E-2</v>
      </c>
      <c r="N220" s="51">
        <v>2.4969999441877007E-2</v>
      </c>
      <c r="O220" s="52">
        <v>152.4615</v>
      </c>
      <c r="P220" s="50">
        <v>1760</v>
      </c>
      <c r="Q220" s="52">
        <v>1535.58</v>
      </c>
      <c r="R220" s="50">
        <v>8134.8</v>
      </c>
      <c r="S220" s="30">
        <v>104.41800000000001</v>
      </c>
      <c r="T220" s="50">
        <v>6.8979999999999997</v>
      </c>
      <c r="U220" s="50">
        <v>6.8952999999999998</v>
      </c>
      <c r="V220" s="50">
        <v>2.5099999999999998</v>
      </c>
      <c r="W220" s="22">
        <v>2.52</v>
      </c>
      <c r="X220" s="22">
        <v>2.5099999999999998</v>
      </c>
    </row>
    <row r="221" spans="1:24" ht="18.75" customHeight="1">
      <c r="A221" s="175">
        <v>45002</v>
      </c>
      <c r="B221" s="50">
        <v>172.29810000000001</v>
      </c>
      <c r="C221" s="50">
        <v>156.16409999999999</v>
      </c>
      <c r="D221" s="50">
        <v>135.089</v>
      </c>
      <c r="E221" s="50">
        <v>25.51</v>
      </c>
      <c r="F221" s="51">
        <v>4.3355999030917886E-2</v>
      </c>
      <c r="G221" s="51">
        <v>3.8373999142274261E-2</v>
      </c>
      <c r="H221" s="51">
        <v>3.7130999170057473E-2</v>
      </c>
      <c r="I221" s="51">
        <v>3.5001999217644332E-2</v>
      </c>
      <c r="J221" s="51">
        <v>3.4285999233648182E-2</v>
      </c>
      <c r="K221" s="51">
        <v>3.4941999218985442E-2</v>
      </c>
      <c r="L221" s="51">
        <v>3.6196999190933998E-2</v>
      </c>
      <c r="M221" s="51">
        <v>3.7130999170057473E-2</v>
      </c>
      <c r="N221" s="51">
        <v>2.5169999437406658E-2</v>
      </c>
      <c r="O221" s="52">
        <v>152.42609999999999</v>
      </c>
      <c r="P221" s="50">
        <v>1760</v>
      </c>
      <c r="Q221" s="52">
        <v>1535.58</v>
      </c>
      <c r="R221" s="50">
        <v>8134.8</v>
      </c>
      <c r="S221" s="30">
        <v>104.646</v>
      </c>
      <c r="T221" s="50">
        <v>6.9062999999999999</v>
      </c>
      <c r="U221" s="50">
        <v>6.8925000000000001</v>
      </c>
      <c r="V221" s="50">
        <v>2.605</v>
      </c>
      <c r="W221" s="22">
        <v>2.605</v>
      </c>
      <c r="X221" s="22">
        <v>2.59</v>
      </c>
    </row>
    <row r="222" spans="1:24" ht="18.75" customHeight="1">
      <c r="A222" s="175">
        <v>45001</v>
      </c>
      <c r="B222" s="50">
        <v>171.18600000000001</v>
      </c>
      <c r="C222" s="50">
        <v>156.10499999999999</v>
      </c>
      <c r="D222" s="50">
        <v>143.1</v>
      </c>
      <c r="E222" s="50">
        <v>22.99</v>
      </c>
      <c r="F222" s="51">
        <v>4.593699897322804E-2</v>
      </c>
      <c r="G222" s="51">
        <v>4.1571999070793383E-2</v>
      </c>
      <c r="H222" s="51">
        <v>4.0017999105528002E-2</v>
      </c>
      <c r="I222" s="51">
        <v>3.736599916480482E-2</v>
      </c>
      <c r="J222" s="51">
        <v>3.5769999200478193E-2</v>
      </c>
      <c r="K222" s="51">
        <v>3.6864999176003041E-2</v>
      </c>
      <c r="L222" s="51">
        <v>3.6985999173298478E-2</v>
      </c>
      <c r="M222" s="51">
        <v>4.0017999105528002E-2</v>
      </c>
      <c r="N222" s="51">
        <v>2.5219999436289071E-2</v>
      </c>
      <c r="O222" s="52">
        <v>152.4273</v>
      </c>
      <c r="P222" s="50">
        <v>1760</v>
      </c>
      <c r="Q222" s="52">
        <v>1535.58</v>
      </c>
      <c r="R222" s="50">
        <v>8134.8</v>
      </c>
      <c r="S222" s="30">
        <v>103.59699999999999</v>
      </c>
      <c r="T222" s="50">
        <v>6.8734999999999999</v>
      </c>
      <c r="U222" s="50">
        <v>6.8798000000000004</v>
      </c>
      <c r="V222" s="50">
        <v>2.5249999999999999</v>
      </c>
      <c r="W222" s="22">
        <v>2.5449999999999999</v>
      </c>
      <c r="X222" s="22">
        <v>2.5249999999999999</v>
      </c>
    </row>
    <row r="223" spans="1:24" ht="18.75" customHeight="1">
      <c r="A223" s="175">
        <v>45000</v>
      </c>
      <c r="B223" s="50">
        <v>172.0814</v>
      </c>
      <c r="C223" s="50">
        <v>156.76150000000001</v>
      </c>
      <c r="D223" s="50">
        <v>136.53200000000001</v>
      </c>
      <c r="E223" s="50">
        <v>26.14</v>
      </c>
      <c r="F223" s="51">
        <v>4.6098E-2</v>
      </c>
      <c r="G223" s="51">
        <v>3.8873999999999999E-2</v>
      </c>
      <c r="H223" s="51">
        <v>3.7904E-2</v>
      </c>
      <c r="I223" s="51">
        <v>3.5508999999999999E-2</v>
      </c>
      <c r="J223" s="51">
        <v>3.4548000000000002E-2</v>
      </c>
      <c r="K223" s="51">
        <v>3.5300999999999999E-2</v>
      </c>
      <c r="L223" s="51">
        <v>3.6429999999999997E-2</v>
      </c>
      <c r="M223" s="51">
        <v>3.7904E-2</v>
      </c>
      <c r="N223" s="51">
        <v>2.5219999999999999E-2</v>
      </c>
      <c r="O223" s="52">
        <v>152.35679999999999</v>
      </c>
      <c r="P223" s="50">
        <v>1760</v>
      </c>
      <c r="Q223" s="52">
        <v>1535.58</v>
      </c>
      <c r="R223" s="50">
        <v>8134.8</v>
      </c>
      <c r="S223" s="30">
        <v>103.595</v>
      </c>
      <c r="T223" s="50">
        <v>6.8483000000000001</v>
      </c>
      <c r="U223" s="50">
        <v>6.8520000000000003</v>
      </c>
      <c r="V223" s="50">
        <v>2.68</v>
      </c>
      <c r="W223" s="22">
        <v>2.69</v>
      </c>
      <c r="X223" s="22">
        <v>2.62</v>
      </c>
    </row>
    <row r="224" spans="1:24" ht="18.75" customHeight="1">
      <c r="A224" s="175">
        <v>44999</v>
      </c>
      <c r="B224" s="50">
        <v>170.90600000000001</v>
      </c>
      <c r="C224" s="50">
        <v>156.80000000000001</v>
      </c>
      <c r="D224" s="50">
        <v>139.625</v>
      </c>
      <c r="E224" s="50">
        <v>23.73</v>
      </c>
      <c r="F224" s="51">
        <v>4.7557000000000002E-2</v>
      </c>
      <c r="G224" s="51">
        <v>4.2504E-2</v>
      </c>
      <c r="H224" s="51">
        <v>4.0968999999999998E-2</v>
      </c>
      <c r="I224" s="51">
        <v>3.8530000000000002E-2</v>
      </c>
      <c r="J224" s="51">
        <v>3.6892000000000001E-2</v>
      </c>
      <c r="K224" s="51">
        <v>3.7988000000000001E-2</v>
      </c>
      <c r="L224" s="51">
        <v>3.8032999999999997E-2</v>
      </c>
      <c r="M224" s="51">
        <v>4.0968999999999998E-2</v>
      </c>
      <c r="N224" s="51">
        <v>2.5250000000000002E-2</v>
      </c>
      <c r="O224" s="52">
        <v>152.27869999999999</v>
      </c>
      <c r="P224" s="50">
        <v>1760</v>
      </c>
      <c r="Q224" s="52">
        <v>1535.58</v>
      </c>
      <c r="R224" s="50">
        <v>8134.8</v>
      </c>
      <c r="S224" s="30">
        <v>104.57599999999999</v>
      </c>
      <c r="T224" s="50">
        <v>6.9172000000000002</v>
      </c>
      <c r="U224" s="50">
        <v>6.9398</v>
      </c>
      <c r="V224" s="50">
        <v>2.7549999999999999</v>
      </c>
      <c r="W224" s="22">
        <v>2.75</v>
      </c>
      <c r="X224" s="22">
        <v>2.6850000000000001</v>
      </c>
    </row>
    <row r="225" spans="1:24" ht="18.75" customHeight="1">
      <c r="A225" s="175">
        <v>44998</v>
      </c>
      <c r="B225" s="50">
        <v>171.91720000000001</v>
      </c>
      <c r="C225" s="50">
        <v>157.2149</v>
      </c>
      <c r="D225" s="50">
        <v>128.065</v>
      </c>
      <c r="E225" s="50">
        <v>26.52</v>
      </c>
      <c r="F225" s="51">
        <v>4.7649999999999998E-2</v>
      </c>
      <c r="G225" s="51">
        <v>3.9764000000000001E-2</v>
      </c>
      <c r="H225" s="51">
        <v>3.8679999999999999E-2</v>
      </c>
      <c r="I225" s="51">
        <v>3.6991000000000003E-2</v>
      </c>
      <c r="J225" s="51">
        <v>3.5732E-2</v>
      </c>
      <c r="K225" s="51">
        <v>3.6715999999999999E-2</v>
      </c>
      <c r="L225" s="51">
        <v>3.7092E-2</v>
      </c>
      <c r="M225" s="51">
        <v>3.8679999999999999E-2</v>
      </c>
      <c r="N225" s="51">
        <v>2.5270000000000001E-2</v>
      </c>
      <c r="O225" s="52">
        <v>152.2508</v>
      </c>
      <c r="P225" s="50">
        <v>1760</v>
      </c>
      <c r="Q225" s="52">
        <v>1535.58</v>
      </c>
      <c r="R225" s="50">
        <v>8134.8</v>
      </c>
      <c r="S225" s="30">
        <v>105.309</v>
      </c>
      <c r="T225" s="50">
        <v>6.9650999999999996</v>
      </c>
      <c r="U225" s="50">
        <v>6.9770000000000003</v>
      </c>
      <c r="V225" s="50">
        <v>2.7949999999999999</v>
      </c>
      <c r="W225" s="22">
        <v>2.7949999999999999</v>
      </c>
      <c r="X225" s="22">
        <v>2.73</v>
      </c>
    </row>
    <row r="226" spans="1:24" ht="18.75" customHeight="1">
      <c r="A226" s="175">
        <v>44995</v>
      </c>
      <c r="B226" s="50">
        <v>170.8083</v>
      </c>
      <c r="C226" s="50">
        <v>156.85210000000001</v>
      </c>
      <c r="D226" s="50">
        <v>125.25</v>
      </c>
      <c r="E226" s="50">
        <v>24.8</v>
      </c>
      <c r="F226" s="51">
        <v>4.8693E-2</v>
      </c>
      <c r="G226" s="51">
        <v>4.5862E-2</v>
      </c>
      <c r="H226" s="51">
        <v>4.3165000000000002E-2</v>
      </c>
      <c r="I226" s="51">
        <v>3.9647000000000002E-2</v>
      </c>
      <c r="J226" s="51">
        <v>3.6986999999999999E-2</v>
      </c>
      <c r="K226" s="51">
        <v>3.8605E-2</v>
      </c>
      <c r="L226" s="51">
        <v>3.7065000000000001E-2</v>
      </c>
      <c r="M226" s="51">
        <v>4.3165000000000002E-2</v>
      </c>
      <c r="N226" s="51">
        <v>2.5170000000000001E-2</v>
      </c>
      <c r="O226" s="52">
        <v>152.18629999999999</v>
      </c>
      <c r="P226" s="50">
        <v>1760</v>
      </c>
      <c r="Q226" s="52">
        <v>1535.58</v>
      </c>
      <c r="R226" s="50">
        <v>8134.8</v>
      </c>
      <c r="S226" s="30">
        <v>105.658</v>
      </c>
      <c r="T226" s="50">
        <v>6.9592000000000001</v>
      </c>
      <c r="U226" s="50">
        <v>6.9683999999999999</v>
      </c>
      <c r="V226" s="50">
        <v>2.8250000000000002</v>
      </c>
      <c r="W226" s="22">
        <v>2.83</v>
      </c>
      <c r="X226" s="22">
        <v>2.76</v>
      </c>
    </row>
    <row r="227" spans="1:24" ht="18.75" customHeight="1">
      <c r="A227" s="175">
        <v>44994</v>
      </c>
      <c r="B227" s="50">
        <v>169.62530000000001</v>
      </c>
      <c r="C227" s="50">
        <v>158.1327</v>
      </c>
      <c r="D227" s="50">
        <v>115.321</v>
      </c>
      <c r="E227" s="50">
        <v>22.61</v>
      </c>
      <c r="F227" s="51">
        <v>4.9491E-2</v>
      </c>
      <c r="G227" s="51">
        <v>4.87E-2</v>
      </c>
      <c r="H227" s="51">
        <v>4.5518000000000003E-2</v>
      </c>
      <c r="I227" s="51">
        <v>4.1912999999999999E-2</v>
      </c>
      <c r="J227" s="51">
        <v>3.9031999999999997E-2</v>
      </c>
      <c r="K227" s="51">
        <v>4.0620999999999997E-2</v>
      </c>
      <c r="L227" s="51">
        <v>3.8492999999999999E-2</v>
      </c>
      <c r="M227" s="51">
        <v>4.5518000000000003E-2</v>
      </c>
      <c r="N227" s="51">
        <v>2.52E-2</v>
      </c>
      <c r="O227" s="52">
        <v>152.14259999999999</v>
      </c>
      <c r="P227" s="50">
        <v>1760</v>
      </c>
      <c r="Q227" s="52">
        <v>1535.58</v>
      </c>
      <c r="R227" s="50">
        <v>8134.8</v>
      </c>
      <c r="S227" s="30">
        <v>105.61499999999999</v>
      </c>
      <c r="T227" s="50">
        <v>6.9661999999999997</v>
      </c>
      <c r="U227" s="50">
        <v>6.9939</v>
      </c>
      <c r="V227" s="50">
        <v>2.8050000000000002</v>
      </c>
      <c r="W227" s="22">
        <v>2.8</v>
      </c>
      <c r="X227" s="22">
        <v>2.7250000000000001</v>
      </c>
    </row>
    <row r="228" spans="1:24" ht="18.75" customHeight="1">
      <c r="A228" s="175">
        <v>44993</v>
      </c>
      <c r="B228" s="50">
        <v>169.05850000000001</v>
      </c>
      <c r="C228" s="50">
        <v>158.54470000000001</v>
      </c>
      <c r="D228" s="50">
        <v>114.88800000000001</v>
      </c>
      <c r="E228" s="50">
        <v>19.11</v>
      </c>
      <c r="F228" s="51">
        <v>4.9757999999999997E-2</v>
      </c>
      <c r="G228" s="51">
        <v>5.0701000000000003E-2</v>
      </c>
      <c r="H228" s="51">
        <v>4.7465E-2</v>
      </c>
      <c r="I228" s="51">
        <v>4.3489E-2</v>
      </c>
      <c r="J228" s="51">
        <v>3.9912999999999997E-2</v>
      </c>
      <c r="K228" s="51">
        <v>4.1980000000000003E-2</v>
      </c>
      <c r="L228" s="51">
        <v>3.8941000000000003E-2</v>
      </c>
      <c r="M228" s="51">
        <v>4.7465E-2</v>
      </c>
      <c r="N228" s="51">
        <v>2.5229999999999999E-2</v>
      </c>
      <c r="O228" s="52">
        <v>152.08959999999999</v>
      </c>
      <c r="P228" s="50">
        <v>1760</v>
      </c>
      <c r="Q228" s="52">
        <v>1535.58</v>
      </c>
      <c r="R228" s="50">
        <v>8134.8</v>
      </c>
      <c r="S228" s="30">
        <v>104.35</v>
      </c>
      <c r="T228" s="50">
        <v>6.9318</v>
      </c>
      <c r="U228" s="50">
        <v>6.9497999999999998</v>
      </c>
      <c r="V228" s="50">
        <v>2.8149999999999999</v>
      </c>
      <c r="W228" s="22">
        <v>2.81</v>
      </c>
      <c r="X228" s="22">
        <v>2.74</v>
      </c>
    </row>
    <row r="229" spans="1:24" ht="18.75" customHeight="1">
      <c r="A229" s="175">
        <v>44992</v>
      </c>
      <c r="B229" s="50">
        <v>169.23939999999999</v>
      </c>
      <c r="C229" s="50">
        <v>158.72890000000001</v>
      </c>
      <c r="D229" s="50">
        <v>114.88800000000001</v>
      </c>
      <c r="E229" s="50">
        <v>19.59</v>
      </c>
      <c r="F229" s="51">
        <v>4.9063000000000002E-2</v>
      </c>
      <c r="G229" s="51">
        <v>5.0083999999999997E-2</v>
      </c>
      <c r="H229" s="51">
        <v>4.7178999999999999E-2</v>
      </c>
      <c r="I229" s="51">
        <v>4.3114E-2</v>
      </c>
      <c r="J229" s="51">
        <v>3.9636999999999999E-2</v>
      </c>
      <c r="K229" s="51">
        <v>4.1665000000000001E-2</v>
      </c>
      <c r="L229" s="51">
        <v>3.8720999999999998E-2</v>
      </c>
      <c r="M229" s="51">
        <v>4.7178999999999999E-2</v>
      </c>
      <c r="N229" s="51">
        <v>2.5270000000000001E-2</v>
      </c>
      <c r="O229" s="52">
        <v>152.02680000000001</v>
      </c>
      <c r="P229" s="50">
        <v>1760</v>
      </c>
      <c r="Q229" s="52">
        <v>1535.58</v>
      </c>
      <c r="R229" s="50">
        <v>8134.8</v>
      </c>
      <c r="S229" s="30">
        <v>104.521</v>
      </c>
      <c r="T229" s="50">
        <v>6.9043000000000001</v>
      </c>
      <c r="U229" s="50">
        <v>6.8954000000000004</v>
      </c>
      <c r="V229" s="50">
        <v>2.86</v>
      </c>
      <c r="W229" s="22">
        <v>2.85</v>
      </c>
      <c r="X229" s="22">
        <v>2.76505</v>
      </c>
    </row>
    <row r="230" spans="1:24" ht="18.75" customHeight="1">
      <c r="A230" s="175">
        <v>44991</v>
      </c>
      <c r="B230" s="50">
        <v>169.40620000000001</v>
      </c>
      <c r="C230" s="50">
        <v>158.39590000000001</v>
      </c>
      <c r="D230" s="50">
        <v>114.88800000000001</v>
      </c>
      <c r="E230" s="50">
        <v>18.61</v>
      </c>
      <c r="F230" s="51">
        <v>4.8375000000000001E-2</v>
      </c>
      <c r="G230" s="51">
        <v>4.8861000000000002E-2</v>
      </c>
      <c r="H230" s="51">
        <v>4.6129000000000003E-2</v>
      </c>
      <c r="I230" s="51">
        <v>4.2528000000000003E-2</v>
      </c>
      <c r="J230" s="51">
        <v>3.9577000000000001E-2</v>
      </c>
      <c r="K230" s="51">
        <v>4.1403000000000002E-2</v>
      </c>
      <c r="L230" s="51">
        <v>3.8932000000000001E-2</v>
      </c>
      <c r="M230" s="51">
        <v>4.6129000000000003E-2</v>
      </c>
      <c r="N230" s="51">
        <v>2.5260000000000001E-2</v>
      </c>
      <c r="O230" s="52">
        <v>152.05179999999999</v>
      </c>
      <c r="P230" s="50">
        <v>1760</v>
      </c>
      <c r="Q230" s="52">
        <v>1535.58</v>
      </c>
      <c r="R230" s="50">
        <v>8134.8</v>
      </c>
      <c r="S230" s="30">
        <v>105.027</v>
      </c>
      <c r="T230" s="50">
        <v>6.9168000000000003</v>
      </c>
      <c r="U230" s="50">
        <v>6.9210000000000003</v>
      </c>
      <c r="V230" s="50">
        <v>2.8650000000000002</v>
      </c>
      <c r="W230" s="22">
        <v>2.855</v>
      </c>
      <c r="X230" s="22">
        <v>2.74</v>
      </c>
    </row>
    <row r="231" spans="1:24" ht="18.75" customHeight="1">
      <c r="A231" s="175">
        <v>44988</v>
      </c>
      <c r="B231" s="50">
        <v>169.4734</v>
      </c>
      <c r="C231" s="50">
        <v>158.1182</v>
      </c>
      <c r="D231" s="50">
        <v>114.88800000000001</v>
      </c>
      <c r="E231" s="50">
        <v>18.489999999999998</v>
      </c>
      <c r="F231" s="51">
        <v>4.8408E-2</v>
      </c>
      <c r="G231" s="51">
        <v>4.8564999999999997E-2</v>
      </c>
      <c r="H231" s="51">
        <v>4.5949999999999998E-2</v>
      </c>
      <c r="I231" s="51">
        <v>4.2457000000000002E-2</v>
      </c>
      <c r="J231" s="51">
        <v>3.9516999999999997E-2</v>
      </c>
      <c r="K231" s="51">
        <v>4.1376000000000003E-2</v>
      </c>
      <c r="L231" s="51">
        <v>3.8757E-2</v>
      </c>
      <c r="M231" s="51">
        <v>4.5949999999999998E-2</v>
      </c>
      <c r="N231" s="51">
        <v>2.5489999999999999E-2</v>
      </c>
      <c r="O231" s="52">
        <v>152.03149999999999</v>
      </c>
      <c r="P231" s="50">
        <v>1760</v>
      </c>
      <c r="Q231" s="52">
        <v>1535.58</v>
      </c>
      <c r="R231" s="50">
        <v>8134.8</v>
      </c>
      <c r="S231" s="30">
        <v>104.483</v>
      </c>
      <c r="T231" s="50">
        <v>6.8697999999999997</v>
      </c>
      <c r="U231" s="50">
        <v>6.8788999999999998</v>
      </c>
      <c r="V231" s="50">
        <v>2.86</v>
      </c>
      <c r="W231" s="22">
        <v>2.835</v>
      </c>
      <c r="X231" s="22">
        <v>2.7349999999999999</v>
      </c>
    </row>
    <row r="232" spans="1:24" ht="18.75" customHeight="1">
      <c r="A232" s="175">
        <v>44987</v>
      </c>
      <c r="B232" s="50">
        <v>168.93510000000001</v>
      </c>
      <c r="C232" s="50">
        <v>158.08590000000001</v>
      </c>
      <c r="D232" s="50">
        <v>114.88800000000001</v>
      </c>
      <c r="E232" s="50">
        <v>19.59</v>
      </c>
      <c r="F232" s="51">
        <v>4.8426999999999998E-2</v>
      </c>
      <c r="G232" s="51">
        <v>4.8849999999999998E-2</v>
      </c>
      <c r="H232" s="51">
        <v>4.6310999999999998E-2</v>
      </c>
      <c r="I232" s="51">
        <v>4.3124999999999997E-2</v>
      </c>
      <c r="J232" s="51">
        <v>4.0556000000000002E-2</v>
      </c>
      <c r="K232" s="51">
        <v>4.2264999999999997E-2</v>
      </c>
      <c r="L232" s="51">
        <v>3.9934999999999998E-2</v>
      </c>
      <c r="M232" s="51">
        <v>4.6310999999999998E-2</v>
      </c>
      <c r="N232" s="51">
        <v>2.5579999999999999E-2</v>
      </c>
      <c r="O232" s="52">
        <v>152.0095</v>
      </c>
      <c r="P232" s="50">
        <v>1760</v>
      </c>
      <c r="Q232" s="52">
        <v>1535.58</v>
      </c>
      <c r="R232" s="50">
        <v>8134.8</v>
      </c>
      <c r="S232" s="30">
        <v>104.869</v>
      </c>
      <c r="T232" s="50">
        <v>6.9356</v>
      </c>
      <c r="U232" s="50">
        <v>6.9546000000000001</v>
      </c>
      <c r="V232" s="50">
        <v>2.81</v>
      </c>
      <c r="W232" s="22">
        <v>2.7850000000000001</v>
      </c>
      <c r="X232" s="22">
        <v>2.6850000000000001</v>
      </c>
    </row>
    <row r="233" spans="1:24" ht="18.75" customHeight="1">
      <c r="A233" s="175">
        <v>44986</v>
      </c>
      <c r="B233" s="50">
        <v>169.13210000000001</v>
      </c>
      <c r="C233" s="50">
        <v>158.12029999999999</v>
      </c>
      <c r="D233" s="50">
        <v>114.88800000000001</v>
      </c>
      <c r="E233" s="50">
        <v>20.58</v>
      </c>
      <c r="F233" s="51">
        <v>4.8485E-2</v>
      </c>
      <c r="G233" s="51">
        <v>4.8764000000000002E-2</v>
      </c>
      <c r="H233" s="51">
        <v>4.5988000000000001E-2</v>
      </c>
      <c r="I233" s="51">
        <v>4.2559E-2</v>
      </c>
      <c r="J233" s="51">
        <v>3.9925000000000002E-2</v>
      </c>
      <c r="K233" s="51">
        <v>4.1584000000000003E-2</v>
      </c>
      <c r="L233" s="51">
        <v>3.9542000000000001E-2</v>
      </c>
      <c r="M233" s="51">
        <v>4.5988000000000001E-2</v>
      </c>
      <c r="N233" s="51">
        <v>2.5499999999999998E-2</v>
      </c>
      <c r="O233" s="52">
        <v>152.03229999999999</v>
      </c>
      <c r="P233" s="50">
        <v>1760</v>
      </c>
      <c r="Q233" s="52">
        <v>1576.93</v>
      </c>
      <c r="R233" s="50">
        <v>8373.2000000000007</v>
      </c>
      <c r="S233" s="30">
        <v>104.673</v>
      </c>
      <c r="T233" s="50">
        <v>6.9440999999999997</v>
      </c>
      <c r="U233" s="50">
        <v>6.9607999999999999</v>
      </c>
      <c r="V233" s="50">
        <v>2.79</v>
      </c>
      <c r="W233" s="22">
        <v>2.7749999999999999</v>
      </c>
      <c r="X233" s="22">
        <v>2.7</v>
      </c>
    </row>
    <row r="234" spans="1:24" ht="18.75" customHeight="1">
      <c r="A234" s="175">
        <v>44985</v>
      </c>
      <c r="B234" s="50">
        <v>169.65860000000001</v>
      </c>
      <c r="C234" s="50">
        <v>158.3203</v>
      </c>
      <c r="D234" s="50">
        <v>114.88800000000001</v>
      </c>
      <c r="E234" s="50">
        <v>20.7</v>
      </c>
      <c r="F234" s="51">
        <v>4.7687E-2</v>
      </c>
      <c r="G234" s="51">
        <v>4.8157999999999999E-2</v>
      </c>
      <c r="H234" s="51">
        <v>4.5263999999999999E-2</v>
      </c>
      <c r="I234" s="51">
        <v>4.1818000000000001E-2</v>
      </c>
      <c r="J234" s="51">
        <v>3.9199999999999999E-2</v>
      </c>
      <c r="K234" s="51">
        <v>4.0802999999999999E-2</v>
      </c>
      <c r="L234" s="51">
        <v>3.9161000000000001E-2</v>
      </c>
      <c r="M234" s="51">
        <v>4.5263999999999999E-2</v>
      </c>
      <c r="N234" s="51">
        <v>2.5669999999999998E-2</v>
      </c>
      <c r="O234" s="52">
        <v>151.9821</v>
      </c>
      <c r="P234" s="50">
        <v>1760</v>
      </c>
      <c r="Q234" s="52">
        <v>1576.93</v>
      </c>
      <c r="R234" s="50">
        <v>8373.2000000000007</v>
      </c>
      <c r="S234" s="30">
        <v>105.214</v>
      </c>
      <c r="T234" s="50">
        <v>6.9600999999999997</v>
      </c>
      <c r="U234" s="50">
        <v>6.9809999999999999</v>
      </c>
      <c r="V234" s="50">
        <v>2.8450000000000002</v>
      </c>
      <c r="W234" s="22">
        <v>2.83</v>
      </c>
      <c r="X234" s="22">
        <v>2.75</v>
      </c>
    </row>
    <row r="235" spans="1:24" ht="18.75" customHeight="1">
      <c r="A235" s="175">
        <v>44984</v>
      </c>
      <c r="B235" s="50">
        <v>169.50819999999999</v>
      </c>
      <c r="C235" s="50">
        <v>158.1069</v>
      </c>
      <c r="D235" s="50">
        <v>117.813</v>
      </c>
      <c r="E235" s="50">
        <v>20.95</v>
      </c>
      <c r="F235" s="51">
        <v>4.7572000000000003E-2</v>
      </c>
      <c r="G235" s="51">
        <v>4.7782999999999999E-2</v>
      </c>
      <c r="H235" s="51">
        <v>4.5030000000000001E-2</v>
      </c>
      <c r="I235" s="51">
        <v>4.1676999999999999E-2</v>
      </c>
      <c r="J235" s="51">
        <v>3.9141000000000002E-2</v>
      </c>
      <c r="K235" s="51">
        <v>4.0673000000000001E-2</v>
      </c>
      <c r="L235" s="51">
        <v>3.9262999999999999E-2</v>
      </c>
      <c r="M235" s="51">
        <v>4.5030000000000001E-2</v>
      </c>
      <c r="N235" s="51">
        <v>2.5680000000000001E-2</v>
      </c>
      <c r="O235" s="52">
        <v>151.97130000000001</v>
      </c>
      <c r="P235" s="50">
        <v>1760</v>
      </c>
      <c r="Q235" s="52">
        <v>1576.93</v>
      </c>
      <c r="R235" s="50">
        <v>8373.2000000000007</v>
      </c>
      <c r="S235" s="30">
        <v>104.598</v>
      </c>
      <c r="T235" s="50">
        <v>6.9081000000000001</v>
      </c>
      <c r="U235" s="50">
        <v>6.9162999999999997</v>
      </c>
      <c r="V235" s="50">
        <v>2.86</v>
      </c>
      <c r="W235" s="22">
        <v>2.84</v>
      </c>
      <c r="X235" s="22">
        <v>2.7650000000000001</v>
      </c>
    </row>
    <row r="236" spans="1:24" ht="18.75" customHeight="1">
      <c r="A236" s="175">
        <v>44981</v>
      </c>
      <c r="B236" s="50">
        <v>169.1866</v>
      </c>
      <c r="C236" s="50">
        <v>157.13210000000001</v>
      </c>
      <c r="D236" s="50">
        <v>115.938</v>
      </c>
      <c r="E236" s="50">
        <v>21.67</v>
      </c>
      <c r="F236" s="51">
        <v>4.7810999999999999E-2</v>
      </c>
      <c r="G236" s="51">
        <v>4.8135999999999998E-2</v>
      </c>
      <c r="H236" s="51">
        <v>4.5370000000000001E-2</v>
      </c>
      <c r="I236" s="51">
        <v>4.2152000000000002E-2</v>
      </c>
      <c r="J236" s="51">
        <v>3.9432000000000002E-2</v>
      </c>
      <c r="K236" s="51">
        <v>4.1088E-2</v>
      </c>
      <c r="L236" s="51">
        <v>3.9308999999999997E-2</v>
      </c>
      <c r="M236" s="51">
        <v>4.5370000000000001E-2</v>
      </c>
      <c r="N236" s="51">
        <v>2.5680000000000001E-2</v>
      </c>
      <c r="O236" s="52">
        <v>151.94130000000001</v>
      </c>
      <c r="P236" s="50">
        <v>1760</v>
      </c>
      <c r="Q236" s="52">
        <v>1576.93</v>
      </c>
      <c r="R236" s="50">
        <v>8373.2000000000007</v>
      </c>
      <c r="S236" s="30">
        <v>104.58499999999999</v>
      </c>
      <c r="T236" s="50">
        <v>6.8929</v>
      </c>
      <c r="U236" s="50">
        <v>6.9038000000000004</v>
      </c>
      <c r="V236" s="50">
        <v>2.85</v>
      </c>
      <c r="W236" s="22">
        <v>2.8250000000000002</v>
      </c>
      <c r="X236" s="22">
        <v>2.7450000000000001</v>
      </c>
    </row>
    <row r="237" spans="1:24" ht="18.75" customHeight="1">
      <c r="A237" s="175">
        <v>44980</v>
      </c>
      <c r="B237" s="50">
        <v>169.74199999999999</v>
      </c>
      <c r="C237" s="50">
        <v>156.29910000000001</v>
      </c>
      <c r="D237" s="50">
        <v>118.90600000000001</v>
      </c>
      <c r="E237" s="50">
        <v>21.14</v>
      </c>
      <c r="F237" s="51">
        <v>4.8064000000000003E-2</v>
      </c>
      <c r="G237" s="51">
        <v>4.6974000000000002E-2</v>
      </c>
      <c r="H237" s="51">
        <v>4.4101000000000001E-2</v>
      </c>
      <c r="I237" s="51">
        <v>4.1064000000000003E-2</v>
      </c>
      <c r="J237" s="51">
        <v>3.8767999999999997E-2</v>
      </c>
      <c r="K237" s="51">
        <v>4.0339E-2</v>
      </c>
      <c r="L237" s="51">
        <v>3.8848000000000001E-2</v>
      </c>
      <c r="M237" s="51">
        <v>4.4101000000000001E-2</v>
      </c>
      <c r="N237" s="51">
        <v>2.5690000000000001E-2</v>
      </c>
      <c r="O237" s="52">
        <v>151.91489999999999</v>
      </c>
      <c r="P237" s="50">
        <v>1760</v>
      </c>
      <c r="Q237" s="52">
        <v>1576.93</v>
      </c>
      <c r="R237" s="50">
        <v>8373.2000000000007</v>
      </c>
      <c r="S237" s="30">
        <v>104.176</v>
      </c>
      <c r="T237" s="50">
        <v>6.8795000000000002</v>
      </c>
      <c r="U237" s="50">
        <v>6.8925999999999998</v>
      </c>
      <c r="V237" s="50">
        <v>2.88</v>
      </c>
      <c r="W237" s="22">
        <v>2.8450000000000002</v>
      </c>
      <c r="X237" s="22">
        <v>2.7650000000000001</v>
      </c>
    </row>
    <row r="238" spans="1:24" ht="18.75" customHeight="1">
      <c r="A238" s="175">
        <v>44979</v>
      </c>
      <c r="B238" s="50">
        <v>169.43450000000001</v>
      </c>
      <c r="C238" s="50">
        <v>155.7388</v>
      </c>
      <c r="D238" s="50">
        <v>122.25</v>
      </c>
      <c r="E238" s="50">
        <v>22.29</v>
      </c>
      <c r="F238" s="51">
        <v>4.8174000000000002E-2</v>
      </c>
      <c r="G238" s="51">
        <v>4.6933000000000002E-2</v>
      </c>
      <c r="H238" s="51">
        <v>4.4269000000000003E-2</v>
      </c>
      <c r="I238" s="51">
        <v>4.1514000000000002E-2</v>
      </c>
      <c r="J238" s="51">
        <v>3.9156000000000003E-2</v>
      </c>
      <c r="K238" s="51">
        <v>4.0682000000000003E-2</v>
      </c>
      <c r="L238" s="51">
        <v>3.9142000000000003E-2</v>
      </c>
      <c r="M238" s="51">
        <v>4.4269000000000003E-2</v>
      </c>
      <c r="N238" s="51">
        <v>2.562E-2</v>
      </c>
      <c r="O238" s="52">
        <v>151.91669999999999</v>
      </c>
      <c r="P238" s="50">
        <v>1760</v>
      </c>
      <c r="Q238" s="52">
        <v>1576.93</v>
      </c>
      <c r="R238" s="50">
        <v>8373.2000000000007</v>
      </c>
      <c r="S238" s="30">
        <v>103.86199999999999</v>
      </c>
      <c r="T238" s="50">
        <v>6.8552</v>
      </c>
      <c r="U238" s="50">
        <v>6.8594999999999997</v>
      </c>
      <c r="V238" s="50">
        <v>2.9350000000000001</v>
      </c>
      <c r="W238" s="22">
        <v>2.89</v>
      </c>
      <c r="X238" s="22">
        <v>2.8</v>
      </c>
    </row>
    <row r="239" spans="1:24" ht="18.75" customHeight="1">
      <c r="A239" s="175">
        <v>44978</v>
      </c>
      <c r="B239" s="50">
        <v>169.33680000000001</v>
      </c>
      <c r="C239" s="50">
        <v>155.74780000000001</v>
      </c>
      <c r="D239" s="50">
        <v>119.5</v>
      </c>
      <c r="E239" s="50">
        <v>22.87</v>
      </c>
      <c r="F239" s="51">
        <v>4.7902E-2</v>
      </c>
      <c r="G239" s="51">
        <v>4.7225999999999997E-2</v>
      </c>
      <c r="H239" s="51">
        <v>4.4379000000000002E-2</v>
      </c>
      <c r="I239" s="51">
        <v>4.1744999999999997E-2</v>
      </c>
      <c r="J239" s="51">
        <v>3.9524999999999998E-2</v>
      </c>
      <c r="K239" s="51">
        <v>4.0867000000000001E-2</v>
      </c>
      <c r="L239" s="51">
        <v>3.9718000000000003E-2</v>
      </c>
      <c r="M239" s="51">
        <v>4.4379000000000002E-2</v>
      </c>
      <c r="N239" s="51">
        <v>2.5659999999999999E-2</v>
      </c>
      <c r="O239" s="52">
        <v>151.91839999999999</v>
      </c>
      <c r="P239" s="50">
        <v>1760</v>
      </c>
      <c r="Q239" s="52">
        <v>1576.93</v>
      </c>
      <c r="R239" s="50">
        <v>8373.2000000000007</v>
      </c>
      <c r="S239" s="30">
        <v>103.86199999999999</v>
      </c>
      <c r="T239" s="50">
        <v>6.8685999999999998</v>
      </c>
      <c r="U239" s="50">
        <v>6.8738000000000001</v>
      </c>
      <c r="V239" s="50">
        <v>2.86</v>
      </c>
      <c r="W239" s="22">
        <v>2.82</v>
      </c>
      <c r="X239" s="22">
        <v>2.73</v>
      </c>
    </row>
    <row r="240" spans="1:24" ht="18.75" customHeight="1">
      <c r="A240" s="175">
        <v>44977</v>
      </c>
      <c r="B240" s="50">
        <v>170.2998</v>
      </c>
      <c r="C240" s="50">
        <v>157.46119999999999</v>
      </c>
      <c r="D240" s="50">
        <v>115</v>
      </c>
      <c r="E240" s="50">
        <v>21.23</v>
      </c>
      <c r="F240" s="51">
        <v>4.7856999999999997E-2</v>
      </c>
      <c r="G240" s="51">
        <v>4.6169000000000002E-2</v>
      </c>
      <c r="H240" s="51">
        <v>4.3154999999999999E-2</v>
      </c>
      <c r="I240" s="51">
        <v>4.0291E-2</v>
      </c>
      <c r="J240" s="51">
        <v>3.8148000000000001E-2</v>
      </c>
      <c r="K240" s="51">
        <v>3.9355000000000001E-2</v>
      </c>
      <c r="L240" s="51">
        <v>3.8692999999999998E-2</v>
      </c>
      <c r="M240" s="51">
        <v>4.3154999999999999E-2</v>
      </c>
      <c r="N240" s="51">
        <v>2.564E-2</v>
      </c>
      <c r="O240" s="52">
        <v>151.893</v>
      </c>
      <c r="P240" s="50">
        <v>1760</v>
      </c>
      <c r="Q240" s="52">
        <v>1576.93</v>
      </c>
      <c r="R240" s="50">
        <v>8373.2000000000007</v>
      </c>
      <c r="S240" s="30">
        <v>103.85599999999999</v>
      </c>
      <c r="T240" s="50">
        <v>6.8574999999999999</v>
      </c>
      <c r="U240" s="50">
        <v>6.8684000000000003</v>
      </c>
      <c r="V240" s="50">
        <v>2.835</v>
      </c>
      <c r="W240" s="22">
        <v>2.81</v>
      </c>
      <c r="X240" s="22">
        <v>2.69</v>
      </c>
    </row>
    <row r="241" spans="1:24" ht="18.75" customHeight="1">
      <c r="A241" s="175">
        <v>44974</v>
      </c>
      <c r="B241" s="50">
        <v>170.2998</v>
      </c>
      <c r="C241" s="50">
        <v>157.46119999999999</v>
      </c>
      <c r="D241" s="50">
        <v>113.5</v>
      </c>
      <c r="E241" s="50">
        <v>20.02</v>
      </c>
      <c r="F241" s="51">
        <v>4.7856999999999997E-2</v>
      </c>
      <c r="G241" s="51">
        <v>4.6169000000000002E-2</v>
      </c>
      <c r="H241" s="51">
        <v>4.3154999999999999E-2</v>
      </c>
      <c r="I241" s="51">
        <v>4.0291E-2</v>
      </c>
      <c r="J241" s="51">
        <v>3.8148000000000001E-2</v>
      </c>
      <c r="K241" s="51">
        <v>3.9355000000000001E-2</v>
      </c>
      <c r="L241" s="51">
        <v>3.8692999999999998E-2</v>
      </c>
      <c r="M241" s="51">
        <v>4.3154999999999999E-2</v>
      </c>
      <c r="N241" s="51">
        <v>2.5239999999999999E-2</v>
      </c>
      <c r="O241" s="52">
        <v>151.86269999999999</v>
      </c>
      <c r="P241" s="50">
        <v>1760</v>
      </c>
      <c r="Q241" s="52">
        <v>1576.93</v>
      </c>
      <c r="R241" s="50">
        <v>8373.2000000000007</v>
      </c>
      <c r="S241" s="30">
        <v>103.923</v>
      </c>
      <c r="T241" s="50">
        <v>6.8550000000000004</v>
      </c>
      <c r="U241" s="50">
        <v>6.8635999999999999</v>
      </c>
      <c r="V241" s="50">
        <v>2.7949999999999999</v>
      </c>
      <c r="W241" s="22">
        <v>2.77</v>
      </c>
      <c r="X241" s="22">
        <v>2.66</v>
      </c>
    </row>
    <row r="242" spans="1:24" ht="18.75" customHeight="1">
      <c r="A242" s="175">
        <v>44973</v>
      </c>
      <c r="B242" s="50">
        <v>170.15649999999999</v>
      </c>
      <c r="C242" s="50">
        <v>157.66909999999999</v>
      </c>
      <c r="D242" s="50">
        <v>108.34399999999999</v>
      </c>
      <c r="E242" s="50">
        <v>20.170000000000002</v>
      </c>
      <c r="F242" s="51">
        <v>4.7829999999999998E-2</v>
      </c>
      <c r="G242" s="51">
        <v>4.6399999999999997E-2</v>
      </c>
      <c r="H242" s="51">
        <v>4.3681999999999999E-2</v>
      </c>
      <c r="I242" s="51">
        <v>4.0726999999999999E-2</v>
      </c>
      <c r="J242" s="51">
        <v>3.8608000000000003E-2</v>
      </c>
      <c r="K242" s="51">
        <v>3.9849999999999997E-2</v>
      </c>
      <c r="L242" s="51">
        <v>3.9142000000000003E-2</v>
      </c>
      <c r="M242" s="51">
        <v>4.3681999999999999E-2</v>
      </c>
      <c r="N242" s="51">
        <v>2.5229999999999999E-2</v>
      </c>
      <c r="O242" s="52">
        <v>151.85470000000001</v>
      </c>
      <c r="P242" s="50">
        <v>1760</v>
      </c>
      <c r="Q242" s="52">
        <v>1576.93</v>
      </c>
      <c r="R242" s="50">
        <v>8373.2000000000007</v>
      </c>
      <c r="S242" s="30">
        <v>103.233</v>
      </c>
      <c r="T242" s="50">
        <v>6.8278999999999996</v>
      </c>
      <c r="U242" s="50">
        <v>6.8373999999999997</v>
      </c>
      <c r="V242" s="50">
        <v>2.79</v>
      </c>
      <c r="W242" s="22">
        <v>2.7650000000000001</v>
      </c>
      <c r="X242" s="22">
        <v>2.66</v>
      </c>
    </row>
    <row r="243" spans="1:24" ht="18.75" customHeight="1">
      <c r="A243" s="175">
        <v>44972</v>
      </c>
      <c r="B243" s="50">
        <v>170.39169999999999</v>
      </c>
      <c r="C243" s="50">
        <v>157.83590000000001</v>
      </c>
      <c r="D243" s="50">
        <v>110.125</v>
      </c>
      <c r="E243" s="50">
        <v>18.23</v>
      </c>
      <c r="F243" s="51">
        <v>4.7499E-2</v>
      </c>
      <c r="G243" s="51">
        <v>4.6309000000000003E-2</v>
      </c>
      <c r="H243" s="51">
        <v>4.3482E-2</v>
      </c>
      <c r="I243" s="51">
        <v>4.0368000000000001E-2</v>
      </c>
      <c r="J243" s="51">
        <v>3.8048999999999999E-2</v>
      </c>
      <c r="K243" s="51">
        <v>3.9375E-2</v>
      </c>
      <c r="L243" s="51">
        <v>3.841E-2</v>
      </c>
      <c r="M243" s="51">
        <v>4.3482E-2</v>
      </c>
      <c r="N243" s="51">
        <v>2.521E-2</v>
      </c>
      <c r="O243" s="52">
        <v>151.8518</v>
      </c>
      <c r="P243" s="50">
        <v>1760</v>
      </c>
      <c r="Q243" s="52">
        <v>1576.93</v>
      </c>
      <c r="R243" s="50">
        <v>8373.2000000000007</v>
      </c>
      <c r="S243" s="30">
        <v>103.345</v>
      </c>
      <c r="T243" s="50">
        <v>6.8182999999999998</v>
      </c>
      <c r="U243" s="50">
        <v>6.8242000000000003</v>
      </c>
      <c r="V243" s="50">
        <v>2.75</v>
      </c>
      <c r="W243" s="22">
        <v>2.74</v>
      </c>
      <c r="X243" s="22">
        <v>2.65</v>
      </c>
    </row>
    <row r="244" spans="1:24" ht="18.75" customHeight="1">
      <c r="A244" s="175">
        <v>44971</v>
      </c>
      <c r="B244" s="50">
        <v>170.59880000000001</v>
      </c>
      <c r="C244" s="50">
        <v>158.3537</v>
      </c>
      <c r="D244" s="50">
        <v>109.375</v>
      </c>
      <c r="E244" s="50">
        <v>18.91</v>
      </c>
      <c r="F244" s="51">
        <v>4.7142000000000003E-2</v>
      </c>
      <c r="G244" s="51">
        <v>4.6154000000000001E-2</v>
      </c>
      <c r="H244" s="51">
        <v>4.3168999999999999E-2</v>
      </c>
      <c r="I244" s="51">
        <v>4.0009999999999997E-2</v>
      </c>
      <c r="J244" s="51">
        <v>3.7435000000000003E-2</v>
      </c>
      <c r="K244" s="51">
        <v>3.8848000000000001E-2</v>
      </c>
      <c r="L244" s="51">
        <v>3.7746000000000002E-2</v>
      </c>
      <c r="M244" s="51">
        <v>4.3168999999999999E-2</v>
      </c>
      <c r="N244" s="51">
        <v>2.5139999999999999E-2</v>
      </c>
      <c r="O244" s="52">
        <v>151.79339999999999</v>
      </c>
      <c r="P244" s="50">
        <v>1760</v>
      </c>
      <c r="Q244" s="52">
        <v>1576.93</v>
      </c>
      <c r="R244" s="50">
        <v>8373.2000000000007</v>
      </c>
      <c r="S244" s="30">
        <v>103.63</v>
      </c>
      <c r="T244" s="50">
        <v>6.8144999999999998</v>
      </c>
      <c r="U244" s="50">
        <v>6.8231000000000002</v>
      </c>
      <c r="V244" s="50">
        <v>2.74</v>
      </c>
      <c r="W244" s="22">
        <v>2.72</v>
      </c>
      <c r="X244" s="22">
        <v>2.6324999999999998</v>
      </c>
    </row>
    <row r="245" spans="1:24" ht="18.75" customHeight="1">
      <c r="A245" s="175">
        <v>44970</v>
      </c>
      <c r="B245" s="50">
        <v>171.02260000000001</v>
      </c>
      <c r="C245" s="50">
        <v>158.75630000000001</v>
      </c>
      <c r="D245" s="50">
        <v>110.375</v>
      </c>
      <c r="E245" s="50">
        <v>20.34</v>
      </c>
      <c r="F245" s="51">
        <v>4.7468000000000003E-2</v>
      </c>
      <c r="G245" s="51">
        <v>4.5175E-2</v>
      </c>
      <c r="H245" s="51">
        <v>4.2014999999999997E-2</v>
      </c>
      <c r="I245" s="51">
        <v>3.9104E-2</v>
      </c>
      <c r="J245" s="51">
        <v>3.7016E-2</v>
      </c>
      <c r="K245" s="51">
        <v>3.8168000000000001E-2</v>
      </c>
      <c r="L245" s="51">
        <v>3.7727999999999998E-2</v>
      </c>
      <c r="M245" s="51">
        <v>4.2014999999999997E-2</v>
      </c>
      <c r="N245" s="51">
        <v>2.5190000000000001E-2</v>
      </c>
      <c r="O245" s="52">
        <v>151.78210000000001</v>
      </c>
      <c r="P245" s="50">
        <v>1760</v>
      </c>
      <c r="Q245" s="52">
        <v>1576.93</v>
      </c>
      <c r="R245" s="50">
        <v>8373.2000000000007</v>
      </c>
      <c r="S245" s="30">
        <v>103.221</v>
      </c>
      <c r="T245" s="50">
        <v>6.7864000000000004</v>
      </c>
      <c r="U245" s="50">
        <v>6.7922000000000002</v>
      </c>
      <c r="V245" s="50">
        <v>2.74</v>
      </c>
      <c r="W245" s="22">
        <v>2.71</v>
      </c>
      <c r="X245" s="22">
        <v>2.62</v>
      </c>
    </row>
    <row r="246" spans="1:24" ht="18.75" customHeight="1">
      <c r="A246" s="175">
        <v>44967</v>
      </c>
      <c r="B246" s="50">
        <v>170.86089999999999</v>
      </c>
      <c r="C246" s="50">
        <v>159.33750000000001</v>
      </c>
      <c r="D246" s="50">
        <v>107</v>
      </c>
      <c r="E246" s="50">
        <v>20.53</v>
      </c>
      <c r="F246" s="51">
        <v>4.7344999999999998E-2</v>
      </c>
      <c r="G246" s="51">
        <v>4.5170000000000002E-2</v>
      </c>
      <c r="H246" s="51">
        <v>4.2014999999999997E-2</v>
      </c>
      <c r="I246" s="51">
        <v>3.9225999999999997E-2</v>
      </c>
      <c r="J246" s="51">
        <v>3.7319999999999999E-2</v>
      </c>
      <c r="K246" s="51">
        <v>3.848E-2</v>
      </c>
      <c r="L246" s="51">
        <v>3.8157999999999997E-2</v>
      </c>
      <c r="M246" s="51">
        <v>4.2014999999999997E-2</v>
      </c>
      <c r="N246" s="51">
        <v>2.5159999999999998E-2</v>
      </c>
      <c r="O246" s="52">
        <v>151.7208</v>
      </c>
      <c r="P246" s="50">
        <v>1760</v>
      </c>
      <c r="Q246" s="52">
        <v>1576.93</v>
      </c>
      <c r="R246" s="50">
        <v>8373.2000000000007</v>
      </c>
      <c r="S246" s="30">
        <v>103.40900000000001</v>
      </c>
      <c r="T246" s="50">
        <v>6.7920999999999996</v>
      </c>
      <c r="U246" s="50">
        <v>6.7964000000000002</v>
      </c>
      <c r="V246" s="50">
        <v>2.7850000000000001</v>
      </c>
      <c r="W246" s="22">
        <v>2.73</v>
      </c>
      <c r="X246" s="22">
        <v>2.64</v>
      </c>
    </row>
    <row r="247" spans="1:24" ht="18.75" customHeight="1">
      <c r="A247" s="175">
        <v>44966</v>
      </c>
      <c r="B247" s="50">
        <v>171.18559999999999</v>
      </c>
      <c r="C247" s="50">
        <v>160.28110000000001</v>
      </c>
      <c r="D247" s="50">
        <v>104.011</v>
      </c>
      <c r="E247" s="50">
        <v>20.71</v>
      </c>
      <c r="F247" s="51">
        <v>4.7259000000000002E-2</v>
      </c>
      <c r="G247" s="51">
        <v>4.4819999999999999E-2</v>
      </c>
      <c r="H247" s="51">
        <v>4.1481999999999998E-2</v>
      </c>
      <c r="I247" s="51">
        <v>3.8586000000000002E-2</v>
      </c>
      <c r="J247" s="51">
        <v>3.6579E-2</v>
      </c>
      <c r="K247" s="51">
        <v>3.7774000000000002E-2</v>
      </c>
      <c r="L247" s="51">
        <v>3.7263999999999999E-2</v>
      </c>
      <c r="M247" s="51">
        <v>4.1481999999999998E-2</v>
      </c>
      <c r="N247" s="51">
        <v>2.5329999999999998E-2</v>
      </c>
      <c r="O247" s="52">
        <v>151.70679999999999</v>
      </c>
      <c r="P247" s="50">
        <v>1760</v>
      </c>
      <c r="Q247" s="52">
        <v>1576.93</v>
      </c>
      <c r="R247" s="50">
        <v>8373.2000000000007</v>
      </c>
      <c r="S247" s="30">
        <v>103.42700000000001</v>
      </c>
      <c r="T247" s="50">
        <v>6.7846000000000002</v>
      </c>
      <c r="U247" s="50">
        <v>6.7839</v>
      </c>
      <c r="V247" s="50">
        <v>2.82</v>
      </c>
      <c r="W247" s="22">
        <v>2.7749999999999999</v>
      </c>
      <c r="X247" s="22">
        <v>2.67</v>
      </c>
    </row>
    <row r="248" spans="1:24" ht="18.75" customHeight="1">
      <c r="A248" s="175">
        <v>44965</v>
      </c>
      <c r="B248" s="50">
        <v>171.51519999999999</v>
      </c>
      <c r="C248" s="50">
        <v>160.49250000000001</v>
      </c>
      <c r="D248" s="50">
        <v>105</v>
      </c>
      <c r="E248" s="50">
        <v>19.63</v>
      </c>
      <c r="F248" s="51">
        <v>4.6901999999999999E-2</v>
      </c>
      <c r="G248" s="51">
        <v>4.4207999999999997E-2</v>
      </c>
      <c r="H248" s="51">
        <v>4.0781999999999999E-2</v>
      </c>
      <c r="I248" s="51">
        <v>3.7883E-2</v>
      </c>
      <c r="J248" s="51">
        <v>3.6097999999999998E-2</v>
      </c>
      <c r="K248" s="51">
        <v>3.7074999999999997E-2</v>
      </c>
      <c r="L248" s="51">
        <v>3.671E-2</v>
      </c>
      <c r="M248" s="51">
        <v>4.0781999999999999E-2</v>
      </c>
      <c r="N248" s="51">
        <v>2.528E-2</v>
      </c>
      <c r="O248" s="52">
        <v>151.672</v>
      </c>
      <c r="P248" s="50">
        <v>1760</v>
      </c>
      <c r="Q248" s="52">
        <v>1576.93</v>
      </c>
      <c r="R248" s="50">
        <v>8373.2000000000007</v>
      </c>
      <c r="S248" s="30">
        <v>103.621</v>
      </c>
      <c r="T248" s="50">
        <v>6.7964000000000002</v>
      </c>
      <c r="U248" s="50">
        <v>6.8056000000000001</v>
      </c>
      <c r="V248" s="50">
        <v>2.78</v>
      </c>
      <c r="W248" s="22">
        <v>2.7349999999999999</v>
      </c>
      <c r="X248" s="22">
        <v>2.64</v>
      </c>
    </row>
    <row r="249" spans="1:24" ht="18.75" customHeight="1">
      <c r="A249" s="175">
        <v>44964</v>
      </c>
      <c r="B249" s="50">
        <v>171.2415</v>
      </c>
      <c r="C249" s="50">
        <v>160.39840000000001</v>
      </c>
      <c r="D249" s="50">
        <v>105</v>
      </c>
      <c r="E249" s="50">
        <v>18.66</v>
      </c>
      <c r="F249" s="51">
        <v>4.6441000000000003E-2</v>
      </c>
      <c r="G249" s="51">
        <v>4.4644000000000003E-2</v>
      </c>
      <c r="H249" s="51">
        <v>4.1224999999999998E-2</v>
      </c>
      <c r="I249" s="51">
        <v>3.8337000000000003E-2</v>
      </c>
      <c r="J249" s="51">
        <v>3.6734999999999997E-2</v>
      </c>
      <c r="K249" s="51">
        <v>3.7643000000000003E-2</v>
      </c>
      <c r="L249" s="51">
        <v>3.7129000000000002E-2</v>
      </c>
      <c r="M249" s="51">
        <v>4.1224999999999998E-2</v>
      </c>
      <c r="N249" s="51">
        <v>2.5250000000000002E-2</v>
      </c>
      <c r="O249" s="52">
        <v>151.6696</v>
      </c>
      <c r="P249" s="50">
        <v>1760</v>
      </c>
      <c r="Q249" s="52">
        <v>1576.93</v>
      </c>
      <c r="R249" s="50">
        <v>8373.2000000000007</v>
      </c>
      <c r="S249" s="30">
        <v>102.91500000000001</v>
      </c>
      <c r="T249" s="50">
        <v>6.798</v>
      </c>
      <c r="U249" s="50">
        <v>6.806</v>
      </c>
      <c r="V249" s="50">
        <v>2.8050000000000002</v>
      </c>
      <c r="W249" s="22">
        <v>2.76</v>
      </c>
      <c r="X249" s="22">
        <v>2.645</v>
      </c>
    </row>
    <row r="250" spans="1:24" ht="18.75" customHeight="1">
      <c r="A250" s="175">
        <v>44963</v>
      </c>
      <c r="B250" s="50">
        <v>171.33189999999999</v>
      </c>
      <c r="C250" s="50">
        <v>161.47470000000001</v>
      </c>
      <c r="D250" s="50">
        <v>104.015</v>
      </c>
      <c r="E250" s="50">
        <v>19.43</v>
      </c>
      <c r="F250" s="51">
        <v>4.6249999999999999E-2</v>
      </c>
      <c r="G250" s="51">
        <v>4.4724E-2</v>
      </c>
      <c r="H250" s="51">
        <v>4.1424000000000002E-2</v>
      </c>
      <c r="I250" s="51">
        <v>3.8282999999999998E-2</v>
      </c>
      <c r="J250" s="51">
        <v>3.6399000000000001E-2</v>
      </c>
      <c r="K250" s="51">
        <v>3.7435000000000003E-2</v>
      </c>
      <c r="L250" s="51">
        <v>3.6735999999999998E-2</v>
      </c>
      <c r="M250" s="51">
        <v>4.1424000000000002E-2</v>
      </c>
      <c r="N250" s="51">
        <v>2.512E-2</v>
      </c>
      <c r="O250" s="52">
        <v>151.61359999999999</v>
      </c>
      <c r="P250" s="50">
        <v>1760</v>
      </c>
      <c r="Q250" s="52">
        <v>1576.93</v>
      </c>
      <c r="R250" s="50">
        <v>8373.2000000000007</v>
      </c>
      <c r="S250" s="30">
        <v>101.75</v>
      </c>
      <c r="T250" s="50">
        <v>6.7310999999999996</v>
      </c>
      <c r="U250" s="50">
        <v>6.7377000000000002</v>
      </c>
      <c r="V250" s="50">
        <v>2.8050000000000002</v>
      </c>
      <c r="W250" s="22">
        <v>2.77</v>
      </c>
      <c r="X250" s="22">
        <v>2.6425000000000001</v>
      </c>
    </row>
    <row r="251" spans="1:24" ht="18.75" customHeight="1">
      <c r="A251" s="175">
        <v>44960</v>
      </c>
      <c r="B251" s="50">
        <v>171.91390000000001</v>
      </c>
      <c r="C251" s="50">
        <v>162.1412</v>
      </c>
      <c r="D251" s="50">
        <v>97.638000000000005</v>
      </c>
      <c r="E251" s="50">
        <v>18.329999999999998</v>
      </c>
      <c r="F251" s="51">
        <v>4.6359999999999998E-2</v>
      </c>
      <c r="G251" s="51">
        <v>4.2886000000000001E-2</v>
      </c>
      <c r="H251" s="51">
        <v>3.9537999999999997E-2</v>
      </c>
      <c r="I251" s="51">
        <v>3.6589999999999998E-2</v>
      </c>
      <c r="J251" s="51">
        <v>3.5246E-2</v>
      </c>
      <c r="K251" s="51">
        <v>3.5943000000000003E-2</v>
      </c>
      <c r="L251" s="51">
        <v>3.6139999999999999E-2</v>
      </c>
      <c r="M251" s="51">
        <v>3.9537999999999997E-2</v>
      </c>
      <c r="N251" s="51">
        <v>2.504E-2</v>
      </c>
      <c r="O251" s="52">
        <v>151.5856</v>
      </c>
      <c r="P251" s="50">
        <v>1760</v>
      </c>
      <c r="Q251" s="52">
        <v>1576.93</v>
      </c>
      <c r="R251" s="50">
        <v>8373.2000000000007</v>
      </c>
      <c r="S251" s="30">
        <v>101.217</v>
      </c>
      <c r="T251" s="50">
        <v>6.7422000000000004</v>
      </c>
      <c r="U251" s="50">
        <v>6.7195</v>
      </c>
      <c r="V251" s="50">
        <v>2.7949999999999999</v>
      </c>
      <c r="W251" s="22">
        <v>2.75</v>
      </c>
      <c r="X251" s="22">
        <v>2.61</v>
      </c>
    </row>
    <row r="252" spans="1:24" ht="18.75" customHeight="1">
      <c r="A252" s="175">
        <v>44959</v>
      </c>
      <c r="B252" s="50">
        <v>172.5925</v>
      </c>
      <c r="C252" s="50">
        <v>161.9272</v>
      </c>
      <c r="D252" s="50">
        <v>99.194000000000003</v>
      </c>
      <c r="E252" s="50">
        <v>18.73</v>
      </c>
      <c r="F252" s="51">
        <v>4.6117999999999999E-2</v>
      </c>
      <c r="G252" s="51">
        <v>4.1042000000000002E-2</v>
      </c>
      <c r="H252" s="51">
        <v>3.7754999999999997E-2</v>
      </c>
      <c r="I252" s="51">
        <v>3.4879E-2</v>
      </c>
      <c r="J252" s="51">
        <v>3.3926999999999999E-2</v>
      </c>
      <c r="K252" s="51">
        <v>3.4391999999999999E-2</v>
      </c>
      <c r="L252" s="51">
        <v>3.5446999999999999E-2</v>
      </c>
      <c r="M252" s="51">
        <v>3.7754999999999997E-2</v>
      </c>
      <c r="N252" s="51">
        <v>2.504E-2</v>
      </c>
      <c r="O252" s="52">
        <v>151.5256</v>
      </c>
      <c r="P252" s="50">
        <v>1760</v>
      </c>
      <c r="Q252" s="52">
        <v>1576.93</v>
      </c>
      <c r="R252" s="50">
        <v>8373.2000000000007</v>
      </c>
      <c r="S252" s="30">
        <v>102.09699999999999</v>
      </c>
      <c r="T252" s="50">
        <v>6.7553000000000001</v>
      </c>
      <c r="U252" s="50">
        <v>6.7568000000000001</v>
      </c>
      <c r="V252" s="50">
        <v>2.85995</v>
      </c>
      <c r="W252" s="22">
        <v>2.82</v>
      </c>
      <c r="X252" s="22">
        <v>2.65</v>
      </c>
    </row>
    <row r="253" spans="1:24" ht="18.75" customHeight="1">
      <c r="A253" s="175">
        <v>44958</v>
      </c>
      <c r="B253" s="50">
        <v>172.44489999999999</v>
      </c>
      <c r="C253" s="50">
        <v>161.6671</v>
      </c>
      <c r="D253" s="50">
        <v>104.79</v>
      </c>
      <c r="E253" s="50">
        <v>17.87</v>
      </c>
      <c r="F253" s="51">
        <v>4.6383000000000001E-2</v>
      </c>
      <c r="G253" s="51">
        <v>4.1063000000000002E-2</v>
      </c>
      <c r="H253" s="51">
        <v>3.7869E-2</v>
      </c>
      <c r="I253" s="51">
        <v>3.5153999999999998E-2</v>
      </c>
      <c r="J253" s="51">
        <v>3.4166000000000002E-2</v>
      </c>
      <c r="K253" s="51">
        <v>3.4669999999999999E-2</v>
      </c>
      <c r="L253" s="51">
        <v>3.5658000000000002E-2</v>
      </c>
      <c r="M253" s="51">
        <v>3.7869E-2</v>
      </c>
      <c r="N253" s="51">
        <v>2.5190000000000001E-2</v>
      </c>
      <c r="O253" s="52">
        <v>151.49780000000001</v>
      </c>
      <c r="P253" s="50">
        <v>1760</v>
      </c>
      <c r="Q253" s="52">
        <v>1665.23</v>
      </c>
      <c r="R253" s="50">
        <v>8359</v>
      </c>
      <c r="S253" s="30">
        <v>102.276</v>
      </c>
      <c r="T253" s="50">
        <v>6.7523</v>
      </c>
      <c r="U253" s="50">
        <v>6.7565</v>
      </c>
      <c r="V253" s="50">
        <v>2.93</v>
      </c>
      <c r="W253" s="22">
        <v>2.88</v>
      </c>
      <c r="X253" s="22">
        <v>2.74</v>
      </c>
    </row>
    <row r="254" spans="1:24" ht="18.75" customHeight="1">
      <c r="A254" s="175">
        <v>44957</v>
      </c>
      <c r="B254" s="50">
        <v>171.7869</v>
      </c>
      <c r="C254" s="50">
        <v>161.02189999999999</v>
      </c>
      <c r="D254" s="50">
        <v>107.89</v>
      </c>
      <c r="E254" s="50">
        <v>19.399999999999999</v>
      </c>
      <c r="F254" s="51">
        <v>4.6414999999999998E-2</v>
      </c>
      <c r="G254" s="51">
        <v>4.2011E-2</v>
      </c>
      <c r="H254" s="51">
        <v>3.8998999999999999E-2</v>
      </c>
      <c r="I254" s="51">
        <v>3.6171000000000002E-2</v>
      </c>
      <c r="J254" s="51">
        <v>3.5069000000000003E-2</v>
      </c>
      <c r="K254" s="51">
        <v>3.5687000000000003E-2</v>
      </c>
      <c r="L254" s="51">
        <v>3.6322E-2</v>
      </c>
      <c r="M254" s="51">
        <v>3.8998999999999999E-2</v>
      </c>
      <c r="N254" s="51">
        <v>2.513E-2</v>
      </c>
      <c r="O254" s="52">
        <v>151.49469999999999</v>
      </c>
      <c r="P254" s="50">
        <v>1760</v>
      </c>
      <c r="Q254" s="52">
        <v>1665.23</v>
      </c>
      <c r="R254" s="50">
        <v>8359</v>
      </c>
      <c r="S254" s="30">
        <v>101.92700000000001</v>
      </c>
      <c r="T254" s="50">
        <v>6.7845000000000004</v>
      </c>
      <c r="U254" s="50">
        <v>6.7568999999999999</v>
      </c>
      <c r="V254" s="50">
        <v>2.915</v>
      </c>
      <c r="W254" s="22">
        <v>2.88</v>
      </c>
      <c r="X254" s="22">
        <v>2.7650000000000001</v>
      </c>
    </row>
    <row r="255" spans="1:24" ht="18.75" customHeight="1">
      <c r="A255" s="175">
        <v>44956</v>
      </c>
      <c r="B255" s="50">
        <v>171.3449</v>
      </c>
      <c r="C255" s="50">
        <v>161.18979999999999</v>
      </c>
      <c r="D255" s="50">
        <v>104.414</v>
      </c>
      <c r="E255" s="50">
        <v>19.940000000000001</v>
      </c>
      <c r="F255" s="51">
        <v>4.6535E-2</v>
      </c>
      <c r="G255" s="51">
        <v>4.2340999999999997E-2</v>
      </c>
      <c r="H255" s="51">
        <v>3.9451E-2</v>
      </c>
      <c r="I255" s="51">
        <v>3.6621000000000001E-2</v>
      </c>
      <c r="J255" s="51">
        <v>3.5366000000000002E-2</v>
      </c>
      <c r="K255" s="51">
        <v>3.6044E-2</v>
      </c>
      <c r="L255" s="51">
        <v>3.6519999999999997E-2</v>
      </c>
      <c r="M255" s="51">
        <v>3.9451E-2</v>
      </c>
      <c r="N255" s="51">
        <v>2.5239999999999999E-2</v>
      </c>
      <c r="O255" s="52">
        <v>151.4813</v>
      </c>
      <c r="P255" s="50">
        <v>1760</v>
      </c>
      <c r="Q255" s="52">
        <v>1665.23</v>
      </c>
      <c r="R255" s="50">
        <v>8359</v>
      </c>
      <c r="S255" s="30">
        <v>101.839</v>
      </c>
      <c r="T255" s="50">
        <v>6.7845000000000004</v>
      </c>
      <c r="U255" s="50">
        <v>6.7370000000000001</v>
      </c>
      <c r="V255" s="50">
        <v>2.85</v>
      </c>
      <c r="W255" s="22">
        <v>2.81</v>
      </c>
      <c r="X255" s="22">
        <v>2.69</v>
      </c>
    </row>
    <row r="256" spans="1:24" ht="18.75" customHeight="1">
      <c r="A256" s="175">
        <v>44953</v>
      </c>
      <c r="B256" s="50">
        <v>171.45310000000001</v>
      </c>
      <c r="C256" s="50">
        <v>160.4401</v>
      </c>
      <c r="D256" s="50">
        <v>103.123</v>
      </c>
      <c r="E256" s="50">
        <v>18.510000000000002</v>
      </c>
      <c r="F256" s="51">
        <v>4.6644999999999999E-2</v>
      </c>
      <c r="G256" s="51">
        <v>4.199E-2</v>
      </c>
      <c r="H256" s="51">
        <v>3.8970999999999999E-2</v>
      </c>
      <c r="I256" s="51">
        <v>3.6102000000000002E-2</v>
      </c>
      <c r="J256" s="51">
        <v>3.5034999999999997E-2</v>
      </c>
      <c r="K256" s="51">
        <v>3.5635E-2</v>
      </c>
      <c r="L256" s="51">
        <v>3.619E-2</v>
      </c>
      <c r="M256" s="51">
        <v>3.8970999999999999E-2</v>
      </c>
      <c r="N256" s="51">
        <v>2.5329999999999998E-2</v>
      </c>
      <c r="O256" s="52">
        <v>151.40110000000001</v>
      </c>
      <c r="P256" s="50">
        <v>1760</v>
      </c>
      <c r="Q256" s="52">
        <v>1665.23</v>
      </c>
      <c r="R256" s="50">
        <v>8359</v>
      </c>
      <c r="S256" s="30">
        <v>101.64100000000001</v>
      </c>
      <c r="T256" s="50">
        <v>6.7845000000000004</v>
      </c>
      <c r="U256" s="50">
        <v>6.7721</v>
      </c>
      <c r="V256" s="50">
        <v>2.78</v>
      </c>
      <c r="W256" s="22">
        <v>2.74</v>
      </c>
      <c r="X256" s="22">
        <v>2.61</v>
      </c>
    </row>
    <row r="257" spans="1:24" ht="18.75" customHeight="1">
      <c r="A257" s="175">
        <v>44952</v>
      </c>
      <c r="B257" s="50">
        <v>171.4708</v>
      </c>
      <c r="C257" s="50">
        <v>160.06880000000001</v>
      </c>
      <c r="D257" s="50">
        <v>104.036</v>
      </c>
      <c r="E257" s="50">
        <v>18.73</v>
      </c>
      <c r="F257" s="51">
        <v>4.6636999999999998E-2</v>
      </c>
      <c r="G257" s="51">
        <v>4.1826000000000002E-2</v>
      </c>
      <c r="H257" s="51">
        <v>3.8857999999999997E-2</v>
      </c>
      <c r="I257" s="51">
        <v>3.5929000000000003E-2</v>
      </c>
      <c r="J257" s="51">
        <v>3.4946999999999999E-2</v>
      </c>
      <c r="K257" s="51">
        <v>3.5514999999999998E-2</v>
      </c>
      <c r="L257" s="51">
        <v>3.6396999999999999E-2</v>
      </c>
      <c r="M257" s="51">
        <v>3.8857999999999997E-2</v>
      </c>
      <c r="N257" s="51">
        <v>2.5329999999999998E-2</v>
      </c>
      <c r="O257" s="52">
        <v>151.40110000000001</v>
      </c>
      <c r="P257" s="50">
        <v>1760</v>
      </c>
      <c r="Q257" s="52">
        <v>1665.23</v>
      </c>
      <c r="R257" s="50">
        <v>8359</v>
      </c>
      <c r="S257" s="30">
        <v>101.91800000000001</v>
      </c>
      <c r="T257" s="50">
        <v>6.7845000000000004</v>
      </c>
      <c r="U257" s="50">
        <v>6.7839999999999998</v>
      </c>
      <c r="V257" s="50">
        <v>2.78</v>
      </c>
      <c r="W257" s="22">
        <v>2.74</v>
      </c>
      <c r="X257" s="22">
        <v>2.61</v>
      </c>
    </row>
    <row r="258" spans="1:24" ht="18.75" customHeight="1">
      <c r="A258" s="175">
        <v>44951</v>
      </c>
      <c r="B258" s="50">
        <v>171.64510000000001</v>
      </c>
      <c r="C258" s="50">
        <v>160.1174</v>
      </c>
      <c r="D258" s="50">
        <v>105.401</v>
      </c>
      <c r="E258" s="50">
        <v>19.079999999999998</v>
      </c>
      <c r="F258" s="51">
        <v>4.6642999999999997E-2</v>
      </c>
      <c r="G258" s="51">
        <v>4.1250000000000002E-2</v>
      </c>
      <c r="H258" s="51">
        <v>3.8296999999999998E-2</v>
      </c>
      <c r="I258" s="51">
        <v>3.5452999999999998E-2</v>
      </c>
      <c r="J258" s="51">
        <v>3.4416000000000002E-2</v>
      </c>
      <c r="K258" s="51">
        <v>3.4883999999999998E-2</v>
      </c>
      <c r="L258" s="51">
        <v>3.5936999999999997E-2</v>
      </c>
      <c r="M258" s="51">
        <v>3.8296999999999998E-2</v>
      </c>
      <c r="N258" s="51">
        <v>2.5329999999999998E-2</v>
      </c>
      <c r="O258" s="52">
        <v>151.40110000000001</v>
      </c>
      <c r="P258" s="50">
        <v>1760</v>
      </c>
      <c r="Q258" s="52">
        <v>1665.23</v>
      </c>
      <c r="R258" s="50">
        <v>8359</v>
      </c>
      <c r="S258" s="30">
        <v>102.13800000000001</v>
      </c>
      <c r="T258" s="50">
        <v>6.7845000000000004</v>
      </c>
      <c r="U258" s="50">
        <v>6.7765000000000004</v>
      </c>
      <c r="V258" s="50">
        <v>2.8</v>
      </c>
      <c r="W258" s="22">
        <v>2.77</v>
      </c>
      <c r="X258" s="22">
        <v>2.6549999999999998</v>
      </c>
    </row>
    <row r="259" spans="1:24" ht="18.75" customHeight="1">
      <c r="A259" s="175">
        <v>44950</v>
      </c>
      <c r="B259" s="50">
        <v>171.5574</v>
      </c>
      <c r="C259" s="50">
        <v>160.18440000000001</v>
      </c>
      <c r="D259" s="50">
        <v>105.401</v>
      </c>
      <c r="E259" s="50">
        <v>19.2</v>
      </c>
      <c r="F259" s="51">
        <v>4.6545000000000003E-2</v>
      </c>
      <c r="G259" s="51">
        <v>4.2103000000000002E-2</v>
      </c>
      <c r="H259" s="51">
        <v>3.8578000000000001E-2</v>
      </c>
      <c r="I259" s="51">
        <v>3.5749000000000003E-2</v>
      </c>
      <c r="J259" s="51">
        <v>3.4527000000000002E-2</v>
      </c>
      <c r="K259" s="51">
        <v>3.5111999999999997E-2</v>
      </c>
      <c r="L259" s="51">
        <v>3.6042999999999999E-2</v>
      </c>
      <c r="M259" s="51">
        <v>3.8578000000000001E-2</v>
      </c>
      <c r="N259" s="51">
        <v>2.5329999999999998E-2</v>
      </c>
      <c r="O259" s="52">
        <v>151.40110000000001</v>
      </c>
      <c r="P259" s="50">
        <v>1760</v>
      </c>
      <c r="Q259" s="52">
        <v>1665.23</v>
      </c>
      <c r="R259" s="50">
        <v>8359</v>
      </c>
      <c r="S259" s="30">
        <v>102.012</v>
      </c>
      <c r="T259" s="50">
        <v>6.7845000000000004</v>
      </c>
      <c r="U259" s="50">
        <v>6.7812000000000001</v>
      </c>
      <c r="V259" s="50">
        <v>2.8</v>
      </c>
      <c r="W259" s="22">
        <v>2.77</v>
      </c>
      <c r="X259" s="22">
        <v>2.6549999999999998</v>
      </c>
    </row>
    <row r="260" spans="1:24" ht="18.75" customHeight="1">
      <c r="A260" s="175">
        <v>44949</v>
      </c>
      <c r="B260" s="50">
        <v>171.13050000000001</v>
      </c>
      <c r="C260" s="50">
        <v>159.95269999999999</v>
      </c>
      <c r="D260" s="50">
        <v>105.401</v>
      </c>
      <c r="E260" s="50">
        <v>19.809999999999999</v>
      </c>
      <c r="F260" s="51">
        <v>4.6482999999999997E-2</v>
      </c>
      <c r="G260" s="51">
        <v>4.2273999999999999E-2</v>
      </c>
      <c r="H260" s="51">
        <v>3.8942999999999998E-2</v>
      </c>
      <c r="I260" s="51">
        <v>3.6200000000000003E-2</v>
      </c>
      <c r="J260" s="51">
        <v>3.5097999999999997E-2</v>
      </c>
      <c r="K260" s="51">
        <v>3.5543999999999999E-2</v>
      </c>
      <c r="L260" s="51">
        <v>3.6804999999999997E-2</v>
      </c>
      <c r="M260" s="51">
        <v>3.8942999999999998E-2</v>
      </c>
      <c r="N260" s="51">
        <v>2.5329999999999998E-2</v>
      </c>
      <c r="O260" s="52">
        <v>151.40969999999999</v>
      </c>
      <c r="P260" s="50">
        <v>1760</v>
      </c>
      <c r="Q260" s="52">
        <v>1665.23</v>
      </c>
      <c r="R260" s="50">
        <v>8359</v>
      </c>
      <c r="S260" s="30">
        <v>102.05800000000001</v>
      </c>
      <c r="T260" s="50">
        <v>6.7755000000000001</v>
      </c>
      <c r="U260" s="50">
        <v>6.7706999999999997</v>
      </c>
      <c r="V260" s="50">
        <v>2.71</v>
      </c>
      <c r="W260" s="22">
        <v>2.67</v>
      </c>
      <c r="X260" s="22">
        <v>2.56</v>
      </c>
    </row>
    <row r="261" spans="1:24" ht="18.75" customHeight="1">
      <c r="A261" s="175">
        <v>44946</v>
      </c>
      <c r="B261" s="50">
        <v>171.417</v>
      </c>
      <c r="C261" s="50">
        <v>160.01939999999999</v>
      </c>
      <c r="D261" s="50">
        <v>105.401</v>
      </c>
      <c r="E261" s="50">
        <v>19.850000000000001</v>
      </c>
      <c r="F261" s="51">
        <v>4.6281999999999997E-2</v>
      </c>
      <c r="G261" s="51">
        <v>4.1702000000000003E-2</v>
      </c>
      <c r="H261" s="51">
        <v>3.8270999999999999E-2</v>
      </c>
      <c r="I261" s="51">
        <v>3.5614E-2</v>
      </c>
      <c r="J261" s="51">
        <v>3.4786999999999998E-2</v>
      </c>
      <c r="K261" s="51">
        <v>3.5139999999999998E-2</v>
      </c>
      <c r="L261" s="51">
        <v>3.6547000000000003E-2</v>
      </c>
      <c r="M261" s="51">
        <v>3.8270999999999999E-2</v>
      </c>
      <c r="N261" s="51">
        <v>2.5329999999999998E-2</v>
      </c>
      <c r="O261" s="52">
        <v>151.3767</v>
      </c>
      <c r="P261" s="50">
        <v>1760</v>
      </c>
      <c r="Q261" s="52">
        <v>1665.23</v>
      </c>
      <c r="R261" s="50">
        <v>8359</v>
      </c>
      <c r="S261" s="30">
        <v>102.363</v>
      </c>
      <c r="T261" s="50">
        <v>6.7577999999999996</v>
      </c>
      <c r="U261" s="50">
        <v>6.7690999999999999</v>
      </c>
      <c r="V261" s="50">
        <v>2.72</v>
      </c>
      <c r="W261" s="22">
        <v>2.67</v>
      </c>
      <c r="X261" s="22">
        <v>2.5499999999999998</v>
      </c>
    </row>
    <row r="262" spans="1:24" ht="18.75" customHeight="1">
      <c r="A262" s="175">
        <v>44945</v>
      </c>
      <c r="B262" s="50">
        <v>171.79130000000001</v>
      </c>
      <c r="C262" s="50">
        <v>159.96010000000001</v>
      </c>
      <c r="D262" s="50">
        <v>105.401</v>
      </c>
      <c r="E262" s="50">
        <v>20.52</v>
      </c>
      <c r="F262" s="51">
        <v>4.6377000000000002E-2</v>
      </c>
      <c r="G262" s="51">
        <v>4.1264000000000002E-2</v>
      </c>
      <c r="H262" s="51">
        <v>3.7687999999999999E-2</v>
      </c>
      <c r="I262" s="51">
        <v>3.4827999999999998E-2</v>
      </c>
      <c r="J262" s="51">
        <v>3.3915000000000001E-2</v>
      </c>
      <c r="K262" s="51">
        <v>3.4289E-2</v>
      </c>
      <c r="L262" s="51">
        <v>3.5612999999999999E-2</v>
      </c>
      <c r="M262" s="51">
        <v>3.7687999999999999E-2</v>
      </c>
      <c r="N262" s="51">
        <v>2.5340000000000001E-2</v>
      </c>
      <c r="O262" s="52">
        <v>151.36359999999999</v>
      </c>
      <c r="P262" s="50">
        <v>1760</v>
      </c>
      <c r="Q262" s="52">
        <v>1665.23</v>
      </c>
      <c r="R262" s="50">
        <v>8359</v>
      </c>
      <c r="S262" s="30">
        <v>102.39</v>
      </c>
      <c r="T262" s="50">
        <v>6.7718999999999996</v>
      </c>
      <c r="U262" s="50">
        <v>6.7698</v>
      </c>
      <c r="V262" s="50">
        <v>2.72</v>
      </c>
      <c r="W262" s="22">
        <v>2.665</v>
      </c>
      <c r="X262" s="22">
        <v>2.54</v>
      </c>
    </row>
    <row r="263" spans="1:24" ht="18.75" customHeight="1">
      <c r="A263" s="175">
        <v>44944</v>
      </c>
      <c r="B263" s="50">
        <v>171.85400000000001</v>
      </c>
      <c r="C263" s="50">
        <v>159.8913</v>
      </c>
      <c r="D263" s="50">
        <v>103.86799999999999</v>
      </c>
      <c r="E263" s="50">
        <v>20.34</v>
      </c>
      <c r="F263" s="51">
        <v>4.6383000000000001E-2</v>
      </c>
      <c r="G263" s="51">
        <v>4.0825E-2</v>
      </c>
      <c r="H263" s="51">
        <v>3.73E-2</v>
      </c>
      <c r="I263" s="51">
        <v>3.4384999999999999E-2</v>
      </c>
      <c r="J263" s="51">
        <v>3.3697999999999999E-2</v>
      </c>
      <c r="K263" s="51">
        <v>3.3989999999999999E-2</v>
      </c>
      <c r="L263" s="51">
        <v>3.5378E-2</v>
      </c>
      <c r="M263" s="51">
        <v>3.73E-2</v>
      </c>
      <c r="N263" s="51">
        <v>2.537E-2</v>
      </c>
      <c r="O263" s="52">
        <v>151.304</v>
      </c>
      <c r="P263" s="50">
        <v>1760</v>
      </c>
      <c r="Q263" s="52">
        <v>1665.23</v>
      </c>
      <c r="R263" s="50">
        <v>8359</v>
      </c>
      <c r="S263" s="30">
        <v>102.20399999999999</v>
      </c>
      <c r="T263" s="50">
        <v>6.7382</v>
      </c>
      <c r="U263" s="50">
        <v>6.7427000000000001</v>
      </c>
      <c r="V263" s="50">
        <v>2.84</v>
      </c>
      <c r="W263" s="22">
        <v>2.7650000000000001</v>
      </c>
      <c r="X263" s="22">
        <v>2.5950000000000002</v>
      </c>
    </row>
    <row r="264" spans="1:24" ht="18.75" customHeight="1">
      <c r="A264" s="175">
        <v>44943</v>
      </c>
      <c r="B264" s="50">
        <v>170.88929999999999</v>
      </c>
      <c r="C264" s="50">
        <v>159.67250000000001</v>
      </c>
      <c r="D264" s="50">
        <v>105.93300000000001</v>
      </c>
      <c r="E264" s="50">
        <v>19.36</v>
      </c>
      <c r="F264" s="51">
        <v>4.5777999999999999E-2</v>
      </c>
      <c r="G264" s="51">
        <v>4.2047000000000001E-2</v>
      </c>
      <c r="H264" s="51">
        <v>3.8804999999999999E-2</v>
      </c>
      <c r="I264" s="51">
        <v>3.6208999999999998E-2</v>
      </c>
      <c r="J264" s="51">
        <v>3.5476000000000001E-2</v>
      </c>
      <c r="K264" s="51">
        <v>3.5906E-2</v>
      </c>
      <c r="L264" s="51">
        <v>3.6606E-2</v>
      </c>
      <c r="M264" s="51">
        <v>3.8804999999999999E-2</v>
      </c>
      <c r="N264" s="51">
        <v>2.53E-2</v>
      </c>
      <c r="O264" s="52">
        <v>151.28229999999999</v>
      </c>
      <c r="P264" s="50">
        <v>1760</v>
      </c>
      <c r="Q264" s="52">
        <v>1665.23</v>
      </c>
      <c r="R264" s="50">
        <v>8359</v>
      </c>
      <c r="S264" s="30">
        <v>102.20399999999999</v>
      </c>
      <c r="T264" s="50">
        <v>6.7009999999999996</v>
      </c>
      <c r="U264" s="50">
        <v>6.7138999999999998</v>
      </c>
      <c r="V264" s="50">
        <v>2.7650000000000001</v>
      </c>
      <c r="W264" s="22">
        <v>2.72</v>
      </c>
      <c r="X264" s="22">
        <v>2.58</v>
      </c>
    </row>
    <row r="265" spans="1:24" ht="18.75" customHeight="1">
      <c r="A265" s="175">
        <v>44942</v>
      </c>
      <c r="B265" s="50">
        <v>170.73140000000001</v>
      </c>
      <c r="C265" s="50">
        <v>159.1087</v>
      </c>
      <c r="D265" s="50">
        <v>107.55500000000001</v>
      </c>
      <c r="E265" s="50">
        <v>19.489999999999998</v>
      </c>
      <c r="F265" s="51">
        <v>4.5732000000000002E-2</v>
      </c>
      <c r="G265" s="51">
        <v>4.2320999999999998E-2</v>
      </c>
      <c r="H265" s="51">
        <v>3.9E-2</v>
      </c>
      <c r="I265" s="51">
        <v>3.6107E-2</v>
      </c>
      <c r="J265" s="51">
        <v>3.5034999999999997E-2</v>
      </c>
      <c r="K265" s="51">
        <v>3.5552E-2</v>
      </c>
      <c r="L265" s="51">
        <v>3.6103000000000003E-2</v>
      </c>
      <c r="M265" s="51">
        <v>3.9E-2</v>
      </c>
      <c r="N265" s="51">
        <v>2.538E-2</v>
      </c>
      <c r="O265" s="52">
        <v>151.2987</v>
      </c>
      <c r="P265" s="50">
        <v>1760</v>
      </c>
      <c r="Q265" s="52">
        <v>1665.23</v>
      </c>
      <c r="R265" s="50">
        <v>8359</v>
      </c>
      <c r="S265" s="30">
        <v>102.246</v>
      </c>
      <c r="T265" s="50">
        <v>6.7294999999999998</v>
      </c>
      <c r="U265" s="50">
        <v>6.7266000000000004</v>
      </c>
      <c r="V265" s="50">
        <v>2.7749999999999999</v>
      </c>
      <c r="W265" s="22">
        <v>2.7450000000000001</v>
      </c>
      <c r="X265" s="22">
        <v>2.6</v>
      </c>
    </row>
    <row r="266" spans="1:24" ht="18.75" customHeight="1">
      <c r="A266" s="175">
        <v>44939</v>
      </c>
      <c r="B266" s="50">
        <v>170.73140000000001</v>
      </c>
      <c r="C266" s="50">
        <v>159.1087</v>
      </c>
      <c r="D266" s="50">
        <v>107.55500000000001</v>
      </c>
      <c r="E266" s="50">
        <v>18.350000000000001</v>
      </c>
      <c r="F266" s="51">
        <v>4.5732000000000002E-2</v>
      </c>
      <c r="G266" s="51">
        <v>4.2320999999999998E-2</v>
      </c>
      <c r="H266" s="51">
        <v>3.9E-2</v>
      </c>
      <c r="I266" s="51">
        <v>3.6107E-2</v>
      </c>
      <c r="J266" s="51">
        <v>3.5034999999999997E-2</v>
      </c>
      <c r="K266" s="51">
        <v>3.5552E-2</v>
      </c>
      <c r="L266" s="51">
        <v>3.6103000000000003E-2</v>
      </c>
      <c r="M266" s="51">
        <v>3.9E-2</v>
      </c>
      <c r="N266" s="51">
        <v>2.5049999999999999E-2</v>
      </c>
      <c r="O266" s="52">
        <v>151.22989999999999</v>
      </c>
      <c r="P266" s="50">
        <v>1760</v>
      </c>
      <c r="Q266" s="52">
        <v>1665.23</v>
      </c>
      <c r="R266" s="50">
        <v>8359</v>
      </c>
      <c r="S266" s="30">
        <v>103.188</v>
      </c>
      <c r="T266" s="50">
        <v>6.7649999999999997</v>
      </c>
      <c r="U266" s="50">
        <v>6.7678000000000003</v>
      </c>
      <c r="V266" s="50">
        <v>2.71</v>
      </c>
      <c r="W266" s="22">
        <v>2.68</v>
      </c>
      <c r="X266" s="22">
        <v>2.5299999999999998</v>
      </c>
    </row>
    <row r="267" spans="1:24" ht="18.75" customHeight="1">
      <c r="A267" s="175">
        <v>44938</v>
      </c>
      <c r="B267" s="50">
        <v>171.15770000000001</v>
      </c>
      <c r="C267" s="50">
        <v>159.3689</v>
      </c>
      <c r="D267" s="50">
        <v>108.80500000000001</v>
      </c>
      <c r="E267" s="50">
        <v>18.829999999999998</v>
      </c>
      <c r="F267" s="51">
        <v>4.5754999999999997E-2</v>
      </c>
      <c r="G267" s="51">
        <v>4.1446999999999998E-2</v>
      </c>
      <c r="H267" s="51">
        <v>3.8136000000000003E-2</v>
      </c>
      <c r="I267" s="51">
        <v>3.5357E-2</v>
      </c>
      <c r="J267" s="51">
        <v>3.44E-2</v>
      </c>
      <c r="K267" s="51">
        <v>3.4903000000000003E-2</v>
      </c>
      <c r="L267" s="51">
        <v>3.5768000000000001E-2</v>
      </c>
      <c r="M267" s="51">
        <v>3.8136000000000003E-2</v>
      </c>
      <c r="N267" s="51">
        <v>2.4879999999999999E-2</v>
      </c>
      <c r="O267" s="52">
        <v>151.16810000000001</v>
      </c>
      <c r="P267" s="50">
        <v>1760</v>
      </c>
      <c r="Q267" s="52">
        <v>1665.23</v>
      </c>
      <c r="R267" s="50">
        <v>8359</v>
      </c>
      <c r="S267" s="30">
        <v>103.236</v>
      </c>
      <c r="T267" s="50">
        <v>6.7794999999999996</v>
      </c>
      <c r="U267" s="50">
        <v>6.7847</v>
      </c>
      <c r="V267" s="50">
        <v>2.63</v>
      </c>
      <c r="W267" s="22">
        <v>2.61</v>
      </c>
      <c r="X267" s="22">
        <v>2.4950000000000001</v>
      </c>
    </row>
    <row r="268" spans="1:24" ht="18.75" customHeight="1">
      <c r="A268" s="175">
        <v>44937</v>
      </c>
      <c r="B268" s="50">
        <v>170.4349</v>
      </c>
      <c r="C268" s="50">
        <v>159.11699999999999</v>
      </c>
      <c r="D268" s="50">
        <v>111.959</v>
      </c>
      <c r="E268" s="50">
        <v>21.09</v>
      </c>
      <c r="F268" s="51">
        <v>4.6565000000000002E-2</v>
      </c>
      <c r="G268" s="51">
        <v>4.2179000000000001E-2</v>
      </c>
      <c r="H268" s="51">
        <v>3.9140000000000001E-2</v>
      </c>
      <c r="I268" s="51">
        <v>3.6580000000000001E-2</v>
      </c>
      <c r="J268" s="51">
        <v>3.5392E-2</v>
      </c>
      <c r="K268" s="51">
        <v>3.6013000000000003E-2</v>
      </c>
      <c r="L268" s="51">
        <v>3.6714999999999998E-2</v>
      </c>
      <c r="M268" s="51">
        <v>3.9140000000000001E-2</v>
      </c>
      <c r="N268" s="51">
        <v>2.5000000000000001E-2</v>
      </c>
      <c r="O268" s="52">
        <v>151.16300000000001</v>
      </c>
      <c r="P268" s="50">
        <v>1760</v>
      </c>
      <c r="Q268" s="52">
        <v>1665.23</v>
      </c>
      <c r="R268" s="50">
        <v>8359</v>
      </c>
      <c r="S268" s="30">
        <v>103.001</v>
      </c>
      <c r="T268" s="50">
        <v>6.7718999999999996</v>
      </c>
      <c r="U268" s="50">
        <v>6.7820999999999998</v>
      </c>
      <c r="V268" s="50">
        <v>2.57</v>
      </c>
      <c r="W268" s="22">
        <v>2.56</v>
      </c>
      <c r="X268" s="22">
        <v>2.46</v>
      </c>
    </row>
    <row r="269" spans="1:24" ht="18.75" customHeight="1">
      <c r="A269" s="175">
        <v>44936</v>
      </c>
      <c r="B269" s="50">
        <v>169.93559999999999</v>
      </c>
      <c r="C269" s="50">
        <v>159.05760000000001</v>
      </c>
      <c r="D269" s="50">
        <v>115.30500000000001</v>
      </c>
      <c r="E269" s="50">
        <v>20.58</v>
      </c>
      <c r="F269" s="51">
        <v>4.5844999999999997E-2</v>
      </c>
      <c r="G269" s="51">
        <v>4.2472000000000003E-2</v>
      </c>
      <c r="H269" s="51">
        <v>3.9848000000000001E-2</v>
      </c>
      <c r="I269" s="51">
        <v>3.7305999999999999E-2</v>
      </c>
      <c r="J269" s="51">
        <v>3.6187999999999998E-2</v>
      </c>
      <c r="K269" s="51">
        <v>3.6749999999999998E-2</v>
      </c>
      <c r="L269" s="51">
        <v>3.7539000000000003E-2</v>
      </c>
      <c r="M269" s="51">
        <v>3.9848000000000001E-2</v>
      </c>
      <c r="N269" s="51">
        <v>2.496E-2</v>
      </c>
      <c r="O269" s="52">
        <v>151.07810000000001</v>
      </c>
      <c r="P269" s="50">
        <v>1760</v>
      </c>
      <c r="Q269" s="52">
        <v>1665.23</v>
      </c>
      <c r="R269" s="50">
        <v>8359</v>
      </c>
      <c r="S269" s="30">
        <v>103.879</v>
      </c>
      <c r="T269" s="50">
        <v>6.8280000000000003</v>
      </c>
      <c r="U269" s="50">
        <v>6.8303000000000003</v>
      </c>
      <c r="V269" s="50">
        <v>2.5449999999999999</v>
      </c>
      <c r="W269" s="22">
        <v>2.5299999999999998</v>
      </c>
      <c r="X269" s="22">
        <v>2.42</v>
      </c>
    </row>
    <row r="270" spans="1:24" ht="18.75" customHeight="1">
      <c r="A270" s="175">
        <v>44935</v>
      </c>
      <c r="B270" s="50">
        <v>170.28870000000001</v>
      </c>
      <c r="C270" s="50">
        <v>160.64449999999999</v>
      </c>
      <c r="D270" s="50">
        <v>111.81399999999999</v>
      </c>
      <c r="E270" s="50">
        <v>21.97</v>
      </c>
      <c r="F270" s="51">
        <v>4.5939000000000001E-2</v>
      </c>
      <c r="G270" s="51">
        <v>4.2077000000000003E-2</v>
      </c>
      <c r="H270" s="51">
        <v>3.9535000000000001E-2</v>
      </c>
      <c r="I270" s="51">
        <v>3.6736999999999999E-2</v>
      </c>
      <c r="J270" s="51">
        <v>3.5320999999999998E-2</v>
      </c>
      <c r="K270" s="51">
        <v>3.6015999999999999E-2</v>
      </c>
      <c r="L270" s="51">
        <v>3.6599E-2</v>
      </c>
      <c r="M270" s="51">
        <v>3.9535000000000001E-2</v>
      </c>
      <c r="N270" s="51">
        <v>2.4479999999999998E-2</v>
      </c>
      <c r="O270" s="52">
        <v>150.97790000000001</v>
      </c>
      <c r="P270" s="50">
        <v>1760</v>
      </c>
      <c r="Q270" s="52">
        <v>1665.23</v>
      </c>
      <c r="R270" s="50">
        <v>8359</v>
      </c>
      <c r="S270" s="30">
        <v>105.042</v>
      </c>
      <c r="T270" s="50">
        <v>6.8803999999999998</v>
      </c>
      <c r="U270" s="50">
        <v>6.8883999999999999</v>
      </c>
      <c r="V270" s="50">
        <v>2.5449999999999999</v>
      </c>
      <c r="W270" s="22">
        <v>2.5499999999999998</v>
      </c>
      <c r="X270" s="22">
        <v>2.4249999999999998</v>
      </c>
    </row>
    <row r="271" spans="1:24" ht="18.75" customHeight="1">
      <c r="A271" s="175">
        <v>44932</v>
      </c>
      <c r="B271" s="50">
        <v>169.84440000000001</v>
      </c>
      <c r="C271" s="50">
        <v>159.1695</v>
      </c>
      <c r="D271" s="50">
        <v>118.42</v>
      </c>
      <c r="E271" s="50">
        <v>21.13</v>
      </c>
      <c r="F271" s="51">
        <v>4.5789999999999997E-2</v>
      </c>
      <c r="G271" s="51">
        <v>4.2473999999999998E-2</v>
      </c>
      <c r="H271" s="51">
        <v>3.9792000000000001E-2</v>
      </c>
      <c r="I271" s="51">
        <v>3.6979999999999999E-2</v>
      </c>
      <c r="J271" s="51">
        <v>3.5580000000000001E-2</v>
      </c>
      <c r="K271" s="51">
        <v>3.6269999999999997E-2</v>
      </c>
      <c r="L271" s="51">
        <v>3.6873999999999997E-2</v>
      </c>
      <c r="M271" s="51">
        <v>3.9792000000000001E-2</v>
      </c>
      <c r="N271" s="51">
        <v>2.444E-2</v>
      </c>
      <c r="O271" s="52">
        <v>150.91370000000001</v>
      </c>
      <c r="P271" s="50">
        <v>1760</v>
      </c>
      <c r="Q271" s="52">
        <v>1665.23</v>
      </c>
      <c r="R271" s="50">
        <v>8359</v>
      </c>
      <c r="S271" s="30">
        <v>104.248</v>
      </c>
      <c r="T271" s="50">
        <v>6.8973000000000004</v>
      </c>
      <c r="U271" s="50">
        <v>6.8994999999999997</v>
      </c>
      <c r="V271" s="50">
        <v>2.59</v>
      </c>
      <c r="W271" s="22">
        <v>2.62</v>
      </c>
      <c r="X271" s="22">
        <v>2.5</v>
      </c>
    </row>
    <row r="272" spans="1:24" ht="18.75" customHeight="1">
      <c r="A272" s="175">
        <v>44931</v>
      </c>
      <c r="B272" s="50">
        <v>168.70269999999999</v>
      </c>
      <c r="C272" s="50">
        <v>156.53360000000001</v>
      </c>
      <c r="D272" s="50">
        <v>119.30500000000001</v>
      </c>
      <c r="E272" s="50">
        <v>22.46</v>
      </c>
      <c r="F272" s="51">
        <v>4.5936999999999999E-2</v>
      </c>
      <c r="G272" s="51">
        <v>4.4575999999999998E-2</v>
      </c>
      <c r="H272" s="51">
        <v>4.2018E-2</v>
      </c>
      <c r="I272" s="51">
        <v>3.9132E-2</v>
      </c>
      <c r="J272" s="51">
        <v>3.7180999999999999E-2</v>
      </c>
      <c r="K272" s="51">
        <v>3.8234999999999998E-2</v>
      </c>
      <c r="L272" s="51">
        <v>3.7941000000000003E-2</v>
      </c>
      <c r="M272" s="51">
        <v>4.2018E-2</v>
      </c>
      <c r="N272" s="51">
        <v>2.4170000000000001E-2</v>
      </c>
      <c r="O272" s="52">
        <v>150.78880000000001</v>
      </c>
      <c r="P272" s="50">
        <v>1760</v>
      </c>
      <c r="Q272" s="52">
        <v>1665.23</v>
      </c>
      <c r="R272" s="50">
        <v>8359</v>
      </c>
      <c r="S272" s="30">
        <v>104.518</v>
      </c>
      <c r="T272" s="50">
        <v>6.915</v>
      </c>
      <c r="U272" s="50">
        <v>6.9237000000000002</v>
      </c>
      <c r="V272" s="50">
        <v>2.62</v>
      </c>
      <c r="W272" s="22">
        <v>2.665</v>
      </c>
      <c r="X272" s="22">
        <v>2.54</v>
      </c>
    </row>
    <row r="273" spans="1:24" ht="18.75" customHeight="1">
      <c r="A273" s="175">
        <v>44930</v>
      </c>
      <c r="B273" s="50">
        <v>168.64060000000001</v>
      </c>
      <c r="C273" s="50">
        <v>153.6405</v>
      </c>
      <c r="D273" s="50">
        <v>121.46</v>
      </c>
      <c r="E273" s="50">
        <v>22.01</v>
      </c>
      <c r="F273" s="51">
        <v>4.4828E-2</v>
      </c>
      <c r="G273" s="51">
        <v>4.3534000000000003E-2</v>
      </c>
      <c r="H273" s="51">
        <v>4.1044999999999998E-2</v>
      </c>
      <c r="I273" s="51">
        <v>3.8401999999999999E-2</v>
      </c>
      <c r="J273" s="51">
        <v>3.6826999999999999E-2</v>
      </c>
      <c r="K273" s="51">
        <v>3.7698000000000002E-2</v>
      </c>
      <c r="L273" s="51">
        <v>3.7975000000000002E-2</v>
      </c>
      <c r="M273" s="51">
        <v>4.1044999999999998E-2</v>
      </c>
      <c r="N273" s="51">
        <v>2.3890000000000002E-2</v>
      </c>
      <c r="O273" s="52">
        <v>150.64920000000001</v>
      </c>
      <c r="P273" s="50">
        <v>1760</v>
      </c>
      <c r="Q273" s="52">
        <v>1665.23</v>
      </c>
      <c r="R273" s="50">
        <v>8359</v>
      </c>
      <c r="S273" s="30">
        <v>103.52200000000001</v>
      </c>
      <c r="T273" s="50">
        <v>6.8986000000000001</v>
      </c>
      <c r="U273" s="50">
        <v>6.9269999999999996</v>
      </c>
      <c r="V273" s="50">
        <v>2.64</v>
      </c>
      <c r="W273" s="22">
        <v>2.68</v>
      </c>
      <c r="X273" s="22">
        <v>2.56</v>
      </c>
    </row>
    <row r="274" spans="1:24" ht="18.75" customHeight="1">
      <c r="A274" s="175">
        <v>44929</v>
      </c>
      <c r="B274" s="50">
        <v>167.92519999999999</v>
      </c>
      <c r="C274" s="50">
        <v>150.23830000000001</v>
      </c>
      <c r="D274" s="50">
        <v>129.28700000000001</v>
      </c>
      <c r="E274" s="50">
        <v>22.9</v>
      </c>
      <c r="F274" s="51">
        <v>4.3553000000000001E-2</v>
      </c>
      <c r="G274" s="51">
        <v>4.3699000000000002E-2</v>
      </c>
      <c r="H274" s="51">
        <v>4.1501000000000003E-2</v>
      </c>
      <c r="I274" s="51">
        <v>3.8940000000000002E-2</v>
      </c>
      <c r="J274" s="51">
        <v>3.7388999999999999E-2</v>
      </c>
      <c r="K274" s="51">
        <v>3.8337999999999997E-2</v>
      </c>
      <c r="L274" s="51">
        <v>3.8389E-2</v>
      </c>
      <c r="M274" s="51">
        <v>4.1501000000000003E-2</v>
      </c>
      <c r="N274" s="51">
        <v>2.3959999999999999E-2</v>
      </c>
      <c r="O274" s="52">
        <v>150.64920000000001</v>
      </c>
      <c r="P274" s="50">
        <v>1740</v>
      </c>
      <c r="Q274" s="52">
        <v>1723.89</v>
      </c>
      <c r="R274" s="50">
        <v>8922.9</v>
      </c>
      <c r="S274" s="30">
        <v>103.52200000000001</v>
      </c>
      <c r="T274" s="50">
        <v>6.8986000000000001</v>
      </c>
      <c r="U274" s="50">
        <v>6.9219999999999997</v>
      </c>
      <c r="V274" s="50">
        <v>2.64</v>
      </c>
      <c r="W274" s="22">
        <v>2.68</v>
      </c>
      <c r="X274" s="22">
        <v>2.56</v>
      </c>
    </row>
    <row r="275" spans="1:24" ht="18.75" customHeight="1">
      <c r="A275" s="175">
        <v>44928</v>
      </c>
      <c r="B275" s="50">
        <v>167.56639999999999</v>
      </c>
      <c r="C275" s="50">
        <v>149.64670000000001</v>
      </c>
      <c r="D275" s="50">
        <v>131.77500000000001</v>
      </c>
      <c r="E275" s="50">
        <v>21.67</v>
      </c>
      <c r="F275" s="51">
        <v>4.3429000000000002E-2</v>
      </c>
      <c r="G275" s="51">
        <v>4.4257999999999999E-2</v>
      </c>
      <c r="H275" s="51">
        <v>4.2242000000000002E-2</v>
      </c>
      <c r="I275" s="51">
        <v>4.0038999999999998E-2</v>
      </c>
      <c r="J275" s="51">
        <v>3.8747999999999998E-2</v>
      </c>
      <c r="K275" s="51">
        <v>3.9653000000000001E-2</v>
      </c>
      <c r="L275" s="51">
        <v>3.9629999999999999E-2</v>
      </c>
      <c r="M275" s="51">
        <v>4.2242000000000002E-2</v>
      </c>
      <c r="N275" s="51">
        <v>2.418E-2</v>
      </c>
      <c r="O275" s="52">
        <v>150.6515</v>
      </c>
      <c r="P275" s="50">
        <v>1740</v>
      </c>
      <c r="Q275" s="52">
        <v>1723.89</v>
      </c>
      <c r="R275" s="50">
        <v>8922.9</v>
      </c>
      <c r="S275" s="30">
        <v>103.836</v>
      </c>
      <c r="T275" s="50">
        <v>6.9642999999999997</v>
      </c>
      <c r="U275" s="50">
        <v>6.9737</v>
      </c>
      <c r="V275" s="50">
        <v>2.68</v>
      </c>
      <c r="W275" s="22">
        <v>2.72</v>
      </c>
      <c r="X275" s="22">
        <v>2.58</v>
      </c>
    </row>
    <row r="276" spans="1:24" ht="18.75" customHeight="1">
      <c r="A276" s="175">
        <v>44925</v>
      </c>
      <c r="B276" s="50">
        <v>167.56639999999999</v>
      </c>
      <c r="C276" s="50">
        <v>149.64670000000001</v>
      </c>
      <c r="D276" s="50">
        <v>131.77500000000001</v>
      </c>
      <c r="E276" s="50">
        <v>21.67</v>
      </c>
      <c r="F276" s="51">
        <v>4.3429000000000002E-2</v>
      </c>
      <c r="G276" s="51">
        <v>4.4257999999999999E-2</v>
      </c>
      <c r="H276" s="51">
        <v>4.2242000000000002E-2</v>
      </c>
      <c r="I276" s="51">
        <v>4.0038999999999998E-2</v>
      </c>
      <c r="J276" s="51">
        <v>3.8747999999999998E-2</v>
      </c>
      <c r="K276" s="51">
        <v>3.9653000000000001E-2</v>
      </c>
      <c r="L276" s="51">
        <v>3.9629999999999999E-2</v>
      </c>
      <c r="M276" s="51">
        <v>4.2242000000000002E-2</v>
      </c>
      <c r="N276" s="51">
        <v>2.418E-2</v>
      </c>
      <c r="O276" s="52">
        <v>150.6088</v>
      </c>
      <c r="P276" s="50">
        <v>1740</v>
      </c>
      <c r="Q276" s="52">
        <v>1723.89</v>
      </c>
      <c r="R276" s="50">
        <v>8922.9</v>
      </c>
      <c r="S276" s="30">
        <v>104.46299999999999</v>
      </c>
      <c r="T276" s="50">
        <v>6.9819000000000004</v>
      </c>
      <c r="U276" s="50">
        <v>6.9969999999999999</v>
      </c>
      <c r="V276" s="50">
        <v>2.75</v>
      </c>
      <c r="W276" s="22">
        <v>2.76</v>
      </c>
      <c r="X276" s="22">
        <v>2.645</v>
      </c>
    </row>
    <row r="277" spans="1:24" ht="18.75" customHeight="1">
      <c r="A277" s="175">
        <v>44924</v>
      </c>
      <c r="B277" s="50">
        <v>167.60900000000001</v>
      </c>
      <c r="C277" s="50">
        <v>149.15809999999999</v>
      </c>
      <c r="D277" s="50">
        <v>131.77500000000001</v>
      </c>
      <c r="E277" s="50">
        <v>21.44</v>
      </c>
      <c r="F277" s="51">
        <v>4.376E-2</v>
      </c>
      <c r="G277" s="51">
        <v>4.3615000000000001E-2</v>
      </c>
      <c r="H277" s="51">
        <v>4.1638000000000001E-2</v>
      </c>
      <c r="I277" s="51">
        <v>3.9410000000000001E-2</v>
      </c>
      <c r="J277" s="51">
        <v>3.8144999999999998E-2</v>
      </c>
      <c r="K277" s="51">
        <v>3.9109999999999999E-2</v>
      </c>
      <c r="L277" s="51">
        <v>3.8982999999999997E-2</v>
      </c>
      <c r="M277" s="51">
        <v>4.1638000000000001E-2</v>
      </c>
      <c r="N277" s="51">
        <v>2.4420000000000001E-2</v>
      </c>
      <c r="O277" s="52">
        <v>150.60069999999999</v>
      </c>
      <c r="P277" s="50">
        <v>1740</v>
      </c>
      <c r="Q277" s="52">
        <v>1723.89</v>
      </c>
      <c r="R277" s="50">
        <v>8922.9</v>
      </c>
      <c r="S277" s="30">
        <v>104.179</v>
      </c>
      <c r="T277" s="50">
        <v>6.9600999999999997</v>
      </c>
      <c r="U277" s="50">
        <v>6.9668000000000001</v>
      </c>
      <c r="V277" s="50">
        <v>2.74</v>
      </c>
      <c r="W277" s="22">
        <v>2.73</v>
      </c>
      <c r="X277" s="22">
        <v>2.62</v>
      </c>
    </row>
    <row r="278" spans="1:24" ht="18.75" customHeight="1">
      <c r="A278" s="175">
        <v>44923</v>
      </c>
      <c r="B278" s="50">
        <v>167.20359999999999</v>
      </c>
      <c r="C278" s="50">
        <v>148.34399999999999</v>
      </c>
      <c r="D278" s="50">
        <v>131.77500000000001</v>
      </c>
      <c r="E278" s="50">
        <v>22.14</v>
      </c>
      <c r="F278" s="51">
        <v>4.4360999999999998E-2</v>
      </c>
      <c r="G278" s="51">
        <v>4.3512000000000002E-2</v>
      </c>
      <c r="H278" s="51">
        <v>4.1750000000000002E-2</v>
      </c>
      <c r="I278" s="51">
        <v>3.9661000000000002E-2</v>
      </c>
      <c r="J278" s="51">
        <v>3.8827E-2</v>
      </c>
      <c r="K278" s="51">
        <v>3.9631E-2</v>
      </c>
      <c r="L278" s="51">
        <v>3.9702000000000001E-2</v>
      </c>
      <c r="M278" s="51">
        <v>4.1750000000000002E-2</v>
      </c>
      <c r="N278" s="51">
        <v>2.4649999999999998E-2</v>
      </c>
      <c r="O278" s="52">
        <v>150.60069999999999</v>
      </c>
      <c r="P278" s="50">
        <v>1740</v>
      </c>
      <c r="Q278" s="52">
        <v>1723.89</v>
      </c>
      <c r="R278" s="50">
        <v>8922.9</v>
      </c>
      <c r="S278" s="30">
        <v>104.31399999999999</v>
      </c>
      <c r="T278" s="50">
        <v>6.9626999999999999</v>
      </c>
      <c r="U278" s="50">
        <v>6.9757999999999996</v>
      </c>
      <c r="V278" s="50">
        <v>2.71</v>
      </c>
      <c r="W278" s="22">
        <v>2.73</v>
      </c>
      <c r="X278" s="22">
        <v>2.6150000000000002</v>
      </c>
    </row>
    <row r="279" spans="1:24" ht="18.75" customHeight="1">
      <c r="A279" s="175">
        <v>44922</v>
      </c>
      <c r="B279" s="50">
        <v>167.3305</v>
      </c>
      <c r="C279" s="50">
        <v>147.61250000000001</v>
      </c>
      <c r="D279" s="50">
        <v>131.126</v>
      </c>
      <c r="E279" s="50">
        <v>21.65</v>
      </c>
      <c r="F279" s="51">
        <v>4.2466999999999998E-2</v>
      </c>
      <c r="G279" s="51">
        <v>4.3741000000000002E-2</v>
      </c>
      <c r="H279" s="51">
        <v>4.1664E-2</v>
      </c>
      <c r="I279" s="51">
        <v>3.9396E-2</v>
      </c>
      <c r="J279" s="51">
        <v>3.8411000000000001E-2</v>
      </c>
      <c r="K279" s="51">
        <v>3.9213999999999999E-2</v>
      </c>
      <c r="L279" s="51">
        <v>3.9274999999999997E-2</v>
      </c>
      <c r="M279" s="51">
        <v>4.1664E-2</v>
      </c>
      <c r="N279" s="51">
        <v>2.4750000000000001E-2</v>
      </c>
      <c r="O279" s="52">
        <v>150.60069999999999</v>
      </c>
      <c r="P279" s="50">
        <v>1740</v>
      </c>
      <c r="Q279" s="52">
        <v>1723.89</v>
      </c>
      <c r="R279" s="50">
        <v>8922.9</v>
      </c>
      <c r="S279" s="30">
        <v>104.31399999999999</v>
      </c>
      <c r="T279" s="50">
        <v>6.99</v>
      </c>
      <c r="U279" s="50">
        <v>7.0030999999999999</v>
      </c>
      <c r="V279" s="50">
        <v>2.71</v>
      </c>
      <c r="W279" s="22">
        <v>2.73</v>
      </c>
      <c r="X279" s="22">
        <v>2.6150000000000002</v>
      </c>
    </row>
    <row r="280" spans="1:24" ht="18.75" customHeight="1">
      <c r="A280" s="175">
        <v>44921</v>
      </c>
      <c r="B280" s="50">
        <v>167.8631</v>
      </c>
      <c r="C280" s="50">
        <v>148.02709999999999</v>
      </c>
      <c r="D280" s="50">
        <v>131.126</v>
      </c>
      <c r="E280" s="50">
        <v>20.87</v>
      </c>
      <c r="F280" s="51">
        <v>4.2833999999999997E-2</v>
      </c>
      <c r="G280" s="51">
        <v>4.3210999999999999E-2</v>
      </c>
      <c r="H280" s="51">
        <v>4.0870999999999998E-2</v>
      </c>
      <c r="I280" s="51">
        <v>3.8568999999999999E-2</v>
      </c>
      <c r="J280" s="51">
        <v>3.7471999999999998E-2</v>
      </c>
      <c r="K280" s="51">
        <v>3.8306E-2</v>
      </c>
      <c r="L280" s="51">
        <v>3.8234999999999998E-2</v>
      </c>
      <c r="M280" s="51">
        <v>4.0870999999999998E-2</v>
      </c>
      <c r="N280" s="51">
        <v>2.4649999999999998E-2</v>
      </c>
      <c r="O280" s="52">
        <v>150.64400000000001</v>
      </c>
      <c r="P280" s="50">
        <v>1740</v>
      </c>
      <c r="Q280" s="52">
        <v>1723.89</v>
      </c>
      <c r="R280" s="50">
        <v>8922.9</v>
      </c>
      <c r="S280" s="30">
        <v>104.43300000000001</v>
      </c>
      <c r="T280" s="50">
        <v>6.9854000000000003</v>
      </c>
      <c r="U280" s="50">
        <v>7.0095999999999998</v>
      </c>
      <c r="V280" s="50">
        <v>2.625</v>
      </c>
      <c r="W280" s="22">
        <v>2.63</v>
      </c>
      <c r="X280" s="22">
        <v>2.5099999999999998</v>
      </c>
    </row>
    <row r="281" spans="1:24" ht="18.75" customHeight="1">
      <c r="A281" s="175">
        <v>44918</v>
      </c>
      <c r="B281" s="50">
        <v>167.8631</v>
      </c>
      <c r="C281" s="50">
        <v>148.02709999999999</v>
      </c>
      <c r="D281" s="50">
        <v>131.126</v>
      </c>
      <c r="E281" s="50">
        <v>20.87</v>
      </c>
      <c r="F281" s="51">
        <v>4.2833999999999997E-2</v>
      </c>
      <c r="G281" s="51">
        <v>4.3210999999999999E-2</v>
      </c>
      <c r="H281" s="51">
        <v>4.0870999999999998E-2</v>
      </c>
      <c r="I281" s="51">
        <v>3.8568999999999999E-2</v>
      </c>
      <c r="J281" s="51">
        <v>3.7471999999999998E-2</v>
      </c>
      <c r="K281" s="51">
        <v>3.8306E-2</v>
      </c>
      <c r="L281" s="51">
        <v>3.8234999999999998E-2</v>
      </c>
      <c r="M281" s="51">
        <v>4.0870999999999998E-2</v>
      </c>
      <c r="N281" s="51">
        <v>2.4670000000000001E-2</v>
      </c>
      <c r="O281" s="52">
        <v>150.65129999999999</v>
      </c>
      <c r="P281" s="50">
        <v>1740</v>
      </c>
      <c r="Q281" s="52">
        <v>1723.89</v>
      </c>
      <c r="R281" s="50">
        <v>8922.9</v>
      </c>
      <c r="S281" s="30">
        <v>104.16200000000001</v>
      </c>
      <c r="T281" s="50">
        <v>6.9817999999999998</v>
      </c>
      <c r="U281" s="50">
        <v>6.9863999999999997</v>
      </c>
      <c r="V281" s="50">
        <v>2.6150000000000002</v>
      </c>
      <c r="W281" s="22">
        <v>2.605</v>
      </c>
      <c r="X281" s="22">
        <v>2.4900000000000002</v>
      </c>
    </row>
    <row r="282" spans="1:24" ht="18.75" customHeight="1">
      <c r="A282" s="175">
        <v>44917</v>
      </c>
      <c r="B282" s="50">
        <v>168.20650000000001</v>
      </c>
      <c r="C282" s="50">
        <v>147.8135</v>
      </c>
      <c r="D282" s="50">
        <v>131.126</v>
      </c>
      <c r="E282" s="50">
        <v>21.97</v>
      </c>
      <c r="F282" s="51">
        <v>4.3061000000000002E-2</v>
      </c>
      <c r="G282" s="51">
        <v>4.2714000000000002E-2</v>
      </c>
      <c r="H282" s="51">
        <v>4.0334000000000002E-2</v>
      </c>
      <c r="I282" s="51">
        <v>3.8027999999999999E-2</v>
      </c>
      <c r="J282" s="51">
        <v>3.6785999999999999E-2</v>
      </c>
      <c r="K282" s="51">
        <v>3.7766000000000001E-2</v>
      </c>
      <c r="L282" s="51">
        <v>3.739E-2</v>
      </c>
      <c r="M282" s="51">
        <v>4.0334000000000002E-2</v>
      </c>
      <c r="N282" s="51">
        <v>2.479E-2</v>
      </c>
      <c r="O282" s="52">
        <v>150.63069999999999</v>
      </c>
      <c r="P282" s="50">
        <v>1740</v>
      </c>
      <c r="Q282" s="52">
        <v>1723.89</v>
      </c>
      <c r="R282" s="50">
        <v>8922.9</v>
      </c>
      <c r="S282" s="30">
        <v>103.965</v>
      </c>
      <c r="T282" s="50">
        <v>6.9619</v>
      </c>
      <c r="U282" s="50">
        <v>6.9614000000000003</v>
      </c>
      <c r="V282" s="50">
        <v>2.605</v>
      </c>
      <c r="W282" s="22">
        <v>2.585</v>
      </c>
      <c r="X282" s="22">
        <v>2.4900000000000002</v>
      </c>
    </row>
    <row r="283" spans="1:24" ht="18.75" customHeight="1">
      <c r="A283" s="175">
        <v>44916</v>
      </c>
      <c r="B283" s="50">
        <v>168.2602</v>
      </c>
      <c r="C283" s="50">
        <v>147.43090000000001</v>
      </c>
      <c r="D283" s="50">
        <v>131.126</v>
      </c>
      <c r="E283" s="50">
        <v>20.07</v>
      </c>
      <c r="F283" s="51">
        <v>4.2729999999999997E-2</v>
      </c>
      <c r="G283" s="51">
        <v>4.2126999999999998E-2</v>
      </c>
      <c r="H283" s="51">
        <v>3.9912999999999997E-2</v>
      </c>
      <c r="I283" s="51">
        <v>3.7697000000000001E-2</v>
      </c>
      <c r="J283" s="51">
        <v>3.662E-2</v>
      </c>
      <c r="K283" s="51">
        <v>3.7509000000000001E-2</v>
      </c>
      <c r="L283" s="51">
        <v>3.7137000000000003E-2</v>
      </c>
      <c r="M283" s="51">
        <v>3.9912999999999997E-2</v>
      </c>
      <c r="N283" s="51">
        <v>2.4989999999999998E-2</v>
      </c>
      <c r="O283" s="52">
        <v>150.5857</v>
      </c>
      <c r="P283" s="50">
        <v>1740</v>
      </c>
      <c r="Q283" s="52">
        <v>1723.89</v>
      </c>
      <c r="R283" s="50">
        <v>8922.9</v>
      </c>
      <c r="S283" s="30">
        <v>104.721</v>
      </c>
      <c r="T283" s="50">
        <v>6.9797000000000002</v>
      </c>
      <c r="U283" s="50">
        <v>6.9861000000000004</v>
      </c>
      <c r="V283" s="50">
        <v>2.66</v>
      </c>
      <c r="W283" s="22">
        <v>2.64005</v>
      </c>
      <c r="X283" s="22">
        <v>2.5049999999999999</v>
      </c>
    </row>
    <row r="284" spans="1:24" ht="18.75" customHeight="1">
      <c r="A284" s="175">
        <v>44915</v>
      </c>
      <c r="B284" s="50">
        <v>168.12790000000001</v>
      </c>
      <c r="C284" s="50">
        <v>147.37200000000001</v>
      </c>
      <c r="D284" s="50">
        <v>131.126</v>
      </c>
      <c r="E284" s="50">
        <v>21.48</v>
      </c>
      <c r="F284" s="51">
        <v>4.2527000000000002E-2</v>
      </c>
      <c r="G284" s="51">
        <v>4.2532E-2</v>
      </c>
      <c r="H284" s="51">
        <v>4.0194000000000001E-2</v>
      </c>
      <c r="I284" s="51">
        <v>3.7872000000000003E-2</v>
      </c>
      <c r="J284" s="51">
        <v>3.6824999999999997E-2</v>
      </c>
      <c r="K284" s="51">
        <v>3.7690000000000001E-2</v>
      </c>
      <c r="L284" s="51">
        <v>3.7407000000000003E-2</v>
      </c>
      <c r="M284" s="51">
        <v>4.0194000000000001E-2</v>
      </c>
      <c r="N284" s="51">
        <v>2.5090000000000001E-2</v>
      </c>
      <c r="O284" s="52">
        <v>150.44880000000001</v>
      </c>
      <c r="P284" s="50">
        <v>1740</v>
      </c>
      <c r="Q284" s="52">
        <v>1723.89</v>
      </c>
      <c r="R284" s="50">
        <v>8922.9</v>
      </c>
      <c r="S284" s="30">
        <v>104.70099999999999</v>
      </c>
      <c r="T284" s="50">
        <v>6.9740000000000002</v>
      </c>
      <c r="U284" s="50">
        <v>6.9774000000000003</v>
      </c>
      <c r="V284" s="50">
        <v>2.7</v>
      </c>
      <c r="W284" s="22">
        <v>2.665</v>
      </c>
      <c r="X284" s="22">
        <v>2.5550000000000002</v>
      </c>
    </row>
    <row r="285" spans="1:24" ht="18.75" customHeight="1">
      <c r="A285" s="175">
        <v>44914</v>
      </c>
      <c r="B285" s="50">
        <v>168.5429</v>
      </c>
      <c r="C285" s="50">
        <v>146.97739999999999</v>
      </c>
      <c r="D285" s="50">
        <v>131.126</v>
      </c>
      <c r="E285" s="50">
        <v>22.42</v>
      </c>
      <c r="F285" s="51">
        <v>4.2317E-2</v>
      </c>
      <c r="G285" s="51">
        <v>4.2556999999999998E-2</v>
      </c>
      <c r="H285" s="51">
        <v>3.9969999999999999E-2</v>
      </c>
      <c r="I285" s="51">
        <v>3.7142000000000001E-2</v>
      </c>
      <c r="J285" s="51">
        <v>3.5846000000000003E-2</v>
      </c>
      <c r="K285" s="51">
        <v>3.6742999999999998E-2</v>
      </c>
      <c r="L285" s="51">
        <v>3.6346999999999997E-2</v>
      </c>
      <c r="M285" s="51">
        <v>3.9969999999999999E-2</v>
      </c>
      <c r="N285" s="51">
        <v>2.5010000000000001E-2</v>
      </c>
      <c r="O285" s="52">
        <v>150.4716</v>
      </c>
      <c r="P285" s="50">
        <v>1740</v>
      </c>
      <c r="Q285" s="52">
        <v>1723.89</v>
      </c>
      <c r="R285" s="50">
        <v>8922.9</v>
      </c>
      <c r="S285" s="30">
        <v>104.55800000000001</v>
      </c>
      <c r="T285" s="50">
        <v>6.9737999999999998</v>
      </c>
      <c r="U285" s="50">
        <v>6.9912999999999998</v>
      </c>
      <c r="V285" s="50">
        <v>2.6949999999999998</v>
      </c>
      <c r="W285" s="22">
        <v>2.6549999999999998</v>
      </c>
      <c r="X285" s="22">
        <v>2.54</v>
      </c>
    </row>
    <row r="286" spans="1:24" ht="18.75" customHeight="1">
      <c r="A286" s="175">
        <v>44911</v>
      </c>
      <c r="B286" s="50">
        <v>169.0874</v>
      </c>
      <c r="C286" s="50">
        <v>146.80770000000001</v>
      </c>
      <c r="D286" s="50">
        <v>131.126</v>
      </c>
      <c r="E286" s="50">
        <v>22.62</v>
      </c>
      <c r="F286" s="51">
        <v>4.2502999999999999E-2</v>
      </c>
      <c r="G286" s="51">
        <v>4.1783000000000001E-2</v>
      </c>
      <c r="H286" s="51">
        <v>3.9076E-2</v>
      </c>
      <c r="I286" s="51">
        <v>3.6242000000000003E-2</v>
      </c>
      <c r="J286" s="51">
        <v>3.4821999999999999E-2</v>
      </c>
      <c r="K286" s="51">
        <v>3.5829E-2</v>
      </c>
      <c r="L286" s="51">
        <v>3.5451000000000003E-2</v>
      </c>
      <c r="M286" s="51">
        <v>3.9076E-2</v>
      </c>
      <c r="N286" s="51">
        <v>2.53E-2</v>
      </c>
      <c r="O286" s="52">
        <v>150.48070000000001</v>
      </c>
      <c r="P286" s="50">
        <v>1740</v>
      </c>
      <c r="Q286" s="52">
        <v>1723.89</v>
      </c>
      <c r="R286" s="50">
        <v>8922.9</v>
      </c>
      <c r="S286" s="30">
        <v>103.77</v>
      </c>
      <c r="T286" s="50">
        <v>6.9500999999999999</v>
      </c>
      <c r="U286" s="50">
        <v>6.9429999999999996</v>
      </c>
      <c r="V286" s="50">
        <v>2.665</v>
      </c>
      <c r="W286" s="22">
        <v>2.6150000000000002</v>
      </c>
      <c r="X286" s="22">
        <v>2.5049999999999999</v>
      </c>
    </row>
    <row r="287" spans="1:24" ht="18.75" customHeight="1">
      <c r="A287" s="175">
        <v>44910</v>
      </c>
      <c r="B287" s="50">
        <v>169.1711</v>
      </c>
      <c r="C287" s="50">
        <v>146.8211</v>
      </c>
      <c r="D287" s="50">
        <v>124.94799999999999</v>
      </c>
      <c r="E287" s="50">
        <v>22.83</v>
      </c>
      <c r="F287" s="51">
        <v>4.2880000000000001E-2</v>
      </c>
      <c r="G287" s="51">
        <v>4.2361999999999997E-2</v>
      </c>
      <c r="H287" s="51">
        <v>3.9469999999999998E-2</v>
      </c>
      <c r="I287" s="51">
        <v>3.6178000000000002E-2</v>
      </c>
      <c r="J287" s="51">
        <v>3.4463000000000001E-2</v>
      </c>
      <c r="K287" s="51">
        <v>3.5527999999999997E-2</v>
      </c>
      <c r="L287" s="51">
        <v>3.4946999999999999E-2</v>
      </c>
      <c r="M287" s="51">
        <v>3.9469999999999998E-2</v>
      </c>
      <c r="N287" s="51">
        <v>2.5399999999999999E-2</v>
      </c>
      <c r="O287" s="52">
        <v>150.47120000000001</v>
      </c>
      <c r="P287" s="50">
        <v>1740</v>
      </c>
      <c r="Q287" s="52">
        <v>1723.89</v>
      </c>
      <c r="R287" s="50">
        <v>8922.9</v>
      </c>
      <c r="S287" s="30">
        <v>103.98</v>
      </c>
      <c r="T287" s="50">
        <v>6.9516999999999998</v>
      </c>
      <c r="U287" s="50">
        <v>6.9638999999999998</v>
      </c>
      <c r="V287" s="50">
        <v>2.72</v>
      </c>
      <c r="W287" s="22">
        <v>2.665</v>
      </c>
      <c r="X287" s="22">
        <v>2.5499999999999998</v>
      </c>
    </row>
    <row r="288" spans="1:24" ht="18.75" customHeight="1">
      <c r="A288" s="175">
        <v>44909</v>
      </c>
      <c r="B288" s="50">
        <v>169.0984</v>
      </c>
      <c r="C288" s="50">
        <v>147.04349999999999</v>
      </c>
      <c r="D288" s="50">
        <v>124.94799999999999</v>
      </c>
      <c r="E288" s="50">
        <v>21.14</v>
      </c>
      <c r="F288" s="51">
        <v>4.3013999999999997E-2</v>
      </c>
      <c r="G288" s="51">
        <v>4.2095E-2</v>
      </c>
      <c r="H288" s="51">
        <v>3.9136999999999998E-2</v>
      </c>
      <c r="I288" s="51">
        <v>3.6126999999999999E-2</v>
      </c>
      <c r="J288" s="51">
        <v>3.4773999999999999E-2</v>
      </c>
      <c r="K288" s="51">
        <v>3.5604999999999998E-2</v>
      </c>
      <c r="L288" s="51">
        <v>3.5331000000000001E-2</v>
      </c>
      <c r="M288" s="51">
        <v>3.9136999999999998E-2</v>
      </c>
      <c r="N288" s="51">
        <v>2.4879999999999999E-2</v>
      </c>
      <c r="O288" s="52">
        <v>150.4753</v>
      </c>
      <c r="P288" s="50">
        <v>1740</v>
      </c>
      <c r="Q288" s="52">
        <v>1723.89</v>
      </c>
      <c r="R288" s="50">
        <v>8922.9</v>
      </c>
      <c r="S288" s="30">
        <v>105.131</v>
      </c>
      <c r="T288" s="50">
        <v>6.9775999999999998</v>
      </c>
      <c r="U288" s="50">
        <v>6.9897999999999998</v>
      </c>
      <c r="V288" s="50">
        <v>2.645</v>
      </c>
      <c r="W288" s="22">
        <v>2.58</v>
      </c>
      <c r="X288" s="22">
        <v>2.4799500000000001</v>
      </c>
    </row>
    <row r="289" spans="1:24" ht="18.75" customHeight="1">
      <c r="A289" s="175">
        <v>44908</v>
      </c>
      <c r="B289" s="50">
        <v>168.79480000000001</v>
      </c>
      <c r="C289" s="50">
        <v>145.75239999999999</v>
      </c>
      <c r="D289" s="50">
        <v>128.886</v>
      </c>
      <c r="E289" s="50">
        <v>22.55</v>
      </c>
      <c r="F289" s="51">
        <v>4.2993999999999997E-2</v>
      </c>
      <c r="G289" s="51">
        <v>4.2182999999999998E-2</v>
      </c>
      <c r="H289" s="51">
        <v>3.9442999999999999E-2</v>
      </c>
      <c r="I289" s="51">
        <v>3.6507999999999999E-2</v>
      </c>
      <c r="J289" s="51">
        <v>3.5012000000000001E-2</v>
      </c>
      <c r="K289" s="51">
        <v>3.5909999999999997E-2</v>
      </c>
      <c r="L289" s="51">
        <v>3.5331000000000001E-2</v>
      </c>
      <c r="M289" s="51">
        <v>3.9442999999999999E-2</v>
      </c>
      <c r="N289" s="51">
        <v>2.4879999999999999E-2</v>
      </c>
      <c r="O289" s="52">
        <v>150.47460000000001</v>
      </c>
      <c r="P289" s="50">
        <v>1740</v>
      </c>
      <c r="Q289" s="52">
        <v>1723.89</v>
      </c>
      <c r="R289" s="50">
        <v>8922.9</v>
      </c>
      <c r="S289" s="30">
        <v>104.81</v>
      </c>
      <c r="T289" s="50">
        <v>6.9584000000000001</v>
      </c>
      <c r="U289" s="50">
        <v>6.9642999999999997</v>
      </c>
      <c r="V289" s="50">
        <v>2.56</v>
      </c>
      <c r="W289" s="22">
        <v>2.5</v>
      </c>
      <c r="X289" s="22">
        <v>2.39005</v>
      </c>
    </row>
    <row r="290" spans="1:24" ht="18.75" customHeight="1">
      <c r="A290" s="175">
        <v>44907</v>
      </c>
      <c r="B290" s="50">
        <v>168.07169999999999</v>
      </c>
      <c r="C290" s="50">
        <v>144.7919</v>
      </c>
      <c r="D290" s="50">
        <v>133.54</v>
      </c>
      <c r="E290" s="50">
        <v>25</v>
      </c>
      <c r="F290" s="51">
        <v>4.2601E-2</v>
      </c>
      <c r="G290" s="51">
        <v>4.3754000000000001E-2</v>
      </c>
      <c r="H290" s="51">
        <v>4.1349999999999998E-2</v>
      </c>
      <c r="I290" s="51">
        <v>3.7893999999999997E-2</v>
      </c>
      <c r="J290" s="51">
        <v>3.6112999999999999E-2</v>
      </c>
      <c r="K290" s="51">
        <v>3.7233000000000002E-2</v>
      </c>
      <c r="L290" s="51">
        <v>3.5719000000000001E-2</v>
      </c>
      <c r="M290" s="51">
        <v>4.1349999999999998E-2</v>
      </c>
      <c r="N290" s="51">
        <v>2.4879999999999999E-2</v>
      </c>
      <c r="O290" s="52">
        <v>150.44300000000001</v>
      </c>
      <c r="P290" s="50">
        <v>1740</v>
      </c>
      <c r="Q290" s="52">
        <v>1723.89</v>
      </c>
      <c r="R290" s="50">
        <v>8922.9</v>
      </c>
      <c r="S290" s="30">
        <v>104.774</v>
      </c>
      <c r="T290" s="50">
        <v>6.9673999999999996</v>
      </c>
      <c r="U290" s="50">
        <v>6.9612999999999996</v>
      </c>
      <c r="V290" s="50">
        <v>2.6</v>
      </c>
      <c r="W290" s="22">
        <v>2.5150000000000001</v>
      </c>
      <c r="X290" s="22">
        <v>2.39</v>
      </c>
    </row>
    <row r="291" spans="1:24" ht="18.75" customHeight="1">
      <c r="A291" s="175">
        <v>44904</v>
      </c>
      <c r="B291" s="50">
        <v>168.0121</v>
      </c>
      <c r="C291" s="50">
        <v>143.5001</v>
      </c>
      <c r="D291" s="50">
        <v>133.54</v>
      </c>
      <c r="E291" s="50">
        <v>22.83</v>
      </c>
      <c r="F291" s="51">
        <v>4.2632000000000003E-2</v>
      </c>
      <c r="G291" s="51">
        <v>4.3443000000000002E-2</v>
      </c>
      <c r="H291" s="51">
        <v>4.1012E-2</v>
      </c>
      <c r="I291" s="51">
        <v>3.7685999999999997E-2</v>
      </c>
      <c r="J291" s="51">
        <v>3.5783000000000002E-2</v>
      </c>
      <c r="K291" s="51">
        <v>3.6953E-2</v>
      </c>
      <c r="L291" s="51">
        <v>3.5589999999999997E-2</v>
      </c>
      <c r="M291" s="51">
        <v>4.1012E-2</v>
      </c>
      <c r="N291" s="51">
        <v>2.4879999999999999E-2</v>
      </c>
      <c r="O291" s="52">
        <v>150.38050000000001</v>
      </c>
      <c r="P291" s="50">
        <v>1740</v>
      </c>
      <c r="Q291" s="52">
        <v>1723.89</v>
      </c>
      <c r="R291" s="50">
        <v>8922.9</v>
      </c>
      <c r="S291" s="30">
        <v>105.1</v>
      </c>
      <c r="T291" s="50">
        <v>6.97</v>
      </c>
      <c r="U291" s="50">
        <v>6.9619</v>
      </c>
      <c r="V291" s="50">
        <v>2.6349999999999998</v>
      </c>
      <c r="W291" s="22">
        <v>2.5499999999999998</v>
      </c>
      <c r="X291" s="22">
        <v>2.4500000000000002</v>
      </c>
    </row>
    <row r="292" spans="1:24" ht="18.75" customHeight="1">
      <c r="A292" s="175">
        <v>44903</v>
      </c>
      <c r="B292" s="50">
        <v>168.4752</v>
      </c>
      <c r="C292" s="50">
        <v>142.79429999999999</v>
      </c>
      <c r="D292" s="50">
        <v>133.54</v>
      </c>
      <c r="E292" s="50">
        <v>22.29</v>
      </c>
      <c r="F292" s="51">
        <v>4.2414E-2</v>
      </c>
      <c r="G292" s="51">
        <v>4.3076999999999997E-2</v>
      </c>
      <c r="H292" s="51">
        <v>4.0514000000000001E-2</v>
      </c>
      <c r="I292" s="51">
        <v>3.7066000000000002E-2</v>
      </c>
      <c r="J292" s="51">
        <v>3.4819000000000003E-2</v>
      </c>
      <c r="K292" s="51">
        <v>3.6219000000000001E-2</v>
      </c>
      <c r="L292" s="51">
        <v>3.4308999999999999E-2</v>
      </c>
      <c r="M292" s="51">
        <v>4.0514000000000001E-2</v>
      </c>
      <c r="N292" s="51">
        <v>2.4879999999999999E-2</v>
      </c>
      <c r="O292" s="52">
        <v>150.4427</v>
      </c>
      <c r="P292" s="50">
        <v>1740</v>
      </c>
      <c r="Q292" s="52">
        <v>1723.89</v>
      </c>
      <c r="R292" s="50">
        <v>8922.9</v>
      </c>
      <c r="S292" s="30">
        <v>105.578</v>
      </c>
      <c r="T292" s="50">
        <v>6.9950000000000001</v>
      </c>
      <c r="U292" s="50">
        <v>6.9806999999999997</v>
      </c>
      <c r="V292" s="50">
        <v>2.68</v>
      </c>
      <c r="W292" s="22">
        <v>2.625</v>
      </c>
      <c r="X292" s="22">
        <v>2.4849999999999999</v>
      </c>
    </row>
    <row r="293" spans="1:24" ht="18.75" customHeight="1">
      <c r="A293" s="175">
        <v>44902</v>
      </c>
      <c r="B293" s="50">
        <v>168.749</v>
      </c>
      <c r="C293" s="50">
        <v>142.99359999999999</v>
      </c>
      <c r="D293" s="50">
        <v>133.54</v>
      </c>
      <c r="E293" s="50">
        <v>22.68</v>
      </c>
      <c r="F293" s="51">
        <v>4.2625999999999997E-2</v>
      </c>
      <c r="G293" s="51">
        <v>4.2561000000000002E-2</v>
      </c>
      <c r="H293" s="51">
        <v>3.9869000000000002E-2</v>
      </c>
      <c r="I293" s="51">
        <v>3.6241000000000002E-2</v>
      </c>
      <c r="J293" s="51">
        <v>3.4168999999999998E-2</v>
      </c>
      <c r="K293" s="51">
        <v>3.5411999999999999E-2</v>
      </c>
      <c r="L293" s="51">
        <v>3.4317E-2</v>
      </c>
      <c r="M293" s="51">
        <v>3.9869000000000002E-2</v>
      </c>
      <c r="N293" s="51">
        <v>2.487E-2</v>
      </c>
      <c r="O293" s="52">
        <v>150.42840000000001</v>
      </c>
      <c r="P293" s="50">
        <v>1740</v>
      </c>
      <c r="Q293" s="52">
        <v>1723.89</v>
      </c>
      <c r="R293" s="50">
        <v>8922.9</v>
      </c>
      <c r="S293" s="30">
        <v>105.289</v>
      </c>
      <c r="T293" s="50">
        <v>6.9625000000000004</v>
      </c>
      <c r="U293" s="50">
        <v>6.9749999999999996</v>
      </c>
      <c r="V293" s="50">
        <v>2.6549999999999998</v>
      </c>
      <c r="W293" s="22">
        <v>2.58</v>
      </c>
      <c r="X293" s="22">
        <v>2.4649999999999999</v>
      </c>
    </row>
    <row r="294" spans="1:24" ht="18.75" customHeight="1">
      <c r="A294" s="175">
        <v>44901</v>
      </c>
      <c r="B294" s="50">
        <v>168.0934</v>
      </c>
      <c r="C294" s="50">
        <v>143.1095</v>
      </c>
      <c r="D294" s="50">
        <v>127.354</v>
      </c>
      <c r="E294" s="50">
        <v>22.17</v>
      </c>
      <c r="F294" s="51">
        <v>4.2631000000000002E-2</v>
      </c>
      <c r="G294" s="51">
        <v>4.3664000000000001E-2</v>
      </c>
      <c r="H294" s="51">
        <v>4.1030999999999998E-2</v>
      </c>
      <c r="I294" s="51">
        <v>3.7517000000000002E-2</v>
      </c>
      <c r="J294" s="51">
        <v>3.5313999999999998E-2</v>
      </c>
      <c r="K294" s="51">
        <v>3.6651999999999997E-2</v>
      </c>
      <c r="L294" s="51">
        <v>3.5421000000000001E-2</v>
      </c>
      <c r="M294" s="51">
        <v>4.1030999999999998E-2</v>
      </c>
      <c r="N294" s="51">
        <v>2.4590000000000001E-2</v>
      </c>
      <c r="O294" s="52">
        <v>150.3784</v>
      </c>
      <c r="P294" s="50">
        <v>1740</v>
      </c>
      <c r="Q294" s="52">
        <v>1723.89</v>
      </c>
      <c r="R294" s="50">
        <v>8922.9</v>
      </c>
      <c r="S294" s="30">
        <v>104.545</v>
      </c>
      <c r="T294" s="50">
        <v>7.0534999999999997</v>
      </c>
      <c r="U294" s="50">
        <v>7.0209999999999999</v>
      </c>
      <c r="V294" s="50">
        <v>2.59</v>
      </c>
      <c r="W294" s="22">
        <v>2.5299999999999998</v>
      </c>
      <c r="X294" s="22">
        <v>2.41</v>
      </c>
    </row>
    <row r="295" spans="1:24" ht="18.75" customHeight="1">
      <c r="A295" s="175">
        <v>44900</v>
      </c>
      <c r="B295" s="50">
        <v>167.59190000000001</v>
      </c>
      <c r="C295" s="50">
        <v>142.74770000000001</v>
      </c>
      <c r="D295" s="50">
        <v>138.82499999999999</v>
      </c>
      <c r="E295" s="50">
        <v>20.75</v>
      </c>
      <c r="F295" s="51">
        <v>4.2575000000000002E-2</v>
      </c>
      <c r="G295" s="51">
        <v>4.3874000000000003E-2</v>
      </c>
      <c r="H295" s="51">
        <v>4.1176999999999998E-2</v>
      </c>
      <c r="I295" s="51">
        <v>3.7776999999999998E-2</v>
      </c>
      <c r="J295" s="51">
        <v>3.5735999999999997E-2</v>
      </c>
      <c r="K295" s="51">
        <v>3.6957999999999998E-2</v>
      </c>
      <c r="L295" s="51">
        <v>3.5841999999999999E-2</v>
      </c>
      <c r="M295" s="51">
        <v>4.1176999999999998E-2</v>
      </c>
      <c r="N295" s="51">
        <v>2.4410000000000001E-2</v>
      </c>
      <c r="O295" s="52">
        <v>150.25559999999999</v>
      </c>
      <c r="P295" s="50">
        <v>1740</v>
      </c>
      <c r="Q295" s="52">
        <v>1723.89</v>
      </c>
      <c r="R295" s="50">
        <v>8922.9</v>
      </c>
      <c r="S295" s="30">
        <v>104.72799999999999</v>
      </c>
      <c r="T295" s="50">
        <v>7.0533999999999999</v>
      </c>
      <c r="U295" s="50">
        <v>7.0385</v>
      </c>
      <c r="V295" s="50">
        <v>2.58</v>
      </c>
      <c r="W295" s="22">
        <v>2.5049999999999999</v>
      </c>
      <c r="X295" s="22">
        <v>2.38</v>
      </c>
    </row>
    <row r="296" spans="1:24" ht="18.75" customHeight="1">
      <c r="A296" s="175">
        <v>44897</v>
      </c>
      <c r="B296" s="50">
        <v>167.93049999999999</v>
      </c>
      <c r="C296" s="50">
        <v>136.53469999999999</v>
      </c>
      <c r="D296" s="50">
        <v>138.82499999999999</v>
      </c>
      <c r="E296" s="50">
        <v>19.059999999999999</v>
      </c>
      <c r="F296" s="51">
        <v>4.2477000000000001E-2</v>
      </c>
      <c r="G296" s="51">
        <v>4.2716999999999998E-2</v>
      </c>
      <c r="H296" s="51">
        <v>3.9771000000000001E-2</v>
      </c>
      <c r="I296" s="51">
        <v>3.6519999999999997E-2</v>
      </c>
      <c r="J296" s="51">
        <v>3.4861999999999997E-2</v>
      </c>
      <c r="K296" s="51">
        <v>3.5844000000000001E-2</v>
      </c>
      <c r="L296" s="51">
        <v>3.5478000000000003E-2</v>
      </c>
      <c r="M296" s="51">
        <v>3.9771000000000001E-2</v>
      </c>
      <c r="N296" s="51">
        <v>2.4410000000000001E-2</v>
      </c>
      <c r="O296" s="52">
        <v>150.2286</v>
      </c>
      <c r="P296" s="50">
        <v>1740</v>
      </c>
      <c r="Q296" s="52">
        <v>1723.89</v>
      </c>
      <c r="R296" s="50">
        <v>8922.9</v>
      </c>
      <c r="S296" s="30">
        <v>105.95</v>
      </c>
      <c r="T296" s="50">
        <v>7.0923999999999996</v>
      </c>
      <c r="U296" s="50">
        <v>7.0457000000000001</v>
      </c>
      <c r="V296" s="50">
        <v>2.5649999999999999</v>
      </c>
      <c r="W296" s="22">
        <v>2.5099999999999998</v>
      </c>
      <c r="X296" s="22">
        <v>2.41</v>
      </c>
    </row>
    <row r="297" spans="1:24" ht="18.75" customHeight="1">
      <c r="A297" s="175">
        <v>44896</v>
      </c>
      <c r="B297" s="50">
        <v>167.58619999999999</v>
      </c>
      <c r="C297" s="50">
        <v>134.9778</v>
      </c>
      <c r="D297" s="50">
        <v>138.82499999999999</v>
      </c>
      <c r="E297" s="50">
        <v>19.84</v>
      </c>
      <c r="F297" s="51">
        <v>4.2673000000000003E-2</v>
      </c>
      <c r="G297" s="51">
        <v>4.2276000000000001E-2</v>
      </c>
      <c r="H297" s="51">
        <v>3.9645E-2</v>
      </c>
      <c r="I297" s="51">
        <v>3.6644000000000003E-2</v>
      </c>
      <c r="J297" s="51">
        <v>3.5048000000000003E-2</v>
      </c>
      <c r="K297" s="51">
        <v>3.5922999999999997E-2</v>
      </c>
      <c r="L297" s="51">
        <v>3.5982E-2</v>
      </c>
      <c r="M297" s="51">
        <v>3.9645E-2</v>
      </c>
      <c r="N297" s="51">
        <v>2.4400000000000002E-2</v>
      </c>
      <c r="O297" s="52">
        <v>150.2039</v>
      </c>
      <c r="P297" s="50">
        <v>1740</v>
      </c>
      <c r="Q297" s="52">
        <v>1786.91</v>
      </c>
      <c r="R297" s="50">
        <v>8847.9</v>
      </c>
      <c r="S297" s="30">
        <v>106.822</v>
      </c>
      <c r="T297" s="50">
        <v>7.1593</v>
      </c>
      <c r="U297" s="50">
        <v>7.1406000000000001</v>
      </c>
      <c r="V297" s="50">
        <v>2.5350000000000001</v>
      </c>
      <c r="W297" s="22">
        <v>2.4849999999999999</v>
      </c>
      <c r="X297" s="22">
        <v>2.395</v>
      </c>
    </row>
    <row r="298" spans="1:24" ht="18.75" customHeight="1">
      <c r="A298" s="175">
        <v>44895</v>
      </c>
      <c r="B298" s="50">
        <v>166.25380000000001</v>
      </c>
      <c r="C298" s="50">
        <v>132.1636</v>
      </c>
      <c r="D298" s="50">
        <v>138.82499999999999</v>
      </c>
      <c r="E298" s="50">
        <v>20.58</v>
      </c>
      <c r="F298" s="51">
        <v>4.3195999999999998E-2</v>
      </c>
      <c r="G298" s="51">
        <v>4.3102000000000001E-2</v>
      </c>
      <c r="H298" s="51">
        <v>4.0492E-2</v>
      </c>
      <c r="I298" s="51">
        <v>3.7366999999999997E-2</v>
      </c>
      <c r="J298" s="51">
        <v>3.6054000000000003E-2</v>
      </c>
      <c r="K298" s="51">
        <v>3.6759E-2</v>
      </c>
      <c r="L298" s="51">
        <v>3.7359000000000003E-2</v>
      </c>
      <c r="M298" s="51">
        <v>4.0492E-2</v>
      </c>
      <c r="N298" s="51">
        <v>2.4459999999999999E-2</v>
      </c>
      <c r="O298" s="52">
        <v>150.13839999999999</v>
      </c>
      <c r="P298" s="50">
        <v>1740</v>
      </c>
      <c r="Q298" s="52">
        <v>1786.91</v>
      </c>
      <c r="R298" s="50">
        <v>8847.9</v>
      </c>
      <c r="S298" s="30">
        <v>106.681</v>
      </c>
      <c r="T298" s="50">
        <v>7.2069000000000001</v>
      </c>
      <c r="U298" s="50">
        <v>7.2473999999999998</v>
      </c>
      <c r="V298" s="50">
        <v>2.5049999999999999</v>
      </c>
      <c r="W298" s="22">
        <v>2.44</v>
      </c>
      <c r="X298" s="22">
        <v>2.35</v>
      </c>
    </row>
    <row r="299" spans="1:24" ht="18.75" customHeight="1">
      <c r="A299" s="175">
        <v>44894</v>
      </c>
      <c r="B299" s="50">
        <v>165.18889999999999</v>
      </c>
      <c r="C299" s="50">
        <v>132.3032</v>
      </c>
      <c r="D299" s="50">
        <v>142.595</v>
      </c>
      <c r="E299" s="50">
        <v>21.89</v>
      </c>
      <c r="F299" s="51">
        <v>4.3019000000000002E-2</v>
      </c>
      <c r="G299" s="51">
        <v>4.4732000000000001E-2</v>
      </c>
      <c r="H299" s="51">
        <v>4.2410999999999997E-2</v>
      </c>
      <c r="I299" s="51">
        <v>3.9236E-2</v>
      </c>
      <c r="J299" s="51">
        <v>3.7441000000000002E-2</v>
      </c>
      <c r="K299" s="51">
        <v>3.8468000000000002E-2</v>
      </c>
      <c r="L299" s="51">
        <v>3.8015E-2</v>
      </c>
      <c r="M299" s="51">
        <v>4.2410999999999997E-2</v>
      </c>
      <c r="N299" s="51">
        <v>2.4649999999999998E-2</v>
      </c>
      <c r="O299" s="52">
        <v>150.10980000000001</v>
      </c>
      <c r="P299" s="50">
        <v>1740</v>
      </c>
      <c r="Q299" s="52">
        <v>1786.91</v>
      </c>
      <c r="R299" s="50">
        <v>8847.9</v>
      </c>
      <c r="S299" s="30">
        <v>105.959</v>
      </c>
      <c r="T299" s="50">
        <v>7.165</v>
      </c>
      <c r="U299" s="50">
        <v>7.194</v>
      </c>
      <c r="V299" s="50">
        <v>2.4750000000000001</v>
      </c>
      <c r="W299" s="22">
        <v>2.4</v>
      </c>
      <c r="X299" s="22">
        <v>2.2949999999999999</v>
      </c>
    </row>
    <row r="300" spans="1:24" ht="18.75" customHeight="1">
      <c r="A300" s="175">
        <v>44893</v>
      </c>
      <c r="B300" s="50">
        <v>165.1129</v>
      </c>
      <c r="C300" s="50">
        <v>129.45079999999999</v>
      </c>
      <c r="D300" s="50">
        <v>142.595</v>
      </c>
      <c r="E300" s="50">
        <v>22.21</v>
      </c>
      <c r="F300" s="51">
        <v>4.2653000000000003E-2</v>
      </c>
      <c r="G300" s="51">
        <v>4.4380999999999997E-2</v>
      </c>
      <c r="H300" s="51">
        <v>4.2019000000000001E-2</v>
      </c>
      <c r="I300" s="51">
        <v>3.875E-2</v>
      </c>
      <c r="J300" s="51">
        <v>3.6811999999999998E-2</v>
      </c>
      <c r="K300" s="51">
        <v>3.7904E-2</v>
      </c>
      <c r="L300" s="51">
        <v>3.7207999999999998E-2</v>
      </c>
      <c r="M300" s="51">
        <v>4.2019000000000001E-2</v>
      </c>
      <c r="N300" s="51">
        <v>2.4129999999999999E-2</v>
      </c>
      <c r="O300" s="52">
        <v>150.05590000000001</v>
      </c>
      <c r="P300" s="50">
        <v>1740</v>
      </c>
      <c r="Q300" s="52">
        <v>1786.91</v>
      </c>
      <c r="R300" s="50">
        <v>8847.9</v>
      </c>
      <c r="S300" s="30">
        <v>106.07599999999999</v>
      </c>
      <c r="T300" s="50">
        <v>7.1520000000000001</v>
      </c>
      <c r="U300" s="50">
        <v>7.1694000000000004</v>
      </c>
      <c r="V300" s="50">
        <v>2.4</v>
      </c>
      <c r="W300" s="22">
        <v>2.36</v>
      </c>
      <c r="X300" s="22">
        <v>2.25</v>
      </c>
    </row>
    <row r="301" spans="1:24" ht="18.75" customHeight="1">
      <c r="A301" s="175">
        <v>44890</v>
      </c>
      <c r="B301" s="50">
        <v>165.0188</v>
      </c>
      <c r="C301" s="50">
        <v>127.3006</v>
      </c>
      <c r="D301" s="50">
        <v>150.33099999999999</v>
      </c>
      <c r="E301" s="50">
        <v>20.5</v>
      </c>
      <c r="F301" s="51">
        <v>4.2605999999999998E-2</v>
      </c>
      <c r="G301" s="51">
        <v>4.4526000000000003E-2</v>
      </c>
      <c r="H301" s="51">
        <v>4.1993999999999997E-2</v>
      </c>
      <c r="I301" s="51">
        <v>3.8577E-2</v>
      </c>
      <c r="J301" s="51">
        <v>3.6776000000000003E-2</v>
      </c>
      <c r="K301" s="51">
        <v>3.7726000000000003E-2</v>
      </c>
      <c r="L301" s="51">
        <v>3.7325999999999998E-2</v>
      </c>
      <c r="M301" s="51">
        <v>4.1993999999999997E-2</v>
      </c>
      <c r="N301" s="51">
        <v>2.401E-2</v>
      </c>
      <c r="O301" s="52">
        <v>149.99860000000001</v>
      </c>
      <c r="P301" s="50">
        <v>1740</v>
      </c>
      <c r="Q301" s="52">
        <v>1786.91</v>
      </c>
      <c r="R301" s="50">
        <v>8847.9</v>
      </c>
      <c r="S301" s="30">
        <v>106.07599999999999</v>
      </c>
      <c r="T301" s="50">
        <v>7.1604999999999999</v>
      </c>
      <c r="U301" s="50">
        <v>7.1538000000000004</v>
      </c>
      <c r="V301" s="50">
        <v>2.5</v>
      </c>
      <c r="W301" s="22">
        <v>2.4449999999999998</v>
      </c>
      <c r="X301" s="22">
        <v>2.36</v>
      </c>
    </row>
    <row r="302" spans="1:24" ht="18.75" customHeight="1">
      <c r="A302" s="175">
        <v>44889</v>
      </c>
      <c r="B302" s="50">
        <v>164.45230000000001</v>
      </c>
      <c r="C302" s="50">
        <v>120.74630000000001</v>
      </c>
      <c r="D302" s="50">
        <v>150.33099999999999</v>
      </c>
      <c r="E302" s="50">
        <v>20.420000000000002</v>
      </c>
      <c r="F302" s="51">
        <v>4.2207000000000001E-2</v>
      </c>
      <c r="G302" s="51">
        <v>4.4773E-2</v>
      </c>
      <c r="H302" s="51">
        <v>4.2312000000000002E-2</v>
      </c>
      <c r="I302" s="51">
        <v>3.8837000000000003E-2</v>
      </c>
      <c r="J302" s="51">
        <v>3.6927000000000001E-2</v>
      </c>
      <c r="K302" s="51">
        <v>3.8032000000000003E-2</v>
      </c>
      <c r="L302" s="51">
        <v>3.7275999999999997E-2</v>
      </c>
      <c r="M302" s="51">
        <v>4.2312000000000002E-2</v>
      </c>
      <c r="N302" s="51">
        <v>2.3449999999999999E-2</v>
      </c>
      <c r="O302" s="52">
        <v>150.00290000000001</v>
      </c>
      <c r="P302" s="50">
        <v>1740</v>
      </c>
      <c r="Q302" s="52">
        <v>1786.91</v>
      </c>
      <c r="R302" s="50">
        <v>8847.9</v>
      </c>
      <c r="S302" s="30">
        <v>107.22199999999999</v>
      </c>
      <c r="T302" s="50">
        <v>7.1398999999999999</v>
      </c>
      <c r="U302" s="50">
        <v>7.1367000000000003</v>
      </c>
      <c r="V302" s="50">
        <v>2.5</v>
      </c>
      <c r="W302" s="22">
        <v>2.44</v>
      </c>
      <c r="X302" s="22">
        <v>2.35</v>
      </c>
    </row>
    <row r="303" spans="1:24" ht="18.75" customHeight="1">
      <c r="A303" s="175">
        <v>44888</v>
      </c>
      <c r="B303" s="50">
        <v>164.45230000000001</v>
      </c>
      <c r="C303" s="50">
        <v>120.74630000000001</v>
      </c>
      <c r="D303" s="50">
        <v>150.33099999999999</v>
      </c>
      <c r="E303" s="50">
        <v>20.350000000000001</v>
      </c>
      <c r="F303" s="51">
        <v>4.2207000000000001E-2</v>
      </c>
      <c r="G303" s="51">
        <v>4.4773E-2</v>
      </c>
      <c r="H303" s="51">
        <v>4.2312000000000002E-2</v>
      </c>
      <c r="I303" s="51">
        <v>3.8837000000000003E-2</v>
      </c>
      <c r="J303" s="51">
        <v>3.6927000000000001E-2</v>
      </c>
      <c r="K303" s="51">
        <v>3.8032000000000003E-2</v>
      </c>
      <c r="L303" s="51">
        <v>3.7275999999999997E-2</v>
      </c>
      <c r="M303" s="51">
        <v>4.2312000000000002E-2</v>
      </c>
      <c r="N303" s="51">
        <v>2.3730000000000001E-2</v>
      </c>
      <c r="O303" s="52">
        <v>149.97749999999999</v>
      </c>
      <c r="P303" s="50">
        <v>1740</v>
      </c>
      <c r="Q303" s="52">
        <v>1786.91</v>
      </c>
      <c r="R303" s="50">
        <v>8847.9</v>
      </c>
      <c r="S303" s="30">
        <v>107.83499999999999</v>
      </c>
      <c r="T303" s="50">
        <v>7.1653000000000002</v>
      </c>
      <c r="U303" s="50">
        <v>7.1798999999999999</v>
      </c>
      <c r="V303" s="50">
        <v>2.5350000000000001</v>
      </c>
      <c r="W303" s="22">
        <v>2.4849999999999999</v>
      </c>
      <c r="X303" s="22">
        <v>2.37</v>
      </c>
    </row>
    <row r="304" spans="1:24" ht="18.75" customHeight="1">
      <c r="A304" s="175">
        <v>44887</v>
      </c>
      <c r="B304" s="50">
        <v>163.99250000000001</v>
      </c>
      <c r="C304" s="50">
        <v>120.9935</v>
      </c>
      <c r="D304" s="50">
        <v>157.428</v>
      </c>
      <c r="E304" s="50">
        <v>21.29</v>
      </c>
      <c r="F304" s="51">
        <v>4.1673000000000002E-2</v>
      </c>
      <c r="G304" s="51">
        <v>4.5144999999999998E-2</v>
      </c>
      <c r="H304" s="51">
        <v>4.2879E-2</v>
      </c>
      <c r="I304" s="51">
        <v>3.9445000000000001E-2</v>
      </c>
      <c r="J304" s="51">
        <v>3.7559000000000002E-2</v>
      </c>
      <c r="K304" s="51">
        <v>3.8804999999999999E-2</v>
      </c>
      <c r="L304" s="51">
        <v>3.8247999999999997E-2</v>
      </c>
      <c r="M304" s="51">
        <v>4.2879E-2</v>
      </c>
      <c r="N304" s="51">
        <v>2.4199999999999999E-2</v>
      </c>
      <c r="O304" s="52">
        <v>149.96950000000001</v>
      </c>
      <c r="P304" s="50">
        <v>1740</v>
      </c>
      <c r="Q304" s="52">
        <v>1786.91</v>
      </c>
      <c r="R304" s="50">
        <v>8847.9</v>
      </c>
      <c r="S304" s="30">
        <v>106.93</v>
      </c>
      <c r="T304" s="50">
        <v>7.1197999999999997</v>
      </c>
      <c r="U304" s="50">
        <v>7.1264000000000003</v>
      </c>
      <c r="V304" s="50">
        <v>2.62</v>
      </c>
      <c r="W304" s="22">
        <v>2.57</v>
      </c>
      <c r="X304" s="22">
        <v>2.4550000000000001</v>
      </c>
    </row>
    <row r="305" spans="1:24" ht="18.75" customHeight="1">
      <c r="A305" s="175">
        <v>44886</v>
      </c>
      <c r="B305" s="50">
        <v>163.6163</v>
      </c>
      <c r="C305" s="50">
        <v>121.3115</v>
      </c>
      <c r="D305" s="50">
        <v>156.964</v>
      </c>
      <c r="E305" s="50">
        <v>22.36</v>
      </c>
      <c r="F305" s="51">
        <v>4.1773999999999999E-2</v>
      </c>
      <c r="G305" s="51">
        <v>4.5523000000000001E-2</v>
      </c>
      <c r="H305" s="51">
        <v>4.3191E-2</v>
      </c>
      <c r="I305" s="51">
        <v>4.0224000000000003E-2</v>
      </c>
      <c r="J305" s="51">
        <v>3.8268999999999997E-2</v>
      </c>
      <c r="K305" s="51">
        <v>3.9348000000000001E-2</v>
      </c>
      <c r="L305" s="51">
        <v>3.8961000000000003E-2</v>
      </c>
      <c r="M305" s="51">
        <v>4.3191E-2</v>
      </c>
      <c r="N305" s="51">
        <v>2.4340000000000001E-2</v>
      </c>
      <c r="O305" s="52">
        <v>149.95779999999999</v>
      </c>
      <c r="P305" s="50">
        <v>1740</v>
      </c>
      <c r="Q305" s="52">
        <v>1786.91</v>
      </c>
      <c r="R305" s="50">
        <v>8847.9</v>
      </c>
      <c r="S305" s="30">
        <v>106.694</v>
      </c>
      <c r="T305" s="50">
        <v>7.1577999999999999</v>
      </c>
      <c r="U305" s="50">
        <v>7.1478000000000002</v>
      </c>
      <c r="V305" s="50">
        <v>2.5750000000000002</v>
      </c>
      <c r="W305" s="22">
        <v>2.5249999999999999</v>
      </c>
      <c r="X305" s="22">
        <v>2.4300000000000002</v>
      </c>
    </row>
    <row r="306" spans="1:24" ht="18.75" customHeight="1">
      <c r="A306" s="175">
        <v>44883</v>
      </c>
      <c r="B306" s="50">
        <v>163.66059999999999</v>
      </c>
      <c r="C306" s="50">
        <v>121.99720000000001</v>
      </c>
      <c r="D306" s="50">
        <v>151.41999999999999</v>
      </c>
      <c r="E306" s="50">
        <v>23.12</v>
      </c>
      <c r="F306" s="51">
        <v>4.2321999999999999E-2</v>
      </c>
      <c r="G306" s="51">
        <v>4.5329000000000001E-2</v>
      </c>
      <c r="H306" s="51">
        <v>4.2967999999999999E-2</v>
      </c>
      <c r="I306" s="51">
        <v>4.0085000000000003E-2</v>
      </c>
      <c r="J306" s="51">
        <v>3.8288000000000003E-2</v>
      </c>
      <c r="K306" s="51">
        <v>3.9271E-2</v>
      </c>
      <c r="L306" s="51">
        <v>3.9260000000000003E-2</v>
      </c>
      <c r="M306" s="51">
        <v>4.2967999999999999E-2</v>
      </c>
      <c r="N306" s="51">
        <v>2.4549999999999999E-2</v>
      </c>
      <c r="O306" s="52">
        <v>149.9907</v>
      </c>
      <c r="P306" s="50">
        <v>1740</v>
      </c>
      <c r="Q306" s="52">
        <v>1786.91</v>
      </c>
      <c r="R306" s="50">
        <v>8847.9</v>
      </c>
      <c r="S306" s="30">
        <v>106.28100000000001</v>
      </c>
      <c r="T306" s="50">
        <v>7.0982000000000003</v>
      </c>
      <c r="U306" s="50">
        <v>7.1078000000000001</v>
      </c>
      <c r="V306" s="50">
        <v>2.6349999999999998</v>
      </c>
      <c r="W306" s="22">
        <v>2.585</v>
      </c>
      <c r="X306" s="22">
        <v>2.4700000000000002</v>
      </c>
    </row>
    <row r="307" spans="1:24" ht="18.75" customHeight="1">
      <c r="A307" s="175">
        <v>44882</v>
      </c>
      <c r="B307" s="50">
        <v>164.04920000000001</v>
      </c>
      <c r="C307" s="50">
        <v>122.76309999999999</v>
      </c>
      <c r="D307" s="50">
        <v>153.78200000000001</v>
      </c>
      <c r="E307" s="50">
        <v>23.93</v>
      </c>
      <c r="F307" s="51">
        <v>4.1973999999999997E-2</v>
      </c>
      <c r="G307" s="51">
        <v>4.4519999999999997E-2</v>
      </c>
      <c r="H307" s="51">
        <v>4.2164E-2</v>
      </c>
      <c r="I307" s="51">
        <v>3.9371000000000003E-2</v>
      </c>
      <c r="J307" s="51">
        <v>3.7657000000000003E-2</v>
      </c>
      <c r="K307" s="51">
        <v>3.8627000000000002E-2</v>
      </c>
      <c r="L307" s="51">
        <v>3.8751000000000001E-2</v>
      </c>
      <c r="M307" s="51">
        <v>4.2164E-2</v>
      </c>
      <c r="N307" s="51">
        <v>2.4979999999999999E-2</v>
      </c>
      <c r="O307" s="52">
        <v>150.09639999999999</v>
      </c>
      <c r="P307" s="50">
        <v>1740</v>
      </c>
      <c r="Q307" s="52">
        <v>1786.91</v>
      </c>
      <c r="R307" s="50">
        <v>8847.9</v>
      </c>
      <c r="S307" s="30">
        <v>106.404</v>
      </c>
      <c r="T307" s="50">
        <v>7.0454999999999997</v>
      </c>
      <c r="U307" s="50">
        <v>7.0484</v>
      </c>
      <c r="V307" s="50">
        <v>2.4900000000000002</v>
      </c>
      <c r="W307" s="22">
        <v>2.4500000000000002</v>
      </c>
      <c r="X307" s="22">
        <v>2.42</v>
      </c>
    </row>
    <row r="308" spans="1:24" ht="18.75" customHeight="1">
      <c r="A308" s="175">
        <v>44881</v>
      </c>
      <c r="B308" s="50">
        <v>164.53720000000001</v>
      </c>
      <c r="C308" s="50">
        <v>124.4513</v>
      </c>
      <c r="D308" s="50">
        <v>141.47999999999999</v>
      </c>
      <c r="E308" s="50">
        <v>24.11</v>
      </c>
      <c r="F308" s="51">
        <v>4.2082000000000001E-2</v>
      </c>
      <c r="G308" s="51">
        <v>4.3548999999999997E-2</v>
      </c>
      <c r="H308" s="51">
        <v>4.1357999999999999E-2</v>
      </c>
      <c r="I308" s="51">
        <v>3.8503000000000003E-2</v>
      </c>
      <c r="J308" s="51">
        <v>3.6899000000000001E-2</v>
      </c>
      <c r="K308" s="51">
        <v>3.7832999999999999E-2</v>
      </c>
      <c r="L308" s="51">
        <v>3.8394999999999999E-2</v>
      </c>
      <c r="M308" s="51">
        <v>4.1357999999999999E-2</v>
      </c>
      <c r="N308" s="51">
        <v>2.5309999999999999E-2</v>
      </c>
      <c r="O308" s="52">
        <v>150.09690000000001</v>
      </c>
      <c r="P308" s="50">
        <v>1740</v>
      </c>
      <c r="Q308" s="52">
        <v>1786.91</v>
      </c>
      <c r="R308" s="50">
        <v>8847.9</v>
      </c>
      <c r="S308" s="30">
        <v>106.66</v>
      </c>
      <c r="T308" s="50">
        <v>7.069</v>
      </c>
      <c r="U308" s="50">
        <v>7.0416999999999996</v>
      </c>
      <c r="V308" s="50">
        <v>2.5299999999999998</v>
      </c>
      <c r="W308" s="22">
        <v>2.4950000000000001</v>
      </c>
      <c r="X308" s="22">
        <v>2.4750000000000001</v>
      </c>
    </row>
    <row r="309" spans="1:24" ht="18.75" customHeight="1">
      <c r="A309" s="175">
        <v>44880</v>
      </c>
      <c r="B309" s="50">
        <v>163.95099999999999</v>
      </c>
      <c r="C309" s="50">
        <v>122.9727</v>
      </c>
      <c r="D309" s="50">
        <v>140.90799999999999</v>
      </c>
      <c r="E309" s="50">
        <v>24.54</v>
      </c>
      <c r="F309" s="51">
        <v>4.1207000000000001E-2</v>
      </c>
      <c r="G309" s="51">
        <v>4.3381999999999997E-2</v>
      </c>
      <c r="H309" s="51">
        <v>4.1362000000000003E-2</v>
      </c>
      <c r="I309" s="51">
        <v>3.8955999999999998E-2</v>
      </c>
      <c r="J309" s="51">
        <v>3.7696E-2</v>
      </c>
      <c r="K309" s="51">
        <v>3.8422999999999999E-2</v>
      </c>
      <c r="L309" s="51">
        <v>3.9606000000000002E-2</v>
      </c>
      <c r="M309" s="51">
        <v>4.1362000000000003E-2</v>
      </c>
      <c r="N309" s="51">
        <v>2.4750000000000001E-2</v>
      </c>
      <c r="O309" s="52">
        <v>150.06989999999999</v>
      </c>
      <c r="P309" s="50">
        <v>1740</v>
      </c>
      <c r="Q309" s="52">
        <v>1786.91</v>
      </c>
      <c r="R309" s="50">
        <v>8847.9</v>
      </c>
      <c r="S309" s="30">
        <v>106.292</v>
      </c>
      <c r="T309" s="50">
        <v>7.0972999999999997</v>
      </c>
      <c r="U309" s="50">
        <v>7.0919999999999996</v>
      </c>
      <c r="V309" s="50">
        <v>2.39</v>
      </c>
      <c r="W309" s="22">
        <v>2.3250000000000002</v>
      </c>
      <c r="X309" s="22">
        <v>2.3050000000000002</v>
      </c>
    </row>
    <row r="310" spans="1:24" ht="18.75" customHeight="1">
      <c r="A310" s="175">
        <v>44879</v>
      </c>
      <c r="B310" s="50">
        <v>163.10120000000001</v>
      </c>
      <c r="C310" s="50">
        <v>120.6925</v>
      </c>
      <c r="D310" s="50">
        <v>144.86500000000001</v>
      </c>
      <c r="E310" s="50">
        <v>23.73</v>
      </c>
      <c r="F310" s="51">
        <v>4.1592999999999998E-2</v>
      </c>
      <c r="G310" s="51">
        <v>4.3888000000000003E-2</v>
      </c>
      <c r="H310" s="51">
        <v>4.2256000000000002E-2</v>
      </c>
      <c r="I310" s="51">
        <v>3.9897000000000002E-2</v>
      </c>
      <c r="J310" s="51">
        <v>3.8536000000000001E-2</v>
      </c>
      <c r="K310" s="51">
        <v>3.9299000000000001E-2</v>
      </c>
      <c r="L310" s="51">
        <v>4.0361000000000001E-2</v>
      </c>
      <c r="M310" s="51">
        <v>4.2256000000000002E-2</v>
      </c>
      <c r="N310" s="51">
        <v>2.46E-2</v>
      </c>
      <c r="O310" s="52">
        <v>150.09800000000001</v>
      </c>
      <c r="P310" s="50">
        <v>1740</v>
      </c>
      <c r="Q310" s="52">
        <v>1786.91</v>
      </c>
      <c r="R310" s="50">
        <v>8847.9</v>
      </c>
      <c r="S310" s="30">
        <v>108.206</v>
      </c>
      <c r="T310" s="50">
        <v>7.1864999999999997</v>
      </c>
      <c r="U310" s="50">
        <v>7.1520999999999999</v>
      </c>
      <c r="V310" s="50">
        <v>2.35</v>
      </c>
      <c r="W310" s="22">
        <v>2.3250000000000002</v>
      </c>
      <c r="X310" s="22">
        <v>2.29</v>
      </c>
    </row>
    <row r="311" spans="1:24" ht="18.75" customHeight="1">
      <c r="A311" s="175">
        <v>44876</v>
      </c>
      <c r="B311" s="50">
        <v>161.58949999999999</v>
      </c>
      <c r="C311" s="50">
        <v>110.4413</v>
      </c>
      <c r="D311" s="50">
        <v>159.32499999999999</v>
      </c>
      <c r="E311" s="50">
        <v>22.52</v>
      </c>
      <c r="F311" s="51">
        <v>4.1571999999999998E-2</v>
      </c>
      <c r="G311" s="51">
        <v>4.3320999999999998E-2</v>
      </c>
      <c r="H311" s="51">
        <v>4.1866E-2</v>
      </c>
      <c r="I311" s="51">
        <v>3.9375E-2</v>
      </c>
      <c r="J311" s="51">
        <v>3.8124999999999999E-2</v>
      </c>
      <c r="K311" s="51">
        <v>3.8758000000000001E-2</v>
      </c>
      <c r="L311" s="51">
        <v>4.0153000000000001E-2</v>
      </c>
      <c r="M311" s="51">
        <v>4.1866E-2</v>
      </c>
      <c r="N311" s="51">
        <v>2.333E-2</v>
      </c>
      <c r="O311" s="52">
        <v>150.31110000000001</v>
      </c>
      <c r="P311" s="50">
        <v>1740</v>
      </c>
      <c r="Q311" s="52">
        <v>1786.91</v>
      </c>
      <c r="R311" s="50">
        <v>8847.9</v>
      </c>
      <c r="S311" s="30">
        <v>110.54900000000001</v>
      </c>
      <c r="T311" s="50">
        <v>7.2409999999999997</v>
      </c>
      <c r="U311" s="50">
        <v>7.2740999999999998</v>
      </c>
      <c r="V311" s="50">
        <v>2.36</v>
      </c>
      <c r="W311" s="22">
        <v>2.34</v>
      </c>
      <c r="X311" s="22">
        <v>2.2799999999999998</v>
      </c>
    </row>
    <row r="312" spans="1:24" ht="18.75" customHeight="1">
      <c r="A312" s="175">
        <v>44875</v>
      </c>
      <c r="B312" s="50">
        <v>161.58949999999999</v>
      </c>
      <c r="C312" s="50">
        <v>110.4413</v>
      </c>
      <c r="D312" s="50">
        <v>184.36</v>
      </c>
      <c r="E312" s="50">
        <v>23.53</v>
      </c>
      <c r="F312" s="51">
        <v>4.1571999999999998E-2</v>
      </c>
      <c r="G312" s="51">
        <v>4.3320999999999998E-2</v>
      </c>
      <c r="H312" s="51">
        <v>4.1866E-2</v>
      </c>
      <c r="I312" s="51">
        <v>3.9375E-2</v>
      </c>
      <c r="J312" s="51">
        <v>3.8124999999999999E-2</v>
      </c>
      <c r="K312" s="51">
        <v>3.8758000000000001E-2</v>
      </c>
      <c r="L312" s="51">
        <v>4.0508000000000002E-2</v>
      </c>
      <c r="M312" s="51">
        <v>4.1866E-2</v>
      </c>
      <c r="N312" s="51">
        <v>2.2950000000000002E-2</v>
      </c>
      <c r="O312" s="52">
        <v>150.46680000000001</v>
      </c>
      <c r="P312" s="50">
        <v>1740</v>
      </c>
      <c r="Q312" s="52">
        <v>1786.91</v>
      </c>
      <c r="R312" s="50">
        <v>8847.9</v>
      </c>
      <c r="S312" s="30">
        <v>109.636</v>
      </c>
      <c r="T312" s="50">
        <v>7.2309999999999999</v>
      </c>
      <c r="U312" s="50">
        <v>7.2302</v>
      </c>
      <c r="V312" s="50">
        <v>2.39</v>
      </c>
      <c r="W312" s="22">
        <v>2.38</v>
      </c>
      <c r="X312" s="22">
        <v>2.33</v>
      </c>
    </row>
    <row r="313" spans="1:24" ht="18.75" customHeight="1">
      <c r="A313" s="175">
        <v>44874</v>
      </c>
      <c r="B313" s="50">
        <v>160.0368</v>
      </c>
      <c r="C313" s="50">
        <v>110.72839999999999</v>
      </c>
      <c r="D313" s="50">
        <v>183.22399999999999</v>
      </c>
      <c r="E313" s="50">
        <v>26.09</v>
      </c>
      <c r="F313" s="51">
        <v>4.1875000000000002E-2</v>
      </c>
      <c r="G313" s="51">
        <v>4.5795000000000002E-2</v>
      </c>
      <c r="H313" s="51">
        <v>4.4887000000000003E-2</v>
      </c>
      <c r="I313" s="51">
        <v>4.2409000000000002E-2</v>
      </c>
      <c r="J313" s="51">
        <v>4.0923000000000001E-2</v>
      </c>
      <c r="K313" s="51">
        <v>4.1666000000000002E-2</v>
      </c>
      <c r="L313" s="51">
        <v>4.2684E-2</v>
      </c>
      <c r="M313" s="51">
        <v>4.4887000000000003E-2</v>
      </c>
      <c r="N313" s="51">
        <v>2.2880000000000001E-2</v>
      </c>
      <c r="O313" s="52">
        <v>150.53</v>
      </c>
      <c r="P313" s="50">
        <v>1740</v>
      </c>
      <c r="Q313" s="52">
        <v>1786.91</v>
      </c>
      <c r="R313" s="50">
        <v>8847.9</v>
      </c>
      <c r="S313" s="30">
        <v>110.12</v>
      </c>
      <c r="T313" s="50">
        <v>7.2312000000000003</v>
      </c>
      <c r="U313" s="50">
        <v>7.2298</v>
      </c>
      <c r="V313" s="50">
        <v>2.44</v>
      </c>
      <c r="W313" s="22">
        <v>2.41</v>
      </c>
      <c r="X313" s="22">
        <v>2.355</v>
      </c>
    </row>
    <row r="314" spans="1:24" ht="18.75" customHeight="1">
      <c r="A314" s="175">
        <v>44873</v>
      </c>
      <c r="B314" s="50">
        <v>159.30009999999999</v>
      </c>
      <c r="C314" s="50">
        <v>108.8094</v>
      </c>
      <c r="D314" s="50">
        <v>188.86500000000001</v>
      </c>
      <c r="E314" s="50">
        <v>25.54</v>
      </c>
      <c r="F314" s="51">
        <v>4.1543999999999998E-2</v>
      </c>
      <c r="G314" s="51">
        <v>4.6505999999999999E-2</v>
      </c>
      <c r="H314" s="51">
        <v>4.5626E-2</v>
      </c>
      <c r="I314" s="51">
        <v>4.2937999999999997E-2</v>
      </c>
      <c r="J314" s="51">
        <v>4.1234E-2</v>
      </c>
      <c r="K314" s="51">
        <v>4.2058999999999999E-2</v>
      </c>
      <c r="L314" s="51">
        <v>4.2749000000000002E-2</v>
      </c>
      <c r="M314" s="51">
        <v>4.5626E-2</v>
      </c>
      <c r="N314" s="51">
        <v>2.2759999999999999E-2</v>
      </c>
      <c r="O314" s="52">
        <v>150.43129999999999</v>
      </c>
      <c r="P314" s="50">
        <v>1740</v>
      </c>
      <c r="Q314" s="52">
        <v>1786.91</v>
      </c>
      <c r="R314" s="50">
        <v>8847.9</v>
      </c>
      <c r="S314" s="30">
        <v>110.877</v>
      </c>
      <c r="T314" s="50">
        <v>7.1851000000000003</v>
      </c>
      <c r="U314" s="50">
        <v>7.1864999999999997</v>
      </c>
      <c r="V314" s="50">
        <v>2.4500500000000001</v>
      </c>
      <c r="W314" s="22">
        <v>2.4300000000000002</v>
      </c>
      <c r="X314" s="22">
        <v>2.28505</v>
      </c>
    </row>
    <row r="315" spans="1:24" ht="18.75" customHeight="1">
      <c r="A315" s="175">
        <v>44872</v>
      </c>
      <c r="B315" s="50">
        <v>158.81290000000001</v>
      </c>
      <c r="C315" s="50">
        <v>108.0334</v>
      </c>
      <c r="D315" s="50">
        <v>194.221</v>
      </c>
      <c r="E315" s="50">
        <v>24.35</v>
      </c>
      <c r="F315" s="51">
        <v>4.0739999999999998E-2</v>
      </c>
      <c r="G315" s="51">
        <v>4.7217000000000002E-2</v>
      </c>
      <c r="H315" s="51">
        <v>4.6462999999999997E-2</v>
      </c>
      <c r="I315" s="51">
        <v>4.3875999999999998E-2</v>
      </c>
      <c r="J315" s="51">
        <v>4.2134999999999999E-2</v>
      </c>
      <c r="K315" s="51">
        <v>4.3060000000000001E-2</v>
      </c>
      <c r="L315" s="51">
        <v>4.3189999999999999E-2</v>
      </c>
      <c r="M315" s="51">
        <v>4.6462999999999997E-2</v>
      </c>
      <c r="N315" s="51">
        <v>2.265E-2</v>
      </c>
      <c r="O315" s="52">
        <v>150.39599999999999</v>
      </c>
      <c r="P315" s="50">
        <v>1740</v>
      </c>
      <c r="Q315" s="52">
        <v>1786.91</v>
      </c>
      <c r="R315" s="50">
        <v>8847.9</v>
      </c>
      <c r="S315" s="30">
        <v>112.93</v>
      </c>
      <c r="T315" s="50">
        <v>7.3014999999999999</v>
      </c>
      <c r="U315" s="50">
        <v>7.3316999999999997</v>
      </c>
      <c r="V315" s="50">
        <v>2.4350000000000001</v>
      </c>
      <c r="W315" s="22">
        <v>2.415</v>
      </c>
      <c r="X315" s="22">
        <v>2.29</v>
      </c>
    </row>
    <row r="316" spans="1:24" ht="18.75" customHeight="1">
      <c r="A316" s="175">
        <v>44869</v>
      </c>
      <c r="B316" s="50">
        <v>158.92519999999999</v>
      </c>
      <c r="C316" s="50">
        <v>107.598</v>
      </c>
      <c r="D316" s="50">
        <v>215.06700000000001</v>
      </c>
      <c r="E316" s="50">
        <v>24.55</v>
      </c>
      <c r="F316" s="51">
        <v>4.1002999999999998E-2</v>
      </c>
      <c r="G316" s="51">
        <v>4.6584E-2</v>
      </c>
      <c r="H316" s="51">
        <v>4.5909999999999999E-2</v>
      </c>
      <c r="I316" s="51">
        <v>4.3307999999999999E-2</v>
      </c>
      <c r="J316" s="51">
        <v>4.1584000000000003E-2</v>
      </c>
      <c r="K316" s="51">
        <v>4.2505000000000001E-2</v>
      </c>
      <c r="L316" s="51">
        <v>4.2463000000000001E-2</v>
      </c>
      <c r="M316" s="51">
        <v>4.5909999999999999E-2</v>
      </c>
      <c r="N316" s="51">
        <v>2.257E-2</v>
      </c>
      <c r="O316" s="52">
        <v>150.36429999999999</v>
      </c>
      <c r="P316" s="50">
        <v>1740</v>
      </c>
      <c r="Q316" s="52">
        <v>1786.91</v>
      </c>
      <c r="R316" s="50">
        <v>8847.9</v>
      </c>
      <c r="S316" s="30">
        <v>111.345</v>
      </c>
      <c r="T316" s="50">
        <v>7.29</v>
      </c>
      <c r="U316" s="50">
        <v>7.343</v>
      </c>
      <c r="V316" s="50">
        <v>2.48</v>
      </c>
      <c r="W316" s="22">
        <v>2.44</v>
      </c>
      <c r="X316" s="22">
        <v>2.31</v>
      </c>
    </row>
    <row r="317" spans="1:24" ht="18.75" customHeight="1">
      <c r="A317" s="175">
        <v>44868</v>
      </c>
      <c r="B317" s="50">
        <v>158.90280000000001</v>
      </c>
      <c r="C317" s="50">
        <v>107.4044</v>
      </c>
      <c r="D317" s="50">
        <v>222.703</v>
      </c>
      <c r="E317" s="50">
        <v>25.3</v>
      </c>
      <c r="F317" s="51">
        <v>4.1276E-2</v>
      </c>
      <c r="G317" s="51">
        <v>4.7137999999999999E-2</v>
      </c>
      <c r="H317" s="51">
        <v>4.6421999999999998E-2</v>
      </c>
      <c r="I317" s="51">
        <v>4.3677000000000001E-2</v>
      </c>
      <c r="J317" s="51">
        <v>4.1468999999999999E-2</v>
      </c>
      <c r="K317" s="51">
        <v>4.2687000000000003E-2</v>
      </c>
      <c r="L317" s="51">
        <v>4.1812000000000002E-2</v>
      </c>
      <c r="M317" s="51">
        <v>4.6421999999999998E-2</v>
      </c>
      <c r="N317" s="51">
        <v>2.2349999999999998E-2</v>
      </c>
      <c r="O317" s="52">
        <v>150.35759999999999</v>
      </c>
      <c r="P317" s="50">
        <v>1740</v>
      </c>
      <c r="Q317" s="52">
        <v>1786.91</v>
      </c>
      <c r="R317" s="50">
        <v>8847.9</v>
      </c>
      <c r="S317" s="30">
        <v>111.48099999999999</v>
      </c>
      <c r="T317" s="50">
        <v>7.2774999999999999</v>
      </c>
      <c r="U317" s="50">
        <v>7.3083999999999998</v>
      </c>
      <c r="V317" s="50">
        <v>2.48</v>
      </c>
      <c r="W317" s="22">
        <v>2.4449999999999998</v>
      </c>
      <c r="X317" s="22">
        <v>2.2949999999999999</v>
      </c>
    </row>
    <row r="318" spans="1:24" ht="18.75" customHeight="1">
      <c r="A318" s="175">
        <v>44867</v>
      </c>
      <c r="B318" s="50">
        <v>159.41630000000001</v>
      </c>
      <c r="C318" s="50">
        <v>108.4675</v>
      </c>
      <c r="D318" s="50">
        <v>215.702</v>
      </c>
      <c r="E318" s="50">
        <v>25.86</v>
      </c>
      <c r="F318" s="51">
        <v>4.1229000000000002E-2</v>
      </c>
      <c r="G318" s="51">
        <v>4.6197000000000002E-2</v>
      </c>
      <c r="H318" s="51">
        <v>4.5698000000000003E-2</v>
      </c>
      <c r="I318" s="51">
        <v>4.3092999999999999E-2</v>
      </c>
      <c r="J318" s="51">
        <v>4.1005E-2</v>
      </c>
      <c r="K318" s="51">
        <v>4.2133999999999998E-2</v>
      </c>
      <c r="L318" s="51">
        <v>4.1404999999999997E-2</v>
      </c>
      <c r="M318" s="51">
        <v>4.5698000000000003E-2</v>
      </c>
      <c r="N318" s="51">
        <v>2.2380000000000001E-2</v>
      </c>
      <c r="O318" s="52">
        <v>150.34350000000001</v>
      </c>
      <c r="P318" s="50">
        <v>1740</v>
      </c>
      <c r="Q318" s="52">
        <v>1786.91</v>
      </c>
      <c r="R318" s="50">
        <v>8847.9</v>
      </c>
      <c r="S318" s="30">
        <v>111.527</v>
      </c>
      <c r="T318" s="50">
        <v>7.3049999999999997</v>
      </c>
      <c r="U318" s="50">
        <v>7.3362999999999996</v>
      </c>
      <c r="V318" s="50">
        <v>2.5099999999999998</v>
      </c>
      <c r="W318" s="22">
        <v>2.4700000000000002</v>
      </c>
      <c r="X318" s="22">
        <v>2.31</v>
      </c>
    </row>
    <row r="319" spans="1:24" ht="18.75" customHeight="1">
      <c r="A319" s="175">
        <v>44866</v>
      </c>
      <c r="B319" s="50">
        <v>159.45089999999999</v>
      </c>
      <c r="C319" s="50">
        <v>109.1909</v>
      </c>
      <c r="D319" s="50">
        <v>228.511</v>
      </c>
      <c r="E319" s="50">
        <v>25.81</v>
      </c>
      <c r="F319" s="51">
        <v>4.0897000000000003E-2</v>
      </c>
      <c r="G319" s="51">
        <v>4.5447000000000001E-2</v>
      </c>
      <c r="H319" s="51">
        <v>4.4977999999999997E-2</v>
      </c>
      <c r="I319" s="51">
        <v>4.267E-2</v>
      </c>
      <c r="J319" s="51">
        <v>4.0418999999999997E-2</v>
      </c>
      <c r="K319" s="51">
        <v>4.1635999999999999E-2</v>
      </c>
      <c r="L319" s="51">
        <v>4.0918999999999997E-2</v>
      </c>
      <c r="M319" s="51">
        <v>4.4977999999999997E-2</v>
      </c>
      <c r="N319" s="51">
        <v>2.2200000000000001E-2</v>
      </c>
      <c r="O319" s="52">
        <v>150.27600000000001</v>
      </c>
      <c r="P319" s="50">
        <v>1740</v>
      </c>
      <c r="Q319" s="52">
        <v>1842.37</v>
      </c>
      <c r="R319" s="50">
        <v>8577.1</v>
      </c>
      <c r="S319" s="30">
        <v>110.752</v>
      </c>
      <c r="T319" s="50">
        <v>7.2523999999999997</v>
      </c>
      <c r="U319" s="50">
        <v>7.2671999999999999</v>
      </c>
      <c r="V319" s="50">
        <v>2.46</v>
      </c>
      <c r="W319" s="22">
        <v>2.41</v>
      </c>
      <c r="X319" s="22">
        <v>2.2650000000000001</v>
      </c>
    </row>
    <row r="320" spans="1:24" ht="18.75" customHeight="1">
      <c r="A320" s="175">
        <v>44865</v>
      </c>
      <c r="B320" s="50">
        <v>159.59960000000001</v>
      </c>
      <c r="C320" s="50">
        <v>110.28449999999999</v>
      </c>
      <c r="D320" s="50">
        <v>232.636</v>
      </c>
      <c r="E320" s="50">
        <v>25.88</v>
      </c>
      <c r="F320" s="51">
        <v>4.0558999999999998E-2</v>
      </c>
      <c r="G320" s="51">
        <v>4.4824000000000003E-2</v>
      </c>
      <c r="H320" s="51">
        <v>4.4403999999999999E-2</v>
      </c>
      <c r="I320" s="51">
        <v>4.2283000000000001E-2</v>
      </c>
      <c r="J320" s="51">
        <v>4.0478E-2</v>
      </c>
      <c r="K320" s="51">
        <v>4.1426999999999999E-2</v>
      </c>
      <c r="L320" s="51">
        <v>4.1639000000000002E-2</v>
      </c>
      <c r="M320" s="51">
        <v>4.4403999999999999E-2</v>
      </c>
      <c r="N320" s="51">
        <v>2.205E-2</v>
      </c>
      <c r="O320" s="52">
        <v>150.292</v>
      </c>
      <c r="P320" s="50">
        <v>1740</v>
      </c>
      <c r="Q320" s="52">
        <v>1842.37</v>
      </c>
      <c r="R320" s="50">
        <v>8577.1</v>
      </c>
      <c r="S320" s="30">
        <v>110.587</v>
      </c>
      <c r="T320" s="50">
        <v>7.2290000000000001</v>
      </c>
      <c r="U320" s="50">
        <v>7.2525000000000004</v>
      </c>
      <c r="V320" s="50">
        <v>2.5499999999999998</v>
      </c>
      <c r="W320" s="22">
        <v>2.5049999999999999</v>
      </c>
      <c r="X320" s="22">
        <v>2.3250000000000002</v>
      </c>
    </row>
    <row r="321" spans="1:24" ht="18.75" customHeight="1">
      <c r="A321" s="175">
        <v>44862</v>
      </c>
      <c r="B321" s="50">
        <v>160.30240000000001</v>
      </c>
      <c r="C321" s="50">
        <v>111.80410000000001</v>
      </c>
      <c r="D321" s="50">
        <v>222.9</v>
      </c>
      <c r="E321" s="50">
        <v>25.75</v>
      </c>
      <c r="F321" s="51">
        <v>4.0460000000000003E-2</v>
      </c>
      <c r="G321" s="51">
        <v>4.4142000000000001E-2</v>
      </c>
      <c r="H321" s="51">
        <v>4.3659999999999997E-2</v>
      </c>
      <c r="I321" s="51">
        <v>4.1843999999999999E-2</v>
      </c>
      <c r="J321" s="51">
        <v>4.0122999999999999E-2</v>
      </c>
      <c r="K321" s="51">
        <v>4.0984E-2</v>
      </c>
      <c r="L321" s="51">
        <v>4.1413999999999999E-2</v>
      </c>
      <c r="M321" s="51">
        <v>4.3659999999999997E-2</v>
      </c>
      <c r="N321" s="51">
        <v>2.223E-2</v>
      </c>
      <c r="O321" s="52">
        <v>150.26339999999999</v>
      </c>
      <c r="P321" s="50">
        <v>1740</v>
      </c>
      <c r="Q321" s="52">
        <v>1842.37</v>
      </c>
      <c r="R321" s="50">
        <v>8577.1</v>
      </c>
      <c r="S321" s="30">
        <v>109.7</v>
      </c>
      <c r="T321" s="50">
        <v>7.173</v>
      </c>
      <c r="U321" s="50">
        <v>7.1875</v>
      </c>
      <c r="V321" s="50">
        <v>2.61</v>
      </c>
      <c r="W321" s="22">
        <v>2.56</v>
      </c>
      <c r="X321" s="22">
        <v>2.34</v>
      </c>
    </row>
    <row r="322" spans="1:24" ht="18.75" customHeight="1">
      <c r="A322" s="175">
        <v>44861</v>
      </c>
      <c r="B322" s="50">
        <v>161.05269999999999</v>
      </c>
      <c r="C322" s="50">
        <v>112.8001</v>
      </c>
      <c r="D322" s="50">
        <v>218.42699999999999</v>
      </c>
      <c r="E322" s="50">
        <v>27.39</v>
      </c>
      <c r="F322" s="51">
        <v>4.0009000000000003E-2</v>
      </c>
      <c r="G322" s="51">
        <v>4.2741000000000001E-2</v>
      </c>
      <c r="H322" s="51">
        <v>4.2437999999999997E-2</v>
      </c>
      <c r="I322" s="51">
        <v>4.0605000000000002E-2</v>
      </c>
      <c r="J322" s="51">
        <v>3.9187E-2</v>
      </c>
      <c r="K322" s="51">
        <v>3.9865999999999999E-2</v>
      </c>
      <c r="L322" s="51">
        <v>4.0832E-2</v>
      </c>
      <c r="M322" s="51">
        <v>4.2437999999999997E-2</v>
      </c>
      <c r="N322" s="51">
        <v>2.231E-2</v>
      </c>
      <c r="O322" s="52">
        <v>150.2919</v>
      </c>
      <c r="P322" s="50">
        <v>1740</v>
      </c>
      <c r="Q322" s="52">
        <v>1842.37</v>
      </c>
      <c r="R322" s="50">
        <v>8577.1</v>
      </c>
      <c r="S322" s="30">
        <v>110.95</v>
      </c>
      <c r="T322" s="50">
        <v>7.2686999999999999</v>
      </c>
      <c r="U322" s="50">
        <v>7.3140000000000001</v>
      </c>
      <c r="V322" s="50">
        <v>2.68</v>
      </c>
      <c r="W322" s="22">
        <v>2.6549999999999998</v>
      </c>
      <c r="X322" s="22">
        <v>2.4300000000000002</v>
      </c>
    </row>
    <row r="323" spans="1:24" ht="18.75" customHeight="1">
      <c r="A323" s="175">
        <v>44860</v>
      </c>
      <c r="B323" s="50">
        <v>160.6447</v>
      </c>
      <c r="C323" s="50">
        <v>113.28</v>
      </c>
      <c r="D323" s="50">
        <v>223.46</v>
      </c>
      <c r="E323" s="50">
        <v>27.28</v>
      </c>
      <c r="F323" s="51">
        <v>4.0013E-2</v>
      </c>
      <c r="G323" s="51">
        <v>4.4039000000000002E-2</v>
      </c>
      <c r="H323" s="51">
        <v>4.3770999999999997E-2</v>
      </c>
      <c r="I323" s="51">
        <v>4.1846000000000001E-2</v>
      </c>
      <c r="J323" s="51">
        <v>4.0028000000000001E-2</v>
      </c>
      <c r="K323" s="51">
        <v>4.0941999999999999E-2</v>
      </c>
      <c r="L323" s="51">
        <v>4.138E-2</v>
      </c>
      <c r="M323" s="51">
        <v>4.3770999999999997E-2</v>
      </c>
      <c r="N323" s="51">
        <v>2.2429999999999999E-2</v>
      </c>
      <c r="O323" s="52">
        <v>150.3314</v>
      </c>
      <c r="P323" s="50">
        <v>1740</v>
      </c>
      <c r="Q323" s="52">
        <v>1842.37</v>
      </c>
      <c r="R323" s="50">
        <v>8577.1</v>
      </c>
      <c r="S323" s="30">
        <v>111.989</v>
      </c>
      <c r="T323" s="50">
        <v>7.2629999999999999</v>
      </c>
      <c r="U323" s="50">
        <v>7.3263999999999996</v>
      </c>
      <c r="V323" s="50">
        <v>2.5750500000000001</v>
      </c>
      <c r="W323" s="22">
        <v>2.54</v>
      </c>
      <c r="X323" s="22">
        <v>2.35</v>
      </c>
    </row>
    <row r="324" spans="1:24" ht="18.75" customHeight="1">
      <c r="A324" s="175">
        <v>44859</v>
      </c>
      <c r="B324" s="50">
        <v>160.566</v>
      </c>
      <c r="C324" s="50">
        <v>113.7872</v>
      </c>
      <c r="D324" s="50">
        <v>235.327</v>
      </c>
      <c r="E324" s="50">
        <v>28.46</v>
      </c>
      <c r="F324" s="51">
        <v>3.9655000000000003E-2</v>
      </c>
      <c r="G324" s="51">
        <v>4.4770999999999998E-2</v>
      </c>
      <c r="H324" s="51">
        <v>4.4623999999999997E-2</v>
      </c>
      <c r="I324" s="51">
        <v>4.2610000000000002E-2</v>
      </c>
      <c r="J324" s="51">
        <v>4.1021000000000002E-2</v>
      </c>
      <c r="K324" s="51">
        <v>4.1732999999999999E-2</v>
      </c>
      <c r="L324" s="51">
        <v>4.2575000000000002E-2</v>
      </c>
      <c r="M324" s="51">
        <v>4.4623999999999997E-2</v>
      </c>
      <c r="N324" s="51">
        <v>2.2630000000000001E-2</v>
      </c>
      <c r="O324" s="52">
        <v>150.2543</v>
      </c>
      <c r="P324" s="50">
        <v>1740</v>
      </c>
      <c r="Q324" s="52">
        <v>1842.37</v>
      </c>
      <c r="R324" s="50">
        <v>8577.1</v>
      </c>
      <c r="S324" s="30">
        <v>112.012</v>
      </c>
      <c r="T324" s="50">
        <v>7.2305999999999999</v>
      </c>
      <c r="U324" s="50">
        <v>7.2298999999999998</v>
      </c>
      <c r="V324" s="50">
        <v>2.62</v>
      </c>
      <c r="W324" s="22">
        <v>2.5750000000000002</v>
      </c>
      <c r="X324" s="22">
        <v>2.3650000000000002</v>
      </c>
    </row>
    <row r="325" spans="1:24" ht="18.75" customHeight="1">
      <c r="A325" s="175">
        <v>44858</v>
      </c>
      <c r="B325" s="50">
        <v>160.36449999999999</v>
      </c>
      <c r="C325" s="50">
        <v>114.8047</v>
      </c>
      <c r="D325" s="50">
        <v>229.48599999999999</v>
      </c>
      <c r="E325" s="50">
        <v>29.85</v>
      </c>
      <c r="F325" s="51">
        <v>3.9965000000000001E-2</v>
      </c>
      <c r="G325" s="51">
        <v>4.5046000000000003E-2</v>
      </c>
      <c r="H325" s="51">
        <v>4.5248999999999998E-2</v>
      </c>
      <c r="I325" s="51">
        <v>4.3625999999999998E-2</v>
      </c>
      <c r="J325" s="51">
        <v>4.2424000000000003E-2</v>
      </c>
      <c r="K325" s="51">
        <v>4.3061000000000002E-2</v>
      </c>
      <c r="L325" s="51">
        <v>4.3784000000000003E-2</v>
      </c>
      <c r="M325" s="51">
        <v>4.5248999999999998E-2</v>
      </c>
      <c r="N325" s="51">
        <v>2.2540000000000001E-2</v>
      </c>
      <c r="O325" s="52">
        <v>150.22399999999999</v>
      </c>
      <c r="P325" s="50">
        <v>1740</v>
      </c>
      <c r="Q325" s="52">
        <v>1842.37</v>
      </c>
      <c r="R325" s="50">
        <v>8577.1</v>
      </c>
      <c r="S325" s="30">
        <v>112.881</v>
      </c>
      <c r="T325" s="50">
        <v>7.2145000000000001</v>
      </c>
      <c r="U325" s="50">
        <v>7.2535999999999996</v>
      </c>
      <c r="V325" s="50">
        <v>2.5550000000000002</v>
      </c>
      <c r="W325" s="22">
        <v>2.5350000000000001</v>
      </c>
      <c r="X325" s="22">
        <v>2.335</v>
      </c>
    </row>
    <row r="326" spans="1:24" ht="18.75" customHeight="1">
      <c r="A326" s="175">
        <v>44855</v>
      </c>
      <c r="B326" s="50">
        <v>160.85830000000001</v>
      </c>
      <c r="C326" s="50">
        <v>115.5217</v>
      </c>
      <c r="D326" s="50">
        <v>217.72399999999999</v>
      </c>
      <c r="E326" s="50">
        <v>29.69</v>
      </c>
      <c r="F326" s="51">
        <v>3.9272000000000001E-2</v>
      </c>
      <c r="G326" s="51">
        <v>4.4722999999999999E-2</v>
      </c>
      <c r="H326" s="51">
        <v>4.5133E-2</v>
      </c>
      <c r="I326" s="51">
        <v>4.3410999999999998E-2</v>
      </c>
      <c r="J326" s="51">
        <v>4.2167000000000003E-2</v>
      </c>
      <c r="K326" s="51">
        <v>4.2847000000000003E-2</v>
      </c>
      <c r="L326" s="51">
        <v>4.3334999999999999E-2</v>
      </c>
      <c r="M326" s="51">
        <v>4.5133E-2</v>
      </c>
      <c r="N326" s="51">
        <v>2.2720000000000001E-2</v>
      </c>
      <c r="O326" s="52">
        <v>150.2439</v>
      </c>
      <c r="P326" s="50">
        <v>1740</v>
      </c>
      <c r="Q326" s="52">
        <v>1842.37</v>
      </c>
      <c r="R326" s="50">
        <v>8577.1</v>
      </c>
      <c r="S326" s="30">
        <v>112.98399999999999</v>
      </c>
      <c r="T326" s="50">
        <v>7.2286999999999999</v>
      </c>
      <c r="U326" s="50">
        <v>7.2683</v>
      </c>
      <c r="V326" s="50">
        <v>2.4900000000000002</v>
      </c>
      <c r="W326" s="22">
        <v>2.4900000000000002</v>
      </c>
      <c r="X326" s="22">
        <v>2.35</v>
      </c>
    </row>
    <row r="327" spans="1:24" ht="18.75" customHeight="1">
      <c r="A327" s="175">
        <v>44854</v>
      </c>
      <c r="B327" s="50">
        <v>160.9255</v>
      </c>
      <c r="C327" s="50">
        <v>116.6658</v>
      </c>
      <c r="D327" s="50">
        <v>200.905</v>
      </c>
      <c r="E327" s="50">
        <v>29.98</v>
      </c>
      <c r="F327" s="51">
        <v>3.9621000000000003E-2</v>
      </c>
      <c r="G327" s="51">
        <v>4.6100000000000002E-2</v>
      </c>
      <c r="H327" s="51">
        <v>4.6523000000000002E-2</v>
      </c>
      <c r="I327" s="51">
        <v>4.4444999999999998E-2</v>
      </c>
      <c r="J327" s="51">
        <v>4.2283000000000001E-2</v>
      </c>
      <c r="K327" s="51">
        <v>4.3536999999999999E-2</v>
      </c>
      <c r="L327" s="51">
        <v>4.2190999999999999E-2</v>
      </c>
      <c r="M327" s="51">
        <v>4.6523000000000002E-2</v>
      </c>
      <c r="N327" s="51">
        <v>2.2450000000000001E-2</v>
      </c>
      <c r="O327" s="52">
        <v>150.17670000000001</v>
      </c>
      <c r="P327" s="50">
        <v>1740</v>
      </c>
      <c r="Q327" s="52">
        <v>1842.37</v>
      </c>
      <c r="R327" s="50">
        <v>8577.1</v>
      </c>
      <c r="S327" s="30">
        <v>112.13</v>
      </c>
      <c r="T327" s="50">
        <v>7.2023000000000001</v>
      </c>
      <c r="U327" s="50">
        <v>7.2241</v>
      </c>
      <c r="V327" s="50">
        <v>2.58</v>
      </c>
      <c r="W327" s="22">
        <v>2.58</v>
      </c>
      <c r="X327" s="22">
        <v>2.44</v>
      </c>
    </row>
    <row r="328" spans="1:24" ht="18.75" customHeight="1">
      <c r="A328" s="175">
        <v>44853</v>
      </c>
      <c r="B328" s="50">
        <v>161.71039999999999</v>
      </c>
      <c r="C328" s="50">
        <v>117.61499999999999</v>
      </c>
      <c r="D328" s="50">
        <v>200.905</v>
      </c>
      <c r="E328" s="50">
        <v>30.76</v>
      </c>
      <c r="F328" s="51">
        <v>3.9599000000000002E-2</v>
      </c>
      <c r="G328" s="51">
        <v>4.5562999999999999E-2</v>
      </c>
      <c r="H328" s="51">
        <v>4.5664999999999997E-2</v>
      </c>
      <c r="I328" s="51">
        <v>4.3568000000000003E-2</v>
      </c>
      <c r="J328" s="51">
        <v>4.1334999999999997E-2</v>
      </c>
      <c r="K328" s="51">
        <v>4.2629E-2</v>
      </c>
      <c r="L328" s="51">
        <v>4.1249000000000001E-2</v>
      </c>
      <c r="M328" s="51">
        <v>4.5664999999999997E-2</v>
      </c>
      <c r="N328" s="51">
        <v>2.2429999999999999E-2</v>
      </c>
      <c r="O328" s="52">
        <v>150.23820000000001</v>
      </c>
      <c r="P328" s="50">
        <v>1740</v>
      </c>
      <c r="Q328" s="52">
        <v>1842.37</v>
      </c>
      <c r="R328" s="50">
        <v>8577.1</v>
      </c>
      <c r="S328" s="30">
        <v>112.039</v>
      </c>
      <c r="T328" s="50">
        <v>7.1965000000000003</v>
      </c>
      <c r="U328" s="50">
        <v>7.2091000000000003</v>
      </c>
      <c r="V328" s="50">
        <v>2.5299999999999998</v>
      </c>
      <c r="W328" s="22">
        <v>2.56</v>
      </c>
      <c r="X328" s="22">
        <v>2.4300000000000002</v>
      </c>
    </row>
    <row r="329" spans="1:24" ht="18.75" customHeight="1">
      <c r="A329" s="175">
        <v>44852</v>
      </c>
      <c r="B329" s="50">
        <v>162.46629999999999</v>
      </c>
      <c r="C329" s="50">
        <v>118.17610000000001</v>
      </c>
      <c r="D329" s="50">
        <v>203.81</v>
      </c>
      <c r="E329" s="50">
        <v>30.5</v>
      </c>
      <c r="F329" s="51">
        <v>3.8725000000000002E-2</v>
      </c>
      <c r="G329" s="51">
        <v>4.4285999999999999E-2</v>
      </c>
      <c r="H329" s="51">
        <v>4.4331000000000002E-2</v>
      </c>
      <c r="I329" s="51">
        <v>4.2216999999999998E-2</v>
      </c>
      <c r="J329" s="51">
        <v>4.0065999999999997E-2</v>
      </c>
      <c r="K329" s="51">
        <v>4.1251999999999997E-2</v>
      </c>
      <c r="L329" s="51">
        <v>4.0296999999999999E-2</v>
      </c>
      <c r="M329" s="51">
        <v>4.4331000000000002E-2</v>
      </c>
      <c r="N329" s="51">
        <v>2.249E-2</v>
      </c>
      <c r="O329" s="52">
        <v>150.15270000000001</v>
      </c>
      <c r="P329" s="50">
        <v>1740</v>
      </c>
      <c r="Q329" s="52">
        <v>1842.37</v>
      </c>
      <c r="R329" s="50">
        <v>8577.1</v>
      </c>
      <c r="S329" s="30">
        <v>113.31100000000001</v>
      </c>
      <c r="T329" s="50">
        <v>7.1924999999999999</v>
      </c>
      <c r="U329" s="50">
        <v>7.2202999999999999</v>
      </c>
      <c r="V329" s="50">
        <v>2.66</v>
      </c>
      <c r="W329" s="22">
        <v>2.67</v>
      </c>
      <c r="X329" s="22">
        <v>2.5049999999999999</v>
      </c>
    </row>
    <row r="330" spans="1:24" ht="18.75" customHeight="1">
      <c r="A330" s="175">
        <v>44851</v>
      </c>
      <c r="B330" s="50">
        <v>162.3083</v>
      </c>
      <c r="C330" s="50">
        <v>118.7987</v>
      </c>
      <c r="D330" s="50">
        <v>213.33</v>
      </c>
      <c r="E330" s="50">
        <v>31.37</v>
      </c>
      <c r="F330" s="51">
        <v>3.7358000000000002E-2</v>
      </c>
      <c r="G330" s="51">
        <v>4.4433E-2</v>
      </c>
      <c r="H330" s="51">
        <v>4.4358000000000002E-2</v>
      </c>
      <c r="I330" s="51">
        <v>4.2286999999999998E-2</v>
      </c>
      <c r="J330" s="51">
        <v>4.0104000000000001E-2</v>
      </c>
      <c r="K330" s="51">
        <v>4.1356999999999998E-2</v>
      </c>
      <c r="L330" s="51">
        <v>4.0203999999999997E-2</v>
      </c>
      <c r="M330" s="51">
        <v>4.4358000000000002E-2</v>
      </c>
      <c r="N330" s="51">
        <v>2.248E-2</v>
      </c>
      <c r="O330" s="52">
        <v>150.13640000000001</v>
      </c>
      <c r="P330" s="50">
        <v>1740</v>
      </c>
      <c r="Q330" s="52">
        <v>1842.37</v>
      </c>
      <c r="R330" s="50">
        <v>8577.1</v>
      </c>
      <c r="S330" s="30">
        <v>112.363</v>
      </c>
      <c r="T330" s="50">
        <v>7.1695000000000002</v>
      </c>
      <c r="U330" s="50">
        <v>7.1772999999999998</v>
      </c>
      <c r="V330" s="50">
        <v>2.68</v>
      </c>
      <c r="W330" s="22">
        <v>2.6949999999999998</v>
      </c>
      <c r="X330" s="22">
        <v>2.54</v>
      </c>
    </row>
    <row r="331" spans="1:24" ht="18.75" customHeight="1">
      <c r="A331" s="175">
        <v>44848</v>
      </c>
      <c r="B331" s="50">
        <v>162.57749999999999</v>
      </c>
      <c r="C331" s="50">
        <v>119.35420000000001</v>
      </c>
      <c r="D331" s="50">
        <v>202.304</v>
      </c>
      <c r="E331" s="50">
        <v>32.020000000000003</v>
      </c>
      <c r="F331" s="51">
        <v>3.6975000000000001E-2</v>
      </c>
      <c r="G331" s="51">
        <v>4.4958999999999999E-2</v>
      </c>
      <c r="H331" s="51">
        <v>4.4949999999999997E-2</v>
      </c>
      <c r="I331" s="51">
        <v>4.2677E-2</v>
      </c>
      <c r="J331" s="51">
        <v>4.0183999999999997E-2</v>
      </c>
      <c r="K331" s="51">
        <v>4.1646000000000002E-2</v>
      </c>
      <c r="L331" s="51">
        <v>3.9916E-2</v>
      </c>
      <c r="M331" s="51">
        <v>4.4949999999999997E-2</v>
      </c>
      <c r="N331" s="51">
        <v>2.257E-2</v>
      </c>
      <c r="O331" s="52">
        <v>150.08840000000001</v>
      </c>
      <c r="P331" s="50">
        <v>1740</v>
      </c>
      <c r="Q331" s="52">
        <v>1842.37</v>
      </c>
      <c r="R331" s="50">
        <v>8577.1</v>
      </c>
      <c r="S331" s="30">
        <v>113.32</v>
      </c>
      <c r="T331" s="50">
        <v>7.1748000000000003</v>
      </c>
      <c r="U331" s="50">
        <v>7.1749999999999998</v>
      </c>
      <c r="V331" s="50">
        <v>2.75</v>
      </c>
      <c r="W331" s="22">
        <v>2.77</v>
      </c>
      <c r="X331" s="22">
        <v>2.6</v>
      </c>
    </row>
    <row r="332" spans="1:24" ht="18.75" customHeight="1">
      <c r="A332" s="175">
        <v>44847</v>
      </c>
      <c r="B332" s="50">
        <v>163.09739999999999</v>
      </c>
      <c r="C332" s="50">
        <v>120.00490000000001</v>
      </c>
      <c r="D332" s="50">
        <v>204.44499999999999</v>
      </c>
      <c r="E332" s="50">
        <v>31.94</v>
      </c>
      <c r="F332" s="51">
        <v>3.6961000000000001E-2</v>
      </c>
      <c r="G332" s="51">
        <v>4.4635000000000001E-2</v>
      </c>
      <c r="H332" s="51">
        <v>4.4442000000000002E-2</v>
      </c>
      <c r="I332" s="51">
        <v>4.2004E-2</v>
      </c>
      <c r="J332" s="51">
        <v>3.9434999999999998E-2</v>
      </c>
      <c r="K332" s="51">
        <v>4.0906999999999999E-2</v>
      </c>
      <c r="L332" s="51">
        <v>3.9163999999999997E-2</v>
      </c>
      <c r="M332" s="51">
        <v>4.4442000000000002E-2</v>
      </c>
      <c r="N332" s="51">
        <v>2.2700000000000001E-2</v>
      </c>
      <c r="O332" s="52">
        <v>150.1103</v>
      </c>
      <c r="P332" s="50">
        <v>1740</v>
      </c>
      <c r="Q332" s="52">
        <v>1842.37</v>
      </c>
      <c r="R332" s="50">
        <v>8577.1</v>
      </c>
      <c r="S332" s="30">
        <v>113.221</v>
      </c>
      <c r="T332" s="50">
        <v>7.1687000000000003</v>
      </c>
      <c r="U332" s="50">
        <v>7.1733000000000002</v>
      </c>
      <c r="V332" s="50">
        <v>2.87</v>
      </c>
      <c r="W332" s="22">
        <v>2.835</v>
      </c>
      <c r="X332" s="22">
        <v>2.6</v>
      </c>
    </row>
    <row r="333" spans="1:24" ht="18.75" customHeight="1">
      <c r="A333" s="175">
        <v>44846</v>
      </c>
      <c r="B333" s="50">
        <v>163.75389999999999</v>
      </c>
      <c r="C333" s="50">
        <v>120.5801</v>
      </c>
      <c r="D333" s="50">
        <v>199.36</v>
      </c>
      <c r="E333" s="50">
        <v>33.57</v>
      </c>
      <c r="F333" s="51">
        <v>3.6008999999999999E-2</v>
      </c>
      <c r="G333" s="51">
        <v>4.2910999999999998E-2</v>
      </c>
      <c r="H333" s="51">
        <v>4.3089000000000002E-2</v>
      </c>
      <c r="I333" s="51">
        <v>4.1176999999999998E-2</v>
      </c>
      <c r="J333" s="51">
        <v>3.8961999999999997E-2</v>
      </c>
      <c r="K333" s="51">
        <v>4.0279000000000002E-2</v>
      </c>
      <c r="L333" s="51">
        <v>3.8744000000000001E-2</v>
      </c>
      <c r="M333" s="51">
        <v>4.3089000000000002E-2</v>
      </c>
      <c r="N333" s="51">
        <v>2.2790000000000001E-2</v>
      </c>
      <c r="O333" s="52">
        <v>150.22229999999999</v>
      </c>
      <c r="P333" s="50">
        <v>1740</v>
      </c>
      <c r="Q333" s="52">
        <v>1842.37</v>
      </c>
      <c r="R333" s="50">
        <v>8577.1</v>
      </c>
      <c r="S333" s="30">
        <v>113.14400000000001</v>
      </c>
      <c r="T333" s="50">
        <v>7.1554000000000002</v>
      </c>
      <c r="U333" s="50">
        <v>7.1536</v>
      </c>
      <c r="V333" s="50">
        <v>2.89</v>
      </c>
      <c r="W333" s="22">
        <v>2.835</v>
      </c>
      <c r="X333" s="22">
        <v>2.5150000000000001</v>
      </c>
    </row>
    <row r="334" spans="1:24" ht="18.75" customHeight="1">
      <c r="A334" s="175">
        <v>44845</v>
      </c>
      <c r="B334" s="50">
        <v>163.69159999999999</v>
      </c>
      <c r="C334" s="50">
        <v>121.5243</v>
      </c>
      <c r="D334" s="50">
        <v>201.31</v>
      </c>
      <c r="E334" s="50">
        <v>33.630000000000003</v>
      </c>
      <c r="F334" s="51">
        <v>3.4209999999999997E-2</v>
      </c>
      <c r="G334" s="51">
        <v>4.3057999999999999E-2</v>
      </c>
      <c r="H334" s="51">
        <v>4.3465999999999998E-2</v>
      </c>
      <c r="I334" s="51">
        <v>4.1703999999999998E-2</v>
      </c>
      <c r="J334" s="51">
        <v>3.9469999999999998E-2</v>
      </c>
      <c r="K334" s="51">
        <v>4.0800999999999997E-2</v>
      </c>
      <c r="L334" s="51">
        <v>3.9223000000000001E-2</v>
      </c>
      <c r="M334" s="51">
        <v>4.3465999999999998E-2</v>
      </c>
      <c r="N334" s="51">
        <v>2.273E-2</v>
      </c>
      <c r="O334" s="52">
        <v>150.2191</v>
      </c>
      <c r="P334" s="50">
        <v>1740</v>
      </c>
      <c r="Q334" s="52">
        <v>1842.37</v>
      </c>
      <c r="R334" s="50">
        <v>8577.1</v>
      </c>
      <c r="S334" s="30">
        <v>112.795</v>
      </c>
      <c r="T334" s="50">
        <v>7.1159999999999997</v>
      </c>
      <c r="U334" s="50">
        <v>7.1336000000000004</v>
      </c>
      <c r="V334" s="50">
        <v>2.9950000000000001</v>
      </c>
      <c r="W334" s="22">
        <v>2.915</v>
      </c>
      <c r="X334" s="22">
        <v>2.6</v>
      </c>
    </row>
    <row r="335" spans="1:24" ht="18.75" customHeight="1">
      <c r="A335" s="175">
        <v>44844</v>
      </c>
      <c r="B335" s="50">
        <v>164.27170000000001</v>
      </c>
      <c r="C335" s="50">
        <v>123.8762</v>
      </c>
      <c r="D335" s="50">
        <v>192.17500000000001</v>
      </c>
      <c r="E335" s="50">
        <v>32.450000000000003</v>
      </c>
      <c r="F335" s="51">
        <v>3.3312000000000001E-2</v>
      </c>
      <c r="G335" s="51">
        <v>4.3077999999999998E-2</v>
      </c>
      <c r="H335" s="51">
        <v>4.3430000000000003E-2</v>
      </c>
      <c r="I335" s="51">
        <v>4.1423000000000001E-2</v>
      </c>
      <c r="J335" s="51">
        <v>3.8814000000000001E-2</v>
      </c>
      <c r="K335" s="51">
        <v>4.0278000000000001E-2</v>
      </c>
      <c r="L335" s="51">
        <v>3.8417E-2</v>
      </c>
      <c r="M335" s="51">
        <v>4.3430000000000003E-2</v>
      </c>
      <c r="N335" s="51">
        <v>2.266E-2</v>
      </c>
      <c r="O335" s="52">
        <v>150.20580000000001</v>
      </c>
      <c r="P335" s="50">
        <v>1740</v>
      </c>
      <c r="Q335" s="52">
        <v>1842.37</v>
      </c>
      <c r="R335" s="50">
        <v>8577.1</v>
      </c>
      <c r="S335" s="30">
        <v>112.258</v>
      </c>
      <c r="T335" s="50">
        <v>7.1159999999999997</v>
      </c>
      <c r="U335" s="50">
        <v>7.0837000000000003</v>
      </c>
      <c r="V335" s="50">
        <v>2.9</v>
      </c>
      <c r="W335" s="22">
        <v>2.84</v>
      </c>
      <c r="X335" s="22">
        <v>2.5299999999999998</v>
      </c>
    </row>
    <row r="336" spans="1:24" ht="18.75" customHeight="1">
      <c r="A336" s="175">
        <v>44841</v>
      </c>
      <c r="B336" s="50">
        <v>164.27170000000001</v>
      </c>
      <c r="C336" s="50">
        <v>123.8762</v>
      </c>
      <c r="D336" s="50">
        <v>183.39099999999999</v>
      </c>
      <c r="E336" s="50">
        <v>31.36</v>
      </c>
      <c r="F336" s="51">
        <v>3.3312000000000001E-2</v>
      </c>
      <c r="G336" s="51">
        <v>4.3077999999999998E-2</v>
      </c>
      <c r="H336" s="51">
        <v>4.3430000000000003E-2</v>
      </c>
      <c r="I336" s="51">
        <v>4.1423000000000001E-2</v>
      </c>
      <c r="J336" s="51">
        <v>3.8814000000000001E-2</v>
      </c>
      <c r="K336" s="51">
        <v>4.0278000000000001E-2</v>
      </c>
      <c r="L336" s="51">
        <v>3.8417E-2</v>
      </c>
      <c r="M336" s="51">
        <v>4.3430000000000003E-2</v>
      </c>
      <c r="N336" s="51">
        <v>2.3189999999999999E-2</v>
      </c>
      <c r="O336" s="52">
        <v>150.1925</v>
      </c>
      <c r="P336" s="50">
        <v>1740</v>
      </c>
      <c r="Q336" s="52">
        <v>1842.37</v>
      </c>
      <c r="R336" s="50">
        <v>8577.1</v>
      </c>
      <c r="S336" s="30">
        <v>111.208</v>
      </c>
      <c r="T336" s="50">
        <v>7.1159999999999997</v>
      </c>
      <c r="U336" s="50">
        <v>7.0683999999999996</v>
      </c>
      <c r="V336" s="50">
        <v>2.875</v>
      </c>
      <c r="W336" s="22">
        <v>2.81</v>
      </c>
      <c r="X336" s="22">
        <v>2.5</v>
      </c>
    </row>
    <row r="337" spans="1:24" ht="18.75" customHeight="1">
      <c r="A337" s="175">
        <v>44840</v>
      </c>
      <c r="B337" s="50">
        <v>164.63890000000001</v>
      </c>
      <c r="C337" s="50">
        <v>124.4836</v>
      </c>
      <c r="D337" s="50">
        <v>177.315</v>
      </c>
      <c r="E337" s="50">
        <v>30.52</v>
      </c>
      <c r="F337" s="51">
        <v>3.3685E-2</v>
      </c>
      <c r="G337" s="51">
        <v>4.2557999999999999E-2</v>
      </c>
      <c r="H337" s="51">
        <v>4.2706000000000001E-2</v>
      </c>
      <c r="I337" s="51">
        <v>4.0670999999999999E-2</v>
      </c>
      <c r="J337" s="51">
        <v>3.8235999999999999E-2</v>
      </c>
      <c r="K337" s="51">
        <v>3.9627000000000002E-2</v>
      </c>
      <c r="L337" s="51">
        <v>3.7837999999999997E-2</v>
      </c>
      <c r="M337" s="51">
        <v>4.2706000000000001E-2</v>
      </c>
      <c r="N337" s="51">
        <v>2.3189999999999999E-2</v>
      </c>
      <c r="O337" s="52">
        <v>150.166</v>
      </c>
      <c r="P337" s="50">
        <v>1740</v>
      </c>
      <c r="Q337" s="52">
        <v>1842.37</v>
      </c>
      <c r="R337" s="50">
        <v>8577.1</v>
      </c>
      <c r="S337" s="30">
        <v>110.065</v>
      </c>
      <c r="T337" s="50">
        <v>7.1159999999999997</v>
      </c>
      <c r="U337" s="50">
        <v>7.0415999999999999</v>
      </c>
      <c r="V337" s="50">
        <v>3.02</v>
      </c>
      <c r="W337" s="22">
        <v>2.94</v>
      </c>
      <c r="X337" s="22">
        <v>2.6349999999999998</v>
      </c>
    </row>
    <row r="338" spans="1:24" ht="18.75" customHeight="1">
      <c r="A338" s="175">
        <v>44839</v>
      </c>
      <c r="B338" s="50">
        <v>165.03139999999999</v>
      </c>
      <c r="C338" s="50">
        <v>126.35809999999999</v>
      </c>
      <c r="D338" s="50">
        <v>173.249</v>
      </c>
      <c r="E338" s="50">
        <v>28.55</v>
      </c>
      <c r="F338" s="51">
        <v>3.3508000000000003E-2</v>
      </c>
      <c r="G338" s="51">
        <v>4.1480999999999997E-2</v>
      </c>
      <c r="H338" s="51">
        <v>4.1660000000000003E-2</v>
      </c>
      <c r="I338" s="51">
        <v>3.9662000000000003E-2</v>
      </c>
      <c r="J338" s="51">
        <v>3.7527999999999999E-2</v>
      </c>
      <c r="K338" s="51">
        <v>3.8723E-2</v>
      </c>
      <c r="L338" s="51">
        <v>3.7538000000000002E-2</v>
      </c>
      <c r="M338" s="51">
        <v>4.1660000000000003E-2</v>
      </c>
      <c r="N338" s="51">
        <v>2.3189999999999999E-2</v>
      </c>
      <c r="O338" s="52">
        <v>150.166</v>
      </c>
      <c r="P338" s="50">
        <v>1740</v>
      </c>
      <c r="Q338" s="52">
        <v>1842.37</v>
      </c>
      <c r="R338" s="50">
        <v>8577.1</v>
      </c>
      <c r="S338" s="30">
        <v>111.745</v>
      </c>
      <c r="T338" s="50">
        <v>7.1159999999999997</v>
      </c>
      <c r="U338" s="50">
        <v>7.1045999999999996</v>
      </c>
      <c r="V338" s="50">
        <v>3.03</v>
      </c>
      <c r="W338" s="22">
        <v>2.94</v>
      </c>
      <c r="X338" s="22">
        <v>2.6349999999999998</v>
      </c>
    </row>
    <row r="339" spans="1:24" ht="18.75" customHeight="1">
      <c r="A339" s="175">
        <v>44838</v>
      </c>
      <c r="B339" s="50">
        <v>165.53710000000001</v>
      </c>
      <c r="C339" s="50">
        <v>126.6391</v>
      </c>
      <c r="D339" s="50">
        <v>181.85599999999999</v>
      </c>
      <c r="E339" s="50">
        <v>29.07</v>
      </c>
      <c r="F339" s="51">
        <v>3.3510999999999999E-2</v>
      </c>
      <c r="G339" s="51">
        <v>4.0925999999999997E-2</v>
      </c>
      <c r="H339" s="51">
        <v>4.0993000000000002E-2</v>
      </c>
      <c r="I339" s="51">
        <v>3.8538999999999997E-2</v>
      </c>
      <c r="J339" s="51">
        <v>3.6329E-2</v>
      </c>
      <c r="K339" s="51">
        <v>3.7492999999999999E-2</v>
      </c>
      <c r="L339" s="51">
        <v>3.6944999999999999E-2</v>
      </c>
      <c r="M339" s="51">
        <v>4.0993000000000002E-2</v>
      </c>
      <c r="N339" s="51">
        <v>2.3189999999999999E-2</v>
      </c>
      <c r="O339" s="52">
        <v>150.1352</v>
      </c>
      <c r="P339" s="50">
        <v>1740</v>
      </c>
      <c r="Q339" s="52">
        <v>1842.37</v>
      </c>
      <c r="R339" s="50">
        <v>8577.1</v>
      </c>
      <c r="S339" s="30">
        <v>112.117</v>
      </c>
      <c r="T339" s="50">
        <v>7.1159999999999997</v>
      </c>
      <c r="U339" s="50">
        <v>7.1418999999999997</v>
      </c>
      <c r="V339" s="50">
        <v>3.0049999999999999</v>
      </c>
      <c r="W339" s="22">
        <v>2.915</v>
      </c>
      <c r="X339" s="22">
        <v>2.625</v>
      </c>
    </row>
    <row r="340" spans="1:24" ht="18.75" customHeight="1">
      <c r="A340" s="175">
        <v>44837</v>
      </c>
      <c r="B340" s="50">
        <v>165.34530000000001</v>
      </c>
      <c r="C340" s="50">
        <v>126.46380000000001</v>
      </c>
      <c r="D340" s="50">
        <v>187.27</v>
      </c>
      <c r="E340" s="50">
        <v>30.1</v>
      </c>
      <c r="F340" s="51">
        <v>3.2127999999999997E-2</v>
      </c>
      <c r="G340" s="51">
        <v>4.1133999999999997E-2</v>
      </c>
      <c r="H340" s="51">
        <v>4.1160000000000002E-2</v>
      </c>
      <c r="I340" s="51">
        <v>3.8781999999999997E-2</v>
      </c>
      <c r="J340" s="51">
        <v>3.6387000000000003E-2</v>
      </c>
      <c r="K340" s="51">
        <v>3.7595999999999997E-2</v>
      </c>
      <c r="L340" s="51">
        <v>3.6783000000000003E-2</v>
      </c>
      <c r="M340" s="51">
        <v>4.1160000000000002E-2</v>
      </c>
      <c r="N340" s="51">
        <v>2.3189999999999999E-2</v>
      </c>
      <c r="O340" s="52">
        <v>150.20179999999999</v>
      </c>
      <c r="P340" s="50">
        <v>1730</v>
      </c>
      <c r="Q340" s="52">
        <v>1922.07</v>
      </c>
      <c r="R340" s="50">
        <v>8492.9</v>
      </c>
      <c r="S340" s="30">
        <v>112.254</v>
      </c>
      <c r="T340" s="50">
        <v>7.1249000000000002</v>
      </c>
      <c r="U340" s="50">
        <v>7.0978000000000003</v>
      </c>
      <c r="V340" s="50">
        <v>2.91</v>
      </c>
      <c r="W340" s="22">
        <v>2.875</v>
      </c>
      <c r="X340" s="22">
        <v>2.6200999999999999</v>
      </c>
    </row>
    <row r="341" spans="1:24" ht="18.75" customHeight="1">
      <c r="A341" s="175">
        <v>44834</v>
      </c>
      <c r="B341" s="50">
        <v>164.5873</v>
      </c>
      <c r="C341" s="50">
        <v>125.2398</v>
      </c>
      <c r="D341" s="50">
        <v>186.613</v>
      </c>
      <c r="E341" s="50">
        <v>31.62</v>
      </c>
      <c r="F341" s="51">
        <v>3.2466000000000002E-2</v>
      </c>
      <c r="G341" s="51">
        <v>4.2786999999999999E-2</v>
      </c>
      <c r="H341" s="51">
        <v>4.2881000000000002E-2</v>
      </c>
      <c r="I341" s="51">
        <v>4.0899999999999999E-2</v>
      </c>
      <c r="J341" s="51">
        <v>3.8286000000000001E-2</v>
      </c>
      <c r="K341" s="51">
        <v>3.9808000000000003E-2</v>
      </c>
      <c r="L341" s="51">
        <v>3.7759000000000001E-2</v>
      </c>
      <c r="M341" s="51">
        <v>4.2881000000000002E-2</v>
      </c>
      <c r="N341" s="51">
        <v>2.3189999999999999E-2</v>
      </c>
      <c r="O341" s="52">
        <v>150.22309999999999</v>
      </c>
      <c r="P341" s="50">
        <v>1730</v>
      </c>
      <c r="Q341" s="52">
        <v>1922.07</v>
      </c>
      <c r="R341" s="50">
        <v>8492.9</v>
      </c>
      <c r="S341" s="30">
        <v>112.604</v>
      </c>
      <c r="T341" s="50">
        <v>7.2004999999999999</v>
      </c>
      <c r="U341" s="50">
        <v>7.1623999999999999</v>
      </c>
      <c r="V341" s="50">
        <v>2.9350499999999999</v>
      </c>
      <c r="W341" s="22">
        <v>2.895</v>
      </c>
      <c r="X341" s="22">
        <v>2.665</v>
      </c>
    </row>
    <row r="342" spans="1:24" ht="18.75" customHeight="1">
      <c r="A342" s="175">
        <v>44833</v>
      </c>
      <c r="B342" s="50">
        <v>164.86349999999999</v>
      </c>
      <c r="C342" s="50">
        <v>125.7484</v>
      </c>
      <c r="D342" s="50">
        <v>189.101</v>
      </c>
      <c r="E342" s="50">
        <v>31.84</v>
      </c>
      <c r="F342" s="51">
        <v>3.2808999999999998E-2</v>
      </c>
      <c r="G342" s="51">
        <v>4.1924000000000003E-2</v>
      </c>
      <c r="H342" s="51">
        <v>4.2143E-2</v>
      </c>
      <c r="I342" s="51">
        <v>4.0170999999999998E-2</v>
      </c>
      <c r="J342" s="51">
        <v>3.7856000000000001E-2</v>
      </c>
      <c r="K342" s="51">
        <v>3.9212999999999998E-2</v>
      </c>
      <c r="L342" s="51">
        <v>3.7238E-2</v>
      </c>
      <c r="M342" s="51">
        <v>4.2143E-2</v>
      </c>
      <c r="N342" s="51">
        <v>2.3179999999999999E-2</v>
      </c>
      <c r="O342" s="52">
        <v>150.34200000000001</v>
      </c>
      <c r="P342" s="50">
        <v>1730</v>
      </c>
      <c r="Q342" s="52">
        <v>1922.07</v>
      </c>
      <c r="R342" s="50">
        <v>8492.9</v>
      </c>
      <c r="S342" s="30">
        <v>114.10599999999999</v>
      </c>
      <c r="T342" s="50">
        <v>7.1760999999999999</v>
      </c>
      <c r="U342" s="50">
        <v>7.1794000000000002</v>
      </c>
      <c r="V342" s="50">
        <v>2.81</v>
      </c>
      <c r="W342" s="22">
        <v>2.78</v>
      </c>
      <c r="X342" s="22">
        <v>2.5550000000000002</v>
      </c>
    </row>
    <row r="343" spans="1:24" ht="18.75" customHeight="1">
      <c r="A343" s="175">
        <v>44832</v>
      </c>
      <c r="B343" s="50">
        <v>165.37370000000001</v>
      </c>
      <c r="C343" s="50">
        <v>127.3015</v>
      </c>
      <c r="D343" s="50">
        <v>188.14400000000001</v>
      </c>
      <c r="E343" s="50">
        <v>30.18</v>
      </c>
      <c r="F343" s="51">
        <v>3.2786000000000003E-2</v>
      </c>
      <c r="G343" s="51">
        <v>4.1348999999999997E-2</v>
      </c>
      <c r="H343" s="51">
        <v>4.1620999999999998E-2</v>
      </c>
      <c r="I343" s="51">
        <v>3.9477999999999999E-2</v>
      </c>
      <c r="J343" s="51">
        <v>3.7311999999999998E-2</v>
      </c>
      <c r="K343" s="51">
        <v>3.8748999999999999E-2</v>
      </c>
      <c r="L343" s="51">
        <v>3.6990000000000002E-2</v>
      </c>
      <c r="M343" s="51">
        <v>4.1620999999999998E-2</v>
      </c>
      <c r="N343" s="51">
        <v>2.2950000000000002E-2</v>
      </c>
      <c r="O343" s="52">
        <v>150.4221</v>
      </c>
      <c r="P343" s="50">
        <v>1730</v>
      </c>
      <c r="Q343" s="52">
        <v>1922.07</v>
      </c>
      <c r="R343" s="50">
        <v>8492.9</v>
      </c>
      <c r="S343" s="30">
        <v>114.10299999999999</v>
      </c>
      <c r="T343" s="50">
        <v>7.1372</v>
      </c>
      <c r="U343" s="50">
        <v>7.1738999999999997</v>
      </c>
      <c r="V343" s="50">
        <v>2.85</v>
      </c>
      <c r="W343" s="22">
        <v>2.81</v>
      </c>
      <c r="X343" s="22">
        <v>2.62</v>
      </c>
    </row>
    <row r="344" spans="1:24" ht="18.75" customHeight="1">
      <c r="A344" s="175">
        <v>44831</v>
      </c>
      <c r="B344" s="50">
        <v>164.2792</v>
      </c>
      <c r="C344" s="50">
        <v>131.90880000000001</v>
      </c>
      <c r="D344" s="50">
        <v>168.56</v>
      </c>
      <c r="E344" s="50">
        <v>32.6</v>
      </c>
      <c r="F344" s="51">
        <v>3.2377000000000003E-2</v>
      </c>
      <c r="G344" s="51">
        <v>4.2828999999999999E-2</v>
      </c>
      <c r="H344" s="51">
        <v>4.3739E-2</v>
      </c>
      <c r="I344" s="51">
        <v>4.1845E-2</v>
      </c>
      <c r="J344" s="51">
        <v>3.9451E-2</v>
      </c>
      <c r="K344" s="51">
        <v>4.1110000000000001E-2</v>
      </c>
      <c r="L344" s="51">
        <v>3.8254000000000003E-2</v>
      </c>
      <c r="M344" s="51">
        <v>4.3739E-2</v>
      </c>
      <c r="N344" s="51">
        <v>2.2800000000000001E-2</v>
      </c>
      <c r="O344" s="52">
        <v>150.50829999999999</v>
      </c>
      <c r="P344" s="50">
        <v>1730</v>
      </c>
      <c r="Q344" s="52">
        <v>1922.07</v>
      </c>
      <c r="R344" s="50">
        <v>8492.9</v>
      </c>
      <c r="S344" s="30">
        <v>113.19199999999999</v>
      </c>
      <c r="T344" s="50">
        <v>7.1283000000000003</v>
      </c>
      <c r="U344" s="50">
        <v>7.1376999999999997</v>
      </c>
      <c r="V344" s="50">
        <v>2.74</v>
      </c>
      <c r="W344" s="22">
        <v>2.74</v>
      </c>
      <c r="X344" s="22">
        <v>2.61</v>
      </c>
    </row>
    <row r="345" spans="1:24" ht="18.75" customHeight="1">
      <c r="A345" s="175">
        <v>44830</v>
      </c>
      <c r="B345" s="50">
        <v>164.84440000000001</v>
      </c>
      <c r="C345" s="50">
        <v>132.50139999999999</v>
      </c>
      <c r="D345" s="50">
        <v>177.095</v>
      </c>
      <c r="E345" s="50">
        <v>32.26</v>
      </c>
      <c r="F345" s="51">
        <v>3.2204999999999998E-2</v>
      </c>
      <c r="G345" s="51">
        <v>4.3406E-2</v>
      </c>
      <c r="H345" s="51">
        <v>4.4135000000000001E-2</v>
      </c>
      <c r="I345" s="51">
        <v>4.1912999999999999E-2</v>
      </c>
      <c r="J345" s="51">
        <v>3.9244000000000001E-2</v>
      </c>
      <c r="K345" s="51">
        <v>4.1052999999999999E-2</v>
      </c>
      <c r="L345" s="51">
        <v>3.7400000000000003E-2</v>
      </c>
      <c r="M345" s="51">
        <v>4.4135000000000001E-2</v>
      </c>
      <c r="N345" s="51">
        <v>2.2769999999999999E-2</v>
      </c>
      <c r="O345" s="52">
        <v>150.52420000000001</v>
      </c>
      <c r="P345" s="50">
        <v>1730</v>
      </c>
      <c r="Q345" s="52">
        <v>1922.07</v>
      </c>
      <c r="R345" s="50">
        <v>8492.9</v>
      </c>
      <c r="S345" s="30">
        <v>111.35299999999999</v>
      </c>
      <c r="T345" s="50">
        <v>7.0781000000000001</v>
      </c>
      <c r="U345" s="50">
        <v>7.0819000000000001</v>
      </c>
      <c r="V345" s="50">
        <v>2.71</v>
      </c>
      <c r="W345" s="22">
        <v>2.71</v>
      </c>
      <c r="X345" s="22">
        <v>2.5649999999999999</v>
      </c>
    </row>
    <row r="346" spans="1:24" ht="18.75" customHeight="1">
      <c r="A346" s="175">
        <v>44827</v>
      </c>
      <c r="B346" s="50">
        <v>165.95920000000001</v>
      </c>
      <c r="C346" s="50">
        <v>132.96039999999999</v>
      </c>
      <c r="D346" s="50">
        <v>164.25700000000001</v>
      </c>
      <c r="E346" s="50">
        <v>29.92</v>
      </c>
      <c r="F346" s="51">
        <v>3.1822000000000003E-2</v>
      </c>
      <c r="G346" s="51">
        <v>4.2011E-2</v>
      </c>
      <c r="H346" s="51">
        <v>4.2233E-2</v>
      </c>
      <c r="I346" s="51">
        <v>3.9788999999999998E-2</v>
      </c>
      <c r="J346" s="51">
        <v>3.6845999999999997E-2</v>
      </c>
      <c r="K346" s="51">
        <v>3.8635000000000003E-2</v>
      </c>
      <c r="L346" s="51">
        <v>3.6059000000000001E-2</v>
      </c>
      <c r="M346" s="51">
        <v>4.2233E-2</v>
      </c>
      <c r="N346" s="51">
        <v>2.2089999999999999E-2</v>
      </c>
      <c r="O346" s="52">
        <v>150.52610000000001</v>
      </c>
      <c r="P346" s="50">
        <v>1730</v>
      </c>
      <c r="Q346" s="52">
        <v>1922.07</v>
      </c>
      <c r="R346" s="50">
        <v>8492.9</v>
      </c>
      <c r="S346" s="30">
        <v>110.642</v>
      </c>
      <c r="T346" s="50">
        <v>7.0502000000000002</v>
      </c>
      <c r="U346" s="50">
        <v>7.0751999999999997</v>
      </c>
      <c r="V346" s="50">
        <v>2.69</v>
      </c>
      <c r="W346" s="22">
        <v>2.71</v>
      </c>
      <c r="X346" s="22">
        <v>2.6</v>
      </c>
    </row>
    <row r="347" spans="1:24" ht="18.75" customHeight="1">
      <c r="A347" s="175">
        <v>44826</v>
      </c>
      <c r="B347" s="50">
        <v>166.0917</v>
      </c>
      <c r="C347" s="50">
        <v>133.9579</v>
      </c>
      <c r="D347" s="50">
        <v>155.01599999999999</v>
      </c>
      <c r="E347" s="50">
        <v>27.35</v>
      </c>
      <c r="F347" s="51">
        <v>3.1727999999999999E-2</v>
      </c>
      <c r="G347" s="51">
        <v>4.1222000000000002E-2</v>
      </c>
      <c r="H347" s="51">
        <v>4.1417000000000002E-2</v>
      </c>
      <c r="I347" s="51">
        <v>3.9363000000000002E-2</v>
      </c>
      <c r="J347" s="51">
        <v>3.7137999999999997E-2</v>
      </c>
      <c r="K347" s="51">
        <v>3.8600000000000002E-2</v>
      </c>
      <c r="L347" s="51">
        <v>3.6402999999999998E-2</v>
      </c>
      <c r="M347" s="51">
        <v>4.1417000000000002E-2</v>
      </c>
      <c r="N347" s="51">
        <v>2.198E-2</v>
      </c>
      <c r="O347" s="52">
        <v>150.5093</v>
      </c>
      <c r="P347" s="50">
        <v>1730</v>
      </c>
      <c r="Q347" s="52">
        <v>1922.07</v>
      </c>
      <c r="R347" s="50">
        <v>8492.9</v>
      </c>
      <c r="S347" s="30">
        <v>110.215</v>
      </c>
      <c r="T347" s="50">
        <v>7.0183</v>
      </c>
      <c r="U347" s="50">
        <v>7.0305</v>
      </c>
      <c r="V347" s="50">
        <v>2.71</v>
      </c>
      <c r="W347" s="22">
        <v>2.7</v>
      </c>
      <c r="X347" s="22">
        <v>2.57</v>
      </c>
    </row>
    <row r="348" spans="1:24" ht="18.75" customHeight="1">
      <c r="A348" s="175">
        <v>44825</v>
      </c>
      <c r="B348" s="50">
        <v>167.12479999999999</v>
      </c>
      <c r="C348" s="50">
        <v>135.17930000000001</v>
      </c>
      <c r="D348" s="50">
        <v>147.57300000000001</v>
      </c>
      <c r="E348" s="50">
        <v>27.99</v>
      </c>
      <c r="F348" s="51">
        <v>3.2271000000000001E-2</v>
      </c>
      <c r="G348" s="51">
        <v>4.0483999999999999E-2</v>
      </c>
      <c r="H348" s="51">
        <v>4.0078000000000003E-2</v>
      </c>
      <c r="I348" s="51">
        <v>3.7662000000000001E-2</v>
      </c>
      <c r="J348" s="51">
        <v>3.5298999999999997E-2</v>
      </c>
      <c r="K348" s="51">
        <v>3.6776999999999997E-2</v>
      </c>
      <c r="L348" s="51">
        <v>3.5022999999999999E-2</v>
      </c>
      <c r="M348" s="51">
        <v>4.0078000000000003E-2</v>
      </c>
      <c r="N348" s="51">
        <v>2.206E-2</v>
      </c>
      <c r="O348" s="52">
        <v>150.52109999999999</v>
      </c>
      <c r="P348" s="50">
        <v>1730</v>
      </c>
      <c r="Q348" s="52">
        <v>1922.07</v>
      </c>
      <c r="R348" s="50">
        <v>8492.9</v>
      </c>
      <c r="S348" s="30">
        <v>109.73699999999999</v>
      </c>
      <c r="T348" s="50">
        <v>7.0049999999999999</v>
      </c>
      <c r="U348" s="50">
        <v>7.0048000000000004</v>
      </c>
      <c r="V348" s="50">
        <v>2.7050000000000001</v>
      </c>
      <c r="W348" s="22">
        <v>2.665</v>
      </c>
      <c r="X348" s="22">
        <v>2.5099999999999998</v>
      </c>
    </row>
    <row r="349" spans="1:24" ht="18.75" customHeight="1">
      <c r="A349" s="175">
        <v>44824</v>
      </c>
      <c r="B349" s="50">
        <v>166.898</v>
      </c>
      <c r="C349" s="50">
        <v>135.47880000000001</v>
      </c>
      <c r="D349" s="50">
        <v>140.58500000000001</v>
      </c>
      <c r="E349" s="50">
        <v>27.16</v>
      </c>
      <c r="F349" s="51">
        <v>3.1809999999999998E-2</v>
      </c>
      <c r="G349" s="51">
        <v>3.9664999999999999E-2</v>
      </c>
      <c r="H349" s="51">
        <v>3.9368E-2</v>
      </c>
      <c r="I349" s="51">
        <v>3.7463999999999997E-2</v>
      </c>
      <c r="J349" s="51">
        <v>3.5630000000000002E-2</v>
      </c>
      <c r="K349" s="51">
        <v>3.6853999999999998E-2</v>
      </c>
      <c r="L349" s="51">
        <v>3.5707000000000003E-2</v>
      </c>
      <c r="M349" s="51">
        <v>3.9368E-2</v>
      </c>
      <c r="N349" s="51">
        <v>2.223E-2</v>
      </c>
      <c r="O349" s="52">
        <v>150.48560000000001</v>
      </c>
      <c r="P349" s="50">
        <v>1730</v>
      </c>
      <c r="Q349" s="52">
        <v>1922.07</v>
      </c>
      <c r="R349" s="50">
        <v>8492.9</v>
      </c>
      <c r="S349" s="30">
        <v>109.764</v>
      </c>
      <c r="T349" s="50">
        <v>6.9870000000000001</v>
      </c>
      <c r="U349" s="50">
        <v>6.9996999999999998</v>
      </c>
      <c r="V349" s="50">
        <v>2.7949999999999999</v>
      </c>
      <c r="W349" s="22">
        <v>2.7549999999999999</v>
      </c>
      <c r="X349" s="22">
        <v>2.5750000000000002</v>
      </c>
    </row>
    <row r="350" spans="1:24" ht="18.75" customHeight="1">
      <c r="A350" s="175">
        <v>44823</v>
      </c>
      <c r="B350" s="50">
        <v>167.19130000000001</v>
      </c>
      <c r="C350" s="50">
        <v>135.92859999999999</v>
      </c>
      <c r="D350" s="50">
        <v>128.23500000000001</v>
      </c>
      <c r="E350" s="50">
        <v>25.76</v>
      </c>
      <c r="F350" s="51">
        <v>3.1175999999999999E-2</v>
      </c>
      <c r="G350" s="51">
        <v>3.9357999999999997E-2</v>
      </c>
      <c r="H350" s="51">
        <v>3.8913000000000003E-2</v>
      </c>
      <c r="I350" s="51">
        <v>3.6823000000000002E-2</v>
      </c>
      <c r="J350" s="51">
        <v>3.4904999999999999E-2</v>
      </c>
      <c r="K350" s="51">
        <v>3.6118999999999998E-2</v>
      </c>
      <c r="L350" s="51">
        <v>3.5150000000000001E-2</v>
      </c>
      <c r="M350" s="51">
        <v>3.8913000000000003E-2</v>
      </c>
      <c r="N350" s="51">
        <v>2.2259999999999999E-2</v>
      </c>
      <c r="O350" s="52">
        <v>150.50569999999999</v>
      </c>
      <c r="P350" s="50">
        <v>1730</v>
      </c>
      <c r="Q350" s="52">
        <v>1922.07</v>
      </c>
      <c r="R350" s="50">
        <v>8492.9</v>
      </c>
      <c r="S350" s="30">
        <v>109.739</v>
      </c>
      <c r="T350" s="50">
        <v>6.9946000000000002</v>
      </c>
      <c r="U350" s="50">
        <v>7.0130999999999997</v>
      </c>
      <c r="V350" s="50">
        <v>2.88</v>
      </c>
      <c r="W350" s="22">
        <v>2.84</v>
      </c>
      <c r="X350" s="22">
        <v>2.64</v>
      </c>
    </row>
    <row r="351" spans="1:24" ht="18.75" customHeight="1">
      <c r="A351" s="175">
        <v>44820</v>
      </c>
      <c r="B351" s="50">
        <v>167.3965</v>
      </c>
      <c r="C351" s="50">
        <v>136.56979999999999</v>
      </c>
      <c r="D351" s="50">
        <v>127.684</v>
      </c>
      <c r="E351" s="50">
        <v>26.3</v>
      </c>
      <c r="F351" s="51">
        <v>3.0922000000000002E-2</v>
      </c>
      <c r="G351" s="51">
        <v>3.8670999999999997E-2</v>
      </c>
      <c r="H351" s="51">
        <v>3.8263999999999999E-2</v>
      </c>
      <c r="I351" s="51">
        <v>3.6309000000000001E-2</v>
      </c>
      <c r="J351" s="51">
        <v>3.4493999999999997E-2</v>
      </c>
      <c r="K351" s="51">
        <v>3.5596999999999997E-2</v>
      </c>
      <c r="L351" s="51">
        <v>3.5131000000000003E-2</v>
      </c>
      <c r="M351" s="51">
        <v>3.8263999999999999E-2</v>
      </c>
      <c r="N351" s="51">
        <v>2.2179999999999998E-2</v>
      </c>
      <c r="O351" s="52">
        <v>150.5188</v>
      </c>
      <c r="P351" s="50">
        <v>1730</v>
      </c>
      <c r="Q351" s="52">
        <v>1922.07</v>
      </c>
      <c r="R351" s="50">
        <v>8492.9</v>
      </c>
      <c r="S351" s="30">
        <v>109.658</v>
      </c>
      <c r="T351" s="50">
        <v>6.9618000000000002</v>
      </c>
      <c r="U351" s="50">
        <v>6.9729999999999999</v>
      </c>
      <c r="V351" s="50">
        <v>2.8849999999999998</v>
      </c>
      <c r="W351" s="22">
        <v>2.83</v>
      </c>
      <c r="X351" s="22">
        <v>2.6150000000000002</v>
      </c>
    </row>
    <row r="352" spans="1:24" ht="18.75" customHeight="1">
      <c r="A352" s="175">
        <v>44819</v>
      </c>
      <c r="B352" s="50">
        <v>167.369</v>
      </c>
      <c r="C352" s="50">
        <v>136.67830000000001</v>
      </c>
      <c r="D352" s="50">
        <v>122.84</v>
      </c>
      <c r="E352" s="50">
        <v>26.27</v>
      </c>
      <c r="F352" s="51">
        <v>3.1084000000000001E-2</v>
      </c>
      <c r="G352" s="51">
        <v>3.8646E-2</v>
      </c>
      <c r="H352" s="51">
        <v>3.8537000000000002E-2</v>
      </c>
      <c r="I352" s="51">
        <v>3.6653999999999999E-2</v>
      </c>
      <c r="J352" s="51">
        <v>3.4488999999999999E-2</v>
      </c>
      <c r="K352" s="51">
        <v>3.5853000000000003E-2</v>
      </c>
      <c r="L352" s="51">
        <v>3.4661999999999998E-2</v>
      </c>
      <c r="M352" s="51">
        <v>3.8537000000000002E-2</v>
      </c>
      <c r="N352" s="51">
        <v>2.196E-2</v>
      </c>
      <c r="O352" s="52">
        <v>150.60239999999999</v>
      </c>
      <c r="P352" s="50">
        <v>1730</v>
      </c>
      <c r="Q352" s="52">
        <v>1922.07</v>
      </c>
      <c r="R352" s="50">
        <v>8492.9</v>
      </c>
      <c r="S352" s="30">
        <v>109.815</v>
      </c>
      <c r="T352" s="50">
        <v>6.9305000000000003</v>
      </c>
      <c r="U352" s="50">
        <v>6.9828000000000001</v>
      </c>
      <c r="V352" s="50">
        <v>2.73</v>
      </c>
      <c r="W352" s="22">
        <v>2.7050000000000001</v>
      </c>
      <c r="X352" s="22">
        <v>2.58</v>
      </c>
    </row>
    <row r="353" spans="1:24" ht="18.75" customHeight="1">
      <c r="A353" s="175">
        <v>44818</v>
      </c>
      <c r="B353" s="50">
        <v>167.53710000000001</v>
      </c>
      <c r="C353" s="50">
        <v>135.334</v>
      </c>
      <c r="D353" s="50">
        <v>127.105</v>
      </c>
      <c r="E353" s="50">
        <v>26.16</v>
      </c>
      <c r="F353" s="51">
        <v>3.1653000000000001E-2</v>
      </c>
      <c r="G353" s="51">
        <v>3.7880999999999998E-2</v>
      </c>
      <c r="H353" s="51">
        <v>3.7919000000000001E-2</v>
      </c>
      <c r="I353" s="51">
        <v>3.6034999999999998E-2</v>
      </c>
      <c r="J353" s="51">
        <v>3.4042999999999997E-2</v>
      </c>
      <c r="K353" s="51">
        <v>3.5279999999999999E-2</v>
      </c>
      <c r="L353" s="51">
        <v>3.4581000000000001E-2</v>
      </c>
      <c r="M353" s="51">
        <v>3.7919000000000001E-2</v>
      </c>
      <c r="N353" s="51">
        <v>2.1940000000000001E-2</v>
      </c>
      <c r="O353" s="52">
        <v>150.57380000000001</v>
      </c>
      <c r="P353" s="50">
        <v>1730</v>
      </c>
      <c r="Q353" s="52">
        <v>1922.07</v>
      </c>
      <c r="R353" s="50">
        <v>8492.9</v>
      </c>
      <c r="S353" s="30">
        <v>108.33</v>
      </c>
      <c r="T353" s="50">
        <v>6.9264999999999999</v>
      </c>
      <c r="U353" s="50">
        <v>6.9180999999999999</v>
      </c>
      <c r="V353" s="50">
        <v>2.625</v>
      </c>
      <c r="W353" s="22">
        <v>2.605</v>
      </c>
      <c r="X353" s="22">
        <v>2.5</v>
      </c>
    </row>
    <row r="354" spans="1:24" ht="18.75" customHeight="1">
      <c r="A354" s="175">
        <v>44817</v>
      </c>
      <c r="B354" s="50">
        <v>167.7088</v>
      </c>
      <c r="C354" s="50">
        <v>135.63810000000001</v>
      </c>
      <c r="D354" s="50">
        <v>122.23</v>
      </c>
      <c r="E354" s="50">
        <v>27.27</v>
      </c>
      <c r="F354" s="51">
        <v>3.1321000000000002E-2</v>
      </c>
      <c r="G354" s="51">
        <v>3.7560000000000003E-2</v>
      </c>
      <c r="H354" s="51">
        <v>3.7583999999999999E-2</v>
      </c>
      <c r="I354" s="51">
        <v>3.5786999999999999E-2</v>
      </c>
      <c r="J354" s="51">
        <v>3.4079999999999999E-2</v>
      </c>
      <c r="K354" s="51">
        <v>3.5150000000000001E-2</v>
      </c>
      <c r="L354" s="51">
        <v>3.4868000000000003E-2</v>
      </c>
      <c r="M354" s="51">
        <v>3.7583999999999999E-2</v>
      </c>
      <c r="N354" s="51">
        <v>2.1850000000000001E-2</v>
      </c>
      <c r="O354" s="52">
        <v>150.57380000000001</v>
      </c>
      <c r="P354" s="50">
        <v>1730</v>
      </c>
      <c r="Q354" s="52">
        <v>1922.07</v>
      </c>
      <c r="R354" s="50">
        <v>8492.9</v>
      </c>
      <c r="S354" s="30">
        <v>109.003</v>
      </c>
      <c r="T354" s="50">
        <v>6.9264999999999999</v>
      </c>
      <c r="U354" s="50">
        <v>6.9377000000000004</v>
      </c>
      <c r="V354" s="50">
        <v>2.625</v>
      </c>
      <c r="W354" s="22">
        <v>2.605</v>
      </c>
      <c r="X354" s="22">
        <v>2.5</v>
      </c>
    </row>
    <row r="355" spans="1:24" ht="18.75" customHeight="1">
      <c r="A355" s="175">
        <v>44816</v>
      </c>
      <c r="B355" s="50">
        <v>168.0933</v>
      </c>
      <c r="C355" s="50">
        <v>135.291</v>
      </c>
      <c r="D355" s="50">
        <v>127.95099999999999</v>
      </c>
      <c r="E355" s="50">
        <v>23.87</v>
      </c>
      <c r="F355" s="51">
        <v>3.0585000000000001E-2</v>
      </c>
      <c r="G355" s="51">
        <v>3.5714000000000003E-2</v>
      </c>
      <c r="H355" s="51">
        <v>3.6103000000000003E-2</v>
      </c>
      <c r="I355" s="51">
        <v>3.4493000000000003E-2</v>
      </c>
      <c r="J355" s="51">
        <v>3.3577999999999997E-2</v>
      </c>
      <c r="K355" s="51">
        <v>3.4272999999999998E-2</v>
      </c>
      <c r="L355" s="51">
        <v>3.5120999999999999E-2</v>
      </c>
      <c r="M355" s="51">
        <v>3.6103000000000003E-2</v>
      </c>
      <c r="N355" s="51">
        <v>2.1690000000000001E-2</v>
      </c>
      <c r="O355" s="52">
        <v>150.58510000000001</v>
      </c>
      <c r="P355" s="50">
        <v>1730</v>
      </c>
      <c r="Q355" s="52">
        <v>1922.07</v>
      </c>
      <c r="R355" s="50">
        <v>8492.9</v>
      </c>
      <c r="S355" s="30">
        <v>109.70699999999999</v>
      </c>
      <c r="T355" s="50">
        <v>6.9576000000000002</v>
      </c>
      <c r="U355" s="50">
        <v>6.9615</v>
      </c>
      <c r="V355" s="50">
        <v>2.6</v>
      </c>
      <c r="W355" s="22">
        <v>2.61</v>
      </c>
      <c r="X355" s="22">
        <v>2.5</v>
      </c>
    </row>
    <row r="356" spans="1:24" ht="18.75" customHeight="1">
      <c r="A356" s="175">
        <v>44813</v>
      </c>
      <c r="B356" s="50">
        <v>168.21809999999999</v>
      </c>
      <c r="C356" s="50">
        <v>135.387</v>
      </c>
      <c r="D356" s="50">
        <v>127.95099999999999</v>
      </c>
      <c r="E356" s="50">
        <v>22.79</v>
      </c>
      <c r="F356" s="51">
        <v>3.0072999999999999E-2</v>
      </c>
      <c r="G356" s="51">
        <v>3.5564999999999999E-2</v>
      </c>
      <c r="H356" s="51">
        <v>3.5984000000000002E-2</v>
      </c>
      <c r="I356" s="51">
        <v>3.4352000000000001E-2</v>
      </c>
      <c r="J356" s="51">
        <v>3.3097000000000001E-2</v>
      </c>
      <c r="K356" s="51">
        <v>3.3988999999999998E-2</v>
      </c>
      <c r="L356" s="51">
        <v>3.4473999999999998E-2</v>
      </c>
      <c r="M356" s="51">
        <v>3.5984000000000002E-2</v>
      </c>
      <c r="N356" s="51">
        <v>2.1690000000000001E-2</v>
      </c>
      <c r="O356" s="52">
        <v>150.5752</v>
      </c>
      <c r="P356" s="50">
        <v>1730</v>
      </c>
      <c r="Q356" s="52">
        <v>1922.07</v>
      </c>
      <c r="R356" s="50">
        <v>8492.9</v>
      </c>
      <c r="S356" s="30">
        <v>109.84</v>
      </c>
      <c r="T356" s="50">
        <v>6.9656000000000002</v>
      </c>
      <c r="U356" s="50">
        <v>6.9591000000000003</v>
      </c>
      <c r="V356" s="50">
        <v>2.5750000000000002</v>
      </c>
      <c r="W356" s="22">
        <v>2.59</v>
      </c>
      <c r="X356" s="22">
        <v>2.5099999999999998</v>
      </c>
    </row>
    <row r="357" spans="1:24" ht="18.75" customHeight="1">
      <c r="A357" s="175">
        <v>44812</v>
      </c>
      <c r="B357" s="50">
        <v>168.2064</v>
      </c>
      <c r="C357" s="50">
        <v>135.32419999999999</v>
      </c>
      <c r="D357" s="50">
        <v>132.43600000000001</v>
      </c>
      <c r="E357" s="50">
        <v>23.61</v>
      </c>
      <c r="F357" s="51">
        <v>3.0029E-2</v>
      </c>
      <c r="G357" s="51">
        <v>3.5034999999999997E-2</v>
      </c>
      <c r="H357" s="51">
        <v>3.5659000000000003E-2</v>
      </c>
      <c r="I357" s="51">
        <v>3.4209000000000003E-2</v>
      </c>
      <c r="J357" s="51">
        <v>3.3169999999999998E-2</v>
      </c>
      <c r="K357" s="51">
        <v>3.4012000000000001E-2</v>
      </c>
      <c r="L357" s="51">
        <v>3.4750000000000003E-2</v>
      </c>
      <c r="M357" s="51">
        <v>3.5659000000000003E-2</v>
      </c>
      <c r="N357" s="51">
        <v>2.1600000000000001E-2</v>
      </c>
      <c r="O357" s="52">
        <v>150.53870000000001</v>
      </c>
      <c r="P357" s="50">
        <v>1730</v>
      </c>
      <c r="Q357" s="52">
        <v>1922.07</v>
      </c>
      <c r="R357" s="50">
        <v>8492.9</v>
      </c>
      <c r="S357" s="30">
        <v>110.214</v>
      </c>
      <c r="T357" s="50">
        <v>6.9545000000000003</v>
      </c>
      <c r="U357" s="50">
        <v>6.9702999999999999</v>
      </c>
      <c r="V357" s="50">
        <v>2.585</v>
      </c>
      <c r="W357" s="22">
        <v>2.6349999999999998</v>
      </c>
      <c r="X357" s="22">
        <v>2.5499999999999998</v>
      </c>
    </row>
    <row r="358" spans="1:24" ht="18.75" customHeight="1">
      <c r="A358" s="175">
        <v>44811</v>
      </c>
      <c r="B358" s="50">
        <v>168.51</v>
      </c>
      <c r="C358" s="50">
        <v>134.86750000000001</v>
      </c>
      <c r="D358" s="50">
        <v>140.715</v>
      </c>
      <c r="E358" s="50">
        <v>24.64</v>
      </c>
      <c r="F358" s="51">
        <v>2.98E-2</v>
      </c>
      <c r="G358" s="51">
        <v>3.4308999999999999E-2</v>
      </c>
      <c r="H358" s="51">
        <v>3.4859000000000001E-2</v>
      </c>
      <c r="I358" s="51">
        <v>3.3584000000000003E-2</v>
      </c>
      <c r="J358" s="51">
        <v>3.2634999999999997E-2</v>
      </c>
      <c r="K358" s="51">
        <v>3.3424000000000002E-2</v>
      </c>
      <c r="L358" s="51">
        <v>3.4109E-2</v>
      </c>
      <c r="M358" s="51">
        <v>3.4859000000000001E-2</v>
      </c>
      <c r="N358" s="51">
        <v>2.1489999999999999E-2</v>
      </c>
      <c r="O358" s="52">
        <v>150.51220000000001</v>
      </c>
      <c r="P358" s="50">
        <v>1730</v>
      </c>
      <c r="Q358" s="52">
        <v>1922.07</v>
      </c>
      <c r="R358" s="50">
        <v>8492.9</v>
      </c>
      <c r="S358" s="30">
        <v>109.53400000000001</v>
      </c>
      <c r="T358" s="50">
        <v>6.9340000000000002</v>
      </c>
      <c r="U358" s="50">
        <v>6.9428000000000001</v>
      </c>
      <c r="V358" s="50">
        <v>2.5950000000000002</v>
      </c>
      <c r="W358" s="22">
        <v>2.665</v>
      </c>
      <c r="X358" s="22">
        <v>2.58</v>
      </c>
    </row>
    <row r="359" spans="1:24" ht="18.75" customHeight="1">
      <c r="A359" s="175">
        <v>44810</v>
      </c>
      <c r="B359" s="50">
        <v>167.9776</v>
      </c>
      <c r="C359" s="50">
        <v>134.5341</v>
      </c>
      <c r="D359" s="50">
        <v>141.24299999999999</v>
      </c>
      <c r="E359" s="50">
        <v>26.91</v>
      </c>
      <c r="F359" s="51">
        <v>2.9117000000000001E-2</v>
      </c>
      <c r="G359" s="51">
        <v>3.5028999999999998E-2</v>
      </c>
      <c r="H359" s="51">
        <v>3.5680000000000003E-2</v>
      </c>
      <c r="I359" s="51">
        <v>3.4518E-2</v>
      </c>
      <c r="J359" s="51">
        <v>3.3492000000000001E-2</v>
      </c>
      <c r="K359" s="51">
        <v>3.4241000000000001E-2</v>
      </c>
      <c r="L359" s="51">
        <v>3.5011E-2</v>
      </c>
      <c r="M359" s="51">
        <v>3.5680000000000003E-2</v>
      </c>
      <c r="N359" s="51">
        <v>2.1479999999999999E-2</v>
      </c>
      <c r="O359" s="52">
        <v>150.42689999999999</v>
      </c>
      <c r="P359" s="50">
        <v>1730</v>
      </c>
      <c r="Q359" s="52">
        <v>1922.07</v>
      </c>
      <c r="R359" s="50">
        <v>8492.9</v>
      </c>
      <c r="S359" s="30">
        <v>109.53400000000001</v>
      </c>
      <c r="T359" s="50">
        <v>6.9</v>
      </c>
      <c r="U359" s="50">
        <v>6.9160000000000004</v>
      </c>
      <c r="V359" s="50">
        <v>2.625</v>
      </c>
      <c r="W359" s="22">
        <v>2.7</v>
      </c>
      <c r="X359" s="22">
        <v>2.62</v>
      </c>
    </row>
    <row r="360" spans="1:24" ht="18.75" customHeight="1">
      <c r="A360" s="175">
        <v>44809</v>
      </c>
      <c r="B360" s="50">
        <v>168.74189999999999</v>
      </c>
      <c r="C360" s="50">
        <v>135.22110000000001</v>
      </c>
      <c r="D360" s="50">
        <v>144.38499999999999</v>
      </c>
      <c r="E360" s="50">
        <v>25.99</v>
      </c>
      <c r="F360" s="51">
        <v>2.8656999999999998E-2</v>
      </c>
      <c r="G360" s="51">
        <v>3.3873E-2</v>
      </c>
      <c r="H360" s="51">
        <v>3.4257999999999997E-2</v>
      </c>
      <c r="I360" s="51">
        <v>3.2927999999999999E-2</v>
      </c>
      <c r="J360" s="51">
        <v>3.1893999999999999E-2</v>
      </c>
      <c r="K360" s="51">
        <v>3.2686E-2</v>
      </c>
      <c r="L360" s="51">
        <v>3.3434999999999999E-2</v>
      </c>
      <c r="M360" s="51">
        <v>3.4257999999999997E-2</v>
      </c>
      <c r="N360" s="51">
        <v>2.1440000000000001E-2</v>
      </c>
      <c r="O360" s="52">
        <v>150.40940000000001</v>
      </c>
      <c r="P360" s="50">
        <v>1730</v>
      </c>
      <c r="Q360" s="52">
        <v>1922.07</v>
      </c>
      <c r="R360" s="50">
        <v>8492.9</v>
      </c>
      <c r="S360" s="30">
        <v>109.691</v>
      </c>
      <c r="T360" s="50">
        <v>6.907</v>
      </c>
      <c r="U360" s="50">
        <v>6.9157000000000002</v>
      </c>
      <c r="V360" s="50">
        <v>2.66</v>
      </c>
      <c r="W360" s="22">
        <v>2.73</v>
      </c>
      <c r="X360" s="22">
        <v>2.66</v>
      </c>
    </row>
    <row r="361" spans="1:24" ht="18.75" customHeight="1">
      <c r="A361" s="175">
        <v>44806</v>
      </c>
      <c r="B361" s="50">
        <v>168.74189999999999</v>
      </c>
      <c r="C361" s="50">
        <v>135.22110000000001</v>
      </c>
      <c r="D361" s="50">
        <v>143.16300000000001</v>
      </c>
      <c r="E361" s="50">
        <v>25.47</v>
      </c>
      <c r="F361" s="51">
        <v>2.8656999999999998E-2</v>
      </c>
      <c r="G361" s="51">
        <v>3.3873E-2</v>
      </c>
      <c r="H361" s="51">
        <v>3.4257999999999997E-2</v>
      </c>
      <c r="I361" s="51">
        <v>3.2927999999999999E-2</v>
      </c>
      <c r="J361" s="51">
        <v>3.1893999999999999E-2</v>
      </c>
      <c r="K361" s="51">
        <v>3.2686E-2</v>
      </c>
      <c r="L361" s="51">
        <v>3.3434999999999999E-2</v>
      </c>
      <c r="M361" s="51">
        <v>3.4257999999999997E-2</v>
      </c>
      <c r="N361" s="51">
        <v>2.154E-2</v>
      </c>
      <c r="O361" s="52">
        <v>150.40700000000001</v>
      </c>
      <c r="P361" s="50">
        <v>1730</v>
      </c>
      <c r="Q361" s="52">
        <v>1922.07</v>
      </c>
      <c r="R361" s="50">
        <v>8492.9</v>
      </c>
      <c r="S361" s="30">
        <v>108.7</v>
      </c>
      <c r="T361" s="50">
        <v>6.8903999999999996</v>
      </c>
      <c r="U361" s="50">
        <v>6.9069000000000003</v>
      </c>
      <c r="V361" s="50">
        <v>2.67</v>
      </c>
      <c r="W361" s="22">
        <v>2.76</v>
      </c>
      <c r="X361" s="22">
        <v>2.7</v>
      </c>
    </row>
    <row r="362" spans="1:24" ht="18.75" customHeight="1">
      <c r="A362" s="175">
        <v>44805</v>
      </c>
      <c r="B362" s="50">
        <v>168.31639999999999</v>
      </c>
      <c r="C362" s="50">
        <v>136.62219999999999</v>
      </c>
      <c r="D362" s="50">
        <v>145.36500000000001</v>
      </c>
      <c r="E362" s="50">
        <v>25.56</v>
      </c>
      <c r="F362" s="51">
        <v>2.9076999999999999E-2</v>
      </c>
      <c r="G362" s="51">
        <v>3.4993999999999997E-2</v>
      </c>
      <c r="H362" s="51">
        <v>3.5378E-2</v>
      </c>
      <c r="I362" s="51">
        <v>3.3974999999999998E-2</v>
      </c>
      <c r="J362" s="51">
        <v>3.2532999999999999E-2</v>
      </c>
      <c r="K362" s="51">
        <v>3.3598000000000003E-2</v>
      </c>
      <c r="L362" s="51">
        <v>3.3609E-2</v>
      </c>
      <c r="M362" s="51">
        <v>3.5378E-2</v>
      </c>
      <c r="N362" s="51">
        <v>2.1770000000000001E-2</v>
      </c>
      <c r="O362" s="52">
        <v>150.38630000000001</v>
      </c>
      <c r="P362" s="50">
        <v>1730</v>
      </c>
      <c r="Q362" s="52">
        <v>1936.48</v>
      </c>
      <c r="R362" s="50">
        <v>8136.9000000000005</v>
      </c>
      <c r="S362" s="30">
        <v>108.773</v>
      </c>
      <c r="T362" s="50">
        <v>6.9114000000000004</v>
      </c>
      <c r="U362" s="50">
        <v>6.9236000000000004</v>
      </c>
      <c r="V362" s="50">
        <v>2.605</v>
      </c>
      <c r="W362" s="22">
        <v>2.71</v>
      </c>
      <c r="X362" s="22">
        <v>2.665</v>
      </c>
    </row>
    <row r="363" spans="1:24" ht="18.75" customHeight="1">
      <c r="A363" s="175">
        <v>44804</v>
      </c>
      <c r="B363" s="50">
        <v>168.78569999999999</v>
      </c>
      <c r="C363" s="50">
        <v>136.6499</v>
      </c>
      <c r="D363" s="50">
        <v>140.13499999999999</v>
      </c>
      <c r="E363" s="50">
        <v>25.87</v>
      </c>
      <c r="F363" s="51">
        <v>2.9003000000000001E-2</v>
      </c>
      <c r="G363" s="51">
        <v>3.4929000000000002E-2</v>
      </c>
      <c r="H363" s="51">
        <v>3.5149E-2</v>
      </c>
      <c r="I363" s="51">
        <v>3.3508000000000003E-2</v>
      </c>
      <c r="J363" s="51">
        <v>3.1926000000000003E-2</v>
      </c>
      <c r="K363" s="51">
        <v>3.3064000000000003E-2</v>
      </c>
      <c r="L363" s="51">
        <v>3.2925999999999997E-2</v>
      </c>
      <c r="M363" s="51">
        <v>3.5149E-2</v>
      </c>
      <c r="N363" s="51">
        <v>2.1819999999999999E-2</v>
      </c>
      <c r="O363" s="52">
        <v>150.3922</v>
      </c>
      <c r="P363" s="50">
        <v>1730</v>
      </c>
      <c r="Q363" s="52">
        <v>1936.48</v>
      </c>
      <c r="R363" s="50">
        <v>8136.9000000000005</v>
      </c>
      <c r="S363" s="30">
        <v>108.83499999999999</v>
      </c>
      <c r="T363" s="50">
        <v>6.9088000000000003</v>
      </c>
      <c r="U363" s="50">
        <v>6.9154999999999998</v>
      </c>
      <c r="V363" s="50">
        <v>2.64</v>
      </c>
      <c r="W363" s="22">
        <v>2.75</v>
      </c>
      <c r="X363" s="22">
        <v>2.7</v>
      </c>
    </row>
    <row r="364" spans="1:24" ht="18.75" customHeight="1">
      <c r="A364" s="175">
        <v>44803</v>
      </c>
      <c r="B364" s="50">
        <v>168.93100000000001</v>
      </c>
      <c r="C364" s="50">
        <v>135.29150000000001</v>
      </c>
      <c r="D364" s="50">
        <v>135.6</v>
      </c>
      <c r="E364" s="50">
        <v>26.21</v>
      </c>
      <c r="F364" s="51">
        <v>2.8568E-2</v>
      </c>
      <c r="G364" s="51">
        <v>3.4416000000000002E-2</v>
      </c>
      <c r="H364" s="51">
        <v>3.4638000000000002E-2</v>
      </c>
      <c r="I364" s="51">
        <v>3.2648999999999997E-2</v>
      </c>
      <c r="J364" s="51">
        <v>3.1025E-2</v>
      </c>
      <c r="K364" s="51">
        <v>3.2078000000000002E-2</v>
      </c>
      <c r="L364" s="51">
        <v>3.2155000000000003E-2</v>
      </c>
      <c r="M364" s="51">
        <v>3.4638000000000002E-2</v>
      </c>
      <c r="N364" s="51">
        <v>2.1850000000000001E-2</v>
      </c>
      <c r="O364" s="52">
        <v>150.37450000000001</v>
      </c>
      <c r="P364" s="50">
        <v>1730</v>
      </c>
      <c r="Q364" s="52">
        <v>1936.48</v>
      </c>
      <c r="R364" s="50">
        <v>8136.9000000000005</v>
      </c>
      <c r="S364" s="30">
        <v>108.803</v>
      </c>
      <c r="T364" s="50">
        <v>6.8716999999999997</v>
      </c>
      <c r="U364" s="50">
        <v>6.8947000000000003</v>
      </c>
      <c r="V364" s="50">
        <v>2.6150000000000002</v>
      </c>
      <c r="W364" s="22">
        <v>2.74</v>
      </c>
      <c r="X364" s="22">
        <v>2.7</v>
      </c>
    </row>
    <row r="365" spans="1:24" ht="18.75" customHeight="1">
      <c r="A365" s="175">
        <v>44802</v>
      </c>
      <c r="B365" s="50">
        <v>168.7561</v>
      </c>
      <c r="C365" s="50">
        <v>135.69239999999999</v>
      </c>
      <c r="D365" s="50">
        <v>129.70099999999999</v>
      </c>
      <c r="E365" s="50">
        <v>26.21</v>
      </c>
      <c r="F365" s="51">
        <v>2.8531000000000001E-2</v>
      </c>
      <c r="G365" s="51">
        <v>3.4231999999999999E-2</v>
      </c>
      <c r="H365" s="51">
        <v>3.4410000000000003E-2</v>
      </c>
      <c r="I365" s="51">
        <v>3.2529000000000002E-2</v>
      </c>
      <c r="J365" s="51">
        <v>3.1023999999999999E-2</v>
      </c>
      <c r="K365" s="51">
        <v>3.2052999999999998E-2</v>
      </c>
      <c r="L365" s="51">
        <v>3.2398999999999997E-2</v>
      </c>
      <c r="M365" s="51">
        <v>3.4410000000000003E-2</v>
      </c>
      <c r="N365" s="51">
        <v>2.2159999999999999E-2</v>
      </c>
      <c r="O365" s="52">
        <v>150.34979999999999</v>
      </c>
      <c r="P365" s="50">
        <v>1730</v>
      </c>
      <c r="Q365" s="52">
        <v>1936.48</v>
      </c>
      <c r="R365" s="50">
        <v>8136.9000000000005</v>
      </c>
      <c r="S365" s="30">
        <v>108.47</v>
      </c>
      <c r="T365" s="50">
        <v>6.8491999999999997</v>
      </c>
      <c r="U365" s="50">
        <v>6.8514999999999997</v>
      </c>
      <c r="V365" s="50">
        <v>2.5550000000000002</v>
      </c>
      <c r="W365" s="22">
        <v>2.69</v>
      </c>
      <c r="X365" s="22">
        <v>2.64</v>
      </c>
    </row>
    <row r="366" spans="1:24" ht="18.75" customHeight="1">
      <c r="A366" s="175">
        <v>44799</v>
      </c>
      <c r="B366" s="50">
        <v>169.3313</v>
      </c>
      <c r="C366" s="50">
        <v>136.58269999999999</v>
      </c>
      <c r="D366" s="50">
        <v>129.70099999999999</v>
      </c>
      <c r="E366" s="50">
        <v>25.56</v>
      </c>
      <c r="F366" s="51">
        <v>2.8173E-2</v>
      </c>
      <c r="G366" s="51">
        <v>3.3966000000000003E-2</v>
      </c>
      <c r="H366" s="51">
        <v>3.3930000000000002E-2</v>
      </c>
      <c r="I366" s="51">
        <v>3.2051000000000003E-2</v>
      </c>
      <c r="J366" s="51">
        <v>3.0408999999999999E-2</v>
      </c>
      <c r="K366" s="51">
        <v>3.1350000000000003E-2</v>
      </c>
      <c r="L366" s="51">
        <v>3.1919999999999997E-2</v>
      </c>
      <c r="M366" s="51">
        <v>3.3930000000000002E-2</v>
      </c>
      <c r="N366" s="51">
        <v>2.2380000000000001E-2</v>
      </c>
      <c r="O366" s="52">
        <v>150.30359999999999</v>
      </c>
      <c r="P366" s="50">
        <v>1730</v>
      </c>
      <c r="Q366" s="52">
        <v>1936.48</v>
      </c>
      <c r="R366" s="50">
        <v>8136.9000000000005</v>
      </c>
      <c r="S366" s="30">
        <v>108.67700000000001</v>
      </c>
      <c r="T366" s="50">
        <v>6.8594999999999997</v>
      </c>
      <c r="U366" s="50">
        <v>6.8773999999999997</v>
      </c>
      <c r="V366" s="50">
        <v>2.4750000000000001</v>
      </c>
      <c r="W366" s="22">
        <v>2.59</v>
      </c>
      <c r="X366" s="22">
        <v>2.56</v>
      </c>
    </row>
    <row r="367" spans="1:24" ht="18.75" customHeight="1">
      <c r="A367" s="175">
        <v>44798</v>
      </c>
      <c r="B367" s="50">
        <v>169.11959999999999</v>
      </c>
      <c r="C367" s="50">
        <v>134.54949999999999</v>
      </c>
      <c r="D367" s="50">
        <v>131.97999999999999</v>
      </c>
      <c r="E367" s="50">
        <v>21.78</v>
      </c>
      <c r="F367" s="51">
        <v>2.7845999999999999E-2</v>
      </c>
      <c r="G367" s="51">
        <v>3.3661000000000003E-2</v>
      </c>
      <c r="H367" s="51">
        <v>3.3586999999999999E-2</v>
      </c>
      <c r="I367" s="51">
        <v>3.1522000000000001E-2</v>
      </c>
      <c r="J367" s="51">
        <v>3.0258E-2</v>
      </c>
      <c r="K367" s="51">
        <v>3.1094E-2</v>
      </c>
      <c r="L367" s="51">
        <v>3.2406999999999998E-2</v>
      </c>
      <c r="M367" s="51">
        <v>3.3586999999999999E-2</v>
      </c>
      <c r="N367" s="51">
        <v>2.248E-2</v>
      </c>
      <c r="O367" s="52">
        <v>150.2243</v>
      </c>
      <c r="P367" s="50">
        <v>1730</v>
      </c>
      <c r="Q367" s="52">
        <v>1936.48</v>
      </c>
      <c r="R367" s="50">
        <v>8136.9000000000005</v>
      </c>
      <c r="S367" s="30">
        <v>108.624</v>
      </c>
      <c r="T367" s="50">
        <v>6.835</v>
      </c>
      <c r="U367" s="50">
        <v>6.8544</v>
      </c>
      <c r="V367" s="50">
        <v>2.5150000000000001</v>
      </c>
      <c r="W367" s="22">
        <v>2.64</v>
      </c>
      <c r="X367" s="22">
        <v>2.605</v>
      </c>
    </row>
    <row r="368" spans="1:24" ht="18.75" customHeight="1">
      <c r="A368" s="175">
        <v>44797</v>
      </c>
      <c r="B368" s="50">
        <v>168.47630000000001</v>
      </c>
      <c r="C368" s="50">
        <v>131.3817</v>
      </c>
      <c r="D368" s="50">
        <v>138</v>
      </c>
      <c r="E368" s="50">
        <v>22.82</v>
      </c>
      <c r="F368" s="51">
        <v>2.7359999999999999E-2</v>
      </c>
      <c r="G368" s="51">
        <v>3.3904999999999998E-2</v>
      </c>
      <c r="H368" s="51">
        <v>3.3921E-2</v>
      </c>
      <c r="I368" s="51">
        <v>3.2330999999999999E-2</v>
      </c>
      <c r="J368" s="51">
        <v>3.1039000000000001E-2</v>
      </c>
      <c r="K368" s="51">
        <v>3.1890000000000002E-2</v>
      </c>
      <c r="L368" s="51">
        <v>3.3123E-2</v>
      </c>
      <c r="M368" s="51">
        <v>3.3921E-2</v>
      </c>
      <c r="N368" s="51">
        <v>2.2249999999999999E-2</v>
      </c>
      <c r="O368" s="52">
        <v>150.22280000000001</v>
      </c>
      <c r="P368" s="50">
        <v>1730</v>
      </c>
      <c r="Q368" s="52">
        <v>1936.48</v>
      </c>
      <c r="R368" s="50">
        <v>8136.9000000000005</v>
      </c>
      <c r="S368" s="30">
        <v>109.04600000000001</v>
      </c>
      <c r="T368" s="50">
        <v>6.8483000000000001</v>
      </c>
      <c r="U368" s="50">
        <v>6.8677999999999999</v>
      </c>
      <c r="V368" s="50">
        <v>2.56</v>
      </c>
      <c r="W368" s="22">
        <v>2.7</v>
      </c>
      <c r="X368" s="22">
        <v>2.66995</v>
      </c>
    </row>
    <row r="369" spans="1:24" ht="18.75" customHeight="1">
      <c r="A369" s="175">
        <v>44796</v>
      </c>
      <c r="B369" s="50">
        <v>168.6703</v>
      </c>
      <c r="C369" s="50">
        <v>130.18049999999999</v>
      </c>
      <c r="D369" s="50">
        <v>144.393</v>
      </c>
      <c r="E369" s="50">
        <v>24.11</v>
      </c>
      <c r="F369" s="51">
        <v>2.6693999999999999E-2</v>
      </c>
      <c r="G369" s="51">
        <v>3.2996999999999999E-2</v>
      </c>
      <c r="H369" s="51">
        <v>3.3416000000000001E-2</v>
      </c>
      <c r="I369" s="51">
        <v>3.1648000000000003E-2</v>
      </c>
      <c r="J369" s="51">
        <v>3.0460999999999998E-2</v>
      </c>
      <c r="K369" s="51">
        <v>3.1322000000000003E-2</v>
      </c>
      <c r="L369" s="51">
        <v>3.2550000000000003E-2</v>
      </c>
      <c r="M369" s="51">
        <v>3.3416000000000001E-2</v>
      </c>
      <c r="N369" s="51">
        <v>2.2329999999999999E-2</v>
      </c>
      <c r="O369" s="52">
        <v>150.26779999999999</v>
      </c>
      <c r="P369" s="50">
        <v>1730</v>
      </c>
      <c r="Q369" s="52">
        <v>1936.48</v>
      </c>
      <c r="R369" s="50">
        <v>8136.9000000000005</v>
      </c>
      <c r="S369" s="30">
        <v>108.169</v>
      </c>
      <c r="T369" s="50">
        <v>6.8175999999999997</v>
      </c>
      <c r="U369" s="50">
        <v>6.8357999999999999</v>
      </c>
      <c r="V369" s="50">
        <v>2.52</v>
      </c>
      <c r="W369" s="22">
        <v>2.6549999999999998</v>
      </c>
      <c r="X369" s="22">
        <v>2.625</v>
      </c>
    </row>
    <row r="370" spans="1:24" ht="18.75" customHeight="1">
      <c r="A370" s="175">
        <v>44795</v>
      </c>
      <c r="B370" s="50">
        <v>168.6524</v>
      </c>
      <c r="C370" s="50">
        <v>129.23429999999999</v>
      </c>
      <c r="D370" s="50">
        <v>145.749</v>
      </c>
      <c r="E370" s="50">
        <v>23.8</v>
      </c>
      <c r="F370" s="51">
        <v>2.6962E-2</v>
      </c>
      <c r="G370" s="51">
        <v>3.3098000000000002E-2</v>
      </c>
      <c r="H370" s="51">
        <v>3.3498E-2</v>
      </c>
      <c r="I370" s="51">
        <v>3.1577000000000001E-2</v>
      </c>
      <c r="J370" s="51">
        <v>3.0145999999999999E-2</v>
      </c>
      <c r="K370" s="51">
        <v>3.1038E-2</v>
      </c>
      <c r="L370" s="51">
        <v>3.2254999999999999E-2</v>
      </c>
      <c r="M370" s="51">
        <v>3.3498E-2</v>
      </c>
      <c r="N370" s="51">
        <v>2.2120000000000001E-2</v>
      </c>
      <c r="O370" s="52">
        <v>150.23339999999999</v>
      </c>
      <c r="P370" s="50">
        <v>1730</v>
      </c>
      <c r="Q370" s="52">
        <v>1936.48</v>
      </c>
      <c r="R370" s="50">
        <v>8136.9000000000005</v>
      </c>
      <c r="S370" s="30">
        <v>107.48399999999999</v>
      </c>
      <c r="T370" s="50">
        <v>6.7862999999999998</v>
      </c>
      <c r="U370" s="50">
        <v>6.8030999999999997</v>
      </c>
      <c r="V370" s="50">
        <v>2.5049999999999999</v>
      </c>
      <c r="W370" s="22">
        <v>2.65</v>
      </c>
      <c r="X370" s="22">
        <v>2.63</v>
      </c>
    </row>
    <row r="371" spans="1:24" ht="18.75" customHeight="1">
      <c r="A371" s="175">
        <v>44792</v>
      </c>
      <c r="B371" s="50">
        <v>169.04400000000001</v>
      </c>
      <c r="C371" s="50">
        <v>127.4161</v>
      </c>
      <c r="D371" s="50">
        <v>136.18600000000001</v>
      </c>
      <c r="E371" s="50">
        <v>20.6</v>
      </c>
      <c r="F371" s="51">
        <v>2.6450999999999999E-2</v>
      </c>
      <c r="G371" s="51">
        <v>3.2337999999999999E-2</v>
      </c>
      <c r="H371" s="51">
        <v>3.2606000000000003E-2</v>
      </c>
      <c r="I371" s="51">
        <v>3.0932999999999999E-2</v>
      </c>
      <c r="J371" s="51">
        <v>2.9721000000000001E-2</v>
      </c>
      <c r="K371" s="51">
        <v>3.0473E-2</v>
      </c>
      <c r="L371" s="51">
        <v>3.2120000000000003E-2</v>
      </c>
      <c r="M371" s="51">
        <v>3.2606000000000003E-2</v>
      </c>
      <c r="N371" s="51">
        <v>2.1989999999999999E-2</v>
      </c>
      <c r="O371" s="52">
        <v>150.21809999999999</v>
      </c>
      <c r="P371" s="50">
        <v>1730</v>
      </c>
      <c r="Q371" s="52">
        <v>1936.48</v>
      </c>
      <c r="R371" s="50">
        <v>8136.9000000000005</v>
      </c>
      <c r="S371" s="30">
        <v>106.574</v>
      </c>
      <c r="T371" s="50">
        <v>6.7811000000000003</v>
      </c>
      <c r="U371" s="50">
        <v>6.7942</v>
      </c>
      <c r="V371" s="50">
        <v>2.5350000000000001</v>
      </c>
      <c r="W371" s="22">
        <v>2.6749999999999998</v>
      </c>
      <c r="X371" s="22">
        <v>2.65</v>
      </c>
    </row>
    <row r="372" spans="1:24" ht="18.75" customHeight="1">
      <c r="A372" s="175">
        <v>44791</v>
      </c>
      <c r="B372" s="50">
        <v>169.53880000000001</v>
      </c>
      <c r="C372" s="50">
        <v>126.3304</v>
      </c>
      <c r="D372" s="50">
        <v>136.00800000000001</v>
      </c>
      <c r="E372" s="50">
        <v>19.559999999999999</v>
      </c>
      <c r="F372" s="51">
        <v>2.6200000000000001E-2</v>
      </c>
      <c r="G372" s="51">
        <v>3.1974000000000002E-2</v>
      </c>
      <c r="H372" s="51">
        <v>3.2244000000000002E-2</v>
      </c>
      <c r="I372" s="51">
        <v>3.0270999999999999E-2</v>
      </c>
      <c r="J372" s="51">
        <v>2.8822E-2</v>
      </c>
      <c r="K372" s="51">
        <v>2.9680999999999999E-2</v>
      </c>
      <c r="L372" s="51">
        <v>3.1364999999999997E-2</v>
      </c>
      <c r="M372" s="51">
        <v>3.2244000000000002E-2</v>
      </c>
      <c r="N372" s="51">
        <v>2.1919999999999999E-2</v>
      </c>
      <c r="O372" s="52">
        <v>150.23650000000001</v>
      </c>
      <c r="P372" s="50">
        <v>1730</v>
      </c>
      <c r="Q372" s="52">
        <v>1936.48</v>
      </c>
      <c r="R372" s="50">
        <v>8136.9000000000005</v>
      </c>
      <c r="S372" s="30">
        <v>106.5</v>
      </c>
      <c r="T372" s="50">
        <v>6.7881999999999998</v>
      </c>
      <c r="U372" s="50">
        <v>6.7919999999999998</v>
      </c>
      <c r="V372" s="50">
        <v>2.4700000000000002</v>
      </c>
      <c r="W372" s="22">
        <v>2.605</v>
      </c>
      <c r="X372" s="22">
        <v>2.585</v>
      </c>
    </row>
    <row r="373" spans="1:24" ht="18.75" customHeight="1">
      <c r="A373" s="175">
        <v>44790</v>
      </c>
      <c r="B373" s="50">
        <v>169.38499999999999</v>
      </c>
      <c r="C373" s="50">
        <v>125.9757</v>
      </c>
      <c r="D373" s="50">
        <v>132.58099999999999</v>
      </c>
      <c r="E373" s="50">
        <v>19.899999999999999</v>
      </c>
      <c r="F373" s="51">
        <v>2.6072999999999999E-2</v>
      </c>
      <c r="G373" s="51">
        <v>3.2848000000000002E-2</v>
      </c>
      <c r="H373" s="51">
        <v>3.2769E-2</v>
      </c>
      <c r="I373" s="51">
        <v>3.0511E-2</v>
      </c>
      <c r="J373" s="51">
        <v>2.8968000000000001E-2</v>
      </c>
      <c r="K373" s="51">
        <v>2.9881999999999999E-2</v>
      </c>
      <c r="L373" s="51">
        <v>3.1512999999999999E-2</v>
      </c>
      <c r="M373" s="51">
        <v>3.2769E-2</v>
      </c>
      <c r="N373" s="51">
        <v>2.2249999999999999E-2</v>
      </c>
      <c r="O373" s="52">
        <v>150.0968</v>
      </c>
      <c r="P373" s="50">
        <v>1730</v>
      </c>
      <c r="Q373" s="52">
        <v>1936.48</v>
      </c>
      <c r="R373" s="50">
        <v>8136.9000000000005</v>
      </c>
      <c r="S373" s="30">
        <v>106.54600000000001</v>
      </c>
      <c r="T373" s="50">
        <v>6.7735000000000003</v>
      </c>
      <c r="U373" s="50">
        <v>6.8158000000000003</v>
      </c>
      <c r="V373" s="50">
        <v>2.4700000000000002</v>
      </c>
      <c r="W373" s="22">
        <v>2.5649999999999999</v>
      </c>
      <c r="X373" s="22">
        <v>2.54</v>
      </c>
    </row>
    <row r="374" spans="1:24" ht="18.75" customHeight="1">
      <c r="A374" s="175">
        <v>44789</v>
      </c>
      <c r="B374" s="50">
        <v>169.9571</v>
      </c>
      <c r="C374" s="50">
        <v>126.21850000000001</v>
      </c>
      <c r="D374" s="50">
        <v>136.22900000000001</v>
      </c>
      <c r="E374" s="50">
        <v>19.690000000000001</v>
      </c>
      <c r="F374" s="51">
        <v>2.5870000000000001E-2</v>
      </c>
      <c r="G374" s="51">
        <v>3.2573999999999999E-2</v>
      </c>
      <c r="H374" s="51">
        <v>3.2021000000000001E-2</v>
      </c>
      <c r="I374" s="51">
        <v>2.9529E-2</v>
      </c>
      <c r="J374" s="51">
        <v>2.8041E-2</v>
      </c>
      <c r="K374" s="51">
        <v>2.887E-2</v>
      </c>
      <c r="L374" s="51">
        <v>3.0890999999999998E-2</v>
      </c>
      <c r="M374" s="51">
        <v>3.2021000000000001E-2</v>
      </c>
      <c r="N374" s="51">
        <v>2.1999999999999999E-2</v>
      </c>
      <c r="O374" s="52">
        <v>149.92330000000001</v>
      </c>
      <c r="P374" s="50">
        <v>1730</v>
      </c>
      <c r="Q374" s="52">
        <v>1936.48</v>
      </c>
      <c r="R374" s="50">
        <v>8136.9000000000005</v>
      </c>
      <c r="S374" s="30">
        <v>105.631</v>
      </c>
      <c r="T374" s="50">
        <v>6.7427999999999999</v>
      </c>
      <c r="U374" s="50">
        <v>6.7380000000000004</v>
      </c>
      <c r="V374" s="50">
        <v>2.5700500000000002</v>
      </c>
      <c r="W374" s="22">
        <v>2.65</v>
      </c>
      <c r="X374" s="22">
        <v>2.63</v>
      </c>
    </row>
    <row r="375" spans="1:24" ht="18.75" customHeight="1">
      <c r="A375" s="175">
        <v>44788</v>
      </c>
      <c r="B375" s="50">
        <v>169.61949999999999</v>
      </c>
      <c r="C375" s="50">
        <v>122.4936</v>
      </c>
      <c r="D375" s="50">
        <v>136.22900000000001</v>
      </c>
      <c r="E375" s="50">
        <v>19.95</v>
      </c>
      <c r="F375" s="51">
        <v>2.5371000000000001E-2</v>
      </c>
      <c r="G375" s="51">
        <v>3.1821000000000002E-2</v>
      </c>
      <c r="H375" s="51">
        <v>3.1112000000000001E-2</v>
      </c>
      <c r="I375" s="51">
        <v>2.8996999999999998E-2</v>
      </c>
      <c r="J375" s="51">
        <v>2.7878E-2</v>
      </c>
      <c r="K375" s="51">
        <v>2.8517000000000001E-2</v>
      </c>
      <c r="L375" s="51">
        <v>3.1012999999999999E-2</v>
      </c>
      <c r="M375" s="51">
        <v>3.1112000000000001E-2</v>
      </c>
      <c r="N375" s="51">
        <v>2.2169999999999999E-2</v>
      </c>
      <c r="O375" s="52">
        <v>149.84039999999999</v>
      </c>
      <c r="P375" s="50">
        <v>1730</v>
      </c>
      <c r="Q375" s="52">
        <v>1936.48</v>
      </c>
      <c r="R375" s="50">
        <v>8136.9000000000005</v>
      </c>
      <c r="S375" s="30">
        <v>105.09</v>
      </c>
      <c r="T375" s="50">
        <v>6.7447999999999997</v>
      </c>
      <c r="U375" s="50">
        <v>6.7438000000000002</v>
      </c>
      <c r="V375" s="50">
        <v>2.5499999999999998</v>
      </c>
      <c r="W375" s="22">
        <v>2.66</v>
      </c>
      <c r="X375" s="22">
        <v>2.64</v>
      </c>
    </row>
    <row r="376" spans="1:24" ht="18.75" customHeight="1">
      <c r="A376" s="175">
        <v>44785</v>
      </c>
      <c r="B376" s="50">
        <v>169.3329</v>
      </c>
      <c r="C376" s="50">
        <v>122.2577</v>
      </c>
      <c r="D376" s="50">
        <v>139.142</v>
      </c>
      <c r="E376" s="50">
        <v>19.53</v>
      </c>
      <c r="F376" s="51">
        <v>2.5167999999999999E-2</v>
      </c>
      <c r="G376" s="51">
        <v>3.2421999999999999E-2</v>
      </c>
      <c r="H376" s="51">
        <v>3.1800000000000002E-2</v>
      </c>
      <c r="I376" s="51">
        <v>2.9562000000000001E-2</v>
      </c>
      <c r="J376" s="51">
        <v>2.8312E-2</v>
      </c>
      <c r="K376" s="51">
        <v>2.8993999999999999E-2</v>
      </c>
      <c r="L376" s="51">
        <v>3.1078000000000001E-2</v>
      </c>
      <c r="M376" s="51">
        <v>3.1800000000000002E-2</v>
      </c>
      <c r="N376" s="51">
        <v>2.3060000000000001E-2</v>
      </c>
      <c r="O376" s="52">
        <v>149.7629</v>
      </c>
      <c r="P376" s="50">
        <v>1730</v>
      </c>
      <c r="Q376" s="52">
        <v>1936.48</v>
      </c>
      <c r="R376" s="50">
        <v>8136.9000000000005</v>
      </c>
      <c r="S376" s="30">
        <v>105.196</v>
      </c>
      <c r="T376" s="50">
        <v>6.7237999999999998</v>
      </c>
      <c r="U376" s="50">
        <v>6.7230999999999996</v>
      </c>
      <c r="V376" s="50">
        <v>2.61</v>
      </c>
      <c r="W376" s="22">
        <v>2.71</v>
      </c>
      <c r="X376" s="22">
        <v>2.69</v>
      </c>
    </row>
    <row r="377" spans="1:24" ht="18.75" customHeight="1">
      <c r="A377" s="175">
        <v>44784</v>
      </c>
      <c r="B377" s="50">
        <v>168.9562</v>
      </c>
      <c r="C377" s="50">
        <v>122.7492</v>
      </c>
      <c r="D377" s="50">
        <v>151.33799999999999</v>
      </c>
      <c r="E377" s="50">
        <v>20.2</v>
      </c>
      <c r="F377" s="51">
        <v>2.5146999999999999E-2</v>
      </c>
      <c r="G377" s="51">
        <v>3.2184999999999998E-2</v>
      </c>
      <c r="H377" s="51">
        <v>3.1718000000000003E-2</v>
      </c>
      <c r="I377" s="51">
        <v>2.9867000000000001E-2</v>
      </c>
      <c r="J377" s="51">
        <v>2.8875999999999999E-2</v>
      </c>
      <c r="K377" s="51">
        <v>2.947E-2</v>
      </c>
      <c r="L377" s="51">
        <v>3.1748999999999999E-2</v>
      </c>
      <c r="M377" s="51">
        <v>3.1718000000000003E-2</v>
      </c>
      <c r="N377" s="51">
        <v>2.3120000000000002E-2</v>
      </c>
      <c r="O377" s="52">
        <v>149.7741</v>
      </c>
      <c r="P377" s="50">
        <v>1730</v>
      </c>
      <c r="Q377" s="52">
        <v>1936.48</v>
      </c>
      <c r="R377" s="50">
        <v>8136.9000000000005</v>
      </c>
      <c r="S377" s="30">
        <v>106.374</v>
      </c>
      <c r="T377" s="50">
        <v>6.7526999999999999</v>
      </c>
      <c r="U377" s="50">
        <v>6.7552000000000003</v>
      </c>
      <c r="V377" s="50">
        <v>2.6349999999999998</v>
      </c>
      <c r="W377" s="22">
        <v>2.73</v>
      </c>
      <c r="X377" s="22">
        <v>2.7149999999999999</v>
      </c>
    </row>
    <row r="378" spans="1:24" ht="18.75" customHeight="1">
      <c r="A378" s="175">
        <v>44783</v>
      </c>
      <c r="B378" s="50">
        <v>169.33</v>
      </c>
      <c r="C378" s="50">
        <v>122.94459999999999</v>
      </c>
      <c r="D378" s="50">
        <v>151.33799999999999</v>
      </c>
      <c r="E378" s="50">
        <v>19.739999999999998</v>
      </c>
      <c r="F378" s="51">
        <v>2.5687999999999999E-2</v>
      </c>
      <c r="G378" s="51">
        <v>3.2141000000000003E-2</v>
      </c>
      <c r="H378" s="51">
        <v>3.1441999999999998E-2</v>
      </c>
      <c r="I378" s="51">
        <v>2.9215999999999999E-2</v>
      </c>
      <c r="J378" s="51">
        <v>2.7809E-2</v>
      </c>
      <c r="K378" s="51">
        <v>2.8587999999999999E-2</v>
      </c>
      <c r="L378" s="51">
        <v>3.0325999999999999E-2</v>
      </c>
      <c r="M378" s="51">
        <v>3.1441999999999998E-2</v>
      </c>
      <c r="N378" s="51">
        <v>2.2960000000000001E-2</v>
      </c>
      <c r="O378" s="52">
        <v>149.7963</v>
      </c>
      <c r="P378" s="50">
        <v>1730</v>
      </c>
      <c r="Q378" s="52">
        <v>1936.48</v>
      </c>
      <c r="R378" s="50">
        <v>8136.9000000000005</v>
      </c>
      <c r="S378" s="30">
        <v>106.435</v>
      </c>
      <c r="T378" s="50">
        <v>6.7511999999999999</v>
      </c>
      <c r="U378" s="50">
        <v>6.7622</v>
      </c>
      <c r="V378" s="50">
        <v>2.58</v>
      </c>
      <c r="W378" s="22">
        <v>2.67</v>
      </c>
      <c r="X378" s="22">
        <v>2.65</v>
      </c>
    </row>
    <row r="379" spans="1:24" ht="18.75" customHeight="1">
      <c r="A379" s="175">
        <v>44782</v>
      </c>
      <c r="B379" s="50">
        <v>169.28550000000001</v>
      </c>
      <c r="C379" s="50">
        <v>123.14960000000001</v>
      </c>
      <c r="D379" s="50">
        <v>148.732</v>
      </c>
      <c r="E379" s="50">
        <v>21.77</v>
      </c>
      <c r="F379" s="51">
        <v>2.5613E-2</v>
      </c>
      <c r="G379" s="51">
        <v>3.2696000000000003E-2</v>
      </c>
      <c r="H379" s="51">
        <v>3.2050000000000002E-2</v>
      </c>
      <c r="I379" s="51">
        <v>2.9607999999999999E-2</v>
      </c>
      <c r="J379" s="51">
        <v>2.7772999999999999E-2</v>
      </c>
      <c r="K379" s="51">
        <v>2.8763E-2</v>
      </c>
      <c r="L379" s="51">
        <v>2.9895000000000001E-2</v>
      </c>
      <c r="M379" s="51">
        <v>3.2050000000000002E-2</v>
      </c>
      <c r="N379" s="51">
        <v>2.2950000000000002E-2</v>
      </c>
      <c r="O379" s="52">
        <v>149.71729999999999</v>
      </c>
      <c r="P379" s="50">
        <v>1730</v>
      </c>
      <c r="Q379" s="52">
        <v>1936.48</v>
      </c>
      <c r="R379" s="50">
        <v>8136.9000000000005</v>
      </c>
      <c r="S379" s="30">
        <v>106.621</v>
      </c>
      <c r="T379" s="50">
        <v>6.7618999999999998</v>
      </c>
      <c r="U379" s="50">
        <v>6.7659000000000002</v>
      </c>
      <c r="V379" s="50">
        <v>2.5499999999999998</v>
      </c>
      <c r="W379" s="22">
        <v>2.63</v>
      </c>
      <c r="X379" s="22">
        <v>2.6</v>
      </c>
    </row>
    <row r="380" spans="1:24" ht="18.75" customHeight="1">
      <c r="A380" s="175">
        <v>44781</v>
      </c>
      <c r="B380" s="50">
        <v>169.5078</v>
      </c>
      <c r="C380" s="50">
        <v>123.2418</v>
      </c>
      <c r="D380" s="50">
        <v>148.732</v>
      </c>
      <c r="E380" s="50">
        <v>21.29</v>
      </c>
      <c r="F380" s="51">
        <v>2.4961000000000001E-2</v>
      </c>
      <c r="G380" s="51">
        <v>3.2052999999999998E-2</v>
      </c>
      <c r="H380" s="51">
        <v>3.1399999999999997E-2</v>
      </c>
      <c r="I380" s="51">
        <v>2.9061E-2</v>
      </c>
      <c r="J380" s="51">
        <v>2.7571999999999999E-2</v>
      </c>
      <c r="K380" s="51">
        <v>2.8435999999999999E-2</v>
      </c>
      <c r="L380" s="51">
        <v>2.9846999999999999E-2</v>
      </c>
      <c r="M380" s="51">
        <v>3.1399999999999997E-2</v>
      </c>
      <c r="N380" s="51">
        <v>2.2519999999999998E-2</v>
      </c>
      <c r="O380" s="52">
        <v>149.68940000000001</v>
      </c>
      <c r="P380" s="50">
        <v>1730</v>
      </c>
      <c r="Q380" s="52">
        <v>1936.48</v>
      </c>
      <c r="R380" s="50">
        <v>8136.9000000000005</v>
      </c>
      <c r="S380" s="30">
        <v>105.693</v>
      </c>
      <c r="T380" s="50">
        <v>6.7492999999999999</v>
      </c>
      <c r="U380" s="50">
        <v>6.7511000000000001</v>
      </c>
      <c r="V380" s="50">
        <v>2.585</v>
      </c>
      <c r="W380" s="22">
        <v>2.665</v>
      </c>
      <c r="X380" s="22">
        <v>2.5950000000000002</v>
      </c>
    </row>
    <row r="381" spans="1:24" ht="18.75" customHeight="1">
      <c r="A381" s="175">
        <v>44778</v>
      </c>
      <c r="B381" s="50">
        <v>169.05779999999999</v>
      </c>
      <c r="C381" s="50">
        <v>124.0701</v>
      </c>
      <c r="D381" s="50">
        <v>148.35499999999999</v>
      </c>
      <c r="E381" s="50">
        <v>21.15</v>
      </c>
      <c r="F381" s="51">
        <v>2.4705999999999999E-2</v>
      </c>
      <c r="G381" s="51">
        <v>3.2257000000000001E-2</v>
      </c>
      <c r="H381" s="51">
        <v>3.1709000000000001E-2</v>
      </c>
      <c r="I381" s="51">
        <v>2.9555000000000001E-2</v>
      </c>
      <c r="J381" s="51">
        <v>2.8268000000000001E-2</v>
      </c>
      <c r="K381" s="51">
        <v>2.9013000000000001E-2</v>
      </c>
      <c r="L381" s="51">
        <v>3.0661999999999998E-2</v>
      </c>
      <c r="M381" s="51">
        <v>3.1709000000000001E-2</v>
      </c>
      <c r="N381" s="51">
        <v>2.2380000000000001E-2</v>
      </c>
      <c r="O381" s="52">
        <v>149.60740000000001</v>
      </c>
      <c r="P381" s="50">
        <v>1730</v>
      </c>
      <c r="Q381" s="52">
        <v>1936.48</v>
      </c>
      <c r="R381" s="50">
        <v>8136.9000000000005</v>
      </c>
      <c r="S381" s="30">
        <v>106.506</v>
      </c>
      <c r="T381" s="50">
        <v>6.758</v>
      </c>
      <c r="U381" s="50">
        <v>6.7628000000000004</v>
      </c>
      <c r="V381" s="50">
        <v>2.61</v>
      </c>
      <c r="W381" s="22">
        <v>2.6949999999999998</v>
      </c>
      <c r="X381" s="22">
        <v>2.58</v>
      </c>
    </row>
    <row r="382" spans="1:24" ht="18.75" customHeight="1">
      <c r="A382" s="175">
        <v>44777</v>
      </c>
      <c r="B382" s="50">
        <v>170.2568</v>
      </c>
      <c r="C382" s="50">
        <v>124.5403</v>
      </c>
      <c r="D382" s="50">
        <v>151.17500000000001</v>
      </c>
      <c r="E382" s="50">
        <v>21.44</v>
      </c>
      <c r="F382" s="51">
        <v>2.3966999999999999E-2</v>
      </c>
      <c r="G382" s="51">
        <v>3.0426999999999999E-2</v>
      </c>
      <c r="H382" s="51">
        <v>2.9773000000000001E-2</v>
      </c>
      <c r="I382" s="51">
        <v>2.7921999999999999E-2</v>
      </c>
      <c r="J382" s="51">
        <v>2.6883000000000001E-2</v>
      </c>
      <c r="K382" s="51">
        <v>2.7460999999999999E-2</v>
      </c>
      <c r="L382" s="51">
        <v>2.9652999999999999E-2</v>
      </c>
      <c r="M382" s="51">
        <v>2.9773000000000001E-2</v>
      </c>
      <c r="N382" s="51">
        <v>2.2159999999999999E-2</v>
      </c>
      <c r="O382" s="52">
        <v>149.62029999999999</v>
      </c>
      <c r="P382" s="50">
        <v>1730</v>
      </c>
      <c r="Q382" s="52">
        <v>1936.48</v>
      </c>
      <c r="R382" s="50">
        <v>8136.9000000000005</v>
      </c>
      <c r="S382" s="30">
        <v>106.241</v>
      </c>
      <c r="T382" s="50">
        <v>6.7525000000000004</v>
      </c>
      <c r="U382" s="50">
        <v>6.7786</v>
      </c>
      <c r="V382" s="50">
        <v>2.62</v>
      </c>
      <c r="W382" s="22">
        <v>2.66</v>
      </c>
      <c r="X382" s="22">
        <v>2.52</v>
      </c>
    </row>
    <row r="383" spans="1:24" ht="18.75" customHeight="1">
      <c r="A383" s="175">
        <v>44776</v>
      </c>
      <c r="B383" s="50">
        <v>170.1799</v>
      </c>
      <c r="C383" s="50">
        <v>125.7051</v>
      </c>
      <c r="D383" s="50">
        <v>150.352</v>
      </c>
      <c r="E383" s="50">
        <v>21.95</v>
      </c>
      <c r="F383" s="51">
        <v>2.4327999999999999E-2</v>
      </c>
      <c r="G383" s="51">
        <v>3.0651000000000001E-2</v>
      </c>
      <c r="H383" s="51">
        <v>3.0079999999999999E-2</v>
      </c>
      <c r="I383" s="51">
        <v>2.826E-2</v>
      </c>
      <c r="J383" s="51">
        <v>2.7046000000000001E-2</v>
      </c>
      <c r="K383" s="51">
        <v>2.7809E-2</v>
      </c>
      <c r="L383" s="51">
        <v>2.9453E-2</v>
      </c>
      <c r="M383" s="51">
        <v>3.0079999999999999E-2</v>
      </c>
      <c r="N383" s="51">
        <v>2.239E-2</v>
      </c>
      <c r="O383" s="52">
        <v>149.57589999999999</v>
      </c>
      <c r="P383" s="50">
        <v>1730</v>
      </c>
      <c r="Q383" s="52">
        <v>1936.48</v>
      </c>
      <c r="R383" s="50">
        <v>8136.9000000000005</v>
      </c>
      <c r="S383" s="30">
        <v>105.45</v>
      </c>
      <c r="T383" s="50">
        <v>6.7687999999999997</v>
      </c>
      <c r="U383" s="50">
        <v>6.7836999999999996</v>
      </c>
      <c r="V383" s="50">
        <v>2.645</v>
      </c>
      <c r="W383" s="22">
        <v>2.7050000000000001</v>
      </c>
      <c r="X383" s="22">
        <v>2.5950000000000002</v>
      </c>
    </row>
    <row r="384" spans="1:24" ht="18.75" customHeight="1">
      <c r="A384" s="175">
        <v>44775</v>
      </c>
      <c r="B384" s="50">
        <v>169.75960000000001</v>
      </c>
      <c r="C384" s="50">
        <v>126.0926</v>
      </c>
      <c r="D384" s="50">
        <v>155.33699999999999</v>
      </c>
      <c r="E384" s="50">
        <v>23.93</v>
      </c>
      <c r="F384" s="51">
        <v>2.4355000000000002E-2</v>
      </c>
      <c r="G384" s="51">
        <v>3.0508E-2</v>
      </c>
      <c r="H384" s="51">
        <v>3.0079999999999999E-2</v>
      </c>
      <c r="I384" s="51">
        <v>2.8531000000000001E-2</v>
      </c>
      <c r="J384" s="51">
        <v>2.7483E-2</v>
      </c>
      <c r="K384" s="51">
        <v>2.8181999999999999E-2</v>
      </c>
      <c r="L384" s="51">
        <v>3.0065000000000001E-2</v>
      </c>
      <c r="M384" s="51">
        <v>3.0079999999999999E-2</v>
      </c>
      <c r="N384" s="51">
        <v>2.2540000000000001E-2</v>
      </c>
      <c r="O384" s="52">
        <v>149.52189999999999</v>
      </c>
      <c r="P384" s="50">
        <v>1730</v>
      </c>
      <c r="Q384" s="52">
        <v>1945.59</v>
      </c>
      <c r="R384" s="50">
        <v>8150.2999999999993</v>
      </c>
      <c r="S384" s="30">
        <v>105.90300000000001</v>
      </c>
      <c r="T384" s="50">
        <v>6.7445000000000004</v>
      </c>
      <c r="U384" s="50">
        <v>6.7497999999999996</v>
      </c>
      <c r="V384" s="50">
        <v>2.645</v>
      </c>
      <c r="W384" s="22">
        <v>2.7050000000000001</v>
      </c>
      <c r="X384" s="22">
        <v>2.5950000000000002</v>
      </c>
    </row>
    <row r="385" spans="1:24" ht="18.75" customHeight="1">
      <c r="A385" s="175">
        <v>44774</v>
      </c>
      <c r="B385" s="50">
        <v>170.9736</v>
      </c>
      <c r="C385" s="50">
        <v>127.3509</v>
      </c>
      <c r="D385" s="50">
        <v>143.041</v>
      </c>
      <c r="E385" s="50">
        <v>22.84</v>
      </c>
      <c r="F385" s="51">
        <v>2.3089999999999999E-2</v>
      </c>
      <c r="G385" s="51">
        <v>2.8701000000000001E-2</v>
      </c>
      <c r="H385" s="51">
        <v>2.7942000000000002E-2</v>
      </c>
      <c r="I385" s="51">
        <v>2.6341E-2</v>
      </c>
      <c r="J385" s="51">
        <v>2.5732000000000001E-2</v>
      </c>
      <c r="K385" s="51">
        <v>2.6176000000000001E-2</v>
      </c>
      <c r="L385" s="51">
        <v>2.9142999999999999E-2</v>
      </c>
      <c r="M385" s="51">
        <v>2.7942000000000002E-2</v>
      </c>
      <c r="N385" s="51">
        <v>2.266E-2</v>
      </c>
      <c r="O385" s="52">
        <v>149.4486</v>
      </c>
      <c r="P385" s="50">
        <v>1730</v>
      </c>
      <c r="Q385" s="52">
        <v>1945.59</v>
      </c>
      <c r="R385" s="50">
        <v>8150.2999999999993</v>
      </c>
      <c r="S385" s="30">
        <v>106.351</v>
      </c>
      <c r="T385" s="50">
        <v>6.7473000000000001</v>
      </c>
      <c r="U385" s="50">
        <v>6.7445000000000004</v>
      </c>
      <c r="V385" s="50">
        <v>2.71</v>
      </c>
      <c r="W385" s="22">
        <v>2.7749999999999999</v>
      </c>
      <c r="X385" s="22">
        <v>2.6749999999999998</v>
      </c>
    </row>
    <row r="386" spans="1:24" ht="18.75" customHeight="1">
      <c r="A386" s="175">
        <v>44771</v>
      </c>
      <c r="B386" s="50">
        <v>170.58869999999999</v>
      </c>
      <c r="C386" s="50">
        <v>127.9246</v>
      </c>
      <c r="D386" s="50">
        <v>139.136</v>
      </c>
      <c r="E386" s="50">
        <v>21.33</v>
      </c>
      <c r="F386" s="51">
        <v>2.3168000000000001E-2</v>
      </c>
      <c r="G386" s="51">
        <v>2.8844000000000002E-2</v>
      </c>
      <c r="H386" s="51">
        <v>2.8055E-2</v>
      </c>
      <c r="I386" s="51">
        <v>2.6759999999999999E-2</v>
      </c>
      <c r="J386" s="51">
        <v>2.6487E-2</v>
      </c>
      <c r="K386" s="51">
        <v>2.6792E-2</v>
      </c>
      <c r="L386" s="51">
        <v>3.0096999999999999E-2</v>
      </c>
      <c r="M386" s="51">
        <v>2.8055E-2</v>
      </c>
      <c r="N386" s="51">
        <v>2.3E-2</v>
      </c>
      <c r="O386" s="52">
        <v>149.42599999999999</v>
      </c>
      <c r="P386" s="50">
        <v>1730</v>
      </c>
      <c r="Q386" s="52">
        <v>1945.59</v>
      </c>
      <c r="R386" s="50">
        <v>8150.2999999999993</v>
      </c>
      <c r="S386" s="30">
        <v>106.452</v>
      </c>
      <c r="T386" s="50">
        <v>6.7590000000000003</v>
      </c>
      <c r="U386" s="50">
        <v>6.7439999999999998</v>
      </c>
      <c r="V386" s="50">
        <v>2.72</v>
      </c>
      <c r="W386" s="22">
        <v>2.77</v>
      </c>
      <c r="X386" s="22">
        <v>2.67</v>
      </c>
    </row>
    <row r="387" spans="1:24" ht="18.75" customHeight="1">
      <c r="A387" s="175">
        <v>44770</v>
      </c>
      <c r="B387" s="50">
        <v>170.52160000000001</v>
      </c>
      <c r="C387" s="50">
        <v>127.76479999999999</v>
      </c>
      <c r="D387" s="50">
        <v>148.08799999999999</v>
      </c>
      <c r="E387" s="50">
        <v>22.33</v>
      </c>
      <c r="F387" s="51">
        <v>2.3275000000000001E-2</v>
      </c>
      <c r="G387" s="51">
        <v>2.8622000000000002E-2</v>
      </c>
      <c r="H387" s="51">
        <v>2.7977999999999999E-2</v>
      </c>
      <c r="I387" s="51">
        <v>2.6979E-2</v>
      </c>
      <c r="J387" s="51">
        <v>2.6759000000000002E-2</v>
      </c>
      <c r="K387" s="51">
        <v>2.7043000000000001E-2</v>
      </c>
      <c r="L387" s="51">
        <v>3.0227E-2</v>
      </c>
      <c r="M387" s="51">
        <v>2.7977999999999999E-2</v>
      </c>
      <c r="N387" s="51">
        <v>2.333E-2</v>
      </c>
      <c r="O387" s="52">
        <v>149.35910000000001</v>
      </c>
      <c r="P387" s="50">
        <v>1730</v>
      </c>
      <c r="Q387" s="52">
        <v>1945.59</v>
      </c>
      <c r="R387" s="50">
        <v>8150.2999999999993</v>
      </c>
      <c r="S387" s="30">
        <v>107.18899999999999</v>
      </c>
      <c r="T387" s="50">
        <v>6.7637999999999998</v>
      </c>
      <c r="U387" s="50">
        <v>6.7672999999999996</v>
      </c>
      <c r="V387" s="50">
        <v>2.6850000000000001</v>
      </c>
      <c r="W387" s="22">
        <v>2.7349999999999999</v>
      </c>
      <c r="X387" s="22">
        <v>2.62005</v>
      </c>
    </row>
    <row r="388" spans="1:24" ht="18.75" customHeight="1">
      <c r="A388" s="175">
        <v>44769</v>
      </c>
      <c r="B388" s="50">
        <v>169.84739999999999</v>
      </c>
      <c r="C388" s="50">
        <v>127.29510000000001</v>
      </c>
      <c r="D388" s="50">
        <v>157.011</v>
      </c>
      <c r="E388" s="50">
        <v>23.24</v>
      </c>
      <c r="F388" s="51">
        <v>2.3687E-2</v>
      </c>
      <c r="G388" s="51">
        <v>2.9978999999999999E-2</v>
      </c>
      <c r="H388" s="51">
        <v>2.9471000000000001E-2</v>
      </c>
      <c r="I388" s="51">
        <v>2.8427999999999998E-2</v>
      </c>
      <c r="J388" s="51">
        <v>2.7848999999999999E-2</v>
      </c>
      <c r="K388" s="51">
        <v>2.8346E-2</v>
      </c>
      <c r="L388" s="51">
        <v>3.0653E-2</v>
      </c>
      <c r="M388" s="51">
        <v>2.9471000000000001E-2</v>
      </c>
      <c r="N388" s="51">
        <v>2.3120000000000002E-2</v>
      </c>
      <c r="O388" s="52">
        <v>149.339</v>
      </c>
      <c r="P388" s="50">
        <v>1730</v>
      </c>
      <c r="Q388" s="52">
        <v>1945.59</v>
      </c>
      <c r="R388" s="50">
        <v>8150.2999999999993</v>
      </c>
      <c r="S388" s="30">
        <v>106.483</v>
      </c>
      <c r="T388" s="50">
        <v>6.7508999999999997</v>
      </c>
      <c r="U388" s="50">
        <v>6.7521000000000004</v>
      </c>
      <c r="V388" s="50">
        <v>2.72</v>
      </c>
      <c r="W388" s="22">
        <v>2.7650000000000001</v>
      </c>
      <c r="X388" s="22">
        <v>2.6349999999999998</v>
      </c>
    </row>
    <row r="389" spans="1:24" ht="18.75" customHeight="1">
      <c r="A389" s="175">
        <v>44768</v>
      </c>
      <c r="B389" s="50">
        <v>169.6431</v>
      </c>
      <c r="C389" s="50">
        <v>127.19110000000001</v>
      </c>
      <c r="D389" s="50">
        <v>150.29599999999999</v>
      </c>
      <c r="E389" s="50">
        <v>24.69</v>
      </c>
      <c r="F389" s="51">
        <v>2.4740000000000002E-2</v>
      </c>
      <c r="G389" s="51">
        <v>3.0528E-2</v>
      </c>
      <c r="H389" s="51">
        <v>3.0053E-2</v>
      </c>
      <c r="I389" s="51">
        <v>2.9035999999999999E-2</v>
      </c>
      <c r="J389" s="51">
        <v>2.8067999999999999E-2</v>
      </c>
      <c r="K389" s="51">
        <v>2.8864999999999998E-2</v>
      </c>
      <c r="L389" s="51">
        <v>3.0268E-2</v>
      </c>
      <c r="M389" s="51">
        <v>3.0053E-2</v>
      </c>
      <c r="N389" s="51">
        <v>2.315E-2</v>
      </c>
      <c r="O389" s="52">
        <v>149.3066</v>
      </c>
      <c r="P389" s="50">
        <v>1730</v>
      </c>
      <c r="Q389" s="52">
        <v>1945.59</v>
      </c>
      <c r="R389" s="50">
        <v>8150.2999999999993</v>
      </c>
      <c r="S389" s="30">
        <v>106.73</v>
      </c>
      <c r="T389" s="50">
        <v>6.7515000000000001</v>
      </c>
      <c r="U389" s="50">
        <v>6.7668999999999997</v>
      </c>
      <c r="V389" s="50">
        <v>2.73</v>
      </c>
      <c r="W389" s="22">
        <v>2.7850000000000001</v>
      </c>
      <c r="X389" s="22">
        <v>2.645</v>
      </c>
    </row>
    <row r="390" spans="1:24" ht="18.75" customHeight="1">
      <c r="A390" s="175">
        <v>44767</v>
      </c>
      <c r="B390" s="50">
        <v>169.58600000000001</v>
      </c>
      <c r="C390" s="50">
        <v>125.5056</v>
      </c>
      <c r="D390" s="50">
        <v>148.727</v>
      </c>
      <c r="E390" s="50">
        <v>23.36</v>
      </c>
      <c r="F390" s="51">
        <v>2.4421999999999999E-2</v>
      </c>
      <c r="G390" s="51">
        <v>3.0161E-2</v>
      </c>
      <c r="H390" s="51">
        <v>2.9666000000000001E-2</v>
      </c>
      <c r="I390" s="51">
        <v>2.8799999999999999E-2</v>
      </c>
      <c r="J390" s="51">
        <v>2.7959000000000001E-2</v>
      </c>
      <c r="K390" s="51">
        <v>2.8719000000000001E-2</v>
      </c>
      <c r="L390" s="51">
        <v>3.0162000000000001E-2</v>
      </c>
      <c r="M390" s="51">
        <v>2.9666000000000001E-2</v>
      </c>
      <c r="N390" s="51">
        <v>2.3480000000000001E-2</v>
      </c>
      <c r="O390" s="52">
        <v>149.23429999999999</v>
      </c>
      <c r="P390" s="50">
        <v>1730</v>
      </c>
      <c r="Q390" s="52">
        <v>1945.59</v>
      </c>
      <c r="R390" s="50">
        <v>8150.2999999999993</v>
      </c>
      <c r="S390" s="30">
        <v>106.91</v>
      </c>
      <c r="T390" s="50">
        <v>6.7667999999999999</v>
      </c>
      <c r="U390" s="50">
        <v>6.7706999999999997</v>
      </c>
      <c r="V390" s="50">
        <v>2.81</v>
      </c>
      <c r="W390" s="22">
        <v>2.87</v>
      </c>
      <c r="X390" s="22">
        <v>2.7149999999999999</v>
      </c>
    </row>
    <row r="391" spans="1:24" ht="18.75" customHeight="1">
      <c r="A391" s="175">
        <v>44764</v>
      </c>
      <c r="B391" s="50">
        <v>169.7176</v>
      </c>
      <c r="C391" s="50">
        <v>125.4336</v>
      </c>
      <c r="D391" s="50">
        <v>158.41200000000001</v>
      </c>
      <c r="E391" s="50">
        <v>23.03</v>
      </c>
      <c r="F391" s="51">
        <v>2.3782999999999999E-2</v>
      </c>
      <c r="G391" s="51">
        <v>2.9700000000000001E-2</v>
      </c>
      <c r="H391" s="51">
        <v>2.9142000000000001E-2</v>
      </c>
      <c r="I391" s="51">
        <v>2.843E-2</v>
      </c>
      <c r="J391" s="51">
        <v>2.7504000000000001E-2</v>
      </c>
      <c r="K391" s="51">
        <v>2.8275999999999999E-2</v>
      </c>
      <c r="L391" s="51">
        <v>2.9717E-2</v>
      </c>
      <c r="M391" s="51">
        <v>2.9142000000000001E-2</v>
      </c>
      <c r="N391" s="51">
        <v>2.3550000000000001E-2</v>
      </c>
      <c r="O391" s="52">
        <v>149.22970000000001</v>
      </c>
      <c r="P391" s="50">
        <v>1730</v>
      </c>
      <c r="Q391" s="52">
        <v>1945.59</v>
      </c>
      <c r="R391" s="50">
        <v>8150.2999999999993</v>
      </c>
      <c r="S391" s="30">
        <v>107.07599999999999</v>
      </c>
      <c r="T391" s="50">
        <v>6.7557999999999998</v>
      </c>
      <c r="U391" s="50">
        <v>6.7740999999999998</v>
      </c>
      <c r="V391" s="50">
        <v>2.7850000000000001</v>
      </c>
      <c r="W391" s="22">
        <v>2.835</v>
      </c>
      <c r="X391" s="22">
        <v>2.65</v>
      </c>
    </row>
    <row r="392" spans="1:24" ht="18.75" customHeight="1">
      <c r="A392" s="175">
        <v>44763</v>
      </c>
      <c r="B392" s="50">
        <v>168.91829999999999</v>
      </c>
      <c r="C392" s="50">
        <v>124.8158</v>
      </c>
      <c r="D392" s="50">
        <v>162.685</v>
      </c>
      <c r="E392" s="50">
        <v>23.11</v>
      </c>
      <c r="F392" s="51">
        <v>2.4094999999999998E-2</v>
      </c>
      <c r="G392" s="51">
        <v>3.0849999999999999E-2</v>
      </c>
      <c r="H392" s="51">
        <v>3.0578999999999999E-2</v>
      </c>
      <c r="I392" s="51">
        <v>2.9825999999999998E-2</v>
      </c>
      <c r="J392" s="51">
        <v>2.8747000000000002E-2</v>
      </c>
      <c r="K392" s="51">
        <v>2.9638999999999999E-2</v>
      </c>
      <c r="L392" s="51">
        <v>3.0422999999999999E-2</v>
      </c>
      <c r="M392" s="51">
        <v>3.0578999999999999E-2</v>
      </c>
      <c r="N392" s="51">
        <v>2.3429999999999999E-2</v>
      </c>
      <c r="O392" s="52">
        <v>149.17830000000001</v>
      </c>
      <c r="P392" s="50">
        <v>1730</v>
      </c>
      <c r="Q392" s="52">
        <v>1945.59</v>
      </c>
      <c r="R392" s="50">
        <v>8150.2999999999993</v>
      </c>
      <c r="S392" s="30">
        <v>106.682</v>
      </c>
      <c r="T392" s="50">
        <v>6.7442000000000002</v>
      </c>
      <c r="U392" s="50">
        <v>6.7454000000000001</v>
      </c>
      <c r="V392" s="50">
        <v>2.82</v>
      </c>
      <c r="W392" s="22">
        <v>2.84</v>
      </c>
      <c r="X392" s="22">
        <v>2.62</v>
      </c>
    </row>
    <row r="393" spans="1:24" ht="18.75" customHeight="1">
      <c r="A393" s="175">
        <v>44762</v>
      </c>
      <c r="B393" s="50">
        <v>168.06909999999999</v>
      </c>
      <c r="C393" s="50">
        <v>124.4449</v>
      </c>
      <c r="D393" s="50">
        <v>169.93299999999999</v>
      </c>
      <c r="E393" s="50">
        <v>23.88</v>
      </c>
      <c r="F393" s="51">
        <v>2.4405E-2</v>
      </c>
      <c r="G393" s="51">
        <v>3.2272000000000002E-2</v>
      </c>
      <c r="H393" s="51">
        <v>3.2239999999999998E-2</v>
      </c>
      <c r="I393" s="51">
        <v>3.1636999999999998E-2</v>
      </c>
      <c r="J393" s="51">
        <v>3.0265E-2</v>
      </c>
      <c r="K393" s="51">
        <v>3.1413000000000003E-2</v>
      </c>
      <c r="L393" s="51">
        <v>3.1585000000000002E-2</v>
      </c>
      <c r="M393" s="51">
        <v>3.2239999999999998E-2</v>
      </c>
      <c r="N393" s="51">
        <v>2.3619999999999999E-2</v>
      </c>
      <c r="O393" s="52">
        <v>149.09219999999999</v>
      </c>
      <c r="P393" s="50">
        <v>1730</v>
      </c>
      <c r="Q393" s="52">
        <v>1945.59</v>
      </c>
      <c r="R393" s="50">
        <v>8150.2999999999993</v>
      </c>
      <c r="S393" s="30">
        <v>107.366</v>
      </c>
      <c r="T393" s="50">
        <v>6.7431999999999999</v>
      </c>
      <c r="U393" s="50">
        <v>6.7603</v>
      </c>
      <c r="V393" s="50">
        <v>2.915</v>
      </c>
      <c r="W393" s="22">
        <v>2.92</v>
      </c>
      <c r="X393" s="22">
        <v>2.69</v>
      </c>
    </row>
    <row r="394" spans="1:24" ht="18.75" customHeight="1">
      <c r="A394" s="175">
        <v>44761</v>
      </c>
      <c r="B394" s="50">
        <v>168.3192</v>
      </c>
      <c r="C394" s="50">
        <v>124.92910000000001</v>
      </c>
      <c r="D394" s="50">
        <v>172.31700000000001</v>
      </c>
      <c r="E394" s="50">
        <v>24.5</v>
      </c>
      <c r="F394" s="51">
        <v>2.4431999999999999E-2</v>
      </c>
      <c r="G394" s="51">
        <v>3.2374E-2</v>
      </c>
      <c r="H394" s="51">
        <v>3.2377000000000003E-2</v>
      </c>
      <c r="I394" s="51">
        <v>3.1535000000000001E-2</v>
      </c>
      <c r="J394" s="51">
        <v>3.0209E-2</v>
      </c>
      <c r="K394" s="51">
        <v>3.1237999999999998E-2</v>
      </c>
      <c r="L394" s="51">
        <v>3.1746000000000003E-2</v>
      </c>
      <c r="M394" s="51">
        <v>3.2377000000000003E-2</v>
      </c>
      <c r="N394" s="51">
        <v>2.366E-2</v>
      </c>
      <c r="O394" s="52">
        <v>149.023</v>
      </c>
      <c r="P394" s="50">
        <v>1730</v>
      </c>
      <c r="Q394" s="52">
        <v>1945.59</v>
      </c>
      <c r="R394" s="50">
        <v>8150.2999999999993</v>
      </c>
      <c r="S394" s="30">
        <v>108.063</v>
      </c>
      <c r="T394" s="50">
        <v>6.7572000000000001</v>
      </c>
      <c r="U394" s="50">
        <v>6.7606999999999999</v>
      </c>
      <c r="V394" s="50">
        <v>2.93</v>
      </c>
      <c r="W394" s="22">
        <v>2.93</v>
      </c>
      <c r="X394" s="22">
        <v>2.6949999999999998</v>
      </c>
    </row>
    <row r="395" spans="1:24" ht="18.75" customHeight="1">
      <c r="A395" s="175">
        <v>44760</v>
      </c>
      <c r="B395" s="50">
        <v>168.93219999999999</v>
      </c>
      <c r="C395" s="50">
        <v>126.67789999999999</v>
      </c>
      <c r="D395" s="50">
        <v>168.77</v>
      </c>
      <c r="E395" s="50">
        <v>25.3</v>
      </c>
      <c r="F395" s="51">
        <v>2.2936000000000002E-2</v>
      </c>
      <c r="G395" s="51">
        <v>3.1744000000000001E-2</v>
      </c>
      <c r="H395" s="51">
        <v>3.1766000000000003E-2</v>
      </c>
      <c r="I395" s="51">
        <v>3.1039000000000001E-2</v>
      </c>
      <c r="J395" s="51">
        <v>2.9855E-2</v>
      </c>
      <c r="K395" s="51">
        <v>3.0863000000000002E-2</v>
      </c>
      <c r="L395" s="51">
        <v>3.1551000000000003E-2</v>
      </c>
      <c r="M395" s="51">
        <v>3.1766000000000003E-2</v>
      </c>
      <c r="N395" s="51">
        <v>2.3609999999999999E-2</v>
      </c>
      <c r="O395" s="52">
        <v>148.93039999999999</v>
      </c>
      <c r="P395" s="50">
        <v>1730</v>
      </c>
      <c r="Q395" s="52">
        <v>1945.59</v>
      </c>
      <c r="R395" s="50">
        <v>8150.2999999999993</v>
      </c>
      <c r="S395" s="30">
        <v>108.544</v>
      </c>
      <c r="T395" s="50">
        <v>6.7561</v>
      </c>
      <c r="U395" s="50">
        <v>6.7611999999999997</v>
      </c>
      <c r="V395" s="50">
        <v>2.98</v>
      </c>
      <c r="W395" s="22">
        <v>2.9750000000000001</v>
      </c>
      <c r="X395" s="22">
        <v>2.77</v>
      </c>
    </row>
    <row r="396" spans="1:24" ht="18.75" customHeight="1">
      <c r="A396" s="175">
        <v>44757</v>
      </c>
      <c r="B396" s="50">
        <v>169.24359999999999</v>
      </c>
      <c r="C396" s="50">
        <v>127.09990000000001</v>
      </c>
      <c r="D396" s="50">
        <v>172.90899999999999</v>
      </c>
      <c r="E396" s="50">
        <v>24.23</v>
      </c>
      <c r="F396" s="51">
        <v>2.2886E-2</v>
      </c>
      <c r="G396" s="51">
        <v>3.1201E-2</v>
      </c>
      <c r="H396" s="51">
        <v>3.1267000000000003E-2</v>
      </c>
      <c r="I396" s="51">
        <v>3.0341E-2</v>
      </c>
      <c r="J396" s="51">
        <v>2.9152000000000001E-2</v>
      </c>
      <c r="K396" s="51">
        <v>3.0116E-2</v>
      </c>
      <c r="L396" s="51">
        <v>3.0751000000000001E-2</v>
      </c>
      <c r="M396" s="51">
        <v>3.1267000000000003E-2</v>
      </c>
      <c r="N396" s="51">
        <v>2.3740000000000001E-2</v>
      </c>
      <c r="O396" s="52">
        <v>148.89769999999999</v>
      </c>
      <c r="P396" s="50">
        <v>1730</v>
      </c>
      <c r="Q396" s="52">
        <v>1945.59</v>
      </c>
      <c r="R396" s="50">
        <v>8150.2999999999993</v>
      </c>
      <c r="S396" s="30">
        <v>107.95699999999999</v>
      </c>
      <c r="T396" s="50">
        <v>6.7187000000000001</v>
      </c>
      <c r="U396" s="50">
        <v>6.726</v>
      </c>
      <c r="V396" s="50">
        <v>2.92</v>
      </c>
      <c r="W396" s="22">
        <v>2.93</v>
      </c>
      <c r="X396" s="22">
        <v>2.7250000000000001</v>
      </c>
    </row>
    <row r="397" spans="1:24" ht="18.75" customHeight="1">
      <c r="A397" s="175">
        <v>44756</v>
      </c>
      <c r="B397" s="50">
        <v>169.1619</v>
      </c>
      <c r="C397" s="50">
        <v>127.6589</v>
      </c>
      <c r="D397" s="50">
        <v>161.863</v>
      </c>
      <c r="E397" s="50">
        <v>26.4</v>
      </c>
      <c r="F397" s="51">
        <v>2.3248999999999999E-2</v>
      </c>
      <c r="G397" s="51">
        <v>3.1321000000000002E-2</v>
      </c>
      <c r="H397" s="51">
        <v>3.1566999999999998E-2</v>
      </c>
      <c r="I397" s="51">
        <v>3.0651000000000001E-2</v>
      </c>
      <c r="J397" s="51">
        <v>2.9595E-2</v>
      </c>
      <c r="K397" s="51">
        <v>3.0491000000000001E-2</v>
      </c>
      <c r="L397" s="51">
        <v>3.1040000000000002E-2</v>
      </c>
      <c r="M397" s="51">
        <v>3.1566999999999998E-2</v>
      </c>
      <c r="N397" s="51">
        <v>2.3800000000000002E-2</v>
      </c>
      <c r="O397" s="52">
        <v>148.86320000000001</v>
      </c>
      <c r="P397" s="50">
        <v>1730</v>
      </c>
      <c r="Q397" s="52">
        <v>1945.59</v>
      </c>
      <c r="R397" s="50">
        <v>8150.2999999999993</v>
      </c>
      <c r="S397" s="30">
        <v>108.072</v>
      </c>
      <c r="T397" s="50">
        <v>6.7248999999999999</v>
      </c>
      <c r="U397" s="50">
        <v>6.7351999999999999</v>
      </c>
      <c r="V397" s="50">
        <v>2.9750000000000001</v>
      </c>
      <c r="W397" s="22">
        <v>2.98</v>
      </c>
      <c r="X397" s="22">
        <v>2.7749999999999999</v>
      </c>
    </row>
    <row r="398" spans="1:24" ht="18.75" customHeight="1">
      <c r="A398" s="175">
        <v>44755</v>
      </c>
      <c r="B398" s="50">
        <v>169.58029999999999</v>
      </c>
      <c r="C398" s="50">
        <v>126.892</v>
      </c>
      <c r="D398" s="50">
        <v>163.28200000000001</v>
      </c>
      <c r="E398" s="50">
        <v>26.82</v>
      </c>
      <c r="F398" s="51">
        <v>2.3147999999999998E-2</v>
      </c>
      <c r="G398" s="51">
        <v>3.1546999999999999E-2</v>
      </c>
      <c r="H398" s="51">
        <v>3.1511999999999998E-2</v>
      </c>
      <c r="I398" s="51">
        <v>3.0277999999999999E-2</v>
      </c>
      <c r="J398" s="51">
        <v>2.9336000000000001E-2</v>
      </c>
      <c r="K398" s="51">
        <v>3.0119E-2</v>
      </c>
      <c r="L398" s="51">
        <v>3.1182000000000001E-2</v>
      </c>
      <c r="M398" s="51">
        <v>3.1511999999999998E-2</v>
      </c>
      <c r="N398" s="51">
        <v>2.4140000000000002E-2</v>
      </c>
      <c r="O398" s="52">
        <v>148.923</v>
      </c>
      <c r="P398" s="50">
        <v>1730</v>
      </c>
      <c r="Q398" s="52">
        <v>1945.59</v>
      </c>
      <c r="R398" s="50">
        <v>8150.2999999999993</v>
      </c>
      <c r="S398" s="30">
        <v>108.021</v>
      </c>
      <c r="T398" s="50">
        <v>6.7190000000000003</v>
      </c>
      <c r="U398" s="50">
        <v>6.7259000000000002</v>
      </c>
      <c r="V398" s="50">
        <v>2.9950000000000001</v>
      </c>
      <c r="W398" s="22">
        <v>3.0049999999999999</v>
      </c>
      <c r="X398" s="22">
        <v>2.83</v>
      </c>
    </row>
    <row r="399" spans="1:24" ht="18.75" customHeight="1">
      <c r="A399" s="175">
        <v>44754</v>
      </c>
      <c r="B399" s="50">
        <v>169.44390000000001</v>
      </c>
      <c r="C399" s="50">
        <v>128.55690000000001</v>
      </c>
      <c r="D399" s="50">
        <v>157.98500000000001</v>
      </c>
      <c r="E399" s="50">
        <v>27.29</v>
      </c>
      <c r="F399" s="51">
        <v>2.1482999999999999E-2</v>
      </c>
      <c r="G399" s="51">
        <v>3.0491000000000001E-2</v>
      </c>
      <c r="H399" s="51">
        <v>3.0824000000000001E-2</v>
      </c>
      <c r="I399" s="51">
        <v>3.0178E-2</v>
      </c>
      <c r="J399" s="51">
        <v>2.9687000000000002E-2</v>
      </c>
      <c r="K399" s="51">
        <v>3.0318999999999999E-2</v>
      </c>
      <c r="L399" s="51">
        <v>3.1618E-2</v>
      </c>
      <c r="M399" s="51">
        <v>3.0824000000000001E-2</v>
      </c>
      <c r="N399" s="51">
        <v>2.4230000000000002E-2</v>
      </c>
      <c r="O399" s="52">
        <v>148.90479999999999</v>
      </c>
      <c r="P399" s="50">
        <v>1730</v>
      </c>
      <c r="Q399" s="52">
        <v>1945.59</v>
      </c>
      <c r="R399" s="50">
        <v>8150.2999999999993</v>
      </c>
      <c r="S399" s="30">
        <v>107.00700000000001</v>
      </c>
      <c r="T399" s="50">
        <v>6.6946000000000003</v>
      </c>
      <c r="U399" s="50">
        <v>6.6862000000000004</v>
      </c>
      <c r="V399" s="50">
        <v>3</v>
      </c>
      <c r="W399" s="22">
        <v>3.0150000000000001</v>
      </c>
      <c r="X399" s="22">
        <v>2.83</v>
      </c>
    </row>
    <row r="400" spans="1:24" ht="18.75" customHeight="1">
      <c r="A400" s="175">
        <v>44753</v>
      </c>
      <c r="B400" s="50">
        <v>169.62360000000001</v>
      </c>
      <c r="C400" s="50">
        <v>131.71250000000001</v>
      </c>
      <c r="D400" s="50">
        <v>149.19499999999999</v>
      </c>
      <c r="E400" s="50">
        <v>26.17</v>
      </c>
      <c r="F400" s="51">
        <v>1.9990999999999998E-2</v>
      </c>
      <c r="G400" s="51">
        <v>3.0717999999999999E-2</v>
      </c>
      <c r="H400" s="51">
        <v>3.1052E-2</v>
      </c>
      <c r="I400" s="51">
        <v>3.0551999999999999E-2</v>
      </c>
      <c r="J400" s="51">
        <v>2.9928E-2</v>
      </c>
      <c r="K400" s="51">
        <v>3.0693000000000002E-2</v>
      </c>
      <c r="L400" s="51">
        <v>3.1744000000000001E-2</v>
      </c>
      <c r="M400" s="51">
        <v>3.1052E-2</v>
      </c>
      <c r="N400" s="51">
        <v>2.4479999999999998E-2</v>
      </c>
      <c r="O400" s="52">
        <v>148.91329999999999</v>
      </c>
      <c r="P400" s="50">
        <v>1730</v>
      </c>
      <c r="Q400" s="52">
        <v>1945.59</v>
      </c>
      <c r="R400" s="50">
        <v>8150.2999999999993</v>
      </c>
      <c r="S400" s="30">
        <v>107.13</v>
      </c>
      <c r="T400" s="50">
        <v>6.7007000000000003</v>
      </c>
      <c r="U400" s="50">
        <v>6.6931000000000003</v>
      </c>
      <c r="V400" s="50">
        <v>2.9950000000000001</v>
      </c>
      <c r="W400" s="22">
        <v>3.0150000000000001</v>
      </c>
      <c r="X400" s="22">
        <v>2.84</v>
      </c>
    </row>
    <row r="401" spans="1:24" ht="18.75" customHeight="1">
      <c r="A401" s="175">
        <v>44750</v>
      </c>
      <c r="B401" s="50">
        <v>169.18190000000001</v>
      </c>
      <c r="C401" s="50">
        <v>133.43969999999999</v>
      </c>
      <c r="D401" s="50">
        <v>149.19499999999999</v>
      </c>
      <c r="E401" s="50">
        <v>24.64</v>
      </c>
      <c r="F401" s="51">
        <v>1.8841E-2</v>
      </c>
      <c r="G401" s="51">
        <v>3.1047000000000002E-2</v>
      </c>
      <c r="H401" s="51">
        <v>3.1389E-2</v>
      </c>
      <c r="I401" s="51">
        <v>3.1234000000000001E-2</v>
      </c>
      <c r="J401" s="51">
        <v>3.0803000000000001E-2</v>
      </c>
      <c r="K401" s="51">
        <v>3.1468000000000003E-2</v>
      </c>
      <c r="L401" s="51">
        <v>3.2436E-2</v>
      </c>
      <c r="M401" s="51">
        <v>3.1389E-2</v>
      </c>
      <c r="N401" s="51">
        <v>2.4819999999999998E-2</v>
      </c>
      <c r="O401" s="52">
        <v>148.9162</v>
      </c>
      <c r="P401" s="50">
        <v>1730</v>
      </c>
      <c r="Q401" s="52">
        <v>1945.59</v>
      </c>
      <c r="R401" s="50">
        <v>8150.2999999999993</v>
      </c>
      <c r="S401" s="30">
        <v>107.096</v>
      </c>
      <c r="T401" s="50">
        <v>6.7080000000000002</v>
      </c>
      <c r="U401" s="50">
        <v>6.7149999999999999</v>
      </c>
      <c r="V401" s="50">
        <v>2.91</v>
      </c>
      <c r="W401" s="22">
        <v>2.92</v>
      </c>
      <c r="X401" s="22">
        <v>2.8100499999999999</v>
      </c>
    </row>
    <row r="402" spans="1:24" ht="18.75" customHeight="1">
      <c r="A402" s="175">
        <v>44749</v>
      </c>
      <c r="B402" s="50">
        <v>169.6163</v>
      </c>
      <c r="C402" s="50">
        <v>134.49549999999999</v>
      </c>
      <c r="D402" s="50">
        <v>152.376</v>
      </c>
      <c r="E402" s="50">
        <v>26.08</v>
      </c>
      <c r="F402" s="51">
        <v>1.8588E-2</v>
      </c>
      <c r="G402" s="51">
        <v>3.0141000000000001E-2</v>
      </c>
      <c r="H402" s="51">
        <v>3.0398000000000001E-2</v>
      </c>
      <c r="I402" s="51">
        <v>3.032E-2</v>
      </c>
      <c r="J402" s="51">
        <v>2.9944999999999999E-2</v>
      </c>
      <c r="K402" s="51">
        <v>3.0620999999999999E-2</v>
      </c>
      <c r="L402" s="51">
        <v>3.1844999999999998E-2</v>
      </c>
      <c r="M402" s="51">
        <v>3.0398000000000001E-2</v>
      </c>
      <c r="N402" s="51">
        <v>2.487E-2</v>
      </c>
      <c r="O402" s="52">
        <v>148.85429999999999</v>
      </c>
      <c r="P402" s="50">
        <v>1730</v>
      </c>
      <c r="Q402" s="52">
        <v>1945.59</v>
      </c>
      <c r="R402" s="50">
        <v>8150.2999999999993</v>
      </c>
      <c r="S402" s="30">
        <v>106.535</v>
      </c>
      <c r="T402" s="50">
        <v>6.7196999999999996</v>
      </c>
      <c r="U402" s="50">
        <v>6.7118000000000002</v>
      </c>
      <c r="V402" s="50">
        <v>2.96</v>
      </c>
      <c r="W402" s="22">
        <v>2.96</v>
      </c>
      <c r="X402" s="22">
        <v>2.85</v>
      </c>
    </row>
    <row r="403" spans="1:24" ht="18.75" customHeight="1">
      <c r="A403" s="175">
        <v>44748</v>
      </c>
      <c r="B403" s="50">
        <v>170.26310000000001</v>
      </c>
      <c r="C403" s="50">
        <v>136.58940000000001</v>
      </c>
      <c r="D403" s="50">
        <v>149.40299999999999</v>
      </c>
      <c r="E403" s="50">
        <v>26.73</v>
      </c>
      <c r="F403" s="51">
        <v>1.8359E-2</v>
      </c>
      <c r="G403" s="51">
        <v>3.0018E-2</v>
      </c>
      <c r="H403" s="51">
        <v>3.0116E-2</v>
      </c>
      <c r="I403" s="51">
        <v>2.9797000000000001E-2</v>
      </c>
      <c r="J403" s="51">
        <v>2.928E-2</v>
      </c>
      <c r="K403" s="51">
        <v>2.9977E-2</v>
      </c>
      <c r="L403" s="51">
        <v>3.1181E-2</v>
      </c>
      <c r="M403" s="51">
        <v>3.0116E-2</v>
      </c>
      <c r="N403" s="51">
        <v>2.4930000000000001E-2</v>
      </c>
      <c r="O403" s="52">
        <v>148.81290000000001</v>
      </c>
      <c r="P403" s="50">
        <v>1730</v>
      </c>
      <c r="Q403" s="52">
        <v>1945.59</v>
      </c>
      <c r="R403" s="50">
        <v>8150.2999999999993</v>
      </c>
      <c r="S403" s="30">
        <v>105.13800000000001</v>
      </c>
      <c r="T403" s="50">
        <v>6.7005999999999997</v>
      </c>
      <c r="U403" s="50">
        <v>6.6942000000000004</v>
      </c>
      <c r="V403" s="50">
        <v>3.05</v>
      </c>
      <c r="W403" s="22">
        <v>3.07</v>
      </c>
      <c r="X403" s="22">
        <v>2.94</v>
      </c>
    </row>
    <row r="404" spans="1:24" ht="18.75" customHeight="1">
      <c r="A404" s="175">
        <v>44747</v>
      </c>
      <c r="B404" s="50">
        <v>171.1652</v>
      </c>
      <c r="C404" s="50">
        <v>137.47710000000001</v>
      </c>
      <c r="D404" s="50">
        <v>146.542</v>
      </c>
      <c r="E404" s="50">
        <v>27.54</v>
      </c>
      <c r="F404" s="51">
        <v>1.6691999999999999E-2</v>
      </c>
      <c r="G404" s="51">
        <v>2.8184000000000001E-2</v>
      </c>
      <c r="H404" s="51">
        <v>2.8244999999999999E-2</v>
      </c>
      <c r="I404" s="51">
        <v>2.8170000000000001E-2</v>
      </c>
      <c r="J404" s="51">
        <v>2.8053999999999999E-2</v>
      </c>
      <c r="K404" s="51">
        <v>2.8525999999999999E-2</v>
      </c>
      <c r="L404" s="51">
        <v>3.0397E-2</v>
      </c>
      <c r="M404" s="51">
        <v>2.8244999999999999E-2</v>
      </c>
      <c r="N404" s="51">
        <v>2.4930000000000001E-2</v>
      </c>
      <c r="O404" s="52">
        <v>148.80500000000001</v>
      </c>
      <c r="P404" s="50">
        <v>1730</v>
      </c>
      <c r="Q404" s="52">
        <v>1945.59</v>
      </c>
      <c r="R404" s="50">
        <v>8150.2999999999993</v>
      </c>
      <c r="S404" s="30">
        <v>105.13800000000001</v>
      </c>
      <c r="T404" s="50">
        <v>6.7015000000000002</v>
      </c>
      <c r="U404" s="50">
        <v>6.6974</v>
      </c>
      <c r="V404" s="50">
        <v>3.04</v>
      </c>
      <c r="W404" s="22">
        <v>3.0550000000000002</v>
      </c>
      <c r="X404" s="22">
        <v>2.93</v>
      </c>
    </row>
    <row r="405" spans="1:24" ht="18.75" customHeight="1">
      <c r="A405" s="175">
        <v>44746</v>
      </c>
      <c r="B405" s="50">
        <v>171.0428</v>
      </c>
      <c r="C405" s="50">
        <v>138.8211</v>
      </c>
      <c r="D405" s="50">
        <v>147.57900000000001</v>
      </c>
      <c r="E405" s="50">
        <v>27.53</v>
      </c>
      <c r="F405" s="51">
        <v>1.6386999999999999E-2</v>
      </c>
      <c r="G405" s="51">
        <v>2.8329E-2</v>
      </c>
      <c r="H405" s="51">
        <v>2.8524000000000001E-2</v>
      </c>
      <c r="I405" s="51">
        <v>2.8774999999999998E-2</v>
      </c>
      <c r="J405" s="51">
        <v>2.8802999999999999E-2</v>
      </c>
      <c r="K405" s="51">
        <v>2.9165E-2</v>
      </c>
      <c r="L405" s="51">
        <v>3.1031E-2</v>
      </c>
      <c r="M405" s="51">
        <v>2.8524000000000001E-2</v>
      </c>
      <c r="N405" s="51">
        <v>2.487E-2</v>
      </c>
      <c r="O405" s="52">
        <v>148.78700000000001</v>
      </c>
      <c r="P405" s="50">
        <v>1730</v>
      </c>
      <c r="Q405" s="52">
        <v>1945.59</v>
      </c>
      <c r="R405" s="50">
        <v>8150.2999999999993</v>
      </c>
      <c r="S405" s="30">
        <v>104.685</v>
      </c>
      <c r="T405" s="50">
        <v>6.6993</v>
      </c>
      <c r="U405" s="50">
        <v>6.6940999999999997</v>
      </c>
      <c r="V405" s="50">
        <v>3.04</v>
      </c>
      <c r="W405" s="22">
        <v>3.06</v>
      </c>
      <c r="X405" s="22">
        <v>2.94</v>
      </c>
    </row>
    <row r="406" spans="1:24" ht="18.75" customHeight="1">
      <c r="A406" s="175">
        <v>44743</v>
      </c>
      <c r="B406" s="50">
        <v>171.0428</v>
      </c>
      <c r="C406" s="50">
        <v>138.8211</v>
      </c>
      <c r="D406" s="50">
        <v>135.142</v>
      </c>
      <c r="E406" s="50">
        <v>26.7</v>
      </c>
      <c r="F406" s="51">
        <v>1.6386999999999999E-2</v>
      </c>
      <c r="G406" s="51">
        <v>2.8329E-2</v>
      </c>
      <c r="H406" s="51">
        <v>2.8524000000000001E-2</v>
      </c>
      <c r="I406" s="51">
        <v>2.8774999999999998E-2</v>
      </c>
      <c r="J406" s="51">
        <v>2.8802999999999999E-2</v>
      </c>
      <c r="K406" s="51">
        <v>2.9165E-2</v>
      </c>
      <c r="L406" s="51">
        <v>3.1031E-2</v>
      </c>
      <c r="M406" s="51">
        <v>2.8524000000000001E-2</v>
      </c>
      <c r="N406" s="51">
        <v>2.4369999999999999E-2</v>
      </c>
      <c r="O406" s="52">
        <v>148.73779999999999</v>
      </c>
      <c r="P406" s="50">
        <v>1570</v>
      </c>
      <c r="Q406" s="52">
        <v>1981.01</v>
      </c>
      <c r="R406" s="50">
        <v>8504.5</v>
      </c>
      <c r="S406" s="30">
        <v>105.10599999999999</v>
      </c>
      <c r="T406" s="50">
        <v>6.7008999999999999</v>
      </c>
      <c r="U406" s="50">
        <v>6.7081</v>
      </c>
      <c r="V406" s="50">
        <v>3.0649999999999999</v>
      </c>
      <c r="W406" s="22">
        <v>3.085</v>
      </c>
      <c r="X406" s="22">
        <v>2.9449999999999998</v>
      </c>
    </row>
    <row r="407" spans="1:24" ht="18.75" customHeight="1">
      <c r="A407" s="175">
        <v>44742</v>
      </c>
      <c r="B407" s="50">
        <v>170.4247</v>
      </c>
      <c r="C407" s="50">
        <v>138.88919999999999</v>
      </c>
      <c r="D407" s="50">
        <v>135.142</v>
      </c>
      <c r="E407" s="50">
        <v>28.71</v>
      </c>
      <c r="F407" s="51">
        <v>1.6261999999999999E-2</v>
      </c>
      <c r="G407" s="51">
        <v>2.9533E-2</v>
      </c>
      <c r="H407" s="51">
        <v>3.0082000000000001E-2</v>
      </c>
      <c r="I407" s="51">
        <v>3.0379E-2</v>
      </c>
      <c r="J407" s="51">
        <v>3.0129E-2</v>
      </c>
      <c r="K407" s="51">
        <v>3.0675999999999998E-2</v>
      </c>
      <c r="L407" s="51">
        <v>3.1827000000000001E-2</v>
      </c>
      <c r="M407" s="51">
        <v>3.0082000000000001E-2</v>
      </c>
      <c r="N407" s="51">
        <v>2.4379999999999999E-2</v>
      </c>
      <c r="O407" s="52">
        <v>148.71610000000001</v>
      </c>
      <c r="P407" s="50">
        <v>1570</v>
      </c>
      <c r="Q407" s="52">
        <v>1981.01</v>
      </c>
      <c r="R407" s="50">
        <v>8504.5</v>
      </c>
      <c r="S407" s="30">
        <v>104.506</v>
      </c>
      <c r="T407" s="50">
        <v>6.7080000000000002</v>
      </c>
      <c r="U407" s="50">
        <v>6.7023999999999999</v>
      </c>
      <c r="V407" s="50">
        <v>3.08</v>
      </c>
      <c r="W407" s="22">
        <v>3.1</v>
      </c>
      <c r="X407" s="22">
        <v>2.97</v>
      </c>
    </row>
    <row r="408" spans="1:24" ht="18.75" customHeight="1">
      <c r="A408" s="175">
        <v>44741</v>
      </c>
      <c r="B408" s="50">
        <v>170.07380000000001</v>
      </c>
      <c r="C408" s="50">
        <v>139.33199999999999</v>
      </c>
      <c r="D408" s="50">
        <v>135.142</v>
      </c>
      <c r="E408" s="50">
        <v>28.16</v>
      </c>
      <c r="F408" s="51">
        <v>1.6747999999999999E-2</v>
      </c>
      <c r="G408" s="51">
        <v>3.0384999999999999E-2</v>
      </c>
      <c r="H408" s="51">
        <v>3.1085999999999999E-2</v>
      </c>
      <c r="I408" s="51">
        <v>3.1428999999999999E-2</v>
      </c>
      <c r="J408" s="51">
        <v>3.0890999999999998E-2</v>
      </c>
      <c r="K408" s="51">
        <v>3.1572999999999997E-2</v>
      </c>
      <c r="L408" s="51">
        <v>3.2184999999999998E-2</v>
      </c>
      <c r="M408" s="51">
        <v>3.1085999999999999E-2</v>
      </c>
      <c r="N408" s="51">
        <v>2.4500000000000001E-2</v>
      </c>
      <c r="O408" s="52">
        <v>148.6926</v>
      </c>
      <c r="P408" s="50">
        <v>1570</v>
      </c>
      <c r="Q408" s="52">
        <v>1981.01</v>
      </c>
      <c r="R408" s="50">
        <v>8504.5</v>
      </c>
      <c r="S408" s="30">
        <v>103.93899999999999</v>
      </c>
      <c r="T408" s="50">
        <v>6.6917999999999997</v>
      </c>
      <c r="U408" s="50">
        <v>6.6927000000000003</v>
      </c>
      <c r="V408" s="50">
        <v>3.11</v>
      </c>
      <c r="W408" s="22">
        <v>3.125</v>
      </c>
      <c r="X408" s="22">
        <v>3</v>
      </c>
    </row>
    <row r="409" spans="1:24" ht="18.75" customHeight="1">
      <c r="A409" s="175">
        <v>44740</v>
      </c>
      <c r="B409" s="50">
        <v>169.7304</v>
      </c>
      <c r="C409" s="50">
        <v>140.58279999999999</v>
      </c>
      <c r="D409" s="50">
        <v>130.41999999999999</v>
      </c>
      <c r="E409" s="50">
        <v>28.36</v>
      </c>
      <c r="F409" s="51">
        <v>1.703E-2</v>
      </c>
      <c r="G409" s="51">
        <v>3.1095999999999999E-2</v>
      </c>
      <c r="H409" s="51">
        <v>3.2007000000000001E-2</v>
      </c>
      <c r="I409" s="51">
        <v>3.2329999999999998E-2</v>
      </c>
      <c r="J409" s="51">
        <v>3.1715E-2</v>
      </c>
      <c r="K409" s="51">
        <v>3.2447999999999998E-2</v>
      </c>
      <c r="L409" s="51">
        <v>3.2787999999999998E-2</v>
      </c>
      <c r="M409" s="51">
        <v>3.2007000000000001E-2</v>
      </c>
      <c r="N409" s="51">
        <v>2.46E-2</v>
      </c>
      <c r="O409" s="52">
        <v>148.68899999999999</v>
      </c>
      <c r="P409" s="50">
        <v>1570</v>
      </c>
      <c r="Q409" s="52">
        <v>1981.01</v>
      </c>
      <c r="R409" s="50">
        <v>8504.5</v>
      </c>
      <c r="S409" s="30">
        <v>104.185</v>
      </c>
      <c r="T409" s="50">
        <v>6.6898</v>
      </c>
      <c r="U409" s="50">
        <v>6.6816000000000004</v>
      </c>
      <c r="V409" s="50">
        <v>3.0750000000000002</v>
      </c>
      <c r="W409" s="22">
        <v>3.09</v>
      </c>
      <c r="X409" s="22">
        <v>2.97</v>
      </c>
    </row>
    <row r="410" spans="1:24" ht="18.75" customHeight="1">
      <c r="A410" s="175">
        <v>44739</v>
      </c>
      <c r="B410" s="50">
        <v>169.7037</v>
      </c>
      <c r="C410" s="50">
        <v>141.4248</v>
      </c>
      <c r="D410" s="50">
        <v>127.16200000000001</v>
      </c>
      <c r="E410" s="50">
        <v>26.95</v>
      </c>
      <c r="F410" s="51">
        <v>1.6412E-2</v>
      </c>
      <c r="G410" s="51">
        <v>3.1212E-2</v>
      </c>
      <c r="H410" s="51">
        <v>3.2059999999999998E-2</v>
      </c>
      <c r="I410" s="51">
        <v>3.2544999999999998E-2</v>
      </c>
      <c r="J410" s="51">
        <v>3.1996999999999998E-2</v>
      </c>
      <c r="K410" s="51">
        <v>3.2679E-2</v>
      </c>
      <c r="L410" s="51">
        <v>3.3119000000000003E-2</v>
      </c>
      <c r="M410" s="51">
        <v>3.2059999999999998E-2</v>
      </c>
      <c r="N410" s="51">
        <v>2.367E-2</v>
      </c>
      <c r="O410" s="52">
        <v>148.67250000000001</v>
      </c>
      <c r="P410" s="50">
        <v>1570</v>
      </c>
      <c r="Q410" s="52">
        <v>1981.01</v>
      </c>
      <c r="R410" s="50">
        <v>8504.5</v>
      </c>
      <c r="S410" s="30">
        <v>104.431</v>
      </c>
      <c r="T410" s="50">
        <v>6.6989999999999998</v>
      </c>
      <c r="U410" s="50">
        <v>6.6994999999999996</v>
      </c>
      <c r="V410" s="50">
        <v>3.04</v>
      </c>
      <c r="W410" s="22">
        <v>3.06</v>
      </c>
      <c r="X410" s="22">
        <v>2.94</v>
      </c>
    </row>
    <row r="411" spans="1:24" ht="18.75" customHeight="1">
      <c r="A411" s="175">
        <v>44736</v>
      </c>
      <c r="B411" s="50">
        <v>170.03039999999999</v>
      </c>
      <c r="C411" s="50">
        <v>141.59139999999999</v>
      </c>
      <c r="D411" s="50">
        <v>136.14500000000001</v>
      </c>
      <c r="E411" s="50">
        <v>27.23</v>
      </c>
      <c r="F411" s="51">
        <v>1.6310999999999999E-2</v>
      </c>
      <c r="G411" s="51">
        <v>3.0632E-2</v>
      </c>
      <c r="H411" s="51">
        <v>3.1469999999999998E-2</v>
      </c>
      <c r="I411" s="51">
        <v>3.1857000000000003E-2</v>
      </c>
      <c r="J411" s="51">
        <v>3.1301000000000002E-2</v>
      </c>
      <c r="K411" s="51">
        <v>3.1954999999999997E-2</v>
      </c>
      <c r="L411" s="51">
        <v>3.2571000000000003E-2</v>
      </c>
      <c r="M411" s="51">
        <v>3.1469999999999998E-2</v>
      </c>
      <c r="N411" s="51">
        <v>2.367E-2</v>
      </c>
      <c r="O411" s="52">
        <v>148.5975</v>
      </c>
      <c r="P411" s="50">
        <v>1570</v>
      </c>
      <c r="Q411" s="52">
        <v>1981.01</v>
      </c>
      <c r="R411" s="50">
        <v>8504.5</v>
      </c>
      <c r="S411" s="30">
        <v>104.197</v>
      </c>
      <c r="T411" s="50">
        <v>6.7023000000000001</v>
      </c>
      <c r="U411" s="50">
        <v>6.7126999999999999</v>
      </c>
      <c r="V411" s="50">
        <v>3.11</v>
      </c>
      <c r="W411" s="22">
        <v>3.13</v>
      </c>
      <c r="X411" s="22">
        <v>2.9649999999999999</v>
      </c>
    </row>
    <row r="412" spans="1:24" ht="18.75" customHeight="1">
      <c r="A412" s="175">
        <v>44735</v>
      </c>
      <c r="B412" s="50">
        <v>170.3948</v>
      </c>
      <c r="C412" s="50">
        <v>141.999</v>
      </c>
      <c r="D412" s="50">
        <v>136.14500000000001</v>
      </c>
      <c r="E412" s="50">
        <v>29.05</v>
      </c>
      <c r="F412" s="51">
        <v>1.5699999999999999E-2</v>
      </c>
      <c r="G412" s="51">
        <v>3.0145000000000002E-2</v>
      </c>
      <c r="H412" s="51">
        <v>3.1213000000000001E-2</v>
      </c>
      <c r="I412" s="51">
        <v>3.1463999999999999E-2</v>
      </c>
      <c r="J412" s="51">
        <v>3.0870000000000002E-2</v>
      </c>
      <c r="K412" s="51">
        <v>3.1565999999999997E-2</v>
      </c>
      <c r="L412" s="51">
        <v>3.1995999999999997E-2</v>
      </c>
      <c r="M412" s="51">
        <v>3.1213000000000001E-2</v>
      </c>
      <c r="N412" s="51">
        <v>2.3689999999999999E-2</v>
      </c>
      <c r="O412" s="52">
        <v>148.56899999999999</v>
      </c>
      <c r="P412" s="50">
        <v>1570</v>
      </c>
      <c r="Q412" s="52">
        <v>1981.01</v>
      </c>
      <c r="R412" s="50">
        <v>8504.5</v>
      </c>
      <c r="S412" s="30">
        <v>104.435</v>
      </c>
      <c r="T412" s="50">
        <v>6.6894999999999998</v>
      </c>
      <c r="U412" s="50">
        <v>6.6921999999999997</v>
      </c>
      <c r="V412" s="50">
        <v>3.1949999999999998</v>
      </c>
      <c r="W412" s="22">
        <v>3.20505</v>
      </c>
      <c r="X412" s="22">
        <v>3.0249999999999999</v>
      </c>
    </row>
    <row r="413" spans="1:24" ht="18.75" customHeight="1">
      <c r="A413" s="175">
        <v>44734</v>
      </c>
      <c r="B413" s="50">
        <v>170.2182</v>
      </c>
      <c r="C413" s="50">
        <v>142.5558</v>
      </c>
      <c r="D413" s="50">
        <v>133.62899999999999</v>
      </c>
      <c r="E413" s="50">
        <v>28.95</v>
      </c>
      <c r="F413" s="51">
        <v>1.5266E-2</v>
      </c>
      <c r="G413" s="51">
        <v>3.0558999999999999E-2</v>
      </c>
      <c r="H413" s="51">
        <v>3.1990999999999999E-2</v>
      </c>
      <c r="I413" s="51">
        <v>3.2301000000000003E-2</v>
      </c>
      <c r="J413" s="51">
        <v>3.1560999999999999E-2</v>
      </c>
      <c r="K413" s="51">
        <v>3.2386999999999999E-2</v>
      </c>
      <c r="L413" s="51">
        <v>3.2492E-2</v>
      </c>
      <c r="M413" s="51">
        <v>3.1990999999999999E-2</v>
      </c>
      <c r="N413" s="51">
        <v>2.3599999999999999E-2</v>
      </c>
      <c r="O413" s="52">
        <v>148.5496</v>
      </c>
      <c r="P413" s="50">
        <v>1570</v>
      </c>
      <c r="Q413" s="52">
        <v>1981.01</v>
      </c>
      <c r="R413" s="50">
        <v>8504.5</v>
      </c>
      <c r="S413" s="30">
        <v>104.7</v>
      </c>
      <c r="T413" s="50">
        <v>6.6924999999999999</v>
      </c>
      <c r="U413" s="50">
        <v>6.6893000000000002</v>
      </c>
      <c r="V413" s="50">
        <v>3.24</v>
      </c>
      <c r="W413" s="22">
        <v>3.2450000000000001</v>
      </c>
      <c r="X413" s="22">
        <v>3.06</v>
      </c>
    </row>
    <row r="414" spans="1:24" ht="18.75" customHeight="1">
      <c r="A414" s="175">
        <v>44733</v>
      </c>
      <c r="B414" s="50">
        <v>169.31200000000001</v>
      </c>
      <c r="C414" s="50">
        <v>143.17519999999999</v>
      </c>
      <c r="D414" s="50">
        <v>127.85599999999999</v>
      </c>
      <c r="E414" s="50">
        <v>30.19</v>
      </c>
      <c r="F414" s="51">
        <v>1.5186E-2</v>
      </c>
      <c r="G414" s="51">
        <v>3.1962999999999998E-2</v>
      </c>
      <c r="H414" s="51">
        <v>3.3466999999999997E-2</v>
      </c>
      <c r="I414" s="51">
        <v>3.3633999999999997E-2</v>
      </c>
      <c r="J414" s="51">
        <v>3.2749E-2</v>
      </c>
      <c r="K414" s="51">
        <v>3.3679000000000001E-2</v>
      </c>
      <c r="L414" s="51">
        <v>3.3371999999999999E-2</v>
      </c>
      <c r="M414" s="51">
        <v>3.3466999999999997E-2</v>
      </c>
      <c r="N414" s="51">
        <v>2.3800000000000002E-2</v>
      </c>
      <c r="O414" s="52">
        <v>148.56319999999999</v>
      </c>
      <c r="P414" s="50">
        <v>1570</v>
      </c>
      <c r="Q414" s="52">
        <v>1981.01</v>
      </c>
      <c r="R414" s="50">
        <v>8504.5</v>
      </c>
      <c r="S414" s="30">
        <v>104.7</v>
      </c>
      <c r="T414" s="50">
        <v>6.7167000000000003</v>
      </c>
      <c r="U414" s="50">
        <v>6.7092000000000001</v>
      </c>
      <c r="V414" s="50">
        <v>3.2149999999999999</v>
      </c>
      <c r="W414" s="22">
        <v>3.2250000000000001</v>
      </c>
      <c r="X414" s="22">
        <v>3.0249999999999999</v>
      </c>
    </row>
    <row r="415" spans="1:24" ht="18.75" customHeight="1">
      <c r="A415" s="175">
        <v>44732</v>
      </c>
      <c r="B415" s="50">
        <v>169.5634</v>
      </c>
      <c r="C415" s="50">
        <v>144.20060000000001</v>
      </c>
      <c r="D415" s="50">
        <v>132.32400000000001</v>
      </c>
      <c r="E415" s="50">
        <v>31.03</v>
      </c>
      <c r="F415" s="51">
        <v>1.5646E-2</v>
      </c>
      <c r="G415" s="51">
        <v>3.1785000000000001E-2</v>
      </c>
      <c r="H415" s="51">
        <v>3.3491E-2</v>
      </c>
      <c r="I415" s="51">
        <v>3.3418000000000003E-2</v>
      </c>
      <c r="J415" s="51">
        <v>3.2256E-2</v>
      </c>
      <c r="K415" s="51">
        <v>3.3262E-2</v>
      </c>
      <c r="L415" s="51">
        <v>3.2794999999999998E-2</v>
      </c>
      <c r="M415" s="51">
        <v>3.3491E-2</v>
      </c>
      <c r="N415" s="51">
        <v>2.3599999999999999E-2</v>
      </c>
      <c r="O415" s="52">
        <v>148.57640000000001</v>
      </c>
      <c r="P415" s="50">
        <v>1570</v>
      </c>
      <c r="Q415" s="52">
        <v>1981.01</v>
      </c>
      <c r="R415" s="50">
        <v>8504.5</v>
      </c>
      <c r="S415" s="30">
        <v>103.631</v>
      </c>
      <c r="T415" s="50">
        <v>6.7043999999999997</v>
      </c>
      <c r="U415" s="50">
        <v>6.6843000000000004</v>
      </c>
      <c r="V415" s="50">
        <v>3.23</v>
      </c>
      <c r="W415" s="22">
        <v>3.24</v>
      </c>
      <c r="X415" s="22">
        <v>3.05</v>
      </c>
    </row>
    <row r="416" spans="1:24" ht="18.75" customHeight="1">
      <c r="A416" s="175">
        <v>44729</v>
      </c>
      <c r="B416" s="50">
        <v>169.5634</v>
      </c>
      <c r="C416" s="50">
        <v>144.20060000000001</v>
      </c>
      <c r="D416" s="50">
        <v>135.21700000000001</v>
      </c>
      <c r="E416" s="50">
        <v>31.13</v>
      </c>
      <c r="F416" s="51">
        <v>1.5646E-2</v>
      </c>
      <c r="G416" s="51">
        <v>3.1785000000000001E-2</v>
      </c>
      <c r="H416" s="51">
        <v>3.3491E-2</v>
      </c>
      <c r="I416" s="51">
        <v>3.3418000000000003E-2</v>
      </c>
      <c r="J416" s="51">
        <v>3.2256E-2</v>
      </c>
      <c r="K416" s="51">
        <v>3.3262E-2</v>
      </c>
      <c r="L416" s="51">
        <v>3.2794999999999998E-2</v>
      </c>
      <c r="M416" s="51">
        <v>3.3491E-2</v>
      </c>
      <c r="N416" s="51">
        <v>2.35E-2</v>
      </c>
      <c r="O416" s="52">
        <v>148.5736</v>
      </c>
      <c r="P416" s="50">
        <v>1570</v>
      </c>
      <c r="Q416" s="52">
        <v>1981.01</v>
      </c>
      <c r="R416" s="50">
        <v>8504.5</v>
      </c>
      <c r="S416" s="30">
        <v>105.158</v>
      </c>
      <c r="T416" s="50">
        <v>6.7149000000000001</v>
      </c>
      <c r="U416" s="50">
        <v>6.6687000000000003</v>
      </c>
      <c r="V416" s="50">
        <v>3.28</v>
      </c>
      <c r="W416" s="22">
        <v>3.29</v>
      </c>
      <c r="X416" s="22">
        <v>3.07</v>
      </c>
    </row>
    <row r="417" spans="1:24" ht="18.75" customHeight="1">
      <c r="A417" s="175">
        <v>44728</v>
      </c>
      <c r="B417" s="50">
        <v>169.7843</v>
      </c>
      <c r="C417" s="50">
        <v>145.59829999999999</v>
      </c>
      <c r="D417" s="50">
        <v>135.511</v>
      </c>
      <c r="E417" s="50">
        <v>32.950000000000003</v>
      </c>
      <c r="F417" s="51">
        <v>1.4907999999999999E-2</v>
      </c>
      <c r="G417" s="51">
        <v>3.0932999999999999E-2</v>
      </c>
      <c r="H417" s="51">
        <v>3.2807000000000003E-2</v>
      </c>
      <c r="I417" s="51">
        <v>3.2842999999999997E-2</v>
      </c>
      <c r="J417" s="51">
        <v>3.1952000000000001E-2</v>
      </c>
      <c r="K417" s="51">
        <v>3.2788999999999999E-2</v>
      </c>
      <c r="L417" s="51">
        <v>3.2474000000000003E-2</v>
      </c>
      <c r="M417" s="51">
        <v>3.2807000000000003E-2</v>
      </c>
      <c r="N417" s="51">
        <v>2.368E-2</v>
      </c>
      <c r="O417" s="52">
        <v>148.68180000000001</v>
      </c>
      <c r="P417" s="50">
        <v>1570</v>
      </c>
      <c r="Q417" s="52">
        <v>1981.01</v>
      </c>
      <c r="R417" s="50">
        <v>8504.5</v>
      </c>
      <c r="S417" s="30">
        <v>105.518</v>
      </c>
      <c r="T417" s="50">
        <v>6.7409999999999997</v>
      </c>
      <c r="U417" s="50">
        <v>6.7549000000000001</v>
      </c>
      <c r="V417" s="50">
        <v>3.145</v>
      </c>
      <c r="W417" s="22">
        <v>3.1349999999999998</v>
      </c>
      <c r="X417" s="22">
        <v>2.9249999999999998</v>
      </c>
    </row>
    <row r="418" spans="1:24" ht="18.75" customHeight="1">
      <c r="A418" s="175">
        <v>44727</v>
      </c>
      <c r="B418" s="50">
        <v>169.476</v>
      </c>
      <c r="C418" s="50">
        <v>145.84790000000001</v>
      </c>
      <c r="D418" s="50">
        <v>128.202</v>
      </c>
      <c r="E418" s="50">
        <v>29.62</v>
      </c>
      <c r="F418" s="51">
        <v>1.5879000000000001E-2</v>
      </c>
      <c r="G418" s="51">
        <v>3.1907999999999999E-2</v>
      </c>
      <c r="H418" s="51">
        <v>3.3499000000000001E-2</v>
      </c>
      <c r="I418" s="51">
        <v>3.3663999999999999E-2</v>
      </c>
      <c r="J418" s="51">
        <v>3.2839E-2</v>
      </c>
      <c r="K418" s="51">
        <v>3.3692E-2</v>
      </c>
      <c r="L418" s="51">
        <v>3.3283E-2</v>
      </c>
      <c r="M418" s="51">
        <v>3.3499000000000001E-2</v>
      </c>
      <c r="N418" s="51">
        <v>2.3689999999999999E-2</v>
      </c>
      <c r="O418" s="52">
        <v>148.71250000000001</v>
      </c>
      <c r="P418" s="50">
        <v>1570</v>
      </c>
      <c r="Q418" s="52">
        <v>1981.01</v>
      </c>
      <c r="R418" s="50">
        <v>8504.5</v>
      </c>
      <c r="S418" s="30">
        <v>105.078</v>
      </c>
      <c r="T418" s="50">
        <v>6.7545999999999999</v>
      </c>
      <c r="U418" s="50">
        <v>6.7826000000000004</v>
      </c>
      <c r="V418" s="50">
        <v>3.17</v>
      </c>
      <c r="W418" s="22">
        <v>3.1749999999999998</v>
      </c>
      <c r="X418" s="22">
        <v>2.95</v>
      </c>
    </row>
    <row r="419" spans="1:24" ht="18.75" customHeight="1">
      <c r="A419" s="175">
        <v>44726</v>
      </c>
      <c r="B419" s="50">
        <v>168.1078</v>
      </c>
      <c r="C419" s="50">
        <v>145.92160000000001</v>
      </c>
      <c r="D419" s="50">
        <v>134.215</v>
      </c>
      <c r="E419" s="50">
        <v>32.69</v>
      </c>
      <c r="F419" s="51">
        <v>1.7337000000000002E-2</v>
      </c>
      <c r="G419" s="51">
        <v>3.4266999999999999E-2</v>
      </c>
      <c r="H419" s="51">
        <v>3.5896999999999998E-2</v>
      </c>
      <c r="I419" s="51">
        <v>3.5869999999999999E-2</v>
      </c>
      <c r="J419" s="51">
        <v>3.4733E-2</v>
      </c>
      <c r="K419" s="51">
        <v>3.5755000000000002E-2</v>
      </c>
      <c r="L419" s="51">
        <v>3.4243000000000003E-2</v>
      </c>
      <c r="M419" s="51">
        <v>3.5896999999999998E-2</v>
      </c>
      <c r="N419" s="51">
        <v>2.368E-2</v>
      </c>
      <c r="O419" s="52">
        <v>148.80029999999999</v>
      </c>
      <c r="P419" s="50">
        <v>1570</v>
      </c>
      <c r="Q419" s="52">
        <v>1981.01</v>
      </c>
      <c r="R419" s="50">
        <v>8504.5</v>
      </c>
      <c r="S419" s="30">
        <v>104.148</v>
      </c>
      <c r="T419" s="50">
        <v>6.7091000000000003</v>
      </c>
      <c r="U419" s="50">
        <v>6.7302999999999997</v>
      </c>
      <c r="V419" s="50">
        <v>3.01</v>
      </c>
      <c r="W419" s="22">
        <v>3.02</v>
      </c>
      <c r="X419" s="22">
        <v>2.83</v>
      </c>
    </row>
    <row r="420" spans="1:24" ht="18.75" customHeight="1">
      <c r="A420" s="175">
        <v>44725</v>
      </c>
      <c r="B420" s="50">
        <v>168.9768</v>
      </c>
      <c r="C420" s="50">
        <v>146.72749999999999</v>
      </c>
      <c r="D420" s="50">
        <v>130.60599999999999</v>
      </c>
      <c r="E420" s="50">
        <v>34.020000000000003</v>
      </c>
      <c r="F420" s="51">
        <v>1.5339999999999999E-2</v>
      </c>
      <c r="G420" s="51">
        <v>3.3541000000000001E-2</v>
      </c>
      <c r="H420" s="51">
        <v>3.4861000000000003E-2</v>
      </c>
      <c r="I420" s="51">
        <v>3.4819999999999997E-2</v>
      </c>
      <c r="J420" s="51">
        <v>3.3598000000000003E-2</v>
      </c>
      <c r="K420" s="51">
        <v>3.4493999999999997E-2</v>
      </c>
      <c r="L420" s="51">
        <v>3.3475999999999999E-2</v>
      </c>
      <c r="M420" s="51">
        <v>3.4861000000000003E-2</v>
      </c>
      <c r="N420" s="51">
        <v>2.3550000000000001E-2</v>
      </c>
      <c r="O420" s="52">
        <v>148.81479999999999</v>
      </c>
      <c r="P420" s="50">
        <v>1570</v>
      </c>
      <c r="Q420" s="52">
        <v>1981.01</v>
      </c>
      <c r="R420" s="50">
        <v>8504.5</v>
      </c>
      <c r="S420" s="30">
        <v>103.223</v>
      </c>
      <c r="T420" s="50">
        <v>6.6924999999999999</v>
      </c>
      <c r="U420" s="50">
        <v>6.7008999999999999</v>
      </c>
      <c r="V420" s="50">
        <v>3.0150000000000001</v>
      </c>
      <c r="W420" s="22">
        <v>3.0225</v>
      </c>
      <c r="X420" s="22">
        <v>2.82</v>
      </c>
    </row>
    <row r="421" spans="1:24" ht="18.75" customHeight="1">
      <c r="A421" s="175">
        <v>44722</v>
      </c>
      <c r="B421" s="50">
        <v>170.95529999999999</v>
      </c>
      <c r="C421" s="50">
        <v>148.11590000000001</v>
      </c>
      <c r="D421" s="50">
        <v>113.98699999999999</v>
      </c>
      <c r="E421" s="50">
        <v>27.75</v>
      </c>
      <c r="F421" s="51">
        <v>1.3018E-2</v>
      </c>
      <c r="G421" s="51">
        <v>3.0632E-2</v>
      </c>
      <c r="H421" s="51">
        <v>3.2356999999999997E-2</v>
      </c>
      <c r="I421" s="51">
        <v>3.2585000000000003E-2</v>
      </c>
      <c r="J421" s="51">
        <v>3.1555E-2</v>
      </c>
      <c r="K421" s="51">
        <v>3.2370000000000003E-2</v>
      </c>
      <c r="L421" s="51">
        <v>3.1934999999999998E-2</v>
      </c>
      <c r="M421" s="51">
        <v>3.2356999999999997E-2</v>
      </c>
      <c r="N421" s="51">
        <v>2.3439999999999999E-2</v>
      </c>
      <c r="O421" s="52">
        <v>148.81209999999999</v>
      </c>
      <c r="P421" s="50">
        <v>1570</v>
      </c>
      <c r="Q421" s="52">
        <v>1981.01</v>
      </c>
      <c r="R421" s="50">
        <v>8504.5</v>
      </c>
      <c r="S421" s="30">
        <v>102.542</v>
      </c>
      <c r="T421" s="50">
        <v>6.6837999999999997</v>
      </c>
      <c r="U421" s="50">
        <v>6.7011000000000003</v>
      </c>
      <c r="V421" s="50">
        <v>3.0249999999999999</v>
      </c>
      <c r="W421" s="22">
        <v>3.0350000000000001</v>
      </c>
      <c r="X421" s="22">
        <v>2.85</v>
      </c>
    </row>
    <row r="422" spans="1:24" ht="18.75" customHeight="1">
      <c r="A422" s="175">
        <v>44721</v>
      </c>
      <c r="B422" s="50">
        <v>172.01900000000001</v>
      </c>
      <c r="C422" s="50">
        <v>148.8125</v>
      </c>
      <c r="D422" s="50">
        <v>108.81399999999999</v>
      </c>
      <c r="E422" s="50">
        <v>26.09</v>
      </c>
      <c r="F422" s="51">
        <v>1.2534999999999999E-2</v>
      </c>
      <c r="G422" s="51">
        <v>2.8112999999999999E-2</v>
      </c>
      <c r="H422" s="51">
        <v>3.0012E-2</v>
      </c>
      <c r="I422" s="51">
        <v>3.0633000000000001E-2</v>
      </c>
      <c r="J422" s="51">
        <v>3.0418000000000001E-2</v>
      </c>
      <c r="K422" s="51">
        <v>3.0834E-2</v>
      </c>
      <c r="L422" s="51">
        <v>3.1629999999999998E-2</v>
      </c>
      <c r="M422" s="51">
        <v>3.0012E-2</v>
      </c>
      <c r="N422" s="51">
        <v>2.3630000000000002E-2</v>
      </c>
      <c r="O422" s="52">
        <v>148.8194</v>
      </c>
      <c r="P422" s="50">
        <v>1570</v>
      </c>
      <c r="Q422" s="52">
        <v>1981.01</v>
      </c>
      <c r="R422" s="50">
        <v>8504.5</v>
      </c>
      <c r="S422" s="30">
        <v>102.318</v>
      </c>
      <c r="T422" s="50">
        <v>6.6704999999999997</v>
      </c>
      <c r="U422" s="50">
        <v>6.6717000000000004</v>
      </c>
      <c r="V422" s="50">
        <v>2.9849999999999999</v>
      </c>
      <c r="W422" s="22">
        <v>3</v>
      </c>
      <c r="X422" s="22">
        <v>2.8250000000000002</v>
      </c>
    </row>
    <row r="423" spans="1:24" ht="18.75" customHeight="1">
      <c r="A423" s="175">
        <v>44720</v>
      </c>
      <c r="B423" s="50">
        <v>172.01439999999999</v>
      </c>
      <c r="C423" s="50">
        <v>149.006</v>
      </c>
      <c r="D423" s="50">
        <v>108.81399999999999</v>
      </c>
      <c r="E423" s="50">
        <v>23.96</v>
      </c>
      <c r="F423" s="51">
        <v>1.2357E-2</v>
      </c>
      <c r="G423" s="51">
        <v>2.7739E-2</v>
      </c>
      <c r="H423" s="51">
        <v>2.9572000000000001E-2</v>
      </c>
      <c r="I423" s="51">
        <v>3.0303E-2</v>
      </c>
      <c r="J423" s="51">
        <v>3.0214999999999999E-2</v>
      </c>
      <c r="K423" s="51">
        <v>3.058E-2</v>
      </c>
      <c r="L423" s="51">
        <v>3.1713999999999999E-2</v>
      </c>
      <c r="M423" s="51">
        <v>2.9572000000000001E-2</v>
      </c>
      <c r="N423" s="51">
        <v>2.3689999999999999E-2</v>
      </c>
      <c r="O423" s="52">
        <v>148.8152</v>
      </c>
      <c r="P423" s="50">
        <v>1570</v>
      </c>
      <c r="Q423" s="52">
        <v>1981.01</v>
      </c>
      <c r="R423" s="50">
        <v>8504.5</v>
      </c>
      <c r="S423" s="30">
        <v>102.437</v>
      </c>
      <c r="T423" s="50">
        <v>6.6539000000000001</v>
      </c>
      <c r="U423" s="50">
        <v>6.657</v>
      </c>
      <c r="V423" s="50">
        <v>2.95</v>
      </c>
      <c r="W423" s="22">
        <v>2.9550000000000001</v>
      </c>
      <c r="X423" s="22">
        <v>2.79</v>
      </c>
    </row>
    <row r="424" spans="1:24" ht="18.75" customHeight="1">
      <c r="A424" s="175">
        <v>44719</v>
      </c>
      <c r="B424" s="50">
        <v>172.08709999999999</v>
      </c>
      <c r="C424" s="50">
        <v>149.1139</v>
      </c>
      <c r="D424" s="50">
        <v>108.81399999999999</v>
      </c>
      <c r="E424" s="50">
        <v>24.02</v>
      </c>
      <c r="F424" s="51">
        <v>1.2459E-2</v>
      </c>
      <c r="G424" s="51">
        <v>2.7265000000000001E-2</v>
      </c>
      <c r="H424" s="51">
        <v>2.9090000000000001E-2</v>
      </c>
      <c r="I424" s="51">
        <v>2.9853999999999999E-2</v>
      </c>
      <c r="J424" s="51">
        <v>2.9735999999999999E-2</v>
      </c>
      <c r="K424" s="51">
        <v>3.0124000000000001E-2</v>
      </c>
      <c r="L424" s="51">
        <v>3.1236E-2</v>
      </c>
      <c r="M424" s="51">
        <v>2.9090000000000001E-2</v>
      </c>
      <c r="N424" s="51">
        <v>2.3779999999999999E-2</v>
      </c>
      <c r="O424" s="52">
        <v>148.79429999999999</v>
      </c>
      <c r="P424" s="50">
        <v>1570</v>
      </c>
      <c r="Q424" s="52">
        <v>1981.01</v>
      </c>
      <c r="R424" s="50">
        <v>8504.5</v>
      </c>
      <c r="S424" s="30">
        <v>102.14</v>
      </c>
      <c r="T424" s="50">
        <v>6.6603000000000003</v>
      </c>
      <c r="U424" s="50">
        <v>6.6557000000000004</v>
      </c>
      <c r="V424" s="50">
        <v>2.95</v>
      </c>
      <c r="W424" s="22">
        <v>2.96</v>
      </c>
      <c r="X424" s="22">
        <v>2.79</v>
      </c>
    </row>
    <row r="425" spans="1:24" ht="18.75" customHeight="1">
      <c r="A425" s="175">
        <v>44718</v>
      </c>
      <c r="B425" s="50">
        <v>171.6557</v>
      </c>
      <c r="C425" s="50">
        <v>149.31890000000001</v>
      </c>
      <c r="D425" s="50">
        <v>108.81399999999999</v>
      </c>
      <c r="E425" s="50">
        <v>25.07</v>
      </c>
      <c r="F425" s="51">
        <v>1.1819E-2</v>
      </c>
      <c r="G425" s="51">
        <v>2.7262000000000002E-2</v>
      </c>
      <c r="H425" s="51">
        <v>2.9312999999999999E-2</v>
      </c>
      <c r="I425" s="51">
        <v>3.0334E-2</v>
      </c>
      <c r="J425" s="51">
        <v>3.0398999999999999E-2</v>
      </c>
      <c r="K425" s="51">
        <v>3.073E-2</v>
      </c>
      <c r="L425" s="51">
        <v>3.1959000000000001E-2</v>
      </c>
      <c r="M425" s="51">
        <v>2.9312999999999999E-2</v>
      </c>
      <c r="N425" s="51">
        <v>2.3609999999999999E-2</v>
      </c>
      <c r="O425" s="52">
        <v>148.78100000000001</v>
      </c>
      <c r="P425" s="50">
        <v>1570</v>
      </c>
      <c r="Q425" s="52">
        <v>1981.01</v>
      </c>
      <c r="R425" s="50">
        <v>8504.5</v>
      </c>
      <c r="S425" s="30">
        <v>101.824</v>
      </c>
      <c r="T425" s="50">
        <v>6.6603000000000003</v>
      </c>
      <c r="U425" s="50">
        <v>6.6566999999999998</v>
      </c>
      <c r="V425" s="50">
        <v>2.95</v>
      </c>
      <c r="W425" s="22">
        <v>2.96</v>
      </c>
      <c r="X425" s="22">
        <v>2.79</v>
      </c>
    </row>
    <row r="426" spans="1:24" ht="18.75" customHeight="1">
      <c r="A426" s="175">
        <v>44715</v>
      </c>
      <c r="B426" s="50">
        <v>172.0986</v>
      </c>
      <c r="C426" s="50">
        <v>149.49019999999999</v>
      </c>
      <c r="D426" s="50">
        <v>108.81399999999999</v>
      </c>
      <c r="E426" s="50">
        <v>24.79</v>
      </c>
      <c r="F426" s="51">
        <v>1.1310000000000001E-2</v>
      </c>
      <c r="G426" s="51">
        <v>2.6525E-2</v>
      </c>
      <c r="H426" s="51">
        <v>2.8472000000000001E-2</v>
      </c>
      <c r="I426" s="51">
        <v>2.9336999999999998E-2</v>
      </c>
      <c r="J426" s="51">
        <v>2.9332E-2</v>
      </c>
      <c r="K426" s="51">
        <v>2.9669000000000001E-2</v>
      </c>
      <c r="L426" s="51">
        <v>3.0862000000000001E-2</v>
      </c>
      <c r="M426" s="51">
        <v>2.8472000000000001E-2</v>
      </c>
      <c r="N426" s="51">
        <v>2.349E-2</v>
      </c>
      <c r="O426" s="52">
        <v>148.77070000000001</v>
      </c>
      <c r="P426" s="50">
        <v>1570</v>
      </c>
      <c r="Q426" s="52">
        <v>1981.01</v>
      </c>
      <c r="R426" s="50">
        <v>8504.5</v>
      </c>
      <c r="S426" s="30">
        <v>102.498</v>
      </c>
      <c r="T426" s="50">
        <v>6.6862000000000004</v>
      </c>
      <c r="U426" s="50">
        <v>6.6980000000000004</v>
      </c>
      <c r="V426" s="50">
        <v>2.93</v>
      </c>
      <c r="W426" s="22">
        <v>2.9449999999999998</v>
      </c>
      <c r="X426" s="22">
        <v>2.7749999999999999</v>
      </c>
    </row>
    <row r="427" spans="1:24" ht="18.75" customHeight="1">
      <c r="A427" s="175">
        <v>44714</v>
      </c>
      <c r="B427" s="50">
        <v>172.18279999999999</v>
      </c>
      <c r="C427" s="50">
        <v>149.458</v>
      </c>
      <c r="D427" s="50">
        <v>108.81399999999999</v>
      </c>
      <c r="E427" s="50">
        <v>24.72</v>
      </c>
      <c r="F427" s="51">
        <v>1.1158E-2</v>
      </c>
      <c r="G427" s="51">
        <v>2.6296E-2</v>
      </c>
      <c r="H427" s="51">
        <v>2.8191999999999998E-2</v>
      </c>
      <c r="I427" s="51">
        <v>2.9093999999999998E-2</v>
      </c>
      <c r="J427" s="51">
        <v>2.9076000000000001E-2</v>
      </c>
      <c r="K427" s="51">
        <v>2.9416000000000001E-2</v>
      </c>
      <c r="L427" s="51">
        <v>3.0747E-2</v>
      </c>
      <c r="M427" s="51">
        <v>2.8191999999999998E-2</v>
      </c>
      <c r="N427" s="51">
        <v>2.349E-2</v>
      </c>
      <c r="O427" s="52">
        <v>148.80359999999999</v>
      </c>
      <c r="P427" s="50">
        <v>1570</v>
      </c>
      <c r="Q427" s="52">
        <v>1981.01</v>
      </c>
      <c r="R427" s="50">
        <v>8504.5</v>
      </c>
      <c r="S427" s="30">
        <v>101.752</v>
      </c>
      <c r="T427" s="50">
        <v>6.6718000000000002</v>
      </c>
      <c r="U427" s="50">
        <v>6.6787000000000001</v>
      </c>
      <c r="V427" s="50">
        <v>2.85</v>
      </c>
      <c r="W427" s="22">
        <v>2.87</v>
      </c>
      <c r="X427" s="22">
        <v>2.73</v>
      </c>
    </row>
    <row r="428" spans="1:24" ht="18.75" customHeight="1">
      <c r="A428" s="175">
        <v>44713</v>
      </c>
      <c r="B428" s="50">
        <v>172.10130000000001</v>
      </c>
      <c r="C428" s="50">
        <v>149.1935</v>
      </c>
      <c r="D428" s="50">
        <v>108.81399999999999</v>
      </c>
      <c r="E428" s="50">
        <v>25.69</v>
      </c>
      <c r="F428" s="51">
        <v>1.1158E-2</v>
      </c>
      <c r="G428" s="51">
        <v>2.6415999999999999E-2</v>
      </c>
      <c r="H428" s="51">
        <v>2.8219000000000001E-2</v>
      </c>
      <c r="I428" s="51">
        <v>2.9159999999999998E-2</v>
      </c>
      <c r="J428" s="51">
        <v>2.9058E-2</v>
      </c>
      <c r="K428" s="51">
        <v>2.9491E-2</v>
      </c>
      <c r="L428" s="51">
        <v>3.0565999999999999E-2</v>
      </c>
      <c r="M428" s="51">
        <v>2.8219000000000001E-2</v>
      </c>
      <c r="N428" s="51">
        <v>2.3449999999999999E-2</v>
      </c>
      <c r="O428" s="52">
        <v>148.81379999999999</v>
      </c>
      <c r="P428" s="50">
        <v>1570</v>
      </c>
      <c r="Q428" s="52">
        <v>1964.54</v>
      </c>
      <c r="R428" s="50">
        <v>8419.1</v>
      </c>
      <c r="S428" s="30">
        <v>101.66800000000001</v>
      </c>
      <c r="T428" s="50">
        <v>6.6614000000000004</v>
      </c>
      <c r="U428" s="50">
        <v>6.6715</v>
      </c>
      <c r="V428" s="50">
        <v>2.7850000000000001</v>
      </c>
      <c r="W428" s="22">
        <v>2.81</v>
      </c>
      <c r="X428" s="22">
        <v>2.64</v>
      </c>
    </row>
    <row r="429" spans="1:24" ht="18.75" customHeight="1">
      <c r="A429" s="175">
        <v>44712</v>
      </c>
      <c r="B429" s="50">
        <v>172.5521</v>
      </c>
      <c r="C429" s="50">
        <v>149.6086</v>
      </c>
      <c r="D429" s="50">
        <v>108.81399999999999</v>
      </c>
      <c r="E429" s="50">
        <v>26.19</v>
      </c>
      <c r="F429" s="51">
        <v>1.0392E-2</v>
      </c>
      <c r="G429" s="51">
        <v>2.5565000000000001E-2</v>
      </c>
      <c r="H429" s="51">
        <v>2.7248000000000001E-2</v>
      </c>
      <c r="I429" s="51">
        <v>2.8173E-2</v>
      </c>
      <c r="J429" s="51">
        <v>2.8441000000000001E-2</v>
      </c>
      <c r="K429" s="51">
        <v>2.8691000000000001E-2</v>
      </c>
      <c r="L429" s="51">
        <v>3.0450999999999999E-2</v>
      </c>
      <c r="M429" s="51">
        <v>2.7248000000000001E-2</v>
      </c>
      <c r="N429" s="51">
        <v>2.3259999999999999E-2</v>
      </c>
      <c r="O429" s="52">
        <v>148.7252</v>
      </c>
      <c r="P429" s="50">
        <v>1570</v>
      </c>
      <c r="Q429" s="52">
        <v>1964.54</v>
      </c>
      <c r="R429" s="50">
        <v>8419.1</v>
      </c>
      <c r="S429" s="30">
        <v>101.66800000000001</v>
      </c>
      <c r="T429" s="50">
        <v>6.6993999999999998</v>
      </c>
      <c r="U429" s="50">
        <v>6.7207999999999997</v>
      </c>
      <c r="V429" s="50">
        <v>2.75</v>
      </c>
      <c r="W429" s="22">
        <v>2.77</v>
      </c>
      <c r="X429" s="22">
        <v>2.6150000000000002</v>
      </c>
    </row>
    <row r="430" spans="1:24" ht="18.75" customHeight="1">
      <c r="A430" s="175">
        <v>44711</v>
      </c>
      <c r="B430" s="50">
        <v>172.8373</v>
      </c>
      <c r="C430" s="50">
        <v>149.96979999999999</v>
      </c>
      <c r="D430" s="50">
        <v>109.331</v>
      </c>
      <c r="E430" s="50">
        <v>26.54</v>
      </c>
      <c r="F430" s="51">
        <v>1.0316000000000001E-2</v>
      </c>
      <c r="G430" s="51">
        <v>2.4757999999999999E-2</v>
      </c>
      <c r="H430" s="51">
        <v>2.6336999999999999E-2</v>
      </c>
      <c r="I430" s="51">
        <v>2.7175000000000001E-2</v>
      </c>
      <c r="J430" s="51">
        <v>2.7378E-2</v>
      </c>
      <c r="K430" s="51">
        <v>2.7598999999999999E-2</v>
      </c>
      <c r="L430" s="51">
        <v>2.9635000000000002E-2</v>
      </c>
      <c r="M430" s="51">
        <v>2.6336999999999999E-2</v>
      </c>
      <c r="N430" s="51">
        <v>2.3089999999999999E-2</v>
      </c>
      <c r="O430" s="52">
        <v>148.6225</v>
      </c>
      <c r="P430" s="50">
        <v>1570</v>
      </c>
      <c r="Q430" s="52">
        <v>1964.54</v>
      </c>
      <c r="R430" s="50">
        <v>8419.1</v>
      </c>
      <c r="S430" s="30">
        <v>101.82899999999999</v>
      </c>
      <c r="T430" s="50">
        <v>6.7389000000000001</v>
      </c>
      <c r="U430" s="50">
        <v>6.7674000000000003</v>
      </c>
      <c r="V430" s="50">
        <v>2.73</v>
      </c>
      <c r="W430" s="22">
        <v>2.7450000000000001</v>
      </c>
      <c r="X430" s="22">
        <v>2.58</v>
      </c>
    </row>
    <row r="431" spans="1:24" ht="18.75" customHeight="1">
      <c r="A431" s="175">
        <v>44708</v>
      </c>
      <c r="B431" s="50">
        <v>172.8373</v>
      </c>
      <c r="C431" s="50">
        <v>149.96979999999999</v>
      </c>
      <c r="D431" s="50">
        <v>122.971</v>
      </c>
      <c r="E431" s="50">
        <v>25.72</v>
      </c>
      <c r="F431" s="51">
        <v>1.0316000000000001E-2</v>
      </c>
      <c r="G431" s="51">
        <v>2.4757999999999999E-2</v>
      </c>
      <c r="H431" s="51">
        <v>2.6336999999999999E-2</v>
      </c>
      <c r="I431" s="51">
        <v>2.7175000000000001E-2</v>
      </c>
      <c r="J431" s="51">
        <v>2.7378E-2</v>
      </c>
      <c r="K431" s="51">
        <v>2.7598999999999999E-2</v>
      </c>
      <c r="L431" s="51">
        <v>2.9635000000000002E-2</v>
      </c>
      <c r="M431" s="51">
        <v>2.6336999999999999E-2</v>
      </c>
      <c r="N431" s="51">
        <v>2.2859999999999998E-2</v>
      </c>
      <c r="O431" s="52">
        <v>148.35589999999999</v>
      </c>
      <c r="P431" s="50">
        <v>1570</v>
      </c>
      <c r="Q431" s="52">
        <v>1964.54</v>
      </c>
      <c r="R431" s="50">
        <v>8419.1</v>
      </c>
      <c r="S431" s="30">
        <v>102.056</v>
      </c>
      <c r="T431" s="50">
        <v>6.6932</v>
      </c>
      <c r="U431" s="50">
        <v>6.7126999999999999</v>
      </c>
      <c r="V431" s="50">
        <v>2.86</v>
      </c>
      <c r="W431" s="22">
        <v>2.88</v>
      </c>
      <c r="X431" s="22">
        <v>2.71</v>
      </c>
    </row>
    <row r="432" spans="1:24" ht="18.75" customHeight="1">
      <c r="A432" s="175">
        <v>44707</v>
      </c>
      <c r="B432" s="50">
        <v>172.90719999999999</v>
      </c>
      <c r="C432" s="50">
        <v>150.82929999999999</v>
      </c>
      <c r="D432" s="50">
        <v>122.971</v>
      </c>
      <c r="E432" s="50">
        <v>27.5</v>
      </c>
      <c r="F432" s="51">
        <v>1.0317E-2</v>
      </c>
      <c r="G432" s="51">
        <v>2.4757999999999999E-2</v>
      </c>
      <c r="H432" s="51">
        <v>2.6231000000000001E-2</v>
      </c>
      <c r="I432" s="51">
        <v>2.7091E-2</v>
      </c>
      <c r="J432" s="51">
        <v>2.7469E-2</v>
      </c>
      <c r="K432" s="51">
        <v>2.7525999999999998E-2</v>
      </c>
      <c r="L432" s="51">
        <v>2.9818999999999998E-2</v>
      </c>
      <c r="M432" s="51">
        <v>2.6231000000000001E-2</v>
      </c>
      <c r="N432" s="51">
        <v>2.2880000000000001E-2</v>
      </c>
      <c r="O432" s="52">
        <v>148.23050000000001</v>
      </c>
      <c r="P432" s="50">
        <v>1570</v>
      </c>
      <c r="Q432" s="52">
        <v>1964.54</v>
      </c>
      <c r="R432" s="50">
        <v>8419.1</v>
      </c>
      <c r="S432" s="30">
        <v>101.857</v>
      </c>
      <c r="T432" s="50">
        <v>6.6536999999999997</v>
      </c>
      <c r="U432" s="50">
        <v>6.6574</v>
      </c>
      <c r="V432" s="50">
        <v>2.94</v>
      </c>
      <c r="W432" s="22">
        <v>2.96</v>
      </c>
      <c r="X432" s="22">
        <v>2.79</v>
      </c>
    </row>
    <row r="433" spans="1:24" ht="18.75" customHeight="1">
      <c r="A433" s="175">
        <v>44706</v>
      </c>
      <c r="B433" s="50">
        <v>172.79849999999999</v>
      </c>
      <c r="C433" s="50">
        <v>151.41329999999999</v>
      </c>
      <c r="D433" s="50">
        <v>122.971</v>
      </c>
      <c r="E433" s="50">
        <v>28.37</v>
      </c>
      <c r="F433" s="51">
        <v>1.0394E-2</v>
      </c>
      <c r="G433" s="51">
        <v>2.4919E-2</v>
      </c>
      <c r="H433" s="51">
        <v>2.6315000000000002E-2</v>
      </c>
      <c r="I433" s="51">
        <v>2.7191E-2</v>
      </c>
      <c r="J433" s="51">
        <v>2.7452000000000001E-2</v>
      </c>
      <c r="K433" s="51">
        <v>2.7577000000000001E-2</v>
      </c>
      <c r="L433" s="51">
        <v>2.9690999999999999E-2</v>
      </c>
      <c r="M433" s="51">
        <v>2.6315000000000002E-2</v>
      </c>
      <c r="N433" s="51">
        <v>2.3359999999999999E-2</v>
      </c>
      <c r="O433" s="52">
        <v>148.16919999999999</v>
      </c>
      <c r="P433" s="50">
        <v>1570</v>
      </c>
      <c r="Q433" s="52">
        <v>1964.54</v>
      </c>
      <c r="R433" s="50">
        <v>8419.1</v>
      </c>
      <c r="S433" s="30">
        <v>102.07599999999999</v>
      </c>
      <c r="T433" s="50">
        <v>6.6497000000000002</v>
      </c>
      <c r="U433" s="50">
        <v>6.6616999999999997</v>
      </c>
      <c r="V433" s="50">
        <v>2.98</v>
      </c>
      <c r="W433" s="22">
        <v>3.01</v>
      </c>
      <c r="X433" s="22">
        <v>2.8149999999999999</v>
      </c>
    </row>
    <row r="434" spans="1:24" ht="18.75" customHeight="1">
      <c r="A434" s="175">
        <v>44705</v>
      </c>
      <c r="B434" s="50">
        <v>172.5712</v>
      </c>
      <c r="C434" s="50">
        <v>151.9417</v>
      </c>
      <c r="D434" s="50">
        <v>128.13499999999999</v>
      </c>
      <c r="E434" s="50">
        <v>29.45</v>
      </c>
      <c r="F434" s="51">
        <v>1.0394E-2</v>
      </c>
      <c r="G434" s="51">
        <v>2.4787E-2</v>
      </c>
      <c r="H434" s="51">
        <v>2.6536000000000001E-2</v>
      </c>
      <c r="I434" s="51">
        <v>2.7411999999999999E-2</v>
      </c>
      <c r="J434" s="51">
        <v>2.7505999999999999E-2</v>
      </c>
      <c r="K434" s="51">
        <v>2.7751000000000001E-2</v>
      </c>
      <c r="L434" s="51">
        <v>2.9666999999999999E-2</v>
      </c>
      <c r="M434" s="51">
        <v>2.6536000000000001E-2</v>
      </c>
      <c r="N434" s="51">
        <v>2.3290000000000002E-2</v>
      </c>
      <c r="O434" s="52">
        <v>148.07400000000001</v>
      </c>
      <c r="P434" s="50">
        <v>1570</v>
      </c>
      <c r="Q434" s="52">
        <v>1964.54</v>
      </c>
      <c r="R434" s="50">
        <v>8419.1</v>
      </c>
      <c r="S434" s="30">
        <v>103.15</v>
      </c>
      <c r="T434" s="50">
        <v>6.6929999999999996</v>
      </c>
      <c r="U434" s="50">
        <v>6.6997999999999998</v>
      </c>
      <c r="V434" s="50">
        <v>3.0150000000000001</v>
      </c>
      <c r="W434" s="22">
        <v>3.05</v>
      </c>
      <c r="X434" s="22">
        <v>2.85</v>
      </c>
    </row>
    <row r="435" spans="1:24" ht="18.75" customHeight="1">
      <c r="A435" s="175">
        <v>44704</v>
      </c>
      <c r="B435" s="50">
        <v>171.78989999999999</v>
      </c>
      <c r="C435" s="50">
        <v>151.93899999999999</v>
      </c>
      <c r="D435" s="50">
        <v>128.13499999999999</v>
      </c>
      <c r="E435" s="50">
        <v>28.48</v>
      </c>
      <c r="F435" s="51">
        <v>9.8580000000000004E-3</v>
      </c>
      <c r="G435" s="51">
        <v>2.6204000000000002E-2</v>
      </c>
      <c r="H435" s="51">
        <v>2.7855999999999999E-2</v>
      </c>
      <c r="I435" s="51">
        <v>2.8677000000000001E-2</v>
      </c>
      <c r="J435" s="51">
        <v>2.8514000000000001E-2</v>
      </c>
      <c r="K435" s="51">
        <v>2.8872999999999999E-2</v>
      </c>
      <c r="L435" s="51">
        <v>3.0523999999999999E-2</v>
      </c>
      <c r="M435" s="51">
        <v>2.7855999999999999E-2</v>
      </c>
      <c r="N435" s="51">
        <v>2.3259999999999999E-2</v>
      </c>
      <c r="O435" s="52">
        <v>148.0772</v>
      </c>
      <c r="P435" s="50">
        <v>1570</v>
      </c>
      <c r="Q435" s="52">
        <v>1964.54</v>
      </c>
      <c r="R435" s="50">
        <v>8419.1</v>
      </c>
      <c r="S435" s="30">
        <v>102.724</v>
      </c>
      <c r="T435" s="50">
        <v>6.7125000000000004</v>
      </c>
      <c r="U435" s="50">
        <v>6.7252999999999998</v>
      </c>
      <c r="V435" s="50">
        <v>2.9449999999999998</v>
      </c>
      <c r="W435" s="22">
        <v>2.97</v>
      </c>
      <c r="X435" s="22">
        <v>2.7749999999999999</v>
      </c>
    </row>
    <row r="436" spans="1:24" ht="18.75" customHeight="1">
      <c r="A436" s="175">
        <v>44701</v>
      </c>
      <c r="B436" s="50">
        <v>172.10390000000001</v>
      </c>
      <c r="C436" s="50">
        <v>151.5275</v>
      </c>
      <c r="D436" s="50">
        <v>126.44</v>
      </c>
      <c r="E436" s="50">
        <v>29.43</v>
      </c>
      <c r="F436" s="51">
        <v>1.0087E-2</v>
      </c>
      <c r="G436" s="51">
        <v>2.5807E-2</v>
      </c>
      <c r="H436" s="51">
        <v>2.7279000000000001E-2</v>
      </c>
      <c r="I436" s="51">
        <v>2.7992E-2</v>
      </c>
      <c r="J436" s="51">
        <v>2.7810999999999999E-2</v>
      </c>
      <c r="K436" s="51">
        <v>2.8125000000000001E-2</v>
      </c>
      <c r="L436" s="51">
        <v>2.9859E-2</v>
      </c>
      <c r="M436" s="51">
        <v>2.7279000000000001E-2</v>
      </c>
      <c r="N436" s="51">
        <v>2.333E-2</v>
      </c>
      <c r="O436" s="52">
        <v>148.084</v>
      </c>
      <c r="P436" s="50">
        <v>1570</v>
      </c>
      <c r="Q436" s="52">
        <v>1964.54</v>
      </c>
      <c r="R436" s="50">
        <v>8419.1</v>
      </c>
      <c r="S436" s="30">
        <v>103.81</v>
      </c>
      <c r="T436" s="50">
        <v>6.7542</v>
      </c>
      <c r="U436" s="50">
        <v>6.7807000000000004</v>
      </c>
      <c r="V436" s="50">
        <v>3.01</v>
      </c>
      <c r="W436" s="22">
        <v>3.06</v>
      </c>
      <c r="X436" s="22">
        <v>2.85</v>
      </c>
    </row>
    <row r="437" spans="1:24" ht="18.75" customHeight="1">
      <c r="A437" s="175">
        <v>44700</v>
      </c>
      <c r="B437" s="50">
        <v>171.6183</v>
      </c>
      <c r="C437" s="50">
        <v>151.25470000000001</v>
      </c>
      <c r="D437" s="50">
        <v>126.44</v>
      </c>
      <c r="E437" s="50">
        <v>29.35</v>
      </c>
      <c r="F437" s="51">
        <v>9.8329999999999997E-3</v>
      </c>
      <c r="G437" s="51">
        <v>2.6072999999999999E-2</v>
      </c>
      <c r="H437" s="51">
        <v>2.7719000000000001E-2</v>
      </c>
      <c r="I437" s="51">
        <v>2.8400999999999999E-2</v>
      </c>
      <c r="J437" s="51">
        <v>2.8369999999999999E-2</v>
      </c>
      <c r="K437" s="51">
        <v>2.8624E-2</v>
      </c>
      <c r="L437" s="51">
        <v>3.0491000000000001E-2</v>
      </c>
      <c r="M437" s="51">
        <v>2.7719000000000001E-2</v>
      </c>
      <c r="N437" s="51">
        <v>2.3210000000000001E-2</v>
      </c>
      <c r="O437" s="52">
        <v>148.09530000000001</v>
      </c>
      <c r="P437" s="50">
        <v>1570</v>
      </c>
      <c r="Q437" s="52">
        <v>1964.54</v>
      </c>
      <c r="R437" s="50">
        <v>8419.1</v>
      </c>
      <c r="S437" s="30">
        <v>103.36</v>
      </c>
      <c r="T437" s="50">
        <v>6.7377000000000002</v>
      </c>
      <c r="U437" s="50">
        <v>6.7412000000000001</v>
      </c>
      <c r="V437" s="50">
        <v>2.96</v>
      </c>
      <c r="W437" s="22">
        <v>3.02</v>
      </c>
      <c r="X437" s="22">
        <v>2.87</v>
      </c>
    </row>
    <row r="438" spans="1:24" ht="18.75" customHeight="1">
      <c r="A438" s="175">
        <v>44699</v>
      </c>
      <c r="B438" s="50">
        <v>171.4444</v>
      </c>
      <c r="C438" s="50">
        <v>151.2073</v>
      </c>
      <c r="D438" s="50">
        <v>126.44</v>
      </c>
      <c r="E438" s="50">
        <v>30.96</v>
      </c>
      <c r="F438" s="51">
        <v>9.9860000000000001E-3</v>
      </c>
      <c r="G438" s="51">
        <v>2.6693999999999999E-2</v>
      </c>
      <c r="H438" s="51">
        <v>2.8378E-2</v>
      </c>
      <c r="I438" s="51">
        <v>2.8913999999999999E-2</v>
      </c>
      <c r="J438" s="51">
        <v>2.8840000000000001E-2</v>
      </c>
      <c r="K438" s="51">
        <v>2.9149000000000001E-2</v>
      </c>
      <c r="L438" s="51">
        <v>3.0647000000000001E-2</v>
      </c>
      <c r="M438" s="51">
        <v>2.8378E-2</v>
      </c>
      <c r="N438" s="51">
        <v>2.316E-2</v>
      </c>
      <c r="O438" s="52">
        <v>148.0729</v>
      </c>
      <c r="P438" s="50">
        <v>1570</v>
      </c>
      <c r="Q438" s="52">
        <v>1964.54</v>
      </c>
      <c r="R438" s="50">
        <v>8419.1</v>
      </c>
      <c r="S438" s="30">
        <v>104.187</v>
      </c>
      <c r="T438" s="50">
        <v>6.7861000000000002</v>
      </c>
      <c r="U438" s="50">
        <v>6.7975000000000003</v>
      </c>
      <c r="V438" s="50">
        <v>2.99</v>
      </c>
      <c r="W438" s="22">
        <v>3.04</v>
      </c>
      <c r="X438" s="22">
        <v>2.92</v>
      </c>
    </row>
    <row r="439" spans="1:24" ht="18.75" customHeight="1">
      <c r="A439" s="175">
        <v>44698</v>
      </c>
      <c r="B439" s="50">
        <v>170.82480000000001</v>
      </c>
      <c r="C439" s="50">
        <v>151.62200000000001</v>
      </c>
      <c r="D439" s="50">
        <v>126.44</v>
      </c>
      <c r="E439" s="50">
        <v>26.1</v>
      </c>
      <c r="F439" s="51">
        <v>1.0394E-2</v>
      </c>
      <c r="G439" s="51">
        <v>2.7002999999999999E-2</v>
      </c>
      <c r="H439" s="51">
        <v>2.8927000000000001E-2</v>
      </c>
      <c r="I439" s="51">
        <v>2.9633E-2</v>
      </c>
      <c r="J439" s="51">
        <v>2.9860000000000001E-2</v>
      </c>
      <c r="K439" s="51">
        <v>3.0103000000000001E-2</v>
      </c>
      <c r="L439" s="51">
        <v>3.1778000000000001E-2</v>
      </c>
      <c r="M439" s="51">
        <v>2.8927000000000001E-2</v>
      </c>
      <c r="N439" s="51">
        <v>2.3460000000000002E-2</v>
      </c>
      <c r="O439" s="52">
        <v>148.00030000000001</v>
      </c>
      <c r="P439" s="50">
        <v>1570</v>
      </c>
      <c r="Q439" s="52">
        <v>1964.54</v>
      </c>
      <c r="R439" s="50">
        <v>8419.1</v>
      </c>
      <c r="S439" s="30">
        <v>104.563</v>
      </c>
      <c r="T439" s="50">
        <v>6.7892000000000001</v>
      </c>
      <c r="U439" s="50">
        <v>6.7999000000000001</v>
      </c>
      <c r="V439" s="50">
        <v>2.9350000000000001</v>
      </c>
      <c r="W439" s="22">
        <v>2.9750000000000001</v>
      </c>
      <c r="X439" s="22">
        <v>2.79</v>
      </c>
    </row>
    <row r="440" spans="1:24" ht="18.75" customHeight="1">
      <c r="A440" s="175">
        <v>44697</v>
      </c>
      <c r="B440" s="50">
        <v>171.42750000000001</v>
      </c>
      <c r="C440" s="50">
        <v>151.69409999999999</v>
      </c>
      <c r="D440" s="50">
        <v>127.117</v>
      </c>
      <c r="E440" s="50">
        <v>27.47</v>
      </c>
      <c r="F440" s="51">
        <v>9.8069999999999997E-3</v>
      </c>
      <c r="G440" s="51">
        <v>2.5697999999999999E-2</v>
      </c>
      <c r="H440" s="51">
        <v>2.75E-2</v>
      </c>
      <c r="I440" s="51">
        <v>2.8264000000000001E-2</v>
      </c>
      <c r="J440" s="51">
        <v>2.8822E-2</v>
      </c>
      <c r="K440" s="51">
        <v>2.8872999999999999E-2</v>
      </c>
      <c r="L440" s="51">
        <v>3.0984000000000001E-2</v>
      </c>
      <c r="M440" s="51">
        <v>2.75E-2</v>
      </c>
      <c r="N440" s="51">
        <v>2.383E-2</v>
      </c>
      <c r="O440" s="52">
        <v>148.036</v>
      </c>
      <c r="P440" s="50">
        <v>1570</v>
      </c>
      <c r="Q440" s="52">
        <v>1964.54</v>
      </c>
      <c r="R440" s="50">
        <v>8419.1</v>
      </c>
      <c r="S440" s="30">
        <v>104.851</v>
      </c>
      <c r="T440" s="50">
        <v>6.7862999999999998</v>
      </c>
      <c r="U440" s="50">
        <v>6.8273000000000001</v>
      </c>
      <c r="V440" s="50">
        <v>2.86</v>
      </c>
      <c r="W440" s="22">
        <v>2.9049999999999998</v>
      </c>
      <c r="X440" s="22">
        <v>2.7149999999999999</v>
      </c>
    </row>
    <row r="441" spans="1:24" ht="18.75" customHeight="1">
      <c r="A441" s="175">
        <v>44694</v>
      </c>
      <c r="B441" s="50">
        <v>171.07679999999999</v>
      </c>
      <c r="C441" s="50">
        <v>151.60669999999999</v>
      </c>
      <c r="D441" s="50">
        <v>127.117</v>
      </c>
      <c r="E441" s="50">
        <v>28.87</v>
      </c>
      <c r="F441" s="51">
        <v>9.4249999999999994E-3</v>
      </c>
      <c r="G441" s="51">
        <v>2.5780000000000001E-2</v>
      </c>
      <c r="H441" s="51">
        <v>2.7746E-2</v>
      </c>
      <c r="I441" s="51">
        <v>2.8656000000000001E-2</v>
      </c>
      <c r="J441" s="51">
        <v>2.9184999999999999E-2</v>
      </c>
      <c r="K441" s="51">
        <v>2.9273E-2</v>
      </c>
      <c r="L441" s="51">
        <v>3.0786000000000001E-2</v>
      </c>
      <c r="M441" s="51">
        <v>2.7746E-2</v>
      </c>
      <c r="N441" s="51">
        <v>2.368E-2</v>
      </c>
      <c r="O441" s="52">
        <v>147.94300000000001</v>
      </c>
      <c r="P441" s="50">
        <v>1570</v>
      </c>
      <c r="Q441" s="52">
        <v>1964.54</v>
      </c>
      <c r="R441" s="50">
        <v>8419.1</v>
      </c>
      <c r="S441" s="30">
        <v>103.846</v>
      </c>
      <c r="T441" s="50">
        <v>6.7217000000000002</v>
      </c>
      <c r="U441" s="50">
        <v>6.7643000000000004</v>
      </c>
      <c r="V441" s="50">
        <v>2.8624999999999998</v>
      </c>
      <c r="W441" s="22">
        <v>2.91</v>
      </c>
      <c r="X441" s="22">
        <v>2.67</v>
      </c>
    </row>
    <row r="442" spans="1:24" ht="18.75" customHeight="1">
      <c r="A442" s="175">
        <v>44693</v>
      </c>
      <c r="B442" s="50">
        <v>171.50899999999999</v>
      </c>
      <c r="C442" s="50">
        <v>152.7226</v>
      </c>
      <c r="D442" s="50">
        <v>127.117</v>
      </c>
      <c r="E442" s="50">
        <v>31.77</v>
      </c>
      <c r="F442" s="51">
        <v>9.273E-3</v>
      </c>
      <c r="G442" s="51">
        <v>2.5592E-2</v>
      </c>
      <c r="H442" s="51">
        <v>2.75E-2</v>
      </c>
      <c r="I442" s="51">
        <v>2.8212000000000001E-2</v>
      </c>
      <c r="J442" s="51">
        <v>2.8479000000000001E-2</v>
      </c>
      <c r="K442" s="51">
        <v>2.8724E-2</v>
      </c>
      <c r="L442" s="51">
        <v>3.0154E-2</v>
      </c>
      <c r="M442" s="51">
        <v>2.75E-2</v>
      </c>
      <c r="N442" s="51">
        <v>2.3800000000000002E-2</v>
      </c>
      <c r="O442" s="52">
        <v>147.85429999999999</v>
      </c>
      <c r="P442" s="50">
        <v>1570</v>
      </c>
      <c r="Q442" s="52">
        <v>1964.54</v>
      </c>
      <c r="R442" s="50">
        <v>8419.1</v>
      </c>
      <c r="S442" s="30">
        <v>103.92</v>
      </c>
      <c r="T442" s="50">
        <v>6.7347000000000001</v>
      </c>
      <c r="U442" s="50">
        <v>6.7477</v>
      </c>
      <c r="V442" s="50">
        <v>2.82</v>
      </c>
      <c r="W442" s="22">
        <v>2.8450000000000002</v>
      </c>
      <c r="X442" s="22">
        <v>2.57</v>
      </c>
    </row>
    <row r="443" spans="1:24" ht="18.75" customHeight="1">
      <c r="A443" s="175">
        <v>44692</v>
      </c>
      <c r="B443" s="50">
        <v>171.65559999999999</v>
      </c>
      <c r="C443" s="50">
        <v>153.74350000000001</v>
      </c>
      <c r="D443" s="50">
        <v>127.117</v>
      </c>
      <c r="E443" s="50">
        <v>32.56</v>
      </c>
      <c r="F443" s="51">
        <v>8.8660000000000006E-3</v>
      </c>
      <c r="G443" s="51">
        <v>2.6370999999999999E-2</v>
      </c>
      <c r="H443" s="51">
        <v>2.8265999999999999E-2</v>
      </c>
      <c r="I443" s="51">
        <v>2.8961000000000001E-2</v>
      </c>
      <c r="J443" s="51">
        <v>2.9207E-2</v>
      </c>
      <c r="K443" s="51">
        <v>2.9423000000000001E-2</v>
      </c>
      <c r="L443" s="51">
        <v>3.0456E-2</v>
      </c>
      <c r="M443" s="51">
        <v>2.8265999999999999E-2</v>
      </c>
      <c r="N443" s="51">
        <v>2.4029999999999999E-2</v>
      </c>
      <c r="O443" s="52">
        <v>147.726</v>
      </c>
      <c r="P443" s="50">
        <v>1570</v>
      </c>
      <c r="Q443" s="52">
        <v>1964.54</v>
      </c>
      <c r="R443" s="50">
        <v>8419.1</v>
      </c>
      <c r="S443" s="30">
        <v>103.651</v>
      </c>
      <c r="T443" s="50">
        <v>6.7308000000000003</v>
      </c>
      <c r="U443" s="50">
        <v>6.7565999999999997</v>
      </c>
      <c r="V443" s="50">
        <v>3.0150000000000001</v>
      </c>
      <c r="W443" s="22">
        <v>2.9950000000000001</v>
      </c>
      <c r="X443" s="22">
        <v>2.7</v>
      </c>
    </row>
    <row r="444" spans="1:24" ht="18.75" customHeight="1">
      <c r="A444" s="175">
        <v>44691</v>
      </c>
      <c r="B444" s="50">
        <v>171.24469999999999</v>
      </c>
      <c r="C444" s="50">
        <v>154.3175</v>
      </c>
      <c r="D444" s="50">
        <v>132.542</v>
      </c>
      <c r="E444" s="50">
        <v>32.99</v>
      </c>
      <c r="F444" s="51">
        <v>8.7639999999999992E-3</v>
      </c>
      <c r="G444" s="51">
        <v>2.6124000000000001E-2</v>
      </c>
      <c r="H444" s="51">
        <v>2.7980000000000001E-2</v>
      </c>
      <c r="I444" s="51">
        <v>2.9148E-2</v>
      </c>
      <c r="J444" s="51">
        <v>2.9908000000000001E-2</v>
      </c>
      <c r="K444" s="51">
        <v>2.9923999999999999E-2</v>
      </c>
      <c r="L444" s="51">
        <v>3.1230999999999998E-2</v>
      </c>
      <c r="M444" s="51">
        <v>2.7980000000000001E-2</v>
      </c>
      <c r="N444" s="51">
        <v>2.4E-2</v>
      </c>
      <c r="O444" s="52">
        <v>147.64570000000001</v>
      </c>
      <c r="P444" s="50">
        <v>1570</v>
      </c>
      <c r="Q444" s="52">
        <v>1964.54</v>
      </c>
      <c r="R444" s="50">
        <v>8419.1</v>
      </c>
      <c r="S444" s="30">
        <v>103.66</v>
      </c>
      <c r="T444" s="50">
        <v>6.6668000000000003</v>
      </c>
      <c r="U444" s="50">
        <v>6.718</v>
      </c>
      <c r="V444" s="50">
        <v>3.27</v>
      </c>
      <c r="W444" s="22">
        <v>3.24</v>
      </c>
      <c r="X444" s="22">
        <v>2.9449999999999998</v>
      </c>
    </row>
    <row r="445" spans="1:24" ht="18.75" customHeight="1">
      <c r="A445" s="175">
        <v>44690</v>
      </c>
      <c r="B445" s="50">
        <v>171.44399999999999</v>
      </c>
      <c r="C445" s="50">
        <v>155.10429999999999</v>
      </c>
      <c r="D445" s="50">
        <v>123.249</v>
      </c>
      <c r="E445" s="50">
        <v>34.75</v>
      </c>
      <c r="F445" s="51">
        <v>7.9989999999999992E-3</v>
      </c>
      <c r="G445" s="51">
        <v>2.5937999999999999E-2</v>
      </c>
      <c r="H445" s="51">
        <v>2.8119000000000002E-2</v>
      </c>
      <c r="I445" s="51">
        <v>2.9471000000000001E-2</v>
      </c>
      <c r="J445" s="51">
        <v>3.0338E-2</v>
      </c>
      <c r="K445" s="51">
        <v>3.0351E-2</v>
      </c>
      <c r="L445" s="51">
        <v>3.1503999999999997E-2</v>
      </c>
      <c r="M445" s="51">
        <v>2.8119000000000002E-2</v>
      </c>
      <c r="N445" s="51">
        <v>2.4230000000000002E-2</v>
      </c>
      <c r="O445" s="52">
        <v>147.6087</v>
      </c>
      <c r="P445" s="50">
        <v>1570</v>
      </c>
      <c r="Q445" s="52">
        <v>1964.54</v>
      </c>
      <c r="R445" s="50">
        <v>8419.1</v>
      </c>
      <c r="S445" s="30">
        <v>103.752</v>
      </c>
      <c r="T445" s="50">
        <v>6.6558000000000002</v>
      </c>
      <c r="U445" s="50">
        <v>6.6818999999999997</v>
      </c>
      <c r="V445" s="50">
        <v>3.3250000000000002</v>
      </c>
      <c r="W445" s="22">
        <v>3.28</v>
      </c>
      <c r="X445" s="22">
        <v>2.9550000000000001</v>
      </c>
    </row>
    <row r="446" spans="1:24" ht="18.75" customHeight="1">
      <c r="A446" s="175">
        <v>44687</v>
      </c>
      <c r="B446" s="50">
        <v>170.85990000000001</v>
      </c>
      <c r="C446" s="50">
        <v>155.51169999999999</v>
      </c>
      <c r="D446" s="50">
        <v>123.249</v>
      </c>
      <c r="E446" s="50">
        <v>30.19</v>
      </c>
      <c r="F446" s="51">
        <v>8.1270000000000005E-3</v>
      </c>
      <c r="G446" s="51">
        <v>2.7307999999999999E-2</v>
      </c>
      <c r="H446" s="51">
        <v>2.9576999999999999E-2</v>
      </c>
      <c r="I446" s="51">
        <v>3.0772999999999998E-2</v>
      </c>
      <c r="J446" s="51">
        <v>3.1265000000000001E-2</v>
      </c>
      <c r="K446" s="51">
        <v>3.1461999999999997E-2</v>
      </c>
      <c r="L446" s="51">
        <v>3.2253999999999998E-2</v>
      </c>
      <c r="M446" s="51">
        <v>2.9576999999999999E-2</v>
      </c>
      <c r="N446" s="51">
        <v>2.436E-2</v>
      </c>
      <c r="O446" s="52">
        <v>147.58189999999999</v>
      </c>
      <c r="P446" s="50">
        <v>1570</v>
      </c>
      <c r="Q446" s="52">
        <v>1964.54</v>
      </c>
      <c r="R446" s="50">
        <v>8419.1</v>
      </c>
      <c r="S446" s="30">
        <v>102.587</v>
      </c>
      <c r="T446" s="50">
        <v>6.6085000000000003</v>
      </c>
      <c r="U446" s="50">
        <v>6.6223000000000001</v>
      </c>
      <c r="V446" s="50">
        <v>3.48</v>
      </c>
      <c r="W446" s="22">
        <v>3.42</v>
      </c>
      <c r="X446" s="22">
        <v>3.08</v>
      </c>
    </row>
    <row r="447" spans="1:24" ht="18.75" customHeight="1">
      <c r="A447" s="175">
        <v>44686</v>
      </c>
      <c r="B447" s="50">
        <v>171.3878</v>
      </c>
      <c r="C447" s="50">
        <v>156.51939999999999</v>
      </c>
      <c r="D447" s="50">
        <v>123.249</v>
      </c>
      <c r="E447" s="50">
        <v>31.2</v>
      </c>
      <c r="F447" s="51">
        <v>8.1019999999999998E-3</v>
      </c>
      <c r="G447" s="51">
        <v>2.7033999999999999E-2</v>
      </c>
      <c r="H447" s="51">
        <v>2.9092E-2</v>
      </c>
      <c r="I447" s="51">
        <v>3.0082999999999999E-2</v>
      </c>
      <c r="J447" s="51">
        <v>3.0365E-2</v>
      </c>
      <c r="K447" s="51">
        <v>3.0601E-2</v>
      </c>
      <c r="L447" s="51">
        <v>3.1192000000000001E-2</v>
      </c>
      <c r="M447" s="51">
        <v>2.9092E-2</v>
      </c>
      <c r="N447" s="51">
        <v>2.419E-2</v>
      </c>
      <c r="O447" s="52">
        <v>147.5686</v>
      </c>
      <c r="P447" s="50">
        <v>1570</v>
      </c>
      <c r="Q447" s="52">
        <v>1964.54</v>
      </c>
      <c r="R447" s="50">
        <v>8419.1</v>
      </c>
      <c r="S447" s="30">
        <v>103.465</v>
      </c>
      <c r="T447" s="50">
        <v>6.6085000000000003</v>
      </c>
      <c r="U447" s="50">
        <v>6.6486999999999998</v>
      </c>
      <c r="V447" s="50">
        <v>3.53</v>
      </c>
      <c r="W447" s="22">
        <v>3.48</v>
      </c>
      <c r="X447" s="22">
        <v>3.1749999999999998</v>
      </c>
    </row>
    <row r="448" spans="1:24" ht="18.75" customHeight="1">
      <c r="A448" s="175">
        <v>44685</v>
      </c>
      <c r="B448" s="50">
        <v>172.14959999999999</v>
      </c>
      <c r="C448" s="50">
        <v>156.79230000000001</v>
      </c>
      <c r="D448" s="50">
        <v>123.249</v>
      </c>
      <c r="E448" s="50">
        <v>25.42</v>
      </c>
      <c r="F448" s="51">
        <v>8.5089999999999992E-3</v>
      </c>
      <c r="G448" s="51">
        <v>2.6421E-2</v>
      </c>
      <c r="H448" s="51">
        <v>2.8223000000000002E-2</v>
      </c>
      <c r="I448" s="51">
        <v>2.9125999999999999E-2</v>
      </c>
      <c r="J448" s="51">
        <v>2.9343999999999999E-2</v>
      </c>
      <c r="K448" s="51">
        <v>2.9621999999999999E-2</v>
      </c>
      <c r="L448" s="51">
        <v>3.0345E-2</v>
      </c>
      <c r="M448" s="51">
        <v>2.8223000000000002E-2</v>
      </c>
      <c r="N448" s="51">
        <v>2.3900000000000001E-2</v>
      </c>
      <c r="O448" s="52">
        <v>147.55539999999999</v>
      </c>
      <c r="P448" s="50">
        <v>1570</v>
      </c>
      <c r="Q448" s="52">
        <v>1964.54</v>
      </c>
      <c r="R448" s="50">
        <v>8419.1</v>
      </c>
      <c r="S448" s="30">
        <v>103.744</v>
      </c>
      <c r="T448" s="50">
        <v>6.6085000000000003</v>
      </c>
      <c r="U448" s="50">
        <v>6.6741999999999999</v>
      </c>
      <c r="V448" s="50">
        <v>3.49</v>
      </c>
      <c r="W448" s="22">
        <v>3.44</v>
      </c>
      <c r="X448" s="22">
        <v>3.17</v>
      </c>
    </row>
    <row r="449" spans="1:24" ht="18.75" customHeight="1">
      <c r="A449" s="175">
        <v>44684</v>
      </c>
      <c r="B449" s="50">
        <v>171.48830000000001</v>
      </c>
      <c r="C449" s="50">
        <v>156.81379999999999</v>
      </c>
      <c r="D449" s="50">
        <v>123.249</v>
      </c>
      <c r="E449" s="50">
        <v>29.25</v>
      </c>
      <c r="F449" s="51">
        <v>8.9420000000000003E-3</v>
      </c>
      <c r="G449" s="51">
        <v>2.7824000000000002E-2</v>
      </c>
      <c r="H449" s="51">
        <v>2.9675E-2</v>
      </c>
      <c r="I449" s="51">
        <v>3.0217000000000001E-2</v>
      </c>
      <c r="J449" s="51">
        <v>2.9711999999999999E-2</v>
      </c>
      <c r="K449" s="51">
        <v>3.0398999999999999E-2</v>
      </c>
      <c r="L449" s="51">
        <v>3.0088E-2</v>
      </c>
      <c r="M449" s="51">
        <v>2.9675E-2</v>
      </c>
      <c r="N449" s="51">
        <v>2.3900000000000001E-2</v>
      </c>
      <c r="O449" s="52">
        <v>147.52850000000001</v>
      </c>
      <c r="P449" s="50">
        <v>1570</v>
      </c>
      <c r="Q449" s="52">
        <v>1967.62</v>
      </c>
      <c r="R449" s="50">
        <v>7913.4000000000005</v>
      </c>
      <c r="S449" s="30">
        <v>102.959</v>
      </c>
      <c r="T449" s="50">
        <v>6.6085000000000003</v>
      </c>
      <c r="U449" s="50">
        <v>6.6403999999999996</v>
      </c>
      <c r="V449" s="50">
        <v>3.49</v>
      </c>
      <c r="W449" s="22">
        <v>3.44</v>
      </c>
      <c r="X449" s="22">
        <v>3.1549999999999998</v>
      </c>
    </row>
    <row r="450" spans="1:24" ht="18.75" customHeight="1">
      <c r="A450" s="175">
        <v>44683</v>
      </c>
      <c r="B450" s="50">
        <v>171.5061</v>
      </c>
      <c r="C450" s="50">
        <v>156.6489</v>
      </c>
      <c r="D450" s="50">
        <v>123.249</v>
      </c>
      <c r="E450" s="50">
        <v>32.340000000000003</v>
      </c>
      <c r="F450" s="51">
        <v>7.6940000000000003E-3</v>
      </c>
      <c r="G450" s="51">
        <v>2.7311999999999999E-2</v>
      </c>
      <c r="H450" s="51">
        <v>2.9336000000000001E-2</v>
      </c>
      <c r="I450" s="51">
        <v>3.0044999999999999E-2</v>
      </c>
      <c r="J450" s="51">
        <v>2.9807E-2</v>
      </c>
      <c r="K450" s="51">
        <v>3.0297999999999999E-2</v>
      </c>
      <c r="L450" s="51">
        <v>3.0327E-2</v>
      </c>
      <c r="M450" s="51">
        <v>2.9336000000000001E-2</v>
      </c>
      <c r="N450" s="51">
        <v>2.3900000000000001E-2</v>
      </c>
      <c r="O450" s="52">
        <v>147.54509999999999</v>
      </c>
      <c r="P450" s="50">
        <v>1570</v>
      </c>
      <c r="Q450" s="52">
        <v>1967.62</v>
      </c>
      <c r="R450" s="50">
        <v>7913.4000000000005</v>
      </c>
      <c r="S450" s="30">
        <v>103.623</v>
      </c>
      <c r="T450" s="50">
        <v>6.6265999999999998</v>
      </c>
      <c r="U450" s="50">
        <v>6.6597</v>
      </c>
      <c r="V450" s="50">
        <v>3.5</v>
      </c>
      <c r="W450" s="22">
        <v>3.4449999999999998</v>
      </c>
      <c r="X450" s="22">
        <v>3.16</v>
      </c>
    </row>
    <row r="451" spans="1:24" ht="18.75" customHeight="1">
      <c r="A451" s="175">
        <v>44680</v>
      </c>
      <c r="B451" s="50">
        <v>172.03469999999999</v>
      </c>
      <c r="C451" s="50">
        <v>156.88730000000001</v>
      </c>
      <c r="D451" s="50">
        <v>123.249</v>
      </c>
      <c r="E451" s="50">
        <v>33.4</v>
      </c>
      <c r="F451" s="51">
        <v>8.2290000000000002E-3</v>
      </c>
      <c r="G451" s="51">
        <v>2.7146E-2</v>
      </c>
      <c r="H451" s="51">
        <v>2.8858999999999999E-2</v>
      </c>
      <c r="I451" s="51">
        <v>2.9548999999999999E-2</v>
      </c>
      <c r="J451" s="51">
        <v>2.9336000000000001E-2</v>
      </c>
      <c r="K451" s="51">
        <v>2.9770999999999999E-2</v>
      </c>
      <c r="L451" s="51">
        <v>2.9971999999999999E-2</v>
      </c>
      <c r="M451" s="51">
        <v>2.8858999999999999E-2</v>
      </c>
      <c r="N451" s="51">
        <v>2.3900000000000001E-2</v>
      </c>
      <c r="O451" s="52">
        <v>147.55529999999999</v>
      </c>
      <c r="P451" s="50">
        <v>1570</v>
      </c>
      <c r="Q451" s="52">
        <v>1967.62</v>
      </c>
      <c r="R451" s="50">
        <v>7913.4000000000005</v>
      </c>
      <c r="S451" s="30">
        <v>102.95399999999999</v>
      </c>
      <c r="T451" s="50">
        <v>6.5606</v>
      </c>
      <c r="U451" s="50">
        <v>6.5868000000000002</v>
      </c>
      <c r="V451" s="50">
        <v>3.42</v>
      </c>
      <c r="W451" s="22">
        <v>3.4</v>
      </c>
      <c r="X451" s="22">
        <v>3.14</v>
      </c>
    </row>
    <row r="452" spans="1:24" ht="18.75" customHeight="1">
      <c r="A452" s="175">
        <v>44679</v>
      </c>
      <c r="B452" s="50">
        <v>172.29839999999999</v>
      </c>
      <c r="C452" s="50">
        <v>155.2046</v>
      </c>
      <c r="D452" s="50">
        <v>123.249</v>
      </c>
      <c r="E452" s="50">
        <v>29.99</v>
      </c>
      <c r="F452" s="51">
        <v>8.0260000000000001E-3</v>
      </c>
      <c r="G452" s="51">
        <v>2.6172999999999998E-2</v>
      </c>
      <c r="H452" s="51">
        <v>2.7740999999999998E-2</v>
      </c>
      <c r="I452" s="51">
        <v>2.8395E-2</v>
      </c>
      <c r="J452" s="51">
        <v>2.8223999999999999E-2</v>
      </c>
      <c r="K452" s="51">
        <v>2.8582E-2</v>
      </c>
      <c r="L452" s="51">
        <v>2.8927999999999999E-2</v>
      </c>
      <c r="M452" s="51">
        <v>2.7740999999999998E-2</v>
      </c>
      <c r="N452" s="51">
        <v>2.3900000000000001E-2</v>
      </c>
      <c r="O452" s="52">
        <v>147.58090000000001</v>
      </c>
      <c r="P452" s="50">
        <v>1570</v>
      </c>
      <c r="Q452" s="52">
        <v>1967.62</v>
      </c>
      <c r="R452" s="50">
        <v>7913.4000000000005</v>
      </c>
      <c r="S452" s="30">
        <v>102.303</v>
      </c>
      <c r="T452" s="50">
        <v>6.5566000000000004</v>
      </c>
      <c r="U452" s="50">
        <v>6.5898000000000003</v>
      </c>
      <c r="V452" s="50">
        <v>3.4550000000000001</v>
      </c>
      <c r="W452" s="22">
        <v>3.42</v>
      </c>
      <c r="X452" s="22">
        <v>3.18</v>
      </c>
    </row>
    <row r="453" spans="1:24" ht="18.75" customHeight="1">
      <c r="A453" s="175">
        <v>44678</v>
      </c>
      <c r="B453" s="50">
        <v>172.39410000000001</v>
      </c>
      <c r="C453" s="50">
        <v>154.76050000000001</v>
      </c>
      <c r="D453" s="50">
        <v>123.249</v>
      </c>
      <c r="E453" s="50">
        <v>31.6</v>
      </c>
      <c r="F453" s="51">
        <v>8.1530000000000005E-3</v>
      </c>
      <c r="G453" s="51">
        <v>2.5909999999999999E-2</v>
      </c>
      <c r="H453" s="51">
        <v>2.7518999999999998E-2</v>
      </c>
      <c r="I453" s="51">
        <v>2.8299999999999999E-2</v>
      </c>
      <c r="J453" s="51">
        <v>2.8317999999999999E-2</v>
      </c>
      <c r="K453" s="51">
        <v>2.8555000000000001E-2</v>
      </c>
      <c r="L453" s="51">
        <v>2.9211999999999998E-2</v>
      </c>
      <c r="M453" s="51">
        <v>2.7518999999999998E-2</v>
      </c>
      <c r="N453" s="51">
        <v>2.3900000000000001E-2</v>
      </c>
      <c r="O453" s="52">
        <v>147.59129999999999</v>
      </c>
      <c r="P453" s="50">
        <v>1570</v>
      </c>
      <c r="Q453" s="52">
        <v>1967.62</v>
      </c>
      <c r="R453" s="50">
        <v>7913.4000000000005</v>
      </c>
      <c r="S453" s="30">
        <v>101.752</v>
      </c>
      <c r="T453" s="50">
        <v>6.5594000000000001</v>
      </c>
      <c r="U453" s="50">
        <v>6.5720999999999998</v>
      </c>
      <c r="V453" s="50">
        <v>3.59</v>
      </c>
      <c r="W453" s="22">
        <v>3.54</v>
      </c>
      <c r="X453" s="22">
        <v>3.33</v>
      </c>
    </row>
    <row r="454" spans="1:24" ht="18.75" customHeight="1">
      <c r="A454" s="175">
        <v>44677</v>
      </c>
      <c r="B454" s="50">
        <v>172.86850000000001</v>
      </c>
      <c r="C454" s="50">
        <v>155.15950000000001</v>
      </c>
      <c r="D454" s="50">
        <v>120.994</v>
      </c>
      <c r="E454" s="50">
        <v>33.520000000000003</v>
      </c>
      <c r="F454" s="51">
        <v>7.7970000000000001E-3</v>
      </c>
      <c r="G454" s="51">
        <v>2.4773E-2</v>
      </c>
      <c r="H454" s="51">
        <v>2.6551000000000002E-2</v>
      </c>
      <c r="I454" s="51">
        <v>2.7335000000000002E-2</v>
      </c>
      <c r="J454" s="51">
        <v>2.7205E-2</v>
      </c>
      <c r="K454" s="51">
        <v>2.7462E-2</v>
      </c>
      <c r="L454" s="51">
        <v>2.8274000000000001E-2</v>
      </c>
      <c r="M454" s="51">
        <v>2.6551000000000002E-2</v>
      </c>
      <c r="N454" s="51">
        <v>2.3900000000000001E-2</v>
      </c>
      <c r="O454" s="52">
        <v>147.75129999999999</v>
      </c>
      <c r="P454" s="50">
        <v>1570</v>
      </c>
      <c r="Q454" s="52">
        <v>1967.62</v>
      </c>
      <c r="R454" s="50">
        <v>7913.4000000000005</v>
      </c>
      <c r="S454" s="30">
        <v>101.22</v>
      </c>
      <c r="T454" s="50">
        <v>6.5014000000000003</v>
      </c>
      <c r="U454" s="50">
        <v>6.5262000000000002</v>
      </c>
      <c r="V454" s="50">
        <v>3.39</v>
      </c>
      <c r="W454" s="22">
        <v>3.39</v>
      </c>
      <c r="X454" s="22">
        <v>3.22</v>
      </c>
    </row>
    <row r="455" spans="1:24" ht="18.75" customHeight="1">
      <c r="A455" s="175">
        <v>44676</v>
      </c>
      <c r="B455" s="50">
        <v>172.292</v>
      </c>
      <c r="C455" s="50">
        <v>155.5145</v>
      </c>
      <c r="D455" s="50">
        <v>120.994</v>
      </c>
      <c r="E455" s="50">
        <v>27.02</v>
      </c>
      <c r="F455" s="51">
        <v>7.9229999999999995E-3</v>
      </c>
      <c r="G455" s="51">
        <v>2.6256999999999999E-2</v>
      </c>
      <c r="H455" s="51">
        <v>2.8070000000000001E-2</v>
      </c>
      <c r="I455" s="51">
        <v>2.8590000000000001E-2</v>
      </c>
      <c r="J455" s="51">
        <v>2.8198000000000001E-2</v>
      </c>
      <c r="K455" s="51">
        <v>2.8627E-2</v>
      </c>
      <c r="L455" s="51">
        <v>2.8884E-2</v>
      </c>
      <c r="M455" s="51">
        <v>2.8070000000000001E-2</v>
      </c>
      <c r="N455" s="51">
        <v>2.392E-2</v>
      </c>
      <c r="O455" s="52">
        <v>147.83000000000001</v>
      </c>
      <c r="P455" s="50">
        <v>1570</v>
      </c>
      <c r="Q455" s="52">
        <v>1967.62</v>
      </c>
      <c r="R455" s="50">
        <v>7913.4000000000005</v>
      </c>
      <c r="S455" s="30">
        <v>100.578</v>
      </c>
      <c r="T455" s="50">
        <v>6.4507000000000003</v>
      </c>
      <c r="U455" s="50">
        <v>6.4808000000000003</v>
      </c>
      <c r="V455" s="50">
        <v>3.31</v>
      </c>
      <c r="W455" s="22">
        <v>3.33</v>
      </c>
      <c r="X455" s="22">
        <v>3.1749999999999998</v>
      </c>
    </row>
    <row r="456" spans="1:24" ht="18.75" customHeight="1">
      <c r="A456" s="175">
        <v>44673</v>
      </c>
      <c r="B456" s="50">
        <v>172.13130000000001</v>
      </c>
      <c r="C456" s="50">
        <v>156.4873</v>
      </c>
      <c r="D456" s="50">
        <v>113.405</v>
      </c>
      <c r="E456" s="50">
        <v>28.21</v>
      </c>
      <c r="F456" s="51">
        <v>7.6689999999999996E-3</v>
      </c>
      <c r="G456" s="51">
        <v>2.6672000000000001E-2</v>
      </c>
      <c r="H456" s="51">
        <v>2.8538999999999998E-2</v>
      </c>
      <c r="I456" s="51">
        <v>2.9314E-2</v>
      </c>
      <c r="J456" s="51">
        <v>2.8986999999999999E-2</v>
      </c>
      <c r="K456" s="51">
        <v>2.9468000000000001E-2</v>
      </c>
      <c r="L456" s="51">
        <v>2.9444000000000001E-2</v>
      </c>
      <c r="M456" s="51">
        <v>2.8538999999999998E-2</v>
      </c>
      <c r="N456" s="51">
        <v>2.342E-2</v>
      </c>
      <c r="O456" s="52">
        <v>147.88560000000001</v>
      </c>
      <c r="P456" s="50">
        <v>1570</v>
      </c>
      <c r="Q456" s="52">
        <v>1967.62</v>
      </c>
      <c r="R456" s="50">
        <v>7913.4000000000005</v>
      </c>
      <c r="S456" s="30">
        <v>100.39</v>
      </c>
      <c r="T456" s="50">
        <v>6.4192</v>
      </c>
      <c r="U456" s="50">
        <v>6.4448999999999996</v>
      </c>
      <c r="V456" s="50">
        <v>3.2949999999999999</v>
      </c>
      <c r="W456" s="22">
        <v>3.33</v>
      </c>
      <c r="X456" s="22">
        <v>3.19</v>
      </c>
    </row>
    <row r="457" spans="1:24" ht="18.75" customHeight="1">
      <c r="A457" s="175">
        <v>44672</v>
      </c>
      <c r="B457" s="50">
        <v>172.31540000000001</v>
      </c>
      <c r="C457" s="50">
        <v>157.3466</v>
      </c>
      <c r="D457" s="50">
        <v>109.827</v>
      </c>
      <c r="E457" s="50">
        <v>22.68</v>
      </c>
      <c r="F457" s="51">
        <v>7.8729999999999998E-3</v>
      </c>
      <c r="G457" s="51">
        <v>2.6821999999999999E-2</v>
      </c>
      <c r="H457" s="51">
        <v>2.8864999999999998E-2</v>
      </c>
      <c r="I457" s="51">
        <v>2.9741E-2</v>
      </c>
      <c r="J457" s="51">
        <v>2.9094999999999999E-2</v>
      </c>
      <c r="K457" s="51">
        <v>2.9744E-2</v>
      </c>
      <c r="L457" s="51">
        <v>2.9277999999999998E-2</v>
      </c>
      <c r="M457" s="51">
        <v>2.8864999999999998E-2</v>
      </c>
      <c r="N457" s="51">
        <v>2.342E-2</v>
      </c>
      <c r="O457" s="52">
        <v>147.93719999999999</v>
      </c>
      <c r="P457" s="50">
        <v>1570</v>
      </c>
      <c r="Q457" s="52">
        <v>1967.62</v>
      </c>
      <c r="R457" s="50">
        <v>7913.4000000000005</v>
      </c>
      <c r="S457" s="30">
        <v>100.961</v>
      </c>
      <c r="T457" s="50">
        <v>6.3935000000000004</v>
      </c>
      <c r="U457" s="50">
        <v>6.4192</v>
      </c>
      <c r="V457" s="50">
        <v>3.22</v>
      </c>
      <c r="W457" s="22">
        <v>3.26</v>
      </c>
      <c r="X457" s="22">
        <v>3.125</v>
      </c>
    </row>
    <row r="458" spans="1:24" ht="18.75" customHeight="1">
      <c r="A458" s="175">
        <v>44671</v>
      </c>
      <c r="B458" s="50">
        <v>172.8887</v>
      </c>
      <c r="C458" s="50">
        <v>158.3647</v>
      </c>
      <c r="D458" s="50">
        <v>113.322</v>
      </c>
      <c r="E458" s="50">
        <v>20.32</v>
      </c>
      <c r="F458" s="51">
        <v>8.0770000000000008E-3</v>
      </c>
      <c r="G458" s="51">
        <v>2.5753000000000002E-2</v>
      </c>
      <c r="H458" s="51">
        <v>2.7841999999999999E-2</v>
      </c>
      <c r="I458" s="51">
        <v>2.8615000000000002E-2</v>
      </c>
      <c r="J458" s="51">
        <v>2.8320000000000001E-2</v>
      </c>
      <c r="K458" s="51">
        <v>2.8746000000000001E-2</v>
      </c>
      <c r="L458" s="51">
        <v>2.8719999999999999E-2</v>
      </c>
      <c r="M458" s="51">
        <v>2.7841999999999999E-2</v>
      </c>
      <c r="N458" s="51">
        <v>2.342E-2</v>
      </c>
      <c r="O458" s="52">
        <v>147.97200000000001</v>
      </c>
      <c r="P458" s="50">
        <v>1570</v>
      </c>
      <c r="Q458" s="52">
        <v>1967.62</v>
      </c>
      <c r="R458" s="50">
        <v>7913.4000000000005</v>
      </c>
      <c r="S458" s="30">
        <v>100.78100000000001</v>
      </c>
      <c r="T458" s="50">
        <v>6.3670999999999998</v>
      </c>
      <c r="U458" s="50">
        <v>6.3776999999999999</v>
      </c>
      <c r="V458" s="50">
        <v>3.13</v>
      </c>
      <c r="W458" s="22">
        <v>3.17</v>
      </c>
      <c r="X458" s="22">
        <v>3.07</v>
      </c>
    </row>
    <row r="459" spans="1:24" ht="18.75" customHeight="1">
      <c r="A459" s="175">
        <v>44670</v>
      </c>
      <c r="B459" s="50">
        <v>172.47030000000001</v>
      </c>
      <c r="C459" s="50">
        <v>159.0943</v>
      </c>
      <c r="D459" s="50">
        <v>112.40900000000001</v>
      </c>
      <c r="E459" s="50">
        <v>21.37</v>
      </c>
      <c r="F459" s="51">
        <v>7.8989999999999998E-3</v>
      </c>
      <c r="G459" s="51">
        <v>2.5915000000000001E-2</v>
      </c>
      <c r="H459" s="51">
        <v>2.8198999999999998E-2</v>
      </c>
      <c r="I459" s="51">
        <v>2.9165E-2</v>
      </c>
      <c r="J459" s="51">
        <v>2.9361000000000002E-2</v>
      </c>
      <c r="K459" s="51">
        <v>2.9586000000000001E-2</v>
      </c>
      <c r="L459" s="51">
        <v>2.9949E-2</v>
      </c>
      <c r="M459" s="51">
        <v>2.8198999999999998E-2</v>
      </c>
      <c r="N459" s="51">
        <v>2.342E-2</v>
      </c>
      <c r="O459" s="52">
        <v>147.96449999999999</v>
      </c>
      <c r="P459" s="50">
        <v>1570</v>
      </c>
      <c r="Q459" s="52">
        <v>1967.62</v>
      </c>
      <c r="R459" s="50">
        <v>7913.4000000000005</v>
      </c>
      <c r="S459" s="30">
        <v>100.5</v>
      </c>
      <c r="T459" s="50">
        <v>6.3715000000000002</v>
      </c>
      <c r="U459" s="50">
        <v>6.3815</v>
      </c>
      <c r="V459" s="50">
        <v>3.13</v>
      </c>
      <c r="W459" s="22">
        <v>3.1749999999999998</v>
      </c>
      <c r="X459" s="22">
        <v>3.09</v>
      </c>
    </row>
    <row r="460" spans="1:24" ht="18.75" customHeight="1">
      <c r="A460" s="175">
        <v>44669</v>
      </c>
      <c r="B460" s="50">
        <v>173.08369999999999</v>
      </c>
      <c r="C460" s="50">
        <v>159.48910000000001</v>
      </c>
      <c r="D460" s="50">
        <v>110.108</v>
      </c>
      <c r="E460" s="50">
        <v>22.17</v>
      </c>
      <c r="F460" s="51">
        <v>7.5919999999999998E-3</v>
      </c>
      <c r="G460" s="51">
        <v>2.4479999999999998E-2</v>
      </c>
      <c r="H460" s="51">
        <v>2.6741999999999998E-2</v>
      </c>
      <c r="I460" s="51">
        <v>2.7890000000000002E-2</v>
      </c>
      <c r="J460" s="51">
        <v>2.8527E-2</v>
      </c>
      <c r="K460" s="51">
        <v>2.8538999999999998E-2</v>
      </c>
      <c r="L460" s="51">
        <v>2.9406999999999999E-2</v>
      </c>
      <c r="M460" s="51">
        <v>2.6741999999999998E-2</v>
      </c>
      <c r="N460" s="51">
        <v>2.342E-2</v>
      </c>
      <c r="O460" s="52">
        <v>147.94589999999999</v>
      </c>
      <c r="P460" s="50">
        <v>1570</v>
      </c>
      <c r="Q460" s="52">
        <v>1967.62</v>
      </c>
      <c r="R460" s="50">
        <v>7913.4000000000005</v>
      </c>
      <c r="S460" s="30">
        <v>100.321</v>
      </c>
      <c r="T460" s="50">
        <v>6.3784000000000001</v>
      </c>
      <c r="U460" s="50">
        <v>6.3898000000000001</v>
      </c>
      <c r="V460" s="50">
        <v>3.13</v>
      </c>
      <c r="W460" s="22">
        <v>3.1749999999999998</v>
      </c>
      <c r="X460" s="22">
        <v>3.09</v>
      </c>
    </row>
    <row r="461" spans="1:24" ht="18.75" customHeight="1">
      <c r="A461" s="175">
        <v>44666</v>
      </c>
      <c r="B461" s="50">
        <v>173.3023</v>
      </c>
      <c r="C461" s="50">
        <v>159.65459999999999</v>
      </c>
      <c r="D461" s="50">
        <v>110.108</v>
      </c>
      <c r="E461" s="50">
        <v>22.7</v>
      </c>
      <c r="F461" s="51">
        <v>7.4910000000000003E-3</v>
      </c>
      <c r="G461" s="51">
        <v>2.4538999999999998E-2</v>
      </c>
      <c r="H461" s="51">
        <v>2.6796E-2</v>
      </c>
      <c r="I461" s="51">
        <v>2.7872000000000001E-2</v>
      </c>
      <c r="J461" s="51">
        <v>2.8275000000000002E-2</v>
      </c>
      <c r="K461" s="51">
        <v>2.8386000000000002E-2</v>
      </c>
      <c r="L461" s="51">
        <v>2.9146999999999999E-2</v>
      </c>
      <c r="M461" s="51">
        <v>2.6796E-2</v>
      </c>
      <c r="N461" s="51">
        <v>2.342E-2</v>
      </c>
      <c r="O461" s="52">
        <v>147.85730000000001</v>
      </c>
      <c r="P461" s="50">
        <v>1570</v>
      </c>
      <c r="Q461" s="52">
        <v>1967.62</v>
      </c>
      <c r="R461" s="50">
        <v>7913.4000000000005</v>
      </c>
      <c r="S461" s="30">
        <v>99.875</v>
      </c>
      <c r="T461" s="50">
        <v>6.3681999999999999</v>
      </c>
      <c r="U461" s="50">
        <v>6.3777999999999997</v>
      </c>
      <c r="V461" s="50">
        <v>3.2549999999999999</v>
      </c>
      <c r="W461" s="22">
        <v>3.3050000000000002</v>
      </c>
      <c r="X461" s="22">
        <v>3.2</v>
      </c>
    </row>
    <row r="462" spans="1:24" ht="18.75" customHeight="1">
      <c r="A462" s="175">
        <v>44665</v>
      </c>
      <c r="B462" s="50">
        <v>173.3023</v>
      </c>
      <c r="C462" s="50">
        <v>159.65459999999999</v>
      </c>
      <c r="D462" s="50">
        <v>110.108</v>
      </c>
      <c r="E462" s="50">
        <v>22.7</v>
      </c>
      <c r="F462" s="51">
        <v>7.4910000000000003E-3</v>
      </c>
      <c r="G462" s="51">
        <v>2.4538999999999998E-2</v>
      </c>
      <c r="H462" s="51">
        <v>2.6796E-2</v>
      </c>
      <c r="I462" s="51">
        <v>2.7872000000000001E-2</v>
      </c>
      <c r="J462" s="51">
        <v>2.8275000000000002E-2</v>
      </c>
      <c r="K462" s="51">
        <v>2.8386000000000002E-2</v>
      </c>
      <c r="L462" s="51">
        <v>2.9146999999999999E-2</v>
      </c>
      <c r="M462" s="51">
        <v>2.6796E-2</v>
      </c>
      <c r="N462" s="51">
        <v>2.342E-2</v>
      </c>
      <c r="O462" s="52">
        <v>147.874</v>
      </c>
      <c r="P462" s="50">
        <v>1570</v>
      </c>
      <c r="Q462" s="52">
        <v>1967.62</v>
      </c>
      <c r="R462" s="50">
        <v>7913.4000000000005</v>
      </c>
      <c r="S462" s="30">
        <v>100.292</v>
      </c>
      <c r="T462" s="50">
        <v>6.3657000000000004</v>
      </c>
      <c r="U462" s="50">
        <v>6.3765000000000001</v>
      </c>
      <c r="V462" s="50">
        <v>3.29</v>
      </c>
      <c r="W462" s="22">
        <v>3.3424999999999998</v>
      </c>
      <c r="X462" s="22">
        <v>3.23</v>
      </c>
    </row>
    <row r="463" spans="1:24" ht="18.75" customHeight="1">
      <c r="A463" s="175">
        <v>44664</v>
      </c>
      <c r="B463" s="50">
        <v>173.84540000000001</v>
      </c>
      <c r="C463" s="50">
        <v>159.48929999999999</v>
      </c>
      <c r="D463" s="50">
        <v>110.108</v>
      </c>
      <c r="E463" s="50">
        <v>21.82</v>
      </c>
      <c r="F463" s="51">
        <v>7.3639999999999999E-3</v>
      </c>
      <c r="G463" s="51">
        <v>2.3480999999999998E-2</v>
      </c>
      <c r="H463" s="51">
        <v>2.5649000000000002E-2</v>
      </c>
      <c r="I463" s="51">
        <v>2.6519999999999998E-2</v>
      </c>
      <c r="J463" s="51">
        <v>2.6987000000000001E-2</v>
      </c>
      <c r="K463" s="51">
        <v>2.7043999999999999E-2</v>
      </c>
      <c r="L463" s="51">
        <v>2.8108999999999999E-2</v>
      </c>
      <c r="M463" s="51">
        <v>2.5649000000000002E-2</v>
      </c>
      <c r="N463" s="51">
        <v>2.342E-2</v>
      </c>
      <c r="O463" s="52">
        <v>147.96960000000001</v>
      </c>
      <c r="P463" s="50">
        <v>1570</v>
      </c>
      <c r="Q463" s="52">
        <v>1967.62</v>
      </c>
      <c r="R463" s="50">
        <v>7913.4000000000005</v>
      </c>
      <c r="S463" s="30">
        <v>99.932000000000002</v>
      </c>
      <c r="T463" s="50">
        <v>6.37</v>
      </c>
      <c r="U463" s="50">
        <v>6.3883999999999999</v>
      </c>
      <c r="V463" s="50">
        <v>3.26</v>
      </c>
      <c r="W463" s="22">
        <v>3.29</v>
      </c>
      <c r="X463" s="22">
        <v>3.145</v>
      </c>
    </row>
    <row r="464" spans="1:24" ht="18.75" customHeight="1">
      <c r="A464" s="175">
        <v>44663</v>
      </c>
      <c r="B464" s="50">
        <v>173.75810000000001</v>
      </c>
      <c r="C464" s="50">
        <v>159.7123</v>
      </c>
      <c r="D464" s="50">
        <v>110.108</v>
      </c>
      <c r="E464" s="50">
        <v>24.26</v>
      </c>
      <c r="F464" s="51">
        <v>7.0340000000000003E-3</v>
      </c>
      <c r="G464" s="51">
        <v>2.4053999999999999E-2</v>
      </c>
      <c r="H464" s="51">
        <v>2.6221999999999999E-2</v>
      </c>
      <c r="I464" s="51">
        <v>2.6893E-2</v>
      </c>
      <c r="J464" s="51">
        <v>2.7213000000000001E-2</v>
      </c>
      <c r="K464" s="51">
        <v>2.7418999999999999E-2</v>
      </c>
      <c r="L464" s="51">
        <v>2.8091999999999999E-2</v>
      </c>
      <c r="M464" s="51">
        <v>2.6221999999999999E-2</v>
      </c>
      <c r="N464" s="51">
        <v>2.342E-2</v>
      </c>
      <c r="O464" s="52">
        <v>148.01929999999999</v>
      </c>
      <c r="P464" s="50">
        <v>1570</v>
      </c>
      <c r="Q464" s="52">
        <v>1967.62</v>
      </c>
      <c r="R464" s="50">
        <v>7913.4000000000005</v>
      </c>
      <c r="S464" s="30">
        <v>99.796000000000006</v>
      </c>
      <c r="T464" s="50">
        <v>6.3650000000000002</v>
      </c>
      <c r="U464" s="50">
        <v>6.3699000000000003</v>
      </c>
      <c r="V464" s="50">
        <v>3.23</v>
      </c>
      <c r="W464" s="22">
        <v>3.28</v>
      </c>
      <c r="X464" s="22">
        <v>3.1</v>
      </c>
    </row>
    <row r="465" spans="1:24" ht="18.75" customHeight="1">
      <c r="A465" s="175">
        <v>44662</v>
      </c>
      <c r="B465" s="50">
        <v>173.4726</v>
      </c>
      <c r="C465" s="50">
        <v>162.11449999999999</v>
      </c>
      <c r="D465" s="50">
        <v>100.095</v>
      </c>
      <c r="E465" s="50">
        <v>24.37</v>
      </c>
      <c r="F465" s="51">
        <v>6.9309999999999997E-3</v>
      </c>
      <c r="G465" s="51">
        <v>2.4975000000000001E-2</v>
      </c>
      <c r="H465" s="51">
        <v>2.7205E-2</v>
      </c>
      <c r="I465" s="51">
        <v>2.7881E-2</v>
      </c>
      <c r="J465" s="51">
        <v>2.7800999999999999E-2</v>
      </c>
      <c r="K465" s="51">
        <v>2.8351000000000001E-2</v>
      </c>
      <c r="L465" s="51">
        <v>2.8084000000000001E-2</v>
      </c>
      <c r="M465" s="51">
        <v>2.7205E-2</v>
      </c>
      <c r="N465" s="51">
        <v>2.342E-2</v>
      </c>
      <c r="O465" s="52">
        <v>148.02000000000001</v>
      </c>
      <c r="P465" s="50">
        <v>1570</v>
      </c>
      <c r="Q465" s="52">
        <v>1967.62</v>
      </c>
      <c r="R465" s="50">
        <v>7913.4000000000005</v>
      </c>
      <c r="S465" s="30">
        <v>99.751000000000005</v>
      </c>
      <c r="T465" s="50">
        <v>6.3604000000000003</v>
      </c>
      <c r="U465" s="50">
        <v>6.3632</v>
      </c>
      <c r="V465" s="50">
        <v>3.17</v>
      </c>
      <c r="W465" s="22">
        <v>3.1949999999999998</v>
      </c>
      <c r="X465" s="22">
        <v>3.02</v>
      </c>
    </row>
    <row r="466" spans="1:24" ht="18.75" customHeight="1">
      <c r="A466" s="175">
        <v>44659</v>
      </c>
      <c r="B466" s="50">
        <v>173.97049999999999</v>
      </c>
      <c r="C466" s="50">
        <v>164.7679</v>
      </c>
      <c r="D466" s="50">
        <v>100.095</v>
      </c>
      <c r="E466" s="50">
        <v>21.16</v>
      </c>
      <c r="F466" s="51">
        <v>6.8040000000000002E-3</v>
      </c>
      <c r="G466" s="51">
        <v>2.5114999999999998E-2</v>
      </c>
      <c r="H466" s="51">
        <v>2.7254E-2</v>
      </c>
      <c r="I466" s="51">
        <v>2.7538E-2</v>
      </c>
      <c r="J466" s="51">
        <v>2.7E-2</v>
      </c>
      <c r="K466" s="51">
        <v>2.7718E-2</v>
      </c>
      <c r="L466" s="51">
        <v>2.7182000000000001E-2</v>
      </c>
      <c r="M466" s="51">
        <v>2.7254E-2</v>
      </c>
      <c r="N466" s="51">
        <v>2.342E-2</v>
      </c>
      <c r="O466" s="52">
        <v>148.04140000000001</v>
      </c>
      <c r="P466" s="50">
        <v>1570</v>
      </c>
      <c r="Q466" s="52">
        <v>1967.62</v>
      </c>
      <c r="R466" s="50">
        <v>7913.4000000000005</v>
      </c>
      <c r="S466" s="30">
        <v>99.599000000000004</v>
      </c>
      <c r="T466" s="50">
        <v>6.3597999999999999</v>
      </c>
      <c r="U466" s="50">
        <v>6.359</v>
      </c>
      <c r="V466" s="50">
        <v>3.2</v>
      </c>
      <c r="W466" s="22">
        <v>3.23</v>
      </c>
      <c r="X466" s="22">
        <v>3.0350000000000001</v>
      </c>
    </row>
    <row r="467" spans="1:24" ht="18.75" customHeight="1">
      <c r="A467" s="175">
        <v>44658</v>
      </c>
      <c r="B467" s="50">
        <v>174.40620000000001</v>
      </c>
      <c r="C467" s="50">
        <v>165.19890000000001</v>
      </c>
      <c r="D467" s="50">
        <v>100.095</v>
      </c>
      <c r="E467" s="50">
        <v>21.55</v>
      </c>
      <c r="F467" s="51">
        <v>6.7029999999999998E-3</v>
      </c>
      <c r="G467" s="51">
        <v>2.4594999999999999E-2</v>
      </c>
      <c r="H467" s="51">
        <v>2.6605E-2</v>
      </c>
      <c r="I467" s="51">
        <v>2.7075999999999999E-2</v>
      </c>
      <c r="J467" s="51">
        <v>2.6578000000000001E-2</v>
      </c>
      <c r="K467" s="51">
        <v>2.7313E-2</v>
      </c>
      <c r="L467" s="51">
        <v>2.6790000000000001E-2</v>
      </c>
      <c r="M467" s="51">
        <v>2.6605E-2</v>
      </c>
      <c r="N467" s="51">
        <v>2.3470000000000001E-2</v>
      </c>
      <c r="O467" s="52">
        <v>148.0694</v>
      </c>
      <c r="P467" s="50">
        <v>1570</v>
      </c>
      <c r="Q467" s="52">
        <v>1967.62</v>
      </c>
      <c r="R467" s="50">
        <v>7913.4000000000005</v>
      </c>
      <c r="S467" s="30">
        <v>99.471999999999994</v>
      </c>
      <c r="T467" s="50">
        <v>6.3628999999999998</v>
      </c>
      <c r="U467" s="50">
        <v>6.3775000000000004</v>
      </c>
      <c r="V467" s="50">
        <v>3.105</v>
      </c>
      <c r="W467" s="22">
        <v>3.1150000000000002</v>
      </c>
      <c r="X467" s="22">
        <v>2.915</v>
      </c>
    </row>
    <row r="468" spans="1:24" ht="18.75" customHeight="1">
      <c r="A468" s="175">
        <v>44657</v>
      </c>
      <c r="B468" s="50">
        <v>174.51519999999999</v>
      </c>
      <c r="C468" s="50">
        <v>165.12530000000001</v>
      </c>
      <c r="D468" s="50">
        <v>100.095</v>
      </c>
      <c r="E468" s="50">
        <v>22.1</v>
      </c>
      <c r="F468" s="51">
        <v>6.6010000000000001E-3</v>
      </c>
      <c r="G468" s="51">
        <v>2.4714E-2</v>
      </c>
      <c r="H468" s="51">
        <v>2.6540000000000001E-2</v>
      </c>
      <c r="I468" s="51">
        <v>2.682E-2</v>
      </c>
      <c r="J468" s="51">
        <v>2.5975000000000002E-2</v>
      </c>
      <c r="K468" s="51">
        <v>2.6811000000000001E-2</v>
      </c>
      <c r="L468" s="51">
        <v>2.6259999999999999E-2</v>
      </c>
      <c r="M468" s="51">
        <v>2.6540000000000001E-2</v>
      </c>
      <c r="N468" s="51">
        <v>2.3699999999999999E-2</v>
      </c>
      <c r="O468" s="52">
        <v>148.05629999999999</v>
      </c>
      <c r="P468" s="50">
        <v>1570</v>
      </c>
      <c r="Q468" s="52">
        <v>1967.62</v>
      </c>
      <c r="R468" s="50">
        <v>7913.4000000000005</v>
      </c>
      <c r="S468" s="30">
        <v>99</v>
      </c>
      <c r="T468" s="50">
        <v>6.3628999999999998</v>
      </c>
      <c r="U468" s="50">
        <v>6.3741000000000003</v>
      </c>
      <c r="V468" s="50">
        <v>3.105</v>
      </c>
      <c r="W468" s="22">
        <v>3.1150000000000002</v>
      </c>
      <c r="X468" s="22">
        <v>2.915</v>
      </c>
    </row>
    <row r="469" spans="1:24" ht="18.75" customHeight="1">
      <c r="A469" s="175">
        <v>44656</v>
      </c>
      <c r="B469" s="50">
        <v>174.38669999999999</v>
      </c>
      <c r="C469" s="50">
        <v>161.8767</v>
      </c>
      <c r="D469" s="50">
        <v>100.095</v>
      </c>
      <c r="E469" s="50">
        <v>21.03</v>
      </c>
      <c r="F469" s="51">
        <v>6.1939999999999999E-3</v>
      </c>
      <c r="G469" s="51">
        <v>2.5139000000000002E-2</v>
      </c>
      <c r="H469" s="51">
        <v>2.7040000000000002E-2</v>
      </c>
      <c r="I469" s="51">
        <v>2.6955E-2</v>
      </c>
      <c r="J469" s="51">
        <v>2.5468999999999999E-2</v>
      </c>
      <c r="K469" s="51">
        <v>2.6585999999999999E-2</v>
      </c>
      <c r="L469" s="51">
        <v>2.5728999999999998E-2</v>
      </c>
      <c r="M469" s="51">
        <v>2.7040000000000002E-2</v>
      </c>
      <c r="N469" s="51">
        <v>2.3699999999999999E-2</v>
      </c>
      <c r="O469" s="52">
        <v>148.017</v>
      </c>
      <c r="P469" s="50">
        <v>1570</v>
      </c>
      <c r="Q469" s="52">
        <v>1967.62</v>
      </c>
      <c r="R469" s="50">
        <v>7913.4000000000005</v>
      </c>
      <c r="S469" s="30">
        <v>98.632000000000005</v>
      </c>
      <c r="T469" s="50">
        <v>6.3628999999999998</v>
      </c>
      <c r="U469" s="50">
        <v>6.3677999999999999</v>
      </c>
      <c r="V469" s="50">
        <v>3.12</v>
      </c>
      <c r="W469" s="22">
        <v>3.12</v>
      </c>
      <c r="X469" s="22">
        <v>2.92</v>
      </c>
    </row>
    <row r="470" spans="1:24" ht="18.75" customHeight="1">
      <c r="A470" s="175">
        <v>44655</v>
      </c>
      <c r="B470" s="50">
        <v>175.26859999999999</v>
      </c>
      <c r="C470" s="50">
        <v>161.13749999999999</v>
      </c>
      <c r="D470" s="50">
        <v>100.095</v>
      </c>
      <c r="E470" s="50">
        <v>18.57</v>
      </c>
      <c r="F470" s="51">
        <v>5.4310000000000001E-3</v>
      </c>
      <c r="G470" s="51">
        <v>2.4220999999999999E-2</v>
      </c>
      <c r="H470" s="51">
        <v>2.6016999999999998E-2</v>
      </c>
      <c r="I470" s="51">
        <v>2.5503000000000001E-2</v>
      </c>
      <c r="J470" s="51">
        <v>2.3951E-2</v>
      </c>
      <c r="K470" s="51">
        <v>2.5000000000000001E-2</v>
      </c>
      <c r="L470" s="51">
        <v>2.4559999999999998E-2</v>
      </c>
      <c r="M470" s="51">
        <v>2.6016999999999998E-2</v>
      </c>
      <c r="N470" s="51">
        <v>2.3699999999999999E-2</v>
      </c>
      <c r="O470" s="52">
        <v>148.0462</v>
      </c>
      <c r="P470" s="50">
        <v>1570</v>
      </c>
      <c r="Q470" s="52">
        <v>1967.62</v>
      </c>
      <c r="R470" s="50">
        <v>7913.4000000000005</v>
      </c>
      <c r="S470" s="30">
        <v>98.311999999999998</v>
      </c>
      <c r="T470" s="50">
        <v>6.34</v>
      </c>
      <c r="U470" s="50">
        <v>6.3547000000000002</v>
      </c>
      <c r="V470" s="50">
        <v>3.08</v>
      </c>
      <c r="W470" s="22">
        <v>3.09</v>
      </c>
      <c r="X470" s="22">
        <v>2.8849999999999998</v>
      </c>
    </row>
    <row r="471" spans="1:24" ht="18.75" customHeight="1">
      <c r="A471" s="175">
        <v>44652</v>
      </c>
      <c r="B471" s="50">
        <v>174.94030000000001</v>
      </c>
      <c r="C471" s="50">
        <v>157.41399999999999</v>
      </c>
      <c r="D471" s="50">
        <v>100.095</v>
      </c>
      <c r="E471" s="50">
        <v>19.63</v>
      </c>
      <c r="F471" s="51">
        <v>5.1009999999999996E-3</v>
      </c>
      <c r="G471" s="51">
        <v>2.4563999999999999E-2</v>
      </c>
      <c r="H471" s="51">
        <v>2.6318999999999999E-2</v>
      </c>
      <c r="I471" s="51">
        <v>2.5586999999999999E-2</v>
      </c>
      <c r="J471" s="51">
        <v>2.3821999999999999E-2</v>
      </c>
      <c r="K471" s="51">
        <v>2.4975000000000001E-2</v>
      </c>
      <c r="L471" s="51">
        <v>2.4316999999999998E-2</v>
      </c>
      <c r="M471" s="51">
        <v>2.6318999999999999E-2</v>
      </c>
      <c r="N471" s="51">
        <v>2.3699999999999999E-2</v>
      </c>
      <c r="O471" s="52">
        <v>148.02619999999999</v>
      </c>
      <c r="P471" s="50">
        <v>1750</v>
      </c>
      <c r="Q471" s="52">
        <v>1997.32</v>
      </c>
      <c r="R471" s="50">
        <v>9066.7999999999993</v>
      </c>
      <c r="S471" s="30">
        <v>97.792000000000002</v>
      </c>
      <c r="T471" s="50">
        <v>6.3476999999999997</v>
      </c>
      <c r="U471" s="50">
        <v>6.3597999999999999</v>
      </c>
      <c r="V471" s="50">
        <v>3.07</v>
      </c>
      <c r="W471" s="22">
        <v>3.08</v>
      </c>
      <c r="X471" s="22">
        <v>2.89</v>
      </c>
    </row>
    <row r="472" spans="1:24" ht="18.75" customHeight="1">
      <c r="A472" s="175">
        <v>44651</v>
      </c>
      <c r="B472" s="50">
        <v>175.46199999999999</v>
      </c>
      <c r="C472" s="50">
        <v>157.21629999999999</v>
      </c>
      <c r="D472" s="50">
        <v>100.095</v>
      </c>
      <c r="E472" s="50">
        <v>20.56</v>
      </c>
      <c r="F472" s="51">
        <v>4.8219999999999999E-3</v>
      </c>
      <c r="G472" s="51">
        <v>2.3345000000000001E-2</v>
      </c>
      <c r="H472" s="51">
        <v>2.5118000000000001E-2</v>
      </c>
      <c r="I472" s="51">
        <v>2.4598999999999999E-2</v>
      </c>
      <c r="J472" s="51">
        <v>2.3380000000000001E-2</v>
      </c>
      <c r="K472" s="51">
        <v>2.4287E-2</v>
      </c>
      <c r="L472" s="51">
        <v>2.4476000000000001E-2</v>
      </c>
      <c r="M472" s="51">
        <v>2.5118000000000001E-2</v>
      </c>
      <c r="N472" s="51">
        <v>2.4119999999999999E-2</v>
      </c>
      <c r="O472" s="52">
        <v>148.05289999999999</v>
      </c>
      <c r="P472" s="50">
        <v>1750</v>
      </c>
      <c r="Q472" s="52">
        <v>1997.32</v>
      </c>
      <c r="R472" s="50">
        <v>9066.7999999999993</v>
      </c>
      <c r="S472" s="30">
        <v>98.403999999999996</v>
      </c>
      <c r="T472" s="50">
        <v>6.3642000000000003</v>
      </c>
      <c r="U472" s="50">
        <v>6.3754999999999997</v>
      </c>
      <c r="V472" s="50">
        <v>3.16</v>
      </c>
      <c r="W472" s="22">
        <v>3.16</v>
      </c>
      <c r="X472" s="22">
        <v>2.9750000000000001</v>
      </c>
    </row>
    <row r="473" spans="1:24" ht="18.75" customHeight="1">
      <c r="A473" s="175">
        <v>44650</v>
      </c>
      <c r="B473" s="50">
        <v>175.42339999999999</v>
      </c>
      <c r="C473" s="50">
        <v>154.35409999999999</v>
      </c>
      <c r="D473" s="50">
        <v>98.072999999999993</v>
      </c>
      <c r="E473" s="50">
        <v>19.329999999999998</v>
      </c>
      <c r="F473" s="51">
        <v>5.1780000000000003E-3</v>
      </c>
      <c r="G473" s="51">
        <v>2.3063E-2</v>
      </c>
      <c r="H473" s="51">
        <v>2.4832E-2</v>
      </c>
      <c r="I473" s="51">
        <v>2.4382000000000001E-2</v>
      </c>
      <c r="J473" s="51">
        <v>2.3487999999999998E-2</v>
      </c>
      <c r="K473" s="51">
        <v>2.4263E-2</v>
      </c>
      <c r="L473" s="51">
        <v>2.4743000000000001E-2</v>
      </c>
      <c r="M473" s="51">
        <v>2.4832E-2</v>
      </c>
      <c r="N473" s="51">
        <v>2.4299999999999999E-2</v>
      </c>
      <c r="O473" s="52">
        <v>148.08240000000001</v>
      </c>
      <c r="P473" s="50">
        <v>1750</v>
      </c>
      <c r="Q473" s="52">
        <v>1997.32</v>
      </c>
      <c r="R473" s="50">
        <v>9066.7999999999993</v>
      </c>
      <c r="S473" s="30">
        <v>99.090999999999994</v>
      </c>
      <c r="T473" s="50">
        <v>6.3720999999999997</v>
      </c>
      <c r="U473" s="50">
        <v>6.3868</v>
      </c>
      <c r="V473" s="50">
        <v>3.2</v>
      </c>
      <c r="W473" s="22">
        <v>3.1949999999999998</v>
      </c>
      <c r="X473" s="22">
        <v>2.9950000000000001</v>
      </c>
    </row>
    <row r="474" spans="1:24" ht="18.75" customHeight="1">
      <c r="A474" s="175">
        <v>44649</v>
      </c>
      <c r="B474" s="50">
        <v>174.63239999999999</v>
      </c>
      <c r="C474" s="50">
        <v>150.52809999999999</v>
      </c>
      <c r="D474" s="50">
        <v>107.318</v>
      </c>
      <c r="E474" s="50">
        <v>18.899999999999999</v>
      </c>
      <c r="F474" s="51">
        <v>5.1780000000000003E-3</v>
      </c>
      <c r="G474" s="51">
        <v>2.3646E-2</v>
      </c>
      <c r="H474" s="51">
        <v>2.5496000000000001E-2</v>
      </c>
      <c r="I474" s="51">
        <v>2.4983000000000002E-2</v>
      </c>
      <c r="J474" s="51">
        <v>2.3944E-2</v>
      </c>
      <c r="K474" s="51">
        <v>2.4804E-2</v>
      </c>
      <c r="L474" s="51">
        <v>2.5012E-2</v>
      </c>
      <c r="M474" s="51">
        <v>2.5496000000000001E-2</v>
      </c>
      <c r="N474" s="51">
        <v>2.4330000000000001E-2</v>
      </c>
      <c r="O474" s="52">
        <v>147.9949</v>
      </c>
      <c r="P474" s="50">
        <v>1750</v>
      </c>
      <c r="Q474" s="52">
        <v>1997.32</v>
      </c>
      <c r="R474" s="50">
        <v>9066.7999999999993</v>
      </c>
      <c r="S474" s="30">
        <v>98.789000000000001</v>
      </c>
      <c r="T474" s="50">
        <v>6.3662000000000001</v>
      </c>
      <c r="U474" s="50">
        <v>6.3837999999999999</v>
      </c>
      <c r="V474" s="50">
        <v>3.12</v>
      </c>
      <c r="W474" s="22">
        <v>3.1150000000000002</v>
      </c>
      <c r="X474" s="22">
        <v>2.9049999999999998</v>
      </c>
    </row>
    <row r="475" spans="1:24" ht="18.75" customHeight="1">
      <c r="A475" s="175">
        <v>44648</v>
      </c>
      <c r="B475" s="50">
        <v>173.92259999999999</v>
      </c>
      <c r="C475" s="50">
        <v>147.29310000000001</v>
      </c>
      <c r="D475" s="50">
        <v>107.318</v>
      </c>
      <c r="E475" s="50">
        <v>19.63</v>
      </c>
      <c r="F475" s="51">
        <v>5.2789999999999998E-3</v>
      </c>
      <c r="G475" s="51">
        <v>2.3276999999999999E-2</v>
      </c>
      <c r="H475" s="51">
        <v>2.5656000000000002E-2</v>
      </c>
      <c r="I475" s="51">
        <v>2.5564E-2</v>
      </c>
      <c r="J475" s="51">
        <v>2.4584999999999999E-2</v>
      </c>
      <c r="K475" s="51">
        <v>2.5486000000000002E-2</v>
      </c>
      <c r="L475" s="51">
        <v>2.5399000000000001E-2</v>
      </c>
      <c r="M475" s="51">
        <v>2.5656000000000002E-2</v>
      </c>
      <c r="N475" s="51">
        <v>2.4379999999999999E-2</v>
      </c>
      <c r="O475" s="52">
        <v>148.00829999999999</v>
      </c>
      <c r="P475" s="50">
        <v>1750</v>
      </c>
      <c r="Q475" s="52">
        <v>1997.32</v>
      </c>
      <c r="R475" s="50">
        <v>9066.7999999999993</v>
      </c>
      <c r="S475" s="30">
        <v>98.789000000000001</v>
      </c>
      <c r="T475" s="50">
        <v>6.3677999999999999</v>
      </c>
      <c r="U475" s="50">
        <v>6.3832000000000004</v>
      </c>
      <c r="V475" s="50">
        <v>3.11</v>
      </c>
      <c r="W475" s="22">
        <v>3.0950000000000002</v>
      </c>
      <c r="X475" s="22">
        <v>2.8849999999999998</v>
      </c>
    </row>
    <row r="476" spans="1:24" ht="18.75" customHeight="1">
      <c r="A476" s="175">
        <v>44645</v>
      </c>
      <c r="B476" s="50">
        <v>173.5111</v>
      </c>
      <c r="C476" s="50">
        <v>146.45249999999999</v>
      </c>
      <c r="D476" s="50">
        <v>107.318</v>
      </c>
      <c r="E476" s="50">
        <v>20.81</v>
      </c>
      <c r="F476" s="51">
        <v>5.2030000000000002E-3</v>
      </c>
      <c r="G476" s="51">
        <v>2.2696000000000001E-2</v>
      </c>
      <c r="H476" s="51">
        <v>2.5035999999999999E-2</v>
      </c>
      <c r="I476" s="51">
        <v>2.5455999999999999E-2</v>
      </c>
      <c r="J476" s="51">
        <v>2.4731E-2</v>
      </c>
      <c r="K476" s="51">
        <v>2.5509E-2</v>
      </c>
      <c r="L476" s="51">
        <v>2.5846000000000001E-2</v>
      </c>
      <c r="M476" s="51">
        <v>2.5035999999999999E-2</v>
      </c>
      <c r="N476" s="51">
        <v>2.4080000000000001E-2</v>
      </c>
      <c r="O476" s="52">
        <v>147.99430000000001</v>
      </c>
      <c r="P476" s="50">
        <v>1750</v>
      </c>
      <c r="Q476" s="52">
        <v>1997.32</v>
      </c>
      <c r="R476" s="50">
        <v>9066.7999999999993</v>
      </c>
      <c r="S476" s="30">
        <v>98.622</v>
      </c>
      <c r="T476" s="50">
        <v>6.3723999999999998</v>
      </c>
      <c r="U476" s="50">
        <v>6.3890000000000002</v>
      </c>
      <c r="V476" s="50">
        <v>3.12</v>
      </c>
      <c r="W476" s="22">
        <v>3.105</v>
      </c>
      <c r="X476" s="22">
        <v>2.89</v>
      </c>
    </row>
    <row r="477" spans="1:24" ht="18.75" customHeight="1">
      <c r="A477" s="175">
        <v>44644</v>
      </c>
      <c r="B477" s="50">
        <v>174.40350000000001</v>
      </c>
      <c r="C477" s="50">
        <v>146.61609999999999</v>
      </c>
      <c r="D477" s="50">
        <v>107.318</v>
      </c>
      <c r="E477" s="50">
        <v>21.67</v>
      </c>
      <c r="F477" s="51">
        <v>4.7200000000000002E-3</v>
      </c>
      <c r="G477" s="51">
        <v>2.1387E-2</v>
      </c>
      <c r="H477" s="51">
        <v>2.3713000000000001E-2</v>
      </c>
      <c r="I477" s="51">
        <v>2.3984999999999999E-2</v>
      </c>
      <c r="J477" s="51">
        <v>2.3717999999999999E-2</v>
      </c>
      <c r="K477" s="51">
        <v>2.4240000000000001E-2</v>
      </c>
      <c r="L477" s="51">
        <v>2.5382999999999999E-2</v>
      </c>
      <c r="M477" s="51">
        <v>2.3713000000000001E-2</v>
      </c>
      <c r="N477" s="51">
        <v>2.419E-2</v>
      </c>
      <c r="O477" s="52">
        <v>147.95609999999999</v>
      </c>
      <c r="P477" s="50">
        <v>1750</v>
      </c>
      <c r="Q477" s="52">
        <v>1997.32</v>
      </c>
      <c r="R477" s="50">
        <v>9066.7999999999993</v>
      </c>
      <c r="S477" s="30">
        <v>98.492999999999995</v>
      </c>
      <c r="T477" s="50">
        <v>6.3662999999999998</v>
      </c>
      <c r="U477" s="50">
        <v>6.3765000000000001</v>
      </c>
      <c r="V477" s="50">
        <v>3.08</v>
      </c>
      <c r="W477" s="22">
        <v>3.06</v>
      </c>
      <c r="X477" s="22">
        <v>2.855</v>
      </c>
    </row>
    <row r="478" spans="1:24" ht="18.75" customHeight="1">
      <c r="A478" s="175">
        <v>44643</v>
      </c>
      <c r="B478" s="50">
        <v>175.05240000000001</v>
      </c>
      <c r="C478" s="50">
        <v>146.84059999999999</v>
      </c>
      <c r="D478" s="50">
        <v>107.318</v>
      </c>
      <c r="E478" s="50">
        <v>23.57</v>
      </c>
      <c r="F478" s="51">
        <v>4.4409999999999996E-3</v>
      </c>
      <c r="G478" s="51">
        <v>2.0961E-2</v>
      </c>
      <c r="H478" s="51">
        <v>2.3071999999999999E-2</v>
      </c>
      <c r="I478" s="51">
        <v>2.3179000000000002E-2</v>
      </c>
      <c r="J478" s="51">
        <v>2.2917E-2</v>
      </c>
      <c r="K478" s="51">
        <v>2.3411999999999999E-2</v>
      </c>
      <c r="L478" s="51">
        <v>2.4841999999999999E-2</v>
      </c>
      <c r="M478" s="51">
        <v>2.3071999999999999E-2</v>
      </c>
      <c r="N478" s="51">
        <v>2.4219999999999998E-2</v>
      </c>
      <c r="O478" s="52">
        <v>147.8948</v>
      </c>
      <c r="P478" s="50">
        <v>1750</v>
      </c>
      <c r="Q478" s="52">
        <v>1997.32</v>
      </c>
      <c r="R478" s="50">
        <v>9066.7999999999993</v>
      </c>
      <c r="S478" s="30">
        <v>98.498000000000005</v>
      </c>
      <c r="T478" s="50">
        <v>6.3559000000000001</v>
      </c>
      <c r="U478" s="50">
        <v>6.3711000000000002</v>
      </c>
      <c r="V478" s="50">
        <v>3.0150000000000001</v>
      </c>
      <c r="W478" s="22">
        <v>2.99</v>
      </c>
      <c r="X478" s="22">
        <v>2.78</v>
      </c>
    </row>
    <row r="479" spans="1:24" ht="18.75" customHeight="1">
      <c r="A479" s="175">
        <v>44642</v>
      </c>
      <c r="B479" s="50">
        <v>174.07230000000001</v>
      </c>
      <c r="C479" s="50">
        <v>144.83760000000001</v>
      </c>
      <c r="D479" s="50">
        <v>108.485</v>
      </c>
      <c r="E479" s="50">
        <v>22.94</v>
      </c>
      <c r="F479" s="51">
        <v>4.6690000000000004E-3</v>
      </c>
      <c r="G479" s="51">
        <v>2.1641000000000001E-2</v>
      </c>
      <c r="H479" s="51">
        <v>2.3812E-2</v>
      </c>
      <c r="I479" s="51">
        <v>2.3996E-2</v>
      </c>
      <c r="J479" s="51">
        <v>2.3824999999999999E-2</v>
      </c>
      <c r="K479" s="51">
        <v>2.4261000000000001E-2</v>
      </c>
      <c r="L479" s="51">
        <v>2.6010999999999999E-2</v>
      </c>
      <c r="M479" s="51">
        <v>2.3812E-2</v>
      </c>
      <c r="N479" s="51">
        <v>2.4029999999999999E-2</v>
      </c>
      <c r="O479" s="52">
        <v>147.87389999999999</v>
      </c>
      <c r="P479" s="50">
        <v>1750</v>
      </c>
      <c r="Q479" s="52">
        <v>1997.32</v>
      </c>
      <c r="R479" s="50">
        <v>9066.7999999999993</v>
      </c>
      <c r="S479" s="30">
        <v>98.233000000000004</v>
      </c>
      <c r="T479" s="50">
        <v>6.3612000000000002</v>
      </c>
      <c r="U479" s="50">
        <v>6.367</v>
      </c>
      <c r="V479" s="50">
        <v>3</v>
      </c>
      <c r="W479" s="22">
        <v>2.9750000000000001</v>
      </c>
      <c r="X479" s="22">
        <v>2.81</v>
      </c>
    </row>
    <row r="480" spans="1:24" ht="18.75" customHeight="1">
      <c r="A480" s="175">
        <v>44641</v>
      </c>
      <c r="B480" s="50">
        <v>174.5419</v>
      </c>
      <c r="C480" s="50">
        <v>144.33070000000001</v>
      </c>
      <c r="D480" s="50">
        <v>108.485</v>
      </c>
      <c r="E480" s="50">
        <v>23.53</v>
      </c>
      <c r="F480" s="51">
        <v>4.2630000000000003E-3</v>
      </c>
      <c r="G480" s="51">
        <v>2.1153000000000002E-2</v>
      </c>
      <c r="H480" s="51">
        <v>2.3199999999999998E-2</v>
      </c>
      <c r="I480" s="51">
        <v>2.3209E-2</v>
      </c>
      <c r="J480" s="51">
        <v>2.2896E-2</v>
      </c>
      <c r="K480" s="51">
        <v>2.3383999999999999E-2</v>
      </c>
      <c r="L480" s="51">
        <v>2.5173000000000001E-2</v>
      </c>
      <c r="M480" s="51">
        <v>2.3199999999999998E-2</v>
      </c>
      <c r="N480" s="51">
        <v>2.3640000000000001E-2</v>
      </c>
      <c r="O480" s="52">
        <v>147.85579999999999</v>
      </c>
      <c r="P480" s="50">
        <v>1750</v>
      </c>
      <c r="Q480" s="52">
        <v>1997.32</v>
      </c>
      <c r="R480" s="50">
        <v>9066.7999999999993</v>
      </c>
      <c r="S480" s="30">
        <v>97.974000000000004</v>
      </c>
      <c r="T480" s="50">
        <v>6.3470000000000004</v>
      </c>
      <c r="U480" s="50">
        <v>6.3631000000000002</v>
      </c>
      <c r="V480" s="50">
        <v>3.01</v>
      </c>
      <c r="W480" s="22">
        <v>2.99</v>
      </c>
      <c r="X480" s="22">
        <v>2.81</v>
      </c>
    </row>
    <row r="481" spans="1:24" ht="18.75" customHeight="1">
      <c r="A481" s="175">
        <v>44638</v>
      </c>
      <c r="B481" s="50">
        <v>175.42519999999999</v>
      </c>
      <c r="C481" s="50">
        <v>142.79339999999999</v>
      </c>
      <c r="D481" s="50">
        <v>103.444</v>
      </c>
      <c r="E481" s="50">
        <v>23.87</v>
      </c>
      <c r="F481" s="51">
        <v>3.653E-3</v>
      </c>
      <c r="G481" s="51">
        <v>1.9362000000000001E-2</v>
      </c>
      <c r="H481" s="51">
        <v>2.1384E-2</v>
      </c>
      <c r="I481" s="51">
        <v>2.1427999999999999E-2</v>
      </c>
      <c r="J481" s="51">
        <v>2.1493999999999999E-2</v>
      </c>
      <c r="K481" s="51">
        <v>2.1746999999999999E-2</v>
      </c>
      <c r="L481" s="51">
        <v>2.4202000000000001E-2</v>
      </c>
      <c r="M481" s="51">
        <v>2.1384E-2</v>
      </c>
      <c r="N481" s="51">
        <v>2.3640000000000001E-2</v>
      </c>
      <c r="O481" s="52">
        <v>147.87569999999999</v>
      </c>
      <c r="P481" s="50">
        <v>1750</v>
      </c>
      <c r="Q481" s="52">
        <v>1997.32</v>
      </c>
      <c r="R481" s="50">
        <v>9066.7999999999993</v>
      </c>
      <c r="S481" s="30">
        <v>98.617999999999995</v>
      </c>
      <c r="T481" s="50">
        <v>6.3525999999999998</v>
      </c>
      <c r="U481" s="50">
        <v>6.3636999999999997</v>
      </c>
      <c r="V481" s="50">
        <v>2.96</v>
      </c>
      <c r="W481" s="22">
        <v>2.94</v>
      </c>
      <c r="X481" s="22">
        <v>2.77</v>
      </c>
    </row>
    <row r="482" spans="1:24" ht="18.75" customHeight="1">
      <c r="A482" s="175">
        <v>44637</v>
      </c>
      <c r="B482" s="50">
        <v>174.95</v>
      </c>
      <c r="C482" s="50">
        <v>141.22450000000001</v>
      </c>
      <c r="D482" s="50">
        <v>114.27</v>
      </c>
      <c r="E482" s="50">
        <v>25.67</v>
      </c>
      <c r="F482" s="51">
        <v>3.7550000000000001E-3</v>
      </c>
      <c r="G482" s="51">
        <v>1.9137999999999999E-2</v>
      </c>
      <c r="H482" s="51">
        <v>2.1128999999999998E-2</v>
      </c>
      <c r="I482" s="51">
        <v>2.1440000000000001E-2</v>
      </c>
      <c r="J482" s="51">
        <v>2.1706E-2</v>
      </c>
      <c r="K482" s="51">
        <v>2.1891000000000001E-2</v>
      </c>
      <c r="L482" s="51">
        <v>2.4688000000000002E-2</v>
      </c>
      <c r="M482" s="51">
        <v>2.1128999999999998E-2</v>
      </c>
      <c r="N482" s="51">
        <v>2.3640000000000001E-2</v>
      </c>
      <c r="O482" s="52">
        <v>147.95490000000001</v>
      </c>
      <c r="P482" s="50">
        <v>1750</v>
      </c>
      <c r="Q482" s="52">
        <v>1997.32</v>
      </c>
      <c r="R482" s="50">
        <v>9066.7999999999993</v>
      </c>
      <c r="S482" s="30">
        <v>99.096999999999994</v>
      </c>
      <c r="T482" s="50">
        <v>6.3705999999999996</v>
      </c>
      <c r="U482" s="50">
        <v>6.3815999999999997</v>
      </c>
      <c r="V482" s="50">
        <v>3.03</v>
      </c>
      <c r="W482" s="22">
        <v>3</v>
      </c>
      <c r="X482" s="22">
        <v>2.835</v>
      </c>
    </row>
    <row r="483" spans="1:24" ht="18.75" customHeight="1">
      <c r="A483" s="175">
        <v>44636</v>
      </c>
      <c r="B483" s="50">
        <v>173.3511</v>
      </c>
      <c r="C483" s="50">
        <v>135.97190000000001</v>
      </c>
      <c r="D483" s="50">
        <v>114.27</v>
      </c>
      <c r="E483" s="50">
        <v>26.67</v>
      </c>
      <c r="F483" s="51">
        <v>3.8310000000000002E-3</v>
      </c>
      <c r="G483" s="51">
        <v>1.9379E-2</v>
      </c>
      <c r="H483" s="51">
        <v>2.1398E-2</v>
      </c>
      <c r="I483" s="51">
        <v>2.181E-2</v>
      </c>
      <c r="J483" s="51">
        <v>2.1849E-2</v>
      </c>
      <c r="K483" s="51">
        <v>2.2161E-2</v>
      </c>
      <c r="L483" s="51">
        <v>2.4528000000000001E-2</v>
      </c>
      <c r="M483" s="51">
        <v>2.1398E-2</v>
      </c>
      <c r="N483" s="51">
        <v>2.3640000000000001E-2</v>
      </c>
      <c r="O483" s="52">
        <v>148.1448</v>
      </c>
      <c r="P483" s="50">
        <v>1750</v>
      </c>
      <c r="Q483" s="52">
        <v>1997.32</v>
      </c>
      <c r="R483" s="50">
        <v>9066.7999999999993</v>
      </c>
      <c r="S483" s="30">
        <v>98.998999999999995</v>
      </c>
      <c r="T483" s="50">
        <v>6.3657000000000004</v>
      </c>
      <c r="U483" s="50">
        <v>6.3949999999999996</v>
      </c>
      <c r="V483" s="50">
        <v>3</v>
      </c>
      <c r="W483" s="22">
        <v>2.9750000000000001</v>
      </c>
      <c r="X483" s="22">
        <v>2.81</v>
      </c>
    </row>
    <row r="484" spans="1:24" ht="18.75" customHeight="1">
      <c r="A484" s="175">
        <v>44635</v>
      </c>
      <c r="B484" s="50">
        <v>172.8717</v>
      </c>
      <c r="C484" s="50">
        <v>138.54679999999999</v>
      </c>
      <c r="D484" s="50">
        <v>119.985</v>
      </c>
      <c r="E484" s="50">
        <v>29.83</v>
      </c>
      <c r="F484" s="51">
        <v>4.339E-3</v>
      </c>
      <c r="G484" s="51">
        <v>1.8491E-2</v>
      </c>
      <c r="H484" s="51">
        <v>2.0471E-2</v>
      </c>
      <c r="I484" s="51">
        <v>2.1051E-2</v>
      </c>
      <c r="J484" s="51">
        <v>2.1437000000000001E-2</v>
      </c>
      <c r="K484" s="51">
        <v>2.1569000000000001E-2</v>
      </c>
      <c r="L484" s="51">
        <v>2.4778999999999999E-2</v>
      </c>
      <c r="M484" s="51">
        <v>2.0471E-2</v>
      </c>
      <c r="N484" s="51">
        <v>2.3640000000000001E-2</v>
      </c>
      <c r="O484" s="52">
        <v>148.21180000000001</v>
      </c>
      <c r="P484" s="50">
        <v>1750</v>
      </c>
      <c r="Q484" s="52">
        <v>1997.32</v>
      </c>
      <c r="R484" s="50">
        <v>9066.7999999999993</v>
      </c>
      <c r="S484" s="30">
        <v>99.123999999999995</v>
      </c>
      <c r="T484" s="50">
        <v>6.3392999999999997</v>
      </c>
      <c r="U484" s="50">
        <v>6.3579999999999997</v>
      </c>
      <c r="V484" s="50">
        <v>2.9249999999999998</v>
      </c>
      <c r="W484" s="22">
        <v>2.9</v>
      </c>
      <c r="X484" s="22">
        <v>2.74</v>
      </c>
    </row>
    <row r="485" spans="1:24" ht="18.75" customHeight="1">
      <c r="A485" s="175">
        <v>44634</v>
      </c>
      <c r="B485" s="50">
        <v>173.8047</v>
      </c>
      <c r="C485" s="50">
        <v>142.11269999999999</v>
      </c>
      <c r="D485" s="50">
        <v>116.578</v>
      </c>
      <c r="E485" s="50">
        <v>31.77</v>
      </c>
      <c r="F485" s="51">
        <v>3.8049999999999998E-3</v>
      </c>
      <c r="G485" s="51">
        <v>1.8609000000000001E-2</v>
      </c>
      <c r="H485" s="51">
        <v>2.0468E-2</v>
      </c>
      <c r="I485" s="51">
        <v>2.0899000000000001E-2</v>
      </c>
      <c r="J485" s="51">
        <v>2.1329999999999998E-2</v>
      </c>
      <c r="K485" s="51">
        <v>2.147E-2</v>
      </c>
      <c r="L485" s="51">
        <v>2.4709999999999999E-2</v>
      </c>
      <c r="M485" s="51">
        <v>2.0468E-2</v>
      </c>
      <c r="N485" s="51">
        <v>2.2870000000000001E-2</v>
      </c>
      <c r="O485" s="52">
        <v>148.28129999999999</v>
      </c>
      <c r="P485" s="50">
        <v>1750</v>
      </c>
      <c r="Q485" s="52">
        <v>1997.32</v>
      </c>
      <c r="R485" s="50">
        <v>9066.7999999999993</v>
      </c>
      <c r="S485" s="30">
        <v>98.507000000000005</v>
      </c>
      <c r="T485" s="50">
        <v>6.3221999999999996</v>
      </c>
      <c r="U485" s="50">
        <v>6.3272000000000004</v>
      </c>
      <c r="V485" s="50">
        <v>2.98</v>
      </c>
      <c r="W485" s="22">
        <v>2.9550000000000001</v>
      </c>
      <c r="X485" s="22">
        <v>2.8050000000000002</v>
      </c>
    </row>
    <row r="486" spans="1:24" ht="18.75" customHeight="1">
      <c r="A486" s="175">
        <v>44631</v>
      </c>
      <c r="B486" s="50">
        <v>175.80600000000001</v>
      </c>
      <c r="C486" s="50">
        <v>144.9665</v>
      </c>
      <c r="D486" s="50">
        <v>112.65300000000001</v>
      </c>
      <c r="E486" s="50">
        <v>30.75</v>
      </c>
      <c r="F486" s="51">
        <v>3.552E-3</v>
      </c>
      <c r="G486" s="51">
        <v>1.7479999999999999E-2</v>
      </c>
      <c r="H486" s="51">
        <v>1.9196000000000001E-2</v>
      </c>
      <c r="I486" s="51">
        <v>1.9463000000000001E-2</v>
      </c>
      <c r="J486" s="51">
        <v>1.9917000000000001E-2</v>
      </c>
      <c r="K486" s="51">
        <v>1.9956999999999999E-2</v>
      </c>
      <c r="L486" s="51">
        <v>2.3536999999999999E-2</v>
      </c>
      <c r="M486" s="51">
        <v>1.9196000000000001E-2</v>
      </c>
      <c r="N486" s="51">
        <v>2.3970000000000002E-2</v>
      </c>
      <c r="O486" s="52">
        <v>148.37909999999999</v>
      </c>
      <c r="P486" s="50">
        <v>1750</v>
      </c>
      <c r="Q486" s="52">
        <v>1997.32</v>
      </c>
      <c r="R486" s="50">
        <v>9066.7999999999993</v>
      </c>
      <c r="S486" s="30">
        <v>97.968000000000004</v>
      </c>
      <c r="T486" s="50">
        <v>6.3175999999999997</v>
      </c>
      <c r="U486" s="50">
        <v>6.3232999999999997</v>
      </c>
      <c r="V486" s="50">
        <v>3.0350000000000001</v>
      </c>
      <c r="W486" s="22">
        <v>3.01</v>
      </c>
      <c r="X486" s="22">
        <v>2.875</v>
      </c>
    </row>
    <row r="487" spans="1:24" ht="18.75" customHeight="1">
      <c r="A487" s="175">
        <v>44630</v>
      </c>
      <c r="B487" s="50">
        <v>176.58539999999999</v>
      </c>
      <c r="C487" s="50">
        <v>146.8511</v>
      </c>
      <c r="D487" s="50">
        <v>109.145</v>
      </c>
      <c r="E487" s="50">
        <v>30.23</v>
      </c>
      <c r="F487" s="51">
        <v>3.5769999999999999E-3</v>
      </c>
      <c r="G487" s="51">
        <v>1.6962999999999999E-2</v>
      </c>
      <c r="H487" s="51">
        <v>1.8790999999999999E-2</v>
      </c>
      <c r="I487" s="51">
        <v>1.9230000000000001E-2</v>
      </c>
      <c r="J487" s="51">
        <v>1.9864E-2</v>
      </c>
      <c r="K487" s="51">
        <v>1.9834999999999998E-2</v>
      </c>
      <c r="L487" s="51">
        <v>2.367E-2</v>
      </c>
      <c r="M487" s="51">
        <v>1.8790999999999999E-2</v>
      </c>
      <c r="N487" s="51">
        <v>2.368E-2</v>
      </c>
      <c r="O487" s="52">
        <v>148.4845</v>
      </c>
      <c r="P487" s="50">
        <v>1750</v>
      </c>
      <c r="Q487" s="52">
        <v>1997.32</v>
      </c>
      <c r="R487" s="50">
        <v>9066.7999999999993</v>
      </c>
      <c r="S487" s="30">
        <v>99.061999999999998</v>
      </c>
      <c r="T487" s="50">
        <v>6.3186999999999998</v>
      </c>
      <c r="U487" s="50">
        <v>6.3258000000000001</v>
      </c>
      <c r="V487" s="50">
        <v>3.1</v>
      </c>
      <c r="W487" s="22">
        <v>3.08</v>
      </c>
      <c r="X487" s="22">
        <v>2.94</v>
      </c>
    </row>
    <row r="488" spans="1:24" ht="18.75" customHeight="1">
      <c r="A488" s="175">
        <v>44629</v>
      </c>
      <c r="B488" s="50">
        <v>177.12370000000001</v>
      </c>
      <c r="C488" s="50">
        <v>147.15899999999999</v>
      </c>
      <c r="D488" s="50">
        <v>118.815</v>
      </c>
      <c r="E488" s="50">
        <v>32.450000000000003</v>
      </c>
      <c r="F488" s="51">
        <v>3.5769999999999999E-3</v>
      </c>
      <c r="G488" s="51">
        <v>1.6798E-2</v>
      </c>
      <c r="H488" s="51">
        <v>1.8495000000000001E-2</v>
      </c>
      <c r="I488" s="51">
        <v>1.8783000000000001E-2</v>
      </c>
      <c r="J488" s="51">
        <v>1.9531E-2</v>
      </c>
      <c r="K488" s="51">
        <v>1.9303000000000001E-2</v>
      </c>
      <c r="L488" s="51">
        <v>2.3352000000000001E-2</v>
      </c>
      <c r="M488" s="51">
        <v>1.8495000000000001E-2</v>
      </c>
      <c r="N488" s="51">
        <v>2.359E-2</v>
      </c>
      <c r="O488" s="52">
        <v>148.5575</v>
      </c>
      <c r="P488" s="50">
        <v>1750</v>
      </c>
      <c r="Q488" s="52">
        <v>1997.32</v>
      </c>
      <c r="R488" s="50">
        <v>9066.7999999999993</v>
      </c>
      <c r="S488" s="30">
        <v>99.293000000000006</v>
      </c>
      <c r="T488" s="50">
        <v>6.3208000000000002</v>
      </c>
      <c r="U488" s="50">
        <v>6.327</v>
      </c>
      <c r="V488" s="50">
        <v>2.96</v>
      </c>
      <c r="W488" s="22">
        <v>2.915</v>
      </c>
      <c r="X488" s="22">
        <v>2.7949999999999999</v>
      </c>
    </row>
    <row r="489" spans="1:24" ht="18.75" customHeight="1">
      <c r="A489" s="175">
        <v>44628</v>
      </c>
      <c r="B489" s="50">
        <v>178.1704</v>
      </c>
      <c r="C489" s="50">
        <v>150.20849999999999</v>
      </c>
      <c r="D489" s="50">
        <v>124.745</v>
      </c>
      <c r="E489" s="50">
        <v>35.130000000000003</v>
      </c>
      <c r="F489" s="51">
        <v>3.3990000000000001E-3</v>
      </c>
      <c r="G489" s="51">
        <v>1.5987000000000001E-2</v>
      </c>
      <c r="H489" s="51">
        <v>1.7462999999999999E-2</v>
      </c>
      <c r="I489" s="51">
        <v>1.7760999999999999E-2</v>
      </c>
      <c r="J489" s="51">
        <v>1.8456E-2</v>
      </c>
      <c r="K489" s="51">
        <v>1.8294000000000001E-2</v>
      </c>
      <c r="L489" s="51">
        <v>2.2270000000000002E-2</v>
      </c>
      <c r="M489" s="51">
        <v>1.7462999999999999E-2</v>
      </c>
      <c r="N489" s="51">
        <v>2.3390000000000001E-2</v>
      </c>
      <c r="O489" s="52">
        <v>148.5986</v>
      </c>
      <c r="P489" s="50">
        <v>1750</v>
      </c>
      <c r="Q489" s="52">
        <v>1997.32</v>
      </c>
      <c r="R489" s="50">
        <v>9066.7999999999993</v>
      </c>
      <c r="S489" s="30">
        <v>98.647999999999996</v>
      </c>
      <c r="T489" s="50">
        <v>6.3196000000000003</v>
      </c>
      <c r="U489" s="50">
        <v>6.3251999999999997</v>
      </c>
      <c r="V489" s="50">
        <v>2.9449999999999998</v>
      </c>
      <c r="W489" s="22">
        <v>2.91</v>
      </c>
      <c r="X489" s="22">
        <v>2.7650000000000001</v>
      </c>
    </row>
    <row r="490" spans="1:24" ht="18.75" customHeight="1">
      <c r="A490" s="175">
        <v>44627</v>
      </c>
      <c r="B490" s="50">
        <v>179.13130000000001</v>
      </c>
      <c r="C490" s="50">
        <v>153.34829999999999</v>
      </c>
      <c r="D490" s="50">
        <v>124.453</v>
      </c>
      <c r="E490" s="50">
        <v>36.450000000000003</v>
      </c>
      <c r="F490" s="51">
        <v>3.1199999999999999E-3</v>
      </c>
      <c r="G490" s="51">
        <v>1.5502999999999999E-2</v>
      </c>
      <c r="H490" s="51">
        <v>1.6802999999999998E-2</v>
      </c>
      <c r="I490" s="51">
        <v>1.704E-2</v>
      </c>
      <c r="J490" s="51">
        <v>1.7734E-2</v>
      </c>
      <c r="K490" s="51">
        <v>1.7531999999999999E-2</v>
      </c>
      <c r="L490" s="51">
        <v>2.1857000000000001E-2</v>
      </c>
      <c r="M490" s="51">
        <v>1.6802999999999998E-2</v>
      </c>
      <c r="N490" s="51">
        <v>2.3449999999999999E-2</v>
      </c>
      <c r="O490" s="52">
        <v>148.66460000000001</v>
      </c>
      <c r="P490" s="50">
        <v>1750</v>
      </c>
      <c r="Q490" s="52">
        <v>1997.32</v>
      </c>
      <c r="R490" s="50">
        <v>9066.7999999999993</v>
      </c>
      <c r="S490" s="30">
        <v>97.784999999999997</v>
      </c>
      <c r="T490" s="50">
        <v>6.3202999999999996</v>
      </c>
      <c r="U490" s="50">
        <v>6.3224999999999998</v>
      </c>
      <c r="V490" s="50">
        <v>2.9249999999999998</v>
      </c>
      <c r="W490" s="22">
        <v>2.9</v>
      </c>
      <c r="X490" s="22">
        <v>2.75</v>
      </c>
    </row>
    <row r="491" spans="1:24" ht="18.75" customHeight="1">
      <c r="A491" s="175">
        <v>44624</v>
      </c>
      <c r="B491" s="50">
        <v>179.8792</v>
      </c>
      <c r="C491" s="50">
        <v>155.452</v>
      </c>
      <c r="D491" s="50">
        <v>110.37</v>
      </c>
      <c r="E491" s="50">
        <v>31.98</v>
      </c>
      <c r="F491" s="51">
        <v>3.0950000000000001E-3</v>
      </c>
      <c r="G491" s="51">
        <v>1.4759E-2</v>
      </c>
      <c r="H491" s="51">
        <v>1.6062E-2</v>
      </c>
      <c r="I491" s="51">
        <v>1.6372000000000001E-2</v>
      </c>
      <c r="J491" s="51">
        <v>1.7306999999999999E-2</v>
      </c>
      <c r="K491" s="51">
        <v>1.6938999999999999E-2</v>
      </c>
      <c r="L491" s="51">
        <v>2.1554E-2</v>
      </c>
      <c r="M491" s="51">
        <v>1.6062E-2</v>
      </c>
      <c r="N491" s="51">
        <v>2.3720000000000001E-2</v>
      </c>
      <c r="O491" s="52">
        <v>148.79470000000001</v>
      </c>
      <c r="P491" s="50">
        <v>1750</v>
      </c>
      <c r="Q491" s="52">
        <v>1997.32</v>
      </c>
      <c r="R491" s="50">
        <v>9066.7999999999993</v>
      </c>
      <c r="S491" s="30">
        <v>97.385000000000005</v>
      </c>
      <c r="T491" s="50">
        <v>6.3211000000000004</v>
      </c>
      <c r="U491" s="50">
        <v>6.3232999999999997</v>
      </c>
      <c r="V491" s="50">
        <v>2.8250000000000002</v>
      </c>
      <c r="W491" s="22">
        <v>2.8050000000000002</v>
      </c>
      <c r="X491" s="22">
        <v>2.7</v>
      </c>
    </row>
    <row r="492" spans="1:24" ht="18.75" customHeight="1">
      <c r="A492" s="175">
        <v>44623</v>
      </c>
      <c r="B492" s="50">
        <v>179.37860000000001</v>
      </c>
      <c r="C492" s="50">
        <v>157.95320000000001</v>
      </c>
      <c r="D492" s="50">
        <v>110.37</v>
      </c>
      <c r="E492" s="50">
        <v>30.48</v>
      </c>
      <c r="F492" s="51">
        <v>3.2469999999999999E-3</v>
      </c>
      <c r="G492" s="51">
        <v>1.5299999999999999E-2</v>
      </c>
      <c r="H492" s="51">
        <v>1.6823000000000001E-2</v>
      </c>
      <c r="I492" s="51">
        <v>1.7322000000000001E-2</v>
      </c>
      <c r="J492" s="51">
        <v>1.8405000000000001E-2</v>
      </c>
      <c r="K492" s="51">
        <v>1.8033E-2</v>
      </c>
      <c r="L492" s="51">
        <v>2.2199E-2</v>
      </c>
      <c r="M492" s="51">
        <v>1.6823000000000001E-2</v>
      </c>
      <c r="N492" s="51">
        <v>2.3640000000000001E-2</v>
      </c>
      <c r="O492" s="52">
        <v>148.81030000000001</v>
      </c>
      <c r="P492" s="50">
        <v>1750</v>
      </c>
      <c r="Q492" s="52">
        <v>1997.32</v>
      </c>
      <c r="R492" s="50">
        <v>9066.7999999999993</v>
      </c>
      <c r="S492" s="30">
        <v>97.409000000000006</v>
      </c>
      <c r="T492" s="50">
        <v>6.3118999999999996</v>
      </c>
      <c r="U492" s="50">
        <v>6.319</v>
      </c>
      <c r="V492" s="50">
        <v>2.8050000000000002</v>
      </c>
      <c r="W492" s="22">
        <v>2.7749999999999999</v>
      </c>
      <c r="X492" s="22">
        <v>2.6749999999999998</v>
      </c>
    </row>
    <row r="493" spans="1:24" ht="18.75" customHeight="1">
      <c r="A493" s="175">
        <v>44622</v>
      </c>
      <c r="B493" s="50">
        <v>179.21340000000001</v>
      </c>
      <c r="C493" s="50">
        <v>159.2045</v>
      </c>
      <c r="D493" s="50">
        <v>110.37</v>
      </c>
      <c r="E493" s="50">
        <v>30.74</v>
      </c>
      <c r="F493" s="51">
        <v>3.2469999999999999E-3</v>
      </c>
      <c r="G493" s="51">
        <v>1.512E-2</v>
      </c>
      <c r="H493" s="51">
        <v>1.6767000000000001E-2</v>
      </c>
      <c r="I493" s="51">
        <v>1.7552000000000002E-2</v>
      </c>
      <c r="J493" s="51">
        <v>1.8766999999999999E-2</v>
      </c>
      <c r="K493" s="51">
        <v>1.8415000000000001E-2</v>
      </c>
      <c r="L493" s="51">
        <v>2.2485000000000002E-2</v>
      </c>
      <c r="M493" s="51">
        <v>1.6767000000000001E-2</v>
      </c>
      <c r="N493" s="51">
        <v>2.3220000000000001E-2</v>
      </c>
      <c r="O493" s="52">
        <v>148.81829999999999</v>
      </c>
      <c r="P493" s="50">
        <v>1750</v>
      </c>
      <c r="Q493" s="52">
        <v>1997.32</v>
      </c>
      <c r="R493" s="50">
        <v>9066.7999999999993</v>
      </c>
      <c r="S493" s="30">
        <v>96.706999999999994</v>
      </c>
      <c r="T493" s="50">
        <v>6.3091999999999997</v>
      </c>
      <c r="U493" s="50">
        <v>6.3140000000000001</v>
      </c>
      <c r="V493" s="50">
        <v>2.75</v>
      </c>
      <c r="W493" s="22">
        <v>2.7149999999999999</v>
      </c>
      <c r="X493" s="22">
        <v>2.6</v>
      </c>
    </row>
    <row r="494" spans="1:24" ht="18.75" customHeight="1">
      <c r="A494" s="175">
        <v>44621</v>
      </c>
      <c r="B494" s="50">
        <v>180.99430000000001</v>
      </c>
      <c r="C494" s="50">
        <v>163.76419999999999</v>
      </c>
      <c r="D494" s="50">
        <v>110.37</v>
      </c>
      <c r="E494" s="50">
        <v>33.32</v>
      </c>
      <c r="F494" s="51">
        <v>3.019E-3</v>
      </c>
      <c r="G494" s="51">
        <v>1.3407000000000001E-2</v>
      </c>
      <c r="H494" s="51">
        <v>1.5081000000000001E-2</v>
      </c>
      <c r="I494" s="51">
        <v>1.5939999999999999E-2</v>
      </c>
      <c r="J494" s="51">
        <v>1.7274999999999999E-2</v>
      </c>
      <c r="K494" s="51">
        <v>1.6823999999999999E-2</v>
      </c>
      <c r="L494" s="51">
        <v>2.1045999999999999E-2</v>
      </c>
      <c r="M494" s="51">
        <v>1.5081000000000001E-2</v>
      </c>
      <c r="N494" s="51">
        <v>2.298E-2</v>
      </c>
      <c r="O494" s="52">
        <v>148.798</v>
      </c>
      <c r="P494" s="50">
        <v>1750</v>
      </c>
      <c r="Q494" s="52">
        <v>2002.54</v>
      </c>
      <c r="R494" s="50">
        <v>10958.900000000001</v>
      </c>
      <c r="S494" s="30">
        <v>96.614999999999995</v>
      </c>
      <c r="T494" s="50">
        <v>6.3174999999999999</v>
      </c>
      <c r="U494" s="50">
        <v>6.3140999999999998</v>
      </c>
      <c r="V494" s="50">
        <v>2.84</v>
      </c>
      <c r="W494" s="22">
        <v>2.78</v>
      </c>
      <c r="X494" s="22">
        <v>2.63</v>
      </c>
    </row>
    <row r="495" spans="1:24" ht="18.75" customHeight="1">
      <c r="A495" s="175">
        <v>44620</v>
      </c>
      <c r="B495" s="50">
        <v>180.30099999999999</v>
      </c>
      <c r="C495" s="50">
        <v>164.14420000000001</v>
      </c>
      <c r="D495" s="50">
        <v>110.37</v>
      </c>
      <c r="E495" s="50">
        <v>30.15</v>
      </c>
      <c r="F495" s="51">
        <v>2.9169999999999999E-3</v>
      </c>
      <c r="G495" s="51">
        <v>1.4323000000000001E-2</v>
      </c>
      <c r="H495" s="51">
        <v>1.6219999999999998E-2</v>
      </c>
      <c r="I495" s="51">
        <v>1.7177000000000001E-2</v>
      </c>
      <c r="J495" s="51">
        <v>1.8249999999999999E-2</v>
      </c>
      <c r="K495" s="51">
        <v>1.8058000000000001E-2</v>
      </c>
      <c r="L495" s="51">
        <v>2.1610999999999998E-2</v>
      </c>
      <c r="M495" s="51">
        <v>1.6219999999999998E-2</v>
      </c>
      <c r="N495" s="51">
        <v>2.266E-2</v>
      </c>
      <c r="O495" s="52">
        <v>148.85980000000001</v>
      </c>
      <c r="P495" s="50">
        <v>1750</v>
      </c>
      <c r="Q495" s="52">
        <v>2002.54</v>
      </c>
      <c r="R495" s="50">
        <v>10958.900000000001</v>
      </c>
      <c r="S495" s="30">
        <v>97.137</v>
      </c>
      <c r="T495" s="50">
        <v>6.3292000000000002</v>
      </c>
      <c r="U495" s="50">
        <v>6.3228999999999997</v>
      </c>
      <c r="V495" s="50">
        <v>2.8149999999999999</v>
      </c>
      <c r="W495" s="22">
        <v>2.7850000000000001</v>
      </c>
      <c r="X495" s="22">
        <v>2.645</v>
      </c>
    </row>
    <row r="496" spans="1:24" ht="18.75" customHeight="1">
      <c r="A496" s="175">
        <v>44617</v>
      </c>
      <c r="B496" s="50">
        <v>179.77520000000001</v>
      </c>
      <c r="C496" s="50">
        <v>166.51230000000001</v>
      </c>
      <c r="D496" s="50">
        <v>110.37</v>
      </c>
      <c r="E496" s="50">
        <v>27.59</v>
      </c>
      <c r="F496" s="51">
        <v>2.9169999999999999E-3</v>
      </c>
      <c r="G496" s="51">
        <v>1.5696999999999999E-2</v>
      </c>
      <c r="H496" s="51">
        <v>1.7607000000000001E-2</v>
      </c>
      <c r="I496" s="51">
        <v>1.8651000000000001E-2</v>
      </c>
      <c r="J496" s="51">
        <v>1.9616999999999999E-2</v>
      </c>
      <c r="K496" s="51">
        <v>1.9494000000000001E-2</v>
      </c>
      <c r="L496" s="51">
        <v>2.2738000000000001E-2</v>
      </c>
      <c r="M496" s="51">
        <v>1.7607000000000001E-2</v>
      </c>
      <c r="N496" s="51">
        <v>2.2839999999999999E-2</v>
      </c>
      <c r="O496" s="52">
        <v>148.86330000000001</v>
      </c>
      <c r="P496" s="50">
        <v>1750</v>
      </c>
      <c r="Q496" s="52">
        <v>2002.54</v>
      </c>
      <c r="R496" s="50">
        <v>10958.900000000001</v>
      </c>
      <c r="S496" s="30">
        <v>96.19</v>
      </c>
      <c r="T496" s="50">
        <v>6.3144999999999998</v>
      </c>
      <c r="U496" s="50">
        <v>6.3121</v>
      </c>
      <c r="V496" s="50">
        <v>2.7250000000000001</v>
      </c>
      <c r="W496" s="22">
        <v>2.6775000000000002</v>
      </c>
      <c r="X496" s="22">
        <v>2.56</v>
      </c>
    </row>
    <row r="497" spans="1:24" ht="18.75" customHeight="1">
      <c r="A497" s="175">
        <v>44616</v>
      </c>
      <c r="B497" s="50">
        <v>179.97309999999999</v>
      </c>
      <c r="C497" s="50">
        <v>169.26920000000001</v>
      </c>
      <c r="D497" s="50">
        <v>109.67400000000001</v>
      </c>
      <c r="E497" s="50">
        <v>30.32</v>
      </c>
      <c r="F497" s="51">
        <v>3.019E-3</v>
      </c>
      <c r="G497" s="51">
        <v>1.5796999999999999E-2</v>
      </c>
      <c r="H497" s="51">
        <v>1.7545999999999999E-2</v>
      </c>
      <c r="I497" s="51">
        <v>1.8619E-2</v>
      </c>
      <c r="J497" s="51">
        <v>1.9633000000000001E-2</v>
      </c>
      <c r="K497" s="51">
        <v>1.9460000000000002E-2</v>
      </c>
      <c r="L497" s="51">
        <v>2.2782E-2</v>
      </c>
      <c r="M497" s="51">
        <v>1.7545999999999999E-2</v>
      </c>
      <c r="N497" s="51">
        <v>2.3130000000000001E-2</v>
      </c>
      <c r="O497" s="52">
        <v>148.84960000000001</v>
      </c>
      <c r="P497" s="50">
        <v>1750</v>
      </c>
      <c r="Q497" s="52">
        <v>2002.54</v>
      </c>
      <c r="R497" s="50">
        <v>10958.900000000001</v>
      </c>
      <c r="S497" s="30">
        <v>96.025000000000006</v>
      </c>
      <c r="T497" s="50">
        <v>6.3263999999999996</v>
      </c>
      <c r="U497" s="50">
        <v>6.3239000000000001</v>
      </c>
      <c r="V497" s="50">
        <v>2.665</v>
      </c>
      <c r="W497" s="22">
        <v>2.63</v>
      </c>
      <c r="X497" s="22">
        <v>2.5099999999999998</v>
      </c>
    </row>
    <row r="498" spans="1:24" ht="18.75" customHeight="1">
      <c r="A498" s="175">
        <v>44615</v>
      </c>
      <c r="B498" s="50">
        <v>180.1688</v>
      </c>
      <c r="C498" s="50">
        <v>172.1515</v>
      </c>
      <c r="D498" s="50">
        <v>101.006</v>
      </c>
      <c r="E498" s="50">
        <v>31.02</v>
      </c>
      <c r="F498" s="51">
        <v>3.4499999999999999E-3</v>
      </c>
      <c r="G498" s="51">
        <v>1.6015999999999999E-2</v>
      </c>
      <c r="H498" s="51">
        <v>1.7815999999999999E-2</v>
      </c>
      <c r="I498" s="51">
        <v>1.9032E-2</v>
      </c>
      <c r="J498" s="51">
        <v>1.9911999999999999E-2</v>
      </c>
      <c r="K498" s="51">
        <v>1.9800999999999999E-2</v>
      </c>
      <c r="L498" s="51">
        <v>2.2941E-2</v>
      </c>
      <c r="M498" s="51">
        <v>1.7815999999999999E-2</v>
      </c>
      <c r="N498" s="51">
        <v>2.3380000000000001E-2</v>
      </c>
      <c r="O498" s="52">
        <v>148.91589999999999</v>
      </c>
      <c r="P498" s="50">
        <v>1750</v>
      </c>
      <c r="Q498" s="52">
        <v>2002.54</v>
      </c>
      <c r="R498" s="50">
        <v>10958.900000000001</v>
      </c>
      <c r="S498" s="30">
        <v>96.078000000000003</v>
      </c>
      <c r="T498" s="50">
        <v>6.3352000000000004</v>
      </c>
      <c r="U498" s="50">
        <v>6.3262999999999998</v>
      </c>
      <c r="V498" s="50">
        <v>2.72</v>
      </c>
      <c r="W498" s="22">
        <v>2.6749999999999998</v>
      </c>
      <c r="X498" s="22">
        <v>2.5499999999999998</v>
      </c>
    </row>
    <row r="499" spans="1:24" ht="18.75" customHeight="1">
      <c r="A499" s="175">
        <v>44614</v>
      </c>
      <c r="B499" s="50">
        <v>180.70760000000001</v>
      </c>
      <c r="C499" s="50">
        <v>172.59690000000001</v>
      </c>
      <c r="D499" s="50">
        <v>101.006</v>
      </c>
      <c r="E499" s="50">
        <v>28.81</v>
      </c>
      <c r="F499" s="51">
        <v>3.2720000000000002E-3</v>
      </c>
      <c r="G499" s="51">
        <v>1.5491E-2</v>
      </c>
      <c r="H499" s="51">
        <v>1.7486999999999999E-2</v>
      </c>
      <c r="I499" s="51">
        <v>1.8626E-2</v>
      </c>
      <c r="J499" s="51">
        <v>1.9390000000000001E-2</v>
      </c>
      <c r="K499" s="51">
        <v>1.9337E-2</v>
      </c>
      <c r="L499" s="51">
        <v>2.2370999999999999E-2</v>
      </c>
      <c r="M499" s="51">
        <v>1.7486999999999999E-2</v>
      </c>
      <c r="N499" s="51">
        <v>2.3550000000000001E-2</v>
      </c>
      <c r="O499" s="52">
        <v>148.89439999999999</v>
      </c>
      <c r="P499" s="50">
        <v>1750</v>
      </c>
      <c r="Q499" s="52">
        <v>2002.54</v>
      </c>
      <c r="R499" s="50">
        <v>10958.900000000001</v>
      </c>
      <c r="S499" s="30">
        <v>96.043000000000006</v>
      </c>
      <c r="T499" s="50">
        <v>6.3255999999999997</v>
      </c>
      <c r="U499" s="50">
        <v>6.3247999999999998</v>
      </c>
      <c r="V499" s="50">
        <v>2.6150000000000002</v>
      </c>
      <c r="W499" s="22">
        <v>2.585</v>
      </c>
      <c r="X499" s="22">
        <v>2.5</v>
      </c>
    </row>
    <row r="500" spans="1:24" ht="18.75" customHeight="1">
      <c r="A500" s="175">
        <v>44613</v>
      </c>
      <c r="B500" s="50">
        <v>181.1463</v>
      </c>
      <c r="C500" s="50">
        <v>173.14660000000001</v>
      </c>
      <c r="D500" s="50">
        <v>101.006</v>
      </c>
      <c r="E500" s="50">
        <v>27.75</v>
      </c>
      <c r="F500" s="51">
        <v>3.1960000000000001E-3</v>
      </c>
      <c r="G500" s="51">
        <v>1.4654E-2</v>
      </c>
      <c r="H500" s="51">
        <v>1.6753000000000001E-2</v>
      </c>
      <c r="I500" s="51">
        <v>1.8204999999999999E-2</v>
      </c>
      <c r="J500" s="51">
        <v>1.9286000000000001E-2</v>
      </c>
      <c r="K500" s="51">
        <v>1.9116999999999999E-2</v>
      </c>
      <c r="L500" s="51">
        <v>2.2398999999999999E-2</v>
      </c>
      <c r="M500" s="51">
        <v>1.6753000000000001E-2</v>
      </c>
      <c r="N500" s="51">
        <v>2.3349999999999999E-2</v>
      </c>
      <c r="O500" s="52">
        <v>148.88550000000001</v>
      </c>
      <c r="P500" s="50">
        <v>1750</v>
      </c>
      <c r="Q500" s="52">
        <v>2002.54</v>
      </c>
      <c r="R500" s="50">
        <v>10958.900000000001</v>
      </c>
      <c r="S500" s="30">
        <v>95.8</v>
      </c>
      <c r="T500" s="50">
        <v>6.3384</v>
      </c>
      <c r="U500" s="50">
        <v>6.3346</v>
      </c>
      <c r="V500" s="50">
        <v>2.6074999999999999</v>
      </c>
      <c r="W500" s="22">
        <v>2.59</v>
      </c>
      <c r="X500" s="22">
        <v>2.5299999999999998</v>
      </c>
    </row>
    <row r="501" spans="1:24" ht="18.75" customHeight="1">
      <c r="A501" s="175">
        <v>44610</v>
      </c>
      <c r="B501" s="50">
        <v>181.1463</v>
      </c>
      <c r="C501" s="50">
        <v>173.14660000000001</v>
      </c>
      <c r="D501" s="50">
        <v>98.367000000000004</v>
      </c>
      <c r="E501" s="50">
        <v>27.75</v>
      </c>
      <c r="F501" s="51">
        <v>3.1960000000000001E-3</v>
      </c>
      <c r="G501" s="51">
        <v>1.4654E-2</v>
      </c>
      <c r="H501" s="51">
        <v>1.6753000000000001E-2</v>
      </c>
      <c r="I501" s="51">
        <v>1.8204999999999999E-2</v>
      </c>
      <c r="J501" s="51">
        <v>1.9286000000000001E-2</v>
      </c>
      <c r="K501" s="51">
        <v>1.9116999999999999E-2</v>
      </c>
      <c r="L501" s="51">
        <v>2.2398999999999999E-2</v>
      </c>
      <c r="M501" s="51">
        <v>1.6753000000000001E-2</v>
      </c>
      <c r="N501" s="51">
        <v>2.2919999999999999E-2</v>
      </c>
      <c r="O501" s="52">
        <v>148.86439999999999</v>
      </c>
      <c r="P501" s="50">
        <v>1750</v>
      </c>
      <c r="Q501" s="52">
        <v>2002.54</v>
      </c>
      <c r="R501" s="50">
        <v>10958.900000000001</v>
      </c>
      <c r="S501" s="30">
        <v>95.700999999999993</v>
      </c>
      <c r="T501" s="50">
        <v>6.3372000000000002</v>
      </c>
      <c r="U501" s="50">
        <v>6.3323999999999998</v>
      </c>
      <c r="V501" s="50">
        <v>2.57</v>
      </c>
      <c r="W501" s="22">
        <v>2.56</v>
      </c>
      <c r="X501" s="22">
        <v>2.52</v>
      </c>
    </row>
    <row r="502" spans="1:24" ht="18.75" customHeight="1">
      <c r="A502" s="175">
        <v>44609</v>
      </c>
      <c r="B502" s="50">
        <v>180.9194</v>
      </c>
      <c r="C502" s="50">
        <v>172.14879999999999</v>
      </c>
      <c r="D502" s="50">
        <v>98.367000000000004</v>
      </c>
      <c r="E502" s="50">
        <v>28.11</v>
      </c>
      <c r="F502" s="51">
        <v>3.3739999999999998E-3</v>
      </c>
      <c r="G502" s="51">
        <v>1.4662E-2</v>
      </c>
      <c r="H502" s="51">
        <v>1.6936E-2</v>
      </c>
      <c r="I502" s="51">
        <v>1.8398999999999999E-2</v>
      </c>
      <c r="J502" s="51">
        <v>1.9615E-2</v>
      </c>
      <c r="K502" s="51">
        <v>1.9358E-2</v>
      </c>
      <c r="L502" s="51">
        <v>2.2941E-2</v>
      </c>
      <c r="M502" s="51">
        <v>1.6936E-2</v>
      </c>
      <c r="N502" s="51">
        <v>2.2700000000000001E-2</v>
      </c>
      <c r="O502" s="52">
        <v>148.84610000000001</v>
      </c>
      <c r="P502" s="50">
        <v>1750</v>
      </c>
      <c r="Q502" s="52">
        <v>2002.54</v>
      </c>
      <c r="R502" s="50">
        <v>10958.900000000001</v>
      </c>
      <c r="S502" s="30">
        <v>95.989000000000004</v>
      </c>
      <c r="T502" s="50">
        <v>6.3392999999999997</v>
      </c>
      <c r="U502" s="50">
        <v>6.3365999999999998</v>
      </c>
      <c r="V502" s="50">
        <v>2.585</v>
      </c>
      <c r="W502" s="22">
        <v>2.5750000000000002</v>
      </c>
      <c r="X502" s="22">
        <v>2.5049999999999999</v>
      </c>
    </row>
    <row r="503" spans="1:24" ht="18.75" customHeight="1">
      <c r="A503" s="175">
        <v>44608</v>
      </c>
      <c r="B503" s="50">
        <v>180.62620000000001</v>
      </c>
      <c r="C503" s="50">
        <v>173.36879999999999</v>
      </c>
      <c r="D503" s="50">
        <v>99.126999999999995</v>
      </c>
      <c r="E503" s="50">
        <v>24.29</v>
      </c>
      <c r="F503" s="51">
        <v>3.653E-3</v>
      </c>
      <c r="G503" s="51">
        <v>1.5207999999999999E-2</v>
      </c>
      <c r="H503" s="51">
        <v>1.7582E-2</v>
      </c>
      <c r="I503" s="51">
        <v>1.9185000000000001E-2</v>
      </c>
      <c r="J503" s="51">
        <v>2.0382000000000001E-2</v>
      </c>
      <c r="K503" s="51">
        <v>2.0185999999999999E-2</v>
      </c>
      <c r="L503" s="51">
        <v>2.3453999999999999E-2</v>
      </c>
      <c r="M503" s="51">
        <v>1.7582E-2</v>
      </c>
      <c r="N503" s="51">
        <v>2.3009999999999999E-2</v>
      </c>
      <c r="O503" s="52">
        <v>148.8306</v>
      </c>
      <c r="P503" s="50">
        <v>1750</v>
      </c>
      <c r="Q503" s="52">
        <v>2002.54</v>
      </c>
      <c r="R503" s="50">
        <v>10958.900000000001</v>
      </c>
      <c r="S503" s="30">
        <v>96.373999999999995</v>
      </c>
      <c r="T503" s="50">
        <v>6.3573000000000004</v>
      </c>
      <c r="U503" s="50">
        <v>6.3574999999999999</v>
      </c>
      <c r="V503" s="50">
        <v>2.605</v>
      </c>
      <c r="W503" s="22">
        <v>2.6</v>
      </c>
      <c r="X503" s="22">
        <v>2.5550000000000002</v>
      </c>
    </row>
    <row r="504" spans="1:24" ht="18.75" customHeight="1">
      <c r="A504" s="175">
        <v>44607</v>
      </c>
      <c r="B504" s="50">
        <v>180.3715</v>
      </c>
      <c r="C504" s="50">
        <v>174.5086</v>
      </c>
      <c r="D504" s="50">
        <v>99.126999999999995</v>
      </c>
      <c r="E504" s="50">
        <v>25.7</v>
      </c>
      <c r="F504" s="51">
        <v>3.8059999999999999E-3</v>
      </c>
      <c r="G504" s="51">
        <v>1.5774E-2</v>
      </c>
      <c r="H504" s="51">
        <v>1.8038999999999999E-2</v>
      </c>
      <c r="I504" s="51">
        <v>1.9401000000000002E-2</v>
      </c>
      <c r="J504" s="51">
        <v>2.0434000000000001E-2</v>
      </c>
      <c r="K504" s="51">
        <v>2.0306999999999999E-2</v>
      </c>
      <c r="L504" s="51">
        <v>2.3571999999999999E-2</v>
      </c>
      <c r="M504" s="51">
        <v>1.8038999999999999E-2</v>
      </c>
      <c r="N504" s="51">
        <v>2.3179999999999999E-2</v>
      </c>
      <c r="O504" s="52">
        <v>148.80240000000001</v>
      </c>
      <c r="P504" s="50">
        <v>1750</v>
      </c>
      <c r="Q504" s="52">
        <v>2002.54</v>
      </c>
      <c r="R504" s="50">
        <v>10958.900000000001</v>
      </c>
      <c r="S504" s="30">
        <v>96.081999999999994</v>
      </c>
      <c r="T504" s="50">
        <v>6.3545999999999996</v>
      </c>
      <c r="U504" s="50">
        <v>6.3654999999999999</v>
      </c>
      <c r="V504" s="50">
        <v>2.59</v>
      </c>
      <c r="W504" s="22">
        <v>2.5950000000000002</v>
      </c>
      <c r="X504" s="22">
        <v>2.5350000000000001</v>
      </c>
    </row>
    <row r="505" spans="1:24" ht="18.75" customHeight="1">
      <c r="A505" s="175">
        <v>44606</v>
      </c>
      <c r="B505" s="50">
        <v>180.7252</v>
      </c>
      <c r="C505" s="50">
        <v>177.10169999999999</v>
      </c>
      <c r="D505" s="50">
        <v>100.384</v>
      </c>
      <c r="E505" s="50">
        <v>28.33</v>
      </c>
      <c r="F505" s="51">
        <v>3.679E-3</v>
      </c>
      <c r="G505" s="51">
        <v>1.5744000000000001E-2</v>
      </c>
      <c r="H505" s="51">
        <v>1.7982000000000001E-2</v>
      </c>
      <c r="I505" s="51">
        <v>1.9113999999999999E-2</v>
      </c>
      <c r="J505" s="51">
        <v>1.9875E-2</v>
      </c>
      <c r="K505" s="51">
        <v>1.9890999999999999E-2</v>
      </c>
      <c r="L505" s="51">
        <v>2.2860999999999999E-2</v>
      </c>
      <c r="M505" s="51">
        <v>1.7982000000000001E-2</v>
      </c>
      <c r="N505" s="51">
        <v>2.3290000000000002E-2</v>
      </c>
      <c r="O505" s="52">
        <v>148.85650000000001</v>
      </c>
      <c r="P505" s="50">
        <v>1750</v>
      </c>
      <c r="Q505" s="52">
        <v>2002.54</v>
      </c>
      <c r="R505" s="50">
        <v>10958.900000000001</v>
      </c>
      <c r="S505" s="30">
        <v>95.552999999999997</v>
      </c>
      <c r="T505" s="50">
        <v>6.3540999999999999</v>
      </c>
      <c r="U505" s="50">
        <v>6.3635999999999999</v>
      </c>
      <c r="V505" s="50">
        <v>2.52</v>
      </c>
      <c r="W505" s="22">
        <v>2.5299999999999998</v>
      </c>
      <c r="X505" s="22">
        <v>2.48</v>
      </c>
    </row>
    <row r="506" spans="1:24" ht="18.75" customHeight="1">
      <c r="A506" s="175">
        <v>44603</v>
      </c>
      <c r="B506" s="50">
        <v>181.547</v>
      </c>
      <c r="C506" s="50">
        <v>179.2089</v>
      </c>
      <c r="D506" s="50">
        <v>96.033000000000001</v>
      </c>
      <c r="E506" s="50">
        <v>27.36</v>
      </c>
      <c r="F506" s="51">
        <v>3.3990000000000001E-3</v>
      </c>
      <c r="G506" s="51">
        <v>1.4997E-2</v>
      </c>
      <c r="H506" s="51">
        <v>1.7253999999999999E-2</v>
      </c>
      <c r="I506" s="51">
        <v>1.8541999999999999E-2</v>
      </c>
      <c r="J506" s="51">
        <v>1.9370999999999999E-2</v>
      </c>
      <c r="K506" s="51">
        <v>1.9355000000000001E-2</v>
      </c>
      <c r="L506" s="51">
        <v>2.2384999999999999E-2</v>
      </c>
      <c r="M506" s="51">
        <v>1.7253999999999999E-2</v>
      </c>
      <c r="N506" s="51">
        <v>2.308E-2</v>
      </c>
      <c r="O506" s="52">
        <v>148.83449999999999</v>
      </c>
      <c r="P506" s="50">
        <v>1750</v>
      </c>
      <c r="Q506" s="52">
        <v>2002.54</v>
      </c>
      <c r="R506" s="50">
        <v>10958.900000000001</v>
      </c>
      <c r="S506" s="30">
        <v>95.494</v>
      </c>
      <c r="T506" s="50">
        <v>6.3627000000000002</v>
      </c>
      <c r="U506" s="50">
        <v>6.3631000000000002</v>
      </c>
      <c r="V506" s="50">
        <v>2.46</v>
      </c>
      <c r="W506" s="22">
        <v>2.4725000000000001</v>
      </c>
      <c r="X506" s="22">
        <v>2.4350000000000001</v>
      </c>
    </row>
    <row r="507" spans="1:24" ht="18.75" customHeight="1">
      <c r="A507" s="175">
        <v>44602</v>
      </c>
      <c r="B507" s="50">
        <v>180.48400000000001</v>
      </c>
      <c r="C507" s="50">
        <v>178.99209999999999</v>
      </c>
      <c r="D507" s="50">
        <v>92.616</v>
      </c>
      <c r="E507" s="50">
        <v>23.91</v>
      </c>
      <c r="F507" s="51">
        <v>3.7039999999999998E-3</v>
      </c>
      <c r="G507" s="51">
        <v>1.5786000000000001E-2</v>
      </c>
      <c r="H507" s="51">
        <v>1.8171E-2</v>
      </c>
      <c r="I507" s="51">
        <v>1.9507E-2</v>
      </c>
      <c r="J507" s="51">
        <v>2.0294E-2</v>
      </c>
      <c r="K507" s="51">
        <v>2.0302000000000001E-2</v>
      </c>
      <c r="L507" s="51">
        <v>2.3163E-2</v>
      </c>
      <c r="M507" s="51">
        <v>1.8171E-2</v>
      </c>
      <c r="N507" s="51">
        <v>2.2499999999999999E-2</v>
      </c>
      <c r="O507" s="52">
        <v>148.7989</v>
      </c>
      <c r="P507" s="50">
        <v>1750</v>
      </c>
      <c r="Q507" s="52">
        <v>2002.54</v>
      </c>
      <c r="R507" s="50">
        <v>10958.900000000001</v>
      </c>
      <c r="S507" s="30">
        <v>95.643000000000001</v>
      </c>
      <c r="T507" s="50">
        <v>6.3665000000000003</v>
      </c>
      <c r="U507" s="50">
        <v>6.3661000000000003</v>
      </c>
      <c r="V507" s="50">
        <v>2.4900000000000002</v>
      </c>
      <c r="W507" s="22">
        <v>2.4950000000000001</v>
      </c>
      <c r="X507" s="22">
        <v>2.46</v>
      </c>
    </row>
    <row r="508" spans="1:24" ht="18.75" customHeight="1">
      <c r="A508" s="175">
        <v>44601</v>
      </c>
      <c r="B508" s="50">
        <v>181.53919999999999</v>
      </c>
      <c r="C508" s="50">
        <v>177.2286</v>
      </c>
      <c r="D508" s="50">
        <v>93.878</v>
      </c>
      <c r="E508" s="50">
        <v>19.96</v>
      </c>
      <c r="F508" s="51">
        <v>2.689E-3</v>
      </c>
      <c r="G508" s="51">
        <v>1.3644E-2</v>
      </c>
      <c r="H508" s="51">
        <v>1.6285999999999998E-2</v>
      </c>
      <c r="I508" s="51">
        <v>1.8168E-2</v>
      </c>
      <c r="J508" s="51">
        <v>1.9415000000000002E-2</v>
      </c>
      <c r="K508" s="51">
        <v>1.9182999999999999E-2</v>
      </c>
      <c r="L508" s="51">
        <v>2.2449E-2</v>
      </c>
      <c r="M508" s="51">
        <v>1.6285999999999998E-2</v>
      </c>
      <c r="N508" s="51">
        <v>2.2530000000000001E-2</v>
      </c>
      <c r="O508" s="52">
        <v>148.7808</v>
      </c>
      <c r="P508" s="50">
        <v>1750</v>
      </c>
      <c r="Q508" s="52">
        <v>2002.54</v>
      </c>
      <c r="R508" s="50">
        <v>10958.900000000001</v>
      </c>
      <c r="S508" s="30">
        <v>95.399000000000001</v>
      </c>
      <c r="T508" s="50">
        <v>6.3623000000000003</v>
      </c>
      <c r="U508" s="50">
        <v>6.3625999999999996</v>
      </c>
      <c r="V508" s="50">
        <v>2.54</v>
      </c>
      <c r="W508" s="22">
        <v>2.5350000000000001</v>
      </c>
      <c r="X508" s="22">
        <v>2.4700000000000002</v>
      </c>
    </row>
    <row r="509" spans="1:24" ht="18.75" customHeight="1">
      <c r="A509" s="175">
        <v>44600</v>
      </c>
      <c r="B509" s="50">
        <v>181.45490000000001</v>
      </c>
      <c r="C509" s="50">
        <v>176.74260000000001</v>
      </c>
      <c r="D509" s="50">
        <v>97.77</v>
      </c>
      <c r="E509" s="50">
        <v>21.44</v>
      </c>
      <c r="F509" s="51">
        <v>2.6120000000000002E-3</v>
      </c>
      <c r="G509" s="51">
        <v>1.3414000000000001E-2</v>
      </c>
      <c r="H509" s="51">
        <v>1.5795E-2</v>
      </c>
      <c r="I509" s="51">
        <v>1.8166999999999999E-2</v>
      </c>
      <c r="J509" s="51">
        <v>1.9632E-2</v>
      </c>
      <c r="K509" s="51">
        <v>1.9352000000000001E-2</v>
      </c>
      <c r="L509" s="51">
        <v>2.2571000000000001E-2</v>
      </c>
      <c r="M509" s="51">
        <v>1.5795E-2</v>
      </c>
      <c r="N509" s="51">
        <v>2.2460000000000001E-2</v>
      </c>
      <c r="O509" s="52">
        <v>148.6842</v>
      </c>
      <c r="P509" s="50">
        <v>1750</v>
      </c>
      <c r="Q509" s="52">
        <v>2002.54</v>
      </c>
      <c r="R509" s="50">
        <v>10958.900000000001</v>
      </c>
      <c r="S509" s="30">
        <v>95.484999999999999</v>
      </c>
      <c r="T509" s="50">
        <v>6.3612000000000002</v>
      </c>
      <c r="U509" s="50">
        <v>6.3635000000000002</v>
      </c>
      <c r="V509" s="50">
        <v>2.5550000000000002</v>
      </c>
      <c r="W509" s="22">
        <v>2.5350000000000001</v>
      </c>
      <c r="X509" s="22">
        <v>2.4700000000000002</v>
      </c>
    </row>
    <row r="510" spans="1:24" ht="18.75" customHeight="1">
      <c r="A510" s="175">
        <v>44599</v>
      </c>
      <c r="B510" s="50">
        <v>181.87350000000001</v>
      </c>
      <c r="C510" s="50">
        <v>178.3058</v>
      </c>
      <c r="D510" s="50">
        <v>97.48</v>
      </c>
      <c r="E510" s="50">
        <v>22.86</v>
      </c>
      <c r="F510" s="51">
        <v>2.1050000000000001E-3</v>
      </c>
      <c r="G510" s="51">
        <v>1.2903E-2</v>
      </c>
      <c r="H510" s="51">
        <v>1.5266999999999999E-2</v>
      </c>
      <c r="I510" s="51">
        <v>1.7649999999999999E-2</v>
      </c>
      <c r="J510" s="51">
        <v>1.9158999999999999E-2</v>
      </c>
      <c r="K510" s="51">
        <v>1.8867999999999999E-2</v>
      </c>
      <c r="L510" s="51">
        <v>2.2169000000000001E-2</v>
      </c>
      <c r="M510" s="51">
        <v>1.5266999999999999E-2</v>
      </c>
      <c r="N510" s="51">
        <v>2.2210000000000001E-2</v>
      </c>
      <c r="O510" s="52">
        <v>148.6711</v>
      </c>
      <c r="P510" s="50">
        <v>1750</v>
      </c>
      <c r="Q510" s="52">
        <v>2002.54</v>
      </c>
      <c r="R510" s="50">
        <v>10958.900000000001</v>
      </c>
      <c r="S510" s="30">
        <v>95.379000000000005</v>
      </c>
      <c r="T510" s="50">
        <v>6.3612000000000002</v>
      </c>
      <c r="U510" s="50">
        <v>6.3536000000000001</v>
      </c>
      <c r="V510" s="50">
        <v>2.5950000000000002</v>
      </c>
      <c r="W510" s="22">
        <v>2.57</v>
      </c>
      <c r="X510" s="22">
        <v>2.4900000000000002</v>
      </c>
    </row>
    <row r="511" spans="1:24" ht="18.75" customHeight="1">
      <c r="A511" s="175">
        <v>44596</v>
      </c>
      <c r="B511" s="50">
        <v>181.97409999999999</v>
      </c>
      <c r="C511" s="50">
        <v>179.45480000000001</v>
      </c>
      <c r="D511" s="50">
        <v>92.614999999999995</v>
      </c>
      <c r="E511" s="50">
        <v>23.22</v>
      </c>
      <c r="F511" s="51">
        <v>2.232E-3</v>
      </c>
      <c r="G511" s="51">
        <v>1.3099E-2</v>
      </c>
      <c r="H511" s="51">
        <v>1.5346E-2</v>
      </c>
      <c r="I511" s="51">
        <v>1.7682E-2</v>
      </c>
      <c r="J511" s="51">
        <v>1.9085000000000001E-2</v>
      </c>
      <c r="K511" s="51">
        <v>1.8818999999999999E-2</v>
      </c>
      <c r="L511" s="51">
        <v>2.2100999999999999E-2</v>
      </c>
      <c r="M511" s="51">
        <v>1.5346E-2</v>
      </c>
      <c r="N511" s="51">
        <v>2.215E-2</v>
      </c>
      <c r="O511" s="52">
        <v>148.65799999999999</v>
      </c>
      <c r="P511" s="50">
        <v>1750</v>
      </c>
      <c r="Q511" s="52">
        <v>2002.54</v>
      </c>
      <c r="R511" s="50">
        <v>10958.900000000001</v>
      </c>
      <c r="S511" s="30">
        <v>95.936000000000007</v>
      </c>
      <c r="T511" s="50">
        <v>6.3612000000000002</v>
      </c>
      <c r="U511" s="50">
        <v>6.3578999999999999</v>
      </c>
      <c r="V511" s="50">
        <v>2.5950000000000002</v>
      </c>
      <c r="W511" s="22">
        <v>2.57</v>
      </c>
      <c r="X511" s="22">
        <v>2.4900000000000002</v>
      </c>
    </row>
    <row r="512" spans="1:24" ht="18.75" customHeight="1">
      <c r="A512" s="175">
        <v>44595</v>
      </c>
      <c r="B512" s="50">
        <v>182.81549999999999</v>
      </c>
      <c r="C512" s="50">
        <v>179.7576</v>
      </c>
      <c r="D512" s="50">
        <v>91.119</v>
      </c>
      <c r="E512" s="50">
        <v>24.35</v>
      </c>
      <c r="F512" s="51">
        <v>1.902E-3</v>
      </c>
      <c r="G512" s="51">
        <v>1.1958999999999999E-2</v>
      </c>
      <c r="H512" s="51">
        <v>1.4212000000000001E-2</v>
      </c>
      <c r="I512" s="51">
        <v>1.6704E-2</v>
      </c>
      <c r="J512" s="51">
        <v>1.8305999999999999E-2</v>
      </c>
      <c r="K512" s="51">
        <v>1.7978000000000001E-2</v>
      </c>
      <c r="L512" s="51">
        <v>2.1517000000000001E-2</v>
      </c>
      <c r="M512" s="51">
        <v>1.4212000000000001E-2</v>
      </c>
      <c r="N512" s="51">
        <v>2.215E-2</v>
      </c>
      <c r="O512" s="52">
        <v>148.64490000000001</v>
      </c>
      <c r="P512" s="50">
        <v>1750</v>
      </c>
      <c r="Q512" s="52">
        <v>2002.54</v>
      </c>
      <c r="R512" s="50">
        <v>10958.900000000001</v>
      </c>
      <c r="S512" s="30">
        <v>96.385000000000005</v>
      </c>
      <c r="T512" s="50">
        <v>6.3612000000000002</v>
      </c>
      <c r="U512" s="50">
        <v>6.3691000000000004</v>
      </c>
      <c r="V512" s="50">
        <v>2.5950000000000002</v>
      </c>
      <c r="W512" s="22">
        <v>2.5649999999999999</v>
      </c>
      <c r="X512" s="22">
        <v>2.4900000000000002</v>
      </c>
    </row>
    <row r="513" spans="1:24" ht="18.75" customHeight="1">
      <c r="A513" s="175">
        <v>44594</v>
      </c>
      <c r="B513" s="50">
        <v>183.14080000000001</v>
      </c>
      <c r="C513" s="50">
        <v>179.7328</v>
      </c>
      <c r="D513" s="50">
        <v>91.119</v>
      </c>
      <c r="E513" s="50">
        <v>22.09</v>
      </c>
      <c r="F513" s="51">
        <v>1.851E-3</v>
      </c>
      <c r="G513" s="51">
        <v>1.1535E-2</v>
      </c>
      <c r="H513" s="51">
        <v>1.3691E-2</v>
      </c>
      <c r="I513" s="51">
        <v>1.6079E-2</v>
      </c>
      <c r="J513" s="51">
        <v>1.7750999999999999E-2</v>
      </c>
      <c r="K513" s="51">
        <v>1.7381000000000001E-2</v>
      </c>
      <c r="L513" s="51">
        <v>2.1083000000000001E-2</v>
      </c>
      <c r="M513" s="51">
        <v>1.3691E-2</v>
      </c>
      <c r="N513" s="51">
        <v>2.215E-2</v>
      </c>
      <c r="O513" s="52">
        <v>148.6319</v>
      </c>
      <c r="P513" s="50">
        <v>1750</v>
      </c>
      <c r="Q513" s="52">
        <v>2002.54</v>
      </c>
      <c r="R513" s="50">
        <v>10958.900000000001</v>
      </c>
      <c r="S513" s="30">
        <v>96.54</v>
      </c>
      <c r="T513" s="50">
        <v>6.3612000000000002</v>
      </c>
      <c r="U513" s="50">
        <v>6.3707000000000003</v>
      </c>
      <c r="V513" s="50">
        <v>2.59</v>
      </c>
      <c r="W513" s="22">
        <v>2.5649999999999999</v>
      </c>
      <c r="X513" s="22">
        <v>2.4900000000000002</v>
      </c>
    </row>
    <row r="514" spans="1:24" ht="18.75" customHeight="1">
      <c r="A514" s="175">
        <v>44593</v>
      </c>
      <c r="B514" s="50">
        <v>182.98009999999999</v>
      </c>
      <c r="C514" s="50">
        <v>179.64750000000001</v>
      </c>
      <c r="D514" s="50">
        <v>91.119</v>
      </c>
      <c r="E514" s="50">
        <v>21.96</v>
      </c>
      <c r="F514" s="51">
        <v>1.902E-3</v>
      </c>
      <c r="G514" s="51">
        <v>1.1651E-2</v>
      </c>
      <c r="H514" s="51">
        <v>1.3771E-2</v>
      </c>
      <c r="I514" s="51">
        <v>1.6177E-2</v>
      </c>
      <c r="J514" s="51">
        <v>1.7874999999999999E-2</v>
      </c>
      <c r="K514" s="51">
        <v>1.7524000000000001E-2</v>
      </c>
      <c r="L514" s="51">
        <v>2.1090000000000001E-2</v>
      </c>
      <c r="M514" s="51">
        <v>1.3771E-2</v>
      </c>
      <c r="N514" s="51">
        <v>2.215E-2</v>
      </c>
      <c r="O514" s="52">
        <v>148.59399999999999</v>
      </c>
      <c r="P514" s="50">
        <v>1750</v>
      </c>
      <c r="Q514" s="52">
        <v>2020.38</v>
      </c>
      <c r="R514" s="50">
        <v>9268</v>
      </c>
      <c r="S514" s="30">
        <v>97.27</v>
      </c>
      <c r="T514" s="50">
        <v>6.3612000000000002</v>
      </c>
      <c r="U514" s="50">
        <v>6.3677999999999999</v>
      </c>
      <c r="V514" s="50">
        <v>2.6</v>
      </c>
      <c r="W514" s="22">
        <v>2.5750000000000002</v>
      </c>
      <c r="X514" s="22">
        <v>2.5</v>
      </c>
    </row>
    <row r="515" spans="1:24" ht="18.75" customHeight="1">
      <c r="A515" s="175">
        <v>44592</v>
      </c>
      <c r="B515" s="50">
        <v>183.078</v>
      </c>
      <c r="C515" s="50">
        <v>179.61330000000001</v>
      </c>
      <c r="D515" s="50">
        <v>91.119</v>
      </c>
      <c r="E515" s="50">
        <v>24.83</v>
      </c>
      <c r="F515" s="51">
        <v>1.8E-3</v>
      </c>
      <c r="G515" s="51">
        <v>1.1787000000000001E-2</v>
      </c>
      <c r="H515" s="51">
        <v>1.3769E-2</v>
      </c>
      <c r="I515" s="51">
        <v>1.6094000000000001E-2</v>
      </c>
      <c r="J515" s="51">
        <v>1.7767000000000002E-2</v>
      </c>
      <c r="K515" s="51">
        <v>1.7381000000000001E-2</v>
      </c>
      <c r="L515" s="51">
        <v>2.1075E-2</v>
      </c>
      <c r="M515" s="51">
        <v>1.3769E-2</v>
      </c>
      <c r="N515" s="51">
        <v>2.215E-2</v>
      </c>
      <c r="O515" s="52">
        <v>148.63810000000001</v>
      </c>
      <c r="P515" s="50">
        <v>1750</v>
      </c>
      <c r="Q515" s="52">
        <v>2020.38</v>
      </c>
      <c r="R515" s="50">
        <v>9268</v>
      </c>
      <c r="S515" s="30">
        <v>97.254999999999995</v>
      </c>
      <c r="T515" s="50">
        <v>6.3681999999999999</v>
      </c>
      <c r="U515" s="50">
        <v>6.3685</v>
      </c>
      <c r="V515" s="50">
        <v>2.4900000000000002</v>
      </c>
      <c r="W515" s="22">
        <v>2.4700000000000002</v>
      </c>
      <c r="X515" s="22">
        <v>2.4</v>
      </c>
    </row>
    <row r="516" spans="1:24" ht="18.75" customHeight="1">
      <c r="A516" s="175">
        <v>44589</v>
      </c>
      <c r="B516" s="50">
        <v>183.17230000000001</v>
      </c>
      <c r="C516" s="50">
        <v>179.99359999999999</v>
      </c>
      <c r="D516" s="50">
        <v>91.119</v>
      </c>
      <c r="E516" s="50">
        <v>27.66</v>
      </c>
      <c r="F516" s="51">
        <v>1.75E-3</v>
      </c>
      <c r="G516" s="51">
        <v>1.1623E-2</v>
      </c>
      <c r="H516" s="51">
        <v>1.3738999999999999E-2</v>
      </c>
      <c r="I516" s="51">
        <v>1.6126999999999999E-2</v>
      </c>
      <c r="J516" s="51">
        <v>1.7694000000000001E-2</v>
      </c>
      <c r="K516" s="51">
        <v>1.7357000000000001E-2</v>
      </c>
      <c r="L516" s="51">
        <v>2.0733000000000001E-2</v>
      </c>
      <c r="M516" s="51">
        <v>1.3738999999999999E-2</v>
      </c>
      <c r="N516" s="51">
        <v>2.215E-2</v>
      </c>
      <c r="O516" s="52">
        <v>148.65450000000001</v>
      </c>
      <c r="P516" s="50">
        <v>1750</v>
      </c>
      <c r="Q516" s="52">
        <v>2020.38</v>
      </c>
      <c r="R516" s="50">
        <v>9268</v>
      </c>
      <c r="S516" s="30">
        <v>96.477999999999994</v>
      </c>
      <c r="T516" s="50">
        <v>6.3209</v>
      </c>
      <c r="U516" s="50">
        <v>6.3354999999999997</v>
      </c>
      <c r="V516" s="50">
        <v>2.42</v>
      </c>
      <c r="W516" s="22">
        <v>2.41</v>
      </c>
      <c r="X516" s="22">
        <v>2.31</v>
      </c>
    </row>
    <row r="517" spans="1:24" ht="18.75" customHeight="1">
      <c r="A517" s="175">
        <v>44588</v>
      </c>
      <c r="B517" s="50">
        <v>183.10489999999999</v>
      </c>
      <c r="C517" s="50">
        <v>182.50899999999999</v>
      </c>
      <c r="D517" s="50">
        <v>90.686000000000007</v>
      </c>
      <c r="E517" s="50">
        <v>30.49</v>
      </c>
      <c r="F517" s="51">
        <v>1.902E-3</v>
      </c>
      <c r="G517" s="51">
        <v>1.1882E-2</v>
      </c>
      <c r="H517" s="51">
        <v>1.4194E-2</v>
      </c>
      <c r="I517" s="51">
        <v>1.6583000000000001E-2</v>
      </c>
      <c r="J517" s="51">
        <v>1.7994E-2</v>
      </c>
      <c r="K517" s="51">
        <v>1.7698999999999999E-2</v>
      </c>
      <c r="L517" s="51">
        <v>2.0927999999999999E-2</v>
      </c>
      <c r="M517" s="51">
        <v>1.4194E-2</v>
      </c>
      <c r="N517" s="51">
        <v>2.2519999999999998E-2</v>
      </c>
      <c r="O517" s="52">
        <v>148.62799999999999</v>
      </c>
      <c r="P517" s="50">
        <v>1750</v>
      </c>
      <c r="Q517" s="52">
        <v>2020.38</v>
      </c>
      <c r="R517" s="50">
        <v>9268</v>
      </c>
      <c r="S517" s="30">
        <v>95.947999999999993</v>
      </c>
      <c r="T517" s="50">
        <v>6.3261000000000003</v>
      </c>
      <c r="U517" s="50">
        <v>6.3311000000000002</v>
      </c>
      <c r="V517" s="50">
        <v>2.38</v>
      </c>
      <c r="W517" s="22">
        <v>2.355</v>
      </c>
      <c r="X517" s="22">
        <v>2.2749999999999999</v>
      </c>
    </row>
    <row r="518" spans="1:24" ht="18.75" customHeight="1">
      <c r="A518" s="175">
        <v>44587</v>
      </c>
      <c r="B518" s="50">
        <v>182.88290000000001</v>
      </c>
      <c r="C518" s="50">
        <v>182.59</v>
      </c>
      <c r="D518" s="50">
        <v>88.456000000000003</v>
      </c>
      <c r="E518" s="50">
        <v>31.96</v>
      </c>
      <c r="F518" s="51">
        <v>1.851E-3</v>
      </c>
      <c r="G518" s="51">
        <v>1.1504E-2</v>
      </c>
      <c r="H518" s="51">
        <v>1.4001E-2</v>
      </c>
      <c r="I518" s="51">
        <v>1.6844000000000001E-2</v>
      </c>
      <c r="J518" s="51">
        <v>1.8637000000000001E-2</v>
      </c>
      <c r="K518" s="51">
        <v>1.8259999999999998E-2</v>
      </c>
      <c r="L518" s="51">
        <v>2.1649000000000002E-2</v>
      </c>
      <c r="M518" s="51">
        <v>1.4001E-2</v>
      </c>
      <c r="N518" s="51">
        <v>2.249E-2</v>
      </c>
      <c r="O518" s="52">
        <v>148.60730000000001</v>
      </c>
      <c r="P518" s="50">
        <v>1750</v>
      </c>
      <c r="Q518" s="52">
        <v>2020.38</v>
      </c>
      <c r="R518" s="50">
        <v>9268</v>
      </c>
      <c r="S518" s="30">
        <v>95.918000000000006</v>
      </c>
      <c r="T518" s="50">
        <v>6.3307000000000002</v>
      </c>
      <c r="U518" s="50">
        <v>6.3337000000000003</v>
      </c>
      <c r="V518" s="50">
        <v>2.3450000000000002</v>
      </c>
      <c r="W518" s="22">
        <v>2.3250000000000002</v>
      </c>
      <c r="X518" s="22">
        <v>2.23</v>
      </c>
    </row>
    <row r="519" spans="1:24" ht="18.75" customHeight="1">
      <c r="A519" s="175">
        <v>44586</v>
      </c>
      <c r="B519" s="50">
        <v>183.51089999999999</v>
      </c>
      <c r="C519" s="50">
        <v>181.7841</v>
      </c>
      <c r="D519" s="50">
        <v>90.055000000000007</v>
      </c>
      <c r="E519" s="50">
        <v>31.16</v>
      </c>
      <c r="F519" s="51">
        <v>1.7750000000000001E-3</v>
      </c>
      <c r="G519" s="51">
        <v>1.0174000000000001E-2</v>
      </c>
      <c r="H519" s="51">
        <v>1.2648E-2</v>
      </c>
      <c r="I519" s="51">
        <v>1.5540999999999999E-2</v>
      </c>
      <c r="J519" s="51">
        <v>1.7689E-2</v>
      </c>
      <c r="K519" s="51">
        <v>1.7160000000000002E-2</v>
      </c>
      <c r="L519" s="51">
        <v>2.1118000000000001E-2</v>
      </c>
      <c r="M519" s="51">
        <v>1.2648E-2</v>
      </c>
      <c r="N519" s="51">
        <v>2.249E-2</v>
      </c>
      <c r="O519" s="52">
        <v>148.4778</v>
      </c>
      <c r="P519" s="50">
        <v>1750</v>
      </c>
      <c r="Q519" s="52">
        <v>2020.38</v>
      </c>
      <c r="R519" s="50">
        <v>9268</v>
      </c>
      <c r="S519" s="30">
        <v>95.641999999999996</v>
      </c>
      <c r="T519" s="50">
        <v>6.3387000000000002</v>
      </c>
      <c r="U519" s="50">
        <v>6.3414000000000001</v>
      </c>
      <c r="V519" s="50">
        <v>2.4</v>
      </c>
      <c r="W519" s="22">
        <v>2.38</v>
      </c>
      <c r="X519" s="22">
        <v>2.2799999999999998</v>
      </c>
    </row>
    <row r="520" spans="1:24" ht="18.75" customHeight="1">
      <c r="A520" s="175">
        <v>44585</v>
      </c>
      <c r="B520" s="50">
        <v>183.65</v>
      </c>
      <c r="C520" s="50">
        <v>180.5393</v>
      </c>
      <c r="D520" s="50">
        <v>88.784000000000006</v>
      </c>
      <c r="E520" s="50">
        <v>29.9</v>
      </c>
      <c r="F520" s="51">
        <v>1.547E-3</v>
      </c>
      <c r="G520" s="51">
        <v>9.7099999999999999E-3</v>
      </c>
      <c r="H520" s="51">
        <v>1.2566000000000001E-2</v>
      </c>
      <c r="I520" s="51">
        <v>1.5472E-2</v>
      </c>
      <c r="J520" s="51">
        <v>1.7706E-2</v>
      </c>
      <c r="K520" s="51">
        <v>1.7159000000000001E-2</v>
      </c>
      <c r="L520" s="51">
        <v>2.1118000000000001E-2</v>
      </c>
      <c r="M520" s="51">
        <v>1.2566000000000001E-2</v>
      </c>
      <c r="N520" s="51">
        <v>2.1829999999999999E-2</v>
      </c>
      <c r="O520" s="52">
        <v>148.417</v>
      </c>
      <c r="P520" s="50">
        <v>1750</v>
      </c>
      <c r="Q520" s="52">
        <v>2020.38</v>
      </c>
      <c r="R520" s="50">
        <v>9268</v>
      </c>
      <c r="S520" s="30">
        <v>95.734999999999999</v>
      </c>
      <c r="T520" s="50">
        <v>6.3411</v>
      </c>
      <c r="U520" s="50">
        <v>6.3470000000000004</v>
      </c>
      <c r="V520" s="50">
        <v>2.4</v>
      </c>
      <c r="W520" s="22">
        <v>2.3849999999999998</v>
      </c>
      <c r="X520" s="22">
        <v>2.2799999999999998</v>
      </c>
    </row>
    <row r="521" spans="1:24" ht="18.75" customHeight="1">
      <c r="A521" s="175">
        <v>44582</v>
      </c>
      <c r="B521" s="50">
        <v>183.82769999999999</v>
      </c>
      <c r="C521" s="50">
        <v>178.55860000000001</v>
      </c>
      <c r="D521" s="50">
        <v>87.994</v>
      </c>
      <c r="E521" s="50">
        <v>28.85</v>
      </c>
      <c r="F521" s="51">
        <v>1.5969999999999999E-3</v>
      </c>
      <c r="G521" s="51">
        <v>1.0014E-2</v>
      </c>
      <c r="H521" s="51">
        <v>1.2860999999999999E-2</v>
      </c>
      <c r="I521" s="51">
        <v>1.5571E-2</v>
      </c>
      <c r="J521" s="51">
        <v>1.7580999999999999E-2</v>
      </c>
      <c r="K521" s="51">
        <v>1.7108999999999999E-2</v>
      </c>
      <c r="L521" s="51">
        <v>2.0709999999999999E-2</v>
      </c>
      <c r="M521" s="51">
        <v>1.2860999999999999E-2</v>
      </c>
      <c r="N521" s="51">
        <v>2.2290000000000001E-2</v>
      </c>
      <c r="O521" s="52">
        <v>148.36279999999999</v>
      </c>
      <c r="P521" s="50">
        <v>1750</v>
      </c>
      <c r="Q521" s="52">
        <v>2020.38</v>
      </c>
      <c r="R521" s="50">
        <v>9268</v>
      </c>
      <c r="S521" s="30">
        <v>95.51</v>
      </c>
      <c r="T521" s="50">
        <v>6.3451000000000004</v>
      </c>
      <c r="U521" s="50">
        <v>6.3510999999999997</v>
      </c>
      <c r="V521" s="50">
        <v>2.4449999999999998</v>
      </c>
      <c r="W521" s="22">
        <v>2.4249999999999998</v>
      </c>
      <c r="X521" s="22">
        <v>2.29</v>
      </c>
    </row>
    <row r="522" spans="1:24" ht="18.75" customHeight="1">
      <c r="A522" s="175">
        <v>44581</v>
      </c>
      <c r="B522" s="50">
        <v>183.3048</v>
      </c>
      <c r="C522" s="50">
        <v>175.16300000000001</v>
      </c>
      <c r="D522" s="50">
        <v>86.302000000000007</v>
      </c>
      <c r="E522" s="50">
        <v>25.59</v>
      </c>
      <c r="F522" s="51">
        <v>1.6479999999999999E-3</v>
      </c>
      <c r="G522" s="51">
        <v>1.0248999999999999E-2</v>
      </c>
      <c r="H522" s="51">
        <v>1.3098E-2</v>
      </c>
      <c r="I522" s="51">
        <v>1.5865000000000001E-2</v>
      </c>
      <c r="J522" s="51">
        <v>1.804E-2</v>
      </c>
      <c r="K522" s="51">
        <v>1.7493999999999999E-2</v>
      </c>
      <c r="L522" s="51">
        <v>2.1169E-2</v>
      </c>
      <c r="M522" s="51">
        <v>1.3098E-2</v>
      </c>
      <c r="N522" s="51">
        <v>2.2839999999999999E-2</v>
      </c>
      <c r="O522" s="52">
        <v>148.4213</v>
      </c>
      <c r="P522" s="50">
        <v>1750</v>
      </c>
      <c r="Q522" s="52">
        <v>2020.38</v>
      </c>
      <c r="R522" s="50">
        <v>9268</v>
      </c>
      <c r="S522" s="30">
        <v>95.731999999999999</v>
      </c>
      <c r="T522" s="50">
        <v>6.3529999999999998</v>
      </c>
      <c r="U522" s="50">
        <v>6.3605999999999998</v>
      </c>
      <c r="V522" s="50">
        <v>2.33</v>
      </c>
      <c r="W522" s="22">
        <v>2.2949999999999999</v>
      </c>
      <c r="X522" s="22">
        <v>2.2050000000000001</v>
      </c>
    </row>
    <row r="523" spans="1:24" ht="18.75" customHeight="1">
      <c r="A523" s="175">
        <v>44580</v>
      </c>
      <c r="B523" s="50">
        <v>183.208</v>
      </c>
      <c r="C523" s="50">
        <v>168.62389999999999</v>
      </c>
      <c r="D523" s="50">
        <v>86.537000000000006</v>
      </c>
      <c r="E523" s="50">
        <v>23.85</v>
      </c>
      <c r="F523" s="51">
        <v>1.6479999999999999E-3</v>
      </c>
      <c r="G523" s="51">
        <v>1.0572E-2</v>
      </c>
      <c r="H523" s="51">
        <v>1.3634E-2</v>
      </c>
      <c r="I523" s="51">
        <v>1.6480000000000002E-2</v>
      </c>
      <c r="J523" s="51">
        <v>1.8645999999999999E-2</v>
      </c>
      <c r="K523" s="51">
        <v>1.8175E-2</v>
      </c>
      <c r="L523" s="51">
        <v>2.1760000000000002E-2</v>
      </c>
      <c r="M523" s="51">
        <v>1.3634E-2</v>
      </c>
      <c r="N523" s="51">
        <v>2.2859999999999998E-2</v>
      </c>
      <c r="O523" s="52">
        <v>148.2954</v>
      </c>
      <c r="P523" s="50">
        <v>1750</v>
      </c>
      <c r="Q523" s="52">
        <v>2020.38</v>
      </c>
      <c r="R523" s="50">
        <v>9268</v>
      </c>
      <c r="S523" s="30">
        <v>95.257999999999996</v>
      </c>
      <c r="T523" s="50">
        <v>6.3483999999999998</v>
      </c>
      <c r="U523" s="50">
        <v>6.3512000000000004</v>
      </c>
      <c r="V523" s="50">
        <v>2.415</v>
      </c>
      <c r="W523" s="22">
        <v>2.3849999999999998</v>
      </c>
      <c r="X523" s="22">
        <v>2.2549999999999999</v>
      </c>
    </row>
    <row r="524" spans="1:24" ht="18.75" customHeight="1">
      <c r="A524" s="175">
        <v>44579</v>
      </c>
      <c r="B524" s="50">
        <v>182.33590000000001</v>
      </c>
      <c r="C524" s="50">
        <v>166.06870000000001</v>
      </c>
      <c r="D524" s="50">
        <v>88.641999999999996</v>
      </c>
      <c r="E524" s="50">
        <v>22.79</v>
      </c>
      <c r="F524" s="51">
        <v>1.242E-3</v>
      </c>
      <c r="G524" s="51">
        <v>1.0425E-2</v>
      </c>
      <c r="H524" s="51">
        <v>1.3578E-2</v>
      </c>
      <c r="I524" s="51">
        <v>1.6577999999999999E-2</v>
      </c>
      <c r="J524" s="51">
        <v>1.8735000000000002E-2</v>
      </c>
      <c r="K524" s="51">
        <v>1.8270999999999999E-2</v>
      </c>
      <c r="L524" s="51">
        <v>2.1878999999999999E-2</v>
      </c>
      <c r="M524" s="51">
        <v>1.3578E-2</v>
      </c>
      <c r="N524" s="51">
        <v>2.3210000000000001E-2</v>
      </c>
      <c r="O524" s="52">
        <v>148.18870000000001</v>
      </c>
      <c r="P524" s="50">
        <v>1750</v>
      </c>
      <c r="Q524" s="52">
        <v>2020.38</v>
      </c>
      <c r="R524" s="50">
        <v>9268</v>
      </c>
      <c r="S524" s="30">
        <v>95.165000000000006</v>
      </c>
      <c r="T524" s="50">
        <v>6.3526999999999996</v>
      </c>
      <c r="U524" s="50">
        <v>6.3578000000000001</v>
      </c>
      <c r="V524" s="50">
        <v>2.4649999999999999</v>
      </c>
      <c r="W524" s="22">
        <v>2.42</v>
      </c>
      <c r="X524" s="22">
        <v>2.3250000000000002</v>
      </c>
    </row>
    <row r="525" spans="1:24" ht="18.75" customHeight="1">
      <c r="A525" s="175">
        <v>44578</v>
      </c>
      <c r="B525" s="50">
        <v>183.17359999999999</v>
      </c>
      <c r="C525" s="50">
        <v>170.98</v>
      </c>
      <c r="D525" s="50">
        <v>89.843999999999994</v>
      </c>
      <c r="E525" s="50">
        <v>19.190000000000001</v>
      </c>
      <c r="F525" s="51">
        <v>1.116E-3</v>
      </c>
      <c r="G525" s="51">
        <v>9.6679999999999995E-3</v>
      </c>
      <c r="H525" s="51">
        <v>1.2664999999999999E-2</v>
      </c>
      <c r="I525" s="51">
        <v>1.5577000000000001E-2</v>
      </c>
      <c r="J525" s="51">
        <v>1.7840999999999999E-2</v>
      </c>
      <c r="K525" s="51">
        <v>1.7271000000000002E-2</v>
      </c>
      <c r="L525" s="51">
        <v>2.1218999999999998E-2</v>
      </c>
      <c r="M525" s="51">
        <v>1.2664999999999999E-2</v>
      </c>
      <c r="N525" s="51">
        <v>2.3900000000000001E-2</v>
      </c>
      <c r="O525" s="52">
        <v>148.15969999999999</v>
      </c>
      <c r="P525" s="50">
        <v>1750</v>
      </c>
      <c r="Q525" s="52">
        <v>2020.38</v>
      </c>
      <c r="R525" s="50">
        <v>9268</v>
      </c>
      <c r="S525" s="30">
        <v>94.79</v>
      </c>
      <c r="T525" s="50">
        <v>6.3597999999999999</v>
      </c>
      <c r="U525" s="50">
        <v>6.3644999999999996</v>
      </c>
      <c r="V525" s="50">
        <v>2.4750000000000001</v>
      </c>
      <c r="W525" s="22">
        <v>2.46</v>
      </c>
      <c r="X525" s="22">
        <v>2.37</v>
      </c>
    </row>
    <row r="526" spans="1:24" ht="18.75" customHeight="1">
      <c r="A526" s="175">
        <v>44575</v>
      </c>
      <c r="B526" s="50">
        <v>183.17359999999999</v>
      </c>
      <c r="C526" s="50">
        <v>170.98</v>
      </c>
      <c r="D526" s="50">
        <v>81.938000000000002</v>
      </c>
      <c r="E526" s="50">
        <v>19.190000000000001</v>
      </c>
      <c r="F526" s="51">
        <v>1.116E-3</v>
      </c>
      <c r="G526" s="51">
        <v>9.6679999999999995E-3</v>
      </c>
      <c r="H526" s="51">
        <v>1.2664999999999999E-2</v>
      </c>
      <c r="I526" s="51">
        <v>1.5577000000000001E-2</v>
      </c>
      <c r="J526" s="51">
        <v>1.7840999999999999E-2</v>
      </c>
      <c r="K526" s="51">
        <v>1.7271000000000002E-2</v>
      </c>
      <c r="L526" s="51">
        <v>2.1218999999999998E-2</v>
      </c>
      <c r="M526" s="51">
        <v>1.2664999999999999E-2</v>
      </c>
      <c r="N526" s="51">
        <v>2.4039999999999999E-2</v>
      </c>
      <c r="O526" s="52">
        <v>148.16630000000001</v>
      </c>
      <c r="P526" s="50">
        <v>1750</v>
      </c>
      <c r="Q526" s="52">
        <v>2020.38</v>
      </c>
      <c r="R526" s="50">
        <v>9268</v>
      </c>
      <c r="S526" s="30">
        <v>94.915000000000006</v>
      </c>
      <c r="T526" s="50">
        <v>6.3583999999999996</v>
      </c>
      <c r="U526" s="50">
        <v>6.3625999999999996</v>
      </c>
      <c r="V526" s="50">
        <v>2.4550000000000001</v>
      </c>
      <c r="W526" s="22">
        <v>2.4350000000000001</v>
      </c>
      <c r="X526" s="22">
        <v>2.335</v>
      </c>
    </row>
    <row r="527" spans="1:24" ht="18.75" customHeight="1">
      <c r="A527" s="175">
        <v>44574</v>
      </c>
      <c r="B527" s="50">
        <v>184.16820000000001</v>
      </c>
      <c r="C527" s="50">
        <v>173.62710000000001</v>
      </c>
      <c r="D527" s="50">
        <v>81.938000000000002</v>
      </c>
      <c r="E527" s="50">
        <v>20.309999999999999</v>
      </c>
      <c r="F527" s="51">
        <v>1.1410000000000001E-3</v>
      </c>
      <c r="G527" s="51">
        <v>8.9289999999999994E-3</v>
      </c>
      <c r="H527" s="51">
        <v>1.1943E-2</v>
      </c>
      <c r="I527" s="51">
        <v>1.4728E-2</v>
      </c>
      <c r="J527" s="51">
        <v>1.7041000000000001E-2</v>
      </c>
      <c r="K527" s="51">
        <v>1.6420000000000001E-2</v>
      </c>
      <c r="L527" s="51">
        <v>2.0427000000000001E-2</v>
      </c>
      <c r="M527" s="51">
        <v>1.1943E-2</v>
      </c>
      <c r="N527" s="51">
        <v>2.4E-2</v>
      </c>
      <c r="O527" s="52">
        <v>148.1617</v>
      </c>
      <c r="P527" s="50">
        <v>1750</v>
      </c>
      <c r="Q527" s="52">
        <v>2020.38</v>
      </c>
      <c r="R527" s="50">
        <v>9268</v>
      </c>
      <c r="S527" s="30">
        <v>95.623999999999995</v>
      </c>
      <c r="T527" s="50">
        <v>6.3739999999999997</v>
      </c>
      <c r="U527" s="50">
        <v>6.3773999999999997</v>
      </c>
      <c r="V527" s="50">
        <v>2.4750000000000001</v>
      </c>
      <c r="W527" s="22">
        <v>2.46</v>
      </c>
      <c r="X527" s="22">
        <v>2.36</v>
      </c>
    </row>
    <row r="528" spans="1:24" ht="18.75" customHeight="1">
      <c r="A528" s="175">
        <v>44573</v>
      </c>
      <c r="B528" s="50">
        <v>184.23769999999999</v>
      </c>
      <c r="C528" s="50">
        <v>176.458</v>
      </c>
      <c r="D528" s="50">
        <v>80.125</v>
      </c>
      <c r="E528" s="50">
        <v>17.62</v>
      </c>
      <c r="F528" s="51">
        <v>1.1410000000000001E-3</v>
      </c>
      <c r="G528" s="51">
        <v>9.1889999999999993E-3</v>
      </c>
      <c r="H528" s="51">
        <v>1.2317E-2</v>
      </c>
      <c r="I528" s="51">
        <v>1.5188999999999999E-2</v>
      </c>
      <c r="J528" s="51">
        <v>1.7427999999999999E-2</v>
      </c>
      <c r="K528" s="51">
        <v>1.6877E-2</v>
      </c>
      <c r="L528" s="51">
        <v>2.0861000000000001E-2</v>
      </c>
      <c r="M528" s="51">
        <v>1.2317E-2</v>
      </c>
      <c r="N528" s="51">
        <v>2.3879999999999998E-2</v>
      </c>
      <c r="O528" s="52">
        <v>148.12139999999999</v>
      </c>
      <c r="P528" s="50">
        <v>1750</v>
      </c>
      <c r="Q528" s="52">
        <v>2020.38</v>
      </c>
      <c r="R528" s="50">
        <v>9268</v>
      </c>
      <c r="S528" s="30">
        <v>95.991</v>
      </c>
      <c r="T528" s="50">
        <v>6.3761999999999999</v>
      </c>
      <c r="U528" s="50">
        <v>6.3806000000000003</v>
      </c>
      <c r="V528" s="50">
        <v>2.5</v>
      </c>
      <c r="W528" s="22">
        <v>2.48</v>
      </c>
      <c r="X528" s="22">
        <v>2.37</v>
      </c>
    </row>
    <row r="529" spans="1:24" ht="18.75" customHeight="1">
      <c r="A529" s="175">
        <v>44572</v>
      </c>
      <c r="B529" s="50">
        <v>184.46</v>
      </c>
      <c r="C529" s="50">
        <v>180.6446</v>
      </c>
      <c r="D529" s="50">
        <v>79.742000000000004</v>
      </c>
      <c r="E529" s="50">
        <v>18.41</v>
      </c>
      <c r="F529" s="51">
        <v>1.09E-3</v>
      </c>
      <c r="G529" s="51">
        <v>8.8249999999999995E-3</v>
      </c>
      <c r="H529" s="51">
        <v>1.1743999999999999E-2</v>
      </c>
      <c r="I529" s="51">
        <v>1.499E-2</v>
      </c>
      <c r="J529" s="51">
        <v>1.7357000000000001E-2</v>
      </c>
      <c r="K529" s="51">
        <v>1.678E-2</v>
      </c>
      <c r="L529" s="51">
        <v>2.0622000000000001E-2</v>
      </c>
      <c r="M529" s="51">
        <v>1.1743999999999999E-2</v>
      </c>
      <c r="N529" s="51">
        <v>2.3939999999999999E-2</v>
      </c>
      <c r="O529" s="52">
        <v>148.07320000000001</v>
      </c>
      <c r="P529" s="50">
        <v>1750</v>
      </c>
      <c r="Q529" s="52">
        <v>2020.38</v>
      </c>
      <c r="R529" s="50">
        <v>9268</v>
      </c>
      <c r="S529" s="30">
        <v>95.718999999999994</v>
      </c>
      <c r="T529" s="50">
        <v>6.3777999999999997</v>
      </c>
      <c r="U529" s="50">
        <v>6.3829000000000002</v>
      </c>
      <c r="V529" s="50">
        <v>2.52</v>
      </c>
      <c r="W529" s="22">
        <v>2.4900000000000002</v>
      </c>
      <c r="X529" s="22">
        <v>2.3650000000000002</v>
      </c>
    </row>
    <row r="530" spans="1:24" ht="18.75" customHeight="1">
      <c r="A530" s="175">
        <v>44571</v>
      </c>
      <c r="B530" s="50">
        <v>184.43510000000001</v>
      </c>
      <c r="C530" s="50">
        <v>182.0471</v>
      </c>
      <c r="D530" s="50">
        <v>80.25</v>
      </c>
      <c r="E530" s="50">
        <v>19.399999999999999</v>
      </c>
      <c r="F530" s="51">
        <v>8.6200000000000003E-4</v>
      </c>
      <c r="G530" s="51">
        <v>8.9440000000000006E-3</v>
      </c>
      <c r="H530" s="51">
        <v>1.1852E-2</v>
      </c>
      <c r="I530" s="51">
        <v>1.5186E-2</v>
      </c>
      <c r="J530" s="51">
        <v>1.7603000000000001E-2</v>
      </c>
      <c r="K530" s="51">
        <v>1.6996000000000001E-2</v>
      </c>
      <c r="L530" s="51">
        <v>2.0889999999999999E-2</v>
      </c>
      <c r="M530" s="51">
        <v>1.1852E-2</v>
      </c>
      <c r="N530" s="51">
        <v>2.4230000000000002E-2</v>
      </c>
      <c r="O530" s="52">
        <v>148.0566</v>
      </c>
      <c r="P530" s="50">
        <v>1750</v>
      </c>
      <c r="Q530" s="52">
        <v>2020.38</v>
      </c>
      <c r="R530" s="50">
        <v>9268</v>
      </c>
      <c r="S530" s="30">
        <v>96.32</v>
      </c>
      <c r="T530" s="50">
        <v>6.383</v>
      </c>
      <c r="U530" s="50">
        <v>6.3944000000000001</v>
      </c>
      <c r="V530" s="50">
        <v>2.5499999999999998</v>
      </c>
      <c r="W530" s="22">
        <v>2.5150000000000001</v>
      </c>
      <c r="X530" s="22">
        <v>2.375</v>
      </c>
    </row>
    <row r="531" spans="1:24" ht="18.75" customHeight="1">
      <c r="A531" s="175">
        <v>44568</v>
      </c>
      <c r="B531" s="50">
        <v>184.54679999999999</v>
      </c>
      <c r="C531" s="50">
        <v>183.45529999999999</v>
      </c>
      <c r="D531" s="50">
        <v>80.926000000000002</v>
      </c>
      <c r="E531" s="50">
        <v>18.760000000000002</v>
      </c>
      <c r="F531" s="51">
        <v>9.1299999999999997E-4</v>
      </c>
      <c r="G531" s="51">
        <v>8.6210000000000002E-3</v>
      </c>
      <c r="H531" s="51">
        <v>1.1523E-2</v>
      </c>
      <c r="I531" s="51">
        <v>1.4987E-2</v>
      </c>
      <c r="J531" s="51">
        <v>1.762E-2</v>
      </c>
      <c r="K531" s="51">
        <v>1.6898E-2</v>
      </c>
      <c r="L531" s="51">
        <v>2.1159000000000001E-2</v>
      </c>
      <c r="M531" s="51">
        <v>1.1523E-2</v>
      </c>
      <c r="N531" s="51">
        <v>2.4510000000000001E-2</v>
      </c>
      <c r="O531" s="52">
        <v>148.0283</v>
      </c>
      <c r="P531" s="50">
        <v>1750</v>
      </c>
      <c r="Q531" s="52">
        <v>2020.38</v>
      </c>
      <c r="R531" s="50">
        <v>9268</v>
      </c>
      <c r="S531" s="30">
        <v>96.171000000000006</v>
      </c>
      <c r="T531" s="50">
        <v>6.3639000000000001</v>
      </c>
      <c r="U531" s="50">
        <v>6.3754999999999997</v>
      </c>
      <c r="V531" s="50">
        <v>2.5299999999999998</v>
      </c>
      <c r="W531" s="22">
        <v>2.4900000000000002</v>
      </c>
      <c r="X531" s="22">
        <v>2.34</v>
      </c>
    </row>
    <row r="532" spans="1:24" ht="18.75" customHeight="1">
      <c r="A532" s="175">
        <v>44567</v>
      </c>
      <c r="B532" s="50">
        <v>184.78970000000001</v>
      </c>
      <c r="C532" s="50">
        <v>186.0001</v>
      </c>
      <c r="D532" s="50">
        <v>80.926000000000002</v>
      </c>
      <c r="E532" s="50">
        <v>19.61</v>
      </c>
      <c r="F532" s="51">
        <v>9.1299999999999997E-4</v>
      </c>
      <c r="G532" s="51">
        <v>8.6560000000000005E-3</v>
      </c>
      <c r="H532" s="51">
        <v>1.1328E-2</v>
      </c>
      <c r="I532" s="51">
        <v>1.4687E-2</v>
      </c>
      <c r="J532" s="51">
        <v>1.7211000000000001E-2</v>
      </c>
      <c r="K532" s="51">
        <v>1.6558E-2</v>
      </c>
      <c r="L532" s="51">
        <v>2.0757999999999999E-2</v>
      </c>
      <c r="M532" s="51">
        <v>1.1328E-2</v>
      </c>
      <c r="N532" s="51">
        <v>2.4510000000000001E-2</v>
      </c>
      <c r="O532" s="52">
        <v>147.91659999999999</v>
      </c>
      <c r="P532" s="50">
        <v>1750</v>
      </c>
      <c r="Q532" s="52">
        <v>2020.38</v>
      </c>
      <c r="R532" s="50">
        <v>9268</v>
      </c>
      <c r="S532" s="30">
        <v>96.262</v>
      </c>
      <c r="T532" s="50">
        <v>6.3726000000000003</v>
      </c>
      <c r="U532" s="50">
        <v>6.3757000000000001</v>
      </c>
      <c r="V532" s="50" t="s">
        <v>379</v>
      </c>
      <c r="W532" s="22" t="s">
        <v>379</v>
      </c>
      <c r="X532" s="22" t="s">
        <v>379</v>
      </c>
    </row>
    <row r="533" spans="1:24" ht="18.75" customHeight="1">
      <c r="A533" s="175">
        <v>44566</v>
      </c>
      <c r="B533" s="50">
        <v>185.1962</v>
      </c>
      <c r="C533" s="50">
        <v>189.61590000000001</v>
      </c>
      <c r="D533" s="50">
        <v>75.850999999999999</v>
      </c>
      <c r="E533" s="50">
        <v>19.73</v>
      </c>
      <c r="F533" s="51">
        <v>8.3699999999999996E-4</v>
      </c>
      <c r="G533" s="51">
        <v>8.2559999999999995E-3</v>
      </c>
      <c r="H533" s="51">
        <v>1.0839E-2</v>
      </c>
      <c r="I533" s="51">
        <v>1.4293E-2</v>
      </c>
      <c r="J533" s="51">
        <v>1.7052000000000001E-2</v>
      </c>
      <c r="K533" s="51">
        <v>1.6268000000000001E-2</v>
      </c>
      <c r="L533" s="51">
        <v>2.0947E-2</v>
      </c>
      <c r="M533" s="51">
        <v>1.0839E-2</v>
      </c>
      <c r="N533" s="51">
        <v>2.427E-2</v>
      </c>
      <c r="O533" s="52">
        <v>147.83150000000001</v>
      </c>
      <c r="P533" s="50">
        <v>1750</v>
      </c>
      <c r="Q533" s="52">
        <v>2020.38</v>
      </c>
      <c r="R533" s="50">
        <v>9268</v>
      </c>
      <c r="S533" s="30">
        <v>96.212999999999994</v>
      </c>
      <c r="T533" s="50">
        <v>6.3560999999999996</v>
      </c>
      <c r="U533" s="50">
        <v>6.3743999999999996</v>
      </c>
      <c r="V533" s="50" t="s">
        <v>379</v>
      </c>
      <c r="W533" s="22" t="s">
        <v>379</v>
      </c>
      <c r="X533" s="22" t="s">
        <v>379</v>
      </c>
    </row>
    <row r="534" spans="1:24" ht="18.75" customHeight="1">
      <c r="A534" s="175">
        <v>44565</v>
      </c>
      <c r="B534" s="50">
        <v>185.60730000000001</v>
      </c>
      <c r="C534" s="50">
        <v>191.18389999999999</v>
      </c>
      <c r="D534" s="50">
        <v>75.153999999999996</v>
      </c>
      <c r="E534" s="50">
        <v>16.91</v>
      </c>
      <c r="F534" s="51">
        <v>7.3499999999999998E-4</v>
      </c>
      <c r="G534" s="51">
        <v>7.5989999999999999E-3</v>
      </c>
      <c r="H534" s="51">
        <v>1.0135E-2</v>
      </c>
      <c r="I534" s="51">
        <v>1.3573E-2</v>
      </c>
      <c r="J534" s="51">
        <v>1.6473000000000002E-2</v>
      </c>
      <c r="K534" s="51">
        <v>1.5598000000000001E-2</v>
      </c>
      <c r="L534" s="51">
        <v>2.0650000000000002E-2</v>
      </c>
      <c r="M534" s="51">
        <v>1.0135E-2</v>
      </c>
      <c r="N534" s="51">
        <v>2.4230000000000002E-2</v>
      </c>
      <c r="O534" s="52">
        <v>147.79329999999999</v>
      </c>
      <c r="P534" s="50">
        <v>1750</v>
      </c>
      <c r="Q534" s="52">
        <v>2020.38</v>
      </c>
      <c r="R534" s="50">
        <v>9268</v>
      </c>
      <c r="S534" s="30">
        <v>95.67</v>
      </c>
      <c r="T534" s="50">
        <v>6.3560999999999996</v>
      </c>
      <c r="U534" s="50">
        <v>6.3570000000000002</v>
      </c>
      <c r="V534" s="50" t="s">
        <v>379</v>
      </c>
      <c r="W534" s="22" t="s">
        <v>379</v>
      </c>
      <c r="X534" s="22" t="s">
        <v>379</v>
      </c>
    </row>
    <row r="535" spans="1:24" ht="18.75" customHeight="1">
      <c r="A535" s="175">
        <v>44564</v>
      </c>
      <c r="B535" s="50">
        <v>185.54</v>
      </c>
      <c r="C535" s="50">
        <v>193.14</v>
      </c>
      <c r="D535" s="50">
        <v>84.131</v>
      </c>
      <c r="E535" s="50">
        <v>16.600000000000001</v>
      </c>
      <c r="F535" s="51">
        <v>5.3200000000000003E-4</v>
      </c>
      <c r="G535" s="51">
        <v>7.6779999999999999E-3</v>
      </c>
      <c r="H535" s="51">
        <v>1.0161999999999999E-2</v>
      </c>
      <c r="I535" s="51">
        <v>1.354E-2</v>
      </c>
      <c r="J535" s="51">
        <v>1.6279999999999999E-2</v>
      </c>
      <c r="K535" s="51">
        <v>1.5478E-2</v>
      </c>
      <c r="L535" s="51">
        <v>2.0240000000000001E-2</v>
      </c>
      <c r="M535" s="51">
        <v>1.0161999999999999E-2</v>
      </c>
      <c r="N535" s="51">
        <v>2.4479999999999998E-2</v>
      </c>
      <c r="O535" s="52">
        <v>147.7569</v>
      </c>
      <c r="P535" s="50">
        <v>1630</v>
      </c>
      <c r="Q535" s="52">
        <v>2028.33</v>
      </c>
      <c r="R535" s="50">
        <v>8687.2999999999993</v>
      </c>
      <c r="S535" s="30">
        <v>95.968000000000004</v>
      </c>
      <c r="T535" s="50">
        <v>6.3731</v>
      </c>
      <c r="U535" s="50">
        <v>6.3757999999999999</v>
      </c>
      <c r="V535" s="50" t="s">
        <v>379</v>
      </c>
      <c r="W535" s="22" t="s">
        <v>379</v>
      </c>
      <c r="X535" s="22" t="s">
        <v>379</v>
      </c>
    </row>
    <row r="536" spans="1:24" ht="18.75" customHeight="1">
      <c r="A536" s="175">
        <v>44561</v>
      </c>
      <c r="B536" s="50">
        <v>186.40940000000001</v>
      </c>
      <c r="C536" s="50">
        <v>193.0172</v>
      </c>
      <c r="D536" s="50">
        <v>84.131</v>
      </c>
      <c r="E536" s="50">
        <v>17.22</v>
      </c>
      <c r="F536" s="51">
        <v>3.0400000000000002E-4</v>
      </c>
      <c r="G536" s="51">
        <v>7.3220000000000004E-3</v>
      </c>
      <c r="H536" s="51">
        <v>9.5689999999999994E-3</v>
      </c>
      <c r="I536" s="51">
        <v>1.2630000000000001E-2</v>
      </c>
      <c r="J536" s="51">
        <v>1.5101E-2</v>
      </c>
      <c r="K536" s="51">
        <v>1.4363000000000001E-2</v>
      </c>
      <c r="L536" s="51">
        <v>1.9032E-2</v>
      </c>
      <c r="M536" s="51">
        <v>9.5689999999999994E-3</v>
      </c>
      <c r="N536" s="51">
        <v>2.4479999999999998E-2</v>
      </c>
      <c r="O536" s="52">
        <v>147.78550000000001</v>
      </c>
      <c r="P536" s="50">
        <v>1630</v>
      </c>
      <c r="Q536" s="52">
        <v>2028.33</v>
      </c>
      <c r="R536" s="50">
        <v>8687.2999999999993</v>
      </c>
      <c r="S536" s="30">
        <v>95.929000000000002</v>
      </c>
      <c r="T536" s="50">
        <v>6.3677999999999999</v>
      </c>
      <c r="U536" s="50">
        <v>6.3711000000000002</v>
      </c>
      <c r="V536" s="50" t="s">
        <v>379</v>
      </c>
      <c r="W536" s="22" t="s">
        <v>379</v>
      </c>
      <c r="X536" s="22" t="s">
        <v>379</v>
      </c>
    </row>
    <row r="537" spans="1:24" ht="18.75" customHeight="1">
      <c r="A537" s="175">
        <v>44560</v>
      </c>
      <c r="B537" s="50">
        <v>186.23169999999999</v>
      </c>
      <c r="C537" s="50">
        <v>192.87260000000001</v>
      </c>
      <c r="D537" s="50">
        <v>84.131</v>
      </c>
      <c r="E537" s="50">
        <v>17.329999999999998</v>
      </c>
      <c r="F537" s="51">
        <v>3.0400000000000002E-4</v>
      </c>
      <c r="G537" s="51">
        <v>7.2439999999999996E-3</v>
      </c>
      <c r="H537" s="51">
        <v>9.5160000000000002E-3</v>
      </c>
      <c r="I537" s="51">
        <v>1.2629E-2</v>
      </c>
      <c r="J537" s="51">
        <v>1.5082999999999999E-2</v>
      </c>
      <c r="K537" s="51">
        <v>1.4315E-2</v>
      </c>
      <c r="L537" s="51">
        <v>1.917E-2</v>
      </c>
      <c r="M537" s="51">
        <v>9.5160000000000002E-3</v>
      </c>
      <c r="N537" s="51">
        <v>2.4510000000000001E-2</v>
      </c>
      <c r="O537" s="52">
        <v>147.73419999999999</v>
      </c>
      <c r="P537" s="50">
        <v>1630</v>
      </c>
      <c r="Q537" s="52">
        <v>2028.33</v>
      </c>
      <c r="R537" s="50">
        <v>8687.2999999999993</v>
      </c>
      <c r="S537" s="30">
        <v>96.201999999999998</v>
      </c>
      <c r="T537" s="50">
        <v>6.3685999999999998</v>
      </c>
      <c r="U537" s="50">
        <v>6.3745000000000003</v>
      </c>
      <c r="V537" s="50" t="s">
        <v>379</v>
      </c>
      <c r="W537" s="22" t="s">
        <v>379</v>
      </c>
      <c r="X537" s="22" t="s">
        <v>379</v>
      </c>
    </row>
    <row r="538" spans="1:24" ht="18.75" customHeight="1">
      <c r="A538" s="175">
        <v>44559</v>
      </c>
      <c r="B538" s="50">
        <v>185.9057</v>
      </c>
      <c r="C538" s="50">
        <v>193.22139999999999</v>
      </c>
      <c r="D538" s="50">
        <v>84.131</v>
      </c>
      <c r="E538" s="50">
        <v>16.95</v>
      </c>
      <c r="F538" s="51">
        <v>3.8000000000000002E-4</v>
      </c>
      <c r="G538" s="51">
        <v>7.4609999999999998E-3</v>
      </c>
      <c r="H538" s="51">
        <v>9.8390000000000005E-3</v>
      </c>
      <c r="I538" s="51">
        <v>1.2969E-2</v>
      </c>
      <c r="J538" s="51">
        <v>1.5495999999999999E-2</v>
      </c>
      <c r="K538" s="51">
        <v>1.4618000000000001E-2</v>
      </c>
      <c r="L538" s="51">
        <v>1.9609999999999999E-2</v>
      </c>
      <c r="M538" s="51">
        <v>9.8390000000000005E-3</v>
      </c>
      <c r="N538" s="51">
        <v>2.4830000000000001E-2</v>
      </c>
      <c r="O538" s="52">
        <v>147.7353</v>
      </c>
      <c r="P538" s="50">
        <v>1630</v>
      </c>
      <c r="Q538" s="52">
        <v>2028.33</v>
      </c>
      <c r="R538" s="50">
        <v>8687.2999999999993</v>
      </c>
      <c r="S538" s="30">
        <v>96.093000000000004</v>
      </c>
      <c r="T538" s="50">
        <v>6.3710000000000004</v>
      </c>
      <c r="U538" s="50">
        <v>6.375</v>
      </c>
      <c r="V538" s="50" t="s">
        <v>379</v>
      </c>
      <c r="W538" s="22" t="s">
        <v>379</v>
      </c>
      <c r="X538" s="22" t="s">
        <v>379</v>
      </c>
    </row>
    <row r="539" spans="1:24" ht="18.75" customHeight="1">
      <c r="A539" s="175">
        <v>44558</v>
      </c>
      <c r="B539" s="50">
        <v>186.2354</v>
      </c>
      <c r="C539" s="50">
        <v>193.63679999999999</v>
      </c>
      <c r="D539" s="50">
        <v>84.131</v>
      </c>
      <c r="E539" s="50">
        <v>17.54</v>
      </c>
      <c r="F539" s="51">
        <v>4.3100000000000001E-4</v>
      </c>
      <c r="G539" s="51">
        <v>7.4999999999999997E-3</v>
      </c>
      <c r="H539" s="51">
        <v>9.7310000000000001E-3</v>
      </c>
      <c r="I539" s="51">
        <v>1.2449999999999999E-2</v>
      </c>
      <c r="J539" s="51">
        <v>1.4807000000000001E-2</v>
      </c>
      <c r="K539" s="51">
        <v>1.4049000000000001E-2</v>
      </c>
      <c r="L539" s="51">
        <v>1.8997E-2</v>
      </c>
      <c r="M539" s="51">
        <v>9.7310000000000001E-3</v>
      </c>
      <c r="N539" s="51">
        <v>2.5149999999999999E-2</v>
      </c>
      <c r="O539" s="52">
        <v>147.68090000000001</v>
      </c>
      <c r="P539" s="50">
        <v>1630</v>
      </c>
      <c r="Q539" s="52">
        <v>2028.33</v>
      </c>
      <c r="R539" s="50">
        <v>8687.2999999999993</v>
      </c>
      <c r="S539" s="30">
        <v>96.019000000000005</v>
      </c>
      <c r="T539" s="50">
        <v>6.3677000000000001</v>
      </c>
      <c r="U539" s="50">
        <v>6.3738999999999999</v>
      </c>
      <c r="V539" s="50" t="s">
        <v>379</v>
      </c>
      <c r="W539" s="22" t="s">
        <v>379</v>
      </c>
      <c r="X539" s="22" t="s">
        <v>379</v>
      </c>
    </row>
    <row r="540" spans="1:24" ht="18.75" customHeight="1">
      <c r="A540" s="175">
        <v>44557</v>
      </c>
      <c r="B540" s="50">
        <v>186.24430000000001</v>
      </c>
      <c r="C540" s="50">
        <v>193.75299999999999</v>
      </c>
      <c r="D540" s="50">
        <v>84.131</v>
      </c>
      <c r="E540" s="50">
        <v>17.68</v>
      </c>
      <c r="F540" s="51">
        <v>4.06E-4</v>
      </c>
      <c r="G540" s="51">
        <v>6.9870000000000002E-3</v>
      </c>
      <c r="H540" s="51">
        <v>9.7579999999999993E-3</v>
      </c>
      <c r="I540" s="51">
        <v>1.2467000000000001E-2</v>
      </c>
      <c r="J540" s="51">
        <v>1.4756E-2</v>
      </c>
      <c r="K540" s="51">
        <v>1.4049000000000001E-2</v>
      </c>
      <c r="L540" s="51">
        <v>1.8839000000000002E-2</v>
      </c>
      <c r="M540" s="51">
        <v>9.7579999999999993E-3</v>
      </c>
      <c r="N540" s="51">
        <v>2.5399999999999999E-2</v>
      </c>
      <c r="O540" s="52">
        <v>147.65520000000001</v>
      </c>
      <c r="P540" s="50">
        <v>1630</v>
      </c>
      <c r="Q540" s="52">
        <v>2028.33</v>
      </c>
      <c r="R540" s="50">
        <v>8687.2999999999993</v>
      </c>
      <c r="S540" s="30">
        <v>96.019000000000005</v>
      </c>
      <c r="T540" s="50">
        <v>6.3701999999999996</v>
      </c>
      <c r="U540" s="50">
        <v>6.3753000000000002</v>
      </c>
      <c r="V540" s="50" t="s">
        <v>379</v>
      </c>
      <c r="W540" s="22" t="s">
        <v>379</v>
      </c>
      <c r="X540" s="22" t="s">
        <v>379</v>
      </c>
    </row>
    <row r="541" spans="1:24" ht="18.75" customHeight="1">
      <c r="A541" s="175">
        <v>44554</v>
      </c>
      <c r="B541" s="50">
        <v>186.1662</v>
      </c>
      <c r="C541" s="50">
        <v>193.84129999999999</v>
      </c>
      <c r="D541" s="50">
        <v>84.131</v>
      </c>
      <c r="E541" s="50">
        <v>17.96</v>
      </c>
      <c r="F541" s="51">
        <v>5.5800000000000001E-4</v>
      </c>
      <c r="G541" s="51">
        <v>6.881E-3</v>
      </c>
      <c r="H541" s="51">
        <v>9.6780000000000008E-3</v>
      </c>
      <c r="I541" s="51">
        <v>1.2416999999999999E-2</v>
      </c>
      <c r="J541" s="51">
        <v>1.4926999999999999E-2</v>
      </c>
      <c r="K541" s="51">
        <v>1.4120000000000001E-2</v>
      </c>
      <c r="L541" s="51">
        <v>1.9051999999999999E-2</v>
      </c>
      <c r="M541" s="51">
        <v>9.6780000000000008E-3</v>
      </c>
      <c r="N541" s="51">
        <v>2.538E-2</v>
      </c>
      <c r="O541" s="52">
        <v>147.63380000000001</v>
      </c>
      <c r="P541" s="50">
        <v>1630</v>
      </c>
      <c r="Q541" s="52">
        <v>2028.33</v>
      </c>
      <c r="R541" s="50">
        <v>8687.2999999999993</v>
      </c>
      <c r="S541" s="30">
        <v>96.075999999999993</v>
      </c>
      <c r="T541" s="50">
        <v>6.3699000000000003</v>
      </c>
      <c r="U541" s="50">
        <v>6.3776000000000002</v>
      </c>
      <c r="V541" s="50" t="s">
        <v>379</v>
      </c>
      <c r="W541" s="22" t="s">
        <v>379</v>
      </c>
      <c r="X541" s="22" t="s">
        <v>379</v>
      </c>
    </row>
    <row r="542" spans="1:24" ht="18.75" customHeight="1">
      <c r="A542" s="175">
        <v>44553</v>
      </c>
      <c r="B542" s="50">
        <v>186.1662</v>
      </c>
      <c r="C542" s="50">
        <v>193.84129999999999</v>
      </c>
      <c r="D542" s="50">
        <v>84.131</v>
      </c>
      <c r="E542" s="50">
        <v>17.96</v>
      </c>
      <c r="F542" s="51">
        <v>5.5800000000000001E-4</v>
      </c>
      <c r="G542" s="51">
        <v>6.881E-3</v>
      </c>
      <c r="H542" s="51">
        <v>9.6780000000000008E-3</v>
      </c>
      <c r="I542" s="51">
        <v>1.2416999999999999E-2</v>
      </c>
      <c r="J542" s="51">
        <v>1.4926999999999999E-2</v>
      </c>
      <c r="K542" s="51">
        <v>1.4120000000000001E-2</v>
      </c>
      <c r="L542" s="51">
        <v>1.9051999999999999E-2</v>
      </c>
      <c r="M542" s="51">
        <v>9.6780000000000008E-3</v>
      </c>
      <c r="N542" s="51">
        <v>2.5319999999999999E-2</v>
      </c>
      <c r="O542" s="52">
        <v>147.63550000000001</v>
      </c>
      <c r="P542" s="50">
        <v>1630</v>
      </c>
      <c r="Q542" s="52">
        <v>2028.33</v>
      </c>
      <c r="R542" s="50">
        <v>8687.2999999999993</v>
      </c>
      <c r="S542" s="30">
        <v>96.491</v>
      </c>
      <c r="T542" s="50">
        <v>6.3720999999999997</v>
      </c>
      <c r="U542" s="50">
        <v>6.3761999999999999</v>
      </c>
      <c r="V542" s="50" t="s">
        <v>379</v>
      </c>
      <c r="W542" s="22" t="s">
        <v>379</v>
      </c>
      <c r="X542" s="22" t="s">
        <v>379</v>
      </c>
    </row>
    <row r="543" spans="1:24" ht="18.75" customHeight="1">
      <c r="A543" s="175">
        <v>44552</v>
      </c>
      <c r="B543" s="50">
        <v>186.38489999999999</v>
      </c>
      <c r="C543" s="50">
        <v>194.91630000000001</v>
      </c>
      <c r="D543" s="50">
        <v>84.131</v>
      </c>
      <c r="E543" s="50">
        <v>18.63</v>
      </c>
      <c r="F543" s="51">
        <v>5.8299999999999997E-4</v>
      </c>
      <c r="G543" s="51">
        <v>6.6059999999999999E-3</v>
      </c>
      <c r="H543" s="51">
        <v>9.4400000000000005E-3</v>
      </c>
      <c r="I543" s="51">
        <v>1.2156E-2</v>
      </c>
      <c r="J543" s="51">
        <v>1.4515E-2</v>
      </c>
      <c r="K543" s="51">
        <v>1.3814999999999999E-2</v>
      </c>
      <c r="L543" s="51">
        <v>1.8489999999999999E-2</v>
      </c>
      <c r="M543" s="51">
        <v>9.4400000000000005E-3</v>
      </c>
      <c r="N543" s="51">
        <v>2.5530000000000001E-2</v>
      </c>
      <c r="O543" s="52">
        <v>147.6456</v>
      </c>
      <c r="P543" s="50">
        <v>1630</v>
      </c>
      <c r="Q543" s="52">
        <v>2028.33</v>
      </c>
      <c r="R543" s="50">
        <v>8687.2999999999993</v>
      </c>
      <c r="S543" s="30">
        <v>96.551000000000002</v>
      </c>
      <c r="T543" s="50">
        <v>6.3757000000000001</v>
      </c>
      <c r="U543" s="50">
        <v>6.3826999999999998</v>
      </c>
      <c r="V543" s="50" t="s">
        <v>379</v>
      </c>
      <c r="W543" s="22" t="s">
        <v>379</v>
      </c>
      <c r="X543" s="22" t="s">
        <v>379</v>
      </c>
    </row>
    <row r="544" spans="1:24" ht="18.75" customHeight="1">
      <c r="A544" s="175">
        <v>44551</v>
      </c>
      <c r="B544" s="50">
        <v>186.30619999999999</v>
      </c>
      <c r="C544" s="50">
        <v>195.40629999999999</v>
      </c>
      <c r="D544" s="50">
        <v>84.131</v>
      </c>
      <c r="E544" s="50">
        <v>21.01</v>
      </c>
      <c r="F544" s="51">
        <v>5.0699999999999996E-4</v>
      </c>
      <c r="G544" s="51">
        <v>6.6649999999999999E-3</v>
      </c>
      <c r="H544" s="51">
        <v>9.4400000000000005E-3</v>
      </c>
      <c r="I544" s="51">
        <v>1.2156E-2</v>
      </c>
      <c r="J544" s="51">
        <v>1.4617E-2</v>
      </c>
      <c r="K544" s="51">
        <v>1.3839000000000001E-2</v>
      </c>
      <c r="L544" s="51">
        <v>1.8627000000000001E-2</v>
      </c>
      <c r="M544" s="51">
        <v>9.4400000000000005E-3</v>
      </c>
      <c r="N544" s="51">
        <v>2.572E-2</v>
      </c>
      <c r="O544" s="52">
        <v>147.57050000000001</v>
      </c>
      <c r="P544" s="50">
        <v>1630</v>
      </c>
      <c r="Q544" s="52">
        <v>2028.33</v>
      </c>
      <c r="R544" s="50">
        <v>8687.2999999999993</v>
      </c>
      <c r="S544" s="30">
        <v>96.564999999999998</v>
      </c>
      <c r="T544" s="50">
        <v>6.3754</v>
      </c>
      <c r="U544" s="50">
        <v>6.3872</v>
      </c>
      <c r="V544" s="50" t="s">
        <v>379</v>
      </c>
      <c r="W544" s="22" t="s">
        <v>379</v>
      </c>
      <c r="X544" s="22" t="s">
        <v>379</v>
      </c>
    </row>
    <row r="545" spans="1:24" ht="18.75" customHeight="1">
      <c r="A545" s="175">
        <v>44550</v>
      </c>
      <c r="B545" s="50">
        <v>186.58770000000001</v>
      </c>
      <c r="C545" s="50">
        <v>197.58250000000001</v>
      </c>
      <c r="D545" s="50">
        <v>84.131</v>
      </c>
      <c r="E545" s="50">
        <v>22.87</v>
      </c>
      <c r="F545" s="51">
        <v>3.8000000000000002E-4</v>
      </c>
      <c r="G545" s="51">
        <v>6.3169999999999997E-3</v>
      </c>
      <c r="H545" s="51">
        <v>9.0950000000000007E-3</v>
      </c>
      <c r="I545" s="51">
        <v>1.1668E-2</v>
      </c>
      <c r="J545" s="51">
        <v>1.4225E-2</v>
      </c>
      <c r="K545" s="51">
        <v>1.3368E-2</v>
      </c>
      <c r="L545" s="51">
        <v>1.8511E-2</v>
      </c>
      <c r="M545" s="51">
        <v>9.0950000000000007E-3</v>
      </c>
      <c r="N545" s="51">
        <v>2.5760000000000002E-2</v>
      </c>
      <c r="O545" s="52">
        <v>147.53120000000001</v>
      </c>
      <c r="P545" s="50">
        <v>1630</v>
      </c>
      <c r="Q545" s="52">
        <v>2028.33</v>
      </c>
      <c r="R545" s="50">
        <v>8687.2999999999993</v>
      </c>
      <c r="S545" s="30">
        <v>96.042000000000002</v>
      </c>
      <c r="T545" s="50">
        <v>6.3682999999999996</v>
      </c>
      <c r="U545" s="50">
        <v>6.3806000000000003</v>
      </c>
      <c r="V545" s="50" t="s">
        <v>379</v>
      </c>
      <c r="W545" s="22" t="s">
        <v>379</v>
      </c>
      <c r="X545" s="22" t="s">
        <v>379</v>
      </c>
    </row>
    <row r="546" spans="1:24" ht="18.75" customHeight="1">
      <c r="A546" s="175">
        <v>44547</v>
      </c>
      <c r="B546" s="50">
        <v>186.69810000000001</v>
      </c>
      <c r="C546" s="50">
        <v>197.7663</v>
      </c>
      <c r="D546" s="50">
        <v>84.131</v>
      </c>
      <c r="E546" s="50">
        <v>21.57</v>
      </c>
      <c r="F546" s="51">
        <v>3.0400000000000002E-4</v>
      </c>
      <c r="G546" s="51">
        <v>6.3759999999999997E-3</v>
      </c>
      <c r="H546" s="51">
        <v>9.1760000000000001E-3</v>
      </c>
      <c r="I546" s="51">
        <v>1.1749000000000001E-2</v>
      </c>
      <c r="J546" s="51">
        <v>1.4021E-2</v>
      </c>
      <c r="K546" s="51">
        <v>1.3322000000000001E-2</v>
      </c>
      <c r="L546" s="51">
        <v>1.8064E-2</v>
      </c>
      <c r="M546" s="51">
        <v>9.1760000000000001E-3</v>
      </c>
      <c r="N546" s="51">
        <v>2.5590000000000002E-2</v>
      </c>
      <c r="O546" s="52">
        <v>147.5181</v>
      </c>
      <c r="P546" s="50">
        <v>1630</v>
      </c>
      <c r="Q546" s="52">
        <v>2028.33</v>
      </c>
      <c r="R546" s="50">
        <v>8687.2999999999993</v>
      </c>
      <c r="S546" s="30">
        <v>96.510999999999996</v>
      </c>
      <c r="T546" s="50">
        <v>6.3674999999999997</v>
      </c>
      <c r="U546" s="50">
        <v>6.3742000000000001</v>
      </c>
      <c r="V546" s="50" t="s">
        <v>379</v>
      </c>
      <c r="W546" s="22" t="s">
        <v>379</v>
      </c>
      <c r="X546" s="22" t="s">
        <v>379</v>
      </c>
    </row>
    <row r="547" spans="1:24" ht="18.75" customHeight="1">
      <c r="A547" s="175">
        <v>44546</v>
      </c>
      <c r="B547" s="50">
        <v>186.4811</v>
      </c>
      <c r="C547" s="50">
        <v>197.8537</v>
      </c>
      <c r="D547" s="50">
        <v>84.131</v>
      </c>
      <c r="E547" s="50">
        <v>20.57</v>
      </c>
      <c r="F547" s="51">
        <v>3.0400000000000002E-4</v>
      </c>
      <c r="G547" s="51">
        <v>6.1279999999999998E-3</v>
      </c>
      <c r="H547" s="51">
        <v>8.9929999999999993E-3</v>
      </c>
      <c r="I547" s="51">
        <v>1.1637E-2</v>
      </c>
      <c r="J547" s="51">
        <v>1.4106E-2</v>
      </c>
      <c r="K547" s="51">
        <v>1.3324000000000001E-2</v>
      </c>
      <c r="L547" s="51">
        <v>1.8523999999999999E-2</v>
      </c>
      <c r="M547" s="51">
        <v>8.9929999999999993E-3</v>
      </c>
      <c r="N547" s="51">
        <v>2.554E-2</v>
      </c>
      <c r="O547" s="52">
        <v>147.5171</v>
      </c>
      <c r="P547" s="50">
        <v>1630</v>
      </c>
      <c r="Q547" s="52">
        <v>2028.33</v>
      </c>
      <c r="R547" s="50">
        <v>8687.2999999999993</v>
      </c>
      <c r="S547" s="30">
        <v>96.570999999999998</v>
      </c>
      <c r="T547" s="50">
        <v>6.3672000000000004</v>
      </c>
      <c r="U547" s="50">
        <v>6.3742000000000001</v>
      </c>
      <c r="V547" s="50" t="s">
        <v>379</v>
      </c>
      <c r="W547" s="22" t="s">
        <v>379</v>
      </c>
      <c r="X547" s="22" t="s">
        <v>379</v>
      </c>
    </row>
    <row r="548" spans="1:24" ht="18.75" customHeight="1">
      <c r="A548" s="175">
        <v>44545</v>
      </c>
      <c r="B548" s="50">
        <v>186.2133</v>
      </c>
      <c r="C548" s="50">
        <v>198.07490000000001</v>
      </c>
      <c r="D548" s="50">
        <v>84.131</v>
      </c>
      <c r="E548" s="50">
        <v>19.29</v>
      </c>
      <c r="F548" s="51">
        <v>3.8000000000000002E-4</v>
      </c>
      <c r="G548" s="51">
        <v>6.6309999999999997E-3</v>
      </c>
      <c r="H548" s="51">
        <v>9.7350000000000006E-3</v>
      </c>
      <c r="I548" s="51">
        <v>1.2451E-2</v>
      </c>
      <c r="J548" s="51">
        <v>1.4565E-2</v>
      </c>
      <c r="K548" s="51">
        <v>1.3983000000000001E-2</v>
      </c>
      <c r="L548" s="51">
        <v>1.8599000000000001E-2</v>
      </c>
      <c r="M548" s="51">
        <v>9.7350000000000006E-3</v>
      </c>
      <c r="N548" s="51">
        <v>2.5520000000000001E-2</v>
      </c>
      <c r="O548" s="52">
        <v>147.49789999999999</v>
      </c>
      <c r="P548" s="50">
        <v>1630</v>
      </c>
      <c r="Q548" s="52">
        <v>2028.33</v>
      </c>
      <c r="R548" s="50">
        <v>8687.2999999999993</v>
      </c>
      <c r="S548" s="30">
        <v>96.316999999999993</v>
      </c>
      <c r="T548" s="50">
        <v>6.367</v>
      </c>
      <c r="U548" s="50">
        <v>6.3756000000000004</v>
      </c>
      <c r="V548" s="50" t="s">
        <v>379</v>
      </c>
      <c r="W548" s="22" t="s">
        <v>379</v>
      </c>
      <c r="X548" s="22" t="s">
        <v>379</v>
      </c>
    </row>
    <row r="549" spans="1:24" ht="18.75" customHeight="1">
      <c r="A549" s="175">
        <v>44544</v>
      </c>
      <c r="B549" s="50">
        <v>186.6122</v>
      </c>
      <c r="C549" s="50">
        <v>200.39449999999999</v>
      </c>
      <c r="D549" s="50">
        <v>84.131</v>
      </c>
      <c r="E549" s="50">
        <v>21.89</v>
      </c>
      <c r="F549" s="51">
        <v>3.8000000000000002E-4</v>
      </c>
      <c r="G549" s="51">
        <v>6.5680000000000001E-3</v>
      </c>
      <c r="H549" s="51">
        <v>9.7350000000000006E-3</v>
      </c>
      <c r="I549" s="51">
        <v>1.2352999999999999E-2</v>
      </c>
      <c r="J549" s="51">
        <v>1.4411E-2</v>
      </c>
      <c r="K549" s="51">
        <v>1.3912000000000001E-2</v>
      </c>
      <c r="L549" s="51">
        <v>1.8280000000000001E-2</v>
      </c>
      <c r="M549" s="51">
        <v>9.7350000000000006E-3</v>
      </c>
      <c r="N549" s="51">
        <v>2.5600000000000001E-2</v>
      </c>
      <c r="O549" s="52">
        <v>147.45169999999999</v>
      </c>
      <c r="P549" s="50">
        <v>1630</v>
      </c>
      <c r="Q549" s="52">
        <v>2028.33</v>
      </c>
      <c r="R549" s="50">
        <v>8687.2999999999993</v>
      </c>
      <c r="S549" s="30">
        <v>96.096999999999994</v>
      </c>
      <c r="T549" s="50">
        <v>6.37</v>
      </c>
      <c r="U549" s="50">
        <v>6.3762999999999996</v>
      </c>
      <c r="V549" s="50" t="s">
        <v>379</v>
      </c>
      <c r="W549" s="22" t="s">
        <v>379</v>
      </c>
      <c r="X549" s="22" t="s">
        <v>379</v>
      </c>
    </row>
    <row r="550" spans="1:24" ht="18.75" customHeight="1">
      <c r="A550" s="175">
        <v>44543</v>
      </c>
      <c r="B550" s="50">
        <v>187.02510000000001</v>
      </c>
      <c r="C550" s="50">
        <v>201.77420000000001</v>
      </c>
      <c r="D550" s="50">
        <v>85.688000000000002</v>
      </c>
      <c r="E550" s="50">
        <v>20.309999999999999</v>
      </c>
      <c r="F550" s="51">
        <v>4.5600000000000003E-4</v>
      </c>
      <c r="G550" s="51">
        <v>6.3239999999999998E-3</v>
      </c>
      <c r="H550" s="51">
        <v>9.4970000000000002E-3</v>
      </c>
      <c r="I550" s="51">
        <v>1.2043999999999999E-2</v>
      </c>
      <c r="J550" s="51">
        <v>1.4156E-2</v>
      </c>
      <c r="K550" s="51">
        <v>1.3606999999999999E-2</v>
      </c>
      <c r="L550" s="51">
        <v>1.7998E-2</v>
      </c>
      <c r="M550" s="51">
        <v>9.4970000000000002E-3</v>
      </c>
      <c r="N550" s="51">
        <v>2.5749999999999999E-2</v>
      </c>
      <c r="O550" s="52">
        <v>147.40870000000001</v>
      </c>
      <c r="P550" s="50">
        <v>1630</v>
      </c>
      <c r="Q550" s="52">
        <v>2028.33</v>
      </c>
      <c r="R550" s="50">
        <v>8687.2999999999993</v>
      </c>
      <c r="S550" s="30">
        <v>96.271000000000001</v>
      </c>
      <c r="T550" s="50">
        <v>6.3776000000000002</v>
      </c>
      <c r="U550" s="50">
        <v>6.3798000000000004</v>
      </c>
      <c r="V550" s="50" t="s">
        <v>379</v>
      </c>
      <c r="W550" s="22" t="s">
        <v>379</v>
      </c>
      <c r="X550" s="22" t="s">
        <v>379</v>
      </c>
    </row>
    <row r="551" spans="1:24" ht="18.75" customHeight="1">
      <c r="A551" s="175">
        <v>44540</v>
      </c>
      <c r="B551" s="50">
        <v>186.67689999999999</v>
      </c>
      <c r="C551" s="50">
        <v>202.66540000000001</v>
      </c>
      <c r="D551" s="50">
        <v>85.688000000000002</v>
      </c>
      <c r="E551" s="50">
        <v>18.690000000000001</v>
      </c>
      <c r="F551" s="51">
        <v>4.8200000000000001E-4</v>
      </c>
      <c r="G551" s="51">
        <v>6.5430000000000002E-3</v>
      </c>
      <c r="H551" s="51">
        <v>9.868E-3</v>
      </c>
      <c r="I551" s="51">
        <v>1.2500000000000001E-2</v>
      </c>
      <c r="J551" s="51">
        <v>1.4836999999999999E-2</v>
      </c>
      <c r="K551" s="51">
        <v>1.4172000000000001E-2</v>
      </c>
      <c r="L551" s="51">
        <v>1.8776999999999999E-2</v>
      </c>
      <c r="M551" s="51">
        <v>9.868E-3</v>
      </c>
      <c r="N551" s="51">
        <v>2.58E-2</v>
      </c>
      <c r="O551" s="52">
        <v>147.44739999999999</v>
      </c>
      <c r="P551" s="50">
        <v>1630</v>
      </c>
      <c r="Q551" s="52">
        <v>2028.33</v>
      </c>
      <c r="R551" s="50">
        <v>8687.2999999999993</v>
      </c>
      <c r="S551" s="30">
        <v>95.894000000000005</v>
      </c>
      <c r="T551" s="50">
        <v>6.3441999999999998</v>
      </c>
      <c r="U551" s="50">
        <v>6.3459000000000003</v>
      </c>
      <c r="V551" s="50" t="s">
        <v>379</v>
      </c>
      <c r="W551" s="22" t="s">
        <v>379</v>
      </c>
      <c r="X551" s="22" t="s">
        <v>379</v>
      </c>
    </row>
    <row r="552" spans="1:24" ht="18.75" customHeight="1">
      <c r="A552" s="175">
        <v>44539</v>
      </c>
      <c r="B552" s="50">
        <v>186.5934</v>
      </c>
      <c r="C552" s="50">
        <v>200.40369999999999</v>
      </c>
      <c r="D552" s="50">
        <v>85.688000000000002</v>
      </c>
      <c r="E552" s="50">
        <v>21.58</v>
      </c>
      <c r="F552" s="51">
        <v>4.8200000000000001E-4</v>
      </c>
      <c r="G552" s="51">
        <v>6.8770000000000003E-3</v>
      </c>
      <c r="H552" s="51">
        <v>1.0159E-2</v>
      </c>
      <c r="I552" s="51">
        <v>1.2678999999999999E-2</v>
      </c>
      <c r="J552" s="51">
        <v>1.499E-2</v>
      </c>
      <c r="K552" s="51">
        <v>1.4338E-2</v>
      </c>
      <c r="L552" s="51">
        <v>1.8762999999999998E-2</v>
      </c>
      <c r="M552" s="51">
        <v>1.0159E-2</v>
      </c>
      <c r="N552" s="51">
        <v>2.5919999999999999E-2</v>
      </c>
      <c r="O552" s="52">
        <v>147.45349999999999</v>
      </c>
      <c r="P552" s="50">
        <v>1630</v>
      </c>
      <c r="Q552" s="52">
        <v>2028.33</v>
      </c>
      <c r="R552" s="50">
        <v>8687.2999999999993</v>
      </c>
      <c r="S552" s="30">
        <v>96.369</v>
      </c>
      <c r="T552" s="50">
        <v>6.3662999999999998</v>
      </c>
      <c r="U552" s="50">
        <v>6.3639999999999999</v>
      </c>
      <c r="V552" s="50" t="s">
        <v>379</v>
      </c>
      <c r="W552" s="22" t="s">
        <v>379</v>
      </c>
      <c r="X552" s="22" t="s">
        <v>379</v>
      </c>
    </row>
    <row r="553" spans="1:24" ht="18.75" customHeight="1">
      <c r="A553" s="175">
        <v>44538</v>
      </c>
      <c r="B553" s="50">
        <v>186.28809999999999</v>
      </c>
      <c r="C553" s="50">
        <v>198.74100000000001</v>
      </c>
      <c r="D553" s="50">
        <v>86.813000000000002</v>
      </c>
      <c r="E553" s="50">
        <v>19.899999999999999</v>
      </c>
      <c r="F553" s="51">
        <v>5.8299999999999997E-4</v>
      </c>
      <c r="G553" s="51">
        <v>6.8149999999999999E-3</v>
      </c>
      <c r="H553" s="51">
        <v>1.0026999999999999E-2</v>
      </c>
      <c r="I553" s="51">
        <v>1.2744E-2</v>
      </c>
      <c r="J553" s="51">
        <v>1.5212E-2</v>
      </c>
      <c r="K553" s="51">
        <v>1.4527E-2</v>
      </c>
      <c r="L553" s="51">
        <v>1.8928E-2</v>
      </c>
      <c r="M553" s="51">
        <v>1.0026999999999999E-2</v>
      </c>
      <c r="N553" s="51">
        <v>2.5999999999999999E-2</v>
      </c>
      <c r="O553" s="52">
        <v>147.45439999999999</v>
      </c>
      <c r="P553" s="50">
        <v>1630</v>
      </c>
      <c r="Q553" s="52">
        <v>2028.33</v>
      </c>
      <c r="R553" s="50">
        <v>8687.2999999999993</v>
      </c>
      <c r="S553" s="30">
        <v>96.328000000000003</v>
      </c>
      <c r="T553" s="50">
        <v>6.3762999999999996</v>
      </c>
      <c r="U553" s="50">
        <v>6.3747999999999996</v>
      </c>
      <c r="V553" s="50" t="s">
        <v>379</v>
      </c>
      <c r="W553" s="22" t="s">
        <v>379</v>
      </c>
      <c r="X553" s="22" t="s">
        <v>379</v>
      </c>
    </row>
    <row r="554" spans="1:24" ht="18.75" customHeight="1">
      <c r="A554" s="175">
        <v>44537</v>
      </c>
      <c r="B554" s="50">
        <v>186.44749999999999</v>
      </c>
      <c r="C554" s="50">
        <v>196.5061</v>
      </c>
      <c r="D554" s="50">
        <v>89.822000000000003</v>
      </c>
      <c r="E554" s="50">
        <v>21.89</v>
      </c>
      <c r="F554" s="51">
        <v>5.5800000000000001E-4</v>
      </c>
      <c r="G554" s="51">
        <v>6.8919999999999997E-3</v>
      </c>
      <c r="H554" s="51">
        <v>9.6360000000000005E-3</v>
      </c>
      <c r="I554" s="51">
        <v>1.2548999999999999E-2</v>
      </c>
      <c r="J554" s="51">
        <v>1.4733E-2</v>
      </c>
      <c r="K554" s="51">
        <v>1.4245000000000001E-2</v>
      </c>
      <c r="L554" s="51">
        <v>1.8024999999999999E-2</v>
      </c>
      <c r="M554" s="51">
        <v>9.6360000000000005E-3</v>
      </c>
      <c r="N554" s="51">
        <v>2.5829999999999999E-2</v>
      </c>
      <c r="O554" s="52">
        <v>147.40770000000001</v>
      </c>
      <c r="P554" s="50">
        <v>1630</v>
      </c>
      <c r="Q554" s="52">
        <v>2028.33</v>
      </c>
      <c r="R554" s="50">
        <v>8687.2999999999993</v>
      </c>
      <c r="S554" s="30">
        <v>96.117000000000004</v>
      </c>
      <c r="T554" s="50">
        <v>6.3765000000000001</v>
      </c>
      <c r="U554" s="50">
        <v>6.3747999999999996</v>
      </c>
      <c r="V554" s="50" t="s">
        <v>379</v>
      </c>
      <c r="W554" s="22" t="s">
        <v>379</v>
      </c>
      <c r="X554" s="22" t="s">
        <v>379</v>
      </c>
    </row>
    <row r="555" spans="1:24" ht="18.75" customHeight="1">
      <c r="A555" s="175">
        <v>44536</v>
      </c>
      <c r="B555" s="50">
        <v>186.52719999999999</v>
      </c>
      <c r="C555" s="50">
        <v>194.6927</v>
      </c>
      <c r="D555" s="50">
        <v>92.938000000000002</v>
      </c>
      <c r="E555" s="50">
        <v>27.18</v>
      </c>
      <c r="F555" s="51">
        <v>3.8000000000000002E-4</v>
      </c>
      <c r="G555" s="51">
        <v>6.3119999999999999E-3</v>
      </c>
      <c r="H555" s="51">
        <v>9.0379999999999992E-3</v>
      </c>
      <c r="I555" s="51">
        <v>1.2062E-2</v>
      </c>
      <c r="J555" s="51">
        <v>1.4342000000000001E-2</v>
      </c>
      <c r="K555" s="51">
        <v>1.3799000000000001E-2</v>
      </c>
      <c r="L555" s="51">
        <v>1.7704000000000001E-2</v>
      </c>
      <c r="M555" s="51">
        <v>9.0379999999999992E-3</v>
      </c>
      <c r="N555" s="51">
        <v>2.5860000000000001E-2</v>
      </c>
      <c r="O555" s="52">
        <v>147.4119</v>
      </c>
      <c r="P555" s="50">
        <v>1630</v>
      </c>
      <c r="Q555" s="52">
        <v>2028.33</v>
      </c>
      <c r="R555" s="50">
        <v>8687.2999999999993</v>
      </c>
      <c r="S555" s="30">
        <v>96.156000000000006</v>
      </c>
      <c r="T555" s="50">
        <v>6.3771000000000004</v>
      </c>
      <c r="U555" s="50">
        <v>6.3728999999999996</v>
      </c>
      <c r="V555" s="50" t="s">
        <v>379</v>
      </c>
      <c r="W555" s="22" t="s">
        <v>379</v>
      </c>
      <c r="X555" s="22" t="s">
        <v>379</v>
      </c>
    </row>
    <row r="556" spans="1:24" ht="18.75" customHeight="1">
      <c r="A556" s="175">
        <v>44533</v>
      </c>
      <c r="B556" s="50">
        <v>186.94829999999999</v>
      </c>
      <c r="C556" s="50">
        <v>194.95009999999999</v>
      </c>
      <c r="D556" s="50">
        <v>92.75</v>
      </c>
      <c r="E556" s="50">
        <v>30.67</v>
      </c>
      <c r="F556" s="51">
        <v>4.3100000000000001E-4</v>
      </c>
      <c r="G556" s="51">
        <v>5.8729999999999997E-3</v>
      </c>
      <c r="H556" s="51">
        <v>8.4969999999999993E-3</v>
      </c>
      <c r="I556" s="51">
        <v>1.132E-2</v>
      </c>
      <c r="J556" s="51">
        <v>1.3429999999999999E-2</v>
      </c>
      <c r="K556" s="51">
        <v>1.2958000000000001E-2</v>
      </c>
      <c r="L556" s="51">
        <v>1.6726999999999999E-2</v>
      </c>
      <c r="M556" s="51">
        <v>8.4969999999999993E-3</v>
      </c>
      <c r="N556" s="51">
        <v>2.605E-2</v>
      </c>
      <c r="O556" s="52">
        <v>147.4015</v>
      </c>
      <c r="P556" s="50">
        <v>1630</v>
      </c>
      <c r="Q556" s="52">
        <v>2028.33</v>
      </c>
      <c r="R556" s="50">
        <v>8687.2999999999993</v>
      </c>
      <c r="S556" s="30">
        <v>96.028000000000006</v>
      </c>
      <c r="T556" s="50">
        <v>6.3681000000000001</v>
      </c>
      <c r="U556" s="50">
        <v>6.3720999999999997</v>
      </c>
      <c r="V556" s="50" t="s">
        <v>379</v>
      </c>
      <c r="W556" s="22" t="s">
        <v>379</v>
      </c>
      <c r="X556" s="22" t="s">
        <v>379</v>
      </c>
    </row>
    <row r="557" spans="1:24" ht="18.75" customHeight="1">
      <c r="A557" s="175">
        <v>44532</v>
      </c>
      <c r="B557" s="50">
        <v>186.43549999999999</v>
      </c>
      <c r="C557" s="50">
        <v>196.6551</v>
      </c>
      <c r="D557" s="50">
        <v>93.438000000000002</v>
      </c>
      <c r="E557" s="50">
        <v>27.95</v>
      </c>
      <c r="F557" s="51">
        <v>3.5500000000000001E-4</v>
      </c>
      <c r="G557" s="51">
        <v>6.1260000000000004E-3</v>
      </c>
      <c r="H557" s="51">
        <v>8.9519999999999999E-3</v>
      </c>
      <c r="I557" s="51">
        <v>1.2063000000000001E-2</v>
      </c>
      <c r="J557" s="51">
        <v>1.4442999999999999E-2</v>
      </c>
      <c r="K557" s="51">
        <v>1.3823999999999999E-2</v>
      </c>
      <c r="L557" s="51">
        <v>1.7624999999999998E-2</v>
      </c>
      <c r="M557" s="51">
        <v>8.9519999999999999E-3</v>
      </c>
      <c r="N557" s="51">
        <v>2.5940000000000001E-2</v>
      </c>
      <c r="O557" s="52">
        <v>147.4297</v>
      </c>
      <c r="P557" s="50">
        <v>1630</v>
      </c>
      <c r="Q557" s="52">
        <v>2028.33</v>
      </c>
      <c r="R557" s="50">
        <v>8687.2999999999993</v>
      </c>
      <c r="S557" s="30">
        <v>95.994</v>
      </c>
      <c r="T557" s="50">
        <v>6.3643999999999998</v>
      </c>
      <c r="U557" s="50">
        <v>6.3670999999999998</v>
      </c>
      <c r="V557" s="50" t="s">
        <v>379</v>
      </c>
      <c r="W557" s="22" t="s">
        <v>379</v>
      </c>
      <c r="X557" s="22" t="s">
        <v>379</v>
      </c>
    </row>
    <row r="558" spans="1:24" ht="18.75" customHeight="1">
      <c r="A558" s="175">
        <v>44531</v>
      </c>
      <c r="B558" s="50">
        <v>186.7278</v>
      </c>
      <c r="C558" s="50">
        <v>197.4034</v>
      </c>
      <c r="D558" s="50">
        <v>94.375</v>
      </c>
      <c r="E558" s="50">
        <v>31.12</v>
      </c>
      <c r="F558" s="51">
        <v>4.06E-4</v>
      </c>
      <c r="G558" s="51">
        <v>5.5129999999999997E-3</v>
      </c>
      <c r="H558" s="51">
        <v>8.1709999999999994E-3</v>
      </c>
      <c r="I558" s="51">
        <v>1.1354E-2</v>
      </c>
      <c r="J558" s="51">
        <v>1.4037000000000001E-2</v>
      </c>
      <c r="K558" s="51">
        <v>1.3287E-2</v>
      </c>
      <c r="L558" s="51">
        <v>1.7392999999999999E-2</v>
      </c>
      <c r="M558" s="51">
        <v>8.1709999999999994E-3</v>
      </c>
      <c r="N558" s="51">
        <v>2.579E-2</v>
      </c>
      <c r="O558" s="52">
        <v>147.41380000000001</v>
      </c>
      <c r="P558" s="50">
        <v>1630</v>
      </c>
      <c r="Q558" s="52">
        <v>2032.1399999999999</v>
      </c>
      <c r="R558" s="50">
        <v>8348.7999999999993</v>
      </c>
      <c r="S558" s="30">
        <v>96.340999999999994</v>
      </c>
      <c r="T558" s="50">
        <v>6.3882000000000003</v>
      </c>
      <c r="U558" s="50">
        <v>6.3864999999999998</v>
      </c>
      <c r="V558" s="50" t="s">
        <v>379</v>
      </c>
      <c r="W558" s="22" t="s">
        <v>379</v>
      </c>
      <c r="X558" s="22" t="s">
        <v>379</v>
      </c>
    </row>
    <row r="559" spans="1:24" ht="18.75" customHeight="1">
      <c r="A559" s="175">
        <v>44530</v>
      </c>
      <c r="B559" s="50">
        <v>186.55350000000001</v>
      </c>
      <c r="C559" s="50">
        <v>198.86429999999999</v>
      </c>
      <c r="D559" s="50">
        <v>92.875</v>
      </c>
      <c r="E559" s="50">
        <v>27.19</v>
      </c>
      <c r="F559" s="51">
        <v>4.5600000000000003E-4</v>
      </c>
      <c r="G559" s="51">
        <v>5.6499999999999996E-3</v>
      </c>
      <c r="H559" s="51">
        <v>8.3850000000000001E-3</v>
      </c>
      <c r="I559" s="51">
        <v>1.1596E-2</v>
      </c>
      <c r="J559" s="51">
        <v>1.4442999999999999E-2</v>
      </c>
      <c r="K559" s="51">
        <v>1.3708E-2</v>
      </c>
      <c r="L559" s="51">
        <v>1.7911E-2</v>
      </c>
      <c r="M559" s="51">
        <v>8.3850000000000001E-3</v>
      </c>
      <c r="N559" s="51">
        <v>2.5680000000000001E-2</v>
      </c>
      <c r="O559" s="52">
        <v>147.3605</v>
      </c>
      <c r="P559" s="50">
        <v>1630</v>
      </c>
      <c r="Q559" s="52">
        <v>2032.1399999999999</v>
      </c>
      <c r="R559" s="50">
        <v>8348.7999999999993</v>
      </c>
      <c r="S559" s="30">
        <v>96.088999999999999</v>
      </c>
      <c r="T559" s="50">
        <v>6.3933</v>
      </c>
      <c r="U559" s="50">
        <v>6.3975</v>
      </c>
      <c r="V559" s="50" t="s">
        <v>379</v>
      </c>
      <c r="W559" s="22" t="s">
        <v>379</v>
      </c>
      <c r="X559" s="22" t="s">
        <v>379</v>
      </c>
    </row>
    <row r="560" spans="1:24" ht="18.75" customHeight="1">
      <c r="A560" s="175">
        <v>44529</v>
      </c>
      <c r="B560" s="50">
        <v>186.1602</v>
      </c>
      <c r="C560" s="50">
        <v>198.60300000000001</v>
      </c>
      <c r="D560" s="50">
        <v>92.625</v>
      </c>
      <c r="E560" s="50">
        <v>22.96</v>
      </c>
      <c r="F560" s="51">
        <v>3.8000000000000002E-4</v>
      </c>
      <c r="G560" s="51">
        <v>4.8430000000000001E-3</v>
      </c>
      <c r="H560" s="51">
        <v>7.7939999999999997E-3</v>
      </c>
      <c r="I560" s="51">
        <v>1.15E-2</v>
      </c>
      <c r="J560" s="51">
        <v>1.4987E-2</v>
      </c>
      <c r="K560" s="51">
        <v>1.3965999999999999E-2</v>
      </c>
      <c r="L560" s="51">
        <v>1.8544999999999999E-2</v>
      </c>
      <c r="M560" s="51">
        <v>7.7939999999999997E-3</v>
      </c>
      <c r="N560" s="51">
        <v>2.5520000000000001E-2</v>
      </c>
      <c r="O560" s="52">
        <v>147.2998</v>
      </c>
      <c r="P560" s="50">
        <v>1630</v>
      </c>
      <c r="Q560" s="52">
        <v>2032.1399999999999</v>
      </c>
      <c r="R560" s="50">
        <v>8348.7999999999993</v>
      </c>
      <c r="S560" s="30">
        <v>96.774000000000001</v>
      </c>
      <c r="T560" s="50">
        <v>6.3861999999999997</v>
      </c>
      <c r="U560" s="50">
        <v>6.3876999999999997</v>
      </c>
      <c r="V560" s="50" t="s">
        <v>379</v>
      </c>
      <c r="W560" s="22" t="s">
        <v>379</v>
      </c>
      <c r="X560" s="22" t="s">
        <v>379</v>
      </c>
    </row>
    <row r="561" spans="1:24" ht="18.75" customHeight="1">
      <c r="A561" s="175">
        <v>44526</v>
      </c>
      <c r="B561" s="50">
        <v>186.4008</v>
      </c>
      <c r="C561" s="50">
        <v>200.9862</v>
      </c>
      <c r="D561" s="50">
        <v>94.563000000000002</v>
      </c>
      <c r="E561" s="50">
        <v>28.62</v>
      </c>
      <c r="F561" s="51">
        <v>3.8000000000000002E-4</v>
      </c>
      <c r="G561" s="51">
        <v>4.9800000000000001E-3</v>
      </c>
      <c r="H561" s="51">
        <v>8.0079999999999995E-3</v>
      </c>
      <c r="I561" s="51">
        <v>1.1597E-2</v>
      </c>
      <c r="J561" s="51">
        <v>1.4730999999999999E-2</v>
      </c>
      <c r="K561" s="51">
        <v>1.3872000000000001E-2</v>
      </c>
      <c r="L561" s="51">
        <v>1.8213E-2</v>
      </c>
      <c r="M561" s="51">
        <v>8.0079999999999995E-3</v>
      </c>
      <c r="N561" s="51">
        <v>2.5399999999999999E-2</v>
      </c>
      <c r="O561" s="52">
        <v>147.3305</v>
      </c>
      <c r="P561" s="50">
        <v>1630</v>
      </c>
      <c r="Q561" s="52">
        <v>2032.1399999999999</v>
      </c>
      <c r="R561" s="50">
        <v>8348.7999999999993</v>
      </c>
      <c r="S561" s="30">
        <v>96.875</v>
      </c>
      <c r="T561" s="50">
        <v>6.3924000000000003</v>
      </c>
      <c r="U561" s="50">
        <v>6.3956</v>
      </c>
      <c r="V561" s="50" t="s">
        <v>379</v>
      </c>
      <c r="W561" s="22" t="s">
        <v>379</v>
      </c>
      <c r="X561" s="22" t="s">
        <v>379</v>
      </c>
    </row>
    <row r="562" spans="1:24" ht="18.75" customHeight="1">
      <c r="A562" s="175">
        <v>44525</v>
      </c>
      <c r="B562" s="50">
        <v>185.61949999999999</v>
      </c>
      <c r="C562" s="50">
        <v>204.0556</v>
      </c>
      <c r="D562" s="50">
        <v>86.938000000000002</v>
      </c>
      <c r="E562" s="50">
        <v>18.579999999999998</v>
      </c>
      <c r="F562" s="51">
        <v>5.3200000000000003E-4</v>
      </c>
      <c r="G562" s="51">
        <v>6.398E-3</v>
      </c>
      <c r="H562" s="51">
        <v>9.6399999999999993E-3</v>
      </c>
      <c r="I562" s="51">
        <v>1.3424E-2</v>
      </c>
      <c r="J562" s="51">
        <v>1.6341000000000001E-2</v>
      </c>
      <c r="K562" s="51">
        <v>1.5709999999999998E-2</v>
      </c>
      <c r="L562" s="51">
        <v>1.9594E-2</v>
      </c>
      <c r="M562" s="51">
        <v>9.6399999999999993E-3</v>
      </c>
      <c r="N562" s="51">
        <v>2.5749999999999999E-2</v>
      </c>
      <c r="O562" s="52">
        <v>147.2954</v>
      </c>
      <c r="P562" s="50">
        <v>1630</v>
      </c>
      <c r="Q562" s="52">
        <v>2032.1399999999999</v>
      </c>
      <c r="R562" s="50">
        <v>8348.7999999999993</v>
      </c>
      <c r="S562" s="30">
        <v>96.491</v>
      </c>
      <c r="T562" s="50">
        <v>6.3920000000000003</v>
      </c>
      <c r="U562" s="50">
        <v>6.3910999999999998</v>
      </c>
      <c r="V562" s="50" t="s">
        <v>379</v>
      </c>
      <c r="W562" s="22" t="s">
        <v>379</v>
      </c>
      <c r="X562" s="22" t="s">
        <v>379</v>
      </c>
    </row>
    <row r="563" spans="1:24" ht="18.75" customHeight="1">
      <c r="A563" s="175">
        <v>44524</v>
      </c>
      <c r="B563" s="50">
        <v>185.61949999999999</v>
      </c>
      <c r="C563" s="50">
        <v>204.0556</v>
      </c>
      <c r="D563" s="50">
        <v>86.938000000000002</v>
      </c>
      <c r="E563" s="50">
        <v>18.579999999999998</v>
      </c>
      <c r="F563" s="51">
        <v>5.3200000000000003E-4</v>
      </c>
      <c r="G563" s="51">
        <v>6.398E-3</v>
      </c>
      <c r="H563" s="51">
        <v>9.6399999999999993E-3</v>
      </c>
      <c r="I563" s="51">
        <v>1.3424E-2</v>
      </c>
      <c r="J563" s="51">
        <v>1.6341000000000001E-2</v>
      </c>
      <c r="K563" s="51">
        <v>1.5709999999999998E-2</v>
      </c>
      <c r="L563" s="51">
        <v>1.9594E-2</v>
      </c>
      <c r="M563" s="51">
        <v>9.6399999999999993E-3</v>
      </c>
      <c r="N563" s="51">
        <v>2.571E-2</v>
      </c>
      <c r="O563" s="52">
        <v>147.30240000000001</v>
      </c>
      <c r="P563" s="50">
        <v>1630</v>
      </c>
      <c r="Q563" s="52">
        <v>2032.1399999999999</v>
      </c>
      <c r="R563" s="50">
        <v>8348.7999999999993</v>
      </c>
      <c r="S563" s="30">
        <v>96.548000000000002</v>
      </c>
      <c r="T563" s="50">
        <v>6.3851000000000004</v>
      </c>
      <c r="U563" s="50">
        <v>6.3906999999999998</v>
      </c>
      <c r="V563" s="50" t="s">
        <v>379</v>
      </c>
      <c r="W563" s="22" t="s">
        <v>379</v>
      </c>
      <c r="X563" s="22" t="s">
        <v>379</v>
      </c>
    </row>
    <row r="564" spans="1:24" ht="18.75" customHeight="1">
      <c r="A564" s="175">
        <v>44523</v>
      </c>
      <c r="B564" s="50">
        <v>185.3613</v>
      </c>
      <c r="C564" s="50">
        <v>204.83199999999999</v>
      </c>
      <c r="D564" s="50">
        <v>85.688000000000002</v>
      </c>
      <c r="E564" s="50">
        <v>19.38</v>
      </c>
      <c r="F564" s="51">
        <v>4.06E-4</v>
      </c>
      <c r="G564" s="51">
        <v>6.1419999999999999E-3</v>
      </c>
      <c r="H564" s="51">
        <v>9.4219999999999998E-3</v>
      </c>
      <c r="I564" s="51">
        <v>1.3391E-2</v>
      </c>
      <c r="J564" s="51">
        <v>1.6650999999999999E-2</v>
      </c>
      <c r="K564" s="51">
        <v>1.5755000000000002E-2</v>
      </c>
      <c r="L564" s="51">
        <v>2.0229E-2</v>
      </c>
      <c r="M564" s="51">
        <v>9.4219999999999998E-3</v>
      </c>
      <c r="N564" s="51">
        <v>2.589E-2</v>
      </c>
      <c r="O564" s="52">
        <v>147.29660000000001</v>
      </c>
      <c r="P564" s="50">
        <v>1630</v>
      </c>
      <c r="Q564" s="52">
        <v>2032.1399999999999</v>
      </c>
      <c r="R564" s="50">
        <v>8348.7999999999993</v>
      </c>
      <c r="S564" s="30">
        <v>96.031000000000006</v>
      </c>
      <c r="T564" s="50">
        <v>6.3871000000000002</v>
      </c>
      <c r="U564" s="50">
        <v>6.3902999999999999</v>
      </c>
      <c r="V564" s="50" t="s">
        <v>379</v>
      </c>
      <c r="W564" s="22" t="s">
        <v>379</v>
      </c>
      <c r="X564" s="22" t="s">
        <v>379</v>
      </c>
    </row>
    <row r="565" spans="1:24" ht="18.75" customHeight="1">
      <c r="A565" s="175">
        <v>44522</v>
      </c>
      <c r="B565" s="50">
        <v>185.73759999999999</v>
      </c>
      <c r="C565" s="50">
        <v>205.3229</v>
      </c>
      <c r="D565" s="50">
        <v>84.31</v>
      </c>
      <c r="E565" s="50">
        <v>19.170000000000002</v>
      </c>
      <c r="F565" s="51">
        <v>4.06E-4</v>
      </c>
      <c r="G565" s="51">
        <v>5.842E-3</v>
      </c>
      <c r="H565" s="51">
        <v>9.3930000000000003E-3</v>
      </c>
      <c r="I565" s="51">
        <v>1.3167999999999999E-2</v>
      </c>
      <c r="J565" s="51">
        <v>1.6236E-2</v>
      </c>
      <c r="K565" s="51">
        <v>1.549E-2</v>
      </c>
      <c r="L565" s="51">
        <v>1.9615E-2</v>
      </c>
      <c r="M565" s="51">
        <v>9.3930000000000003E-3</v>
      </c>
      <c r="N565" s="51">
        <v>2.581E-2</v>
      </c>
      <c r="O565" s="52">
        <v>147.2834</v>
      </c>
      <c r="P565" s="50">
        <v>1630</v>
      </c>
      <c r="Q565" s="52">
        <v>2032.1399999999999</v>
      </c>
      <c r="R565" s="50">
        <v>8348.7999999999993</v>
      </c>
      <c r="S565" s="30">
        <v>95.543999999999997</v>
      </c>
      <c r="T565" s="50">
        <v>6.3860999999999999</v>
      </c>
      <c r="U565" s="50">
        <v>6.3802000000000003</v>
      </c>
      <c r="V565" s="50" t="s">
        <v>379</v>
      </c>
      <c r="W565" s="22" t="s">
        <v>379</v>
      </c>
      <c r="X565" s="22" t="s">
        <v>379</v>
      </c>
    </row>
    <row r="566" spans="1:24" ht="18.75" customHeight="1">
      <c r="A566" s="175">
        <v>44519</v>
      </c>
      <c r="B566" s="50">
        <v>186.25579999999999</v>
      </c>
      <c r="C566" s="50">
        <v>203.44820000000001</v>
      </c>
      <c r="D566" s="50">
        <v>84.75</v>
      </c>
      <c r="E566" s="50">
        <v>17.91</v>
      </c>
      <c r="F566" s="51">
        <v>4.06E-4</v>
      </c>
      <c r="G566" s="51">
        <v>5.0670000000000003E-3</v>
      </c>
      <c r="H566" s="51">
        <v>8.5909999999999997E-3</v>
      </c>
      <c r="I566" s="51">
        <v>1.2213999999999999E-2</v>
      </c>
      <c r="J566" s="51">
        <v>1.5462E-2</v>
      </c>
      <c r="K566" s="51">
        <v>1.451E-2</v>
      </c>
      <c r="L566" s="51">
        <v>1.9099999999999999E-2</v>
      </c>
      <c r="M566" s="51">
        <v>8.5909999999999997E-3</v>
      </c>
      <c r="N566" s="51">
        <v>2.613E-2</v>
      </c>
      <c r="O566" s="52">
        <v>147.2901</v>
      </c>
      <c r="P566" s="50">
        <v>1630</v>
      </c>
      <c r="Q566" s="52">
        <v>2032.1399999999999</v>
      </c>
      <c r="R566" s="50">
        <v>8348.7999999999993</v>
      </c>
      <c r="S566" s="30">
        <v>95.828000000000003</v>
      </c>
      <c r="T566" s="50">
        <v>6.3780000000000001</v>
      </c>
      <c r="U566" s="50">
        <v>6.3753000000000002</v>
      </c>
      <c r="V566" s="50" t="s">
        <v>379</v>
      </c>
      <c r="W566" s="22" t="s">
        <v>379</v>
      </c>
      <c r="X566" s="22" t="s">
        <v>379</v>
      </c>
    </row>
    <row r="567" spans="1:24" ht="18.75" customHeight="1">
      <c r="A567" s="175">
        <v>44518</v>
      </c>
      <c r="B567" s="50">
        <v>186.00749999999999</v>
      </c>
      <c r="C567" s="50">
        <v>202.45519999999999</v>
      </c>
      <c r="D567" s="50">
        <v>87.375</v>
      </c>
      <c r="E567" s="50">
        <v>17.59</v>
      </c>
      <c r="F567" s="51">
        <v>4.8200000000000001E-4</v>
      </c>
      <c r="G567" s="51">
        <v>5.0210000000000003E-3</v>
      </c>
      <c r="H567" s="51">
        <v>8.4279999999999997E-3</v>
      </c>
      <c r="I567" s="51">
        <v>1.2196E-2</v>
      </c>
      <c r="J567" s="51">
        <v>1.5855000000000001E-2</v>
      </c>
      <c r="K567" s="51">
        <v>1.4699E-2</v>
      </c>
      <c r="L567" s="51">
        <v>1.9685000000000001E-2</v>
      </c>
      <c r="M567" s="51">
        <v>8.4279999999999997E-3</v>
      </c>
      <c r="N567" s="51">
        <v>2.588E-2</v>
      </c>
      <c r="O567" s="52">
        <v>147.29069999999999</v>
      </c>
      <c r="P567" s="50">
        <v>1630</v>
      </c>
      <c r="Q567" s="52">
        <v>2032.1399999999999</v>
      </c>
      <c r="R567" s="50">
        <v>8348.7999999999993</v>
      </c>
      <c r="S567" s="30">
        <v>95.915000000000006</v>
      </c>
      <c r="T567" s="50">
        <v>6.3928000000000003</v>
      </c>
      <c r="U567" s="50">
        <v>6.3902999999999999</v>
      </c>
      <c r="V567" s="50" t="s">
        <v>379</v>
      </c>
      <c r="W567" s="22" t="s">
        <v>379</v>
      </c>
      <c r="X567" s="22" t="s">
        <v>379</v>
      </c>
    </row>
    <row r="568" spans="1:24" ht="18.75" customHeight="1">
      <c r="A568" s="175">
        <v>44517</v>
      </c>
      <c r="B568" s="50">
        <v>185.6763</v>
      </c>
      <c r="C568" s="50">
        <v>201.2988</v>
      </c>
      <c r="D568" s="50">
        <v>87.375</v>
      </c>
      <c r="E568" s="50">
        <v>17.11</v>
      </c>
      <c r="F568" s="51">
        <v>4.06E-4</v>
      </c>
      <c r="G568" s="51">
        <v>4.9789999999999999E-3</v>
      </c>
      <c r="H568" s="51">
        <v>8.4270000000000005E-3</v>
      </c>
      <c r="I568" s="51">
        <v>1.231E-2</v>
      </c>
      <c r="J568" s="51">
        <v>1.5889E-2</v>
      </c>
      <c r="K568" s="51">
        <v>1.4747E-2</v>
      </c>
      <c r="L568" s="51">
        <v>1.9755000000000002E-2</v>
      </c>
      <c r="M568" s="51">
        <v>8.4270000000000005E-3</v>
      </c>
      <c r="N568" s="51">
        <v>2.5940000000000001E-2</v>
      </c>
      <c r="O568" s="52">
        <v>147.2945</v>
      </c>
      <c r="P568" s="50">
        <v>1630</v>
      </c>
      <c r="Q568" s="52">
        <v>2032.1399999999999</v>
      </c>
      <c r="R568" s="50">
        <v>8348.7999999999993</v>
      </c>
      <c r="S568" s="30">
        <v>95.406999999999996</v>
      </c>
      <c r="T568" s="50">
        <v>6.3830999999999998</v>
      </c>
      <c r="U568" s="50">
        <v>6.3829000000000002</v>
      </c>
      <c r="V568" s="50" t="s">
        <v>379</v>
      </c>
      <c r="W568" s="22" t="s">
        <v>379</v>
      </c>
      <c r="X568" s="22" t="s">
        <v>379</v>
      </c>
    </row>
    <row r="569" spans="1:24" ht="18.75" customHeight="1">
      <c r="A569" s="175">
        <v>44516</v>
      </c>
      <c r="B569" s="50">
        <v>185.26580000000001</v>
      </c>
      <c r="C569" s="50">
        <v>201.74250000000001</v>
      </c>
      <c r="D569" s="50">
        <v>87.375</v>
      </c>
      <c r="E569" s="50">
        <v>16.37</v>
      </c>
      <c r="F569" s="51">
        <v>3.8000000000000002E-4</v>
      </c>
      <c r="G569" s="51">
        <v>5.1789999999999996E-3</v>
      </c>
      <c r="H569" s="51">
        <v>8.6920000000000001E-3</v>
      </c>
      <c r="I569" s="51">
        <v>1.2652999999999999E-2</v>
      </c>
      <c r="J569" s="51">
        <v>1.6334999999999999E-2</v>
      </c>
      <c r="K569" s="51">
        <v>1.5199000000000001E-2</v>
      </c>
      <c r="L569" s="51">
        <v>2.0285000000000001E-2</v>
      </c>
      <c r="M569" s="51">
        <v>8.6920000000000001E-3</v>
      </c>
      <c r="N569" s="51">
        <v>2.5940000000000001E-2</v>
      </c>
      <c r="O569" s="52">
        <v>147.2578</v>
      </c>
      <c r="P569" s="50">
        <v>1630</v>
      </c>
      <c r="Q569" s="52">
        <v>2032.1399999999999</v>
      </c>
      <c r="R569" s="50">
        <v>8348.7999999999993</v>
      </c>
      <c r="S569" s="30">
        <v>95.128</v>
      </c>
      <c r="T569" s="50">
        <v>6.3796999999999997</v>
      </c>
      <c r="U569" s="50">
        <v>6.38</v>
      </c>
      <c r="V569" s="50" t="s">
        <v>379</v>
      </c>
      <c r="W569" s="22" t="s">
        <v>379</v>
      </c>
      <c r="X569" s="22" t="s">
        <v>379</v>
      </c>
    </row>
    <row r="570" spans="1:24" ht="18.75" customHeight="1">
      <c r="A570" s="175">
        <v>44515</v>
      </c>
      <c r="B570" s="50">
        <v>185.35300000000001</v>
      </c>
      <c r="C570" s="50">
        <v>203.1874</v>
      </c>
      <c r="D570" s="50">
        <v>87.375</v>
      </c>
      <c r="E570" s="50">
        <v>16.489999999999998</v>
      </c>
      <c r="F570" s="51">
        <v>4.3100000000000001E-4</v>
      </c>
      <c r="G570" s="51">
        <v>5.1570000000000001E-3</v>
      </c>
      <c r="H570" s="51">
        <v>8.6639999999999998E-3</v>
      </c>
      <c r="I570" s="51">
        <v>1.2522E-2</v>
      </c>
      <c r="J570" s="51">
        <v>1.6145E-2</v>
      </c>
      <c r="K570" s="51">
        <v>1.4984000000000001E-2</v>
      </c>
      <c r="L570" s="51">
        <v>1.9959000000000001E-2</v>
      </c>
      <c r="M570" s="51">
        <v>8.6639999999999998E-3</v>
      </c>
      <c r="N570" s="51">
        <v>2.6009999999999998E-2</v>
      </c>
      <c r="O570" s="52">
        <v>147.23400000000001</v>
      </c>
      <c r="P570" s="50">
        <v>1630</v>
      </c>
      <c r="Q570" s="52">
        <v>2032.1399999999999</v>
      </c>
      <c r="R570" s="50">
        <v>8348.7999999999993</v>
      </c>
      <c r="S570" s="30">
        <v>95.177999999999997</v>
      </c>
      <c r="T570" s="50">
        <v>6.3914</v>
      </c>
      <c r="U570" s="50">
        <v>6.391</v>
      </c>
      <c r="V570" s="50" t="s">
        <v>379</v>
      </c>
      <c r="W570" s="22" t="s">
        <v>379</v>
      </c>
      <c r="X570" s="22" t="s">
        <v>379</v>
      </c>
    </row>
    <row r="571" spans="1:24" ht="18.75" customHeight="1">
      <c r="A571" s="175">
        <v>44512</v>
      </c>
      <c r="B571" s="50">
        <v>185.48779999999999</v>
      </c>
      <c r="C571" s="50">
        <v>197.77440000000001</v>
      </c>
      <c r="D571" s="50">
        <v>91</v>
      </c>
      <c r="E571" s="50">
        <v>16.29</v>
      </c>
      <c r="F571" s="51">
        <v>4.06E-4</v>
      </c>
      <c r="G571" s="51">
        <v>5.1149999999999998E-3</v>
      </c>
      <c r="H571" s="51">
        <v>8.4250000000000002E-3</v>
      </c>
      <c r="I571" s="51">
        <v>1.2211E-2</v>
      </c>
      <c r="J571" s="51">
        <v>1.5613E-2</v>
      </c>
      <c r="K571" s="51">
        <v>1.4531000000000001E-2</v>
      </c>
      <c r="L571" s="51">
        <v>1.9307999999999999E-2</v>
      </c>
      <c r="M571" s="51">
        <v>8.4250000000000002E-3</v>
      </c>
      <c r="N571" s="51">
        <v>2.6190000000000001E-2</v>
      </c>
      <c r="O571" s="52">
        <v>147.1919</v>
      </c>
      <c r="P571" s="50">
        <v>1630</v>
      </c>
      <c r="Q571" s="52">
        <v>2032.1399999999999</v>
      </c>
      <c r="R571" s="50">
        <v>8348.7999999999993</v>
      </c>
      <c r="S571" s="30">
        <v>94.85</v>
      </c>
      <c r="T571" s="50">
        <v>6.3887999999999998</v>
      </c>
      <c r="U571" s="50">
        <v>6.4002999999999997</v>
      </c>
      <c r="V571" s="50" t="s">
        <v>379</v>
      </c>
      <c r="W571" s="22" t="s">
        <v>379</v>
      </c>
      <c r="X571" s="22" t="s">
        <v>379</v>
      </c>
    </row>
    <row r="572" spans="1:24" ht="18.75" customHeight="1">
      <c r="A572" s="175">
        <v>44511</v>
      </c>
      <c r="B572" s="50">
        <v>184.7004</v>
      </c>
      <c r="C572" s="50">
        <v>184.4084</v>
      </c>
      <c r="D572" s="50">
        <v>91</v>
      </c>
      <c r="E572" s="50">
        <v>17.66</v>
      </c>
      <c r="F572" s="51">
        <v>4.3100000000000001E-4</v>
      </c>
      <c r="G572" s="51">
        <v>5.1289999999999999E-3</v>
      </c>
      <c r="H572" s="51">
        <v>8.4779999999999994E-3</v>
      </c>
      <c r="I572" s="51">
        <v>1.2160000000000001E-2</v>
      </c>
      <c r="J572" s="51">
        <v>1.5493E-2</v>
      </c>
      <c r="K572" s="51">
        <v>1.4435999999999999E-2</v>
      </c>
      <c r="L572" s="51">
        <v>1.8997E-2</v>
      </c>
      <c r="M572" s="51">
        <v>8.4779999999999994E-3</v>
      </c>
      <c r="N572" s="51">
        <v>2.6239999999999999E-2</v>
      </c>
      <c r="O572" s="52">
        <v>147.17570000000001</v>
      </c>
      <c r="P572" s="50">
        <v>1630</v>
      </c>
      <c r="Q572" s="52">
        <v>2032.1399999999999</v>
      </c>
      <c r="R572" s="50">
        <v>8348.7999999999993</v>
      </c>
      <c r="S572" s="30">
        <v>93.954999999999998</v>
      </c>
      <c r="T572" s="50">
        <v>6.3928000000000003</v>
      </c>
      <c r="U572" s="50">
        <v>6.3897000000000004</v>
      </c>
      <c r="V572" s="50" t="s">
        <v>379</v>
      </c>
      <c r="W572" s="22" t="s">
        <v>379</v>
      </c>
      <c r="X572" s="22" t="s">
        <v>379</v>
      </c>
    </row>
    <row r="573" spans="1:24" ht="18.75" customHeight="1">
      <c r="A573" s="175">
        <v>44510</v>
      </c>
      <c r="B573" s="50">
        <v>184.7004</v>
      </c>
      <c r="C573" s="50">
        <v>184.4084</v>
      </c>
      <c r="D573" s="50">
        <v>89.813000000000002</v>
      </c>
      <c r="E573" s="50">
        <v>18.73</v>
      </c>
      <c r="F573" s="51">
        <v>4.3100000000000001E-4</v>
      </c>
      <c r="G573" s="51">
        <v>5.1289999999999999E-3</v>
      </c>
      <c r="H573" s="51">
        <v>8.4779999999999994E-3</v>
      </c>
      <c r="I573" s="51">
        <v>1.2160000000000001E-2</v>
      </c>
      <c r="J573" s="51">
        <v>1.5493E-2</v>
      </c>
      <c r="K573" s="51">
        <v>1.4435999999999999E-2</v>
      </c>
      <c r="L573" s="51">
        <v>1.9040000000000001E-2</v>
      </c>
      <c r="M573" s="51">
        <v>8.4779999999999994E-3</v>
      </c>
      <c r="N573" s="51">
        <v>2.631E-2</v>
      </c>
      <c r="O573" s="52">
        <v>147.18889999999999</v>
      </c>
      <c r="P573" s="50">
        <v>1630</v>
      </c>
      <c r="Q573" s="52">
        <v>2032.1399999999999</v>
      </c>
      <c r="R573" s="50">
        <v>8348.7999999999993</v>
      </c>
      <c r="S573" s="30">
        <v>94.049000000000007</v>
      </c>
      <c r="T573" s="50">
        <v>6.3926999999999996</v>
      </c>
      <c r="U573" s="50">
        <v>6.3883999999999999</v>
      </c>
      <c r="V573" s="50" t="s">
        <v>379</v>
      </c>
      <c r="W573" s="22" t="s">
        <v>379</v>
      </c>
      <c r="X573" s="22" t="s">
        <v>379</v>
      </c>
    </row>
    <row r="574" spans="1:24" ht="18.75" customHeight="1">
      <c r="A574" s="175">
        <v>44509</v>
      </c>
      <c r="B574" s="50">
        <v>185.02180000000001</v>
      </c>
      <c r="C574" s="50">
        <v>182.7801</v>
      </c>
      <c r="D574" s="50">
        <v>93.813000000000002</v>
      </c>
      <c r="E574" s="50">
        <v>17.78</v>
      </c>
      <c r="F574" s="51">
        <v>3.8000000000000002E-4</v>
      </c>
      <c r="G574" s="51">
        <v>4.2079999999999999E-3</v>
      </c>
      <c r="H574" s="51">
        <v>7.2630000000000004E-3</v>
      </c>
      <c r="I574" s="51">
        <v>1.0813E-2</v>
      </c>
      <c r="J574" s="51">
        <v>1.4357999999999999E-2</v>
      </c>
      <c r="K574" s="51">
        <v>1.3185000000000001E-2</v>
      </c>
      <c r="L574" s="51">
        <v>1.8178E-2</v>
      </c>
      <c r="M574" s="51">
        <v>7.2630000000000004E-3</v>
      </c>
      <c r="N574" s="51">
        <v>2.6159999999999999E-2</v>
      </c>
      <c r="O574" s="52">
        <v>147.15360000000001</v>
      </c>
      <c r="P574" s="50">
        <v>1630</v>
      </c>
      <c r="Q574" s="52">
        <v>2032.1399999999999</v>
      </c>
      <c r="R574" s="50">
        <v>8348.7999999999993</v>
      </c>
      <c r="S574" s="30">
        <v>94.32</v>
      </c>
      <c r="T574" s="50">
        <v>6.3987999999999996</v>
      </c>
      <c r="U574" s="50">
        <v>6.3944000000000001</v>
      </c>
      <c r="V574" s="50" t="s">
        <v>379</v>
      </c>
      <c r="W574" s="22" t="s">
        <v>379</v>
      </c>
      <c r="X574" s="22" t="s">
        <v>379</v>
      </c>
    </row>
    <row r="575" spans="1:24" ht="18.75" customHeight="1">
      <c r="A575" s="175">
        <v>44508</v>
      </c>
      <c r="B575" s="50">
        <v>185.1628</v>
      </c>
      <c r="C575" s="50">
        <v>186.95310000000001</v>
      </c>
      <c r="D575" s="50">
        <v>90.563000000000002</v>
      </c>
      <c r="E575" s="50">
        <v>17.22</v>
      </c>
      <c r="F575" s="51">
        <v>3.5500000000000001E-4</v>
      </c>
      <c r="G575" s="51">
        <v>4.4260000000000002E-3</v>
      </c>
      <c r="H575" s="51">
        <v>7.1669999999999998E-3</v>
      </c>
      <c r="I575" s="51">
        <v>1.1169E-2</v>
      </c>
      <c r="J575" s="51">
        <v>1.4897000000000001E-2</v>
      </c>
      <c r="K575" s="51">
        <v>1.3703E-2</v>
      </c>
      <c r="L575" s="51">
        <v>1.8815999999999999E-2</v>
      </c>
      <c r="M575" s="51">
        <v>7.1669999999999998E-3</v>
      </c>
      <c r="N575" s="51">
        <v>2.6069999999999999E-2</v>
      </c>
      <c r="O575" s="52">
        <v>147.1181</v>
      </c>
      <c r="P575" s="50">
        <v>1630</v>
      </c>
      <c r="Q575" s="52">
        <v>2032.1399999999999</v>
      </c>
      <c r="R575" s="50">
        <v>8348.7999999999993</v>
      </c>
      <c r="S575" s="30">
        <v>94.346999999999994</v>
      </c>
      <c r="T575" s="50">
        <v>6.3971999999999998</v>
      </c>
      <c r="U575" s="50">
        <v>6.3974000000000002</v>
      </c>
      <c r="V575" s="50" t="s">
        <v>379</v>
      </c>
      <c r="W575" s="22" t="s">
        <v>379</v>
      </c>
      <c r="X575" s="22" t="s">
        <v>379</v>
      </c>
    </row>
    <row r="576" spans="1:24" ht="18.75" customHeight="1">
      <c r="A576" s="175">
        <v>44505</v>
      </c>
      <c r="B576" s="50">
        <v>186.05940000000001</v>
      </c>
      <c r="C576" s="50">
        <v>190.1353</v>
      </c>
      <c r="D576" s="50">
        <v>84.438000000000002</v>
      </c>
      <c r="E576" s="50">
        <v>16.48</v>
      </c>
      <c r="F576" s="51">
        <v>3.8000000000000002E-4</v>
      </c>
      <c r="G576" s="51">
        <v>4.0080000000000003E-3</v>
      </c>
      <c r="H576" s="51">
        <v>6.5729999999999998E-3</v>
      </c>
      <c r="I576" s="51">
        <v>1.0555E-2</v>
      </c>
      <c r="J576" s="51">
        <v>1.4513E-2</v>
      </c>
      <c r="K576" s="51">
        <v>1.3139E-2</v>
      </c>
      <c r="L576" s="51">
        <v>1.8870000000000001E-2</v>
      </c>
      <c r="M576" s="51">
        <v>6.5729999999999998E-3</v>
      </c>
      <c r="N576" s="51">
        <v>2.5999999999999999E-2</v>
      </c>
      <c r="O576" s="52">
        <v>147.12100000000001</v>
      </c>
      <c r="P576" s="50">
        <v>1630</v>
      </c>
      <c r="Q576" s="52">
        <v>2032.1399999999999</v>
      </c>
      <c r="R576" s="50">
        <v>8348.7999999999993</v>
      </c>
      <c r="S576" s="30">
        <v>93.864000000000004</v>
      </c>
      <c r="T576" s="50">
        <v>6.4066000000000001</v>
      </c>
      <c r="U576" s="50">
        <v>6.3948</v>
      </c>
      <c r="V576" s="50" t="s">
        <v>379</v>
      </c>
      <c r="W576" s="22" t="s">
        <v>379</v>
      </c>
      <c r="X576" s="22" t="s">
        <v>379</v>
      </c>
    </row>
    <row r="577" spans="1:24" ht="18.75" customHeight="1">
      <c r="A577" s="175">
        <v>44504</v>
      </c>
      <c r="B577" s="50">
        <v>186.1241</v>
      </c>
      <c r="C577" s="50">
        <v>192.88650000000001</v>
      </c>
      <c r="D577" s="50">
        <v>80.938000000000002</v>
      </c>
      <c r="E577" s="50">
        <v>15.44</v>
      </c>
      <c r="F577" s="51">
        <v>3.3E-4</v>
      </c>
      <c r="G577" s="51">
        <v>4.2440000000000004E-3</v>
      </c>
      <c r="H577" s="51">
        <v>6.8950000000000001E-3</v>
      </c>
      <c r="I577" s="51">
        <v>1.1105E-2</v>
      </c>
      <c r="J577" s="51">
        <v>1.5262E-2</v>
      </c>
      <c r="K577" s="51">
        <v>1.3797E-2</v>
      </c>
      <c r="L577" s="51">
        <v>1.9630999999999999E-2</v>
      </c>
      <c r="M577" s="51">
        <v>6.8950000000000001E-3</v>
      </c>
      <c r="N577" s="51">
        <v>2.6200000000000001E-2</v>
      </c>
      <c r="O577" s="52">
        <v>147.13900000000001</v>
      </c>
      <c r="P577" s="50">
        <v>1630</v>
      </c>
      <c r="Q577" s="52">
        <v>2032.1399999999999</v>
      </c>
      <c r="R577" s="50">
        <v>8348.7999999999993</v>
      </c>
      <c r="S577" s="30">
        <v>94.09</v>
      </c>
      <c r="T577" s="50">
        <v>6.4</v>
      </c>
      <c r="U577" s="50">
        <v>6.4028</v>
      </c>
      <c r="V577" s="50" t="s">
        <v>379</v>
      </c>
      <c r="W577" s="22" t="s">
        <v>379</v>
      </c>
      <c r="X577" s="22" t="s">
        <v>379</v>
      </c>
    </row>
    <row r="578" spans="1:24" ht="18.75" customHeight="1">
      <c r="A578" s="175">
        <v>44503</v>
      </c>
      <c r="B578" s="50">
        <v>185.941</v>
      </c>
      <c r="C578" s="50">
        <v>195.91249999999999</v>
      </c>
      <c r="D578" s="50">
        <v>81.686999999999998</v>
      </c>
      <c r="E578" s="50">
        <v>15.1</v>
      </c>
      <c r="F578" s="51">
        <v>4.06E-4</v>
      </c>
      <c r="G578" s="51">
        <v>4.6589999999999999E-3</v>
      </c>
      <c r="H578" s="51">
        <v>7.5399999999999998E-3</v>
      </c>
      <c r="I578" s="51">
        <v>1.1880999999999999E-2</v>
      </c>
      <c r="J578" s="51">
        <v>1.6034E-2</v>
      </c>
      <c r="K578" s="51">
        <v>1.4599000000000001E-2</v>
      </c>
      <c r="L578" s="51">
        <v>2.0202999999999999E-2</v>
      </c>
      <c r="M578" s="51">
        <v>7.5399999999999998E-3</v>
      </c>
      <c r="N578" s="51">
        <v>2.6409999999999999E-2</v>
      </c>
      <c r="O578" s="52">
        <v>147.16679999999999</v>
      </c>
      <c r="P578" s="50">
        <v>1630</v>
      </c>
      <c r="Q578" s="52">
        <v>2032.1399999999999</v>
      </c>
      <c r="R578" s="50">
        <v>8348.7999999999993</v>
      </c>
      <c r="S578" s="30">
        <v>93.879000000000005</v>
      </c>
      <c r="T578" s="50">
        <v>6.3977000000000004</v>
      </c>
      <c r="U578" s="50">
        <v>6.3941999999999997</v>
      </c>
      <c r="V578" s="50" t="s">
        <v>379</v>
      </c>
      <c r="W578" s="22" t="s">
        <v>379</v>
      </c>
      <c r="X578" s="22" t="s">
        <v>379</v>
      </c>
    </row>
    <row r="579" spans="1:24" ht="18.75" customHeight="1">
      <c r="A579" s="175">
        <v>44502</v>
      </c>
      <c r="B579" s="50">
        <v>186.14250000000001</v>
      </c>
      <c r="C579" s="50">
        <v>194.6952</v>
      </c>
      <c r="D579" s="50">
        <v>82.114000000000004</v>
      </c>
      <c r="E579" s="50">
        <v>16.03</v>
      </c>
      <c r="F579" s="51">
        <v>4.06E-4</v>
      </c>
      <c r="G579" s="51">
        <v>4.4990000000000004E-3</v>
      </c>
      <c r="H579" s="51">
        <v>7.162E-3</v>
      </c>
      <c r="I579" s="51">
        <v>1.1476E-2</v>
      </c>
      <c r="J579" s="51">
        <v>1.5488E-2</v>
      </c>
      <c r="K579" s="51">
        <v>1.4174000000000001E-2</v>
      </c>
      <c r="L579" s="51">
        <v>1.9588999999999999E-2</v>
      </c>
      <c r="M579" s="51">
        <v>7.162E-3</v>
      </c>
      <c r="N579" s="51">
        <v>2.6460000000000001E-2</v>
      </c>
      <c r="O579" s="52">
        <v>147.19220000000001</v>
      </c>
      <c r="P579" s="50">
        <v>1630</v>
      </c>
      <c r="Q579" s="52">
        <v>2073.3000000000002</v>
      </c>
      <c r="R579" s="50">
        <v>8559.2999999999993</v>
      </c>
      <c r="S579" s="30">
        <v>94.123000000000005</v>
      </c>
      <c r="T579" s="50">
        <v>6.4055999999999997</v>
      </c>
      <c r="U579" s="50">
        <v>6.4048999999999996</v>
      </c>
      <c r="V579" s="50" t="s">
        <v>379</v>
      </c>
      <c r="W579" s="22" t="s">
        <v>379</v>
      </c>
      <c r="X579" s="22" t="s">
        <v>379</v>
      </c>
    </row>
    <row r="580" spans="1:24" ht="18.75" customHeight="1">
      <c r="A580" s="175">
        <v>44501</v>
      </c>
      <c r="B580" s="50">
        <v>185.97110000000001</v>
      </c>
      <c r="C580" s="50">
        <v>197.95840000000001</v>
      </c>
      <c r="D580" s="50">
        <v>81.438000000000002</v>
      </c>
      <c r="E580" s="50">
        <v>16.41</v>
      </c>
      <c r="F580" s="51">
        <v>4.06E-4</v>
      </c>
      <c r="G580" s="51">
        <v>4.9919999999999999E-3</v>
      </c>
      <c r="H580" s="51">
        <v>7.6179999999999998E-3</v>
      </c>
      <c r="I580" s="51">
        <v>1.1767E-2</v>
      </c>
      <c r="J580" s="51">
        <v>1.5557E-2</v>
      </c>
      <c r="K580" s="51">
        <v>1.4409999999999999E-2</v>
      </c>
      <c r="L580" s="51">
        <v>1.9576E-2</v>
      </c>
      <c r="M580" s="51">
        <v>7.6179999999999998E-3</v>
      </c>
      <c r="N580" s="51">
        <v>2.6630000000000001E-2</v>
      </c>
      <c r="O580" s="52">
        <v>147.15299999999999</v>
      </c>
      <c r="P580" s="50">
        <v>1630</v>
      </c>
      <c r="Q580" s="52">
        <v>2073.3000000000002</v>
      </c>
      <c r="R580" s="50">
        <v>8559.2999999999993</v>
      </c>
      <c r="S580" s="30">
        <v>93.344999999999999</v>
      </c>
      <c r="T580" s="50">
        <v>6.3917999999999999</v>
      </c>
      <c r="U580" s="50">
        <v>6.3891999999999998</v>
      </c>
      <c r="V580" s="50" t="s">
        <v>379</v>
      </c>
      <c r="W580" s="22" t="s">
        <v>379</v>
      </c>
      <c r="X580" s="22" t="s">
        <v>379</v>
      </c>
    </row>
    <row r="581" spans="1:24" ht="18.75" customHeight="1">
      <c r="A581" s="175">
        <v>44498</v>
      </c>
      <c r="B581" s="50">
        <v>186.29570000000001</v>
      </c>
      <c r="C581" s="50">
        <v>202.4898</v>
      </c>
      <c r="D581" s="50">
        <v>80.813000000000002</v>
      </c>
      <c r="E581" s="50">
        <v>16.260000000000002</v>
      </c>
      <c r="F581" s="51">
        <v>4.8200000000000001E-4</v>
      </c>
      <c r="G581" s="51">
        <v>4.9699999999999996E-3</v>
      </c>
      <c r="H581" s="51">
        <v>7.5360000000000002E-3</v>
      </c>
      <c r="I581" s="51">
        <v>1.1831E-2</v>
      </c>
      <c r="J581" s="51">
        <v>1.5521E-2</v>
      </c>
      <c r="K581" s="51">
        <v>1.4504E-2</v>
      </c>
      <c r="L581" s="51">
        <v>1.9328000000000001E-2</v>
      </c>
      <c r="M581" s="51">
        <v>7.5360000000000002E-3</v>
      </c>
      <c r="N581" s="51">
        <v>2.6749999999999999E-2</v>
      </c>
      <c r="O581" s="52">
        <v>147.15190000000001</v>
      </c>
      <c r="P581" s="50">
        <v>1630</v>
      </c>
      <c r="Q581" s="52">
        <v>2073.3000000000002</v>
      </c>
      <c r="R581" s="50">
        <v>8559.2999999999993</v>
      </c>
      <c r="S581" s="30">
        <v>93.802000000000007</v>
      </c>
      <c r="T581" s="50">
        <v>6.3924000000000003</v>
      </c>
      <c r="U581" s="50">
        <v>6.3939000000000004</v>
      </c>
      <c r="V581" s="50" t="s">
        <v>379</v>
      </c>
      <c r="W581" s="22" t="s">
        <v>379</v>
      </c>
      <c r="X581" s="22" t="s">
        <v>379</v>
      </c>
    </row>
    <row r="582" spans="1:24" ht="18.75" customHeight="1">
      <c r="A582" s="175">
        <v>44497</v>
      </c>
      <c r="B582" s="50">
        <v>186.2422</v>
      </c>
      <c r="C582" s="50">
        <v>204.33240000000001</v>
      </c>
      <c r="D582" s="50">
        <v>79.938000000000002</v>
      </c>
      <c r="E582" s="50">
        <v>16.53</v>
      </c>
      <c r="F582" s="51">
        <v>4.5600000000000003E-4</v>
      </c>
      <c r="G582" s="51">
        <v>4.8910000000000004E-3</v>
      </c>
      <c r="H582" s="51">
        <v>7.613E-3</v>
      </c>
      <c r="I582" s="51">
        <v>1.1847E-2</v>
      </c>
      <c r="J582" s="51">
        <v>1.5800000000000002E-2</v>
      </c>
      <c r="K582" s="51">
        <v>1.4524E-2</v>
      </c>
      <c r="L582" s="51">
        <v>1.9810999999999999E-2</v>
      </c>
      <c r="M582" s="51">
        <v>7.613E-3</v>
      </c>
      <c r="N582" s="51">
        <v>2.6620000000000001E-2</v>
      </c>
      <c r="O582" s="52">
        <v>147.15260000000001</v>
      </c>
      <c r="P582" s="50">
        <v>1630</v>
      </c>
      <c r="Q582" s="52">
        <v>2073.3000000000002</v>
      </c>
      <c r="R582" s="50">
        <v>8559.2999999999993</v>
      </c>
      <c r="S582" s="30">
        <v>93.948999999999998</v>
      </c>
      <c r="T582" s="50">
        <v>6.3833000000000002</v>
      </c>
      <c r="U582" s="50">
        <v>6.3787000000000003</v>
      </c>
      <c r="V582" s="50" t="s">
        <v>379</v>
      </c>
      <c r="W582" s="22" t="s">
        <v>379</v>
      </c>
      <c r="X582" s="22" t="s">
        <v>379</v>
      </c>
    </row>
    <row r="583" spans="1:24" ht="18.75" customHeight="1">
      <c r="A583" s="175">
        <v>44496</v>
      </c>
      <c r="B583" s="50">
        <v>186.52600000000001</v>
      </c>
      <c r="C583" s="50">
        <v>207.3613</v>
      </c>
      <c r="D583" s="50">
        <v>79.438000000000002</v>
      </c>
      <c r="E583" s="50">
        <v>16.98</v>
      </c>
      <c r="F583" s="51">
        <v>4.8200000000000001E-4</v>
      </c>
      <c r="G583" s="51">
        <v>5.0289999999999996E-3</v>
      </c>
      <c r="H583" s="51">
        <v>7.7190000000000002E-3</v>
      </c>
      <c r="I583" s="51">
        <v>1.15E-2</v>
      </c>
      <c r="J583" s="51">
        <v>1.5413E-2</v>
      </c>
      <c r="K583" s="51">
        <v>1.4043999999999999E-2</v>
      </c>
      <c r="L583" s="51">
        <v>1.9507E-2</v>
      </c>
      <c r="M583" s="51">
        <v>7.7190000000000002E-3</v>
      </c>
      <c r="N583" s="51">
        <v>2.6700000000000002E-2</v>
      </c>
      <c r="O583" s="52">
        <v>147.1601</v>
      </c>
      <c r="P583" s="50">
        <v>1630</v>
      </c>
      <c r="Q583" s="52">
        <v>2073.3000000000002</v>
      </c>
      <c r="R583" s="50">
        <v>8559.2999999999993</v>
      </c>
      <c r="S583" s="30">
        <v>93.813000000000002</v>
      </c>
      <c r="T583" s="50">
        <v>6.3857999999999997</v>
      </c>
      <c r="U583" s="50">
        <v>6.3829000000000002</v>
      </c>
      <c r="V583" s="50" t="s">
        <v>379</v>
      </c>
      <c r="W583" s="22" t="s">
        <v>379</v>
      </c>
      <c r="X583" s="22" t="s">
        <v>379</v>
      </c>
    </row>
    <row r="584" spans="1:24" ht="18.75" customHeight="1">
      <c r="A584" s="175">
        <v>44495</v>
      </c>
      <c r="B584" s="50">
        <v>186.05500000000001</v>
      </c>
      <c r="C584" s="50">
        <v>207.64400000000001</v>
      </c>
      <c r="D584" s="50">
        <v>83.454999999999998</v>
      </c>
      <c r="E584" s="50">
        <v>15.98</v>
      </c>
      <c r="F584" s="51">
        <v>4.8200000000000001E-4</v>
      </c>
      <c r="G584" s="51">
        <v>4.3959999999999997E-3</v>
      </c>
      <c r="H584" s="51">
        <v>7.5570000000000003E-3</v>
      </c>
      <c r="I584" s="51">
        <v>1.1745E-2</v>
      </c>
      <c r="J584" s="51">
        <v>1.6079E-2</v>
      </c>
      <c r="K584" s="51">
        <v>1.4498E-2</v>
      </c>
      <c r="L584" s="51">
        <v>2.0407000000000002E-2</v>
      </c>
      <c r="M584" s="51">
        <v>7.5570000000000003E-3</v>
      </c>
      <c r="N584" s="51">
        <v>2.6630000000000001E-2</v>
      </c>
      <c r="O584" s="52">
        <v>147.11699999999999</v>
      </c>
      <c r="P584" s="50">
        <v>1630</v>
      </c>
      <c r="Q584" s="52">
        <v>2073.3000000000002</v>
      </c>
      <c r="R584" s="50">
        <v>8559.2999999999993</v>
      </c>
      <c r="S584" s="30">
        <v>93.641999999999996</v>
      </c>
      <c r="T584" s="50">
        <v>6.3849999999999998</v>
      </c>
      <c r="U584" s="50">
        <v>6.3837000000000002</v>
      </c>
      <c r="V584" s="50" t="s">
        <v>379</v>
      </c>
      <c r="W584" s="22" t="s">
        <v>379</v>
      </c>
      <c r="X584" s="22" t="s">
        <v>379</v>
      </c>
    </row>
    <row r="585" spans="1:24" ht="18.75" customHeight="1">
      <c r="A585" s="175">
        <v>44494</v>
      </c>
      <c r="B585" s="50">
        <v>185.8853</v>
      </c>
      <c r="C585" s="50">
        <v>209.2715</v>
      </c>
      <c r="D585" s="50">
        <v>83.454999999999998</v>
      </c>
      <c r="E585" s="50">
        <v>15.24</v>
      </c>
      <c r="F585" s="51">
        <v>4.8200000000000001E-4</v>
      </c>
      <c r="G585" s="51">
        <v>4.3530000000000001E-3</v>
      </c>
      <c r="H585" s="51">
        <v>7.4489999999999999E-3</v>
      </c>
      <c r="I585" s="51">
        <v>1.1710999999999999E-2</v>
      </c>
      <c r="J585" s="51">
        <v>1.6306999999999999E-2</v>
      </c>
      <c r="K585" s="51">
        <v>1.4593E-2</v>
      </c>
      <c r="L585" s="51">
        <v>2.0812000000000001E-2</v>
      </c>
      <c r="M585" s="51">
        <v>7.4489999999999999E-3</v>
      </c>
      <c r="N585" s="51">
        <v>2.6550000000000001E-2</v>
      </c>
      <c r="O585" s="52">
        <v>147.13589999999999</v>
      </c>
      <c r="P585" s="50">
        <v>1630</v>
      </c>
      <c r="Q585" s="52">
        <v>2073.3000000000002</v>
      </c>
      <c r="R585" s="50">
        <v>8559.2999999999993</v>
      </c>
      <c r="S585" s="30">
        <v>93.77</v>
      </c>
      <c r="T585" s="50">
        <v>6.3932000000000002</v>
      </c>
      <c r="U585" s="50">
        <v>6.3941999999999997</v>
      </c>
      <c r="V585" s="50" t="s">
        <v>379</v>
      </c>
      <c r="W585" s="22" t="s">
        <v>379</v>
      </c>
      <c r="X585" s="22" t="s">
        <v>379</v>
      </c>
    </row>
    <row r="586" spans="1:24" ht="18.75" customHeight="1">
      <c r="A586" s="175">
        <v>44491</v>
      </c>
      <c r="B586" s="50">
        <v>185.77340000000001</v>
      </c>
      <c r="C586" s="50">
        <v>209.97479999999999</v>
      </c>
      <c r="D586" s="50">
        <v>83.454999999999998</v>
      </c>
      <c r="E586" s="50">
        <v>15.43</v>
      </c>
      <c r="F586" s="51">
        <v>5.0699999999999996E-4</v>
      </c>
      <c r="G586" s="51">
        <v>4.5339999999999998E-3</v>
      </c>
      <c r="H586" s="51">
        <v>7.6880000000000004E-3</v>
      </c>
      <c r="I586" s="51">
        <v>1.1957000000000001E-2</v>
      </c>
      <c r="J586" s="51">
        <v>1.6324000000000002E-2</v>
      </c>
      <c r="K586" s="51">
        <v>1.4711999999999999E-2</v>
      </c>
      <c r="L586" s="51">
        <v>2.0683E-2</v>
      </c>
      <c r="M586" s="51">
        <v>7.6880000000000004E-3</v>
      </c>
      <c r="N586" s="51">
        <v>2.6620000000000001E-2</v>
      </c>
      <c r="O586" s="52">
        <v>147.16759999999999</v>
      </c>
      <c r="P586" s="50">
        <v>1630</v>
      </c>
      <c r="Q586" s="52">
        <v>2073.3000000000002</v>
      </c>
      <c r="R586" s="50">
        <v>8559.2999999999993</v>
      </c>
      <c r="S586" s="30">
        <v>93.558000000000007</v>
      </c>
      <c r="T586" s="50">
        <v>6.3929999999999998</v>
      </c>
      <c r="U586" s="50">
        <v>6.3945999999999996</v>
      </c>
      <c r="V586" s="50" t="s">
        <v>379</v>
      </c>
      <c r="W586" s="22" t="s">
        <v>379</v>
      </c>
      <c r="X586" s="22" t="s">
        <v>379</v>
      </c>
    </row>
    <row r="587" spans="1:24" ht="18.75" customHeight="1">
      <c r="A587" s="175">
        <v>44490</v>
      </c>
      <c r="B587" s="50">
        <v>185.4863</v>
      </c>
      <c r="C587" s="50">
        <v>209.93889999999999</v>
      </c>
      <c r="D587" s="50">
        <v>82.688000000000002</v>
      </c>
      <c r="E587" s="50">
        <v>15.01</v>
      </c>
      <c r="F587" s="51">
        <v>4.5600000000000003E-4</v>
      </c>
      <c r="G587" s="51">
        <v>4.5450000000000004E-3</v>
      </c>
      <c r="H587" s="51">
        <v>7.9509999999999997E-3</v>
      </c>
      <c r="I587" s="51">
        <v>1.2397E-2</v>
      </c>
      <c r="J587" s="51">
        <v>1.7010999999999998E-2</v>
      </c>
      <c r="K587" s="51">
        <v>1.5334E-2</v>
      </c>
      <c r="L587" s="51">
        <v>2.1474E-2</v>
      </c>
      <c r="M587" s="51">
        <v>7.9509999999999997E-3</v>
      </c>
      <c r="N587" s="51">
        <v>2.6589999999999999E-2</v>
      </c>
      <c r="O587" s="52">
        <v>147.19139999999999</v>
      </c>
      <c r="P587" s="50">
        <v>1630</v>
      </c>
      <c r="Q587" s="52">
        <v>2073.3000000000002</v>
      </c>
      <c r="R587" s="50">
        <v>8559.2999999999993</v>
      </c>
      <c r="S587" s="30">
        <v>93.733999999999995</v>
      </c>
      <c r="T587" s="50">
        <v>6.3826000000000001</v>
      </c>
      <c r="U587" s="50">
        <v>6.3762999999999996</v>
      </c>
      <c r="V587" s="50" t="s">
        <v>379</v>
      </c>
      <c r="W587" s="22" t="s">
        <v>379</v>
      </c>
      <c r="X587" s="22" t="s">
        <v>379</v>
      </c>
    </row>
    <row r="588" spans="1:24" ht="18.75" customHeight="1">
      <c r="A588" s="175">
        <v>44489</v>
      </c>
      <c r="B588" s="50">
        <v>185.7714</v>
      </c>
      <c r="C588" s="50">
        <v>212.31530000000001</v>
      </c>
      <c r="D588" s="50">
        <v>82.688000000000002</v>
      </c>
      <c r="E588" s="50">
        <v>15.49</v>
      </c>
      <c r="F588" s="51">
        <v>4.3100000000000001E-4</v>
      </c>
      <c r="G588" s="51">
        <v>3.8539999999999998E-3</v>
      </c>
      <c r="H588" s="51">
        <v>7.1510000000000002E-3</v>
      </c>
      <c r="I588" s="51">
        <v>1.1653E-2</v>
      </c>
      <c r="J588" s="51">
        <v>1.6566999999999998E-2</v>
      </c>
      <c r="K588" s="51">
        <v>1.4756999999999999E-2</v>
      </c>
      <c r="L588" s="51">
        <v>2.1343000000000001E-2</v>
      </c>
      <c r="M588" s="51">
        <v>7.1510000000000002E-3</v>
      </c>
      <c r="N588" s="51">
        <v>2.6929999999999999E-2</v>
      </c>
      <c r="O588" s="52">
        <v>147.14920000000001</v>
      </c>
      <c r="P588" s="50">
        <v>1630</v>
      </c>
      <c r="Q588" s="52">
        <v>2073.3000000000002</v>
      </c>
      <c r="R588" s="50">
        <v>8559.2999999999993</v>
      </c>
      <c r="S588" s="30">
        <v>93.953000000000003</v>
      </c>
      <c r="T588" s="50">
        <v>6.4298000000000002</v>
      </c>
      <c r="U588" s="50">
        <v>6.4278000000000004</v>
      </c>
      <c r="V588" s="50" t="s">
        <v>379</v>
      </c>
      <c r="W588" s="22" t="s">
        <v>379</v>
      </c>
      <c r="X588" s="22" t="s">
        <v>379</v>
      </c>
    </row>
    <row r="589" spans="1:24" ht="18.75" customHeight="1">
      <c r="A589" s="175">
        <v>44488</v>
      </c>
      <c r="B589" s="50">
        <v>185.7167</v>
      </c>
      <c r="C589" s="50">
        <v>211.9307</v>
      </c>
      <c r="D589" s="50">
        <v>84.125</v>
      </c>
      <c r="E589" s="50">
        <v>15.7</v>
      </c>
      <c r="F589" s="51">
        <v>4.06E-4</v>
      </c>
      <c r="G589" s="51">
        <v>3.9529999999999999E-3</v>
      </c>
      <c r="H589" s="51">
        <v>7.1510000000000002E-3</v>
      </c>
      <c r="I589" s="51">
        <v>1.1619000000000001E-2</v>
      </c>
      <c r="J589" s="51">
        <v>1.6372000000000001E-2</v>
      </c>
      <c r="K589" s="51">
        <v>1.4659999999999999E-2</v>
      </c>
      <c r="L589" s="51">
        <v>2.0847000000000001E-2</v>
      </c>
      <c r="M589" s="51">
        <v>7.1510000000000002E-3</v>
      </c>
      <c r="N589" s="51">
        <v>2.716E-2</v>
      </c>
      <c r="O589" s="52">
        <v>147.18100000000001</v>
      </c>
      <c r="P589" s="50">
        <v>1630</v>
      </c>
      <c r="Q589" s="52">
        <v>2073.3000000000002</v>
      </c>
      <c r="R589" s="50">
        <v>8559.2999999999993</v>
      </c>
      <c r="S589" s="30">
        <v>93.936999999999998</v>
      </c>
      <c r="T589" s="50">
        <v>6.4356</v>
      </c>
      <c r="U589" s="50">
        <v>6.4345999999999997</v>
      </c>
      <c r="V589" s="50" t="s">
        <v>379</v>
      </c>
      <c r="W589" s="22" t="s">
        <v>379</v>
      </c>
      <c r="X589" s="22" t="s">
        <v>379</v>
      </c>
    </row>
    <row r="590" spans="1:24" ht="18.75" customHeight="1">
      <c r="A590" s="175">
        <v>44487</v>
      </c>
      <c r="B590" s="50">
        <v>185.90090000000001</v>
      </c>
      <c r="C590" s="50">
        <v>210.72059999999999</v>
      </c>
      <c r="D590" s="50">
        <v>84.528000000000006</v>
      </c>
      <c r="E590" s="50">
        <v>16.309999999999999</v>
      </c>
      <c r="F590" s="51">
        <v>4.06E-4</v>
      </c>
      <c r="G590" s="51">
        <v>4.254E-3</v>
      </c>
      <c r="H590" s="51">
        <v>7.3619999999999996E-3</v>
      </c>
      <c r="I590" s="51">
        <v>1.17E-2</v>
      </c>
      <c r="J590" s="51">
        <v>1.6001999999999999E-2</v>
      </c>
      <c r="K590" s="51">
        <v>1.4515999999999999E-2</v>
      </c>
      <c r="L590" s="51">
        <v>2.0336E-2</v>
      </c>
      <c r="M590" s="51">
        <v>7.3619999999999996E-3</v>
      </c>
      <c r="N590" s="51">
        <v>2.733E-2</v>
      </c>
      <c r="O590" s="52">
        <v>147.1677</v>
      </c>
      <c r="P590" s="50">
        <v>1630</v>
      </c>
      <c r="Q590" s="52">
        <v>2073.3000000000002</v>
      </c>
      <c r="R590" s="50">
        <v>8559.2999999999993</v>
      </c>
      <c r="S590" s="30">
        <v>93.956000000000003</v>
      </c>
      <c r="T590" s="50">
        <v>6.4397000000000002</v>
      </c>
      <c r="U590" s="50">
        <v>6.4359000000000002</v>
      </c>
      <c r="V590" s="50" t="s">
        <v>379</v>
      </c>
      <c r="W590" s="22" t="s">
        <v>379</v>
      </c>
      <c r="X590" s="22" t="s">
        <v>379</v>
      </c>
    </row>
    <row r="591" spans="1:24" ht="18.75" customHeight="1">
      <c r="A591" s="175">
        <v>44484</v>
      </c>
      <c r="B591" s="50">
        <v>185.6575</v>
      </c>
      <c r="C591" s="50">
        <v>203.5137</v>
      </c>
      <c r="D591" s="50">
        <v>94.25</v>
      </c>
      <c r="E591" s="50">
        <v>16.3</v>
      </c>
      <c r="F591" s="51">
        <v>4.3100000000000001E-4</v>
      </c>
      <c r="G591" s="51">
        <v>3.9490000000000003E-3</v>
      </c>
      <c r="H591" s="51">
        <v>6.9369999999999996E-3</v>
      </c>
      <c r="I591" s="51">
        <v>1.1254999999999999E-2</v>
      </c>
      <c r="J591" s="51">
        <v>1.5703000000000002E-2</v>
      </c>
      <c r="K591" s="51">
        <v>1.4086E-2</v>
      </c>
      <c r="L591" s="51">
        <v>2.0414000000000002E-2</v>
      </c>
      <c r="M591" s="51">
        <v>6.9369999999999996E-3</v>
      </c>
      <c r="N591" s="51">
        <v>2.6079999999999999E-2</v>
      </c>
      <c r="O591" s="52">
        <v>147.15620000000001</v>
      </c>
      <c r="P591" s="50">
        <v>1630</v>
      </c>
      <c r="Q591" s="52">
        <v>2073.3000000000002</v>
      </c>
      <c r="R591" s="50">
        <v>8559.2999999999993</v>
      </c>
      <c r="S591" s="30">
        <v>94.08</v>
      </c>
      <c r="T591" s="50">
        <v>6.4283999999999999</v>
      </c>
      <c r="U591" s="50">
        <v>6.4280999999999997</v>
      </c>
      <c r="V591" s="50" t="s">
        <v>379</v>
      </c>
      <c r="W591" s="22" t="s">
        <v>379</v>
      </c>
      <c r="X591" s="22" t="s">
        <v>379</v>
      </c>
    </row>
    <row r="592" spans="1:24" ht="18.75" customHeight="1">
      <c r="A592" s="175">
        <v>44483</v>
      </c>
      <c r="B592" s="50">
        <v>185.77080000000001</v>
      </c>
      <c r="C592" s="50">
        <v>200.19649999999999</v>
      </c>
      <c r="D592" s="50">
        <v>94.25</v>
      </c>
      <c r="E592" s="50">
        <v>16.86</v>
      </c>
      <c r="F592" s="51">
        <v>3.5500000000000001E-4</v>
      </c>
      <c r="G592" s="51">
        <v>3.6020000000000002E-3</v>
      </c>
      <c r="H592" s="51">
        <v>6.3550000000000004E-3</v>
      </c>
      <c r="I592" s="51">
        <v>1.0500000000000001E-2</v>
      </c>
      <c r="J592" s="51">
        <v>1.5107000000000001E-2</v>
      </c>
      <c r="K592" s="51">
        <v>1.3372999999999999E-2</v>
      </c>
      <c r="L592" s="51">
        <v>2.0146000000000001E-2</v>
      </c>
      <c r="M592" s="51">
        <v>6.3550000000000004E-3</v>
      </c>
      <c r="N592" s="51">
        <v>2.589E-2</v>
      </c>
      <c r="O592" s="52">
        <v>147.1602</v>
      </c>
      <c r="P592" s="50">
        <v>1630</v>
      </c>
      <c r="Q592" s="52">
        <v>2073.3000000000002</v>
      </c>
      <c r="R592" s="50">
        <v>8559.2999999999993</v>
      </c>
      <c r="S592" s="30">
        <v>94.516000000000005</v>
      </c>
      <c r="T592" s="50">
        <v>6.4489000000000001</v>
      </c>
      <c r="U592" s="50">
        <v>6.4558</v>
      </c>
      <c r="V592" s="50" t="s">
        <v>379</v>
      </c>
      <c r="W592" s="22" t="s">
        <v>379</v>
      </c>
      <c r="X592" s="22" t="s">
        <v>379</v>
      </c>
    </row>
    <row r="593" spans="1:24" ht="18.75" customHeight="1">
      <c r="A593" s="175">
        <v>44482</v>
      </c>
      <c r="B593" s="50">
        <v>185.57919999999999</v>
      </c>
      <c r="C593" s="50">
        <v>201.68860000000001</v>
      </c>
      <c r="D593" s="50">
        <v>94.25</v>
      </c>
      <c r="E593" s="50">
        <v>18.64</v>
      </c>
      <c r="F593" s="51">
        <v>4.06E-4</v>
      </c>
      <c r="G593" s="51">
        <v>3.5799999999999998E-3</v>
      </c>
      <c r="H593" s="51">
        <v>6.4869999999999997E-3</v>
      </c>
      <c r="I593" s="51">
        <v>1.0695E-2</v>
      </c>
      <c r="J593" s="51">
        <v>1.5368E-2</v>
      </c>
      <c r="K593" s="51">
        <v>1.3632999999999999E-2</v>
      </c>
      <c r="L593" s="51">
        <v>2.0286999999999999E-2</v>
      </c>
      <c r="M593" s="51">
        <v>6.4869999999999997E-3</v>
      </c>
      <c r="N593" s="51">
        <v>2.5999999999999999E-2</v>
      </c>
      <c r="O593" s="52">
        <v>147.17140000000001</v>
      </c>
      <c r="P593" s="50">
        <v>1630</v>
      </c>
      <c r="Q593" s="52">
        <v>2073.3000000000002</v>
      </c>
      <c r="R593" s="50">
        <v>8559.2999999999993</v>
      </c>
      <c r="S593" s="30">
        <v>94.316000000000003</v>
      </c>
      <c r="T593" s="50">
        <v>6.4505999999999997</v>
      </c>
      <c r="U593" s="50">
        <v>6.4591000000000003</v>
      </c>
      <c r="V593" s="50" t="s">
        <v>379</v>
      </c>
      <c r="W593" s="22" t="s">
        <v>379</v>
      </c>
      <c r="X593" s="22" t="s">
        <v>379</v>
      </c>
    </row>
    <row r="594" spans="1:24" ht="18.75" customHeight="1">
      <c r="A594" s="175">
        <v>44481</v>
      </c>
      <c r="B594" s="50">
        <v>185.43870000000001</v>
      </c>
      <c r="C594" s="50">
        <v>201.32380000000001</v>
      </c>
      <c r="D594" s="50">
        <v>94.343999999999994</v>
      </c>
      <c r="E594" s="50">
        <v>19.850000000000001</v>
      </c>
      <c r="F594" s="51">
        <v>4.06E-4</v>
      </c>
      <c r="G594" s="51">
        <v>3.3790000000000001E-3</v>
      </c>
      <c r="H594" s="51">
        <v>6.0179999999999999E-3</v>
      </c>
      <c r="I594" s="51">
        <v>1.0710000000000001E-2</v>
      </c>
      <c r="J594" s="51">
        <v>1.5768999999999998E-2</v>
      </c>
      <c r="K594" s="51">
        <v>1.3846000000000001E-2</v>
      </c>
      <c r="L594" s="51">
        <v>2.0954E-2</v>
      </c>
      <c r="M594" s="51">
        <v>6.0179999999999999E-3</v>
      </c>
      <c r="N594" s="51">
        <v>2.5899999999999999E-2</v>
      </c>
      <c r="O594" s="52">
        <v>147.2388</v>
      </c>
      <c r="P594" s="50">
        <v>1630</v>
      </c>
      <c r="Q594" s="52">
        <v>2073.3000000000002</v>
      </c>
      <c r="R594" s="50">
        <v>8559.2999999999993</v>
      </c>
      <c r="S594" s="30">
        <v>94.066999999999993</v>
      </c>
      <c r="T594" s="50">
        <v>6.4436999999999998</v>
      </c>
      <c r="U594" s="50">
        <v>6.4455</v>
      </c>
      <c r="V594" s="50" t="s">
        <v>379</v>
      </c>
      <c r="W594" s="22" t="s">
        <v>379</v>
      </c>
      <c r="X594" s="22" t="s">
        <v>379</v>
      </c>
    </row>
    <row r="595" spans="1:24" ht="18.75" customHeight="1">
      <c r="A595" s="175">
        <v>44480</v>
      </c>
      <c r="B595" s="50">
        <v>185.88470000000001</v>
      </c>
      <c r="C595" s="50">
        <v>211.2525</v>
      </c>
      <c r="D595" s="50">
        <v>97.75</v>
      </c>
      <c r="E595" s="50">
        <v>20</v>
      </c>
      <c r="F595" s="51">
        <v>4.5600000000000003E-4</v>
      </c>
      <c r="G595" s="51">
        <v>3.1779999999999998E-3</v>
      </c>
      <c r="H595" s="51">
        <v>5.7999999999999996E-3</v>
      </c>
      <c r="I595" s="51">
        <v>1.0595E-2</v>
      </c>
      <c r="J595" s="51">
        <v>1.6118E-2</v>
      </c>
      <c r="K595" s="51">
        <v>1.3964000000000001E-2</v>
      </c>
      <c r="L595" s="51">
        <v>2.164E-2</v>
      </c>
      <c r="M595" s="51">
        <v>5.7999999999999996E-3</v>
      </c>
      <c r="N595" s="51">
        <v>2.589E-2</v>
      </c>
      <c r="O595" s="52">
        <v>147.37909999999999</v>
      </c>
      <c r="P595" s="50">
        <v>1630</v>
      </c>
      <c r="Q595" s="52">
        <v>2073.3000000000002</v>
      </c>
      <c r="R595" s="50">
        <v>8559.2999999999993</v>
      </c>
      <c r="S595" s="30">
        <v>94.216999999999999</v>
      </c>
      <c r="T595" s="50">
        <v>6.4447999999999999</v>
      </c>
      <c r="U595" s="50">
        <v>6.4523999999999999</v>
      </c>
      <c r="V595" s="50" t="s">
        <v>379</v>
      </c>
      <c r="W595" s="22" t="s">
        <v>379</v>
      </c>
      <c r="X595" s="22" t="s">
        <v>379</v>
      </c>
    </row>
    <row r="596" spans="1:24" ht="18.75" customHeight="1">
      <c r="A596" s="175">
        <v>44477</v>
      </c>
      <c r="B596" s="50">
        <v>185.88470000000001</v>
      </c>
      <c r="C596" s="50">
        <v>211.2525</v>
      </c>
      <c r="D596" s="50">
        <v>88.313000000000002</v>
      </c>
      <c r="E596" s="50">
        <v>18.77</v>
      </c>
      <c r="F596" s="51">
        <v>4.5600000000000003E-4</v>
      </c>
      <c r="G596" s="51">
        <v>3.1779999999999998E-3</v>
      </c>
      <c r="H596" s="51">
        <v>5.7999999999999996E-3</v>
      </c>
      <c r="I596" s="51">
        <v>1.0595E-2</v>
      </c>
      <c r="J596" s="51">
        <v>1.6118E-2</v>
      </c>
      <c r="K596" s="51">
        <v>1.3964000000000001E-2</v>
      </c>
      <c r="L596" s="51">
        <v>2.164E-2</v>
      </c>
      <c r="M596" s="51">
        <v>5.7999999999999996E-3</v>
      </c>
      <c r="N596" s="51">
        <v>2.5600000000000001E-2</v>
      </c>
      <c r="O596" s="52">
        <v>147.3657</v>
      </c>
      <c r="P596" s="50">
        <v>1630</v>
      </c>
      <c r="Q596" s="52">
        <v>2073.3000000000002</v>
      </c>
      <c r="R596" s="50">
        <v>8559.2999999999993</v>
      </c>
      <c r="S596" s="30">
        <v>94.266000000000005</v>
      </c>
      <c r="T596" s="50">
        <v>6.4447999999999999</v>
      </c>
      <c r="U596" s="50">
        <v>6.4539999999999997</v>
      </c>
      <c r="V596" s="50" t="s">
        <v>379</v>
      </c>
      <c r="W596" s="22" t="s">
        <v>379</v>
      </c>
      <c r="X596" s="22" t="s">
        <v>379</v>
      </c>
    </row>
    <row r="597" spans="1:24" ht="18.75" customHeight="1">
      <c r="A597" s="175">
        <v>44476</v>
      </c>
      <c r="B597" s="50">
        <v>186.26910000000001</v>
      </c>
      <c r="C597" s="50">
        <v>213.70050000000001</v>
      </c>
      <c r="D597" s="50">
        <v>87.231999999999999</v>
      </c>
      <c r="E597" s="50">
        <v>19.54</v>
      </c>
      <c r="F597" s="51">
        <v>4.3100000000000001E-4</v>
      </c>
      <c r="G597" s="51">
        <v>3.055E-3</v>
      </c>
      <c r="H597" s="51">
        <v>5.6030000000000003E-3</v>
      </c>
      <c r="I597" s="51">
        <v>1.0218E-2</v>
      </c>
      <c r="J597" s="51">
        <v>1.5729E-2</v>
      </c>
      <c r="K597" s="51">
        <v>1.3559E-2</v>
      </c>
      <c r="L597" s="51">
        <v>2.1263000000000001E-2</v>
      </c>
      <c r="M597" s="51">
        <v>5.6030000000000003E-3</v>
      </c>
      <c r="N597" s="51">
        <v>2.5340000000000001E-2</v>
      </c>
      <c r="O597" s="52">
        <v>147.35230000000001</v>
      </c>
      <c r="P597" s="50">
        <v>1630</v>
      </c>
      <c r="Q597" s="52">
        <v>2073.3000000000002</v>
      </c>
      <c r="R597" s="50">
        <v>8559.2999999999993</v>
      </c>
      <c r="S597" s="30">
        <v>93.974999999999994</v>
      </c>
      <c r="T597" s="50">
        <v>6.4447999999999999</v>
      </c>
      <c r="U597" s="50">
        <v>6.4493</v>
      </c>
      <c r="V597" s="50" t="s">
        <v>379</v>
      </c>
      <c r="W597" s="22" t="s">
        <v>379</v>
      </c>
      <c r="X597" s="22" t="s">
        <v>379</v>
      </c>
    </row>
    <row r="598" spans="1:24" ht="18.75" customHeight="1">
      <c r="A598" s="175">
        <v>44475</v>
      </c>
      <c r="B598" s="50">
        <v>186.7474</v>
      </c>
      <c r="C598" s="50">
        <v>219.51240000000001</v>
      </c>
      <c r="D598" s="50">
        <v>90.5</v>
      </c>
      <c r="E598" s="50">
        <v>21</v>
      </c>
      <c r="F598" s="51">
        <v>4.06E-4</v>
      </c>
      <c r="G598" s="51">
        <v>2.9350000000000001E-3</v>
      </c>
      <c r="H598" s="51">
        <v>5.3330000000000001E-3</v>
      </c>
      <c r="I598" s="51">
        <v>9.8130000000000005E-3</v>
      </c>
      <c r="J598" s="51">
        <v>1.5206000000000001E-2</v>
      </c>
      <c r="K598" s="51">
        <v>1.3110999999999999E-2</v>
      </c>
      <c r="L598" s="51">
        <v>2.0788999999999998E-2</v>
      </c>
      <c r="M598" s="51">
        <v>5.3330000000000001E-3</v>
      </c>
      <c r="N598" s="51">
        <v>2.5340000000000001E-2</v>
      </c>
      <c r="O598" s="52">
        <v>147.3389</v>
      </c>
      <c r="P598" s="50">
        <v>1630</v>
      </c>
      <c r="Q598" s="52">
        <v>2073.3000000000002</v>
      </c>
      <c r="R598" s="50">
        <v>8559.2999999999993</v>
      </c>
      <c r="S598" s="30">
        <v>93.775999999999996</v>
      </c>
      <c r="T598" s="50">
        <v>6.4447999999999999</v>
      </c>
      <c r="U598" s="50">
        <v>6.4504999999999999</v>
      </c>
      <c r="V598" s="50" t="s">
        <v>379</v>
      </c>
      <c r="W598" s="22" t="s">
        <v>379</v>
      </c>
      <c r="X598" s="22" t="s">
        <v>379</v>
      </c>
    </row>
    <row r="599" spans="1:24" ht="18.75" customHeight="1">
      <c r="A599" s="175">
        <v>44474</v>
      </c>
      <c r="B599" s="50">
        <v>186.77760000000001</v>
      </c>
      <c r="C599" s="50">
        <v>221.37450000000001</v>
      </c>
      <c r="D599" s="50">
        <v>89.677000000000007</v>
      </c>
      <c r="E599" s="50">
        <v>21.3</v>
      </c>
      <c r="F599" s="51">
        <v>3.5500000000000001E-4</v>
      </c>
      <c r="G599" s="51">
        <v>2.836E-3</v>
      </c>
      <c r="H599" s="51">
        <v>5.1700000000000001E-3</v>
      </c>
      <c r="I599" s="51">
        <v>9.7319999999999993E-3</v>
      </c>
      <c r="J599" s="51">
        <v>1.5258000000000001E-2</v>
      </c>
      <c r="K599" s="51">
        <v>1.3087E-2</v>
      </c>
      <c r="L599" s="51">
        <v>2.0952999999999999E-2</v>
      </c>
      <c r="M599" s="51">
        <v>5.1700000000000001E-3</v>
      </c>
      <c r="N599" s="51">
        <v>2.5340000000000001E-2</v>
      </c>
      <c r="O599" s="52">
        <v>147.2987</v>
      </c>
      <c r="P599" s="50">
        <v>1630</v>
      </c>
      <c r="Q599" s="52">
        <v>2073.3000000000002</v>
      </c>
      <c r="R599" s="50">
        <v>8559.2999999999993</v>
      </c>
      <c r="S599" s="30">
        <v>94.034999999999997</v>
      </c>
      <c r="T599" s="50">
        <v>6.4447999999999999</v>
      </c>
      <c r="U599" s="50">
        <v>6.4368999999999996</v>
      </c>
      <c r="V599" s="50" t="s">
        <v>379</v>
      </c>
      <c r="W599" s="22" t="s">
        <v>379</v>
      </c>
      <c r="X599" s="22" t="s">
        <v>379</v>
      </c>
    </row>
    <row r="600" spans="1:24" ht="18.75" customHeight="1">
      <c r="A600" s="175">
        <v>44473</v>
      </c>
      <c r="B600" s="50">
        <v>187.31630000000001</v>
      </c>
      <c r="C600" s="50">
        <v>227.28319999999999</v>
      </c>
      <c r="D600" s="50">
        <v>85.063000000000002</v>
      </c>
      <c r="E600" s="50">
        <v>22.96</v>
      </c>
      <c r="F600" s="51">
        <v>2.5300000000000002E-4</v>
      </c>
      <c r="G600" s="51">
        <v>2.7759999999999998E-3</v>
      </c>
      <c r="H600" s="51">
        <v>4.9810000000000002E-3</v>
      </c>
      <c r="I600" s="51">
        <v>9.4409999999999997E-3</v>
      </c>
      <c r="J600" s="51">
        <v>1.4789E-2</v>
      </c>
      <c r="K600" s="51">
        <v>1.2687E-2</v>
      </c>
      <c r="L600" s="51">
        <v>2.0441999999999998E-2</v>
      </c>
      <c r="M600" s="51">
        <v>4.9810000000000002E-3</v>
      </c>
      <c r="N600" s="51">
        <v>2.5340000000000001E-2</v>
      </c>
      <c r="O600" s="52">
        <v>147.28530000000001</v>
      </c>
      <c r="P600" s="50">
        <v>1630</v>
      </c>
      <c r="Q600" s="52">
        <v>2073.3000000000002</v>
      </c>
      <c r="R600" s="50">
        <v>8559.2999999999993</v>
      </c>
      <c r="S600" s="30">
        <v>94.23</v>
      </c>
      <c r="T600" s="50">
        <v>6.4447999999999999</v>
      </c>
      <c r="U600" s="50">
        <v>6.4492000000000003</v>
      </c>
      <c r="V600" s="50" t="s">
        <v>379</v>
      </c>
      <c r="W600" s="22" t="s">
        <v>379</v>
      </c>
      <c r="X600" s="22" t="s">
        <v>379</v>
      </c>
    </row>
    <row r="601" spans="1:24" ht="18.75" customHeight="1">
      <c r="A601" s="175">
        <v>44470</v>
      </c>
      <c r="B601" s="50">
        <v>187.32759999999999</v>
      </c>
      <c r="C601" s="50">
        <v>228.167</v>
      </c>
      <c r="D601" s="50">
        <v>85.063000000000002</v>
      </c>
      <c r="E601" s="50">
        <v>21.15</v>
      </c>
      <c r="F601" s="51">
        <v>3.0400000000000002E-4</v>
      </c>
      <c r="G601" s="51">
        <v>2.6380000000000002E-3</v>
      </c>
      <c r="H601" s="51">
        <v>4.8459999999999996E-3</v>
      </c>
      <c r="I601" s="51">
        <v>9.2800000000000001E-3</v>
      </c>
      <c r="J601" s="51">
        <v>1.4616000000000001E-2</v>
      </c>
      <c r="K601" s="51">
        <v>1.2522999999999999E-2</v>
      </c>
      <c r="L601" s="51">
        <v>2.0286999999999999E-2</v>
      </c>
      <c r="M601" s="51">
        <v>4.8459999999999996E-3</v>
      </c>
      <c r="N601" s="51">
        <v>2.5340000000000001E-2</v>
      </c>
      <c r="O601" s="52">
        <v>147.2929</v>
      </c>
      <c r="P601" s="50">
        <v>1610</v>
      </c>
      <c r="Q601" s="52">
        <v>2079.5099999999998</v>
      </c>
      <c r="R601" s="50">
        <v>8427.2000000000007</v>
      </c>
      <c r="S601" s="30">
        <v>94.337999999999994</v>
      </c>
      <c r="T601" s="50">
        <v>6.4707999999999997</v>
      </c>
      <c r="U601" s="50">
        <v>6.4776999999999996</v>
      </c>
      <c r="V601" s="50" t="s">
        <v>379</v>
      </c>
      <c r="W601" s="22" t="s">
        <v>379</v>
      </c>
      <c r="X601" s="22" t="s">
        <v>379</v>
      </c>
    </row>
    <row r="602" spans="1:24" ht="18.75" customHeight="1">
      <c r="A602" s="175">
        <v>44469</v>
      </c>
      <c r="B602" s="50">
        <v>186.9967</v>
      </c>
      <c r="C602" s="50">
        <v>228.21969999999999</v>
      </c>
      <c r="D602" s="50">
        <v>85.063000000000002</v>
      </c>
      <c r="E602" s="50">
        <v>23.14</v>
      </c>
      <c r="F602" s="51">
        <v>3.3E-4</v>
      </c>
      <c r="G602" s="51">
        <v>2.7550000000000001E-3</v>
      </c>
      <c r="H602" s="51">
        <v>5.0829999999999998E-3</v>
      </c>
      <c r="I602" s="51">
        <v>9.6489999999999996E-3</v>
      </c>
      <c r="J602" s="51">
        <v>1.4873000000000001E-2</v>
      </c>
      <c r="K602" s="51">
        <v>1.2851E-2</v>
      </c>
      <c r="L602" s="51">
        <v>2.0448999999999998E-2</v>
      </c>
      <c r="M602" s="51">
        <v>5.0829999999999998E-3</v>
      </c>
      <c r="N602" s="51">
        <v>2.5340000000000001E-2</v>
      </c>
      <c r="O602" s="52">
        <v>147.2731</v>
      </c>
      <c r="P602" s="50">
        <v>1610</v>
      </c>
      <c r="Q602" s="52">
        <v>2079.5099999999998</v>
      </c>
      <c r="R602" s="50">
        <v>8427.2000000000007</v>
      </c>
      <c r="S602" s="30">
        <v>93.766000000000005</v>
      </c>
      <c r="T602" s="50">
        <v>6.4603000000000002</v>
      </c>
      <c r="U602" s="50">
        <v>6.4661999999999997</v>
      </c>
      <c r="V602" s="50" t="s">
        <v>379</v>
      </c>
      <c r="W602" s="22" t="s">
        <v>379</v>
      </c>
      <c r="X602" s="22" t="s">
        <v>379</v>
      </c>
    </row>
    <row r="603" spans="1:24" ht="18.75" customHeight="1">
      <c r="A603" s="175">
        <v>44468</v>
      </c>
      <c r="B603" s="50">
        <v>186.86070000000001</v>
      </c>
      <c r="C603" s="50">
        <v>228.4725</v>
      </c>
      <c r="D603" s="50">
        <v>87.156000000000006</v>
      </c>
      <c r="E603" s="50">
        <v>22.56</v>
      </c>
      <c r="F603" s="51">
        <v>3.0400000000000002E-4</v>
      </c>
      <c r="G603" s="51">
        <v>2.892E-3</v>
      </c>
      <c r="H603" s="51">
        <v>5.2420000000000001E-3</v>
      </c>
      <c r="I603" s="51">
        <v>9.9059999999999999E-3</v>
      </c>
      <c r="J603" s="51">
        <v>1.5167E-2</v>
      </c>
      <c r="K603" s="51">
        <v>1.3180000000000001E-2</v>
      </c>
      <c r="L603" s="51">
        <v>2.0604000000000001E-2</v>
      </c>
      <c r="M603" s="51">
        <v>5.2420000000000001E-3</v>
      </c>
      <c r="N603" s="51">
        <v>2.5350000000000001E-2</v>
      </c>
      <c r="O603" s="52">
        <v>147.29679999999999</v>
      </c>
      <c r="P603" s="50">
        <v>1610</v>
      </c>
      <c r="Q603" s="52">
        <v>2079.5099999999998</v>
      </c>
      <c r="R603" s="50">
        <v>8427.2000000000007</v>
      </c>
      <c r="S603" s="30">
        <v>93.382999999999996</v>
      </c>
      <c r="T603" s="50">
        <v>6.4569999999999999</v>
      </c>
      <c r="U603" s="50">
        <v>6.4580000000000002</v>
      </c>
      <c r="V603" s="50" t="s">
        <v>379</v>
      </c>
      <c r="W603" s="22" t="s">
        <v>379</v>
      </c>
      <c r="X603" s="22" t="s">
        <v>379</v>
      </c>
    </row>
    <row r="604" spans="1:24" ht="18.75" customHeight="1">
      <c r="A604" s="175">
        <v>44467</v>
      </c>
      <c r="B604" s="50">
        <v>186.89160000000001</v>
      </c>
      <c r="C604" s="50">
        <v>230.10059999999999</v>
      </c>
      <c r="D604" s="50">
        <v>87.933999999999997</v>
      </c>
      <c r="E604" s="50">
        <v>23.25</v>
      </c>
      <c r="F604" s="51">
        <v>2.5300000000000002E-4</v>
      </c>
      <c r="G604" s="51">
        <v>3.0100000000000001E-3</v>
      </c>
      <c r="H604" s="51">
        <v>5.5079999999999999E-3</v>
      </c>
      <c r="I604" s="51">
        <v>1.0196E-2</v>
      </c>
      <c r="J604" s="51">
        <v>1.5374000000000001E-2</v>
      </c>
      <c r="K604" s="51">
        <v>1.3311999999999999E-2</v>
      </c>
      <c r="L604" s="51">
        <v>2.086E-2</v>
      </c>
      <c r="M604" s="51">
        <v>5.5079999999999999E-3</v>
      </c>
      <c r="N604" s="51">
        <v>2.5399999999999999E-2</v>
      </c>
      <c r="O604" s="52">
        <v>147.25559999999999</v>
      </c>
      <c r="P604" s="50">
        <v>1610</v>
      </c>
      <c r="Q604" s="52">
        <v>2079.5099999999998</v>
      </c>
      <c r="R604" s="50">
        <v>8427.2000000000007</v>
      </c>
      <c r="S604" s="30">
        <v>93.326999999999998</v>
      </c>
      <c r="T604" s="50">
        <v>6.4661999999999997</v>
      </c>
      <c r="U604" s="50">
        <v>6.4619</v>
      </c>
      <c r="V604" s="50" t="s">
        <v>379</v>
      </c>
      <c r="W604" s="22" t="s">
        <v>379</v>
      </c>
      <c r="X604" s="22" t="s">
        <v>379</v>
      </c>
    </row>
    <row r="605" spans="1:24" ht="18.75" customHeight="1">
      <c r="A605" s="175">
        <v>44466</v>
      </c>
      <c r="B605" s="50">
        <v>187.2792</v>
      </c>
      <c r="C605" s="50">
        <v>230.43020000000001</v>
      </c>
      <c r="D605" s="50">
        <v>87.933999999999997</v>
      </c>
      <c r="E605" s="50">
        <v>18.760000000000002</v>
      </c>
      <c r="F605" s="51">
        <v>2.2800000000000001E-4</v>
      </c>
      <c r="G605" s="51">
        <v>2.7789999999999998E-3</v>
      </c>
      <c r="H605" s="51">
        <v>5.5329999999999997E-3</v>
      </c>
      <c r="I605" s="51">
        <v>9.8469999999999999E-3</v>
      </c>
      <c r="J605" s="51">
        <v>1.4871000000000001E-2</v>
      </c>
      <c r="K605" s="51">
        <v>1.2954E-2</v>
      </c>
      <c r="L605" s="51">
        <v>1.9944E-2</v>
      </c>
      <c r="M605" s="51">
        <v>5.5329999999999997E-3</v>
      </c>
      <c r="N605" s="51">
        <v>2.521E-2</v>
      </c>
      <c r="O605" s="52">
        <v>147.2458</v>
      </c>
      <c r="P605" s="50">
        <v>1610</v>
      </c>
      <c r="Q605" s="52">
        <v>2079.5099999999998</v>
      </c>
      <c r="R605" s="50">
        <v>8427.2000000000007</v>
      </c>
      <c r="S605" s="30">
        <v>93.084999999999994</v>
      </c>
      <c r="T605" s="50">
        <v>6.4588999999999999</v>
      </c>
      <c r="U605" s="50">
        <v>6.4623999999999997</v>
      </c>
      <c r="V605" s="50" t="s">
        <v>379</v>
      </c>
      <c r="W605" s="22" t="s">
        <v>379</v>
      </c>
      <c r="X605" s="22" t="s">
        <v>379</v>
      </c>
    </row>
    <row r="606" spans="1:24" ht="18.75" customHeight="1">
      <c r="A606" s="175">
        <v>44463</v>
      </c>
      <c r="B606" s="50">
        <v>187.48079999999999</v>
      </c>
      <c r="C606" s="50">
        <v>232.00700000000001</v>
      </c>
      <c r="D606" s="50">
        <v>84.938000000000002</v>
      </c>
      <c r="E606" s="50">
        <v>17.75</v>
      </c>
      <c r="F606" s="51">
        <v>2.5300000000000002E-4</v>
      </c>
      <c r="G606" s="51">
        <v>2.6949999999999999E-3</v>
      </c>
      <c r="H606" s="51">
        <v>5.398E-3</v>
      </c>
      <c r="I606" s="51">
        <v>9.469E-3</v>
      </c>
      <c r="J606" s="51">
        <v>1.4508999999999999E-2</v>
      </c>
      <c r="K606" s="51">
        <v>1.2525E-2</v>
      </c>
      <c r="L606" s="51">
        <v>1.9833E-2</v>
      </c>
      <c r="M606" s="51">
        <v>5.398E-3</v>
      </c>
      <c r="N606" s="51">
        <v>2.5219999999999999E-2</v>
      </c>
      <c r="O606" s="52">
        <v>147.27860000000001</v>
      </c>
      <c r="P606" s="50">
        <v>1610</v>
      </c>
      <c r="Q606" s="52">
        <v>2079.5099999999998</v>
      </c>
      <c r="R606" s="50">
        <v>8427.2000000000007</v>
      </c>
      <c r="S606" s="30">
        <v>93.462000000000003</v>
      </c>
      <c r="T606" s="50">
        <v>6.4622000000000002</v>
      </c>
      <c r="U606" s="50">
        <v>6.4661999999999997</v>
      </c>
      <c r="V606" s="50" t="s">
        <v>379</v>
      </c>
      <c r="W606" s="22" t="s">
        <v>379</v>
      </c>
      <c r="X606" s="22" t="s">
        <v>379</v>
      </c>
    </row>
    <row r="607" spans="1:24" ht="18.75" customHeight="1">
      <c r="A607" s="175">
        <v>44462</v>
      </c>
      <c r="B607" s="50">
        <v>187.7184</v>
      </c>
      <c r="C607" s="50">
        <v>231.89940000000001</v>
      </c>
      <c r="D607" s="50">
        <v>81.938000000000002</v>
      </c>
      <c r="E607" s="50">
        <v>18.63</v>
      </c>
      <c r="F607" s="51">
        <v>2.2800000000000001E-4</v>
      </c>
      <c r="G607" s="51">
        <v>2.6080000000000001E-3</v>
      </c>
      <c r="H607" s="51">
        <v>5.3400000000000001E-3</v>
      </c>
      <c r="I607" s="51">
        <v>9.4820000000000008E-3</v>
      </c>
      <c r="J607" s="51">
        <v>1.4300999999999999E-2</v>
      </c>
      <c r="K607" s="51">
        <v>1.2357999999999999E-2</v>
      </c>
      <c r="L607" s="51">
        <v>1.9397999999999999E-2</v>
      </c>
      <c r="M607" s="51">
        <v>5.3400000000000001E-3</v>
      </c>
      <c r="N607" s="51">
        <v>2.5239999999999999E-2</v>
      </c>
      <c r="O607" s="52">
        <v>147.2869</v>
      </c>
      <c r="P607" s="50">
        <v>1610</v>
      </c>
      <c r="Q607" s="52">
        <v>2079.5099999999998</v>
      </c>
      <c r="R607" s="50">
        <v>8427.2000000000007</v>
      </c>
      <c r="S607" s="30">
        <v>93.203999999999994</v>
      </c>
      <c r="T607" s="50">
        <v>6.4661</v>
      </c>
      <c r="U607" s="50">
        <v>6.4816000000000003</v>
      </c>
      <c r="V607" s="50" t="s">
        <v>379</v>
      </c>
      <c r="W607" s="22" t="s">
        <v>379</v>
      </c>
      <c r="X607" s="22" t="s">
        <v>379</v>
      </c>
    </row>
    <row r="608" spans="1:24" ht="18.75" customHeight="1">
      <c r="A608" s="175">
        <v>44461</v>
      </c>
      <c r="B608" s="50">
        <v>188.33879999999999</v>
      </c>
      <c r="C608" s="50">
        <v>230.31950000000001</v>
      </c>
      <c r="D608" s="50">
        <v>87.5</v>
      </c>
      <c r="E608" s="50">
        <v>20.87</v>
      </c>
      <c r="F608" s="51">
        <v>2.5300000000000002E-4</v>
      </c>
      <c r="G608" s="51">
        <v>2.3630000000000001E-3</v>
      </c>
      <c r="H608" s="51">
        <v>4.8349999999999999E-3</v>
      </c>
      <c r="I608" s="51">
        <v>8.5039999999999994E-3</v>
      </c>
      <c r="J608" s="51">
        <v>1.3006E-2</v>
      </c>
      <c r="K608" s="51">
        <v>1.1202999999999999E-2</v>
      </c>
      <c r="L608" s="51">
        <v>1.8078E-2</v>
      </c>
      <c r="M608" s="51">
        <v>4.8349999999999999E-3</v>
      </c>
      <c r="N608" s="51">
        <v>2.53E-2</v>
      </c>
      <c r="O608" s="52">
        <v>147.27330000000001</v>
      </c>
      <c r="P608" s="50">
        <v>1610</v>
      </c>
      <c r="Q608" s="52">
        <v>2079.5099999999998</v>
      </c>
      <c r="R608" s="50">
        <v>8427.2000000000007</v>
      </c>
      <c r="S608" s="30">
        <v>93.275999999999996</v>
      </c>
      <c r="T608" s="50">
        <v>6.4661</v>
      </c>
      <c r="U608" s="50">
        <v>6.4829999999999997</v>
      </c>
      <c r="V608" s="50" t="s">
        <v>379</v>
      </c>
      <c r="W608" s="22" t="s">
        <v>379</v>
      </c>
      <c r="X608" s="22" t="s">
        <v>379</v>
      </c>
    </row>
    <row r="609" spans="1:24" ht="18.75" customHeight="1">
      <c r="A609" s="175">
        <v>44460</v>
      </c>
      <c r="B609" s="50">
        <v>188.22239999999999</v>
      </c>
      <c r="C609" s="50">
        <v>229.31280000000001</v>
      </c>
      <c r="D609" s="50">
        <v>87.5</v>
      </c>
      <c r="E609" s="50">
        <v>24.36</v>
      </c>
      <c r="F609" s="51">
        <v>2.03E-4</v>
      </c>
      <c r="G609" s="51">
        <v>2.1389999999999998E-3</v>
      </c>
      <c r="H609" s="51">
        <v>4.5430000000000002E-3</v>
      </c>
      <c r="I609" s="51">
        <v>8.2920000000000008E-3</v>
      </c>
      <c r="J609" s="51">
        <v>1.3226E-2</v>
      </c>
      <c r="K609" s="51">
        <v>1.1202999999999999E-2</v>
      </c>
      <c r="L609" s="51">
        <v>1.8558000000000002E-2</v>
      </c>
      <c r="M609" s="51">
        <v>4.5430000000000002E-3</v>
      </c>
      <c r="N609" s="51">
        <v>2.5649999999999999E-2</v>
      </c>
      <c r="O609" s="52">
        <v>147.2329</v>
      </c>
      <c r="P609" s="50">
        <v>1610</v>
      </c>
      <c r="Q609" s="52">
        <v>2079.5099999999998</v>
      </c>
      <c r="R609" s="50">
        <v>8427.2000000000007</v>
      </c>
      <c r="S609" s="30">
        <v>93.194999999999993</v>
      </c>
      <c r="T609" s="50">
        <v>6.4661</v>
      </c>
      <c r="U609" s="50">
        <v>6.4713000000000003</v>
      </c>
      <c r="V609" s="50" t="s">
        <v>379</v>
      </c>
      <c r="W609" s="22" t="s">
        <v>379</v>
      </c>
      <c r="X609" s="22" t="s">
        <v>379</v>
      </c>
    </row>
    <row r="610" spans="1:24" ht="18.75" customHeight="1">
      <c r="A610" s="175">
        <v>44459</v>
      </c>
      <c r="B610" s="50">
        <v>188.25829999999999</v>
      </c>
      <c r="C610" s="50">
        <v>229.53579999999999</v>
      </c>
      <c r="D610" s="50">
        <v>92.125</v>
      </c>
      <c r="E610" s="50">
        <v>25.71</v>
      </c>
      <c r="F610" s="51">
        <v>2.03E-4</v>
      </c>
      <c r="G610" s="51">
        <v>2.1580000000000002E-3</v>
      </c>
      <c r="H610" s="51">
        <v>4.568E-3</v>
      </c>
      <c r="I610" s="51">
        <v>8.2430000000000003E-3</v>
      </c>
      <c r="J610" s="51">
        <v>1.3107000000000001E-2</v>
      </c>
      <c r="K610" s="51">
        <v>1.1155999999999999E-2</v>
      </c>
      <c r="L610" s="51">
        <v>1.8471000000000001E-2</v>
      </c>
      <c r="M610" s="51">
        <v>4.568E-3</v>
      </c>
      <c r="N610" s="51">
        <v>2.5649999999999999E-2</v>
      </c>
      <c r="O610" s="52">
        <v>147.1918</v>
      </c>
      <c r="P610" s="50">
        <v>1610</v>
      </c>
      <c r="Q610" s="52">
        <v>2079.5099999999998</v>
      </c>
      <c r="R610" s="50">
        <v>8427.2000000000007</v>
      </c>
      <c r="S610" s="30">
        <v>92.932000000000002</v>
      </c>
      <c r="T610" s="50">
        <v>6.4576000000000002</v>
      </c>
      <c r="U610" s="50">
        <v>6.4530000000000003</v>
      </c>
      <c r="V610" s="50" t="s">
        <v>379</v>
      </c>
      <c r="W610" s="22" t="s">
        <v>379</v>
      </c>
      <c r="X610" s="22" t="s">
        <v>379</v>
      </c>
    </row>
    <row r="611" spans="1:24" ht="18.75" customHeight="1">
      <c r="A611" s="175">
        <v>44456</v>
      </c>
      <c r="B611" s="50">
        <v>188.20910000000001</v>
      </c>
      <c r="C611" s="50">
        <v>232.4838</v>
      </c>
      <c r="D611" s="50">
        <v>71.875</v>
      </c>
      <c r="E611" s="50">
        <v>20.81</v>
      </c>
      <c r="F611" s="51">
        <v>3.0400000000000002E-4</v>
      </c>
      <c r="G611" s="51">
        <v>2.2169999999999998E-3</v>
      </c>
      <c r="H611" s="51">
        <v>4.7000000000000002E-3</v>
      </c>
      <c r="I611" s="51">
        <v>8.6E-3</v>
      </c>
      <c r="J611" s="51">
        <v>1.3616E-2</v>
      </c>
      <c r="K611" s="51">
        <v>1.1601999999999999E-2</v>
      </c>
      <c r="L611" s="51">
        <v>1.8988999999999999E-2</v>
      </c>
      <c r="M611" s="51">
        <v>4.7000000000000002E-3</v>
      </c>
      <c r="N611" s="51">
        <v>2.5649999999999999E-2</v>
      </c>
      <c r="O611" s="52">
        <v>147.18190000000001</v>
      </c>
      <c r="P611" s="50">
        <v>1610</v>
      </c>
      <c r="Q611" s="52">
        <v>2079.5099999999998</v>
      </c>
      <c r="R611" s="50">
        <v>8427.2000000000007</v>
      </c>
      <c r="S611" s="30">
        <v>92.548000000000002</v>
      </c>
      <c r="T611" s="50">
        <v>6.4325000000000001</v>
      </c>
      <c r="U611" s="50">
        <v>6.4268999999999998</v>
      </c>
      <c r="V611" s="50" t="s">
        <v>379</v>
      </c>
      <c r="W611" s="22" t="s">
        <v>379</v>
      </c>
      <c r="X611" s="22" t="s">
        <v>379</v>
      </c>
    </row>
    <row r="612" spans="1:24" ht="18.75" customHeight="1">
      <c r="A612" s="175">
        <v>44455</v>
      </c>
      <c r="B612" s="50">
        <v>188.559</v>
      </c>
      <c r="C612" s="50">
        <v>235.12950000000001</v>
      </c>
      <c r="D612" s="50">
        <v>66.75</v>
      </c>
      <c r="E612" s="50">
        <v>18.690000000000001</v>
      </c>
      <c r="F612" s="51">
        <v>2.7900000000000001E-4</v>
      </c>
      <c r="G612" s="51">
        <v>2.1930000000000001E-3</v>
      </c>
      <c r="H612" s="51">
        <v>4.5919999999999997E-3</v>
      </c>
      <c r="I612" s="51">
        <v>8.404E-3</v>
      </c>
      <c r="J612" s="51">
        <v>1.3377999999999999E-2</v>
      </c>
      <c r="K612" s="51">
        <v>1.1344E-2</v>
      </c>
      <c r="L612" s="51">
        <v>1.8834E-2</v>
      </c>
      <c r="M612" s="51">
        <v>4.5919999999999997E-3</v>
      </c>
      <c r="N612" s="51">
        <v>2.5770000000000001E-2</v>
      </c>
      <c r="O612" s="52">
        <v>147.17850000000001</v>
      </c>
      <c r="P612" s="50">
        <v>1610</v>
      </c>
      <c r="Q612" s="52">
        <v>2079.5099999999998</v>
      </c>
      <c r="R612" s="50">
        <v>8427.2000000000007</v>
      </c>
      <c r="S612" s="30">
        <v>92.623000000000005</v>
      </c>
      <c r="T612" s="50">
        <v>6.4386000000000001</v>
      </c>
      <c r="U612" s="50">
        <v>6.4345999999999997</v>
      </c>
      <c r="V612" s="50" t="s">
        <v>379</v>
      </c>
      <c r="W612" s="22" t="s">
        <v>379</v>
      </c>
      <c r="X612" s="22" t="s">
        <v>379</v>
      </c>
    </row>
    <row r="613" spans="1:24" ht="18.75" customHeight="1">
      <c r="A613" s="175">
        <v>44454</v>
      </c>
      <c r="B613" s="50">
        <v>188.8929</v>
      </c>
      <c r="C613" s="50">
        <v>237.7046</v>
      </c>
      <c r="D613" s="50">
        <v>66.75</v>
      </c>
      <c r="E613" s="50">
        <v>18.18</v>
      </c>
      <c r="F613" s="51">
        <v>3.3E-4</v>
      </c>
      <c r="G613" s="51">
        <v>2.111E-3</v>
      </c>
      <c r="H613" s="51">
        <v>4.3540000000000002E-3</v>
      </c>
      <c r="I613" s="51">
        <v>7.9670000000000001E-3</v>
      </c>
      <c r="J613" s="51">
        <v>1.2988E-2</v>
      </c>
      <c r="K613" s="51">
        <v>1.0899000000000001E-2</v>
      </c>
      <c r="L613" s="51">
        <v>1.8592000000000001E-2</v>
      </c>
      <c r="M613" s="51">
        <v>4.3540000000000002E-3</v>
      </c>
      <c r="N613" s="51">
        <v>2.5899999999999999E-2</v>
      </c>
      <c r="O613" s="52">
        <v>147.1867</v>
      </c>
      <c r="P613" s="50">
        <v>1610</v>
      </c>
      <c r="Q613" s="52">
        <v>2079.5099999999998</v>
      </c>
      <c r="R613" s="50">
        <v>8427.2000000000007</v>
      </c>
      <c r="S613" s="30">
        <v>92.674999999999997</v>
      </c>
      <c r="T613" s="50">
        <v>6.4518000000000004</v>
      </c>
      <c r="U613" s="50">
        <v>6.4424000000000001</v>
      </c>
      <c r="V613" s="50" t="s">
        <v>379</v>
      </c>
      <c r="W613" s="22" t="s">
        <v>379</v>
      </c>
      <c r="X613" s="22" t="s">
        <v>379</v>
      </c>
    </row>
    <row r="614" spans="1:24" ht="18.75" customHeight="1">
      <c r="A614" s="175">
        <v>44453</v>
      </c>
      <c r="B614" s="50">
        <v>189.12790000000001</v>
      </c>
      <c r="C614" s="50">
        <v>238.7595</v>
      </c>
      <c r="D614" s="50">
        <v>65.823999999999998</v>
      </c>
      <c r="E614" s="50">
        <v>19.46</v>
      </c>
      <c r="F614" s="51">
        <v>3.0400000000000002E-4</v>
      </c>
      <c r="G614" s="51">
        <v>2.0699999999999998E-3</v>
      </c>
      <c r="H614" s="51">
        <v>4.3270000000000001E-3</v>
      </c>
      <c r="I614" s="51">
        <v>7.8539999999999999E-3</v>
      </c>
      <c r="J614" s="51">
        <v>1.2836E-2</v>
      </c>
      <c r="K614" s="51">
        <v>1.0736000000000001E-2</v>
      </c>
      <c r="L614" s="51">
        <v>1.8592000000000001E-2</v>
      </c>
      <c r="M614" s="51">
        <v>4.3270000000000001E-3</v>
      </c>
      <c r="N614" s="51">
        <v>2.5870000000000001E-2</v>
      </c>
      <c r="O614" s="52">
        <v>147.19980000000001</v>
      </c>
      <c r="P614" s="50">
        <v>1610</v>
      </c>
      <c r="Q614" s="52">
        <v>2079.5099999999998</v>
      </c>
      <c r="R614" s="50">
        <v>8427.2000000000007</v>
      </c>
      <c r="S614" s="30">
        <v>92.581999999999994</v>
      </c>
      <c r="T614" s="50">
        <v>6.4443000000000001</v>
      </c>
      <c r="U614" s="50">
        <v>6.4432</v>
      </c>
      <c r="V614" s="50" t="s">
        <v>379</v>
      </c>
      <c r="W614" s="22" t="s">
        <v>379</v>
      </c>
      <c r="X614" s="22" t="s">
        <v>379</v>
      </c>
    </row>
    <row r="615" spans="1:24" ht="18.75" customHeight="1">
      <c r="A615" s="175">
        <v>44452</v>
      </c>
      <c r="B615" s="50">
        <v>188.7483</v>
      </c>
      <c r="C615" s="50">
        <v>240.94280000000001</v>
      </c>
      <c r="D615" s="50">
        <v>65.823999999999998</v>
      </c>
      <c r="E615" s="50">
        <v>19.37</v>
      </c>
      <c r="F615" s="51">
        <v>3.3E-4</v>
      </c>
      <c r="G615" s="51">
        <v>2.1289999999999998E-3</v>
      </c>
      <c r="H615" s="51">
        <v>4.4060000000000002E-3</v>
      </c>
      <c r="I615" s="51">
        <v>8.0470000000000003E-3</v>
      </c>
      <c r="J615" s="51">
        <v>1.3259E-2</v>
      </c>
      <c r="K615" s="51">
        <v>1.1063E-2</v>
      </c>
      <c r="L615" s="51">
        <v>1.9043999999999998E-2</v>
      </c>
      <c r="M615" s="51">
        <v>4.4060000000000002E-3</v>
      </c>
      <c r="N615" s="51">
        <v>2.5760000000000002E-2</v>
      </c>
      <c r="O615" s="52">
        <v>147.1748</v>
      </c>
      <c r="P615" s="50">
        <v>1610</v>
      </c>
      <c r="Q615" s="52">
        <v>2079.5099999999998</v>
      </c>
      <c r="R615" s="50">
        <v>8427.2000000000007</v>
      </c>
      <c r="S615" s="30">
        <v>92.478999999999999</v>
      </c>
      <c r="T615" s="50">
        <v>6.4554</v>
      </c>
      <c r="U615" s="50">
        <v>6.4512999999999998</v>
      </c>
      <c r="V615" s="50" t="s">
        <v>379</v>
      </c>
      <c r="W615" s="22" t="s">
        <v>379</v>
      </c>
      <c r="X615" s="22" t="s">
        <v>379</v>
      </c>
    </row>
    <row r="616" spans="1:24" ht="18.75" customHeight="1">
      <c r="A616" s="175">
        <v>44449</v>
      </c>
      <c r="B616" s="50">
        <v>188.56129999999999</v>
      </c>
      <c r="C616" s="50">
        <v>240.93799999999999</v>
      </c>
      <c r="D616" s="50">
        <v>65.823999999999998</v>
      </c>
      <c r="E616" s="50">
        <v>20.95</v>
      </c>
      <c r="F616" s="51">
        <v>3.8000000000000002E-4</v>
      </c>
      <c r="G616" s="51">
        <v>2.127E-3</v>
      </c>
      <c r="H616" s="51">
        <v>4.4320000000000002E-3</v>
      </c>
      <c r="I616" s="51">
        <v>8.1600000000000006E-3</v>
      </c>
      <c r="J616" s="51">
        <v>1.3410999999999999E-2</v>
      </c>
      <c r="K616" s="51">
        <v>1.1180000000000001E-2</v>
      </c>
      <c r="L616" s="51">
        <v>1.9337E-2</v>
      </c>
      <c r="M616" s="51">
        <v>4.4320000000000002E-3</v>
      </c>
      <c r="N616" s="51">
        <v>2.555E-2</v>
      </c>
      <c r="O616" s="52">
        <v>147.16419999999999</v>
      </c>
      <c r="P616" s="50">
        <v>1610</v>
      </c>
      <c r="Q616" s="52">
        <v>2079.5099999999998</v>
      </c>
      <c r="R616" s="50">
        <v>8427.2000000000007</v>
      </c>
      <c r="S616" s="30">
        <v>92.653000000000006</v>
      </c>
      <c r="T616" s="50">
        <v>6.4617000000000004</v>
      </c>
      <c r="U616" s="50">
        <v>6.4569000000000001</v>
      </c>
      <c r="V616" s="50" t="s">
        <v>379</v>
      </c>
      <c r="W616" s="22" t="s">
        <v>379</v>
      </c>
      <c r="X616" s="22" t="s">
        <v>379</v>
      </c>
    </row>
    <row r="617" spans="1:24" ht="18.75" customHeight="1">
      <c r="A617" s="175">
        <v>44448</v>
      </c>
      <c r="B617" s="50">
        <v>188.81829999999999</v>
      </c>
      <c r="C617" s="50">
        <v>238.97149999999999</v>
      </c>
      <c r="D617" s="50">
        <v>66.203000000000003</v>
      </c>
      <c r="E617" s="50">
        <v>18.8</v>
      </c>
      <c r="F617" s="51">
        <v>3.5500000000000001E-4</v>
      </c>
      <c r="G617" s="51">
        <v>2.124E-3</v>
      </c>
      <c r="H617" s="51">
        <v>4.3540000000000002E-3</v>
      </c>
      <c r="I617" s="51">
        <v>7.8849999999999996E-3</v>
      </c>
      <c r="J617" s="51">
        <v>1.2971E-2</v>
      </c>
      <c r="K617" s="51">
        <v>1.0807000000000001E-2</v>
      </c>
      <c r="L617" s="51">
        <v>1.8977000000000001E-2</v>
      </c>
      <c r="M617" s="51">
        <v>4.3540000000000002E-3</v>
      </c>
      <c r="N617" s="51">
        <v>2.5559999999999999E-2</v>
      </c>
      <c r="O617" s="52">
        <v>147.16679999999999</v>
      </c>
      <c r="P617" s="50">
        <v>1610</v>
      </c>
      <c r="Q617" s="52">
        <v>2079.5099999999998</v>
      </c>
      <c r="R617" s="50">
        <v>8427.2000000000007</v>
      </c>
      <c r="S617" s="30">
        <v>92.512</v>
      </c>
      <c r="T617" s="50">
        <v>6.4667000000000003</v>
      </c>
      <c r="U617" s="50">
        <v>6.4615</v>
      </c>
      <c r="V617" s="50" t="s">
        <v>379</v>
      </c>
      <c r="W617" s="22" t="s">
        <v>379</v>
      </c>
      <c r="X617" s="22" t="s">
        <v>379</v>
      </c>
    </row>
    <row r="618" spans="1:24" ht="18.75" customHeight="1">
      <c r="A618" s="175">
        <v>44447</v>
      </c>
      <c r="B618" s="50">
        <v>188.50880000000001</v>
      </c>
      <c r="C618" s="50">
        <v>240.00970000000001</v>
      </c>
      <c r="D618" s="50">
        <v>65.5</v>
      </c>
      <c r="E618" s="50">
        <v>17.96</v>
      </c>
      <c r="F618" s="51">
        <v>3.8000000000000002E-4</v>
      </c>
      <c r="G618" s="51">
        <v>2.1619999999999999E-3</v>
      </c>
      <c r="H618" s="51">
        <v>4.4320000000000002E-3</v>
      </c>
      <c r="I618" s="51">
        <v>8.0940000000000005E-3</v>
      </c>
      <c r="J618" s="51">
        <v>1.3376000000000001E-2</v>
      </c>
      <c r="K618" s="51">
        <v>1.1133000000000001E-2</v>
      </c>
      <c r="L618" s="51">
        <v>1.9557000000000001E-2</v>
      </c>
      <c r="M618" s="51">
        <v>4.4320000000000002E-3</v>
      </c>
      <c r="N618" s="51">
        <v>2.554E-2</v>
      </c>
      <c r="O618" s="52">
        <v>147.14269999999999</v>
      </c>
      <c r="P618" s="50">
        <v>1610</v>
      </c>
      <c r="Q618" s="52">
        <v>2079.5099999999998</v>
      </c>
      <c r="R618" s="50">
        <v>8427.2000000000007</v>
      </c>
      <c r="S618" s="30">
        <v>92.034999999999997</v>
      </c>
      <c r="T618" s="50">
        <v>6.4581999999999997</v>
      </c>
      <c r="U618" s="50">
        <v>6.4505999999999997</v>
      </c>
      <c r="V618" s="50" t="s">
        <v>379</v>
      </c>
      <c r="W618" s="22" t="s">
        <v>379</v>
      </c>
      <c r="X618" s="22" t="s">
        <v>379</v>
      </c>
    </row>
    <row r="619" spans="1:24" ht="18.75" customHeight="1">
      <c r="A619" s="175">
        <v>44446</v>
      </c>
      <c r="B619" s="50">
        <v>188.25980000000001</v>
      </c>
      <c r="C619" s="50">
        <v>239.14230000000001</v>
      </c>
      <c r="D619" s="50">
        <v>66.031000000000006</v>
      </c>
      <c r="E619" s="50">
        <v>18.14</v>
      </c>
      <c r="F619" s="51">
        <v>3.3E-4</v>
      </c>
      <c r="G619" s="51">
        <v>2.2009999999999998E-3</v>
      </c>
      <c r="H619" s="51">
        <v>4.2329999999999998E-3</v>
      </c>
      <c r="I619" s="51">
        <v>8.2220000000000001E-3</v>
      </c>
      <c r="J619" s="51">
        <v>1.3731999999999999E-2</v>
      </c>
      <c r="K619" s="51">
        <v>1.1390000000000001E-2</v>
      </c>
      <c r="L619" s="51">
        <v>1.9868E-2</v>
      </c>
      <c r="M619" s="51">
        <v>4.2329999999999998E-3</v>
      </c>
      <c r="N619" s="51">
        <v>2.5440000000000001E-2</v>
      </c>
      <c r="O619" s="52">
        <v>147.08860000000001</v>
      </c>
      <c r="P619" s="50">
        <v>1610</v>
      </c>
      <c r="Q619" s="52">
        <v>2079.5099999999998</v>
      </c>
      <c r="R619" s="50">
        <v>8427.2000000000007</v>
      </c>
      <c r="S619" s="30">
        <v>92.034999999999997</v>
      </c>
      <c r="T619" s="50">
        <v>6.4551999999999996</v>
      </c>
      <c r="U619" s="50">
        <v>6.4386000000000001</v>
      </c>
      <c r="V619" s="50" t="s">
        <v>379</v>
      </c>
      <c r="W619" s="22" t="s">
        <v>379</v>
      </c>
      <c r="X619" s="22" t="s">
        <v>379</v>
      </c>
    </row>
    <row r="620" spans="1:24" ht="18.75" customHeight="1">
      <c r="A620" s="175">
        <v>44445</v>
      </c>
      <c r="B620" s="50">
        <v>188.45070000000001</v>
      </c>
      <c r="C620" s="50">
        <v>240.6174</v>
      </c>
      <c r="D620" s="50">
        <v>66.031000000000006</v>
      </c>
      <c r="E620" s="50">
        <v>16.41</v>
      </c>
      <c r="F620" s="51">
        <v>3.3E-4</v>
      </c>
      <c r="G620" s="51">
        <v>2.0609999999999999E-3</v>
      </c>
      <c r="H620" s="51">
        <v>4.071E-3</v>
      </c>
      <c r="I620" s="51">
        <v>7.8359999999999992E-3</v>
      </c>
      <c r="J620" s="51">
        <v>1.3223E-2</v>
      </c>
      <c r="K620" s="51">
        <v>1.09E-2</v>
      </c>
      <c r="L620" s="51">
        <v>1.942E-2</v>
      </c>
      <c r="M620" s="51">
        <v>4.071E-3</v>
      </c>
      <c r="N620" s="51">
        <v>2.521E-2</v>
      </c>
      <c r="O620" s="52">
        <v>147.06890000000001</v>
      </c>
      <c r="P620" s="50">
        <v>1610</v>
      </c>
      <c r="Q620" s="52">
        <v>2079.5099999999998</v>
      </c>
      <c r="R620" s="50">
        <v>8427.2000000000007</v>
      </c>
      <c r="S620" s="30">
        <v>92.224999999999994</v>
      </c>
      <c r="T620" s="50">
        <v>6.4565000000000001</v>
      </c>
      <c r="U620" s="50">
        <v>6.4493</v>
      </c>
      <c r="V620" s="50" t="s">
        <v>379</v>
      </c>
      <c r="W620" s="22" t="s">
        <v>379</v>
      </c>
      <c r="X620" s="22" t="s">
        <v>379</v>
      </c>
    </row>
    <row r="621" spans="1:24" ht="18.75" customHeight="1">
      <c r="A621" s="175">
        <v>44442</v>
      </c>
      <c r="B621" s="50">
        <v>188.45070000000001</v>
      </c>
      <c r="C621" s="50">
        <v>240.6174</v>
      </c>
      <c r="D621" s="50">
        <v>66.031000000000006</v>
      </c>
      <c r="E621" s="50">
        <v>16.41</v>
      </c>
      <c r="F621" s="51">
        <v>3.3E-4</v>
      </c>
      <c r="G621" s="51">
        <v>2.0609999999999999E-3</v>
      </c>
      <c r="H621" s="51">
        <v>4.071E-3</v>
      </c>
      <c r="I621" s="51">
        <v>7.8359999999999992E-3</v>
      </c>
      <c r="J621" s="51">
        <v>1.3223E-2</v>
      </c>
      <c r="K621" s="51">
        <v>1.09E-2</v>
      </c>
      <c r="L621" s="51">
        <v>1.942E-2</v>
      </c>
      <c r="M621" s="51">
        <v>4.071E-3</v>
      </c>
      <c r="N621" s="51">
        <v>2.5229999999999999E-2</v>
      </c>
      <c r="O621" s="52">
        <v>147.08150000000001</v>
      </c>
      <c r="P621" s="50">
        <v>1610</v>
      </c>
      <c r="Q621" s="52">
        <v>2079.5099999999998</v>
      </c>
      <c r="R621" s="50">
        <v>8427.2000000000007</v>
      </c>
      <c r="S621" s="30">
        <v>92.448999999999998</v>
      </c>
      <c r="T621" s="50">
        <v>6.4599000000000002</v>
      </c>
      <c r="U621" s="50">
        <v>6.4519000000000002</v>
      </c>
      <c r="V621" s="50" t="s">
        <v>379</v>
      </c>
      <c r="W621" s="22" t="s">
        <v>379</v>
      </c>
      <c r="X621" s="22" t="s">
        <v>379</v>
      </c>
    </row>
    <row r="622" spans="1:24" ht="18.75" customHeight="1">
      <c r="A622" s="175">
        <v>44441</v>
      </c>
      <c r="B622" s="50">
        <v>188.61259999999999</v>
      </c>
      <c r="C622" s="50">
        <v>242.8672</v>
      </c>
      <c r="D622" s="50">
        <v>66.031000000000006</v>
      </c>
      <c r="E622" s="50">
        <v>16.41</v>
      </c>
      <c r="F622" s="51">
        <v>4.06E-4</v>
      </c>
      <c r="G622" s="51">
        <v>2.0560000000000001E-3</v>
      </c>
      <c r="H622" s="51">
        <v>3.9899999999999996E-3</v>
      </c>
      <c r="I622" s="51">
        <v>7.6439999999999998E-3</v>
      </c>
      <c r="J622" s="51">
        <v>1.2834999999999999E-2</v>
      </c>
      <c r="K622" s="51">
        <v>1.0645E-2</v>
      </c>
      <c r="L622" s="51">
        <v>1.8970000000000001E-2</v>
      </c>
      <c r="M622" s="51">
        <v>3.9899999999999996E-3</v>
      </c>
      <c r="N622" s="51">
        <v>2.512E-2</v>
      </c>
      <c r="O622" s="52">
        <v>147.0701</v>
      </c>
      <c r="P622" s="50">
        <v>1610</v>
      </c>
      <c r="Q622" s="52">
        <v>2079.5099999999998</v>
      </c>
      <c r="R622" s="50">
        <v>8427.2000000000007</v>
      </c>
      <c r="S622" s="30">
        <v>92.626000000000005</v>
      </c>
      <c r="T622" s="50">
        <v>6.4607000000000001</v>
      </c>
      <c r="U622" s="50">
        <v>6.4542000000000002</v>
      </c>
      <c r="V622" s="50" t="s">
        <v>379</v>
      </c>
      <c r="W622" s="22" t="s">
        <v>379</v>
      </c>
      <c r="X622" s="22" t="s">
        <v>379</v>
      </c>
    </row>
    <row r="623" spans="1:24" ht="18.75" customHeight="1">
      <c r="A623" s="175">
        <v>44440</v>
      </c>
      <c r="B623" s="50">
        <v>188.43510000000001</v>
      </c>
      <c r="C623" s="50">
        <v>244.59780000000001</v>
      </c>
      <c r="D623" s="50">
        <v>66.031000000000006</v>
      </c>
      <c r="E623" s="50">
        <v>16.11</v>
      </c>
      <c r="F623" s="51">
        <v>3.5500000000000001E-4</v>
      </c>
      <c r="G623" s="51">
        <v>2.0939999999999999E-3</v>
      </c>
      <c r="H623" s="51">
        <v>4.0429999999999997E-3</v>
      </c>
      <c r="I623" s="51">
        <v>7.724E-3</v>
      </c>
      <c r="J623" s="51">
        <v>1.2936E-2</v>
      </c>
      <c r="K623" s="51">
        <v>1.0739E-2</v>
      </c>
      <c r="L623" s="51">
        <v>1.9133000000000001E-2</v>
      </c>
      <c r="M623" s="51">
        <v>4.0429999999999997E-3</v>
      </c>
      <c r="N623" s="51">
        <v>2.503E-2</v>
      </c>
      <c r="O623" s="52">
        <v>147.0489</v>
      </c>
      <c r="P623" s="50">
        <v>1610</v>
      </c>
      <c r="Q623" s="52">
        <v>2091.08</v>
      </c>
      <c r="R623" s="50">
        <v>8208</v>
      </c>
      <c r="S623" s="30">
        <v>92.653000000000006</v>
      </c>
      <c r="T623" s="50">
        <v>6.4667000000000003</v>
      </c>
      <c r="U623" s="50">
        <v>6.4653999999999998</v>
      </c>
      <c r="V623" s="50" t="s">
        <v>379</v>
      </c>
      <c r="W623" s="22" t="s">
        <v>379</v>
      </c>
      <c r="X623" s="22" t="s">
        <v>379</v>
      </c>
    </row>
    <row r="624" spans="1:24" ht="18.75" customHeight="1">
      <c r="A624" s="175">
        <v>44439</v>
      </c>
      <c r="B624" s="50">
        <v>188.3698</v>
      </c>
      <c r="C624" s="50">
        <v>247.0308</v>
      </c>
      <c r="D624" s="50">
        <v>66.031000000000006</v>
      </c>
      <c r="E624" s="50">
        <v>16.48</v>
      </c>
      <c r="F624" s="51">
        <v>3.5500000000000001E-4</v>
      </c>
      <c r="G624" s="51">
        <v>2.0929999999999998E-3</v>
      </c>
      <c r="H624" s="51">
        <v>4.0429999999999997E-3</v>
      </c>
      <c r="I624" s="51">
        <v>7.7710000000000001E-3</v>
      </c>
      <c r="J624" s="51">
        <v>1.3088000000000001E-2</v>
      </c>
      <c r="K624" s="51">
        <v>1.0855E-2</v>
      </c>
      <c r="L624" s="51">
        <v>1.9324000000000001E-2</v>
      </c>
      <c r="M624" s="51">
        <v>4.0429999999999997E-3</v>
      </c>
      <c r="N624" s="51">
        <v>2.5270000000000001E-2</v>
      </c>
      <c r="O624" s="52">
        <v>147.01249999999999</v>
      </c>
      <c r="P624" s="50">
        <v>1610</v>
      </c>
      <c r="Q624" s="52">
        <v>2091.08</v>
      </c>
      <c r="R624" s="50">
        <v>8208</v>
      </c>
      <c r="S624" s="30">
        <v>92.686000000000007</v>
      </c>
      <c r="T624" s="50">
        <v>6.4720000000000004</v>
      </c>
      <c r="U624" s="50">
        <v>6.4623999999999997</v>
      </c>
      <c r="V624" s="50" t="s">
        <v>379</v>
      </c>
      <c r="W624" s="22" t="s">
        <v>379</v>
      </c>
      <c r="X624" s="22" t="s">
        <v>379</v>
      </c>
    </row>
    <row r="625" spans="1:24" ht="18.75" customHeight="1">
      <c r="A625" s="175">
        <v>44438</v>
      </c>
      <c r="B625" s="50">
        <v>188.46440000000001</v>
      </c>
      <c r="C625" s="50">
        <v>246.88749999999999</v>
      </c>
      <c r="D625" s="50">
        <v>73.75</v>
      </c>
      <c r="E625" s="50">
        <v>16.190000000000001</v>
      </c>
      <c r="F625" s="51">
        <v>4.06E-4</v>
      </c>
      <c r="G625" s="51">
        <v>2.0140000000000002E-3</v>
      </c>
      <c r="H625" s="51">
        <v>3.9360000000000003E-3</v>
      </c>
      <c r="I625" s="51">
        <v>7.6759999999999997E-3</v>
      </c>
      <c r="J625" s="51">
        <v>1.2784999999999999E-2</v>
      </c>
      <c r="K625" s="51">
        <v>1.0623E-2</v>
      </c>
      <c r="L625" s="51">
        <v>1.8964000000000002E-2</v>
      </c>
      <c r="M625" s="51">
        <v>3.9360000000000003E-3</v>
      </c>
      <c r="N625" s="51">
        <v>2.5270000000000001E-2</v>
      </c>
      <c r="O625" s="52">
        <v>147.00470000000001</v>
      </c>
      <c r="P625" s="50">
        <v>1610</v>
      </c>
      <c r="Q625" s="52">
        <v>2091.08</v>
      </c>
      <c r="R625" s="50">
        <v>8208</v>
      </c>
      <c r="S625" s="30">
        <v>93.061999999999998</v>
      </c>
      <c r="T625" s="50">
        <v>6.4817999999999998</v>
      </c>
      <c r="U625" s="50">
        <v>6.4846000000000004</v>
      </c>
      <c r="V625" s="50" t="s">
        <v>379</v>
      </c>
      <c r="W625" s="22" t="s">
        <v>379</v>
      </c>
      <c r="X625" s="22" t="s">
        <v>379</v>
      </c>
    </row>
    <row r="626" spans="1:24" ht="18.75" customHeight="1">
      <c r="A626" s="175">
        <v>44435</v>
      </c>
      <c r="B626" s="50">
        <v>188.18940000000001</v>
      </c>
      <c r="C626" s="50">
        <v>246.3809</v>
      </c>
      <c r="D626" s="50">
        <v>73.75</v>
      </c>
      <c r="E626" s="50">
        <v>16.39</v>
      </c>
      <c r="F626" s="51">
        <v>4.5600000000000003E-4</v>
      </c>
      <c r="G626" s="51">
        <v>2.1510000000000001E-3</v>
      </c>
      <c r="H626" s="51">
        <v>4.202E-3</v>
      </c>
      <c r="I626" s="51">
        <v>7.9950000000000004E-3</v>
      </c>
      <c r="J626" s="51">
        <v>1.307E-2</v>
      </c>
      <c r="K626" s="51">
        <v>1.0947999999999999E-2</v>
      </c>
      <c r="L626" s="51">
        <v>1.9167E-2</v>
      </c>
      <c r="M626" s="51">
        <v>4.202E-3</v>
      </c>
      <c r="N626" s="51">
        <v>2.5399999999999999E-2</v>
      </c>
      <c r="O626" s="52">
        <v>146.99170000000001</v>
      </c>
      <c r="P626" s="50">
        <v>1610</v>
      </c>
      <c r="Q626" s="52">
        <v>2091.08</v>
      </c>
      <c r="R626" s="50">
        <v>8208</v>
      </c>
      <c r="S626" s="30">
        <v>92.825000000000003</v>
      </c>
      <c r="T626" s="50">
        <v>6.4756999999999998</v>
      </c>
      <c r="U626" s="50">
        <v>6.4701000000000004</v>
      </c>
      <c r="V626" s="50" t="s">
        <v>379</v>
      </c>
      <c r="W626" s="22" t="s">
        <v>379</v>
      </c>
      <c r="X626" s="22" t="s">
        <v>379</v>
      </c>
    </row>
    <row r="627" spans="1:24" ht="18.75" customHeight="1">
      <c r="A627" s="175">
        <v>44434</v>
      </c>
      <c r="B627" s="50">
        <v>187.88820000000001</v>
      </c>
      <c r="C627" s="50">
        <v>247.50239999999999</v>
      </c>
      <c r="D627" s="50">
        <v>73.75</v>
      </c>
      <c r="E627" s="50">
        <v>18.84</v>
      </c>
      <c r="F627" s="51">
        <v>4.3100000000000001E-4</v>
      </c>
      <c r="G627" s="51">
        <v>2.4060000000000002E-3</v>
      </c>
      <c r="H627" s="51">
        <v>4.5729999999999998E-3</v>
      </c>
      <c r="I627" s="51">
        <v>8.4919999999999995E-3</v>
      </c>
      <c r="J627" s="51">
        <v>1.3491E-2</v>
      </c>
      <c r="K627" s="51">
        <v>1.1269E-2</v>
      </c>
      <c r="L627" s="51">
        <v>1.9467999999999999E-2</v>
      </c>
      <c r="M627" s="51">
        <v>4.5729999999999998E-3</v>
      </c>
      <c r="N627" s="51">
        <v>2.563E-2</v>
      </c>
      <c r="O627" s="52">
        <v>146.95359999999999</v>
      </c>
      <c r="P627" s="50">
        <v>1610</v>
      </c>
      <c r="Q627" s="52">
        <v>2091.08</v>
      </c>
      <c r="R627" s="50">
        <v>8208</v>
      </c>
      <c r="S627" s="30">
        <v>92.893000000000001</v>
      </c>
      <c r="T627" s="50">
        <v>6.4714</v>
      </c>
      <c r="U627" s="50">
        <v>6.4695999999999998</v>
      </c>
      <c r="V627" s="50" t="s">
        <v>379</v>
      </c>
      <c r="W627" s="22" t="s">
        <v>379</v>
      </c>
      <c r="X627" s="22" t="s">
        <v>379</v>
      </c>
    </row>
    <row r="628" spans="1:24" ht="18.75" customHeight="1">
      <c r="A628" s="175">
        <v>44433</v>
      </c>
      <c r="B628" s="50">
        <v>187.65799999999999</v>
      </c>
      <c r="C628" s="50">
        <v>246.70500000000001</v>
      </c>
      <c r="D628" s="50">
        <v>73.75</v>
      </c>
      <c r="E628" s="50">
        <v>16.79</v>
      </c>
      <c r="F628" s="51">
        <v>4.5600000000000003E-4</v>
      </c>
      <c r="G628" s="51">
        <v>2.3860000000000001E-3</v>
      </c>
      <c r="H628" s="51">
        <v>4.4920000000000003E-3</v>
      </c>
      <c r="I628" s="51">
        <v>8.1779999999999995E-3</v>
      </c>
      <c r="J628" s="51">
        <v>1.3390000000000001E-2</v>
      </c>
      <c r="K628" s="51">
        <v>1.1150999999999999E-2</v>
      </c>
      <c r="L628" s="51">
        <v>1.9481999999999999E-2</v>
      </c>
      <c r="M628" s="51">
        <v>4.4920000000000003E-3</v>
      </c>
      <c r="N628" s="51">
        <v>2.5430000000000001E-2</v>
      </c>
      <c r="O628" s="52">
        <v>146.94550000000001</v>
      </c>
      <c r="P628" s="50">
        <v>1610</v>
      </c>
      <c r="Q628" s="52">
        <v>2091.08</v>
      </c>
      <c r="R628" s="50">
        <v>8208</v>
      </c>
      <c r="S628" s="30">
        <v>92.957999999999998</v>
      </c>
      <c r="T628" s="50">
        <v>6.4816000000000003</v>
      </c>
      <c r="U628" s="50">
        <v>6.4771000000000001</v>
      </c>
      <c r="V628" s="50" t="s">
        <v>379</v>
      </c>
      <c r="W628" s="22" t="s">
        <v>379</v>
      </c>
      <c r="X628" s="22" t="s">
        <v>379</v>
      </c>
    </row>
    <row r="629" spans="1:24" ht="18.75" customHeight="1">
      <c r="A629" s="175">
        <v>44432</v>
      </c>
      <c r="B629" s="50">
        <v>187.8836</v>
      </c>
      <c r="C629" s="50">
        <v>245.82650000000001</v>
      </c>
      <c r="D629" s="50">
        <v>73.75</v>
      </c>
      <c r="E629" s="50">
        <v>17.22</v>
      </c>
      <c r="F629" s="51">
        <v>3.8000000000000002E-4</v>
      </c>
      <c r="G629" s="51">
        <v>2.2230000000000001E-3</v>
      </c>
      <c r="H629" s="51">
        <v>4.4390000000000002E-3</v>
      </c>
      <c r="I629" s="51">
        <v>7.9649999999999999E-3</v>
      </c>
      <c r="J629" s="51">
        <v>1.2935E-2</v>
      </c>
      <c r="K629" s="51">
        <v>1.0774000000000001E-2</v>
      </c>
      <c r="L629" s="51">
        <v>1.9161000000000001E-2</v>
      </c>
      <c r="M629" s="51">
        <v>4.4390000000000002E-3</v>
      </c>
      <c r="N629" s="51">
        <v>2.538E-2</v>
      </c>
      <c r="O629" s="52">
        <v>146.93350000000001</v>
      </c>
      <c r="P629" s="50">
        <v>1610</v>
      </c>
      <c r="Q629" s="52">
        <v>2091.08</v>
      </c>
      <c r="R629" s="50">
        <v>8208</v>
      </c>
      <c r="S629" s="30">
        <v>93.495999999999995</v>
      </c>
      <c r="T629" s="50">
        <v>6.5015000000000001</v>
      </c>
      <c r="U629" s="50">
        <v>6.5002000000000004</v>
      </c>
      <c r="V629" s="50" t="s">
        <v>379</v>
      </c>
      <c r="W629" s="22" t="s">
        <v>379</v>
      </c>
      <c r="X629" s="22" t="s">
        <v>379</v>
      </c>
    </row>
    <row r="630" spans="1:24" ht="18.75" customHeight="1">
      <c r="A630" s="175">
        <v>44431</v>
      </c>
      <c r="B630" s="50">
        <v>188.08690000000001</v>
      </c>
      <c r="C630" s="50">
        <v>245.67310000000001</v>
      </c>
      <c r="D630" s="50">
        <v>73.75</v>
      </c>
      <c r="E630" s="50">
        <v>17.149999999999999</v>
      </c>
      <c r="F630" s="51">
        <v>4.06E-4</v>
      </c>
      <c r="G630" s="51">
        <v>2.2420000000000001E-3</v>
      </c>
      <c r="H630" s="51">
        <v>4.3319999999999999E-3</v>
      </c>
      <c r="I630" s="51">
        <v>7.6880000000000004E-3</v>
      </c>
      <c r="J630" s="51">
        <v>1.2517E-2</v>
      </c>
      <c r="K630" s="51">
        <v>1.0421E-2</v>
      </c>
      <c r="L630" s="51">
        <v>1.8707999999999999E-2</v>
      </c>
      <c r="M630" s="51">
        <v>4.3319999999999999E-3</v>
      </c>
      <c r="N630" s="51">
        <v>2.545E-2</v>
      </c>
      <c r="O630" s="52">
        <v>146.89930000000001</v>
      </c>
      <c r="P630" s="50">
        <v>1610</v>
      </c>
      <c r="Q630" s="52">
        <v>2091.08</v>
      </c>
      <c r="R630" s="50">
        <v>8208</v>
      </c>
      <c r="S630" s="30">
        <v>93.567999999999998</v>
      </c>
      <c r="T630" s="50">
        <v>6.4949000000000003</v>
      </c>
      <c r="U630" s="50">
        <v>6.5011000000000001</v>
      </c>
      <c r="V630" s="50" t="s">
        <v>379</v>
      </c>
      <c r="W630" s="22" t="s">
        <v>379</v>
      </c>
      <c r="X630" s="22" t="s">
        <v>379</v>
      </c>
    </row>
    <row r="631" spans="1:24" ht="18.75" customHeight="1">
      <c r="A631" s="175">
        <v>44428</v>
      </c>
      <c r="B631" s="50">
        <v>187.98869999999999</v>
      </c>
      <c r="C631" s="50">
        <v>245.16309999999999</v>
      </c>
      <c r="D631" s="50">
        <v>73.75</v>
      </c>
      <c r="E631" s="50">
        <v>18.559999999999999</v>
      </c>
      <c r="F631" s="51">
        <v>4.3100000000000001E-4</v>
      </c>
      <c r="G631" s="51">
        <v>2.2409999999999999E-3</v>
      </c>
      <c r="H631" s="51">
        <v>4.437E-3</v>
      </c>
      <c r="I631" s="51">
        <v>7.8169999999999993E-3</v>
      </c>
      <c r="J631" s="51">
        <v>1.255E-2</v>
      </c>
      <c r="K631" s="51">
        <v>1.0515E-2</v>
      </c>
      <c r="L631" s="51">
        <v>1.8688E-2</v>
      </c>
      <c r="M631" s="51">
        <v>4.437E-3</v>
      </c>
      <c r="N631" s="51">
        <v>2.5350000000000001E-2</v>
      </c>
      <c r="O631" s="52">
        <v>146.88229999999999</v>
      </c>
      <c r="P631" s="50">
        <v>1610</v>
      </c>
      <c r="Q631" s="52">
        <v>2091.08</v>
      </c>
      <c r="R631" s="50">
        <v>8208</v>
      </c>
      <c r="S631" s="30">
        <v>93.135999999999996</v>
      </c>
      <c r="T631" s="50">
        <v>6.4847000000000001</v>
      </c>
      <c r="U631" s="50">
        <v>6.4850000000000003</v>
      </c>
      <c r="V631" s="50" t="s">
        <v>379</v>
      </c>
      <c r="W631" s="22" t="s">
        <v>379</v>
      </c>
      <c r="X631" s="22" t="s">
        <v>379</v>
      </c>
    </row>
    <row r="632" spans="1:24" ht="18.75" customHeight="1">
      <c r="A632" s="175">
        <v>44427</v>
      </c>
      <c r="B632" s="50">
        <v>188.00880000000001</v>
      </c>
      <c r="C632" s="50">
        <v>245.41319999999999</v>
      </c>
      <c r="D632" s="50">
        <v>73.75</v>
      </c>
      <c r="E632" s="50">
        <v>21.67</v>
      </c>
      <c r="F632" s="51">
        <v>4.5600000000000003E-4</v>
      </c>
      <c r="G632" s="51">
        <v>2.196E-3</v>
      </c>
      <c r="H632" s="51">
        <v>4.3030000000000004E-3</v>
      </c>
      <c r="I632" s="51">
        <v>7.6689999999999996E-3</v>
      </c>
      <c r="J632" s="51">
        <v>1.2433E-2</v>
      </c>
      <c r="K632" s="51">
        <v>1.0326999999999999E-2</v>
      </c>
      <c r="L632" s="51">
        <v>1.8709E-2</v>
      </c>
      <c r="M632" s="51">
        <v>4.3030000000000004E-3</v>
      </c>
      <c r="N632" s="51">
        <v>2.538E-2</v>
      </c>
      <c r="O632" s="52">
        <v>146.8433</v>
      </c>
      <c r="P632" s="50">
        <v>1610</v>
      </c>
      <c r="Q632" s="52">
        <v>2091.08</v>
      </c>
      <c r="R632" s="50">
        <v>8208</v>
      </c>
      <c r="S632" s="30">
        <v>93.13</v>
      </c>
      <c r="T632" s="50">
        <v>6.4863</v>
      </c>
      <c r="U632" s="50">
        <v>6.4912000000000001</v>
      </c>
      <c r="V632" s="50" t="s">
        <v>379</v>
      </c>
      <c r="W632" s="22" t="s">
        <v>379</v>
      </c>
      <c r="X632" s="22" t="s">
        <v>379</v>
      </c>
    </row>
    <row r="633" spans="1:24" ht="18.75" customHeight="1">
      <c r="A633" s="175">
        <v>44426</v>
      </c>
      <c r="B633" s="50">
        <v>187.4862</v>
      </c>
      <c r="C633" s="50">
        <v>245.96459999999999</v>
      </c>
      <c r="D633" s="50">
        <v>81.968999999999994</v>
      </c>
      <c r="E633" s="50">
        <v>21.57</v>
      </c>
      <c r="F633" s="51">
        <v>5.3200000000000003E-4</v>
      </c>
      <c r="G633" s="51">
        <v>2.1549999999999998E-3</v>
      </c>
      <c r="H633" s="51">
        <v>4.2770000000000004E-3</v>
      </c>
      <c r="I633" s="51">
        <v>7.685E-3</v>
      </c>
      <c r="J633" s="51">
        <v>1.2583E-2</v>
      </c>
      <c r="K633" s="51">
        <v>1.042E-2</v>
      </c>
      <c r="L633" s="51">
        <v>1.8971999999999999E-2</v>
      </c>
      <c r="M633" s="51">
        <v>4.2770000000000004E-3</v>
      </c>
      <c r="N633" s="51">
        <v>2.5350000000000001E-2</v>
      </c>
      <c r="O633" s="52">
        <v>146.84129999999999</v>
      </c>
      <c r="P633" s="50">
        <v>1610</v>
      </c>
      <c r="Q633" s="52">
        <v>2091.08</v>
      </c>
      <c r="R633" s="50">
        <v>8208</v>
      </c>
      <c r="S633" s="30">
        <v>92.628</v>
      </c>
      <c r="T633" s="50">
        <v>6.4747000000000003</v>
      </c>
      <c r="U633" s="50">
        <v>6.4760999999999997</v>
      </c>
      <c r="V633" s="50" t="s">
        <v>379</v>
      </c>
      <c r="W633" s="22" t="s">
        <v>379</v>
      </c>
      <c r="X633" s="22" t="s">
        <v>379</v>
      </c>
    </row>
    <row r="634" spans="1:24" ht="18.75" customHeight="1">
      <c r="A634" s="175">
        <v>44425</v>
      </c>
      <c r="B634" s="50">
        <v>187.19499999999999</v>
      </c>
      <c r="C634" s="50">
        <v>246.82749999999999</v>
      </c>
      <c r="D634" s="50">
        <v>83.406000000000006</v>
      </c>
      <c r="E634" s="50">
        <v>17.91</v>
      </c>
      <c r="F634" s="51">
        <v>6.0800000000000003E-4</v>
      </c>
      <c r="G634" s="51">
        <v>2.1329999999999999E-3</v>
      </c>
      <c r="H634" s="51">
        <v>4.2500000000000003E-3</v>
      </c>
      <c r="I634" s="51">
        <v>7.6680000000000003E-3</v>
      </c>
      <c r="J634" s="51">
        <v>1.2617E-2</v>
      </c>
      <c r="K634" s="51">
        <v>1.0444E-2</v>
      </c>
      <c r="L634" s="51">
        <v>1.9189000000000001E-2</v>
      </c>
      <c r="M634" s="51">
        <v>4.2500000000000003E-3</v>
      </c>
      <c r="N634" s="51">
        <v>2.5649999999999999E-2</v>
      </c>
      <c r="O634" s="52">
        <v>146.79169999999999</v>
      </c>
      <c r="P634" s="50">
        <v>1610</v>
      </c>
      <c r="Q634" s="52">
        <v>2091.08</v>
      </c>
      <c r="R634" s="50">
        <v>8208</v>
      </c>
      <c r="S634" s="30">
        <v>92.518000000000001</v>
      </c>
      <c r="T634" s="50">
        <v>6.4774000000000003</v>
      </c>
      <c r="U634" s="50">
        <v>6.4775999999999998</v>
      </c>
      <c r="V634" s="50" t="s">
        <v>379</v>
      </c>
      <c r="W634" s="22" t="s">
        <v>379</v>
      </c>
      <c r="X634" s="22" t="s">
        <v>379</v>
      </c>
    </row>
    <row r="635" spans="1:24" ht="18.75" customHeight="1">
      <c r="A635" s="175">
        <v>44424</v>
      </c>
      <c r="B635" s="50">
        <v>187.1354</v>
      </c>
      <c r="C635" s="50">
        <v>247.74619999999999</v>
      </c>
      <c r="D635" s="50">
        <v>83.25</v>
      </c>
      <c r="E635" s="50">
        <v>16.12</v>
      </c>
      <c r="F635" s="51">
        <v>6.0800000000000003E-4</v>
      </c>
      <c r="G635" s="51">
        <v>2.0920000000000001E-3</v>
      </c>
      <c r="H635" s="51">
        <v>4.2230000000000002E-3</v>
      </c>
      <c r="I635" s="51">
        <v>7.6179999999999998E-3</v>
      </c>
      <c r="J635" s="51">
        <v>1.265E-2</v>
      </c>
      <c r="K635" s="51">
        <v>1.042E-2</v>
      </c>
      <c r="L635" s="51">
        <v>1.9269999999999999E-2</v>
      </c>
      <c r="M635" s="51">
        <v>4.2230000000000002E-3</v>
      </c>
      <c r="N635" s="51">
        <v>2.581E-2</v>
      </c>
      <c r="O635" s="52">
        <v>146.78120000000001</v>
      </c>
      <c r="P635" s="50">
        <v>1610</v>
      </c>
      <c r="Q635" s="52">
        <v>2091.08</v>
      </c>
      <c r="R635" s="50">
        <v>8208</v>
      </c>
      <c r="S635" s="30">
        <v>93.034999999999997</v>
      </c>
      <c r="T635" s="50">
        <v>6.4794999999999998</v>
      </c>
      <c r="U635" s="50">
        <v>6.4775999999999998</v>
      </c>
      <c r="V635" s="50" t="s">
        <v>379</v>
      </c>
      <c r="W635" s="22" t="s">
        <v>379</v>
      </c>
      <c r="X635" s="22" t="s">
        <v>379</v>
      </c>
    </row>
    <row r="636" spans="1:24" ht="18.75" customHeight="1">
      <c r="A636" s="175">
        <v>44421</v>
      </c>
      <c r="B636" s="50">
        <v>186.7886</v>
      </c>
      <c r="C636" s="50">
        <v>247.25049999999999</v>
      </c>
      <c r="D636" s="50">
        <v>88.563000000000002</v>
      </c>
      <c r="E636" s="50">
        <v>15.45</v>
      </c>
      <c r="F636" s="51">
        <v>4.5600000000000003E-4</v>
      </c>
      <c r="G636" s="51">
        <v>2.0709999999999999E-3</v>
      </c>
      <c r="H636" s="51">
        <v>4.3010000000000001E-3</v>
      </c>
      <c r="I636" s="51">
        <v>7.731E-3</v>
      </c>
      <c r="J636" s="51">
        <v>1.2767000000000001E-2</v>
      </c>
      <c r="K636" s="51">
        <v>1.0584E-2</v>
      </c>
      <c r="L636" s="51">
        <v>1.9290999999999999E-2</v>
      </c>
      <c r="M636" s="51">
        <v>4.3010000000000001E-3</v>
      </c>
      <c r="N636" s="51">
        <v>2.5729999999999999E-2</v>
      </c>
      <c r="O636" s="52">
        <v>146.7705</v>
      </c>
      <c r="P636" s="50">
        <v>1610</v>
      </c>
      <c r="Q636" s="52">
        <v>2091.08</v>
      </c>
      <c r="R636" s="50">
        <v>8208</v>
      </c>
      <c r="S636" s="30">
        <v>92.921999999999997</v>
      </c>
      <c r="T636" s="50">
        <v>6.4794999999999998</v>
      </c>
      <c r="U636" s="50">
        <v>6.4763000000000002</v>
      </c>
      <c r="V636" s="50" t="s">
        <v>379</v>
      </c>
      <c r="W636" s="22" t="s">
        <v>379</v>
      </c>
      <c r="X636" s="22" t="s">
        <v>379</v>
      </c>
    </row>
    <row r="637" spans="1:24" ht="18.75" customHeight="1">
      <c r="A637" s="175">
        <v>44420</v>
      </c>
      <c r="B637" s="50">
        <v>186.2996</v>
      </c>
      <c r="C637" s="50">
        <v>247.2362</v>
      </c>
      <c r="D637" s="50">
        <v>88.563000000000002</v>
      </c>
      <c r="E637" s="50">
        <v>15.59</v>
      </c>
      <c r="F637" s="51">
        <v>4.3100000000000001E-4</v>
      </c>
      <c r="G637" s="51">
        <v>2.2269999999999998E-3</v>
      </c>
      <c r="H637" s="51">
        <v>4.5640000000000003E-3</v>
      </c>
      <c r="I637" s="51">
        <v>8.2290000000000002E-3</v>
      </c>
      <c r="J637" s="51">
        <v>1.359E-2</v>
      </c>
      <c r="K637" s="51">
        <v>1.1263E-2</v>
      </c>
      <c r="L637" s="51">
        <v>1.9987999999999999E-2</v>
      </c>
      <c r="M637" s="51">
        <v>4.5640000000000003E-3</v>
      </c>
      <c r="N637" s="51">
        <v>2.5659999999999999E-2</v>
      </c>
      <c r="O637" s="52">
        <v>146.80520000000001</v>
      </c>
      <c r="P637" s="50">
        <v>1610</v>
      </c>
      <c r="Q637" s="52">
        <v>2091.08</v>
      </c>
      <c r="R637" s="50">
        <v>8208</v>
      </c>
      <c r="S637" s="30">
        <v>93.055000000000007</v>
      </c>
      <c r="T637" s="50">
        <v>6.4859</v>
      </c>
      <c r="U637" s="50">
        <v>6.4874000000000001</v>
      </c>
      <c r="V637" s="50" t="s">
        <v>379</v>
      </c>
      <c r="W637" s="22" t="s">
        <v>379</v>
      </c>
      <c r="X637" s="22" t="s">
        <v>379</v>
      </c>
    </row>
    <row r="638" spans="1:24" ht="18.75" customHeight="1">
      <c r="A638" s="175">
        <v>44419</v>
      </c>
      <c r="B638" s="50">
        <v>186.33860000000001</v>
      </c>
      <c r="C638" s="50">
        <v>247.4854</v>
      </c>
      <c r="D638" s="50">
        <v>88.563000000000002</v>
      </c>
      <c r="E638" s="50">
        <v>16.059999999999999</v>
      </c>
      <c r="F638" s="51">
        <v>5.0699999999999996E-4</v>
      </c>
      <c r="G638" s="51">
        <v>2.186E-3</v>
      </c>
      <c r="H638" s="51">
        <v>4.4860000000000004E-3</v>
      </c>
      <c r="I638" s="51">
        <v>8.0829999999999999E-3</v>
      </c>
      <c r="J638" s="51">
        <v>1.3303000000000001E-2</v>
      </c>
      <c r="K638" s="51">
        <v>1.1122E-2</v>
      </c>
      <c r="L638" s="51">
        <v>1.9987999999999999E-2</v>
      </c>
      <c r="M638" s="51">
        <v>4.4860000000000004E-3</v>
      </c>
      <c r="N638" s="51">
        <v>2.5760000000000002E-2</v>
      </c>
      <c r="O638" s="52">
        <v>146.81440000000001</v>
      </c>
      <c r="P638" s="50">
        <v>1610</v>
      </c>
      <c r="Q638" s="52">
        <v>2091.08</v>
      </c>
      <c r="R638" s="50">
        <v>8208</v>
      </c>
      <c r="S638" s="30">
        <v>92.944999999999993</v>
      </c>
      <c r="T638" s="50">
        <v>6.4863999999999997</v>
      </c>
      <c r="U638" s="50">
        <v>6.4863999999999997</v>
      </c>
      <c r="V638" s="50" t="s">
        <v>379</v>
      </c>
      <c r="W638" s="22" t="s">
        <v>379</v>
      </c>
      <c r="X638" s="22" t="s">
        <v>379</v>
      </c>
    </row>
    <row r="639" spans="1:24" ht="18.75" customHeight="1">
      <c r="A639" s="175">
        <v>44418</v>
      </c>
      <c r="B639" s="50">
        <v>186.0324</v>
      </c>
      <c r="C639" s="50">
        <v>245.7218</v>
      </c>
      <c r="D639" s="50">
        <v>88.563000000000002</v>
      </c>
      <c r="E639" s="50">
        <v>16.79</v>
      </c>
      <c r="F639" s="51">
        <v>4.3100000000000001E-4</v>
      </c>
      <c r="G639" s="51">
        <v>2.3830000000000001E-3</v>
      </c>
      <c r="H639" s="51">
        <v>4.5030000000000001E-3</v>
      </c>
      <c r="I639" s="51">
        <v>8.2590000000000007E-3</v>
      </c>
      <c r="J639" s="51">
        <v>1.349E-2</v>
      </c>
      <c r="K639" s="51">
        <v>1.1261999999999999E-2</v>
      </c>
      <c r="L639" s="51">
        <v>1.9987999999999999E-2</v>
      </c>
      <c r="M639" s="51">
        <v>4.5030000000000001E-3</v>
      </c>
      <c r="N639" s="51">
        <v>2.579E-2</v>
      </c>
      <c r="O639" s="52">
        <v>146.7724</v>
      </c>
      <c r="P639" s="50">
        <v>1610</v>
      </c>
      <c r="Q639" s="52">
        <v>2091.08</v>
      </c>
      <c r="R639" s="50">
        <v>8208</v>
      </c>
      <c r="S639" s="30">
        <v>92.8</v>
      </c>
      <c r="T639" s="50">
        <v>6.4831000000000003</v>
      </c>
      <c r="U639" s="50">
        <v>6.4786000000000001</v>
      </c>
      <c r="V639" s="50" t="s">
        <v>379</v>
      </c>
      <c r="W639" s="22" t="s">
        <v>379</v>
      </c>
      <c r="X639" s="22" t="s">
        <v>379</v>
      </c>
    </row>
    <row r="640" spans="1:24" ht="18.75" customHeight="1">
      <c r="A640" s="175">
        <v>44417</v>
      </c>
      <c r="B640" s="50">
        <v>186.0823</v>
      </c>
      <c r="C640" s="50">
        <v>244.2004</v>
      </c>
      <c r="D640" s="50">
        <v>88.563000000000002</v>
      </c>
      <c r="E640" s="50">
        <v>16.72</v>
      </c>
      <c r="F640" s="51">
        <v>4.5600000000000003E-4</v>
      </c>
      <c r="G640" s="51">
        <v>2.2030000000000001E-3</v>
      </c>
      <c r="H640" s="51">
        <v>4.2329999999999998E-3</v>
      </c>
      <c r="I640" s="51">
        <v>7.9520000000000007E-3</v>
      </c>
      <c r="J640" s="51">
        <v>1.3237000000000001E-2</v>
      </c>
      <c r="K640" s="51">
        <v>1.1004E-2</v>
      </c>
      <c r="L640" s="51">
        <v>1.9702999999999998E-2</v>
      </c>
      <c r="M640" s="51">
        <v>4.2329999999999998E-3</v>
      </c>
      <c r="N640" s="51">
        <v>2.562E-2</v>
      </c>
      <c r="O640" s="52">
        <v>146.78200000000001</v>
      </c>
      <c r="P640" s="50">
        <v>1610</v>
      </c>
      <c r="Q640" s="52">
        <v>2091.08</v>
      </c>
      <c r="R640" s="50">
        <v>8208</v>
      </c>
      <c r="S640" s="30">
        <v>92.244</v>
      </c>
      <c r="T640" s="50">
        <v>6.4615</v>
      </c>
      <c r="U640" s="50">
        <v>6.4619999999999997</v>
      </c>
      <c r="V640" s="50" t="s">
        <v>379</v>
      </c>
      <c r="W640" s="22" t="s">
        <v>379</v>
      </c>
      <c r="X640" s="22" t="s">
        <v>379</v>
      </c>
    </row>
    <row r="641" spans="1:24" ht="18.75" customHeight="1">
      <c r="A641" s="175">
        <v>44414</v>
      </c>
      <c r="B641" s="50">
        <v>186.19280000000001</v>
      </c>
      <c r="C641" s="50">
        <v>243.66419999999999</v>
      </c>
      <c r="D641" s="50">
        <v>88.563000000000002</v>
      </c>
      <c r="E641" s="50">
        <v>16.149999999999999</v>
      </c>
      <c r="F641" s="51">
        <v>4.3100000000000001E-4</v>
      </c>
      <c r="G641" s="51">
        <v>2.0830000000000002E-3</v>
      </c>
      <c r="H641" s="51">
        <v>4.0720000000000001E-3</v>
      </c>
      <c r="I641" s="51">
        <v>7.6769999999999998E-3</v>
      </c>
      <c r="J641" s="51">
        <v>1.2969E-2</v>
      </c>
      <c r="K641" s="51">
        <v>1.0722000000000001E-2</v>
      </c>
      <c r="L641" s="51">
        <v>1.9453999999999999E-2</v>
      </c>
      <c r="M641" s="51">
        <v>4.0720000000000001E-3</v>
      </c>
      <c r="N641" s="51">
        <v>2.5260000000000001E-2</v>
      </c>
      <c r="O641" s="52">
        <v>146.7345</v>
      </c>
      <c r="P641" s="50">
        <v>1610</v>
      </c>
      <c r="Q641" s="52">
        <v>2091.08</v>
      </c>
      <c r="R641" s="50">
        <v>8208</v>
      </c>
      <c r="S641" s="30">
        <v>92.27</v>
      </c>
      <c r="T641" s="50">
        <v>6.4661999999999997</v>
      </c>
      <c r="U641" s="50">
        <v>6.4630000000000001</v>
      </c>
      <c r="V641" s="50" t="s">
        <v>379</v>
      </c>
      <c r="W641" s="22" t="s">
        <v>379</v>
      </c>
      <c r="X641" s="22" t="s">
        <v>379</v>
      </c>
    </row>
    <row r="642" spans="1:24" ht="18.75" customHeight="1">
      <c r="A642" s="175">
        <v>44413</v>
      </c>
      <c r="B642" s="50">
        <v>186.76079999999999</v>
      </c>
      <c r="C642" s="50">
        <v>246.40450000000001</v>
      </c>
      <c r="D642" s="50">
        <v>93.25</v>
      </c>
      <c r="E642" s="50">
        <v>17.28</v>
      </c>
      <c r="F642" s="51">
        <v>4.5600000000000003E-4</v>
      </c>
      <c r="G642" s="51">
        <v>1.98E-3</v>
      </c>
      <c r="H642" s="51">
        <v>3.7499999999999999E-3</v>
      </c>
      <c r="I642" s="51">
        <v>7.241E-3</v>
      </c>
      <c r="J642" s="51">
        <v>1.2234999999999999E-2</v>
      </c>
      <c r="K642" s="51">
        <v>1.0139E-2</v>
      </c>
      <c r="L642" s="51">
        <v>1.8612E-2</v>
      </c>
      <c r="M642" s="51">
        <v>3.7499999999999999E-3</v>
      </c>
      <c r="N642" s="51">
        <v>2.5250000000000002E-2</v>
      </c>
      <c r="O642" s="52">
        <v>146.7132</v>
      </c>
      <c r="P642" s="50">
        <v>1610</v>
      </c>
      <c r="Q642" s="52">
        <v>2091.08</v>
      </c>
      <c r="R642" s="50">
        <v>8208</v>
      </c>
      <c r="S642" s="30">
        <v>92.081000000000003</v>
      </c>
      <c r="T642" s="50">
        <v>6.4702999999999999</v>
      </c>
      <c r="U642" s="50">
        <v>6.4665999999999997</v>
      </c>
      <c r="V642" s="50" t="s">
        <v>379</v>
      </c>
      <c r="W642" s="22" t="s">
        <v>379</v>
      </c>
      <c r="X642" s="22" t="s">
        <v>379</v>
      </c>
    </row>
    <row r="643" spans="1:24" ht="18.75" customHeight="1">
      <c r="A643" s="175">
        <v>44412</v>
      </c>
      <c r="B643" s="50">
        <v>186.99610000000001</v>
      </c>
      <c r="C643" s="50">
        <v>245.2492</v>
      </c>
      <c r="D643" s="50">
        <v>93.25</v>
      </c>
      <c r="E643" s="50">
        <v>17.97</v>
      </c>
      <c r="F643" s="51">
        <v>4.5600000000000003E-4</v>
      </c>
      <c r="G643" s="51">
        <v>1.802E-3</v>
      </c>
      <c r="H643" s="51">
        <v>3.4030000000000002E-3</v>
      </c>
      <c r="I643" s="51">
        <v>6.7609999999999996E-3</v>
      </c>
      <c r="J643" s="51">
        <v>1.1820000000000001E-2</v>
      </c>
      <c r="K643" s="51">
        <v>9.6749999999999996E-3</v>
      </c>
      <c r="L643" s="51">
        <v>1.8388999999999999E-2</v>
      </c>
      <c r="M643" s="51">
        <v>3.4030000000000002E-3</v>
      </c>
      <c r="N643" s="51">
        <v>2.5340000000000001E-2</v>
      </c>
      <c r="O643" s="52">
        <v>146.69159999999999</v>
      </c>
      <c r="P643" s="50">
        <v>1610</v>
      </c>
      <c r="Q643" s="52">
        <v>2091.08</v>
      </c>
      <c r="R643" s="50">
        <v>8208</v>
      </c>
      <c r="S643" s="30">
        <v>92.048000000000002</v>
      </c>
      <c r="T643" s="50">
        <v>6.4621000000000004</v>
      </c>
      <c r="U643" s="50">
        <v>6.4649999999999999</v>
      </c>
      <c r="V643" s="50" t="s">
        <v>379</v>
      </c>
      <c r="W643" s="22" t="s">
        <v>379</v>
      </c>
      <c r="X643" s="22" t="s">
        <v>379</v>
      </c>
    </row>
    <row r="644" spans="1:24" ht="18.75" customHeight="1">
      <c r="A644" s="175">
        <v>44411</v>
      </c>
      <c r="B644" s="50">
        <v>186.85239999999999</v>
      </c>
      <c r="C644" s="50">
        <v>243.36279999999999</v>
      </c>
      <c r="D644" s="50">
        <v>93.25</v>
      </c>
      <c r="E644" s="50">
        <v>18.04</v>
      </c>
      <c r="F644" s="51">
        <v>4.06E-4</v>
      </c>
      <c r="G644" s="51">
        <v>1.7030000000000001E-3</v>
      </c>
      <c r="H644" s="51">
        <v>3.163E-3</v>
      </c>
      <c r="I644" s="51">
        <v>6.4729999999999996E-3</v>
      </c>
      <c r="J644" s="51">
        <v>1.1722E-2</v>
      </c>
      <c r="K644" s="51">
        <v>9.4210000000000006E-3</v>
      </c>
      <c r="L644" s="51">
        <v>1.8408000000000001E-2</v>
      </c>
      <c r="M644" s="51">
        <v>3.163E-3</v>
      </c>
      <c r="N644" s="51">
        <v>2.5090000000000001E-2</v>
      </c>
      <c r="O644" s="52">
        <v>146.66249999999999</v>
      </c>
      <c r="P644" s="50">
        <v>1610</v>
      </c>
      <c r="Q644" s="52">
        <v>2088.4299999999998</v>
      </c>
      <c r="R644" s="50">
        <v>8211.9000000000015</v>
      </c>
      <c r="S644" s="30">
        <v>92.174000000000007</v>
      </c>
      <c r="T644" s="50">
        <v>6.4614000000000003</v>
      </c>
      <c r="U644" s="50">
        <v>6.4633000000000003</v>
      </c>
      <c r="V644" s="50" t="s">
        <v>379</v>
      </c>
      <c r="W644" s="22" t="s">
        <v>379</v>
      </c>
      <c r="X644" s="22" t="s">
        <v>379</v>
      </c>
    </row>
    <row r="645" spans="1:24" ht="18.75" customHeight="1">
      <c r="A645" s="175">
        <v>44410</v>
      </c>
      <c r="B645" s="50">
        <v>186.7603</v>
      </c>
      <c r="C645" s="50">
        <v>240.9092</v>
      </c>
      <c r="D645" s="50">
        <v>93.25</v>
      </c>
      <c r="E645" s="50">
        <v>19.46</v>
      </c>
      <c r="F645" s="51">
        <v>4.06E-4</v>
      </c>
      <c r="G645" s="51">
        <v>1.722E-3</v>
      </c>
      <c r="H645" s="51">
        <v>3.1900000000000001E-3</v>
      </c>
      <c r="I645" s="51">
        <v>6.5370000000000003E-3</v>
      </c>
      <c r="J645" s="51">
        <v>1.1773E-2</v>
      </c>
      <c r="K645" s="51">
        <v>9.5139999999999999E-3</v>
      </c>
      <c r="L645" s="51">
        <v>1.8498000000000001E-2</v>
      </c>
      <c r="M645" s="51">
        <v>3.1900000000000001E-3</v>
      </c>
      <c r="N645" s="51">
        <v>2.494E-2</v>
      </c>
      <c r="O645" s="52">
        <v>146.63919999999999</v>
      </c>
      <c r="P645" s="50">
        <v>1610</v>
      </c>
      <c r="Q645" s="52">
        <v>2088.4299999999998</v>
      </c>
      <c r="R645" s="50">
        <v>8211.9000000000015</v>
      </c>
      <c r="S645" s="30">
        <v>91.864000000000004</v>
      </c>
      <c r="T645" s="50">
        <v>6.4564000000000004</v>
      </c>
      <c r="U645" s="50">
        <v>6.4573999999999998</v>
      </c>
      <c r="V645" s="50" t="s">
        <v>379</v>
      </c>
      <c r="W645" s="22" t="s">
        <v>379</v>
      </c>
      <c r="X645" s="22" t="s">
        <v>379</v>
      </c>
    </row>
    <row r="646" spans="1:24" ht="18.75" customHeight="1">
      <c r="A646" s="175">
        <v>44407</v>
      </c>
      <c r="B646" s="50">
        <v>186.3682</v>
      </c>
      <c r="C646" s="50">
        <v>239.66220000000001</v>
      </c>
      <c r="D646" s="50">
        <v>93.25</v>
      </c>
      <c r="E646" s="50">
        <v>18.239999999999998</v>
      </c>
      <c r="F646" s="51">
        <v>4.06E-4</v>
      </c>
      <c r="G646" s="51">
        <v>1.8389999999999999E-3</v>
      </c>
      <c r="H646" s="51">
        <v>3.3769999999999998E-3</v>
      </c>
      <c r="I646" s="51">
        <v>6.9040000000000004E-3</v>
      </c>
      <c r="J646" s="51">
        <v>1.2222999999999999E-2</v>
      </c>
      <c r="K646" s="51">
        <v>9.9539999999999993E-3</v>
      </c>
      <c r="L646" s="51">
        <v>1.8922000000000001E-2</v>
      </c>
      <c r="M646" s="51">
        <v>3.3769999999999998E-3</v>
      </c>
      <c r="N646" s="51">
        <v>2.5149999999999999E-2</v>
      </c>
      <c r="O646" s="52">
        <v>146.5744</v>
      </c>
      <c r="P646" s="50">
        <v>1610</v>
      </c>
      <c r="Q646" s="52">
        <v>2088.4299999999998</v>
      </c>
      <c r="R646" s="50">
        <v>8211.9000000000015</v>
      </c>
      <c r="S646" s="30">
        <v>92.322000000000003</v>
      </c>
      <c r="T646" s="50">
        <v>6.4908999999999999</v>
      </c>
      <c r="U646" s="50">
        <v>6.4859</v>
      </c>
      <c r="V646" s="50" t="s">
        <v>379</v>
      </c>
      <c r="W646" s="22" t="s">
        <v>379</v>
      </c>
      <c r="X646" s="22" t="s">
        <v>379</v>
      </c>
    </row>
    <row r="647" spans="1:24" ht="18.75" customHeight="1">
      <c r="A647" s="175">
        <v>44406</v>
      </c>
      <c r="B647" s="50">
        <v>186.31059999999999</v>
      </c>
      <c r="C647" s="50">
        <v>242.78530000000001</v>
      </c>
      <c r="D647" s="50">
        <v>93.25</v>
      </c>
      <c r="E647" s="50">
        <v>17.7</v>
      </c>
      <c r="F647" s="51">
        <v>4.3100000000000001E-4</v>
      </c>
      <c r="G647" s="51">
        <v>2.0349999999999999E-3</v>
      </c>
      <c r="H647" s="51">
        <v>3.7230000000000002E-3</v>
      </c>
      <c r="I647" s="51">
        <v>7.3509999999999999E-3</v>
      </c>
      <c r="J647" s="51">
        <v>1.2692999999999999E-2</v>
      </c>
      <c r="K647" s="51">
        <v>1.0225E-2</v>
      </c>
      <c r="L647" s="51">
        <v>1.9195E-2</v>
      </c>
      <c r="M647" s="51">
        <v>3.7230000000000002E-3</v>
      </c>
      <c r="N647" s="51">
        <v>2.562E-2</v>
      </c>
      <c r="O647" s="52">
        <v>146.6687</v>
      </c>
      <c r="P647" s="50">
        <v>1610</v>
      </c>
      <c r="Q647" s="52">
        <v>2088.4299999999998</v>
      </c>
      <c r="R647" s="50">
        <v>8211.9000000000015</v>
      </c>
      <c r="S647" s="30">
        <v>92.432000000000002</v>
      </c>
      <c r="T647" s="50">
        <v>6.5111999999999997</v>
      </c>
      <c r="U647" s="50">
        <v>6.5269000000000004</v>
      </c>
      <c r="V647" s="50" t="s">
        <v>379</v>
      </c>
      <c r="W647" s="22" t="s">
        <v>379</v>
      </c>
      <c r="X647" s="22" t="s">
        <v>379</v>
      </c>
    </row>
    <row r="648" spans="1:24" ht="18.75" customHeight="1">
      <c r="A648" s="175">
        <v>44405</v>
      </c>
      <c r="B648" s="50">
        <v>186.45189999999999</v>
      </c>
      <c r="C648" s="50">
        <v>244.3879</v>
      </c>
      <c r="D648" s="50">
        <v>93.25</v>
      </c>
      <c r="E648" s="50">
        <v>18.309999999999999</v>
      </c>
      <c r="F648" s="51">
        <v>4.5600000000000003E-4</v>
      </c>
      <c r="G648" s="51">
        <v>2.016E-3</v>
      </c>
      <c r="H648" s="51">
        <v>3.6440000000000001E-3</v>
      </c>
      <c r="I648" s="51">
        <v>7.1110000000000001E-3</v>
      </c>
      <c r="J648" s="51">
        <v>1.2326999999999999E-2</v>
      </c>
      <c r="K648" s="51">
        <v>9.9240000000000005E-3</v>
      </c>
      <c r="L648" s="51">
        <v>1.8800999999999998E-2</v>
      </c>
      <c r="M648" s="51">
        <v>3.6440000000000001E-3</v>
      </c>
      <c r="N648" s="51">
        <v>2.5899999999999999E-2</v>
      </c>
      <c r="O648" s="52">
        <v>146.69069999999999</v>
      </c>
      <c r="P648" s="50">
        <v>1610</v>
      </c>
      <c r="Q648" s="52">
        <v>2088.4299999999998</v>
      </c>
      <c r="R648" s="50">
        <v>8211.9000000000015</v>
      </c>
      <c r="S648" s="30">
        <v>92.649000000000001</v>
      </c>
      <c r="T648" s="50">
        <v>6.4828999999999999</v>
      </c>
      <c r="U648" s="50">
        <v>6.4835000000000003</v>
      </c>
      <c r="V648" s="50" t="s">
        <v>379</v>
      </c>
      <c r="W648" s="22" t="s">
        <v>379</v>
      </c>
      <c r="X648" s="22" t="s">
        <v>379</v>
      </c>
    </row>
    <row r="649" spans="1:24" ht="18.75" customHeight="1">
      <c r="A649" s="175">
        <v>44404</v>
      </c>
      <c r="B649" s="50">
        <v>186.33189999999999</v>
      </c>
      <c r="C649" s="50">
        <v>246.69970000000001</v>
      </c>
      <c r="D649" s="50">
        <v>93.25</v>
      </c>
      <c r="E649" s="50">
        <v>19.36</v>
      </c>
      <c r="F649" s="51">
        <v>4.06E-4</v>
      </c>
      <c r="G649" s="51">
        <v>2.0349999999999999E-3</v>
      </c>
      <c r="H649" s="51">
        <v>3.617E-3</v>
      </c>
      <c r="I649" s="51">
        <v>6.9870000000000002E-3</v>
      </c>
      <c r="J649" s="51">
        <v>1.2411E-2</v>
      </c>
      <c r="K649" s="51">
        <v>9.9950000000000004E-3</v>
      </c>
      <c r="L649" s="51">
        <v>1.8936000000000001E-2</v>
      </c>
      <c r="M649" s="51">
        <v>3.617E-3</v>
      </c>
      <c r="N649" s="51">
        <v>2.547E-2</v>
      </c>
      <c r="O649" s="52">
        <v>146.69820000000001</v>
      </c>
      <c r="P649" s="50">
        <v>1610</v>
      </c>
      <c r="Q649" s="52">
        <v>2088.4299999999998</v>
      </c>
      <c r="R649" s="50">
        <v>8211.9000000000015</v>
      </c>
      <c r="S649" s="30">
        <v>92.912000000000006</v>
      </c>
      <c r="T649" s="50">
        <v>6.4813000000000001</v>
      </c>
      <c r="U649" s="50">
        <v>6.4763999999999999</v>
      </c>
      <c r="V649" s="50" t="s">
        <v>379</v>
      </c>
      <c r="W649" s="22" t="s">
        <v>379</v>
      </c>
      <c r="X649" s="22" t="s">
        <v>379</v>
      </c>
    </row>
    <row r="650" spans="1:24" ht="18.75" customHeight="1">
      <c r="A650" s="175">
        <v>44403</v>
      </c>
      <c r="B650" s="50">
        <v>186.5026</v>
      </c>
      <c r="C650" s="50">
        <v>250.69730000000001</v>
      </c>
      <c r="D650" s="50">
        <v>86.843999999999994</v>
      </c>
      <c r="E650" s="50">
        <v>17.579999999999998</v>
      </c>
      <c r="F650" s="51">
        <v>4.06E-4</v>
      </c>
      <c r="G650" s="51">
        <v>1.941E-3</v>
      </c>
      <c r="H650" s="51">
        <v>3.7759999999999998E-3</v>
      </c>
      <c r="I650" s="51">
        <v>7.2139999999999999E-3</v>
      </c>
      <c r="J650" s="51">
        <v>1.2895999999999999E-2</v>
      </c>
      <c r="K650" s="51">
        <v>1.0344000000000001E-2</v>
      </c>
      <c r="L650" s="51">
        <v>1.9418000000000001E-2</v>
      </c>
      <c r="M650" s="51">
        <v>3.7759999999999998E-3</v>
      </c>
      <c r="N650" s="51">
        <v>2.5000000000000001E-2</v>
      </c>
      <c r="O650" s="52">
        <v>146.70230000000001</v>
      </c>
      <c r="P650" s="50">
        <v>1610</v>
      </c>
      <c r="Q650" s="52">
        <v>2088.4299999999998</v>
      </c>
      <c r="R650" s="50">
        <v>8211.9000000000015</v>
      </c>
      <c r="S650" s="30">
        <v>92.822000000000003</v>
      </c>
      <c r="T650" s="50">
        <v>6.4706999999999999</v>
      </c>
      <c r="U650" s="50">
        <v>6.4756999999999998</v>
      </c>
      <c r="V650" s="50" t="s">
        <v>379</v>
      </c>
      <c r="W650" s="22" t="s">
        <v>379</v>
      </c>
      <c r="X650" s="22" t="s">
        <v>379</v>
      </c>
    </row>
    <row r="651" spans="1:24" ht="18.75" customHeight="1">
      <c r="A651" s="175">
        <v>44400</v>
      </c>
      <c r="B651" s="50">
        <v>186.84100000000001</v>
      </c>
      <c r="C651" s="50">
        <v>252.23220000000001</v>
      </c>
      <c r="D651" s="50">
        <v>85.468999999999994</v>
      </c>
      <c r="E651" s="50">
        <v>17.2</v>
      </c>
      <c r="F651" s="51">
        <v>4.3100000000000001E-4</v>
      </c>
      <c r="G651" s="51">
        <v>1.9810000000000001E-3</v>
      </c>
      <c r="H651" s="51">
        <v>3.7230000000000002E-3</v>
      </c>
      <c r="I651" s="51">
        <v>7.1180000000000002E-3</v>
      </c>
      <c r="J651" s="51">
        <v>1.2763E-2</v>
      </c>
      <c r="K651" s="51">
        <v>1.0252000000000001E-2</v>
      </c>
      <c r="L651" s="51">
        <v>1.9151000000000001E-2</v>
      </c>
      <c r="M651" s="51">
        <v>3.7230000000000002E-3</v>
      </c>
      <c r="N651" s="51">
        <v>2.5399999999999999E-2</v>
      </c>
      <c r="O651" s="52">
        <v>146.68549999999999</v>
      </c>
      <c r="P651" s="50">
        <v>1610</v>
      </c>
      <c r="Q651" s="52">
        <v>2088.4299999999998</v>
      </c>
      <c r="R651" s="50">
        <v>8211.9000000000015</v>
      </c>
      <c r="S651" s="30">
        <v>92.754000000000005</v>
      </c>
      <c r="T651" s="50">
        <v>6.468</v>
      </c>
      <c r="U651" s="50">
        <v>6.4645000000000001</v>
      </c>
      <c r="V651" s="50" t="s">
        <v>379</v>
      </c>
      <c r="W651" s="22" t="s">
        <v>379</v>
      </c>
      <c r="X651" s="22" t="s">
        <v>379</v>
      </c>
    </row>
    <row r="652" spans="1:24" ht="18.75" customHeight="1">
      <c r="A652" s="175">
        <v>44399</v>
      </c>
      <c r="B652" s="50">
        <v>187.005</v>
      </c>
      <c r="C652" s="50">
        <v>252.3289</v>
      </c>
      <c r="D652" s="50">
        <v>85.468999999999994</v>
      </c>
      <c r="E652" s="50">
        <v>17.690000000000001</v>
      </c>
      <c r="F652" s="51">
        <v>4.06E-4</v>
      </c>
      <c r="G652" s="51">
        <v>1.9980000000000002E-3</v>
      </c>
      <c r="H652" s="51">
        <v>3.7759999999999998E-3</v>
      </c>
      <c r="I652" s="51">
        <v>7.1850000000000004E-3</v>
      </c>
      <c r="J652" s="51">
        <v>1.2782999999999999E-2</v>
      </c>
      <c r="K652" s="51">
        <v>1.0300999999999999E-2</v>
      </c>
      <c r="L652" s="51">
        <v>1.9165000000000001E-2</v>
      </c>
      <c r="M652" s="51">
        <v>3.7759999999999998E-3</v>
      </c>
      <c r="N652" s="51">
        <v>2.5579999999999999E-2</v>
      </c>
      <c r="O652" s="52">
        <v>146.69229999999999</v>
      </c>
      <c r="P652" s="50">
        <v>1610</v>
      </c>
      <c r="Q652" s="52">
        <v>2088.4299999999998</v>
      </c>
      <c r="R652" s="50">
        <v>8211.9000000000015</v>
      </c>
      <c r="S652" s="30">
        <v>92.972999999999999</v>
      </c>
      <c r="T652" s="50">
        <v>6.4850000000000003</v>
      </c>
      <c r="U652" s="50">
        <v>6.4882</v>
      </c>
      <c r="V652" s="50" t="s">
        <v>379</v>
      </c>
      <c r="W652" s="22" t="s">
        <v>379</v>
      </c>
      <c r="X652" s="22" t="s">
        <v>379</v>
      </c>
    </row>
    <row r="653" spans="1:24" ht="18.75" customHeight="1">
      <c r="A653" s="175">
        <v>44398</v>
      </c>
      <c r="B653" s="50">
        <v>186.74299999999999</v>
      </c>
      <c r="C653" s="50">
        <v>254.12459999999999</v>
      </c>
      <c r="D653" s="50">
        <v>85.468999999999994</v>
      </c>
      <c r="E653" s="50">
        <v>17.91</v>
      </c>
      <c r="F653" s="51">
        <v>4.3100000000000001E-4</v>
      </c>
      <c r="G653" s="51">
        <v>2.078E-3</v>
      </c>
      <c r="H653" s="51">
        <v>3.8560000000000001E-3</v>
      </c>
      <c r="I653" s="51">
        <v>7.3619999999999996E-3</v>
      </c>
      <c r="J653" s="51">
        <v>1.2884E-2</v>
      </c>
      <c r="K653" s="51">
        <v>1.0418E-2</v>
      </c>
      <c r="L653" s="51">
        <v>1.9387000000000001E-2</v>
      </c>
      <c r="M653" s="51">
        <v>3.8560000000000001E-3</v>
      </c>
      <c r="N653" s="51">
        <v>2.5649999999999999E-2</v>
      </c>
      <c r="O653" s="52">
        <v>146.6713</v>
      </c>
      <c r="P653" s="50">
        <v>1610</v>
      </c>
      <c r="Q653" s="52">
        <v>2088.4299999999998</v>
      </c>
      <c r="R653" s="50">
        <v>8211.9000000000015</v>
      </c>
      <c r="S653" s="30">
        <v>92.891000000000005</v>
      </c>
      <c r="T653" s="50">
        <v>6.4904999999999999</v>
      </c>
      <c r="U653" s="50">
        <v>6.4950000000000001</v>
      </c>
      <c r="V653" s="50" t="s">
        <v>379</v>
      </c>
      <c r="W653" s="22" t="s">
        <v>379</v>
      </c>
      <c r="X653" s="22" t="s">
        <v>379</v>
      </c>
    </row>
    <row r="654" spans="1:24" ht="18.75" customHeight="1">
      <c r="A654" s="175">
        <v>44397</v>
      </c>
      <c r="B654" s="50">
        <v>187.107</v>
      </c>
      <c r="C654" s="50">
        <v>254.98689999999999</v>
      </c>
      <c r="D654" s="50">
        <v>84.5</v>
      </c>
      <c r="E654" s="50">
        <v>19.73</v>
      </c>
      <c r="F654" s="51">
        <v>4.06E-4</v>
      </c>
      <c r="G654" s="51">
        <v>1.9959999999999999E-3</v>
      </c>
      <c r="H654" s="51">
        <v>3.6449999999999998E-3</v>
      </c>
      <c r="I654" s="51">
        <v>6.8500000000000002E-3</v>
      </c>
      <c r="J654" s="51">
        <v>1.2218E-2</v>
      </c>
      <c r="K654" s="51">
        <v>9.7929999999999996E-3</v>
      </c>
      <c r="L654" s="51">
        <v>1.8770999999999999E-2</v>
      </c>
      <c r="M654" s="51">
        <v>3.6449999999999998E-3</v>
      </c>
      <c r="N654" s="51">
        <v>2.5690000000000001E-2</v>
      </c>
      <c r="O654" s="52">
        <v>146.6439</v>
      </c>
      <c r="P654" s="50">
        <v>1610</v>
      </c>
      <c r="Q654" s="52">
        <v>2088.4299999999998</v>
      </c>
      <c r="R654" s="50">
        <v>8211.9000000000015</v>
      </c>
      <c r="S654" s="30">
        <v>92.686999999999998</v>
      </c>
      <c r="T654" s="50">
        <v>6.4790999999999999</v>
      </c>
      <c r="U654" s="50">
        <v>6.4755000000000003</v>
      </c>
      <c r="V654" s="50" t="s">
        <v>379</v>
      </c>
      <c r="W654" s="22" t="s">
        <v>379</v>
      </c>
      <c r="X654" s="22" t="s">
        <v>379</v>
      </c>
    </row>
    <row r="655" spans="1:24" ht="18.75" customHeight="1">
      <c r="A655" s="175">
        <v>44396</v>
      </c>
      <c r="B655" s="50">
        <v>187.28380000000001</v>
      </c>
      <c r="C655" s="50">
        <v>256.68950000000001</v>
      </c>
      <c r="D655" s="50">
        <v>84.5</v>
      </c>
      <c r="E655" s="50">
        <v>22.5</v>
      </c>
      <c r="F655" s="51">
        <v>3.5500000000000001E-4</v>
      </c>
      <c r="G655" s="51">
        <v>2.1559999999999999E-3</v>
      </c>
      <c r="H655" s="51">
        <v>3.882E-3</v>
      </c>
      <c r="I655" s="51">
        <v>7.0429999999999998E-3</v>
      </c>
      <c r="J655" s="51">
        <v>1.1887999999999999E-2</v>
      </c>
      <c r="K655" s="51">
        <v>9.7479999999999997E-3</v>
      </c>
      <c r="L655" s="51">
        <v>1.8197000000000001E-2</v>
      </c>
      <c r="M655" s="51">
        <v>3.882E-3</v>
      </c>
      <c r="N655" s="51">
        <v>2.597E-2</v>
      </c>
      <c r="O655" s="52">
        <v>146.6146</v>
      </c>
      <c r="P655" s="50">
        <v>1610</v>
      </c>
      <c r="Q655" s="52">
        <v>2088.4299999999998</v>
      </c>
      <c r="R655" s="50">
        <v>8211.9000000000015</v>
      </c>
      <c r="S655" s="30">
        <v>92.623999999999995</v>
      </c>
      <c r="T655" s="50">
        <v>6.4608999999999996</v>
      </c>
      <c r="U655" s="50">
        <v>6.4612999999999996</v>
      </c>
      <c r="V655" s="50" t="s">
        <v>379</v>
      </c>
      <c r="W655" s="22" t="s">
        <v>379</v>
      </c>
      <c r="X655" s="22" t="s">
        <v>379</v>
      </c>
    </row>
    <row r="656" spans="1:24" ht="18.75" customHeight="1">
      <c r="A656" s="175">
        <v>44393</v>
      </c>
      <c r="B656" s="50">
        <v>186.4803</v>
      </c>
      <c r="C656" s="50">
        <v>257.9393</v>
      </c>
      <c r="D656" s="50">
        <v>84.262</v>
      </c>
      <c r="E656" s="50">
        <v>18.45</v>
      </c>
      <c r="F656" s="51">
        <v>4.3100000000000001E-4</v>
      </c>
      <c r="G656" s="51">
        <v>2.215E-3</v>
      </c>
      <c r="H656" s="51">
        <v>4.2770000000000004E-3</v>
      </c>
      <c r="I656" s="51">
        <v>7.7340000000000004E-3</v>
      </c>
      <c r="J656" s="51">
        <v>1.2903E-2</v>
      </c>
      <c r="K656" s="51">
        <v>1.0629E-2</v>
      </c>
      <c r="L656" s="51">
        <v>1.9192000000000001E-2</v>
      </c>
      <c r="M656" s="51">
        <v>4.2770000000000004E-3</v>
      </c>
      <c r="N656" s="51">
        <v>2.5989999999999999E-2</v>
      </c>
      <c r="O656" s="52">
        <v>146.58500000000001</v>
      </c>
      <c r="P656" s="50">
        <v>1610</v>
      </c>
      <c r="Q656" s="52">
        <v>2088.4299999999998</v>
      </c>
      <c r="R656" s="50">
        <v>8211.9000000000015</v>
      </c>
      <c r="S656" s="30">
        <v>92.41</v>
      </c>
      <c r="T656" s="50">
        <v>6.4691999999999998</v>
      </c>
      <c r="U656" s="50">
        <v>6.4592000000000001</v>
      </c>
      <c r="V656" s="50" t="s">
        <v>379</v>
      </c>
      <c r="W656" s="22" t="s">
        <v>379</v>
      </c>
      <c r="X656" s="22" t="s">
        <v>379</v>
      </c>
    </row>
    <row r="657" spans="1:24" ht="18.75" customHeight="1">
      <c r="A657" s="175">
        <v>44392</v>
      </c>
      <c r="B657" s="50">
        <v>186.4718</v>
      </c>
      <c r="C657" s="50">
        <v>257.4384</v>
      </c>
      <c r="D657" s="50">
        <v>84.262</v>
      </c>
      <c r="E657" s="50">
        <v>17.010000000000002</v>
      </c>
      <c r="F657" s="51">
        <v>3.8000000000000002E-4</v>
      </c>
      <c r="G657" s="51">
        <v>2.2309999999999999E-3</v>
      </c>
      <c r="H657" s="51">
        <v>4.3280000000000002E-3</v>
      </c>
      <c r="I657" s="51">
        <v>7.7520000000000002E-3</v>
      </c>
      <c r="J657" s="51">
        <v>1.2989000000000001E-2</v>
      </c>
      <c r="K657" s="51">
        <v>1.0677000000000001E-2</v>
      </c>
      <c r="L657" s="51">
        <v>1.9206000000000001E-2</v>
      </c>
      <c r="M657" s="51">
        <v>4.3280000000000002E-3</v>
      </c>
      <c r="N657" s="51">
        <v>2.6259999999999999E-2</v>
      </c>
      <c r="O657" s="52">
        <v>146.59559999999999</v>
      </c>
      <c r="P657" s="50">
        <v>1610</v>
      </c>
      <c r="Q657" s="52">
        <v>2088.4299999999998</v>
      </c>
      <c r="R657" s="50">
        <v>8211.9000000000015</v>
      </c>
      <c r="S657" s="30">
        <v>92.751999999999995</v>
      </c>
      <c r="T657" s="50">
        <v>6.4687999999999999</v>
      </c>
      <c r="U657" s="50">
        <v>6.4797000000000002</v>
      </c>
      <c r="V657" s="50" t="s">
        <v>379</v>
      </c>
      <c r="W657" s="22" t="s">
        <v>379</v>
      </c>
      <c r="X657" s="22" t="s">
        <v>379</v>
      </c>
    </row>
    <row r="658" spans="1:24" ht="18.75" customHeight="1">
      <c r="A658" s="175">
        <v>44391</v>
      </c>
      <c r="B658" s="50">
        <v>185.9074</v>
      </c>
      <c r="C658" s="50">
        <v>257.31290000000001</v>
      </c>
      <c r="D658" s="50">
        <v>87.534999999999997</v>
      </c>
      <c r="E658" s="50">
        <v>16.329999999999998</v>
      </c>
      <c r="F658" s="51">
        <v>4.3100000000000001E-4</v>
      </c>
      <c r="G658" s="51">
        <v>2.2300000000000002E-3</v>
      </c>
      <c r="H658" s="51">
        <v>4.3010000000000001E-3</v>
      </c>
      <c r="I658" s="51">
        <v>7.9450000000000007E-3</v>
      </c>
      <c r="J658" s="51">
        <v>1.3459E-2</v>
      </c>
      <c r="K658" s="51">
        <v>1.1003000000000001E-2</v>
      </c>
      <c r="L658" s="51">
        <v>1.9709999999999998E-2</v>
      </c>
      <c r="M658" s="51">
        <v>4.3010000000000001E-3</v>
      </c>
      <c r="N658" s="51">
        <v>2.6169999999999999E-2</v>
      </c>
      <c r="O658" s="52">
        <v>146.58420000000001</v>
      </c>
      <c r="P658" s="50">
        <v>1610</v>
      </c>
      <c r="Q658" s="52">
        <v>2088.4299999999998</v>
      </c>
      <c r="R658" s="50">
        <v>8211.9000000000015</v>
      </c>
      <c r="S658" s="30">
        <v>92.260999999999996</v>
      </c>
      <c r="T658" s="50">
        <v>6.4759000000000002</v>
      </c>
      <c r="U658" s="50">
        <v>6.4763999999999999</v>
      </c>
      <c r="V658" s="50" t="s">
        <v>379</v>
      </c>
      <c r="W658" s="22" t="s">
        <v>379</v>
      </c>
      <c r="X658" s="22" t="s">
        <v>379</v>
      </c>
    </row>
    <row r="659" spans="1:24" ht="18.75" customHeight="1">
      <c r="A659" s="175">
        <v>44390</v>
      </c>
      <c r="B659" s="50">
        <v>185.386</v>
      </c>
      <c r="C659" s="50">
        <v>256.68020000000001</v>
      </c>
      <c r="D659" s="50">
        <v>88.896000000000001</v>
      </c>
      <c r="E659" s="50">
        <v>17.12</v>
      </c>
      <c r="F659" s="51">
        <v>4.06E-4</v>
      </c>
      <c r="G659" s="51">
        <v>2.5279999999999999E-3</v>
      </c>
      <c r="H659" s="51">
        <v>4.6690000000000004E-3</v>
      </c>
      <c r="I659" s="51">
        <v>8.4600000000000005E-3</v>
      </c>
      <c r="J659" s="51">
        <v>1.4166E-2</v>
      </c>
      <c r="K659" s="51">
        <v>1.1632999999999999E-2</v>
      </c>
      <c r="L659" s="51">
        <v>2.0469000000000001E-2</v>
      </c>
      <c r="M659" s="51">
        <v>4.6690000000000004E-3</v>
      </c>
      <c r="N659" s="51">
        <v>2.6409999999999999E-2</v>
      </c>
      <c r="O659" s="52">
        <v>146.51840000000001</v>
      </c>
      <c r="P659" s="50">
        <v>1610</v>
      </c>
      <c r="Q659" s="52">
        <v>2088.4299999999998</v>
      </c>
      <c r="R659" s="50">
        <v>8211.9000000000015</v>
      </c>
      <c r="S659" s="30">
        <v>92.13</v>
      </c>
      <c r="T659" s="50">
        <v>6.4790000000000001</v>
      </c>
      <c r="U659" s="50">
        <v>6.4813000000000001</v>
      </c>
      <c r="V659" s="50" t="s">
        <v>379</v>
      </c>
      <c r="W659" s="22" t="s">
        <v>379</v>
      </c>
      <c r="X659" s="22" t="s">
        <v>379</v>
      </c>
    </row>
    <row r="660" spans="1:24" ht="18.75" customHeight="1">
      <c r="A660" s="175">
        <v>44389</v>
      </c>
      <c r="B660" s="50">
        <v>185.6738</v>
      </c>
      <c r="C660" s="50">
        <v>256.46429999999998</v>
      </c>
      <c r="D660" s="50">
        <v>88.896000000000001</v>
      </c>
      <c r="E660" s="50">
        <v>16.170000000000002</v>
      </c>
      <c r="F660" s="51">
        <v>4.5600000000000003E-4</v>
      </c>
      <c r="G660" s="51">
        <v>2.2669999999999999E-3</v>
      </c>
      <c r="H660" s="51">
        <v>4.0340000000000003E-3</v>
      </c>
      <c r="I660" s="51">
        <v>7.9459999999999999E-3</v>
      </c>
      <c r="J660" s="51">
        <v>1.3644999999999999E-2</v>
      </c>
      <c r="K660" s="51">
        <v>1.1143999999999999E-2</v>
      </c>
      <c r="L660" s="51">
        <v>1.9975E-2</v>
      </c>
      <c r="M660" s="51">
        <v>4.0340000000000003E-3</v>
      </c>
      <c r="N660" s="51">
        <v>2.656E-2</v>
      </c>
      <c r="O660" s="52">
        <v>146.5155</v>
      </c>
      <c r="P660" s="50">
        <v>1610</v>
      </c>
      <c r="Q660" s="52">
        <v>2088.4299999999998</v>
      </c>
      <c r="R660" s="50">
        <v>8211.9000000000015</v>
      </c>
      <c r="S660" s="30">
        <v>92.417000000000002</v>
      </c>
      <c r="T660" s="50">
        <v>6.4904999999999999</v>
      </c>
      <c r="U660" s="50">
        <v>6.4934000000000003</v>
      </c>
      <c r="V660" s="50" t="s">
        <v>379</v>
      </c>
      <c r="W660" s="22" t="s">
        <v>379</v>
      </c>
      <c r="X660" s="22" t="s">
        <v>379</v>
      </c>
    </row>
    <row r="661" spans="1:24" ht="18.75" customHeight="1">
      <c r="A661" s="175">
        <v>44386</v>
      </c>
      <c r="B661" s="50">
        <v>185.71420000000001</v>
      </c>
      <c r="C661" s="50">
        <v>254.68860000000001</v>
      </c>
      <c r="D661" s="50">
        <v>88.896000000000001</v>
      </c>
      <c r="E661" s="50">
        <v>16.18</v>
      </c>
      <c r="F661" s="51">
        <v>4.3100000000000001E-4</v>
      </c>
      <c r="G661" s="51">
        <v>2.1259999999999999E-3</v>
      </c>
      <c r="H661" s="51">
        <v>3.9240000000000004E-3</v>
      </c>
      <c r="I661" s="51">
        <v>7.8499999999999993E-3</v>
      </c>
      <c r="J661" s="51">
        <v>1.3594999999999999E-2</v>
      </c>
      <c r="K661" s="51">
        <v>1.1121000000000001E-2</v>
      </c>
      <c r="L661" s="51">
        <v>1.9889E-2</v>
      </c>
      <c r="M661" s="51">
        <v>3.9240000000000004E-3</v>
      </c>
      <c r="N661" s="51">
        <v>2.6790000000000001E-2</v>
      </c>
      <c r="O661" s="52">
        <v>146.46019999999999</v>
      </c>
      <c r="P661" s="50">
        <v>1610</v>
      </c>
      <c r="Q661" s="52">
        <v>2088.4299999999998</v>
      </c>
      <c r="R661" s="50">
        <v>8211.9000000000015</v>
      </c>
      <c r="S661" s="30">
        <v>92.644000000000005</v>
      </c>
      <c r="T661" s="50">
        <v>6.4728000000000003</v>
      </c>
      <c r="U661" s="50">
        <v>6.4744999999999999</v>
      </c>
      <c r="V661" s="50" t="s">
        <v>379</v>
      </c>
      <c r="W661" s="22" t="s">
        <v>379</v>
      </c>
      <c r="X661" s="22" t="s">
        <v>379</v>
      </c>
    </row>
    <row r="662" spans="1:24" ht="18.75" customHeight="1">
      <c r="A662" s="175">
        <v>44385</v>
      </c>
      <c r="B662" s="50">
        <v>186.15090000000001</v>
      </c>
      <c r="C662" s="50">
        <v>253.7242</v>
      </c>
      <c r="D662" s="50">
        <v>88.896000000000001</v>
      </c>
      <c r="E662" s="50">
        <v>19</v>
      </c>
      <c r="F662" s="51">
        <v>4.5600000000000003E-4</v>
      </c>
      <c r="G662" s="51">
        <v>1.944E-3</v>
      </c>
      <c r="H662" s="51">
        <v>3.6250000000000002E-3</v>
      </c>
      <c r="I662" s="51">
        <v>7.4200000000000004E-3</v>
      </c>
      <c r="J662" s="51">
        <v>1.2928E-2</v>
      </c>
      <c r="K662" s="51">
        <v>1.059E-2</v>
      </c>
      <c r="L662" s="51">
        <v>1.9265999999999998E-2</v>
      </c>
      <c r="M662" s="51">
        <v>3.6250000000000002E-3</v>
      </c>
      <c r="N662" s="51">
        <v>2.69E-2</v>
      </c>
      <c r="O662" s="52">
        <v>146.43620000000001</v>
      </c>
      <c r="P662" s="50">
        <v>1610</v>
      </c>
      <c r="Q662" s="52">
        <v>2088.4299999999998</v>
      </c>
      <c r="R662" s="50">
        <v>8211.9000000000015</v>
      </c>
      <c r="S662" s="30">
        <v>92.546000000000006</v>
      </c>
      <c r="T662" s="50">
        <v>6.4790999999999999</v>
      </c>
      <c r="U662" s="50">
        <v>6.4795999999999996</v>
      </c>
      <c r="V662" s="50" t="s">
        <v>379</v>
      </c>
      <c r="W662" s="22" t="s">
        <v>379</v>
      </c>
      <c r="X662" s="22" t="s">
        <v>379</v>
      </c>
    </row>
    <row r="663" spans="1:24" ht="18.75" customHeight="1">
      <c r="A663" s="175">
        <v>44384</v>
      </c>
      <c r="B663" s="50">
        <v>186.10679999999999</v>
      </c>
      <c r="C663" s="50">
        <v>253.03579999999999</v>
      </c>
      <c r="D663" s="50">
        <v>86.75</v>
      </c>
      <c r="E663" s="50">
        <v>16.2</v>
      </c>
      <c r="F663" s="51">
        <v>4.5600000000000003E-4</v>
      </c>
      <c r="G663" s="51">
        <v>2.1410000000000001E-3</v>
      </c>
      <c r="H663" s="51">
        <v>3.973E-3</v>
      </c>
      <c r="I663" s="51">
        <v>7.7879999999999998E-3</v>
      </c>
      <c r="J663" s="51">
        <v>1.3162999999999999E-2</v>
      </c>
      <c r="K663" s="51">
        <v>1.0891E-2</v>
      </c>
      <c r="L663" s="51">
        <v>1.9377999999999999E-2</v>
      </c>
      <c r="M663" s="51">
        <v>3.973E-3</v>
      </c>
      <c r="N663" s="51">
        <v>2.742E-2</v>
      </c>
      <c r="O663" s="52">
        <v>146.41130000000001</v>
      </c>
      <c r="P663" s="50">
        <v>1610</v>
      </c>
      <c r="Q663" s="52">
        <v>2088.4299999999998</v>
      </c>
      <c r="R663" s="50">
        <v>8211.9000000000015</v>
      </c>
      <c r="S663" s="30">
        <v>92.212000000000003</v>
      </c>
      <c r="T663" s="50">
        <v>6.4641999999999999</v>
      </c>
      <c r="U663" s="50">
        <v>6.4619999999999997</v>
      </c>
      <c r="V663" s="50" t="s">
        <v>379</v>
      </c>
      <c r="W663" s="22" t="s">
        <v>379</v>
      </c>
      <c r="X663" s="22" t="s">
        <v>379</v>
      </c>
    </row>
    <row r="664" spans="1:24" ht="18.75" customHeight="1">
      <c r="A664" s="175">
        <v>44383</v>
      </c>
      <c r="B664" s="50">
        <v>186.0034</v>
      </c>
      <c r="C664" s="50">
        <v>254.44110000000001</v>
      </c>
      <c r="D664" s="50">
        <v>84.914000000000001</v>
      </c>
      <c r="E664" s="50">
        <v>16.440000000000001</v>
      </c>
      <c r="F664" s="51">
        <v>4.3100000000000001E-4</v>
      </c>
      <c r="G664" s="51">
        <v>2.1789999999999999E-3</v>
      </c>
      <c r="H664" s="51">
        <v>4.0249999999999999E-3</v>
      </c>
      <c r="I664" s="51">
        <v>7.9649999999999999E-3</v>
      </c>
      <c r="J664" s="51">
        <v>1.3481E-2</v>
      </c>
      <c r="K664" s="51">
        <v>1.1124E-2</v>
      </c>
      <c r="L664" s="51">
        <v>1.9739E-2</v>
      </c>
      <c r="M664" s="51">
        <v>4.0249999999999999E-3</v>
      </c>
      <c r="N664" s="51">
        <v>2.7470000000000001E-2</v>
      </c>
      <c r="O664" s="52">
        <v>146.35239999999999</v>
      </c>
      <c r="P664" s="50">
        <v>1610</v>
      </c>
      <c r="Q664" s="52">
        <v>2088.4299999999998</v>
      </c>
      <c r="R664" s="50">
        <v>8211.9000000000015</v>
      </c>
      <c r="S664" s="30">
        <v>92.225999999999999</v>
      </c>
      <c r="T664" s="50">
        <v>6.4729999999999999</v>
      </c>
      <c r="U664" s="50">
        <v>6.4717000000000002</v>
      </c>
      <c r="V664" s="50" t="s">
        <v>379</v>
      </c>
      <c r="W664" s="22" t="s">
        <v>379</v>
      </c>
      <c r="X664" s="22" t="s">
        <v>379</v>
      </c>
    </row>
    <row r="665" spans="1:24" ht="18.75" customHeight="1">
      <c r="A665" s="175">
        <v>44382</v>
      </c>
      <c r="B665" s="50">
        <v>185.6054</v>
      </c>
      <c r="C665" s="50">
        <v>257.20249999999999</v>
      </c>
      <c r="D665" s="50">
        <v>84.914000000000001</v>
      </c>
      <c r="E665" s="50">
        <v>15.07</v>
      </c>
      <c r="F665" s="51">
        <v>3.8000000000000002E-4</v>
      </c>
      <c r="G665" s="51">
        <v>2.336E-3</v>
      </c>
      <c r="H665" s="51">
        <v>4.372E-3</v>
      </c>
      <c r="I665" s="51">
        <v>8.5730000000000008E-3</v>
      </c>
      <c r="J665" s="51">
        <v>1.4238000000000001E-2</v>
      </c>
      <c r="K665" s="51">
        <v>1.1868999999999999E-2</v>
      </c>
      <c r="L665" s="51">
        <v>2.0403999999999999E-2</v>
      </c>
      <c r="M665" s="51">
        <v>4.372E-3</v>
      </c>
      <c r="N665" s="51">
        <v>2.7400000000000001E-2</v>
      </c>
      <c r="O665" s="52">
        <v>146.35</v>
      </c>
      <c r="P665" s="50">
        <v>1610</v>
      </c>
      <c r="Q665" s="52">
        <v>2088.4299999999998</v>
      </c>
      <c r="R665" s="50">
        <v>8211.9000000000015</v>
      </c>
      <c r="S665" s="30">
        <v>92.596999999999994</v>
      </c>
      <c r="T665" s="50">
        <v>6.4691000000000001</v>
      </c>
      <c r="U665" s="50">
        <v>6.4725999999999999</v>
      </c>
      <c r="V665" s="50" t="s">
        <v>379</v>
      </c>
      <c r="W665" s="22" t="s">
        <v>379</v>
      </c>
      <c r="X665" s="22" t="s">
        <v>379</v>
      </c>
    </row>
    <row r="666" spans="1:24" ht="18.75" customHeight="1">
      <c r="A666" s="175">
        <v>44379</v>
      </c>
      <c r="B666" s="50">
        <v>185.6054</v>
      </c>
      <c r="C666" s="50">
        <v>257.20249999999999</v>
      </c>
      <c r="D666" s="50">
        <v>84.914000000000001</v>
      </c>
      <c r="E666" s="50">
        <v>15.07</v>
      </c>
      <c r="F666" s="51">
        <v>3.8000000000000002E-4</v>
      </c>
      <c r="G666" s="51">
        <v>2.336E-3</v>
      </c>
      <c r="H666" s="51">
        <v>4.372E-3</v>
      </c>
      <c r="I666" s="51">
        <v>8.5730000000000008E-3</v>
      </c>
      <c r="J666" s="51">
        <v>1.4238000000000001E-2</v>
      </c>
      <c r="K666" s="51">
        <v>1.1868999999999999E-2</v>
      </c>
      <c r="L666" s="51">
        <v>2.0403999999999999E-2</v>
      </c>
      <c r="M666" s="51">
        <v>4.372E-3</v>
      </c>
      <c r="N666" s="51">
        <v>2.743E-2</v>
      </c>
      <c r="O666" s="52">
        <v>146.33690000000001</v>
      </c>
      <c r="P666" s="50">
        <v>1610</v>
      </c>
      <c r="Q666" s="52">
        <v>2088.4299999999998</v>
      </c>
      <c r="R666" s="50">
        <v>8211.9000000000015</v>
      </c>
      <c r="S666" s="30">
        <v>92.436000000000007</v>
      </c>
      <c r="T666" s="50">
        <v>6.4570999999999996</v>
      </c>
      <c r="U666" s="50">
        <v>6.4683000000000002</v>
      </c>
      <c r="V666" s="50" t="s">
        <v>379</v>
      </c>
      <c r="W666" s="22" t="s">
        <v>379</v>
      </c>
      <c r="X666" s="22" t="s">
        <v>379</v>
      </c>
    </row>
    <row r="667" spans="1:24" ht="18.75" customHeight="1">
      <c r="A667" s="175">
        <v>44378</v>
      </c>
      <c r="B667" s="50">
        <v>185.34880000000001</v>
      </c>
      <c r="C667" s="50">
        <v>257.30579999999998</v>
      </c>
      <c r="D667" s="50">
        <v>84.914000000000001</v>
      </c>
      <c r="E667" s="50">
        <v>15.48</v>
      </c>
      <c r="F667" s="51">
        <v>4.06E-4</v>
      </c>
      <c r="G667" s="51">
        <v>2.5270000000000002E-3</v>
      </c>
      <c r="H667" s="51">
        <v>4.6600000000000001E-3</v>
      </c>
      <c r="I667" s="51">
        <v>8.9259999999999999E-3</v>
      </c>
      <c r="J667" s="51">
        <v>1.4578000000000001E-2</v>
      </c>
      <c r="K667" s="51">
        <v>1.2290000000000001E-2</v>
      </c>
      <c r="L667" s="51">
        <v>2.0607E-2</v>
      </c>
      <c r="M667" s="51">
        <v>4.6600000000000001E-3</v>
      </c>
      <c r="N667" s="51">
        <v>2.758E-2</v>
      </c>
      <c r="O667" s="52">
        <v>146.31819999999999</v>
      </c>
      <c r="P667" s="50">
        <v>1520</v>
      </c>
      <c r="Q667" s="52">
        <v>2062.96</v>
      </c>
      <c r="R667" s="50">
        <v>8210.8000000000011</v>
      </c>
      <c r="S667" s="30">
        <v>92.049000000000007</v>
      </c>
      <c r="T667" s="50">
        <v>6.4637000000000002</v>
      </c>
      <c r="U667" s="50">
        <v>6.4659000000000004</v>
      </c>
      <c r="V667" s="50" t="s">
        <v>379</v>
      </c>
      <c r="W667" s="22" t="s">
        <v>379</v>
      </c>
      <c r="X667" s="22" t="s">
        <v>379</v>
      </c>
    </row>
    <row r="668" spans="1:24" ht="18.75" customHeight="1">
      <c r="A668" s="175">
        <v>44377</v>
      </c>
      <c r="B668" s="50">
        <v>185.3877</v>
      </c>
      <c r="C668" s="50">
        <v>257.5369</v>
      </c>
      <c r="D668" s="50">
        <v>84.914000000000001</v>
      </c>
      <c r="E668" s="50">
        <v>15.83</v>
      </c>
      <c r="F668" s="51">
        <v>4.06E-4</v>
      </c>
      <c r="G668" s="51">
        <v>2.4859999999999999E-3</v>
      </c>
      <c r="H668" s="51">
        <v>4.6039999999999996E-3</v>
      </c>
      <c r="I668" s="51">
        <v>8.8940000000000009E-3</v>
      </c>
      <c r="J668" s="51">
        <v>1.468E-2</v>
      </c>
      <c r="K668" s="51">
        <v>1.2359999999999999E-2</v>
      </c>
      <c r="L668" s="51">
        <v>2.0857000000000001E-2</v>
      </c>
      <c r="M668" s="51">
        <v>4.6039999999999996E-3</v>
      </c>
      <c r="N668" s="51">
        <v>2.7490000000000001E-2</v>
      </c>
      <c r="O668" s="52">
        <v>146.30199999999999</v>
      </c>
      <c r="P668" s="50">
        <v>1520</v>
      </c>
      <c r="Q668" s="52">
        <v>2062.96</v>
      </c>
      <c r="R668" s="50">
        <v>8210.8000000000011</v>
      </c>
      <c r="S668" s="30">
        <v>91.887</v>
      </c>
      <c r="T668" s="50">
        <v>6.4565999999999999</v>
      </c>
      <c r="U668" s="50">
        <v>6.4612999999999996</v>
      </c>
      <c r="V668" s="50" t="s">
        <v>379</v>
      </c>
      <c r="W668" s="22" t="s">
        <v>379</v>
      </c>
      <c r="X668" s="22" t="s">
        <v>379</v>
      </c>
    </row>
    <row r="669" spans="1:24" ht="18.75" customHeight="1">
      <c r="A669" s="175">
        <v>44376</v>
      </c>
      <c r="B669" s="50">
        <v>185.33519999999999</v>
      </c>
      <c r="C669" s="50">
        <v>258.3109</v>
      </c>
      <c r="D669" s="50">
        <v>84.914000000000001</v>
      </c>
      <c r="E669" s="50">
        <v>16.02</v>
      </c>
      <c r="F669" s="51">
        <v>4.06E-4</v>
      </c>
      <c r="G669" s="51">
        <v>2.5040000000000001E-3</v>
      </c>
      <c r="H669" s="51">
        <v>4.5490000000000001E-3</v>
      </c>
      <c r="I669" s="51">
        <v>8.8940000000000009E-3</v>
      </c>
      <c r="J669" s="51">
        <v>1.4697E-2</v>
      </c>
      <c r="K669" s="51">
        <v>1.2407E-2</v>
      </c>
      <c r="L669" s="51">
        <v>2.0837000000000001E-2</v>
      </c>
      <c r="M669" s="51">
        <v>4.5490000000000001E-3</v>
      </c>
      <c r="N669" s="51">
        <v>2.7570000000000001E-2</v>
      </c>
      <c r="O669" s="52">
        <v>146.27770000000001</v>
      </c>
      <c r="P669" s="50">
        <v>1520</v>
      </c>
      <c r="Q669" s="52">
        <v>2062.96</v>
      </c>
      <c r="R669" s="50">
        <v>8210.8000000000011</v>
      </c>
      <c r="S669" s="30">
        <v>91.850999999999999</v>
      </c>
      <c r="T669" s="50">
        <v>6.4561999999999999</v>
      </c>
      <c r="U669" s="50">
        <v>6.4611999999999998</v>
      </c>
      <c r="V669" s="50" t="s">
        <v>379</v>
      </c>
      <c r="W669" s="22" t="s">
        <v>379</v>
      </c>
      <c r="X669" s="22" t="s">
        <v>379</v>
      </c>
    </row>
    <row r="670" spans="1:24" ht="18.75" customHeight="1">
      <c r="A670" s="175">
        <v>44375</v>
      </c>
      <c r="B670" s="50">
        <v>185.30090000000001</v>
      </c>
      <c r="C670" s="50">
        <v>258.65379999999999</v>
      </c>
      <c r="D670" s="50">
        <v>84.914000000000001</v>
      </c>
      <c r="E670" s="50">
        <v>15.76</v>
      </c>
      <c r="F670" s="51">
        <v>4.06E-4</v>
      </c>
      <c r="G670" s="51">
        <v>2.5430000000000001E-3</v>
      </c>
      <c r="H670" s="51">
        <v>4.5739999999999999E-3</v>
      </c>
      <c r="I670" s="51">
        <v>8.9580000000000007E-3</v>
      </c>
      <c r="J670" s="51">
        <v>1.4765E-2</v>
      </c>
      <c r="K670" s="51">
        <v>1.2453000000000001E-2</v>
      </c>
      <c r="L670" s="51">
        <v>2.0945999999999999E-2</v>
      </c>
      <c r="M670" s="51">
        <v>4.5739999999999999E-3</v>
      </c>
      <c r="N670" s="51">
        <v>2.7789999999999999E-2</v>
      </c>
      <c r="O670" s="52">
        <v>146.27809999999999</v>
      </c>
      <c r="P670" s="50">
        <v>1520</v>
      </c>
      <c r="Q670" s="52">
        <v>2062.96</v>
      </c>
      <c r="R670" s="50">
        <v>8210.8000000000011</v>
      </c>
      <c r="S670" s="30">
        <v>91.813999999999993</v>
      </c>
      <c r="T670" s="50">
        <v>6.4718999999999998</v>
      </c>
      <c r="U670" s="50">
        <v>6.4709000000000003</v>
      </c>
      <c r="V670" s="50" t="s">
        <v>379</v>
      </c>
      <c r="W670" s="22" t="s">
        <v>379</v>
      </c>
      <c r="X670" s="22" t="s">
        <v>379</v>
      </c>
    </row>
    <row r="671" spans="1:24" ht="18.75" customHeight="1">
      <c r="A671" s="175">
        <v>44372</v>
      </c>
      <c r="B671" s="50">
        <v>184.93770000000001</v>
      </c>
      <c r="C671" s="50">
        <v>258.60340000000002</v>
      </c>
      <c r="D671" s="50">
        <v>84.914000000000001</v>
      </c>
      <c r="E671" s="50">
        <v>15.62</v>
      </c>
      <c r="F671" s="51">
        <v>4.3100000000000001E-4</v>
      </c>
      <c r="G671" s="51">
        <v>2.6610000000000002E-3</v>
      </c>
      <c r="H671" s="51">
        <v>4.7320000000000001E-3</v>
      </c>
      <c r="I671" s="51">
        <v>9.2149999999999992E-3</v>
      </c>
      <c r="J671" s="51">
        <v>1.5240999999999999E-2</v>
      </c>
      <c r="K671" s="51">
        <v>1.2803999999999999E-2</v>
      </c>
      <c r="L671" s="51">
        <v>2.1486999999999999E-2</v>
      </c>
      <c r="M671" s="51">
        <v>4.7320000000000001E-3</v>
      </c>
      <c r="N671" s="51">
        <v>2.7459999999999998E-2</v>
      </c>
      <c r="O671" s="52">
        <v>146.28970000000001</v>
      </c>
      <c r="P671" s="50">
        <v>1520</v>
      </c>
      <c r="Q671" s="52">
        <v>2062.96</v>
      </c>
      <c r="R671" s="50">
        <v>8210.8000000000011</v>
      </c>
      <c r="S671" s="30">
        <v>91.802000000000007</v>
      </c>
      <c r="T671" s="50">
        <v>6.4743000000000004</v>
      </c>
      <c r="U671" s="50">
        <v>6.4781000000000004</v>
      </c>
      <c r="V671" s="50" t="s">
        <v>379</v>
      </c>
      <c r="W671" s="22" t="s">
        <v>379</v>
      </c>
      <c r="X671" s="22" t="s">
        <v>379</v>
      </c>
    </row>
    <row r="672" spans="1:24" ht="18.75" customHeight="1">
      <c r="A672" s="175">
        <v>44371</v>
      </c>
      <c r="B672" s="50">
        <v>185.09739999999999</v>
      </c>
      <c r="C672" s="50">
        <v>259.30110000000002</v>
      </c>
      <c r="D672" s="50">
        <v>84.914000000000001</v>
      </c>
      <c r="E672" s="50">
        <v>15.97</v>
      </c>
      <c r="F672" s="51">
        <v>4.3100000000000001E-4</v>
      </c>
      <c r="G672" s="51">
        <v>2.6809999999999998E-3</v>
      </c>
      <c r="H672" s="51">
        <v>4.6990000000000001E-3</v>
      </c>
      <c r="I672" s="51">
        <v>9.1339999999999998E-3</v>
      </c>
      <c r="J672" s="51">
        <v>1.4919E-2</v>
      </c>
      <c r="K672" s="51">
        <v>1.2475999999999999E-2</v>
      </c>
      <c r="L672" s="51">
        <v>2.0981E-2</v>
      </c>
      <c r="M672" s="51">
        <v>4.6990000000000001E-3</v>
      </c>
      <c r="N672" s="51">
        <v>2.7619999999999999E-2</v>
      </c>
      <c r="O672" s="52">
        <v>146.26820000000001</v>
      </c>
      <c r="P672" s="50">
        <v>1520</v>
      </c>
      <c r="Q672" s="52">
        <v>2062.96</v>
      </c>
      <c r="R672" s="50">
        <v>8210.8000000000011</v>
      </c>
      <c r="S672" s="30">
        <v>91.756</v>
      </c>
      <c r="T672" s="50">
        <v>6.4810999999999996</v>
      </c>
      <c r="U672" s="50">
        <v>6.4805999999999999</v>
      </c>
      <c r="V672" s="50" t="s">
        <v>379</v>
      </c>
      <c r="W672" s="22" t="s">
        <v>379</v>
      </c>
      <c r="X672" s="22" t="s">
        <v>379</v>
      </c>
    </row>
    <row r="673" spans="1:24" ht="18.75" customHeight="1">
      <c r="A673" s="175">
        <v>44370</v>
      </c>
      <c r="B673" s="50">
        <v>185.06909999999999</v>
      </c>
      <c r="C673" s="50">
        <v>259.7706</v>
      </c>
      <c r="D673" s="50">
        <v>84.914000000000001</v>
      </c>
      <c r="E673" s="50">
        <v>16.32</v>
      </c>
      <c r="F673" s="51">
        <v>3.5500000000000001E-4</v>
      </c>
      <c r="G673" s="51">
        <v>2.6220000000000002E-3</v>
      </c>
      <c r="H673" s="51">
        <v>4.6169999999999996E-3</v>
      </c>
      <c r="I673" s="51">
        <v>8.8129999999999997E-3</v>
      </c>
      <c r="J673" s="51">
        <v>1.4852000000000001E-2</v>
      </c>
      <c r="K673" s="51">
        <v>1.2382000000000001E-2</v>
      </c>
      <c r="L673" s="51">
        <v>2.1083000000000001E-2</v>
      </c>
      <c r="M673" s="51">
        <v>4.6169999999999996E-3</v>
      </c>
      <c r="N673" s="51">
        <v>2.7730000000000001E-2</v>
      </c>
      <c r="O673" s="52">
        <v>146.26499999999999</v>
      </c>
      <c r="P673" s="50">
        <v>1520</v>
      </c>
      <c r="Q673" s="52">
        <v>2062.96</v>
      </c>
      <c r="R673" s="50">
        <v>8210.8000000000011</v>
      </c>
      <c r="S673" s="30">
        <v>91.899000000000001</v>
      </c>
      <c r="T673" s="50">
        <v>6.4668999999999999</v>
      </c>
      <c r="U673" s="50">
        <v>6.4672000000000001</v>
      </c>
      <c r="V673" s="50" t="s">
        <v>379</v>
      </c>
      <c r="W673" s="22" t="s">
        <v>379</v>
      </c>
      <c r="X673" s="22" t="s">
        <v>379</v>
      </c>
    </row>
    <row r="674" spans="1:24" ht="18.75" customHeight="1">
      <c r="A674" s="175">
        <v>44369</v>
      </c>
      <c r="B674" s="50">
        <v>185.22479999999999</v>
      </c>
      <c r="C674" s="50">
        <v>260.30970000000002</v>
      </c>
      <c r="D674" s="50">
        <v>84.914000000000001</v>
      </c>
      <c r="E674" s="50">
        <v>16.66</v>
      </c>
      <c r="F674" s="51">
        <v>3.0400000000000002E-4</v>
      </c>
      <c r="G674" s="51">
        <v>2.281E-3</v>
      </c>
      <c r="H674" s="51">
        <v>4.3499999999999997E-3</v>
      </c>
      <c r="I674" s="51">
        <v>8.5520000000000006E-3</v>
      </c>
      <c r="J674" s="51">
        <v>1.4631999999999999E-2</v>
      </c>
      <c r="K674" s="51">
        <v>1.2123E-2</v>
      </c>
      <c r="L674" s="51">
        <v>2.0858999999999999E-2</v>
      </c>
      <c r="M674" s="51">
        <v>4.3499999999999997E-3</v>
      </c>
      <c r="N674" s="51">
        <v>2.7969999999999998E-2</v>
      </c>
      <c r="O674" s="52">
        <v>146.2671</v>
      </c>
      <c r="P674" s="50">
        <v>1520</v>
      </c>
      <c r="Q674" s="52">
        <v>2062.96</v>
      </c>
      <c r="R674" s="50">
        <v>8210.8000000000011</v>
      </c>
      <c r="S674" s="30">
        <v>92.224999999999994</v>
      </c>
      <c r="T674" s="50">
        <v>6.4531000000000001</v>
      </c>
      <c r="U674" s="50">
        <v>6.4615999999999998</v>
      </c>
      <c r="V674" s="50" t="s">
        <v>379</v>
      </c>
      <c r="W674" s="22" t="s">
        <v>379</v>
      </c>
      <c r="X674" s="22" t="s">
        <v>379</v>
      </c>
    </row>
    <row r="675" spans="1:24" ht="18.75" customHeight="1">
      <c r="A675" s="175">
        <v>44368</v>
      </c>
      <c r="B675" s="50">
        <v>185.02250000000001</v>
      </c>
      <c r="C675" s="50">
        <v>260.2903</v>
      </c>
      <c r="D675" s="50">
        <v>85.063000000000002</v>
      </c>
      <c r="E675" s="50">
        <v>17.89</v>
      </c>
      <c r="F675" s="51">
        <v>3.0400000000000002E-4</v>
      </c>
      <c r="G675" s="51">
        <v>2.5430000000000001E-3</v>
      </c>
      <c r="H675" s="51">
        <v>4.6930000000000001E-3</v>
      </c>
      <c r="I675" s="51">
        <v>8.8769999999999995E-3</v>
      </c>
      <c r="J675" s="51">
        <v>1.4886E-2</v>
      </c>
      <c r="K675" s="51">
        <v>1.2382000000000001E-2</v>
      </c>
      <c r="L675" s="51">
        <v>2.1097000000000001E-2</v>
      </c>
      <c r="M675" s="51">
        <v>4.6930000000000001E-3</v>
      </c>
      <c r="N675" s="51">
        <v>2.809E-2</v>
      </c>
      <c r="O675" s="52">
        <v>146.30369999999999</v>
      </c>
      <c r="P675" s="50">
        <v>1520</v>
      </c>
      <c r="Q675" s="52">
        <v>2062.96</v>
      </c>
      <c r="R675" s="50">
        <v>8210.8000000000011</v>
      </c>
      <c r="S675" s="30">
        <v>91.888999999999996</v>
      </c>
      <c r="T675" s="50">
        <v>6.4482999999999997</v>
      </c>
      <c r="U675" s="50">
        <v>6.4570999999999996</v>
      </c>
      <c r="V675" s="50" t="s">
        <v>379</v>
      </c>
      <c r="W675" s="22" t="s">
        <v>379</v>
      </c>
      <c r="X675" s="22" t="s">
        <v>379</v>
      </c>
    </row>
    <row r="676" spans="1:24" ht="18.75" customHeight="1">
      <c r="A676" s="175">
        <v>44365</v>
      </c>
      <c r="B676" s="50">
        <v>185.3441</v>
      </c>
      <c r="C676" s="50">
        <v>259.89870000000002</v>
      </c>
      <c r="D676" s="50">
        <v>82.906000000000006</v>
      </c>
      <c r="E676" s="50">
        <v>20.7</v>
      </c>
      <c r="F676" s="51">
        <v>2.7900000000000001E-4</v>
      </c>
      <c r="G676" s="51">
        <v>2.5409999999999999E-3</v>
      </c>
      <c r="H676" s="51">
        <v>4.6909999999999999E-3</v>
      </c>
      <c r="I676" s="51">
        <v>8.7460000000000003E-3</v>
      </c>
      <c r="J676" s="51">
        <v>1.4381E-2</v>
      </c>
      <c r="K676" s="51">
        <v>1.2076E-2</v>
      </c>
      <c r="L676" s="51">
        <v>2.0126999999999999E-2</v>
      </c>
      <c r="M676" s="51">
        <v>4.6909999999999999E-3</v>
      </c>
      <c r="N676" s="51">
        <v>2.8240000000000001E-2</v>
      </c>
      <c r="O676" s="52">
        <v>146.3614</v>
      </c>
      <c r="P676" s="50">
        <v>1520</v>
      </c>
      <c r="Q676" s="52">
        <v>2062.96</v>
      </c>
      <c r="R676" s="50">
        <v>8210.8000000000011</v>
      </c>
      <c r="S676" s="30">
        <v>91.129000000000005</v>
      </c>
      <c r="T676" s="50">
        <v>6.3979999999999997</v>
      </c>
      <c r="U676" s="50">
        <v>6.4405000000000001</v>
      </c>
      <c r="V676" s="50" t="s">
        <v>379</v>
      </c>
      <c r="W676" s="22" t="s">
        <v>379</v>
      </c>
      <c r="X676" s="22" t="s">
        <v>379</v>
      </c>
    </row>
    <row r="677" spans="1:24" ht="18.75" customHeight="1">
      <c r="A677" s="175">
        <v>44364</v>
      </c>
      <c r="B677" s="50">
        <v>184.93549999999999</v>
      </c>
      <c r="C677" s="50">
        <v>259.6044</v>
      </c>
      <c r="D677" s="50">
        <v>82.906000000000006</v>
      </c>
      <c r="E677" s="50">
        <v>17.75</v>
      </c>
      <c r="F677" s="51">
        <v>2.5300000000000002E-4</v>
      </c>
      <c r="G677" s="51">
        <v>2.0929999999999998E-3</v>
      </c>
      <c r="H677" s="51">
        <v>4.3150000000000003E-3</v>
      </c>
      <c r="I677" s="51">
        <v>8.8090000000000009E-3</v>
      </c>
      <c r="J677" s="51">
        <v>1.504E-2</v>
      </c>
      <c r="K677" s="51">
        <v>1.2500000000000001E-2</v>
      </c>
      <c r="L677" s="51">
        <v>2.0927000000000001E-2</v>
      </c>
      <c r="M677" s="51">
        <v>4.3150000000000003E-3</v>
      </c>
      <c r="N677" s="51">
        <v>2.8459999999999999E-2</v>
      </c>
      <c r="O677" s="52">
        <v>146.38910000000001</v>
      </c>
      <c r="P677" s="50">
        <v>1520</v>
      </c>
      <c r="Q677" s="52">
        <v>2062.96</v>
      </c>
      <c r="R677" s="50">
        <v>8210.8000000000011</v>
      </c>
      <c r="S677" s="30">
        <v>90.536000000000001</v>
      </c>
      <c r="T677" s="50">
        <v>6.4061000000000003</v>
      </c>
      <c r="U677" s="50">
        <v>6.4069000000000003</v>
      </c>
      <c r="V677" s="50" t="s">
        <v>379</v>
      </c>
      <c r="W677" s="22" t="s">
        <v>379</v>
      </c>
      <c r="X677" s="22" t="s">
        <v>379</v>
      </c>
    </row>
    <row r="678" spans="1:24" ht="18.75" customHeight="1">
      <c r="A678" s="175">
        <v>44363</v>
      </c>
      <c r="B678" s="50">
        <v>184.38980000000001</v>
      </c>
      <c r="C678" s="50">
        <v>259.51069999999999</v>
      </c>
      <c r="D678" s="50">
        <v>82.906000000000006</v>
      </c>
      <c r="E678" s="50">
        <v>18.149999999999999</v>
      </c>
      <c r="F678" s="51">
        <v>2.2800000000000001E-4</v>
      </c>
      <c r="G678" s="51">
        <v>2.052E-3</v>
      </c>
      <c r="H678" s="51">
        <v>4.1289999999999999E-3</v>
      </c>
      <c r="I678" s="51">
        <v>8.9540000000000002E-3</v>
      </c>
      <c r="J678" s="51">
        <v>1.5754000000000001E-2</v>
      </c>
      <c r="K678" s="51">
        <v>1.2947999999999999E-2</v>
      </c>
      <c r="L678" s="51">
        <v>2.2072999999999999E-2</v>
      </c>
      <c r="M678" s="51">
        <v>4.1289999999999999E-3</v>
      </c>
      <c r="N678" s="51">
        <v>2.8340000000000001E-2</v>
      </c>
      <c r="O678" s="52">
        <v>146.3982</v>
      </c>
      <c r="P678" s="50">
        <v>1520</v>
      </c>
      <c r="Q678" s="52">
        <v>2062.96</v>
      </c>
      <c r="R678" s="50">
        <v>8210.8000000000011</v>
      </c>
      <c r="S678" s="30">
        <v>90.522000000000006</v>
      </c>
      <c r="T678" s="50">
        <v>6.3986999999999998</v>
      </c>
      <c r="U678" s="50">
        <v>6.4058000000000002</v>
      </c>
      <c r="V678" s="50" t="s">
        <v>379</v>
      </c>
      <c r="W678" s="22" t="s">
        <v>379</v>
      </c>
      <c r="X678" s="22" t="s">
        <v>379</v>
      </c>
    </row>
    <row r="679" spans="1:24" ht="18.75" customHeight="1">
      <c r="A679" s="175">
        <v>44362</v>
      </c>
      <c r="B679" s="50">
        <v>184.80430000000001</v>
      </c>
      <c r="C679" s="50">
        <v>259.59930000000003</v>
      </c>
      <c r="D679" s="50">
        <v>82.906000000000006</v>
      </c>
      <c r="E679" s="50">
        <v>17.02</v>
      </c>
      <c r="F679" s="51">
        <v>1.27E-4</v>
      </c>
      <c r="G679" s="51">
        <v>1.6299999999999999E-3</v>
      </c>
      <c r="H679" s="51">
        <v>3.339E-3</v>
      </c>
      <c r="I679" s="51">
        <v>7.8059999999999996E-3</v>
      </c>
      <c r="J679" s="51">
        <v>1.4922E-2</v>
      </c>
      <c r="K679" s="51">
        <v>1.1866E-2</v>
      </c>
      <c r="L679" s="51">
        <v>2.1864000000000001E-2</v>
      </c>
      <c r="M679" s="51">
        <v>3.339E-3</v>
      </c>
      <c r="N679" s="51">
        <v>2.8250000000000001E-2</v>
      </c>
      <c r="O679" s="52">
        <v>146.3586</v>
      </c>
      <c r="P679" s="50">
        <v>1520</v>
      </c>
      <c r="Q679" s="52">
        <v>2062.96</v>
      </c>
      <c r="R679" s="50">
        <v>8210.8000000000011</v>
      </c>
      <c r="S679" s="30">
        <v>90.555000000000007</v>
      </c>
      <c r="T679" s="50">
        <v>6.3986999999999998</v>
      </c>
      <c r="U679" s="50">
        <v>6.3966000000000003</v>
      </c>
      <c r="V679" s="50" t="s">
        <v>379</v>
      </c>
      <c r="W679" s="22" t="s">
        <v>379</v>
      </c>
      <c r="X679" s="22" t="s">
        <v>379</v>
      </c>
    </row>
    <row r="680" spans="1:24" ht="18.75" customHeight="1">
      <c r="A680" s="175">
        <v>44361</v>
      </c>
      <c r="B680" s="50">
        <v>184.7852</v>
      </c>
      <c r="C680" s="50">
        <v>259.97949999999997</v>
      </c>
      <c r="D680" s="50">
        <v>82.906000000000006</v>
      </c>
      <c r="E680" s="50">
        <v>16.39</v>
      </c>
      <c r="F680" s="51">
        <v>1.27E-4</v>
      </c>
      <c r="G680" s="51">
        <v>1.57E-3</v>
      </c>
      <c r="H680" s="51">
        <v>3.3119999999999998E-3</v>
      </c>
      <c r="I680" s="51">
        <v>7.8220000000000008E-3</v>
      </c>
      <c r="J680" s="51">
        <v>1.494E-2</v>
      </c>
      <c r="K680" s="51">
        <v>1.189E-2</v>
      </c>
      <c r="L680" s="51">
        <v>2.1822000000000001E-2</v>
      </c>
      <c r="M680" s="51">
        <v>3.3119999999999998E-3</v>
      </c>
      <c r="N680" s="51">
        <v>2.8299999999999999E-2</v>
      </c>
      <c r="O680" s="52">
        <v>146.34780000000001</v>
      </c>
      <c r="P680" s="50">
        <v>1520</v>
      </c>
      <c r="Q680" s="52">
        <v>2062.96</v>
      </c>
      <c r="R680" s="50">
        <v>8210.8000000000011</v>
      </c>
      <c r="S680" s="30">
        <v>90.075000000000003</v>
      </c>
      <c r="T680" s="50">
        <v>6.3932000000000002</v>
      </c>
      <c r="U680" s="50">
        <v>6.3861999999999997</v>
      </c>
      <c r="V680" s="50" t="s">
        <v>379</v>
      </c>
      <c r="W680" s="22" t="s">
        <v>379</v>
      </c>
      <c r="X680" s="22" t="s">
        <v>379</v>
      </c>
    </row>
    <row r="681" spans="1:24" ht="18.75" customHeight="1">
      <c r="A681" s="175">
        <v>44358</v>
      </c>
      <c r="B681" s="50">
        <v>184.99270000000001</v>
      </c>
      <c r="C681" s="50">
        <v>259.98140000000001</v>
      </c>
      <c r="D681" s="50">
        <v>82.906000000000006</v>
      </c>
      <c r="E681" s="50">
        <v>15.65</v>
      </c>
      <c r="F681" s="51">
        <v>2.03E-4</v>
      </c>
      <c r="G681" s="51">
        <v>1.469E-3</v>
      </c>
      <c r="H681" s="51">
        <v>3.0760000000000002E-3</v>
      </c>
      <c r="I681" s="51">
        <v>7.3870000000000003E-3</v>
      </c>
      <c r="J681" s="51">
        <v>1.4518E-2</v>
      </c>
      <c r="K681" s="51">
        <v>1.1423000000000001E-2</v>
      </c>
      <c r="L681" s="51">
        <v>2.1378999999999999E-2</v>
      </c>
      <c r="M681" s="51">
        <v>3.0760000000000002E-3</v>
      </c>
      <c r="N681" s="51">
        <v>2.8299999999999999E-2</v>
      </c>
      <c r="O681" s="52">
        <v>146.3356</v>
      </c>
      <c r="P681" s="50">
        <v>1520</v>
      </c>
      <c r="Q681" s="52">
        <v>2062.96</v>
      </c>
      <c r="R681" s="50">
        <v>8210.8000000000011</v>
      </c>
      <c r="S681" s="30">
        <v>90.12</v>
      </c>
      <c r="T681" s="50">
        <v>6.3872</v>
      </c>
      <c r="U681" s="50">
        <v>6.3875999999999999</v>
      </c>
      <c r="V681" s="50" t="s">
        <v>379</v>
      </c>
      <c r="W681" s="22" t="s">
        <v>379</v>
      </c>
      <c r="X681" s="22" t="s">
        <v>379</v>
      </c>
    </row>
    <row r="682" spans="1:24" ht="18.75" customHeight="1">
      <c r="A682" s="175">
        <v>44357</v>
      </c>
      <c r="B682" s="50">
        <v>185.06569999999999</v>
      </c>
      <c r="C682" s="50">
        <v>259.8503</v>
      </c>
      <c r="D682" s="50">
        <v>82.906000000000006</v>
      </c>
      <c r="E682" s="50">
        <v>16.100000000000001</v>
      </c>
      <c r="F682" s="51">
        <v>2.03E-4</v>
      </c>
      <c r="G682" s="51">
        <v>1.4289999999999999E-3</v>
      </c>
      <c r="H682" s="51">
        <v>2.8930000000000002E-3</v>
      </c>
      <c r="I682" s="51">
        <v>7.1149999999999998E-3</v>
      </c>
      <c r="J682" s="51">
        <v>1.4318000000000001E-2</v>
      </c>
      <c r="K682" s="51">
        <v>1.1191E-2</v>
      </c>
      <c r="L682" s="51">
        <v>2.1270000000000001E-2</v>
      </c>
      <c r="M682" s="51">
        <v>2.8930000000000002E-3</v>
      </c>
      <c r="N682" s="51">
        <v>2.8219999999999999E-2</v>
      </c>
      <c r="O682" s="52">
        <v>146.3237</v>
      </c>
      <c r="P682" s="50">
        <v>1520</v>
      </c>
      <c r="Q682" s="52">
        <v>2062.96</v>
      </c>
      <c r="R682" s="50">
        <v>8210.8000000000011</v>
      </c>
      <c r="S682" s="30">
        <v>90.075999999999993</v>
      </c>
      <c r="T682" s="50">
        <v>6.4005000000000001</v>
      </c>
      <c r="U682" s="50">
        <v>6.3997999999999999</v>
      </c>
      <c r="V682" s="50" t="s">
        <v>379</v>
      </c>
      <c r="W682" s="22" t="s">
        <v>379</v>
      </c>
      <c r="X682" s="22" t="s">
        <v>379</v>
      </c>
    </row>
    <row r="683" spans="1:24" ht="18.75" customHeight="1">
      <c r="A683" s="175">
        <v>44356</v>
      </c>
      <c r="B683" s="50">
        <v>184.79560000000001</v>
      </c>
      <c r="C683" s="50">
        <v>261.89479999999998</v>
      </c>
      <c r="D683" s="50">
        <v>82.906000000000006</v>
      </c>
      <c r="E683" s="50">
        <v>17.89</v>
      </c>
      <c r="F683" s="51">
        <v>1.7699999999999999E-4</v>
      </c>
      <c r="G683" s="51">
        <v>1.5479999999999999E-3</v>
      </c>
      <c r="H683" s="51">
        <v>3.1280000000000001E-3</v>
      </c>
      <c r="I683" s="51">
        <v>7.4999999999999997E-3</v>
      </c>
      <c r="J683" s="51">
        <v>1.4907999999999999E-2</v>
      </c>
      <c r="K683" s="51">
        <v>1.1658E-2</v>
      </c>
      <c r="L683" s="51">
        <v>2.1683999999999998E-2</v>
      </c>
      <c r="M683" s="51">
        <v>3.1280000000000001E-3</v>
      </c>
      <c r="N683" s="51">
        <v>2.8230000000000002E-2</v>
      </c>
      <c r="O683" s="52">
        <v>146.31299999999999</v>
      </c>
      <c r="P683" s="50">
        <v>1520</v>
      </c>
      <c r="Q683" s="52">
        <v>2062.96</v>
      </c>
      <c r="R683" s="50">
        <v>8210.8000000000011</v>
      </c>
      <c r="S683" s="30">
        <v>89.95</v>
      </c>
      <c r="T683" s="50">
        <v>6.3974000000000002</v>
      </c>
      <c r="U683" s="50">
        <v>6.3875000000000002</v>
      </c>
      <c r="V683" s="50" t="s">
        <v>379</v>
      </c>
      <c r="W683" s="22" t="s">
        <v>379</v>
      </c>
      <c r="X683" s="22" t="s">
        <v>379</v>
      </c>
    </row>
    <row r="684" spans="1:24" ht="18.75" customHeight="1">
      <c r="A684" s="175">
        <v>44355</v>
      </c>
      <c r="B684" s="50">
        <v>184.64670000000001</v>
      </c>
      <c r="C684" s="50">
        <v>262.55079999999998</v>
      </c>
      <c r="D684" s="50">
        <v>82.906000000000006</v>
      </c>
      <c r="E684" s="50">
        <v>17.07</v>
      </c>
      <c r="F684" s="51">
        <v>2.2800000000000001E-4</v>
      </c>
      <c r="G684" s="51">
        <v>1.508E-3</v>
      </c>
      <c r="H684" s="51">
        <v>2.9819999999999998E-3</v>
      </c>
      <c r="I684" s="51">
        <v>7.724E-3</v>
      </c>
      <c r="J684" s="51">
        <v>1.5330999999999999E-2</v>
      </c>
      <c r="K684" s="51">
        <v>1.2031E-2</v>
      </c>
      <c r="L684" s="51">
        <v>2.2151000000000001E-2</v>
      </c>
      <c r="M684" s="51">
        <v>2.9819999999999998E-3</v>
      </c>
      <c r="N684" s="51">
        <v>2.8379999999999999E-2</v>
      </c>
      <c r="O684" s="52">
        <v>146.25909999999999</v>
      </c>
      <c r="P684" s="50">
        <v>1520</v>
      </c>
      <c r="Q684" s="52">
        <v>2062.96</v>
      </c>
      <c r="R684" s="50">
        <v>8210.8000000000011</v>
      </c>
      <c r="S684" s="30">
        <v>90.135999999999996</v>
      </c>
      <c r="T684" s="50">
        <v>6.3952</v>
      </c>
      <c r="U684" s="50">
        <v>6.3922999999999996</v>
      </c>
      <c r="V684" s="50" t="s">
        <v>379</v>
      </c>
      <c r="W684" s="22" t="s">
        <v>379</v>
      </c>
      <c r="X684" s="22" t="s">
        <v>379</v>
      </c>
    </row>
    <row r="685" spans="1:24" ht="18.75" customHeight="1">
      <c r="A685" s="175">
        <v>44354</v>
      </c>
      <c r="B685" s="50">
        <v>184.32830000000001</v>
      </c>
      <c r="C685" s="50">
        <v>261.83749999999998</v>
      </c>
      <c r="D685" s="50">
        <v>82.906000000000006</v>
      </c>
      <c r="E685" s="50">
        <v>16.420000000000002</v>
      </c>
      <c r="F685" s="51">
        <v>1.7699999999999999E-4</v>
      </c>
      <c r="G685" s="51">
        <v>1.547E-3</v>
      </c>
      <c r="H685" s="51">
        <v>3.0890000000000002E-3</v>
      </c>
      <c r="I685" s="51">
        <v>7.9330000000000008E-3</v>
      </c>
      <c r="J685" s="51">
        <v>1.5687E-2</v>
      </c>
      <c r="K685" s="51">
        <v>1.2359E-2</v>
      </c>
      <c r="L685" s="51">
        <v>2.2467999999999998E-2</v>
      </c>
      <c r="M685" s="51">
        <v>3.0890000000000002E-3</v>
      </c>
      <c r="N685" s="51">
        <v>2.8250000000000001E-2</v>
      </c>
      <c r="O685" s="52">
        <v>146.25530000000001</v>
      </c>
      <c r="P685" s="50">
        <v>1520</v>
      </c>
      <c r="Q685" s="52">
        <v>2062.96</v>
      </c>
      <c r="R685" s="50">
        <v>8210.8000000000011</v>
      </c>
      <c r="S685" s="30">
        <v>90.512</v>
      </c>
      <c r="T685" s="50">
        <v>6.4038000000000004</v>
      </c>
      <c r="U685" s="50">
        <v>6.3992000000000004</v>
      </c>
      <c r="V685" s="50" t="s">
        <v>379</v>
      </c>
      <c r="W685" s="22" t="s">
        <v>379</v>
      </c>
      <c r="X685" s="22" t="s">
        <v>379</v>
      </c>
    </row>
    <row r="686" spans="1:24" ht="18.75" customHeight="1">
      <c r="A686" s="175">
        <v>44351</v>
      </c>
      <c r="B686" s="50">
        <v>184.29730000000001</v>
      </c>
      <c r="C686" s="50">
        <v>261.7473</v>
      </c>
      <c r="D686" s="50">
        <v>85.826999999999998</v>
      </c>
      <c r="E686" s="50">
        <v>16.420000000000002</v>
      </c>
      <c r="F686" s="51">
        <v>1.27E-4</v>
      </c>
      <c r="G686" s="51">
        <v>1.4480000000000001E-3</v>
      </c>
      <c r="H686" s="51">
        <v>3.0079999999999998E-3</v>
      </c>
      <c r="I686" s="51">
        <v>7.7879999999999998E-3</v>
      </c>
      <c r="J686" s="51">
        <v>1.5533999999999999E-2</v>
      </c>
      <c r="K686" s="51">
        <v>1.2241999999999999E-2</v>
      </c>
      <c r="L686" s="51">
        <v>2.2313E-2</v>
      </c>
      <c r="M686" s="51">
        <v>3.0079999999999998E-3</v>
      </c>
      <c r="N686" s="51">
        <v>2.7789999999999999E-2</v>
      </c>
      <c r="O686" s="52">
        <v>146.24449999999999</v>
      </c>
      <c r="P686" s="50">
        <v>1520</v>
      </c>
      <c r="Q686" s="52">
        <v>2062.96</v>
      </c>
      <c r="R686" s="50">
        <v>8210.8000000000011</v>
      </c>
      <c r="S686" s="30">
        <v>89.909000000000006</v>
      </c>
      <c r="T686" s="50">
        <v>6.3811</v>
      </c>
      <c r="U686" s="50">
        <v>6.3833000000000002</v>
      </c>
      <c r="V686" s="50" t="s">
        <v>379</v>
      </c>
      <c r="W686" s="22" t="s">
        <v>379</v>
      </c>
      <c r="X686" s="22" t="s">
        <v>379</v>
      </c>
    </row>
    <row r="687" spans="1:24" ht="18.75" customHeight="1">
      <c r="A687" s="175">
        <v>44350</v>
      </c>
      <c r="B687" s="50">
        <v>183.459</v>
      </c>
      <c r="C687" s="50">
        <v>262.3537</v>
      </c>
      <c r="D687" s="50">
        <v>87.313000000000002</v>
      </c>
      <c r="E687" s="50">
        <v>18.04</v>
      </c>
      <c r="F687" s="51">
        <v>1.27E-4</v>
      </c>
      <c r="G687" s="51">
        <v>1.5449999999999999E-3</v>
      </c>
      <c r="H687" s="51">
        <v>3.2469999999999999E-3</v>
      </c>
      <c r="I687" s="51">
        <v>8.397E-3</v>
      </c>
      <c r="J687" s="51">
        <v>1.6250000000000001E-2</v>
      </c>
      <c r="K687" s="51">
        <v>1.2945999999999999E-2</v>
      </c>
      <c r="L687" s="51">
        <v>2.2960000000000001E-2</v>
      </c>
      <c r="M687" s="51">
        <v>3.2469999999999999E-3</v>
      </c>
      <c r="N687" s="51">
        <v>2.751E-2</v>
      </c>
      <c r="O687" s="52">
        <v>146.2002</v>
      </c>
      <c r="P687" s="50">
        <v>1520</v>
      </c>
      <c r="Q687" s="52">
        <v>2062.96</v>
      </c>
      <c r="R687" s="50">
        <v>8210.8000000000011</v>
      </c>
      <c r="S687" s="30">
        <v>89.831000000000003</v>
      </c>
      <c r="T687" s="50">
        <v>6.3811999999999998</v>
      </c>
      <c r="U687" s="50">
        <v>6.3830999999999998</v>
      </c>
      <c r="V687" s="50" t="s">
        <v>379</v>
      </c>
      <c r="W687" s="22" t="s">
        <v>379</v>
      </c>
      <c r="X687" s="22" t="s">
        <v>379</v>
      </c>
    </row>
    <row r="688" spans="1:24" ht="18.75" customHeight="1">
      <c r="A688" s="175">
        <v>44349</v>
      </c>
      <c r="B688" s="50">
        <v>183.65979999999999</v>
      </c>
      <c r="C688" s="50">
        <v>263.23899999999998</v>
      </c>
      <c r="D688" s="50">
        <v>86.063000000000002</v>
      </c>
      <c r="E688" s="50">
        <v>17.48</v>
      </c>
      <c r="F688" s="51">
        <v>1.27E-4</v>
      </c>
      <c r="G688" s="51">
        <v>1.446E-3</v>
      </c>
      <c r="H688" s="51">
        <v>3.006E-3</v>
      </c>
      <c r="I688" s="51">
        <v>7.9319999999999998E-3</v>
      </c>
      <c r="J688" s="51">
        <v>1.5875E-2</v>
      </c>
      <c r="K688" s="51">
        <v>1.2522999999999999E-2</v>
      </c>
      <c r="L688" s="51">
        <v>2.2717000000000001E-2</v>
      </c>
      <c r="M688" s="51">
        <v>3.006E-3</v>
      </c>
      <c r="N688" s="51">
        <v>2.7629999999999998E-2</v>
      </c>
      <c r="O688" s="52">
        <v>146.136</v>
      </c>
      <c r="P688" s="50">
        <v>1520</v>
      </c>
      <c r="Q688" s="52">
        <v>2062.96</v>
      </c>
      <c r="R688" s="50">
        <v>8210.8000000000011</v>
      </c>
      <c r="S688" s="30">
        <v>89.828999999999994</v>
      </c>
      <c r="T688" s="50">
        <v>6.3700999999999999</v>
      </c>
      <c r="U688" s="50">
        <v>6.3727999999999998</v>
      </c>
      <c r="V688" s="50" t="s">
        <v>379</v>
      </c>
      <c r="W688" s="22" t="s">
        <v>379</v>
      </c>
      <c r="X688" s="22" t="s">
        <v>379</v>
      </c>
    </row>
    <row r="689" spans="1:24" ht="18.75" customHeight="1">
      <c r="A689" s="175">
        <v>44348</v>
      </c>
      <c r="B689" s="50">
        <v>183.55170000000001</v>
      </c>
      <c r="C689" s="50">
        <v>263.02370000000002</v>
      </c>
      <c r="D689" s="50">
        <v>86.063000000000002</v>
      </c>
      <c r="E689" s="50">
        <v>17.899999999999999</v>
      </c>
      <c r="F689" s="51">
        <v>7.6000000000000004E-5</v>
      </c>
      <c r="G689" s="51">
        <v>1.4660000000000001E-3</v>
      </c>
      <c r="H689" s="51">
        <v>3.032E-3</v>
      </c>
      <c r="I689" s="51">
        <v>8.0440000000000008E-3</v>
      </c>
      <c r="J689" s="51">
        <v>1.6062E-2</v>
      </c>
      <c r="K689" s="51">
        <v>1.2687E-2</v>
      </c>
      <c r="L689" s="51">
        <v>2.2866999999999998E-2</v>
      </c>
      <c r="M689" s="51">
        <v>3.032E-3</v>
      </c>
      <c r="N689" s="51">
        <v>2.7449999999999999E-2</v>
      </c>
      <c r="O689" s="52">
        <v>146.0874</v>
      </c>
      <c r="P689" s="50">
        <v>1520</v>
      </c>
      <c r="Q689" s="52">
        <v>2075.81</v>
      </c>
      <c r="R689" s="50">
        <v>7819.5</v>
      </c>
      <c r="S689" s="30">
        <v>90.031000000000006</v>
      </c>
      <c r="T689" s="50">
        <v>6.3685</v>
      </c>
      <c r="U689" s="50">
        <v>6.3602999999999996</v>
      </c>
      <c r="V689" s="50" t="s">
        <v>379</v>
      </c>
      <c r="W689" s="22" t="s">
        <v>379</v>
      </c>
      <c r="X689" s="22" t="s">
        <v>379</v>
      </c>
    </row>
    <row r="690" spans="1:24" ht="18.75" customHeight="1">
      <c r="A690" s="175">
        <v>44347</v>
      </c>
      <c r="B690" s="50">
        <v>183.72300000000001</v>
      </c>
      <c r="C690" s="50">
        <v>264.25619999999998</v>
      </c>
      <c r="D690" s="50">
        <v>86.063000000000002</v>
      </c>
      <c r="E690" s="50">
        <v>16.760000000000002</v>
      </c>
      <c r="F690" s="51">
        <v>2.5000000000000001E-5</v>
      </c>
      <c r="G690" s="51">
        <v>1.407E-3</v>
      </c>
      <c r="H690" s="51">
        <v>2.9789999999999999E-3</v>
      </c>
      <c r="I690" s="51">
        <v>7.9950000000000004E-3</v>
      </c>
      <c r="J690" s="51">
        <v>1.5942999999999999E-2</v>
      </c>
      <c r="K690" s="51">
        <v>1.2617E-2</v>
      </c>
      <c r="L690" s="51">
        <v>2.2824000000000001E-2</v>
      </c>
      <c r="M690" s="51">
        <v>2.9789999999999999E-3</v>
      </c>
      <c r="N690" s="51">
        <v>2.7470000000000001E-2</v>
      </c>
      <c r="O690" s="52">
        <v>146.03989999999999</v>
      </c>
      <c r="P690" s="50">
        <v>1520</v>
      </c>
      <c r="Q690" s="52">
        <v>2075.81</v>
      </c>
      <c r="R690" s="50">
        <v>7819.5</v>
      </c>
      <c r="S690" s="30">
        <v>89.971000000000004</v>
      </c>
      <c r="T690" s="50">
        <v>6.3833000000000002</v>
      </c>
      <c r="U690" s="50">
        <v>6.3731999999999998</v>
      </c>
      <c r="V690" s="50" t="s">
        <v>379</v>
      </c>
      <c r="W690" s="22" t="s">
        <v>379</v>
      </c>
      <c r="X690" s="22" t="s">
        <v>379</v>
      </c>
    </row>
    <row r="691" spans="1:24" ht="18.75" customHeight="1">
      <c r="A691" s="175">
        <v>44344</v>
      </c>
      <c r="B691" s="50">
        <v>183.72300000000001</v>
      </c>
      <c r="C691" s="50">
        <v>264.25619999999998</v>
      </c>
      <c r="D691" s="50">
        <v>86.063000000000002</v>
      </c>
      <c r="E691" s="50">
        <v>16.760000000000002</v>
      </c>
      <c r="F691" s="51">
        <v>2.5000000000000001E-5</v>
      </c>
      <c r="G691" s="51">
        <v>1.407E-3</v>
      </c>
      <c r="H691" s="51">
        <v>2.9789999999999999E-3</v>
      </c>
      <c r="I691" s="51">
        <v>7.9950000000000004E-3</v>
      </c>
      <c r="J691" s="51">
        <v>1.5942999999999999E-2</v>
      </c>
      <c r="K691" s="51">
        <v>1.2617E-2</v>
      </c>
      <c r="L691" s="51">
        <v>2.2824000000000001E-2</v>
      </c>
      <c r="M691" s="51">
        <v>2.9789999999999999E-3</v>
      </c>
      <c r="N691" s="51">
        <v>2.7470000000000001E-2</v>
      </c>
      <c r="O691" s="52">
        <v>145.97499999999999</v>
      </c>
      <c r="P691" s="50">
        <v>1520</v>
      </c>
      <c r="Q691" s="52">
        <v>2075.81</v>
      </c>
      <c r="R691" s="50">
        <v>7819.5</v>
      </c>
      <c r="S691" s="30">
        <v>90.042000000000002</v>
      </c>
      <c r="T691" s="50">
        <v>6.3907999999999996</v>
      </c>
      <c r="U691" s="50">
        <v>6.3814000000000002</v>
      </c>
      <c r="V691" s="50" t="s">
        <v>379</v>
      </c>
      <c r="W691" s="22" t="s">
        <v>379</v>
      </c>
      <c r="X691" s="22" t="s">
        <v>379</v>
      </c>
    </row>
    <row r="692" spans="1:24" ht="18.75" customHeight="1">
      <c r="A692" s="175">
        <v>44343</v>
      </c>
      <c r="B692" s="50">
        <v>183.50919999999999</v>
      </c>
      <c r="C692" s="50">
        <v>264.59179999999998</v>
      </c>
      <c r="D692" s="50">
        <v>86.063000000000002</v>
      </c>
      <c r="E692" s="50">
        <v>16.739999999999998</v>
      </c>
      <c r="F692" s="51">
        <v>2.5000000000000001E-5</v>
      </c>
      <c r="G692" s="51">
        <v>1.446E-3</v>
      </c>
      <c r="H692" s="51">
        <v>3.0300000000000001E-3</v>
      </c>
      <c r="I692" s="51">
        <v>8.1550000000000008E-3</v>
      </c>
      <c r="J692" s="51">
        <v>1.6062E-2</v>
      </c>
      <c r="K692" s="51">
        <v>1.2571000000000001E-2</v>
      </c>
      <c r="L692" s="51">
        <v>2.2825000000000002E-2</v>
      </c>
      <c r="M692" s="51">
        <v>3.0300000000000001E-3</v>
      </c>
      <c r="N692" s="51">
        <v>2.7320000000000001E-2</v>
      </c>
      <c r="O692" s="52">
        <v>145.94829999999999</v>
      </c>
      <c r="P692" s="50">
        <v>1520</v>
      </c>
      <c r="Q692" s="52">
        <v>2075.81</v>
      </c>
      <c r="R692" s="50">
        <v>7819.5</v>
      </c>
      <c r="S692" s="30">
        <v>89.638999999999996</v>
      </c>
      <c r="T692" s="50">
        <v>6.4107000000000003</v>
      </c>
      <c r="U692" s="50">
        <v>6.4112999999999998</v>
      </c>
      <c r="V692" s="50" t="s">
        <v>379</v>
      </c>
      <c r="W692" s="22" t="s">
        <v>379</v>
      </c>
      <c r="X692" s="22" t="s">
        <v>379</v>
      </c>
    </row>
    <row r="693" spans="1:24" ht="18.75" customHeight="1">
      <c r="A693" s="175">
        <v>44342</v>
      </c>
      <c r="B693" s="50">
        <v>183.60380000000001</v>
      </c>
      <c r="C693" s="50">
        <v>265.23469999999998</v>
      </c>
      <c r="D693" s="50">
        <v>87.906000000000006</v>
      </c>
      <c r="E693" s="50">
        <v>17.36</v>
      </c>
      <c r="F693" s="51">
        <v>5.1E-5</v>
      </c>
      <c r="G693" s="51">
        <v>1.485E-3</v>
      </c>
      <c r="H693" s="51">
        <v>3.029E-3</v>
      </c>
      <c r="I693" s="51">
        <v>7.8239999999999994E-3</v>
      </c>
      <c r="J693" s="51">
        <v>1.5757E-2</v>
      </c>
      <c r="K693" s="51">
        <v>1.2333999999999999E-2</v>
      </c>
      <c r="L693" s="51">
        <v>2.2561000000000001E-2</v>
      </c>
      <c r="M693" s="51">
        <v>3.029E-3</v>
      </c>
      <c r="N693" s="51">
        <v>2.716E-2</v>
      </c>
      <c r="O693" s="52">
        <v>145.93260000000001</v>
      </c>
      <c r="P693" s="50">
        <v>1520</v>
      </c>
      <c r="Q693" s="52">
        <v>2075.81</v>
      </c>
      <c r="R693" s="50">
        <v>7819.5</v>
      </c>
      <c r="S693" s="30">
        <v>89.843999999999994</v>
      </c>
      <c r="T693" s="50">
        <v>6.4192999999999998</v>
      </c>
      <c r="U693" s="50">
        <v>6.4096000000000002</v>
      </c>
      <c r="V693" s="50" t="s">
        <v>379</v>
      </c>
      <c r="W693" s="22" t="s">
        <v>379</v>
      </c>
      <c r="X693" s="22" t="s">
        <v>379</v>
      </c>
    </row>
    <row r="694" spans="1:24" ht="18.75" customHeight="1">
      <c r="A694" s="175">
        <v>44341</v>
      </c>
      <c r="B694" s="50">
        <v>183.6258</v>
      </c>
      <c r="C694" s="50">
        <v>264.64510000000001</v>
      </c>
      <c r="D694" s="50">
        <v>87.906000000000006</v>
      </c>
      <c r="E694" s="50">
        <v>18.84</v>
      </c>
      <c r="F694" s="51">
        <v>7.6000000000000004E-5</v>
      </c>
      <c r="G694" s="51">
        <v>1.4120000000000001E-3</v>
      </c>
      <c r="H694" s="51">
        <v>3.0019999999999999E-3</v>
      </c>
      <c r="I694" s="51">
        <v>7.7099999999999998E-3</v>
      </c>
      <c r="J694" s="51">
        <v>1.5587999999999999E-2</v>
      </c>
      <c r="K694" s="51">
        <v>1.2193000000000001E-2</v>
      </c>
      <c r="L694" s="51">
        <v>2.2477E-2</v>
      </c>
      <c r="M694" s="51">
        <v>3.0019999999999999E-3</v>
      </c>
      <c r="N694" s="51">
        <v>2.717E-2</v>
      </c>
      <c r="O694" s="52">
        <v>145.87260000000001</v>
      </c>
      <c r="P694" s="50">
        <v>1520</v>
      </c>
      <c r="Q694" s="52">
        <v>2075.81</v>
      </c>
      <c r="R694" s="50">
        <v>7819.5</v>
      </c>
      <c r="S694" s="30">
        <v>90.016999999999996</v>
      </c>
      <c r="T694" s="50">
        <v>6.4340000000000002</v>
      </c>
      <c r="U694" s="50">
        <v>6.4367999999999999</v>
      </c>
      <c r="V694" s="50" t="s">
        <v>379</v>
      </c>
      <c r="W694" s="22" t="s">
        <v>379</v>
      </c>
      <c r="X694" s="22" t="s">
        <v>379</v>
      </c>
    </row>
    <row r="695" spans="1:24" ht="18.75" customHeight="1">
      <c r="A695" s="175">
        <v>44340</v>
      </c>
      <c r="B695" s="50">
        <v>183.2199</v>
      </c>
      <c r="C695" s="50">
        <v>264.14920000000001</v>
      </c>
      <c r="D695" s="50">
        <v>87.906000000000006</v>
      </c>
      <c r="E695" s="50">
        <v>18.399999999999999</v>
      </c>
      <c r="F695" s="51">
        <v>2.5000000000000001E-5</v>
      </c>
      <c r="G695" s="51">
        <v>1.493E-3</v>
      </c>
      <c r="H695" s="51">
        <v>3.1870000000000002E-3</v>
      </c>
      <c r="I695" s="51">
        <v>8.0339999999999995E-3</v>
      </c>
      <c r="J695" s="51">
        <v>1.6011999999999998E-2</v>
      </c>
      <c r="K695" s="51">
        <v>1.2593999999999999E-2</v>
      </c>
      <c r="L695" s="51">
        <v>2.2988999999999999E-2</v>
      </c>
      <c r="M695" s="51">
        <v>3.1870000000000002E-3</v>
      </c>
      <c r="N695" s="51">
        <v>2.717E-2</v>
      </c>
      <c r="O695" s="52">
        <v>145.83510000000001</v>
      </c>
      <c r="P695" s="50">
        <v>1520</v>
      </c>
      <c r="Q695" s="52">
        <v>2075.81</v>
      </c>
      <c r="R695" s="50">
        <v>7819.5</v>
      </c>
      <c r="S695" s="30">
        <v>89.808000000000007</v>
      </c>
      <c r="T695" s="50">
        <v>6.4348000000000001</v>
      </c>
      <c r="U695" s="50">
        <v>6.4339000000000004</v>
      </c>
      <c r="V695" s="50" t="s">
        <v>379</v>
      </c>
      <c r="W695" s="22" t="s">
        <v>379</v>
      </c>
      <c r="X695" s="22" t="s">
        <v>379</v>
      </c>
    </row>
    <row r="696" spans="1:24" ht="18.75" customHeight="1">
      <c r="A696" s="175">
        <v>44337</v>
      </c>
      <c r="B696" s="50">
        <v>182.89619999999999</v>
      </c>
      <c r="C696" s="50">
        <v>263.77359999999999</v>
      </c>
      <c r="D696" s="50">
        <v>85.337999999999994</v>
      </c>
      <c r="E696" s="50">
        <v>20.149999999999999</v>
      </c>
      <c r="F696" s="51">
        <v>-2.5000000000000001E-5</v>
      </c>
      <c r="G696" s="51">
        <v>1.5330000000000001E-3</v>
      </c>
      <c r="H696" s="51">
        <v>3.2659999999999998E-3</v>
      </c>
      <c r="I696" s="51">
        <v>8.2120000000000005E-3</v>
      </c>
      <c r="J696" s="51">
        <v>1.6216000000000001E-2</v>
      </c>
      <c r="K696" s="51">
        <v>1.2782999999999999E-2</v>
      </c>
      <c r="L696" s="51">
        <v>2.3175999999999999E-2</v>
      </c>
      <c r="M696" s="51">
        <v>3.2659999999999998E-3</v>
      </c>
      <c r="N696" s="51">
        <v>2.7089999999999999E-2</v>
      </c>
      <c r="O696" s="52">
        <v>145.79810000000001</v>
      </c>
      <c r="P696" s="50">
        <v>1520</v>
      </c>
      <c r="Q696" s="52">
        <v>2075.81</v>
      </c>
      <c r="R696" s="50">
        <v>7819.5</v>
      </c>
      <c r="S696" s="30">
        <v>90.191000000000003</v>
      </c>
      <c r="T696" s="50">
        <v>6.4348999999999998</v>
      </c>
      <c r="U696" s="50">
        <v>6.4401999999999999</v>
      </c>
      <c r="V696" s="50" t="s">
        <v>379</v>
      </c>
      <c r="W696" s="22" t="s">
        <v>379</v>
      </c>
      <c r="X696" s="22" t="s">
        <v>379</v>
      </c>
    </row>
    <row r="697" spans="1:24" ht="18.75" customHeight="1">
      <c r="A697" s="175">
        <v>44336</v>
      </c>
      <c r="B697" s="50">
        <v>182.81360000000001</v>
      </c>
      <c r="C697" s="50">
        <v>263.56319999999999</v>
      </c>
      <c r="D697" s="50">
        <v>85.337999999999994</v>
      </c>
      <c r="E697" s="50">
        <v>20.67</v>
      </c>
      <c r="F697" s="51">
        <v>2.5000000000000001E-5</v>
      </c>
      <c r="G697" s="51">
        <v>1.451E-3</v>
      </c>
      <c r="H697" s="51">
        <v>3.2109999999999999E-3</v>
      </c>
      <c r="I697" s="51">
        <v>8.1139999999999997E-3</v>
      </c>
      <c r="J697" s="51">
        <v>1.6250000000000001E-2</v>
      </c>
      <c r="K697" s="51">
        <v>1.2736000000000001E-2</v>
      </c>
      <c r="L697" s="51">
        <v>2.3306E-2</v>
      </c>
      <c r="M697" s="51">
        <v>3.2109999999999999E-3</v>
      </c>
      <c r="N697" s="51">
        <v>2.726E-2</v>
      </c>
      <c r="O697" s="52">
        <v>145.77180000000001</v>
      </c>
      <c r="P697" s="50">
        <v>1520</v>
      </c>
      <c r="Q697" s="52">
        <v>2075.81</v>
      </c>
      <c r="R697" s="50">
        <v>7819.5</v>
      </c>
      <c r="S697" s="30">
        <v>89.75</v>
      </c>
      <c r="T697" s="50">
        <v>6.4257</v>
      </c>
      <c r="U697" s="50">
        <v>6.4217000000000004</v>
      </c>
      <c r="V697" s="50" t="s">
        <v>379</v>
      </c>
      <c r="W697" s="22" t="s">
        <v>379</v>
      </c>
      <c r="X697" s="22" t="s">
        <v>379</v>
      </c>
    </row>
    <row r="698" spans="1:24" ht="18.75" customHeight="1">
      <c r="A698" s="175">
        <v>44335</v>
      </c>
      <c r="B698" s="50">
        <v>182.584</v>
      </c>
      <c r="C698" s="50">
        <v>263.5847</v>
      </c>
      <c r="D698" s="50">
        <v>85.337999999999994</v>
      </c>
      <c r="E698" s="50">
        <v>22.18</v>
      </c>
      <c r="F698" s="51">
        <v>2.5000000000000001E-5</v>
      </c>
      <c r="G698" s="51">
        <v>1.552E-3</v>
      </c>
      <c r="H698" s="51">
        <v>3.4740000000000001E-3</v>
      </c>
      <c r="I698" s="51">
        <v>8.567E-3</v>
      </c>
      <c r="J698" s="51">
        <v>1.6709999999999999E-2</v>
      </c>
      <c r="K698" s="51">
        <v>1.3207999999999999E-2</v>
      </c>
      <c r="L698" s="51">
        <v>2.3691E-2</v>
      </c>
      <c r="M698" s="51">
        <v>3.4740000000000001E-3</v>
      </c>
      <c r="N698" s="51">
        <v>2.742E-2</v>
      </c>
      <c r="O698" s="52">
        <v>145.75839999999999</v>
      </c>
      <c r="P698" s="50">
        <v>1520</v>
      </c>
      <c r="Q698" s="52">
        <v>2075.81</v>
      </c>
      <c r="R698" s="50">
        <v>7819.5</v>
      </c>
      <c r="S698" s="30">
        <v>90.164000000000001</v>
      </c>
      <c r="T698" s="50">
        <v>6.4390000000000001</v>
      </c>
      <c r="U698" s="50">
        <v>6.4424999999999999</v>
      </c>
      <c r="V698" s="50" t="s">
        <v>379</v>
      </c>
      <c r="W698" s="22" t="s">
        <v>379</v>
      </c>
      <c r="X698" s="22" t="s">
        <v>379</v>
      </c>
    </row>
    <row r="699" spans="1:24" ht="18.75" customHeight="1">
      <c r="A699" s="175">
        <v>44334</v>
      </c>
      <c r="B699" s="50">
        <v>182.87370000000001</v>
      </c>
      <c r="C699" s="50">
        <v>263.5532</v>
      </c>
      <c r="D699" s="50">
        <v>85.337999999999994</v>
      </c>
      <c r="E699" s="50">
        <v>21.34</v>
      </c>
      <c r="F699" s="51">
        <v>2.5000000000000001E-5</v>
      </c>
      <c r="G699" s="51">
        <v>1.4909999999999999E-3</v>
      </c>
      <c r="H699" s="51">
        <v>3.2620000000000001E-3</v>
      </c>
      <c r="I699" s="51">
        <v>8.1779999999999995E-3</v>
      </c>
      <c r="J699" s="51">
        <v>1.6369000000000002E-2</v>
      </c>
      <c r="K699" s="51">
        <v>1.2806E-2</v>
      </c>
      <c r="L699" s="51">
        <v>2.3597E-2</v>
      </c>
      <c r="M699" s="51">
        <v>3.2620000000000001E-3</v>
      </c>
      <c r="N699" s="51">
        <v>2.7609999999999999E-2</v>
      </c>
      <c r="O699" s="52">
        <v>145.7405</v>
      </c>
      <c r="P699" s="50">
        <v>1520</v>
      </c>
      <c r="Q699" s="52">
        <v>2075.81</v>
      </c>
      <c r="R699" s="50">
        <v>7819.5</v>
      </c>
      <c r="S699" s="30">
        <v>90.320999999999998</v>
      </c>
      <c r="T699" s="50">
        <v>6.4371</v>
      </c>
      <c r="U699" s="50">
        <v>6.4378000000000002</v>
      </c>
      <c r="V699" s="50" t="s">
        <v>379</v>
      </c>
      <c r="W699" s="22" t="s">
        <v>379</v>
      </c>
      <c r="X699" s="22" t="s">
        <v>379</v>
      </c>
    </row>
    <row r="700" spans="1:24" ht="18.75" customHeight="1">
      <c r="A700" s="175">
        <v>44333</v>
      </c>
      <c r="B700" s="50">
        <v>182.96420000000001</v>
      </c>
      <c r="C700" s="50">
        <v>263.3383</v>
      </c>
      <c r="D700" s="50">
        <v>82.665999999999997</v>
      </c>
      <c r="E700" s="50">
        <v>19.72</v>
      </c>
      <c r="F700" s="51">
        <v>5.1E-5</v>
      </c>
      <c r="G700" s="51">
        <v>1.531E-3</v>
      </c>
      <c r="H700" s="51">
        <v>3.3400000000000001E-3</v>
      </c>
      <c r="I700" s="51">
        <v>8.3549999999999996E-3</v>
      </c>
      <c r="J700" s="51">
        <v>1.6487999999999999E-2</v>
      </c>
      <c r="K700" s="51">
        <v>1.2971E-2</v>
      </c>
      <c r="L700" s="51">
        <v>2.3626000000000001E-2</v>
      </c>
      <c r="M700" s="51">
        <v>3.3400000000000001E-3</v>
      </c>
      <c r="N700" s="51">
        <v>2.767E-2</v>
      </c>
      <c r="O700" s="52">
        <v>145.72210000000001</v>
      </c>
      <c r="P700" s="50">
        <v>1520</v>
      </c>
      <c r="Q700" s="52">
        <v>2075.81</v>
      </c>
      <c r="R700" s="50">
        <v>7819.5</v>
      </c>
      <c r="S700" s="30">
        <v>90.751999999999995</v>
      </c>
      <c r="T700" s="50">
        <v>6.452</v>
      </c>
      <c r="U700" s="50">
        <v>6.4481000000000002</v>
      </c>
      <c r="V700" s="50" t="s">
        <v>379</v>
      </c>
      <c r="W700" s="22" t="s">
        <v>379</v>
      </c>
      <c r="X700" s="22" t="s">
        <v>379</v>
      </c>
    </row>
    <row r="701" spans="1:24" ht="18.75" customHeight="1">
      <c r="A701" s="175">
        <v>44330</v>
      </c>
      <c r="B701" s="50">
        <v>183.07079999999999</v>
      </c>
      <c r="C701" s="50">
        <v>263.24470000000002</v>
      </c>
      <c r="D701" s="50">
        <v>82.665999999999997</v>
      </c>
      <c r="E701" s="50">
        <v>18.809999999999999</v>
      </c>
      <c r="F701" s="51">
        <v>-2.5000000000000001E-5</v>
      </c>
      <c r="G701" s="51">
        <v>1.47E-3</v>
      </c>
      <c r="H701" s="51">
        <v>3.261E-3</v>
      </c>
      <c r="I701" s="51">
        <v>8.1290000000000008E-3</v>
      </c>
      <c r="J701" s="51">
        <v>1.6284E-2</v>
      </c>
      <c r="K701" s="51">
        <v>1.2759E-2</v>
      </c>
      <c r="L701" s="51">
        <v>2.3401000000000002E-2</v>
      </c>
      <c r="M701" s="51">
        <v>3.261E-3</v>
      </c>
      <c r="N701" s="51">
        <v>2.7570000000000001E-2</v>
      </c>
      <c r="O701" s="52">
        <v>145.7217</v>
      </c>
      <c r="P701" s="50">
        <v>1520</v>
      </c>
      <c r="Q701" s="52">
        <v>2075.81</v>
      </c>
      <c r="R701" s="50">
        <v>7819.5</v>
      </c>
      <c r="S701" s="30">
        <v>90.712999999999994</v>
      </c>
      <c r="T701" s="50">
        <v>6.4564000000000004</v>
      </c>
      <c r="U701" s="50">
        <v>6.4588000000000001</v>
      </c>
      <c r="V701" s="50" t="s">
        <v>379</v>
      </c>
      <c r="W701" s="22" t="s">
        <v>379</v>
      </c>
      <c r="X701" s="22" t="s">
        <v>379</v>
      </c>
    </row>
    <row r="702" spans="1:24" ht="18.75" customHeight="1">
      <c r="A702" s="175">
        <v>44329</v>
      </c>
      <c r="B702" s="50">
        <v>182.952</v>
      </c>
      <c r="C702" s="50">
        <v>263.27199999999999</v>
      </c>
      <c r="D702" s="50">
        <v>82.665999999999997</v>
      </c>
      <c r="E702" s="50">
        <v>23.13</v>
      </c>
      <c r="F702" s="51">
        <v>7.6000000000000004E-5</v>
      </c>
      <c r="G702" s="51">
        <v>1.529E-3</v>
      </c>
      <c r="H702" s="51">
        <v>3.3400000000000001E-3</v>
      </c>
      <c r="I702" s="51">
        <v>8.2730000000000008E-3</v>
      </c>
      <c r="J702" s="51">
        <v>1.6573999999999998E-2</v>
      </c>
      <c r="K702" s="51">
        <v>1.3018E-2</v>
      </c>
      <c r="L702" s="51">
        <v>2.3955000000000001E-2</v>
      </c>
      <c r="M702" s="51">
        <v>3.3400000000000001E-3</v>
      </c>
      <c r="N702" s="51">
        <v>2.733E-2</v>
      </c>
      <c r="O702" s="52">
        <v>145.71299999999999</v>
      </c>
      <c r="P702" s="50">
        <v>1520</v>
      </c>
      <c r="Q702" s="52">
        <v>2075.81</v>
      </c>
      <c r="R702" s="50">
        <v>7819.5</v>
      </c>
      <c r="S702" s="30">
        <v>90.141000000000005</v>
      </c>
      <c r="T702" s="50">
        <v>6.4291999999999998</v>
      </c>
      <c r="U702" s="50">
        <v>6.4287999999999998</v>
      </c>
      <c r="V702" s="50" t="s">
        <v>379</v>
      </c>
      <c r="W702" s="22" t="s">
        <v>379</v>
      </c>
      <c r="X702" s="22" t="s">
        <v>379</v>
      </c>
    </row>
    <row r="703" spans="1:24" ht="18.75" customHeight="1">
      <c r="A703" s="175">
        <v>44328</v>
      </c>
      <c r="B703" s="50">
        <v>182.7886</v>
      </c>
      <c r="C703" s="50">
        <v>263.50400000000002</v>
      </c>
      <c r="D703" s="50">
        <v>82.665999999999997</v>
      </c>
      <c r="E703" s="50">
        <v>27.59</v>
      </c>
      <c r="F703" s="51">
        <v>5.1E-5</v>
      </c>
      <c r="G703" s="51">
        <v>1.629E-3</v>
      </c>
      <c r="H703" s="51">
        <v>3.5500000000000002E-3</v>
      </c>
      <c r="I703" s="51">
        <v>8.6280000000000003E-3</v>
      </c>
      <c r="J703" s="51">
        <v>1.6916E-2</v>
      </c>
      <c r="K703" s="51">
        <v>1.3396E-2</v>
      </c>
      <c r="L703" s="51">
        <v>2.4112999999999999E-2</v>
      </c>
      <c r="M703" s="51">
        <v>3.5500000000000002E-3</v>
      </c>
      <c r="N703" s="51">
        <v>2.7189999999999999E-2</v>
      </c>
      <c r="O703" s="52">
        <v>145.6849</v>
      </c>
      <c r="P703" s="50">
        <v>1520</v>
      </c>
      <c r="Q703" s="52">
        <v>2075.81</v>
      </c>
      <c r="R703" s="50">
        <v>7819.5</v>
      </c>
      <c r="S703" s="30">
        <v>90.212000000000003</v>
      </c>
      <c r="T703" s="50">
        <v>6.4165000000000001</v>
      </c>
      <c r="U703" s="50">
        <v>6.4221000000000004</v>
      </c>
      <c r="V703" s="50" t="s">
        <v>379</v>
      </c>
      <c r="W703" s="22" t="s">
        <v>379</v>
      </c>
      <c r="X703" s="22" t="s">
        <v>379</v>
      </c>
    </row>
    <row r="704" spans="1:24" ht="18.75" customHeight="1">
      <c r="A704" s="175">
        <v>44327</v>
      </c>
      <c r="B704" s="50">
        <v>183.3956</v>
      </c>
      <c r="C704" s="50">
        <v>263.60300000000001</v>
      </c>
      <c r="D704" s="50">
        <v>82.813000000000002</v>
      </c>
      <c r="E704" s="50">
        <v>21.84</v>
      </c>
      <c r="F704" s="51">
        <v>5.1E-5</v>
      </c>
      <c r="G704" s="51">
        <v>1.588E-3</v>
      </c>
      <c r="H704" s="51">
        <v>3.0249999999999999E-3</v>
      </c>
      <c r="I704" s="51">
        <v>7.9979999999999999E-3</v>
      </c>
      <c r="J704" s="51">
        <v>1.6216999999999999E-2</v>
      </c>
      <c r="K704" s="51">
        <v>1.2711E-2</v>
      </c>
      <c r="L704" s="51">
        <v>2.3451E-2</v>
      </c>
      <c r="M704" s="51">
        <v>3.0249999999999999E-3</v>
      </c>
      <c r="N704" s="51">
        <v>2.708E-2</v>
      </c>
      <c r="O704" s="52">
        <v>145.56209999999999</v>
      </c>
      <c r="P704" s="50">
        <v>1520</v>
      </c>
      <c r="Q704" s="52">
        <v>2075.81</v>
      </c>
      <c r="R704" s="50">
        <v>7819.5</v>
      </c>
      <c r="S704" s="30">
        <v>90.233000000000004</v>
      </c>
      <c r="T704" s="50">
        <v>6.4333</v>
      </c>
      <c r="U704" s="50">
        <v>6.4161000000000001</v>
      </c>
      <c r="V704" s="50" t="s">
        <v>379</v>
      </c>
      <c r="W704" s="22" t="s">
        <v>379</v>
      </c>
      <c r="X704" s="22" t="s">
        <v>379</v>
      </c>
    </row>
    <row r="705" spans="1:24" ht="18.75" customHeight="1">
      <c r="A705" s="175">
        <v>44326</v>
      </c>
      <c r="B705" s="50">
        <v>183.54920000000001</v>
      </c>
      <c r="C705" s="50">
        <v>263.64499999999998</v>
      </c>
      <c r="D705" s="50">
        <v>82.813000000000002</v>
      </c>
      <c r="E705" s="50">
        <v>19.66</v>
      </c>
      <c r="F705" s="51">
        <v>-2.5000000000000001E-5</v>
      </c>
      <c r="G705" s="51">
        <v>1.5280000000000001E-3</v>
      </c>
      <c r="H705" s="51">
        <v>2.9719999999999998E-3</v>
      </c>
      <c r="I705" s="51">
        <v>7.8370000000000002E-3</v>
      </c>
      <c r="J705" s="51">
        <v>1.602E-2</v>
      </c>
      <c r="K705" s="51">
        <v>1.2547000000000001E-2</v>
      </c>
      <c r="L705" s="51">
        <v>2.3255999999999999E-2</v>
      </c>
      <c r="M705" s="51">
        <v>2.9719999999999998E-3</v>
      </c>
      <c r="N705" s="51">
        <v>2.707E-2</v>
      </c>
      <c r="O705" s="52">
        <v>145.5205</v>
      </c>
      <c r="P705" s="50">
        <v>1520</v>
      </c>
      <c r="Q705" s="52">
        <v>2075.81</v>
      </c>
      <c r="R705" s="50">
        <v>7819.5</v>
      </c>
      <c r="S705" s="30">
        <v>90.950999999999993</v>
      </c>
      <c r="T705" s="50">
        <v>6.4641000000000002</v>
      </c>
      <c r="U705" s="50">
        <v>6.4644000000000004</v>
      </c>
      <c r="V705" s="50" t="s">
        <v>379</v>
      </c>
      <c r="W705" s="22" t="s">
        <v>379</v>
      </c>
      <c r="X705" s="22" t="s">
        <v>379</v>
      </c>
    </row>
    <row r="706" spans="1:24" ht="18.75" customHeight="1">
      <c r="A706" s="175">
        <v>44323</v>
      </c>
      <c r="B706" s="50">
        <v>183.7159</v>
      </c>
      <c r="C706" s="50">
        <v>263.60329999999999</v>
      </c>
      <c r="D706" s="50">
        <v>82.813000000000002</v>
      </c>
      <c r="E706" s="50">
        <v>16.690000000000001</v>
      </c>
      <c r="F706" s="51">
        <v>5.1E-5</v>
      </c>
      <c r="G706" s="51">
        <v>1.4480000000000001E-3</v>
      </c>
      <c r="H706" s="51">
        <v>2.8930000000000002E-3</v>
      </c>
      <c r="I706" s="51">
        <v>7.7409999999999996E-3</v>
      </c>
      <c r="J706" s="51">
        <v>1.5771E-2</v>
      </c>
      <c r="K706" s="51">
        <v>1.2359E-2</v>
      </c>
      <c r="L706" s="51">
        <v>2.2769000000000001E-2</v>
      </c>
      <c r="M706" s="51">
        <v>2.8930000000000002E-3</v>
      </c>
      <c r="N706" s="51">
        <v>2.7189999999999999E-2</v>
      </c>
      <c r="O706" s="52">
        <v>145.51169999999999</v>
      </c>
      <c r="P706" s="50">
        <v>1520</v>
      </c>
      <c r="Q706" s="52">
        <v>2075.81</v>
      </c>
      <c r="R706" s="50">
        <v>7819.5</v>
      </c>
      <c r="S706" s="30">
        <v>91.308000000000007</v>
      </c>
      <c r="T706" s="50">
        <v>6.4748999999999999</v>
      </c>
      <c r="U706" s="50">
        <v>6.4874999999999998</v>
      </c>
      <c r="V706" s="50" t="s">
        <v>379</v>
      </c>
      <c r="W706" s="22" t="s">
        <v>379</v>
      </c>
      <c r="X706" s="22" t="s">
        <v>379</v>
      </c>
    </row>
    <row r="707" spans="1:24" ht="18.75" customHeight="1">
      <c r="A707" s="175">
        <v>44322</v>
      </c>
      <c r="B707" s="50">
        <v>183.65170000000001</v>
      </c>
      <c r="C707" s="50">
        <v>263.43979999999999</v>
      </c>
      <c r="D707" s="50">
        <v>82.813000000000002</v>
      </c>
      <c r="E707" s="50">
        <v>18.39</v>
      </c>
      <c r="F707" s="51">
        <v>1.01E-4</v>
      </c>
      <c r="G707" s="51">
        <v>1.5269999999999999E-3</v>
      </c>
      <c r="H707" s="51">
        <v>3.1089999999999998E-3</v>
      </c>
      <c r="I707" s="51">
        <v>8.0450000000000001E-3</v>
      </c>
      <c r="J707" s="51">
        <v>1.5696000000000002E-2</v>
      </c>
      <c r="K707" s="51">
        <v>1.2500000000000001E-2</v>
      </c>
      <c r="L707" s="51">
        <v>2.2416999999999999E-2</v>
      </c>
      <c r="M707" s="51">
        <v>3.1089999999999998E-3</v>
      </c>
      <c r="N707" s="51">
        <v>2.726E-2</v>
      </c>
      <c r="O707" s="52">
        <v>145.49760000000001</v>
      </c>
      <c r="P707" s="50">
        <v>1520</v>
      </c>
      <c r="Q707" s="52">
        <v>2075.81</v>
      </c>
      <c r="R707" s="50">
        <v>7819.5</v>
      </c>
      <c r="S707" s="30">
        <v>91.287999999999997</v>
      </c>
      <c r="T707" s="50">
        <v>6.4748999999999999</v>
      </c>
      <c r="U707" s="50">
        <v>6.4837999999999996</v>
      </c>
      <c r="V707" s="50" t="s">
        <v>379</v>
      </c>
      <c r="W707" s="22" t="s">
        <v>379</v>
      </c>
      <c r="X707" s="22" t="s">
        <v>379</v>
      </c>
    </row>
    <row r="708" spans="1:24" ht="18.75" customHeight="1">
      <c r="A708" s="175">
        <v>44321</v>
      </c>
      <c r="B708" s="50">
        <v>183.55549999999999</v>
      </c>
      <c r="C708" s="50">
        <v>263.50810000000001</v>
      </c>
      <c r="D708" s="50">
        <v>82.813000000000002</v>
      </c>
      <c r="E708" s="50">
        <v>19.149999999999999</v>
      </c>
      <c r="F708" s="51">
        <v>1.01E-4</v>
      </c>
      <c r="G708" s="51">
        <v>1.506E-3</v>
      </c>
      <c r="H708" s="51">
        <v>3.0560000000000001E-3</v>
      </c>
      <c r="I708" s="51">
        <v>7.9319999999999998E-3</v>
      </c>
      <c r="J708" s="51">
        <v>1.566E-2</v>
      </c>
      <c r="K708" s="51">
        <v>1.243E-2</v>
      </c>
      <c r="L708" s="51">
        <v>2.2425E-2</v>
      </c>
      <c r="M708" s="51">
        <v>3.0560000000000001E-3</v>
      </c>
      <c r="N708" s="51">
        <v>2.7560000000000001E-2</v>
      </c>
      <c r="O708" s="52">
        <v>145.48439999999999</v>
      </c>
      <c r="P708" s="50">
        <v>1520</v>
      </c>
      <c r="Q708" s="52">
        <v>2075.81</v>
      </c>
      <c r="R708" s="50">
        <v>7819.5</v>
      </c>
      <c r="S708" s="30">
        <v>90.944999999999993</v>
      </c>
      <c r="T708" s="50">
        <v>6.4748999999999999</v>
      </c>
      <c r="U708" s="50">
        <v>6.4706999999999999</v>
      </c>
      <c r="V708" s="50" t="s">
        <v>379</v>
      </c>
      <c r="W708" s="22" t="s">
        <v>379</v>
      </c>
      <c r="X708" s="22" t="s">
        <v>379</v>
      </c>
    </row>
    <row r="709" spans="1:24" ht="18.75" customHeight="1">
      <c r="A709" s="175">
        <v>44320</v>
      </c>
      <c r="B709" s="50">
        <v>183.41489999999999</v>
      </c>
      <c r="C709" s="50">
        <v>263.62040000000002</v>
      </c>
      <c r="D709" s="50">
        <v>82.813000000000002</v>
      </c>
      <c r="E709" s="50">
        <v>19.48</v>
      </c>
      <c r="F709" s="51">
        <v>7.6000000000000004E-5</v>
      </c>
      <c r="G709" s="51">
        <v>1.585E-3</v>
      </c>
      <c r="H709" s="51">
        <v>3.163E-3</v>
      </c>
      <c r="I709" s="51">
        <v>8.1729999999999997E-3</v>
      </c>
      <c r="J709" s="51">
        <v>1.5924000000000001E-2</v>
      </c>
      <c r="K709" s="51">
        <v>1.2711E-2</v>
      </c>
      <c r="L709" s="51">
        <v>2.2615E-2</v>
      </c>
      <c r="M709" s="51">
        <v>3.163E-3</v>
      </c>
      <c r="N709" s="51">
        <v>2.7560000000000001E-2</v>
      </c>
      <c r="O709" s="52">
        <v>145.44489999999999</v>
      </c>
      <c r="P709" s="50">
        <v>1520</v>
      </c>
      <c r="Q709" s="52">
        <v>2075.81</v>
      </c>
      <c r="R709" s="50">
        <v>7819.5</v>
      </c>
      <c r="S709" s="30">
        <v>91.28</v>
      </c>
      <c r="T709" s="50">
        <v>6.4748999999999999</v>
      </c>
      <c r="U709" s="50">
        <v>6.4734999999999996</v>
      </c>
      <c r="V709" s="50" t="s">
        <v>379</v>
      </c>
      <c r="W709" s="22" t="s">
        <v>379</v>
      </c>
      <c r="X709" s="22" t="s">
        <v>379</v>
      </c>
    </row>
    <row r="710" spans="1:24" ht="18.75" customHeight="1">
      <c r="A710" s="175">
        <v>44319</v>
      </c>
      <c r="B710" s="50">
        <v>183.15299999999999</v>
      </c>
      <c r="C710" s="50">
        <v>262.89120000000003</v>
      </c>
      <c r="D710" s="50">
        <v>82.813000000000002</v>
      </c>
      <c r="E710" s="50">
        <v>18.309999999999999</v>
      </c>
      <c r="F710" s="51">
        <v>5.1E-5</v>
      </c>
      <c r="G710" s="51">
        <v>1.585E-3</v>
      </c>
      <c r="H710" s="51">
        <v>3.1900000000000001E-3</v>
      </c>
      <c r="I710" s="51">
        <v>8.2369999999999995E-3</v>
      </c>
      <c r="J710" s="51">
        <v>1.5976000000000001E-2</v>
      </c>
      <c r="K710" s="51">
        <v>1.2781000000000001E-2</v>
      </c>
      <c r="L710" s="51">
        <v>2.2837E-2</v>
      </c>
      <c r="M710" s="51">
        <v>3.1900000000000001E-3</v>
      </c>
      <c r="N710" s="51">
        <v>2.7560000000000001E-2</v>
      </c>
      <c r="O710" s="52">
        <v>145.41470000000001</v>
      </c>
      <c r="P710" s="50">
        <v>1520</v>
      </c>
      <c r="Q710" s="52">
        <v>2099.6799999999998</v>
      </c>
      <c r="R710" s="50">
        <v>7724.8</v>
      </c>
      <c r="S710" s="30">
        <v>90.614000000000004</v>
      </c>
      <c r="T710" s="50">
        <v>6.4722</v>
      </c>
      <c r="U710" s="50">
        <v>6.4646999999999997</v>
      </c>
      <c r="V710" s="50" t="s">
        <v>379</v>
      </c>
      <c r="W710" s="22" t="s">
        <v>379</v>
      </c>
      <c r="X710" s="22" t="s">
        <v>379</v>
      </c>
    </row>
    <row r="711" spans="1:24" ht="18.75" customHeight="1">
      <c r="A711" s="175">
        <v>44316</v>
      </c>
      <c r="B711" s="50">
        <v>183.0119</v>
      </c>
      <c r="C711" s="50">
        <v>262.61070000000001</v>
      </c>
      <c r="D711" s="50">
        <v>82.813000000000002</v>
      </c>
      <c r="E711" s="50">
        <v>18.61</v>
      </c>
      <c r="F711" s="51">
        <v>2.5000000000000001E-5</v>
      </c>
      <c r="G711" s="51">
        <v>1.5839999999999999E-3</v>
      </c>
      <c r="H711" s="51">
        <v>3.297E-3</v>
      </c>
      <c r="I711" s="51">
        <v>8.4609999999999998E-3</v>
      </c>
      <c r="J711" s="51">
        <v>1.6258999999999999E-2</v>
      </c>
      <c r="K711" s="51">
        <v>1.3086E-2</v>
      </c>
      <c r="L711" s="51">
        <v>2.2967000000000001E-2</v>
      </c>
      <c r="M711" s="51">
        <v>3.297E-3</v>
      </c>
      <c r="N711" s="51">
        <v>2.7560000000000001E-2</v>
      </c>
      <c r="O711" s="52">
        <v>145.38249999999999</v>
      </c>
      <c r="P711" s="50">
        <v>1520</v>
      </c>
      <c r="Q711" s="52">
        <v>2099.6799999999998</v>
      </c>
      <c r="R711" s="50">
        <v>7724.8</v>
      </c>
      <c r="S711" s="30">
        <v>90.608999999999995</v>
      </c>
      <c r="T711" s="50">
        <v>6.4790000000000001</v>
      </c>
      <c r="U711" s="50">
        <v>6.4759000000000002</v>
      </c>
      <c r="V711" s="50" t="s">
        <v>379</v>
      </c>
      <c r="W711" s="22" t="s">
        <v>379</v>
      </c>
      <c r="X711" s="22" t="s">
        <v>379</v>
      </c>
    </row>
    <row r="712" spans="1:24" ht="18.75" customHeight="1">
      <c r="A712" s="175">
        <v>44315</v>
      </c>
      <c r="B712" s="50">
        <v>182.87430000000001</v>
      </c>
      <c r="C712" s="50">
        <v>262.07040000000001</v>
      </c>
      <c r="D712" s="50">
        <v>82.813000000000002</v>
      </c>
      <c r="E712" s="50">
        <v>17.61</v>
      </c>
      <c r="F712" s="51">
        <v>2.5000000000000001E-5</v>
      </c>
      <c r="G712" s="51">
        <v>1.622E-3</v>
      </c>
      <c r="H712" s="51">
        <v>3.3519999999999999E-3</v>
      </c>
      <c r="I712" s="51">
        <v>8.6359999999999996E-3</v>
      </c>
      <c r="J712" s="51">
        <v>1.6343E-2</v>
      </c>
      <c r="K712" s="51">
        <v>1.3226999999999999E-2</v>
      </c>
      <c r="L712" s="51">
        <v>2.2981999999999999E-2</v>
      </c>
      <c r="M712" s="51">
        <v>3.3519999999999999E-3</v>
      </c>
      <c r="N712" s="51">
        <v>2.767E-2</v>
      </c>
      <c r="O712" s="52">
        <v>145.38069999999999</v>
      </c>
      <c r="P712" s="50">
        <v>1520</v>
      </c>
      <c r="Q712" s="52">
        <v>2099.6799999999998</v>
      </c>
      <c r="R712" s="50">
        <v>7724.8</v>
      </c>
      <c r="S712" s="30">
        <v>90.909000000000006</v>
      </c>
      <c r="T712" s="50">
        <v>6.4831000000000003</v>
      </c>
      <c r="U712" s="50">
        <v>6.4804000000000004</v>
      </c>
      <c r="V712" s="50" t="s">
        <v>379</v>
      </c>
      <c r="W712" s="22" t="s">
        <v>379</v>
      </c>
      <c r="X712" s="22" t="s">
        <v>379</v>
      </c>
    </row>
    <row r="713" spans="1:24" ht="18.75" customHeight="1">
      <c r="A713" s="175">
        <v>44314</v>
      </c>
      <c r="B713" s="50">
        <v>182.94730000000001</v>
      </c>
      <c r="C713" s="50">
        <v>261.87909999999999</v>
      </c>
      <c r="D713" s="50">
        <v>82.813000000000002</v>
      </c>
      <c r="E713" s="50">
        <v>17.28</v>
      </c>
      <c r="F713" s="51">
        <v>2.5000000000000001E-5</v>
      </c>
      <c r="G713" s="51">
        <v>1.6410000000000001E-3</v>
      </c>
      <c r="H713" s="51">
        <v>3.3249999999999998E-3</v>
      </c>
      <c r="I713" s="51">
        <v>8.5079999999999999E-3</v>
      </c>
      <c r="J713" s="51">
        <v>1.6094000000000001E-2</v>
      </c>
      <c r="K713" s="51">
        <v>1.2992E-2</v>
      </c>
      <c r="L713" s="51">
        <v>2.2889E-2</v>
      </c>
      <c r="M713" s="51">
        <v>3.3249999999999998E-3</v>
      </c>
      <c r="N713" s="51">
        <v>2.777E-2</v>
      </c>
      <c r="O713" s="52">
        <v>145.36699999999999</v>
      </c>
      <c r="P713" s="50">
        <v>1520</v>
      </c>
      <c r="Q713" s="52">
        <v>2099.6799999999998</v>
      </c>
      <c r="R713" s="50">
        <v>7724.8</v>
      </c>
      <c r="S713" s="30">
        <v>90.807000000000002</v>
      </c>
      <c r="T713" s="50">
        <v>6.4855</v>
      </c>
      <c r="U713" s="50">
        <v>6.4724000000000004</v>
      </c>
      <c r="V713" s="50" t="s">
        <v>379</v>
      </c>
      <c r="W713" s="22" t="s">
        <v>379</v>
      </c>
      <c r="X713" s="22" t="s">
        <v>379</v>
      </c>
    </row>
    <row r="714" spans="1:24" ht="18.75" customHeight="1">
      <c r="A714" s="175">
        <v>44313</v>
      </c>
      <c r="B714" s="50">
        <v>182.7911</v>
      </c>
      <c r="C714" s="50">
        <v>261.80770000000001</v>
      </c>
      <c r="D714" s="50">
        <v>82.813000000000002</v>
      </c>
      <c r="E714" s="50">
        <v>17.559999999999999</v>
      </c>
      <c r="F714" s="51">
        <v>2.5000000000000001E-5</v>
      </c>
      <c r="G714" s="51">
        <v>1.7979999999999999E-3</v>
      </c>
      <c r="H714" s="51">
        <v>3.5639999999999999E-3</v>
      </c>
      <c r="I714" s="51">
        <v>8.8129999999999997E-3</v>
      </c>
      <c r="J714" s="51">
        <v>1.6216000000000001E-2</v>
      </c>
      <c r="K714" s="51">
        <v>1.302E-2</v>
      </c>
      <c r="L714" s="51">
        <v>2.2942000000000001E-2</v>
      </c>
      <c r="M714" s="51">
        <v>3.5639999999999999E-3</v>
      </c>
      <c r="N714" s="51">
        <v>2.794E-2</v>
      </c>
      <c r="O714" s="52">
        <v>145.3391</v>
      </c>
      <c r="P714" s="50">
        <v>1520</v>
      </c>
      <c r="Q714" s="52">
        <v>2099.6799999999998</v>
      </c>
      <c r="R714" s="50">
        <v>7724.8</v>
      </c>
      <c r="S714" s="30">
        <v>90.858999999999995</v>
      </c>
      <c r="T714" s="50">
        <v>6.4962999999999997</v>
      </c>
      <c r="U714" s="50">
        <v>6.49</v>
      </c>
      <c r="V714" s="50" t="s">
        <v>379</v>
      </c>
      <c r="W714" s="22" t="s">
        <v>379</v>
      </c>
      <c r="X714" s="22" t="s">
        <v>379</v>
      </c>
    </row>
    <row r="715" spans="1:24" ht="18.75" customHeight="1">
      <c r="A715" s="175">
        <v>44312</v>
      </c>
      <c r="B715" s="50">
        <v>183.0805</v>
      </c>
      <c r="C715" s="50">
        <v>261.53870000000001</v>
      </c>
      <c r="D715" s="50">
        <v>77.438000000000002</v>
      </c>
      <c r="E715" s="50">
        <v>17.64</v>
      </c>
      <c r="F715" s="51">
        <v>7.6000000000000004E-5</v>
      </c>
      <c r="G715" s="51">
        <v>1.6770000000000001E-3</v>
      </c>
      <c r="H715" s="51">
        <v>3.4060000000000002E-3</v>
      </c>
      <c r="I715" s="51">
        <v>8.2939999999999993E-3</v>
      </c>
      <c r="J715" s="51">
        <v>1.5667E-2</v>
      </c>
      <c r="K715" s="51">
        <v>1.2593999999999999E-2</v>
      </c>
      <c r="L715" s="51">
        <v>2.24E-2</v>
      </c>
      <c r="M715" s="51">
        <v>3.4060000000000002E-3</v>
      </c>
      <c r="N715" s="51">
        <v>2.7910000000000001E-2</v>
      </c>
      <c r="O715" s="52">
        <v>145.27719999999999</v>
      </c>
      <c r="P715" s="50">
        <v>1520</v>
      </c>
      <c r="Q715" s="52">
        <v>2099.6799999999998</v>
      </c>
      <c r="R715" s="50">
        <v>7724.8</v>
      </c>
      <c r="S715" s="30">
        <v>91.332999999999998</v>
      </c>
      <c r="T715" s="50">
        <v>6.4901</v>
      </c>
      <c r="U715" s="50">
        <v>6.4958</v>
      </c>
      <c r="V715" s="50" t="s">
        <v>379</v>
      </c>
      <c r="W715" s="22" t="s">
        <v>379</v>
      </c>
      <c r="X715" s="22" t="s">
        <v>379</v>
      </c>
    </row>
    <row r="716" spans="1:24" ht="18.75" customHeight="1">
      <c r="A716" s="175">
        <v>44309</v>
      </c>
      <c r="B716" s="50">
        <v>183.3289</v>
      </c>
      <c r="C716" s="50">
        <v>261.73469999999998</v>
      </c>
      <c r="D716" s="50">
        <v>77.438000000000002</v>
      </c>
      <c r="E716" s="50">
        <v>17.329999999999998</v>
      </c>
      <c r="F716" s="51">
        <v>1.5200000000000001E-4</v>
      </c>
      <c r="G716" s="51">
        <v>1.575E-3</v>
      </c>
      <c r="H716" s="51">
        <v>3.3270000000000001E-3</v>
      </c>
      <c r="I716" s="51">
        <v>8.1639999999999994E-3</v>
      </c>
      <c r="J716" s="51">
        <v>1.5577000000000001E-2</v>
      </c>
      <c r="K716" s="51">
        <v>1.2475999999999999E-2</v>
      </c>
      <c r="L716" s="51">
        <v>2.2339000000000001E-2</v>
      </c>
      <c r="M716" s="51">
        <v>3.3270000000000001E-3</v>
      </c>
      <c r="N716" s="51">
        <v>2.7519999999999999E-2</v>
      </c>
      <c r="O716" s="52">
        <v>145.25489999999999</v>
      </c>
      <c r="P716" s="50">
        <v>1520</v>
      </c>
      <c r="Q716" s="52">
        <v>2099.6799999999998</v>
      </c>
      <c r="R716" s="50">
        <v>7724.8</v>
      </c>
      <c r="S716" s="30">
        <v>91.155000000000001</v>
      </c>
      <c r="T716" s="50">
        <v>6.4904999999999999</v>
      </c>
      <c r="U716" s="50">
        <v>6.4901999999999997</v>
      </c>
      <c r="V716" s="50" t="s">
        <v>379</v>
      </c>
      <c r="W716" s="22" t="s">
        <v>379</v>
      </c>
      <c r="X716" s="22" t="s">
        <v>379</v>
      </c>
    </row>
    <row r="717" spans="1:24" ht="18.75" customHeight="1">
      <c r="A717" s="175">
        <v>44308</v>
      </c>
      <c r="B717" s="50">
        <v>183.47900000000001</v>
      </c>
      <c r="C717" s="50">
        <v>261.49959999999999</v>
      </c>
      <c r="D717" s="50">
        <v>77.438000000000002</v>
      </c>
      <c r="E717" s="50">
        <v>18.71</v>
      </c>
      <c r="F717" s="51">
        <v>1.5200000000000001E-4</v>
      </c>
      <c r="G717" s="51">
        <v>1.472E-3</v>
      </c>
      <c r="H717" s="51">
        <v>3.117E-3</v>
      </c>
      <c r="I717" s="51">
        <v>7.9039999999999996E-3</v>
      </c>
      <c r="J717" s="51">
        <v>1.538E-2</v>
      </c>
      <c r="K717" s="51">
        <v>1.2217E-2</v>
      </c>
      <c r="L717" s="51">
        <v>2.2179999999999998E-2</v>
      </c>
      <c r="M717" s="51">
        <v>3.117E-3</v>
      </c>
      <c r="N717" s="51">
        <v>2.7609999999999999E-2</v>
      </c>
      <c r="O717" s="52">
        <v>145.16820000000001</v>
      </c>
      <c r="P717" s="50">
        <v>1520</v>
      </c>
      <c r="Q717" s="52">
        <v>2099.6799999999998</v>
      </c>
      <c r="R717" s="50">
        <v>7724.8</v>
      </c>
      <c r="S717" s="30">
        <v>91.241</v>
      </c>
      <c r="T717" s="50">
        <v>6.4995000000000003</v>
      </c>
      <c r="U717" s="50">
        <v>6.5004999999999997</v>
      </c>
      <c r="V717" s="50" t="s">
        <v>379</v>
      </c>
      <c r="W717" s="22" t="s">
        <v>379</v>
      </c>
      <c r="X717" s="22" t="s">
        <v>379</v>
      </c>
    </row>
    <row r="718" spans="1:24" ht="18.75" customHeight="1">
      <c r="A718" s="175">
        <v>44307</v>
      </c>
      <c r="B718" s="50">
        <v>183.44030000000001</v>
      </c>
      <c r="C718" s="50">
        <v>261.20780000000002</v>
      </c>
      <c r="D718" s="50">
        <v>77.438000000000002</v>
      </c>
      <c r="E718" s="50">
        <v>17.5</v>
      </c>
      <c r="F718" s="51">
        <v>1.27E-4</v>
      </c>
      <c r="G718" s="51">
        <v>1.472E-3</v>
      </c>
      <c r="H718" s="51">
        <v>3.1440000000000001E-3</v>
      </c>
      <c r="I718" s="51">
        <v>7.9679999999999994E-3</v>
      </c>
      <c r="J718" s="51">
        <v>1.5554999999999999E-2</v>
      </c>
      <c r="K718" s="51">
        <v>1.2311000000000001E-2</v>
      </c>
      <c r="L718" s="51">
        <v>2.2505000000000001E-2</v>
      </c>
      <c r="M718" s="51">
        <v>3.1440000000000001E-3</v>
      </c>
      <c r="N718" s="51">
        <v>2.7560000000000001E-2</v>
      </c>
      <c r="O718" s="52">
        <v>145.19579999999999</v>
      </c>
      <c r="P718" s="50">
        <v>1520</v>
      </c>
      <c r="Q718" s="52">
        <v>2099.6799999999998</v>
      </c>
      <c r="R718" s="50">
        <v>7724.8</v>
      </c>
      <c r="S718" s="30">
        <v>91.069000000000003</v>
      </c>
      <c r="T718" s="50">
        <v>6.5103</v>
      </c>
      <c r="U718" s="50">
        <v>6.5090000000000003</v>
      </c>
      <c r="V718" s="50" t="s">
        <v>379</v>
      </c>
      <c r="W718" s="22" t="s">
        <v>379</v>
      </c>
      <c r="X718" s="22" t="s">
        <v>379</v>
      </c>
    </row>
    <row r="719" spans="1:24" ht="18.75" customHeight="1">
      <c r="A719" s="175">
        <v>44306</v>
      </c>
      <c r="B719" s="50">
        <v>183.23439999999999</v>
      </c>
      <c r="C719" s="50">
        <v>260.98259999999999</v>
      </c>
      <c r="D719" s="50">
        <v>82.188000000000002</v>
      </c>
      <c r="E719" s="50">
        <v>18.68</v>
      </c>
      <c r="F719" s="51">
        <v>1.27E-4</v>
      </c>
      <c r="G719" s="51">
        <v>1.4920000000000001E-3</v>
      </c>
      <c r="H719" s="51">
        <v>3.1710000000000002E-3</v>
      </c>
      <c r="I719" s="51">
        <v>7.92E-3</v>
      </c>
      <c r="J719" s="51">
        <v>1.5589E-2</v>
      </c>
      <c r="K719" s="51">
        <v>1.2311000000000001E-2</v>
      </c>
      <c r="L719" s="51">
        <v>2.2512000000000001E-2</v>
      </c>
      <c r="M719" s="51">
        <v>3.1710000000000002E-3</v>
      </c>
      <c r="N719" s="51">
        <v>2.7699999999999999E-2</v>
      </c>
      <c r="O719" s="52">
        <v>145.14660000000001</v>
      </c>
      <c r="P719" s="50">
        <v>1520</v>
      </c>
      <c r="Q719" s="52">
        <v>2099.6799999999998</v>
      </c>
      <c r="R719" s="50">
        <v>7724.8</v>
      </c>
      <c r="S719" s="30">
        <v>91.555999999999997</v>
      </c>
      <c r="T719" s="50">
        <v>6.5206</v>
      </c>
      <c r="U719" s="50">
        <v>6.5260999999999996</v>
      </c>
      <c r="V719" s="50" t="s">
        <v>379</v>
      </c>
      <c r="W719" s="22" t="s">
        <v>379</v>
      </c>
      <c r="X719" s="22" t="s">
        <v>379</v>
      </c>
    </row>
    <row r="720" spans="1:24" ht="18.75" customHeight="1">
      <c r="A720" s="175">
        <v>44305</v>
      </c>
      <c r="B720" s="50">
        <v>183.24260000000001</v>
      </c>
      <c r="C720" s="50">
        <v>260.61329999999998</v>
      </c>
      <c r="D720" s="50">
        <v>83.882999999999996</v>
      </c>
      <c r="E720" s="50">
        <v>17.29</v>
      </c>
      <c r="F720" s="51">
        <v>1.5200000000000001E-4</v>
      </c>
      <c r="G720" s="51">
        <v>1.572E-3</v>
      </c>
      <c r="H720" s="51">
        <v>3.3549999999999999E-3</v>
      </c>
      <c r="I720" s="51">
        <v>8.2920000000000008E-3</v>
      </c>
      <c r="J720" s="51">
        <v>1.6046999999999999E-2</v>
      </c>
      <c r="K720" s="51">
        <v>1.2735E-2</v>
      </c>
      <c r="L720" s="51">
        <v>2.2963000000000001E-2</v>
      </c>
      <c r="M720" s="51">
        <v>3.3549999999999999E-3</v>
      </c>
      <c r="N720" s="51">
        <v>2.819E-2</v>
      </c>
      <c r="O720" s="52">
        <v>145.13050000000001</v>
      </c>
      <c r="P720" s="50">
        <v>1520</v>
      </c>
      <c r="Q720" s="52">
        <v>2099.6799999999998</v>
      </c>
      <c r="R720" s="50">
        <v>7724.8</v>
      </c>
      <c r="S720" s="30">
        <v>91.671000000000006</v>
      </c>
      <c r="T720" s="50">
        <v>6.5225999999999997</v>
      </c>
      <c r="U720" s="50">
        <v>6.5266000000000002</v>
      </c>
      <c r="V720" s="50" t="s">
        <v>379</v>
      </c>
      <c r="W720" s="22" t="s">
        <v>379</v>
      </c>
      <c r="X720" s="22" t="s">
        <v>379</v>
      </c>
    </row>
    <row r="721" spans="1:24" ht="18.75" customHeight="1">
      <c r="A721" s="175">
        <v>44302</v>
      </c>
      <c r="B721" s="50">
        <v>182.73929999999999</v>
      </c>
      <c r="C721" s="50">
        <v>259.51549999999997</v>
      </c>
      <c r="D721" s="50">
        <v>83.882999999999996</v>
      </c>
      <c r="E721" s="50">
        <v>16.25</v>
      </c>
      <c r="F721" s="51">
        <v>1.01E-4</v>
      </c>
      <c r="G721" s="51">
        <v>1.6119999999999999E-3</v>
      </c>
      <c r="H721" s="51">
        <v>3.408E-3</v>
      </c>
      <c r="I721" s="51">
        <v>8.3070000000000001E-3</v>
      </c>
      <c r="J721" s="51">
        <v>1.5798E-2</v>
      </c>
      <c r="K721" s="51">
        <v>1.2593999999999999E-2</v>
      </c>
      <c r="L721" s="51">
        <v>2.2648999999999999E-2</v>
      </c>
      <c r="M721" s="51">
        <v>3.408E-3</v>
      </c>
      <c r="N721" s="51">
        <v>2.81E-2</v>
      </c>
      <c r="O721" s="52">
        <v>145.13730000000001</v>
      </c>
      <c r="P721" s="50">
        <v>1520</v>
      </c>
      <c r="Q721" s="52">
        <v>2099.6799999999998</v>
      </c>
      <c r="R721" s="50">
        <v>7724.8</v>
      </c>
      <c r="S721" s="30">
        <v>91.69</v>
      </c>
      <c r="T721" s="50">
        <v>6.5297000000000001</v>
      </c>
      <c r="U721" s="50">
        <v>6.5316000000000001</v>
      </c>
      <c r="V721" s="50" t="s">
        <v>379</v>
      </c>
      <c r="W721" s="22" t="s">
        <v>379</v>
      </c>
      <c r="X721" s="22" t="s">
        <v>379</v>
      </c>
    </row>
    <row r="722" spans="1:24" ht="18.75" customHeight="1">
      <c r="A722" s="175">
        <v>44301</v>
      </c>
      <c r="B722" s="50">
        <v>182.44130000000001</v>
      </c>
      <c r="C722" s="50">
        <v>258.80549999999999</v>
      </c>
      <c r="D722" s="50">
        <v>88.477999999999994</v>
      </c>
      <c r="E722" s="50">
        <v>16.57</v>
      </c>
      <c r="F722" s="51">
        <v>5.1E-5</v>
      </c>
      <c r="G722" s="51">
        <v>1.5900000000000001E-3</v>
      </c>
      <c r="H722" s="51">
        <v>3.3570000000000002E-3</v>
      </c>
      <c r="I722" s="51">
        <v>8.1770000000000002E-3</v>
      </c>
      <c r="J722" s="51">
        <v>1.5758999999999999E-2</v>
      </c>
      <c r="K722" s="51">
        <v>1.2500000000000001E-2</v>
      </c>
      <c r="L722" s="51">
        <v>2.2693999999999999E-2</v>
      </c>
      <c r="M722" s="51">
        <v>3.3570000000000002E-3</v>
      </c>
      <c r="N722" s="51">
        <v>2.811E-2</v>
      </c>
      <c r="O722" s="52">
        <v>145.1678</v>
      </c>
      <c r="P722" s="50">
        <v>1520</v>
      </c>
      <c r="Q722" s="52">
        <v>2099.6799999999998</v>
      </c>
      <c r="R722" s="50">
        <v>7724.8</v>
      </c>
      <c r="S722" s="30">
        <v>91.852000000000004</v>
      </c>
      <c r="T722" s="50">
        <v>6.5441000000000003</v>
      </c>
      <c r="U722" s="50">
        <v>6.5435999999999996</v>
      </c>
      <c r="V722" s="50" t="s">
        <v>379</v>
      </c>
      <c r="W722" s="22" t="s">
        <v>379</v>
      </c>
      <c r="X722" s="22" t="s">
        <v>379</v>
      </c>
    </row>
    <row r="723" spans="1:24" ht="18.75" customHeight="1">
      <c r="A723" s="175">
        <v>44300</v>
      </c>
      <c r="B723" s="50">
        <v>181.7552</v>
      </c>
      <c r="C723" s="50">
        <v>259.55470000000003</v>
      </c>
      <c r="D723" s="50">
        <v>90.88</v>
      </c>
      <c r="E723" s="50">
        <v>16.989999999999998</v>
      </c>
      <c r="F723" s="51">
        <v>1.5200000000000001E-4</v>
      </c>
      <c r="G723" s="51">
        <v>1.6100000000000001E-3</v>
      </c>
      <c r="H723" s="51">
        <v>3.5400000000000002E-3</v>
      </c>
      <c r="I723" s="51">
        <v>8.548E-3</v>
      </c>
      <c r="J723" s="51">
        <v>1.6323000000000001E-2</v>
      </c>
      <c r="K723" s="51">
        <v>1.3018E-2</v>
      </c>
      <c r="L723" s="51">
        <v>2.3116000000000001E-2</v>
      </c>
      <c r="M723" s="51">
        <v>3.5400000000000002E-3</v>
      </c>
      <c r="N723" s="51">
        <v>2.81E-2</v>
      </c>
      <c r="O723" s="52">
        <v>145.1739</v>
      </c>
      <c r="P723" s="50">
        <v>1520</v>
      </c>
      <c r="Q723" s="52">
        <v>2099.6799999999998</v>
      </c>
      <c r="R723" s="50">
        <v>7724.8</v>
      </c>
      <c r="S723" s="30">
        <v>92.138000000000005</v>
      </c>
      <c r="T723" s="50">
        <v>6.5483000000000002</v>
      </c>
      <c r="U723" s="50">
        <v>6.548</v>
      </c>
      <c r="V723" s="50" t="s">
        <v>379</v>
      </c>
      <c r="W723" s="22" t="s">
        <v>379</v>
      </c>
      <c r="X723" s="22" t="s">
        <v>379</v>
      </c>
    </row>
    <row r="724" spans="1:24" ht="18.75" customHeight="1">
      <c r="A724" s="175">
        <v>44299</v>
      </c>
      <c r="B724" s="50">
        <v>182.9075</v>
      </c>
      <c r="C724" s="50">
        <v>259.6232</v>
      </c>
      <c r="D724" s="50">
        <v>82.188000000000002</v>
      </c>
      <c r="E724" s="50">
        <v>16.649999999999999</v>
      </c>
      <c r="F724" s="51">
        <v>1.01E-4</v>
      </c>
      <c r="G724" s="51">
        <v>1.5889999999999999E-3</v>
      </c>
      <c r="H724" s="51">
        <v>3.4880000000000002E-3</v>
      </c>
      <c r="I724" s="51">
        <v>8.3540000000000003E-3</v>
      </c>
      <c r="J724" s="51">
        <v>1.6145E-2</v>
      </c>
      <c r="K724" s="51">
        <v>1.2829E-2</v>
      </c>
      <c r="L724" s="51">
        <v>2.2939000000000001E-2</v>
      </c>
      <c r="M724" s="51">
        <v>3.4880000000000002E-3</v>
      </c>
      <c r="N724" s="51">
        <v>2.8029999999999999E-2</v>
      </c>
      <c r="O724" s="52">
        <v>145.14429999999999</v>
      </c>
      <c r="P724" s="50">
        <v>1520</v>
      </c>
      <c r="Q724" s="52">
        <v>2099.6799999999998</v>
      </c>
      <c r="R724" s="50">
        <v>7724.8</v>
      </c>
      <c r="S724" s="30">
        <v>92.162999999999997</v>
      </c>
      <c r="T724" s="50">
        <v>6.5526</v>
      </c>
      <c r="U724" s="50">
        <v>6.5583999999999998</v>
      </c>
      <c r="V724" s="50" t="s">
        <v>379</v>
      </c>
      <c r="W724" s="22" t="s">
        <v>379</v>
      </c>
      <c r="X724" s="22" t="s">
        <v>379</v>
      </c>
    </row>
    <row r="725" spans="1:24" ht="18.75" customHeight="1">
      <c r="A725" s="175">
        <v>44298</v>
      </c>
      <c r="B725" s="50">
        <v>183.45070000000001</v>
      </c>
      <c r="C725" s="50">
        <v>260.72609999999997</v>
      </c>
      <c r="D725" s="50">
        <v>72.125</v>
      </c>
      <c r="E725" s="50">
        <v>16.91</v>
      </c>
      <c r="F725" s="51">
        <v>7.6000000000000004E-5</v>
      </c>
      <c r="G725" s="51">
        <v>1.668E-3</v>
      </c>
      <c r="H725" s="51">
        <v>3.4949999999999998E-3</v>
      </c>
      <c r="I725" s="51">
        <v>8.8050000000000003E-3</v>
      </c>
      <c r="J725" s="51">
        <v>1.6657000000000002E-2</v>
      </c>
      <c r="K725" s="51">
        <v>1.3325E-2</v>
      </c>
      <c r="L725" s="51">
        <v>2.3331999999999999E-2</v>
      </c>
      <c r="M725" s="51">
        <v>3.4949999999999998E-3</v>
      </c>
      <c r="N725" s="51">
        <v>2.8479999999999998E-2</v>
      </c>
      <c r="O725" s="52">
        <v>145.1395</v>
      </c>
      <c r="P725" s="50">
        <v>1520</v>
      </c>
      <c r="Q725" s="52">
        <v>2099.6799999999998</v>
      </c>
      <c r="R725" s="50">
        <v>7724.8</v>
      </c>
      <c r="S725" s="30">
        <v>92.058999999999997</v>
      </c>
      <c r="T725" s="50">
        <v>6.5510999999999999</v>
      </c>
      <c r="U725" s="50">
        <v>6.5568999999999997</v>
      </c>
      <c r="V725" s="50" t="s">
        <v>379</v>
      </c>
      <c r="W725" s="22" t="s">
        <v>379</v>
      </c>
      <c r="X725" s="22" t="s">
        <v>379</v>
      </c>
    </row>
    <row r="726" spans="1:24" ht="18.75" customHeight="1">
      <c r="A726" s="175">
        <v>44295</v>
      </c>
      <c r="B726" s="50">
        <v>183.74180000000001</v>
      </c>
      <c r="C726" s="50">
        <v>260.6259</v>
      </c>
      <c r="D726" s="50">
        <v>70.125</v>
      </c>
      <c r="E726" s="50">
        <v>16.690000000000001</v>
      </c>
      <c r="F726" s="51">
        <v>7.6000000000000004E-5</v>
      </c>
      <c r="G726" s="51">
        <v>1.5479999999999999E-3</v>
      </c>
      <c r="H726" s="51">
        <v>3.333E-3</v>
      </c>
      <c r="I726" s="51">
        <v>8.6269999999999993E-3</v>
      </c>
      <c r="J726" s="51">
        <v>1.6584999999999999E-2</v>
      </c>
      <c r="K726" s="51">
        <v>1.3206000000000001E-2</v>
      </c>
      <c r="L726" s="51">
        <v>2.3293000000000001E-2</v>
      </c>
      <c r="M726" s="51">
        <v>3.333E-3</v>
      </c>
      <c r="N726" s="51">
        <v>2.8670000000000001E-2</v>
      </c>
      <c r="O726" s="52">
        <v>145.09399999999999</v>
      </c>
      <c r="P726" s="50">
        <v>1520</v>
      </c>
      <c r="Q726" s="52">
        <v>2099.6799999999998</v>
      </c>
      <c r="R726" s="50">
        <v>7724.8</v>
      </c>
      <c r="S726" s="30">
        <v>92.454999999999998</v>
      </c>
      <c r="T726" s="50">
        <v>6.5425000000000004</v>
      </c>
      <c r="U726" s="50">
        <v>6.5484</v>
      </c>
      <c r="V726" s="50" t="s">
        <v>379</v>
      </c>
      <c r="W726" s="22" t="s">
        <v>379</v>
      </c>
      <c r="X726" s="22" t="s">
        <v>379</v>
      </c>
    </row>
    <row r="727" spans="1:24" ht="18.75" customHeight="1">
      <c r="A727" s="175">
        <v>44294</v>
      </c>
      <c r="B727" s="50">
        <v>184.13329999999999</v>
      </c>
      <c r="C727" s="50">
        <v>260.67570000000001</v>
      </c>
      <c r="D727" s="50">
        <v>69</v>
      </c>
      <c r="E727" s="50">
        <v>16.95</v>
      </c>
      <c r="F727" s="51">
        <v>1.01E-4</v>
      </c>
      <c r="G727" s="51">
        <v>1.488E-3</v>
      </c>
      <c r="H727" s="51">
        <v>3.1700000000000001E-3</v>
      </c>
      <c r="I727" s="51">
        <v>8.3510000000000008E-3</v>
      </c>
      <c r="J727" s="51">
        <v>1.6192000000000002E-2</v>
      </c>
      <c r="K727" s="51">
        <v>1.2852000000000001E-2</v>
      </c>
      <c r="L727" s="51">
        <v>2.3068000000000002E-2</v>
      </c>
      <c r="M727" s="51">
        <v>3.1700000000000001E-3</v>
      </c>
      <c r="N727" s="51">
        <v>2.8889999999999999E-2</v>
      </c>
      <c r="O727" s="52">
        <v>145.0778</v>
      </c>
      <c r="P727" s="50">
        <v>1520</v>
      </c>
      <c r="Q727" s="52">
        <v>2099.6799999999998</v>
      </c>
      <c r="R727" s="50">
        <v>7724.8</v>
      </c>
      <c r="S727" s="30">
        <v>92.334999999999994</v>
      </c>
      <c r="T727" s="50">
        <v>6.5395000000000003</v>
      </c>
      <c r="U727" s="50">
        <v>6.5423999999999998</v>
      </c>
      <c r="V727" s="50" t="s">
        <v>379</v>
      </c>
      <c r="W727" s="22" t="s">
        <v>379</v>
      </c>
      <c r="X727" s="22" t="s">
        <v>379</v>
      </c>
    </row>
    <row r="728" spans="1:24" ht="18.75" customHeight="1">
      <c r="A728" s="175">
        <v>44293</v>
      </c>
      <c r="B728" s="50">
        <v>184.0455</v>
      </c>
      <c r="C728" s="50">
        <v>261.01389999999998</v>
      </c>
      <c r="D728" s="50">
        <v>65.921999999999997</v>
      </c>
      <c r="E728" s="50">
        <v>17.16</v>
      </c>
      <c r="F728" s="51">
        <v>1.01E-4</v>
      </c>
      <c r="G728" s="51">
        <v>1.5269999999999999E-3</v>
      </c>
      <c r="H728" s="51">
        <v>3.2759999999999998E-3</v>
      </c>
      <c r="I728" s="51">
        <v>8.6890000000000005E-3</v>
      </c>
      <c r="J728" s="51">
        <v>1.6739E-2</v>
      </c>
      <c r="K728" s="51">
        <v>1.3346999999999999E-2</v>
      </c>
      <c r="L728" s="51">
        <v>2.3612000000000001E-2</v>
      </c>
      <c r="M728" s="51">
        <v>3.2759999999999998E-3</v>
      </c>
      <c r="N728" s="51">
        <v>2.8830000000000001E-2</v>
      </c>
      <c r="O728" s="52">
        <v>145.06819999999999</v>
      </c>
      <c r="P728" s="50">
        <v>1520</v>
      </c>
      <c r="Q728" s="52">
        <v>2099.6799999999998</v>
      </c>
      <c r="R728" s="50">
        <v>7724.8</v>
      </c>
      <c r="S728" s="30">
        <v>92.594999999999999</v>
      </c>
      <c r="T728" s="50">
        <v>6.5670000000000002</v>
      </c>
      <c r="U728" s="50">
        <v>6.5564999999999998</v>
      </c>
      <c r="V728" s="50" t="s">
        <v>379</v>
      </c>
      <c r="W728" s="22" t="s">
        <v>379</v>
      </c>
      <c r="X728" s="22" t="s">
        <v>379</v>
      </c>
    </row>
    <row r="729" spans="1:24" ht="18.75" customHeight="1">
      <c r="A729" s="175">
        <v>44292</v>
      </c>
      <c r="B729" s="50">
        <v>184.40369999999999</v>
      </c>
      <c r="C729" s="50">
        <v>260.6327</v>
      </c>
      <c r="D729" s="50">
        <v>65.921999999999997</v>
      </c>
      <c r="E729" s="50">
        <v>18.12</v>
      </c>
      <c r="F729" s="51">
        <v>1.5200000000000001E-4</v>
      </c>
      <c r="G729" s="51">
        <v>1.5659999999999999E-3</v>
      </c>
      <c r="H729" s="51">
        <v>3.3289999999999999E-3</v>
      </c>
      <c r="I729" s="51">
        <v>8.7209999999999996E-3</v>
      </c>
      <c r="J729" s="51">
        <v>1.6559999999999998E-2</v>
      </c>
      <c r="K729" s="51">
        <v>1.3299E-2</v>
      </c>
      <c r="L729" s="51">
        <v>2.3230000000000001E-2</v>
      </c>
      <c r="M729" s="51">
        <v>3.3289999999999999E-3</v>
      </c>
      <c r="N729" s="51">
        <v>2.8559999999999999E-2</v>
      </c>
      <c r="O729" s="52">
        <v>145.02809999999999</v>
      </c>
      <c r="P729" s="50">
        <v>1520</v>
      </c>
      <c r="Q729" s="52">
        <v>2099.6799999999998</v>
      </c>
      <c r="R729" s="50">
        <v>7724.8</v>
      </c>
      <c r="S729" s="30">
        <v>93.022000000000006</v>
      </c>
      <c r="T729" s="50">
        <v>6.5670000000000002</v>
      </c>
      <c r="U729" s="50">
        <v>6.5770999999999997</v>
      </c>
      <c r="V729" s="50" t="s">
        <v>379</v>
      </c>
      <c r="W729" s="22" t="s">
        <v>379</v>
      </c>
      <c r="X729" s="22" t="s">
        <v>379</v>
      </c>
    </row>
    <row r="730" spans="1:24" ht="18.75" customHeight="1">
      <c r="A730" s="175">
        <v>44291</v>
      </c>
      <c r="B730" s="50">
        <v>184.33340000000001</v>
      </c>
      <c r="C730" s="50">
        <v>260.47590000000002</v>
      </c>
      <c r="D730" s="50">
        <v>65.921999999999997</v>
      </c>
      <c r="E730" s="50">
        <v>17.91</v>
      </c>
      <c r="F730" s="51">
        <v>1.5200000000000001E-4</v>
      </c>
      <c r="G730" s="51">
        <v>1.6639999999999999E-3</v>
      </c>
      <c r="H730" s="51">
        <v>3.516E-3</v>
      </c>
      <c r="I730" s="51">
        <v>9.2200000000000008E-3</v>
      </c>
      <c r="J730" s="51">
        <v>1.7003000000000001E-2</v>
      </c>
      <c r="K730" s="51">
        <v>1.3819E-2</v>
      </c>
      <c r="L730" s="51">
        <v>2.3463000000000001E-2</v>
      </c>
      <c r="M730" s="51">
        <v>3.516E-3</v>
      </c>
      <c r="N730" s="51">
        <v>2.835E-2</v>
      </c>
      <c r="O730" s="52">
        <v>145.0153</v>
      </c>
      <c r="P730" s="50">
        <v>1520</v>
      </c>
      <c r="Q730" s="52">
        <v>2099.6799999999998</v>
      </c>
      <c r="R730" s="50">
        <v>7724.8</v>
      </c>
      <c r="S730" s="30">
        <v>92.929000000000002</v>
      </c>
      <c r="T730" s="50">
        <v>6.5651999999999999</v>
      </c>
      <c r="U730" s="50">
        <v>6.5747</v>
      </c>
      <c r="V730" s="50" t="s">
        <v>379</v>
      </c>
      <c r="W730" s="22" t="s">
        <v>379</v>
      </c>
      <c r="X730" s="22" t="s">
        <v>379</v>
      </c>
    </row>
    <row r="731" spans="1:24" ht="18.75" customHeight="1">
      <c r="A731" s="175">
        <v>44288</v>
      </c>
      <c r="B731" s="50">
        <v>184.1343</v>
      </c>
      <c r="C731" s="50">
        <v>260.42610000000002</v>
      </c>
      <c r="D731" s="50">
        <v>65.921999999999997</v>
      </c>
      <c r="E731" s="50">
        <v>17.329999999999998</v>
      </c>
      <c r="F731" s="51">
        <v>1.27E-4</v>
      </c>
      <c r="G731" s="51">
        <v>1.8619999999999999E-3</v>
      </c>
      <c r="H731" s="51">
        <v>3.8370000000000001E-3</v>
      </c>
      <c r="I731" s="51">
        <v>9.7699999999999992E-3</v>
      </c>
      <c r="J731" s="51">
        <v>1.7215999999999999E-2</v>
      </c>
      <c r="K731" s="51">
        <v>1.4198000000000001E-2</v>
      </c>
      <c r="L731" s="51">
        <v>2.3564000000000002E-2</v>
      </c>
      <c r="M731" s="51">
        <v>3.8370000000000001E-3</v>
      </c>
      <c r="N731" s="51">
        <v>2.835E-2</v>
      </c>
      <c r="O731" s="52">
        <v>144.9941</v>
      </c>
      <c r="P731" s="50">
        <v>1520</v>
      </c>
      <c r="Q731" s="52">
        <v>2099.6799999999998</v>
      </c>
      <c r="R731" s="50">
        <v>7724.8</v>
      </c>
      <c r="S731" s="30">
        <v>93.231999999999999</v>
      </c>
      <c r="T731" s="50">
        <v>6.5528000000000004</v>
      </c>
      <c r="U731" s="50">
        <v>6.5647000000000002</v>
      </c>
      <c r="V731" s="50" t="s">
        <v>379</v>
      </c>
      <c r="W731" s="22" t="s">
        <v>379</v>
      </c>
      <c r="X731" s="22" t="s">
        <v>379</v>
      </c>
    </row>
    <row r="732" spans="1:24" ht="18.75" customHeight="1">
      <c r="A732" s="175">
        <v>44287</v>
      </c>
      <c r="B732" s="50">
        <v>184.51730000000001</v>
      </c>
      <c r="C732" s="50">
        <v>260.2106</v>
      </c>
      <c r="D732" s="50">
        <v>65.921999999999997</v>
      </c>
      <c r="E732" s="50">
        <v>17.329999999999998</v>
      </c>
      <c r="F732" s="51">
        <v>1.27E-4</v>
      </c>
      <c r="G732" s="51">
        <v>1.585E-3</v>
      </c>
      <c r="H732" s="51">
        <v>3.3540000000000002E-3</v>
      </c>
      <c r="I732" s="51">
        <v>9.0089999999999996E-3</v>
      </c>
      <c r="J732" s="51">
        <v>1.6698999999999999E-2</v>
      </c>
      <c r="K732" s="51">
        <v>1.3582E-2</v>
      </c>
      <c r="L732" s="51">
        <v>2.3321999999999999E-2</v>
      </c>
      <c r="M732" s="51">
        <v>3.3540000000000002E-3</v>
      </c>
      <c r="N732" s="51">
        <v>2.8459999999999999E-2</v>
      </c>
      <c r="O732" s="52">
        <v>144.97659999999999</v>
      </c>
      <c r="P732" s="50">
        <v>1340</v>
      </c>
      <c r="Q732" s="52">
        <v>2099.9100000000003</v>
      </c>
      <c r="R732" s="50">
        <v>7610.2</v>
      </c>
      <c r="S732" s="30">
        <v>93.296999999999997</v>
      </c>
      <c r="T732" s="50">
        <v>6.5717999999999996</v>
      </c>
      <c r="U732" s="50">
        <v>6.5728999999999997</v>
      </c>
      <c r="V732" s="50" t="s">
        <v>379</v>
      </c>
      <c r="W732" s="22" t="s">
        <v>379</v>
      </c>
      <c r="X732" s="22" t="s">
        <v>379</v>
      </c>
    </row>
    <row r="733" spans="1:24" ht="18.75" customHeight="1">
      <c r="A733" s="175">
        <v>44286</v>
      </c>
      <c r="B733" s="50">
        <v>184.2422</v>
      </c>
      <c r="C733" s="50">
        <v>259.21429999999998</v>
      </c>
      <c r="D733" s="50">
        <v>65.921999999999997</v>
      </c>
      <c r="E733" s="50">
        <v>19.399999999999999</v>
      </c>
      <c r="F733" s="51">
        <v>1.5200000000000001E-4</v>
      </c>
      <c r="G733" s="51">
        <v>1.603E-3</v>
      </c>
      <c r="H733" s="51">
        <v>3.4580000000000001E-3</v>
      </c>
      <c r="I733" s="51">
        <v>9.3930000000000003E-3</v>
      </c>
      <c r="J733" s="51">
        <v>1.7403999999999999E-2</v>
      </c>
      <c r="K733" s="51">
        <v>1.4194999999999999E-2</v>
      </c>
      <c r="L733" s="51">
        <v>2.4105999999999999E-2</v>
      </c>
      <c r="M733" s="51">
        <v>3.4580000000000001E-3</v>
      </c>
      <c r="N733" s="51">
        <v>2.8289999999999999E-2</v>
      </c>
      <c r="O733" s="52">
        <v>144.98269999999999</v>
      </c>
      <c r="P733" s="50">
        <v>1340</v>
      </c>
      <c r="Q733" s="52">
        <v>2099.9100000000003</v>
      </c>
      <c r="R733" s="50">
        <v>7610.2</v>
      </c>
      <c r="S733" s="30">
        <v>92.944000000000003</v>
      </c>
      <c r="T733" s="50">
        <v>6.5701000000000001</v>
      </c>
      <c r="U733" s="50">
        <v>6.5750999999999999</v>
      </c>
      <c r="V733" s="50" t="s">
        <v>379</v>
      </c>
      <c r="W733" s="22" t="s">
        <v>379</v>
      </c>
      <c r="X733" s="22" t="s">
        <v>379</v>
      </c>
    </row>
    <row r="734" spans="1:24" ht="18.75" customHeight="1">
      <c r="A734" s="175">
        <v>44285</v>
      </c>
      <c r="B734" s="50">
        <v>184.3897</v>
      </c>
      <c r="C734" s="50">
        <v>259.46379999999999</v>
      </c>
      <c r="D734" s="50">
        <v>65.921999999999997</v>
      </c>
      <c r="E734" s="50">
        <v>19.61</v>
      </c>
      <c r="F734" s="51">
        <v>1.01E-4</v>
      </c>
      <c r="G734" s="51">
        <v>1.4649999999999999E-3</v>
      </c>
      <c r="H734" s="51">
        <v>3.2169999999999998E-3</v>
      </c>
      <c r="I734" s="51">
        <v>8.9569999999999997E-3</v>
      </c>
      <c r="J734" s="51">
        <v>1.7028999999999999E-2</v>
      </c>
      <c r="K734" s="51">
        <v>1.3674E-2</v>
      </c>
      <c r="L734" s="51">
        <v>2.3687E-2</v>
      </c>
      <c r="M734" s="51">
        <v>3.2169999999999998E-3</v>
      </c>
      <c r="N734" s="51">
        <v>2.8590000000000001E-2</v>
      </c>
      <c r="O734" s="52">
        <v>144.93270000000001</v>
      </c>
      <c r="P734" s="50">
        <v>1340</v>
      </c>
      <c r="Q734" s="52">
        <v>2099.9100000000003</v>
      </c>
      <c r="R734" s="50">
        <v>7610.2</v>
      </c>
      <c r="S734" s="30">
        <v>92.766000000000005</v>
      </c>
      <c r="T734" s="50">
        <v>6.5411000000000001</v>
      </c>
      <c r="U734" s="50">
        <v>6.5400999999999998</v>
      </c>
      <c r="V734" s="50" t="s">
        <v>379</v>
      </c>
      <c r="W734" s="22" t="s">
        <v>379</v>
      </c>
      <c r="X734" s="22" t="s">
        <v>379</v>
      </c>
    </row>
    <row r="735" spans="1:24" ht="18.75" customHeight="1">
      <c r="A735" s="175">
        <v>44284</v>
      </c>
      <c r="B735" s="50">
        <v>184.40389999999999</v>
      </c>
      <c r="C735" s="50">
        <v>259.64589999999998</v>
      </c>
      <c r="D735" s="50">
        <v>65.921999999999997</v>
      </c>
      <c r="E735" s="50">
        <v>20.74</v>
      </c>
      <c r="F735" s="51">
        <v>1.01E-4</v>
      </c>
      <c r="G735" s="51">
        <v>1.407E-3</v>
      </c>
      <c r="H735" s="51">
        <v>3.137E-3</v>
      </c>
      <c r="I735" s="51">
        <v>8.8769999999999995E-3</v>
      </c>
      <c r="J735" s="51">
        <v>1.7080999999999999E-2</v>
      </c>
      <c r="K735" s="51">
        <v>1.3627E-2</v>
      </c>
      <c r="L735" s="51">
        <v>2.4049999999999998E-2</v>
      </c>
      <c r="M735" s="51">
        <v>3.137E-3</v>
      </c>
      <c r="N735" s="51">
        <v>2.8580000000000001E-2</v>
      </c>
      <c r="O735" s="52">
        <v>144.90479999999999</v>
      </c>
      <c r="P735" s="50">
        <v>1340</v>
      </c>
      <c r="Q735" s="52">
        <v>2099.9100000000003</v>
      </c>
      <c r="R735" s="50">
        <v>7610.2</v>
      </c>
      <c r="S735" s="30">
        <v>92.847999999999999</v>
      </c>
      <c r="T735" s="50">
        <v>6.5462999999999996</v>
      </c>
      <c r="U735" s="50">
        <v>6.5481999999999996</v>
      </c>
      <c r="V735" s="50" t="s">
        <v>379</v>
      </c>
      <c r="W735" s="22" t="s">
        <v>379</v>
      </c>
      <c r="X735" s="22" t="s">
        <v>379</v>
      </c>
    </row>
    <row r="736" spans="1:24" ht="18.75" customHeight="1">
      <c r="A736" s="175">
        <v>44281</v>
      </c>
      <c r="B736" s="50">
        <v>184.66560000000001</v>
      </c>
      <c r="C736" s="50">
        <v>259.25970000000001</v>
      </c>
      <c r="D736" s="50">
        <v>65.921999999999997</v>
      </c>
      <c r="E736" s="50">
        <v>18.86</v>
      </c>
      <c r="F736" s="51">
        <v>1.5200000000000001E-4</v>
      </c>
      <c r="G736" s="51">
        <v>1.387E-3</v>
      </c>
      <c r="H736" s="51">
        <v>3.0829999999999998E-3</v>
      </c>
      <c r="I736" s="51">
        <v>8.652E-3</v>
      </c>
      <c r="J736" s="51">
        <v>1.6760000000000001E-2</v>
      </c>
      <c r="K736" s="51">
        <v>1.3344E-2</v>
      </c>
      <c r="L736" s="51">
        <v>2.3781E-2</v>
      </c>
      <c r="M736" s="51">
        <v>3.0829999999999998E-3</v>
      </c>
      <c r="N736" s="51">
        <v>2.8590000000000001E-2</v>
      </c>
      <c r="O736" s="52">
        <v>144.8766</v>
      </c>
      <c r="P736" s="50">
        <v>1340</v>
      </c>
      <c r="Q736" s="52">
        <v>2099.9100000000003</v>
      </c>
      <c r="R736" s="50">
        <v>7610.2</v>
      </c>
      <c r="S736" s="30">
        <v>92.528000000000006</v>
      </c>
      <c r="T736" s="50">
        <v>6.5244999999999997</v>
      </c>
      <c r="U736" s="50">
        <v>6.5292000000000003</v>
      </c>
      <c r="V736" s="50" t="s">
        <v>379</v>
      </c>
      <c r="W736" s="22" t="s">
        <v>379</v>
      </c>
      <c r="X736" s="22" t="s">
        <v>379</v>
      </c>
    </row>
    <row r="737" spans="1:24" ht="18.75" customHeight="1">
      <c r="A737" s="175">
        <v>44280</v>
      </c>
      <c r="B737" s="50">
        <v>184.91679999999999</v>
      </c>
      <c r="C737" s="50">
        <v>261.16000000000003</v>
      </c>
      <c r="D737" s="50">
        <v>65.921999999999997</v>
      </c>
      <c r="E737" s="50">
        <v>19.809999999999999</v>
      </c>
      <c r="F737" s="51">
        <v>1.5200000000000001E-4</v>
      </c>
      <c r="G737" s="51">
        <v>1.3669999999999999E-3</v>
      </c>
      <c r="H737" s="51">
        <v>2.9229999999999998E-3</v>
      </c>
      <c r="I737" s="51">
        <v>8.3470000000000003E-3</v>
      </c>
      <c r="J737" s="51">
        <v>1.6331999999999999E-2</v>
      </c>
      <c r="K737" s="51">
        <v>1.281E-2</v>
      </c>
      <c r="L737" s="51">
        <v>2.3567999999999999E-2</v>
      </c>
      <c r="M737" s="51">
        <v>2.9229999999999998E-3</v>
      </c>
      <c r="N737" s="51">
        <v>2.8469999999999999E-2</v>
      </c>
      <c r="O737" s="52">
        <v>144.87219999999999</v>
      </c>
      <c r="P737" s="50">
        <v>1340</v>
      </c>
      <c r="Q737" s="52">
        <v>2099.9100000000003</v>
      </c>
      <c r="R737" s="50">
        <v>7610.2</v>
      </c>
      <c r="S737" s="30">
        <v>92.335999999999999</v>
      </c>
      <c r="T737" s="50">
        <v>6.5162000000000004</v>
      </c>
      <c r="U737" s="50">
        <v>6.5202999999999998</v>
      </c>
      <c r="V737" s="50" t="s">
        <v>379</v>
      </c>
      <c r="W737" s="22" t="s">
        <v>379</v>
      </c>
      <c r="X737" s="22" t="s">
        <v>379</v>
      </c>
    </row>
    <row r="738" spans="1:24" ht="18.75" customHeight="1">
      <c r="A738" s="175">
        <v>44279</v>
      </c>
      <c r="B738" s="50">
        <v>185.11070000000001</v>
      </c>
      <c r="C738" s="50">
        <v>261.28399999999999</v>
      </c>
      <c r="D738" s="50">
        <v>65.921999999999997</v>
      </c>
      <c r="E738" s="50">
        <v>21.2</v>
      </c>
      <c r="F738" s="51">
        <v>1.5200000000000001E-4</v>
      </c>
      <c r="G738" s="51">
        <v>1.4649999999999999E-3</v>
      </c>
      <c r="H738" s="51">
        <v>3.0019999999999999E-3</v>
      </c>
      <c r="I738" s="51">
        <v>8.0759999999999998E-3</v>
      </c>
      <c r="J738" s="51">
        <v>1.6084000000000001E-2</v>
      </c>
      <c r="K738" s="51">
        <v>1.2595E-2</v>
      </c>
      <c r="L738" s="51">
        <v>2.3095000000000001E-2</v>
      </c>
      <c r="M738" s="51">
        <v>3.0019999999999999E-3</v>
      </c>
      <c r="N738" s="51">
        <v>2.853E-2</v>
      </c>
      <c r="O738" s="52">
        <v>144.86770000000001</v>
      </c>
      <c r="P738" s="50">
        <v>1340</v>
      </c>
      <c r="Q738" s="52">
        <v>2099.9100000000003</v>
      </c>
      <c r="R738" s="50">
        <v>7610.2</v>
      </c>
      <c r="S738" s="30">
        <v>91.742000000000004</v>
      </c>
      <c r="T738" s="50">
        <v>6.5076999999999998</v>
      </c>
      <c r="U738" s="50">
        <v>6.5071000000000003</v>
      </c>
      <c r="V738" s="50" t="s">
        <v>379</v>
      </c>
      <c r="W738" s="22" t="s">
        <v>379</v>
      </c>
      <c r="X738" s="22" t="s">
        <v>379</v>
      </c>
    </row>
    <row r="739" spans="1:24" ht="18.75" customHeight="1">
      <c r="A739" s="175">
        <v>44278</v>
      </c>
      <c r="B739" s="50">
        <v>185.01050000000001</v>
      </c>
      <c r="C739" s="50">
        <v>261.9785</v>
      </c>
      <c r="D739" s="50">
        <v>65.625</v>
      </c>
      <c r="E739" s="50">
        <v>20.3</v>
      </c>
      <c r="F739" s="51">
        <v>2.5000000000000001E-5</v>
      </c>
      <c r="G739" s="51">
        <v>1.4519999999999999E-3</v>
      </c>
      <c r="H739" s="51">
        <v>3.0539999999999999E-3</v>
      </c>
      <c r="I739" s="51">
        <v>8.1560000000000001E-3</v>
      </c>
      <c r="J739" s="51">
        <v>1.6206000000000002E-2</v>
      </c>
      <c r="K739" s="51">
        <v>1.2737E-2</v>
      </c>
      <c r="L739" s="51">
        <v>2.3264E-2</v>
      </c>
      <c r="M739" s="51">
        <v>3.0539999999999999E-3</v>
      </c>
      <c r="N739" s="51">
        <v>2.8729999999999999E-2</v>
      </c>
      <c r="O739" s="52">
        <v>144.85990000000001</v>
      </c>
      <c r="P739" s="50">
        <v>1340</v>
      </c>
      <c r="Q739" s="52">
        <v>2099.9100000000003</v>
      </c>
      <c r="R739" s="50">
        <v>7610.2</v>
      </c>
      <c r="S739" s="30">
        <v>91.918999999999997</v>
      </c>
      <c r="T739" s="50">
        <v>6.5090000000000003</v>
      </c>
      <c r="U739" s="50">
        <v>6.5079000000000002</v>
      </c>
      <c r="V739" s="50" t="s">
        <v>379</v>
      </c>
      <c r="W739" s="22" t="s">
        <v>379</v>
      </c>
      <c r="X739" s="22" t="s">
        <v>379</v>
      </c>
    </row>
    <row r="740" spans="1:24" ht="18.75" customHeight="1">
      <c r="A740" s="175">
        <v>44277</v>
      </c>
      <c r="B740" s="50">
        <v>184.55619999999999</v>
      </c>
      <c r="C740" s="50">
        <v>262.31970000000001</v>
      </c>
      <c r="D740" s="50">
        <v>67.433000000000007</v>
      </c>
      <c r="E740" s="50">
        <v>18.88</v>
      </c>
      <c r="F740" s="51">
        <v>2.5000000000000001E-5</v>
      </c>
      <c r="G740" s="51">
        <v>1.472E-3</v>
      </c>
      <c r="H740" s="51">
        <v>3.186E-3</v>
      </c>
      <c r="I740" s="51">
        <v>8.6280000000000003E-3</v>
      </c>
      <c r="J740" s="51">
        <v>1.6945999999999999E-2</v>
      </c>
      <c r="K740" s="51">
        <v>1.3403E-2</v>
      </c>
      <c r="L740" s="51">
        <v>2.3983999999999998E-2</v>
      </c>
      <c r="M740" s="51">
        <v>3.186E-3</v>
      </c>
      <c r="N740" s="51">
        <v>2.8850000000000001E-2</v>
      </c>
      <c r="O740" s="52">
        <v>144.90780000000001</v>
      </c>
      <c r="P740" s="50">
        <v>1340</v>
      </c>
      <c r="Q740" s="52">
        <v>2099.9100000000003</v>
      </c>
      <c r="R740" s="50">
        <v>7610.2</v>
      </c>
      <c r="S740" s="30">
        <v>91.861999999999995</v>
      </c>
      <c r="T740" s="50">
        <v>6.5068999999999999</v>
      </c>
      <c r="U740" s="50">
        <v>6.5072000000000001</v>
      </c>
      <c r="V740" s="50" t="s">
        <v>379</v>
      </c>
      <c r="W740" s="22" t="s">
        <v>379</v>
      </c>
      <c r="X740" s="22" t="s">
        <v>379</v>
      </c>
    </row>
    <row r="741" spans="1:24" ht="18.75" customHeight="1">
      <c r="A741" s="175">
        <v>44274</v>
      </c>
      <c r="B741" s="50">
        <v>184.23679999999999</v>
      </c>
      <c r="C741" s="50">
        <v>262.00099999999998</v>
      </c>
      <c r="D741" s="50">
        <v>60.625</v>
      </c>
      <c r="E741" s="50">
        <v>20.95</v>
      </c>
      <c r="F741" s="51">
        <v>-2.5000000000000001E-5</v>
      </c>
      <c r="G741" s="51">
        <v>1.4920000000000001E-3</v>
      </c>
      <c r="H741" s="51">
        <v>3.2910000000000001E-3</v>
      </c>
      <c r="I741" s="51">
        <v>8.8059999999999996E-3</v>
      </c>
      <c r="J741" s="51">
        <v>1.721E-2</v>
      </c>
      <c r="K741" s="51">
        <v>1.3641E-2</v>
      </c>
      <c r="L741" s="51">
        <v>2.4333E-2</v>
      </c>
      <c r="M741" s="51">
        <v>3.2910000000000001E-3</v>
      </c>
      <c r="N741" s="51">
        <v>2.8969999999999999E-2</v>
      </c>
      <c r="O741" s="52">
        <v>144.88399999999999</v>
      </c>
      <c r="P741" s="50">
        <v>1340</v>
      </c>
      <c r="Q741" s="52">
        <v>2099.9100000000003</v>
      </c>
      <c r="R741" s="50">
        <v>7610.2</v>
      </c>
      <c r="S741" s="30">
        <v>91.441999999999993</v>
      </c>
      <c r="T741" s="50">
        <v>6.5041000000000002</v>
      </c>
      <c r="U741" s="50">
        <v>6.4861000000000004</v>
      </c>
      <c r="V741" s="50" t="s">
        <v>379</v>
      </c>
      <c r="W741" s="22" t="s">
        <v>379</v>
      </c>
      <c r="X741" s="22" t="s">
        <v>379</v>
      </c>
    </row>
    <row r="742" spans="1:24" ht="18.75" customHeight="1">
      <c r="A742" s="175">
        <v>44273</v>
      </c>
      <c r="B742" s="50">
        <v>184.1259</v>
      </c>
      <c r="C742" s="50">
        <v>261.7663</v>
      </c>
      <c r="D742" s="50">
        <v>60.625</v>
      </c>
      <c r="E742" s="50">
        <v>21.58</v>
      </c>
      <c r="F742" s="51">
        <v>-2.5000000000000001E-5</v>
      </c>
      <c r="G742" s="51">
        <v>1.531E-3</v>
      </c>
      <c r="H742" s="51">
        <v>3.2360000000000002E-3</v>
      </c>
      <c r="I742" s="51">
        <v>8.6359999999999996E-3</v>
      </c>
      <c r="J742" s="51">
        <v>1.7082E-2</v>
      </c>
      <c r="K742" s="51">
        <v>1.3422999999999999E-2</v>
      </c>
      <c r="L742" s="51">
        <v>2.4483000000000001E-2</v>
      </c>
      <c r="M742" s="51">
        <v>3.2360000000000002E-3</v>
      </c>
      <c r="N742" s="51">
        <v>2.9190000000000001E-2</v>
      </c>
      <c r="O742" s="52">
        <v>144.8732</v>
      </c>
      <c r="P742" s="50">
        <v>1340</v>
      </c>
      <c r="Q742" s="52">
        <v>2099.9100000000003</v>
      </c>
      <c r="R742" s="50">
        <v>7610.2</v>
      </c>
      <c r="S742" s="30">
        <v>91.864999999999995</v>
      </c>
      <c r="T742" s="50">
        <v>6.5060000000000002</v>
      </c>
      <c r="U742" s="50">
        <v>6.5011000000000001</v>
      </c>
      <c r="V742" s="50" t="s">
        <v>379</v>
      </c>
      <c r="W742" s="22" t="s">
        <v>379</v>
      </c>
      <c r="X742" s="22" t="s">
        <v>379</v>
      </c>
    </row>
    <row r="743" spans="1:24" ht="18.75" customHeight="1">
      <c r="A743" s="175">
        <v>44272</v>
      </c>
      <c r="B743" s="50">
        <v>184.43049999999999</v>
      </c>
      <c r="C743" s="50">
        <v>260.97280000000001</v>
      </c>
      <c r="D743" s="50">
        <v>60.625</v>
      </c>
      <c r="E743" s="50">
        <v>19.23</v>
      </c>
      <c r="F743" s="51">
        <v>2.5000000000000001E-5</v>
      </c>
      <c r="G743" s="51">
        <v>1.33E-3</v>
      </c>
      <c r="H743" s="51">
        <v>2.9989999999999999E-3</v>
      </c>
      <c r="I743" s="51">
        <v>7.9830000000000005E-3</v>
      </c>
      <c r="J743" s="51">
        <v>1.6427000000000001E-2</v>
      </c>
      <c r="K743" s="51">
        <v>1.2758E-2</v>
      </c>
      <c r="L743" s="51">
        <v>2.418E-2</v>
      </c>
      <c r="M743" s="51">
        <v>2.9989999999999999E-3</v>
      </c>
      <c r="N743" s="51">
        <v>2.9190000000000001E-2</v>
      </c>
      <c r="O743" s="52">
        <v>144.85589999999999</v>
      </c>
      <c r="P743" s="50">
        <v>1340</v>
      </c>
      <c r="Q743" s="52">
        <v>2099.9100000000003</v>
      </c>
      <c r="R743" s="50">
        <v>7610.2</v>
      </c>
      <c r="S743" s="30">
        <v>91.832999999999998</v>
      </c>
      <c r="T743" s="50">
        <v>6.5000999999999998</v>
      </c>
      <c r="U743" s="50">
        <v>6.4980000000000002</v>
      </c>
      <c r="V743" s="50" t="s">
        <v>379</v>
      </c>
      <c r="W743" s="22" t="s">
        <v>379</v>
      </c>
      <c r="X743" s="22" t="s">
        <v>379</v>
      </c>
    </row>
    <row r="744" spans="1:24" ht="18.75" customHeight="1">
      <c r="A744" s="175">
        <v>44271</v>
      </c>
      <c r="B744" s="50">
        <v>184.51079999999999</v>
      </c>
      <c r="C744" s="50">
        <v>260.93490000000003</v>
      </c>
      <c r="D744" s="50">
        <v>60.625</v>
      </c>
      <c r="E744" s="50">
        <v>19.79</v>
      </c>
      <c r="F744" s="51">
        <v>1.27E-4</v>
      </c>
      <c r="G744" s="51">
        <v>1.49E-3</v>
      </c>
      <c r="H744" s="51">
        <v>3.3400000000000001E-3</v>
      </c>
      <c r="I744" s="51">
        <v>8.2900000000000005E-3</v>
      </c>
      <c r="J744" s="51">
        <v>1.6178999999999999E-2</v>
      </c>
      <c r="K744" s="51">
        <v>1.2756999999999999E-2</v>
      </c>
      <c r="L744" s="51">
        <v>2.3785000000000001E-2</v>
      </c>
      <c r="M744" s="51">
        <v>3.3400000000000001E-3</v>
      </c>
      <c r="N744" s="51">
        <v>2.9329999999999998E-2</v>
      </c>
      <c r="O744" s="52">
        <v>144.84540000000001</v>
      </c>
      <c r="P744" s="50">
        <v>1340</v>
      </c>
      <c r="Q744" s="52">
        <v>2099.9100000000003</v>
      </c>
      <c r="R744" s="50">
        <v>7610.2</v>
      </c>
      <c r="S744" s="30">
        <v>91.679000000000002</v>
      </c>
      <c r="T744" s="50">
        <v>6.5084999999999997</v>
      </c>
      <c r="U744" s="50">
        <v>6.4962</v>
      </c>
      <c r="V744" s="50" t="s">
        <v>379</v>
      </c>
      <c r="W744" s="22" t="s">
        <v>379</v>
      </c>
      <c r="X744" s="22" t="s">
        <v>379</v>
      </c>
    </row>
    <row r="745" spans="1:24" ht="18.75" customHeight="1">
      <c r="A745" s="175">
        <v>44270</v>
      </c>
      <c r="B745" s="50">
        <v>184.45150000000001</v>
      </c>
      <c r="C745" s="50">
        <v>259.84249999999997</v>
      </c>
      <c r="D745" s="50">
        <v>60.625</v>
      </c>
      <c r="E745" s="50">
        <v>20.03</v>
      </c>
      <c r="F745" s="51">
        <v>1.27E-4</v>
      </c>
      <c r="G745" s="51">
        <v>1.5100000000000001E-3</v>
      </c>
      <c r="H745" s="51">
        <v>3.339E-3</v>
      </c>
      <c r="I745" s="51">
        <v>8.2719999999999998E-3</v>
      </c>
      <c r="J745" s="51">
        <v>1.6055E-2</v>
      </c>
      <c r="K745" s="51">
        <v>1.2709E-2</v>
      </c>
      <c r="L745" s="51">
        <v>2.3573E-2</v>
      </c>
      <c r="M745" s="51">
        <v>3.339E-3</v>
      </c>
      <c r="N745" s="51">
        <v>2.9430000000000001E-2</v>
      </c>
      <c r="O745" s="52">
        <v>144.8366</v>
      </c>
      <c r="P745" s="50">
        <v>1340</v>
      </c>
      <c r="Q745" s="52">
        <v>2099.9100000000003</v>
      </c>
      <c r="R745" s="50">
        <v>7610.2</v>
      </c>
      <c r="S745" s="30">
        <v>91.42</v>
      </c>
      <c r="T745" s="50">
        <v>6.4938000000000002</v>
      </c>
      <c r="U745" s="50">
        <v>6.4787999999999997</v>
      </c>
      <c r="V745" s="50" t="s">
        <v>379</v>
      </c>
      <c r="W745" s="22" t="s">
        <v>379</v>
      </c>
      <c r="X745" s="22" t="s">
        <v>379</v>
      </c>
    </row>
    <row r="746" spans="1:24" ht="18.75" customHeight="1">
      <c r="A746" s="175">
        <v>44267</v>
      </c>
      <c r="B746" s="50">
        <v>184.32249999999999</v>
      </c>
      <c r="C746" s="50">
        <v>259.63119999999998</v>
      </c>
      <c r="D746" s="50">
        <v>61</v>
      </c>
      <c r="E746" s="50">
        <v>20.69</v>
      </c>
      <c r="F746" s="51">
        <v>2.03E-4</v>
      </c>
      <c r="G746" s="51">
        <v>1.47E-3</v>
      </c>
      <c r="H746" s="51">
        <v>3.3639999999999998E-3</v>
      </c>
      <c r="I746" s="51">
        <v>8.4010000000000005E-3</v>
      </c>
      <c r="J746" s="51">
        <v>1.6247000000000001E-2</v>
      </c>
      <c r="K746" s="51">
        <v>1.2827E-2</v>
      </c>
      <c r="L746" s="51">
        <v>2.3775999999999999E-2</v>
      </c>
      <c r="M746" s="51">
        <v>3.3639999999999998E-3</v>
      </c>
      <c r="N746" s="51">
        <v>2.9329999999999998E-2</v>
      </c>
      <c r="O746" s="52">
        <v>144.78219999999999</v>
      </c>
      <c r="P746" s="50">
        <v>1340</v>
      </c>
      <c r="Q746" s="52">
        <v>2099.9100000000003</v>
      </c>
      <c r="R746" s="50">
        <v>7610.2</v>
      </c>
      <c r="S746" s="30">
        <v>91.822999999999993</v>
      </c>
      <c r="T746" s="50">
        <v>6.5054999999999996</v>
      </c>
      <c r="U746" s="50">
        <v>6.4947999999999997</v>
      </c>
      <c r="V746" s="50" t="s">
        <v>379</v>
      </c>
      <c r="W746" s="22" t="s">
        <v>379</v>
      </c>
      <c r="X746" s="22" t="s">
        <v>379</v>
      </c>
    </row>
    <row r="747" spans="1:24" ht="18.75" customHeight="1">
      <c r="A747" s="175">
        <v>44266</v>
      </c>
      <c r="B747" s="50">
        <v>184.92679999999999</v>
      </c>
      <c r="C747" s="50">
        <v>259.5874</v>
      </c>
      <c r="D747" s="50">
        <v>61</v>
      </c>
      <c r="E747" s="50">
        <v>21.91</v>
      </c>
      <c r="F747" s="51">
        <v>2.7900000000000001E-4</v>
      </c>
      <c r="G747" s="51">
        <v>1.389E-3</v>
      </c>
      <c r="H747" s="51">
        <v>3.1549999999999998E-3</v>
      </c>
      <c r="I747" s="51">
        <v>7.8600000000000007E-3</v>
      </c>
      <c r="J747" s="51">
        <v>1.537E-2</v>
      </c>
      <c r="K747" s="51">
        <v>1.2071E-2</v>
      </c>
      <c r="L747" s="51">
        <v>2.2945E-2</v>
      </c>
      <c r="M747" s="51">
        <v>3.1549999999999998E-3</v>
      </c>
      <c r="N747" s="51">
        <v>2.9319999999999999E-2</v>
      </c>
      <c r="O747" s="52">
        <v>144.7604</v>
      </c>
      <c r="P747" s="50">
        <v>1340</v>
      </c>
      <c r="Q747" s="52">
        <v>2099.9100000000003</v>
      </c>
      <c r="R747" s="50">
        <v>7610.2</v>
      </c>
      <c r="S747" s="30">
        <v>91.957999999999998</v>
      </c>
      <c r="T747" s="50">
        <v>6.5065</v>
      </c>
      <c r="U747" s="50">
        <v>6.5186999999999999</v>
      </c>
      <c r="V747" s="50" t="s">
        <v>379</v>
      </c>
      <c r="W747" s="22" t="s">
        <v>379</v>
      </c>
      <c r="X747" s="22" t="s">
        <v>379</v>
      </c>
    </row>
    <row r="748" spans="1:24" ht="18.75" customHeight="1">
      <c r="A748" s="175">
        <v>44265</v>
      </c>
      <c r="B748" s="50">
        <v>184.89490000000001</v>
      </c>
      <c r="C748" s="50">
        <v>258.31810000000002</v>
      </c>
      <c r="D748" s="50">
        <v>65.430000000000007</v>
      </c>
      <c r="E748" s="50">
        <v>22.56</v>
      </c>
      <c r="F748" s="51">
        <v>3.0400000000000002E-4</v>
      </c>
      <c r="G748" s="51">
        <v>1.5280000000000001E-3</v>
      </c>
      <c r="H748" s="51">
        <v>3.2330000000000002E-3</v>
      </c>
      <c r="I748" s="51">
        <v>7.8910000000000004E-3</v>
      </c>
      <c r="J748" s="51">
        <v>1.5178000000000001E-2</v>
      </c>
      <c r="K748" s="51">
        <v>1.2E-2</v>
      </c>
      <c r="L748" s="51">
        <v>2.2381000000000002E-2</v>
      </c>
      <c r="M748" s="51">
        <v>3.2330000000000002E-3</v>
      </c>
      <c r="N748" s="51">
        <v>2.9260000000000001E-2</v>
      </c>
      <c r="O748" s="52">
        <v>144.7567</v>
      </c>
      <c r="P748" s="50">
        <v>1340</v>
      </c>
      <c r="Q748" s="52">
        <v>2099.9100000000003</v>
      </c>
      <c r="R748" s="50">
        <v>7610.2</v>
      </c>
      <c r="S748" s="30">
        <v>92.313000000000002</v>
      </c>
      <c r="T748" s="50">
        <v>6.5259999999999998</v>
      </c>
      <c r="U748" s="50">
        <v>6.5514999999999999</v>
      </c>
      <c r="V748" s="50" t="s">
        <v>379</v>
      </c>
      <c r="W748" s="22" t="s">
        <v>379</v>
      </c>
      <c r="X748" s="22" t="s">
        <v>379</v>
      </c>
    </row>
    <row r="749" spans="1:24" ht="18.75" customHeight="1">
      <c r="A749" s="175">
        <v>44264</v>
      </c>
      <c r="B749" s="50">
        <v>184.69059999999999</v>
      </c>
      <c r="C749" s="50">
        <v>257.69600000000003</v>
      </c>
      <c r="D749" s="50">
        <v>65.430000000000007</v>
      </c>
      <c r="E749" s="50">
        <v>24.03</v>
      </c>
      <c r="F749" s="51">
        <v>2.7900000000000001E-4</v>
      </c>
      <c r="G749" s="51">
        <v>1.6069999999999999E-3</v>
      </c>
      <c r="H749" s="51">
        <v>3.176E-3</v>
      </c>
      <c r="I749" s="51">
        <v>8.0510000000000009E-3</v>
      </c>
      <c r="J749" s="51">
        <v>1.5263000000000001E-2</v>
      </c>
      <c r="K749" s="51">
        <v>1.2163999999999999E-2</v>
      </c>
      <c r="L749" s="51">
        <v>2.2335000000000001E-2</v>
      </c>
      <c r="M749" s="51">
        <v>3.176E-3</v>
      </c>
      <c r="N749" s="51">
        <v>2.929E-2</v>
      </c>
      <c r="O749" s="52">
        <v>144.7423</v>
      </c>
      <c r="P749" s="50">
        <v>1340</v>
      </c>
      <c r="Q749" s="52">
        <v>2099.9100000000003</v>
      </c>
      <c r="R749" s="50">
        <v>7610.2</v>
      </c>
      <c r="S749" s="30">
        <v>91.977000000000004</v>
      </c>
      <c r="T749" s="50">
        <v>6.4970999999999997</v>
      </c>
      <c r="U749" s="50">
        <v>6.5163000000000002</v>
      </c>
      <c r="V749" s="50" t="s">
        <v>379</v>
      </c>
      <c r="W749" s="22" t="s">
        <v>379</v>
      </c>
      <c r="X749" s="22" t="s">
        <v>379</v>
      </c>
    </row>
    <row r="750" spans="1:24" ht="18.75" customHeight="1">
      <c r="A750" s="175">
        <v>44263</v>
      </c>
      <c r="B750" s="50">
        <v>184.3526</v>
      </c>
      <c r="C750" s="50">
        <v>258.49329999999998</v>
      </c>
      <c r="D750" s="50">
        <v>63</v>
      </c>
      <c r="E750" s="50">
        <v>25.47</v>
      </c>
      <c r="F750" s="51">
        <v>3.3E-4</v>
      </c>
      <c r="G750" s="51">
        <v>1.6260000000000001E-3</v>
      </c>
      <c r="H750" s="51">
        <v>3.3890000000000001E-3</v>
      </c>
      <c r="I750" s="51">
        <v>8.5360000000000002E-3</v>
      </c>
      <c r="J750" s="51">
        <v>1.5907000000000001E-2</v>
      </c>
      <c r="K750" s="51">
        <v>1.2800000000000001E-2</v>
      </c>
      <c r="L750" s="51">
        <v>2.3158999999999999E-2</v>
      </c>
      <c r="M750" s="51">
        <v>3.3890000000000001E-3</v>
      </c>
      <c r="N750" s="51">
        <v>2.9149999999999999E-2</v>
      </c>
      <c r="O750" s="52">
        <v>144.70820000000001</v>
      </c>
      <c r="P750" s="50">
        <v>1340</v>
      </c>
      <c r="Q750" s="52">
        <v>2099.9100000000003</v>
      </c>
      <c r="R750" s="50">
        <v>7610.2</v>
      </c>
      <c r="S750" s="30">
        <v>91.631</v>
      </c>
      <c r="T750" s="50">
        <v>6.4699</v>
      </c>
      <c r="U750" s="50">
        <v>6.4917999999999996</v>
      </c>
      <c r="V750" s="50" t="s">
        <v>379</v>
      </c>
      <c r="W750" s="22" t="s">
        <v>379</v>
      </c>
      <c r="X750" s="22" t="s">
        <v>379</v>
      </c>
    </row>
    <row r="751" spans="1:24" ht="18.75" customHeight="1">
      <c r="A751" s="175">
        <v>44260</v>
      </c>
      <c r="B751" s="50">
        <v>184.9401</v>
      </c>
      <c r="C751" s="50">
        <v>259.3956</v>
      </c>
      <c r="D751" s="50">
        <v>59.253</v>
      </c>
      <c r="E751" s="50">
        <v>24.66</v>
      </c>
      <c r="F751" s="51">
        <v>2.5300000000000002E-4</v>
      </c>
      <c r="G751" s="51">
        <v>1.369E-3</v>
      </c>
      <c r="H751" s="51">
        <v>3.065E-3</v>
      </c>
      <c r="I751" s="51">
        <v>7.9830000000000005E-3</v>
      </c>
      <c r="J751" s="51">
        <v>1.5661000000000001E-2</v>
      </c>
      <c r="K751" s="51">
        <v>1.2328E-2</v>
      </c>
      <c r="L751" s="51">
        <v>2.2974000000000001E-2</v>
      </c>
      <c r="M751" s="51">
        <v>3.065E-3</v>
      </c>
      <c r="N751" s="51">
        <v>2.8979999999999999E-2</v>
      </c>
      <c r="O751" s="52">
        <v>144.68049999999999</v>
      </c>
      <c r="P751" s="50">
        <v>1340</v>
      </c>
      <c r="Q751" s="52">
        <v>2099.9100000000003</v>
      </c>
      <c r="R751" s="50">
        <v>7610.2</v>
      </c>
      <c r="S751" s="30">
        <v>90.947000000000003</v>
      </c>
      <c r="T751" s="50">
        <v>6.4679000000000002</v>
      </c>
      <c r="U751" s="50">
        <v>6.4774000000000003</v>
      </c>
      <c r="V751" s="50" t="s">
        <v>379</v>
      </c>
      <c r="W751" s="22" t="s">
        <v>379</v>
      </c>
      <c r="X751" s="22" t="s">
        <v>379</v>
      </c>
    </row>
    <row r="752" spans="1:24" ht="18.75" customHeight="1">
      <c r="A752" s="175">
        <v>44259</v>
      </c>
      <c r="B752" s="50">
        <v>185.03460000000001</v>
      </c>
      <c r="C752" s="50">
        <v>260.19439999999997</v>
      </c>
      <c r="D752" s="50">
        <v>59.253</v>
      </c>
      <c r="E752" s="50">
        <v>28.57</v>
      </c>
      <c r="F752" s="51">
        <v>3.0400000000000002E-4</v>
      </c>
      <c r="G752" s="51">
        <v>1.4469999999999999E-3</v>
      </c>
      <c r="H752" s="51">
        <v>3.0869999999999999E-3</v>
      </c>
      <c r="I752" s="51">
        <v>7.8980000000000005E-3</v>
      </c>
      <c r="J752" s="51">
        <v>1.5640000000000001E-2</v>
      </c>
      <c r="K752" s="51">
        <v>1.2279999999999999E-2</v>
      </c>
      <c r="L752" s="51">
        <v>2.3205E-2</v>
      </c>
      <c r="M752" s="51">
        <v>3.0869999999999999E-3</v>
      </c>
      <c r="N752" s="51">
        <v>2.913E-2</v>
      </c>
      <c r="O752" s="52">
        <v>144.67019999999999</v>
      </c>
      <c r="P752" s="50">
        <v>1340</v>
      </c>
      <c r="Q752" s="52">
        <v>2099.9100000000003</v>
      </c>
      <c r="R752" s="50">
        <v>7610.2</v>
      </c>
      <c r="S752" s="30">
        <v>90.784999999999997</v>
      </c>
      <c r="T752" s="50">
        <v>6.4706000000000001</v>
      </c>
      <c r="U752" s="50">
        <v>6.4748000000000001</v>
      </c>
      <c r="V752" s="50" t="s">
        <v>379</v>
      </c>
      <c r="W752" s="22" t="s">
        <v>379</v>
      </c>
      <c r="X752" s="22" t="s">
        <v>379</v>
      </c>
    </row>
    <row r="753" spans="1:24" ht="18.75" customHeight="1">
      <c r="A753" s="175">
        <v>44258</v>
      </c>
      <c r="B753" s="50">
        <v>185.35059999999999</v>
      </c>
      <c r="C753" s="50">
        <v>260.28660000000002</v>
      </c>
      <c r="D753" s="50">
        <v>58.280999999999999</v>
      </c>
      <c r="E753" s="50">
        <v>26.67</v>
      </c>
      <c r="F753" s="51">
        <v>3.5500000000000001E-4</v>
      </c>
      <c r="G753" s="51">
        <v>1.407E-3</v>
      </c>
      <c r="H753" s="51">
        <v>2.898E-3</v>
      </c>
      <c r="I753" s="51">
        <v>7.3159999999999996E-3</v>
      </c>
      <c r="J753" s="51">
        <v>1.4808E-2</v>
      </c>
      <c r="K753" s="51">
        <v>1.1483E-2</v>
      </c>
      <c r="L753" s="51">
        <v>2.2759000000000001E-2</v>
      </c>
      <c r="M753" s="51">
        <v>2.898E-3</v>
      </c>
      <c r="N753" s="51">
        <v>2.8879999999999999E-2</v>
      </c>
      <c r="O753" s="52">
        <v>144.6514</v>
      </c>
      <c r="P753" s="50">
        <v>1340</v>
      </c>
      <c r="Q753" s="52">
        <v>2099.9100000000003</v>
      </c>
      <c r="R753" s="50">
        <v>7610.2</v>
      </c>
      <c r="S753" s="30">
        <v>91.039000000000001</v>
      </c>
      <c r="T753" s="50">
        <v>6.4660000000000002</v>
      </c>
      <c r="U753" s="50">
        <v>6.4699</v>
      </c>
      <c r="V753" s="50" t="s">
        <v>379</v>
      </c>
      <c r="W753" s="22" t="s">
        <v>379</v>
      </c>
      <c r="X753" s="22" t="s">
        <v>379</v>
      </c>
    </row>
    <row r="754" spans="1:24" ht="18.75" customHeight="1">
      <c r="A754" s="175">
        <v>44257</v>
      </c>
      <c r="B754" s="50">
        <v>185.89689999999999</v>
      </c>
      <c r="C754" s="50">
        <v>261.13639999999998</v>
      </c>
      <c r="D754" s="50">
        <v>58.280999999999999</v>
      </c>
      <c r="E754" s="50">
        <v>24.1</v>
      </c>
      <c r="F754" s="51">
        <v>3.0400000000000002E-4</v>
      </c>
      <c r="G754" s="51">
        <v>1.2110000000000001E-3</v>
      </c>
      <c r="H754" s="51">
        <v>2.444E-3</v>
      </c>
      <c r="I754" s="51">
        <v>6.594E-3</v>
      </c>
      <c r="J754" s="51">
        <v>1.3913999999999999E-2</v>
      </c>
      <c r="K754" s="51">
        <v>1.0576E-2</v>
      </c>
      <c r="L754" s="51">
        <v>2.1912999999999998E-2</v>
      </c>
      <c r="M754" s="51">
        <v>2.444E-3</v>
      </c>
      <c r="N754" s="51">
        <v>2.877E-2</v>
      </c>
      <c r="O754" s="52">
        <v>144.6138</v>
      </c>
      <c r="P754" s="50">
        <v>1340</v>
      </c>
      <c r="Q754" s="52">
        <v>2093.86</v>
      </c>
      <c r="R754" s="50">
        <v>7977</v>
      </c>
      <c r="S754" s="30">
        <v>90.879000000000005</v>
      </c>
      <c r="T754" s="50">
        <v>6.4789000000000003</v>
      </c>
      <c r="U754" s="50">
        <v>6.4806999999999997</v>
      </c>
      <c r="V754" s="50" t="s">
        <v>379</v>
      </c>
      <c r="W754" s="22" t="s">
        <v>379</v>
      </c>
      <c r="X754" s="22" t="s">
        <v>379</v>
      </c>
    </row>
    <row r="755" spans="1:24" ht="18.75" customHeight="1">
      <c r="A755" s="175">
        <v>44256</v>
      </c>
      <c r="B755" s="50">
        <v>185.77099999999999</v>
      </c>
      <c r="C755" s="50">
        <v>261.08019999999999</v>
      </c>
      <c r="D755" s="50">
        <v>58.280999999999999</v>
      </c>
      <c r="E755" s="50">
        <v>23.35</v>
      </c>
      <c r="F755" s="51">
        <v>3.3E-4</v>
      </c>
      <c r="G755" s="51">
        <v>1.191E-3</v>
      </c>
      <c r="H755" s="51">
        <v>2.496E-3</v>
      </c>
      <c r="I755" s="51">
        <v>6.9610000000000002E-3</v>
      </c>
      <c r="J755" s="51">
        <v>1.417E-2</v>
      </c>
      <c r="K755" s="51">
        <v>1.0924E-2</v>
      </c>
      <c r="L755" s="51">
        <v>2.1905999999999998E-2</v>
      </c>
      <c r="M755" s="51">
        <v>2.496E-3</v>
      </c>
      <c r="N755" s="51">
        <v>2.8649999999999998E-2</v>
      </c>
      <c r="O755" s="52">
        <v>144.59360000000001</v>
      </c>
      <c r="P755" s="50">
        <v>1340</v>
      </c>
      <c r="Q755" s="52">
        <v>2093.86</v>
      </c>
      <c r="R755" s="50">
        <v>7977</v>
      </c>
      <c r="S755" s="30">
        <v>90.134</v>
      </c>
      <c r="T755" s="50">
        <v>6.4549000000000003</v>
      </c>
      <c r="U755" s="50">
        <v>6.4892000000000003</v>
      </c>
      <c r="V755" s="50" t="s">
        <v>379</v>
      </c>
      <c r="W755" s="22" t="s">
        <v>379</v>
      </c>
      <c r="X755" s="22" t="s">
        <v>379</v>
      </c>
    </row>
    <row r="756" spans="1:24" ht="18.75" customHeight="1">
      <c r="A756" s="175">
        <v>44253</v>
      </c>
      <c r="B756" s="50">
        <v>186.04570000000001</v>
      </c>
      <c r="C756" s="50">
        <v>261.37400000000002</v>
      </c>
      <c r="D756" s="50">
        <v>58.280999999999999</v>
      </c>
      <c r="E756" s="50">
        <v>27.95</v>
      </c>
      <c r="F756" s="51">
        <v>3.3E-4</v>
      </c>
      <c r="G756" s="51">
        <v>1.2700000000000001E-3</v>
      </c>
      <c r="H756" s="51">
        <v>2.761E-3</v>
      </c>
      <c r="I756" s="51">
        <v>7.3130000000000001E-3</v>
      </c>
      <c r="J756" s="51">
        <v>1.4049000000000001E-2</v>
      </c>
      <c r="K756" s="51">
        <v>1.1180000000000001E-2</v>
      </c>
      <c r="L756" s="51">
        <v>2.1513000000000001E-2</v>
      </c>
      <c r="M756" s="51">
        <v>2.761E-3</v>
      </c>
      <c r="N756" s="51">
        <v>2.879E-2</v>
      </c>
      <c r="O756" s="52">
        <v>144.61089999999999</v>
      </c>
      <c r="P756" s="50">
        <v>1340</v>
      </c>
      <c r="Q756" s="52">
        <v>2093.86</v>
      </c>
      <c r="R756" s="50">
        <v>7977</v>
      </c>
      <c r="S756" s="30">
        <v>90.176000000000002</v>
      </c>
      <c r="T756" s="50">
        <v>6.4570999999999996</v>
      </c>
      <c r="U756" s="50">
        <v>6.4476000000000004</v>
      </c>
      <c r="V756" s="50" t="s">
        <v>379</v>
      </c>
      <c r="W756" s="22" t="s">
        <v>379</v>
      </c>
      <c r="X756" s="22" t="s">
        <v>379</v>
      </c>
    </row>
    <row r="757" spans="1:24" ht="18.75" customHeight="1">
      <c r="A757" s="175">
        <v>44252</v>
      </c>
      <c r="B757" s="50">
        <v>185.13849999999999</v>
      </c>
      <c r="C757" s="50">
        <v>261.52089999999998</v>
      </c>
      <c r="D757" s="50">
        <v>58.280999999999999</v>
      </c>
      <c r="E757" s="50">
        <v>28.89</v>
      </c>
      <c r="F757" s="51">
        <v>3.3E-4</v>
      </c>
      <c r="G757" s="51">
        <v>1.72E-3</v>
      </c>
      <c r="H757" s="51">
        <v>3.5530000000000002E-3</v>
      </c>
      <c r="I757" s="51">
        <v>8.1980000000000004E-3</v>
      </c>
      <c r="J757" s="51">
        <v>1.5199000000000001E-2</v>
      </c>
      <c r="K757" s="51">
        <v>1.1953999999999999E-2</v>
      </c>
      <c r="L757" s="51">
        <v>2.2734000000000001E-2</v>
      </c>
      <c r="M757" s="51">
        <v>3.5530000000000002E-3</v>
      </c>
      <c r="N757" s="51">
        <v>2.852E-2</v>
      </c>
      <c r="O757" s="52">
        <v>144.5891</v>
      </c>
      <c r="P757" s="50">
        <v>1340</v>
      </c>
      <c r="Q757" s="52">
        <v>2093.86</v>
      </c>
      <c r="R757" s="50">
        <v>7977</v>
      </c>
      <c r="S757" s="30">
        <v>90.168999999999997</v>
      </c>
      <c r="T757" s="50">
        <v>6.4668000000000001</v>
      </c>
      <c r="U757" s="50">
        <v>6.4600999999999997</v>
      </c>
      <c r="V757" s="50" t="s">
        <v>379</v>
      </c>
      <c r="W757" s="22" t="s">
        <v>379</v>
      </c>
      <c r="X757" s="22" t="s">
        <v>379</v>
      </c>
    </row>
    <row r="758" spans="1:24" ht="18.75" customHeight="1">
      <c r="A758" s="175">
        <v>44251</v>
      </c>
      <c r="B758" s="50">
        <v>186.13829999999999</v>
      </c>
      <c r="C758" s="50">
        <v>261.5684</v>
      </c>
      <c r="D758" s="50">
        <v>58.280999999999999</v>
      </c>
      <c r="E758" s="50">
        <v>21.34</v>
      </c>
      <c r="F758" s="51">
        <v>3.0400000000000002E-4</v>
      </c>
      <c r="G758" s="51">
        <v>1.23E-3</v>
      </c>
      <c r="H758" s="51">
        <v>2.3579999999999999E-3</v>
      </c>
      <c r="I758" s="51">
        <v>6.0039999999999998E-3</v>
      </c>
      <c r="J758" s="51">
        <v>1.3756000000000001E-2</v>
      </c>
      <c r="K758" s="51">
        <v>1.0026E-2</v>
      </c>
      <c r="L758" s="51">
        <v>2.2325000000000001E-2</v>
      </c>
      <c r="M758" s="51">
        <v>2.3579999999999999E-3</v>
      </c>
      <c r="N758" s="51">
        <v>2.845E-2</v>
      </c>
      <c r="O758" s="52">
        <v>144.5772</v>
      </c>
      <c r="P758" s="50">
        <v>1340</v>
      </c>
      <c r="Q758" s="52">
        <v>2093.86</v>
      </c>
      <c r="R758" s="50">
        <v>7977</v>
      </c>
      <c r="S758" s="30">
        <v>90.01</v>
      </c>
      <c r="T758" s="50">
        <v>6.4648000000000003</v>
      </c>
      <c r="U758" s="50">
        <v>6.4667000000000003</v>
      </c>
      <c r="V758" s="50" t="s">
        <v>379</v>
      </c>
      <c r="W758" s="22" t="s">
        <v>379</v>
      </c>
      <c r="X758" s="22" t="s">
        <v>379</v>
      </c>
    </row>
    <row r="759" spans="1:24" ht="18.75" customHeight="1">
      <c r="A759" s="175">
        <v>44250</v>
      </c>
      <c r="B759" s="50">
        <v>186.30189999999999</v>
      </c>
      <c r="C759" s="50">
        <v>261.55329999999998</v>
      </c>
      <c r="D759" s="50">
        <v>58.280999999999999</v>
      </c>
      <c r="E759" s="50">
        <v>23.11</v>
      </c>
      <c r="F759" s="51">
        <v>2.2800000000000001E-4</v>
      </c>
      <c r="G759" s="51">
        <v>1.108E-3</v>
      </c>
      <c r="H759" s="51">
        <v>2.1459999999999999E-3</v>
      </c>
      <c r="I759" s="51">
        <v>5.6629999999999996E-3</v>
      </c>
      <c r="J759" s="51">
        <v>1.3416000000000001E-2</v>
      </c>
      <c r="K759" s="51">
        <v>9.6480000000000003E-3</v>
      </c>
      <c r="L759" s="51">
        <v>2.18E-2</v>
      </c>
      <c r="M759" s="51">
        <v>2.1459999999999999E-3</v>
      </c>
      <c r="N759" s="51">
        <v>2.853E-2</v>
      </c>
      <c r="O759" s="52">
        <v>144.54259999999999</v>
      </c>
      <c r="P759" s="50">
        <v>1340</v>
      </c>
      <c r="Q759" s="52">
        <v>2093.86</v>
      </c>
      <c r="R759" s="50">
        <v>7977</v>
      </c>
      <c r="S759" s="30">
        <v>90.364000000000004</v>
      </c>
      <c r="T759" s="50">
        <v>6.4577</v>
      </c>
      <c r="U759" s="50">
        <v>6.4542000000000002</v>
      </c>
      <c r="V759" s="50" t="s">
        <v>379</v>
      </c>
      <c r="W759" s="22" t="s">
        <v>379</v>
      </c>
      <c r="X759" s="22" t="s">
        <v>379</v>
      </c>
    </row>
    <row r="760" spans="1:24" ht="18.75" customHeight="1">
      <c r="A760" s="175">
        <v>44249</v>
      </c>
      <c r="B760" s="50">
        <v>186.2671</v>
      </c>
      <c r="C760" s="50">
        <v>261.59519999999998</v>
      </c>
      <c r="D760" s="50">
        <v>57.563000000000002</v>
      </c>
      <c r="E760" s="50">
        <v>23.45</v>
      </c>
      <c r="F760" s="51">
        <v>2.7900000000000001E-4</v>
      </c>
      <c r="G760" s="51">
        <v>1.109E-3</v>
      </c>
      <c r="H760" s="51">
        <v>2.251E-3</v>
      </c>
      <c r="I760" s="51">
        <v>5.986E-3</v>
      </c>
      <c r="J760" s="51">
        <v>1.3653E-2</v>
      </c>
      <c r="K760" s="51">
        <v>9.9539999999999993E-3</v>
      </c>
      <c r="L760" s="51">
        <v>2.1732999999999999E-2</v>
      </c>
      <c r="M760" s="51">
        <v>2.251E-3</v>
      </c>
      <c r="N760" s="51">
        <v>2.87E-2</v>
      </c>
      <c r="O760" s="52">
        <v>144.5273</v>
      </c>
      <c r="P760" s="50">
        <v>1340</v>
      </c>
      <c r="Q760" s="52">
        <v>2093.86</v>
      </c>
      <c r="R760" s="50">
        <v>7977</v>
      </c>
      <c r="S760" s="30">
        <v>90.591999999999999</v>
      </c>
      <c r="T760" s="50">
        <v>6.4878</v>
      </c>
      <c r="U760" s="50">
        <v>6.46</v>
      </c>
      <c r="V760" s="50" t="s">
        <v>379</v>
      </c>
      <c r="W760" s="22" t="s">
        <v>379</v>
      </c>
      <c r="X760" s="22" t="s">
        <v>379</v>
      </c>
    </row>
    <row r="761" spans="1:24" ht="18.75" customHeight="1">
      <c r="A761" s="175">
        <v>44246</v>
      </c>
      <c r="B761" s="50">
        <v>186.38890000000001</v>
      </c>
      <c r="C761" s="50">
        <v>261.51220000000001</v>
      </c>
      <c r="D761" s="50">
        <v>57.219000000000001</v>
      </c>
      <c r="E761" s="50">
        <v>22.05</v>
      </c>
      <c r="F761" s="51">
        <v>2.7900000000000001E-4</v>
      </c>
      <c r="G761" s="51">
        <v>1.0480000000000001E-3</v>
      </c>
      <c r="H761" s="51">
        <v>2.065E-3</v>
      </c>
      <c r="I761" s="51">
        <v>5.7580000000000001E-3</v>
      </c>
      <c r="J761" s="51">
        <v>1.3363999999999999E-2</v>
      </c>
      <c r="K761" s="51">
        <v>9.6939999999999995E-3</v>
      </c>
      <c r="L761" s="51">
        <v>2.1335E-2</v>
      </c>
      <c r="M761" s="51">
        <v>2.065E-3</v>
      </c>
      <c r="N761" s="51">
        <v>2.8760000000000001E-2</v>
      </c>
      <c r="O761" s="52">
        <v>144.5487</v>
      </c>
      <c r="P761" s="50">
        <v>1340</v>
      </c>
      <c r="Q761" s="52">
        <v>2093.86</v>
      </c>
      <c r="R761" s="50">
        <v>7977</v>
      </c>
      <c r="S761" s="30">
        <v>90.950999999999993</v>
      </c>
      <c r="T761" s="50">
        <v>6.4583000000000004</v>
      </c>
      <c r="U761" s="50">
        <v>6.4355000000000002</v>
      </c>
      <c r="V761" s="50" t="s">
        <v>379</v>
      </c>
      <c r="W761" s="22" t="s">
        <v>379</v>
      </c>
      <c r="X761" s="22" t="s">
        <v>379</v>
      </c>
    </row>
    <row r="762" spans="1:24" ht="18.75" customHeight="1">
      <c r="A762" s="175">
        <v>44245</v>
      </c>
      <c r="B762" s="50">
        <v>186.6317</v>
      </c>
      <c r="C762" s="50">
        <v>261.16149999999999</v>
      </c>
      <c r="D762" s="50">
        <v>57.219000000000001</v>
      </c>
      <c r="E762" s="50">
        <v>22.49</v>
      </c>
      <c r="F762" s="51">
        <v>2.7900000000000001E-4</v>
      </c>
      <c r="G762" s="51">
        <v>1.049E-3</v>
      </c>
      <c r="H762" s="51">
        <v>2.0370000000000002E-3</v>
      </c>
      <c r="I762" s="51">
        <v>5.5290000000000001E-3</v>
      </c>
      <c r="J762" s="51">
        <v>1.2956000000000001E-2</v>
      </c>
      <c r="K762" s="51">
        <v>9.3390000000000001E-3</v>
      </c>
      <c r="L762" s="51">
        <v>2.0816999999999999E-2</v>
      </c>
      <c r="M762" s="51">
        <v>2.0370000000000002E-3</v>
      </c>
      <c r="N762" s="51">
        <v>2.9020000000000001E-2</v>
      </c>
      <c r="O762" s="52">
        <v>144.53530000000001</v>
      </c>
      <c r="P762" s="50">
        <v>1340</v>
      </c>
      <c r="Q762" s="52">
        <v>2093.86</v>
      </c>
      <c r="R762" s="50">
        <v>7977</v>
      </c>
      <c r="S762" s="30">
        <v>90.509</v>
      </c>
      <c r="T762" s="50">
        <v>6.4583000000000004</v>
      </c>
      <c r="U762" s="50">
        <v>6.4250999999999996</v>
      </c>
      <c r="V762" s="50" t="s">
        <v>379</v>
      </c>
      <c r="W762" s="22" t="s">
        <v>379</v>
      </c>
      <c r="X762" s="22" t="s">
        <v>379</v>
      </c>
    </row>
    <row r="763" spans="1:24" ht="18.75" customHeight="1">
      <c r="A763" s="175">
        <v>44244</v>
      </c>
      <c r="B763" s="50">
        <v>186.56649999999999</v>
      </c>
      <c r="C763" s="50">
        <v>260.18819999999999</v>
      </c>
      <c r="D763" s="50">
        <v>57.344000000000001</v>
      </c>
      <c r="E763" s="50">
        <v>21.5</v>
      </c>
      <c r="F763" s="51">
        <v>3.3E-4</v>
      </c>
      <c r="G763" s="51">
        <v>1.029E-3</v>
      </c>
      <c r="H763" s="51">
        <v>2.036E-3</v>
      </c>
      <c r="I763" s="51">
        <v>5.4640000000000001E-3</v>
      </c>
      <c r="J763" s="51">
        <v>1.2703000000000001E-2</v>
      </c>
      <c r="K763" s="51">
        <v>9.1509999999999994E-3</v>
      </c>
      <c r="L763" s="51">
        <v>2.0371E-2</v>
      </c>
      <c r="M763" s="51">
        <v>2.036E-3</v>
      </c>
      <c r="N763" s="51">
        <v>2.9170000000000001E-2</v>
      </c>
      <c r="O763" s="52">
        <v>144.52189999999999</v>
      </c>
      <c r="P763" s="50">
        <v>1340</v>
      </c>
      <c r="Q763" s="52">
        <v>2093.86</v>
      </c>
      <c r="R763" s="50">
        <v>7977</v>
      </c>
      <c r="S763" s="30">
        <v>90.48</v>
      </c>
      <c r="T763" s="50">
        <v>6.4583000000000004</v>
      </c>
      <c r="U763" s="50">
        <v>6.4059999999999997</v>
      </c>
      <c r="V763" s="50" t="s">
        <v>379</v>
      </c>
      <c r="W763" s="22" t="s">
        <v>379</v>
      </c>
      <c r="X763" s="22" t="s">
        <v>379</v>
      </c>
    </row>
    <row r="764" spans="1:24" ht="18.75" customHeight="1">
      <c r="A764" s="175">
        <v>44243</v>
      </c>
      <c r="B764" s="50">
        <v>186.28700000000001</v>
      </c>
      <c r="C764" s="50">
        <v>259.79579999999999</v>
      </c>
      <c r="D764" s="50">
        <v>62.564</v>
      </c>
      <c r="E764" s="50">
        <v>21.46</v>
      </c>
      <c r="F764" s="51">
        <v>3.3E-4</v>
      </c>
      <c r="G764" s="51">
        <v>1.1900000000000001E-3</v>
      </c>
      <c r="H764" s="51">
        <v>2.2980000000000001E-3</v>
      </c>
      <c r="I764" s="51">
        <v>5.7369999999999999E-3</v>
      </c>
      <c r="J764" s="51">
        <v>1.3141E-2</v>
      </c>
      <c r="K764" s="51">
        <v>9.4549999999999999E-3</v>
      </c>
      <c r="L764" s="51">
        <v>2.0917999999999999E-2</v>
      </c>
      <c r="M764" s="51">
        <v>2.2980000000000001E-3</v>
      </c>
      <c r="N764" s="51">
        <v>2.9170000000000001E-2</v>
      </c>
      <c r="O764" s="52">
        <v>144.48169999999999</v>
      </c>
      <c r="P764" s="50">
        <v>1340</v>
      </c>
      <c r="Q764" s="52">
        <v>2093.86</v>
      </c>
      <c r="R764" s="50">
        <v>7977</v>
      </c>
      <c r="S764" s="30">
        <v>90.48</v>
      </c>
      <c r="T764" s="50">
        <v>6.4583000000000004</v>
      </c>
      <c r="U764" s="50">
        <v>6.4217000000000004</v>
      </c>
      <c r="V764" s="50" t="s">
        <v>379</v>
      </c>
      <c r="W764" s="22" t="s">
        <v>379</v>
      </c>
      <c r="X764" s="22" t="s">
        <v>379</v>
      </c>
    </row>
    <row r="765" spans="1:24" ht="18.75" customHeight="1">
      <c r="A765" s="175">
        <v>44242</v>
      </c>
      <c r="B765" s="50">
        <v>186.6182</v>
      </c>
      <c r="C765" s="50">
        <v>258.8646</v>
      </c>
      <c r="D765" s="50">
        <v>62.564</v>
      </c>
      <c r="E765" s="50">
        <v>19.97</v>
      </c>
      <c r="F765" s="51">
        <v>3.5500000000000001E-4</v>
      </c>
      <c r="G765" s="51">
        <v>1.09E-3</v>
      </c>
      <c r="H765" s="51">
        <v>1.9300000000000001E-3</v>
      </c>
      <c r="I765" s="51">
        <v>4.9160000000000002E-3</v>
      </c>
      <c r="J765" s="51">
        <v>1.2082000000000001E-2</v>
      </c>
      <c r="K765" s="51">
        <v>8.4499999999999992E-3</v>
      </c>
      <c r="L765" s="51">
        <v>2.0086E-2</v>
      </c>
      <c r="M765" s="51">
        <v>1.9300000000000001E-3</v>
      </c>
      <c r="N765" s="51">
        <v>2.9170000000000001E-2</v>
      </c>
      <c r="O765" s="52">
        <v>144.4683</v>
      </c>
      <c r="P765" s="50">
        <v>1340</v>
      </c>
      <c r="Q765" s="52">
        <v>2093.86</v>
      </c>
      <c r="R765" s="50">
        <v>7977</v>
      </c>
      <c r="S765" s="30">
        <v>90.417000000000002</v>
      </c>
      <c r="T765" s="50">
        <v>6.4583000000000004</v>
      </c>
      <c r="U765" s="50">
        <v>6.4233000000000002</v>
      </c>
      <c r="V765" s="50" t="s">
        <v>379</v>
      </c>
      <c r="W765" s="22" t="s">
        <v>379</v>
      </c>
      <c r="X765" s="22" t="s">
        <v>379</v>
      </c>
    </row>
    <row r="766" spans="1:24" ht="18.75" customHeight="1">
      <c r="A766" s="175">
        <v>44239</v>
      </c>
      <c r="B766" s="50">
        <v>186.6182</v>
      </c>
      <c r="C766" s="50">
        <v>258.8646</v>
      </c>
      <c r="D766" s="50">
        <v>62.564</v>
      </c>
      <c r="E766" s="50">
        <v>19.97</v>
      </c>
      <c r="F766" s="51">
        <v>3.5500000000000001E-4</v>
      </c>
      <c r="G766" s="51">
        <v>1.09E-3</v>
      </c>
      <c r="H766" s="51">
        <v>1.9300000000000001E-3</v>
      </c>
      <c r="I766" s="51">
        <v>4.9160000000000002E-3</v>
      </c>
      <c r="J766" s="51">
        <v>1.2082000000000001E-2</v>
      </c>
      <c r="K766" s="51">
        <v>8.4499999999999992E-3</v>
      </c>
      <c r="L766" s="51">
        <v>2.0086E-2</v>
      </c>
      <c r="M766" s="51">
        <v>1.9300000000000001E-3</v>
      </c>
      <c r="N766" s="51">
        <v>2.9170000000000001E-2</v>
      </c>
      <c r="O766" s="52">
        <v>144.45490000000001</v>
      </c>
      <c r="P766" s="50">
        <v>1340</v>
      </c>
      <c r="Q766" s="52">
        <v>2093.86</v>
      </c>
      <c r="R766" s="50">
        <v>7977</v>
      </c>
      <c r="S766" s="30">
        <v>90.370999999999995</v>
      </c>
      <c r="T766" s="50">
        <v>6.4583000000000004</v>
      </c>
      <c r="U766" s="50">
        <v>6.4290000000000003</v>
      </c>
      <c r="V766" s="50" t="s">
        <v>379</v>
      </c>
      <c r="W766" s="22" t="s">
        <v>379</v>
      </c>
      <c r="X766" s="22" t="s">
        <v>379</v>
      </c>
    </row>
    <row r="767" spans="1:24" ht="18.75" customHeight="1">
      <c r="A767" s="175">
        <v>44238</v>
      </c>
      <c r="B767" s="50">
        <v>186.91589999999999</v>
      </c>
      <c r="C767" s="50">
        <v>258.77820000000003</v>
      </c>
      <c r="D767" s="50">
        <v>62.564</v>
      </c>
      <c r="E767" s="50">
        <v>21.25</v>
      </c>
      <c r="F767" s="51">
        <v>3.5500000000000001E-4</v>
      </c>
      <c r="G767" s="51">
        <v>1.091E-3</v>
      </c>
      <c r="H767" s="51">
        <v>1.851E-3</v>
      </c>
      <c r="I767" s="51">
        <v>4.6259999999999999E-3</v>
      </c>
      <c r="J767" s="51">
        <v>1.1632E-2</v>
      </c>
      <c r="K767" s="51">
        <v>8.0780000000000001E-3</v>
      </c>
      <c r="L767" s="51">
        <v>1.95E-2</v>
      </c>
      <c r="M767" s="51">
        <v>1.851E-3</v>
      </c>
      <c r="N767" s="51">
        <v>2.9170000000000001E-2</v>
      </c>
      <c r="O767" s="52">
        <v>144.4359</v>
      </c>
      <c r="P767" s="50">
        <v>1340</v>
      </c>
      <c r="Q767" s="52">
        <v>2093.86</v>
      </c>
      <c r="R767" s="50">
        <v>7977</v>
      </c>
      <c r="S767" s="30">
        <v>90.438999999999993</v>
      </c>
      <c r="T767" s="50">
        <v>6.4352999999999998</v>
      </c>
      <c r="U767" s="50">
        <v>6.4203999999999999</v>
      </c>
      <c r="V767" s="50" t="s">
        <v>379</v>
      </c>
      <c r="W767" s="22" t="s">
        <v>379</v>
      </c>
      <c r="X767" s="22" t="s">
        <v>379</v>
      </c>
    </row>
    <row r="768" spans="1:24" ht="18.75" customHeight="1">
      <c r="A768" s="175">
        <v>44237</v>
      </c>
      <c r="B768" s="50">
        <v>186.99979999999999</v>
      </c>
      <c r="C768" s="50">
        <v>258.51420000000002</v>
      </c>
      <c r="D768" s="50">
        <v>62.564</v>
      </c>
      <c r="E768" s="50">
        <v>21.99</v>
      </c>
      <c r="F768" s="51">
        <v>3.8000000000000002E-4</v>
      </c>
      <c r="G768" s="51">
        <v>1.0709999999999999E-3</v>
      </c>
      <c r="H768" s="51">
        <v>1.799E-3</v>
      </c>
      <c r="I768" s="51">
        <v>4.4980000000000003E-3</v>
      </c>
      <c r="J768" s="51">
        <v>1.1225000000000001E-2</v>
      </c>
      <c r="K768" s="51">
        <v>7.8919999999999997E-3</v>
      </c>
      <c r="L768" s="51">
        <v>1.9074000000000001E-2</v>
      </c>
      <c r="M768" s="51">
        <v>1.799E-3</v>
      </c>
      <c r="N768" s="51">
        <v>2.9170000000000001E-2</v>
      </c>
      <c r="O768" s="52">
        <v>144.4058</v>
      </c>
      <c r="P768" s="50">
        <v>1340</v>
      </c>
      <c r="Q768" s="52">
        <v>2093.86</v>
      </c>
      <c r="R768" s="50">
        <v>7977</v>
      </c>
      <c r="S768" s="30">
        <v>90.933999999999997</v>
      </c>
      <c r="T768" s="50">
        <v>6.4484000000000004</v>
      </c>
      <c r="U768" s="50">
        <v>6.4410999999999996</v>
      </c>
      <c r="V768" s="50" t="s">
        <v>379</v>
      </c>
      <c r="W768" s="22" t="s">
        <v>379</v>
      </c>
      <c r="X768" s="22" t="s">
        <v>379</v>
      </c>
    </row>
    <row r="769" spans="1:24" ht="18.75" customHeight="1">
      <c r="A769" s="175">
        <v>44236</v>
      </c>
      <c r="B769" s="50">
        <v>186.7252</v>
      </c>
      <c r="C769" s="50">
        <v>258.66460000000001</v>
      </c>
      <c r="D769" s="50">
        <v>62.564</v>
      </c>
      <c r="E769" s="50">
        <v>21.63</v>
      </c>
      <c r="F769" s="51">
        <v>2.5300000000000002E-4</v>
      </c>
      <c r="G769" s="51">
        <v>1.1509999999999999E-3</v>
      </c>
      <c r="H769" s="51">
        <v>1.866E-3</v>
      </c>
      <c r="I769" s="51">
        <v>4.7369999999999999E-3</v>
      </c>
      <c r="J769" s="51">
        <v>1.1568E-2</v>
      </c>
      <c r="K769" s="51">
        <v>8.1930000000000006E-3</v>
      </c>
      <c r="L769" s="51">
        <v>1.9477999999999999E-2</v>
      </c>
      <c r="M769" s="51">
        <v>1.866E-3</v>
      </c>
      <c r="N769" s="51">
        <v>2.8979999999999999E-2</v>
      </c>
      <c r="O769" s="52">
        <v>144.4358</v>
      </c>
      <c r="P769" s="50">
        <v>1340</v>
      </c>
      <c r="Q769" s="52">
        <v>2093.86</v>
      </c>
      <c r="R769" s="50">
        <v>7977</v>
      </c>
      <c r="S769" s="30">
        <v>91.042000000000002</v>
      </c>
      <c r="T769" s="50">
        <v>6.4656000000000002</v>
      </c>
      <c r="U769" s="50">
        <v>6.4592999999999998</v>
      </c>
      <c r="V769" s="50" t="s">
        <v>379</v>
      </c>
      <c r="W769" s="22" t="s">
        <v>379</v>
      </c>
      <c r="X769" s="22" t="s">
        <v>379</v>
      </c>
    </row>
    <row r="770" spans="1:24" ht="18.75" customHeight="1">
      <c r="A770" s="175">
        <v>44235</v>
      </c>
      <c r="B770" s="50">
        <v>186.61969999999999</v>
      </c>
      <c r="C770" s="50">
        <v>258.43770000000001</v>
      </c>
      <c r="D770" s="50">
        <v>62.564</v>
      </c>
      <c r="E770" s="50">
        <v>21.24</v>
      </c>
      <c r="F770" s="51">
        <v>2.5300000000000002E-4</v>
      </c>
      <c r="G770" s="51">
        <v>1.111E-3</v>
      </c>
      <c r="H770" s="51">
        <v>1.8649999999999999E-3</v>
      </c>
      <c r="I770" s="51">
        <v>4.7840000000000001E-3</v>
      </c>
      <c r="J770" s="51">
        <v>1.1705E-2</v>
      </c>
      <c r="K770" s="51">
        <v>8.3090000000000004E-3</v>
      </c>
      <c r="L770" s="51">
        <v>1.9529000000000001E-2</v>
      </c>
      <c r="M770" s="51">
        <v>1.8649999999999999E-3</v>
      </c>
      <c r="N770" s="51">
        <v>2.8979999999999999E-2</v>
      </c>
      <c r="O770" s="52">
        <v>144.49959999999999</v>
      </c>
      <c r="P770" s="50">
        <v>1340</v>
      </c>
      <c r="Q770" s="52">
        <v>2093.86</v>
      </c>
      <c r="R770" s="50">
        <v>7977</v>
      </c>
      <c r="S770" s="30">
        <v>91.528999999999996</v>
      </c>
      <c r="T770" s="50">
        <v>6.4718</v>
      </c>
      <c r="U770" s="50">
        <v>6.4725999999999999</v>
      </c>
      <c r="V770" s="50" t="s">
        <v>379</v>
      </c>
      <c r="W770" s="22" t="s">
        <v>379</v>
      </c>
      <c r="X770" s="22" t="s">
        <v>379</v>
      </c>
    </row>
    <row r="771" spans="1:24" ht="18.75" customHeight="1">
      <c r="A771" s="175">
        <v>44232</v>
      </c>
      <c r="B771" s="50">
        <v>186.60489999999999</v>
      </c>
      <c r="C771" s="50">
        <v>260.22570000000002</v>
      </c>
      <c r="D771" s="50">
        <v>62.564</v>
      </c>
      <c r="E771" s="50">
        <v>20.87</v>
      </c>
      <c r="F771" s="51">
        <v>2.03E-4</v>
      </c>
      <c r="G771" s="51">
        <v>1.013E-3</v>
      </c>
      <c r="H771" s="51">
        <v>1.7570000000000001E-3</v>
      </c>
      <c r="I771" s="51">
        <v>4.6239999999999996E-3</v>
      </c>
      <c r="J771" s="51">
        <v>1.1635E-2</v>
      </c>
      <c r="K771" s="51">
        <v>8.1689999999999992E-3</v>
      </c>
      <c r="L771" s="51">
        <v>1.9710999999999999E-2</v>
      </c>
      <c r="M771" s="51">
        <v>1.7570000000000001E-3</v>
      </c>
      <c r="N771" s="51">
        <v>2.9069999999999999E-2</v>
      </c>
      <c r="O771" s="52">
        <v>144.49510000000001</v>
      </c>
      <c r="P771" s="50">
        <v>1340</v>
      </c>
      <c r="Q771" s="52">
        <v>2093.86</v>
      </c>
      <c r="R771" s="50">
        <v>7977</v>
      </c>
      <c r="S771" s="30">
        <v>91.171000000000006</v>
      </c>
      <c r="T771" s="50">
        <v>6.4619999999999997</v>
      </c>
      <c r="U771" s="50">
        <v>6.4595000000000002</v>
      </c>
      <c r="V771" s="50" t="s">
        <v>379</v>
      </c>
      <c r="W771" s="22" t="s">
        <v>379</v>
      </c>
      <c r="X771" s="22" t="s">
        <v>379</v>
      </c>
    </row>
    <row r="772" spans="1:24" ht="18.75" customHeight="1">
      <c r="A772" s="175">
        <v>44231</v>
      </c>
      <c r="B772" s="50">
        <v>186.67070000000001</v>
      </c>
      <c r="C772" s="50">
        <v>260.45209999999997</v>
      </c>
      <c r="D772" s="50">
        <v>62.564</v>
      </c>
      <c r="E772" s="50">
        <v>21.77</v>
      </c>
      <c r="F772" s="51">
        <v>2.2800000000000001E-4</v>
      </c>
      <c r="G772" s="51">
        <v>1.1119999999999999E-3</v>
      </c>
      <c r="H772" s="51">
        <v>1.836E-3</v>
      </c>
      <c r="I772" s="51">
        <v>4.5750000000000001E-3</v>
      </c>
      <c r="J772" s="51">
        <v>1.1391999999999999E-2</v>
      </c>
      <c r="K772" s="51">
        <v>8.0529999999999994E-3</v>
      </c>
      <c r="L772" s="51">
        <v>1.9383000000000001E-2</v>
      </c>
      <c r="M772" s="51">
        <v>1.836E-3</v>
      </c>
      <c r="N772" s="51">
        <v>2.9180000000000001E-2</v>
      </c>
      <c r="O772" s="52">
        <v>144.58250000000001</v>
      </c>
      <c r="P772" s="50">
        <v>1340</v>
      </c>
      <c r="Q772" s="52">
        <v>2093.86</v>
      </c>
      <c r="R772" s="50">
        <v>7977</v>
      </c>
      <c r="S772" s="30">
        <v>91.197000000000003</v>
      </c>
      <c r="T772" s="50">
        <v>6.4573999999999998</v>
      </c>
      <c r="U772" s="50">
        <v>6.4588999999999999</v>
      </c>
      <c r="V772" s="50" t="s">
        <v>379</v>
      </c>
      <c r="W772" s="22" t="s">
        <v>379</v>
      </c>
      <c r="X772" s="22" t="s">
        <v>379</v>
      </c>
    </row>
    <row r="773" spans="1:24" ht="18.75" customHeight="1">
      <c r="A773" s="175">
        <v>44230</v>
      </c>
      <c r="B773" s="50">
        <v>186.4933</v>
      </c>
      <c r="C773" s="50">
        <v>260.66359999999997</v>
      </c>
      <c r="D773" s="50">
        <v>62.564</v>
      </c>
      <c r="E773" s="50">
        <v>22.91</v>
      </c>
      <c r="F773" s="51">
        <v>4.06E-4</v>
      </c>
      <c r="G773" s="51">
        <v>1.1709999999999999E-3</v>
      </c>
      <c r="H773" s="51">
        <v>1.8619999999999999E-3</v>
      </c>
      <c r="I773" s="51">
        <v>4.6220000000000002E-3</v>
      </c>
      <c r="J773" s="51">
        <v>1.1374E-2</v>
      </c>
      <c r="K773" s="51">
        <v>8.0990000000000003E-3</v>
      </c>
      <c r="L773" s="51">
        <v>1.9251999999999998E-2</v>
      </c>
      <c r="M773" s="51">
        <v>1.8619999999999999E-3</v>
      </c>
      <c r="N773" s="51">
        <v>2.8920000000000001E-2</v>
      </c>
      <c r="O773" s="52">
        <v>144.5607</v>
      </c>
      <c r="P773" s="50">
        <v>1340</v>
      </c>
      <c r="Q773" s="52">
        <v>2093.86</v>
      </c>
      <c r="R773" s="50">
        <v>7977</v>
      </c>
      <c r="S773" s="30">
        <v>90.98</v>
      </c>
      <c r="T773" s="50">
        <v>6.4679000000000002</v>
      </c>
      <c r="U773" s="50">
        <v>6.4743000000000004</v>
      </c>
      <c r="V773" s="50" t="s">
        <v>379</v>
      </c>
      <c r="W773" s="22" t="s">
        <v>379</v>
      </c>
      <c r="X773" s="22" t="s">
        <v>379</v>
      </c>
    </row>
    <row r="774" spans="1:24" ht="18.75" customHeight="1">
      <c r="A774" s="175">
        <v>44229</v>
      </c>
      <c r="B774" s="50">
        <v>186.5256</v>
      </c>
      <c r="C774" s="50">
        <v>261.30880000000002</v>
      </c>
      <c r="D774" s="50">
        <v>62.564</v>
      </c>
      <c r="E774" s="50">
        <v>25.56</v>
      </c>
      <c r="F774" s="51">
        <v>4.5600000000000003E-4</v>
      </c>
      <c r="G774" s="51">
        <v>1.132E-3</v>
      </c>
      <c r="H774" s="51">
        <v>1.755E-3</v>
      </c>
      <c r="I774" s="51">
        <v>4.3990000000000001E-3</v>
      </c>
      <c r="J774" s="51">
        <v>1.0963000000000001E-2</v>
      </c>
      <c r="K774" s="51">
        <v>7.7990000000000004E-3</v>
      </c>
      <c r="L774" s="51">
        <v>1.8693999999999999E-2</v>
      </c>
      <c r="M774" s="51">
        <v>1.755E-3</v>
      </c>
      <c r="N774" s="51">
        <v>2.8500000000000001E-2</v>
      </c>
      <c r="O774" s="52">
        <v>144.54140000000001</v>
      </c>
      <c r="P774" s="50">
        <v>1340</v>
      </c>
      <c r="Q774" s="52">
        <v>2085.39</v>
      </c>
      <c r="R774" s="50">
        <v>7216.5</v>
      </c>
      <c r="S774" s="30">
        <v>90.584000000000003</v>
      </c>
      <c r="T774" s="50">
        <v>6.4291999999999998</v>
      </c>
      <c r="U774" s="50">
        <v>6.4522000000000004</v>
      </c>
      <c r="V774" s="50" t="s">
        <v>379</v>
      </c>
      <c r="W774" s="22" t="s">
        <v>379</v>
      </c>
      <c r="X774" s="22" t="s">
        <v>379</v>
      </c>
    </row>
    <row r="775" spans="1:24" ht="18.75" customHeight="1">
      <c r="A775" s="175">
        <v>44228</v>
      </c>
      <c r="B775" s="50">
        <v>186.52699999999999</v>
      </c>
      <c r="C775" s="50">
        <v>261.07</v>
      </c>
      <c r="D775" s="50">
        <v>62.564</v>
      </c>
      <c r="E775" s="50">
        <v>30.24</v>
      </c>
      <c r="F775" s="51">
        <v>4.8200000000000001E-4</v>
      </c>
      <c r="G775" s="51">
        <v>1.073E-3</v>
      </c>
      <c r="H775" s="51">
        <v>1.7279999999999999E-3</v>
      </c>
      <c r="I775" s="51">
        <v>4.241E-3</v>
      </c>
      <c r="J775" s="51">
        <v>1.0792E-2</v>
      </c>
      <c r="K775" s="51">
        <v>7.6150000000000002E-3</v>
      </c>
      <c r="L775" s="51">
        <v>1.8537999999999999E-2</v>
      </c>
      <c r="M775" s="51">
        <v>1.7279999999999999E-3</v>
      </c>
      <c r="N775" s="51">
        <v>2.8309999999999998E-2</v>
      </c>
      <c r="O775" s="52">
        <v>144.53469999999999</v>
      </c>
      <c r="P775" s="50">
        <v>1340</v>
      </c>
      <c r="Q775" s="52">
        <v>2085.39</v>
      </c>
      <c r="R775" s="50">
        <v>7216.5</v>
      </c>
      <c r="S775" s="30">
        <v>90.454999999999998</v>
      </c>
      <c r="T775" s="50">
        <v>6.4494999999999996</v>
      </c>
      <c r="U775" s="50">
        <v>6.4743000000000004</v>
      </c>
      <c r="V775" s="50" t="s">
        <v>379</v>
      </c>
      <c r="W775" s="22" t="s">
        <v>379</v>
      </c>
      <c r="X775" s="22" t="s">
        <v>379</v>
      </c>
    </row>
    <row r="776" spans="1:24" ht="18.75" customHeight="1">
      <c r="A776" s="175">
        <v>44225</v>
      </c>
      <c r="B776" s="50">
        <v>186.44409999999999</v>
      </c>
      <c r="C776" s="50">
        <v>260.73739999999998</v>
      </c>
      <c r="D776" s="50">
        <v>62.688000000000002</v>
      </c>
      <c r="E776" s="50">
        <v>33.090000000000003</v>
      </c>
      <c r="F776" s="51">
        <v>4.8200000000000001E-4</v>
      </c>
      <c r="G776" s="51">
        <v>1.093E-3</v>
      </c>
      <c r="H776" s="51">
        <v>1.701E-3</v>
      </c>
      <c r="I776" s="51">
        <v>4.1929999999999997E-3</v>
      </c>
      <c r="J776" s="51">
        <v>1.0655E-2</v>
      </c>
      <c r="K776" s="51">
        <v>7.5459999999999998E-3</v>
      </c>
      <c r="L776" s="51">
        <v>1.8291000000000002E-2</v>
      </c>
      <c r="M776" s="51">
        <v>1.701E-3</v>
      </c>
      <c r="N776" s="51">
        <v>2.8830000000000001E-2</v>
      </c>
      <c r="O776" s="52">
        <v>144.59899999999999</v>
      </c>
      <c r="P776" s="50">
        <v>1340</v>
      </c>
      <c r="Q776" s="52">
        <v>2085.39</v>
      </c>
      <c r="R776" s="50">
        <v>7216.5</v>
      </c>
      <c r="S776" s="30">
        <v>90.647000000000006</v>
      </c>
      <c r="T776" s="50">
        <v>6.4836</v>
      </c>
      <c r="U776" s="50">
        <v>6.4961000000000002</v>
      </c>
      <c r="V776" s="50" t="s">
        <v>379</v>
      </c>
      <c r="W776" s="22" t="s">
        <v>379</v>
      </c>
      <c r="X776" s="22" t="s">
        <v>379</v>
      </c>
    </row>
    <row r="777" spans="1:24" ht="18.75" customHeight="1">
      <c r="A777" s="175">
        <v>44224</v>
      </c>
      <c r="B777" s="50">
        <v>186.4983</v>
      </c>
      <c r="C777" s="50">
        <v>260.7201</v>
      </c>
      <c r="D777" s="50">
        <v>62.688000000000002</v>
      </c>
      <c r="E777" s="50">
        <v>30.21</v>
      </c>
      <c r="F777" s="51">
        <v>5.3200000000000003E-4</v>
      </c>
      <c r="G777" s="51">
        <v>1.1720000000000001E-3</v>
      </c>
      <c r="H777" s="51">
        <v>1.8060000000000001E-3</v>
      </c>
      <c r="I777" s="51">
        <v>4.2719999999999998E-3</v>
      </c>
      <c r="J777" s="51">
        <v>1.0449E-2</v>
      </c>
      <c r="K777" s="51">
        <v>7.3400000000000002E-3</v>
      </c>
      <c r="L777" s="51">
        <v>1.8046E-2</v>
      </c>
      <c r="M777" s="51">
        <v>1.8060000000000001E-3</v>
      </c>
      <c r="N777" s="51">
        <v>2.8740000000000002E-2</v>
      </c>
      <c r="O777" s="52">
        <v>144.62309999999999</v>
      </c>
      <c r="P777" s="50">
        <v>1340</v>
      </c>
      <c r="Q777" s="52">
        <v>2085.39</v>
      </c>
      <c r="R777" s="50">
        <v>7216.5</v>
      </c>
      <c r="S777" s="30">
        <v>90.17</v>
      </c>
      <c r="T777" s="50">
        <v>6.4650999999999996</v>
      </c>
      <c r="U777" s="50">
        <v>6.4726999999999997</v>
      </c>
      <c r="V777" s="50" t="s">
        <v>379</v>
      </c>
      <c r="W777" s="22" t="s">
        <v>379</v>
      </c>
      <c r="X777" s="22" t="s">
        <v>379</v>
      </c>
    </row>
    <row r="778" spans="1:24" ht="18.75" customHeight="1">
      <c r="A778" s="175">
        <v>44223</v>
      </c>
      <c r="B778" s="50">
        <v>186.64359999999999</v>
      </c>
      <c r="C778" s="50">
        <v>261.13810000000001</v>
      </c>
      <c r="D778" s="50">
        <v>60.594000000000001</v>
      </c>
      <c r="E778" s="50">
        <v>37.21</v>
      </c>
      <c r="F778" s="51">
        <v>6.0800000000000003E-4</v>
      </c>
      <c r="G778" s="51">
        <v>1.191E-3</v>
      </c>
      <c r="H778" s="51">
        <v>1.7520000000000001E-3</v>
      </c>
      <c r="I778" s="51">
        <v>4.1139999999999996E-3</v>
      </c>
      <c r="J778" s="51">
        <v>1.0161E-2</v>
      </c>
      <c r="K778" s="51">
        <v>7.084E-3</v>
      </c>
      <c r="L778" s="51">
        <v>1.7739999999999999E-2</v>
      </c>
      <c r="M778" s="51">
        <v>1.7520000000000001E-3</v>
      </c>
      <c r="N778" s="51">
        <v>2.828E-2</v>
      </c>
      <c r="O778" s="52">
        <v>144.6908</v>
      </c>
      <c r="P778" s="50">
        <v>1340</v>
      </c>
      <c r="Q778" s="52">
        <v>2085.39</v>
      </c>
      <c r="R778" s="50">
        <v>7216.5</v>
      </c>
      <c r="S778" s="30">
        <v>90.391000000000005</v>
      </c>
      <c r="T778" s="50">
        <v>6.4801000000000002</v>
      </c>
      <c r="U778" s="50">
        <v>6.4870999999999999</v>
      </c>
      <c r="V778" s="50" t="s">
        <v>379</v>
      </c>
      <c r="W778" s="22" t="s">
        <v>379</v>
      </c>
      <c r="X778" s="22" t="s">
        <v>379</v>
      </c>
    </row>
    <row r="779" spans="1:24" ht="18.75" customHeight="1">
      <c r="A779" s="175">
        <v>44222</v>
      </c>
      <c r="B779" s="50">
        <v>186.529</v>
      </c>
      <c r="C779" s="50">
        <v>261.18779999999998</v>
      </c>
      <c r="D779" s="50">
        <v>60.594000000000001</v>
      </c>
      <c r="E779" s="50">
        <v>23.02</v>
      </c>
      <c r="F779" s="51">
        <v>6.3400000000000001E-4</v>
      </c>
      <c r="G779" s="51">
        <v>1.2110000000000001E-3</v>
      </c>
      <c r="H779" s="51">
        <v>1.7780000000000001E-3</v>
      </c>
      <c r="I779" s="51">
        <v>4.0870000000000004E-3</v>
      </c>
      <c r="J779" s="51">
        <v>1.0347E-2</v>
      </c>
      <c r="K779" s="51">
        <v>7.2230000000000003E-3</v>
      </c>
      <c r="L779" s="51">
        <v>1.7905999999999998E-2</v>
      </c>
      <c r="M779" s="51">
        <v>1.7780000000000001E-3</v>
      </c>
      <c r="N779" s="51">
        <v>2.8320000000000001E-2</v>
      </c>
      <c r="O779" s="52">
        <v>144.67590000000001</v>
      </c>
      <c r="P779" s="50">
        <v>1340</v>
      </c>
      <c r="Q779" s="52">
        <v>2085.39</v>
      </c>
      <c r="R779" s="50">
        <v>7216.5</v>
      </c>
      <c r="S779" s="30">
        <v>90.238</v>
      </c>
      <c r="T779" s="50">
        <v>6.4814999999999996</v>
      </c>
      <c r="U779" s="50">
        <v>6.4969999999999999</v>
      </c>
      <c r="V779" s="50" t="s">
        <v>379</v>
      </c>
      <c r="W779" s="22" t="s">
        <v>379</v>
      </c>
      <c r="X779" s="22" t="s">
        <v>379</v>
      </c>
    </row>
    <row r="780" spans="1:24" ht="18.75" customHeight="1">
      <c r="A780" s="175">
        <v>44221</v>
      </c>
      <c r="B780" s="50">
        <v>186.53110000000001</v>
      </c>
      <c r="C780" s="50">
        <v>261.63729999999998</v>
      </c>
      <c r="D780" s="50">
        <v>60.594000000000001</v>
      </c>
      <c r="E780" s="50">
        <v>23.19</v>
      </c>
      <c r="F780" s="51">
        <v>6.8400000000000004E-4</v>
      </c>
      <c r="G780" s="51">
        <v>1.1490000000000001E-3</v>
      </c>
      <c r="H780" s="51">
        <v>1.725E-3</v>
      </c>
      <c r="I780" s="51">
        <v>4.0220000000000004E-3</v>
      </c>
      <c r="J780" s="51">
        <v>1.0295E-2</v>
      </c>
      <c r="K780" s="51">
        <v>7.1529999999999996E-3</v>
      </c>
      <c r="L780" s="51">
        <v>1.7919999999999998E-2</v>
      </c>
      <c r="M780" s="51">
        <v>1.725E-3</v>
      </c>
      <c r="N780" s="51">
        <v>2.777E-2</v>
      </c>
      <c r="O780" s="52">
        <v>144.62520000000001</v>
      </c>
      <c r="P780" s="50">
        <v>1340</v>
      </c>
      <c r="Q780" s="52">
        <v>2085.39</v>
      </c>
      <c r="R780" s="50">
        <v>7216.5</v>
      </c>
      <c r="S780" s="30">
        <v>90.131</v>
      </c>
      <c r="T780" s="50">
        <v>6.4619999999999997</v>
      </c>
      <c r="U780" s="50">
        <v>6.4653</v>
      </c>
      <c r="V780" s="50" t="s">
        <v>379</v>
      </c>
      <c r="W780" s="22" t="s">
        <v>379</v>
      </c>
      <c r="X780" s="22" t="s">
        <v>379</v>
      </c>
    </row>
    <row r="781" spans="1:24" ht="18.75" customHeight="1">
      <c r="A781" s="175">
        <v>44218</v>
      </c>
      <c r="B781" s="50">
        <v>186.02369999999999</v>
      </c>
      <c r="C781" s="50">
        <v>261.12029999999999</v>
      </c>
      <c r="D781" s="50">
        <v>57.844000000000001</v>
      </c>
      <c r="E781" s="50">
        <v>21.91</v>
      </c>
      <c r="F781" s="51">
        <v>7.1000000000000002E-4</v>
      </c>
      <c r="G781" s="51">
        <v>1.209E-3</v>
      </c>
      <c r="H781" s="51">
        <v>1.856E-3</v>
      </c>
      <c r="I781" s="51">
        <v>4.3109999999999997E-3</v>
      </c>
      <c r="J781" s="51">
        <v>1.0855E-2</v>
      </c>
      <c r="K781" s="51">
        <v>7.6179999999999998E-3</v>
      </c>
      <c r="L781" s="51">
        <v>1.8466E-2</v>
      </c>
      <c r="M781" s="51">
        <v>1.856E-3</v>
      </c>
      <c r="N781" s="51">
        <v>2.7560000000000001E-2</v>
      </c>
      <c r="O781" s="52">
        <v>144.59630000000001</v>
      </c>
      <c r="P781" s="50">
        <v>1340</v>
      </c>
      <c r="Q781" s="52">
        <v>2085.39</v>
      </c>
      <c r="R781" s="50">
        <v>7216.5</v>
      </c>
      <c r="S781" s="30">
        <v>90.474999999999994</v>
      </c>
      <c r="T781" s="50">
        <v>6.4656000000000002</v>
      </c>
      <c r="U781" s="50">
        <v>6.4617000000000004</v>
      </c>
      <c r="V781" s="50" t="s">
        <v>379</v>
      </c>
      <c r="W781" s="22" t="s">
        <v>379</v>
      </c>
      <c r="X781" s="22" t="s">
        <v>379</v>
      </c>
    </row>
    <row r="782" spans="1:24" ht="18.75" customHeight="1">
      <c r="A782" s="175">
        <v>44217</v>
      </c>
      <c r="B782" s="50">
        <v>185.88390000000001</v>
      </c>
      <c r="C782" s="50">
        <v>260.91649999999998</v>
      </c>
      <c r="D782" s="50">
        <v>57.844000000000001</v>
      </c>
      <c r="E782" s="50">
        <v>21.32</v>
      </c>
      <c r="F782" s="51">
        <v>7.1000000000000002E-4</v>
      </c>
      <c r="G782" s="51">
        <v>1.189E-3</v>
      </c>
      <c r="H782" s="51">
        <v>1.8550000000000001E-3</v>
      </c>
      <c r="I782" s="51">
        <v>4.4539999999999996E-3</v>
      </c>
      <c r="J782" s="51">
        <v>1.1058E-2</v>
      </c>
      <c r="K782" s="51">
        <v>7.7559999999999999E-3</v>
      </c>
      <c r="L782" s="51">
        <v>1.8692E-2</v>
      </c>
      <c r="M782" s="51">
        <v>1.8550000000000001E-3</v>
      </c>
      <c r="N782" s="51">
        <v>2.7529999999999999E-2</v>
      </c>
      <c r="O782" s="52">
        <v>144.5497</v>
      </c>
      <c r="P782" s="50">
        <v>1340</v>
      </c>
      <c r="Q782" s="52">
        <v>2085.39</v>
      </c>
      <c r="R782" s="50">
        <v>7216.5</v>
      </c>
      <c r="S782" s="30">
        <v>90.498000000000005</v>
      </c>
      <c r="T782" s="50">
        <v>6.4790999999999999</v>
      </c>
      <c r="U782" s="50">
        <v>6.4808000000000003</v>
      </c>
      <c r="V782" s="50" t="s">
        <v>379</v>
      </c>
      <c r="W782" s="22" t="s">
        <v>379</v>
      </c>
      <c r="X782" s="22" t="s">
        <v>379</v>
      </c>
    </row>
    <row r="783" spans="1:24" ht="18.75" customHeight="1">
      <c r="A783" s="175">
        <v>44216</v>
      </c>
      <c r="B783" s="50">
        <v>185.79040000000001</v>
      </c>
      <c r="C783" s="50">
        <v>260.72320000000002</v>
      </c>
      <c r="D783" s="50">
        <v>57.844000000000001</v>
      </c>
      <c r="E783" s="50">
        <v>21.58</v>
      </c>
      <c r="F783" s="51">
        <v>7.3499999999999998E-4</v>
      </c>
      <c r="G783" s="51">
        <v>1.2700000000000001E-3</v>
      </c>
      <c r="H783" s="51">
        <v>1.9070000000000001E-3</v>
      </c>
      <c r="I783" s="51">
        <v>4.4060000000000002E-3</v>
      </c>
      <c r="J783" s="51">
        <v>1.0802000000000001E-2</v>
      </c>
      <c r="K783" s="51">
        <v>7.6160000000000004E-3</v>
      </c>
      <c r="L783" s="51">
        <v>1.8296E-2</v>
      </c>
      <c r="M783" s="51">
        <v>1.9070000000000001E-3</v>
      </c>
      <c r="N783" s="51">
        <v>2.7830000000000001E-2</v>
      </c>
      <c r="O783" s="52">
        <v>144.52610000000001</v>
      </c>
      <c r="P783" s="50">
        <v>1340</v>
      </c>
      <c r="Q783" s="52">
        <v>2085.39</v>
      </c>
      <c r="R783" s="50">
        <v>7216.5</v>
      </c>
      <c r="S783" s="30">
        <v>90.765000000000001</v>
      </c>
      <c r="T783" s="50">
        <v>6.4924999999999997</v>
      </c>
      <c r="U783" s="50">
        <v>6.4970999999999997</v>
      </c>
      <c r="V783" s="50" t="s">
        <v>379</v>
      </c>
      <c r="W783" s="22" t="s">
        <v>379</v>
      </c>
      <c r="X783" s="22" t="s">
        <v>379</v>
      </c>
    </row>
    <row r="784" spans="1:24" ht="18.75" customHeight="1">
      <c r="A784" s="175">
        <v>44215</v>
      </c>
      <c r="B784" s="50">
        <v>185.60679999999999</v>
      </c>
      <c r="C784" s="50">
        <v>260.49959999999999</v>
      </c>
      <c r="D784" s="50">
        <v>57.844000000000001</v>
      </c>
      <c r="E784" s="50">
        <v>23.24</v>
      </c>
      <c r="F784" s="51">
        <v>7.1000000000000002E-4</v>
      </c>
      <c r="G784" s="51">
        <v>1.31E-3</v>
      </c>
      <c r="H784" s="51">
        <v>1.9849999999999998E-3</v>
      </c>
      <c r="I784" s="51">
        <v>4.4539999999999996E-3</v>
      </c>
      <c r="J784" s="51">
        <v>1.0886E-2</v>
      </c>
      <c r="K784" s="51">
        <v>7.685E-3</v>
      </c>
      <c r="L784" s="51">
        <v>1.8338E-2</v>
      </c>
      <c r="M784" s="51">
        <v>1.9849999999999998E-3</v>
      </c>
      <c r="N784" s="51">
        <v>2.8080000000000001E-2</v>
      </c>
      <c r="O784" s="52">
        <v>144.4999</v>
      </c>
      <c r="P784" s="50">
        <v>1340</v>
      </c>
      <c r="Q784" s="52">
        <v>2085.39</v>
      </c>
      <c r="R784" s="50">
        <v>7216.5</v>
      </c>
      <c r="S784" s="30">
        <v>90.772000000000006</v>
      </c>
      <c r="T784" s="50">
        <v>6.4809000000000001</v>
      </c>
      <c r="U784" s="50">
        <v>6.4847000000000001</v>
      </c>
      <c r="V784" s="50" t="s">
        <v>379</v>
      </c>
      <c r="W784" s="22" t="s">
        <v>379</v>
      </c>
      <c r="X784" s="22" t="s">
        <v>379</v>
      </c>
    </row>
    <row r="785" spans="1:24" ht="18.75" customHeight="1">
      <c r="A785" s="175">
        <v>44214</v>
      </c>
      <c r="B785" s="50">
        <v>185.21420000000001</v>
      </c>
      <c r="C785" s="50">
        <v>260.35250000000002</v>
      </c>
      <c r="D785" s="50">
        <v>57.844000000000001</v>
      </c>
      <c r="E785" s="50">
        <v>24.34</v>
      </c>
      <c r="F785" s="51">
        <v>7.6099999999999996E-4</v>
      </c>
      <c r="G785" s="51">
        <v>1.33E-3</v>
      </c>
      <c r="H785" s="51">
        <v>2.0370000000000002E-3</v>
      </c>
      <c r="I785" s="51">
        <v>4.5009999999999998E-3</v>
      </c>
      <c r="J785" s="51">
        <v>1.0834999999999999E-2</v>
      </c>
      <c r="K785" s="51">
        <v>7.685E-3</v>
      </c>
      <c r="L785" s="51">
        <v>1.8331E-2</v>
      </c>
      <c r="M785" s="51">
        <v>2.0370000000000002E-3</v>
      </c>
      <c r="N785" s="51">
        <v>2.826E-2</v>
      </c>
      <c r="O785" s="52">
        <v>144.43770000000001</v>
      </c>
      <c r="P785" s="50">
        <v>1340</v>
      </c>
      <c r="Q785" s="52">
        <v>2085.39</v>
      </c>
      <c r="R785" s="50">
        <v>7216.5</v>
      </c>
      <c r="S785" s="30">
        <v>90.239000000000004</v>
      </c>
      <c r="T785" s="50">
        <v>6.4744999999999999</v>
      </c>
      <c r="U785" s="50">
        <v>6.4642999999999997</v>
      </c>
      <c r="V785" s="50" t="s">
        <v>379</v>
      </c>
      <c r="W785" s="22" t="s">
        <v>379</v>
      </c>
      <c r="X785" s="22" t="s">
        <v>379</v>
      </c>
    </row>
    <row r="786" spans="1:24" ht="18.75" customHeight="1">
      <c r="A786" s="175">
        <v>44211</v>
      </c>
      <c r="B786" s="50">
        <v>185.21420000000001</v>
      </c>
      <c r="C786" s="50">
        <v>260.35250000000002</v>
      </c>
      <c r="D786" s="50">
        <v>57.844000000000001</v>
      </c>
      <c r="E786" s="50">
        <v>24.34</v>
      </c>
      <c r="F786" s="51">
        <v>7.6099999999999996E-4</v>
      </c>
      <c r="G786" s="51">
        <v>1.33E-3</v>
      </c>
      <c r="H786" s="51">
        <v>2.0370000000000002E-3</v>
      </c>
      <c r="I786" s="51">
        <v>4.5009999999999998E-3</v>
      </c>
      <c r="J786" s="51">
        <v>1.0834999999999999E-2</v>
      </c>
      <c r="K786" s="51">
        <v>7.685E-3</v>
      </c>
      <c r="L786" s="51">
        <v>1.8331E-2</v>
      </c>
      <c r="M786" s="51">
        <v>2.0370000000000002E-3</v>
      </c>
      <c r="N786" s="51">
        <v>2.7629999999999998E-2</v>
      </c>
      <c r="O786" s="52">
        <v>144.3656</v>
      </c>
      <c r="P786" s="50">
        <v>1340</v>
      </c>
      <c r="Q786" s="52">
        <v>2085.39</v>
      </c>
      <c r="R786" s="50">
        <v>7216.5</v>
      </c>
      <c r="S786" s="30">
        <v>90.355000000000004</v>
      </c>
      <c r="T786" s="50">
        <v>6.4683000000000002</v>
      </c>
      <c r="U786" s="50">
        <v>6.4669999999999996</v>
      </c>
      <c r="V786" s="50" t="s">
        <v>379</v>
      </c>
      <c r="W786" s="22" t="s">
        <v>379</v>
      </c>
      <c r="X786" s="22" t="s">
        <v>379</v>
      </c>
    </row>
    <row r="787" spans="1:24" ht="18.75" customHeight="1">
      <c r="A787" s="175">
        <v>44210</v>
      </c>
      <c r="B787" s="50">
        <v>184.9401</v>
      </c>
      <c r="C787" s="50">
        <v>259.12639999999999</v>
      </c>
      <c r="D787" s="50">
        <v>57.844000000000001</v>
      </c>
      <c r="E787" s="50">
        <v>23.25</v>
      </c>
      <c r="F787" s="51">
        <v>7.3499999999999998E-4</v>
      </c>
      <c r="G787" s="51">
        <v>1.39E-3</v>
      </c>
      <c r="H787" s="51">
        <v>2.2169999999999998E-3</v>
      </c>
      <c r="I787" s="51">
        <v>4.836E-3</v>
      </c>
      <c r="J787" s="51">
        <v>1.1292E-2</v>
      </c>
      <c r="K787" s="51">
        <v>8.1480000000000007E-3</v>
      </c>
      <c r="L787" s="51">
        <v>1.8719E-2</v>
      </c>
      <c r="M787" s="51">
        <v>2.2169999999999998E-3</v>
      </c>
      <c r="N787" s="51">
        <v>2.7199999999999998E-2</v>
      </c>
      <c r="O787" s="52">
        <v>144.2962</v>
      </c>
      <c r="P787" s="50">
        <v>1340</v>
      </c>
      <c r="Q787" s="52">
        <v>2085.39</v>
      </c>
      <c r="R787" s="50">
        <v>7216.5</v>
      </c>
      <c r="S787" s="30">
        <v>90.093000000000004</v>
      </c>
      <c r="T787" s="50">
        <v>6.4635999999999996</v>
      </c>
      <c r="U787" s="50">
        <v>6.4424000000000001</v>
      </c>
      <c r="V787" s="50" t="s">
        <v>379</v>
      </c>
      <c r="W787" s="22" t="s">
        <v>379</v>
      </c>
      <c r="X787" s="22" t="s">
        <v>379</v>
      </c>
    </row>
    <row r="788" spans="1:24" ht="18.75" customHeight="1">
      <c r="A788" s="175">
        <v>44209</v>
      </c>
      <c r="B788" s="50">
        <v>184.99119999999999</v>
      </c>
      <c r="C788" s="50">
        <v>258.32220000000001</v>
      </c>
      <c r="D788" s="50">
        <v>57.844000000000001</v>
      </c>
      <c r="E788" s="50">
        <v>22.21</v>
      </c>
      <c r="F788" s="51">
        <v>8.1099999999999998E-4</v>
      </c>
      <c r="G788" s="51">
        <v>1.4300000000000001E-3</v>
      </c>
      <c r="H788" s="51">
        <v>2.1909999999999998E-3</v>
      </c>
      <c r="I788" s="51">
        <v>4.6909999999999999E-3</v>
      </c>
      <c r="J788" s="51">
        <v>1.0832E-2</v>
      </c>
      <c r="K788" s="51">
        <v>7.8440000000000003E-3</v>
      </c>
      <c r="L788" s="51">
        <v>1.8155000000000001E-2</v>
      </c>
      <c r="M788" s="51">
        <v>2.1909999999999998E-3</v>
      </c>
      <c r="N788" s="51">
        <v>2.6780000000000002E-2</v>
      </c>
      <c r="O788" s="52">
        <v>144.20529999999999</v>
      </c>
      <c r="P788" s="50">
        <v>1340</v>
      </c>
      <c r="Q788" s="52">
        <v>2085.39</v>
      </c>
      <c r="R788" s="50">
        <v>7216.5</v>
      </c>
      <c r="S788" s="30">
        <v>90.465000000000003</v>
      </c>
      <c r="T788" s="50">
        <v>6.4813999999999998</v>
      </c>
      <c r="U788" s="50">
        <v>6.4794</v>
      </c>
      <c r="V788" s="50" t="s">
        <v>379</v>
      </c>
      <c r="W788" s="22" t="s">
        <v>379</v>
      </c>
      <c r="X788" s="22" t="s">
        <v>379</v>
      </c>
    </row>
    <row r="789" spans="1:24" ht="18.75" customHeight="1">
      <c r="A789" s="175">
        <v>44208</v>
      </c>
      <c r="B789" s="50">
        <v>184.65440000000001</v>
      </c>
      <c r="C789" s="50">
        <v>259.23230000000001</v>
      </c>
      <c r="D789" s="50">
        <v>57.844000000000001</v>
      </c>
      <c r="E789" s="50">
        <v>23.33</v>
      </c>
      <c r="F789" s="51">
        <v>7.6099999999999996E-4</v>
      </c>
      <c r="G789" s="51">
        <v>1.449E-3</v>
      </c>
      <c r="H789" s="51">
        <v>2.3219999999999998E-3</v>
      </c>
      <c r="I789" s="51">
        <v>4.9940000000000002E-3</v>
      </c>
      <c r="J789" s="51">
        <v>1.1291000000000001E-2</v>
      </c>
      <c r="K789" s="51">
        <v>8.3090000000000004E-3</v>
      </c>
      <c r="L789" s="51">
        <v>1.8719E-2</v>
      </c>
      <c r="M789" s="51">
        <v>2.3219999999999998E-3</v>
      </c>
      <c r="N789" s="51">
        <v>2.741E-2</v>
      </c>
      <c r="O789" s="52">
        <v>144.13730000000001</v>
      </c>
      <c r="P789" s="50">
        <v>1340</v>
      </c>
      <c r="Q789" s="52">
        <v>2085.39</v>
      </c>
      <c r="R789" s="50">
        <v>7216.5</v>
      </c>
      <c r="S789" s="30">
        <v>90.097999999999999</v>
      </c>
      <c r="T789" s="50">
        <v>6.4745999999999997</v>
      </c>
      <c r="U789" s="50">
        <v>6.4649000000000001</v>
      </c>
      <c r="V789" s="50" t="s">
        <v>379</v>
      </c>
      <c r="W789" s="22" t="s">
        <v>379</v>
      </c>
      <c r="X789" s="22" t="s">
        <v>379</v>
      </c>
    </row>
    <row r="790" spans="1:24" ht="18.75" customHeight="1">
      <c r="A790" s="175">
        <v>44207</v>
      </c>
      <c r="B790" s="50">
        <v>184.68180000000001</v>
      </c>
      <c r="C790" s="50">
        <v>259.64089999999999</v>
      </c>
      <c r="D790" s="50">
        <v>57.844000000000001</v>
      </c>
      <c r="E790" s="50">
        <v>24.08</v>
      </c>
      <c r="F790" s="51">
        <v>8.1099999999999998E-4</v>
      </c>
      <c r="G790" s="51">
        <v>1.449E-3</v>
      </c>
      <c r="H790" s="51">
        <v>2.2430000000000002E-3</v>
      </c>
      <c r="I790" s="51">
        <v>5.058E-3</v>
      </c>
      <c r="J790" s="51">
        <v>1.146E-2</v>
      </c>
      <c r="K790" s="51">
        <v>8.4250000000000002E-3</v>
      </c>
      <c r="L790" s="51">
        <v>1.8832000000000002E-2</v>
      </c>
      <c r="M790" s="51">
        <v>2.2430000000000002E-3</v>
      </c>
      <c r="N790" s="51">
        <v>2.7730000000000001E-2</v>
      </c>
      <c r="O790" s="52">
        <v>144.0078</v>
      </c>
      <c r="P790" s="50">
        <v>1340</v>
      </c>
      <c r="Q790" s="52">
        <v>2085.39</v>
      </c>
      <c r="R790" s="50">
        <v>7216.5</v>
      </c>
      <c r="S790" s="30">
        <v>89.825999999999993</v>
      </c>
      <c r="T790" s="50">
        <v>6.4782999999999999</v>
      </c>
      <c r="U790" s="50">
        <v>6.4714</v>
      </c>
      <c r="V790" s="50" t="s">
        <v>379</v>
      </c>
      <c r="W790" s="22" t="s">
        <v>379</v>
      </c>
      <c r="X790" s="22" t="s">
        <v>379</v>
      </c>
    </row>
    <row r="791" spans="1:24" ht="18.75" customHeight="1">
      <c r="A791" s="175">
        <v>44204</v>
      </c>
      <c r="B791" s="50">
        <v>184.73</v>
      </c>
      <c r="C791" s="50">
        <v>260.40989999999999</v>
      </c>
      <c r="D791" s="50">
        <v>57.844000000000001</v>
      </c>
      <c r="E791" s="50">
        <v>21.56</v>
      </c>
      <c r="F791" s="51">
        <v>7.1000000000000002E-4</v>
      </c>
      <c r="G791" s="51">
        <v>1.3290000000000001E-3</v>
      </c>
      <c r="H791" s="51">
        <v>2.1879999999999998E-3</v>
      </c>
      <c r="I791" s="51">
        <v>4.8329999999999996E-3</v>
      </c>
      <c r="J791" s="51">
        <v>1.1153E-2</v>
      </c>
      <c r="K791" s="51">
        <v>8.0979999999999993E-3</v>
      </c>
      <c r="L791" s="51">
        <v>1.8733E-2</v>
      </c>
      <c r="M791" s="51">
        <v>2.1879999999999998E-3</v>
      </c>
      <c r="N791" s="51">
        <v>2.759E-2</v>
      </c>
      <c r="O791" s="52">
        <v>143.9539</v>
      </c>
      <c r="P791" s="50">
        <v>1340</v>
      </c>
      <c r="Q791" s="52">
        <v>2085.39</v>
      </c>
      <c r="R791" s="50">
        <v>7216.5</v>
      </c>
      <c r="S791" s="30">
        <v>89.53</v>
      </c>
      <c r="T791" s="50">
        <v>6.4629000000000003</v>
      </c>
      <c r="U791" s="50">
        <v>6.4497999999999998</v>
      </c>
      <c r="V791" s="50" t="s">
        <v>379</v>
      </c>
      <c r="W791" s="22" t="s">
        <v>379</v>
      </c>
      <c r="X791" s="22" t="s">
        <v>379</v>
      </c>
    </row>
    <row r="792" spans="1:24" ht="18.75" customHeight="1">
      <c r="A792" s="175">
        <v>44203</v>
      </c>
      <c r="B792" s="50">
        <v>185.2816</v>
      </c>
      <c r="C792" s="50">
        <v>261.35849999999999</v>
      </c>
      <c r="D792" s="50">
        <v>57.844000000000001</v>
      </c>
      <c r="E792" s="50">
        <v>22.37</v>
      </c>
      <c r="F792" s="51">
        <v>7.8600000000000002E-4</v>
      </c>
      <c r="G792" s="51">
        <v>1.369E-3</v>
      </c>
      <c r="H792" s="51">
        <v>2.1320000000000002E-3</v>
      </c>
      <c r="I792" s="51">
        <v>4.5919999999999997E-3</v>
      </c>
      <c r="J792" s="51">
        <v>1.0795000000000001E-2</v>
      </c>
      <c r="K792" s="51">
        <v>7.7479999999999997E-3</v>
      </c>
      <c r="L792" s="51">
        <v>1.8526999999999998E-2</v>
      </c>
      <c r="M792" s="51">
        <v>2.1320000000000002E-3</v>
      </c>
      <c r="N792" s="51">
        <v>2.7519999999999999E-2</v>
      </c>
      <c r="O792" s="52">
        <v>143.83619999999999</v>
      </c>
      <c r="P792" s="50">
        <v>1340</v>
      </c>
      <c r="Q792" s="52">
        <v>2085.39</v>
      </c>
      <c r="R792" s="50">
        <v>7216.5</v>
      </c>
      <c r="S792" s="30">
        <v>89.436000000000007</v>
      </c>
      <c r="T792" s="50">
        <v>6.4561000000000002</v>
      </c>
      <c r="U792" s="50">
        <v>6.4370000000000003</v>
      </c>
      <c r="V792" s="50" t="s">
        <v>379</v>
      </c>
      <c r="W792" s="22" t="s">
        <v>379</v>
      </c>
      <c r="X792" s="22" t="s">
        <v>379</v>
      </c>
    </row>
    <row r="793" spans="1:24" ht="18.75" customHeight="1">
      <c r="A793" s="175">
        <v>44202</v>
      </c>
      <c r="B793" s="50">
        <v>185.66810000000001</v>
      </c>
      <c r="C793" s="50">
        <v>262.16719999999998</v>
      </c>
      <c r="D793" s="50">
        <v>57.844000000000001</v>
      </c>
      <c r="E793" s="50">
        <v>25.07</v>
      </c>
      <c r="F793" s="51">
        <v>8.1099999999999998E-4</v>
      </c>
      <c r="G793" s="51">
        <v>1.369E-3</v>
      </c>
      <c r="H793" s="51">
        <v>1.9970000000000001E-3</v>
      </c>
      <c r="I793" s="51">
        <v>4.2579999999999996E-3</v>
      </c>
      <c r="J793" s="51">
        <v>1.0355E-2</v>
      </c>
      <c r="K793" s="51">
        <v>7.3309999999999998E-3</v>
      </c>
      <c r="L793" s="51">
        <v>1.814E-2</v>
      </c>
      <c r="M793" s="51">
        <v>1.9970000000000001E-3</v>
      </c>
      <c r="N793" s="51">
        <v>2.7859999999999999E-2</v>
      </c>
      <c r="O793" s="52">
        <v>143.74629999999999</v>
      </c>
      <c r="P793" s="50">
        <v>1340</v>
      </c>
      <c r="Q793" s="52">
        <v>2085.39</v>
      </c>
      <c r="R793" s="50">
        <v>7216.5</v>
      </c>
      <c r="S793" s="30">
        <v>89.869</v>
      </c>
      <c r="T793" s="50">
        <v>6.4615</v>
      </c>
      <c r="U793" s="50">
        <v>6.4550999999999998</v>
      </c>
      <c r="V793" s="50" t="s">
        <v>379</v>
      </c>
      <c r="W793" s="22" t="s">
        <v>379</v>
      </c>
      <c r="X793" s="22" t="s">
        <v>379</v>
      </c>
    </row>
    <row r="794" spans="1:24" ht="18.75" customHeight="1">
      <c r="A794" s="175">
        <v>44201</v>
      </c>
      <c r="B794" s="50">
        <v>186.33709999999999</v>
      </c>
      <c r="C794" s="50">
        <v>262.55009999999999</v>
      </c>
      <c r="D794" s="50">
        <v>57.969000000000001</v>
      </c>
      <c r="E794" s="50">
        <v>25.34</v>
      </c>
      <c r="F794" s="51">
        <v>7.6099999999999996E-4</v>
      </c>
      <c r="G794" s="51">
        <v>1.2110000000000001E-3</v>
      </c>
      <c r="H794" s="51">
        <v>1.7030000000000001E-3</v>
      </c>
      <c r="I794" s="51">
        <v>3.7659999999999998E-3</v>
      </c>
      <c r="J794" s="51">
        <v>9.5490000000000002E-3</v>
      </c>
      <c r="K794" s="51">
        <v>6.6629999999999997E-3</v>
      </c>
      <c r="L794" s="51">
        <v>1.7080999999999999E-2</v>
      </c>
      <c r="M794" s="51">
        <v>1.7030000000000001E-3</v>
      </c>
      <c r="N794" s="51">
        <v>2.8400000000000002E-2</v>
      </c>
      <c r="O794" s="52">
        <v>143.55330000000001</v>
      </c>
      <c r="P794" s="50">
        <v>1340</v>
      </c>
      <c r="Q794" s="52">
        <v>2085.39</v>
      </c>
      <c r="R794" s="50">
        <v>7216.5</v>
      </c>
      <c r="S794" s="30">
        <v>89.936999999999998</v>
      </c>
      <c r="T794" s="50">
        <v>6.5271999999999997</v>
      </c>
      <c r="U794" s="50">
        <v>6.5027999999999997</v>
      </c>
      <c r="V794" s="50" t="s">
        <v>379</v>
      </c>
      <c r="W794" s="22" t="s">
        <v>379</v>
      </c>
      <c r="X794" s="22" t="s">
        <v>379</v>
      </c>
    </row>
    <row r="795" spans="1:24" ht="18.75" customHeight="1">
      <c r="A795" s="175">
        <v>44200</v>
      </c>
      <c r="B795" s="50">
        <v>186.56819999999999</v>
      </c>
      <c r="C795" s="50">
        <v>262.49239999999998</v>
      </c>
      <c r="D795" s="50">
        <v>58.155999999999999</v>
      </c>
      <c r="E795" s="50">
        <v>26.97</v>
      </c>
      <c r="F795" s="51">
        <v>6.3400000000000001E-4</v>
      </c>
      <c r="G795" s="51">
        <v>1.132E-3</v>
      </c>
      <c r="H795" s="51">
        <v>1.5690000000000001E-3</v>
      </c>
      <c r="I795" s="51">
        <v>3.4970000000000001E-3</v>
      </c>
      <c r="J795" s="51">
        <v>9.1319999999999995E-3</v>
      </c>
      <c r="K795" s="51">
        <v>6.319E-3</v>
      </c>
      <c r="L795" s="51">
        <v>1.6556000000000001E-2</v>
      </c>
      <c r="M795" s="51">
        <v>1.5690000000000001E-3</v>
      </c>
      <c r="N795" s="51">
        <v>2.8660000000000001E-2</v>
      </c>
      <c r="O795" s="52">
        <v>143.55330000000001</v>
      </c>
      <c r="P795" s="50">
        <v>1340</v>
      </c>
      <c r="Q795" s="52">
        <v>2085.39</v>
      </c>
      <c r="R795" s="50">
        <v>7216.5</v>
      </c>
      <c r="S795" s="30">
        <v>89.936999999999998</v>
      </c>
      <c r="T795" s="50">
        <v>6.5271999999999997</v>
      </c>
      <c r="U795" s="50">
        <v>6.5027999999999997</v>
      </c>
      <c r="V795" s="50" t="s">
        <v>379</v>
      </c>
      <c r="W795" s="22" t="s">
        <v>379</v>
      </c>
      <c r="X795" s="22" t="s">
        <v>379</v>
      </c>
    </row>
    <row r="796" spans="1:24" ht="18.75" customHeight="1">
      <c r="A796" s="175">
        <v>44197</v>
      </c>
      <c r="B796" s="50">
        <v>186.6078</v>
      </c>
      <c r="C796" s="50">
        <v>262.0215</v>
      </c>
      <c r="D796" s="50">
        <v>58.155999999999999</v>
      </c>
      <c r="E796" s="50">
        <v>22.75</v>
      </c>
      <c r="F796" s="51">
        <v>5.8299999999999997E-4</v>
      </c>
      <c r="G796" s="51">
        <v>1.2110000000000001E-3</v>
      </c>
      <c r="H796" s="51">
        <v>1.6490000000000001E-3</v>
      </c>
      <c r="I796" s="51">
        <v>3.6080000000000001E-3</v>
      </c>
      <c r="J796" s="51">
        <v>9.1319999999999995E-3</v>
      </c>
      <c r="K796" s="51">
        <v>6.4330000000000003E-3</v>
      </c>
      <c r="L796" s="51">
        <v>1.6448999999999998E-2</v>
      </c>
      <c r="M796" s="51">
        <v>1.6490000000000001E-3</v>
      </c>
      <c r="N796" s="51">
        <v>2.8160000000000001E-2</v>
      </c>
      <c r="O796" s="52">
        <v>143.536</v>
      </c>
      <c r="P796" s="50">
        <v>1280</v>
      </c>
      <c r="Q796" s="52">
        <v>2044.95</v>
      </c>
      <c r="R796" s="50">
        <v>7183</v>
      </c>
      <c r="S796" s="30">
        <v>89.68</v>
      </c>
      <c r="T796" s="50">
        <v>6.5232000000000001</v>
      </c>
      <c r="U796" s="50">
        <v>6.5061999999999998</v>
      </c>
      <c r="V796" s="50" t="s">
        <v>379</v>
      </c>
      <c r="W796" s="22" t="s">
        <v>379</v>
      </c>
      <c r="X796" s="22" t="s">
        <v>379</v>
      </c>
    </row>
    <row r="797" spans="1:24" ht="18.75" customHeight="1">
      <c r="A797" s="175">
        <v>44196</v>
      </c>
      <c r="B797" s="50">
        <v>186.6078</v>
      </c>
      <c r="C797" s="50">
        <v>262.0215</v>
      </c>
      <c r="D797" s="50">
        <v>58.155999999999999</v>
      </c>
      <c r="E797" s="50">
        <v>22.75</v>
      </c>
      <c r="F797" s="51">
        <v>5.8299999999999997E-4</v>
      </c>
      <c r="G797" s="51">
        <v>1.2110000000000001E-3</v>
      </c>
      <c r="H797" s="51">
        <v>1.6490000000000001E-3</v>
      </c>
      <c r="I797" s="51">
        <v>3.6080000000000001E-3</v>
      </c>
      <c r="J797" s="51">
        <v>9.1319999999999995E-3</v>
      </c>
      <c r="K797" s="51">
        <v>6.4330000000000003E-3</v>
      </c>
      <c r="L797" s="51">
        <v>1.6448999999999998E-2</v>
      </c>
      <c r="M797" s="51">
        <v>1.6490000000000001E-3</v>
      </c>
      <c r="N797" s="51">
        <v>2.8160000000000001E-2</v>
      </c>
      <c r="O797" s="52">
        <v>143.49619999999999</v>
      </c>
      <c r="P797" s="50">
        <v>1280</v>
      </c>
      <c r="Q797" s="52">
        <v>2044.95</v>
      </c>
      <c r="R797" s="50">
        <v>7183</v>
      </c>
      <c r="S797" s="30">
        <v>89.994</v>
      </c>
      <c r="T797" s="50">
        <v>6.5308000000000002</v>
      </c>
      <c r="U797" s="50">
        <v>6.5179999999999998</v>
      </c>
      <c r="V797" s="50" t="s">
        <v>379</v>
      </c>
      <c r="W797" s="22" t="s">
        <v>379</v>
      </c>
      <c r="X797" s="22" t="s">
        <v>379</v>
      </c>
    </row>
    <row r="798" spans="1:24" ht="18.75" customHeight="1">
      <c r="A798" s="175">
        <v>44195</v>
      </c>
      <c r="B798" s="50">
        <v>186.46899999999999</v>
      </c>
      <c r="C798" s="50">
        <v>261.9502</v>
      </c>
      <c r="D798" s="50">
        <v>58.155999999999999</v>
      </c>
      <c r="E798" s="50">
        <v>22.77</v>
      </c>
      <c r="F798" s="51">
        <v>7.1000000000000002E-4</v>
      </c>
      <c r="G798" s="51">
        <v>1.2110000000000001E-3</v>
      </c>
      <c r="H798" s="51">
        <v>1.6479999999999999E-3</v>
      </c>
      <c r="I798" s="51">
        <v>3.6709999999999998E-3</v>
      </c>
      <c r="J798" s="51">
        <v>9.2309999999999996E-3</v>
      </c>
      <c r="K798" s="51">
        <v>6.502E-3</v>
      </c>
      <c r="L798" s="51">
        <v>1.6556000000000001E-2</v>
      </c>
      <c r="M798" s="51">
        <v>1.6479999999999999E-3</v>
      </c>
      <c r="N798" s="51">
        <v>2.8219999999999999E-2</v>
      </c>
      <c r="O798" s="52">
        <v>143.5129</v>
      </c>
      <c r="P798" s="50">
        <v>1280</v>
      </c>
      <c r="Q798" s="52">
        <v>2044.95</v>
      </c>
      <c r="R798" s="50">
        <v>7183</v>
      </c>
      <c r="S798" s="30">
        <v>90.337000000000003</v>
      </c>
      <c r="T798" s="50">
        <v>6.5370999999999997</v>
      </c>
      <c r="U798" s="50">
        <v>6.5331999999999999</v>
      </c>
      <c r="V798" s="50" t="s">
        <v>379</v>
      </c>
      <c r="W798" s="22" t="s">
        <v>379</v>
      </c>
      <c r="X798" s="22" t="s">
        <v>379</v>
      </c>
    </row>
    <row r="799" spans="1:24" ht="18.75" customHeight="1">
      <c r="A799" s="175">
        <v>44194</v>
      </c>
      <c r="B799" s="50">
        <v>186.43049999999999</v>
      </c>
      <c r="C799" s="50">
        <v>261.93630000000002</v>
      </c>
      <c r="D799" s="50">
        <v>58.155999999999999</v>
      </c>
      <c r="E799" s="50">
        <v>23.08</v>
      </c>
      <c r="F799" s="51">
        <v>8.6200000000000003E-4</v>
      </c>
      <c r="G799" s="51">
        <v>1.25E-3</v>
      </c>
      <c r="H799" s="51">
        <v>1.6999999999999999E-3</v>
      </c>
      <c r="I799" s="51">
        <v>3.7820000000000002E-3</v>
      </c>
      <c r="J799" s="51">
        <v>9.3640000000000008E-3</v>
      </c>
      <c r="K799" s="51">
        <v>6.4349999999999997E-3</v>
      </c>
      <c r="L799" s="51">
        <v>1.6750000000000001E-2</v>
      </c>
      <c r="M799" s="51">
        <v>1.6999999999999999E-3</v>
      </c>
      <c r="N799" s="51">
        <v>2.8469999999999999E-2</v>
      </c>
      <c r="O799" s="52">
        <v>143.53380000000001</v>
      </c>
      <c r="P799" s="50">
        <v>1280</v>
      </c>
      <c r="Q799" s="52">
        <v>2044.95</v>
      </c>
      <c r="R799" s="50">
        <v>7183</v>
      </c>
      <c r="S799" s="30">
        <v>90.222999999999999</v>
      </c>
      <c r="T799" s="50">
        <v>6.5418000000000003</v>
      </c>
      <c r="U799" s="50">
        <v>6.5103999999999997</v>
      </c>
      <c r="V799" s="50" t="s">
        <v>379</v>
      </c>
      <c r="W799" s="22" t="s">
        <v>379</v>
      </c>
      <c r="X799" s="22" t="s">
        <v>379</v>
      </c>
    </row>
    <row r="800" spans="1:24" ht="18.75" customHeight="1">
      <c r="A800" s="175">
        <v>44193</v>
      </c>
      <c r="B800" s="50">
        <v>186.4426</v>
      </c>
      <c r="C800" s="50">
        <v>261.91300000000001</v>
      </c>
      <c r="D800" s="50">
        <v>58.155999999999999</v>
      </c>
      <c r="E800" s="50">
        <v>21.7</v>
      </c>
      <c r="F800" s="51">
        <v>8.3699999999999996E-4</v>
      </c>
      <c r="G800" s="51">
        <v>1.189E-3</v>
      </c>
      <c r="H800" s="51">
        <v>1.647E-3</v>
      </c>
      <c r="I800" s="51">
        <v>3.542E-3</v>
      </c>
      <c r="J800" s="51">
        <v>9.2309999999999996E-3</v>
      </c>
      <c r="K800" s="51">
        <v>6.3889999999999997E-3</v>
      </c>
      <c r="L800" s="51">
        <v>1.6589E-2</v>
      </c>
      <c r="M800" s="51">
        <v>1.647E-3</v>
      </c>
      <c r="N800" s="51">
        <v>2.8459999999999999E-2</v>
      </c>
      <c r="O800" s="52">
        <v>143.51570000000001</v>
      </c>
      <c r="P800" s="50">
        <v>1280</v>
      </c>
      <c r="Q800" s="52">
        <v>2044.95</v>
      </c>
      <c r="R800" s="50">
        <v>7183</v>
      </c>
      <c r="S800" s="30">
        <v>90.322999999999993</v>
      </c>
      <c r="T800" s="50">
        <v>6.53</v>
      </c>
      <c r="U800" s="50">
        <v>6.5178000000000003</v>
      </c>
      <c r="V800" s="50" t="s">
        <v>379</v>
      </c>
      <c r="W800" s="22" t="s">
        <v>379</v>
      </c>
      <c r="X800" s="22" t="s">
        <v>379</v>
      </c>
    </row>
    <row r="801" spans="1:24" ht="18.75" customHeight="1">
      <c r="A801" s="175">
        <v>44190</v>
      </c>
      <c r="B801" s="50">
        <v>186.38900000000001</v>
      </c>
      <c r="C801" s="50">
        <v>261.71019999999999</v>
      </c>
      <c r="D801" s="50">
        <v>58.155999999999999</v>
      </c>
      <c r="E801" s="50">
        <v>21.53</v>
      </c>
      <c r="F801" s="51">
        <v>8.1099999999999998E-4</v>
      </c>
      <c r="G801" s="51">
        <v>1.189E-3</v>
      </c>
      <c r="H801" s="51">
        <v>1.6459999999999999E-3</v>
      </c>
      <c r="I801" s="51">
        <v>3.6219999999999998E-3</v>
      </c>
      <c r="J801" s="51">
        <v>9.2309999999999996E-3</v>
      </c>
      <c r="K801" s="51">
        <v>6.4349999999999997E-3</v>
      </c>
      <c r="L801" s="51">
        <v>1.6601999999999999E-2</v>
      </c>
      <c r="M801" s="51">
        <v>1.6459999999999999E-3</v>
      </c>
      <c r="N801" s="51">
        <v>2.8760000000000001E-2</v>
      </c>
      <c r="O801" s="52">
        <v>143.50409999999999</v>
      </c>
      <c r="P801" s="50">
        <v>1280</v>
      </c>
      <c r="Q801" s="52">
        <v>2044.95</v>
      </c>
      <c r="R801" s="50">
        <v>7183</v>
      </c>
      <c r="S801" s="30">
        <v>90.412999999999997</v>
      </c>
      <c r="T801" s="50">
        <v>6.5406000000000004</v>
      </c>
      <c r="U801" s="50">
        <v>6.5339</v>
      </c>
      <c r="V801" s="50" t="s">
        <v>379</v>
      </c>
      <c r="W801" s="22" t="s">
        <v>379</v>
      </c>
      <c r="X801" s="22" t="s">
        <v>379</v>
      </c>
    </row>
    <row r="802" spans="1:24" ht="18.75" customHeight="1">
      <c r="A802" s="175">
        <v>44189</v>
      </c>
      <c r="B802" s="50">
        <v>186.38900000000001</v>
      </c>
      <c r="C802" s="50">
        <v>261.71019999999999</v>
      </c>
      <c r="D802" s="50">
        <v>58.155999999999999</v>
      </c>
      <c r="E802" s="50">
        <v>21.53</v>
      </c>
      <c r="F802" s="51">
        <v>8.1099999999999998E-4</v>
      </c>
      <c r="G802" s="51">
        <v>1.189E-3</v>
      </c>
      <c r="H802" s="51">
        <v>1.6459999999999999E-3</v>
      </c>
      <c r="I802" s="51">
        <v>3.6219999999999998E-3</v>
      </c>
      <c r="J802" s="51">
        <v>9.2309999999999996E-3</v>
      </c>
      <c r="K802" s="51">
        <v>6.4349999999999997E-3</v>
      </c>
      <c r="L802" s="51">
        <v>1.6601999999999999E-2</v>
      </c>
      <c r="M802" s="51">
        <v>1.6459999999999999E-3</v>
      </c>
      <c r="N802" s="51">
        <v>2.903E-2</v>
      </c>
      <c r="O802" s="52">
        <v>143.45939999999999</v>
      </c>
      <c r="P802" s="50">
        <v>1280</v>
      </c>
      <c r="Q802" s="52">
        <v>2044.95</v>
      </c>
      <c r="R802" s="50">
        <v>7183</v>
      </c>
      <c r="S802" s="30">
        <v>90.653999999999996</v>
      </c>
      <c r="T802" s="50">
        <v>6.5429000000000004</v>
      </c>
      <c r="U802" s="50">
        <v>6.5400999999999998</v>
      </c>
      <c r="V802" s="50" t="s">
        <v>379</v>
      </c>
      <c r="W802" s="22" t="s">
        <v>379</v>
      </c>
      <c r="X802" s="22" t="s">
        <v>379</v>
      </c>
    </row>
    <row r="803" spans="1:24" ht="18.75" customHeight="1">
      <c r="A803" s="175">
        <v>44188</v>
      </c>
      <c r="B803" s="50">
        <v>186.22730000000001</v>
      </c>
      <c r="C803" s="50">
        <v>261.6234</v>
      </c>
      <c r="D803" s="50">
        <v>58.155999999999999</v>
      </c>
      <c r="E803" s="50">
        <v>23.31</v>
      </c>
      <c r="F803" s="51">
        <v>7.8600000000000002E-4</v>
      </c>
      <c r="G803" s="51">
        <v>1.1689999999999999E-3</v>
      </c>
      <c r="H803" s="51">
        <v>1.671E-3</v>
      </c>
      <c r="I803" s="51">
        <v>3.702E-3</v>
      </c>
      <c r="J803" s="51">
        <v>9.4299999999999991E-3</v>
      </c>
      <c r="K803" s="51">
        <v>6.5500000000000003E-3</v>
      </c>
      <c r="L803" s="51">
        <v>1.6809999999999999E-2</v>
      </c>
      <c r="M803" s="51">
        <v>1.671E-3</v>
      </c>
      <c r="N803" s="51">
        <v>2.8819999999999998E-2</v>
      </c>
      <c r="O803" s="52">
        <v>143.41900000000001</v>
      </c>
      <c r="P803" s="50">
        <v>1280</v>
      </c>
      <c r="Q803" s="52">
        <v>2044.95</v>
      </c>
      <c r="R803" s="50">
        <v>7183</v>
      </c>
      <c r="S803" s="30">
        <v>90.043000000000006</v>
      </c>
      <c r="T803" s="50">
        <v>6.5496999999999996</v>
      </c>
      <c r="U803" s="50">
        <v>6.5358999999999998</v>
      </c>
      <c r="V803" s="50" t="s">
        <v>379</v>
      </c>
      <c r="W803" s="22" t="s">
        <v>379</v>
      </c>
      <c r="X803" s="22" t="s">
        <v>379</v>
      </c>
    </row>
    <row r="804" spans="1:24" ht="18.75" customHeight="1">
      <c r="A804" s="175">
        <v>44187</v>
      </c>
      <c r="B804" s="50">
        <v>186.42519999999999</v>
      </c>
      <c r="C804" s="50">
        <v>261.58179999999999</v>
      </c>
      <c r="D804" s="50">
        <v>58.155999999999999</v>
      </c>
      <c r="E804" s="50">
        <v>24.23</v>
      </c>
      <c r="F804" s="51">
        <v>7.6099999999999996E-4</v>
      </c>
      <c r="G804" s="51">
        <v>1.129E-3</v>
      </c>
      <c r="H804" s="51">
        <v>1.645E-3</v>
      </c>
      <c r="I804" s="51">
        <v>3.6219999999999998E-3</v>
      </c>
      <c r="J804" s="51">
        <v>9.1640000000000003E-3</v>
      </c>
      <c r="K804" s="51">
        <v>6.3420000000000004E-3</v>
      </c>
      <c r="L804" s="51">
        <v>1.6482E-2</v>
      </c>
      <c r="M804" s="51">
        <v>1.645E-3</v>
      </c>
      <c r="N804" s="51">
        <v>2.8910000000000002E-2</v>
      </c>
      <c r="O804" s="52">
        <v>143.36009999999999</v>
      </c>
      <c r="P804" s="50">
        <v>1280</v>
      </c>
      <c r="Q804" s="52">
        <v>2044.95</v>
      </c>
      <c r="R804" s="50">
        <v>7183</v>
      </c>
      <c r="S804" s="30">
        <v>90.016000000000005</v>
      </c>
      <c r="T804" s="50">
        <v>6.54</v>
      </c>
      <c r="U804" s="50">
        <v>6.5179999999999998</v>
      </c>
      <c r="V804" s="50" t="s">
        <v>379</v>
      </c>
      <c r="W804" s="22" t="s">
        <v>379</v>
      </c>
      <c r="X804" s="22" t="s">
        <v>379</v>
      </c>
    </row>
    <row r="805" spans="1:24" ht="18.75" customHeight="1">
      <c r="A805" s="175">
        <v>44186</v>
      </c>
      <c r="B805" s="50">
        <v>186.233</v>
      </c>
      <c r="C805" s="50">
        <v>261.56639999999999</v>
      </c>
      <c r="D805" s="50">
        <v>58.155999999999999</v>
      </c>
      <c r="E805" s="50">
        <v>25.16</v>
      </c>
      <c r="F805" s="51">
        <v>8.1099999999999998E-4</v>
      </c>
      <c r="G805" s="51">
        <v>1.2099999999999999E-3</v>
      </c>
      <c r="H805" s="51">
        <v>1.776E-3</v>
      </c>
      <c r="I805" s="51">
        <v>3.7980000000000002E-3</v>
      </c>
      <c r="J805" s="51">
        <v>9.3460000000000001E-3</v>
      </c>
      <c r="K805" s="51">
        <v>6.5269999999999998E-3</v>
      </c>
      <c r="L805" s="51">
        <v>1.6729999999999998E-2</v>
      </c>
      <c r="M805" s="51">
        <v>1.776E-3</v>
      </c>
      <c r="N805" s="51">
        <v>2.9250000000000002E-2</v>
      </c>
      <c r="O805" s="52">
        <v>143.4007</v>
      </c>
      <c r="P805" s="50">
        <v>1280</v>
      </c>
      <c r="Q805" s="52">
        <v>2044.95</v>
      </c>
      <c r="R805" s="50">
        <v>7183</v>
      </c>
      <c r="S805" s="30">
        <v>89.822000000000003</v>
      </c>
      <c r="T805" s="50">
        <v>6.5338000000000003</v>
      </c>
      <c r="U805" s="50">
        <v>6.5167999999999999</v>
      </c>
      <c r="V805" s="50" t="s">
        <v>379</v>
      </c>
      <c r="W805" s="22" t="s">
        <v>379</v>
      </c>
      <c r="X805" s="22" t="s">
        <v>379</v>
      </c>
    </row>
    <row r="806" spans="1:24" ht="18.75" customHeight="1">
      <c r="A806" s="175">
        <v>44183</v>
      </c>
      <c r="B806" s="50">
        <v>186.11160000000001</v>
      </c>
      <c r="C806" s="50">
        <v>260.72390000000001</v>
      </c>
      <c r="D806" s="50">
        <v>58.155999999999999</v>
      </c>
      <c r="E806" s="50">
        <v>21.57</v>
      </c>
      <c r="F806" s="51">
        <v>8.1099999999999998E-4</v>
      </c>
      <c r="G806" s="51">
        <v>1.2099999999999999E-3</v>
      </c>
      <c r="H806" s="51">
        <v>1.802E-3</v>
      </c>
      <c r="I806" s="51">
        <v>3.8140000000000001E-3</v>
      </c>
      <c r="J806" s="51">
        <v>9.4619999999999999E-3</v>
      </c>
      <c r="K806" s="51">
        <v>6.5960000000000003E-3</v>
      </c>
      <c r="L806" s="51">
        <v>1.6917999999999999E-2</v>
      </c>
      <c r="M806" s="51">
        <v>1.802E-3</v>
      </c>
      <c r="N806" s="51">
        <v>2.9690000000000001E-2</v>
      </c>
      <c r="O806" s="52">
        <v>143.37049999999999</v>
      </c>
      <c r="P806" s="50">
        <v>1280</v>
      </c>
      <c r="Q806" s="52">
        <v>2044.95</v>
      </c>
      <c r="R806" s="50">
        <v>7183</v>
      </c>
      <c r="S806" s="30">
        <v>90.45</v>
      </c>
      <c r="T806" s="50">
        <v>6.5327999999999999</v>
      </c>
      <c r="U806" s="50">
        <v>6.5125000000000002</v>
      </c>
      <c r="V806" s="50" t="s">
        <v>379</v>
      </c>
      <c r="W806" s="22" t="s">
        <v>379</v>
      </c>
      <c r="X806" s="22" t="s">
        <v>379</v>
      </c>
    </row>
    <row r="807" spans="1:24" ht="18.75" customHeight="1">
      <c r="A807" s="175">
        <v>44182</v>
      </c>
      <c r="B807" s="50">
        <v>186.17310000000001</v>
      </c>
      <c r="C807" s="50">
        <v>260.43150000000003</v>
      </c>
      <c r="D807" s="50">
        <v>58.155999999999999</v>
      </c>
      <c r="E807" s="50">
        <v>21.93</v>
      </c>
      <c r="F807" s="51">
        <v>8.1099999999999998E-4</v>
      </c>
      <c r="G807" s="51">
        <v>1.2099999999999999E-3</v>
      </c>
      <c r="H807" s="51">
        <v>1.8259999999999999E-3</v>
      </c>
      <c r="I807" s="51">
        <v>3.7820000000000002E-3</v>
      </c>
      <c r="J807" s="51">
        <v>9.3290000000000005E-3</v>
      </c>
      <c r="K807" s="51">
        <v>6.5259999999999997E-3</v>
      </c>
      <c r="L807" s="51">
        <v>1.6802999999999998E-2</v>
      </c>
      <c r="M807" s="51">
        <v>1.8259999999999999E-3</v>
      </c>
      <c r="N807" s="51">
        <v>2.945E-2</v>
      </c>
      <c r="O807" s="52">
        <v>143.34039999999999</v>
      </c>
      <c r="P807" s="50">
        <v>1280</v>
      </c>
      <c r="Q807" s="52">
        <v>2044.95</v>
      </c>
      <c r="R807" s="50">
        <v>7183</v>
      </c>
      <c r="S807" s="30">
        <v>90.472999999999999</v>
      </c>
      <c r="T807" s="50">
        <v>6.5393999999999997</v>
      </c>
      <c r="U807" s="50">
        <v>6.5171000000000001</v>
      </c>
      <c r="V807" s="50" t="s">
        <v>379</v>
      </c>
      <c r="W807" s="22" t="s">
        <v>379</v>
      </c>
      <c r="X807" s="22" t="s">
        <v>379</v>
      </c>
    </row>
    <row r="808" spans="1:24" ht="18.75" customHeight="1">
      <c r="A808" s="175">
        <v>44181</v>
      </c>
      <c r="B808" s="50">
        <v>186.2089</v>
      </c>
      <c r="C808" s="50">
        <v>260.01060000000001</v>
      </c>
      <c r="D808" s="50">
        <v>58.155999999999999</v>
      </c>
      <c r="E808" s="50">
        <v>22.5</v>
      </c>
      <c r="F808" s="51">
        <v>7.6099999999999996E-4</v>
      </c>
      <c r="G808" s="51">
        <v>1.15E-3</v>
      </c>
      <c r="H808" s="51">
        <v>1.7470000000000001E-3</v>
      </c>
      <c r="I808" s="51">
        <v>3.6700000000000001E-3</v>
      </c>
      <c r="J808" s="51">
        <v>9.1629999999999993E-3</v>
      </c>
      <c r="K808" s="51">
        <v>6.3879999999999996E-3</v>
      </c>
      <c r="L808" s="51">
        <v>1.6555E-2</v>
      </c>
      <c r="M808" s="51">
        <v>1.7470000000000001E-3</v>
      </c>
      <c r="N808" s="51">
        <v>2.9489999999999999E-2</v>
      </c>
      <c r="O808" s="52">
        <v>143.33609999999999</v>
      </c>
      <c r="P808" s="50">
        <v>1280</v>
      </c>
      <c r="Q808" s="52">
        <v>2044.95</v>
      </c>
      <c r="R808" s="50">
        <v>7183</v>
      </c>
      <c r="S808" s="30">
        <v>90.710999999999999</v>
      </c>
      <c r="T808" s="50">
        <v>6.5510000000000002</v>
      </c>
      <c r="U808" s="50">
        <v>6.5289999999999999</v>
      </c>
      <c r="V808" s="50" t="s">
        <v>379</v>
      </c>
      <c r="W808" s="22" t="s">
        <v>379</v>
      </c>
      <c r="X808" s="22" t="s">
        <v>379</v>
      </c>
    </row>
    <row r="809" spans="1:24" ht="18.75" customHeight="1">
      <c r="A809" s="175">
        <v>44180</v>
      </c>
      <c r="B809" s="50">
        <v>186.16849999999999</v>
      </c>
      <c r="C809" s="50">
        <v>259.75040000000001</v>
      </c>
      <c r="D809" s="50">
        <v>58.155999999999999</v>
      </c>
      <c r="E809" s="50">
        <v>22.89</v>
      </c>
      <c r="F809" s="51">
        <v>6.5899999999999997E-4</v>
      </c>
      <c r="G809" s="51">
        <v>1.1299999999999999E-3</v>
      </c>
      <c r="H809" s="51">
        <v>1.7210000000000001E-3</v>
      </c>
      <c r="I809" s="51">
        <v>3.6389999999999999E-3</v>
      </c>
      <c r="J809" s="51">
        <v>9.0799999999999995E-3</v>
      </c>
      <c r="K809" s="51">
        <v>6.3420000000000004E-3</v>
      </c>
      <c r="L809" s="51">
        <v>1.6501999999999999E-2</v>
      </c>
      <c r="M809" s="51">
        <v>1.7210000000000001E-3</v>
      </c>
      <c r="N809" s="51">
        <v>2.9659999999999999E-2</v>
      </c>
      <c r="O809" s="52">
        <v>143.24860000000001</v>
      </c>
      <c r="P809" s="50">
        <v>1280</v>
      </c>
      <c r="Q809" s="52">
        <v>2044.95</v>
      </c>
      <c r="R809" s="50">
        <v>7183</v>
      </c>
      <c r="S809" s="30">
        <v>90.975999999999999</v>
      </c>
      <c r="T809" s="50">
        <v>6.5461999999999998</v>
      </c>
      <c r="U809" s="50">
        <v>6.5396999999999998</v>
      </c>
      <c r="V809" s="50" t="s">
        <v>379</v>
      </c>
      <c r="W809" s="22" t="s">
        <v>379</v>
      </c>
      <c r="X809" s="22" t="s">
        <v>379</v>
      </c>
    </row>
    <row r="810" spans="1:24" ht="18.75" customHeight="1">
      <c r="A810" s="175">
        <v>44179</v>
      </c>
      <c r="B810" s="50">
        <v>186.37360000000001</v>
      </c>
      <c r="C810" s="50">
        <v>259.57619999999997</v>
      </c>
      <c r="D810" s="50">
        <v>58.155999999999999</v>
      </c>
      <c r="E810" s="50">
        <v>24.72</v>
      </c>
      <c r="F810" s="51">
        <v>6.3400000000000001E-4</v>
      </c>
      <c r="G810" s="51">
        <v>1.15E-3</v>
      </c>
      <c r="H810" s="51">
        <v>1.694E-3</v>
      </c>
      <c r="I810" s="51">
        <v>3.5750000000000001E-3</v>
      </c>
      <c r="J810" s="51">
        <v>8.9309999999999997E-3</v>
      </c>
      <c r="K810" s="51">
        <v>6.2269999999999999E-3</v>
      </c>
      <c r="L810" s="51">
        <v>1.6289999999999999E-2</v>
      </c>
      <c r="M810" s="51">
        <v>1.694E-3</v>
      </c>
      <c r="N810" s="51">
        <v>2.9960000000000001E-2</v>
      </c>
      <c r="O810" s="52">
        <v>143.2389</v>
      </c>
      <c r="P810" s="50">
        <v>1280</v>
      </c>
      <c r="Q810" s="52">
        <v>2044.95</v>
      </c>
      <c r="R810" s="50">
        <v>7183</v>
      </c>
      <c r="S810" s="30">
        <v>90.823999999999998</v>
      </c>
      <c r="T810" s="50">
        <v>6.5439999999999996</v>
      </c>
      <c r="U810" s="50">
        <v>6.5355999999999996</v>
      </c>
      <c r="V810" s="50" t="s">
        <v>379</v>
      </c>
      <c r="W810" s="22" t="s">
        <v>379</v>
      </c>
      <c r="X810" s="22" t="s">
        <v>379</v>
      </c>
    </row>
    <row r="811" spans="1:24" ht="18.75" customHeight="1">
      <c r="A811" s="175">
        <v>44176</v>
      </c>
      <c r="B811" s="50">
        <v>186.24719999999999</v>
      </c>
      <c r="C811" s="50">
        <v>259.33550000000002</v>
      </c>
      <c r="D811" s="50">
        <v>58.155999999999999</v>
      </c>
      <c r="E811" s="50">
        <v>23.31</v>
      </c>
      <c r="F811" s="51">
        <v>6.3400000000000001E-4</v>
      </c>
      <c r="G811" s="51">
        <v>1.15E-3</v>
      </c>
      <c r="H811" s="51">
        <v>1.7459999999999999E-3</v>
      </c>
      <c r="I811" s="51">
        <v>3.6549999999999998E-3</v>
      </c>
      <c r="J811" s="51">
        <v>8.9639999999999997E-3</v>
      </c>
      <c r="K811" s="51">
        <v>6.2729999999999999E-3</v>
      </c>
      <c r="L811" s="51">
        <v>1.627E-2</v>
      </c>
      <c r="M811" s="51">
        <v>1.7459999999999999E-3</v>
      </c>
      <c r="N811" s="51">
        <v>3.0110000000000001E-2</v>
      </c>
      <c r="O811" s="52">
        <v>143.1867</v>
      </c>
      <c r="P811" s="50">
        <v>1280</v>
      </c>
      <c r="Q811" s="52">
        <v>2044.95</v>
      </c>
      <c r="R811" s="50">
        <v>7183</v>
      </c>
      <c r="S811" s="30">
        <v>91.087000000000003</v>
      </c>
      <c r="T811" s="50">
        <v>6.5434999999999999</v>
      </c>
      <c r="U811" s="50">
        <v>6.5284000000000004</v>
      </c>
      <c r="V811" s="50" t="s">
        <v>379</v>
      </c>
      <c r="W811" s="22" t="s">
        <v>379</v>
      </c>
      <c r="X811" s="22" t="s">
        <v>379</v>
      </c>
    </row>
    <row r="812" spans="1:24" ht="18.75" customHeight="1">
      <c r="A812" s="175">
        <v>44175</v>
      </c>
      <c r="B812" s="50">
        <v>186.12360000000001</v>
      </c>
      <c r="C812" s="50">
        <v>259.17869999999999</v>
      </c>
      <c r="D812" s="50">
        <v>58.155999999999999</v>
      </c>
      <c r="E812" s="50">
        <v>22.52</v>
      </c>
      <c r="F812" s="51">
        <v>7.1000000000000002E-4</v>
      </c>
      <c r="G812" s="51">
        <v>1.369E-3</v>
      </c>
      <c r="H812" s="51">
        <v>1.9289999999999999E-3</v>
      </c>
      <c r="I812" s="51">
        <v>3.8609999999999998E-3</v>
      </c>
      <c r="J812" s="51">
        <v>9.0629999999999999E-3</v>
      </c>
      <c r="K812" s="51">
        <v>6.4570000000000001E-3</v>
      </c>
      <c r="L812" s="51">
        <v>1.627E-2</v>
      </c>
      <c r="M812" s="51">
        <v>1.9289999999999999E-3</v>
      </c>
      <c r="N812" s="51">
        <v>2.9790000000000001E-2</v>
      </c>
      <c r="O812" s="52">
        <v>143.1831</v>
      </c>
      <c r="P812" s="50">
        <v>1280</v>
      </c>
      <c r="Q812" s="52">
        <v>2044.95</v>
      </c>
      <c r="R812" s="50">
        <v>7183</v>
      </c>
      <c r="S812" s="30">
        <v>90.965000000000003</v>
      </c>
      <c r="T812" s="50">
        <v>6.5331000000000001</v>
      </c>
      <c r="U812" s="50">
        <v>6.5202</v>
      </c>
      <c r="V812" s="50" t="s">
        <v>379</v>
      </c>
      <c r="W812" s="22" t="s">
        <v>379</v>
      </c>
      <c r="X812" s="22" t="s">
        <v>379</v>
      </c>
    </row>
    <row r="813" spans="1:24" ht="18.75" customHeight="1">
      <c r="A813" s="175">
        <v>44174</v>
      </c>
      <c r="B813" s="50">
        <v>185.76650000000001</v>
      </c>
      <c r="C813" s="50">
        <v>259.00599999999997</v>
      </c>
      <c r="D813" s="50">
        <v>57.280999999999999</v>
      </c>
      <c r="E813" s="50">
        <v>22.27</v>
      </c>
      <c r="F813" s="51">
        <v>7.1000000000000002E-4</v>
      </c>
      <c r="G813" s="51">
        <v>1.488E-3</v>
      </c>
      <c r="H813" s="51">
        <v>2.1129999999999999E-3</v>
      </c>
      <c r="I813" s="51">
        <v>4.0359999999999997E-3</v>
      </c>
      <c r="J813" s="51">
        <v>9.3609999999999995E-3</v>
      </c>
      <c r="K813" s="51">
        <v>6.7089999999999997E-3</v>
      </c>
      <c r="L813" s="51">
        <v>1.6843E-2</v>
      </c>
      <c r="M813" s="51">
        <v>2.1129999999999999E-3</v>
      </c>
      <c r="N813" s="51">
        <v>3.014E-2</v>
      </c>
      <c r="O813" s="52">
        <v>143.10640000000001</v>
      </c>
      <c r="P813" s="50">
        <v>1280</v>
      </c>
      <c r="Q813" s="52">
        <v>2044.95</v>
      </c>
      <c r="R813" s="50">
        <v>7183</v>
      </c>
      <c r="S813" s="30">
        <v>90.792000000000002</v>
      </c>
      <c r="T813" s="50">
        <v>6.5297000000000001</v>
      </c>
      <c r="U813" s="50">
        <v>6.5195999999999996</v>
      </c>
      <c r="V813" s="50" t="s">
        <v>379</v>
      </c>
      <c r="W813" s="22" t="s">
        <v>379</v>
      </c>
      <c r="X813" s="22" t="s">
        <v>379</v>
      </c>
    </row>
    <row r="814" spans="1:24" ht="18.75" customHeight="1">
      <c r="A814" s="175">
        <v>44173</v>
      </c>
      <c r="B814" s="50">
        <v>185.94110000000001</v>
      </c>
      <c r="C814" s="50">
        <v>258.82600000000002</v>
      </c>
      <c r="D814" s="50">
        <v>57.280999999999999</v>
      </c>
      <c r="E814" s="50">
        <v>20.68</v>
      </c>
      <c r="F814" s="51">
        <v>6.8400000000000004E-4</v>
      </c>
      <c r="G814" s="51">
        <v>1.508E-3</v>
      </c>
      <c r="H814" s="51">
        <v>2.019E-3</v>
      </c>
      <c r="I814" s="51">
        <v>3.9249999999999997E-3</v>
      </c>
      <c r="J814" s="51">
        <v>9.1789999999999997E-3</v>
      </c>
      <c r="K814" s="51">
        <v>6.5709999999999996E-3</v>
      </c>
      <c r="L814" s="51">
        <v>1.6622000000000001E-2</v>
      </c>
      <c r="M814" s="51">
        <v>2.019E-3</v>
      </c>
      <c r="N814" s="51">
        <v>3.0130000000000001E-2</v>
      </c>
      <c r="O814" s="52">
        <v>143.06979999999999</v>
      </c>
      <c r="P814" s="50">
        <v>1280</v>
      </c>
      <c r="Q814" s="52">
        <v>2044.95</v>
      </c>
      <c r="R814" s="50">
        <v>7183</v>
      </c>
      <c r="S814" s="30">
        <v>90.700999999999993</v>
      </c>
      <c r="T814" s="50">
        <v>6.5315000000000003</v>
      </c>
      <c r="U814" s="50">
        <v>6.5172999999999996</v>
      </c>
      <c r="V814" s="50" t="s">
        <v>379</v>
      </c>
      <c r="W814" s="22" t="s">
        <v>379</v>
      </c>
      <c r="X814" s="22" t="s">
        <v>379</v>
      </c>
    </row>
    <row r="815" spans="1:24" ht="18.75" customHeight="1">
      <c r="A815" s="175">
        <v>44172</v>
      </c>
      <c r="B815" s="50">
        <v>185.82759999999999</v>
      </c>
      <c r="C815" s="50">
        <v>258.76569999999998</v>
      </c>
      <c r="D815" s="50">
        <v>57.280999999999999</v>
      </c>
      <c r="E815" s="50">
        <v>21.3</v>
      </c>
      <c r="F815" s="51">
        <v>6.8400000000000004E-4</v>
      </c>
      <c r="G815" s="51">
        <v>1.408E-3</v>
      </c>
      <c r="H815" s="51">
        <v>1.9659999999999999E-3</v>
      </c>
      <c r="I815" s="51">
        <v>3.8609999999999998E-3</v>
      </c>
      <c r="J815" s="51">
        <v>9.2280000000000001E-3</v>
      </c>
      <c r="K815" s="51">
        <v>6.5709999999999996E-3</v>
      </c>
      <c r="L815" s="51">
        <v>1.6795999999999998E-2</v>
      </c>
      <c r="M815" s="51">
        <v>1.9659999999999999E-3</v>
      </c>
      <c r="N815" s="51">
        <v>3.041E-2</v>
      </c>
      <c r="O815" s="52">
        <v>143.02770000000001</v>
      </c>
      <c r="P815" s="50">
        <v>1280</v>
      </c>
      <c r="Q815" s="52">
        <v>2044.95</v>
      </c>
      <c r="R815" s="50">
        <v>7183</v>
      </c>
      <c r="S815" s="30">
        <v>90.713999999999999</v>
      </c>
      <c r="T815" s="50">
        <v>6.5429000000000004</v>
      </c>
      <c r="U815" s="50">
        <v>6.5355999999999996</v>
      </c>
      <c r="V815" s="50" t="s">
        <v>379</v>
      </c>
      <c r="W815" s="22" t="s">
        <v>379</v>
      </c>
      <c r="X815" s="22" t="s">
        <v>379</v>
      </c>
    </row>
    <row r="816" spans="1:24" ht="18.75" customHeight="1">
      <c r="A816" s="175">
        <v>44169</v>
      </c>
      <c r="B816" s="50">
        <v>185.44759999999999</v>
      </c>
      <c r="C816" s="50">
        <v>258.41000000000003</v>
      </c>
      <c r="D816" s="50">
        <v>61.155999999999999</v>
      </c>
      <c r="E816" s="50">
        <v>20.79</v>
      </c>
      <c r="F816" s="51">
        <v>7.3499999999999998E-4</v>
      </c>
      <c r="G816" s="51">
        <v>1.5070000000000001E-3</v>
      </c>
      <c r="H816" s="51">
        <v>2.0999999999999999E-3</v>
      </c>
      <c r="I816" s="51">
        <v>4.1619999999999999E-3</v>
      </c>
      <c r="J816" s="51">
        <v>9.6589999999999992E-3</v>
      </c>
      <c r="K816" s="51">
        <v>6.9849999999999999E-3</v>
      </c>
      <c r="L816" s="51">
        <v>1.7343999999999998E-2</v>
      </c>
      <c r="M816" s="51">
        <v>2.0999999999999999E-3</v>
      </c>
      <c r="N816" s="51">
        <v>3.0710000000000001E-2</v>
      </c>
      <c r="O816" s="52">
        <v>143.006</v>
      </c>
      <c r="P816" s="50">
        <v>1280</v>
      </c>
      <c r="Q816" s="52">
        <v>2044.95</v>
      </c>
      <c r="R816" s="50">
        <v>7183</v>
      </c>
      <c r="S816" s="30">
        <v>91.117999999999995</v>
      </c>
      <c r="T816" s="50">
        <v>6.5629999999999997</v>
      </c>
      <c r="U816" s="50">
        <v>6.5435999999999996</v>
      </c>
      <c r="V816" s="50" t="s">
        <v>379</v>
      </c>
      <c r="W816" s="22" t="s">
        <v>379</v>
      </c>
      <c r="X816" s="22" t="s">
        <v>379</v>
      </c>
    </row>
    <row r="817" spans="1:24" ht="18.75" customHeight="1">
      <c r="A817" s="175">
        <v>44168</v>
      </c>
      <c r="B817" s="50">
        <v>185.73419999999999</v>
      </c>
      <c r="C817" s="50">
        <v>258.1447</v>
      </c>
      <c r="D817" s="50">
        <v>61.155999999999999</v>
      </c>
      <c r="E817" s="50">
        <v>21.28</v>
      </c>
      <c r="F817" s="51">
        <v>7.6099999999999996E-4</v>
      </c>
      <c r="G817" s="51">
        <v>1.4859999999999999E-3</v>
      </c>
      <c r="H817" s="51">
        <v>1.9949999999999998E-3</v>
      </c>
      <c r="I817" s="51">
        <v>3.9399999999999999E-3</v>
      </c>
      <c r="J817" s="51">
        <v>9.0629999999999999E-3</v>
      </c>
      <c r="K817" s="51">
        <v>6.5709999999999996E-3</v>
      </c>
      <c r="L817" s="51">
        <v>1.6528999999999999E-2</v>
      </c>
      <c r="M817" s="51">
        <v>1.9949999999999998E-3</v>
      </c>
      <c r="N817" s="51">
        <v>3.0929999999999999E-2</v>
      </c>
      <c r="O817" s="52">
        <v>142.9982</v>
      </c>
      <c r="P817" s="50">
        <v>1280</v>
      </c>
      <c r="Q817" s="52">
        <v>2044.95</v>
      </c>
      <c r="R817" s="50">
        <v>7183</v>
      </c>
      <c r="S817" s="30">
        <v>91.313000000000002</v>
      </c>
      <c r="T817" s="50">
        <v>6.5721999999999996</v>
      </c>
      <c r="U817" s="50">
        <v>6.5523999999999996</v>
      </c>
      <c r="V817" s="50" t="s">
        <v>379</v>
      </c>
      <c r="W817" s="22" t="s">
        <v>379</v>
      </c>
      <c r="X817" s="22" t="s">
        <v>379</v>
      </c>
    </row>
    <row r="818" spans="1:24" ht="18.75" customHeight="1">
      <c r="A818" s="175">
        <v>44167</v>
      </c>
      <c r="B818" s="50">
        <v>185.46449999999999</v>
      </c>
      <c r="C818" s="50">
        <v>257.90660000000003</v>
      </c>
      <c r="D818" s="50">
        <v>61.155999999999999</v>
      </c>
      <c r="E818" s="50">
        <v>21.17</v>
      </c>
      <c r="F818" s="51">
        <v>7.6099999999999996E-4</v>
      </c>
      <c r="G818" s="51">
        <v>1.5839999999999999E-3</v>
      </c>
      <c r="H818" s="51">
        <v>2.1280000000000001E-3</v>
      </c>
      <c r="I818" s="51">
        <v>4.1460000000000004E-3</v>
      </c>
      <c r="J818" s="51">
        <v>9.3600000000000003E-3</v>
      </c>
      <c r="K818" s="51">
        <v>6.8459999999999997E-3</v>
      </c>
      <c r="L818" s="51">
        <v>1.6855999999999999E-2</v>
      </c>
      <c r="M818" s="51">
        <v>2.1280000000000001E-3</v>
      </c>
      <c r="N818" s="51">
        <v>3.0769999999999999E-2</v>
      </c>
      <c r="O818" s="52">
        <v>142.97239999999999</v>
      </c>
      <c r="P818" s="50">
        <v>1280</v>
      </c>
      <c r="Q818" s="52">
        <v>2044.95</v>
      </c>
      <c r="R818" s="50">
        <v>7183</v>
      </c>
      <c r="S818" s="30">
        <v>91.869</v>
      </c>
      <c r="T818" s="50">
        <v>6.5789</v>
      </c>
      <c r="U818" s="50">
        <v>6.5838999999999999</v>
      </c>
      <c r="V818" s="50" t="s">
        <v>379</v>
      </c>
      <c r="W818" s="22" t="s">
        <v>379</v>
      </c>
      <c r="X818" s="22" t="s">
        <v>379</v>
      </c>
    </row>
    <row r="819" spans="1:24" ht="18.75" customHeight="1">
      <c r="A819" s="175">
        <v>44166</v>
      </c>
      <c r="B819" s="50">
        <v>185.47470000000001</v>
      </c>
      <c r="C819" s="50">
        <v>257.47620000000001</v>
      </c>
      <c r="D819" s="50">
        <v>61.155999999999999</v>
      </c>
      <c r="E819" s="50">
        <v>20.77</v>
      </c>
      <c r="F819" s="51">
        <v>7.6099999999999996E-4</v>
      </c>
      <c r="G819" s="51">
        <v>1.6620000000000001E-3</v>
      </c>
      <c r="H819" s="51">
        <v>2.1549999999999998E-3</v>
      </c>
      <c r="I819" s="51">
        <v>4.1609999999999998E-3</v>
      </c>
      <c r="J819" s="51">
        <v>9.2599999999999991E-3</v>
      </c>
      <c r="K819" s="51">
        <v>6.8230000000000001E-3</v>
      </c>
      <c r="L819" s="51">
        <v>1.6681999999999999E-2</v>
      </c>
      <c r="M819" s="51">
        <v>2.1549999999999998E-3</v>
      </c>
      <c r="N819" s="51">
        <v>3.049E-2</v>
      </c>
      <c r="O819" s="52">
        <v>142.92080000000001</v>
      </c>
      <c r="P819" s="50">
        <v>1280</v>
      </c>
      <c r="Q819" s="52">
        <v>2059.44</v>
      </c>
      <c r="R819" s="50">
        <v>6801.4</v>
      </c>
      <c r="S819" s="30">
        <v>91.79</v>
      </c>
      <c r="T819" s="50">
        <v>6.5781000000000001</v>
      </c>
      <c r="U819" s="50">
        <v>6.5754000000000001</v>
      </c>
      <c r="V819" s="50" t="s">
        <v>379</v>
      </c>
      <c r="W819" s="22" t="s">
        <v>379</v>
      </c>
      <c r="X819" s="22" t="s">
        <v>379</v>
      </c>
    </row>
    <row r="820" spans="1:24" ht="18.75" customHeight="1">
      <c r="A820" s="175">
        <v>44165</v>
      </c>
      <c r="B820" s="50">
        <v>186.2089</v>
      </c>
      <c r="C820" s="50">
        <v>256.44569999999999</v>
      </c>
      <c r="D820" s="50">
        <v>61.155999999999999</v>
      </c>
      <c r="E820" s="50">
        <v>20.57</v>
      </c>
      <c r="F820" s="51">
        <v>7.1199999999999996E-4</v>
      </c>
      <c r="G820" s="51">
        <v>1.485E-3</v>
      </c>
      <c r="H820" s="51">
        <v>1.864E-3</v>
      </c>
      <c r="I820" s="51">
        <v>3.6080000000000001E-3</v>
      </c>
      <c r="J820" s="51">
        <v>8.3890000000000006E-3</v>
      </c>
      <c r="K820" s="51">
        <v>6.1130000000000004E-3</v>
      </c>
      <c r="L820" s="51">
        <v>1.5672999999999999E-2</v>
      </c>
      <c r="M820" s="51">
        <v>1.864E-3</v>
      </c>
      <c r="N820" s="51">
        <v>3.0589999999999999E-2</v>
      </c>
      <c r="O820" s="52">
        <v>142.88800000000001</v>
      </c>
      <c r="P820" s="50">
        <v>1280</v>
      </c>
      <c r="Q820" s="52">
        <v>2059.44</v>
      </c>
      <c r="R820" s="50">
        <v>6801.4</v>
      </c>
      <c r="S820" s="30">
        <v>91.994</v>
      </c>
      <c r="T820" s="50">
        <v>6.5755999999999997</v>
      </c>
      <c r="U820" s="50">
        <v>6.5694999999999997</v>
      </c>
      <c r="V820" s="50" t="s">
        <v>379</v>
      </c>
      <c r="W820" s="22" t="s">
        <v>379</v>
      </c>
      <c r="X820" s="22" t="s">
        <v>379</v>
      </c>
    </row>
    <row r="821" spans="1:24" ht="18.75" customHeight="1">
      <c r="A821" s="175">
        <v>44162</v>
      </c>
      <c r="B821" s="50">
        <v>186.29990000000001</v>
      </c>
      <c r="C821" s="50">
        <v>256.12</v>
      </c>
      <c r="D821" s="50">
        <v>61.155999999999999</v>
      </c>
      <c r="E821" s="50">
        <v>20.84</v>
      </c>
      <c r="F821" s="51">
        <v>7.3700000000000002E-4</v>
      </c>
      <c r="G821" s="51">
        <v>1.524E-3</v>
      </c>
      <c r="H821" s="51">
        <v>1.9170000000000001E-3</v>
      </c>
      <c r="I821" s="51">
        <v>3.64E-3</v>
      </c>
      <c r="J821" s="51">
        <v>8.3730000000000002E-3</v>
      </c>
      <c r="K821" s="51">
        <v>6.0899999999999999E-3</v>
      </c>
      <c r="L821" s="51">
        <v>1.5699000000000001E-2</v>
      </c>
      <c r="M821" s="51">
        <v>1.9170000000000001E-3</v>
      </c>
      <c r="N821" s="51">
        <v>3.1179999999999999E-2</v>
      </c>
      <c r="O821" s="52">
        <v>142.8459</v>
      </c>
      <c r="P821" s="50">
        <v>1280</v>
      </c>
      <c r="Q821" s="52">
        <v>2059.44</v>
      </c>
      <c r="R821" s="50">
        <v>6801.4</v>
      </c>
      <c r="S821" s="30">
        <v>91.994</v>
      </c>
      <c r="T821" s="50">
        <v>6.5789999999999997</v>
      </c>
      <c r="U821" s="50">
        <v>6.5631000000000004</v>
      </c>
      <c r="V821" s="50" t="s">
        <v>379</v>
      </c>
      <c r="W821" s="22" t="s">
        <v>379</v>
      </c>
      <c r="X821" s="22" t="s">
        <v>379</v>
      </c>
    </row>
    <row r="822" spans="1:24" ht="18.75" customHeight="1">
      <c r="A822" s="175">
        <v>44161</v>
      </c>
      <c r="B822" s="50">
        <v>185.94300000000001</v>
      </c>
      <c r="C822" s="50">
        <v>255.4435</v>
      </c>
      <c r="D822" s="50">
        <v>61.155999999999999</v>
      </c>
      <c r="E822" s="50">
        <v>21.25</v>
      </c>
      <c r="F822" s="51">
        <v>7.8799999999999996E-4</v>
      </c>
      <c r="G822" s="51">
        <v>1.583E-3</v>
      </c>
      <c r="H822" s="51">
        <v>2.0509999999999999E-3</v>
      </c>
      <c r="I822" s="51">
        <v>3.9399999999999999E-3</v>
      </c>
      <c r="J822" s="51">
        <v>8.8159999999999992E-3</v>
      </c>
      <c r="K822" s="51">
        <v>6.4559999999999999E-3</v>
      </c>
      <c r="L822" s="51">
        <v>1.6237000000000001E-2</v>
      </c>
      <c r="M822" s="51">
        <v>2.0509999999999999E-3</v>
      </c>
      <c r="N822" s="51">
        <v>3.1199999999999999E-2</v>
      </c>
      <c r="O822" s="52">
        <v>142.8519</v>
      </c>
      <c r="P822" s="50">
        <v>1280</v>
      </c>
      <c r="Q822" s="52">
        <v>2059.44</v>
      </c>
      <c r="R822" s="50">
        <v>6801.4</v>
      </c>
      <c r="S822" s="30">
        <v>92.225999999999999</v>
      </c>
      <c r="T822" s="50">
        <v>6.5914999999999999</v>
      </c>
      <c r="U822" s="50">
        <v>6.5750999999999999</v>
      </c>
      <c r="V822" s="50" t="s">
        <v>379</v>
      </c>
      <c r="W822" s="22" t="s">
        <v>379</v>
      </c>
      <c r="X822" s="22" t="s">
        <v>379</v>
      </c>
    </row>
    <row r="823" spans="1:24" ht="18.75" customHeight="1">
      <c r="A823" s="175">
        <v>44160</v>
      </c>
      <c r="B823" s="50">
        <v>185.94300000000001</v>
      </c>
      <c r="C823" s="50">
        <v>255.4435</v>
      </c>
      <c r="D823" s="50">
        <v>61.155999999999999</v>
      </c>
      <c r="E823" s="50">
        <v>21.25</v>
      </c>
      <c r="F823" s="51">
        <v>7.8799999999999996E-4</v>
      </c>
      <c r="G823" s="51">
        <v>1.583E-3</v>
      </c>
      <c r="H823" s="51">
        <v>2.0509999999999999E-3</v>
      </c>
      <c r="I823" s="51">
        <v>3.9399999999999999E-3</v>
      </c>
      <c r="J823" s="51">
        <v>8.8159999999999992E-3</v>
      </c>
      <c r="K823" s="51">
        <v>6.4559999999999999E-3</v>
      </c>
      <c r="L823" s="51">
        <v>1.6237000000000001E-2</v>
      </c>
      <c r="M823" s="51">
        <v>2.0509999999999999E-3</v>
      </c>
      <c r="N823" s="51">
        <v>3.1260000000000003E-2</v>
      </c>
      <c r="O823" s="52">
        <v>142.81379999999999</v>
      </c>
      <c r="P823" s="50">
        <v>1280</v>
      </c>
      <c r="Q823" s="52">
        <v>2059.44</v>
      </c>
      <c r="R823" s="50">
        <v>6801.4</v>
      </c>
      <c r="S823" s="30">
        <v>92.504999999999995</v>
      </c>
      <c r="T823" s="50">
        <v>6.5860000000000003</v>
      </c>
      <c r="U823" s="50">
        <v>6.5815000000000001</v>
      </c>
      <c r="V823" s="50" t="s">
        <v>379</v>
      </c>
      <c r="W823" s="22" t="s">
        <v>379</v>
      </c>
      <c r="X823" s="22" t="s">
        <v>379</v>
      </c>
    </row>
    <row r="824" spans="1:24" ht="18.75" customHeight="1">
      <c r="A824" s="175">
        <v>44159</v>
      </c>
      <c r="B824" s="50">
        <v>185.8792</v>
      </c>
      <c r="C824" s="50">
        <v>254.9092</v>
      </c>
      <c r="D824" s="50">
        <v>61.155999999999999</v>
      </c>
      <c r="E824" s="50">
        <v>21.64</v>
      </c>
      <c r="F824" s="51">
        <v>7.3700000000000002E-4</v>
      </c>
      <c r="G824" s="51">
        <v>1.6019999999999999E-3</v>
      </c>
      <c r="H824" s="51">
        <v>2.1570000000000001E-3</v>
      </c>
      <c r="I824" s="51">
        <v>3.9550000000000002E-3</v>
      </c>
      <c r="J824" s="51">
        <v>8.7989999999999995E-3</v>
      </c>
      <c r="K824" s="51">
        <v>6.4079999999999996E-3</v>
      </c>
      <c r="L824" s="51">
        <v>1.6052E-2</v>
      </c>
      <c r="M824" s="51">
        <v>2.1570000000000001E-3</v>
      </c>
      <c r="N824" s="51">
        <v>3.1469999999999998E-2</v>
      </c>
      <c r="O824" s="52">
        <v>142.78280000000001</v>
      </c>
      <c r="P824" s="50">
        <v>1280</v>
      </c>
      <c r="Q824" s="52">
        <v>2059.44</v>
      </c>
      <c r="R824" s="50">
        <v>6801.4</v>
      </c>
      <c r="S824" s="30">
        <v>92.391999999999996</v>
      </c>
      <c r="T824" s="50">
        <v>6.5629999999999997</v>
      </c>
      <c r="U824" s="50">
        <v>6.5519999999999996</v>
      </c>
      <c r="V824" s="50" t="s">
        <v>379</v>
      </c>
      <c r="W824" s="22" t="s">
        <v>379</v>
      </c>
      <c r="X824" s="22" t="s">
        <v>379</v>
      </c>
    </row>
    <row r="825" spans="1:24" ht="18.75" customHeight="1">
      <c r="A825" s="175">
        <v>44158</v>
      </c>
      <c r="B825" s="50">
        <v>186.08349999999999</v>
      </c>
      <c r="C825" s="50">
        <v>253.96879999999999</v>
      </c>
      <c r="D825" s="50">
        <v>61.155999999999999</v>
      </c>
      <c r="E825" s="50">
        <v>22.66</v>
      </c>
      <c r="F825" s="51">
        <v>6.5899999999999997E-4</v>
      </c>
      <c r="G825" s="51">
        <v>1.5939999999999999E-3</v>
      </c>
      <c r="H825" s="51">
        <v>2.1310000000000001E-3</v>
      </c>
      <c r="I825" s="51">
        <v>3.8440000000000002E-3</v>
      </c>
      <c r="J825" s="51">
        <v>8.5369999999999994E-3</v>
      </c>
      <c r="K825" s="51">
        <v>6.2680000000000001E-3</v>
      </c>
      <c r="L825" s="51">
        <v>1.5531E-2</v>
      </c>
      <c r="M825" s="51">
        <v>2.1310000000000001E-3</v>
      </c>
      <c r="N825" s="51">
        <v>3.1280000000000002E-2</v>
      </c>
      <c r="O825" s="52">
        <v>142.78450000000001</v>
      </c>
      <c r="P825" s="50">
        <v>1280</v>
      </c>
      <c r="Q825" s="52">
        <v>2059.44</v>
      </c>
      <c r="R825" s="50">
        <v>6801.4</v>
      </c>
      <c r="S825" s="30">
        <v>92.293999999999997</v>
      </c>
      <c r="T825" s="50">
        <v>6.5839999999999996</v>
      </c>
      <c r="U825" s="50">
        <v>6.5770999999999997</v>
      </c>
      <c r="V825" s="50" t="s">
        <v>379</v>
      </c>
      <c r="W825" s="22" t="s">
        <v>379</v>
      </c>
      <c r="X825" s="22" t="s">
        <v>379</v>
      </c>
    </row>
    <row r="826" spans="1:24" ht="18.75" customHeight="1">
      <c r="A826" s="175">
        <v>44155</v>
      </c>
      <c r="B826" s="50">
        <v>186.3792</v>
      </c>
      <c r="C826" s="50">
        <v>253.05510000000001</v>
      </c>
      <c r="D826" s="50">
        <v>61.155999999999999</v>
      </c>
      <c r="E826" s="50">
        <v>23.7</v>
      </c>
      <c r="F826" s="51">
        <v>6.3400000000000001E-4</v>
      </c>
      <c r="G826" s="51">
        <v>1.573E-3</v>
      </c>
      <c r="H826" s="51">
        <v>2.0790000000000001E-3</v>
      </c>
      <c r="I826" s="51">
        <v>3.715E-3</v>
      </c>
      <c r="J826" s="51">
        <v>8.2430000000000003E-3</v>
      </c>
      <c r="K826" s="51">
        <v>6.0369999999999998E-3</v>
      </c>
      <c r="L826" s="51">
        <v>1.5195999999999999E-2</v>
      </c>
      <c r="M826" s="51">
        <v>2.0790000000000001E-3</v>
      </c>
      <c r="N826" s="51">
        <v>3.1620000000000002E-2</v>
      </c>
      <c r="O826" s="52">
        <v>142.8399</v>
      </c>
      <c r="P826" s="50">
        <v>1280</v>
      </c>
      <c r="Q826" s="52">
        <v>2059.44</v>
      </c>
      <c r="R826" s="50">
        <v>6801.4</v>
      </c>
      <c r="S826" s="30">
        <v>92.316000000000003</v>
      </c>
      <c r="T826" s="50">
        <v>6.5605000000000002</v>
      </c>
      <c r="U826" s="50">
        <v>6.5617999999999999</v>
      </c>
      <c r="V826" s="50" t="s">
        <v>379</v>
      </c>
      <c r="W826" s="22" t="s">
        <v>379</v>
      </c>
      <c r="X826" s="22" t="s">
        <v>379</v>
      </c>
    </row>
    <row r="827" spans="1:24" ht="18.75" customHeight="1">
      <c r="A827" s="175">
        <v>44154</v>
      </c>
      <c r="B827" s="50">
        <v>186.2484</v>
      </c>
      <c r="C827" s="50">
        <v>253.26949999999999</v>
      </c>
      <c r="D827" s="50">
        <v>61.155999999999999</v>
      </c>
      <c r="E827" s="50">
        <v>23.11</v>
      </c>
      <c r="F827" s="51">
        <v>5.8299999999999997E-4</v>
      </c>
      <c r="G827" s="51">
        <v>1.6119999999999999E-3</v>
      </c>
      <c r="H827" s="51">
        <v>2.1320000000000002E-3</v>
      </c>
      <c r="I827" s="51">
        <v>3.7290000000000001E-3</v>
      </c>
      <c r="J827" s="51">
        <v>8.293E-3</v>
      </c>
      <c r="K827" s="51">
        <v>6.0350000000000004E-3</v>
      </c>
      <c r="L827" s="51">
        <v>1.5453E-2</v>
      </c>
      <c r="M827" s="51">
        <v>2.1320000000000002E-3</v>
      </c>
      <c r="N827" s="51">
        <v>3.1210000000000002E-2</v>
      </c>
      <c r="O827" s="52">
        <v>142.8133</v>
      </c>
      <c r="P827" s="50">
        <v>1280</v>
      </c>
      <c r="Q827" s="52">
        <v>2059.44</v>
      </c>
      <c r="R827" s="50">
        <v>6801.4</v>
      </c>
      <c r="S827" s="30">
        <v>92.415999999999997</v>
      </c>
      <c r="T827" s="50">
        <v>6.5567000000000002</v>
      </c>
      <c r="U827" s="50">
        <v>6.5480999999999998</v>
      </c>
      <c r="V827" s="50" t="s">
        <v>379</v>
      </c>
      <c r="W827" s="22" t="s">
        <v>379</v>
      </c>
      <c r="X827" s="22" t="s">
        <v>379</v>
      </c>
    </row>
    <row r="828" spans="1:24" ht="18.75" customHeight="1">
      <c r="A828" s="175">
        <v>44153</v>
      </c>
      <c r="B828" s="50">
        <v>186.06569999999999</v>
      </c>
      <c r="C828" s="50">
        <v>253.99250000000001</v>
      </c>
      <c r="D828" s="50">
        <v>60.031999999999996</v>
      </c>
      <c r="E828" s="50">
        <v>23.84</v>
      </c>
      <c r="F828" s="51">
        <v>7.1000000000000002E-4</v>
      </c>
      <c r="G828" s="51">
        <v>1.732E-3</v>
      </c>
      <c r="H828" s="51">
        <v>2.264E-3</v>
      </c>
      <c r="I828" s="51">
        <v>3.9519999999999998E-3</v>
      </c>
      <c r="J828" s="51">
        <v>8.7010000000000004E-3</v>
      </c>
      <c r="K828" s="51">
        <v>6.3579999999999999E-3</v>
      </c>
      <c r="L828" s="51">
        <v>1.6E-2</v>
      </c>
      <c r="M828" s="51">
        <v>2.264E-3</v>
      </c>
      <c r="N828" s="51">
        <v>3.074E-2</v>
      </c>
      <c r="O828" s="52">
        <v>142.80330000000001</v>
      </c>
      <c r="P828" s="50">
        <v>1280</v>
      </c>
      <c r="Q828" s="52">
        <v>2059.44</v>
      </c>
      <c r="R828" s="50">
        <v>6801.4</v>
      </c>
      <c r="S828" s="30">
        <v>92.641999999999996</v>
      </c>
      <c r="T828" s="50">
        <v>6.5848000000000004</v>
      </c>
      <c r="U828" s="50">
        <v>6.5743</v>
      </c>
      <c r="V828" s="50" t="s">
        <v>379</v>
      </c>
      <c r="W828" s="22" t="s">
        <v>379</v>
      </c>
      <c r="X828" s="22" t="s">
        <v>379</v>
      </c>
    </row>
    <row r="829" spans="1:24" ht="18.75" customHeight="1">
      <c r="A829" s="175">
        <v>44152</v>
      </c>
      <c r="B829" s="50">
        <v>186.1234</v>
      </c>
      <c r="C829" s="50">
        <v>254.10749999999999</v>
      </c>
      <c r="D829" s="50">
        <v>60.031999999999996</v>
      </c>
      <c r="E829" s="50">
        <v>22.71</v>
      </c>
      <c r="F829" s="51">
        <v>7.8600000000000002E-4</v>
      </c>
      <c r="G829" s="51">
        <v>1.6919999999999999E-3</v>
      </c>
      <c r="H829" s="51">
        <v>2.1849999999999999E-3</v>
      </c>
      <c r="I829" s="51">
        <v>3.7919999999999998E-3</v>
      </c>
      <c r="J829" s="51">
        <v>8.5699999999999995E-3</v>
      </c>
      <c r="K829" s="51">
        <v>6.1960000000000001E-3</v>
      </c>
      <c r="L829" s="51">
        <v>1.6059E-2</v>
      </c>
      <c r="M829" s="51">
        <v>2.1849999999999999E-3</v>
      </c>
      <c r="N829" s="51">
        <v>3.041E-2</v>
      </c>
      <c r="O829" s="52">
        <v>142.7398</v>
      </c>
      <c r="P829" s="50">
        <v>1280</v>
      </c>
      <c r="Q829" s="52">
        <v>2059.44</v>
      </c>
      <c r="R829" s="50">
        <v>6801.4</v>
      </c>
      <c r="S829" s="30">
        <v>92.754999999999995</v>
      </c>
      <c r="T829" s="50">
        <v>6.6064999999999996</v>
      </c>
      <c r="U829" s="50">
        <v>6.6001000000000003</v>
      </c>
      <c r="V829" s="50" t="s">
        <v>379</v>
      </c>
      <c r="W829" s="22" t="s">
        <v>379</v>
      </c>
      <c r="X829" s="22" t="s">
        <v>379</v>
      </c>
    </row>
    <row r="830" spans="1:24" ht="18.75" customHeight="1">
      <c r="A830" s="175">
        <v>44151</v>
      </c>
      <c r="B830" s="50">
        <v>186.03569999999999</v>
      </c>
      <c r="C830" s="50">
        <v>254.113</v>
      </c>
      <c r="D830" s="50">
        <v>59.841000000000001</v>
      </c>
      <c r="E830" s="50">
        <v>22.45</v>
      </c>
      <c r="F830" s="51">
        <v>7.6099999999999996E-4</v>
      </c>
      <c r="G830" s="51">
        <v>1.771E-3</v>
      </c>
      <c r="H830" s="51">
        <v>2.317E-3</v>
      </c>
      <c r="I830" s="51">
        <v>4.0629999999999998E-3</v>
      </c>
      <c r="J830" s="51">
        <v>9.0609999999999996E-3</v>
      </c>
      <c r="K830" s="51">
        <v>6.5890000000000002E-3</v>
      </c>
      <c r="L830" s="51">
        <v>1.6628E-2</v>
      </c>
      <c r="M830" s="51">
        <v>2.317E-3</v>
      </c>
      <c r="N830" s="51">
        <v>3.032E-2</v>
      </c>
      <c r="O830" s="52">
        <v>142.72890000000001</v>
      </c>
      <c r="P830" s="50">
        <v>1280</v>
      </c>
      <c r="Q830" s="52">
        <v>2059.44</v>
      </c>
      <c r="R830" s="50">
        <v>6801.4</v>
      </c>
      <c r="S830" s="30">
        <v>92.962999999999994</v>
      </c>
      <c r="T830" s="50">
        <v>6.6130000000000004</v>
      </c>
      <c r="U830" s="50">
        <v>6.6173999999999999</v>
      </c>
      <c r="V830" s="50" t="s">
        <v>379</v>
      </c>
      <c r="W830" s="22" t="s">
        <v>379</v>
      </c>
      <c r="X830" s="22" t="s">
        <v>379</v>
      </c>
    </row>
    <row r="831" spans="1:24" ht="18.75" customHeight="1">
      <c r="A831" s="175">
        <v>44148</v>
      </c>
      <c r="B831" s="50">
        <v>186.1925</v>
      </c>
      <c r="C831" s="50">
        <v>253.93450000000001</v>
      </c>
      <c r="D831" s="50">
        <v>60.030999999999999</v>
      </c>
      <c r="E831" s="50">
        <v>23.1</v>
      </c>
      <c r="F831" s="51">
        <v>8.3699999999999996E-4</v>
      </c>
      <c r="G831" s="51">
        <v>1.7899999999999999E-3</v>
      </c>
      <c r="H831" s="51">
        <v>2.343E-3</v>
      </c>
      <c r="I831" s="51">
        <v>4.0619999999999996E-3</v>
      </c>
      <c r="J831" s="51">
        <v>8.9630000000000005E-3</v>
      </c>
      <c r="K831" s="51">
        <v>6.5189999999999996E-3</v>
      </c>
      <c r="L831" s="51">
        <v>1.6469000000000001E-2</v>
      </c>
      <c r="M831" s="51">
        <v>2.343E-3</v>
      </c>
      <c r="N831" s="51">
        <v>3.0280000000000001E-2</v>
      </c>
      <c r="O831" s="52">
        <v>142.7218</v>
      </c>
      <c r="P831" s="50">
        <v>1280</v>
      </c>
      <c r="Q831" s="52">
        <v>2059.44</v>
      </c>
      <c r="R831" s="50">
        <v>6801.4</v>
      </c>
      <c r="S831" s="30">
        <v>93.043000000000006</v>
      </c>
      <c r="T831" s="50">
        <v>6.6310000000000002</v>
      </c>
      <c r="U831" s="50">
        <v>6.6180000000000003</v>
      </c>
      <c r="V831" s="50" t="s">
        <v>379</v>
      </c>
      <c r="W831" s="22" t="s">
        <v>379</v>
      </c>
      <c r="X831" s="22" t="s">
        <v>379</v>
      </c>
    </row>
    <row r="832" spans="1:24" ht="18.75" customHeight="1">
      <c r="A832" s="175">
        <v>44147</v>
      </c>
      <c r="B832" s="50">
        <v>186.3785</v>
      </c>
      <c r="C832" s="50">
        <v>254.37260000000001</v>
      </c>
      <c r="D832" s="50">
        <v>58.5</v>
      </c>
      <c r="E832" s="50">
        <v>25.35</v>
      </c>
      <c r="F832" s="51">
        <v>8.6200000000000003E-4</v>
      </c>
      <c r="G832" s="51">
        <v>1.768E-3</v>
      </c>
      <c r="H832" s="51">
        <v>2.264E-3</v>
      </c>
      <c r="I832" s="51">
        <v>3.9160000000000002E-3</v>
      </c>
      <c r="J832" s="51">
        <v>8.8149999999999999E-3</v>
      </c>
      <c r="K832" s="51">
        <v>6.3550000000000004E-3</v>
      </c>
      <c r="L832" s="51">
        <v>1.6385E-2</v>
      </c>
      <c r="M832" s="51">
        <v>2.264E-3</v>
      </c>
      <c r="N832" s="51">
        <v>3.006E-2</v>
      </c>
      <c r="O832" s="52">
        <v>142.6953</v>
      </c>
      <c r="P832" s="50">
        <v>1280</v>
      </c>
      <c r="Q832" s="52">
        <v>2059.44</v>
      </c>
      <c r="R832" s="50">
        <v>6801.4</v>
      </c>
      <c r="S832" s="30">
        <v>92.748999999999995</v>
      </c>
      <c r="T832" s="50">
        <v>6.617</v>
      </c>
      <c r="U832" s="50">
        <v>6.5990000000000002</v>
      </c>
      <c r="V832" s="50" t="s">
        <v>379</v>
      </c>
      <c r="W832" s="22" t="s">
        <v>379</v>
      </c>
      <c r="X832" s="22" t="s">
        <v>379</v>
      </c>
    </row>
    <row r="833" spans="1:24" ht="18.75" customHeight="1">
      <c r="A833" s="175">
        <v>44146</v>
      </c>
      <c r="B833" s="50">
        <v>185.72049999999999</v>
      </c>
      <c r="C833" s="50">
        <v>254.93389999999999</v>
      </c>
      <c r="D833" s="50">
        <v>58.155999999999999</v>
      </c>
      <c r="E833" s="50">
        <v>23.45</v>
      </c>
      <c r="F833" s="51">
        <v>8.8699999999999998E-4</v>
      </c>
      <c r="G833" s="51">
        <v>1.807E-3</v>
      </c>
      <c r="H833" s="51">
        <v>2.526E-3</v>
      </c>
      <c r="I833" s="51">
        <v>4.5380000000000004E-3</v>
      </c>
      <c r="J833" s="51">
        <v>9.7529999999999995E-3</v>
      </c>
      <c r="K833" s="51">
        <v>7.1650000000000004E-3</v>
      </c>
      <c r="L833" s="51">
        <v>1.7415E-2</v>
      </c>
      <c r="M833" s="51">
        <v>2.526E-3</v>
      </c>
      <c r="N833" s="51">
        <v>2.9850000000000002E-2</v>
      </c>
      <c r="O833" s="52">
        <v>142.68260000000001</v>
      </c>
      <c r="P833" s="50">
        <v>1280</v>
      </c>
      <c r="Q833" s="52">
        <v>2059.44</v>
      </c>
      <c r="R833" s="50">
        <v>6801.4</v>
      </c>
      <c r="S833" s="30">
        <v>92.724999999999994</v>
      </c>
      <c r="T833" s="50">
        <v>6.6295000000000002</v>
      </c>
      <c r="U833" s="50">
        <v>6.6162999999999998</v>
      </c>
      <c r="V833" s="50" t="s">
        <v>379</v>
      </c>
      <c r="W833" s="22" t="s">
        <v>379</v>
      </c>
      <c r="X833" s="22" t="s">
        <v>379</v>
      </c>
    </row>
    <row r="834" spans="1:24" ht="18.75" customHeight="1">
      <c r="A834" s="175">
        <v>44145</v>
      </c>
      <c r="B834" s="50">
        <v>185.72049999999999</v>
      </c>
      <c r="C834" s="50">
        <v>254.93389999999999</v>
      </c>
      <c r="D834" s="50">
        <v>58.155999999999999</v>
      </c>
      <c r="E834" s="50">
        <v>24.8</v>
      </c>
      <c r="F834" s="51">
        <v>8.8699999999999998E-4</v>
      </c>
      <c r="G834" s="51">
        <v>1.807E-3</v>
      </c>
      <c r="H834" s="51">
        <v>2.526E-3</v>
      </c>
      <c r="I834" s="51">
        <v>4.5380000000000004E-3</v>
      </c>
      <c r="J834" s="51">
        <v>9.5949999999999994E-3</v>
      </c>
      <c r="K834" s="51">
        <v>7.1650000000000004E-3</v>
      </c>
      <c r="L834" s="51">
        <v>1.7415E-2</v>
      </c>
      <c r="M834" s="51">
        <v>2.526E-3</v>
      </c>
      <c r="N834" s="51">
        <v>2.9819999999999999E-2</v>
      </c>
      <c r="O834" s="52">
        <v>142.62389999999999</v>
      </c>
      <c r="P834" s="50">
        <v>1280</v>
      </c>
      <c r="Q834" s="52">
        <v>2059.44</v>
      </c>
      <c r="R834" s="50">
        <v>6801.4</v>
      </c>
      <c r="S834" s="30">
        <v>92.228999999999999</v>
      </c>
      <c r="T834" s="50">
        <v>6.6124000000000001</v>
      </c>
      <c r="U834" s="50">
        <v>6.5914999999999999</v>
      </c>
      <c r="V834" s="50" t="s">
        <v>379</v>
      </c>
      <c r="W834" s="22" t="s">
        <v>379</v>
      </c>
      <c r="X834" s="22" t="s">
        <v>379</v>
      </c>
    </row>
    <row r="835" spans="1:24" ht="18.75" customHeight="1">
      <c r="A835" s="175">
        <v>44144</v>
      </c>
      <c r="B835" s="50">
        <v>185.57560000000001</v>
      </c>
      <c r="C835" s="50">
        <v>254.708</v>
      </c>
      <c r="D835" s="50">
        <v>60.905999999999999</v>
      </c>
      <c r="E835" s="50">
        <v>25.75</v>
      </c>
      <c r="F835" s="51">
        <v>8.8699999999999998E-4</v>
      </c>
      <c r="G835" s="51">
        <v>1.7060000000000001E-3</v>
      </c>
      <c r="H835" s="51">
        <v>2.3210000000000001E-3</v>
      </c>
      <c r="I835" s="51">
        <v>4.28E-3</v>
      </c>
      <c r="J835" s="51">
        <v>9.2350000000000002E-3</v>
      </c>
      <c r="K835" s="51">
        <v>6.816E-3</v>
      </c>
      <c r="L835" s="51">
        <v>1.7089E-2</v>
      </c>
      <c r="M835" s="51">
        <v>2.3210000000000001E-3</v>
      </c>
      <c r="N835" s="51">
        <v>2.988E-2</v>
      </c>
      <c r="O835" s="52">
        <v>142.62139999999999</v>
      </c>
      <c r="P835" s="50">
        <v>1280</v>
      </c>
      <c r="Q835" s="52">
        <v>2059.44</v>
      </c>
      <c r="R835" s="50">
        <v>6801.4</v>
      </c>
      <c r="S835" s="30">
        <v>92.525000000000006</v>
      </c>
      <c r="T835" s="50">
        <v>6.6064999999999996</v>
      </c>
      <c r="U835" s="50">
        <v>6.6092000000000004</v>
      </c>
      <c r="V835" s="50" t="s">
        <v>379</v>
      </c>
      <c r="W835" s="22" t="s">
        <v>379</v>
      </c>
      <c r="X835" s="22" t="s">
        <v>379</v>
      </c>
    </row>
    <row r="836" spans="1:24" ht="18.75" customHeight="1">
      <c r="A836" s="175">
        <v>44141</v>
      </c>
      <c r="B836" s="50">
        <v>186.23759999999999</v>
      </c>
      <c r="C836" s="50">
        <v>254.38560000000001</v>
      </c>
      <c r="D836" s="50">
        <v>64.525999999999996</v>
      </c>
      <c r="E836" s="50">
        <v>24.86</v>
      </c>
      <c r="F836" s="51">
        <v>8.6200000000000003E-4</v>
      </c>
      <c r="G836" s="51">
        <v>1.5269999999999999E-3</v>
      </c>
      <c r="H836" s="51">
        <v>1.9719999999999998E-3</v>
      </c>
      <c r="I836" s="51">
        <v>3.6099999999999999E-3</v>
      </c>
      <c r="J836" s="51">
        <v>8.1849999999999996E-3</v>
      </c>
      <c r="K836" s="51">
        <v>5.8929999999999998E-3</v>
      </c>
      <c r="L836" s="51">
        <v>1.6E-2</v>
      </c>
      <c r="M836" s="51">
        <v>1.9719999999999998E-3</v>
      </c>
      <c r="N836" s="51">
        <v>2.9680000000000002E-2</v>
      </c>
      <c r="O836" s="52">
        <v>142.5753</v>
      </c>
      <c r="P836" s="50">
        <v>1280</v>
      </c>
      <c r="Q836" s="52">
        <v>2059.44</v>
      </c>
      <c r="R836" s="50">
        <v>6801.4</v>
      </c>
      <c r="S836" s="30">
        <v>93.406999999999996</v>
      </c>
      <c r="T836" s="50">
        <v>6.6524000000000001</v>
      </c>
      <c r="U836" s="50">
        <v>6.6237000000000004</v>
      </c>
      <c r="V836" s="50" t="s">
        <v>379</v>
      </c>
      <c r="W836" s="22" t="s">
        <v>379</v>
      </c>
      <c r="X836" s="22" t="s">
        <v>379</v>
      </c>
    </row>
    <row r="837" spans="1:24" ht="18.75" customHeight="1">
      <c r="A837" s="175">
        <v>44140</v>
      </c>
      <c r="B837" s="50">
        <v>186.41370000000001</v>
      </c>
      <c r="C837" s="50">
        <v>253.90950000000001</v>
      </c>
      <c r="D837" s="50">
        <v>64.525999999999996</v>
      </c>
      <c r="E837" s="50">
        <v>27.58</v>
      </c>
      <c r="F837" s="51">
        <v>8.6200000000000003E-4</v>
      </c>
      <c r="G837" s="51">
        <v>1.4469999999999999E-3</v>
      </c>
      <c r="H837" s="51">
        <v>1.8630000000000001E-3</v>
      </c>
      <c r="I837" s="51">
        <v>3.2590000000000002E-3</v>
      </c>
      <c r="J837" s="51">
        <v>7.6290000000000004E-3</v>
      </c>
      <c r="K837" s="51">
        <v>5.4799999999999996E-3</v>
      </c>
      <c r="L837" s="51">
        <v>1.5236E-2</v>
      </c>
      <c r="M837" s="51">
        <v>1.8630000000000001E-3</v>
      </c>
      <c r="N837" s="51">
        <v>2.9399999999999999E-2</v>
      </c>
      <c r="O837" s="52">
        <v>142.5155</v>
      </c>
      <c r="P837" s="50">
        <v>1280</v>
      </c>
      <c r="Q837" s="52">
        <v>2059.44</v>
      </c>
      <c r="R837" s="50">
        <v>6801.4</v>
      </c>
      <c r="S837" s="30">
        <v>93.552999999999997</v>
      </c>
      <c r="T837" s="50">
        <v>6.6776</v>
      </c>
      <c r="U837" s="50">
        <v>6.6829000000000001</v>
      </c>
      <c r="V837" s="50" t="s">
        <v>379</v>
      </c>
      <c r="W837" s="22" t="s">
        <v>379</v>
      </c>
      <c r="X837" s="22" t="s">
        <v>379</v>
      </c>
    </row>
    <row r="838" spans="1:24" ht="18.75" customHeight="1">
      <c r="A838" s="175">
        <v>44139</v>
      </c>
      <c r="B838" s="50">
        <v>186.2825</v>
      </c>
      <c r="C838" s="50">
        <v>253.20570000000001</v>
      </c>
      <c r="D838" s="50">
        <v>67.718999999999994</v>
      </c>
      <c r="E838" s="50">
        <v>29.57</v>
      </c>
      <c r="F838" s="51">
        <v>8.6200000000000003E-4</v>
      </c>
      <c r="G838" s="51">
        <v>1.4469999999999999E-3</v>
      </c>
      <c r="H838" s="51">
        <v>1.836E-3</v>
      </c>
      <c r="I838" s="51">
        <v>3.2750000000000001E-3</v>
      </c>
      <c r="J838" s="51">
        <v>7.6290000000000004E-3</v>
      </c>
      <c r="K838" s="51">
        <v>5.5019999999999999E-3</v>
      </c>
      <c r="L838" s="51">
        <v>1.541E-2</v>
      </c>
      <c r="M838" s="51">
        <v>1.836E-3</v>
      </c>
      <c r="N838" s="51">
        <v>2.929E-2</v>
      </c>
      <c r="O838" s="52">
        <v>142.47900000000001</v>
      </c>
      <c r="P838" s="50">
        <v>1280</v>
      </c>
      <c r="Q838" s="52">
        <v>2059.44</v>
      </c>
      <c r="R838" s="50">
        <v>6801.4</v>
      </c>
      <c r="S838" s="30">
        <v>94.129000000000005</v>
      </c>
      <c r="T838" s="50">
        <v>6.6909000000000001</v>
      </c>
      <c r="U838" s="50">
        <v>6.6889000000000003</v>
      </c>
      <c r="V838" s="50" t="s">
        <v>379</v>
      </c>
      <c r="W838" s="22" t="s">
        <v>379</v>
      </c>
      <c r="X838" s="22" t="s">
        <v>379</v>
      </c>
    </row>
    <row r="839" spans="1:24" ht="18.75" customHeight="1">
      <c r="A839" s="175">
        <v>44138</v>
      </c>
      <c r="B839" s="50">
        <v>185.5043</v>
      </c>
      <c r="C839" s="50">
        <v>252.7209</v>
      </c>
      <c r="D839" s="50">
        <v>68.543000000000006</v>
      </c>
      <c r="E839" s="50">
        <v>35.549999999999997</v>
      </c>
      <c r="F839" s="51">
        <v>8.8699999999999998E-4</v>
      </c>
      <c r="G839" s="51">
        <v>1.663E-3</v>
      </c>
      <c r="H839" s="51">
        <v>2.1020000000000001E-3</v>
      </c>
      <c r="I839" s="51">
        <v>3.9560000000000003E-3</v>
      </c>
      <c r="J839" s="51">
        <v>8.9929999999999993E-3</v>
      </c>
      <c r="K839" s="51">
        <v>6.6039999999999996E-3</v>
      </c>
      <c r="L839" s="51">
        <v>1.6799999999999999E-2</v>
      </c>
      <c r="M839" s="51">
        <v>2.1020000000000001E-3</v>
      </c>
      <c r="N839" s="51">
        <v>2.9270000000000001E-2</v>
      </c>
      <c r="O839" s="52">
        <v>142.47800000000001</v>
      </c>
      <c r="P839" s="50">
        <v>1280</v>
      </c>
      <c r="Q839" s="52">
        <v>2061.5299999999997</v>
      </c>
      <c r="R839" s="50">
        <v>6678.9</v>
      </c>
      <c r="S839" s="30">
        <v>94.037999999999997</v>
      </c>
      <c r="T839" s="50">
        <v>6.6914999999999996</v>
      </c>
      <c r="U839" s="50">
        <v>6.6963999999999997</v>
      </c>
      <c r="V839" s="50" t="s">
        <v>379</v>
      </c>
      <c r="W839" s="22" t="s">
        <v>379</v>
      </c>
      <c r="X839" s="22" t="s">
        <v>379</v>
      </c>
    </row>
    <row r="840" spans="1:24" ht="18.75" customHeight="1">
      <c r="A840" s="175">
        <v>44137</v>
      </c>
      <c r="B840" s="50">
        <v>185.62799999999999</v>
      </c>
      <c r="C840" s="50">
        <v>252.5848</v>
      </c>
      <c r="D840" s="50">
        <v>70.156000000000006</v>
      </c>
      <c r="E840" s="50">
        <v>37.130000000000003</v>
      </c>
      <c r="F840" s="51">
        <v>8.6399999999999997E-4</v>
      </c>
      <c r="G840" s="51">
        <v>1.5449999999999999E-3</v>
      </c>
      <c r="H840" s="51">
        <v>1.941E-3</v>
      </c>
      <c r="I840" s="51">
        <v>3.7490000000000002E-3</v>
      </c>
      <c r="J840" s="51">
        <v>8.4340000000000005E-3</v>
      </c>
      <c r="K840" s="51">
        <v>6.2350000000000001E-3</v>
      </c>
      <c r="L840" s="51">
        <v>1.6163E-2</v>
      </c>
      <c r="M840" s="51">
        <v>1.941E-3</v>
      </c>
      <c r="N840" s="51">
        <v>2.9340000000000001E-2</v>
      </c>
      <c r="O840" s="52">
        <v>142.45490000000001</v>
      </c>
      <c r="P840" s="50">
        <v>1280</v>
      </c>
      <c r="Q840" s="52">
        <v>2061.5299999999997</v>
      </c>
      <c r="R840" s="50">
        <v>6678.9</v>
      </c>
      <c r="S840" s="30">
        <v>93.954999999999998</v>
      </c>
      <c r="T840" s="50">
        <v>6.7149999999999999</v>
      </c>
      <c r="U840" s="50">
        <v>6.7088999999999999</v>
      </c>
      <c r="V840" s="50" t="s">
        <v>379</v>
      </c>
      <c r="W840" s="22" t="s">
        <v>379</v>
      </c>
      <c r="X840" s="22" t="s">
        <v>379</v>
      </c>
    </row>
    <row r="841" spans="1:24" ht="18.75" customHeight="1">
      <c r="A841" s="175">
        <v>44134</v>
      </c>
      <c r="B841" s="50">
        <v>185.54689999999999</v>
      </c>
      <c r="C841" s="50">
        <v>252.2953</v>
      </c>
      <c r="D841" s="50">
        <v>69.125</v>
      </c>
      <c r="E841" s="50">
        <v>38.020000000000003</v>
      </c>
      <c r="F841" s="51">
        <v>8.6399999999999997E-4</v>
      </c>
      <c r="G841" s="51">
        <v>1.5250000000000001E-3</v>
      </c>
      <c r="H841" s="51">
        <v>1.967E-3</v>
      </c>
      <c r="I841" s="51">
        <v>3.8440000000000002E-3</v>
      </c>
      <c r="J841" s="51">
        <v>8.737E-3</v>
      </c>
      <c r="K841" s="51">
        <v>6.4190000000000002E-3</v>
      </c>
      <c r="L841" s="51">
        <v>1.6598000000000002E-2</v>
      </c>
      <c r="M841" s="51">
        <v>1.967E-3</v>
      </c>
      <c r="N841" s="51">
        <v>2.938E-2</v>
      </c>
      <c r="O841" s="52">
        <v>142.4342</v>
      </c>
      <c r="P841" s="50">
        <v>1280</v>
      </c>
      <c r="Q841" s="52">
        <v>2061.5299999999997</v>
      </c>
      <c r="R841" s="50">
        <v>6678.9</v>
      </c>
      <c r="S841" s="30">
        <v>93.405000000000001</v>
      </c>
      <c r="T841" s="50">
        <v>6.7290000000000001</v>
      </c>
      <c r="U841" s="50">
        <v>6.7285000000000004</v>
      </c>
      <c r="V841" s="50" t="s">
        <v>379</v>
      </c>
      <c r="W841" s="22" t="s">
        <v>379</v>
      </c>
      <c r="X841" s="22" t="s">
        <v>379</v>
      </c>
    </row>
    <row r="842" spans="1:24" ht="18.75" customHeight="1">
      <c r="A842" s="175">
        <v>44133</v>
      </c>
      <c r="B842" s="50">
        <v>185.68100000000001</v>
      </c>
      <c r="C842" s="50">
        <v>252.38919999999999</v>
      </c>
      <c r="D842" s="50">
        <v>69.125</v>
      </c>
      <c r="E842" s="50">
        <v>37.590000000000003</v>
      </c>
      <c r="F842" s="51">
        <v>8.6399999999999997E-4</v>
      </c>
      <c r="G842" s="51">
        <v>1.4660000000000001E-3</v>
      </c>
      <c r="H842" s="51">
        <v>1.8860000000000001E-3</v>
      </c>
      <c r="I842" s="51">
        <v>3.7009999999999999E-3</v>
      </c>
      <c r="J842" s="51">
        <v>8.2299999999999995E-3</v>
      </c>
      <c r="K842" s="51">
        <v>5.9430000000000004E-3</v>
      </c>
      <c r="L842" s="51">
        <v>1.6018999999999999E-2</v>
      </c>
      <c r="M842" s="51">
        <v>1.8860000000000001E-3</v>
      </c>
      <c r="N842" s="51">
        <v>2.938E-2</v>
      </c>
      <c r="O842" s="52">
        <v>142.37719999999999</v>
      </c>
      <c r="P842" s="50">
        <v>1280</v>
      </c>
      <c r="Q842" s="52">
        <v>2061.5299999999997</v>
      </c>
      <c r="R842" s="50">
        <v>6678.9</v>
      </c>
      <c r="S842" s="30">
        <v>92.94</v>
      </c>
      <c r="T842" s="50">
        <v>6.7054999999999998</v>
      </c>
      <c r="U842" s="50">
        <v>6.7152000000000003</v>
      </c>
      <c r="V842" s="50" t="s">
        <v>379</v>
      </c>
      <c r="W842" s="22" t="s">
        <v>379</v>
      </c>
      <c r="X842" s="22" t="s">
        <v>379</v>
      </c>
    </row>
    <row r="843" spans="1:24" ht="18.75" customHeight="1">
      <c r="A843" s="175">
        <v>44132</v>
      </c>
      <c r="B843" s="50">
        <v>186.02959999999999</v>
      </c>
      <c r="C843" s="50">
        <v>252.5872</v>
      </c>
      <c r="D843" s="50">
        <v>67.623000000000005</v>
      </c>
      <c r="E843" s="50">
        <v>40.28</v>
      </c>
      <c r="F843" s="51">
        <v>8.6399999999999997E-4</v>
      </c>
      <c r="G843" s="51">
        <v>1.4660000000000001E-3</v>
      </c>
      <c r="H843" s="51">
        <v>1.8060000000000001E-3</v>
      </c>
      <c r="I843" s="51">
        <v>3.3010000000000001E-3</v>
      </c>
      <c r="J843" s="51">
        <v>7.7099999999999998E-3</v>
      </c>
      <c r="K843" s="51">
        <v>5.5009999999999998E-3</v>
      </c>
      <c r="L843" s="51">
        <v>1.5537E-2</v>
      </c>
      <c r="M843" s="51">
        <v>1.8060000000000001E-3</v>
      </c>
      <c r="N843" s="51">
        <v>2.9440000000000001E-2</v>
      </c>
      <c r="O843" s="52">
        <v>142.35579999999999</v>
      </c>
      <c r="P843" s="50">
        <v>1280</v>
      </c>
      <c r="Q843" s="52">
        <v>2061.5299999999997</v>
      </c>
      <c r="R843" s="50">
        <v>6678.9</v>
      </c>
      <c r="S843" s="30">
        <v>93.045000000000002</v>
      </c>
      <c r="T843" s="50">
        <v>6.7122000000000002</v>
      </c>
      <c r="U843" s="50">
        <v>6.7005999999999997</v>
      </c>
      <c r="V843" s="50" t="s">
        <v>379</v>
      </c>
      <c r="W843" s="22" t="s">
        <v>379</v>
      </c>
      <c r="X843" s="22" t="s">
        <v>379</v>
      </c>
    </row>
    <row r="844" spans="1:24" ht="18.75" customHeight="1">
      <c r="A844" s="175">
        <v>44131</v>
      </c>
      <c r="B844" s="50">
        <v>186.0831</v>
      </c>
      <c r="C844" s="50">
        <v>252.30179999999999</v>
      </c>
      <c r="D844" s="50">
        <v>65.188000000000002</v>
      </c>
      <c r="E844" s="50">
        <v>33.35</v>
      </c>
      <c r="F844" s="51">
        <v>8.8999999999999995E-4</v>
      </c>
      <c r="G844" s="51">
        <v>1.4530000000000001E-3</v>
      </c>
      <c r="H844" s="51">
        <v>1.805E-3</v>
      </c>
      <c r="I844" s="51">
        <v>3.3010000000000001E-3</v>
      </c>
      <c r="J844" s="51">
        <v>7.6759999999999997E-3</v>
      </c>
      <c r="K844" s="51">
        <v>5.4310000000000001E-3</v>
      </c>
      <c r="L844" s="51">
        <v>1.553E-2</v>
      </c>
      <c r="M844" s="51">
        <v>1.805E-3</v>
      </c>
      <c r="N844" s="51">
        <v>2.9319999999999999E-2</v>
      </c>
      <c r="O844" s="52">
        <v>142.3124</v>
      </c>
      <c r="P844" s="50">
        <v>1280</v>
      </c>
      <c r="Q844" s="52">
        <v>2061.5299999999997</v>
      </c>
      <c r="R844" s="50">
        <v>6678.9</v>
      </c>
      <c r="S844" s="30">
        <v>92.768000000000001</v>
      </c>
      <c r="T844" s="50">
        <v>6.6867000000000001</v>
      </c>
      <c r="U844" s="50">
        <v>6.6679000000000004</v>
      </c>
      <c r="V844" s="50" t="s">
        <v>379</v>
      </c>
      <c r="W844" s="22" t="s">
        <v>379</v>
      </c>
      <c r="X844" s="22" t="s">
        <v>379</v>
      </c>
    </row>
    <row r="845" spans="1:24" ht="18.75" customHeight="1">
      <c r="A845" s="175">
        <v>44130</v>
      </c>
      <c r="B845" s="50">
        <v>185.94900000000001</v>
      </c>
      <c r="C845" s="50">
        <v>252.4306</v>
      </c>
      <c r="D845" s="50">
        <v>65.188000000000002</v>
      </c>
      <c r="E845" s="50">
        <v>32.46</v>
      </c>
      <c r="F845" s="51">
        <v>7.6099999999999996E-4</v>
      </c>
      <c r="G845" s="51">
        <v>1.4940000000000001E-3</v>
      </c>
      <c r="H845" s="51">
        <v>1.91E-3</v>
      </c>
      <c r="I845" s="51">
        <v>3.509E-3</v>
      </c>
      <c r="J845" s="51">
        <v>8.0099999999999998E-3</v>
      </c>
      <c r="K845" s="51">
        <v>5.7080000000000004E-3</v>
      </c>
      <c r="L845" s="51">
        <v>1.5909E-2</v>
      </c>
      <c r="M845" s="51">
        <v>1.91E-3</v>
      </c>
      <c r="N845" s="51">
        <v>2.9610000000000001E-2</v>
      </c>
      <c r="O845" s="52">
        <v>142.23560000000001</v>
      </c>
      <c r="P845" s="50">
        <v>1280</v>
      </c>
      <c r="Q845" s="52">
        <v>2061.5299999999997</v>
      </c>
      <c r="R845" s="50">
        <v>6678.9</v>
      </c>
      <c r="S845" s="30">
        <v>92.950999999999993</v>
      </c>
      <c r="T845" s="50">
        <v>6.6851000000000003</v>
      </c>
      <c r="U845" s="50">
        <v>6.6700999999999997</v>
      </c>
      <c r="V845" s="50" t="s">
        <v>379</v>
      </c>
      <c r="W845" s="22" t="s">
        <v>379</v>
      </c>
      <c r="X845" s="22" t="s">
        <v>379</v>
      </c>
    </row>
    <row r="846" spans="1:24" ht="18.75" customHeight="1">
      <c r="A846" s="175">
        <v>44127</v>
      </c>
      <c r="B846" s="50">
        <v>185.66059999999999</v>
      </c>
      <c r="C846" s="50">
        <v>252.27520000000001</v>
      </c>
      <c r="D846" s="50">
        <v>65.188000000000002</v>
      </c>
      <c r="E846" s="50">
        <v>27.55</v>
      </c>
      <c r="F846" s="51">
        <v>8.6200000000000003E-4</v>
      </c>
      <c r="G846" s="51">
        <v>1.554E-3</v>
      </c>
      <c r="H846" s="51">
        <v>2.016E-3</v>
      </c>
      <c r="I846" s="51">
        <v>3.7650000000000001E-3</v>
      </c>
      <c r="J846" s="51">
        <v>8.4290000000000007E-3</v>
      </c>
      <c r="K846" s="51">
        <v>6.0790000000000002E-3</v>
      </c>
      <c r="L846" s="51">
        <v>1.6410000000000001E-2</v>
      </c>
      <c r="M846" s="51">
        <v>2.016E-3</v>
      </c>
      <c r="N846" s="51">
        <v>2.9340000000000001E-2</v>
      </c>
      <c r="O846" s="52">
        <v>142.16659999999999</v>
      </c>
      <c r="P846" s="50">
        <v>1280</v>
      </c>
      <c r="Q846" s="52">
        <v>2061.5299999999997</v>
      </c>
      <c r="R846" s="50">
        <v>6678.9</v>
      </c>
      <c r="S846" s="30">
        <v>92.611000000000004</v>
      </c>
      <c r="T846" s="50">
        <v>6.6509999999999998</v>
      </c>
      <c r="U846" s="50">
        <v>6.6440999999999999</v>
      </c>
      <c r="V846" s="50" t="s">
        <v>379</v>
      </c>
      <c r="W846" s="22" t="s">
        <v>379</v>
      </c>
      <c r="X846" s="22" t="s">
        <v>379</v>
      </c>
    </row>
    <row r="847" spans="1:24" ht="18.75" customHeight="1">
      <c r="A847" s="175">
        <v>44126</v>
      </c>
      <c r="B847" s="50">
        <v>185.56979999999999</v>
      </c>
      <c r="C847" s="50">
        <v>252.3304</v>
      </c>
      <c r="D847" s="50">
        <v>65.188000000000002</v>
      </c>
      <c r="E847" s="50">
        <v>28.11</v>
      </c>
      <c r="F847" s="51">
        <v>8.8699999999999998E-4</v>
      </c>
      <c r="G847" s="51">
        <v>1.5330000000000001E-3</v>
      </c>
      <c r="H847" s="51">
        <v>2.0400000000000001E-3</v>
      </c>
      <c r="I847" s="51">
        <v>3.7469999999999999E-3</v>
      </c>
      <c r="J847" s="51">
        <v>8.5620000000000002E-3</v>
      </c>
      <c r="K847" s="51">
        <v>6.1000000000000004E-3</v>
      </c>
      <c r="L847" s="51">
        <v>1.6756E-2</v>
      </c>
      <c r="M847" s="51">
        <v>2.0400000000000001E-3</v>
      </c>
      <c r="N847" s="51">
        <v>2.928E-2</v>
      </c>
      <c r="O847" s="52">
        <v>142.2389</v>
      </c>
      <c r="P847" s="50">
        <v>1280</v>
      </c>
      <c r="Q847" s="52">
        <v>2061.5299999999997</v>
      </c>
      <c r="R847" s="50">
        <v>6678.9</v>
      </c>
      <c r="S847" s="30">
        <v>93.066999999999993</v>
      </c>
      <c r="T847" s="50">
        <v>6.6767000000000003</v>
      </c>
      <c r="U847" s="50">
        <v>6.6630000000000003</v>
      </c>
      <c r="V847" s="50" t="s">
        <v>379</v>
      </c>
      <c r="W847" s="22" t="s">
        <v>379</v>
      </c>
      <c r="X847" s="22" t="s">
        <v>379</v>
      </c>
    </row>
    <row r="848" spans="1:24" ht="18.75" customHeight="1">
      <c r="A848" s="175">
        <v>44125</v>
      </c>
      <c r="B848" s="50">
        <v>185.78530000000001</v>
      </c>
      <c r="C848" s="50">
        <v>252.36410000000001</v>
      </c>
      <c r="D848" s="50">
        <v>65.188000000000002</v>
      </c>
      <c r="E848" s="50">
        <v>28.65</v>
      </c>
      <c r="F848" s="51">
        <v>8.8699999999999998E-4</v>
      </c>
      <c r="G848" s="51">
        <v>1.472E-3</v>
      </c>
      <c r="H848" s="51">
        <v>1.9599999999999999E-3</v>
      </c>
      <c r="I848" s="51">
        <v>3.5539999999999999E-3</v>
      </c>
      <c r="J848" s="51">
        <v>8.2260000000000007E-3</v>
      </c>
      <c r="K848" s="51">
        <v>5.8440000000000002E-3</v>
      </c>
      <c r="L848" s="51">
        <v>1.6354E-2</v>
      </c>
      <c r="M848" s="51">
        <v>1.9599999999999999E-3</v>
      </c>
      <c r="N848" s="51">
        <v>2.955E-2</v>
      </c>
      <c r="O848" s="52">
        <v>142.2938</v>
      </c>
      <c r="P848" s="50">
        <v>1280</v>
      </c>
      <c r="Q848" s="52">
        <v>2061.5299999999997</v>
      </c>
      <c r="R848" s="50">
        <v>6678.9</v>
      </c>
      <c r="S848" s="30">
        <v>93.427000000000007</v>
      </c>
      <c r="T848" s="50">
        <v>6.6829999999999998</v>
      </c>
      <c r="U848" s="50">
        <v>6.6790000000000003</v>
      </c>
      <c r="V848" s="50" t="s">
        <v>379</v>
      </c>
      <c r="W848" s="22" t="s">
        <v>379</v>
      </c>
      <c r="X848" s="22" t="s">
        <v>379</v>
      </c>
    </row>
    <row r="849" spans="1:24" ht="18.75" customHeight="1">
      <c r="A849" s="175">
        <v>44124</v>
      </c>
      <c r="B849" s="50">
        <v>185.84200000000001</v>
      </c>
      <c r="C849" s="50">
        <v>252.1618</v>
      </c>
      <c r="D849" s="50">
        <v>65.188000000000002</v>
      </c>
      <c r="E849" s="50">
        <v>29.35</v>
      </c>
      <c r="F849" s="51">
        <v>8.6200000000000003E-4</v>
      </c>
      <c r="G849" s="51">
        <v>1.431E-3</v>
      </c>
      <c r="H849" s="51">
        <v>1.8810000000000001E-3</v>
      </c>
      <c r="I849" s="51">
        <v>3.3449999999999999E-3</v>
      </c>
      <c r="J849" s="51">
        <v>7.8569999999999994E-3</v>
      </c>
      <c r="K849" s="51">
        <v>5.5420000000000001E-3</v>
      </c>
      <c r="L849" s="51">
        <v>1.5914999999999999E-2</v>
      </c>
      <c r="M849" s="51">
        <v>1.8810000000000001E-3</v>
      </c>
      <c r="N849" s="51">
        <v>2.9749999999999999E-2</v>
      </c>
      <c r="O849" s="52">
        <v>142.19880000000001</v>
      </c>
      <c r="P849" s="50">
        <v>1280</v>
      </c>
      <c r="Q849" s="52">
        <v>2061.5299999999997</v>
      </c>
      <c r="R849" s="50">
        <v>6678.9</v>
      </c>
      <c r="S849" s="30">
        <v>93.682000000000002</v>
      </c>
      <c r="T849" s="50">
        <v>6.6976000000000004</v>
      </c>
      <c r="U849" s="50">
        <v>6.6939000000000002</v>
      </c>
      <c r="V849" s="50" t="s">
        <v>379</v>
      </c>
      <c r="W849" s="22" t="s">
        <v>379</v>
      </c>
      <c r="X849" s="22" t="s">
        <v>379</v>
      </c>
    </row>
    <row r="850" spans="1:24" ht="18.75" customHeight="1">
      <c r="A850" s="175">
        <v>44123</v>
      </c>
      <c r="B850" s="50">
        <v>186.04580000000001</v>
      </c>
      <c r="C850" s="50">
        <v>252.04390000000001</v>
      </c>
      <c r="D850" s="50">
        <v>65.188000000000002</v>
      </c>
      <c r="E850" s="50">
        <v>29.18</v>
      </c>
      <c r="F850" s="51">
        <v>8.8699999999999998E-4</v>
      </c>
      <c r="G850" s="51">
        <v>1.451E-3</v>
      </c>
      <c r="H850" s="51">
        <v>1.9059999999999999E-3</v>
      </c>
      <c r="I850" s="51">
        <v>3.3449999999999999E-3</v>
      </c>
      <c r="J850" s="51">
        <v>7.6899999999999998E-3</v>
      </c>
      <c r="K850" s="51">
        <v>5.4720000000000003E-3</v>
      </c>
      <c r="L850" s="51">
        <v>1.5597E-2</v>
      </c>
      <c r="M850" s="51">
        <v>1.9059999999999999E-3</v>
      </c>
      <c r="N850" s="51">
        <v>2.9760000000000002E-2</v>
      </c>
      <c r="O850" s="52">
        <v>142.23660000000001</v>
      </c>
      <c r="P850" s="50">
        <v>1280</v>
      </c>
      <c r="Q850" s="52">
        <v>2061.5299999999997</v>
      </c>
      <c r="R850" s="50">
        <v>6678.9</v>
      </c>
      <c r="S850" s="30">
        <v>93.855999999999995</v>
      </c>
      <c r="T850" s="50">
        <v>6.7253999999999996</v>
      </c>
      <c r="U850" s="50">
        <v>6.7134</v>
      </c>
      <c r="V850" s="50" t="s">
        <v>379</v>
      </c>
      <c r="W850" s="22" t="s">
        <v>379</v>
      </c>
      <c r="X850" s="22" t="s">
        <v>379</v>
      </c>
    </row>
    <row r="851" spans="1:24" ht="18.75" customHeight="1">
      <c r="A851" s="175">
        <v>44120</v>
      </c>
      <c r="B851" s="50">
        <v>186.0591</v>
      </c>
      <c r="C851" s="50">
        <v>251.0308</v>
      </c>
      <c r="D851" s="50">
        <v>66.933999999999997</v>
      </c>
      <c r="E851" s="50">
        <v>27.41</v>
      </c>
      <c r="F851" s="51">
        <v>9.1299999999999997E-4</v>
      </c>
      <c r="G851" s="51">
        <v>1.431E-3</v>
      </c>
      <c r="H851" s="51">
        <v>1.8010000000000001E-3</v>
      </c>
      <c r="I851" s="51">
        <v>3.2169999999999998E-3</v>
      </c>
      <c r="J851" s="51">
        <v>7.456E-3</v>
      </c>
      <c r="K851" s="51">
        <v>5.2399999999999999E-3</v>
      </c>
      <c r="L851" s="51">
        <v>1.5287E-2</v>
      </c>
      <c r="M851" s="51">
        <v>1.8010000000000001E-3</v>
      </c>
      <c r="N851" s="51">
        <v>2.9929999999999998E-2</v>
      </c>
      <c r="O851" s="52">
        <v>142.16550000000001</v>
      </c>
      <c r="P851" s="50">
        <v>1280</v>
      </c>
      <c r="Q851" s="52">
        <v>2061.5299999999997</v>
      </c>
      <c r="R851" s="50">
        <v>6678.9</v>
      </c>
      <c r="S851" s="30">
        <v>93.382000000000005</v>
      </c>
      <c r="T851" s="50">
        <v>6.7149999999999999</v>
      </c>
      <c r="U851" s="50">
        <v>6.7107999999999999</v>
      </c>
      <c r="V851" s="50" t="s">
        <v>379</v>
      </c>
      <c r="W851" s="22" t="s">
        <v>379</v>
      </c>
      <c r="X851" s="22" t="s">
        <v>379</v>
      </c>
    </row>
    <row r="852" spans="1:24" ht="18.75" customHeight="1">
      <c r="A852" s="175">
        <v>44119</v>
      </c>
      <c r="B852" s="50">
        <v>186.10579999999999</v>
      </c>
      <c r="C852" s="50">
        <v>252.13560000000001</v>
      </c>
      <c r="D852" s="50">
        <v>66.933999999999997</v>
      </c>
      <c r="E852" s="50">
        <v>26.97</v>
      </c>
      <c r="F852" s="51">
        <v>9.3800000000000003E-4</v>
      </c>
      <c r="G852" s="51">
        <v>1.39E-3</v>
      </c>
      <c r="H852" s="51">
        <v>1.7470000000000001E-3</v>
      </c>
      <c r="I852" s="51">
        <v>3.1359999999999999E-3</v>
      </c>
      <c r="J852" s="51">
        <v>7.3220000000000004E-3</v>
      </c>
      <c r="K852" s="51">
        <v>5.1469999999999997E-3</v>
      </c>
      <c r="L852" s="51">
        <v>1.5134E-2</v>
      </c>
      <c r="M852" s="51">
        <v>1.7470000000000001E-3</v>
      </c>
      <c r="N852" s="51">
        <v>2.9940000000000001E-2</v>
      </c>
      <c r="O852" s="52">
        <v>142.1788</v>
      </c>
      <c r="P852" s="50">
        <v>1280</v>
      </c>
      <c r="Q852" s="52">
        <v>2061.5299999999997</v>
      </c>
      <c r="R852" s="50">
        <v>6678.9</v>
      </c>
      <c r="S852" s="30">
        <v>93.531000000000006</v>
      </c>
      <c r="T852" s="50">
        <v>6.7465999999999999</v>
      </c>
      <c r="U852" s="50">
        <v>6.7384000000000004</v>
      </c>
      <c r="V852" s="50" t="s">
        <v>379</v>
      </c>
      <c r="W852" s="22" t="s">
        <v>379</v>
      </c>
      <c r="X852" s="22" t="s">
        <v>379</v>
      </c>
    </row>
    <row r="853" spans="1:24" ht="18.75" customHeight="1">
      <c r="A853" s="175">
        <v>44118</v>
      </c>
      <c r="B853" s="50">
        <v>186.23599999999999</v>
      </c>
      <c r="C853" s="50">
        <v>252.85429999999999</v>
      </c>
      <c r="D853" s="50">
        <v>65</v>
      </c>
      <c r="E853" s="50">
        <v>26.4</v>
      </c>
      <c r="F853" s="51">
        <v>9.8900000000000008E-4</v>
      </c>
      <c r="G853" s="51">
        <v>1.39E-3</v>
      </c>
      <c r="H853" s="51">
        <v>1.7459999999999999E-3</v>
      </c>
      <c r="I853" s="51">
        <v>3.0400000000000002E-3</v>
      </c>
      <c r="J853" s="51">
        <v>7.2560000000000003E-3</v>
      </c>
      <c r="K853" s="51">
        <v>5.0540000000000003E-3</v>
      </c>
      <c r="L853" s="51">
        <v>1.5054E-2</v>
      </c>
      <c r="M853" s="51">
        <v>1.7459999999999999E-3</v>
      </c>
      <c r="N853" s="51">
        <v>2.9940000000000001E-2</v>
      </c>
      <c r="O853" s="52">
        <v>142.1763</v>
      </c>
      <c r="P853" s="50">
        <v>1280</v>
      </c>
      <c r="Q853" s="52">
        <v>2061.5299999999997</v>
      </c>
      <c r="R853" s="50">
        <v>6678.9</v>
      </c>
      <c r="S853" s="30">
        <v>93.064999999999998</v>
      </c>
      <c r="T853" s="50">
        <v>6.7458999999999998</v>
      </c>
      <c r="U853" s="50">
        <v>6.7449000000000003</v>
      </c>
      <c r="V853" s="50" t="s">
        <v>379</v>
      </c>
      <c r="W853" s="22" t="s">
        <v>379</v>
      </c>
      <c r="X853" s="22" t="s">
        <v>379</v>
      </c>
    </row>
    <row r="854" spans="1:24" ht="18.75" customHeight="1">
      <c r="A854" s="175">
        <v>44117</v>
      </c>
      <c r="B854" s="50">
        <v>186.16050000000001</v>
      </c>
      <c r="C854" s="50">
        <v>254.12610000000001</v>
      </c>
      <c r="D854" s="50">
        <v>63.5</v>
      </c>
      <c r="E854" s="50">
        <v>26.07</v>
      </c>
      <c r="F854" s="51">
        <v>8.8699999999999998E-4</v>
      </c>
      <c r="G854" s="51">
        <v>1.39E-3</v>
      </c>
      <c r="H854" s="51">
        <v>1.7459999999999999E-3</v>
      </c>
      <c r="I854" s="51">
        <v>3.0400000000000002E-3</v>
      </c>
      <c r="J854" s="51">
        <v>7.2719999999999998E-3</v>
      </c>
      <c r="K854" s="51">
        <v>5.0540000000000003E-3</v>
      </c>
      <c r="L854" s="51">
        <v>1.5107000000000001E-2</v>
      </c>
      <c r="M854" s="51">
        <v>1.7459999999999999E-3</v>
      </c>
      <c r="N854" s="51">
        <v>2.98E-2</v>
      </c>
      <c r="O854" s="52">
        <v>142.05590000000001</v>
      </c>
      <c r="P854" s="50">
        <v>1280</v>
      </c>
      <c r="Q854" s="52">
        <v>2061.5299999999997</v>
      </c>
      <c r="R854" s="50">
        <v>6678.9</v>
      </c>
      <c r="S854" s="30">
        <v>93.057000000000002</v>
      </c>
      <c r="T854" s="50">
        <v>6.6947000000000001</v>
      </c>
      <c r="U854" s="50">
        <v>6.6878000000000002</v>
      </c>
      <c r="V854" s="50" t="s">
        <v>379</v>
      </c>
      <c r="W854" s="22" t="s">
        <v>379</v>
      </c>
      <c r="X854" s="22" t="s">
        <v>379</v>
      </c>
    </row>
    <row r="855" spans="1:24" ht="18.75" customHeight="1">
      <c r="A855" s="175">
        <v>44116</v>
      </c>
      <c r="B855" s="50">
        <v>185.63749999999999</v>
      </c>
      <c r="C855" s="50">
        <v>253.8399</v>
      </c>
      <c r="D855" s="50">
        <v>68.343999999999994</v>
      </c>
      <c r="E855" s="50">
        <v>25.07</v>
      </c>
      <c r="F855" s="51">
        <v>9.3800000000000003E-4</v>
      </c>
      <c r="G855" s="51">
        <v>1.529E-3</v>
      </c>
      <c r="H855" s="51">
        <v>1.9819999999999998E-3</v>
      </c>
      <c r="I855" s="51">
        <v>3.3739999999999998E-3</v>
      </c>
      <c r="J855" s="51">
        <v>7.737E-3</v>
      </c>
      <c r="K855" s="51">
        <v>5.4900000000000001E-3</v>
      </c>
      <c r="L855" s="51">
        <v>1.5716999999999998E-2</v>
      </c>
      <c r="M855" s="51">
        <v>1.9819999999999998E-3</v>
      </c>
      <c r="N855" s="51">
        <v>2.9760000000000002E-2</v>
      </c>
      <c r="O855" s="52">
        <v>142.00200000000001</v>
      </c>
      <c r="P855" s="50">
        <v>1280</v>
      </c>
      <c r="Q855" s="52">
        <v>2061.5299999999997</v>
      </c>
      <c r="R855" s="50">
        <v>6678.9</v>
      </c>
      <c r="S855" s="30">
        <v>93.605000000000004</v>
      </c>
      <c r="T855" s="50">
        <v>6.7907999999999999</v>
      </c>
      <c r="U855" s="50">
        <v>6.7382</v>
      </c>
      <c r="V855" s="50" t="s">
        <v>379</v>
      </c>
      <c r="W855" s="22" t="s">
        <v>379</v>
      </c>
      <c r="X855" s="22" t="s">
        <v>379</v>
      </c>
    </row>
    <row r="856" spans="1:24" ht="18.75" customHeight="1">
      <c r="A856" s="175">
        <v>44113</v>
      </c>
      <c r="B856" s="50">
        <v>185.63749999999999</v>
      </c>
      <c r="C856" s="50">
        <v>253.8399</v>
      </c>
      <c r="D856" s="50">
        <v>68.343999999999994</v>
      </c>
      <c r="E856" s="50">
        <v>25</v>
      </c>
      <c r="F856" s="51">
        <v>9.3800000000000003E-4</v>
      </c>
      <c r="G856" s="51">
        <v>1.529E-3</v>
      </c>
      <c r="H856" s="51">
        <v>1.9819999999999998E-3</v>
      </c>
      <c r="I856" s="51">
        <v>3.3739999999999998E-3</v>
      </c>
      <c r="J856" s="51">
        <v>7.737E-3</v>
      </c>
      <c r="K856" s="51">
        <v>5.4900000000000001E-3</v>
      </c>
      <c r="L856" s="51">
        <v>1.5716999999999998E-2</v>
      </c>
      <c r="M856" s="51">
        <v>1.9819999999999998E-3</v>
      </c>
      <c r="N856" s="51">
        <v>2.9600000000000001E-2</v>
      </c>
      <c r="O856" s="52">
        <v>141.988</v>
      </c>
      <c r="P856" s="50">
        <v>1280</v>
      </c>
      <c r="Q856" s="52">
        <v>2061.5299999999997</v>
      </c>
      <c r="R856" s="50">
        <v>6678.9</v>
      </c>
      <c r="S856" s="30">
        <v>93.63</v>
      </c>
      <c r="T856" s="50">
        <v>6.7907999999999999</v>
      </c>
      <c r="U856" s="50">
        <v>6.7346000000000004</v>
      </c>
      <c r="V856" s="50" t="s">
        <v>379</v>
      </c>
      <c r="W856" s="22" t="s">
        <v>379</v>
      </c>
      <c r="X856" s="22" t="s">
        <v>379</v>
      </c>
    </row>
    <row r="857" spans="1:24" ht="18.75" customHeight="1">
      <c r="A857" s="175">
        <v>44112</v>
      </c>
      <c r="B857" s="50">
        <v>185.61959999999999</v>
      </c>
      <c r="C857" s="50">
        <v>253.41560000000001</v>
      </c>
      <c r="D857" s="50">
        <v>68.343999999999994</v>
      </c>
      <c r="E857" s="50">
        <v>26.36</v>
      </c>
      <c r="F857" s="51">
        <v>8.8699999999999998E-4</v>
      </c>
      <c r="G857" s="51">
        <v>1.508E-3</v>
      </c>
      <c r="H857" s="51">
        <v>1.9559999999999998E-3</v>
      </c>
      <c r="I857" s="51">
        <v>3.372E-3</v>
      </c>
      <c r="J857" s="51">
        <v>7.8519999999999996E-3</v>
      </c>
      <c r="K857" s="51">
        <v>5.5110000000000003E-3</v>
      </c>
      <c r="L857" s="51">
        <v>1.5866000000000002E-2</v>
      </c>
      <c r="M857" s="51">
        <v>1.9559999999999998E-3</v>
      </c>
      <c r="N857" s="51">
        <v>2.8879999999999999E-2</v>
      </c>
      <c r="O857" s="52">
        <v>141.97409999999999</v>
      </c>
      <c r="P857" s="50">
        <v>1280</v>
      </c>
      <c r="Q857" s="52">
        <v>2061.5299999999997</v>
      </c>
      <c r="R857" s="50">
        <v>6678.9</v>
      </c>
      <c r="S857" s="30">
        <v>93.686000000000007</v>
      </c>
      <c r="T857" s="50">
        <v>6.7907999999999999</v>
      </c>
      <c r="U857" s="50">
        <v>6.7474999999999996</v>
      </c>
      <c r="V857" s="50" t="s">
        <v>379</v>
      </c>
      <c r="W857" s="22" t="s">
        <v>379</v>
      </c>
      <c r="X857" s="22" t="s">
        <v>379</v>
      </c>
    </row>
    <row r="858" spans="1:24" ht="18.75" customHeight="1">
      <c r="A858" s="175">
        <v>44111</v>
      </c>
      <c r="B858" s="50">
        <v>185.39949999999999</v>
      </c>
      <c r="C858" s="50">
        <v>253.48849999999999</v>
      </c>
      <c r="D858" s="50">
        <v>71.281000000000006</v>
      </c>
      <c r="E858" s="50">
        <v>28.06</v>
      </c>
      <c r="F858" s="51">
        <v>9.1299999999999997E-4</v>
      </c>
      <c r="G858" s="51">
        <v>1.5070000000000001E-3</v>
      </c>
      <c r="H858" s="51">
        <v>1.9819999999999998E-3</v>
      </c>
      <c r="I858" s="51">
        <v>3.4190000000000002E-3</v>
      </c>
      <c r="J858" s="51">
        <v>7.868E-3</v>
      </c>
      <c r="K858" s="51">
        <v>5.5789999999999998E-3</v>
      </c>
      <c r="L858" s="51">
        <v>1.5859000000000002E-2</v>
      </c>
      <c r="M858" s="51">
        <v>1.9819999999999998E-3</v>
      </c>
      <c r="N858" s="51">
        <v>2.8879999999999999E-2</v>
      </c>
      <c r="O858" s="52">
        <v>141.96010000000001</v>
      </c>
      <c r="P858" s="50">
        <v>1280</v>
      </c>
      <c r="Q858" s="52">
        <v>2061.5299999999997</v>
      </c>
      <c r="R858" s="50">
        <v>6678.9</v>
      </c>
      <c r="S858" s="30">
        <v>93.513000000000005</v>
      </c>
      <c r="T858" s="50">
        <v>6.7907999999999999</v>
      </c>
      <c r="U858" s="50">
        <v>6.7191999999999998</v>
      </c>
      <c r="V858" s="50" t="s">
        <v>379</v>
      </c>
      <c r="W858" s="22" t="s">
        <v>379</v>
      </c>
      <c r="X858" s="22" t="s">
        <v>379</v>
      </c>
    </row>
    <row r="859" spans="1:24" ht="18.75" customHeight="1">
      <c r="A859" s="175">
        <v>44110</v>
      </c>
      <c r="B859" s="50">
        <v>185.60159999999999</v>
      </c>
      <c r="C859" s="50">
        <v>253.6069</v>
      </c>
      <c r="D859" s="50">
        <v>70.938000000000002</v>
      </c>
      <c r="E859" s="50">
        <v>29.48</v>
      </c>
      <c r="F859" s="51">
        <v>8.3699999999999996E-4</v>
      </c>
      <c r="G859" s="51">
        <v>1.467E-3</v>
      </c>
      <c r="H859" s="51">
        <v>1.7830000000000001E-3</v>
      </c>
      <c r="I859" s="51">
        <v>3.117E-3</v>
      </c>
      <c r="J859" s="51">
        <v>7.3530000000000002E-3</v>
      </c>
      <c r="K859" s="51">
        <v>5.1190000000000003E-3</v>
      </c>
      <c r="L859" s="51">
        <v>1.5365999999999999E-2</v>
      </c>
      <c r="M859" s="51">
        <v>1.7830000000000001E-3</v>
      </c>
      <c r="N859" s="51">
        <v>2.8879999999999999E-2</v>
      </c>
      <c r="O859" s="52">
        <v>141.91829999999999</v>
      </c>
      <c r="P859" s="50">
        <v>1280</v>
      </c>
      <c r="Q859" s="52">
        <v>2061.5299999999997</v>
      </c>
      <c r="R859" s="50">
        <v>6678.9</v>
      </c>
      <c r="S859" s="30">
        <v>93.843999999999994</v>
      </c>
      <c r="T859" s="50">
        <v>6.7907999999999999</v>
      </c>
      <c r="U859" s="50">
        <v>6.7537000000000003</v>
      </c>
      <c r="V859" s="50" t="s">
        <v>379</v>
      </c>
      <c r="W859" s="22" t="s">
        <v>379</v>
      </c>
      <c r="X859" s="22" t="s">
        <v>379</v>
      </c>
    </row>
    <row r="860" spans="1:24" ht="18.75" customHeight="1">
      <c r="A860" s="175">
        <v>44109</v>
      </c>
      <c r="B860" s="50">
        <v>185.23939999999999</v>
      </c>
      <c r="C860" s="50">
        <v>252.79509999999999</v>
      </c>
      <c r="D860" s="50">
        <v>77.281000000000006</v>
      </c>
      <c r="E860" s="50">
        <v>27.96</v>
      </c>
      <c r="F860" s="51">
        <v>8.6399999999999997E-4</v>
      </c>
      <c r="G860" s="51">
        <v>1.4469999999999999E-3</v>
      </c>
      <c r="H860" s="51">
        <v>1.8890000000000001E-3</v>
      </c>
      <c r="I860" s="51">
        <v>3.3540000000000002E-3</v>
      </c>
      <c r="J860" s="51">
        <v>7.8169999999999993E-3</v>
      </c>
      <c r="K860" s="51">
        <v>5.509E-3</v>
      </c>
      <c r="L860" s="51">
        <v>1.5892E-2</v>
      </c>
      <c r="M860" s="51">
        <v>1.8890000000000001E-3</v>
      </c>
      <c r="N860" s="51">
        <v>2.8879999999999999E-2</v>
      </c>
      <c r="O860" s="52">
        <v>141.90440000000001</v>
      </c>
      <c r="P860" s="50">
        <v>1280</v>
      </c>
      <c r="Q860" s="52">
        <v>2061.5299999999997</v>
      </c>
      <c r="R860" s="50">
        <v>6678.9</v>
      </c>
      <c r="S860" s="30">
        <v>93.710999999999999</v>
      </c>
      <c r="T860" s="50">
        <v>6.7907999999999999</v>
      </c>
      <c r="U860" s="50">
        <v>6.7492000000000001</v>
      </c>
      <c r="V860" s="50" t="s">
        <v>379</v>
      </c>
      <c r="W860" s="22" t="s">
        <v>379</v>
      </c>
      <c r="X860" s="22" t="s">
        <v>379</v>
      </c>
    </row>
    <row r="861" spans="1:24" ht="18.75" customHeight="1">
      <c r="A861" s="175">
        <v>44106</v>
      </c>
      <c r="B861" s="50">
        <v>185.51689999999999</v>
      </c>
      <c r="C861" s="50">
        <v>252.15799999999999</v>
      </c>
      <c r="D861" s="50">
        <v>77.281000000000006</v>
      </c>
      <c r="E861" s="50">
        <v>27.63</v>
      </c>
      <c r="F861" s="51">
        <v>8.6399999999999997E-4</v>
      </c>
      <c r="G861" s="51">
        <v>1.289E-3</v>
      </c>
      <c r="H861" s="51">
        <v>1.6490000000000001E-3</v>
      </c>
      <c r="I861" s="51">
        <v>2.8630000000000001E-3</v>
      </c>
      <c r="J861" s="51">
        <v>7.0049999999999999E-3</v>
      </c>
      <c r="K861" s="51">
        <v>4.8199999999999996E-3</v>
      </c>
      <c r="L861" s="51">
        <v>1.4867999999999999E-2</v>
      </c>
      <c r="M861" s="51">
        <v>1.6490000000000001E-3</v>
      </c>
      <c r="N861" s="51">
        <v>2.8879999999999999E-2</v>
      </c>
      <c r="O861" s="52">
        <v>141.8904</v>
      </c>
      <c r="P861" s="50">
        <v>1280</v>
      </c>
      <c r="Q861" s="52">
        <v>2061.5299999999997</v>
      </c>
      <c r="R861" s="50">
        <v>6678.9</v>
      </c>
      <c r="S861" s="30">
        <v>93.885999999999996</v>
      </c>
      <c r="T861" s="50">
        <v>6.7907999999999999</v>
      </c>
      <c r="U861" s="50">
        <v>6.7838000000000003</v>
      </c>
      <c r="V861" s="50" t="s">
        <v>379</v>
      </c>
      <c r="W861" s="22" t="s">
        <v>379</v>
      </c>
      <c r="X861" s="22" t="s">
        <v>379</v>
      </c>
    </row>
    <row r="862" spans="1:24" ht="18.75" customHeight="1">
      <c r="A862" s="175">
        <v>44105</v>
      </c>
      <c r="B862" s="50">
        <v>185.64930000000001</v>
      </c>
      <c r="C862" s="50">
        <v>252.04730000000001</v>
      </c>
      <c r="D862" s="50">
        <v>77.281000000000006</v>
      </c>
      <c r="E862" s="50">
        <v>26.7</v>
      </c>
      <c r="F862" s="51">
        <v>8.6399999999999997E-4</v>
      </c>
      <c r="G862" s="51">
        <v>1.2700000000000001E-3</v>
      </c>
      <c r="H862" s="51">
        <v>1.5679999999999999E-3</v>
      </c>
      <c r="I862" s="51">
        <v>2.7209999999999999E-3</v>
      </c>
      <c r="J862" s="51">
        <v>6.7739999999999996E-3</v>
      </c>
      <c r="K862" s="51">
        <v>4.6360000000000004E-3</v>
      </c>
      <c r="L862" s="51">
        <v>1.4552000000000001E-2</v>
      </c>
      <c r="M862" s="51">
        <v>1.5679999999999999E-3</v>
      </c>
      <c r="N862" s="51">
        <v>2.8879999999999999E-2</v>
      </c>
      <c r="O862" s="52">
        <v>141.892</v>
      </c>
      <c r="P862" s="50">
        <v>1020</v>
      </c>
      <c r="Q862" s="52">
        <v>2067.4299999999998</v>
      </c>
      <c r="R862" s="50">
        <v>6716.5</v>
      </c>
      <c r="S862" s="30">
        <v>93.891000000000005</v>
      </c>
      <c r="T862" s="50">
        <v>6.8159000000000001</v>
      </c>
      <c r="U862" s="50">
        <v>6.8167</v>
      </c>
      <c r="V862" s="50" t="s">
        <v>379</v>
      </c>
      <c r="W862" s="22" t="s">
        <v>379</v>
      </c>
      <c r="X862" s="22" t="s">
        <v>379</v>
      </c>
    </row>
    <row r="863" spans="1:24" ht="18.75" customHeight="1">
      <c r="A863" s="175">
        <v>44104</v>
      </c>
      <c r="B863" s="50">
        <v>185.62479999999999</v>
      </c>
      <c r="C863" s="50">
        <v>251.97319999999999</v>
      </c>
      <c r="D863" s="50">
        <v>77.281000000000006</v>
      </c>
      <c r="E863" s="50">
        <v>26.37</v>
      </c>
      <c r="F863" s="51">
        <v>9.1500000000000001E-4</v>
      </c>
      <c r="G863" s="51">
        <v>1.2700000000000001E-3</v>
      </c>
      <c r="H863" s="51">
        <v>1.5679999999999999E-3</v>
      </c>
      <c r="I863" s="51">
        <v>2.7680000000000001E-3</v>
      </c>
      <c r="J863" s="51">
        <v>6.8399999999999997E-3</v>
      </c>
      <c r="K863" s="51">
        <v>4.7039999999999998E-3</v>
      </c>
      <c r="L863" s="51">
        <v>1.4552000000000001E-2</v>
      </c>
      <c r="M863" s="51">
        <v>1.5679999999999999E-3</v>
      </c>
      <c r="N863" s="51">
        <v>2.8879999999999999E-2</v>
      </c>
      <c r="O863" s="52">
        <v>141.87530000000001</v>
      </c>
      <c r="P863" s="50">
        <v>1020</v>
      </c>
      <c r="Q863" s="52">
        <v>2067.4299999999998</v>
      </c>
      <c r="R863" s="50">
        <v>6716.5</v>
      </c>
      <c r="S863" s="30">
        <v>94.278000000000006</v>
      </c>
      <c r="T863" s="50">
        <v>6.8113000000000001</v>
      </c>
      <c r="U863" s="50">
        <v>6.8131000000000004</v>
      </c>
      <c r="V863" s="50" t="s">
        <v>379</v>
      </c>
      <c r="W863" s="22" t="s">
        <v>379</v>
      </c>
      <c r="X863" s="22" t="s">
        <v>379</v>
      </c>
    </row>
    <row r="864" spans="1:24" ht="18.75" customHeight="1">
      <c r="A864" s="175">
        <v>44103</v>
      </c>
      <c r="B864" s="50">
        <v>185.82480000000001</v>
      </c>
      <c r="C864" s="50">
        <v>250.15440000000001</v>
      </c>
      <c r="D864" s="50">
        <v>78.281000000000006</v>
      </c>
      <c r="E864" s="50">
        <v>26.27</v>
      </c>
      <c r="F864" s="51">
        <v>8.6399999999999997E-4</v>
      </c>
      <c r="G864" s="51">
        <v>1.23E-3</v>
      </c>
      <c r="H864" s="51">
        <v>1.462E-3</v>
      </c>
      <c r="I864" s="51">
        <v>2.5469999999999998E-3</v>
      </c>
      <c r="J864" s="51">
        <v>6.4949999999999999E-3</v>
      </c>
      <c r="K864" s="51">
        <v>4.4539999999999996E-3</v>
      </c>
      <c r="L864" s="51">
        <v>1.4149E-2</v>
      </c>
      <c r="M864" s="51">
        <v>1.462E-3</v>
      </c>
      <c r="N864" s="51">
        <v>2.8680000000000001E-2</v>
      </c>
      <c r="O864" s="52">
        <v>141.8587</v>
      </c>
      <c r="P864" s="50">
        <v>1020</v>
      </c>
      <c r="Q864" s="52">
        <v>2067.4299999999998</v>
      </c>
      <c r="R864" s="50">
        <v>6716.5</v>
      </c>
      <c r="S864" s="30">
        <v>94.641999999999996</v>
      </c>
      <c r="T864" s="50">
        <v>6.8238000000000003</v>
      </c>
      <c r="U864" s="50">
        <v>6.8284000000000002</v>
      </c>
      <c r="V864" s="50" t="s">
        <v>379</v>
      </c>
      <c r="W864" s="22" t="s">
        <v>379</v>
      </c>
      <c r="X864" s="22" t="s">
        <v>379</v>
      </c>
    </row>
    <row r="865" spans="1:24" ht="18.75" customHeight="1">
      <c r="A865" s="175">
        <v>44102</v>
      </c>
      <c r="B865" s="50">
        <v>185.6703</v>
      </c>
      <c r="C865" s="50">
        <v>248.59309999999999</v>
      </c>
      <c r="D865" s="50">
        <v>78.281000000000006</v>
      </c>
      <c r="E865" s="50">
        <v>26.19</v>
      </c>
      <c r="F865" s="51">
        <v>8.8699999999999998E-4</v>
      </c>
      <c r="G865" s="51">
        <v>1.25E-3</v>
      </c>
      <c r="H865" s="51">
        <v>1.4350000000000001E-3</v>
      </c>
      <c r="I865" s="51">
        <v>2.5790000000000001E-3</v>
      </c>
      <c r="J865" s="51">
        <v>6.5279999999999999E-3</v>
      </c>
      <c r="K865" s="51">
        <v>4.4759999999999999E-3</v>
      </c>
      <c r="L865" s="51">
        <v>1.4149E-2</v>
      </c>
      <c r="M865" s="51">
        <v>1.4350000000000001E-3</v>
      </c>
      <c r="N865" s="51">
        <v>2.8649999999999998E-2</v>
      </c>
      <c r="O865" s="52">
        <v>141.88059999999999</v>
      </c>
      <c r="P865" s="50">
        <v>1020</v>
      </c>
      <c r="Q865" s="52">
        <v>2067.4299999999998</v>
      </c>
      <c r="R865" s="50">
        <v>6716.5</v>
      </c>
      <c r="S865" s="30">
        <v>94.353999999999999</v>
      </c>
      <c r="T865" s="50">
        <v>6.8287000000000004</v>
      </c>
      <c r="U865" s="50">
        <v>6.8259999999999996</v>
      </c>
      <c r="V865" s="50" t="s">
        <v>379</v>
      </c>
      <c r="W865" s="22" t="s">
        <v>379</v>
      </c>
      <c r="X865" s="22" t="s">
        <v>379</v>
      </c>
    </row>
    <row r="866" spans="1:24" ht="18.75" customHeight="1">
      <c r="A866" s="175">
        <v>44099</v>
      </c>
      <c r="B866" s="50">
        <v>185.69229999999999</v>
      </c>
      <c r="C866" s="50">
        <v>249.31059999999999</v>
      </c>
      <c r="D866" s="50">
        <v>79.012</v>
      </c>
      <c r="E866" s="50">
        <v>26.38</v>
      </c>
      <c r="F866" s="51">
        <v>9.1299999999999997E-4</v>
      </c>
      <c r="G866" s="51">
        <v>1.289E-3</v>
      </c>
      <c r="H866" s="51">
        <v>1.488E-3</v>
      </c>
      <c r="I866" s="51">
        <v>2.673E-3</v>
      </c>
      <c r="J866" s="51">
        <v>6.5440000000000003E-3</v>
      </c>
      <c r="K866" s="51">
        <v>4.5450000000000004E-3</v>
      </c>
      <c r="L866" s="51">
        <v>1.4007E-2</v>
      </c>
      <c r="M866" s="51">
        <v>1.488E-3</v>
      </c>
      <c r="N866" s="51">
        <v>2.8649999999999998E-2</v>
      </c>
      <c r="O866" s="52">
        <v>141.83150000000001</v>
      </c>
      <c r="P866" s="50">
        <v>1020</v>
      </c>
      <c r="Q866" s="52">
        <v>2067.4299999999998</v>
      </c>
      <c r="R866" s="50">
        <v>6716.5</v>
      </c>
      <c r="S866" s="30">
        <v>94.388999999999996</v>
      </c>
      <c r="T866" s="50">
        <v>6.8090999999999999</v>
      </c>
      <c r="U866" s="50">
        <v>6.8251999999999997</v>
      </c>
      <c r="V866" s="50" t="s">
        <v>379</v>
      </c>
      <c r="W866" s="22" t="s">
        <v>379</v>
      </c>
      <c r="X866" s="22" t="s">
        <v>379</v>
      </c>
    </row>
    <row r="867" spans="1:24" ht="18.75" customHeight="1">
      <c r="A867" s="175">
        <v>44098</v>
      </c>
      <c r="B867" s="50">
        <v>185.8509</v>
      </c>
      <c r="C867" s="50">
        <v>254.23339999999999</v>
      </c>
      <c r="D867" s="50">
        <v>77.468999999999994</v>
      </c>
      <c r="E867" s="50">
        <v>28.51</v>
      </c>
      <c r="F867" s="51">
        <v>9.1299999999999997E-4</v>
      </c>
      <c r="G867" s="51">
        <v>1.328E-3</v>
      </c>
      <c r="H867" s="51">
        <v>1.5659999999999999E-3</v>
      </c>
      <c r="I867" s="51">
        <v>2.7520000000000001E-3</v>
      </c>
      <c r="J867" s="51">
        <v>6.659E-3</v>
      </c>
      <c r="K867" s="51">
        <v>4.5409999999999999E-3</v>
      </c>
      <c r="L867" s="51">
        <v>1.4076999999999999E-2</v>
      </c>
      <c r="M867" s="51">
        <v>1.5659999999999999E-3</v>
      </c>
      <c r="N867" s="51">
        <v>2.8289999999999999E-2</v>
      </c>
      <c r="O867" s="52">
        <v>141.822</v>
      </c>
      <c r="P867" s="50">
        <v>1020</v>
      </c>
      <c r="Q867" s="52">
        <v>2067.4299999999998</v>
      </c>
      <c r="R867" s="50">
        <v>6716.5</v>
      </c>
      <c r="S867" s="30">
        <v>93.988</v>
      </c>
      <c r="T867" s="50">
        <v>6.7798999999999996</v>
      </c>
      <c r="U867" s="50">
        <v>6.7839999999999998</v>
      </c>
      <c r="V867" s="50" t="s">
        <v>379</v>
      </c>
      <c r="W867" s="22" t="s">
        <v>379</v>
      </c>
      <c r="X867" s="22" t="s">
        <v>379</v>
      </c>
    </row>
    <row r="868" spans="1:24" ht="18.75" customHeight="1">
      <c r="A868" s="175">
        <v>44097</v>
      </c>
      <c r="B868" s="50">
        <v>185.95660000000001</v>
      </c>
      <c r="C868" s="50">
        <v>255.4691</v>
      </c>
      <c r="D868" s="50">
        <v>73.093999999999994</v>
      </c>
      <c r="E868" s="50">
        <v>28.58</v>
      </c>
      <c r="F868" s="51">
        <v>8.8699999999999998E-4</v>
      </c>
      <c r="G868" s="51">
        <v>1.387E-3</v>
      </c>
      <c r="H868" s="51">
        <v>1.5920000000000001E-3</v>
      </c>
      <c r="I868" s="51">
        <v>2.7070000000000002E-3</v>
      </c>
      <c r="J868" s="51">
        <v>6.7239999999999999E-3</v>
      </c>
      <c r="K868" s="51">
        <v>4.5869999999999999E-3</v>
      </c>
      <c r="L868" s="51">
        <v>1.4168E-2</v>
      </c>
      <c r="M868" s="51">
        <v>1.5920000000000001E-3</v>
      </c>
      <c r="N868" s="51">
        <v>2.802E-2</v>
      </c>
      <c r="O868" s="52">
        <v>141.8329</v>
      </c>
      <c r="P868" s="50">
        <v>1020</v>
      </c>
      <c r="Q868" s="52">
        <v>2067.4299999999998</v>
      </c>
      <c r="R868" s="50">
        <v>6716.5</v>
      </c>
      <c r="S868" s="30">
        <v>93.656000000000006</v>
      </c>
      <c r="T868" s="50">
        <v>6.8052999999999999</v>
      </c>
      <c r="U868" s="50">
        <v>6.7929000000000004</v>
      </c>
      <c r="V868" s="50" t="s">
        <v>379</v>
      </c>
      <c r="W868" s="22" t="s">
        <v>379</v>
      </c>
      <c r="X868" s="22" t="s">
        <v>379</v>
      </c>
    </row>
    <row r="869" spans="1:24" ht="18.75" customHeight="1">
      <c r="A869" s="175">
        <v>44096</v>
      </c>
      <c r="B869" s="50">
        <v>186.01679999999999</v>
      </c>
      <c r="C869" s="50">
        <v>255.3828</v>
      </c>
      <c r="D869" s="50">
        <v>73.688000000000002</v>
      </c>
      <c r="E869" s="50">
        <v>26.86</v>
      </c>
      <c r="F869" s="51">
        <v>8.6200000000000003E-4</v>
      </c>
      <c r="G869" s="51">
        <v>1.351E-3</v>
      </c>
      <c r="H869" s="51">
        <v>1.539E-3</v>
      </c>
      <c r="I869" s="51">
        <v>2.6589999999999999E-3</v>
      </c>
      <c r="J869" s="51">
        <v>6.7080000000000004E-3</v>
      </c>
      <c r="K869" s="51">
        <v>4.542E-3</v>
      </c>
      <c r="L869" s="51">
        <v>1.4233000000000001E-2</v>
      </c>
      <c r="M869" s="51">
        <v>1.539E-3</v>
      </c>
      <c r="N869" s="51">
        <v>2.802E-2</v>
      </c>
      <c r="O869" s="52">
        <v>141.79910000000001</v>
      </c>
      <c r="P869" s="50">
        <v>1020</v>
      </c>
      <c r="Q869" s="52">
        <v>2067.4299999999998</v>
      </c>
      <c r="R869" s="50">
        <v>6716.5</v>
      </c>
      <c r="S869" s="30">
        <v>92.926000000000002</v>
      </c>
      <c r="T869" s="50">
        <v>6.7690999999999999</v>
      </c>
      <c r="U869" s="50">
        <v>6.7790999999999997</v>
      </c>
      <c r="V869" s="50" t="s">
        <v>379</v>
      </c>
      <c r="W869" s="22" t="s">
        <v>379</v>
      </c>
      <c r="X869" s="22" t="s">
        <v>379</v>
      </c>
    </row>
    <row r="870" spans="1:24" ht="18.75" customHeight="1">
      <c r="A870" s="175">
        <v>44095</v>
      </c>
      <c r="B870" s="50">
        <v>186.01519999999999</v>
      </c>
      <c r="C870" s="50">
        <v>255.52879999999999</v>
      </c>
      <c r="D870" s="50">
        <v>73.688000000000002</v>
      </c>
      <c r="E870" s="50">
        <v>27.78</v>
      </c>
      <c r="F870" s="51">
        <v>7.8600000000000002E-4</v>
      </c>
      <c r="G870" s="51">
        <v>1.371E-3</v>
      </c>
      <c r="H870" s="51">
        <v>1.539E-3</v>
      </c>
      <c r="I870" s="51">
        <v>2.6589999999999999E-3</v>
      </c>
      <c r="J870" s="51">
        <v>6.6579999999999999E-3</v>
      </c>
      <c r="K870" s="51">
        <v>4.542E-3</v>
      </c>
      <c r="L870" s="51">
        <v>1.4148000000000001E-2</v>
      </c>
      <c r="M870" s="51">
        <v>1.539E-3</v>
      </c>
      <c r="N870" s="51">
        <v>2.7949999999999999E-2</v>
      </c>
      <c r="O870" s="52">
        <v>141.77459999999999</v>
      </c>
      <c r="P870" s="50">
        <v>1020</v>
      </c>
      <c r="Q870" s="52">
        <v>2067.4299999999998</v>
      </c>
      <c r="R870" s="50">
        <v>6716.5</v>
      </c>
      <c r="S870" s="30">
        <v>92.97</v>
      </c>
      <c r="T870" s="50">
        <v>6.7637999999999998</v>
      </c>
      <c r="U870" s="50">
        <v>6.7538999999999998</v>
      </c>
      <c r="V870" s="50" t="s">
        <v>379</v>
      </c>
      <c r="W870" s="22" t="s">
        <v>379</v>
      </c>
      <c r="X870" s="22" t="s">
        <v>379</v>
      </c>
    </row>
    <row r="871" spans="1:24" ht="18.75" customHeight="1">
      <c r="A871" s="175">
        <v>44092</v>
      </c>
      <c r="B871" s="50">
        <v>185.9075</v>
      </c>
      <c r="C871" s="50">
        <v>255.36410000000001</v>
      </c>
      <c r="D871" s="50">
        <v>56.844000000000001</v>
      </c>
      <c r="E871" s="50">
        <v>25.83</v>
      </c>
      <c r="F871" s="51">
        <v>8.1099999999999998E-4</v>
      </c>
      <c r="G871" s="51">
        <v>1.3910000000000001E-3</v>
      </c>
      <c r="H871" s="51">
        <v>1.6180000000000001E-3</v>
      </c>
      <c r="I871" s="51">
        <v>2.8189999999999999E-3</v>
      </c>
      <c r="J871" s="51">
        <v>6.9369999999999996E-3</v>
      </c>
      <c r="K871" s="51">
        <v>4.7479999999999996E-3</v>
      </c>
      <c r="L871" s="51">
        <v>1.4532E-2</v>
      </c>
      <c r="M871" s="51">
        <v>1.6180000000000001E-3</v>
      </c>
      <c r="N871" s="51">
        <v>2.8230000000000002E-2</v>
      </c>
      <c r="O871" s="52">
        <v>141.69749999999999</v>
      </c>
      <c r="P871" s="50">
        <v>1020</v>
      </c>
      <c r="Q871" s="52">
        <v>2067.4299999999998</v>
      </c>
      <c r="R871" s="50">
        <v>6716.5</v>
      </c>
      <c r="S871" s="30">
        <v>93.213999999999999</v>
      </c>
      <c r="T871" s="50">
        <v>6.7548000000000004</v>
      </c>
      <c r="U871" s="50">
        <v>6.7453000000000003</v>
      </c>
      <c r="V871" s="50" t="s">
        <v>379</v>
      </c>
      <c r="W871" s="22" t="s">
        <v>379</v>
      </c>
      <c r="X871" s="22" t="s">
        <v>379</v>
      </c>
    </row>
    <row r="872" spans="1:24" ht="18.75" customHeight="1">
      <c r="A872" s="175">
        <v>44091</v>
      </c>
      <c r="B872" s="50">
        <v>185.97020000000001</v>
      </c>
      <c r="C872" s="50">
        <v>255.24700000000001</v>
      </c>
      <c r="D872" s="50">
        <v>56.844000000000001</v>
      </c>
      <c r="E872" s="50">
        <v>26.46</v>
      </c>
      <c r="F872" s="51">
        <v>8.3699999999999996E-4</v>
      </c>
      <c r="G872" s="51">
        <v>1.3500000000000001E-3</v>
      </c>
      <c r="H872" s="51">
        <v>1.5900000000000001E-3</v>
      </c>
      <c r="I872" s="51">
        <v>2.7699999999999999E-3</v>
      </c>
      <c r="J872" s="51">
        <v>6.8869999999999999E-3</v>
      </c>
      <c r="K872" s="51">
        <v>4.7029999999999997E-3</v>
      </c>
      <c r="L872" s="51">
        <v>1.4388E-2</v>
      </c>
      <c r="M872" s="51">
        <v>1.5900000000000001E-3</v>
      </c>
      <c r="N872" s="51">
        <v>2.845E-2</v>
      </c>
      <c r="O872" s="52">
        <v>141.72059999999999</v>
      </c>
      <c r="P872" s="50">
        <v>1020</v>
      </c>
      <c r="Q872" s="52">
        <v>2067.4299999999998</v>
      </c>
      <c r="R872" s="50">
        <v>6716.5</v>
      </c>
      <c r="S872" s="30">
        <v>93.05</v>
      </c>
      <c r="T872" s="50">
        <v>6.7826000000000004</v>
      </c>
      <c r="U872" s="50">
        <v>6.7803000000000004</v>
      </c>
      <c r="V872" s="50" t="s">
        <v>379</v>
      </c>
      <c r="W872" s="22" t="s">
        <v>379</v>
      </c>
      <c r="X872" s="22" t="s">
        <v>379</v>
      </c>
    </row>
    <row r="873" spans="1:24" ht="18.75" customHeight="1">
      <c r="A873" s="175">
        <v>44090</v>
      </c>
      <c r="B873" s="50">
        <v>185.93029999999999</v>
      </c>
      <c r="C873" s="50">
        <v>255.17449999999999</v>
      </c>
      <c r="D873" s="50">
        <v>56.844000000000001</v>
      </c>
      <c r="E873" s="50">
        <v>26.04</v>
      </c>
      <c r="F873" s="51">
        <v>9.3800000000000003E-4</v>
      </c>
      <c r="G873" s="51">
        <v>1.3699999999999999E-3</v>
      </c>
      <c r="H873" s="51">
        <v>1.616E-3</v>
      </c>
      <c r="I873" s="51">
        <v>2.8180000000000002E-3</v>
      </c>
      <c r="J873" s="51">
        <v>6.9690000000000004E-3</v>
      </c>
      <c r="K873" s="51">
        <v>4.7479999999999996E-3</v>
      </c>
      <c r="L873" s="51">
        <v>1.4590000000000001E-2</v>
      </c>
      <c r="M873" s="51">
        <v>1.616E-3</v>
      </c>
      <c r="N873" s="51">
        <v>2.8289999999999999E-2</v>
      </c>
      <c r="O873" s="52">
        <v>141.73920000000001</v>
      </c>
      <c r="P873" s="50">
        <v>1020</v>
      </c>
      <c r="Q873" s="52">
        <v>2067.4299999999998</v>
      </c>
      <c r="R873" s="50">
        <v>6716.5</v>
      </c>
      <c r="S873" s="30">
        <v>93.052000000000007</v>
      </c>
      <c r="T873" s="50">
        <v>6.8105000000000002</v>
      </c>
      <c r="U873" s="50">
        <v>6.8083999999999998</v>
      </c>
      <c r="V873" s="50" t="s">
        <v>379</v>
      </c>
      <c r="W873" s="22" t="s">
        <v>379</v>
      </c>
      <c r="X873" s="22" t="s">
        <v>379</v>
      </c>
    </row>
    <row r="874" spans="1:24" ht="18.75" customHeight="1">
      <c r="A874" s="175">
        <v>44089</v>
      </c>
      <c r="B874" s="50">
        <v>185.97569999999999</v>
      </c>
      <c r="C874" s="50">
        <v>254.6773</v>
      </c>
      <c r="D874" s="50">
        <v>58.530999999999999</v>
      </c>
      <c r="E874" s="50">
        <v>25.59</v>
      </c>
      <c r="F874" s="51">
        <v>9.8900000000000008E-4</v>
      </c>
      <c r="G874" s="51">
        <v>1.39E-3</v>
      </c>
      <c r="H874" s="51">
        <v>1.616E-3</v>
      </c>
      <c r="I874" s="51">
        <v>2.722E-3</v>
      </c>
      <c r="J874" s="51">
        <v>6.7889999999999999E-3</v>
      </c>
      <c r="K874" s="51">
        <v>4.5890000000000002E-3</v>
      </c>
      <c r="L874" s="51">
        <v>1.431E-2</v>
      </c>
      <c r="M874" s="51">
        <v>1.616E-3</v>
      </c>
      <c r="N874" s="51">
        <v>2.8639999999999999E-2</v>
      </c>
      <c r="O874" s="52">
        <v>141.77950000000001</v>
      </c>
      <c r="P874" s="50">
        <v>1020</v>
      </c>
      <c r="Q874" s="52">
        <v>2067.4299999999998</v>
      </c>
      <c r="R874" s="50">
        <v>6716.5</v>
      </c>
      <c r="S874" s="30">
        <v>93.332999999999998</v>
      </c>
      <c r="T874" s="50">
        <v>6.8343999999999996</v>
      </c>
      <c r="U874" s="50">
        <v>6.8331</v>
      </c>
      <c r="V874" s="50" t="s">
        <v>379</v>
      </c>
      <c r="W874" s="22" t="s">
        <v>379</v>
      </c>
      <c r="X874" s="22" t="s">
        <v>379</v>
      </c>
    </row>
    <row r="875" spans="1:24" ht="18.75" customHeight="1">
      <c r="A875" s="175">
        <v>44088</v>
      </c>
      <c r="B875" s="50">
        <v>186.1857</v>
      </c>
      <c r="C875" s="50">
        <v>254.40960000000001</v>
      </c>
      <c r="D875" s="50">
        <v>58.530999999999999</v>
      </c>
      <c r="E875" s="50">
        <v>25.85</v>
      </c>
      <c r="F875" s="51">
        <v>1.039E-3</v>
      </c>
      <c r="G875" s="51">
        <v>1.3699999999999999E-3</v>
      </c>
      <c r="H875" s="51">
        <v>1.5889999999999999E-3</v>
      </c>
      <c r="I875" s="51">
        <v>2.643E-3</v>
      </c>
      <c r="J875" s="51">
        <v>6.7229999999999998E-3</v>
      </c>
      <c r="K875" s="51">
        <v>4.5430000000000002E-3</v>
      </c>
      <c r="L875" s="51">
        <v>1.4116E-2</v>
      </c>
      <c r="M875" s="51">
        <v>1.5889999999999999E-3</v>
      </c>
      <c r="N875" s="51">
        <v>2.9069999999999999E-2</v>
      </c>
      <c r="O875" s="52">
        <v>141.7696</v>
      </c>
      <c r="P875" s="50">
        <v>1020</v>
      </c>
      <c r="Q875" s="52">
        <v>2067.4299999999998</v>
      </c>
      <c r="R875" s="50">
        <v>6716.5</v>
      </c>
      <c r="S875" s="30">
        <v>93.335999999999999</v>
      </c>
      <c r="T875" s="50">
        <v>6.8342999999999998</v>
      </c>
      <c r="U875" s="50">
        <v>6.8451000000000004</v>
      </c>
      <c r="V875" s="50" t="s">
        <v>379</v>
      </c>
      <c r="W875" s="22" t="s">
        <v>379</v>
      </c>
      <c r="X875" s="22" t="s">
        <v>379</v>
      </c>
    </row>
    <row r="876" spans="1:24" ht="18.75" customHeight="1">
      <c r="A876" s="175">
        <v>44085</v>
      </c>
      <c r="B876" s="50">
        <v>186.20849999999999</v>
      </c>
      <c r="C876" s="50">
        <v>254.27780000000001</v>
      </c>
      <c r="D876" s="50">
        <v>58.530999999999999</v>
      </c>
      <c r="E876" s="50">
        <v>26.87</v>
      </c>
      <c r="F876" s="51">
        <v>1.09E-3</v>
      </c>
      <c r="G876" s="51">
        <v>1.2700000000000001E-3</v>
      </c>
      <c r="H876" s="51">
        <v>1.511E-3</v>
      </c>
      <c r="I876" s="51">
        <v>2.516E-3</v>
      </c>
      <c r="J876" s="51">
        <v>6.6579999999999999E-3</v>
      </c>
      <c r="K876" s="51">
        <v>4.4520000000000002E-3</v>
      </c>
      <c r="L876" s="51">
        <v>1.4116E-2</v>
      </c>
      <c r="M876" s="51">
        <v>1.511E-3</v>
      </c>
      <c r="N876" s="51">
        <v>2.8920000000000001E-2</v>
      </c>
      <c r="O876" s="52">
        <v>141.7687</v>
      </c>
      <c r="P876" s="50">
        <v>1020</v>
      </c>
      <c r="Q876" s="52">
        <v>2067.4299999999998</v>
      </c>
      <c r="R876" s="50">
        <v>6716.5</v>
      </c>
      <c r="S876" s="30">
        <v>93.254999999999995</v>
      </c>
      <c r="T876" s="50">
        <v>6.8333000000000004</v>
      </c>
      <c r="U876" s="50">
        <v>6.8316999999999997</v>
      </c>
      <c r="V876" s="50" t="s">
        <v>379</v>
      </c>
      <c r="W876" s="22" t="s">
        <v>379</v>
      </c>
      <c r="X876" s="22" t="s">
        <v>379</v>
      </c>
    </row>
    <row r="877" spans="1:24" ht="18.75" customHeight="1">
      <c r="A877" s="175">
        <v>44084</v>
      </c>
      <c r="B877" s="50">
        <v>186.13059999999999</v>
      </c>
      <c r="C877" s="50">
        <v>254.7372</v>
      </c>
      <c r="D877" s="50">
        <v>58.530999999999999</v>
      </c>
      <c r="E877" s="50">
        <v>29.71</v>
      </c>
      <c r="F877" s="51">
        <v>1.0399999999999999E-3</v>
      </c>
      <c r="G877" s="51">
        <v>1.389E-3</v>
      </c>
      <c r="H877" s="51">
        <v>1.616E-3</v>
      </c>
      <c r="I877" s="51">
        <v>2.6740000000000002E-3</v>
      </c>
      <c r="J877" s="51">
        <v>6.7720000000000002E-3</v>
      </c>
      <c r="K877" s="51">
        <v>4.6350000000000002E-3</v>
      </c>
      <c r="L877" s="51">
        <v>1.4187E-2</v>
      </c>
      <c r="M877" s="51">
        <v>1.616E-3</v>
      </c>
      <c r="N877" s="51">
        <v>2.8889999999999999E-2</v>
      </c>
      <c r="O877" s="52">
        <v>141.7398</v>
      </c>
      <c r="P877" s="50">
        <v>1020</v>
      </c>
      <c r="Q877" s="52">
        <v>2067.4299999999998</v>
      </c>
      <c r="R877" s="50">
        <v>6716.5</v>
      </c>
      <c r="S877" s="30">
        <v>93.444999999999993</v>
      </c>
      <c r="T877" s="50">
        <v>6.8464</v>
      </c>
      <c r="U877" s="50">
        <v>6.8537999999999997</v>
      </c>
      <c r="V877" s="50" t="s">
        <v>379</v>
      </c>
      <c r="W877" s="22" t="s">
        <v>379</v>
      </c>
      <c r="X877" s="22" t="s">
        <v>379</v>
      </c>
    </row>
    <row r="878" spans="1:24" ht="18.75" customHeight="1">
      <c r="A878" s="175">
        <v>44083</v>
      </c>
      <c r="B878" s="50">
        <v>186.03749999999999</v>
      </c>
      <c r="C878" s="50">
        <v>254.67570000000001</v>
      </c>
      <c r="D878" s="50">
        <v>58.530999999999999</v>
      </c>
      <c r="E878" s="50">
        <v>28.81</v>
      </c>
      <c r="F878" s="51">
        <v>1.0139999999999999E-3</v>
      </c>
      <c r="G878" s="51">
        <v>1.4679999999999999E-3</v>
      </c>
      <c r="H878" s="51">
        <v>1.72E-3</v>
      </c>
      <c r="I878" s="51">
        <v>2.8170000000000001E-3</v>
      </c>
      <c r="J878" s="51">
        <v>7.0010000000000003E-3</v>
      </c>
      <c r="K878" s="51">
        <v>4.7949999999999998E-3</v>
      </c>
      <c r="L878" s="51">
        <v>1.457E-2</v>
      </c>
      <c r="M878" s="51">
        <v>1.72E-3</v>
      </c>
      <c r="N878" s="51">
        <v>2.9420000000000002E-2</v>
      </c>
      <c r="O878" s="52">
        <v>141.73589999999999</v>
      </c>
      <c r="P878" s="50">
        <v>1020</v>
      </c>
      <c r="Q878" s="52">
        <v>2067.4299999999998</v>
      </c>
      <c r="R878" s="50">
        <v>6716.5</v>
      </c>
      <c r="S878" s="30">
        <v>92.718999999999994</v>
      </c>
      <c r="T878" s="50">
        <v>6.8304999999999998</v>
      </c>
      <c r="U878" s="50">
        <v>6.8324999999999996</v>
      </c>
      <c r="V878" s="50" t="s">
        <v>379</v>
      </c>
      <c r="W878" s="22" t="s">
        <v>379</v>
      </c>
      <c r="X878" s="22" t="s">
        <v>379</v>
      </c>
    </row>
    <row r="879" spans="1:24" ht="18.75" customHeight="1">
      <c r="A879" s="175">
        <v>44082</v>
      </c>
      <c r="B879" s="50">
        <v>186.26159999999999</v>
      </c>
      <c r="C879" s="50">
        <v>255.47409999999999</v>
      </c>
      <c r="D879" s="50">
        <v>58.530999999999999</v>
      </c>
      <c r="E879" s="50">
        <v>31.46</v>
      </c>
      <c r="F879" s="51">
        <v>1.093E-3</v>
      </c>
      <c r="G879" s="51">
        <v>1.408E-3</v>
      </c>
      <c r="H879" s="51">
        <v>1.6509999999999999E-3</v>
      </c>
      <c r="I879" s="51">
        <v>2.6740000000000002E-3</v>
      </c>
      <c r="J879" s="51">
        <v>6.7879999999999998E-3</v>
      </c>
      <c r="K879" s="51">
        <v>4.6350000000000002E-3</v>
      </c>
      <c r="L879" s="51">
        <v>1.4213E-2</v>
      </c>
      <c r="M879" s="51">
        <v>1.6509999999999999E-3</v>
      </c>
      <c r="N879" s="51">
        <v>2.9770000000000001E-2</v>
      </c>
      <c r="O879" s="52">
        <v>141.7465</v>
      </c>
      <c r="P879" s="50">
        <v>1020</v>
      </c>
      <c r="Q879" s="52">
        <v>2067.4299999999998</v>
      </c>
      <c r="R879" s="50">
        <v>6716.5</v>
      </c>
      <c r="S879" s="30">
        <v>92.718999999999994</v>
      </c>
      <c r="T879" s="50">
        <v>6.8425000000000002</v>
      </c>
      <c r="U879" s="50">
        <v>6.8369</v>
      </c>
      <c r="V879" s="50" t="s">
        <v>379</v>
      </c>
      <c r="W879" s="22" t="s">
        <v>379</v>
      </c>
      <c r="X879" s="22" t="s">
        <v>379</v>
      </c>
    </row>
    <row r="880" spans="1:24" ht="18.75" customHeight="1">
      <c r="A880" s="175">
        <v>44081</v>
      </c>
      <c r="B880" s="50">
        <v>185.93389999999999</v>
      </c>
      <c r="C880" s="50">
        <v>255.7499</v>
      </c>
      <c r="D880" s="50">
        <v>58.469000000000001</v>
      </c>
      <c r="E880" s="50">
        <v>30.75</v>
      </c>
      <c r="F880" s="51">
        <v>9.9099999999999991E-4</v>
      </c>
      <c r="G880" s="51">
        <v>1.428E-3</v>
      </c>
      <c r="H880" s="51">
        <v>1.7309999999999999E-3</v>
      </c>
      <c r="I880" s="51">
        <v>2.9910000000000002E-3</v>
      </c>
      <c r="J880" s="51">
        <v>7.1799999999999998E-3</v>
      </c>
      <c r="K880" s="51">
        <v>5.0229999999999997E-3</v>
      </c>
      <c r="L880" s="51">
        <v>1.4714E-2</v>
      </c>
      <c r="M880" s="51">
        <v>1.7309999999999999E-3</v>
      </c>
      <c r="N880" s="51">
        <v>2.997E-2</v>
      </c>
      <c r="O880" s="52">
        <v>141.73050000000001</v>
      </c>
      <c r="P880" s="50">
        <v>1020</v>
      </c>
      <c r="Q880" s="52">
        <v>2067.4299999999998</v>
      </c>
      <c r="R880" s="50">
        <v>6716.5</v>
      </c>
      <c r="S880" s="30">
        <v>92.739000000000004</v>
      </c>
      <c r="T880" s="50">
        <v>6.8487999999999998</v>
      </c>
      <c r="U880" s="50">
        <v>6.8472</v>
      </c>
      <c r="V880" s="50" t="s">
        <v>379</v>
      </c>
      <c r="W880" s="22" t="s">
        <v>379</v>
      </c>
      <c r="X880" s="22" t="s">
        <v>379</v>
      </c>
    </row>
    <row r="881" spans="1:24" ht="18.75" customHeight="1">
      <c r="A881" s="175">
        <v>44078</v>
      </c>
      <c r="B881" s="50">
        <v>185.93389999999999</v>
      </c>
      <c r="C881" s="50">
        <v>255.7499</v>
      </c>
      <c r="D881" s="50">
        <v>65.031000000000006</v>
      </c>
      <c r="E881" s="50">
        <v>30.75</v>
      </c>
      <c r="F881" s="51">
        <v>9.9099999999999991E-4</v>
      </c>
      <c r="G881" s="51">
        <v>1.428E-3</v>
      </c>
      <c r="H881" s="51">
        <v>1.7309999999999999E-3</v>
      </c>
      <c r="I881" s="51">
        <v>2.9910000000000002E-3</v>
      </c>
      <c r="J881" s="51">
        <v>7.1799999999999998E-3</v>
      </c>
      <c r="K881" s="51">
        <v>5.0229999999999997E-3</v>
      </c>
      <c r="L881" s="51">
        <v>1.4714E-2</v>
      </c>
      <c r="M881" s="51">
        <v>1.7309999999999999E-3</v>
      </c>
      <c r="N881" s="51">
        <v>2.9790000000000001E-2</v>
      </c>
      <c r="O881" s="52">
        <v>141.82740000000001</v>
      </c>
      <c r="P881" s="50">
        <v>1020</v>
      </c>
      <c r="Q881" s="52">
        <v>2067.4299999999998</v>
      </c>
      <c r="R881" s="50">
        <v>6716.5</v>
      </c>
      <c r="S881" s="30">
        <v>92.846999999999994</v>
      </c>
      <c r="T881" s="50">
        <v>6.8383000000000003</v>
      </c>
      <c r="U881" s="50">
        <v>6.8329000000000004</v>
      </c>
      <c r="V881" s="50" t="s">
        <v>379</v>
      </c>
      <c r="W881" s="22" t="s">
        <v>379</v>
      </c>
      <c r="X881" s="22" t="s">
        <v>379</v>
      </c>
    </row>
    <row r="882" spans="1:24" ht="18.75" customHeight="1">
      <c r="A882" s="175">
        <v>44077</v>
      </c>
      <c r="B882" s="50">
        <v>186.73330000000001</v>
      </c>
      <c r="C882" s="50">
        <v>256.21109999999999</v>
      </c>
      <c r="D882" s="50">
        <v>65.031000000000006</v>
      </c>
      <c r="E882" s="50">
        <v>33.6</v>
      </c>
      <c r="F882" s="51">
        <v>9.9099999999999991E-4</v>
      </c>
      <c r="G882" s="51">
        <v>1.2700000000000001E-3</v>
      </c>
      <c r="H882" s="51">
        <v>1.436E-3</v>
      </c>
      <c r="I882" s="51">
        <v>2.4840000000000001E-3</v>
      </c>
      <c r="J882" s="51">
        <v>6.3470000000000002E-3</v>
      </c>
      <c r="K882" s="51">
        <v>4.3639999999999998E-3</v>
      </c>
      <c r="L882" s="51">
        <v>1.3616E-2</v>
      </c>
      <c r="M882" s="51">
        <v>1.436E-3</v>
      </c>
      <c r="N882" s="51">
        <v>2.9559999999999999E-2</v>
      </c>
      <c r="O882" s="52">
        <v>141.8563</v>
      </c>
      <c r="P882" s="50">
        <v>1020</v>
      </c>
      <c r="Q882" s="52">
        <v>2067.4299999999998</v>
      </c>
      <c r="R882" s="50">
        <v>6716.5</v>
      </c>
      <c r="S882" s="30">
        <v>92.337999999999994</v>
      </c>
      <c r="T882" s="50">
        <v>6.8281000000000001</v>
      </c>
      <c r="U882" s="50">
        <v>6.8369999999999997</v>
      </c>
      <c r="V882" s="50" t="s">
        <v>379</v>
      </c>
      <c r="W882" s="22" t="s">
        <v>379</v>
      </c>
      <c r="X882" s="22" t="s">
        <v>379</v>
      </c>
    </row>
    <row r="883" spans="1:24" ht="18.75" customHeight="1">
      <c r="A883" s="175">
        <v>44076</v>
      </c>
      <c r="B883" s="50">
        <v>186.50200000000001</v>
      </c>
      <c r="C883" s="50">
        <v>256.084</v>
      </c>
      <c r="D883" s="50">
        <v>65.031000000000006</v>
      </c>
      <c r="E883" s="50">
        <v>26.57</v>
      </c>
      <c r="F883" s="51">
        <v>9.9099999999999991E-4</v>
      </c>
      <c r="G883" s="51">
        <v>1.3290000000000001E-3</v>
      </c>
      <c r="H883" s="51">
        <v>1.4890000000000001E-3</v>
      </c>
      <c r="I883" s="51">
        <v>2.516E-3</v>
      </c>
      <c r="J883" s="51">
        <v>6.4770000000000001E-3</v>
      </c>
      <c r="K883" s="51">
        <v>4.4999999999999997E-3</v>
      </c>
      <c r="L883" s="51">
        <v>1.3788E-2</v>
      </c>
      <c r="M883" s="51">
        <v>1.4890000000000001E-3</v>
      </c>
      <c r="N883" s="51">
        <v>2.963E-2</v>
      </c>
      <c r="O883" s="52">
        <v>141.91919999999999</v>
      </c>
      <c r="P883" s="50">
        <v>1020</v>
      </c>
      <c r="Q883" s="52">
        <v>2067.4299999999998</v>
      </c>
      <c r="R883" s="50">
        <v>6716.5</v>
      </c>
      <c r="S883" s="30">
        <v>92.144000000000005</v>
      </c>
      <c r="T883" s="50">
        <v>6.8484999999999996</v>
      </c>
      <c r="U883" s="50">
        <v>6.8476999999999997</v>
      </c>
      <c r="V883" s="50" t="s">
        <v>379</v>
      </c>
      <c r="W883" s="22" t="s">
        <v>379</v>
      </c>
      <c r="X883" s="22" t="s">
        <v>379</v>
      </c>
    </row>
    <row r="884" spans="1:24" ht="18.75" customHeight="1">
      <c r="A884" s="175">
        <v>44075</v>
      </c>
      <c r="B884" s="50">
        <v>186.30029999999999</v>
      </c>
      <c r="C884" s="50">
        <v>255.96459999999999</v>
      </c>
      <c r="D884" s="50">
        <v>65.031000000000006</v>
      </c>
      <c r="E884" s="50">
        <v>26.12</v>
      </c>
      <c r="F884" s="51">
        <v>9.9099999999999991E-4</v>
      </c>
      <c r="G884" s="51">
        <v>1.3090000000000001E-3</v>
      </c>
      <c r="H884" s="51">
        <v>1.462E-3</v>
      </c>
      <c r="I884" s="51">
        <v>2.532E-3</v>
      </c>
      <c r="J884" s="51">
        <v>6.6889999999999996E-3</v>
      </c>
      <c r="K884" s="51">
        <v>4.614E-3</v>
      </c>
      <c r="L884" s="51">
        <v>1.4200000000000001E-2</v>
      </c>
      <c r="M884" s="51">
        <v>1.462E-3</v>
      </c>
      <c r="N884" s="51">
        <v>2.9180000000000001E-2</v>
      </c>
      <c r="O884" s="52">
        <v>141.875</v>
      </c>
      <c r="P884" s="50">
        <v>1020</v>
      </c>
      <c r="Q884" s="52">
        <v>2092.29</v>
      </c>
      <c r="R884" s="50">
        <v>6582.7999999999993</v>
      </c>
      <c r="S884" s="30">
        <v>92.370999999999995</v>
      </c>
      <c r="T884" s="50">
        <v>6.8654000000000002</v>
      </c>
      <c r="U884" s="50">
        <v>6.859</v>
      </c>
      <c r="V884" s="50" t="s">
        <v>379</v>
      </c>
      <c r="W884" s="22" t="s">
        <v>379</v>
      </c>
      <c r="X884" s="22" t="s">
        <v>379</v>
      </c>
    </row>
    <row r="885" spans="1:24" ht="18.75" customHeight="1">
      <c r="A885" s="175">
        <v>44074</v>
      </c>
      <c r="B885" s="50">
        <v>186.12610000000001</v>
      </c>
      <c r="C885" s="50">
        <v>256.08819999999997</v>
      </c>
      <c r="D885" s="50">
        <v>65.031000000000006</v>
      </c>
      <c r="E885" s="50">
        <v>26.41</v>
      </c>
      <c r="F885" s="51">
        <v>9.3800000000000003E-4</v>
      </c>
      <c r="G885" s="51">
        <v>1.3090000000000001E-3</v>
      </c>
      <c r="H885" s="51">
        <v>1.4890000000000001E-3</v>
      </c>
      <c r="I885" s="51">
        <v>2.673E-3</v>
      </c>
      <c r="J885" s="51">
        <v>7.0479999999999996E-3</v>
      </c>
      <c r="K885" s="51">
        <v>4.8859999999999997E-3</v>
      </c>
      <c r="L885" s="51">
        <v>1.4747E-2</v>
      </c>
      <c r="M885" s="51">
        <v>1.4890000000000001E-3</v>
      </c>
      <c r="N885" s="51">
        <v>2.896E-2</v>
      </c>
      <c r="O885" s="52">
        <v>141.8869</v>
      </c>
      <c r="P885" s="50">
        <v>1020</v>
      </c>
      <c r="Q885" s="52">
        <v>2092.29</v>
      </c>
      <c r="R885" s="50">
        <v>6582.7999999999993</v>
      </c>
      <c r="S885" s="30">
        <v>93.001000000000005</v>
      </c>
      <c r="T885" s="50">
        <v>6.8940999999999999</v>
      </c>
      <c r="U885" s="50">
        <v>6.8887</v>
      </c>
      <c r="V885" s="50" t="s">
        <v>379</v>
      </c>
      <c r="W885" s="22" t="s">
        <v>379</v>
      </c>
      <c r="X885" s="22" t="s">
        <v>379</v>
      </c>
    </row>
    <row r="886" spans="1:24" ht="18.75" customHeight="1">
      <c r="A886" s="175">
        <v>44071</v>
      </c>
      <c r="B886" s="50">
        <v>185.81460000000001</v>
      </c>
      <c r="C886" s="50">
        <v>255.6482</v>
      </c>
      <c r="D886" s="50">
        <v>65.031000000000006</v>
      </c>
      <c r="E886" s="50">
        <v>22.96</v>
      </c>
      <c r="F886" s="51">
        <v>9.6299999999999999E-4</v>
      </c>
      <c r="G886" s="51">
        <v>1.2700000000000001E-3</v>
      </c>
      <c r="H886" s="51">
        <v>1.4350000000000001E-3</v>
      </c>
      <c r="I886" s="51">
        <v>2.689E-3</v>
      </c>
      <c r="J886" s="51">
        <v>7.2110000000000004E-3</v>
      </c>
      <c r="K886" s="51">
        <v>4.9550000000000002E-3</v>
      </c>
      <c r="L886" s="51">
        <v>1.5010000000000001E-2</v>
      </c>
      <c r="M886" s="51">
        <v>1.4350000000000001E-3</v>
      </c>
      <c r="N886" s="51">
        <v>2.9159999999999998E-2</v>
      </c>
      <c r="O886" s="52">
        <v>141.88910000000001</v>
      </c>
      <c r="P886" s="50">
        <v>1020</v>
      </c>
      <c r="Q886" s="52">
        <v>2092.29</v>
      </c>
      <c r="R886" s="50">
        <v>6582.7999999999993</v>
      </c>
      <c r="S886" s="30">
        <v>93.006</v>
      </c>
      <c r="T886" s="50">
        <v>6.8860000000000001</v>
      </c>
      <c r="U886" s="50">
        <v>6.8807</v>
      </c>
      <c r="V886" s="50" t="s">
        <v>379</v>
      </c>
      <c r="W886" s="22" t="s">
        <v>379</v>
      </c>
      <c r="X886" s="22" t="s">
        <v>379</v>
      </c>
    </row>
    <row r="887" spans="1:24" ht="18.75" customHeight="1">
      <c r="A887" s="175">
        <v>44070</v>
      </c>
      <c r="B887" s="50">
        <v>185.70869999999999</v>
      </c>
      <c r="C887" s="50">
        <v>255.14179999999999</v>
      </c>
      <c r="D887" s="50">
        <v>65.031000000000006</v>
      </c>
      <c r="E887" s="50">
        <v>24.47</v>
      </c>
      <c r="F887" s="51">
        <v>9.3800000000000003E-4</v>
      </c>
      <c r="G887" s="51">
        <v>1.583E-3</v>
      </c>
      <c r="H887" s="51">
        <v>1.9109999999999999E-3</v>
      </c>
      <c r="I887" s="51">
        <v>3.13E-3</v>
      </c>
      <c r="J887" s="51">
        <v>7.522E-3</v>
      </c>
      <c r="K887" s="51">
        <v>5.2690000000000002E-3</v>
      </c>
      <c r="L887" s="51">
        <v>1.5096E-2</v>
      </c>
      <c r="M887" s="51">
        <v>1.9109999999999999E-3</v>
      </c>
      <c r="N887" s="51">
        <v>2.895E-2</v>
      </c>
      <c r="O887" s="52">
        <v>141.9169</v>
      </c>
      <c r="P887" s="50">
        <v>1020</v>
      </c>
      <c r="Q887" s="52">
        <v>2092.29</v>
      </c>
      <c r="R887" s="50">
        <v>6582.7999999999993</v>
      </c>
      <c r="S887" s="30">
        <v>93.019000000000005</v>
      </c>
      <c r="T887" s="50">
        <v>6.9127999999999998</v>
      </c>
      <c r="U887" s="50">
        <v>6.9042000000000003</v>
      </c>
      <c r="V887" s="50" t="s">
        <v>379</v>
      </c>
      <c r="W887" s="22" t="s">
        <v>379</v>
      </c>
      <c r="X887" s="22" t="s">
        <v>379</v>
      </c>
    </row>
    <row r="888" spans="1:24" ht="18.75" customHeight="1">
      <c r="A888" s="175">
        <v>44069</v>
      </c>
      <c r="B888" s="50">
        <v>186.102</v>
      </c>
      <c r="C888" s="50">
        <v>254.83099999999999</v>
      </c>
      <c r="D888" s="50">
        <v>65.031000000000006</v>
      </c>
      <c r="E888" s="50">
        <v>23.27</v>
      </c>
      <c r="F888" s="51">
        <v>9.1299999999999997E-4</v>
      </c>
      <c r="G888" s="51">
        <v>1.5039999999999999E-3</v>
      </c>
      <c r="H888" s="51">
        <v>1.7520000000000001E-3</v>
      </c>
      <c r="I888" s="51">
        <v>2.8519999999999999E-3</v>
      </c>
      <c r="J888" s="51">
        <v>6.8840000000000004E-3</v>
      </c>
      <c r="K888" s="51">
        <v>4.829E-3</v>
      </c>
      <c r="L888" s="51">
        <v>1.4135E-2</v>
      </c>
      <c r="M888" s="51">
        <v>1.7520000000000001E-3</v>
      </c>
      <c r="N888" s="51">
        <v>2.878E-2</v>
      </c>
      <c r="O888" s="52">
        <v>141.93350000000001</v>
      </c>
      <c r="P888" s="50">
        <v>1020</v>
      </c>
      <c r="Q888" s="52">
        <v>2092.29</v>
      </c>
      <c r="R888" s="50">
        <v>6582.7999999999993</v>
      </c>
      <c r="S888" s="30">
        <v>93.298000000000002</v>
      </c>
      <c r="T888" s="50">
        <v>6.9196</v>
      </c>
      <c r="U888" s="50">
        <v>6.9122000000000003</v>
      </c>
      <c r="V888" s="50" t="s">
        <v>379</v>
      </c>
      <c r="W888" s="22" t="s">
        <v>379</v>
      </c>
      <c r="X888" s="22" t="s">
        <v>379</v>
      </c>
    </row>
    <row r="889" spans="1:24" ht="18.75" customHeight="1">
      <c r="A889" s="175">
        <v>44068</v>
      </c>
      <c r="B889" s="50">
        <v>186.07169999999999</v>
      </c>
      <c r="C889" s="50">
        <v>254.57919999999999</v>
      </c>
      <c r="D889" s="50">
        <v>65.031000000000006</v>
      </c>
      <c r="E889" s="50">
        <v>22.03</v>
      </c>
      <c r="F889" s="51">
        <v>8.8699999999999998E-4</v>
      </c>
      <c r="G889" s="51">
        <v>1.493E-3</v>
      </c>
      <c r="H889" s="51">
        <v>1.7780000000000001E-3</v>
      </c>
      <c r="I889" s="51">
        <v>2.931E-3</v>
      </c>
      <c r="J889" s="51">
        <v>6.8349999999999999E-3</v>
      </c>
      <c r="K889" s="51">
        <v>4.829E-3</v>
      </c>
      <c r="L889" s="51">
        <v>1.3934999999999999E-2</v>
      </c>
      <c r="M889" s="51">
        <v>1.7780000000000001E-3</v>
      </c>
      <c r="N889" s="51">
        <v>2.8479999999999998E-2</v>
      </c>
      <c r="O889" s="52">
        <v>141.8991</v>
      </c>
      <c r="P889" s="50">
        <v>1020</v>
      </c>
      <c r="Q889" s="52">
        <v>2092.29</v>
      </c>
      <c r="R889" s="50">
        <v>6582.7999999999993</v>
      </c>
      <c r="S889" s="30">
        <v>93.247</v>
      </c>
      <c r="T889" s="50">
        <v>6.9194000000000004</v>
      </c>
      <c r="U889" s="50">
        <v>6.9207999999999998</v>
      </c>
      <c r="V889" s="50" t="s">
        <v>379</v>
      </c>
      <c r="W889" s="22" t="s">
        <v>379</v>
      </c>
      <c r="X889" s="22" t="s">
        <v>379</v>
      </c>
    </row>
    <row r="890" spans="1:24" ht="18.75" customHeight="1">
      <c r="A890" s="175">
        <v>44067</v>
      </c>
      <c r="B890" s="50">
        <v>186.1996</v>
      </c>
      <c r="C890" s="50">
        <v>254.08430000000001</v>
      </c>
      <c r="D890" s="50">
        <v>65.031000000000006</v>
      </c>
      <c r="E890" s="50">
        <v>22.37</v>
      </c>
      <c r="F890" s="51">
        <v>8.6200000000000003E-4</v>
      </c>
      <c r="G890" s="51">
        <v>1.513E-3</v>
      </c>
      <c r="H890" s="51">
        <v>1.751E-3</v>
      </c>
      <c r="I890" s="51">
        <v>2.8189999999999999E-3</v>
      </c>
      <c r="J890" s="51">
        <v>6.5420000000000001E-3</v>
      </c>
      <c r="K890" s="51">
        <v>4.6210000000000001E-3</v>
      </c>
      <c r="L890" s="51">
        <v>1.3559E-2</v>
      </c>
      <c r="M890" s="51">
        <v>1.751E-3</v>
      </c>
      <c r="N890" s="51">
        <v>2.7830000000000001E-2</v>
      </c>
      <c r="O890" s="52">
        <v>141.91249999999999</v>
      </c>
      <c r="P890" s="50">
        <v>1020</v>
      </c>
      <c r="Q890" s="52">
        <v>2092.29</v>
      </c>
      <c r="R890" s="50">
        <v>6582.7999999999993</v>
      </c>
      <c r="S890" s="30">
        <v>92.793000000000006</v>
      </c>
      <c r="T890" s="50">
        <v>6.9157999999999999</v>
      </c>
      <c r="U890" s="50">
        <v>6.9070999999999998</v>
      </c>
      <c r="V890" s="50" t="s">
        <v>379</v>
      </c>
      <c r="W890" s="22" t="s">
        <v>379</v>
      </c>
      <c r="X890" s="22" t="s">
        <v>379</v>
      </c>
    </row>
    <row r="891" spans="1:24" ht="18.75" customHeight="1">
      <c r="A891" s="175">
        <v>44064</v>
      </c>
      <c r="B891" s="50">
        <v>186.11670000000001</v>
      </c>
      <c r="C891" s="50">
        <v>253.85910000000001</v>
      </c>
      <c r="D891" s="50">
        <v>65.031000000000006</v>
      </c>
      <c r="E891" s="50">
        <v>22.54</v>
      </c>
      <c r="F891" s="51">
        <v>8.8699999999999998E-4</v>
      </c>
      <c r="G891" s="51">
        <v>1.4319999999999999E-3</v>
      </c>
      <c r="H891" s="51">
        <v>1.619E-3</v>
      </c>
      <c r="I891" s="51">
        <v>2.643E-3</v>
      </c>
      <c r="J891" s="51">
        <v>6.2820000000000003E-3</v>
      </c>
      <c r="K891" s="51">
        <v>4.4140000000000004E-3</v>
      </c>
      <c r="L891" s="51">
        <v>1.3407000000000001E-2</v>
      </c>
      <c r="M891" s="51">
        <v>1.619E-3</v>
      </c>
      <c r="N891" s="51">
        <v>2.7539999999999999E-2</v>
      </c>
      <c r="O891" s="52">
        <v>141.96369999999999</v>
      </c>
      <c r="P891" s="50">
        <v>1020</v>
      </c>
      <c r="Q891" s="52">
        <v>2092.29</v>
      </c>
      <c r="R891" s="50">
        <v>6582.7999999999993</v>
      </c>
      <c r="S891" s="30">
        <v>92.887</v>
      </c>
      <c r="T891" s="50">
        <v>6.9207000000000001</v>
      </c>
      <c r="U891" s="50">
        <v>6.9219999999999997</v>
      </c>
      <c r="V891" s="50" t="s">
        <v>379</v>
      </c>
      <c r="W891" s="22" t="s">
        <v>379</v>
      </c>
      <c r="X891" s="22" t="s">
        <v>379</v>
      </c>
    </row>
    <row r="892" spans="1:24" ht="18.75" customHeight="1">
      <c r="A892" s="175">
        <v>44063</v>
      </c>
      <c r="B892" s="50">
        <v>186.05340000000001</v>
      </c>
      <c r="C892" s="50">
        <v>253.81219999999999</v>
      </c>
      <c r="D892" s="50">
        <v>65.031000000000006</v>
      </c>
      <c r="E892" s="50">
        <v>22.72</v>
      </c>
      <c r="F892" s="51">
        <v>8.8699999999999998E-4</v>
      </c>
      <c r="G892" s="51">
        <v>1.4109999999999999E-3</v>
      </c>
      <c r="H892" s="51">
        <v>1.6440000000000001E-3</v>
      </c>
      <c r="I892" s="51">
        <v>2.7230000000000002E-3</v>
      </c>
      <c r="J892" s="51">
        <v>6.509E-3</v>
      </c>
      <c r="K892" s="51">
        <v>4.5739999999999999E-3</v>
      </c>
      <c r="L892" s="51">
        <v>1.3833E-2</v>
      </c>
      <c r="M892" s="51">
        <v>1.6440000000000001E-3</v>
      </c>
      <c r="N892" s="51">
        <v>2.7539999999999999E-2</v>
      </c>
      <c r="O892" s="52">
        <v>141.97309999999999</v>
      </c>
      <c r="P892" s="50">
        <v>1020</v>
      </c>
      <c r="Q892" s="52">
        <v>2092.29</v>
      </c>
      <c r="R892" s="50">
        <v>6582.7999999999993</v>
      </c>
      <c r="S892" s="30">
        <v>92.271000000000001</v>
      </c>
      <c r="T892" s="50">
        <v>6.9218000000000002</v>
      </c>
      <c r="U892" s="50">
        <v>6.9059999999999997</v>
      </c>
      <c r="V892" s="50" t="s">
        <v>379</v>
      </c>
      <c r="W892" s="22" t="s">
        <v>379</v>
      </c>
      <c r="X892" s="22" t="s">
        <v>379</v>
      </c>
    </row>
    <row r="893" spans="1:24" ht="18.75" customHeight="1">
      <c r="A893" s="175">
        <v>44062</v>
      </c>
      <c r="B893" s="50">
        <v>185.85300000000001</v>
      </c>
      <c r="C893" s="50">
        <v>254.0788</v>
      </c>
      <c r="D893" s="50">
        <v>63.969000000000001</v>
      </c>
      <c r="E893" s="50">
        <v>22.54</v>
      </c>
      <c r="F893" s="51">
        <v>9.3800000000000003E-4</v>
      </c>
      <c r="G893" s="51">
        <v>1.3910000000000001E-3</v>
      </c>
      <c r="H893" s="51">
        <v>1.67E-3</v>
      </c>
      <c r="I893" s="51">
        <v>2.8340000000000001E-3</v>
      </c>
      <c r="J893" s="51">
        <v>6.8009999999999998E-3</v>
      </c>
      <c r="K893" s="51">
        <v>4.7800000000000004E-3</v>
      </c>
      <c r="L893" s="51">
        <v>1.4238000000000001E-2</v>
      </c>
      <c r="M893" s="51">
        <v>1.67E-3</v>
      </c>
      <c r="N893" s="51">
        <v>2.7390000000000001E-2</v>
      </c>
      <c r="O893" s="52">
        <v>141.96350000000001</v>
      </c>
      <c r="P893" s="50">
        <v>1020</v>
      </c>
      <c r="Q893" s="52">
        <v>2092.29</v>
      </c>
      <c r="R893" s="50">
        <v>6582.7999999999993</v>
      </c>
      <c r="S893" s="30">
        <v>92.850999999999999</v>
      </c>
      <c r="T893" s="50">
        <v>6.9329000000000001</v>
      </c>
      <c r="U893" s="50">
        <v>6.9324000000000003</v>
      </c>
      <c r="V893" s="50" t="s">
        <v>379</v>
      </c>
      <c r="W893" s="22" t="s">
        <v>379</v>
      </c>
      <c r="X893" s="22" t="s">
        <v>379</v>
      </c>
    </row>
    <row r="894" spans="1:24" ht="18.75" customHeight="1">
      <c r="A894" s="175">
        <v>44061</v>
      </c>
      <c r="B894" s="50">
        <v>185.88409999999999</v>
      </c>
      <c r="C894" s="50">
        <v>254.16579999999999</v>
      </c>
      <c r="D894" s="50">
        <v>64.843999999999994</v>
      </c>
      <c r="E894" s="50">
        <v>21.51</v>
      </c>
      <c r="F894" s="51">
        <v>9.1299999999999997E-4</v>
      </c>
      <c r="G894" s="51">
        <v>1.431E-3</v>
      </c>
      <c r="H894" s="51">
        <v>1.6689999999999999E-3</v>
      </c>
      <c r="I894" s="51">
        <v>2.7699999999999999E-3</v>
      </c>
      <c r="J894" s="51">
        <v>6.6870000000000002E-3</v>
      </c>
      <c r="K894" s="51">
        <v>4.7109999999999999E-3</v>
      </c>
      <c r="L894" s="51">
        <v>1.3955E-2</v>
      </c>
      <c r="M894" s="51">
        <v>1.6689999999999999E-3</v>
      </c>
      <c r="N894" s="51">
        <v>2.7019999999999999E-2</v>
      </c>
      <c r="O894" s="52">
        <v>141.9391</v>
      </c>
      <c r="P894" s="50">
        <v>1020</v>
      </c>
      <c r="Q894" s="52">
        <v>2092.29</v>
      </c>
      <c r="R894" s="50">
        <v>6582.7999999999993</v>
      </c>
      <c r="S894" s="30">
        <v>93.096000000000004</v>
      </c>
      <c r="T894" s="50">
        <v>6.9503000000000004</v>
      </c>
      <c r="U894" s="50">
        <v>6.9443999999999999</v>
      </c>
      <c r="V894" s="50" t="s">
        <v>379</v>
      </c>
      <c r="W894" s="22" t="s">
        <v>379</v>
      </c>
      <c r="X894" s="22" t="s">
        <v>379</v>
      </c>
    </row>
    <row r="895" spans="1:24" ht="18.75" customHeight="1">
      <c r="A895" s="175">
        <v>44060</v>
      </c>
      <c r="B895" s="50">
        <v>185.78620000000001</v>
      </c>
      <c r="C895" s="50">
        <v>254.20189999999999</v>
      </c>
      <c r="D895" s="50">
        <v>65.593999999999994</v>
      </c>
      <c r="E895" s="50">
        <v>21.35</v>
      </c>
      <c r="F895" s="51">
        <v>8.6200000000000003E-4</v>
      </c>
      <c r="G895" s="51">
        <v>1.511E-3</v>
      </c>
      <c r="H895" s="51">
        <v>1.8E-3</v>
      </c>
      <c r="I895" s="51">
        <v>2.882E-3</v>
      </c>
      <c r="J895" s="51">
        <v>6.8820000000000001E-3</v>
      </c>
      <c r="K895" s="51">
        <v>4.8260000000000004E-3</v>
      </c>
      <c r="L895" s="51">
        <v>1.4341E-2</v>
      </c>
      <c r="M895" s="51">
        <v>1.8E-3</v>
      </c>
      <c r="N895" s="51">
        <v>2.6939999999999999E-2</v>
      </c>
      <c r="O895" s="52">
        <v>141.9349</v>
      </c>
      <c r="P895" s="50">
        <v>1020</v>
      </c>
      <c r="Q895" s="52">
        <v>2092.29</v>
      </c>
      <c r="R895" s="50">
        <v>6582.7999999999993</v>
      </c>
      <c r="S895" s="30">
        <v>93.334999999999994</v>
      </c>
      <c r="T895" s="50">
        <v>6.9451000000000001</v>
      </c>
      <c r="U895" s="50">
        <v>6.9480000000000004</v>
      </c>
      <c r="V895" s="50" t="s">
        <v>379</v>
      </c>
      <c r="W895" s="22" t="s">
        <v>379</v>
      </c>
      <c r="X895" s="22" t="s">
        <v>379</v>
      </c>
    </row>
    <row r="896" spans="1:24" ht="18.75" customHeight="1">
      <c r="A896" s="175">
        <v>44057</v>
      </c>
      <c r="B896" s="50">
        <v>185.62950000000001</v>
      </c>
      <c r="C896" s="50">
        <v>254.13220000000001</v>
      </c>
      <c r="D896" s="50">
        <v>65.593999999999994</v>
      </c>
      <c r="E896" s="50">
        <v>22.05</v>
      </c>
      <c r="F896" s="51">
        <v>8.8699999999999998E-4</v>
      </c>
      <c r="G896" s="51">
        <v>1.4499999999999999E-3</v>
      </c>
      <c r="H896" s="51">
        <v>1.8E-3</v>
      </c>
      <c r="I896" s="51">
        <v>2.9450000000000001E-3</v>
      </c>
      <c r="J896" s="51">
        <v>7.0939999999999996E-3</v>
      </c>
      <c r="K896" s="51">
        <v>4.986E-3</v>
      </c>
      <c r="L896" s="51">
        <v>1.4470999999999999E-2</v>
      </c>
      <c r="M896" s="51">
        <v>1.8E-3</v>
      </c>
      <c r="N896" s="51">
        <v>2.691E-2</v>
      </c>
      <c r="O896" s="52">
        <v>141.92949999999999</v>
      </c>
      <c r="P896" s="50">
        <v>1020</v>
      </c>
      <c r="Q896" s="52">
        <v>2092.29</v>
      </c>
      <c r="R896" s="50">
        <v>6582.7999999999993</v>
      </c>
      <c r="S896" s="30">
        <v>93.442999999999998</v>
      </c>
      <c r="T896" s="50">
        <v>6.9371999999999998</v>
      </c>
      <c r="U896" s="50">
        <v>6.9333</v>
      </c>
      <c r="V896" s="50" t="s">
        <v>379</v>
      </c>
      <c r="W896" s="22" t="s">
        <v>379</v>
      </c>
      <c r="X896" s="22" t="s">
        <v>379</v>
      </c>
    </row>
    <row r="897" spans="1:24" ht="18.75" customHeight="1">
      <c r="A897" s="175">
        <v>44056</v>
      </c>
      <c r="B897" s="50">
        <v>185.59379999999999</v>
      </c>
      <c r="C897" s="50">
        <v>253.8648</v>
      </c>
      <c r="D897" s="50">
        <v>65.593999999999994</v>
      </c>
      <c r="E897" s="50">
        <v>22.13</v>
      </c>
      <c r="F897" s="51">
        <v>9.3800000000000003E-4</v>
      </c>
      <c r="G897" s="51">
        <v>1.629E-3</v>
      </c>
      <c r="H897" s="51">
        <v>2.0089999999999999E-3</v>
      </c>
      <c r="I897" s="51">
        <v>3.215E-3</v>
      </c>
      <c r="J897" s="51">
        <v>7.208E-3</v>
      </c>
      <c r="K897" s="51">
        <v>5.2370000000000003E-3</v>
      </c>
      <c r="L897" s="51">
        <v>1.4277E-2</v>
      </c>
      <c r="M897" s="51">
        <v>2.0089999999999999E-3</v>
      </c>
      <c r="N897" s="51">
        <v>2.6960000000000001E-2</v>
      </c>
      <c r="O897" s="52">
        <v>141.97020000000001</v>
      </c>
      <c r="P897" s="50">
        <v>1020</v>
      </c>
      <c r="Q897" s="52">
        <v>2092.29</v>
      </c>
      <c r="R897" s="50">
        <v>6582.7999999999993</v>
      </c>
      <c r="S897" s="30">
        <v>93.628</v>
      </c>
      <c r="T897" s="50">
        <v>6.9462999999999999</v>
      </c>
      <c r="U897" s="50">
        <v>6.9414999999999996</v>
      </c>
      <c r="V897" s="50" t="s">
        <v>379</v>
      </c>
      <c r="W897" s="22" t="s">
        <v>379</v>
      </c>
      <c r="X897" s="22" t="s">
        <v>379</v>
      </c>
    </row>
    <row r="898" spans="1:24" ht="18.75" customHeight="1">
      <c r="A898" s="175">
        <v>44055</v>
      </c>
      <c r="B898" s="50">
        <v>185.87889999999999</v>
      </c>
      <c r="C898" s="50">
        <v>254.01650000000001</v>
      </c>
      <c r="D898" s="50">
        <v>65.593999999999994</v>
      </c>
      <c r="E898" s="50">
        <v>22.28</v>
      </c>
      <c r="F898" s="51">
        <v>9.3800000000000003E-4</v>
      </c>
      <c r="G898" s="51">
        <v>1.609E-3</v>
      </c>
      <c r="H898" s="51">
        <v>1.9040000000000001E-3</v>
      </c>
      <c r="I898" s="51">
        <v>3.039E-3</v>
      </c>
      <c r="J898" s="51">
        <v>6.7470000000000004E-3</v>
      </c>
      <c r="K898" s="51">
        <v>5.0070000000000002E-3</v>
      </c>
      <c r="L898" s="51">
        <v>1.3738E-2</v>
      </c>
      <c r="M898" s="51">
        <v>1.9040000000000001E-3</v>
      </c>
      <c r="N898" s="51">
        <v>2.717E-2</v>
      </c>
      <c r="O898" s="52">
        <v>141.96360000000001</v>
      </c>
      <c r="P898" s="50">
        <v>1020</v>
      </c>
      <c r="Q898" s="52">
        <v>2092.29</v>
      </c>
      <c r="R898" s="50">
        <v>6582.7999999999993</v>
      </c>
      <c r="S898" s="30">
        <v>93.581999999999994</v>
      </c>
      <c r="T898" s="50">
        <v>6.9619</v>
      </c>
      <c r="U898" s="50">
        <v>6.9610000000000003</v>
      </c>
      <c r="V898" s="50" t="s">
        <v>379</v>
      </c>
      <c r="W898" s="22" t="s">
        <v>379</v>
      </c>
      <c r="X898" s="22" t="s">
        <v>379</v>
      </c>
    </row>
    <row r="899" spans="1:24" ht="18.75" customHeight="1">
      <c r="A899" s="175">
        <v>44054</v>
      </c>
      <c r="B899" s="50">
        <v>185.93940000000001</v>
      </c>
      <c r="C899" s="50">
        <v>253.90629999999999</v>
      </c>
      <c r="D899" s="50">
        <v>72.968999999999994</v>
      </c>
      <c r="E899" s="50">
        <v>24.03</v>
      </c>
      <c r="F899" s="51">
        <v>9.8900000000000008E-4</v>
      </c>
      <c r="G899" s="51">
        <v>1.4890000000000001E-3</v>
      </c>
      <c r="H899" s="51">
        <v>1.6789999999999999E-3</v>
      </c>
      <c r="I899" s="51">
        <v>2.7539999999999999E-3</v>
      </c>
      <c r="J899" s="51">
        <v>6.4149999999999997E-3</v>
      </c>
      <c r="K899" s="51">
        <v>4.7089999999999996E-3</v>
      </c>
      <c r="L899" s="51">
        <v>1.329E-2</v>
      </c>
      <c r="M899" s="51">
        <v>1.6789999999999999E-3</v>
      </c>
      <c r="N899" s="51">
        <v>2.6780000000000002E-2</v>
      </c>
      <c r="O899" s="52">
        <v>141.93270000000001</v>
      </c>
      <c r="P899" s="50">
        <v>1020</v>
      </c>
      <c r="Q899" s="52">
        <v>2092.29</v>
      </c>
      <c r="R899" s="50">
        <v>6582.7999999999993</v>
      </c>
      <c r="S899" s="30">
        <v>93.435000000000002</v>
      </c>
      <c r="T899" s="50">
        <v>6.968</v>
      </c>
      <c r="U899" s="50">
        <v>6.9695</v>
      </c>
      <c r="V899" s="50" t="s">
        <v>379</v>
      </c>
      <c r="W899" s="22" t="s">
        <v>379</v>
      </c>
      <c r="X899" s="22" t="s">
        <v>379</v>
      </c>
    </row>
    <row r="900" spans="1:24" ht="18.75" customHeight="1">
      <c r="A900" s="175">
        <v>44053</v>
      </c>
      <c r="B900" s="50">
        <v>186.399</v>
      </c>
      <c r="C900" s="50">
        <v>253.61859999999999</v>
      </c>
      <c r="D900" s="50">
        <v>72.968999999999994</v>
      </c>
      <c r="E900" s="50">
        <v>22.13</v>
      </c>
      <c r="F900" s="51">
        <v>9.1500000000000001E-4</v>
      </c>
      <c r="G900" s="51">
        <v>1.31E-3</v>
      </c>
      <c r="H900" s="51">
        <v>1.4369999999999999E-3</v>
      </c>
      <c r="I900" s="51">
        <v>2.3579999999999999E-3</v>
      </c>
      <c r="J900" s="51">
        <v>5.7549999999999997E-3</v>
      </c>
      <c r="K900" s="51">
        <v>4.1599999999999996E-3</v>
      </c>
      <c r="L900" s="51">
        <v>1.2538000000000001E-2</v>
      </c>
      <c r="M900" s="51">
        <v>1.4369999999999999E-3</v>
      </c>
      <c r="N900" s="51">
        <v>2.6780000000000002E-2</v>
      </c>
      <c r="O900" s="52">
        <v>142.0421</v>
      </c>
      <c r="P900" s="50">
        <v>1020</v>
      </c>
      <c r="Q900" s="52">
        <v>2092.29</v>
      </c>
      <c r="R900" s="50">
        <v>6582.7999999999993</v>
      </c>
      <c r="S900" s="30">
        <v>92.787999999999997</v>
      </c>
      <c r="T900" s="50">
        <v>6.9535</v>
      </c>
      <c r="U900" s="50">
        <v>6.9438000000000004</v>
      </c>
      <c r="V900" s="50" t="s">
        <v>379</v>
      </c>
      <c r="W900" s="22" t="s">
        <v>379</v>
      </c>
      <c r="X900" s="22" t="s">
        <v>379</v>
      </c>
    </row>
    <row r="901" spans="1:24" ht="18.75" customHeight="1">
      <c r="A901" s="175">
        <v>44050</v>
      </c>
      <c r="B901" s="50">
        <v>186.48259999999999</v>
      </c>
      <c r="C901" s="50">
        <v>253.38310000000001</v>
      </c>
      <c r="D901" s="50">
        <v>72.968999999999994</v>
      </c>
      <c r="E901" s="50">
        <v>22.21</v>
      </c>
      <c r="F901" s="51">
        <v>8.8999999999999995E-4</v>
      </c>
      <c r="G901" s="51">
        <v>1.2899999999999999E-3</v>
      </c>
      <c r="H901" s="51">
        <v>1.41E-3</v>
      </c>
      <c r="I901" s="51">
        <v>2.31E-3</v>
      </c>
      <c r="J901" s="51">
        <v>5.64E-3</v>
      </c>
      <c r="K901" s="51">
        <v>4.0679999999999996E-3</v>
      </c>
      <c r="L901" s="51">
        <v>1.2336E-2</v>
      </c>
      <c r="M901" s="51">
        <v>1.41E-3</v>
      </c>
      <c r="N901" s="51">
        <v>2.5440000000000001E-2</v>
      </c>
      <c r="O901" s="52">
        <v>142.07570000000001</v>
      </c>
      <c r="P901" s="50">
        <v>1020</v>
      </c>
      <c r="Q901" s="52">
        <v>2092.29</v>
      </c>
      <c r="R901" s="50">
        <v>6582.7999999999993</v>
      </c>
      <c r="S901" s="30">
        <v>92.867999999999995</v>
      </c>
      <c r="T901" s="50">
        <v>6.9366000000000003</v>
      </c>
      <c r="U901" s="50">
        <v>6.9433999999999996</v>
      </c>
      <c r="V901" s="50" t="s">
        <v>379</v>
      </c>
      <c r="W901" s="22" t="s">
        <v>379</v>
      </c>
      <c r="X901" s="22" t="s">
        <v>379</v>
      </c>
    </row>
    <row r="902" spans="1:24" ht="18.75" customHeight="1">
      <c r="A902" s="175">
        <v>44049</v>
      </c>
      <c r="B902" s="50">
        <v>186.75219999999999</v>
      </c>
      <c r="C902" s="50">
        <v>253.35169999999999</v>
      </c>
      <c r="D902" s="50">
        <v>72.968999999999994</v>
      </c>
      <c r="E902" s="50">
        <v>22.65</v>
      </c>
      <c r="F902" s="51">
        <v>8.6399999999999997E-4</v>
      </c>
      <c r="G902" s="51">
        <v>1.1509999999999999E-3</v>
      </c>
      <c r="H902" s="51">
        <v>1.2769999999999999E-3</v>
      </c>
      <c r="I902" s="51">
        <v>2.137E-3</v>
      </c>
      <c r="J902" s="51">
        <v>5.3619999999999996E-3</v>
      </c>
      <c r="K902" s="51">
        <v>3.8409999999999998E-3</v>
      </c>
      <c r="L902" s="51">
        <v>1.1981E-2</v>
      </c>
      <c r="M902" s="51">
        <v>1.2769999999999999E-3</v>
      </c>
      <c r="N902" s="51">
        <v>2.5440000000000001E-2</v>
      </c>
      <c r="O902" s="52">
        <v>142.08170000000001</v>
      </c>
      <c r="P902" s="50">
        <v>1020</v>
      </c>
      <c r="Q902" s="52">
        <v>2092.29</v>
      </c>
      <c r="R902" s="50">
        <v>6582.7999999999993</v>
      </c>
      <c r="S902" s="30">
        <v>93.382000000000005</v>
      </c>
      <c r="T902" s="50">
        <v>6.9733999999999998</v>
      </c>
      <c r="U902" s="50">
        <v>6.9745999999999997</v>
      </c>
      <c r="V902" s="50" t="s">
        <v>379</v>
      </c>
      <c r="W902" s="22" t="s">
        <v>379</v>
      </c>
      <c r="X902" s="22" t="s">
        <v>379</v>
      </c>
    </row>
    <row r="903" spans="1:24" ht="18.75" customHeight="1">
      <c r="A903" s="175">
        <v>44048</v>
      </c>
      <c r="B903" s="50">
        <v>186.57939999999999</v>
      </c>
      <c r="C903" s="50">
        <v>253.03299999999999</v>
      </c>
      <c r="D903" s="50">
        <v>72.968999999999994</v>
      </c>
      <c r="E903" s="50">
        <v>22.99</v>
      </c>
      <c r="F903" s="51">
        <v>9.41E-4</v>
      </c>
      <c r="G903" s="51">
        <v>1.1709999999999999E-3</v>
      </c>
      <c r="H903" s="51">
        <v>1.2769999999999999E-3</v>
      </c>
      <c r="I903" s="51">
        <v>2.232E-3</v>
      </c>
      <c r="J903" s="51">
        <v>5.4770000000000001E-3</v>
      </c>
      <c r="K903" s="51">
        <v>3.954E-3</v>
      </c>
      <c r="L903" s="51">
        <v>1.2217E-2</v>
      </c>
      <c r="M903" s="51">
        <v>1.2769999999999999E-3</v>
      </c>
      <c r="N903" s="51">
        <v>2.5440000000000001E-2</v>
      </c>
      <c r="O903" s="52">
        <v>142.06229999999999</v>
      </c>
      <c r="P903" s="50">
        <v>1020</v>
      </c>
      <c r="Q903" s="52">
        <v>2092.29</v>
      </c>
      <c r="R903" s="50">
        <v>6582.7999999999993</v>
      </c>
      <c r="S903" s="30">
        <v>93.542000000000002</v>
      </c>
      <c r="T903" s="50">
        <v>6.9809000000000001</v>
      </c>
      <c r="U903" s="50">
        <v>6.9823000000000004</v>
      </c>
      <c r="V903" s="50" t="s">
        <v>379</v>
      </c>
      <c r="W903" s="22" t="s">
        <v>379</v>
      </c>
      <c r="X903" s="22" t="s">
        <v>379</v>
      </c>
    </row>
    <row r="904" spans="1:24" ht="18.75" customHeight="1">
      <c r="A904" s="175">
        <v>44047</v>
      </c>
      <c r="B904" s="50">
        <v>186.60980000000001</v>
      </c>
      <c r="C904" s="50">
        <v>252.8177</v>
      </c>
      <c r="D904" s="50">
        <v>72.968999999999994</v>
      </c>
      <c r="E904" s="50">
        <v>23.76</v>
      </c>
      <c r="F904" s="51">
        <v>8.6399999999999997E-4</v>
      </c>
      <c r="G904" s="51">
        <v>1.073E-3</v>
      </c>
      <c r="H904" s="51">
        <v>1.1169999999999999E-3</v>
      </c>
      <c r="I904" s="51">
        <v>1.902E-3</v>
      </c>
      <c r="J904" s="51">
        <v>5.0689999999999997E-3</v>
      </c>
      <c r="K904" s="51">
        <v>3.5690000000000001E-3</v>
      </c>
      <c r="L904" s="51">
        <v>1.1856999999999999E-2</v>
      </c>
      <c r="M904" s="51">
        <v>1.1169999999999999E-3</v>
      </c>
      <c r="N904" s="51">
        <v>2.5440000000000001E-2</v>
      </c>
      <c r="O904" s="52">
        <v>142.05529999999999</v>
      </c>
      <c r="P904" s="50">
        <v>1020</v>
      </c>
      <c r="Q904" s="52">
        <v>2092.29</v>
      </c>
      <c r="R904" s="50">
        <v>6582.7999999999993</v>
      </c>
      <c r="S904" s="30">
        <v>93.349000000000004</v>
      </c>
      <c r="T904" s="50">
        <v>6.9752000000000001</v>
      </c>
      <c r="U904" s="50">
        <v>6.9892000000000003</v>
      </c>
      <c r="V904" s="50" t="s">
        <v>379</v>
      </c>
      <c r="W904" s="22" t="s">
        <v>379</v>
      </c>
      <c r="X904" s="22" t="s">
        <v>379</v>
      </c>
    </row>
    <row r="905" spans="1:24" ht="18.75" customHeight="1">
      <c r="A905" s="175">
        <v>44046</v>
      </c>
      <c r="B905" s="50">
        <v>186.0291</v>
      </c>
      <c r="C905" s="50">
        <v>252.30860000000001</v>
      </c>
      <c r="D905" s="50">
        <v>72.968999999999994</v>
      </c>
      <c r="E905" s="50">
        <v>24.28</v>
      </c>
      <c r="F905" s="51">
        <v>8.3699999999999996E-4</v>
      </c>
      <c r="G905" s="51">
        <v>1.093E-3</v>
      </c>
      <c r="H905" s="51">
        <v>1.1969999999999999E-3</v>
      </c>
      <c r="I905" s="51">
        <v>2.1849999999999999E-3</v>
      </c>
      <c r="J905" s="51">
        <v>5.5430000000000002E-3</v>
      </c>
      <c r="K905" s="51">
        <v>4.0000000000000001E-3</v>
      </c>
      <c r="L905" s="51">
        <v>1.2318000000000001E-2</v>
      </c>
      <c r="M905" s="51">
        <v>1.1969999999999999E-3</v>
      </c>
      <c r="N905" s="51">
        <v>2.5440000000000001E-2</v>
      </c>
      <c r="O905" s="52">
        <v>142.0788</v>
      </c>
      <c r="P905" s="50">
        <v>1020</v>
      </c>
      <c r="Q905" s="52">
        <v>2082.6</v>
      </c>
      <c r="R905" s="50">
        <v>6399.0999999999995</v>
      </c>
      <c r="S905" s="30">
        <v>93.021000000000001</v>
      </c>
      <c r="T905" s="50">
        <v>7.0087999999999999</v>
      </c>
      <c r="U905" s="50">
        <v>7.0031999999999996</v>
      </c>
      <c r="V905" s="50" t="s">
        <v>379</v>
      </c>
      <c r="W905" s="22" t="s">
        <v>379</v>
      </c>
      <c r="X905" s="22" t="s">
        <v>379</v>
      </c>
    </row>
    <row r="906" spans="1:24" ht="18.75" customHeight="1">
      <c r="A906" s="175">
        <v>44043</v>
      </c>
      <c r="B906" s="50">
        <v>185.96680000000001</v>
      </c>
      <c r="C906" s="50">
        <v>252.1037</v>
      </c>
      <c r="D906" s="50">
        <v>72.968999999999994</v>
      </c>
      <c r="E906" s="50">
        <v>24.46</v>
      </c>
      <c r="F906" s="51">
        <v>8.3699999999999996E-4</v>
      </c>
      <c r="G906" s="51">
        <v>1.054E-3</v>
      </c>
      <c r="H906" s="51">
        <v>1.1440000000000001E-3</v>
      </c>
      <c r="I906" s="51">
        <v>2.0439999999999998E-3</v>
      </c>
      <c r="J906" s="51">
        <v>5.2820000000000002E-3</v>
      </c>
      <c r="K906" s="51">
        <v>3.8180000000000002E-3</v>
      </c>
      <c r="L906" s="51">
        <v>1.1925E-2</v>
      </c>
      <c r="M906" s="51">
        <v>1.1440000000000001E-3</v>
      </c>
      <c r="N906" s="51">
        <v>2.5440000000000001E-2</v>
      </c>
      <c r="O906" s="52">
        <v>142.04640000000001</v>
      </c>
      <c r="P906" s="50">
        <v>1020</v>
      </c>
      <c r="Q906" s="52">
        <v>2082.6</v>
      </c>
      <c r="R906" s="50">
        <v>6399.0999999999995</v>
      </c>
      <c r="S906" s="30">
        <v>93.453000000000003</v>
      </c>
      <c r="T906" s="50">
        <v>7.0015999999999998</v>
      </c>
      <c r="U906" s="50">
        <v>6.9992999999999999</v>
      </c>
      <c r="V906" s="50" t="s">
        <v>379</v>
      </c>
      <c r="W906" s="22" t="s">
        <v>379</v>
      </c>
      <c r="X906" s="22" t="s">
        <v>379</v>
      </c>
    </row>
    <row r="907" spans="1:24" ht="18.75" customHeight="1">
      <c r="A907" s="175">
        <v>44042</v>
      </c>
      <c r="B907" s="50">
        <v>185.78039999999999</v>
      </c>
      <c r="C907" s="50">
        <v>251.98060000000001</v>
      </c>
      <c r="D907" s="50">
        <v>73.656000000000006</v>
      </c>
      <c r="E907" s="50">
        <v>24.76</v>
      </c>
      <c r="F907" s="51">
        <v>8.6200000000000003E-4</v>
      </c>
      <c r="G907" s="51">
        <v>1.1720000000000001E-3</v>
      </c>
      <c r="H907" s="51">
        <v>1.3029999999999999E-3</v>
      </c>
      <c r="I907" s="51">
        <v>2.3110000000000001E-3</v>
      </c>
      <c r="J907" s="51">
        <v>5.4619999999999998E-3</v>
      </c>
      <c r="K907" s="51">
        <v>4.045E-3</v>
      </c>
      <c r="L907" s="51">
        <v>1.2068000000000001E-2</v>
      </c>
      <c r="M907" s="51">
        <v>1.3029999999999999E-3</v>
      </c>
      <c r="N907" s="51">
        <v>2.5440000000000001E-2</v>
      </c>
      <c r="O907" s="52">
        <v>142.03710000000001</v>
      </c>
      <c r="P907" s="50">
        <v>1020</v>
      </c>
      <c r="Q907" s="52">
        <v>2082.6</v>
      </c>
      <c r="R907" s="50">
        <v>6399.0999999999995</v>
      </c>
      <c r="S907" s="30">
        <v>93.695999999999998</v>
      </c>
      <c r="T907" s="50">
        <v>7.0007999999999999</v>
      </c>
      <c r="U907" s="50">
        <v>7.0050999999999997</v>
      </c>
      <c r="V907" s="50" t="s">
        <v>379</v>
      </c>
      <c r="W907" s="22" t="s">
        <v>379</v>
      </c>
      <c r="X907" s="22" t="s">
        <v>379</v>
      </c>
    </row>
    <row r="908" spans="1:24" ht="18.75" customHeight="1">
      <c r="A908" s="175">
        <v>44041</v>
      </c>
      <c r="B908" s="50">
        <v>185.40309999999999</v>
      </c>
      <c r="C908" s="50">
        <v>251.94669999999999</v>
      </c>
      <c r="D908" s="50">
        <v>74.75</v>
      </c>
      <c r="E908" s="50">
        <v>24.1</v>
      </c>
      <c r="F908" s="51">
        <v>9.6299999999999999E-4</v>
      </c>
      <c r="G908" s="51">
        <v>1.3090000000000001E-3</v>
      </c>
      <c r="H908" s="51">
        <v>1.488E-3</v>
      </c>
      <c r="I908" s="51">
        <v>2.516E-3</v>
      </c>
      <c r="J908" s="51">
        <v>5.7409999999999996E-3</v>
      </c>
      <c r="K908" s="51">
        <v>4.2719999999999998E-3</v>
      </c>
      <c r="L908" s="51">
        <v>1.2362E-2</v>
      </c>
      <c r="M908" s="51">
        <v>1.488E-3</v>
      </c>
      <c r="N908" s="51">
        <v>2.5440000000000001E-2</v>
      </c>
      <c r="O908" s="52">
        <v>142.0127</v>
      </c>
      <c r="P908" s="50">
        <v>1020</v>
      </c>
      <c r="Q908" s="52">
        <v>2082.6</v>
      </c>
      <c r="R908" s="50">
        <v>6399.0999999999995</v>
      </c>
      <c r="S908" s="30">
        <v>93.668000000000006</v>
      </c>
      <c r="T908" s="50">
        <v>6.9964000000000004</v>
      </c>
      <c r="U908" s="50">
        <v>7</v>
      </c>
      <c r="V908" s="50" t="s">
        <v>379</v>
      </c>
      <c r="W908" s="22" t="s">
        <v>379</v>
      </c>
      <c r="X908" s="22" t="s">
        <v>379</v>
      </c>
    </row>
    <row r="909" spans="1:24" ht="18.75" customHeight="1">
      <c r="A909" s="175">
        <v>44040</v>
      </c>
      <c r="B909" s="50">
        <v>185.31190000000001</v>
      </c>
      <c r="C909" s="50">
        <v>251.8278</v>
      </c>
      <c r="D909" s="50">
        <v>74.938000000000002</v>
      </c>
      <c r="E909" s="50">
        <v>25.44</v>
      </c>
      <c r="F909" s="51">
        <v>9.8900000000000008E-4</v>
      </c>
      <c r="G909" s="51">
        <v>1.387E-3</v>
      </c>
      <c r="H909" s="51">
        <v>1.6199999999999999E-3</v>
      </c>
      <c r="I909" s="51">
        <v>2.6419999999999998E-3</v>
      </c>
      <c r="J909" s="51">
        <v>5.79E-3</v>
      </c>
      <c r="K909" s="51">
        <v>4.2890000000000003E-3</v>
      </c>
      <c r="L909" s="51">
        <v>1.2168E-2</v>
      </c>
      <c r="M909" s="51">
        <v>1.6199999999999999E-3</v>
      </c>
      <c r="N909" s="51">
        <v>2.5440000000000001E-2</v>
      </c>
      <c r="O909" s="52">
        <v>141.9228</v>
      </c>
      <c r="P909" s="50">
        <v>1020</v>
      </c>
      <c r="Q909" s="52">
        <v>2082.6</v>
      </c>
      <c r="R909" s="50">
        <v>6399.0999999999995</v>
      </c>
      <c r="S909" s="30">
        <v>94.435000000000002</v>
      </c>
      <c r="T909" s="50">
        <v>7.0183999999999997</v>
      </c>
      <c r="U909" s="50">
        <v>7.0172999999999996</v>
      </c>
      <c r="V909" s="50" t="s">
        <v>379</v>
      </c>
      <c r="W909" s="22" t="s">
        <v>379</v>
      </c>
      <c r="X909" s="22" t="s">
        <v>379</v>
      </c>
    </row>
    <row r="910" spans="1:24" ht="18.75" customHeight="1">
      <c r="A910" s="175">
        <v>44039</v>
      </c>
      <c r="B910" s="50">
        <v>185.06059999999999</v>
      </c>
      <c r="C910" s="50">
        <v>251.77789999999999</v>
      </c>
      <c r="D910" s="50">
        <v>74.938000000000002</v>
      </c>
      <c r="E910" s="50">
        <v>24.74</v>
      </c>
      <c r="F910" s="51">
        <v>9.6299999999999999E-4</v>
      </c>
      <c r="G910" s="51">
        <v>1.5139999999999999E-3</v>
      </c>
      <c r="H910" s="51">
        <v>1.779E-3</v>
      </c>
      <c r="I910" s="51">
        <v>2.8519999999999999E-3</v>
      </c>
      <c r="J910" s="51">
        <v>6.1510000000000002E-3</v>
      </c>
      <c r="K910" s="51">
        <v>4.633E-3</v>
      </c>
      <c r="L910" s="51">
        <v>1.2600999999999999E-2</v>
      </c>
      <c r="M910" s="51">
        <v>1.779E-3</v>
      </c>
      <c r="N910" s="51">
        <v>2.5440000000000001E-2</v>
      </c>
      <c r="O910" s="52">
        <v>141.9692</v>
      </c>
      <c r="P910" s="50">
        <v>1020</v>
      </c>
      <c r="Q910" s="52">
        <v>2082.6</v>
      </c>
      <c r="R910" s="50">
        <v>6399.0999999999995</v>
      </c>
      <c r="S910" s="30">
        <v>94.691999999999993</v>
      </c>
      <c r="T910" s="50">
        <v>7.0041000000000002</v>
      </c>
      <c r="U910" s="50">
        <v>7.0126999999999997</v>
      </c>
      <c r="V910" s="50" t="s">
        <v>379</v>
      </c>
      <c r="W910" s="22" t="s">
        <v>379</v>
      </c>
      <c r="X910" s="22" t="s">
        <v>379</v>
      </c>
    </row>
    <row r="911" spans="1:24" ht="18.75" customHeight="1">
      <c r="A911" s="175">
        <v>44036</v>
      </c>
      <c r="B911" s="50">
        <v>185.06870000000001</v>
      </c>
      <c r="C911" s="50">
        <v>251.7962</v>
      </c>
      <c r="D911" s="50">
        <v>75.25</v>
      </c>
      <c r="E911" s="50">
        <v>25.84</v>
      </c>
      <c r="F911" s="51">
        <v>1.039E-3</v>
      </c>
      <c r="G911" s="51">
        <v>1.4729999999999999E-3</v>
      </c>
      <c r="H911" s="51">
        <v>1.6720000000000001E-3</v>
      </c>
      <c r="I911" s="51">
        <v>2.7560000000000002E-3</v>
      </c>
      <c r="J911" s="51">
        <v>5.888E-3</v>
      </c>
      <c r="K911" s="51">
        <v>4.4270000000000004E-3</v>
      </c>
      <c r="L911" s="51">
        <v>1.2293E-2</v>
      </c>
      <c r="M911" s="51">
        <v>1.6720000000000001E-3</v>
      </c>
      <c r="N911" s="51">
        <v>2.5440000000000001E-2</v>
      </c>
      <c r="O911" s="52">
        <v>141.87450000000001</v>
      </c>
      <c r="P911" s="50">
        <v>1020</v>
      </c>
      <c r="Q911" s="52">
        <v>2082.6</v>
      </c>
      <c r="R911" s="50">
        <v>6399.0999999999995</v>
      </c>
      <c r="S911" s="30">
        <v>94.988</v>
      </c>
      <c r="T911" s="50">
        <v>7.0002000000000004</v>
      </c>
      <c r="U911" s="50">
        <v>7.0175999999999998</v>
      </c>
      <c r="V911" s="50" t="s">
        <v>379</v>
      </c>
      <c r="W911" s="22" t="s">
        <v>379</v>
      </c>
      <c r="X911" s="22" t="s">
        <v>379</v>
      </c>
    </row>
    <row r="912" spans="1:24" ht="18.75" customHeight="1">
      <c r="A912" s="175">
        <v>44035</v>
      </c>
      <c r="B912" s="50">
        <v>185.09370000000001</v>
      </c>
      <c r="C912" s="50">
        <v>251.84229999999999</v>
      </c>
      <c r="D912" s="50">
        <v>76.113</v>
      </c>
      <c r="E912" s="50">
        <v>26.08</v>
      </c>
      <c r="F912" s="51">
        <v>1.0139999999999999E-3</v>
      </c>
      <c r="G912" s="51">
        <v>1.513E-3</v>
      </c>
      <c r="H912" s="51">
        <v>1.7240000000000001E-3</v>
      </c>
      <c r="I912" s="51">
        <v>2.7070000000000002E-3</v>
      </c>
      <c r="J912" s="51">
        <v>5.7739999999999996E-3</v>
      </c>
      <c r="K912" s="51">
        <v>4.3819999999999996E-3</v>
      </c>
      <c r="L912" s="51">
        <v>1.2311000000000001E-2</v>
      </c>
      <c r="M912" s="51">
        <v>1.7240000000000001E-3</v>
      </c>
      <c r="N912" s="51">
        <v>2.5440000000000001E-2</v>
      </c>
      <c r="O912" s="52">
        <v>141.8304</v>
      </c>
      <c r="P912" s="50">
        <v>1020</v>
      </c>
      <c r="Q912" s="52">
        <v>2082.6</v>
      </c>
      <c r="R912" s="50">
        <v>6399.0999999999995</v>
      </c>
      <c r="S912" s="30">
        <v>95.117000000000004</v>
      </c>
      <c r="T912" s="50">
        <v>6.9810999999999996</v>
      </c>
      <c r="U912" s="50">
        <v>6.9728000000000003</v>
      </c>
      <c r="V912" s="50" t="s">
        <v>379</v>
      </c>
      <c r="W912" s="22" t="s">
        <v>379</v>
      </c>
      <c r="X912" s="22" t="s">
        <v>379</v>
      </c>
    </row>
    <row r="913" spans="1:24" ht="18.75" customHeight="1">
      <c r="A913" s="175">
        <v>44034</v>
      </c>
      <c r="B913" s="50">
        <v>184.81270000000001</v>
      </c>
      <c r="C913" s="50">
        <v>251.67679999999999</v>
      </c>
      <c r="D913" s="50">
        <v>76.113</v>
      </c>
      <c r="E913" s="50">
        <v>24.32</v>
      </c>
      <c r="F913" s="51">
        <v>1.116E-3</v>
      </c>
      <c r="G913" s="51">
        <v>1.4920000000000001E-3</v>
      </c>
      <c r="H913" s="51">
        <v>1.7240000000000001E-3</v>
      </c>
      <c r="I913" s="51">
        <v>2.7390000000000001E-3</v>
      </c>
      <c r="J913" s="51">
        <v>5.9709999999999997E-3</v>
      </c>
      <c r="K913" s="51">
        <v>4.4730000000000004E-3</v>
      </c>
      <c r="L913" s="51">
        <v>1.2930000000000001E-2</v>
      </c>
      <c r="M913" s="51">
        <v>1.7240000000000001E-3</v>
      </c>
      <c r="N913" s="51">
        <v>2.5440000000000001E-2</v>
      </c>
      <c r="O913" s="52">
        <v>141.845</v>
      </c>
      <c r="P913" s="50">
        <v>1020</v>
      </c>
      <c r="Q913" s="52">
        <v>2082.6</v>
      </c>
      <c r="R913" s="50">
        <v>6399.0999999999995</v>
      </c>
      <c r="S913" s="30">
        <v>95.831999999999994</v>
      </c>
      <c r="T913" s="50">
        <v>6.9836</v>
      </c>
      <c r="U913" s="50">
        <v>6.9874999999999998</v>
      </c>
      <c r="V913" s="50" t="s">
        <v>379</v>
      </c>
      <c r="W913" s="22" t="s">
        <v>379</v>
      </c>
      <c r="X913" s="22" t="s">
        <v>379</v>
      </c>
    </row>
    <row r="914" spans="1:24" ht="18.75" customHeight="1">
      <c r="A914" s="175">
        <v>44033</v>
      </c>
      <c r="B914" s="50">
        <v>184.46619999999999</v>
      </c>
      <c r="C914" s="50">
        <v>250.9306</v>
      </c>
      <c r="D914" s="50">
        <v>79.063000000000002</v>
      </c>
      <c r="E914" s="50">
        <v>24.84</v>
      </c>
      <c r="F914" s="51">
        <v>1.09E-3</v>
      </c>
      <c r="G914" s="51">
        <v>1.4109999999999999E-3</v>
      </c>
      <c r="H914" s="51">
        <v>1.6440000000000001E-3</v>
      </c>
      <c r="I914" s="51">
        <v>2.643E-3</v>
      </c>
      <c r="J914" s="51">
        <v>6.0039999999999998E-3</v>
      </c>
      <c r="K914" s="51">
        <v>4.4730000000000004E-3</v>
      </c>
      <c r="L914" s="51">
        <v>1.3089999999999999E-2</v>
      </c>
      <c r="M914" s="51">
        <v>1.6440000000000001E-3</v>
      </c>
      <c r="N914" s="51">
        <v>2.5440000000000001E-2</v>
      </c>
      <c r="O914" s="52">
        <v>141.88059999999999</v>
      </c>
      <c r="P914" s="50">
        <v>1020</v>
      </c>
      <c r="Q914" s="52">
        <v>2082.6</v>
      </c>
      <c r="R914" s="50">
        <v>6399.0999999999995</v>
      </c>
      <c r="S914" s="30">
        <v>95.941999999999993</v>
      </c>
      <c r="T914" s="50">
        <v>6.9923999999999999</v>
      </c>
      <c r="U914" s="50">
        <v>6.9927999999999999</v>
      </c>
      <c r="V914" s="50" t="s">
        <v>379</v>
      </c>
      <c r="W914" s="22" t="s">
        <v>379</v>
      </c>
      <c r="X914" s="22" t="s">
        <v>379</v>
      </c>
    </row>
    <row r="915" spans="1:24" ht="18.75" customHeight="1">
      <c r="A915" s="175">
        <v>44032</v>
      </c>
      <c r="B915" s="50">
        <v>184.04939999999999</v>
      </c>
      <c r="C915" s="50">
        <v>250.40790000000001</v>
      </c>
      <c r="D915" s="50">
        <v>79.063000000000002</v>
      </c>
      <c r="E915" s="50">
        <v>24.46</v>
      </c>
      <c r="F915" s="51">
        <v>1.09E-3</v>
      </c>
      <c r="G915" s="51">
        <v>1.472E-3</v>
      </c>
      <c r="H915" s="51">
        <v>1.7489999999999999E-3</v>
      </c>
      <c r="I915" s="51">
        <v>2.787E-3</v>
      </c>
      <c r="J915" s="51">
        <v>6.1019999999999998E-3</v>
      </c>
      <c r="K915" s="51">
        <v>4.5880000000000001E-3</v>
      </c>
      <c r="L915" s="51">
        <v>1.3115999999999999E-2</v>
      </c>
      <c r="M915" s="51">
        <v>1.7489999999999999E-3</v>
      </c>
      <c r="N915" s="51">
        <v>2.5440000000000001E-2</v>
      </c>
      <c r="O915" s="52">
        <v>141.81370000000001</v>
      </c>
      <c r="P915" s="50">
        <v>1020</v>
      </c>
      <c r="Q915" s="52">
        <v>2082.6</v>
      </c>
      <c r="R915" s="50">
        <v>6399.0999999999995</v>
      </c>
      <c r="S915" s="30">
        <v>96.346000000000004</v>
      </c>
      <c r="T915" s="50">
        <v>6.9901999999999997</v>
      </c>
      <c r="U915" s="50">
        <v>6.9943</v>
      </c>
      <c r="V915" s="50" t="s">
        <v>379</v>
      </c>
      <c r="W915" s="22" t="s">
        <v>379</v>
      </c>
      <c r="X915" s="22" t="s">
        <v>379</v>
      </c>
    </row>
    <row r="916" spans="1:24" ht="18.75" customHeight="1">
      <c r="A916" s="175">
        <v>44029</v>
      </c>
      <c r="B916" s="50">
        <v>183.7508</v>
      </c>
      <c r="C916" s="50">
        <v>250.0763</v>
      </c>
      <c r="D916" s="50">
        <v>79.063000000000002</v>
      </c>
      <c r="E916" s="50">
        <v>25.68</v>
      </c>
      <c r="F916" s="51">
        <v>1.039E-3</v>
      </c>
      <c r="G916" s="51">
        <v>1.451E-3</v>
      </c>
      <c r="H916" s="51">
        <v>1.7489999999999999E-3</v>
      </c>
      <c r="I916" s="51">
        <v>2.8340000000000001E-3</v>
      </c>
      <c r="J916" s="51">
        <v>6.2659999999999999E-3</v>
      </c>
      <c r="K916" s="51">
        <v>4.6569999999999997E-3</v>
      </c>
      <c r="L916" s="51">
        <v>1.3289E-2</v>
      </c>
      <c r="M916" s="51">
        <v>1.7489999999999999E-3</v>
      </c>
      <c r="N916" s="51">
        <v>2.5440000000000001E-2</v>
      </c>
      <c r="O916" s="52">
        <v>141.75550000000001</v>
      </c>
      <c r="P916" s="50">
        <v>1020</v>
      </c>
      <c r="Q916" s="52">
        <v>2082.6</v>
      </c>
      <c r="R916" s="50">
        <v>6399.0999999999995</v>
      </c>
      <c r="S916" s="30">
        <v>96.081000000000003</v>
      </c>
      <c r="T916" s="50">
        <v>6.9889000000000001</v>
      </c>
      <c r="U916" s="50">
        <v>6.9821999999999997</v>
      </c>
      <c r="V916" s="50" t="s">
        <v>379</v>
      </c>
      <c r="W916" s="22" t="s">
        <v>379</v>
      </c>
      <c r="X916" s="22" t="s">
        <v>379</v>
      </c>
    </row>
    <row r="917" spans="1:24" ht="18.75" customHeight="1">
      <c r="A917" s="175">
        <v>44028</v>
      </c>
      <c r="B917" s="50">
        <v>183.75890000000001</v>
      </c>
      <c r="C917" s="50">
        <v>249.8998</v>
      </c>
      <c r="D917" s="50">
        <v>79.063000000000002</v>
      </c>
      <c r="E917" s="50">
        <v>28</v>
      </c>
      <c r="F917" s="51">
        <v>1.0399999999999999E-3</v>
      </c>
      <c r="G917" s="51">
        <v>1.4499999999999999E-3</v>
      </c>
      <c r="H917" s="51">
        <v>1.7210000000000001E-3</v>
      </c>
      <c r="I917" s="51">
        <v>2.7539999999999999E-3</v>
      </c>
      <c r="J917" s="51">
        <v>6.1679999999999999E-3</v>
      </c>
      <c r="K917" s="51">
        <v>4.5890000000000002E-3</v>
      </c>
      <c r="L917" s="51">
        <v>1.3082999999999999E-2</v>
      </c>
      <c r="M917" s="51">
        <v>1.7210000000000001E-3</v>
      </c>
      <c r="N917" s="51">
        <v>2.5430000000000001E-2</v>
      </c>
      <c r="O917" s="52">
        <v>141.70189999999999</v>
      </c>
      <c r="P917" s="50">
        <v>1020</v>
      </c>
      <c r="Q917" s="52">
        <v>2082.6</v>
      </c>
      <c r="R917" s="50">
        <v>6399.0999999999995</v>
      </c>
      <c r="S917" s="30">
        <v>96.259</v>
      </c>
      <c r="T917" s="50">
        <v>7.0057999999999998</v>
      </c>
      <c r="U917" s="50">
        <v>7.0106000000000002</v>
      </c>
      <c r="V917" s="50" t="s">
        <v>379</v>
      </c>
      <c r="W917" s="22" t="s">
        <v>379</v>
      </c>
      <c r="X917" s="22" t="s">
        <v>379</v>
      </c>
    </row>
    <row r="918" spans="1:24" ht="18.75" customHeight="1">
      <c r="A918" s="175">
        <v>44027</v>
      </c>
      <c r="B918" s="50">
        <v>183.5411</v>
      </c>
      <c r="C918" s="50">
        <v>249.62970000000001</v>
      </c>
      <c r="D918" s="50">
        <v>80.875</v>
      </c>
      <c r="E918" s="50">
        <v>27.76</v>
      </c>
      <c r="F918" s="51">
        <v>1.268E-3</v>
      </c>
      <c r="G918" s="51">
        <v>1.5499999999999999E-3</v>
      </c>
      <c r="H918" s="51">
        <v>1.799E-3</v>
      </c>
      <c r="I918" s="51">
        <v>2.8809999999999999E-3</v>
      </c>
      <c r="J918" s="51">
        <v>6.2989999999999999E-3</v>
      </c>
      <c r="K918" s="51">
        <v>4.7029999999999997E-3</v>
      </c>
      <c r="L918" s="51">
        <v>1.3321E-2</v>
      </c>
      <c r="M918" s="51">
        <v>1.799E-3</v>
      </c>
      <c r="N918" s="51">
        <v>2.6079999999999999E-2</v>
      </c>
      <c r="O918" s="52">
        <v>141.68969999999999</v>
      </c>
      <c r="P918" s="50">
        <v>1020</v>
      </c>
      <c r="Q918" s="52">
        <v>2082.6</v>
      </c>
      <c r="R918" s="50">
        <v>6399.0999999999995</v>
      </c>
      <c r="S918" s="30">
        <v>96.463999999999999</v>
      </c>
      <c r="T918" s="50">
        <v>6.9973999999999998</v>
      </c>
      <c r="U918" s="50">
        <v>7.0010000000000003</v>
      </c>
      <c r="V918" s="50" t="s">
        <v>379</v>
      </c>
      <c r="W918" s="22" t="s">
        <v>379</v>
      </c>
      <c r="X918" s="22" t="s">
        <v>379</v>
      </c>
    </row>
    <row r="919" spans="1:24" ht="18.75" customHeight="1">
      <c r="A919" s="175">
        <v>44026</v>
      </c>
      <c r="B919" s="50">
        <v>183.58349999999999</v>
      </c>
      <c r="C919" s="50">
        <v>249.5889</v>
      </c>
      <c r="D919" s="50">
        <v>80.875</v>
      </c>
      <c r="E919" s="50">
        <v>29.52</v>
      </c>
      <c r="F919" s="51">
        <v>1.3179999999999999E-3</v>
      </c>
      <c r="G919" s="51">
        <v>1.57E-3</v>
      </c>
      <c r="H919" s="51">
        <v>1.851E-3</v>
      </c>
      <c r="I919" s="51">
        <v>2.8969999999999998E-3</v>
      </c>
      <c r="J919" s="51">
        <v>6.2329999999999998E-3</v>
      </c>
      <c r="K919" s="51">
        <v>4.6800000000000001E-3</v>
      </c>
      <c r="L919" s="51">
        <v>1.3109000000000001E-2</v>
      </c>
      <c r="M919" s="51">
        <v>1.851E-3</v>
      </c>
      <c r="N919" s="51">
        <v>2.6339999999999999E-2</v>
      </c>
      <c r="O919" s="52">
        <v>141.57390000000001</v>
      </c>
      <c r="P919" s="50">
        <v>1020</v>
      </c>
      <c r="Q919" s="52">
        <v>2082.6</v>
      </c>
      <c r="R919" s="50">
        <v>6399.0999999999995</v>
      </c>
      <c r="S919" s="30">
        <v>96.652000000000001</v>
      </c>
      <c r="T919" s="50">
        <v>7.0019</v>
      </c>
      <c r="U919" s="50">
        <v>7.0106999999999999</v>
      </c>
      <c r="V919" s="50" t="s">
        <v>379</v>
      </c>
      <c r="W919" s="22" t="s">
        <v>379</v>
      </c>
      <c r="X919" s="22" t="s">
        <v>379</v>
      </c>
    </row>
    <row r="920" spans="1:24" ht="18.75" customHeight="1">
      <c r="A920" s="175">
        <v>44025</v>
      </c>
      <c r="B920" s="50">
        <v>183.40280000000001</v>
      </c>
      <c r="C920" s="50">
        <v>249.5471</v>
      </c>
      <c r="D920" s="50">
        <v>79.813000000000002</v>
      </c>
      <c r="E920" s="50">
        <v>32.19</v>
      </c>
      <c r="F920" s="51">
        <v>1.271E-3</v>
      </c>
      <c r="G920" s="51">
        <v>1.5089999999999999E-3</v>
      </c>
      <c r="H920" s="51">
        <v>1.7719999999999999E-3</v>
      </c>
      <c r="I920" s="51">
        <v>2.849E-3</v>
      </c>
      <c r="J920" s="51">
        <v>6.1840000000000003E-3</v>
      </c>
      <c r="K920" s="51">
        <v>4.6569999999999997E-3</v>
      </c>
      <c r="L920" s="51">
        <v>1.3077E-2</v>
      </c>
      <c r="M920" s="51">
        <v>1.7719999999999999E-3</v>
      </c>
      <c r="N920" s="51">
        <v>2.6339999999999999E-2</v>
      </c>
      <c r="O920" s="52">
        <v>141.60769999999999</v>
      </c>
      <c r="P920" s="50">
        <v>1020</v>
      </c>
      <c r="Q920" s="52">
        <v>2082.6</v>
      </c>
      <c r="R920" s="50">
        <v>6399.0999999999995</v>
      </c>
      <c r="S920" s="30">
        <v>96.7</v>
      </c>
      <c r="T920" s="50">
        <v>6.9942000000000002</v>
      </c>
      <c r="U920" s="50">
        <v>6.9976000000000003</v>
      </c>
      <c r="V920" s="50" t="s">
        <v>379</v>
      </c>
      <c r="W920" s="22" t="s">
        <v>379</v>
      </c>
      <c r="X920" s="22" t="s">
        <v>379</v>
      </c>
    </row>
    <row r="921" spans="1:24" ht="18.75" customHeight="1">
      <c r="A921" s="175">
        <v>44022</v>
      </c>
      <c r="B921" s="50">
        <v>183.3596</v>
      </c>
      <c r="C921" s="50">
        <v>249.43549999999999</v>
      </c>
      <c r="D921" s="50">
        <v>81.625</v>
      </c>
      <c r="E921" s="50">
        <v>27.29</v>
      </c>
      <c r="F921" s="51">
        <v>1.2459999999999999E-3</v>
      </c>
      <c r="G921" s="51">
        <v>1.529E-3</v>
      </c>
      <c r="H921" s="51">
        <v>1.851E-3</v>
      </c>
      <c r="I921" s="51">
        <v>3.055E-3</v>
      </c>
      <c r="J921" s="51">
        <v>6.4469999999999996E-3</v>
      </c>
      <c r="K921" s="51">
        <v>4.9309999999999996E-3</v>
      </c>
      <c r="L921" s="51">
        <v>1.3358999999999999E-2</v>
      </c>
      <c r="M921" s="51">
        <v>1.851E-3</v>
      </c>
      <c r="N921" s="51">
        <v>2.6339999999999999E-2</v>
      </c>
      <c r="O921" s="52">
        <v>141.8022</v>
      </c>
      <c r="P921" s="50">
        <v>1020</v>
      </c>
      <c r="Q921" s="52">
        <v>2082.6</v>
      </c>
      <c r="R921" s="50">
        <v>6399.0999999999995</v>
      </c>
      <c r="S921" s="30">
        <v>96.427999999999997</v>
      </c>
      <c r="T921" s="50">
        <v>7.0044000000000004</v>
      </c>
      <c r="U921" s="50">
        <v>6.9985999999999997</v>
      </c>
      <c r="V921" s="50" t="s">
        <v>379</v>
      </c>
      <c r="W921" s="22" t="s">
        <v>379</v>
      </c>
      <c r="X921" s="22" t="s">
        <v>379</v>
      </c>
    </row>
    <row r="922" spans="1:24" ht="18.75" customHeight="1">
      <c r="A922" s="175">
        <v>44021</v>
      </c>
      <c r="B922" s="50">
        <v>183.51419999999999</v>
      </c>
      <c r="C922" s="50">
        <v>249.5522</v>
      </c>
      <c r="D922" s="50">
        <v>80.722999999999999</v>
      </c>
      <c r="E922" s="50">
        <v>29.26</v>
      </c>
      <c r="F922" s="51">
        <v>1.2459999999999999E-3</v>
      </c>
      <c r="G922" s="51">
        <v>1.508E-3</v>
      </c>
      <c r="H922" s="51">
        <v>1.7719999999999999E-3</v>
      </c>
      <c r="I922" s="51">
        <v>2.8319999999999999E-3</v>
      </c>
      <c r="J922" s="51">
        <v>6.1349999999999998E-3</v>
      </c>
      <c r="K922" s="51">
        <v>4.6350000000000002E-3</v>
      </c>
      <c r="L922" s="51">
        <v>1.3134E-2</v>
      </c>
      <c r="M922" s="51">
        <v>1.7719999999999999E-3</v>
      </c>
      <c r="N922" s="51">
        <v>2.6069999999999999E-2</v>
      </c>
      <c r="O922" s="52">
        <v>141.80330000000001</v>
      </c>
      <c r="P922" s="50">
        <v>1020</v>
      </c>
      <c r="Q922" s="52">
        <v>2082.6</v>
      </c>
      <c r="R922" s="50">
        <v>6399.0999999999995</v>
      </c>
      <c r="S922" s="30">
        <v>96.881</v>
      </c>
      <c r="T922" s="50">
        <v>7.0137999999999998</v>
      </c>
      <c r="U922" s="50">
        <v>7.0228999999999999</v>
      </c>
      <c r="V922" s="50" t="s">
        <v>379</v>
      </c>
      <c r="W922" s="22" t="s">
        <v>379</v>
      </c>
      <c r="X922" s="22" t="s">
        <v>379</v>
      </c>
    </row>
    <row r="923" spans="1:24" ht="18.75" customHeight="1">
      <c r="A923" s="175">
        <v>44020</v>
      </c>
      <c r="B923" s="50">
        <v>183.0564</v>
      </c>
      <c r="C923" s="50">
        <v>249.5556</v>
      </c>
      <c r="D923" s="50">
        <v>80.722999999999999</v>
      </c>
      <c r="E923" s="50">
        <v>28.08</v>
      </c>
      <c r="F923" s="51">
        <v>1.348E-3</v>
      </c>
      <c r="G923" s="51">
        <v>1.5870000000000001E-3</v>
      </c>
      <c r="H923" s="51">
        <v>1.851E-3</v>
      </c>
      <c r="I923" s="51">
        <v>3.0070000000000001E-3</v>
      </c>
      <c r="J923" s="51">
        <v>6.6439999999999997E-3</v>
      </c>
      <c r="K923" s="51">
        <v>4.9769999999999997E-3</v>
      </c>
      <c r="L923" s="51">
        <v>1.3996E-2</v>
      </c>
      <c r="M923" s="51">
        <v>1.851E-3</v>
      </c>
      <c r="N923" s="51">
        <v>2.572E-2</v>
      </c>
      <c r="O923" s="52">
        <v>141.86320000000001</v>
      </c>
      <c r="P923" s="50">
        <v>1020</v>
      </c>
      <c r="Q923" s="52">
        <v>2082.6</v>
      </c>
      <c r="R923" s="50">
        <v>6399.0999999999995</v>
      </c>
      <c r="S923" s="30">
        <v>96.724999999999994</v>
      </c>
      <c r="T923" s="50">
        <v>7.0187999999999997</v>
      </c>
      <c r="U923" s="50">
        <v>7.0130999999999997</v>
      </c>
      <c r="V923" s="50" t="s">
        <v>379</v>
      </c>
      <c r="W923" s="22" t="s">
        <v>379</v>
      </c>
      <c r="X923" s="22" t="s">
        <v>379</v>
      </c>
    </row>
    <row r="924" spans="1:24" ht="18.75" customHeight="1">
      <c r="A924" s="175">
        <v>44019</v>
      </c>
      <c r="B924" s="50">
        <v>182.9727</v>
      </c>
      <c r="C924" s="50">
        <v>249.56809999999999</v>
      </c>
      <c r="D924" s="50">
        <v>79.445999999999998</v>
      </c>
      <c r="E924" s="50">
        <v>29.43</v>
      </c>
      <c r="F924" s="51">
        <v>1.3979999999999999E-3</v>
      </c>
      <c r="G924" s="51">
        <v>1.567E-3</v>
      </c>
      <c r="H924" s="51">
        <v>1.8060000000000001E-3</v>
      </c>
      <c r="I924" s="51">
        <v>2.8639999999999998E-3</v>
      </c>
      <c r="J924" s="51">
        <v>6.3969999999999999E-3</v>
      </c>
      <c r="K924" s="51">
        <v>4.7720000000000002E-3</v>
      </c>
      <c r="L924" s="51">
        <v>1.3748E-2</v>
      </c>
      <c r="M924" s="51">
        <v>1.8060000000000001E-3</v>
      </c>
      <c r="N924" s="51">
        <v>2.358E-2</v>
      </c>
      <c r="O924" s="52">
        <v>141.7808</v>
      </c>
      <c r="P924" s="50">
        <v>1020</v>
      </c>
      <c r="Q924" s="52">
        <v>2082.6</v>
      </c>
      <c r="R924" s="50">
        <v>6399.0999999999995</v>
      </c>
      <c r="S924" s="30">
        <v>97.171999999999997</v>
      </c>
      <c r="T924" s="50">
        <v>7.0664999999999996</v>
      </c>
      <c r="U924" s="50">
        <v>7.0678000000000001</v>
      </c>
      <c r="V924" s="50" t="s">
        <v>379</v>
      </c>
      <c r="W924" s="22" t="s">
        <v>379</v>
      </c>
      <c r="X924" s="22" t="s">
        <v>379</v>
      </c>
    </row>
    <row r="925" spans="1:24" ht="18.75" customHeight="1">
      <c r="A925" s="175">
        <v>44018</v>
      </c>
      <c r="B925" s="50">
        <v>182.64169999999999</v>
      </c>
      <c r="C925" s="50">
        <v>249.50919999999999</v>
      </c>
      <c r="D925" s="50">
        <v>79.75</v>
      </c>
      <c r="E925" s="50">
        <v>27.94</v>
      </c>
      <c r="F925" s="51">
        <v>1.369E-3</v>
      </c>
      <c r="G925" s="51">
        <v>1.5659999999999999E-3</v>
      </c>
      <c r="H925" s="51">
        <v>1.8600000000000001E-3</v>
      </c>
      <c r="I925" s="51">
        <v>3.0219999999999999E-3</v>
      </c>
      <c r="J925" s="51">
        <v>6.7590000000000003E-3</v>
      </c>
      <c r="K925" s="51">
        <v>5.0229999999999997E-3</v>
      </c>
      <c r="L925" s="51">
        <v>1.4392E-2</v>
      </c>
      <c r="M925" s="51">
        <v>1.8600000000000001E-3</v>
      </c>
      <c r="N925" s="51">
        <v>2.358E-2</v>
      </c>
      <c r="O925" s="52">
        <v>141.7285</v>
      </c>
      <c r="P925" s="50">
        <v>1020</v>
      </c>
      <c r="Q925" s="52">
        <v>2082.6</v>
      </c>
      <c r="R925" s="50">
        <v>6399.0999999999995</v>
      </c>
      <c r="S925" s="30">
        <v>97.316999999999993</v>
      </c>
      <c r="T925" s="50">
        <v>7.0670000000000002</v>
      </c>
      <c r="U925" s="50">
        <v>7.0679999999999996</v>
      </c>
      <c r="V925" s="50" t="s">
        <v>379</v>
      </c>
      <c r="W925" s="22" t="s">
        <v>379</v>
      </c>
      <c r="X925" s="22" t="s">
        <v>379</v>
      </c>
    </row>
    <row r="926" spans="1:24" ht="18.75" customHeight="1">
      <c r="A926" s="175">
        <v>44015</v>
      </c>
      <c r="B926" s="50">
        <v>182.483</v>
      </c>
      <c r="C926" s="50">
        <v>247.90780000000001</v>
      </c>
      <c r="D926" s="50">
        <v>82.063000000000002</v>
      </c>
      <c r="E926" s="50">
        <v>27.68</v>
      </c>
      <c r="F926" s="51">
        <v>1.369E-3</v>
      </c>
      <c r="G926" s="51">
        <v>1.526E-3</v>
      </c>
      <c r="H926" s="51">
        <v>1.8079999999999999E-3</v>
      </c>
      <c r="I926" s="51">
        <v>2.9580000000000001E-3</v>
      </c>
      <c r="J926" s="51">
        <v>6.6930000000000002E-3</v>
      </c>
      <c r="K926" s="51">
        <v>4.9769999999999997E-3</v>
      </c>
      <c r="L926" s="51">
        <v>1.4272E-2</v>
      </c>
      <c r="M926" s="51">
        <v>1.8079999999999999E-3</v>
      </c>
      <c r="N926" s="51">
        <v>2.358E-2</v>
      </c>
      <c r="O926" s="52">
        <v>141.66059999999999</v>
      </c>
      <c r="P926" s="50">
        <v>1020</v>
      </c>
      <c r="Q926" s="52">
        <v>2082.6</v>
      </c>
      <c r="R926" s="50">
        <v>6399.0999999999995</v>
      </c>
      <c r="S926" s="30">
        <v>97.195999999999998</v>
      </c>
      <c r="T926" s="50">
        <v>7.0708000000000002</v>
      </c>
      <c r="U926" s="50">
        <v>7.0678999999999998</v>
      </c>
      <c r="V926" s="50" t="s">
        <v>379</v>
      </c>
      <c r="W926" s="22" t="s">
        <v>379</v>
      </c>
      <c r="X926" s="22" t="s">
        <v>379</v>
      </c>
    </row>
    <row r="927" spans="1:24" ht="18.75" customHeight="1">
      <c r="A927" s="175">
        <v>44014</v>
      </c>
      <c r="B927" s="50">
        <v>182.483</v>
      </c>
      <c r="C927" s="50">
        <v>247.90780000000001</v>
      </c>
      <c r="D927" s="50">
        <v>82.063000000000002</v>
      </c>
      <c r="E927" s="50">
        <v>27.68</v>
      </c>
      <c r="F927" s="51">
        <v>1.369E-3</v>
      </c>
      <c r="G927" s="51">
        <v>1.526E-3</v>
      </c>
      <c r="H927" s="51">
        <v>1.8079999999999999E-3</v>
      </c>
      <c r="I927" s="51">
        <v>2.9580000000000001E-3</v>
      </c>
      <c r="J927" s="51">
        <v>6.6930000000000002E-3</v>
      </c>
      <c r="K927" s="51">
        <v>4.9769999999999997E-3</v>
      </c>
      <c r="L927" s="51">
        <v>1.4272E-2</v>
      </c>
      <c r="M927" s="51">
        <v>1.8079999999999999E-3</v>
      </c>
      <c r="N927" s="51">
        <v>2.358E-2</v>
      </c>
      <c r="O927" s="52">
        <v>141.65129999999999</v>
      </c>
      <c r="P927" s="50">
        <v>1020</v>
      </c>
      <c r="Q927" s="52">
        <v>2082.6</v>
      </c>
      <c r="R927" s="50">
        <v>6399.0999999999995</v>
      </c>
      <c r="S927" s="30">
        <v>97.391000000000005</v>
      </c>
      <c r="T927" s="50">
        <v>7.0640000000000001</v>
      </c>
      <c r="U927" s="50">
        <v>7.0698999999999996</v>
      </c>
      <c r="V927" s="50" t="s">
        <v>379</v>
      </c>
      <c r="W927" s="22" t="s">
        <v>379</v>
      </c>
      <c r="X927" s="22" t="s">
        <v>379</v>
      </c>
    </row>
    <row r="928" spans="1:24" ht="18.75" customHeight="1">
      <c r="A928" s="175">
        <v>44013</v>
      </c>
      <c r="B928" s="50">
        <v>182.30969999999999</v>
      </c>
      <c r="C928" s="50">
        <v>247.28909999999999</v>
      </c>
      <c r="D928" s="50">
        <v>83.343999999999994</v>
      </c>
      <c r="E928" s="50">
        <v>28.62</v>
      </c>
      <c r="F928" s="51">
        <v>1.2930000000000001E-3</v>
      </c>
      <c r="G928" s="51">
        <v>1.603E-3</v>
      </c>
      <c r="H928" s="51">
        <v>1.89E-3</v>
      </c>
      <c r="I928" s="51">
        <v>3.1150000000000001E-3</v>
      </c>
      <c r="J928" s="51">
        <v>6.7580000000000001E-3</v>
      </c>
      <c r="K928" s="51">
        <v>5.1139999999999996E-3</v>
      </c>
      <c r="L928" s="51">
        <v>1.4232E-2</v>
      </c>
      <c r="M928" s="51">
        <v>1.89E-3</v>
      </c>
      <c r="N928" s="51">
        <v>2.358E-2</v>
      </c>
      <c r="O928" s="52">
        <v>141.5789</v>
      </c>
      <c r="P928" s="50">
        <v>1210</v>
      </c>
      <c r="Q928" s="52">
        <v>2144.27</v>
      </c>
      <c r="R928" s="50">
        <v>6949.5</v>
      </c>
      <c r="S928" s="30">
        <v>97.536000000000001</v>
      </c>
      <c r="T928" s="50">
        <v>7.0811000000000002</v>
      </c>
      <c r="U928" s="50">
        <v>7.0763999999999996</v>
      </c>
      <c r="V928" s="50" t="s">
        <v>379</v>
      </c>
      <c r="W928" s="22" t="s">
        <v>379</v>
      </c>
      <c r="X928" s="22" t="s">
        <v>379</v>
      </c>
    </row>
    <row r="929" spans="1:24" ht="18.75" customHeight="1">
      <c r="A929" s="175">
        <v>44012</v>
      </c>
      <c r="B929" s="50">
        <v>182.46019999999999</v>
      </c>
      <c r="C929" s="50">
        <v>247.40260000000001</v>
      </c>
      <c r="D929" s="50">
        <v>83.343999999999994</v>
      </c>
      <c r="E929" s="50">
        <v>30.43</v>
      </c>
      <c r="F929" s="51">
        <v>1.2930000000000001E-3</v>
      </c>
      <c r="G929" s="51">
        <v>1.485E-3</v>
      </c>
      <c r="H929" s="51">
        <v>1.7309999999999999E-3</v>
      </c>
      <c r="I929" s="51">
        <v>2.8779999999999999E-3</v>
      </c>
      <c r="J929" s="51">
        <v>6.561E-3</v>
      </c>
      <c r="K929" s="51">
        <v>4.9090000000000002E-3</v>
      </c>
      <c r="L929" s="51">
        <v>1.4107E-2</v>
      </c>
      <c r="M929" s="51">
        <v>1.7309999999999999E-3</v>
      </c>
      <c r="N929" s="51">
        <v>2.3570000000000001E-2</v>
      </c>
      <c r="O929" s="52">
        <v>141.4323</v>
      </c>
      <c r="P929" s="50">
        <v>1210</v>
      </c>
      <c r="Q929" s="52">
        <v>2144.27</v>
      </c>
      <c r="R929" s="50">
        <v>6949.5</v>
      </c>
      <c r="S929" s="30">
        <v>97.433000000000007</v>
      </c>
      <c r="T929" s="50">
        <v>7.0781999999999998</v>
      </c>
      <c r="U929" s="50">
        <v>7.0858999999999996</v>
      </c>
      <c r="V929" s="50" t="s">
        <v>379</v>
      </c>
      <c r="W929" s="22" t="s">
        <v>379</v>
      </c>
      <c r="X929" s="22" t="s">
        <v>379</v>
      </c>
    </row>
    <row r="930" spans="1:24" ht="18.75" customHeight="1">
      <c r="A930" s="175">
        <v>44011</v>
      </c>
      <c r="B930" s="50">
        <v>182.51689999999999</v>
      </c>
      <c r="C930" s="50">
        <v>247.55189999999999</v>
      </c>
      <c r="D930" s="50">
        <v>83.343999999999994</v>
      </c>
      <c r="E930" s="50">
        <v>31.78</v>
      </c>
      <c r="F930" s="51">
        <v>1.217E-3</v>
      </c>
      <c r="G930" s="51">
        <v>1.485E-3</v>
      </c>
      <c r="H930" s="51">
        <v>1.6789999999999999E-3</v>
      </c>
      <c r="I930" s="51">
        <v>2.7360000000000002E-3</v>
      </c>
      <c r="J930" s="51">
        <v>6.234E-3</v>
      </c>
      <c r="K930" s="51">
        <v>4.6589999999999999E-3</v>
      </c>
      <c r="L930" s="51">
        <v>1.3734E-2</v>
      </c>
      <c r="M930" s="51">
        <v>1.6789999999999999E-3</v>
      </c>
      <c r="N930" s="51">
        <v>2.3699999999999999E-2</v>
      </c>
      <c r="O930" s="52">
        <v>141.41829999999999</v>
      </c>
      <c r="P930" s="50">
        <v>1210</v>
      </c>
      <c r="Q930" s="52">
        <v>2144.27</v>
      </c>
      <c r="R930" s="50">
        <v>6949.5</v>
      </c>
      <c r="S930" s="30">
        <v>97.429000000000002</v>
      </c>
      <c r="T930" s="50">
        <v>7.0781999999999998</v>
      </c>
      <c r="U930" s="50">
        <v>7.0827</v>
      </c>
      <c r="V930" s="50" t="s">
        <v>379</v>
      </c>
      <c r="W930" s="22" t="s">
        <v>379</v>
      </c>
      <c r="X930" s="22" t="s">
        <v>379</v>
      </c>
    </row>
    <row r="931" spans="1:24" ht="18.75" customHeight="1">
      <c r="A931" s="175">
        <v>44008</v>
      </c>
      <c r="B931" s="50">
        <v>182.54400000000001</v>
      </c>
      <c r="C931" s="50">
        <v>247.79089999999999</v>
      </c>
      <c r="D931" s="50">
        <v>83.343999999999994</v>
      </c>
      <c r="E931" s="50">
        <v>34.729999999999997</v>
      </c>
      <c r="F931" s="51">
        <v>1.369E-3</v>
      </c>
      <c r="G931" s="51">
        <v>1.6609999999999999E-3</v>
      </c>
      <c r="H931" s="51">
        <v>1.838E-3</v>
      </c>
      <c r="I931" s="51">
        <v>3.0200000000000001E-3</v>
      </c>
      <c r="J931" s="51">
        <v>6.4130000000000003E-3</v>
      </c>
      <c r="K931" s="51">
        <v>4.8859999999999997E-3</v>
      </c>
      <c r="L931" s="51">
        <v>1.3701E-2</v>
      </c>
      <c r="M931" s="51">
        <v>1.838E-3</v>
      </c>
      <c r="N931" s="51">
        <v>2.4230000000000002E-2</v>
      </c>
      <c r="O931" s="52">
        <v>141.40430000000001</v>
      </c>
      <c r="P931" s="50">
        <v>1210</v>
      </c>
      <c r="Q931" s="52">
        <v>2144.27</v>
      </c>
      <c r="R931" s="50">
        <v>6949.5</v>
      </c>
      <c r="S931" s="30">
        <v>97.147999999999996</v>
      </c>
      <c r="T931" s="50">
        <v>7.0781999999999998</v>
      </c>
      <c r="U931" s="50">
        <v>7.0791000000000004</v>
      </c>
      <c r="V931" s="50" t="s">
        <v>379</v>
      </c>
      <c r="W931" s="22" t="s">
        <v>379</v>
      </c>
      <c r="X931" s="22" t="s">
        <v>379</v>
      </c>
    </row>
    <row r="932" spans="1:24" ht="18.75" customHeight="1">
      <c r="A932" s="175">
        <v>44007</v>
      </c>
      <c r="B932" s="50">
        <v>182.2791</v>
      </c>
      <c r="C932" s="50">
        <v>247.97190000000001</v>
      </c>
      <c r="D932" s="50">
        <v>83.343999999999994</v>
      </c>
      <c r="E932" s="50">
        <v>32.22</v>
      </c>
      <c r="F932" s="51">
        <v>1.369E-3</v>
      </c>
      <c r="G932" s="51">
        <v>1.8569999999999999E-3</v>
      </c>
      <c r="H932" s="51">
        <v>2.0509999999999999E-3</v>
      </c>
      <c r="I932" s="51">
        <v>3.32E-3</v>
      </c>
      <c r="J932" s="51">
        <v>6.8560000000000001E-3</v>
      </c>
      <c r="K932" s="51">
        <v>5.1840000000000002E-3</v>
      </c>
      <c r="L932" s="51">
        <v>1.4344000000000001E-2</v>
      </c>
      <c r="M932" s="51">
        <v>2.0509999999999999E-3</v>
      </c>
      <c r="N932" s="51">
        <v>2.4230000000000002E-2</v>
      </c>
      <c r="O932" s="52">
        <v>141.43790000000001</v>
      </c>
      <c r="P932" s="50">
        <v>1210</v>
      </c>
      <c r="Q932" s="52">
        <v>2144.27</v>
      </c>
      <c r="R932" s="50">
        <v>6949.5</v>
      </c>
      <c r="S932" s="30">
        <v>96.646000000000001</v>
      </c>
      <c r="T932" s="50">
        <v>7.0580999999999996</v>
      </c>
      <c r="U932" s="50">
        <v>7.0606</v>
      </c>
      <c r="V932" s="50" t="s">
        <v>379</v>
      </c>
      <c r="W932" s="22" t="s">
        <v>379</v>
      </c>
      <c r="X932" s="22" t="s">
        <v>379</v>
      </c>
    </row>
    <row r="933" spans="1:24" ht="18.75" customHeight="1">
      <c r="A933" s="175">
        <v>44006</v>
      </c>
      <c r="B933" s="50">
        <v>182.19309999999999</v>
      </c>
      <c r="C933" s="50">
        <v>248.0033</v>
      </c>
      <c r="D933" s="50">
        <v>83.343999999999994</v>
      </c>
      <c r="E933" s="50">
        <v>33.840000000000003</v>
      </c>
      <c r="F933" s="51">
        <v>1.369E-3</v>
      </c>
      <c r="G933" s="51">
        <v>1.8760000000000001E-3</v>
      </c>
      <c r="H933" s="51">
        <v>2.104E-3</v>
      </c>
      <c r="I933" s="51">
        <v>3.1549999999999998E-3</v>
      </c>
      <c r="J933" s="51">
        <v>6.79E-3</v>
      </c>
      <c r="K933" s="51">
        <v>5.1380000000000002E-3</v>
      </c>
      <c r="L933" s="51">
        <v>1.4291E-2</v>
      </c>
      <c r="M933" s="51">
        <v>2.104E-3</v>
      </c>
      <c r="N933" s="51">
        <v>2.4230000000000002E-2</v>
      </c>
      <c r="O933" s="52">
        <v>141.46440000000001</v>
      </c>
      <c r="P933" s="50">
        <v>1210</v>
      </c>
      <c r="Q933" s="52">
        <v>2144.27</v>
      </c>
      <c r="R933" s="50">
        <v>6949.5</v>
      </c>
      <c r="S933" s="30">
        <v>97.039000000000001</v>
      </c>
      <c r="T933" s="50">
        <v>7.0683999999999996</v>
      </c>
      <c r="U933" s="50">
        <v>7.0583</v>
      </c>
      <c r="V933" s="50" t="s">
        <v>379</v>
      </c>
      <c r="W933" s="22" t="s">
        <v>379</v>
      </c>
      <c r="X933" s="22" t="s">
        <v>379</v>
      </c>
    </row>
    <row r="934" spans="1:24" ht="18.75" customHeight="1">
      <c r="A934" s="175">
        <v>44005</v>
      </c>
      <c r="B934" s="50">
        <v>182.0206</v>
      </c>
      <c r="C934" s="50">
        <v>247.82429999999999</v>
      </c>
      <c r="D934" s="50">
        <v>84.861999999999995</v>
      </c>
      <c r="E934" s="50">
        <v>31.37</v>
      </c>
      <c r="F934" s="51">
        <v>1.3439999999999999E-3</v>
      </c>
      <c r="G934" s="51">
        <v>1.8569999999999999E-3</v>
      </c>
      <c r="H934" s="51">
        <v>2.1310000000000001E-3</v>
      </c>
      <c r="I934" s="51">
        <v>3.2989999999999998E-3</v>
      </c>
      <c r="J934" s="51">
        <v>7.1180000000000002E-3</v>
      </c>
      <c r="K934" s="51">
        <v>5.3680000000000004E-3</v>
      </c>
      <c r="L934" s="51">
        <v>1.4917E-2</v>
      </c>
      <c r="M934" s="51">
        <v>2.1310000000000001E-3</v>
      </c>
      <c r="N934" s="51">
        <v>2.4930000000000001E-2</v>
      </c>
      <c r="O934" s="52">
        <v>141.47239999999999</v>
      </c>
      <c r="P934" s="50">
        <v>1210</v>
      </c>
      <c r="Q934" s="52">
        <v>2144.27</v>
      </c>
      <c r="R934" s="50">
        <v>6949.5</v>
      </c>
      <c r="S934" s="30">
        <v>97.623000000000005</v>
      </c>
      <c r="T934" s="50">
        <v>7.0709999999999997</v>
      </c>
      <c r="U934" s="50">
        <v>7.0744999999999996</v>
      </c>
      <c r="V934" s="50" t="s">
        <v>379</v>
      </c>
      <c r="W934" s="22" t="s">
        <v>379</v>
      </c>
      <c r="X934" s="22" t="s">
        <v>379</v>
      </c>
    </row>
    <row r="935" spans="1:24" ht="18.75" customHeight="1">
      <c r="A935" s="175">
        <v>44004</v>
      </c>
      <c r="B935" s="50">
        <v>182.00389999999999</v>
      </c>
      <c r="C935" s="50">
        <v>247.4855</v>
      </c>
      <c r="D935" s="50">
        <v>84.861999999999995</v>
      </c>
      <c r="E935" s="50">
        <v>31.77</v>
      </c>
      <c r="F935" s="51">
        <v>1.395E-3</v>
      </c>
      <c r="G935" s="51">
        <v>1.9170000000000001E-3</v>
      </c>
      <c r="H935" s="51">
        <v>2.2100000000000002E-3</v>
      </c>
      <c r="I935" s="51">
        <v>3.3939999999999999E-3</v>
      </c>
      <c r="J935" s="51">
        <v>7.0850000000000002E-3</v>
      </c>
      <c r="K935" s="51">
        <v>5.391E-3</v>
      </c>
      <c r="L935" s="51">
        <v>1.4642000000000001E-2</v>
      </c>
      <c r="M935" s="51">
        <v>2.2100000000000002E-3</v>
      </c>
      <c r="N935" s="51">
        <v>2.427E-2</v>
      </c>
      <c r="O935" s="52">
        <v>141.57820000000001</v>
      </c>
      <c r="P935" s="50">
        <v>1210</v>
      </c>
      <c r="Q935" s="52">
        <v>2144.27</v>
      </c>
      <c r="R935" s="50">
        <v>6949.5</v>
      </c>
      <c r="S935" s="30">
        <v>97.421000000000006</v>
      </c>
      <c r="T935" s="50">
        <v>7.0892999999999997</v>
      </c>
      <c r="U935" s="50">
        <v>7.0812999999999997</v>
      </c>
      <c r="V935" s="50" t="s">
        <v>379</v>
      </c>
      <c r="W935" s="22" t="s">
        <v>379</v>
      </c>
      <c r="X935" s="22" t="s">
        <v>379</v>
      </c>
    </row>
    <row r="936" spans="1:24" ht="18.75" customHeight="1">
      <c r="A936" s="175">
        <v>44001</v>
      </c>
      <c r="B936" s="50">
        <v>181.97210000000001</v>
      </c>
      <c r="C936" s="50">
        <v>246.9837</v>
      </c>
      <c r="D936" s="50">
        <v>84.861999999999995</v>
      </c>
      <c r="E936" s="50">
        <v>35.119999999999997</v>
      </c>
      <c r="F936" s="51">
        <v>1.4710000000000001E-3</v>
      </c>
      <c r="G936" s="51">
        <v>1.8550000000000001E-3</v>
      </c>
      <c r="H936" s="51">
        <v>2.1840000000000002E-3</v>
      </c>
      <c r="I936" s="51">
        <v>3.2659999999999998E-3</v>
      </c>
      <c r="J936" s="51">
        <v>6.9369999999999996E-3</v>
      </c>
      <c r="K936" s="51">
        <v>5.2519999999999997E-3</v>
      </c>
      <c r="L936" s="51">
        <v>1.4581999999999999E-2</v>
      </c>
      <c r="M936" s="51">
        <v>2.1840000000000002E-3</v>
      </c>
      <c r="N936" s="51">
        <v>2.385E-2</v>
      </c>
      <c r="O936" s="52">
        <v>141.54499999999999</v>
      </c>
      <c r="P936" s="50">
        <v>1210</v>
      </c>
      <c r="Q936" s="52">
        <v>2144.27</v>
      </c>
      <c r="R936" s="50">
        <v>6949.5</v>
      </c>
      <c r="S936" s="30">
        <v>97.158000000000001</v>
      </c>
      <c r="T936" s="50">
        <v>7.0854999999999997</v>
      </c>
      <c r="U936" s="50">
        <v>7.0759999999999996</v>
      </c>
      <c r="V936" s="50" t="s">
        <v>379</v>
      </c>
      <c r="W936" s="22" t="s">
        <v>379</v>
      </c>
      <c r="X936" s="22" t="s">
        <v>379</v>
      </c>
    </row>
    <row r="937" spans="1:24" ht="18.75" customHeight="1">
      <c r="A937" s="175">
        <v>44000</v>
      </c>
      <c r="B937" s="50">
        <v>181.9299</v>
      </c>
      <c r="C937" s="50">
        <v>246.54390000000001</v>
      </c>
      <c r="D937" s="50">
        <v>84.861999999999995</v>
      </c>
      <c r="E937" s="50">
        <v>32.94</v>
      </c>
      <c r="F937" s="51">
        <v>1.4450000000000001E-3</v>
      </c>
      <c r="G937" s="51">
        <v>1.933E-3</v>
      </c>
      <c r="H937" s="51">
        <v>2.238E-3</v>
      </c>
      <c r="I937" s="51">
        <v>3.3279999999999998E-3</v>
      </c>
      <c r="J937" s="51">
        <v>7.084E-3</v>
      </c>
      <c r="K937" s="51">
        <v>5.3439999999999998E-3</v>
      </c>
      <c r="L937" s="51">
        <v>1.4815999999999999E-2</v>
      </c>
      <c r="M937" s="51">
        <v>2.238E-3</v>
      </c>
      <c r="N937" s="51">
        <v>2.3730000000000001E-2</v>
      </c>
      <c r="O937" s="52">
        <v>141.5668</v>
      </c>
      <c r="P937" s="50">
        <v>1210</v>
      </c>
      <c r="Q937" s="52">
        <v>2144.27</v>
      </c>
      <c r="R937" s="50">
        <v>6949.5</v>
      </c>
      <c r="S937" s="30">
        <v>96.957999999999998</v>
      </c>
      <c r="T937" s="50">
        <v>7.0861999999999998</v>
      </c>
      <c r="U937" s="50">
        <v>7.0820999999999996</v>
      </c>
      <c r="V937" s="50" t="s">
        <v>379</v>
      </c>
      <c r="W937" s="22" t="s">
        <v>379</v>
      </c>
      <c r="X937" s="22" t="s">
        <v>379</v>
      </c>
    </row>
    <row r="938" spans="1:24" ht="18.75" customHeight="1">
      <c r="A938" s="175">
        <v>43999</v>
      </c>
      <c r="B938" s="50">
        <v>181.67740000000001</v>
      </c>
      <c r="C938" s="50">
        <v>246.40880000000001</v>
      </c>
      <c r="D938" s="50">
        <v>84.313000000000002</v>
      </c>
      <c r="E938" s="50">
        <v>33.47</v>
      </c>
      <c r="F938" s="51">
        <v>1.4710000000000001E-3</v>
      </c>
      <c r="G938" s="51">
        <v>1.952E-3</v>
      </c>
      <c r="H938" s="51">
        <v>2.264E-3</v>
      </c>
      <c r="I938" s="51">
        <v>3.4399999999999999E-3</v>
      </c>
      <c r="J938" s="51">
        <v>7.3800000000000003E-3</v>
      </c>
      <c r="K938" s="51">
        <v>5.5510000000000004E-3</v>
      </c>
      <c r="L938" s="51">
        <v>1.5295E-2</v>
      </c>
      <c r="M938" s="51">
        <v>2.264E-3</v>
      </c>
      <c r="N938" s="51">
        <v>2.3800000000000002E-2</v>
      </c>
      <c r="O938" s="52">
        <v>141.5917</v>
      </c>
      <c r="P938" s="50">
        <v>1210</v>
      </c>
      <c r="Q938" s="52">
        <v>2144.27</v>
      </c>
      <c r="R938" s="50">
        <v>6949.5</v>
      </c>
      <c r="S938" s="30">
        <v>96.706000000000003</v>
      </c>
      <c r="T938" s="50">
        <v>7.0907999999999998</v>
      </c>
      <c r="U938" s="50">
        <v>7.0721999999999996</v>
      </c>
      <c r="V938" s="50" t="s">
        <v>379</v>
      </c>
      <c r="W938" s="22" t="s">
        <v>379</v>
      </c>
      <c r="X938" s="22" t="s">
        <v>379</v>
      </c>
    </row>
    <row r="939" spans="1:24" ht="18.75" customHeight="1">
      <c r="A939" s="175">
        <v>43998</v>
      </c>
      <c r="B939" s="50">
        <v>181.48060000000001</v>
      </c>
      <c r="C939" s="50">
        <v>245.91820000000001</v>
      </c>
      <c r="D939" s="50">
        <v>84.875</v>
      </c>
      <c r="E939" s="50">
        <v>33.67</v>
      </c>
      <c r="F939" s="51">
        <v>1.521E-3</v>
      </c>
      <c r="G939" s="51">
        <v>1.9919999999999998E-3</v>
      </c>
      <c r="H939" s="51">
        <v>2.2899999999999999E-3</v>
      </c>
      <c r="I939" s="51">
        <v>3.4390000000000002E-3</v>
      </c>
      <c r="J939" s="51">
        <v>7.528E-3</v>
      </c>
      <c r="K939" s="51">
        <v>5.6420000000000003E-3</v>
      </c>
      <c r="L939" s="51">
        <v>1.5431E-2</v>
      </c>
      <c r="M939" s="51">
        <v>2.2899999999999999E-3</v>
      </c>
      <c r="N939" s="51">
        <v>2.3220000000000001E-2</v>
      </c>
      <c r="O939" s="52">
        <v>141.52430000000001</v>
      </c>
      <c r="P939" s="50">
        <v>1210</v>
      </c>
      <c r="Q939" s="52">
        <v>2144.27</v>
      </c>
      <c r="R939" s="50">
        <v>6949.5</v>
      </c>
      <c r="S939" s="30">
        <v>97.319000000000003</v>
      </c>
      <c r="T939" s="50">
        <v>7.0842000000000001</v>
      </c>
      <c r="U939" s="50">
        <v>7.0774999999999997</v>
      </c>
      <c r="V939" s="50" t="s">
        <v>379</v>
      </c>
      <c r="W939" s="22" t="s">
        <v>379</v>
      </c>
      <c r="X939" s="22" t="s">
        <v>379</v>
      </c>
    </row>
    <row r="940" spans="1:24" ht="18.75" customHeight="1">
      <c r="A940" s="175">
        <v>43997</v>
      </c>
      <c r="B940" s="50">
        <v>181.62029999999999</v>
      </c>
      <c r="C940" s="50">
        <v>245.4571</v>
      </c>
      <c r="D940" s="50">
        <v>92.563000000000002</v>
      </c>
      <c r="E940" s="50">
        <v>34.4</v>
      </c>
      <c r="F940" s="51">
        <v>1.526E-3</v>
      </c>
      <c r="G940" s="51">
        <v>1.89E-3</v>
      </c>
      <c r="H940" s="51">
        <v>2.238E-3</v>
      </c>
      <c r="I940" s="51">
        <v>3.4229999999999998E-3</v>
      </c>
      <c r="J940" s="51">
        <v>7.2150000000000001E-3</v>
      </c>
      <c r="K940" s="51">
        <v>5.5269999999999998E-3</v>
      </c>
      <c r="L940" s="51">
        <v>1.4607999999999999E-2</v>
      </c>
      <c r="M940" s="51">
        <v>2.238E-3</v>
      </c>
      <c r="N940" s="51">
        <v>2.2880000000000001E-2</v>
      </c>
      <c r="O940" s="52">
        <v>141.4426</v>
      </c>
      <c r="P940" s="50">
        <v>1210</v>
      </c>
      <c r="Q940" s="52">
        <v>2144.27</v>
      </c>
      <c r="R940" s="50">
        <v>6949.5</v>
      </c>
      <c r="S940" s="30">
        <v>96.733000000000004</v>
      </c>
      <c r="T940" s="50">
        <v>7.0650000000000004</v>
      </c>
      <c r="U940" s="50">
        <v>7.0807000000000002</v>
      </c>
      <c r="V940" s="50" t="s">
        <v>379</v>
      </c>
      <c r="W940" s="22" t="s">
        <v>379</v>
      </c>
      <c r="X940" s="22" t="s">
        <v>379</v>
      </c>
    </row>
    <row r="941" spans="1:24" ht="18.75" customHeight="1">
      <c r="A941" s="175">
        <v>43994</v>
      </c>
      <c r="B941" s="50">
        <v>181.67140000000001</v>
      </c>
      <c r="C941" s="50">
        <v>245.5857</v>
      </c>
      <c r="D941" s="50">
        <v>92.563000000000002</v>
      </c>
      <c r="E941" s="50">
        <v>36.090000000000003</v>
      </c>
      <c r="F941" s="51">
        <v>1.5E-3</v>
      </c>
      <c r="G941" s="51">
        <v>1.9300000000000001E-3</v>
      </c>
      <c r="H941" s="51">
        <v>2.2390000000000001E-3</v>
      </c>
      <c r="I941" s="51">
        <v>3.2789999999999998E-3</v>
      </c>
      <c r="J941" s="51">
        <v>7.0340000000000003E-3</v>
      </c>
      <c r="K941" s="51">
        <v>5.3889999999999997E-3</v>
      </c>
      <c r="L941" s="51">
        <v>1.4567999999999999E-2</v>
      </c>
      <c r="M941" s="51">
        <v>2.2390000000000001E-3</v>
      </c>
      <c r="N941" s="51">
        <v>2.2790000000000001E-2</v>
      </c>
      <c r="O941" s="52">
        <v>141.40270000000001</v>
      </c>
      <c r="P941" s="50">
        <v>1210</v>
      </c>
      <c r="Q941" s="52">
        <v>2144.27</v>
      </c>
      <c r="R941" s="50">
        <v>6949.5</v>
      </c>
      <c r="S941" s="30">
        <v>95.959000000000003</v>
      </c>
      <c r="T941" s="50">
        <v>7.0609999999999999</v>
      </c>
      <c r="U941" s="50">
        <v>7.0537999999999998</v>
      </c>
      <c r="V941" s="50" t="s">
        <v>379</v>
      </c>
      <c r="W941" s="22" t="s">
        <v>379</v>
      </c>
      <c r="X941" s="22" t="s">
        <v>379</v>
      </c>
    </row>
    <row r="942" spans="1:24" ht="18.75" customHeight="1">
      <c r="A942" s="175">
        <v>43993</v>
      </c>
      <c r="B942" s="50">
        <v>182.08869999999999</v>
      </c>
      <c r="C942" s="50">
        <v>246.2792</v>
      </c>
      <c r="D942" s="50">
        <v>88.563000000000002</v>
      </c>
      <c r="E942" s="50">
        <v>40.79</v>
      </c>
      <c r="F942" s="51">
        <v>1.6019999999999999E-3</v>
      </c>
      <c r="G942" s="51">
        <v>1.967E-3</v>
      </c>
      <c r="H942" s="51">
        <v>2.2910000000000001E-3</v>
      </c>
      <c r="I942" s="51">
        <v>3.2299999999999998E-3</v>
      </c>
      <c r="J942" s="51">
        <v>6.6899999999999998E-3</v>
      </c>
      <c r="K942" s="51">
        <v>5.1599999999999997E-3</v>
      </c>
      <c r="L942" s="51">
        <v>1.4019E-2</v>
      </c>
      <c r="M942" s="51">
        <v>2.2910000000000001E-3</v>
      </c>
      <c r="N942" s="51">
        <v>2.2970000000000001E-2</v>
      </c>
      <c r="O942" s="52">
        <v>141.35830000000001</v>
      </c>
      <c r="P942" s="50">
        <v>1210</v>
      </c>
      <c r="Q942" s="52">
        <v>2144.27</v>
      </c>
      <c r="R942" s="50">
        <v>6949.5</v>
      </c>
      <c r="S942" s="30">
        <v>96.323999999999998</v>
      </c>
      <c r="T942" s="50">
        <v>7.0773999999999999</v>
      </c>
      <c r="U942" s="50">
        <v>7.0766</v>
      </c>
      <c r="V942" s="50" t="s">
        <v>379</v>
      </c>
      <c r="W942" s="22" t="s">
        <v>379</v>
      </c>
      <c r="X942" s="22" t="s">
        <v>379</v>
      </c>
    </row>
    <row r="943" spans="1:24" ht="18.75" customHeight="1">
      <c r="A943" s="175">
        <v>43992</v>
      </c>
      <c r="B943" s="50">
        <v>181.62360000000001</v>
      </c>
      <c r="C943" s="50">
        <v>246.166</v>
      </c>
      <c r="D943" s="50">
        <v>84.375</v>
      </c>
      <c r="E943" s="50">
        <v>27.57</v>
      </c>
      <c r="F943" s="51">
        <v>1.653E-3</v>
      </c>
      <c r="G943" s="51">
        <v>1.6670000000000001E-3</v>
      </c>
      <c r="H943" s="51">
        <v>1.977E-3</v>
      </c>
      <c r="I943" s="51">
        <v>3.15E-3</v>
      </c>
      <c r="J943" s="51">
        <v>7.2630000000000004E-3</v>
      </c>
      <c r="K943" s="51">
        <v>5.3889999999999997E-3</v>
      </c>
      <c r="L943" s="51">
        <v>1.5063E-2</v>
      </c>
      <c r="M943" s="51">
        <v>1.977E-3</v>
      </c>
      <c r="N943" s="51">
        <v>2.3140000000000001E-2</v>
      </c>
      <c r="O943" s="52">
        <v>141.3477</v>
      </c>
      <c r="P943" s="50">
        <v>1210</v>
      </c>
      <c r="Q943" s="52">
        <v>2144.27</v>
      </c>
      <c r="R943" s="50">
        <v>6949.5</v>
      </c>
      <c r="S943" s="30">
        <v>96.617999999999995</v>
      </c>
      <c r="T943" s="50">
        <v>7.0716000000000001</v>
      </c>
      <c r="U943" s="50">
        <v>7.0563000000000002</v>
      </c>
      <c r="V943" s="50" t="s">
        <v>379</v>
      </c>
      <c r="W943" s="22" t="s">
        <v>379</v>
      </c>
      <c r="X943" s="22" t="s">
        <v>379</v>
      </c>
    </row>
    <row r="944" spans="1:24" ht="18.75" customHeight="1">
      <c r="A944" s="175">
        <v>43991</v>
      </c>
      <c r="B944" s="50">
        <v>181.03440000000001</v>
      </c>
      <c r="C944" s="50">
        <v>246.17259999999999</v>
      </c>
      <c r="D944" s="50">
        <v>82.438000000000002</v>
      </c>
      <c r="E944" s="50">
        <v>27.57</v>
      </c>
      <c r="F944" s="51">
        <v>1.5759999999999999E-3</v>
      </c>
      <c r="G944" s="51">
        <v>2.0240000000000002E-3</v>
      </c>
      <c r="H944" s="51">
        <v>2.6310000000000001E-3</v>
      </c>
      <c r="I944" s="51">
        <v>4.0090000000000004E-3</v>
      </c>
      <c r="J944" s="51">
        <v>8.2529999999999999E-3</v>
      </c>
      <c r="K944" s="51">
        <v>6.4229999999999999E-3</v>
      </c>
      <c r="L944" s="51">
        <v>1.5758000000000001E-2</v>
      </c>
      <c r="M944" s="51">
        <v>2.6310000000000001E-3</v>
      </c>
      <c r="N944" s="51">
        <v>2.2880000000000001E-2</v>
      </c>
      <c r="O944" s="52">
        <v>141.32839999999999</v>
      </c>
      <c r="P944" s="50">
        <v>1210</v>
      </c>
      <c r="Q944" s="52">
        <v>2144.27</v>
      </c>
      <c r="R944" s="50">
        <v>6949.5</v>
      </c>
      <c r="S944" s="30">
        <v>96.936999999999998</v>
      </c>
      <c r="T944" s="50">
        <v>7.0834999999999999</v>
      </c>
      <c r="U944" s="50">
        <v>7.0705</v>
      </c>
      <c r="V944" s="50" t="s">
        <v>379</v>
      </c>
      <c r="W944" s="22" t="s">
        <v>379</v>
      </c>
      <c r="X944" s="22" t="s">
        <v>379</v>
      </c>
    </row>
    <row r="945" spans="1:24" ht="18.75" customHeight="1">
      <c r="A945" s="175">
        <v>43990</v>
      </c>
      <c r="B945" s="50">
        <v>180.5445</v>
      </c>
      <c r="C945" s="50">
        <v>246.32990000000001</v>
      </c>
      <c r="D945" s="50">
        <v>80.938000000000002</v>
      </c>
      <c r="E945" s="50">
        <v>25.81</v>
      </c>
      <c r="F945" s="51">
        <v>1.572E-3</v>
      </c>
      <c r="G945" s="51">
        <v>2.261E-3</v>
      </c>
      <c r="H945" s="51">
        <v>2.8300000000000001E-3</v>
      </c>
      <c r="I945" s="51">
        <v>4.4710000000000001E-3</v>
      </c>
      <c r="J945" s="51">
        <v>8.7519999999999994E-3</v>
      </c>
      <c r="K945" s="51">
        <v>6.8609999999999999E-3</v>
      </c>
      <c r="L945" s="51">
        <v>1.6417000000000001E-2</v>
      </c>
      <c r="M945" s="51">
        <v>2.8300000000000001E-3</v>
      </c>
      <c r="N945" s="51">
        <v>2.325E-2</v>
      </c>
      <c r="O945" s="52">
        <v>141.40960000000001</v>
      </c>
      <c r="P945" s="50">
        <v>1210</v>
      </c>
      <c r="Q945" s="52">
        <v>2144.27</v>
      </c>
      <c r="R945" s="50">
        <v>6949.5</v>
      </c>
      <c r="S945" s="30">
        <v>96.677000000000007</v>
      </c>
      <c r="T945" s="50">
        <v>7.1112000000000002</v>
      </c>
      <c r="U945" s="50">
        <v>7.1086</v>
      </c>
      <c r="V945" s="50" t="s">
        <v>379</v>
      </c>
      <c r="W945" s="22" t="s">
        <v>379</v>
      </c>
      <c r="X945" s="22" t="s">
        <v>379</v>
      </c>
    </row>
    <row r="946" spans="1:24" ht="18.75" customHeight="1">
      <c r="A946" s="175">
        <v>43987</v>
      </c>
      <c r="B946" s="50">
        <v>179.9545</v>
      </c>
      <c r="C946" s="50">
        <v>244.7886</v>
      </c>
      <c r="D946" s="50">
        <v>87.688000000000002</v>
      </c>
      <c r="E946" s="50">
        <v>24.52</v>
      </c>
      <c r="F946" s="51">
        <v>1.4710000000000001E-3</v>
      </c>
      <c r="G946" s="51">
        <v>2.062E-3</v>
      </c>
      <c r="H946" s="51">
        <v>2.8279999999999998E-3</v>
      </c>
      <c r="I946" s="51">
        <v>4.6299999999999996E-3</v>
      </c>
      <c r="J946" s="51">
        <v>8.9510000000000006E-3</v>
      </c>
      <c r="K946" s="51">
        <v>7.0229999999999997E-3</v>
      </c>
      <c r="L946" s="51">
        <v>1.6656000000000001E-2</v>
      </c>
      <c r="M946" s="51">
        <v>2.8279999999999998E-3</v>
      </c>
      <c r="N946" s="51">
        <v>2.3539999999999998E-2</v>
      </c>
      <c r="O946" s="52">
        <v>141.4785</v>
      </c>
      <c r="P946" s="50">
        <v>1210</v>
      </c>
      <c r="Q946" s="52">
        <v>2144.27</v>
      </c>
      <c r="R946" s="50">
        <v>6949.5</v>
      </c>
      <c r="S946" s="30">
        <v>97.275999999999996</v>
      </c>
      <c r="T946" s="50">
        <v>7.1157000000000004</v>
      </c>
      <c r="U946" s="50">
        <v>7.117</v>
      </c>
      <c r="V946" s="50" t="s">
        <v>379</v>
      </c>
      <c r="W946" s="22" t="s">
        <v>379</v>
      </c>
      <c r="X946" s="22" t="s">
        <v>379</v>
      </c>
    </row>
    <row r="947" spans="1:24" ht="18.75" customHeight="1">
      <c r="A947" s="175">
        <v>43986</v>
      </c>
      <c r="B947" s="50">
        <v>180.215</v>
      </c>
      <c r="C947" s="50">
        <v>244.3399</v>
      </c>
      <c r="D947" s="50">
        <v>93.625</v>
      </c>
      <c r="E947" s="50">
        <v>25.81</v>
      </c>
      <c r="F947" s="51">
        <v>1.42E-3</v>
      </c>
      <c r="G947" s="51">
        <v>1.9400000000000001E-3</v>
      </c>
      <c r="H947" s="51">
        <v>2.5300000000000001E-3</v>
      </c>
      <c r="I947" s="51">
        <v>4.084E-3</v>
      </c>
      <c r="J947" s="51">
        <v>8.234E-3</v>
      </c>
      <c r="K947" s="51">
        <v>6.3969999999999999E-3</v>
      </c>
      <c r="L947" s="51">
        <v>1.6317999999999999E-2</v>
      </c>
      <c r="M947" s="51">
        <v>2.5300000000000001E-3</v>
      </c>
      <c r="N947" s="51">
        <v>2.3099999999999999E-2</v>
      </c>
      <c r="O947" s="52">
        <v>141.6542</v>
      </c>
      <c r="P947" s="50">
        <v>1210</v>
      </c>
      <c r="Q947" s="52">
        <v>2144.27</v>
      </c>
      <c r="R947" s="50">
        <v>6949.5</v>
      </c>
      <c r="S947" s="30">
        <v>97.673000000000002</v>
      </c>
      <c r="T947" s="50">
        <v>7.1013999999999999</v>
      </c>
      <c r="U947" s="50">
        <v>7.1067999999999998</v>
      </c>
      <c r="V947" s="50" t="s">
        <v>379</v>
      </c>
      <c r="W947" s="22" t="s">
        <v>379</v>
      </c>
      <c r="X947" s="22" t="s">
        <v>379</v>
      </c>
    </row>
    <row r="948" spans="1:24" ht="18.75" customHeight="1">
      <c r="A948" s="175">
        <v>43985</v>
      </c>
      <c r="B948" s="50">
        <v>180.31129999999999</v>
      </c>
      <c r="C948" s="50">
        <v>243.94880000000001</v>
      </c>
      <c r="D948" s="50">
        <v>93.625</v>
      </c>
      <c r="E948" s="50">
        <v>25.66</v>
      </c>
      <c r="F948" s="51">
        <v>1.4710000000000001E-3</v>
      </c>
      <c r="G948" s="51">
        <v>1.9E-3</v>
      </c>
      <c r="H948" s="51">
        <v>2.4220000000000001E-3</v>
      </c>
      <c r="I948" s="51">
        <v>3.6549999999999998E-3</v>
      </c>
      <c r="J948" s="51">
        <v>7.4580000000000002E-3</v>
      </c>
      <c r="K948" s="51">
        <v>5.7540000000000004E-3</v>
      </c>
      <c r="L948" s="51">
        <v>1.5304999999999999E-2</v>
      </c>
      <c r="M948" s="51">
        <v>2.4220000000000001E-3</v>
      </c>
      <c r="N948" s="51">
        <v>2.0650000000000002E-2</v>
      </c>
      <c r="O948" s="52">
        <v>141.6765</v>
      </c>
      <c r="P948" s="50">
        <v>1210</v>
      </c>
      <c r="Q948" s="52">
        <v>2144.27</v>
      </c>
      <c r="R948" s="50">
        <v>6949.5</v>
      </c>
      <c r="S948" s="30">
        <v>97.83</v>
      </c>
      <c r="T948" s="50">
        <v>7.1277999999999997</v>
      </c>
      <c r="U948" s="50">
        <v>7.1265000000000001</v>
      </c>
      <c r="V948" s="50" t="s">
        <v>379</v>
      </c>
      <c r="W948" s="22" t="s">
        <v>379</v>
      </c>
      <c r="X948" s="22" t="s">
        <v>379</v>
      </c>
    </row>
    <row r="949" spans="1:24" ht="18.75" customHeight="1">
      <c r="A949" s="175">
        <v>43984</v>
      </c>
      <c r="B949" s="50">
        <v>180.517</v>
      </c>
      <c r="C949" s="50">
        <v>242.62880000000001</v>
      </c>
      <c r="D949" s="50">
        <v>101</v>
      </c>
      <c r="E949" s="50">
        <v>26.84</v>
      </c>
      <c r="F949" s="51">
        <v>1.395E-3</v>
      </c>
      <c r="G949" s="51">
        <v>1.6230000000000001E-3</v>
      </c>
      <c r="H949" s="51">
        <v>2.0479999999999999E-3</v>
      </c>
      <c r="I949" s="51">
        <v>3.179E-3</v>
      </c>
      <c r="J949" s="51">
        <v>6.8519999999999996E-3</v>
      </c>
      <c r="K949" s="51">
        <v>5.182E-3</v>
      </c>
      <c r="L949" s="51">
        <v>1.4873000000000001E-2</v>
      </c>
      <c r="M949" s="51">
        <v>2.0479999999999999E-3</v>
      </c>
      <c r="N949" s="51">
        <v>2.0650000000000002E-2</v>
      </c>
      <c r="O949" s="52">
        <v>141.65539999999999</v>
      </c>
      <c r="P949" s="50">
        <v>1210</v>
      </c>
      <c r="Q949" s="52">
        <v>2135.0899999999997</v>
      </c>
      <c r="R949" s="50">
        <v>6543.3</v>
      </c>
      <c r="S949" s="30">
        <v>98.343999999999994</v>
      </c>
      <c r="T949" s="50">
        <v>7.1372</v>
      </c>
      <c r="U949" s="50">
        <v>7.1332000000000004</v>
      </c>
      <c r="V949" s="50" t="s">
        <v>379</v>
      </c>
      <c r="W949" s="22" t="s">
        <v>379</v>
      </c>
      <c r="X949" s="22" t="s">
        <v>379</v>
      </c>
    </row>
    <row r="950" spans="1:24" ht="18.75" customHeight="1">
      <c r="A950" s="175">
        <v>43983</v>
      </c>
      <c r="B950" s="50">
        <v>180.4264</v>
      </c>
      <c r="C950" s="50">
        <v>241.98670000000001</v>
      </c>
      <c r="D950" s="50">
        <v>101</v>
      </c>
      <c r="E950" s="50">
        <v>28.23</v>
      </c>
      <c r="F950" s="51">
        <v>1.2459999999999999E-3</v>
      </c>
      <c r="G950" s="51">
        <v>1.5640000000000001E-3</v>
      </c>
      <c r="H950" s="51">
        <v>1.941E-3</v>
      </c>
      <c r="I950" s="51">
        <v>3.052E-3</v>
      </c>
      <c r="J950" s="51">
        <v>6.5909999999999996E-3</v>
      </c>
      <c r="K950" s="51">
        <v>5.0000000000000001E-3</v>
      </c>
      <c r="L950" s="51">
        <v>1.4506E-2</v>
      </c>
      <c r="M950" s="51">
        <v>1.941E-3</v>
      </c>
      <c r="N950" s="51">
        <v>1.8780000000000002E-2</v>
      </c>
      <c r="O950" s="52">
        <v>141.6267</v>
      </c>
      <c r="P950" s="50">
        <v>1210</v>
      </c>
      <c r="Q950" s="52">
        <v>2135.0899999999997</v>
      </c>
      <c r="R950" s="50">
        <v>6543.3</v>
      </c>
      <c r="S950" s="30">
        <v>98.382999999999996</v>
      </c>
      <c r="T950" s="50">
        <v>7.1455000000000002</v>
      </c>
      <c r="U950" s="50">
        <v>7.1729000000000003</v>
      </c>
      <c r="V950" s="50" t="s">
        <v>379</v>
      </c>
      <c r="W950" s="22" t="s">
        <v>379</v>
      </c>
      <c r="X950" s="22" t="s">
        <v>379</v>
      </c>
    </row>
    <row r="951" spans="1:24" ht="18.75" customHeight="1">
      <c r="A951" s="175">
        <v>43980</v>
      </c>
      <c r="B951" s="50">
        <v>180.56880000000001</v>
      </c>
      <c r="C951" s="50">
        <v>241.4211</v>
      </c>
      <c r="D951" s="50">
        <v>101.25</v>
      </c>
      <c r="E951" s="50">
        <v>27.51</v>
      </c>
      <c r="F951" s="51">
        <v>1.2459999999999999E-3</v>
      </c>
      <c r="G951" s="51">
        <v>1.603E-3</v>
      </c>
      <c r="H951" s="51">
        <v>1.9400000000000001E-3</v>
      </c>
      <c r="I951" s="51">
        <v>3.0360000000000001E-3</v>
      </c>
      <c r="J951" s="51">
        <v>6.5259999999999997E-3</v>
      </c>
      <c r="K951" s="51">
        <v>4.9769999999999997E-3</v>
      </c>
      <c r="L951" s="51">
        <v>1.4064E-2</v>
      </c>
      <c r="M951" s="51">
        <v>1.9400000000000001E-3</v>
      </c>
      <c r="N951" s="51">
        <v>1.8780000000000002E-2</v>
      </c>
      <c r="O951" s="52">
        <v>141.91</v>
      </c>
      <c r="P951" s="50">
        <v>1210</v>
      </c>
      <c r="Q951" s="52">
        <v>2135.0899999999997</v>
      </c>
      <c r="R951" s="50">
        <v>6543.3</v>
      </c>
      <c r="S951" s="30">
        <v>99.061999999999998</v>
      </c>
      <c r="T951" s="50">
        <v>7.1680000000000001</v>
      </c>
      <c r="U951" s="50">
        <v>7.1763000000000003</v>
      </c>
      <c r="V951" s="50" t="s">
        <v>379</v>
      </c>
      <c r="W951" s="22" t="s">
        <v>379</v>
      </c>
      <c r="X951" s="22" t="s">
        <v>379</v>
      </c>
    </row>
    <row r="952" spans="1:24" ht="18.75" customHeight="1">
      <c r="A952" s="175">
        <v>43979</v>
      </c>
      <c r="B952" s="50">
        <v>180.2174</v>
      </c>
      <c r="C952" s="50">
        <v>241.58860000000001</v>
      </c>
      <c r="D952" s="50">
        <v>101.25</v>
      </c>
      <c r="E952" s="50">
        <v>28.59</v>
      </c>
      <c r="F952" s="51">
        <v>1.4239999999999999E-3</v>
      </c>
      <c r="G952" s="51">
        <v>1.701E-3</v>
      </c>
      <c r="H952" s="51">
        <v>2.15E-3</v>
      </c>
      <c r="I952" s="51">
        <v>3.3839999999999999E-3</v>
      </c>
      <c r="J952" s="51">
        <v>6.8999999999999999E-3</v>
      </c>
      <c r="K952" s="51">
        <v>5.2529999999999999E-3</v>
      </c>
      <c r="L952" s="51">
        <v>1.4519000000000001E-2</v>
      </c>
      <c r="M952" s="51">
        <v>2.15E-3</v>
      </c>
      <c r="N952" s="51">
        <v>1.8679999999999999E-2</v>
      </c>
      <c r="O952" s="52">
        <v>141.99719999999999</v>
      </c>
      <c r="P952" s="50">
        <v>1210</v>
      </c>
      <c r="Q952" s="52">
        <v>2135.0899999999997</v>
      </c>
      <c r="R952" s="50">
        <v>6543.3</v>
      </c>
      <c r="S952" s="30">
        <v>98.908000000000001</v>
      </c>
      <c r="T952" s="50">
        <v>7.1349999999999998</v>
      </c>
      <c r="U952" s="50">
        <v>7.1445999999999996</v>
      </c>
      <c r="V952" s="50" t="s">
        <v>379</v>
      </c>
      <c r="W952" s="22" t="s">
        <v>379</v>
      </c>
      <c r="X952" s="22" t="s">
        <v>379</v>
      </c>
    </row>
    <row r="953" spans="1:24" ht="18.75" customHeight="1">
      <c r="A953" s="175">
        <v>43978</v>
      </c>
      <c r="B953" s="50">
        <v>180.3673</v>
      </c>
      <c r="C953" s="50">
        <v>241.69659999999999</v>
      </c>
      <c r="D953" s="50">
        <v>101.25</v>
      </c>
      <c r="E953" s="50">
        <v>27.62</v>
      </c>
      <c r="F953" s="51">
        <v>1.3979999999999999E-3</v>
      </c>
      <c r="G953" s="51">
        <v>1.799E-3</v>
      </c>
      <c r="H953" s="51">
        <v>2.202E-3</v>
      </c>
      <c r="I953" s="51">
        <v>3.4780000000000002E-3</v>
      </c>
      <c r="J953" s="51">
        <v>6.8190000000000004E-3</v>
      </c>
      <c r="K953" s="51">
        <v>5.2300000000000003E-3</v>
      </c>
      <c r="L953" s="51">
        <v>1.4399E-2</v>
      </c>
      <c r="M953" s="51">
        <v>2.202E-3</v>
      </c>
      <c r="N953" s="51">
        <v>1.8669999999999999E-2</v>
      </c>
      <c r="O953" s="52">
        <v>142.04230000000001</v>
      </c>
      <c r="P953" s="50">
        <v>1210</v>
      </c>
      <c r="Q953" s="52">
        <v>2135.0899999999997</v>
      </c>
      <c r="R953" s="50">
        <v>6543.3</v>
      </c>
      <c r="S953" s="30">
        <v>99.863</v>
      </c>
      <c r="T953" s="50">
        <v>7.1368</v>
      </c>
      <c r="U953" s="50">
        <v>7.1479999999999997</v>
      </c>
      <c r="V953" s="50" t="s">
        <v>379</v>
      </c>
      <c r="W953" s="22" t="s">
        <v>379</v>
      </c>
      <c r="X953" s="22" t="s">
        <v>379</v>
      </c>
    </row>
    <row r="954" spans="1:24" ht="18.75" customHeight="1">
      <c r="A954" s="175">
        <v>43977</v>
      </c>
      <c r="B954" s="50">
        <v>180.21789999999999</v>
      </c>
      <c r="C954" s="50">
        <v>241.4264</v>
      </c>
      <c r="D954" s="50">
        <v>105.125</v>
      </c>
      <c r="E954" s="50">
        <v>28.01</v>
      </c>
      <c r="F954" s="51">
        <v>1.1689999999999999E-3</v>
      </c>
      <c r="G954" s="51">
        <v>1.717E-3</v>
      </c>
      <c r="H954" s="51">
        <v>2.1220000000000002E-3</v>
      </c>
      <c r="I954" s="51">
        <v>3.4780000000000002E-3</v>
      </c>
      <c r="J954" s="51">
        <v>6.9649999999999998E-3</v>
      </c>
      <c r="K954" s="51">
        <v>5.2760000000000003E-3</v>
      </c>
      <c r="L954" s="51">
        <v>1.4446000000000001E-2</v>
      </c>
      <c r="M954" s="51">
        <v>2.1220000000000002E-3</v>
      </c>
      <c r="N954" s="51">
        <v>1.772E-2</v>
      </c>
      <c r="O954" s="52">
        <v>142.02080000000001</v>
      </c>
      <c r="P954" s="50">
        <v>1210</v>
      </c>
      <c r="Q954" s="52">
        <v>2135.0899999999997</v>
      </c>
      <c r="R954" s="50">
        <v>6543.3</v>
      </c>
      <c r="S954" s="30">
        <v>99.863</v>
      </c>
      <c r="T954" s="50">
        <v>7.1364000000000001</v>
      </c>
      <c r="U954" s="50">
        <v>7.1485000000000003</v>
      </c>
      <c r="V954" s="50" t="s">
        <v>379</v>
      </c>
      <c r="W954" s="22" t="s">
        <v>379</v>
      </c>
      <c r="X954" s="22" t="s">
        <v>379</v>
      </c>
    </row>
    <row r="955" spans="1:24" ht="18.75" customHeight="1">
      <c r="A955" s="175">
        <v>43976</v>
      </c>
      <c r="B955" s="50">
        <v>180.3751</v>
      </c>
      <c r="C955" s="50">
        <v>241.58260000000001</v>
      </c>
      <c r="D955" s="50">
        <v>112.188</v>
      </c>
      <c r="E955" s="50">
        <v>28.16</v>
      </c>
      <c r="F955" s="51">
        <v>1.1440000000000001E-3</v>
      </c>
      <c r="G955" s="51">
        <v>1.676E-3</v>
      </c>
      <c r="H955" s="51">
        <v>2.068E-3</v>
      </c>
      <c r="I955" s="51">
        <v>3.3340000000000002E-3</v>
      </c>
      <c r="J955" s="51">
        <v>6.5909999999999996E-3</v>
      </c>
      <c r="K955" s="51">
        <v>5.0460000000000001E-3</v>
      </c>
      <c r="L955" s="51">
        <v>1.3705E-2</v>
      </c>
      <c r="M955" s="51">
        <v>2.068E-3</v>
      </c>
      <c r="N955" s="51">
        <v>1.677E-2</v>
      </c>
      <c r="O955" s="52">
        <v>142.05090000000001</v>
      </c>
      <c r="P955" s="50">
        <v>1210</v>
      </c>
      <c r="Q955" s="52">
        <v>2135.0899999999997</v>
      </c>
      <c r="R955" s="50">
        <v>6543.3</v>
      </c>
      <c r="S955" s="30">
        <v>99.37</v>
      </c>
      <c r="T955" s="50">
        <v>7.1158000000000001</v>
      </c>
      <c r="U955" s="50">
        <v>7.1325000000000003</v>
      </c>
      <c r="V955" s="50" t="s">
        <v>379</v>
      </c>
      <c r="W955" s="22" t="s">
        <v>379</v>
      </c>
      <c r="X955" s="22" t="s">
        <v>379</v>
      </c>
    </row>
    <row r="956" spans="1:24" ht="18.75" customHeight="1">
      <c r="A956" s="175">
        <v>43973</v>
      </c>
      <c r="B956" s="50">
        <v>180.3751</v>
      </c>
      <c r="C956" s="50">
        <v>241.58260000000001</v>
      </c>
      <c r="D956" s="50">
        <v>112.188</v>
      </c>
      <c r="E956" s="50">
        <v>28.16</v>
      </c>
      <c r="F956" s="51">
        <v>1.1440000000000001E-3</v>
      </c>
      <c r="G956" s="51">
        <v>1.676E-3</v>
      </c>
      <c r="H956" s="51">
        <v>2.068E-3</v>
      </c>
      <c r="I956" s="51">
        <v>3.3340000000000002E-3</v>
      </c>
      <c r="J956" s="51">
        <v>6.5909999999999996E-3</v>
      </c>
      <c r="K956" s="51">
        <v>5.0460000000000001E-3</v>
      </c>
      <c r="L956" s="51">
        <v>1.3705E-2</v>
      </c>
      <c r="M956" s="51">
        <v>2.068E-3</v>
      </c>
      <c r="N956" s="51">
        <v>1.6330000000000001E-2</v>
      </c>
      <c r="O956" s="52">
        <v>142.00129999999999</v>
      </c>
      <c r="P956" s="50">
        <v>1210</v>
      </c>
      <c r="Q956" s="52">
        <v>2135.0899999999997</v>
      </c>
      <c r="R956" s="50">
        <v>6543.3</v>
      </c>
      <c r="S956" s="30">
        <v>99.123999999999995</v>
      </c>
      <c r="T956" s="50">
        <v>7.0934999999999997</v>
      </c>
      <c r="U956" s="50">
        <v>7.1041999999999996</v>
      </c>
      <c r="V956" s="50" t="s">
        <v>379</v>
      </c>
      <c r="W956" s="22" t="s">
        <v>379</v>
      </c>
      <c r="X956" s="22" t="s">
        <v>379</v>
      </c>
    </row>
    <row r="957" spans="1:24" ht="18.75" customHeight="1">
      <c r="A957" s="175">
        <v>43972</v>
      </c>
      <c r="B957" s="50">
        <v>180.38</v>
      </c>
      <c r="C957" s="50">
        <v>242.46379999999999</v>
      </c>
      <c r="D957" s="50">
        <v>112.188</v>
      </c>
      <c r="E957" s="50">
        <v>29.53</v>
      </c>
      <c r="F957" s="51">
        <v>1.0679999999999999E-3</v>
      </c>
      <c r="G957" s="51">
        <v>1.653E-3</v>
      </c>
      <c r="H957" s="51">
        <v>2.1180000000000001E-3</v>
      </c>
      <c r="I957" s="51">
        <v>3.3830000000000002E-3</v>
      </c>
      <c r="J957" s="51">
        <v>6.7200000000000003E-3</v>
      </c>
      <c r="K957" s="51">
        <v>5.1840000000000002E-3</v>
      </c>
      <c r="L957" s="51">
        <v>1.3860000000000001E-2</v>
      </c>
      <c r="M957" s="51">
        <v>2.1180000000000001E-3</v>
      </c>
      <c r="N957" s="51">
        <v>1.66E-2</v>
      </c>
      <c r="O957" s="52">
        <v>141.9812</v>
      </c>
      <c r="P957" s="50">
        <v>1210</v>
      </c>
      <c r="Q957" s="52">
        <v>2135.0899999999997</v>
      </c>
      <c r="R957" s="50">
        <v>6543.3</v>
      </c>
      <c r="S957" s="30">
        <v>99.370999999999995</v>
      </c>
      <c r="T957" s="50">
        <v>7.0990000000000002</v>
      </c>
      <c r="U957" s="50">
        <v>7.1181000000000001</v>
      </c>
      <c r="V957" s="50" t="s">
        <v>379</v>
      </c>
      <c r="W957" s="22" t="s">
        <v>379</v>
      </c>
      <c r="X957" s="22" t="s">
        <v>379</v>
      </c>
    </row>
    <row r="958" spans="1:24" ht="18.75" customHeight="1">
      <c r="A958" s="175">
        <v>43971</v>
      </c>
      <c r="B958" s="50">
        <v>180.05250000000001</v>
      </c>
      <c r="C958" s="50">
        <v>241.51070000000001</v>
      </c>
      <c r="D958" s="50">
        <v>112.188</v>
      </c>
      <c r="E958" s="50">
        <v>27.99</v>
      </c>
      <c r="F958" s="51">
        <v>1.1440000000000001E-3</v>
      </c>
      <c r="G958" s="51">
        <v>1.6329999999999999E-3</v>
      </c>
      <c r="H958" s="51">
        <v>2.117E-3</v>
      </c>
      <c r="I958" s="51">
        <v>3.3830000000000002E-3</v>
      </c>
      <c r="J958" s="51">
        <v>6.8009999999999998E-3</v>
      </c>
      <c r="K958" s="51">
        <v>5.2059999999999997E-3</v>
      </c>
      <c r="L958" s="51">
        <v>1.3978000000000001E-2</v>
      </c>
      <c r="M958" s="51">
        <v>2.117E-3</v>
      </c>
      <c r="N958" s="51">
        <v>1.6830000000000001E-2</v>
      </c>
      <c r="O958" s="52">
        <v>141.9872</v>
      </c>
      <c r="P958" s="50">
        <v>1210</v>
      </c>
      <c r="Q958" s="52">
        <v>2135.0899999999997</v>
      </c>
      <c r="R958" s="50">
        <v>6543.3</v>
      </c>
      <c r="S958" s="30">
        <v>99.665000000000006</v>
      </c>
      <c r="T958" s="50">
        <v>7.1096000000000004</v>
      </c>
      <c r="U958" s="50">
        <v>7.1185999999999998</v>
      </c>
      <c r="V958" s="50" t="s">
        <v>379</v>
      </c>
      <c r="W958" s="22" t="s">
        <v>379</v>
      </c>
      <c r="X958" s="22" t="s">
        <v>379</v>
      </c>
    </row>
    <row r="959" spans="1:24" ht="18.75" customHeight="1">
      <c r="A959" s="175">
        <v>43970</v>
      </c>
      <c r="B959" s="50">
        <v>179.4589</v>
      </c>
      <c r="C959" s="50">
        <v>241.03190000000001</v>
      </c>
      <c r="D959" s="50">
        <v>112.188</v>
      </c>
      <c r="E959" s="50">
        <v>30.53</v>
      </c>
      <c r="F959" s="51">
        <v>1.1440000000000001E-3</v>
      </c>
      <c r="G959" s="51">
        <v>1.652E-3</v>
      </c>
      <c r="H959" s="51">
        <v>2.0639999999999999E-3</v>
      </c>
      <c r="I959" s="51">
        <v>3.32E-3</v>
      </c>
      <c r="J959" s="51">
        <v>6.8820000000000001E-3</v>
      </c>
      <c r="K959" s="51">
        <v>5.2059999999999997E-3</v>
      </c>
      <c r="L959" s="51">
        <v>1.4089000000000001E-2</v>
      </c>
      <c r="M959" s="51">
        <v>2.0639999999999999E-3</v>
      </c>
      <c r="N959" s="51">
        <v>1.635E-2</v>
      </c>
      <c r="O959" s="52">
        <v>141.959</v>
      </c>
      <c r="P959" s="50">
        <v>1210</v>
      </c>
      <c r="Q959" s="52">
        <v>2135.0899999999997</v>
      </c>
      <c r="R959" s="50">
        <v>6543.3</v>
      </c>
      <c r="S959" s="30">
        <v>100.402</v>
      </c>
      <c r="T959" s="50">
        <v>7.1018999999999997</v>
      </c>
      <c r="U959" s="50">
        <v>7.1338999999999997</v>
      </c>
      <c r="V959" s="50" t="s">
        <v>379</v>
      </c>
      <c r="W959" s="22" t="s">
        <v>379</v>
      </c>
      <c r="X959" s="22" t="s">
        <v>379</v>
      </c>
    </row>
    <row r="960" spans="1:24" ht="18.75" customHeight="1">
      <c r="A960" s="175">
        <v>43969</v>
      </c>
      <c r="B960" s="50">
        <v>178.74549999999999</v>
      </c>
      <c r="C960" s="50">
        <v>240.41900000000001</v>
      </c>
      <c r="D960" s="50">
        <v>116.875</v>
      </c>
      <c r="E960" s="50">
        <v>29.3</v>
      </c>
      <c r="F960" s="51">
        <v>1.042E-3</v>
      </c>
      <c r="G960" s="51">
        <v>1.7719999999999999E-3</v>
      </c>
      <c r="H960" s="51">
        <v>2.2729999999999998E-3</v>
      </c>
      <c r="I960" s="51">
        <v>3.702E-3</v>
      </c>
      <c r="J960" s="51">
        <v>7.2570000000000004E-3</v>
      </c>
      <c r="K960" s="51">
        <v>5.574E-3</v>
      </c>
      <c r="L960" s="51">
        <v>1.4364999999999999E-2</v>
      </c>
      <c r="M960" s="51">
        <v>2.2729999999999998E-3</v>
      </c>
      <c r="N960" s="51">
        <v>1.636E-2</v>
      </c>
      <c r="O960" s="52">
        <v>141.89580000000001</v>
      </c>
      <c r="P960" s="50">
        <v>1210</v>
      </c>
      <c r="Q960" s="52">
        <v>2135.0899999999997</v>
      </c>
      <c r="R960" s="50">
        <v>6543.3</v>
      </c>
      <c r="S960" s="30">
        <v>100.46599999999999</v>
      </c>
      <c r="T960" s="50">
        <v>7.0956999999999999</v>
      </c>
      <c r="U960" s="50">
        <v>7.11</v>
      </c>
      <c r="V960" s="50" t="s">
        <v>379</v>
      </c>
      <c r="W960" s="22" t="s">
        <v>379</v>
      </c>
      <c r="X960" s="22" t="s">
        <v>379</v>
      </c>
    </row>
    <row r="961" spans="1:24" ht="18.75" customHeight="1">
      <c r="A961" s="175">
        <v>43966</v>
      </c>
      <c r="B961" s="50">
        <v>179.2833</v>
      </c>
      <c r="C961" s="50">
        <v>240.56219999999999</v>
      </c>
      <c r="D961" s="50">
        <v>116.875</v>
      </c>
      <c r="E961" s="50">
        <v>31.89</v>
      </c>
      <c r="F961" s="51">
        <v>9.9099999999999991E-4</v>
      </c>
      <c r="G961" s="51">
        <v>1.451E-3</v>
      </c>
      <c r="H961" s="51">
        <v>1.8259999999999999E-3</v>
      </c>
      <c r="I961" s="51">
        <v>3.0820000000000001E-3</v>
      </c>
      <c r="J961" s="51">
        <v>6.4279999999999997E-3</v>
      </c>
      <c r="K961" s="51">
        <v>4.8630000000000001E-3</v>
      </c>
      <c r="L961" s="51">
        <v>1.3266E-2</v>
      </c>
      <c r="M961" s="51">
        <v>1.8259999999999999E-3</v>
      </c>
      <c r="N961" s="51">
        <v>1.5810000000000001E-2</v>
      </c>
      <c r="O961" s="52">
        <v>141.8348</v>
      </c>
      <c r="P961" s="50">
        <v>1210</v>
      </c>
      <c r="Q961" s="52">
        <v>2135.0899999999997</v>
      </c>
      <c r="R961" s="50">
        <v>6543.3</v>
      </c>
      <c r="S961" s="30">
        <v>100.242</v>
      </c>
      <c r="T961" s="50">
        <v>7.0926</v>
      </c>
      <c r="U961" s="50">
        <v>7.1120999999999999</v>
      </c>
      <c r="V961" s="50" t="s">
        <v>379</v>
      </c>
      <c r="W961" s="22" t="s">
        <v>379</v>
      </c>
      <c r="X961" s="22" t="s">
        <v>379</v>
      </c>
    </row>
    <row r="962" spans="1:24" ht="18.75" customHeight="1">
      <c r="A962" s="175">
        <v>43965</v>
      </c>
      <c r="B962" s="50">
        <v>179.23089999999999</v>
      </c>
      <c r="C962" s="50">
        <v>240.34700000000001</v>
      </c>
      <c r="D962" s="50">
        <v>116.875</v>
      </c>
      <c r="E962" s="50">
        <v>32.61</v>
      </c>
      <c r="F962" s="51">
        <v>1.093E-3</v>
      </c>
      <c r="G962" s="51">
        <v>1.47E-3</v>
      </c>
      <c r="H962" s="51">
        <v>1.877E-3</v>
      </c>
      <c r="I962" s="51">
        <v>3.0509999999999999E-3</v>
      </c>
      <c r="J962" s="51">
        <v>6.2179999999999996E-3</v>
      </c>
      <c r="K962" s="51">
        <v>4.7710000000000001E-3</v>
      </c>
      <c r="L962" s="51">
        <v>1.2909E-2</v>
      </c>
      <c r="M962" s="51">
        <v>1.877E-3</v>
      </c>
      <c r="N962" s="51">
        <v>1.592E-2</v>
      </c>
      <c r="O962" s="52">
        <v>141.83260000000001</v>
      </c>
      <c r="P962" s="50">
        <v>1210</v>
      </c>
      <c r="Q962" s="52">
        <v>2135.0899999999997</v>
      </c>
      <c r="R962" s="50">
        <v>6543.3</v>
      </c>
      <c r="S962" s="30">
        <v>99.933000000000007</v>
      </c>
      <c r="T962" s="50">
        <v>7.0834999999999999</v>
      </c>
      <c r="U962" s="50">
        <v>7.1066000000000003</v>
      </c>
      <c r="V962" s="50" t="s">
        <v>379</v>
      </c>
      <c r="W962" s="22" t="s">
        <v>379</v>
      </c>
      <c r="X962" s="22" t="s">
        <v>379</v>
      </c>
    </row>
    <row r="963" spans="1:24" ht="18.75" customHeight="1">
      <c r="A963" s="175">
        <v>43964</v>
      </c>
      <c r="B963" s="50">
        <v>178.96770000000001</v>
      </c>
      <c r="C963" s="50">
        <v>240.4821</v>
      </c>
      <c r="D963" s="50">
        <v>116.875</v>
      </c>
      <c r="E963" s="50">
        <v>35.28</v>
      </c>
      <c r="F963" s="51">
        <v>1.093E-3</v>
      </c>
      <c r="G963" s="51">
        <v>1.5889999999999999E-3</v>
      </c>
      <c r="H963" s="51">
        <v>2.0339999999999998E-3</v>
      </c>
      <c r="I963" s="51">
        <v>3.1619999999999999E-3</v>
      </c>
      <c r="J963" s="51">
        <v>6.5250000000000004E-3</v>
      </c>
      <c r="K963" s="51">
        <v>4.9769999999999997E-3</v>
      </c>
      <c r="L963" s="51">
        <v>1.3450999999999999E-2</v>
      </c>
      <c r="M963" s="51">
        <v>2.0339999999999998E-3</v>
      </c>
      <c r="N963" s="51">
        <v>1.592E-2</v>
      </c>
      <c r="O963" s="52">
        <v>141.85040000000001</v>
      </c>
      <c r="P963" s="50">
        <v>1210</v>
      </c>
      <c r="Q963" s="52">
        <v>2135.0899999999997</v>
      </c>
      <c r="R963" s="50">
        <v>6543.3</v>
      </c>
      <c r="S963" s="30">
        <v>100.236</v>
      </c>
      <c r="T963" s="50">
        <v>7.0987</v>
      </c>
      <c r="U963" s="50">
        <v>7.1052</v>
      </c>
      <c r="V963" s="50" t="s">
        <v>379</v>
      </c>
      <c r="W963" s="22" t="s">
        <v>379</v>
      </c>
      <c r="X963" s="22" t="s">
        <v>379</v>
      </c>
    </row>
    <row r="964" spans="1:24" ht="18.75" customHeight="1">
      <c r="A964" s="175">
        <v>43963</v>
      </c>
      <c r="B964" s="50">
        <v>178.72540000000001</v>
      </c>
      <c r="C964" s="50">
        <v>240.43879999999999</v>
      </c>
      <c r="D964" s="50">
        <v>116.875</v>
      </c>
      <c r="E964" s="50">
        <v>33.04</v>
      </c>
      <c r="F964" s="51">
        <v>1.1950000000000001E-3</v>
      </c>
      <c r="G964" s="51">
        <v>1.5889999999999999E-3</v>
      </c>
      <c r="H964" s="51">
        <v>2.0339999999999998E-3</v>
      </c>
      <c r="I964" s="51">
        <v>3.2420000000000001E-3</v>
      </c>
      <c r="J964" s="51">
        <v>6.6509999999999998E-3</v>
      </c>
      <c r="K964" s="51">
        <v>5.1370000000000001E-3</v>
      </c>
      <c r="L964" s="51">
        <v>1.3698E-2</v>
      </c>
      <c r="M964" s="51">
        <v>2.0339999999999998E-3</v>
      </c>
      <c r="N964" s="51">
        <v>1.5869999999999999E-2</v>
      </c>
      <c r="O964" s="52">
        <v>141.8852</v>
      </c>
      <c r="P964" s="50">
        <v>1210</v>
      </c>
      <c r="Q964" s="52">
        <v>2135.0899999999997</v>
      </c>
      <c r="R964" s="50">
        <v>6543.3</v>
      </c>
      <c r="S964" s="30">
        <v>99.733999999999995</v>
      </c>
      <c r="T964" s="50">
        <v>7.0742000000000003</v>
      </c>
      <c r="U964" s="50">
        <v>7.0933999999999999</v>
      </c>
      <c r="V964" s="50" t="s">
        <v>379</v>
      </c>
      <c r="W964" s="22" t="s">
        <v>379</v>
      </c>
      <c r="X964" s="22" t="s">
        <v>379</v>
      </c>
    </row>
    <row r="965" spans="1:24" ht="18.75" customHeight="1">
      <c r="A965" s="175">
        <v>43962</v>
      </c>
      <c r="B965" s="50">
        <v>178.2647</v>
      </c>
      <c r="C965" s="50">
        <v>239.49469999999999</v>
      </c>
      <c r="D965" s="50">
        <v>116.875</v>
      </c>
      <c r="E965" s="50">
        <v>27.57</v>
      </c>
      <c r="F965" s="51">
        <v>1.042E-3</v>
      </c>
      <c r="G965" s="51">
        <v>1.7470000000000001E-3</v>
      </c>
      <c r="H965" s="51">
        <v>2.232E-3</v>
      </c>
      <c r="I965" s="51">
        <v>3.5119999999999999E-3</v>
      </c>
      <c r="J965" s="51">
        <v>7.0990000000000003E-3</v>
      </c>
      <c r="K965" s="51">
        <v>5.5040000000000002E-3</v>
      </c>
      <c r="L965" s="51">
        <v>1.4160000000000001E-2</v>
      </c>
      <c r="M965" s="51">
        <v>2.232E-3</v>
      </c>
      <c r="N965" s="51">
        <v>1.6E-2</v>
      </c>
      <c r="O965" s="52">
        <v>141.84389999999999</v>
      </c>
      <c r="P965" s="50">
        <v>1210</v>
      </c>
      <c r="Q965" s="52">
        <v>2135.0899999999997</v>
      </c>
      <c r="R965" s="50">
        <v>6543.3</v>
      </c>
      <c r="S965" s="30">
        <v>99.888999999999996</v>
      </c>
      <c r="T965" s="50">
        <v>7.0842000000000001</v>
      </c>
      <c r="U965" s="50">
        <v>7.0922000000000001</v>
      </c>
      <c r="V965" s="50" t="s">
        <v>379</v>
      </c>
      <c r="W965" s="22" t="s">
        <v>379</v>
      </c>
      <c r="X965" s="22" t="s">
        <v>379</v>
      </c>
    </row>
    <row r="966" spans="1:24" ht="18.75" customHeight="1">
      <c r="A966" s="175">
        <v>43959</v>
      </c>
      <c r="B966" s="50">
        <v>178.3938</v>
      </c>
      <c r="C966" s="50">
        <v>237.78550000000001</v>
      </c>
      <c r="D966" s="50">
        <v>120</v>
      </c>
      <c r="E966" s="50">
        <v>27.98</v>
      </c>
      <c r="F966" s="51">
        <v>9.41E-4</v>
      </c>
      <c r="G966" s="51">
        <v>1.5679999999999999E-3</v>
      </c>
      <c r="H966" s="51">
        <v>2.1519999999999998E-3</v>
      </c>
      <c r="I966" s="51">
        <v>3.3379999999999998E-3</v>
      </c>
      <c r="J966" s="51">
        <v>6.8310000000000003E-3</v>
      </c>
      <c r="K966" s="51">
        <v>5.3200000000000001E-3</v>
      </c>
      <c r="L966" s="51">
        <v>1.3828E-2</v>
      </c>
      <c r="M966" s="51">
        <v>2.1519999999999998E-3</v>
      </c>
      <c r="N966" s="51">
        <v>1.558E-2</v>
      </c>
      <c r="O966" s="52">
        <v>141.81870000000001</v>
      </c>
      <c r="P966" s="50">
        <v>1210</v>
      </c>
      <c r="Q966" s="52">
        <v>2135.0899999999997</v>
      </c>
      <c r="R966" s="50">
        <v>6543.3</v>
      </c>
      <c r="S966" s="30">
        <v>100.09099999999999</v>
      </c>
      <c r="T966" s="50">
        <v>7.1045999999999996</v>
      </c>
      <c r="U966" s="50">
        <v>7.1296999999999997</v>
      </c>
      <c r="V966" s="50" t="s">
        <v>379</v>
      </c>
      <c r="W966" s="22" t="s">
        <v>379</v>
      </c>
      <c r="X966" s="22" t="s">
        <v>379</v>
      </c>
    </row>
    <row r="967" spans="1:24" ht="18.75" customHeight="1">
      <c r="A967" s="175">
        <v>43958</v>
      </c>
      <c r="B967" s="50">
        <v>178.62350000000001</v>
      </c>
      <c r="C967" s="50">
        <v>237.07820000000001</v>
      </c>
      <c r="D967" s="50">
        <v>120</v>
      </c>
      <c r="E967" s="50">
        <v>31.44</v>
      </c>
      <c r="F967" s="51">
        <v>8.3900000000000001E-4</v>
      </c>
      <c r="G967" s="51">
        <v>1.3879999999999999E-3</v>
      </c>
      <c r="H967" s="51">
        <v>1.913E-3</v>
      </c>
      <c r="I967" s="51">
        <v>3.0539999999999999E-3</v>
      </c>
      <c r="J967" s="51">
        <v>6.4089999999999998E-3</v>
      </c>
      <c r="K967" s="51">
        <v>4.9769999999999997E-3</v>
      </c>
      <c r="L967" s="51">
        <v>1.329E-2</v>
      </c>
      <c r="M967" s="51">
        <v>1.913E-3</v>
      </c>
      <c r="N967" s="51">
        <v>1.5520000000000001E-2</v>
      </c>
      <c r="O967" s="52">
        <v>141.52780000000001</v>
      </c>
      <c r="P967" s="50">
        <v>1210</v>
      </c>
      <c r="Q967" s="52">
        <v>2135.0899999999997</v>
      </c>
      <c r="R967" s="50">
        <v>6543.3</v>
      </c>
      <c r="S967" s="30">
        <v>99.709000000000003</v>
      </c>
      <c r="T967" s="50">
        <v>7.0632999999999999</v>
      </c>
      <c r="U967" s="50">
        <v>7.1226000000000003</v>
      </c>
      <c r="V967" s="50" t="s">
        <v>379</v>
      </c>
      <c r="W967" s="22" t="s">
        <v>379</v>
      </c>
      <c r="X967" s="22" t="s">
        <v>379</v>
      </c>
    </row>
    <row r="968" spans="1:24" ht="18.75" customHeight="1">
      <c r="A968" s="175">
        <v>43957</v>
      </c>
      <c r="B968" s="50">
        <v>178.0008</v>
      </c>
      <c r="C968" s="50">
        <v>236.4119</v>
      </c>
      <c r="D968" s="50">
        <v>119.625</v>
      </c>
      <c r="E968" s="50">
        <v>34.119999999999997</v>
      </c>
      <c r="F968" s="51">
        <v>1.0679999999999999E-3</v>
      </c>
      <c r="G968" s="51">
        <v>1.784E-3</v>
      </c>
      <c r="H968" s="51">
        <v>2.4199999999999998E-3</v>
      </c>
      <c r="I968" s="51">
        <v>3.718E-3</v>
      </c>
      <c r="J968" s="51">
        <v>7.0299999999999998E-3</v>
      </c>
      <c r="K968" s="51">
        <v>5.6629999999999996E-3</v>
      </c>
      <c r="L968" s="51">
        <v>1.3937E-2</v>
      </c>
      <c r="M968" s="51">
        <v>2.4199999999999998E-3</v>
      </c>
      <c r="N968" s="51">
        <v>1.486E-2</v>
      </c>
      <c r="O968" s="52">
        <v>141.51339999999999</v>
      </c>
      <c r="P968" s="50">
        <v>1210</v>
      </c>
      <c r="Q968" s="52">
        <v>2135.0899999999997</v>
      </c>
      <c r="R968" s="50">
        <v>6543.3</v>
      </c>
      <c r="S968" s="30">
        <v>99.483999999999995</v>
      </c>
      <c r="T968" s="50">
        <v>7.0632999999999999</v>
      </c>
      <c r="U968" s="50">
        <v>7.1304999999999996</v>
      </c>
      <c r="V968" s="50" t="s">
        <v>379</v>
      </c>
      <c r="W968" s="22" t="s">
        <v>379</v>
      </c>
      <c r="X968" s="22" t="s">
        <v>379</v>
      </c>
    </row>
    <row r="969" spans="1:24" ht="18.75" customHeight="1">
      <c r="A969" s="175">
        <v>43956</v>
      </c>
      <c r="B969" s="50">
        <v>178.3013</v>
      </c>
      <c r="C969" s="50">
        <v>235.96</v>
      </c>
      <c r="D969" s="50">
        <v>119.625</v>
      </c>
      <c r="E969" s="50">
        <v>33.61</v>
      </c>
      <c r="F969" s="51">
        <v>9.6599999999999995E-4</v>
      </c>
      <c r="G969" s="51">
        <v>1.882E-3</v>
      </c>
      <c r="H969" s="51">
        <v>2.4729999999999999E-3</v>
      </c>
      <c r="I969" s="51">
        <v>3.7499999999999999E-3</v>
      </c>
      <c r="J969" s="51">
        <v>6.6189999999999999E-3</v>
      </c>
      <c r="K969" s="51">
        <v>5.411E-3</v>
      </c>
      <c r="L969" s="51">
        <v>1.332E-2</v>
      </c>
      <c r="M969" s="51">
        <v>2.4729999999999999E-3</v>
      </c>
      <c r="N969" s="51">
        <v>1.44E-2</v>
      </c>
      <c r="O969" s="52">
        <v>141.47120000000001</v>
      </c>
      <c r="P969" s="50">
        <v>1210</v>
      </c>
      <c r="Q969" s="52">
        <v>2135.0899999999997</v>
      </c>
      <c r="R969" s="50">
        <v>6543.3</v>
      </c>
      <c r="S969" s="30">
        <v>99.078999999999994</v>
      </c>
      <c r="T969" s="50">
        <v>7.0632999999999999</v>
      </c>
      <c r="U969" s="50">
        <v>7.1349</v>
      </c>
      <c r="V969" s="50" t="s">
        <v>379</v>
      </c>
      <c r="W969" s="22" t="s">
        <v>379</v>
      </c>
      <c r="X969" s="22" t="s">
        <v>379</v>
      </c>
    </row>
    <row r="970" spans="1:24" ht="18.75" customHeight="1">
      <c r="A970" s="175">
        <v>43955</v>
      </c>
      <c r="B970" s="50">
        <v>178.42449999999999</v>
      </c>
      <c r="C970" s="50">
        <v>235.92840000000001</v>
      </c>
      <c r="D970" s="50">
        <v>119.625</v>
      </c>
      <c r="E970" s="50">
        <v>35.97</v>
      </c>
      <c r="F970" s="51">
        <v>9.9099999999999991E-4</v>
      </c>
      <c r="G970" s="51">
        <v>1.8220000000000001E-3</v>
      </c>
      <c r="H970" s="51">
        <v>2.4199999999999998E-3</v>
      </c>
      <c r="I970" s="51">
        <v>3.6389999999999999E-3</v>
      </c>
      <c r="J970" s="51">
        <v>6.3359999999999996E-3</v>
      </c>
      <c r="K970" s="51">
        <v>5.2509999999999996E-3</v>
      </c>
      <c r="L970" s="51">
        <v>1.2765E-2</v>
      </c>
      <c r="M970" s="51">
        <v>2.4199999999999998E-3</v>
      </c>
      <c r="N970" s="51">
        <v>1.44E-2</v>
      </c>
      <c r="O970" s="52">
        <v>141.4572</v>
      </c>
      <c r="P970" s="50">
        <v>1210</v>
      </c>
      <c r="Q970" s="52">
        <v>2135.0899999999997</v>
      </c>
      <c r="R970" s="50">
        <v>6543.3</v>
      </c>
      <c r="S970" s="30">
        <v>99.016000000000005</v>
      </c>
      <c r="T970" s="50">
        <v>7.0632999999999999</v>
      </c>
      <c r="U970" s="50">
        <v>7.0816999999999997</v>
      </c>
      <c r="V970" s="50" t="s">
        <v>379</v>
      </c>
      <c r="W970" s="22" t="s">
        <v>379</v>
      </c>
      <c r="X970" s="22" t="s">
        <v>379</v>
      </c>
    </row>
    <row r="971" spans="1:24" ht="18.75" customHeight="1">
      <c r="A971" s="175">
        <v>43952</v>
      </c>
      <c r="B971" s="50">
        <v>178.49160000000001</v>
      </c>
      <c r="C971" s="50">
        <v>236.4513</v>
      </c>
      <c r="D971" s="50">
        <v>119.625</v>
      </c>
      <c r="E971" s="50">
        <v>37.19</v>
      </c>
      <c r="F971" s="51">
        <v>9.9099999999999991E-4</v>
      </c>
      <c r="G971" s="51">
        <v>1.9E-3</v>
      </c>
      <c r="H971" s="51">
        <v>2.3670000000000002E-3</v>
      </c>
      <c r="I971" s="51">
        <v>3.4970000000000001E-3</v>
      </c>
      <c r="J971" s="51">
        <v>6.1180000000000002E-3</v>
      </c>
      <c r="K971" s="51">
        <v>5.1139999999999996E-3</v>
      </c>
      <c r="L971" s="51">
        <v>1.2486000000000001E-2</v>
      </c>
      <c r="M971" s="51">
        <v>2.3670000000000002E-3</v>
      </c>
      <c r="N971" s="51">
        <v>1.44E-2</v>
      </c>
      <c r="O971" s="52">
        <v>141.4376</v>
      </c>
      <c r="P971" s="50">
        <v>1210</v>
      </c>
      <c r="Q971" s="52">
        <v>2205.29</v>
      </c>
      <c r="R971" s="50">
        <v>6641.5</v>
      </c>
      <c r="S971" s="30">
        <v>99.564999999999998</v>
      </c>
      <c r="T971" s="50">
        <v>7.0768000000000004</v>
      </c>
      <c r="U971" s="50">
        <v>7.0731000000000002</v>
      </c>
      <c r="V971" s="50" t="s">
        <v>379</v>
      </c>
      <c r="W971" s="22" t="s">
        <v>379</v>
      </c>
      <c r="X971" s="22" t="s">
        <v>379</v>
      </c>
    </row>
    <row r="972" spans="1:24" ht="18.75" customHeight="1">
      <c r="A972" s="175">
        <v>43951</v>
      </c>
      <c r="B972" s="50">
        <v>178.56290000000001</v>
      </c>
      <c r="C972" s="50">
        <v>236.29640000000001</v>
      </c>
      <c r="D972" s="50">
        <v>119.625</v>
      </c>
      <c r="E972" s="50">
        <v>34.15</v>
      </c>
      <c r="F972" s="51">
        <v>7.8799999999999996E-4</v>
      </c>
      <c r="G972" s="51">
        <v>1.9559999999999998E-3</v>
      </c>
      <c r="H972" s="51">
        <v>2.447E-3</v>
      </c>
      <c r="I972" s="51">
        <v>3.6240000000000001E-3</v>
      </c>
      <c r="J972" s="51">
        <v>6.3930000000000002E-3</v>
      </c>
      <c r="K972" s="51">
        <v>5.3420000000000004E-3</v>
      </c>
      <c r="L972" s="51">
        <v>1.2848E-2</v>
      </c>
      <c r="M972" s="51">
        <v>2.447E-3</v>
      </c>
      <c r="N972" s="51">
        <v>1.44E-2</v>
      </c>
      <c r="O972" s="52">
        <v>141.3355</v>
      </c>
      <c r="P972" s="50">
        <v>1210</v>
      </c>
      <c r="Q972" s="52">
        <v>2205.29</v>
      </c>
      <c r="R972" s="50">
        <v>6641.5</v>
      </c>
      <c r="S972" s="30">
        <v>99.864999999999995</v>
      </c>
      <c r="T972" s="50">
        <v>7.0796000000000001</v>
      </c>
      <c r="U972" s="50">
        <v>7.0884</v>
      </c>
      <c r="V972" s="50" t="s">
        <v>379</v>
      </c>
      <c r="W972" s="22" t="s">
        <v>379</v>
      </c>
      <c r="X972" s="22" t="s">
        <v>379</v>
      </c>
    </row>
    <row r="973" spans="1:24" ht="18.75" customHeight="1">
      <c r="A973" s="175">
        <v>43950</v>
      </c>
      <c r="B973" s="50">
        <v>178.55950000000001</v>
      </c>
      <c r="C973" s="50">
        <v>236.1626</v>
      </c>
      <c r="D973" s="50">
        <v>119.625</v>
      </c>
      <c r="E973" s="50">
        <v>31.23</v>
      </c>
      <c r="F973" s="51">
        <v>7.8799999999999996E-4</v>
      </c>
      <c r="G973" s="51">
        <v>2.0140000000000002E-3</v>
      </c>
      <c r="H973" s="51">
        <v>2.526E-3</v>
      </c>
      <c r="I973" s="51">
        <v>3.6709999999999998E-3</v>
      </c>
      <c r="J973" s="51">
        <v>6.2690000000000003E-3</v>
      </c>
      <c r="K973" s="51">
        <v>5.2729999999999999E-3</v>
      </c>
      <c r="L973" s="51">
        <v>1.2499E-2</v>
      </c>
      <c r="M973" s="51">
        <v>2.526E-3</v>
      </c>
      <c r="N973" s="51">
        <v>1.389E-2</v>
      </c>
      <c r="O973" s="52">
        <v>141.245</v>
      </c>
      <c r="P973" s="50">
        <v>1210</v>
      </c>
      <c r="Q973" s="52">
        <v>2205.29</v>
      </c>
      <c r="R973" s="50">
        <v>6641.5</v>
      </c>
      <c r="S973" s="30">
        <v>100.041</v>
      </c>
      <c r="T973" s="50">
        <v>7.0872999999999999</v>
      </c>
      <c r="U973" s="50">
        <v>7.0926</v>
      </c>
      <c r="V973" s="50" t="s">
        <v>379</v>
      </c>
      <c r="W973" s="22" t="s">
        <v>379</v>
      </c>
      <c r="X973" s="22" t="s">
        <v>379</v>
      </c>
    </row>
    <row r="974" spans="1:24" ht="18.75" customHeight="1">
      <c r="A974" s="175">
        <v>43949</v>
      </c>
      <c r="B974" s="50">
        <v>178.64750000000001</v>
      </c>
      <c r="C974" s="50">
        <v>235.15969999999999</v>
      </c>
      <c r="D974" s="50">
        <v>119.625</v>
      </c>
      <c r="E974" s="50">
        <v>33.57</v>
      </c>
      <c r="F974" s="51">
        <v>8.6399999999999997E-4</v>
      </c>
      <c r="G974" s="51">
        <v>2.1120000000000002E-3</v>
      </c>
      <c r="H974" s="51">
        <v>2.6589999999999999E-3</v>
      </c>
      <c r="I974" s="51">
        <v>3.7499999999999999E-3</v>
      </c>
      <c r="J974" s="51">
        <v>6.1289999999999999E-3</v>
      </c>
      <c r="K974" s="51">
        <v>5.1910000000000003E-3</v>
      </c>
      <c r="L974" s="51">
        <v>1.2042000000000001E-2</v>
      </c>
      <c r="M974" s="51">
        <v>2.6589999999999999E-3</v>
      </c>
      <c r="N974" s="51">
        <v>1.409E-2</v>
      </c>
      <c r="O974" s="52">
        <v>141.01329999999999</v>
      </c>
      <c r="P974" s="50">
        <v>1210</v>
      </c>
      <c r="Q974" s="52">
        <v>2205.29</v>
      </c>
      <c r="R974" s="50">
        <v>6641.5</v>
      </c>
      <c r="S974" s="30">
        <v>100.38</v>
      </c>
      <c r="T974" s="50">
        <v>7.0819000000000001</v>
      </c>
      <c r="U974" s="50">
        <v>7.0903999999999998</v>
      </c>
      <c r="V974" s="50" t="s">
        <v>379</v>
      </c>
      <c r="W974" s="22" t="s">
        <v>379</v>
      </c>
      <c r="X974" s="22" t="s">
        <v>379</v>
      </c>
    </row>
    <row r="975" spans="1:24" ht="18.75" customHeight="1">
      <c r="A975" s="175">
        <v>43948</v>
      </c>
      <c r="B975" s="50">
        <v>178.31299999999999</v>
      </c>
      <c r="C975" s="50">
        <v>234.7473</v>
      </c>
      <c r="D975" s="50">
        <v>121.625</v>
      </c>
      <c r="E975" s="50">
        <v>33.29</v>
      </c>
      <c r="F975" s="51">
        <v>9.1500000000000001E-4</v>
      </c>
      <c r="G975" s="51">
        <v>2.2230000000000001E-3</v>
      </c>
      <c r="H975" s="51">
        <v>2.8709999999999999E-3</v>
      </c>
      <c r="I975" s="51">
        <v>4.0369999999999998E-3</v>
      </c>
      <c r="J975" s="51">
        <v>6.6049999999999998E-3</v>
      </c>
      <c r="K975" s="51">
        <v>5.6049999999999997E-3</v>
      </c>
      <c r="L975" s="51">
        <v>1.2557E-2</v>
      </c>
      <c r="M975" s="51">
        <v>2.8709999999999999E-3</v>
      </c>
      <c r="N975" s="51">
        <v>1.447E-2</v>
      </c>
      <c r="O975" s="52">
        <v>140.8964</v>
      </c>
      <c r="P975" s="50">
        <v>1210</v>
      </c>
      <c r="Q975" s="52">
        <v>2205.29</v>
      </c>
      <c r="R975" s="50">
        <v>6641.5</v>
      </c>
      <c r="S975" s="30">
        <v>100.43300000000001</v>
      </c>
      <c r="T975" s="50">
        <v>7.0667</v>
      </c>
      <c r="U975" s="50">
        <v>7.0941000000000001</v>
      </c>
      <c r="V975" s="50" t="s">
        <v>379</v>
      </c>
      <c r="W975" s="22" t="s">
        <v>379</v>
      </c>
      <c r="X975" s="22" t="s">
        <v>379</v>
      </c>
    </row>
    <row r="976" spans="1:24" ht="18.75" customHeight="1">
      <c r="A976" s="175">
        <v>43945</v>
      </c>
      <c r="B976" s="50">
        <v>178.6018</v>
      </c>
      <c r="C976" s="50">
        <v>234.10310000000001</v>
      </c>
      <c r="D976" s="50">
        <v>125.375</v>
      </c>
      <c r="E976" s="50">
        <v>35.93</v>
      </c>
      <c r="F976" s="51">
        <v>9.9099999999999991E-4</v>
      </c>
      <c r="G976" s="51">
        <v>2.245E-3</v>
      </c>
      <c r="H976" s="51">
        <v>2.712E-3</v>
      </c>
      <c r="I976" s="51">
        <v>3.7339999999999999E-3</v>
      </c>
      <c r="J976" s="51">
        <v>6.0080000000000003E-3</v>
      </c>
      <c r="K976" s="51">
        <v>5.169E-3</v>
      </c>
      <c r="L976" s="51">
        <v>1.1696E-2</v>
      </c>
      <c r="M976" s="51">
        <v>2.712E-3</v>
      </c>
      <c r="N976" s="51">
        <v>1.4200000000000001E-2</v>
      </c>
      <c r="O976" s="52">
        <v>140.8159</v>
      </c>
      <c r="P976" s="50">
        <v>1210</v>
      </c>
      <c r="Q976" s="52">
        <v>2205.29</v>
      </c>
      <c r="R976" s="50">
        <v>6641.5</v>
      </c>
      <c r="S976" s="30">
        <v>100.38800000000001</v>
      </c>
      <c r="T976" s="50">
        <v>7.0841000000000003</v>
      </c>
      <c r="U976" s="50">
        <v>7.1007999999999996</v>
      </c>
      <c r="V976" s="50" t="s">
        <v>379</v>
      </c>
      <c r="W976" s="22" t="s">
        <v>379</v>
      </c>
      <c r="X976" s="22" t="s">
        <v>379</v>
      </c>
    </row>
    <row r="977" spans="1:24" ht="18.75" customHeight="1">
      <c r="A977" s="175">
        <v>43944</v>
      </c>
      <c r="B977" s="50">
        <v>178.55969999999999</v>
      </c>
      <c r="C977" s="50">
        <v>233.99610000000001</v>
      </c>
      <c r="D977" s="50">
        <v>122.625</v>
      </c>
      <c r="E977" s="50">
        <v>41.38</v>
      </c>
      <c r="F977" s="51">
        <v>9.6599999999999995E-4</v>
      </c>
      <c r="G977" s="51">
        <v>2.1909999999999998E-3</v>
      </c>
      <c r="H977" s="51">
        <v>2.6849999999999999E-3</v>
      </c>
      <c r="I977" s="51">
        <v>3.689E-3</v>
      </c>
      <c r="J977" s="51">
        <v>6.0150000000000004E-3</v>
      </c>
      <c r="K977" s="51">
        <v>5.1019999999999998E-3</v>
      </c>
      <c r="L977" s="51">
        <v>1.1804E-2</v>
      </c>
      <c r="M977" s="51">
        <v>2.6849999999999999E-3</v>
      </c>
      <c r="N977" s="51">
        <v>1.5779999999999999E-2</v>
      </c>
      <c r="O977" s="52">
        <v>140.67150000000001</v>
      </c>
      <c r="P977" s="50">
        <v>1210</v>
      </c>
      <c r="Q977" s="52">
        <v>2205.29</v>
      </c>
      <c r="R977" s="50">
        <v>6641.5</v>
      </c>
      <c r="S977" s="30">
        <v>100.258</v>
      </c>
      <c r="T977" s="50">
        <v>7.0919999999999996</v>
      </c>
      <c r="U977" s="50">
        <v>7.1017999999999999</v>
      </c>
      <c r="V977" s="50" t="s">
        <v>379</v>
      </c>
      <c r="W977" s="22" t="s">
        <v>379</v>
      </c>
      <c r="X977" s="22" t="s">
        <v>379</v>
      </c>
    </row>
    <row r="978" spans="1:24" ht="18.75" customHeight="1">
      <c r="A978" s="175">
        <v>43943</v>
      </c>
      <c r="B978" s="50">
        <v>178.51050000000001</v>
      </c>
      <c r="C978" s="50">
        <v>233.92869999999999</v>
      </c>
      <c r="D978" s="50">
        <v>124.375</v>
      </c>
      <c r="E978" s="50">
        <v>41.98</v>
      </c>
      <c r="F978" s="51">
        <v>9.1500000000000001E-4</v>
      </c>
      <c r="G978" s="51">
        <v>2.1329999999999999E-3</v>
      </c>
      <c r="H978" s="51">
        <v>2.6050000000000001E-3</v>
      </c>
      <c r="I978" s="51">
        <v>3.673E-3</v>
      </c>
      <c r="J978" s="51">
        <v>6.1900000000000002E-3</v>
      </c>
      <c r="K978" s="51">
        <v>5.1250000000000002E-3</v>
      </c>
      <c r="L978" s="51">
        <v>1.2146000000000001E-2</v>
      </c>
      <c r="M978" s="51">
        <v>2.6050000000000001E-3</v>
      </c>
      <c r="N978" s="51">
        <v>1.5779999999999999E-2</v>
      </c>
      <c r="O978" s="52">
        <v>140.70410000000001</v>
      </c>
      <c r="P978" s="50">
        <v>1210</v>
      </c>
      <c r="Q978" s="52">
        <v>2205.29</v>
      </c>
      <c r="R978" s="50">
        <v>6641.5</v>
      </c>
      <c r="S978" s="30">
        <v>99.954999999999998</v>
      </c>
      <c r="T978" s="50">
        <v>7.0734000000000004</v>
      </c>
      <c r="U978" s="50">
        <v>7.0911</v>
      </c>
      <c r="V978" s="50" t="s">
        <v>379</v>
      </c>
      <c r="W978" s="22" t="s">
        <v>379</v>
      </c>
      <c r="X978" s="22" t="s">
        <v>379</v>
      </c>
    </row>
    <row r="979" spans="1:24" ht="18.75" customHeight="1">
      <c r="A979" s="175">
        <v>43942</v>
      </c>
      <c r="B979" s="50">
        <v>178.8064</v>
      </c>
      <c r="C979" s="50">
        <v>236.1061</v>
      </c>
      <c r="D979" s="50">
        <v>115.375</v>
      </c>
      <c r="E979" s="50">
        <v>45.41</v>
      </c>
      <c r="F979" s="51">
        <v>8.6399999999999997E-4</v>
      </c>
      <c r="G979" s="51">
        <v>2.0339999999999998E-3</v>
      </c>
      <c r="H979" s="51">
        <v>2.421E-3</v>
      </c>
      <c r="I979" s="51">
        <v>3.356E-3</v>
      </c>
      <c r="J979" s="51">
        <v>5.6909999999999999E-3</v>
      </c>
      <c r="K979" s="51">
        <v>4.738E-3</v>
      </c>
      <c r="L979" s="51">
        <v>1.1625999999999999E-2</v>
      </c>
      <c r="M979" s="51">
        <v>2.421E-3</v>
      </c>
      <c r="N979" s="51">
        <v>1.5789999999999998E-2</v>
      </c>
      <c r="O979" s="52">
        <v>140.6258</v>
      </c>
      <c r="P979" s="50">
        <v>1210</v>
      </c>
      <c r="Q979" s="52">
        <v>2205.29</v>
      </c>
      <c r="R979" s="50">
        <v>6641.5</v>
      </c>
      <c r="S979" s="30">
        <v>99.781999999999996</v>
      </c>
      <c r="T979" s="50">
        <v>7.0736999999999997</v>
      </c>
      <c r="U979" s="50">
        <v>7.0787000000000004</v>
      </c>
      <c r="V979" s="50" t="s">
        <v>379</v>
      </c>
      <c r="W979" s="22" t="s">
        <v>379</v>
      </c>
      <c r="X979" s="22" t="s">
        <v>379</v>
      </c>
    </row>
    <row r="980" spans="1:24" ht="18.75" customHeight="1">
      <c r="A980" s="175">
        <v>43941</v>
      </c>
      <c r="B980" s="50">
        <v>178.614</v>
      </c>
      <c r="C980" s="50">
        <v>236.892</v>
      </c>
      <c r="D980" s="50">
        <v>115.375</v>
      </c>
      <c r="E980" s="50">
        <v>43.83</v>
      </c>
      <c r="F980" s="51">
        <v>7.1199999999999996E-4</v>
      </c>
      <c r="G980" s="51">
        <v>2.016E-3</v>
      </c>
      <c r="H980" s="51">
        <v>2.5000000000000001E-3</v>
      </c>
      <c r="I980" s="51">
        <v>3.421E-3</v>
      </c>
      <c r="J980" s="51">
        <v>6.0530000000000002E-3</v>
      </c>
      <c r="K980" s="51">
        <v>4.8979999999999996E-3</v>
      </c>
      <c r="L980" s="51">
        <v>1.2163999999999999E-2</v>
      </c>
      <c r="M980" s="51">
        <v>2.5000000000000001E-3</v>
      </c>
      <c r="N980" s="51">
        <v>1.6060000000000001E-2</v>
      </c>
      <c r="O980" s="52">
        <v>140.5633</v>
      </c>
      <c r="P980" s="50">
        <v>1210</v>
      </c>
      <c r="Q980" s="52">
        <v>2205.29</v>
      </c>
      <c r="R980" s="50">
        <v>6641.5</v>
      </c>
      <c r="S980" s="30">
        <v>100.02500000000001</v>
      </c>
      <c r="T980" s="50">
        <v>7.0814000000000004</v>
      </c>
      <c r="U980" s="50">
        <v>7.0883000000000003</v>
      </c>
      <c r="V980" s="50" t="s">
        <v>379</v>
      </c>
      <c r="W980" s="22" t="s">
        <v>379</v>
      </c>
      <c r="X980" s="22" t="s">
        <v>379</v>
      </c>
    </row>
    <row r="981" spans="1:24" ht="18.75" customHeight="1">
      <c r="A981" s="175">
        <v>43938</v>
      </c>
      <c r="B981" s="50">
        <v>178.32089999999999</v>
      </c>
      <c r="C981" s="50">
        <v>236.09649999999999</v>
      </c>
      <c r="D981" s="50">
        <v>114.25</v>
      </c>
      <c r="E981" s="50">
        <v>38.15</v>
      </c>
      <c r="F981" s="51">
        <v>8.6399999999999997E-4</v>
      </c>
      <c r="G981" s="51">
        <v>2.019E-3</v>
      </c>
      <c r="H981" s="51">
        <v>2.5000000000000001E-3</v>
      </c>
      <c r="I981" s="51">
        <v>3.5959999999999998E-3</v>
      </c>
      <c r="J981" s="51">
        <v>6.417E-3</v>
      </c>
      <c r="K981" s="51">
        <v>5.195E-3</v>
      </c>
      <c r="L981" s="51">
        <v>1.2600999999999999E-2</v>
      </c>
      <c r="M981" s="51">
        <v>2.5000000000000001E-3</v>
      </c>
      <c r="N981" s="51">
        <v>1.6320000000000001E-2</v>
      </c>
      <c r="O981" s="52">
        <v>140.43940000000001</v>
      </c>
      <c r="P981" s="50">
        <v>1210</v>
      </c>
      <c r="Q981" s="52">
        <v>2205.29</v>
      </c>
      <c r="R981" s="50">
        <v>6641.5</v>
      </c>
      <c r="S981" s="30">
        <v>99.460999999999999</v>
      </c>
      <c r="T981" s="50">
        <v>7.0675999999999997</v>
      </c>
      <c r="U981" s="50">
        <v>7.0711000000000004</v>
      </c>
      <c r="V981" s="50" t="s">
        <v>379</v>
      </c>
      <c r="W981" s="22" t="s">
        <v>379</v>
      </c>
      <c r="X981" s="22" t="s">
        <v>379</v>
      </c>
    </row>
    <row r="982" spans="1:24" ht="18.75" customHeight="1">
      <c r="A982" s="175">
        <v>43937</v>
      </c>
      <c r="B982" s="50">
        <v>178.5052</v>
      </c>
      <c r="C982" s="50">
        <v>235.3723</v>
      </c>
      <c r="D982" s="50">
        <v>119.75</v>
      </c>
      <c r="E982" s="50">
        <v>40.11</v>
      </c>
      <c r="F982" s="51">
        <v>1.119E-3</v>
      </c>
      <c r="G982" s="51">
        <v>2.0660000000000001E-3</v>
      </c>
      <c r="H982" s="51">
        <v>2.552E-3</v>
      </c>
      <c r="I982" s="51">
        <v>3.5669999999999999E-3</v>
      </c>
      <c r="J982" s="51">
        <v>6.267E-3</v>
      </c>
      <c r="K982" s="51">
        <v>5.1279999999999997E-3</v>
      </c>
      <c r="L982" s="51">
        <v>1.2234E-2</v>
      </c>
      <c r="M982" s="51">
        <v>2.552E-3</v>
      </c>
      <c r="N982" s="51">
        <v>1.6299999999999999E-2</v>
      </c>
      <c r="O982" s="52">
        <v>140.3115</v>
      </c>
      <c r="P982" s="50">
        <v>1210</v>
      </c>
      <c r="Q982" s="52">
        <v>2205.29</v>
      </c>
      <c r="R982" s="50">
        <v>6641.5</v>
      </c>
      <c r="S982" s="30">
        <v>98.887</v>
      </c>
      <c r="T982" s="50">
        <v>7.0511999999999997</v>
      </c>
      <c r="U982" s="50">
        <v>7.0471000000000004</v>
      </c>
      <c r="V982" s="50" t="s">
        <v>379</v>
      </c>
      <c r="W982" s="22" t="s">
        <v>379</v>
      </c>
      <c r="X982" s="22" t="s">
        <v>379</v>
      </c>
    </row>
    <row r="983" spans="1:24" ht="18.75" customHeight="1">
      <c r="A983" s="175">
        <v>43936</v>
      </c>
      <c r="B983" s="50">
        <v>178.28469999999999</v>
      </c>
      <c r="C983" s="50">
        <v>235.6858</v>
      </c>
      <c r="D983" s="50">
        <v>118.499</v>
      </c>
      <c r="E983" s="50">
        <v>40.840000000000003</v>
      </c>
      <c r="F983" s="51">
        <v>1.17E-3</v>
      </c>
      <c r="G983" s="51">
        <v>1.9689999999999998E-3</v>
      </c>
      <c r="H983" s="51">
        <v>2.369E-3</v>
      </c>
      <c r="I983" s="51">
        <v>3.3769999999999998E-3</v>
      </c>
      <c r="J983" s="51">
        <v>6.3160000000000004E-3</v>
      </c>
      <c r="K983" s="51">
        <v>5.0140000000000002E-3</v>
      </c>
      <c r="L983" s="51">
        <v>1.2655E-2</v>
      </c>
      <c r="M983" s="51">
        <v>2.369E-3</v>
      </c>
      <c r="N983" s="51">
        <v>1.6740000000000001E-2</v>
      </c>
      <c r="O983" s="52">
        <v>140.2099</v>
      </c>
      <c r="P983" s="50">
        <v>1210</v>
      </c>
      <c r="Q983" s="52">
        <v>2205.29</v>
      </c>
      <c r="R983" s="50">
        <v>6641.5</v>
      </c>
      <c r="S983" s="30">
        <v>99.347999999999999</v>
      </c>
      <c r="T983" s="50">
        <v>7.0515999999999996</v>
      </c>
      <c r="U983" s="50">
        <v>7.0544000000000002</v>
      </c>
      <c r="V983" s="50" t="s">
        <v>379</v>
      </c>
      <c r="W983" s="22" t="s">
        <v>379</v>
      </c>
      <c r="X983" s="22" t="s">
        <v>379</v>
      </c>
    </row>
    <row r="984" spans="1:24" ht="18.75" customHeight="1">
      <c r="A984" s="175">
        <v>43935</v>
      </c>
      <c r="B984" s="50">
        <v>177.5746</v>
      </c>
      <c r="C984" s="50">
        <v>232.9341</v>
      </c>
      <c r="D984" s="50">
        <v>142.62299999999999</v>
      </c>
      <c r="E984" s="50">
        <v>37.76</v>
      </c>
      <c r="F984" s="51">
        <v>1.3730000000000001E-3</v>
      </c>
      <c r="G984" s="51">
        <v>2.1900000000000001E-3</v>
      </c>
      <c r="H984" s="51">
        <v>2.8400000000000001E-3</v>
      </c>
      <c r="I984" s="51">
        <v>4.2030000000000001E-3</v>
      </c>
      <c r="J984" s="51">
        <v>7.5199999999999998E-3</v>
      </c>
      <c r="K984" s="51">
        <v>6.1120000000000002E-3</v>
      </c>
      <c r="L984" s="51">
        <v>1.4017E-2</v>
      </c>
      <c r="M984" s="51">
        <v>2.8400000000000001E-3</v>
      </c>
      <c r="N984" s="51">
        <v>1.7049999999999999E-2</v>
      </c>
      <c r="O984" s="52">
        <v>140.16139999999999</v>
      </c>
      <c r="P984" s="50">
        <v>1210</v>
      </c>
      <c r="Q984" s="52">
        <v>2205.29</v>
      </c>
      <c r="R984" s="50">
        <v>6641.5</v>
      </c>
      <c r="S984" s="30">
        <v>99.481999999999999</v>
      </c>
      <c r="T984" s="50">
        <v>7.0359999999999996</v>
      </c>
      <c r="U984" s="50">
        <v>7.0472999999999999</v>
      </c>
      <c r="V984" s="50" t="s">
        <v>379</v>
      </c>
      <c r="W984" s="22" t="s">
        <v>379</v>
      </c>
      <c r="X984" s="22" t="s">
        <v>379</v>
      </c>
    </row>
    <row r="985" spans="1:24" ht="18.75" customHeight="1">
      <c r="A985" s="175">
        <v>43934</v>
      </c>
      <c r="B985" s="50">
        <v>177.27019999999999</v>
      </c>
      <c r="C985" s="50">
        <v>229.67310000000001</v>
      </c>
      <c r="D985" s="50">
        <v>142.62299999999999</v>
      </c>
      <c r="E985" s="50">
        <v>41.17</v>
      </c>
      <c r="F985" s="51">
        <v>1.933E-3</v>
      </c>
      <c r="G985" s="51">
        <v>2.4520000000000002E-3</v>
      </c>
      <c r="H985" s="51">
        <v>3.2070000000000002E-3</v>
      </c>
      <c r="I985" s="51">
        <v>4.4900000000000001E-3</v>
      </c>
      <c r="J985" s="51">
        <v>7.7130000000000002E-3</v>
      </c>
      <c r="K985" s="51">
        <v>6.411E-3</v>
      </c>
      <c r="L985" s="51">
        <v>1.4071E-2</v>
      </c>
      <c r="M985" s="51">
        <v>3.2070000000000002E-3</v>
      </c>
      <c r="N985" s="51">
        <v>1.7749999999999998E-2</v>
      </c>
      <c r="O985" s="52">
        <v>140.16659999999999</v>
      </c>
      <c r="P985" s="50">
        <v>1210</v>
      </c>
      <c r="Q985" s="52">
        <v>2205.29</v>
      </c>
      <c r="R985" s="50">
        <v>6641.5</v>
      </c>
      <c r="S985" s="30">
        <v>99.516999999999996</v>
      </c>
      <c r="T985" s="50">
        <v>7.0429000000000004</v>
      </c>
      <c r="U985" s="50">
        <v>7.0595999999999997</v>
      </c>
      <c r="V985" s="50" t="s">
        <v>379</v>
      </c>
      <c r="W985" s="22" t="s">
        <v>379</v>
      </c>
      <c r="X985" s="22" t="s">
        <v>379</v>
      </c>
    </row>
    <row r="986" spans="1:24" ht="18.75" customHeight="1">
      <c r="A986" s="175">
        <v>43931</v>
      </c>
      <c r="B986" s="50">
        <v>177.36150000000001</v>
      </c>
      <c r="C986" s="50">
        <v>228.88069999999999</v>
      </c>
      <c r="D986" s="50">
        <v>142.62299999999999</v>
      </c>
      <c r="E986" s="50">
        <v>41.67</v>
      </c>
      <c r="F986" s="51">
        <v>1.933E-3</v>
      </c>
      <c r="G986" s="51">
        <v>2.2539999999999999E-3</v>
      </c>
      <c r="H986" s="51">
        <v>2.9450000000000001E-3</v>
      </c>
      <c r="I986" s="51">
        <v>4.045E-3</v>
      </c>
      <c r="J986" s="51">
        <v>7.1910000000000003E-3</v>
      </c>
      <c r="K986" s="51">
        <v>5.9519999999999998E-3</v>
      </c>
      <c r="L986" s="51">
        <v>1.3435000000000001E-2</v>
      </c>
      <c r="M986" s="51">
        <v>2.9450000000000001E-3</v>
      </c>
      <c r="N986" s="51">
        <v>1.745E-2</v>
      </c>
      <c r="O986" s="52">
        <v>140.0309</v>
      </c>
      <c r="P986" s="50">
        <v>1210</v>
      </c>
      <c r="Q986" s="52">
        <v>2205.29</v>
      </c>
      <c r="R986" s="50">
        <v>6641.5</v>
      </c>
      <c r="S986" s="30">
        <v>100.119</v>
      </c>
      <c r="T986" s="50">
        <v>7.0658000000000003</v>
      </c>
      <c r="U986" s="50">
        <v>7.0685000000000002</v>
      </c>
      <c r="V986" s="50" t="s">
        <v>379</v>
      </c>
      <c r="W986" s="22" t="s">
        <v>379</v>
      </c>
      <c r="X986" s="22" t="s">
        <v>379</v>
      </c>
    </row>
    <row r="987" spans="1:24" ht="18.75" customHeight="1">
      <c r="A987" s="175">
        <v>43930</v>
      </c>
      <c r="B987" s="50">
        <v>177.36150000000001</v>
      </c>
      <c r="C987" s="50">
        <v>228.88069999999999</v>
      </c>
      <c r="D987" s="50">
        <v>142.62299999999999</v>
      </c>
      <c r="E987" s="50">
        <v>41.67</v>
      </c>
      <c r="F987" s="51">
        <v>1.933E-3</v>
      </c>
      <c r="G987" s="51">
        <v>2.2539999999999999E-3</v>
      </c>
      <c r="H987" s="51">
        <v>2.9450000000000001E-3</v>
      </c>
      <c r="I987" s="51">
        <v>4.045E-3</v>
      </c>
      <c r="J987" s="51">
        <v>7.1910000000000003E-3</v>
      </c>
      <c r="K987" s="51">
        <v>5.9519999999999998E-3</v>
      </c>
      <c r="L987" s="51">
        <v>1.3435000000000001E-2</v>
      </c>
      <c r="M987" s="51">
        <v>2.9450000000000001E-3</v>
      </c>
      <c r="N987" s="51">
        <v>1.72E-2</v>
      </c>
      <c r="O987" s="52">
        <v>139.97110000000001</v>
      </c>
      <c r="P987" s="50">
        <v>1210</v>
      </c>
      <c r="Q987" s="52">
        <v>2205.29</v>
      </c>
      <c r="R987" s="50">
        <v>6641.5</v>
      </c>
      <c r="S987" s="30">
        <v>99.9</v>
      </c>
      <c r="T987" s="50">
        <v>7.0457000000000001</v>
      </c>
      <c r="U987" s="50">
        <v>7.0670999999999999</v>
      </c>
      <c r="V987" s="50" t="s">
        <v>379</v>
      </c>
      <c r="W987" s="22" t="s">
        <v>379</v>
      </c>
      <c r="X987" s="22" t="s">
        <v>379</v>
      </c>
    </row>
    <row r="988" spans="1:24" ht="18.75" customHeight="1">
      <c r="A988" s="175">
        <v>43929</v>
      </c>
      <c r="B988" s="50">
        <v>176.87809999999999</v>
      </c>
      <c r="C988" s="50">
        <v>227.0367</v>
      </c>
      <c r="D988" s="50">
        <v>142.62299999999999</v>
      </c>
      <c r="E988" s="50">
        <v>43.35</v>
      </c>
      <c r="F988" s="51">
        <v>1.627E-3</v>
      </c>
      <c r="G988" s="51">
        <v>2.5200000000000001E-3</v>
      </c>
      <c r="H988" s="51">
        <v>3.3909999999999999E-3</v>
      </c>
      <c r="I988" s="51">
        <v>4.7140000000000003E-3</v>
      </c>
      <c r="J988" s="51">
        <v>7.7219999999999997E-3</v>
      </c>
      <c r="K988" s="51">
        <v>6.548E-3</v>
      </c>
      <c r="L988" s="51">
        <v>1.3764999999999999E-2</v>
      </c>
      <c r="M988" s="51">
        <v>3.3909999999999999E-3</v>
      </c>
      <c r="N988" s="51">
        <v>1.7389999999999999E-2</v>
      </c>
      <c r="O988" s="52">
        <v>139.73699999999999</v>
      </c>
      <c r="P988" s="50">
        <v>1210</v>
      </c>
      <c r="Q988" s="52">
        <v>2205.29</v>
      </c>
      <c r="R988" s="50">
        <v>6641.5</v>
      </c>
      <c r="S988" s="30">
        <v>100.685</v>
      </c>
      <c r="T988" s="50">
        <v>7.0913000000000004</v>
      </c>
      <c r="U988" s="50">
        <v>7.1069000000000004</v>
      </c>
      <c r="V988" s="50" t="s">
        <v>379</v>
      </c>
      <c r="W988" s="22" t="s">
        <v>379</v>
      </c>
      <c r="X988" s="22" t="s">
        <v>379</v>
      </c>
    </row>
    <row r="989" spans="1:24" ht="18.75" customHeight="1">
      <c r="A989" s="175">
        <v>43928</v>
      </c>
      <c r="B989" s="50">
        <v>177.1498</v>
      </c>
      <c r="C989" s="50">
        <v>226.54050000000001</v>
      </c>
      <c r="D989" s="50">
        <v>142.62299999999999</v>
      </c>
      <c r="E989" s="50">
        <v>46.7</v>
      </c>
      <c r="F989" s="51">
        <v>1.1440000000000001E-3</v>
      </c>
      <c r="G989" s="51">
        <v>2.601E-3</v>
      </c>
      <c r="H989" s="51">
        <v>3.496E-3</v>
      </c>
      <c r="I989" s="51">
        <v>4.5710000000000004E-3</v>
      </c>
      <c r="J989" s="51">
        <v>7.1219999999999999E-3</v>
      </c>
      <c r="K989" s="51">
        <v>6.1580000000000003E-3</v>
      </c>
      <c r="L989" s="51">
        <v>1.2945E-2</v>
      </c>
      <c r="M989" s="51">
        <v>3.496E-3</v>
      </c>
      <c r="N989" s="51">
        <v>1.805E-2</v>
      </c>
      <c r="O989" s="52">
        <v>139.6925</v>
      </c>
      <c r="P989" s="50">
        <v>1210</v>
      </c>
      <c r="Q989" s="52">
        <v>2205.29</v>
      </c>
      <c r="R989" s="50">
        <v>6641.5</v>
      </c>
      <c r="S989" s="30">
        <v>100.57599999999999</v>
      </c>
      <c r="T989" s="50">
        <v>7.0913000000000004</v>
      </c>
      <c r="U989" s="50">
        <v>7.1111000000000004</v>
      </c>
      <c r="V989" s="50" t="s">
        <v>379</v>
      </c>
      <c r="W989" s="22" t="s">
        <v>379</v>
      </c>
      <c r="X989" s="22" t="s">
        <v>379</v>
      </c>
    </row>
    <row r="990" spans="1:24" ht="18.75" customHeight="1">
      <c r="A990" s="175">
        <v>43927</v>
      </c>
      <c r="B990" s="50">
        <v>177.352</v>
      </c>
      <c r="C990" s="50">
        <v>225.55549999999999</v>
      </c>
      <c r="D990" s="50">
        <v>142.62299999999999</v>
      </c>
      <c r="E990" s="50">
        <v>45.24</v>
      </c>
      <c r="F990" s="51">
        <v>5.3399999999999997E-4</v>
      </c>
      <c r="G990" s="51">
        <v>2.6220000000000002E-3</v>
      </c>
      <c r="H990" s="51">
        <v>3.3419999999999999E-3</v>
      </c>
      <c r="I990" s="51">
        <v>4.3969999999999999E-3</v>
      </c>
      <c r="J990" s="51">
        <v>6.698E-3</v>
      </c>
      <c r="K990" s="51">
        <v>5.77E-3</v>
      </c>
      <c r="L990" s="51">
        <v>1.2784999999999999E-2</v>
      </c>
      <c r="M990" s="51">
        <v>3.3419999999999999E-3</v>
      </c>
      <c r="N990" s="51">
        <v>1.9689999999999999E-2</v>
      </c>
      <c r="O990" s="52">
        <v>139.6942</v>
      </c>
      <c r="P990" s="50">
        <v>1210</v>
      </c>
      <c r="Q990" s="52">
        <v>2205.29</v>
      </c>
      <c r="R990" s="50">
        <v>6641.5</v>
      </c>
      <c r="S990" s="30">
        <v>100.18</v>
      </c>
      <c r="T990" s="50">
        <v>7.0857999999999999</v>
      </c>
      <c r="U990" s="50">
        <v>7.0933999999999999</v>
      </c>
      <c r="V990" s="50" t="s">
        <v>379</v>
      </c>
      <c r="W990" s="22" t="s">
        <v>379</v>
      </c>
      <c r="X990" s="22" t="s">
        <v>379</v>
      </c>
    </row>
    <row r="991" spans="1:24" ht="18.75" customHeight="1">
      <c r="A991" s="175">
        <v>43924</v>
      </c>
      <c r="B991" s="50">
        <v>177.95070000000001</v>
      </c>
      <c r="C991" s="50">
        <v>225.65719999999999</v>
      </c>
      <c r="D991" s="50">
        <v>149.875</v>
      </c>
      <c r="E991" s="50">
        <v>46.8</v>
      </c>
      <c r="F991" s="51">
        <v>5.8500000000000002E-4</v>
      </c>
      <c r="G991" s="51">
        <v>2.2889999999999998E-3</v>
      </c>
      <c r="H991" s="51">
        <v>2.9970000000000001E-3</v>
      </c>
      <c r="I991" s="51">
        <v>3.8440000000000002E-3</v>
      </c>
      <c r="J991" s="51">
        <v>5.9480000000000002E-3</v>
      </c>
      <c r="K991" s="51">
        <v>5.11E-3</v>
      </c>
      <c r="L991" s="51">
        <v>1.2094000000000001E-2</v>
      </c>
      <c r="M991" s="51">
        <v>2.9970000000000001E-3</v>
      </c>
      <c r="N991" s="51">
        <v>1.9689999999999999E-2</v>
      </c>
      <c r="O991" s="52">
        <v>139.74940000000001</v>
      </c>
      <c r="P991" s="50">
        <v>1210</v>
      </c>
      <c r="Q991" s="52">
        <v>2205.29</v>
      </c>
      <c r="R991" s="50">
        <v>6641.5</v>
      </c>
      <c r="S991" s="30">
        <v>99.673000000000002</v>
      </c>
      <c r="T991" s="50">
        <v>7.1</v>
      </c>
      <c r="U991" s="50">
        <v>7.1227</v>
      </c>
      <c r="V991" s="50" t="s">
        <v>379</v>
      </c>
      <c r="W991" s="22" t="s">
        <v>379</v>
      </c>
      <c r="X991" s="22" t="s">
        <v>379</v>
      </c>
    </row>
    <row r="992" spans="1:24" ht="18.75" customHeight="1">
      <c r="A992" s="175">
        <v>43923</v>
      </c>
      <c r="B992" s="50">
        <v>177.79570000000001</v>
      </c>
      <c r="C992" s="50">
        <v>225.55690000000001</v>
      </c>
      <c r="D992" s="50">
        <v>149.875</v>
      </c>
      <c r="E992" s="50">
        <v>50.91</v>
      </c>
      <c r="F992" s="51">
        <v>4.5800000000000002E-4</v>
      </c>
      <c r="G992" s="51">
        <v>2.2550000000000001E-3</v>
      </c>
      <c r="H992" s="51">
        <v>2.7899999999999999E-3</v>
      </c>
      <c r="I992" s="51">
        <v>3.8140000000000001E-3</v>
      </c>
      <c r="J992" s="51">
        <v>5.9699999999999996E-3</v>
      </c>
      <c r="K992" s="51">
        <v>5.0879999999999996E-3</v>
      </c>
      <c r="L992" s="51">
        <v>1.2394000000000001E-2</v>
      </c>
      <c r="M992" s="51">
        <v>2.7899999999999999E-3</v>
      </c>
      <c r="N992" s="51">
        <v>1.983E-2</v>
      </c>
      <c r="O992" s="52">
        <v>139.7559</v>
      </c>
      <c r="P992" s="50">
        <v>1210</v>
      </c>
      <c r="Q992" s="52">
        <v>2205.29</v>
      </c>
      <c r="R992" s="50">
        <v>6641.5</v>
      </c>
      <c r="S992" s="30">
        <v>99.048000000000002</v>
      </c>
      <c r="T992" s="50">
        <v>7.0824999999999996</v>
      </c>
      <c r="U992" s="50">
        <v>7.0938999999999997</v>
      </c>
      <c r="V992" s="50" t="s">
        <v>379</v>
      </c>
      <c r="W992" s="22" t="s">
        <v>379</v>
      </c>
      <c r="X992" s="22" t="s">
        <v>379</v>
      </c>
    </row>
    <row r="993" spans="1:24" ht="18.75" customHeight="1">
      <c r="A993" s="175">
        <v>43922</v>
      </c>
      <c r="B993" s="50">
        <v>177.8383</v>
      </c>
      <c r="C993" s="50">
        <v>225.70339999999999</v>
      </c>
      <c r="D993" s="50">
        <v>150.375</v>
      </c>
      <c r="E993" s="50">
        <v>57.06</v>
      </c>
      <c r="F993" s="51">
        <v>3.8099999999999999E-4</v>
      </c>
      <c r="G993" s="51">
        <v>2.0609999999999999E-3</v>
      </c>
      <c r="H993" s="51">
        <v>2.5539999999999998E-3</v>
      </c>
      <c r="I993" s="51">
        <v>3.5149999999999999E-3</v>
      </c>
      <c r="J993" s="51">
        <v>5.8320000000000004E-3</v>
      </c>
      <c r="K993" s="51">
        <v>4.862E-3</v>
      </c>
      <c r="L993" s="51">
        <v>1.2191E-2</v>
      </c>
      <c r="M993" s="51">
        <v>2.5539999999999998E-3</v>
      </c>
      <c r="N993" s="51">
        <v>1.9730000000000001E-2</v>
      </c>
      <c r="O993" s="52">
        <v>140.00989999999999</v>
      </c>
      <c r="P993" s="50">
        <v>1180</v>
      </c>
      <c r="Q993" s="52">
        <v>2198.5700000000002</v>
      </c>
      <c r="R993" s="50">
        <v>6387.4</v>
      </c>
      <c r="S993" s="30">
        <v>99.180999999999997</v>
      </c>
      <c r="T993" s="50">
        <v>7.1002999999999998</v>
      </c>
      <c r="U993" s="50">
        <v>7.1142000000000003</v>
      </c>
      <c r="V993" s="50" t="s">
        <v>379</v>
      </c>
      <c r="W993" s="22" t="s">
        <v>379</v>
      </c>
      <c r="X993" s="22" t="s">
        <v>379</v>
      </c>
    </row>
    <row r="994" spans="1:24" ht="18.75" customHeight="1">
      <c r="A994" s="175">
        <v>43921</v>
      </c>
      <c r="B994" s="50">
        <v>177.72659999999999</v>
      </c>
      <c r="C994" s="50">
        <v>225.11949999999999</v>
      </c>
      <c r="D994" s="50">
        <v>139.69300000000001</v>
      </c>
      <c r="E994" s="50">
        <v>53.54</v>
      </c>
      <c r="F994" s="51">
        <v>6.0999999999999997E-4</v>
      </c>
      <c r="G994" s="51">
        <v>2.4550000000000002E-3</v>
      </c>
      <c r="H994" s="51">
        <v>2.9260000000000002E-3</v>
      </c>
      <c r="I994" s="51">
        <v>3.7989999999999999E-3</v>
      </c>
      <c r="J994" s="51">
        <v>6.6950000000000004E-3</v>
      </c>
      <c r="K994" s="51">
        <v>5.4070000000000003E-3</v>
      </c>
      <c r="L994" s="51">
        <v>1.3214E-2</v>
      </c>
      <c r="M994" s="51">
        <v>2.9260000000000002E-3</v>
      </c>
      <c r="N994" s="51">
        <v>2.0639999999999999E-2</v>
      </c>
      <c r="O994" s="52">
        <v>140.0291</v>
      </c>
      <c r="P994" s="50">
        <v>1180</v>
      </c>
      <c r="Q994" s="52">
        <v>2198.5700000000002</v>
      </c>
      <c r="R994" s="50">
        <v>6387.4</v>
      </c>
      <c r="S994" s="30">
        <v>98.364999999999995</v>
      </c>
      <c r="T994" s="50">
        <v>7.0960000000000001</v>
      </c>
      <c r="U994" s="50">
        <v>7.0883000000000003</v>
      </c>
      <c r="V994" s="50" t="s">
        <v>379</v>
      </c>
      <c r="W994" s="22" t="s">
        <v>379</v>
      </c>
      <c r="X994" s="22" t="s">
        <v>379</v>
      </c>
    </row>
    <row r="995" spans="1:24" ht="18.75" customHeight="1">
      <c r="A995" s="175">
        <v>43920</v>
      </c>
      <c r="B995" s="50">
        <v>177.47389999999999</v>
      </c>
      <c r="C995" s="50">
        <v>225.1532</v>
      </c>
      <c r="D995" s="50">
        <v>149.875</v>
      </c>
      <c r="E995" s="50">
        <v>57.08</v>
      </c>
      <c r="F995" s="51">
        <v>1.02E-4</v>
      </c>
      <c r="G995" s="51">
        <v>2.281E-3</v>
      </c>
      <c r="H995" s="51">
        <v>2.9550000000000002E-3</v>
      </c>
      <c r="I995" s="51">
        <v>4.1310000000000001E-3</v>
      </c>
      <c r="J995" s="51">
        <v>7.2639999999999996E-3</v>
      </c>
      <c r="K995" s="51">
        <v>5.862E-3</v>
      </c>
      <c r="L995" s="51">
        <v>1.3365999999999999E-2</v>
      </c>
      <c r="M995" s="51">
        <v>2.9550000000000002E-3</v>
      </c>
      <c r="N995" s="51">
        <v>2.0639999999999999E-2</v>
      </c>
      <c r="O995" s="52">
        <v>140.01730000000001</v>
      </c>
      <c r="P995" s="50">
        <v>1180</v>
      </c>
      <c r="Q995" s="52">
        <v>2198.5700000000002</v>
      </c>
      <c r="R995" s="50">
        <v>6387.4</v>
      </c>
      <c r="S995" s="30">
        <v>99.352000000000004</v>
      </c>
      <c r="T995" s="50">
        <v>7.0747</v>
      </c>
      <c r="U995" s="50">
        <v>7.0814000000000004</v>
      </c>
      <c r="V995" s="50" t="s">
        <v>379</v>
      </c>
      <c r="W995" s="22" t="s">
        <v>379</v>
      </c>
      <c r="X995" s="22" t="s">
        <v>379</v>
      </c>
    </row>
    <row r="996" spans="1:24" ht="18.75" customHeight="1">
      <c r="A996" s="175">
        <v>43917</v>
      </c>
      <c r="B996" s="50">
        <v>177.48759999999999</v>
      </c>
      <c r="C996" s="50">
        <v>226.14400000000001</v>
      </c>
      <c r="D996" s="50">
        <v>131.875</v>
      </c>
      <c r="E996" s="50">
        <v>65.540000000000006</v>
      </c>
      <c r="F996" s="51">
        <v>-3.8099999999999999E-4</v>
      </c>
      <c r="G996" s="51">
        <v>2.418E-3</v>
      </c>
      <c r="H996" s="51">
        <v>2.9039999999999999E-3</v>
      </c>
      <c r="I996" s="51">
        <v>3.9420000000000002E-3</v>
      </c>
      <c r="J996" s="51">
        <v>6.7460000000000003E-3</v>
      </c>
      <c r="K996" s="51">
        <v>5.6119999999999998E-3</v>
      </c>
      <c r="L996" s="51">
        <v>1.2635E-2</v>
      </c>
      <c r="M996" s="51">
        <v>2.9039999999999999E-3</v>
      </c>
      <c r="N996" s="51">
        <v>2.0639999999999999E-2</v>
      </c>
      <c r="O996" s="52">
        <v>140.10079999999999</v>
      </c>
      <c r="P996" s="50">
        <v>1180</v>
      </c>
      <c r="Q996" s="52">
        <v>2198.5700000000002</v>
      </c>
      <c r="R996" s="50">
        <v>6387.4</v>
      </c>
      <c r="S996" s="30">
        <v>101.05</v>
      </c>
      <c r="T996" s="50">
        <v>7.1147999999999998</v>
      </c>
      <c r="U996" s="50">
        <v>7.1268000000000002</v>
      </c>
      <c r="V996" s="50" t="s">
        <v>379</v>
      </c>
      <c r="W996" s="22" t="s">
        <v>379</v>
      </c>
      <c r="X996" s="22" t="s">
        <v>379</v>
      </c>
    </row>
    <row r="997" spans="1:24" ht="18.75" customHeight="1">
      <c r="A997" s="175">
        <v>43916</v>
      </c>
      <c r="B997" s="50">
        <v>176.5087</v>
      </c>
      <c r="C997" s="50">
        <v>222.09690000000001</v>
      </c>
      <c r="D997" s="50">
        <v>131.375</v>
      </c>
      <c r="E997" s="50">
        <v>61</v>
      </c>
      <c r="F997" s="51">
        <v>-1.372E-3</v>
      </c>
      <c r="G997" s="51">
        <v>2.9269999999999999E-3</v>
      </c>
      <c r="H997" s="51">
        <v>3.6749999999999999E-3</v>
      </c>
      <c r="I997" s="51">
        <v>5.254E-3</v>
      </c>
      <c r="J997" s="51">
        <v>8.4469999999999996E-3</v>
      </c>
      <c r="K997" s="51">
        <v>7.2189999999999997E-3</v>
      </c>
      <c r="L997" s="51">
        <v>1.431E-2</v>
      </c>
      <c r="M997" s="51">
        <v>3.6749999999999999E-3</v>
      </c>
      <c r="N997" s="51">
        <v>2.0670000000000001E-2</v>
      </c>
      <c r="O997" s="52">
        <v>140.02680000000001</v>
      </c>
      <c r="P997" s="50">
        <v>1180</v>
      </c>
      <c r="Q997" s="52">
        <v>2198.5700000000002</v>
      </c>
      <c r="R997" s="50">
        <v>6387.4</v>
      </c>
      <c r="S997" s="30">
        <v>102.039</v>
      </c>
      <c r="T997" s="50">
        <v>7.0631000000000004</v>
      </c>
      <c r="U997" s="50">
        <v>7.0857999999999999</v>
      </c>
      <c r="V997" s="50" t="s">
        <v>379</v>
      </c>
      <c r="W997" s="22" t="s">
        <v>379</v>
      </c>
      <c r="X997" s="22" t="s">
        <v>379</v>
      </c>
    </row>
    <row r="998" spans="1:24" ht="18.75" customHeight="1">
      <c r="A998" s="175">
        <v>43915</v>
      </c>
      <c r="B998" s="50">
        <v>175.499</v>
      </c>
      <c r="C998" s="50">
        <v>217.42939999999999</v>
      </c>
      <c r="D998" s="50">
        <v>142.375</v>
      </c>
      <c r="E998" s="50">
        <v>63.95</v>
      </c>
      <c r="F998" s="51">
        <v>-8.1300000000000003E-4</v>
      </c>
      <c r="G998" s="51">
        <v>3.2989999999999998E-3</v>
      </c>
      <c r="H998" s="51">
        <v>3.9139999999999999E-3</v>
      </c>
      <c r="I998" s="51">
        <v>5.254E-3</v>
      </c>
      <c r="J998" s="51">
        <v>8.6730000000000002E-3</v>
      </c>
      <c r="K998" s="51">
        <v>7.4489999999999999E-3</v>
      </c>
      <c r="L998" s="51">
        <v>1.4448000000000001E-2</v>
      </c>
      <c r="M998" s="51">
        <v>3.9139999999999999E-3</v>
      </c>
      <c r="N998" s="51">
        <v>2.1690000000000001E-2</v>
      </c>
      <c r="O998" s="52">
        <v>140.02969999999999</v>
      </c>
      <c r="P998" s="50">
        <v>1180</v>
      </c>
      <c r="Q998" s="52">
        <v>2198.5700000000002</v>
      </c>
      <c r="R998" s="50">
        <v>6387.4</v>
      </c>
      <c r="S998" s="30">
        <v>102.48699999999999</v>
      </c>
      <c r="T998" s="50">
        <v>7.0885999999999996</v>
      </c>
      <c r="U998" s="50">
        <v>7.1212999999999997</v>
      </c>
      <c r="V998" s="50" t="s">
        <v>379</v>
      </c>
      <c r="W998" s="22" t="s">
        <v>379</v>
      </c>
      <c r="X998" s="22" t="s">
        <v>379</v>
      </c>
    </row>
    <row r="999" spans="1:24" ht="18.75" customHeight="1">
      <c r="A999" s="175">
        <v>43914</v>
      </c>
      <c r="B999" s="50">
        <v>174.85059999999999</v>
      </c>
      <c r="C999" s="50">
        <v>214.83349999999999</v>
      </c>
      <c r="D999" s="50">
        <v>177.25</v>
      </c>
      <c r="E999" s="50">
        <v>61.67</v>
      </c>
      <c r="F999" s="51">
        <v>-3.8099999999999999E-4</v>
      </c>
      <c r="G999" s="51">
        <v>3.715E-3</v>
      </c>
      <c r="H999" s="51">
        <v>4.1529999999999996E-3</v>
      </c>
      <c r="I999" s="51">
        <v>5.2249999999999996E-3</v>
      </c>
      <c r="J999" s="51">
        <v>8.4659999999999996E-3</v>
      </c>
      <c r="K999" s="51">
        <v>7.3590000000000001E-3</v>
      </c>
      <c r="L999" s="51">
        <v>1.3953999999999999E-2</v>
      </c>
      <c r="M999" s="51">
        <v>4.1529999999999996E-3</v>
      </c>
      <c r="N999" s="51">
        <v>2.2519999999999998E-2</v>
      </c>
      <c r="O999" s="52">
        <v>140.1968</v>
      </c>
      <c r="P999" s="50">
        <v>1180</v>
      </c>
      <c r="Q999" s="52">
        <v>2198.5700000000002</v>
      </c>
      <c r="R999" s="50">
        <v>6387.4</v>
      </c>
      <c r="S999" s="30">
        <v>102.81699999999999</v>
      </c>
      <c r="T999" s="50">
        <v>7.0960000000000001</v>
      </c>
      <c r="U999" s="50">
        <v>7.1227</v>
      </c>
      <c r="V999" s="50" t="s">
        <v>379</v>
      </c>
      <c r="W999" s="22" t="s">
        <v>379</v>
      </c>
      <c r="X999" s="22" t="s">
        <v>379</v>
      </c>
    </row>
    <row r="1000" spans="1:24" ht="18.75" customHeight="1">
      <c r="A1000" s="175">
        <v>43913</v>
      </c>
      <c r="B1000" s="50">
        <v>174.81880000000001</v>
      </c>
      <c r="C1000" s="50">
        <v>214.51840000000001</v>
      </c>
      <c r="D1000" s="50">
        <v>150.423</v>
      </c>
      <c r="E1000" s="50">
        <v>61.59</v>
      </c>
      <c r="F1000" s="51">
        <v>-3.5599999999999998E-4</v>
      </c>
      <c r="G1000" s="51">
        <v>3.1229999999999999E-3</v>
      </c>
      <c r="H1000" s="51">
        <v>3.336E-3</v>
      </c>
      <c r="I1000" s="51">
        <v>4.1099999999999999E-3</v>
      </c>
      <c r="J1000" s="51">
        <v>7.8630000000000002E-3</v>
      </c>
      <c r="K1000" s="51">
        <v>6.45E-3</v>
      </c>
      <c r="L1000" s="51">
        <v>1.3509E-2</v>
      </c>
      <c r="M1000" s="51">
        <v>3.336E-3</v>
      </c>
      <c r="N1000" s="51">
        <v>2.2519999999999998E-2</v>
      </c>
      <c r="O1000" s="52">
        <v>140.28049999999999</v>
      </c>
      <c r="P1000" s="50">
        <v>1180</v>
      </c>
      <c r="Q1000" s="52">
        <v>2198.5700000000002</v>
      </c>
      <c r="R1000" s="50">
        <v>6387.4</v>
      </c>
      <c r="S1000" s="30">
        <v>102.755</v>
      </c>
      <c r="T1000" s="50">
        <v>7.1086</v>
      </c>
      <c r="U1000" s="50">
        <v>7.1544999999999996</v>
      </c>
      <c r="V1000" s="50" t="s">
        <v>379</v>
      </c>
      <c r="W1000" s="22" t="s">
        <v>379</v>
      </c>
      <c r="X1000" s="22" t="s">
        <v>379</v>
      </c>
    </row>
    <row r="1001" spans="1:24" ht="18.75" customHeight="1">
      <c r="A1001" s="175">
        <v>43910</v>
      </c>
      <c r="B1001" s="50">
        <v>175.00909999999999</v>
      </c>
      <c r="C1001" s="50">
        <v>215.5763</v>
      </c>
      <c r="D1001" s="50">
        <v>150.423</v>
      </c>
      <c r="E1001" s="50">
        <v>66.040000000000006</v>
      </c>
      <c r="F1001" s="51">
        <v>-3.3E-4</v>
      </c>
      <c r="G1001" s="51">
        <v>3.1340000000000001E-3</v>
      </c>
      <c r="H1001" s="51">
        <v>3.7330000000000002E-3</v>
      </c>
      <c r="I1001" s="51">
        <v>4.5849999999999997E-3</v>
      </c>
      <c r="J1001" s="51">
        <v>8.4539999999999997E-3</v>
      </c>
      <c r="K1001" s="51">
        <v>7.2700000000000004E-3</v>
      </c>
      <c r="L1001" s="51">
        <v>1.4168999999999999E-2</v>
      </c>
      <c r="M1001" s="51">
        <v>3.7330000000000002E-3</v>
      </c>
      <c r="N1001" s="51">
        <v>2.2519999999999998E-2</v>
      </c>
      <c r="O1001" s="52">
        <v>140.30260000000001</v>
      </c>
      <c r="P1001" s="50">
        <v>1180</v>
      </c>
      <c r="Q1001" s="52">
        <v>2198.5700000000002</v>
      </c>
      <c r="R1001" s="50">
        <v>6387.4</v>
      </c>
      <c r="S1001" s="30">
        <v>101.16</v>
      </c>
      <c r="T1001" s="50">
        <v>7.0475000000000003</v>
      </c>
      <c r="U1001" s="50">
        <v>7.0744999999999996</v>
      </c>
      <c r="V1001" s="50" t="s">
        <v>379</v>
      </c>
      <c r="W1001" s="22" t="s">
        <v>379</v>
      </c>
      <c r="X1001" s="22" t="s">
        <v>379</v>
      </c>
    </row>
    <row r="1002" spans="1:24" ht="18.75" customHeight="1">
      <c r="A1002" s="175">
        <v>43909</v>
      </c>
      <c r="B1002" s="50">
        <v>173.90899999999999</v>
      </c>
      <c r="C1002" s="50">
        <v>216.85839999999999</v>
      </c>
      <c r="D1002" s="50">
        <v>150.423</v>
      </c>
      <c r="E1002" s="50">
        <v>72</v>
      </c>
      <c r="F1002" s="51">
        <v>-2.5399999999999999E-4</v>
      </c>
      <c r="G1002" s="51">
        <v>4.5069999999999997E-3</v>
      </c>
      <c r="H1002" s="51">
        <v>5.5279999999999999E-3</v>
      </c>
      <c r="I1002" s="51">
        <v>6.8719999999999996E-3</v>
      </c>
      <c r="J1002" s="51">
        <v>1.1403999999999999E-2</v>
      </c>
      <c r="K1002" s="51">
        <v>1.0082000000000001E-2</v>
      </c>
      <c r="L1002" s="51">
        <v>1.7847999999999999E-2</v>
      </c>
      <c r="M1002" s="51">
        <v>5.5279999999999999E-3</v>
      </c>
      <c r="N1002" s="51">
        <v>2.2679999999999999E-2</v>
      </c>
      <c r="O1002" s="52">
        <v>140.39009999999999</v>
      </c>
      <c r="P1002" s="50">
        <v>1180</v>
      </c>
      <c r="Q1002" s="52">
        <v>2198.5700000000002</v>
      </c>
      <c r="R1002" s="50">
        <v>6387.4</v>
      </c>
      <c r="S1002" s="30">
        <v>99.575000000000003</v>
      </c>
      <c r="T1002" s="50">
        <v>7.0057</v>
      </c>
      <c r="U1002" s="50">
        <v>7.0316999999999998</v>
      </c>
      <c r="V1002" s="50" t="s">
        <v>379</v>
      </c>
      <c r="W1002" s="22" t="s">
        <v>379</v>
      </c>
      <c r="X1002" s="22" t="s">
        <v>379</v>
      </c>
    </row>
    <row r="1003" spans="1:24" ht="18.75" customHeight="1">
      <c r="A1003" s="175">
        <v>43908</v>
      </c>
      <c r="B1003" s="50">
        <v>174.06229999999999</v>
      </c>
      <c r="C1003" s="50">
        <v>224.7989</v>
      </c>
      <c r="D1003" s="50">
        <v>150.423</v>
      </c>
      <c r="E1003" s="50">
        <v>76.45</v>
      </c>
      <c r="F1003" s="51">
        <v>-1.27E-4</v>
      </c>
      <c r="G1003" s="51">
        <v>5.3369999999999997E-3</v>
      </c>
      <c r="H1003" s="51">
        <v>6.5069999999999998E-3</v>
      </c>
      <c r="I1003" s="51">
        <v>7.8790000000000006E-3</v>
      </c>
      <c r="J1003" s="51">
        <v>1.1915E-2</v>
      </c>
      <c r="K1003" s="51">
        <v>1.0899000000000001E-2</v>
      </c>
      <c r="L1003" s="51">
        <v>1.7874999999999999E-2</v>
      </c>
      <c r="M1003" s="51">
        <v>6.5069999999999998E-3</v>
      </c>
      <c r="N1003" s="51">
        <v>2.2890000000000001E-2</v>
      </c>
      <c r="O1003" s="52">
        <v>140.47450000000001</v>
      </c>
      <c r="P1003" s="50">
        <v>1180</v>
      </c>
      <c r="Q1003" s="52">
        <v>2198.5700000000002</v>
      </c>
      <c r="R1003" s="50">
        <v>6387.4</v>
      </c>
      <c r="S1003" s="30">
        <v>98.069000000000003</v>
      </c>
      <c r="T1003" s="50">
        <v>6.9934000000000003</v>
      </c>
      <c r="U1003" s="50">
        <v>7.0126999999999997</v>
      </c>
      <c r="V1003" s="50" t="s">
        <v>379</v>
      </c>
      <c r="W1003" s="22" t="s">
        <v>379</v>
      </c>
      <c r="X1003" s="22" t="s">
        <v>379</v>
      </c>
    </row>
    <row r="1004" spans="1:24" ht="18.75" customHeight="1">
      <c r="A1004" s="175">
        <v>43907</v>
      </c>
      <c r="B1004" s="50">
        <v>176.745</v>
      </c>
      <c r="C1004" s="50">
        <v>228.33009999999999</v>
      </c>
      <c r="D1004" s="50">
        <v>137.899</v>
      </c>
      <c r="E1004" s="50">
        <v>75.91</v>
      </c>
      <c r="F1004" s="51">
        <v>1.3730000000000001E-3</v>
      </c>
      <c r="G1004" s="51">
        <v>4.9249999999999997E-3</v>
      </c>
      <c r="H1004" s="51">
        <v>6.1609999999999998E-3</v>
      </c>
      <c r="I1004" s="51">
        <v>7.4339999999999996E-3</v>
      </c>
      <c r="J1004" s="51">
        <v>1.0784E-2</v>
      </c>
      <c r="K1004" s="51">
        <v>9.7350000000000006E-3</v>
      </c>
      <c r="L1004" s="51">
        <v>1.6844000000000001E-2</v>
      </c>
      <c r="M1004" s="51">
        <v>6.1609999999999998E-3</v>
      </c>
      <c r="N1004" s="51">
        <v>2.291E-2</v>
      </c>
      <c r="O1004" s="52">
        <v>140.48410000000001</v>
      </c>
      <c r="P1004" s="50">
        <v>1180</v>
      </c>
      <c r="Q1004" s="52">
        <v>2198.5700000000002</v>
      </c>
      <c r="R1004" s="50">
        <v>6387.4</v>
      </c>
      <c r="S1004" s="30">
        <v>98.748999999999995</v>
      </c>
      <c r="T1004" s="50">
        <v>7.0086000000000004</v>
      </c>
      <c r="U1004" s="50">
        <v>7.0225</v>
      </c>
      <c r="V1004" s="50" t="s">
        <v>379</v>
      </c>
      <c r="W1004" s="22" t="s">
        <v>379</v>
      </c>
      <c r="X1004" s="22" t="s">
        <v>379</v>
      </c>
    </row>
    <row r="1005" spans="1:24" ht="18.75" customHeight="1">
      <c r="A1005" s="175">
        <v>43906</v>
      </c>
      <c r="B1005" s="50">
        <v>179.25989999999999</v>
      </c>
      <c r="C1005" s="50">
        <v>232.6797</v>
      </c>
      <c r="D1005" s="50">
        <v>133.25</v>
      </c>
      <c r="E1005" s="50">
        <v>82.69</v>
      </c>
      <c r="F1005" s="51">
        <v>1.933E-3</v>
      </c>
      <c r="G1005" s="51">
        <v>3.5990000000000002E-3</v>
      </c>
      <c r="H1005" s="51">
        <v>4.2640000000000004E-3</v>
      </c>
      <c r="I1005" s="51">
        <v>4.9049999999999996E-3</v>
      </c>
      <c r="J1005" s="51">
        <v>7.182E-3</v>
      </c>
      <c r="K1005" s="51">
        <v>6.6210000000000001E-3</v>
      </c>
      <c r="L1005" s="51">
        <v>1.2841E-2</v>
      </c>
      <c r="M1005" s="51">
        <v>4.2640000000000004E-3</v>
      </c>
      <c r="N1005" s="51">
        <v>2.2769999999999999E-2</v>
      </c>
      <c r="O1005" s="52">
        <v>140.5256</v>
      </c>
      <c r="P1005" s="50">
        <v>1180</v>
      </c>
      <c r="Q1005" s="52">
        <v>2198.5700000000002</v>
      </c>
      <c r="R1005" s="50">
        <v>6387.4</v>
      </c>
      <c r="S1005" s="30">
        <v>97.468000000000004</v>
      </c>
      <c r="T1005" s="50">
        <v>7.0293999999999999</v>
      </c>
      <c r="U1005" s="50">
        <v>7.0278999999999998</v>
      </c>
      <c r="V1005" s="50" t="s">
        <v>379</v>
      </c>
      <c r="W1005" s="22" t="s">
        <v>379</v>
      </c>
      <c r="X1005" s="22" t="s">
        <v>379</v>
      </c>
    </row>
    <row r="1006" spans="1:24" ht="18.75" customHeight="1">
      <c r="A1006" s="175">
        <v>43903</v>
      </c>
      <c r="B1006" s="50">
        <v>178.61619999999999</v>
      </c>
      <c r="C1006" s="50">
        <v>235.87799999999999</v>
      </c>
      <c r="D1006" s="50">
        <v>133.25</v>
      </c>
      <c r="E1006" s="50">
        <v>57.83</v>
      </c>
      <c r="F1006" s="51">
        <v>2.441E-3</v>
      </c>
      <c r="G1006" s="51">
        <v>4.9030000000000002E-3</v>
      </c>
      <c r="H1006" s="51">
        <v>6.0010000000000003E-3</v>
      </c>
      <c r="I1006" s="51">
        <v>7.1679999999999999E-3</v>
      </c>
      <c r="J1006" s="51">
        <v>9.6030000000000004E-3</v>
      </c>
      <c r="K1006" s="51">
        <v>9.0430000000000007E-3</v>
      </c>
      <c r="L1006" s="51">
        <v>1.5292999999999999E-2</v>
      </c>
      <c r="M1006" s="51">
        <v>6.0010000000000003E-3</v>
      </c>
      <c r="N1006" s="51">
        <v>2.2630000000000001E-2</v>
      </c>
      <c r="O1006" s="52">
        <v>140.4803</v>
      </c>
      <c r="P1006" s="50">
        <v>1180</v>
      </c>
      <c r="Q1006" s="52">
        <v>2198.5700000000002</v>
      </c>
      <c r="R1006" s="50">
        <v>6387.4</v>
      </c>
      <c r="S1006" s="30">
        <v>96.507000000000005</v>
      </c>
      <c r="T1006" s="50">
        <v>6.9606000000000003</v>
      </c>
      <c r="U1006" s="50">
        <v>6.9687999999999999</v>
      </c>
      <c r="V1006" s="50" t="s">
        <v>379</v>
      </c>
      <c r="W1006" s="22" t="s">
        <v>379</v>
      </c>
      <c r="X1006" s="22" t="s">
        <v>379</v>
      </c>
    </row>
    <row r="1007" spans="1:24" ht="18.75" customHeight="1">
      <c r="A1007" s="175">
        <v>43902</v>
      </c>
      <c r="B1007" s="50">
        <v>180.06290000000001</v>
      </c>
      <c r="C1007" s="50">
        <v>241.14340000000001</v>
      </c>
      <c r="D1007" s="50">
        <v>131.459</v>
      </c>
      <c r="E1007" s="50">
        <v>75.47</v>
      </c>
      <c r="F1007" s="51">
        <v>3.0270000000000002E-3</v>
      </c>
      <c r="G1007" s="51">
        <v>4.81E-3</v>
      </c>
      <c r="H1007" s="51">
        <v>5.5789999999999998E-3</v>
      </c>
      <c r="I1007" s="51">
        <v>6.0350000000000004E-3</v>
      </c>
      <c r="J1007" s="51">
        <v>8.0420000000000005E-3</v>
      </c>
      <c r="K1007" s="51">
        <v>7.4900000000000001E-3</v>
      </c>
      <c r="L1007" s="51">
        <v>1.4399E-2</v>
      </c>
      <c r="M1007" s="51">
        <v>5.5789999999999998E-3</v>
      </c>
      <c r="N1007" s="51">
        <v>2.1999999999999999E-2</v>
      </c>
      <c r="O1007" s="52">
        <v>140.47890000000001</v>
      </c>
      <c r="P1007" s="50">
        <v>1180</v>
      </c>
      <c r="Q1007" s="52">
        <v>2198.5700000000002</v>
      </c>
      <c r="R1007" s="50">
        <v>6387.4</v>
      </c>
      <c r="S1007" s="30">
        <v>96.414000000000001</v>
      </c>
      <c r="T1007" s="50">
        <v>6.9581</v>
      </c>
      <c r="U1007" s="50">
        <v>6.9638</v>
      </c>
      <c r="V1007" s="50" t="s">
        <v>379</v>
      </c>
      <c r="W1007" s="22" t="s">
        <v>379</v>
      </c>
      <c r="X1007" s="22" t="s">
        <v>379</v>
      </c>
    </row>
    <row r="1008" spans="1:24" ht="18.75" customHeight="1">
      <c r="A1008" s="175">
        <v>43901</v>
      </c>
      <c r="B1008" s="50">
        <v>181.51130000000001</v>
      </c>
      <c r="C1008" s="50">
        <v>244.4485</v>
      </c>
      <c r="D1008" s="50">
        <v>101.119</v>
      </c>
      <c r="E1008" s="50">
        <v>53.9</v>
      </c>
      <c r="F1008" s="51">
        <v>3.9430000000000003E-3</v>
      </c>
      <c r="G1008" s="51">
        <v>5.195E-3</v>
      </c>
      <c r="H1008" s="51">
        <v>6.3709999999999999E-3</v>
      </c>
      <c r="I1008" s="51">
        <v>7.0340000000000003E-3</v>
      </c>
      <c r="J1008" s="51">
        <v>8.6949999999999996E-3</v>
      </c>
      <c r="K1008" s="51">
        <v>8.3359999999999997E-3</v>
      </c>
      <c r="L1008" s="51">
        <v>1.3919000000000001E-2</v>
      </c>
      <c r="M1008" s="51">
        <v>6.3709999999999999E-3</v>
      </c>
      <c r="N1008" s="51">
        <v>2.1989999999999999E-2</v>
      </c>
      <c r="O1008" s="52">
        <v>140.48920000000001</v>
      </c>
      <c r="P1008" s="50">
        <v>1180</v>
      </c>
      <c r="Q1008" s="52">
        <v>2198.5700000000002</v>
      </c>
      <c r="R1008" s="50">
        <v>6387.4</v>
      </c>
      <c r="S1008" s="30">
        <v>94.894999999999996</v>
      </c>
      <c r="T1008" s="50">
        <v>6.9466000000000001</v>
      </c>
      <c r="U1008" s="50">
        <v>6.9528999999999996</v>
      </c>
      <c r="V1008" s="50" t="s">
        <v>379</v>
      </c>
      <c r="W1008" s="22" t="s">
        <v>379</v>
      </c>
      <c r="X1008" s="22" t="s">
        <v>379</v>
      </c>
    </row>
    <row r="1009" spans="1:24" ht="18.75" customHeight="1">
      <c r="A1009" s="175">
        <v>43900</v>
      </c>
      <c r="B1009" s="50">
        <v>182.2285</v>
      </c>
      <c r="C1009" s="50">
        <v>244.7252</v>
      </c>
      <c r="D1009" s="50">
        <v>91</v>
      </c>
      <c r="E1009" s="50">
        <v>47.3</v>
      </c>
      <c r="F1009" s="51">
        <v>4.326E-3</v>
      </c>
      <c r="G1009" s="51">
        <v>5.3420000000000004E-3</v>
      </c>
      <c r="H1009" s="51">
        <v>6.2610000000000001E-3</v>
      </c>
      <c r="I1009" s="51">
        <v>6.672E-3</v>
      </c>
      <c r="J1009" s="51">
        <v>8.0300000000000007E-3</v>
      </c>
      <c r="K1009" s="51">
        <v>7.6750000000000004E-3</v>
      </c>
      <c r="L1009" s="51">
        <v>1.2799E-2</v>
      </c>
      <c r="M1009" s="51">
        <v>6.2610000000000001E-3</v>
      </c>
      <c r="N1009" s="51">
        <v>2.1999999999999999E-2</v>
      </c>
      <c r="O1009" s="52">
        <v>140.41480000000001</v>
      </c>
      <c r="P1009" s="50">
        <v>1180</v>
      </c>
      <c r="Q1009" s="52">
        <v>2198.5700000000002</v>
      </c>
      <c r="R1009" s="50">
        <v>6387.4</v>
      </c>
      <c r="S1009" s="30">
        <v>95.950999999999993</v>
      </c>
      <c r="T1009" s="50">
        <v>6.9314</v>
      </c>
      <c r="U1009" s="50">
        <v>6.9324000000000003</v>
      </c>
      <c r="V1009" s="50" t="s">
        <v>379</v>
      </c>
      <c r="W1009" s="22" t="s">
        <v>379</v>
      </c>
      <c r="X1009" s="22" t="s">
        <v>379</v>
      </c>
    </row>
    <row r="1010" spans="1:24" ht="18.75" customHeight="1">
      <c r="A1010" s="175">
        <v>43899</v>
      </c>
      <c r="B1010" s="50">
        <v>184.14089999999999</v>
      </c>
      <c r="C1010" s="50">
        <v>245.23589999999999</v>
      </c>
      <c r="D1010" s="50">
        <v>72.881</v>
      </c>
      <c r="E1010" s="50">
        <v>54.46</v>
      </c>
      <c r="F1010" s="51">
        <v>3.4090000000000001E-3</v>
      </c>
      <c r="G1010" s="51">
        <v>3.81E-3</v>
      </c>
      <c r="H1010" s="51">
        <v>4.3080000000000002E-3</v>
      </c>
      <c r="I1010" s="51">
        <v>4.7720000000000002E-3</v>
      </c>
      <c r="J1010" s="51">
        <v>5.4070000000000003E-3</v>
      </c>
      <c r="K1010" s="51">
        <v>5.5989999999999998E-3</v>
      </c>
      <c r="L1010" s="51">
        <v>9.953E-3</v>
      </c>
      <c r="M1010" s="51">
        <v>4.3080000000000002E-3</v>
      </c>
      <c r="N1010" s="51">
        <v>2.1770000000000001E-2</v>
      </c>
      <c r="O1010" s="52">
        <v>140.34049999999999</v>
      </c>
      <c r="P1010" s="50">
        <v>1180</v>
      </c>
      <c r="Q1010" s="52">
        <v>2198.5700000000002</v>
      </c>
      <c r="R1010" s="50">
        <v>6387.4</v>
      </c>
      <c r="S1010" s="30">
        <v>96.82</v>
      </c>
      <c r="T1010" s="50">
        <v>6.9360999999999997</v>
      </c>
      <c r="U1010" s="50">
        <v>6.9412000000000003</v>
      </c>
      <c r="V1010" s="50" t="s">
        <v>379</v>
      </c>
      <c r="W1010" s="22" t="s">
        <v>379</v>
      </c>
      <c r="X1010" s="22" t="s">
        <v>379</v>
      </c>
    </row>
    <row r="1011" spans="1:24" ht="18.75" customHeight="1">
      <c r="A1011" s="175">
        <v>43896</v>
      </c>
      <c r="B1011" s="50">
        <v>183.97749999999999</v>
      </c>
      <c r="C1011" s="50">
        <v>247.69130000000001</v>
      </c>
      <c r="D1011" s="50">
        <v>72.881</v>
      </c>
      <c r="E1011" s="50">
        <v>41.94</v>
      </c>
      <c r="F1011" s="51">
        <v>4.5040000000000002E-3</v>
      </c>
      <c r="G1011" s="51">
        <v>5.0619999999999997E-3</v>
      </c>
      <c r="H1011" s="51">
        <v>5.5849999999999997E-3</v>
      </c>
      <c r="I1011" s="51">
        <v>6.0930000000000003E-3</v>
      </c>
      <c r="J1011" s="51">
        <v>7.6229999999999996E-3</v>
      </c>
      <c r="K1011" s="51">
        <v>7.11E-3</v>
      </c>
      <c r="L1011" s="51">
        <v>1.2874E-2</v>
      </c>
      <c r="M1011" s="51">
        <v>5.5849999999999997E-3</v>
      </c>
      <c r="N1011" s="51">
        <v>2.2440000000000002E-2</v>
      </c>
      <c r="O1011" s="52">
        <v>140.22380000000001</v>
      </c>
      <c r="P1011" s="50">
        <v>1180</v>
      </c>
      <c r="Q1011" s="52">
        <v>2198.5700000000002</v>
      </c>
      <c r="R1011" s="50">
        <v>6387.4</v>
      </c>
      <c r="S1011" s="30">
        <v>97.335999999999999</v>
      </c>
      <c r="T1011" s="50">
        <v>6.9245000000000001</v>
      </c>
      <c r="U1011" s="50">
        <v>6.9230999999999998</v>
      </c>
      <c r="V1011" s="50" t="s">
        <v>379</v>
      </c>
      <c r="W1011" s="22" t="s">
        <v>379</v>
      </c>
      <c r="X1011" s="22" t="s">
        <v>379</v>
      </c>
    </row>
    <row r="1012" spans="1:24" ht="18.75" customHeight="1">
      <c r="A1012" s="175">
        <v>43895</v>
      </c>
      <c r="B1012" s="50">
        <v>182.5872</v>
      </c>
      <c r="C1012" s="50">
        <v>247.71530000000001</v>
      </c>
      <c r="D1012" s="50">
        <v>68.206999999999994</v>
      </c>
      <c r="E1012" s="50">
        <v>39.619999999999997</v>
      </c>
      <c r="F1012" s="51">
        <v>6.1089999999999998E-3</v>
      </c>
      <c r="G1012" s="51">
        <v>5.973E-3</v>
      </c>
      <c r="H1012" s="51">
        <v>6.2420000000000002E-3</v>
      </c>
      <c r="I1012" s="51">
        <v>6.7790000000000003E-3</v>
      </c>
      <c r="J1012" s="51">
        <v>9.1199999999999996E-3</v>
      </c>
      <c r="K1012" s="51">
        <v>8.1600000000000006E-3</v>
      </c>
      <c r="L1012" s="51">
        <v>1.5407000000000001E-2</v>
      </c>
      <c r="M1012" s="51">
        <v>6.2420000000000002E-3</v>
      </c>
      <c r="N1012" s="51">
        <v>2.3E-2</v>
      </c>
      <c r="O1012" s="52">
        <v>140.12639999999999</v>
      </c>
      <c r="P1012" s="50">
        <v>1180</v>
      </c>
      <c r="Q1012" s="52">
        <v>2198.5700000000002</v>
      </c>
      <c r="R1012" s="50">
        <v>6387.4</v>
      </c>
      <c r="S1012" s="30">
        <v>97.153000000000006</v>
      </c>
      <c r="T1012" s="50">
        <v>6.9676</v>
      </c>
      <c r="U1012" s="50">
        <v>6.9489999999999998</v>
      </c>
      <c r="V1012" s="50" t="s">
        <v>379</v>
      </c>
      <c r="W1012" s="22" t="s">
        <v>379</v>
      </c>
      <c r="X1012" s="22" t="s">
        <v>379</v>
      </c>
    </row>
    <row r="1013" spans="1:24" ht="18.75" customHeight="1">
      <c r="A1013" s="175">
        <v>43894</v>
      </c>
      <c r="B1013" s="50">
        <v>181.99600000000001</v>
      </c>
      <c r="C1013" s="50">
        <v>247.3502</v>
      </c>
      <c r="D1013" s="50">
        <v>68.206999999999994</v>
      </c>
      <c r="E1013" s="50">
        <v>31.99</v>
      </c>
      <c r="F1013" s="51">
        <v>7.1040000000000001E-3</v>
      </c>
      <c r="G1013" s="51">
        <v>6.9259999999999999E-3</v>
      </c>
      <c r="H1013" s="51">
        <v>7.1760000000000001E-3</v>
      </c>
      <c r="I1013" s="51">
        <v>7.8250000000000004E-3</v>
      </c>
      <c r="J1013" s="51">
        <v>1.0522E-2</v>
      </c>
      <c r="K1013" s="51">
        <v>9.3740000000000004E-3</v>
      </c>
      <c r="L1013" s="51">
        <v>1.7014000000000001E-2</v>
      </c>
      <c r="M1013" s="51">
        <v>7.1760000000000001E-3</v>
      </c>
      <c r="N1013" s="51">
        <v>2.3050000000000001E-2</v>
      </c>
      <c r="O1013" s="52">
        <v>140.19999999999999</v>
      </c>
      <c r="P1013" s="50">
        <v>1180</v>
      </c>
      <c r="Q1013" s="52">
        <v>2198.5700000000002</v>
      </c>
      <c r="R1013" s="50">
        <v>6387.4</v>
      </c>
      <c r="S1013" s="30">
        <v>97.36</v>
      </c>
      <c r="T1013" s="50">
        <v>6.9608999999999996</v>
      </c>
      <c r="U1013" s="50">
        <v>6.9631999999999996</v>
      </c>
      <c r="V1013" s="50" t="s">
        <v>379</v>
      </c>
      <c r="W1013" s="22" t="s">
        <v>379</v>
      </c>
      <c r="X1013" s="22" t="s">
        <v>379</v>
      </c>
    </row>
    <row r="1014" spans="1:24" ht="18.75" customHeight="1">
      <c r="A1014" s="175">
        <v>43893</v>
      </c>
      <c r="B1014" s="50">
        <v>181.82310000000001</v>
      </c>
      <c r="C1014" s="50">
        <v>246.88140000000001</v>
      </c>
      <c r="D1014" s="50">
        <v>64.875</v>
      </c>
      <c r="E1014" s="50">
        <v>36.82</v>
      </c>
      <c r="F1014" s="51">
        <v>9.1970000000000003E-3</v>
      </c>
      <c r="G1014" s="51">
        <v>6.9909999999999998E-3</v>
      </c>
      <c r="H1014" s="51">
        <v>7.0759999999999998E-3</v>
      </c>
      <c r="I1014" s="51">
        <v>7.4310000000000001E-3</v>
      </c>
      <c r="J1014" s="51">
        <v>9.9900000000000006E-3</v>
      </c>
      <c r="K1014" s="51">
        <v>8.8470000000000007E-3</v>
      </c>
      <c r="L1014" s="51">
        <v>1.6145E-2</v>
      </c>
      <c r="M1014" s="51">
        <v>7.0759999999999998E-3</v>
      </c>
      <c r="N1014" s="51">
        <v>2.3609999999999999E-2</v>
      </c>
      <c r="O1014" s="52">
        <v>140.06970000000001</v>
      </c>
      <c r="P1014" s="50">
        <v>1180</v>
      </c>
      <c r="Q1014" s="52">
        <v>2245.8000000000002</v>
      </c>
      <c r="R1014" s="50">
        <v>6125.2999999999993</v>
      </c>
      <c r="S1014" s="30">
        <v>98.132000000000005</v>
      </c>
      <c r="T1014" s="50">
        <v>6.992</v>
      </c>
      <c r="U1014" s="50">
        <v>6.9798</v>
      </c>
      <c r="V1014" s="50" t="s">
        <v>379</v>
      </c>
      <c r="W1014" s="22" t="s">
        <v>379</v>
      </c>
      <c r="X1014" s="22" t="s">
        <v>379</v>
      </c>
    </row>
    <row r="1015" spans="1:24" ht="18.75" customHeight="1">
      <c r="A1015" s="175">
        <v>43892</v>
      </c>
      <c r="B1015" s="50">
        <v>181.3749</v>
      </c>
      <c r="C1015" s="50">
        <v>246.40610000000001</v>
      </c>
      <c r="D1015" s="50">
        <v>68.42</v>
      </c>
      <c r="E1015" s="50">
        <v>33.42</v>
      </c>
      <c r="F1015" s="51">
        <v>1.1877E-2</v>
      </c>
      <c r="G1015" s="51">
        <v>9.0290000000000006E-3</v>
      </c>
      <c r="H1015" s="51">
        <v>8.9940000000000003E-3</v>
      </c>
      <c r="I1015" s="51">
        <v>9.4190000000000003E-3</v>
      </c>
      <c r="J1015" s="51">
        <v>1.1632E-2</v>
      </c>
      <c r="K1015" s="51">
        <v>1.0715000000000001E-2</v>
      </c>
      <c r="L1015" s="51">
        <v>1.7212999999999999E-2</v>
      </c>
      <c r="M1015" s="51">
        <v>8.9940000000000003E-3</v>
      </c>
      <c r="N1015" s="51">
        <v>2.3709999999999998E-2</v>
      </c>
      <c r="O1015" s="52">
        <v>139.9811</v>
      </c>
      <c r="P1015" s="50">
        <v>1180</v>
      </c>
      <c r="Q1015" s="52">
        <v>2245.8000000000002</v>
      </c>
      <c r="R1015" s="50">
        <v>6125.2999999999993</v>
      </c>
      <c r="S1015" s="30">
        <v>98.507999999999996</v>
      </c>
      <c r="T1015" s="50">
        <v>7.0044000000000004</v>
      </c>
      <c r="U1015" s="50">
        <v>7.0084</v>
      </c>
      <c r="V1015" s="50" t="s">
        <v>379</v>
      </c>
      <c r="W1015" s="22" t="s">
        <v>379</v>
      </c>
      <c r="X1015" s="22" t="s">
        <v>379</v>
      </c>
    </row>
    <row r="1016" spans="1:24" ht="18.75" customHeight="1">
      <c r="A1016" s="175">
        <v>43889</v>
      </c>
      <c r="B1016" s="50">
        <v>181.26410000000001</v>
      </c>
      <c r="C1016" s="50">
        <v>246.25829999999999</v>
      </c>
      <c r="D1016" s="50">
        <v>57.402999999999999</v>
      </c>
      <c r="E1016" s="50">
        <v>40.11</v>
      </c>
      <c r="F1016" s="51">
        <v>1.2670000000000001E-2</v>
      </c>
      <c r="G1016" s="51">
        <v>9.1299999999999992E-3</v>
      </c>
      <c r="H1016" s="51">
        <v>8.9720000000000008E-3</v>
      </c>
      <c r="I1016" s="51">
        <v>9.3559999999999997E-3</v>
      </c>
      <c r="J1016" s="51">
        <v>1.1486E-2</v>
      </c>
      <c r="K1016" s="51">
        <v>1.0623E-2</v>
      </c>
      <c r="L1016" s="51">
        <v>1.6752E-2</v>
      </c>
      <c r="M1016" s="51">
        <v>8.9720000000000008E-3</v>
      </c>
      <c r="N1016" s="51">
        <v>2.3709999999999998E-2</v>
      </c>
      <c r="O1016" s="52">
        <v>139.9074</v>
      </c>
      <c r="P1016" s="50">
        <v>1180</v>
      </c>
      <c r="Q1016" s="52">
        <v>2245.8000000000002</v>
      </c>
      <c r="R1016" s="50">
        <v>6125.2999999999993</v>
      </c>
      <c r="S1016" s="30">
        <v>98.995999999999995</v>
      </c>
      <c r="T1016" s="50">
        <v>7.0228999999999999</v>
      </c>
      <c r="U1016" s="50">
        <v>7.0213000000000001</v>
      </c>
      <c r="V1016" s="50" t="s">
        <v>379</v>
      </c>
      <c r="W1016" s="22" t="s">
        <v>379</v>
      </c>
      <c r="X1016" s="22" t="s">
        <v>379</v>
      </c>
    </row>
    <row r="1017" spans="1:24" ht="18.75" customHeight="1">
      <c r="A1017" s="175">
        <v>43888</v>
      </c>
      <c r="B1017" s="50">
        <v>180.30500000000001</v>
      </c>
      <c r="C1017" s="50">
        <v>247.2063</v>
      </c>
      <c r="D1017" s="50">
        <v>57.402999999999999</v>
      </c>
      <c r="E1017" s="50">
        <v>39.159999999999997</v>
      </c>
      <c r="F1017" s="51">
        <v>1.4206999999999999E-2</v>
      </c>
      <c r="G1017" s="51">
        <v>1.0614999999999999E-2</v>
      </c>
      <c r="H1017" s="51">
        <v>1.0501999999999999E-2</v>
      </c>
      <c r="I1017" s="51">
        <v>1.0685999999999999E-2</v>
      </c>
      <c r="J1017" s="51">
        <v>1.2607E-2</v>
      </c>
      <c r="K1017" s="51">
        <v>1.1631000000000001E-2</v>
      </c>
      <c r="L1017" s="51">
        <v>1.7576999999999999E-2</v>
      </c>
      <c r="M1017" s="51">
        <v>1.0501999999999999E-2</v>
      </c>
      <c r="N1017" s="51">
        <v>2.3810000000000001E-2</v>
      </c>
      <c r="O1017" s="52">
        <v>139.8578</v>
      </c>
      <c r="P1017" s="50">
        <v>1180</v>
      </c>
      <c r="Q1017" s="52">
        <v>2245.8000000000002</v>
      </c>
      <c r="R1017" s="50">
        <v>6125.2999999999993</v>
      </c>
      <c r="S1017" s="30">
        <v>98.968000000000004</v>
      </c>
      <c r="T1017" s="50">
        <v>7.0134999999999996</v>
      </c>
      <c r="U1017" s="50">
        <v>7.0255999999999998</v>
      </c>
      <c r="V1017" s="50" t="s">
        <v>379</v>
      </c>
      <c r="W1017" s="22" t="s">
        <v>379</v>
      </c>
      <c r="X1017" s="22" t="s">
        <v>379</v>
      </c>
    </row>
    <row r="1018" spans="1:24" ht="18.75" customHeight="1">
      <c r="A1018" s="175">
        <v>43887</v>
      </c>
      <c r="B1018" s="50">
        <v>180.3759</v>
      </c>
      <c r="C1018" s="50">
        <v>247.49510000000001</v>
      </c>
      <c r="D1018" s="50">
        <v>56.063000000000002</v>
      </c>
      <c r="E1018" s="50">
        <v>27.56</v>
      </c>
      <c r="F1018" s="51">
        <v>1.5077999999999999E-2</v>
      </c>
      <c r="G1018" s="51">
        <v>1.1646999999999999E-2</v>
      </c>
      <c r="H1018" s="51">
        <v>1.1467E-2</v>
      </c>
      <c r="I1018" s="51">
        <v>1.159E-2</v>
      </c>
      <c r="J1018" s="51">
        <v>1.3370999999999999E-2</v>
      </c>
      <c r="K1018" s="51">
        <v>1.2588999999999999E-2</v>
      </c>
      <c r="L1018" s="51">
        <v>1.8241E-2</v>
      </c>
      <c r="M1018" s="51">
        <v>1.1467E-2</v>
      </c>
      <c r="N1018" s="51">
        <v>2.3820000000000001E-2</v>
      </c>
      <c r="O1018" s="52">
        <v>139.8075</v>
      </c>
      <c r="P1018" s="50">
        <v>1180</v>
      </c>
      <c r="Q1018" s="52">
        <v>2245.8000000000002</v>
      </c>
      <c r="R1018" s="50">
        <v>6125.2999999999993</v>
      </c>
      <c r="S1018" s="30">
        <v>99.358999999999995</v>
      </c>
      <c r="T1018" s="50">
        <v>7.0304000000000002</v>
      </c>
      <c r="U1018" s="50">
        <v>7.0358999999999998</v>
      </c>
      <c r="V1018" s="50" t="s">
        <v>379</v>
      </c>
      <c r="W1018" s="22" t="s">
        <v>379</v>
      </c>
      <c r="X1018" s="22" t="s">
        <v>379</v>
      </c>
    </row>
    <row r="1019" spans="1:24" ht="18.75" customHeight="1">
      <c r="A1019" s="175">
        <v>43886</v>
      </c>
      <c r="B1019" s="50">
        <v>180.33109999999999</v>
      </c>
      <c r="C1019" s="50">
        <v>247.69630000000001</v>
      </c>
      <c r="D1019" s="50">
        <v>52.402999999999999</v>
      </c>
      <c r="E1019" s="50">
        <v>27.85</v>
      </c>
      <c r="F1019" s="51">
        <v>1.5103999999999999E-2</v>
      </c>
      <c r="G1019" s="51">
        <v>1.2248E-2</v>
      </c>
      <c r="H1019" s="51">
        <v>1.179E-2</v>
      </c>
      <c r="I1019" s="51">
        <v>1.1835E-2</v>
      </c>
      <c r="J1019" s="51">
        <v>1.3521E-2</v>
      </c>
      <c r="K1019" s="51">
        <v>1.2730999999999999E-2</v>
      </c>
      <c r="L1019" s="51">
        <v>1.8253999999999999E-2</v>
      </c>
      <c r="M1019" s="51">
        <v>1.179E-2</v>
      </c>
      <c r="N1019" s="51">
        <v>2.383E-2</v>
      </c>
      <c r="O1019" s="52">
        <v>139.7261</v>
      </c>
      <c r="P1019" s="50">
        <v>1180</v>
      </c>
      <c r="Q1019" s="52">
        <v>2245.8000000000002</v>
      </c>
      <c r="R1019" s="50">
        <v>6125.2999999999993</v>
      </c>
      <c r="S1019" s="30">
        <v>99.262</v>
      </c>
      <c r="T1019" s="50">
        <v>7.0278</v>
      </c>
      <c r="U1019" s="50">
        <v>7.0366</v>
      </c>
      <c r="V1019" s="50" t="s">
        <v>379</v>
      </c>
      <c r="W1019" s="22" t="s">
        <v>379</v>
      </c>
      <c r="X1019" s="22" t="s">
        <v>379</v>
      </c>
    </row>
    <row r="1020" spans="1:24" ht="18.75" customHeight="1">
      <c r="A1020" s="175">
        <v>43885</v>
      </c>
      <c r="B1020" s="50">
        <v>179.97640000000001</v>
      </c>
      <c r="C1020" s="50">
        <v>247.85480000000001</v>
      </c>
      <c r="D1020" s="50">
        <v>52.238</v>
      </c>
      <c r="E1020" s="50">
        <v>25.03</v>
      </c>
      <c r="F1020" s="51">
        <v>1.5254E-2</v>
      </c>
      <c r="G1020" s="51">
        <v>1.2475999999999999E-2</v>
      </c>
      <c r="H1020" s="51">
        <v>1.2031999999999999E-2</v>
      </c>
      <c r="I1020" s="51">
        <v>1.2096000000000001E-2</v>
      </c>
      <c r="J1020" s="51">
        <v>1.3705E-2</v>
      </c>
      <c r="K1020" s="51">
        <v>1.2919E-2</v>
      </c>
      <c r="L1020" s="51">
        <v>1.8346999999999999E-2</v>
      </c>
      <c r="M1020" s="51">
        <v>1.2031999999999999E-2</v>
      </c>
      <c r="N1020" s="51">
        <v>2.4160000000000001E-2</v>
      </c>
      <c r="O1020" s="52">
        <v>139.70060000000001</v>
      </c>
      <c r="P1020" s="50">
        <v>1180</v>
      </c>
      <c r="Q1020" s="52">
        <v>2245.8000000000002</v>
      </c>
      <c r="R1020" s="50">
        <v>6125.2999999999993</v>
      </c>
      <c r="S1020" s="30">
        <v>99.864999999999995</v>
      </c>
      <c r="T1020" s="50">
        <v>7.0237999999999996</v>
      </c>
      <c r="U1020" s="50">
        <v>7.0461999999999998</v>
      </c>
      <c r="V1020" s="50" t="s">
        <v>379</v>
      </c>
      <c r="W1020" s="22" t="s">
        <v>379</v>
      </c>
      <c r="X1020" s="22" t="s">
        <v>379</v>
      </c>
    </row>
    <row r="1021" spans="1:24" ht="18.75" customHeight="1">
      <c r="A1021" s="175">
        <v>43882</v>
      </c>
      <c r="B1021" s="50">
        <v>179.3929</v>
      </c>
      <c r="C1021" s="50">
        <v>248.23480000000001</v>
      </c>
      <c r="D1021" s="50">
        <v>48.441000000000003</v>
      </c>
      <c r="E1021" s="50">
        <v>17.079999999999998</v>
      </c>
      <c r="F1021" s="51">
        <v>1.5459000000000001E-2</v>
      </c>
      <c r="G1021" s="51">
        <v>1.3542999999999999E-2</v>
      </c>
      <c r="H1021" s="51">
        <v>1.3186E-2</v>
      </c>
      <c r="I1021" s="51">
        <v>1.3224E-2</v>
      </c>
      <c r="J1021" s="51">
        <v>1.4713E-2</v>
      </c>
      <c r="K1021" s="51">
        <v>1.4027E-2</v>
      </c>
      <c r="L1021" s="51">
        <v>1.9147000000000001E-2</v>
      </c>
      <c r="M1021" s="51">
        <v>1.3186E-2</v>
      </c>
      <c r="N1021" s="51">
        <v>2.4160000000000001E-2</v>
      </c>
      <c r="O1021" s="52">
        <v>139.6523</v>
      </c>
      <c r="P1021" s="50">
        <v>1180</v>
      </c>
      <c r="Q1021" s="52">
        <v>2245.8000000000002</v>
      </c>
      <c r="R1021" s="50">
        <v>6125.2999999999993</v>
      </c>
      <c r="S1021" s="30">
        <v>99.704999999999998</v>
      </c>
      <c r="T1021" s="50">
        <v>6.9983000000000004</v>
      </c>
      <c r="U1021" s="50">
        <v>7.0132000000000003</v>
      </c>
      <c r="V1021" s="50" t="s">
        <v>379</v>
      </c>
      <c r="W1021" s="22" t="s">
        <v>379</v>
      </c>
      <c r="X1021" s="22" t="s">
        <v>379</v>
      </c>
    </row>
    <row r="1022" spans="1:24" ht="18.75" customHeight="1">
      <c r="A1022" s="175">
        <v>43881</v>
      </c>
      <c r="B1022" s="50">
        <v>179.00020000000001</v>
      </c>
      <c r="C1022" s="50">
        <v>248.44390000000001</v>
      </c>
      <c r="D1022" s="50">
        <v>47.113</v>
      </c>
      <c r="E1022" s="50">
        <v>15.56</v>
      </c>
      <c r="F1022" s="51">
        <v>1.5716999999999998E-2</v>
      </c>
      <c r="G1022" s="51">
        <v>1.3892E-2</v>
      </c>
      <c r="H1022" s="51">
        <v>1.3589E-2</v>
      </c>
      <c r="I1022" s="51">
        <v>1.3635E-2</v>
      </c>
      <c r="J1022" s="51">
        <v>1.5152000000000001E-2</v>
      </c>
      <c r="K1022" s="51">
        <v>1.443E-2</v>
      </c>
      <c r="L1022" s="51">
        <v>1.9605999999999998E-2</v>
      </c>
      <c r="M1022" s="51">
        <v>1.3589E-2</v>
      </c>
      <c r="N1022" s="51">
        <v>2.4240000000000001E-2</v>
      </c>
      <c r="O1022" s="52">
        <v>139.62989999999999</v>
      </c>
      <c r="P1022" s="50">
        <v>1180</v>
      </c>
      <c r="Q1022" s="52">
        <v>2245.8000000000002</v>
      </c>
      <c r="R1022" s="50">
        <v>6125.2999999999993</v>
      </c>
      <c r="S1022" s="30">
        <v>99.44</v>
      </c>
      <c r="T1022" s="50">
        <v>6.9966999999999997</v>
      </c>
      <c r="U1022" s="50">
        <v>7.0072000000000001</v>
      </c>
      <c r="V1022" s="50" t="s">
        <v>379</v>
      </c>
      <c r="W1022" s="22" t="s">
        <v>379</v>
      </c>
      <c r="X1022" s="22" t="s">
        <v>379</v>
      </c>
    </row>
    <row r="1023" spans="1:24" ht="18.75" customHeight="1">
      <c r="A1023" s="175">
        <v>43880</v>
      </c>
      <c r="B1023" s="50">
        <v>178.6216</v>
      </c>
      <c r="C1023" s="50">
        <v>248.33609999999999</v>
      </c>
      <c r="D1023" s="50">
        <v>48.317</v>
      </c>
      <c r="E1023" s="50">
        <v>14.38</v>
      </c>
      <c r="F1023" s="51">
        <v>1.5692000000000001E-2</v>
      </c>
      <c r="G1023" s="51">
        <v>1.4219000000000001E-2</v>
      </c>
      <c r="H1023" s="51">
        <v>1.3911E-2</v>
      </c>
      <c r="I1023" s="51">
        <v>1.4078E-2</v>
      </c>
      <c r="J1023" s="51">
        <v>1.5661000000000001E-2</v>
      </c>
      <c r="K1023" s="51">
        <v>1.4928E-2</v>
      </c>
      <c r="L1023" s="51">
        <v>2.0139000000000001E-2</v>
      </c>
      <c r="M1023" s="51">
        <v>1.3911E-2</v>
      </c>
      <c r="N1023" s="51">
        <v>2.419E-2</v>
      </c>
      <c r="O1023" s="52">
        <v>139.55799999999999</v>
      </c>
      <c r="P1023" s="50">
        <v>1180</v>
      </c>
      <c r="Q1023" s="52">
        <v>2245.8000000000002</v>
      </c>
      <c r="R1023" s="50">
        <v>6125.2999999999993</v>
      </c>
      <c r="S1023" s="30">
        <v>99.003</v>
      </c>
      <c r="T1023" s="50">
        <v>6.9813000000000001</v>
      </c>
      <c r="U1023" s="50">
        <v>6.9850000000000003</v>
      </c>
      <c r="V1023" s="50" t="s">
        <v>379</v>
      </c>
      <c r="W1023" s="22" t="s">
        <v>379</v>
      </c>
      <c r="X1023" s="22" t="s">
        <v>379</v>
      </c>
    </row>
    <row r="1024" spans="1:24" ht="18.75" customHeight="1">
      <c r="A1024" s="175">
        <v>43879</v>
      </c>
      <c r="B1024" s="50">
        <v>178.67490000000001</v>
      </c>
      <c r="C1024" s="50">
        <v>248.5273</v>
      </c>
      <c r="D1024" s="50">
        <v>48.317</v>
      </c>
      <c r="E1024" s="50">
        <v>14.83</v>
      </c>
      <c r="F1024" s="51">
        <v>1.5688000000000001E-2</v>
      </c>
      <c r="G1024" s="51">
        <v>1.4116E-2</v>
      </c>
      <c r="H1024" s="51">
        <v>1.3776999999999999E-2</v>
      </c>
      <c r="I1024" s="51">
        <v>1.3979E-2</v>
      </c>
      <c r="J1024" s="51">
        <v>1.5610000000000001E-2</v>
      </c>
      <c r="K1024" s="51">
        <v>1.4833000000000001E-2</v>
      </c>
      <c r="L1024" s="51">
        <v>2.0111E-2</v>
      </c>
      <c r="M1024" s="51">
        <v>1.3776999999999999E-2</v>
      </c>
      <c r="N1024" s="51">
        <v>2.4129999999999999E-2</v>
      </c>
      <c r="O1024" s="52">
        <v>139.5076</v>
      </c>
      <c r="P1024" s="50">
        <v>1180</v>
      </c>
      <c r="Q1024" s="52">
        <v>2245.8000000000002</v>
      </c>
      <c r="R1024" s="50">
        <v>6125.2999999999993</v>
      </c>
      <c r="S1024" s="30">
        <v>99.123999999999995</v>
      </c>
      <c r="T1024" s="50">
        <v>6.9871999999999996</v>
      </c>
      <c r="U1024" s="50">
        <v>6.9928999999999997</v>
      </c>
      <c r="V1024" s="50" t="s">
        <v>379</v>
      </c>
      <c r="W1024" s="22" t="s">
        <v>379</v>
      </c>
      <c r="X1024" s="22" t="s">
        <v>379</v>
      </c>
    </row>
    <row r="1025" spans="1:24" ht="18.75" customHeight="1">
      <c r="A1025" s="175">
        <v>43878</v>
      </c>
      <c r="B1025" s="50">
        <v>178.3554</v>
      </c>
      <c r="C1025" s="50">
        <v>248.05869999999999</v>
      </c>
      <c r="D1025" s="50">
        <v>49.191000000000003</v>
      </c>
      <c r="E1025" s="50">
        <v>13.68</v>
      </c>
      <c r="F1025" s="51">
        <v>1.5689000000000002E-2</v>
      </c>
      <c r="G1025" s="51">
        <v>1.4279E-2</v>
      </c>
      <c r="H1025" s="51">
        <v>1.3964000000000001E-2</v>
      </c>
      <c r="I1025" s="51">
        <v>1.4159E-2</v>
      </c>
      <c r="J1025" s="51">
        <v>1.5848000000000001E-2</v>
      </c>
      <c r="K1025" s="51">
        <v>1.5070999999999999E-2</v>
      </c>
      <c r="L1025" s="51">
        <v>2.0390999999999999E-2</v>
      </c>
      <c r="M1025" s="51">
        <v>1.3964000000000001E-2</v>
      </c>
      <c r="N1025" s="51">
        <v>2.4129999999999999E-2</v>
      </c>
      <c r="O1025" s="52">
        <v>139.39920000000001</v>
      </c>
      <c r="P1025" s="50">
        <v>1180</v>
      </c>
      <c r="Q1025" s="52">
        <v>2245.8000000000002</v>
      </c>
      <c r="R1025" s="50">
        <v>6125.2999999999993</v>
      </c>
      <c r="S1025" s="30">
        <v>99.066999999999993</v>
      </c>
      <c r="T1025" s="50">
        <v>6.9770000000000003</v>
      </c>
      <c r="U1025" s="50">
        <v>6.9890999999999996</v>
      </c>
      <c r="V1025" s="50" t="s">
        <v>379</v>
      </c>
      <c r="W1025" s="22" t="s">
        <v>379</v>
      </c>
      <c r="X1025" s="22" t="s">
        <v>379</v>
      </c>
    </row>
    <row r="1026" spans="1:24" ht="18.75" customHeight="1">
      <c r="A1026" s="175">
        <v>43875</v>
      </c>
      <c r="B1026" s="50">
        <v>178.3554</v>
      </c>
      <c r="C1026" s="50">
        <v>248.05869999999999</v>
      </c>
      <c r="D1026" s="50">
        <v>49.191000000000003</v>
      </c>
      <c r="E1026" s="50">
        <v>13.68</v>
      </c>
      <c r="F1026" s="51">
        <v>1.5689000000000002E-2</v>
      </c>
      <c r="G1026" s="51">
        <v>1.4279E-2</v>
      </c>
      <c r="H1026" s="51">
        <v>1.3964000000000001E-2</v>
      </c>
      <c r="I1026" s="51">
        <v>1.4159E-2</v>
      </c>
      <c r="J1026" s="51">
        <v>1.5848000000000001E-2</v>
      </c>
      <c r="K1026" s="51">
        <v>1.5070999999999999E-2</v>
      </c>
      <c r="L1026" s="51">
        <v>2.0390999999999999E-2</v>
      </c>
      <c r="M1026" s="51">
        <v>1.3964000000000001E-2</v>
      </c>
      <c r="N1026" s="51">
        <v>2.384E-2</v>
      </c>
      <c r="O1026" s="52">
        <v>139.35910000000001</v>
      </c>
      <c r="P1026" s="50">
        <v>1180</v>
      </c>
      <c r="Q1026" s="52">
        <v>2245.8000000000002</v>
      </c>
      <c r="R1026" s="50">
        <v>6125.2999999999993</v>
      </c>
      <c r="S1026" s="30">
        <v>99.049000000000007</v>
      </c>
      <c r="T1026" s="50">
        <v>6.9714</v>
      </c>
      <c r="U1026" s="50">
        <v>6.9741999999999997</v>
      </c>
      <c r="V1026" s="50" t="s">
        <v>379</v>
      </c>
      <c r="W1026" s="22" t="s">
        <v>379</v>
      </c>
      <c r="X1026" s="22" t="s">
        <v>379</v>
      </c>
    </row>
    <row r="1027" spans="1:24" ht="18.75" customHeight="1">
      <c r="A1027" s="175">
        <v>43874</v>
      </c>
      <c r="B1027" s="50">
        <v>178.07820000000001</v>
      </c>
      <c r="C1027" s="50">
        <v>247.69470000000001</v>
      </c>
      <c r="D1027" s="50">
        <v>52</v>
      </c>
      <c r="E1027" s="50">
        <v>14.15</v>
      </c>
      <c r="F1027" s="51">
        <v>1.5716999999999998E-2</v>
      </c>
      <c r="G1027" s="51">
        <v>1.4437999999999999E-2</v>
      </c>
      <c r="H1027" s="51">
        <v>1.4178E-2</v>
      </c>
      <c r="I1027" s="51">
        <v>1.4437E-2</v>
      </c>
      <c r="J1027" s="51">
        <v>1.6173E-2</v>
      </c>
      <c r="K1027" s="51">
        <v>1.538E-2</v>
      </c>
      <c r="L1027" s="51">
        <v>2.0705999999999999E-2</v>
      </c>
      <c r="M1027" s="51">
        <v>1.4178E-2</v>
      </c>
      <c r="N1027" s="51">
        <v>2.384E-2</v>
      </c>
      <c r="O1027" s="52">
        <v>139.3049</v>
      </c>
      <c r="P1027" s="50">
        <v>1180</v>
      </c>
      <c r="Q1027" s="52">
        <v>2245.8000000000002</v>
      </c>
      <c r="R1027" s="50">
        <v>6125.2999999999993</v>
      </c>
      <c r="S1027" s="30">
        <v>98.721000000000004</v>
      </c>
      <c r="T1027" s="50">
        <v>6.9653</v>
      </c>
      <c r="U1027" s="50">
        <v>6.9707999999999997</v>
      </c>
      <c r="V1027" s="50" t="s">
        <v>379</v>
      </c>
      <c r="W1027" s="22" t="s">
        <v>379</v>
      </c>
      <c r="X1027" s="22" t="s">
        <v>379</v>
      </c>
    </row>
    <row r="1028" spans="1:24" ht="18.75" customHeight="1">
      <c r="A1028" s="175">
        <v>43873</v>
      </c>
      <c r="B1028" s="50">
        <v>178.00960000000001</v>
      </c>
      <c r="C1028" s="50">
        <v>247.33240000000001</v>
      </c>
      <c r="D1028" s="50">
        <v>52</v>
      </c>
      <c r="E1028" s="50">
        <v>13.74</v>
      </c>
      <c r="F1028" s="51">
        <v>1.5692000000000001E-2</v>
      </c>
      <c r="G1028" s="51">
        <v>1.4437E-2</v>
      </c>
      <c r="H1028" s="51">
        <v>1.4205000000000001E-2</v>
      </c>
      <c r="I1028" s="51">
        <v>1.4503E-2</v>
      </c>
      <c r="J1028" s="51">
        <v>1.6333E-2</v>
      </c>
      <c r="K1028" s="51">
        <v>1.5499000000000001E-2</v>
      </c>
      <c r="L1028" s="51">
        <v>2.0889999999999999E-2</v>
      </c>
      <c r="M1028" s="51">
        <v>1.4205000000000001E-2</v>
      </c>
      <c r="N1028" s="51">
        <v>2.3869999999999999E-2</v>
      </c>
      <c r="O1028" s="52">
        <v>139.2705</v>
      </c>
      <c r="P1028" s="50">
        <v>1180</v>
      </c>
      <c r="Q1028" s="52">
        <v>2245.8000000000002</v>
      </c>
      <c r="R1028" s="50">
        <v>6125.2999999999993</v>
      </c>
      <c r="S1028" s="30">
        <v>98.831999999999994</v>
      </c>
      <c r="T1028" s="50">
        <v>6.9843999999999999</v>
      </c>
      <c r="U1028" s="50">
        <v>6.9847000000000001</v>
      </c>
      <c r="V1028" s="50" t="s">
        <v>379</v>
      </c>
      <c r="W1028" s="22" t="s">
        <v>379</v>
      </c>
      <c r="X1028" s="22" t="s">
        <v>379</v>
      </c>
    </row>
    <row r="1029" spans="1:24" ht="18.75" customHeight="1">
      <c r="A1029" s="175">
        <v>43872</v>
      </c>
      <c r="B1029" s="50">
        <v>178.16990000000001</v>
      </c>
      <c r="C1029" s="50">
        <v>247.02549999999999</v>
      </c>
      <c r="D1029" s="50">
        <v>52</v>
      </c>
      <c r="E1029" s="50">
        <v>15.18</v>
      </c>
      <c r="F1029" s="51">
        <v>1.559E-2</v>
      </c>
      <c r="G1029" s="51">
        <v>1.4234E-2</v>
      </c>
      <c r="H1029" s="51">
        <v>1.3986E-2</v>
      </c>
      <c r="I1029" s="51">
        <v>1.4206999999999999E-2</v>
      </c>
      <c r="J1029" s="51">
        <v>1.6005999999999999E-2</v>
      </c>
      <c r="K1029" s="51">
        <v>1.5188999999999999E-2</v>
      </c>
      <c r="L1029" s="51">
        <v>2.0659E-2</v>
      </c>
      <c r="M1029" s="51">
        <v>1.3986E-2</v>
      </c>
      <c r="N1029" s="51">
        <v>2.375E-2</v>
      </c>
      <c r="O1029" s="52">
        <v>139.1643</v>
      </c>
      <c r="P1029" s="50">
        <v>1180</v>
      </c>
      <c r="Q1029" s="52">
        <v>2245.8000000000002</v>
      </c>
      <c r="R1029" s="50">
        <v>6125.2999999999993</v>
      </c>
      <c r="S1029" s="30">
        <v>98.683999999999997</v>
      </c>
      <c r="T1029" s="50">
        <v>7.0025000000000004</v>
      </c>
      <c r="U1029" s="50">
        <v>7.0069999999999997</v>
      </c>
      <c r="V1029" s="50" t="s">
        <v>379</v>
      </c>
      <c r="W1029" s="22" t="s">
        <v>379</v>
      </c>
      <c r="X1029" s="22" t="s">
        <v>379</v>
      </c>
    </row>
    <row r="1030" spans="1:24" ht="18.75" customHeight="1">
      <c r="A1030" s="175">
        <v>43871</v>
      </c>
      <c r="B1030" s="50">
        <v>178.41</v>
      </c>
      <c r="C1030" s="50">
        <v>246.78829999999999</v>
      </c>
      <c r="D1030" s="50">
        <v>52</v>
      </c>
      <c r="E1030" s="50">
        <v>15.04</v>
      </c>
      <c r="F1030" s="51">
        <v>1.5433000000000001E-2</v>
      </c>
      <c r="G1030" s="51">
        <v>1.3931000000000001E-2</v>
      </c>
      <c r="H1030" s="51">
        <v>1.3769E-2</v>
      </c>
      <c r="I1030" s="51">
        <v>1.388E-2</v>
      </c>
      <c r="J1030" s="51">
        <v>1.5696000000000002E-2</v>
      </c>
      <c r="K1030" s="51">
        <v>1.4881E-2</v>
      </c>
      <c r="L1030" s="51">
        <v>2.0389000000000001E-2</v>
      </c>
      <c r="M1030" s="51">
        <v>1.3769E-2</v>
      </c>
      <c r="N1030" s="51">
        <v>2.358E-2</v>
      </c>
      <c r="O1030" s="52">
        <v>139.11930000000001</v>
      </c>
      <c r="P1030" s="50">
        <v>1180</v>
      </c>
      <c r="Q1030" s="52">
        <v>2245.8000000000002</v>
      </c>
      <c r="R1030" s="50">
        <v>6125.2999999999993</v>
      </c>
      <c r="S1030" s="30">
        <v>98.495999999999995</v>
      </c>
      <c r="T1030" s="50">
        <v>6.9706999999999999</v>
      </c>
      <c r="U1030" s="50">
        <v>6.9782000000000002</v>
      </c>
      <c r="V1030" s="50" t="s">
        <v>379</v>
      </c>
      <c r="W1030" s="22" t="s">
        <v>379</v>
      </c>
      <c r="X1030" s="22" t="s">
        <v>379</v>
      </c>
    </row>
    <row r="1031" spans="1:24" ht="18.75" customHeight="1">
      <c r="A1031" s="175">
        <v>43868</v>
      </c>
      <c r="B1031" s="50">
        <v>178.1849</v>
      </c>
      <c r="C1031" s="50">
        <v>246.67859999999999</v>
      </c>
      <c r="D1031" s="50">
        <v>52.457000000000001</v>
      </c>
      <c r="E1031" s="50">
        <v>15.47</v>
      </c>
      <c r="F1031" s="51">
        <v>1.5357000000000001E-2</v>
      </c>
      <c r="G1031" s="51">
        <v>1.4010999999999999E-2</v>
      </c>
      <c r="H1031" s="51">
        <v>1.3906E-2</v>
      </c>
      <c r="I1031" s="51">
        <v>1.4043999999999999E-2</v>
      </c>
      <c r="J1031" s="51">
        <v>1.5834000000000001E-2</v>
      </c>
      <c r="K1031" s="51">
        <v>1.5070999999999999E-2</v>
      </c>
      <c r="L1031" s="51">
        <v>2.0483999999999999E-2</v>
      </c>
      <c r="M1031" s="51">
        <v>1.3906E-2</v>
      </c>
      <c r="N1031" s="51">
        <v>2.358E-2</v>
      </c>
      <c r="O1031" s="52">
        <v>139.09809999999999</v>
      </c>
      <c r="P1031" s="50">
        <v>1180</v>
      </c>
      <c r="Q1031" s="52">
        <v>2245.8000000000002</v>
      </c>
      <c r="R1031" s="50">
        <v>6125.2999999999993</v>
      </c>
      <c r="S1031" s="30">
        <v>98.301000000000002</v>
      </c>
      <c r="T1031" s="50">
        <v>6.9714</v>
      </c>
      <c r="U1031" s="50">
        <v>6.9753999999999996</v>
      </c>
      <c r="V1031" s="50" t="s">
        <v>379</v>
      </c>
      <c r="W1031" s="22" t="s">
        <v>379</v>
      </c>
      <c r="X1031" s="22" t="s">
        <v>379</v>
      </c>
    </row>
    <row r="1032" spans="1:24" ht="18.75" customHeight="1">
      <c r="A1032" s="175">
        <v>43867</v>
      </c>
      <c r="B1032" s="50">
        <v>177.739</v>
      </c>
      <c r="C1032" s="50">
        <v>246.8329</v>
      </c>
      <c r="D1032" s="50">
        <v>52.457000000000001</v>
      </c>
      <c r="E1032" s="50">
        <v>14.96</v>
      </c>
      <c r="F1032" s="51">
        <v>1.5589E-2</v>
      </c>
      <c r="G1032" s="51">
        <v>1.4452E-2</v>
      </c>
      <c r="H1032" s="51">
        <v>1.4371999999999999E-2</v>
      </c>
      <c r="I1032" s="51">
        <v>1.4615E-2</v>
      </c>
      <c r="J1032" s="51">
        <v>1.6421999999999999E-2</v>
      </c>
      <c r="K1032" s="51">
        <v>1.5616E-2</v>
      </c>
      <c r="L1032" s="51">
        <v>2.1089E-2</v>
      </c>
      <c r="M1032" s="51">
        <v>1.4371999999999999E-2</v>
      </c>
      <c r="N1032" s="51">
        <v>2.3859999999999999E-2</v>
      </c>
      <c r="O1032" s="52">
        <v>139.1069</v>
      </c>
      <c r="P1032" s="50">
        <v>1180</v>
      </c>
      <c r="Q1032" s="52">
        <v>2245.8000000000002</v>
      </c>
      <c r="R1032" s="50">
        <v>6125.2999999999993</v>
      </c>
      <c r="S1032" s="30">
        <v>97.960999999999999</v>
      </c>
      <c r="T1032" s="50">
        <v>6.9984999999999999</v>
      </c>
      <c r="U1032" s="50">
        <v>6.9908000000000001</v>
      </c>
      <c r="V1032" s="50" t="s">
        <v>379</v>
      </c>
      <c r="W1032" s="22" t="s">
        <v>379</v>
      </c>
      <c r="X1032" s="22" t="s">
        <v>379</v>
      </c>
    </row>
    <row r="1033" spans="1:24" ht="18.75" customHeight="1">
      <c r="A1033" s="175">
        <v>43866</v>
      </c>
      <c r="B1033" s="50">
        <v>177.56190000000001</v>
      </c>
      <c r="C1033" s="50">
        <v>246.2647</v>
      </c>
      <c r="D1033" s="50">
        <v>52.457000000000001</v>
      </c>
      <c r="E1033" s="50">
        <v>15.15</v>
      </c>
      <c r="F1033" s="51">
        <v>1.5487000000000001E-2</v>
      </c>
      <c r="G1033" s="51">
        <v>1.4430999999999999E-2</v>
      </c>
      <c r="H1033" s="51">
        <v>1.4373E-2</v>
      </c>
      <c r="I1033" s="51">
        <v>1.4631E-2</v>
      </c>
      <c r="J1033" s="51">
        <v>1.6507999999999998E-2</v>
      </c>
      <c r="K1033" s="51">
        <v>1.5664000000000001E-2</v>
      </c>
      <c r="L1033" s="51">
        <v>2.1385000000000001E-2</v>
      </c>
      <c r="M1033" s="51">
        <v>1.4373E-2</v>
      </c>
      <c r="N1033" s="51">
        <v>2.5530000000000001E-2</v>
      </c>
      <c r="O1033" s="52">
        <v>139.07839999999999</v>
      </c>
      <c r="P1033" s="50">
        <v>1180</v>
      </c>
      <c r="Q1033" s="52">
        <v>2245.8000000000002</v>
      </c>
      <c r="R1033" s="50">
        <v>6125.2999999999993</v>
      </c>
      <c r="S1033" s="30">
        <v>97.8</v>
      </c>
      <c r="T1033" s="50">
        <v>7.0214999999999996</v>
      </c>
      <c r="U1033" s="50">
        <v>7.0140000000000002</v>
      </c>
      <c r="V1033" s="50" t="s">
        <v>379</v>
      </c>
      <c r="W1033" s="22" t="s">
        <v>379</v>
      </c>
      <c r="X1033" s="22" t="s">
        <v>379</v>
      </c>
    </row>
    <row r="1034" spans="1:24" ht="18.75" customHeight="1">
      <c r="A1034" s="175">
        <v>43865</v>
      </c>
      <c r="B1034" s="50">
        <v>177.74700000000001</v>
      </c>
      <c r="C1034" s="50">
        <v>245.45060000000001</v>
      </c>
      <c r="D1034" s="50">
        <v>55.170999999999999</v>
      </c>
      <c r="E1034" s="50">
        <v>16.05</v>
      </c>
      <c r="F1034" s="51">
        <v>1.5462E-2</v>
      </c>
      <c r="G1034" s="51">
        <v>1.409E-2</v>
      </c>
      <c r="H1034" s="51">
        <v>1.3965999999999999E-2</v>
      </c>
      <c r="I1034" s="51">
        <v>1.4189999999999999E-2</v>
      </c>
      <c r="J1034" s="51">
        <v>1.5990999999999998E-2</v>
      </c>
      <c r="K1034" s="51">
        <v>1.5188999999999999E-2</v>
      </c>
      <c r="L1034" s="51">
        <v>2.0768999999999999E-2</v>
      </c>
      <c r="M1034" s="51">
        <v>1.3965999999999999E-2</v>
      </c>
      <c r="N1034" s="51">
        <v>2.5530000000000001E-2</v>
      </c>
      <c r="O1034" s="52">
        <v>138.97649999999999</v>
      </c>
      <c r="P1034" s="50">
        <v>1180</v>
      </c>
      <c r="Q1034" s="52">
        <v>2245.8000000000002</v>
      </c>
      <c r="R1034" s="50">
        <v>6125.2999999999993</v>
      </c>
      <c r="S1034" s="30">
        <v>97.39</v>
      </c>
      <c r="T1034" s="50">
        <v>6.9425999999999997</v>
      </c>
      <c r="U1034" s="50">
        <v>6.9984000000000002</v>
      </c>
      <c r="V1034" s="50" t="s">
        <v>379</v>
      </c>
      <c r="W1034" s="22" t="s">
        <v>379</v>
      </c>
      <c r="X1034" s="22" t="s">
        <v>379</v>
      </c>
    </row>
    <row r="1035" spans="1:24" ht="18.75" customHeight="1">
      <c r="A1035" s="175">
        <v>43864</v>
      </c>
      <c r="B1035" s="50">
        <v>178.20140000000001</v>
      </c>
      <c r="C1035" s="50">
        <v>244.6397</v>
      </c>
      <c r="D1035" s="50">
        <v>55.188000000000002</v>
      </c>
      <c r="E1035" s="50">
        <v>17.97</v>
      </c>
      <c r="F1035" s="51">
        <v>1.5535E-2</v>
      </c>
      <c r="G1035" s="51">
        <v>1.353E-2</v>
      </c>
      <c r="H1035" s="51">
        <v>1.3317000000000001E-2</v>
      </c>
      <c r="I1035" s="51">
        <v>1.3474E-2</v>
      </c>
      <c r="J1035" s="51">
        <v>1.5272000000000001E-2</v>
      </c>
      <c r="K1035" s="51">
        <v>1.4481000000000001E-2</v>
      </c>
      <c r="L1035" s="51">
        <v>2.0069E-2</v>
      </c>
      <c r="M1035" s="51">
        <v>1.3317000000000001E-2</v>
      </c>
      <c r="N1035" s="51">
        <v>2.5530000000000001E-2</v>
      </c>
      <c r="O1035" s="52">
        <v>138.9614</v>
      </c>
      <c r="P1035" s="50">
        <v>1180</v>
      </c>
      <c r="Q1035" s="52">
        <v>2290.1</v>
      </c>
      <c r="R1035" s="50">
        <v>6322.1</v>
      </c>
      <c r="S1035" s="30">
        <v>97.867000000000004</v>
      </c>
      <c r="T1035" s="50">
        <v>6.9425999999999997</v>
      </c>
      <c r="U1035" s="50">
        <v>6.9829999999999997</v>
      </c>
      <c r="V1035" s="50" t="s">
        <v>379</v>
      </c>
      <c r="W1035" s="22" t="s">
        <v>379</v>
      </c>
      <c r="X1035" s="22" t="s">
        <v>379</v>
      </c>
    </row>
    <row r="1036" spans="1:24" ht="18.75" customHeight="1">
      <c r="A1036" s="175">
        <v>43861</v>
      </c>
      <c r="B1036" s="50">
        <v>178.3142</v>
      </c>
      <c r="C1036" s="50">
        <v>244.98750000000001</v>
      </c>
      <c r="D1036" s="50">
        <v>55.188000000000002</v>
      </c>
      <c r="E1036" s="50">
        <v>18.84</v>
      </c>
      <c r="F1036" s="51">
        <v>1.5382E-2</v>
      </c>
      <c r="G1036" s="51">
        <v>1.3132E-2</v>
      </c>
      <c r="H1036" s="51">
        <v>1.294E-2</v>
      </c>
      <c r="I1036" s="51">
        <v>1.3134E-2</v>
      </c>
      <c r="J1036" s="51">
        <v>1.5068E-2</v>
      </c>
      <c r="K1036" s="51">
        <v>1.4199E-2</v>
      </c>
      <c r="L1036" s="51">
        <v>1.9996E-2</v>
      </c>
      <c r="M1036" s="51">
        <v>1.294E-2</v>
      </c>
      <c r="N1036" s="51">
        <v>2.5530000000000001E-2</v>
      </c>
      <c r="O1036" s="52">
        <v>138.94489999999999</v>
      </c>
      <c r="P1036" s="50">
        <v>1180</v>
      </c>
      <c r="Q1036" s="52">
        <v>2290.1</v>
      </c>
      <c r="R1036" s="50">
        <v>6322.1</v>
      </c>
      <c r="S1036" s="30">
        <v>97.991</v>
      </c>
      <c r="T1036" s="50">
        <v>6.9425999999999997</v>
      </c>
      <c r="U1036" s="50">
        <v>6.9696999999999996</v>
      </c>
      <c r="V1036" s="50" t="s">
        <v>379</v>
      </c>
      <c r="W1036" s="22" t="s">
        <v>379</v>
      </c>
      <c r="X1036" s="22" t="s">
        <v>379</v>
      </c>
    </row>
    <row r="1037" spans="1:24" ht="18.75" customHeight="1">
      <c r="A1037" s="175">
        <v>43860</v>
      </c>
      <c r="B1037" s="50">
        <v>178.04839999999999</v>
      </c>
      <c r="C1037" s="50">
        <v>245.12309999999999</v>
      </c>
      <c r="D1037" s="50">
        <v>55.188000000000002</v>
      </c>
      <c r="E1037" s="50">
        <v>15.49</v>
      </c>
      <c r="F1037" s="51">
        <v>1.5512E-2</v>
      </c>
      <c r="G1037" s="51">
        <v>1.4128E-2</v>
      </c>
      <c r="H1037" s="51">
        <v>1.3917000000000001E-2</v>
      </c>
      <c r="I1037" s="51">
        <v>1.4057999999999999E-2</v>
      </c>
      <c r="J1037" s="51">
        <v>1.5855999999999999E-2</v>
      </c>
      <c r="K1037" s="51">
        <v>1.5023999999999999E-2</v>
      </c>
      <c r="L1037" s="51">
        <v>2.0506E-2</v>
      </c>
      <c r="M1037" s="51">
        <v>1.3917000000000001E-2</v>
      </c>
      <c r="N1037" s="51">
        <v>2.5530000000000001E-2</v>
      </c>
      <c r="O1037" s="52">
        <v>138.93020000000001</v>
      </c>
      <c r="P1037" s="50">
        <v>1180</v>
      </c>
      <c r="Q1037" s="52">
        <v>2290.1</v>
      </c>
      <c r="R1037" s="50">
        <v>6322.1</v>
      </c>
      <c r="S1037" s="30">
        <v>98.018000000000001</v>
      </c>
      <c r="T1037" s="50">
        <v>6.9425999999999997</v>
      </c>
      <c r="U1037" s="50">
        <v>6.9661</v>
      </c>
      <c r="V1037" s="50" t="s">
        <v>379</v>
      </c>
      <c r="W1037" s="22" t="s">
        <v>379</v>
      </c>
      <c r="X1037" s="22" t="s">
        <v>379</v>
      </c>
    </row>
    <row r="1038" spans="1:24" ht="18.75" customHeight="1">
      <c r="A1038" s="175">
        <v>43859</v>
      </c>
      <c r="B1038" s="50">
        <v>177.96520000000001</v>
      </c>
      <c r="C1038" s="50">
        <v>246.20160000000001</v>
      </c>
      <c r="D1038" s="50">
        <v>55.188000000000002</v>
      </c>
      <c r="E1038" s="50">
        <v>16.39</v>
      </c>
      <c r="F1038" s="51">
        <v>1.541E-2</v>
      </c>
      <c r="G1038" s="51">
        <v>1.4128E-2</v>
      </c>
      <c r="H1038" s="51">
        <v>1.3891000000000001E-2</v>
      </c>
      <c r="I1038" s="51">
        <v>1.4057999999999999E-2</v>
      </c>
      <c r="J1038" s="51">
        <v>1.5838999999999999E-2</v>
      </c>
      <c r="K1038" s="51">
        <v>1.4999999999999999E-2</v>
      </c>
      <c r="L1038" s="51">
        <v>2.0392E-2</v>
      </c>
      <c r="M1038" s="51">
        <v>1.3891000000000001E-2</v>
      </c>
      <c r="N1038" s="51">
        <v>2.5530000000000001E-2</v>
      </c>
      <c r="O1038" s="52">
        <v>138.91499999999999</v>
      </c>
      <c r="P1038" s="50">
        <v>1180</v>
      </c>
      <c r="Q1038" s="52">
        <v>2290.1</v>
      </c>
      <c r="R1038" s="50">
        <v>6322.1</v>
      </c>
      <c r="S1038" s="30">
        <v>97.956000000000003</v>
      </c>
      <c r="T1038" s="50">
        <v>6.9425999999999997</v>
      </c>
      <c r="U1038" s="50">
        <v>6.9866000000000001</v>
      </c>
      <c r="V1038" s="50" t="s">
        <v>379</v>
      </c>
      <c r="W1038" s="22" t="s">
        <v>379</v>
      </c>
      <c r="X1038" s="22" t="s">
        <v>379</v>
      </c>
    </row>
    <row r="1039" spans="1:24" ht="18.75" customHeight="1">
      <c r="A1039" s="175">
        <v>43858</v>
      </c>
      <c r="B1039" s="50">
        <v>177.75040000000001</v>
      </c>
      <c r="C1039" s="50">
        <v>247.1534</v>
      </c>
      <c r="D1039" s="50">
        <v>53.5</v>
      </c>
      <c r="E1039" s="50">
        <v>16.28</v>
      </c>
      <c r="F1039" s="51">
        <v>1.5462E-2</v>
      </c>
      <c r="G1039" s="51">
        <v>1.4625000000000001E-2</v>
      </c>
      <c r="H1039" s="51">
        <v>1.4540000000000001E-2</v>
      </c>
      <c r="I1039" s="51">
        <v>1.4791E-2</v>
      </c>
      <c r="J1039" s="51">
        <v>1.6562E-2</v>
      </c>
      <c r="K1039" s="51">
        <v>1.5706000000000001E-2</v>
      </c>
      <c r="L1039" s="51">
        <v>2.1118000000000001E-2</v>
      </c>
      <c r="M1039" s="51">
        <v>1.4540000000000001E-2</v>
      </c>
      <c r="N1039" s="51">
        <v>2.5530000000000001E-2</v>
      </c>
      <c r="O1039" s="52">
        <v>138.8691</v>
      </c>
      <c r="P1039" s="50">
        <v>1180</v>
      </c>
      <c r="Q1039" s="52">
        <v>2290.1</v>
      </c>
      <c r="R1039" s="50">
        <v>6322.1</v>
      </c>
      <c r="S1039" s="30">
        <v>97.852999999999994</v>
      </c>
      <c r="T1039" s="50">
        <v>6.9425999999999997</v>
      </c>
      <c r="U1039" s="50">
        <v>6.9303999999999997</v>
      </c>
      <c r="V1039" s="50" t="s">
        <v>379</v>
      </c>
      <c r="W1039" s="22" t="s">
        <v>379</v>
      </c>
      <c r="X1039" s="22" t="s">
        <v>379</v>
      </c>
    </row>
    <row r="1040" spans="1:24" ht="18.75" customHeight="1">
      <c r="A1040" s="175">
        <v>43857</v>
      </c>
      <c r="B1040" s="50">
        <v>178.03149999999999</v>
      </c>
      <c r="C1040" s="50">
        <v>247.06989999999999</v>
      </c>
      <c r="D1040" s="50">
        <v>53.5</v>
      </c>
      <c r="E1040" s="50">
        <v>18.23</v>
      </c>
      <c r="F1040" s="51">
        <v>1.533E-2</v>
      </c>
      <c r="G1040" s="51">
        <v>1.4409E-2</v>
      </c>
      <c r="H1040" s="51">
        <v>1.4161999999999999E-2</v>
      </c>
      <c r="I1040" s="51">
        <v>1.4414E-2</v>
      </c>
      <c r="J1040" s="51">
        <v>1.6080000000000001E-2</v>
      </c>
      <c r="K1040" s="51">
        <v>1.5278999999999999E-2</v>
      </c>
      <c r="L1040" s="51">
        <v>2.0566999999999998E-2</v>
      </c>
      <c r="M1040" s="51">
        <v>1.4161999999999999E-2</v>
      </c>
      <c r="N1040" s="51">
        <v>2.5530000000000001E-2</v>
      </c>
      <c r="O1040" s="52">
        <v>138.84880000000001</v>
      </c>
      <c r="P1040" s="50">
        <v>1180</v>
      </c>
      <c r="Q1040" s="52">
        <v>2290.1</v>
      </c>
      <c r="R1040" s="50">
        <v>6322.1</v>
      </c>
      <c r="S1040" s="30">
        <v>97.692999999999998</v>
      </c>
      <c r="T1040" s="50">
        <v>6.9425999999999997</v>
      </c>
      <c r="U1040" s="50">
        <v>6.9320000000000004</v>
      </c>
      <c r="V1040" s="50" t="s">
        <v>379</v>
      </c>
      <c r="W1040" s="22" t="s">
        <v>379</v>
      </c>
      <c r="X1040" s="22" t="s">
        <v>379</v>
      </c>
    </row>
    <row r="1041" spans="1:24" ht="18.75" customHeight="1">
      <c r="A1041" s="175">
        <v>43854</v>
      </c>
      <c r="B1041" s="50">
        <v>177.56720000000001</v>
      </c>
      <c r="C1041" s="50">
        <v>246.9383</v>
      </c>
      <c r="D1041" s="50">
        <v>53.5</v>
      </c>
      <c r="E1041" s="50">
        <v>14.56</v>
      </c>
      <c r="F1041" s="51">
        <v>1.5254E-2</v>
      </c>
      <c r="G1041" s="51">
        <v>1.4947E-2</v>
      </c>
      <c r="H1041" s="51">
        <v>1.4756E-2</v>
      </c>
      <c r="I1041" s="51">
        <v>1.5037999999999999E-2</v>
      </c>
      <c r="J1041" s="51">
        <v>1.6839E-2</v>
      </c>
      <c r="K1041" s="51">
        <v>1.6015999999999999E-2</v>
      </c>
      <c r="L1041" s="51">
        <v>2.1323999999999999E-2</v>
      </c>
      <c r="M1041" s="51">
        <v>1.4756E-2</v>
      </c>
      <c r="N1041" s="51">
        <v>2.5530000000000001E-2</v>
      </c>
      <c r="O1041" s="52">
        <v>138.81979999999999</v>
      </c>
      <c r="P1041" s="50">
        <v>1180</v>
      </c>
      <c r="Q1041" s="52">
        <v>2290.1</v>
      </c>
      <c r="R1041" s="50">
        <v>6322.1</v>
      </c>
      <c r="S1041" s="30">
        <v>97.527000000000001</v>
      </c>
      <c r="T1041" s="50">
        <v>6.9066000000000001</v>
      </c>
      <c r="U1041" s="50">
        <v>6.9104999999999999</v>
      </c>
      <c r="V1041" s="50" t="s">
        <v>379</v>
      </c>
      <c r="W1041" s="22" t="s">
        <v>379</v>
      </c>
      <c r="X1041" s="22" t="s">
        <v>379</v>
      </c>
    </row>
    <row r="1042" spans="1:24" ht="18.75" customHeight="1">
      <c r="A1042" s="175">
        <v>43853</v>
      </c>
      <c r="B1042" s="50">
        <v>177.18360000000001</v>
      </c>
      <c r="C1042" s="50">
        <v>247.0224</v>
      </c>
      <c r="D1042" s="50">
        <v>53.069000000000003</v>
      </c>
      <c r="E1042" s="50">
        <v>12.98</v>
      </c>
      <c r="F1042" s="51">
        <v>1.5487000000000001E-2</v>
      </c>
      <c r="G1042" s="51">
        <v>1.5136999999999999E-2</v>
      </c>
      <c r="H1042" s="51">
        <v>1.5053E-2</v>
      </c>
      <c r="I1042" s="51">
        <v>1.5469E-2</v>
      </c>
      <c r="J1042" s="51">
        <v>1.7325E-2</v>
      </c>
      <c r="K1042" s="51">
        <v>1.6494000000000002E-2</v>
      </c>
      <c r="L1042" s="51">
        <v>2.1781999999999999E-2</v>
      </c>
      <c r="M1042" s="51">
        <v>1.5053E-2</v>
      </c>
      <c r="N1042" s="51">
        <v>2.5530000000000001E-2</v>
      </c>
      <c r="O1042" s="52">
        <v>138.79050000000001</v>
      </c>
      <c r="P1042" s="50">
        <v>1180</v>
      </c>
      <c r="Q1042" s="52">
        <v>2290.1</v>
      </c>
      <c r="R1042" s="50">
        <v>6322.1</v>
      </c>
      <c r="S1042" s="30">
        <v>97.531000000000006</v>
      </c>
      <c r="T1042" s="50">
        <v>6.9058000000000002</v>
      </c>
      <c r="U1042" s="50">
        <v>6.9089</v>
      </c>
      <c r="V1042" s="50" t="s">
        <v>379</v>
      </c>
      <c r="W1042" s="22" t="s">
        <v>379</v>
      </c>
      <c r="X1042" s="22" t="s">
        <v>379</v>
      </c>
    </row>
    <row r="1043" spans="1:24" ht="18.75" customHeight="1">
      <c r="A1043" s="175">
        <v>43852</v>
      </c>
      <c r="B1043" s="50">
        <v>177.0189</v>
      </c>
      <c r="C1043" s="50">
        <v>247.11949999999999</v>
      </c>
      <c r="D1043" s="50">
        <v>52.164000000000001</v>
      </c>
      <c r="E1043" s="50">
        <v>12.91</v>
      </c>
      <c r="F1043" s="51">
        <v>1.5436E-2</v>
      </c>
      <c r="G1043" s="51">
        <v>1.5283E-2</v>
      </c>
      <c r="H1043" s="51">
        <v>1.5269E-2</v>
      </c>
      <c r="I1043" s="51">
        <v>1.5748999999999999E-2</v>
      </c>
      <c r="J1043" s="51">
        <v>1.7690999999999998E-2</v>
      </c>
      <c r="K1043" s="51">
        <v>1.6851999999999999E-2</v>
      </c>
      <c r="L1043" s="51">
        <v>2.2217000000000001E-2</v>
      </c>
      <c r="M1043" s="51">
        <v>1.5269E-2</v>
      </c>
      <c r="N1043" s="51">
        <v>2.555E-2</v>
      </c>
      <c r="O1043" s="52">
        <v>138.77789999999999</v>
      </c>
      <c r="P1043" s="50">
        <v>1180</v>
      </c>
      <c r="Q1043" s="52">
        <v>2290.1</v>
      </c>
      <c r="R1043" s="50">
        <v>6322.1</v>
      </c>
      <c r="S1043" s="30">
        <v>97.605999999999995</v>
      </c>
      <c r="T1043" s="50">
        <v>6.8667999999999996</v>
      </c>
      <c r="U1043" s="50">
        <v>6.8672000000000004</v>
      </c>
      <c r="V1043" s="50" t="s">
        <v>379</v>
      </c>
      <c r="W1043" s="22" t="s">
        <v>379</v>
      </c>
      <c r="X1043" s="22" t="s">
        <v>379</v>
      </c>
    </row>
    <row r="1044" spans="1:24" ht="18.75" customHeight="1">
      <c r="A1044" s="175">
        <v>43851</v>
      </c>
      <c r="B1044" s="50">
        <v>176.95609999999999</v>
      </c>
      <c r="C1044" s="50">
        <v>247.06809999999999</v>
      </c>
      <c r="D1044" s="50">
        <v>51.905999999999999</v>
      </c>
      <c r="E1044" s="50">
        <v>12.85</v>
      </c>
      <c r="F1044" s="51">
        <v>1.533E-2</v>
      </c>
      <c r="G1044" s="51">
        <v>1.5304E-2</v>
      </c>
      <c r="H1044" s="51">
        <v>1.5323E-2</v>
      </c>
      <c r="I1044" s="51">
        <v>1.575E-2</v>
      </c>
      <c r="J1044" s="51">
        <v>1.7742999999999998E-2</v>
      </c>
      <c r="K1044" s="51">
        <v>1.6853E-2</v>
      </c>
      <c r="L1044" s="51">
        <v>2.2357999999999999E-2</v>
      </c>
      <c r="M1044" s="51">
        <v>1.5323E-2</v>
      </c>
      <c r="N1044" s="51">
        <v>2.5530000000000001E-2</v>
      </c>
      <c r="O1044" s="52">
        <v>138.7508</v>
      </c>
      <c r="P1044" s="50">
        <v>1180</v>
      </c>
      <c r="Q1044" s="52">
        <v>2290.1</v>
      </c>
      <c r="R1044" s="50">
        <v>6322.1</v>
      </c>
      <c r="S1044" s="30">
        <v>97.605999999999995</v>
      </c>
      <c r="T1044" s="50">
        <v>6.8597000000000001</v>
      </c>
      <c r="U1044" s="50">
        <v>6.8673999999999999</v>
      </c>
      <c r="V1044" s="50" t="s">
        <v>379</v>
      </c>
      <c r="W1044" s="22" t="s">
        <v>379</v>
      </c>
      <c r="X1044" s="22" t="s">
        <v>379</v>
      </c>
    </row>
    <row r="1045" spans="1:24" ht="18.75" customHeight="1">
      <c r="A1045" s="175">
        <v>43850</v>
      </c>
      <c r="B1045" s="50">
        <v>176.44499999999999</v>
      </c>
      <c r="C1045" s="50">
        <v>247.25280000000001</v>
      </c>
      <c r="D1045" s="50">
        <v>50.530999999999999</v>
      </c>
      <c r="E1045" s="50">
        <v>12.1</v>
      </c>
      <c r="F1045" s="51">
        <v>1.5535E-2</v>
      </c>
      <c r="G1045" s="51">
        <v>1.5592E-2</v>
      </c>
      <c r="H1045" s="51">
        <v>1.5671999999999998E-2</v>
      </c>
      <c r="I1045" s="51">
        <v>1.6195000000000001E-2</v>
      </c>
      <c r="J1045" s="51">
        <v>1.8214999999999999E-2</v>
      </c>
      <c r="K1045" s="51">
        <v>1.7332E-2</v>
      </c>
      <c r="L1045" s="51">
        <v>2.2807000000000001E-2</v>
      </c>
      <c r="M1045" s="51">
        <v>1.5671999999999998E-2</v>
      </c>
      <c r="N1045" s="51">
        <v>2.5780000000000001E-2</v>
      </c>
      <c r="O1045" s="52">
        <v>138.72640000000001</v>
      </c>
      <c r="P1045" s="50">
        <v>1180</v>
      </c>
      <c r="Q1045" s="52">
        <v>2290.1</v>
      </c>
      <c r="R1045" s="50">
        <v>6322.1</v>
      </c>
      <c r="S1045" s="30">
        <v>97.32</v>
      </c>
      <c r="T1045" s="50">
        <v>6.8788999999999998</v>
      </c>
      <c r="U1045" s="50">
        <v>6.8765999999999998</v>
      </c>
      <c r="V1045" s="50" t="s">
        <v>379</v>
      </c>
      <c r="W1045" s="22" t="s">
        <v>379</v>
      </c>
      <c r="X1045" s="22" t="s">
        <v>379</v>
      </c>
    </row>
    <row r="1046" spans="1:24" ht="18.75" customHeight="1">
      <c r="A1046" s="175">
        <v>43847</v>
      </c>
      <c r="B1046" s="50">
        <v>176.44499999999999</v>
      </c>
      <c r="C1046" s="50">
        <v>247.25280000000001</v>
      </c>
      <c r="D1046" s="50">
        <v>51.75</v>
      </c>
      <c r="E1046" s="50">
        <v>12.1</v>
      </c>
      <c r="F1046" s="51">
        <v>1.5535E-2</v>
      </c>
      <c r="G1046" s="51">
        <v>1.5592E-2</v>
      </c>
      <c r="H1046" s="51">
        <v>1.5671999999999998E-2</v>
      </c>
      <c r="I1046" s="51">
        <v>1.6195000000000001E-2</v>
      </c>
      <c r="J1046" s="51">
        <v>1.8214999999999999E-2</v>
      </c>
      <c r="K1046" s="51">
        <v>1.7332E-2</v>
      </c>
      <c r="L1046" s="51">
        <v>2.2807000000000001E-2</v>
      </c>
      <c r="M1046" s="51">
        <v>1.5671999999999998E-2</v>
      </c>
      <c r="N1046" s="51">
        <v>2.6259999999999999E-2</v>
      </c>
      <c r="O1046" s="52">
        <v>138.69909999999999</v>
      </c>
      <c r="P1046" s="50">
        <v>1180</v>
      </c>
      <c r="Q1046" s="52">
        <v>2290.1</v>
      </c>
      <c r="R1046" s="50">
        <v>6322.1</v>
      </c>
      <c r="S1046" s="30">
        <v>97.228999999999999</v>
      </c>
      <c r="T1046" s="50">
        <v>6.8909000000000002</v>
      </c>
      <c r="U1046" s="50">
        <v>6.8922999999999996</v>
      </c>
      <c r="V1046" s="50" t="s">
        <v>379</v>
      </c>
      <c r="W1046" s="22" t="s">
        <v>379</v>
      </c>
      <c r="X1046" s="22" t="s">
        <v>379</v>
      </c>
    </row>
    <row r="1047" spans="1:24" ht="18.75" customHeight="1">
      <c r="A1047" s="175">
        <v>43846</v>
      </c>
      <c r="B1047" s="50">
        <v>176.5044</v>
      </c>
      <c r="C1047" s="50">
        <v>246.88419999999999</v>
      </c>
      <c r="D1047" s="50">
        <v>51.75</v>
      </c>
      <c r="E1047" s="50">
        <v>12.32</v>
      </c>
      <c r="F1047" s="51">
        <v>1.5461000000000001E-2</v>
      </c>
      <c r="G1047" s="51">
        <v>1.5657000000000001E-2</v>
      </c>
      <c r="H1047" s="51">
        <v>1.5751000000000001E-2</v>
      </c>
      <c r="I1047" s="51">
        <v>1.6247000000000001E-2</v>
      </c>
      <c r="J1047" s="51">
        <v>1.8074E-2</v>
      </c>
      <c r="K1047" s="51">
        <v>1.7332E-2</v>
      </c>
      <c r="L1047" s="51">
        <v>2.2578000000000001E-2</v>
      </c>
      <c r="M1047" s="51">
        <v>1.5751000000000001E-2</v>
      </c>
      <c r="N1047" s="51">
        <v>2.6460000000000001E-2</v>
      </c>
      <c r="O1047" s="52">
        <v>138.70779999999999</v>
      </c>
      <c r="P1047" s="50">
        <v>1180</v>
      </c>
      <c r="Q1047" s="52">
        <v>2290.1</v>
      </c>
      <c r="R1047" s="50">
        <v>6322.1</v>
      </c>
      <c r="S1047" s="30">
        <v>97.372</v>
      </c>
      <c r="T1047" s="50">
        <v>6.8841999999999999</v>
      </c>
      <c r="U1047" s="50">
        <v>6.8894000000000002</v>
      </c>
      <c r="V1047" s="50" t="s">
        <v>379</v>
      </c>
      <c r="W1047" s="22" t="s">
        <v>379</v>
      </c>
      <c r="X1047" s="22" t="s">
        <v>379</v>
      </c>
    </row>
    <row r="1048" spans="1:24" ht="18.75" customHeight="1">
      <c r="A1048" s="175">
        <v>43845</v>
      </c>
      <c r="B1048" s="50">
        <v>176.5855</v>
      </c>
      <c r="C1048" s="50">
        <v>246.48089999999999</v>
      </c>
      <c r="D1048" s="50">
        <v>52.905999999999999</v>
      </c>
      <c r="E1048" s="50">
        <v>12.42</v>
      </c>
      <c r="F1048" s="51">
        <v>1.5564E-2</v>
      </c>
      <c r="G1048" s="51">
        <v>1.5535999999999999E-2</v>
      </c>
      <c r="H1048" s="51">
        <v>1.5589E-2</v>
      </c>
      <c r="I1048" s="51">
        <v>1.5984999999999999E-2</v>
      </c>
      <c r="J1048" s="51">
        <v>1.7829999999999999E-2</v>
      </c>
      <c r="K1048" s="51">
        <v>1.7069000000000001E-2</v>
      </c>
      <c r="L1048" s="51">
        <v>2.2359E-2</v>
      </c>
      <c r="M1048" s="51">
        <v>1.5589E-2</v>
      </c>
      <c r="N1048" s="51">
        <v>2.6460000000000001E-2</v>
      </c>
      <c r="O1048" s="52">
        <v>138.6927</v>
      </c>
      <c r="P1048" s="50">
        <v>1180</v>
      </c>
      <c r="Q1048" s="52">
        <v>2290.1</v>
      </c>
      <c r="R1048" s="50">
        <v>6322.1</v>
      </c>
      <c r="S1048" s="30">
        <v>97.344999999999999</v>
      </c>
      <c r="T1048" s="50">
        <v>6.8932000000000002</v>
      </c>
      <c r="U1048" s="50">
        <v>6.8822999999999999</v>
      </c>
      <c r="V1048" s="50" t="s">
        <v>379</v>
      </c>
      <c r="W1048" s="22" t="s">
        <v>379</v>
      </c>
      <c r="X1048" s="22" t="s">
        <v>379</v>
      </c>
    </row>
    <row r="1049" spans="1:24" ht="18.75" customHeight="1">
      <c r="A1049" s="175">
        <v>43844</v>
      </c>
      <c r="B1049" s="50">
        <v>176.35249999999999</v>
      </c>
      <c r="C1049" s="50">
        <v>246.69569999999999</v>
      </c>
      <c r="D1049" s="50">
        <v>52.375</v>
      </c>
      <c r="E1049" s="50">
        <v>12.39</v>
      </c>
      <c r="F1049" s="51">
        <v>1.5514E-2</v>
      </c>
      <c r="G1049" s="51">
        <v>1.5699999999999999E-2</v>
      </c>
      <c r="H1049" s="51">
        <v>1.5775999999999998E-2</v>
      </c>
      <c r="I1049" s="51">
        <v>1.6199000000000002E-2</v>
      </c>
      <c r="J1049" s="51">
        <v>1.8109E-2</v>
      </c>
      <c r="K1049" s="51">
        <v>1.7284000000000001E-2</v>
      </c>
      <c r="L1049" s="51">
        <v>2.2700000000000001E-2</v>
      </c>
      <c r="M1049" s="51">
        <v>1.5775999999999998E-2</v>
      </c>
      <c r="N1049" s="51">
        <v>2.6460000000000001E-2</v>
      </c>
      <c r="O1049" s="52">
        <v>138.63059999999999</v>
      </c>
      <c r="P1049" s="50">
        <v>1180</v>
      </c>
      <c r="Q1049" s="52">
        <v>2290.1</v>
      </c>
      <c r="R1049" s="50">
        <v>6322.1</v>
      </c>
      <c r="S1049" s="30">
        <v>97.355999999999995</v>
      </c>
      <c r="T1049" s="50">
        <v>6.9192999999999998</v>
      </c>
      <c r="U1049" s="50">
        <v>6.915</v>
      </c>
      <c r="V1049" s="50" t="s">
        <v>379</v>
      </c>
      <c r="W1049" s="22" t="s">
        <v>379</v>
      </c>
      <c r="X1049" s="22" t="s">
        <v>379</v>
      </c>
    </row>
    <row r="1050" spans="1:24" ht="18.75" customHeight="1">
      <c r="A1050" s="175">
        <v>43843</v>
      </c>
      <c r="B1050" s="50">
        <v>176.08959999999999</v>
      </c>
      <c r="C1050" s="50">
        <v>246.37029999999999</v>
      </c>
      <c r="D1050" s="50">
        <v>52.938000000000002</v>
      </c>
      <c r="E1050" s="50">
        <v>12.32</v>
      </c>
      <c r="F1050" s="51">
        <v>1.5356E-2</v>
      </c>
      <c r="G1050" s="51">
        <v>1.5842999999999999E-2</v>
      </c>
      <c r="H1050" s="51">
        <v>1.5963999999999999E-2</v>
      </c>
      <c r="I1050" s="51">
        <v>1.6494999999999999E-2</v>
      </c>
      <c r="J1050" s="51">
        <v>1.8459E-2</v>
      </c>
      <c r="K1050" s="51">
        <v>1.7642999999999999E-2</v>
      </c>
      <c r="L1050" s="51">
        <v>2.3015000000000001E-2</v>
      </c>
      <c r="M1050" s="51">
        <v>1.5963999999999999E-2</v>
      </c>
      <c r="N1050" s="51">
        <v>2.6349999999999998E-2</v>
      </c>
      <c r="O1050" s="52">
        <v>138.60249999999999</v>
      </c>
      <c r="P1050" s="50">
        <v>1180</v>
      </c>
      <c r="Q1050" s="52">
        <v>2290.1</v>
      </c>
      <c r="R1050" s="50">
        <v>6322.1</v>
      </c>
      <c r="S1050" s="30">
        <v>97.45</v>
      </c>
      <c r="T1050" s="50">
        <v>6.9318</v>
      </c>
      <c r="U1050" s="50">
        <v>6.9249000000000001</v>
      </c>
      <c r="V1050" s="50" t="s">
        <v>379</v>
      </c>
      <c r="W1050" s="22" t="s">
        <v>379</v>
      </c>
      <c r="X1050" s="22" t="s">
        <v>379</v>
      </c>
    </row>
    <row r="1051" spans="1:24" ht="18.75" customHeight="1">
      <c r="A1051" s="175">
        <v>43840</v>
      </c>
      <c r="B1051" s="50">
        <v>176.0857</v>
      </c>
      <c r="C1051" s="50">
        <v>246.22929999999999</v>
      </c>
      <c r="D1051" s="50">
        <v>53.957000000000001</v>
      </c>
      <c r="E1051" s="50">
        <v>12.56</v>
      </c>
      <c r="F1051" s="51">
        <v>1.5304999999999999E-2</v>
      </c>
      <c r="G1051" s="51">
        <v>1.5702000000000001E-2</v>
      </c>
      <c r="H1051" s="51">
        <v>1.583E-2</v>
      </c>
      <c r="I1051" s="51">
        <v>1.6315E-2</v>
      </c>
      <c r="J1051" s="51">
        <v>1.8196E-2</v>
      </c>
      <c r="K1051" s="51">
        <v>1.7403999999999999E-2</v>
      </c>
      <c r="L1051" s="51">
        <v>2.2786000000000001E-2</v>
      </c>
      <c r="M1051" s="51">
        <v>1.583E-2</v>
      </c>
      <c r="N1051" s="51">
        <v>2.6169999999999999E-2</v>
      </c>
      <c r="O1051" s="52">
        <v>138.5694</v>
      </c>
      <c r="P1051" s="50">
        <v>1180</v>
      </c>
      <c r="Q1051" s="52">
        <v>2290.1</v>
      </c>
      <c r="R1051" s="50">
        <v>6322.1</v>
      </c>
      <c r="S1051" s="30">
        <v>97.299000000000007</v>
      </c>
      <c r="T1051" s="50">
        <v>6.9462000000000002</v>
      </c>
      <c r="U1051" s="50">
        <v>6.9367999999999999</v>
      </c>
      <c r="V1051" s="50" t="s">
        <v>379</v>
      </c>
      <c r="W1051" s="22" t="s">
        <v>379</v>
      </c>
      <c r="X1051" s="22" t="s">
        <v>379</v>
      </c>
    </row>
    <row r="1052" spans="1:24" ht="18.75" customHeight="1">
      <c r="A1052" s="175">
        <v>43839</v>
      </c>
      <c r="B1052" s="50">
        <v>175.82419999999999</v>
      </c>
      <c r="C1052" s="50">
        <v>246.15389999999999</v>
      </c>
      <c r="D1052" s="50">
        <v>56.043999999999997</v>
      </c>
      <c r="E1052" s="50">
        <v>12.54</v>
      </c>
      <c r="F1052" s="51">
        <v>1.5231E-2</v>
      </c>
      <c r="G1052" s="51">
        <v>1.5785E-2</v>
      </c>
      <c r="H1052" s="51">
        <v>1.5963999999999999E-2</v>
      </c>
      <c r="I1052" s="51">
        <v>1.653E-2</v>
      </c>
      <c r="J1052" s="51">
        <v>1.8544999999999999E-2</v>
      </c>
      <c r="K1052" s="51">
        <v>1.7666999999999999E-2</v>
      </c>
      <c r="L1052" s="51">
        <v>2.3296999999999998E-2</v>
      </c>
      <c r="M1052" s="51">
        <v>1.5963999999999999E-2</v>
      </c>
      <c r="N1052" s="51">
        <v>2.6190000000000001E-2</v>
      </c>
      <c r="O1052" s="52">
        <v>138.55449999999999</v>
      </c>
      <c r="P1052" s="50">
        <v>1180</v>
      </c>
      <c r="Q1052" s="52">
        <v>2290.1</v>
      </c>
      <c r="R1052" s="50">
        <v>6322.1</v>
      </c>
      <c r="S1052" s="30">
        <v>97.004999999999995</v>
      </c>
      <c r="T1052" s="50">
        <v>6.9452999999999996</v>
      </c>
      <c r="U1052" s="50">
        <v>6.9427000000000003</v>
      </c>
      <c r="V1052" s="50" t="s">
        <v>379</v>
      </c>
      <c r="W1052" s="22" t="s">
        <v>379</v>
      </c>
      <c r="X1052" s="22" t="s">
        <v>379</v>
      </c>
    </row>
    <row r="1053" spans="1:24" ht="18.75" customHeight="1">
      <c r="A1053" s="175">
        <v>43838</v>
      </c>
      <c r="B1053" s="50">
        <v>175.60650000000001</v>
      </c>
      <c r="C1053" s="50">
        <v>245.95169999999999</v>
      </c>
      <c r="D1053" s="50">
        <v>56.043999999999997</v>
      </c>
      <c r="E1053" s="50">
        <v>13.45</v>
      </c>
      <c r="F1053" s="51">
        <v>1.5257E-2</v>
      </c>
      <c r="G1053" s="51">
        <v>1.5806000000000001E-2</v>
      </c>
      <c r="H1053" s="51">
        <v>1.6070999999999998E-2</v>
      </c>
      <c r="I1053" s="51">
        <v>1.6629000000000001E-2</v>
      </c>
      <c r="J1053" s="51">
        <v>1.8738000000000001E-2</v>
      </c>
      <c r="K1053" s="51">
        <v>1.7811E-2</v>
      </c>
      <c r="L1053" s="51">
        <v>2.3625E-2</v>
      </c>
      <c r="M1053" s="51">
        <v>1.6070999999999998E-2</v>
      </c>
      <c r="N1053" s="51">
        <v>2.605E-2</v>
      </c>
      <c r="O1053" s="52">
        <v>138.50790000000001</v>
      </c>
      <c r="P1053" s="50">
        <v>1180</v>
      </c>
      <c r="Q1053" s="52">
        <v>2290.1</v>
      </c>
      <c r="R1053" s="50">
        <v>6322.1</v>
      </c>
      <c r="S1053" s="30">
        <v>96.671000000000006</v>
      </c>
      <c r="T1053" s="50">
        <v>6.976</v>
      </c>
      <c r="U1053" s="50">
        <v>6.9692999999999996</v>
      </c>
      <c r="V1053" s="50" t="s">
        <v>379</v>
      </c>
      <c r="W1053" s="22" t="s">
        <v>379</v>
      </c>
      <c r="X1053" s="22" t="s">
        <v>379</v>
      </c>
    </row>
    <row r="1054" spans="1:24" ht="18.75" customHeight="1">
      <c r="A1054" s="175">
        <v>43837</v>
      </c>
      <c r="B1054" s="50">
        <v>175.93639999999999</v>
      </c>
      <c r="C1054" s="50">
        <v>246.0821</v>
      </c>
      <c r="D1054" s="50">
        <v>55.594000000000001</v>
      </c>
      <c r="E1054" s="50">
        <v>13.79</v>
      </c>
      <c r="F1054" s="51">
        <v>1.5103999999999999E-2</v>
      </c>
      <c r="G1054" s="51">
        <v>1.5403999999999999E-2</v>
      </c>
      <c r="H1054" s="51">
        <v>1.5565000000000001E-2</v>
      </c>
      <c r="I1054" s="51">
        <v>1.6122000000000001E-2</v>
      </c>
      <c r="J1054" s="51">
        <v>1.8176999999999999E-2</v>
      </c>
      <c r="K1054" s="51">
        <v>1.7284999999999998E-2</v>
      </c>
      <c r="L1054" s="51">
        <v>2.3052E-2</v>
      </c>
      <c r="M1054" s="51">
        <v>1.5565000000000001E-2</v>
      </c>
      <c r="N1054" s="51">
        <v>2.64E-2</v>
      </c>
      <c r="O1054" s="52">
        <v>138.33369999999999</v>
      </c>
      <c r="P1054" s="50">
        <v>1180</v>
      </c>
      <c r="Q1054" s="52">
        <v>2290.1</v>
      </c>
      <c r="R1054" s="50">
        <v>6322.1</v>
      </c>
      <c r="S1054" s="30">
        <v>96.837999999999994</v>
      </c>
      <c r="T1054" s="50">
        <v>6.9660000000000002</v>
      </c>
      <c r="U1054" s="50">
        <v>6.9663000000000004</v>
      </c>
      <c r="V1054" s="50" t="s">
        <v>379</v>
      </c>
      <c r="W1054" s="22" t="s">
        <v>379</v>
      </c>
      <c r="X1054" s="22" t="s">
        <v>379</v>
      </c>
    </row>
    <row r="1055" spans="1:24" ht="18.75" customHeight="1">
      <c r="A1055" s="175">
        <v>43836</v>
      </c>
      <c r="B1055" s="50">
        <v>175.95869999999999</v>
      </c>
      <c r="C1055" s="50">
        <v>246.1353</v>
      </c>
      <c r="D1055" s="50">
        <v>57.262999999999998</v>
      </c>
      <c r="E1055" s="50">
        <v>13.85</v>
      </c>
      <c r="F1055" s="51">
        <v>1.5177E-2</v>
      </c>
      <c r="G1055" s="51">
        <v>1.5445E-2</v>
      </c>
      <c r="H1055" s="51">
        <v>1.5566E-2</v>
      </c>
      <c r="I1055" s="51">
        <v>1.6057999999999999E-2</v>
      </c>
      <c r="J1055" s="51">
        <v>1.8089999999999998E-2</v>
      </c>
      <c r="K1055" s="51">
        <v>1.7214E-2</v>
      </c>
      <c r="L1055" s="51">
        <v>2.2858E-2</v>
      </c>
      <c r="M1055" s="51">
        <v>1.5566E-2</v>
      </c>
      <c r="N1055" s="51">
        <v>2.6519999999999998E-2</v>
      </c>
      <c r="O1055" s="52">
        <v>138.20480000000001</v>
      </c>
      <c r="P1055" s="50">
        <v>1180</v>
      </c>
      <c r="Q1055" s="52">
        <v>2290.1</v>
      </c>
      <c r="R1055" s="50">
        <v>6322.1</v>
      </c>
      <c r="S1055" s="30">
        <v>96.846000000000004</v>
      </c>
      <c r="T1055" s="50">
        <v>6.9642999999999997</v>
      </c>
      <c r="U1055" s="50">
        <v>6.9592000000000001</v>
      </c>
      <c r="V1055" s="50" t="s">
        <v>379</v>
      </c>
      <c r="W1055" s="22" t="s">
        <v>379</v>
      </c>
      <c r="X1055" s="22" t="s">
        <v>379</v>
      </c>
    </row>
    <row r="1056" spans="1:24" ht="18.75" customHeight="1">
      <c r="A1056" s="175">
        <v>43833</v>
      </c>
      <c r="B1056" s="50">
        <v>176.0779</v>
      </c>
      <c r="C1056" s="50">
        <v>245.5127</v>
      </c>
      <c r="D1056" s="50">
        <v>54.83</v>
      </c>
      <c r="E1056" s="50">
        <v>14.02</v>
      </c>
      <c r="F1056" s="51">
        <v>1.5075E-2</v>
      </c>
      <c r="G1056" s="51">
        <v>1.5245999999999999E-2</v>
      </c>
      <c r="H1056" s="51">
        <v>1.5403E-2</v>
      </c>
      <c r="I1056" s="51">
        <v>1.5896E-2</v>
      </c>
      <c r="J1056" s="51">
        <v>1.7881000000000001E-2</v>
      </c>
      <c r="K1056" s="51">
        <v>1.7047E-2</v>
      </c>
      <c r="L1056" s="51">
        <v>2.2443999999999999E-2</v>
      </c>
      <c r="M1056" s="51">
        <v>1.5403E-2</v>
      </c>
      <c r="N1056" s="51">
        <v>2.6849999999999999E-2</v>
      </c>
      <c r="O1056" s="52">
        <v>138.13849999999999</v>
      </c>
      <c r="P1056" s="50">
        <v>1180</v>
      </c>
      <c r="Q1056" s="52">
        <v>2290.1</v>
      </c>
      <c r="R1056" s="50">
        <v>6322.1</v>
      </c>
      <c r="S1056" s="30">
        <v>96.444999999999993</v>
      </c>
      <c r="T1056" s="50">
        <v>6.9631999999999996</v>
      </c>
      <c r="U1056" s="50">
        <v>6.9617000000000004</v>
      </c>
      <c r="V1056" s="50" t="s">
        <v>379</v>
      </c>
      <c r="W1056" s="22" t="s">
        <v>379</v>
      </c>
      <c r="X1056" s="22" t="s">
        <v>379</v>
      </c>
    </row>
    <row r="1057" spans="1:24" ht="18.75" customHeight="1">
      <c r="A1057" s="175">
        <v>43832</v>
      </c>
      <c r="B1057" s="50">
        <v>175.38220000000001</v>
      </c>
      <c r="C1057" s="50">
        <v>244.52539999999999</v>
      </c>
      <c r="D1057" s="50">
        <v>59.813000000000002</v>
      </c>
      <c r="E1057" s="50">
        <v>12.47</v>
      </c>
      <c r="F1057" s="51">
        <v>1.5256E-2</v>
      </c>
      <c r="G1057" s="51">
        <v>1.5689999999999999E-2</v>
      </c>
      <c r="H1057" s="51">
        <v>1.5921999999999999E-2</v>
      </c>
      <c r="I1057" s="51">
        <v>1.6664999999999999E-2</v>
      </c>
      <c r="J1057" s="51">
        <v>1.8770999999999999E-2</v>
      </c>
      <c r="K1057" s="51">
        <v>1.7930000000000001E-2</v>
      </c>
      <c r="L1057" s="51">
        <v>2.3311999999999999E-2</v>
      </c>
      <c r="M1057" s="51">
        <v>1.5921999999999999E-2</v>
      </c>
      <c r="N1057" s="51">
        <v>2.7390000000000001E-2</v>
      </c>
      <c r="O1057" s="52">
        <v>138.13849999999999</v>
      </c>
      <c r="P1057" s="50">
        <v>1180</v>
      </c>
      <c r="Q1057" s="52">
        <v>2290.1</v>
      </c>
      <c r="R1057" s="50">
        <v>6322.1</v>
      </c>
      <c r="S1057" s="30">
        <v>96.388999999999996</v>
      </c>
      <c r="T1057" s="50">
        <v>6.9631999999999996</v>
      </c>
      <c r="U1057" s="50">
        <v>6.9617000000000004</v>
      </c>
      <c r="V1057" s="50" t="s">
        <v>379</v>
      </c>
      <c r="W1057" s="22" t="s">
        <v>379</v>
      </c>
      <c r="X1057" s="22" t="s">
        <v>379</v>
      </c>
    </row>
    <row r="1058" spans="1:24" ht="18.75" customHeight="1">
      <c r="A1058" s="175">
        <v>43831</v>
      </c>
      <c r="B1058" s="50">
        <v>175.0994</v>
      </c>
      <c r="C1058" s="50">
        <v>243.70169999999999</v>
      </c>
      <c r="D1058" s="50">
        <v>59.813000000000002</v>
      </c>
      <c r="E1058" s="50">
        <v>13.78</v>
      </c>
      <c r="F1058" s="51">
        <v>1.5436E-2</v>
      </c>
      <c r="G1058" s="51">
        <v>1.5691E-2</v>
      </c>
      <c r="H1058" s="51">
        <v>1.6086E-2</v>
      </c>
      <c r="I1058" s="51">
        <v>1.6910000000000001E-2</v>
      </c>
      <c r="J1058" s="51">
        <v>1.9175000000000001E-2</v>
      </c>
      <c r="K1058" s="51">
        <v>1.8312999999999999E-2</v>
      </c>
      <c r="L1058" s="51">
        <v>2.3896000000000001E-2</v>
      </c>
      <c r="M1058" s="51">
        <v>1.6086E-2</v>
      </c>
      <c r="N1058" s="51">
        <v>2.7390000000000001E-2</v>
      </c>
      <c r="O1058" s="52">
        <v>138.1036</v>
      </c>
      <c r="P1058" s="50">
        <v>1220</v>
      </c>
      <c r="Q1058" s="52">
        <v>2289.59</v>
      </c>
      <c r="R1058" s="50">
        <v>6378</v>
      </c>
      <c r="S1058" s="30">
        <v>96.74</v>
      </c>
      <c r="T1058" s="50">
        <v>6.9867999999999997</v>
      </c>
      <c r="U1058" s="50">
        <v>6.9846000000000004</v>
      </c>
      <c r="V1058" s="50" t="s">
        <v>379</v>
      </c>
      <c r="W1058" s="22" t="s">
        <v>379</v>
      </c>
      <c r="X1058" s="22" t="s">
        <v>379</v>
      </c>
    </row>
    <row r="1059" spans="1:24" ht="18.75" customHeight="1">
      <c r="A1059" s="175">
        <v>43830</v>
      </c>
      <c r="B1059" s="50">
        <v>175.0994</v>
      </c>
      <c r="C1059" s="50">
        <v>243.70169999999999</v>
      </c>
      <c r="D1059" s="50">
        <v>59.813000000000002</v>
      </c>
      <c r="E1059" s="50">
        <v>13.78</v>
      </c>
      <c r="F1059" s="51">
        <v>1.5436E-2</v>
      </c>
      <c r="G1059" s="51">
        <v>1.5691E-2</v>
      </c>
      <c r="H1059" s="51">
        <v>1.6086E-2</v>
      </c>
      <c r="I1059" s="51">
        <v>1.6910000000000001E-2</v>
      </c>
      <c r="J1059" s="51">
        <v>1.9175000000000001E-2</v>
      </c>
      <c r="K1059" s="51">
        <v>1.8312999999999999E-2</v>
      </c>
      <c r="L1059" s="51">
        <v>2.3896000000000001E-2</v>
      </c>
      <c r="M1059" s="51">
        <v>1.6086E-2</v>
      </c>
      <c r="N1059" s="51">
        <v>2.7390000000000001E-2</v>
      </c>
      <c r="O1059" s="52">
        <v>138.04589999999999</v>
      </c>
      <c r="P1059" s="50">
        <v>1220</v>
      </c>
      <c r="Q1059" s="52">
        <v>2289.59</v>
      </c>
      <c r="R1059" s="50">
        <v>6378</v>
      </c>
      <c r="S1059" s="30">
        <v>96.918999999999997</v>
      </c>
      <c r="T1059" s="50">
        <v>6.9957000000000003</v>
      </c>
      <c r="U1059" s="50">
        <v>6.9928999999999997</v>
      </c>
      <c r="V1059" s="50" t="s">
        <v>379</v>
      </c>
      <c r="W1059" s="22" t="s">
        <v>379</v>
      </c>
      <c r="X1059" s="22" t="s">
        <v>379</v>
      </c>
    </row>
    <row r="1060" spans="1:24" ht="18.75" customHeight="1">
      <c r="A1060" s="175">
        <v>43829</v>
      </c>
      <c r="B1060" s="50">
        <v>175.1782</v>
      </c>
      <c r="C1060" s="50">
        <v>243.49359999999999</v>
      </c>
      <c r="D1060" s="50">
        <v>59.813000000000002</v>
      </c>
      <c r="E1060" s="50">
        <v>14.82</v>
      </c>
      <c r="F1060" s="51">
        <v>1.5202E-2</v>
      </c>
      <c r="G1060" s="51">
        <v>1.5653E-2</v>
      </c>
      <c r="H1060" s="51">
        <v>1.5896E-2</v>
      </c>
      <c r="I1060" s="51">
        <v>1.6698999999999999E-2</v>
      </c>
      <c r="J1060" s="51">
        <v>1.8787999999999999E-2</v>
      </c>
      <c r="K1060" s="51">
        <v>1.7977E-2</v>
      </c>
      <c r="L1060" s="51">
        <v>2.3296999999999998E-2</v>
      </c>
      <c r="M1060" s="51">
        <v>1.5896E-2</v>
      </c>
      <c r="N1060" s="51">
        <v>2.7390000000000001E-2</v>
      </c>
      <c r="O1060" s="52">
        <v>138.0189</v>
      </c>
      <c r="P1060" s="50">
        <v>1220</v>
      </c>
      <c r="Q1060" s="52">
        <v>2289.59</v>
      </c>
      <c r="R1060" s="50">
        <v>6378</v>
      </c>
      <c r="S1060" s="30">
        <v>97.534000000000006</v>
      </c>
      <c r="T1060" s="50">
        <v>6.9965000000000002</v>
      </c>
      <c r="U1060" s="50">
        <v>6.9917999999999996</v>
      </c>
      <c r="V1060" s="50" t="s">
        <v>379</v>
      </c>
      <c r="W1060" s="22" t="s">
        <v>379</v>
      </c>
      <c r="X1060" s="22" t="s">
        <v>379</v>
      </c>
    </row>
    <row r="1061" spans="1:24" ht="18.75" customHeight="1">
      <c r="A1061" s="175">
        <v>43826</v>
      </c>
      <c r="B1061" s="50">
        <v>175.23500000000001</v>
      </c>
      <c r="C1061" s="50">
        <v>243.309</v>
      </c>
      <c r="D1061" s="50">
        <v>59.813000000000002</v>
      </c>
      <c r="E1061" s="50">
        <v>13.43</v>
      </c>
      <c r="F1061" s="51">
        <v>1.5509999999999999E-2</v>
      </c>
      <c r="G1061" s="51">
        <v>1.5812E-2</v>
      </c>
      <c r="H1061" s="51">
        <v>1.5977999999999999E-2</v>
      </c>
      <c r="I1061" s="51">
        <v>1.678E-2</v>
      </c>
      <c r="J1061" s="51">
        <v>1.8752000000000001E-2</v>
      </c>
      <c r="K1061" s="51">
        <v>1.8001E-2</v>
      </c>
      <c r="L1061" s="51">
        <v>2.316E-2</v>
      </c>
      <c r="M1061" s="51">
        <v>1.5977999999999999E-2</v>
      </c>
      <c r="N1061" s="51">
        <v>2.7390000000000001E-2</v>
      </c>
      <c r="O1061" s="52">
        <v>137.99350000000001</v>
      </c>
      <c r="P1061" s="50">
        <v>1220</v>
      </c>
      <c r="Q1061" s="52">
        <v>2289.59</v>
      </c>
      <c r="R1061" s="50">
        <v>6378</v>
      </c>
      <c r="S1061" s="30">
        <v>97.632000000000005</v>
      </c>
      <c r="T1061" s="50">
        <v>6.9893999999999998</v>
      </c>
      <c r="U1061" s="50">
        <v>6.9957000000000003</v>
      </c>
      <c r="V1061" s="50" t="s">
        <v>379</v>
      </c>
      <c r="W1061" s="22" t="s">
        <v>379</v>
      </c>
      <c r="X1061" s="22" t="s">
        <v>379</v>
      </c>
    </row>
    <row r="1062" spans="1:24" ht="18.75" customHeight="1">
      <c r="A1062" s="175">
        <v>43825</v>
      </c>
      <c r="B1062" s="50">
        <v>174.8897</v>
      </c>
      <c r="C1062" s="50">
        <v>243.16669999999999</v>
      </c>
      <c r="D1062" s="50">
        <v>59.813000000000002</v>
      </c>
      <c r="E1062" s="50">
        <v>12.65</v>
      </c>
      <c r="F1062" s="51">
        <v>1.5640000000000001E-2</v>
      </c>
      <c r="G1062" s="51">
        <v>1.6310000000000002E-2</v>
      </c>
      <c r="H1062" s="51">
        <v>1.6438999999999999E-2</v>
      </c>
      <c r="I1062" s="51">
        <v>1.7188999999999999E-2</v>
      </c>
      <c r="J1062" s="51">
        <v>1.8943999999999999E-2</v>
      </c>
      <c r="K1062" s="51">
        <v>1.8178E-2</v>
      </c>
      <c r="L1062" s="51">
        <v>2.3217999999999999E-2</v>
      </c>
      <c r="M1062" s="51">
        <v>1.6438999999999999E-2</v>
      </c>
      <c r="N1062" s="51">
        <v>2.7390000000000001E-2</v>
      </c>
      <c r="O1062" s="52">
        <v>137.97640000000001</v>
      </c>
      <c r="P1062" s="50">
        <v>1220</v>
      </c>
      <c r="Q1062" s="52">
        <v>2289.59</v>
      </c>
      <c r="R1062" s="50">
        <v>6378</v>
      </c>
      <c r="S1062" s="30">
        <v>97.653999999999996</v>
      </c>
      <c r="T1062" s="50">
        <v>7.0072999999999999</v>
      </c>
      <c r="U1062" s="50">
        <v>7.0044000000000004</v>
      </c>
      <c r="V1062" s="50" t="s">
        <v>379</v>
      </c>
      <c r="W1062" s="22" t="s">
        <v>379</v>
      </c>
      <c r="X1062" s="22" t="s">
        <v>379</v>
      </c>
    </row>
    <row r="1063" spans="1:24" ht="18.75" customHeight="1">
      <c r="A1063" s="175">
        <v>43824</v>
      </c>
      <c r="B1063" s="50">
        <v>174.9015</v>
      </c>
      <c r="C1063" s="50">
        <v>243.07919999999999</v>
      </c>
      <c r="D1063" s="50">
        <v>59.813000000000002</v>
      </c>
      <c r="E1063" s="50">
        <v>12.67</v>
      </c>
      <c r="F1063" s="51">
        <v>1.5667E-2</v>
      </c>
      <c r="G1063" s="51">
        <v>1.6209999999999999E-2</v>
      </c>
      <c r="H1063" s="51">
        <v>1.6385E-2</v>
      </c>
      <c r="I1063" s="51">
        <v>1.7090000000000001E-2</v>
      </c>
      <c r="J1063" s="51">
        <v>1.8995999999999999E-2</v>
      </c>
      <c r="K1063" s="51">
        <v>1.8275E-2</v>
      </c>
      <c r="L1063" s="51">
        <v>2.3290000000000002E-2</v>
      </c>
      <c r="M1063" s="51">
        <v>1.6385E-2</v>
      </c>
      <c r="N1063" s="51">
        <v>2.7390000000000001E-2</v>
      </c>
      <c r="O1063" s="52">
        <v>137.9419</v>
      </c>
      <c r="P1063" s="50">
        <v>1220</v>
      </c>
      <c r="Q1063" s="52">
        <v>2289.59</v>
      </c>
      <c r="R1063" s="50">
        <v>6378</v>
      </c>
      <c r="S1063" s="30">
        <v>97.658000000000001</v>
      </c>
      <c r="T1063" s="50">
        <v>7.0128000000000004</v>
      </c>
      <c r="U1063" s="50">
        <v>7.0080999999999998</v>
      </c>
      <c r="V1063" s="50" t="s">
        <v>379</v>
      </c>
      <c r="W1063" s="22" t="s">
        <v>379</v>
      </c>
      <c r="X1063" s="22" t="s">
        <v>379</v>
      </c>
    </row>
    <row r="1064" spans="1:24" ht="18.75" customHeight="1">
      <c r="A1064" s="175">
        <v>43823</v>
      </c>
      <c r="B1064" s="50">
        <v>174.9015</v>
      </c>
      <c r="C1064" s="50">
        <v>243.07919999999999</v>
      </c>
      <c r="D1064" s="50">
        <v>59.813000000000002</v>
      </c>
      <c r="E1064" s="50">
        <v>12.67</v>
      </c>
      <c r="F1064" s="51">
        <v>1.5667E-2</v>
      </c>
      <c r="G1064" s="51">
        <v>1.6209999999999999E-2</v>
      </c>
      <c r="H1064" s="51">
        <v>1.6385E-2</v>
      </c>
      <c r="I1064" s="51">
        <v>1.7090000000000001E-2</v>
      </c>
      <c r="J1064" s="51">
        <v>1.8995999999999999E-2</v>
      </c>
      <c r="K1064" s="51">
        <v>1.8275E-2</v>
      </c>
      <c r="L1064" s="51">
        <v>2.3290000000000002E-2</v>
      </c>
      <c r="M1064" s="51">
        <v>1.6385E-2</v>
      </c>
      <c r="N1064" s="51">
        <v>2.7390000000000001E-2</v>
      </c>
      <c r="O1064" s="52">
        <v>137.91159999999999</v>
      </c>
      <c r="P1064" s="50">
        <v>1220</v>
      </c>
      <c r="Q1064" s="52">
        <v>2289.59</v>
      </c>
      <c r="R1064" s="50">
        <v>6378</v>
      </c>
      <c r="S1064" s="30">
        <v>97.69</v>
      </c>
      <c r="T1064" s="50">
        <v>7.0065999999999997</v>
      </c>
      <c r="U1064" s="50">
        <v>7.0030999999999999</v>
      </c>
      <c r="V1064" s="50" t="s">
        <v>379</v>
      </c>
      <c r="W1064" s="22" t="s">
        <v>379</v>
      </c>
      <c r="X1064" s="22" t="s">
        <v>379</v>
      </c>
    </row>
    <row r="1065" spans="1:24" ht="18.75" customHeight="1">
      <c r="A1065" s="175">
        <v>43822</v>
      </c>
      <c r="B1065" s="50">
        <v>174.70779999999999</v>
      </c>
      <c r="C1065" s="50">
        <v>242.9281</v>
      </c>
      <c r="D1065" s="50">
        <v>59.813000000000002</v>
      </c>
      <c r="E1065" s="50">
        <v>12.61</v>
      </c>
      <c r="F1065" s="51">
        <v>1.5561E-2</v>
      </c>
      <c r="G1065" s="51">
        <v>1.6522999999999999E-2</v>
      </c>
      <c r="H1065" s="51">
        <v>1.6763E-2</v>
      </c>
      <c r="I1065" s="51">
        <v>1.7488E-2</v>
      </c>
      <c r="J1065" s="51">
        <v>1.9293999999999999E-2</v>
      </c>
      <c r="K1065" s="51">
        <v>1.8589000000000001E-2</v>
      </c>
      <c r="L1065" s="51">
        <v>2.3567000000000001E-2</v>
      </c>
      <c r="M1065" s="51">
        <v>1.6763E-2</v>
      </c>
      <c r="N1065" s="51">
        <v>2.7390000000000001E-2</v>
      </c>
      <c r="O1065" s="52">
        <v>137.88820000000001</v>
      </c>
      <c r="P1065" s="50">
        <v>1220</v>
      </c>
      <c r="Q1065" s="52">
        <v>2289.59</v>
      </c>
      <c r="R1065" s="50">
        <v>6378</v>
      </c>
      <c r="S1065" s="30">
        <v>97.379000000000005</v>
      </c>
      <c r="T1065" s="50">
        <v>7.0103999999999997</v>
      </c>
      <c r="U1065" s="50">
        <v>6.9989999999999997</v>
      </c>
      <c r="V1065" s="50" t="s">
        <v>379</v>
      </c>
      <c r="W1065" s="22" t="s">
        <v>379</v>
      </c>
      <c r="X1065" s="22" t="s">
        <v>379</v>
      </c>
    </row>
    <row r="1066" spans="1:24" ht="18.75" customHeight="1">
      <c r="A1066" s="175">
        <v>43819</v>
      </c>
      <c r="B1066" s="50">
        <v>174.81139999999999</v>
      </c>
      <c r="C1066" s="50">
        <v>242.5943</v>
      </c>
      <c r="D1066" s="50">
        <v>59.813000000000002</v>
      </c>
      <c r="E1066" s="50">
        <v>12.51</v>
      </c>
      <c r="F1066" s="51">
        <v>1.5613E-2</v>
      </c>
      <c r="G1066" s="51">
        <v>1.6293999999999999E-2</v>
      </c>
      <c r="H1066" s="51">
        <v>1.6573000000000001E-2</v>
      </c>
      <c r="I1066" s="51">
        <v>1.7304E-2</v>
      </c>
      <c r="J1066" s="51">
        <v>1.9171000000000001E-2</v>
      </c>
      <c r="K1066" s="51">
        <v>1.8442E-2</v>
      </c>
      <c r="L1066" s="51">
        <v>2.3421000000000001E-2</v>
      </c>
      <c r="M1066" s="51">
        <v>1.6573000000000001E-2</v>
      </c>
      <c r="N1066" s="51">
        <v>2.7390000000000001E-2</v>
      </c>
      <c r="O1066" s="52">
        <v>137.88220000000001</v>
      </c>
      <c r="P1066" s="50">
        <v>1220</v>
      </c>
      <c r="Q1066" s="52">
        <v>2289.59</v>
      </c>
      <c r="R1066" s="50">
        <v>6378</v>
      </c>
      <c r="S1066" s="30">
        <v>97.4</v>
      </c>
      <c r="T1066" s="50">
        <v>7.0049999999999999</v>
      </c>
      <c r="U1066" s="50">
        <v>7.0026000000000002</v>
      </c>
      <c r="V1066" s="50" t="s">
        <v>379</v>
      </c>
      <c r="W1066" s="22" t="s">
        <v>379</v>
      </c>
      <c r="X1066" s="22" t="s">
        <v>379</v>
      </c>
    </row>
    <row r="1067" spans="1:24" ht="18.75" customHeight="1">
      <c r="A1067" s="175">
        <v>43818</v>
      </c>
      <c r="B1067" s="50">
        <v>174.8081</v>
      </c>
      <c r="C1067" s="50">
        <v>242.2653</v>
      </c>
      <c r="D1067" s="50">
        <v>59.813000000000002</v>
      </c>
      <c r="E1067" s="50">
        <v>12.5</v>
      </c>
      <c r="F1067" s="51">
        <v>1.5615E-2</v>
      </c>
      <c r="G1067" s="51">
        <v>1.6268000000000001E-2</v>
      </c>
      <c r="H1067" s="51">
        <v>1.66E-2</v>
      </c>
      <c r="I1067" s="51">
        <v>1.7316999999999999E-2</v>
      </c>
      <c r="J1067" s="51">
        <v>1.9203999999999999E-2</v>
      </c>
      <c r="K1067" s="51">
        <v>1.8488999999999998E-2</v>
      </c>
      <c r="L1067" s="51">
        <v>2.3538E-2</v>
      </c>
      <c r="M1067" s="51">
        <v>1.66E-2</v>
      </c>
      <c r="N1067" s="51">
        <v>2.768E-2</v>
      </c>
      <c r="O1067" s="52">
        <v>137.87209999999999</v>
      </c>
      <c r="P1067" s="50">
        <v>1220</v>
      </c>
      <c r="Q1067" s="52">
        <v>2289.59</v>
      </c>
      <c r="R1067" s="50">
        <v>6378</v>
      </c>
      <c r="S1067" s="30">
        <v>97.221999999999994</v>
      </c>
      <c r="T1067" s="50">
        <v>6.9972000000000003</v>
      </c>
      <c r="U1067" s="50">
        <v>6.9988000000000001</v>
      </c>
      <c r="V1067" s="50" t="s">
        <v>379</v>
      </c>
      <c r="W1067" s="22" t="s">
        <v>379</v>
      </c>
      <c r="X1067" s="22" t="s">
        <v>379</v>
      </c>
    </row>
    <row r="1068" spans="1:24" ht="18.75" customHeight="1">
      <c r="A1068" s="175">
        <v>43817</v>
      </c>
      <c r="B1068" s="50">
        <v>174.61709999999999</v>
      </c>
      <c r="C1068" s="50">
        <v>241.99189999999999</v>
      </c>
      <c r="D1068" s="50">
        <v>59.813000000000002</v>
      </c>
      <c r="E1068" s="50">
        <v>12.58</v>
      </c>
      <c r="F1068" s="51">
        <v>1.5513000000000001E-2</v>
      </c>
      <c r="G1068" s="51">
        <v>1.6286999999999999E-2</v>
      </c>
      <c r="H1068" s="51">
        <v>1.6653000000000001E-2</v>
      </c>
      <c r="I1068" s="51">
        <v>1.7332E-2</v>
      </c>
      <c r="J1068" s="51">
        <v>1.9168999999999999E-2</v>
      </c>
      <c r="K1068" s="51">
        <v>1.8463E-2</v>
      </c>
      <c r="L1068" s="51">
        <v>2.3472E-2</v>
      </c>
      <c r="M1068" s="51">
        <v>1.6653000000000001E-2</v>
      </c>
      <c r="N1068" s="51">
        <v>2.7730000000000001E-2</v>
      </c>
      <c r="O1068" s="52">
        <v>137.83369999999999</v>
      </c>
      <c r="P1068" s="50">
        <v>1220</v>
      </c>
      <c r="Q1068" s="52">
        <v>2289.59</v>
      </c>
      <c r="R1068" s="50">
        <v>6378</v>
      </c>
      <c r="S1068" s="30">
        <v>97.019000000000005</v>
      </c>
      <c r="T1068" s="50">
        <v>6.9935</v>
      </c>
      <c r="U1068" s="50">
        <v>6.9915000000000003</v>
      </c>
      <c r="V1068" s="50" t="s">
        <v>379</v>
      </c>
      <c r="W1068" s="22" t="s">
        <v>379</v>
      </c>
      <c r="X1068" s="22" t="s">
        <v>379</v>
      </c>
    </row>
    <row r="1069" spans="1:24" ht="18.75" customHeight="1">
      <c r="A1069" s="175">
        <v>43816</v>
      </c>
      <c r="B1069" s="50">
        <v>174.77809999999999</v>
      </c>
      <c r="C1069" s="50">
        <v>241.5187</v>
      </c>
      <c r="D1069" s="50">
        <v>59.813000000000002</v>
      </c>
      <c r="E1069" s="50">
        <v>12.29</v>
      </c>
      <c r="F1069" s="51">
        <v>1.5386E-2</v>
      </c>
      <c r="G1069" s="51">
        <v>1.6223999999999999E-2</v>
      </c>
      <c r="H1069" s="51">
        <v>1.6518999999999999E-2</v>
      </c>
      <c r="I1069" s="51">
        <v>1.7065E-2</v>
      </c>
      <c r="J1069" s="51">
        <v>1.8800999999999998E-2</v>
      </c>
      <c r="K1069" s="51">
        <v>1.8148000000000001E-2</v>
      </c>
      <c r="L1069" s="51">
        <v>2.3060000000000001E-2</v>
      </c>
      <c r="M1069" s="51">
        <v>1.6518999999999999E-2</v>
      </c>
      <c r="N1069" s="51">
        <v>2.794E-2</v>
      </c>
      <c r="O1069" s="52">
        <v>137.79599999999999</v>
      </c>
      <c r="P1069" s="50">
        <v>1220</v>
      </c>
      <c r="Q1069" s="52">
        <v>2289.59</v>
      </c>
      <c r="R1069" s="50">
        <v>6378</v>
      </c>
      <c r="S1069" s="30">
        <v>97.171999999999997</v>
      </c>
      <c r="T1069" s="50">
        <v>6.9763000000000002</v>
      </c>
      <c r="U1069" s="50">
        <v>7.0144000000000002</v>
      </c>
      <c r="V1069" s="50" t="s">
        <v>379</v>
      </c>
      <c r="W1069" s="22" t="s">
        <v>379</v>
      </c>
      <c r="X1069" s="22" t="s">
        <v>379</v>
      </c>
    </row>
    <row r="1070" spans="1:24" ht="18.75" customHeight="1">
      <c r="A1070" s="175">
        <v>43815</v>
      </c>
      <c r="B1070" s="50">
        <v>174.66499999999999</v>
      </c>
      <c r="C1070" s="50">
        <v>240.9973</v>
      </c>
      <c r="D1070" s="50">
        <v>59.813000000000002</v>
      </c>
      <c r="E1070" s="50">
        <v>12.14</v>
      </c>
      <c r="F1070" s="51">
        <v>1.5484E-2</v>
      </c>
      <c r="G1070" s="51">
        <v>1.6263E-2</v>
      </c>
      <c r="H1070" s="51">
        <v>1.6518000000000001E-2</v>
      </c>
      <c r="I1070" s="51">
        <v>1.7014000000000001E-2</v>
      </c>
      <c r="J1070" s="51">
        <v>1.8713E-2</v>
      </c>
      <c r="K1070" s="51">
        <v>1.8075000000000001E-2</v>
      </c>
      <c r="L1070" s="51">
        <v>2.2866000000000001E-2</v>
      </c>
      <c r="M1070" s="51">
        <v>1.6518000000000001E-2</v>
      </c>
      <c r="N1070" s="51">
        <v>2.7859999999999999E-2</v>
      </c>
      <c r="O1070" s="52">
        <v>137.81899999999999</v>
      </c>
      <c r="P1070" s="50">
        <v>1220</v>
      </c>
      <c r="Q1070" s="52">
        <v>2289.59</v>
      </c>
      <c r="R1070" s="50">
        <v>6378</v>
      </c>
      <c r="S1070" s="30">
        <v>97.397000000000006</v>
      </c>
      <c r="T1070" s="50">
        <v>6.9848999999999997</v>
      </c>
      <c r="U1070" s="50">
        <v>6.9457000000000004</v>
      </c>
      <c r="V1070" s="50" t="s">
        <v>379</v>
      </c>
      <c r="W1070" s="22" t="s">
        <v>379</v>
      </c>
      <c r="X1070" s="22" t="s">
        <v>379</v>
      </c>
    </row>
    <row r="1071" spans="1:24" ht="18.75" customHeight="1">
      <c r="A1071" s="175">
        <v>43812</v>
      </c>
      <c r="B1071" s="50">
        <v>175.02780000000001</v>
      </c>
      <c r="C1071" s="50">
        <v>240.3503</v>
      </c>
      <c r="D1071" s="50">
        <v>60.22</v>
      </c>
      <c r="E1071" s="50">
        <v>12.63</v>
      </c>
      <c r="F1071" s="51">
        <v>1.5561999999999999E-2</v>
      </c>
      <c r="G1071" s="51">
        <v>1.6036999999999999E-2</v>
      </c>
      <c r="H1071" s="51">
        <v>1.6195999999999999E-2</v>
      </c>
      <c r="I1071" s="51">
        <v>1.6532000000000002E-2</v>
      </c>
      <c r="J1071" s="51">
        <v>1.8225999999999999E-2</v>
      </c>
      <c r="K1071" s="51">
        <v>1.7590999999999999E-2</v>
      </c>
      <c r="L1071" s="51">
        <v>2.2523999999999999E-2</v>
      </c>
      <c r="M1071" s="51">
        <v>1.6195999999999999E-2</v>
      </c>
      <c r="N1071" s="51">
        <v>2.7900000000000001E-2</v>
      </c>
      <c r="O1071" s="52">
        <v>137.8083</v>
      </c>
      <c r="P1071" s="50">
        <v>1220</v>
      </c>
      <c r="Q1071" s="52">
        <v>2289.59</v>
      </c>
      <c r="R1071" s="50">
        <v>6378</v>
      </c>
      <c r="S1071" s="30">
        <v>97.078000000000003</v>
      </c>
      <c r="T1071" s="50">
        <v>7.0388000000000002</v>
      </c>
      <c r="U1071" s="50">
        <v>7.0285000000000002</v>
      </c>
      <c r="V1071" s="50" t="s">
        <v>379</v>
      </c>
      <c r="W1071" s="22" t="s">
        <v>379</v>
      </c>
      <c r="X1071" s="22" t="s">
        <v>379</v>
      </c>
    </row>
    <row r="1072" spans="1:24" ht="18.75" customHeight="1">
      <c r="A1072" s="175">
        <v>43811</v>
      </c>
      <c r="B1072" s="50">
        <v>174.23849999999999</v>
      </c>
      <c r="C1072" s="50">
        <v>239.6611</v>
      </c>
      <c r="D1072" s="50">
        <v>62.688000000000002</v>
      </c>
      <c r="E1072" s="50">
        <v>13.94</v>
      </c>
      <c r="F1072" s="51">
        <v>1.5461000000000001E-2</v>
      </c>
      <c r="G1072" s="51">
        <v>1.6582E-2</v>
      </c>
      <c r="H1072" s="51">
        <v>1.6840000000000001E-2</v>
      </c>
      <c r="I1072" s="51">
        <v>1.7257999999999999E-2</v>
      </c>
      <c r="J1072" s="51">
        <v>1.8922000000000001E-2</v>
      </c>
      <c r="K1072" s="51">
        <v>1.8289E-2</v>
      </c>
      <c r="L1072" s="51">
        <v>2.3102999999999999E-2</v>
      </c>
      <c r="M1072" s="51">
        <v>1.6840000000000001E-2</v>
      </c>
      <c r="N1072" s="51">
        <v>2.7910000000000001E-2</v>
      </c>
      <c r="O1072" s="52">
        <v>137.80860000000001</v>
      </c>
      <c r="P1072" s="50">
        <v>1220</v>
      </c>
      <c r="Q1072" s="52">
        <v>2289.59</v>
      </c>
      <c r="R1072" s="50">
        <v>6378</v>
      </c>
      <c r="S1072" s="30">
        <v>97.412999999999997</v>
      </c>
      <c r="T1072" s="50">
        <v>7.0342000000000002</v>
      </c>
      <c r="U1072" s="50">
        <v>7.0282</v>
      </c>
      <c r="V1072" s="50" t="s">
        <v>379</v>
      </c>
      <c r="W1072" s="22" t="s">
        <v>379</v>
      </c>
      <c r="X1072" s="22" t="s">
        <v>379</v>
      </c>
    </row>
    <row r="1073" spans="1:24" ht="18.75" customHeight="1">
      <c r="A1073" s="175">
        <v>43810</v>
      </c>
      <c r="B1073" s="50">
        <v>174.8836</v>
      </c>
      <c r="C1073" s="50">
        <v>239.1763</v>
      </c>
      <c r="D1073" s="50">
        <v>63.533000000000001</v>
      </c>
      <c r="E1073" s="50">
        <v>14.99</v>
      </c>
      <c r="F1073" s="51">
        <v>1.5615E-2</v>
      </c>
      <c r="G1073" s="51">
        <v>1.6133000000000002E-2</v>
      </c>
      <c r="H1073" s="51">
        <v>1.6223000000000001E-2</v>
      </c>
      <c r="I1073" s="51">
        <v>1.6381E-2</v>
      </c>
      <c r="J1073" s="51">
        <v>1.7913999999999999E-2</v>
      </c>
      <c r="K1073" s="51">
        <v>1.7349E-2</v>
      </c>
      <c r="L1073" s="51">
        <v>2.2263000000000002E-2</v>
      </c>
      <c r="M1073" s="51">
        <v>1.6223000000000001E-2</v>
      </c>
      <c r="N1073" s="51">
        <v>2.7969999999999998E-2</v>
      </c>
      <c r="O1073" s="52">
        <v>137.7758</v>
      </c>
      <c r="P1073" s="50">
        <v>1220</v>
      </c>
      <c r="Q1073" s="52">
        <v>2289.59</v>
      </c>
      <c r="R1073" s="50">
        <v>6378</v>
      </c>
      <c r="S1073" s="30">
        <v>97.644000000000005</v>
      </c>
      <c r="T1073" s="50">
        <v>7.0392000000000001</v>
      </c>
      <c r="U1073" s="50">
        <v>7.0369000000000002</v>
      </c>
      <c r="V1073" s="50" t="s">
        <v>379</v>
      </c>
      <c r="W1073" s="22" t="s">
        <v>379</v>
      </c>
      <c r="X1073" s="22" t="s">
        <v>379</v>
      </c>
    </row>
    <row r="1074" spans="1:24" ht="18.75" customHeight="1">
      <c r="A1074" s="175">
        <v>43809</v>
      </c>
      <c r="B1074" s="50">
        <v>174.51679999999999</v>
      </c>
      <c r="C1074" s="50">
        <v>239.50460000000001</v>
      </c>
      <c r="D1074" s="50">
        <v>64.156000000000006</v>
      </c>
      <c r="E1074" s="50">
        <v>15.68</v>
      </c>
      <c r="F1074" s="51">
        <v>1.5410999999999999E-2</v>
      </c>
      <c r="G1074" s="51">
        <v>1.6517E-2</v>
      </c>
      <c r="H1074" s="51">
        <v>1.6652E-2</v>
      </c>
      <c r="I1074" s="51">
        <v>1.6858999999999999E-2</v>
      </c>
      <c r="J1074" s="51">
        <v>1.8415999999999998E-2</v>
      </c>
      <c r="K1074" s="51">
        <v>1.7805999999999999E-2</v>
      </c>
      <c r="L1074" s="51">
        <v>2.2644999999999998E-2</v>
      </c>
      <c r="M1074" s="51">
        <v>1.6652E-2</v>
      </c>
      <c r="N1074" s="51">
        <v>2.7949999999999999E-2</v>
      </c>
      <c r="O1074" s="52">
        <v>137.7449</v>
      </c>
      <c r="P1074" s="50">
        <v>1220</v>
      </c>
      <c r="Q1074" s="52">
        <v>2289.59</v>
      </c>
      <c r="R1074" s="50">
        <v>6378</v>
      </c>
      <c r="S1074" s="30">
        <v>97.7</v>
      </c>
      <c r="T1074" s="50">
        <v>7.0350000000000001</v>
      </c>
      <c r="U1074" s="50">
        <v>7.0246000000000004</v>
      </c>
      <c r="V1074" s="50" t="s">
        <v>379</v>
      </c>
      <c r="W1074" s="22" t="s">
        <v>379</v>
      </c>
      <c r="X1074" s="22" t="s">
        <v>379</v>
      </c>
    </row>
    <row r="1075" spans="1:24" ht="18.75" customHeight="1">
      <c r="A1075" s="175">
        <v>43808</v>
      </c>
      <c r="B1075" s="50">
        <v>174.5376</v>
      </c>
      <c r="C1075" s="50">
        <v>239.6927</v>
      </c>
      <c r="D1075" s="50">
        <v>64.156000000000006</v>
      </c>
      <c r="E1075" s="50">
        <v>15.86</v>
      </c>
      <c r="F1075" s="51">
        <v>1.533E-2</v>
      </c>
      <c r="G1075" s="51">
        <v>1.6129999999999999E-2</v>
      </c>
      <c r="H1075" s="51">
        <v>1.6275999999999999E-2</v>
      </c>
      <c r="I1075" s="51">
        <v>1.6560999999999999E-2</v>
      </c>
      <c r="J1075" s="51">
        <v>1.8190000000000001E-2</v>
      </c>
      <c r="K1075" s="51">
        <v>1.7541000000000001E-2</v>
      </c>
      <c r="L1075" s="51">
        <v>2.2546E-2</v>
      </c>
      <c r="M1075" s="51">
        <v>1.6275999999999999E-2</v>
      </c>
      <c r="N1075" s="51">
        <v>2.8070000000000001E-2</v>
      </c>
      <c r="O1075" s="52">
        <v>137.72040000000001</v>
      </c>
      <c r="P1075" s="50">
        <v>1220</v>
      </c>
      <c r="Q1075" s="52">
        <v>2289.59</v>
      </c>
      <c r="R1075" s="50">
        <v>6378</v>
      </c>
      <c r="S1075" s="30">
        <v>97.41</v>
      </c>
      <c r="T1075" s="50">
        <v>7.0448000000000004</v>
      </c>
      <c r="U1075" s="50">
        <v>7.0411000000000001</v>
      </c>
      <c r="V1075" s="50" t="s">
        <v>379</v>
      </c>
      <c r="W1075" s="22" t="s">
        <v>379</v>
      </c>
      <c r="X1075" s="22" t="s">
        <v>379</v>
      </c>
    </row>
    <row r="1076" spans="1:24" ht="18.75" customHeight="1">
      <c r="A1076" s="175">
        <v>43805</v>
      </c>
      <c r="B1076" s="50">
        <v>174.459</v>
      </c>
      <c r="C1076" s="50">
        <v>240.06100000000001</v>
      </c>
      <c r="D1076" s="50">
        <v>64.156000000000006</v>
      </c>
      <c r="E1076" s="50">
        <v>13.62</v>
      </c>
      <c r="F1076" s="51">
        <v>1.5049E-2</v>
      </c>
      <c r="G1076" s="51">
        <v>1.6149E-2</v>
      </c>
      <c r="H1076" s="51">
        <v>1.6386000000000001E-2</v>
      </c>
      <c r="I1076" s="51">
        <v>1.6625999999999998E-2</v>
      </c>
      <c r="J1076" s="51">
        <v>1.8363000000000001E-2</v>
      </c>
      <c r="K1076" s="51">
        <v>1.7708000000000002E-2</v>
      </c>
      <c r="L1076" s="51">
        <v>2.2773999999999999E-2</v>
      </c>
      <c r="M1076" s="51">
        <v>1.6386000000000001E-2</v>
      </c>
      <c r="N1076" s="51">
        <v>2.8039999999999999E-2</v>
      </c>
      <c r="O1076" s="52">
        <v>137.8141</v>
      </c>
      <c r="P1076" s="50">
        <v>1220</v>
      </c>
      <c r="Q1076" s="52">
        <v>2289.59</v>
      </c>
      <c r="R1076" s="50">
        <v>6378</v>
      </c>
      <c r="S1076" s="30">
        <v>97.647999999999996</v>
      </c>
      <c r="T1076" s="50">
        <v>7.0499000000000001</v>
      </c>
      <c r="U1076" s="50">
        <v>7.0525000000000002</v>
      </c>
      <c r="V1076" s="50" t="s">
        <v>379</v>
      </c>
      <c r="W1076" s="22" t="s">
        <v>379</v>
      </c>
      <c r="X1076" s="22" t="s">
        <v>379</v>
      </c>
    </row>
    <row r="1077" spans="1:24" ht="18.75" customHeight="1">
      <c r="A1077" s="175">
        <v>43804</v>
      </c>
      <c r="B1077" s="50">
        <v>174.76990000000001</v>
      </c>
      <c r="C1077" s="50">
        <v>240.51560000000001</v>
      </c>
      <c r="D1077" s="50">
        <v>64.688999999999993</v>
      </c>
      <c r="E1077" s="50">
        <v>14.52</v>
      </c>
      <c r="F1077" s="51">
        <v>1.5256E-2</v>
      </c>
      <c r="G1077" s="51">
        <v>1.5923E-2</v>
      </c>
      <c r="H1077" s="51">
        <v>1.6084999999999999E-2</v>
      </c>
      <c r="I1077" s="51">
        <v>1.6327000000000001E-2</v>
      </c>
      <c r="J1077" s="51">
        <v>1.8103000000000001E-2</v>
      </c>
      <c r="K1077" s="51">
        <v>1.7419E-2</v>
      </c>
      <c r="L1077" s="51">
        <v>2.2596000000000002E-2</v>
      </c>
      <c r="M1077" s="51">
        <v>1.6084999999999999E-2</v>
      </c>
      <c r="N1077" s="51">
        <v>2.802E-2</v>
      </c>
      <c r="O1077" s="52">
        <v>137.7353</v>
      </c>
      <c r="P1077" s="50">
        <v>1220</v>
      </c>
      <c r="Q1077" s="52">
        <v>2289.59</v>
      </c>
      <c r="R1077" s="50">
        <v>6378</v>
      </c>
      <c r="S1077" s="30">
        <v>97.736999999999995</v>
      </c>
      <c r="T1077" s="50">
        <v>7.0613000000000001</v>
      </c>
      <c r="U1077" s="50">
        <v>7.0697000000000001</v>
      </c>
      <c r="V1077" s="50" t="s">
        <v>379</v>
      </c>
      <c r="W1077" s="22" t="s">
        <v>379</v>
      </c>
      <c r="X1077" s="22" t="s">
        <v>379</v>
      </c>
    </row>
    <row r="1078" spans="1:24" ht="18.75" customHeight="1">
      <c r="A1078" s="175">
        <v>43803</v>
      </c>
      <c r="B1078" s="50">
        <v>174.86189999999999</v>
      </c>
      <c r="C1078" s="50">
        <v>240.77440000000001</v>
      </c>
      <c r="D1078" s="50">
        <v>65.563000000000002</v>
      </c>
      <c r="E1078" s="50">
        <v>14.8</v>
      </c>
      <c r="F1078" s="51">
        <v>1.5358999999999999E-2</v>
      </c>
      <c r="G1078" s="51">
        <v>1.5720999999999999E-2</v>
      </c>
      <c r="H1078" s="51">
        <v>1.5813000000000001E-2</v>
      </c>
      <c r="I1078" s="51">
        <v>1.5997999999999998E-2</v>
      </c>
      <c r="J1078" s="51">
        <v>1.7739999999999999E-2</v>
      </c>
      <c r="K1078" s="51">
        <v>1.7059999999999999E-2</v>
      </c>
      <c r="L1078" s="51">
        <v>2.2270999999999999E-2</v>
      </c>
      <c r="M1078" s="51">
        <v>1.5813000000000001E-2</v>
      </c>
      <c r="N1078" s="51">
        <v>2.801E-2</v>
      </c>
      <c r="O1078" s="52">
        <v>137.72909999999999</v>
      </c>
      <c r="P1078" s="50">
        <v>1220</v>
      </c>
      <c r="Q1078" s="52">
        <v>2289.59</v>
      </c>
      <c r="R1078" s="50">
        <v>6378</v>
      </c>
      <c r="S1078" s="30">
        <v>97.855999999999995</v>
      </c>
      <c r="T1078" s="50">
        <v>7.0392999999999999</v>
      </c>
      <c r="U1078" s="50">
        <v>7.0435999999999996</v>
      </c>
      <c r="V1078" s="50" t="s">
        <v>379</v>
      </c>
      <c r="W1078" s="22" t="s">
        <v>379</v>
      </c>
      <c r="X1078" s="22" t="s">
        <v>379</v>
      </c>
    </row>
    <row r="1079" spans="1:24" ht="18.75" customHeight="1">
      <c r="A1079" s="175">
        <v>43802</v>
      </c>
      <c r="B1079" s="50">
        <v>175.4288</v>
      </c>
      <c r="C1079" s="50">
        <v>241.26689999999999</v>
      </c>
      <c r="D1079" s="50">
        <v>64.364999999999995</v>
      </c>
      <c r="E1079" s="50">
        <v>15.96</v>
      </c>
      <c r="F1079" s="51">
        <v>1.559E-2</v>
      </c>
      <c r="G1079" s="51">
        <v>1.538E-2</v>
      </c>
      <c r="H1079" s="51">
        <v>1.5377999999999999E-2</v>
      </c>
      <c r="I1079" s="51">
        <v>1.5424E-2</v>
      </c>
      <c r="J1079" s="51">
        <v>1.7156999999999999E-2</v>
      </c>
      <c r="K1079" s="51">
        <v>1.6535000000000001E-2</v>
      </c>
      <c r="L1079" s="51">
        <v>2.1635999999999999E-2</v>
      </c>
      <c r="M1079" s="51">
        <v>1.5377999999999999E-2</v>
      </c>
      <c r="N1079" s="51">
        <v>2.818E-2</v>
      </c>
      <c r="O1079" s="52">
        <v>137.70140000000001</v>
      </c>
      <c r="P1079" s="50">
        <v>1220</v>
      </c>
      <c r="Q1079" s="52">
        <v>2287.39</v>
      </c>
      <c r="R1079" s="50">
        <v>6364</v>
      </c>
      <c r="S1079" s="30">
        <v>98.272999999999996</v>
      </c>
      <c r="T1079" s="50">
        <v>7.0324</v>
      </c>
      <c r="U1079" s="50">
        <v>7.0308999999999999</v>
      </c>
      <c r="V1079" s="50" t="s">
        <v>379</v>
      </c>
      <c r="W1079" s="22" t="s">
        <v>379</v>
      </c>
      <c r="X1079" s="22" t="s">
        <v>379</v>
      </c>
    </row>
    <row r="1080" spans="1:24" ht="18.75" customHeight="1">
      <c r="A1080" s="175">
        <v>43801</v>
      </c>
      <c r="B1080" s="50">
        <v>174.5403</v>
      </c>
      <c r="C1080" s="50">
        <v>242.3124</v>
      </c>
      <c r="D1080" s="50">
        <v>64.364999999999995</v>
      </c>
      <c r="E1080" s="50">
        <v>14.91</v>
      </c>
      <c r="F1080" s="51">
        <v>1.5493E-2</v>
      </c>
      <c r="G1080" s="51">
        <v>1.6E-2</v>
      </c>
      <c r="H1080" s="51">
        <v>1.6140000000000002E-2</v>
      </c>
      <c r="I1080" s="51">
        <v>1.6424000000000001E-2</v>
      </c>
      <c r="J1080" s="51">
        <v>1.8189E-2</v>
      </c>
      <c r="K1080" s="51">
        <v>1.7585E-2</v>
      </c>
      <c r="L1080" s="51">
        <v>2.266E-2</v>
      </c>
      <c r="M1080" s="51">
        <v>1.6140000000000002E-2</v>
      </c>
      <c r="N1080" s="51">
        <v>2.8150000000000001E-2</v>
      </c>
      <c r="O1080" s="52">
        <v>137.6694</v>
      </c>
      <c r="P1080" s="50">
        <v>1220</v>
      </c>
      <c r="Q1080" s="52">
        <v>2287.39</v>
      </c>
      <c r="R1080" s="50">
        <v>6364</v>
      </c>
      <c r="S1080" s="30">
        <v>98.37</v>
      </c>
      <c r="T1080" s="50">
        <v>7.0353000000000003</v>
      </c>
      <c r="U1080" s="50">
        <v>7.0312999999999999</v>
      </c>
      <c r="V1080" s="50" t="s">
        <v>379</v>
      </c>
      <c r="W1080" s="22" t="s">
        <v>379</v>
      </c>
      <c r="X1080" s="22" t="s">
        <v>379</v>
      </c>
    </row>
    <row r="1081" spans="1:24" ht="18.75" customHeight="1">
      <c r="A1081" s="175">
        <v>43798</v>
      </c>
      <c r="B1081" s="50">
        <v>174.9126</v>
      </c>
      <c r="C1081" s="50">
        <v>242.11009999999999</v>
      </c>
      <c r="D1081" s="50">
        <v>64.364999999999995</v>
      </c>
      <c r="E1081" s="50">
        <v>12.62</v>
      </c>
      <c r="F1081" s="51">
        <v>1.5671999999999998E-2</v>
      </c>
      <c r="G1081" s="51">
        <v>1.6119000000000001E-2</v>
      </c>
      <c r="H1081" s="51">
        <v>1.6086E-2</v>
      </c>
      <c r="I1081" s="51">
        <v>1.6258999999999999E-2</v>
      </c>
      <c r="J1081" s="51">
        <v>1.7757999999999999E-2</v>
      </c>
      <c r="K1081" s="51">
        <v>1.7274000000000001E-2</v>
      </c>
      <c r="L1081" s="51">
        <v>2.2054000000000001E-2</v>
      </c>
      <c r="M1081" s="51">
        <v>1.6086E-2</v>
      </c>
      <c r="N1081" s="51">
        <v>2.8029999999999999E-2</v>
      </c>
      <c r="O1081" s="52">
        <v>137.65819999999999</v>
      </c>
      <c r="P1081" s="50">
        <v>1220</v>
      </c>
      <c r="Q1081" s="52">
        <v>2287.39</v>
      </c>
      <c r="R1081" s="50">
        <v>6364</v>
      </c>
      <c r="S1081" s="30">
        <v>98.37</v>
      </c>
      <c r="T1081" s="50">
        <v>7.0289999999999999</v>
      </c>
      <c r="U1081" s="50">
        <v>7.0160999999999998</v>
      </c>
      <c r="V1081" s="50" t="s">
        <v>379</v>
      </c>
      <c r="W1081" s="22" t="s">
        <v>379</v>
      </c>
      <c r="X1081" s="22" t="s">
        <v>379</v>
      </c>
    </row>
    <row r="1082" spans="1:24" ht="18.75" customHeight="1">
      <c r="A1082" s="175">
        <v>43797</v>
      </c>
      <c r="B1082" s="50">
        <v>174.8263</v>
      </c>
      <c r="C1082" s="50">
        <v>242.15459999999999</v>
      </c>
      <c r="D1082" s="50">
        <v>64.364999999999995</v>
      </c>
      <c r="E1082" s="50">
        <v>11.75</v>
      </c>
      <c r="F1082" s="51">
        <v>1.5852999999999999E-2</v>
      </c>
      <c r="G1082" s="51">
        <v>1.6258999999999999E-2</v>
      </c>
      <c r="H1082" s="51">
        <v>1.6140999999999999E-2</v>
      </c>
      <c r="I1082" s="51">
        <v>1.6292000000000001E-2</v>
      </c>
      <c r="J1082" s="51">
        <v>1.7654E-2</v>
      </c>
      <c r="K1082" s="51">
        <v>1.7107000000000001E-2</v>
      </c>
      <c r="L1082" s="51">
        <v>2.1901E-2</v>
      </c>
      <c r="M1082" s="51">
        <v>1.6140999999999999E-2</v>
      </c>
      <c r="N1082" s="51">
        <v>2.8000000000000001E-2</v>
      </c>
      <c r="O1082" s="52">
        <v>137.63460000000001</v>
      </c>
      <c r="P1082" s="50">
        <v>1220</v>
      </c>
      <c r="Q1082" s="52">
        <v>2287.39</v>
      </c>
      <c r="R1082" s="50">
        <v>6364</v>
      </c>
      <c r="S1082" s="30">
        <v>98.251999999999995</v>
      </c>
      <c r="T1082" s="50">
        <v>7.0335999999999999</v>
      </c>
      <c r="U1082" s="50">
        <v>7.0145</v>
      </c>
      <c r="V1082" s="50" t="s">
        <v>379</v>
      </c>
      <c r="W1082" s="22" t="s">
        <v>379</v>
      </c>
      <c r="X1082" s="22" t="s">
        <v>379</v>
      </c>
    </row>
    <row r="1083" spans="1:24" ht="18.75" customHeight="1">
      <c r="A1083" s="175">
        <v>43796</v>
      </c>
      <c r="B1083" s="50">
        <v>174.8263</v>
      </c>
      <c r="C1083" s="50">
        <v>242.15459999999999</v>
      </c>
      <c r="D1083" s="50">
        <v>64.364999999999995</v>
      </c>
      <c r="E1083" s="50">
        <v>11.75</v>
      </c>
      <c r="F1083" s="51">
        <v>1.5852999999999999E-2</v>
      </c>
      <c r="G1083" s="51">
        <v>1.6258999999999999E-2</v>
      </c>
      <c r="H1083" s="51">
        <v>1.6140999999999999E-2</v>
      </c>
      <c r="I1083" s="51">
        <v>1.6292000000000001E-2</v>
      </c>
      <c r="J1083" s="51">
        <v>1.7654E-2</v>
      </c>
      <c r="K1083" s="51">
        <v>1.7163000000000001E-2</v>
      </c>
      <c r="L1083" s="51">
        <v>2.1901E-2</v>
      </c>
      <c r="M1083" s="51">
        <v>1.6140999999999999E-2</v>
      </c>
      <c r="N1083" s="51">
        <v>2.8070000000000001E-2</v>
      </c>
      <c r="O1083" s="52">
        <v>137.636</v>
      </c>
      <c r="P1083" s="50">
        <v>1220</v>
      </c>
      <c r="Q1083" s="52">
        <v>2287.39</v>
      </c>
      <c r="R1083" s="50">
        <v>6364</v>
      </c>
      <c r="S1083" s="30">
        <v>98.322999999999993</v>
      </c>
      <c r="T1083" s="50">
        <v>7.0364000000000004</v>
      </c>
      <c r="U1083" s="50">
        <v>7.0312999999999999</v>
      </c>
      <c r="V1083" s="50" t="s">
        <v>379</v>
      </c>
      <c r="W1083" s="22" t="s">
        <v>379</v>
      </c>
      <c r="X1083" s="22" t="s">
        <v>379</v>
      </c>
    </row>
    <row r="1084" spans="1:24" ht="18.75" customHeight="1">
      <c r="A1084" s="175">
        <v>43795</v>
      </c>
      <c r="B1084" s="50">
        <v>174.99709999999999</v>
      </c>
      <c r="C1084" s="50">
        <v>241.9032</v>
      </c>
      <c r="D1084" s="50">
        <v>65.010999999999996</v>
      </c>
      <c r="E1084" s="50">
        <v>11.54</v>
      </c>
      <c r="F1084" s="51">
        <v>1.5778E-2</v>
      </c>
      <c r="G1084" s="51">
        <v>1.5819E-2</v>
      </c>
      <c r="H1084" s="51">
        <v>1.5762000000000002E-2</v>
      </c>
      <c r="I1084" s="51">
        <v>1.5959000000000001E-2</v>
      </c>
      <c r="J1084" s="51">
        <v>1.7413999999999999E-2</v>
      </c>
      <c r="K1084" s="51">
        <v>1.6801E-2</v>
      </c>
      <c r="L1084" s="51">
        <v>2.179E-2</v>
      </c>
      <c r="M1084" s="51">
        <v>1.5762000000000002E-2</v>
      </c>
      <c r="N1084" s="51">
        <v>2.81E-2</v>
      </c>
      <c r="O1084" s="52">
        <v>137.5694</v>
      </c>
      <c r="P1084" s="50">
        <v>1220</v>
      </c>
      <c r="Q1084" s="52">
        <v>2287.39</v>
      </c>
      <c r="R1084" s="50">
        <v>6364</v>
      </c>
      <c r="S1084" s="30">
        <v>98.27</v>
      </c>
      <c r="T1084" s="50">
        <v>7.0382999999999996</v>
      </c>
      <c r="U1084" s="50">
        <v>7.0434999999999999</v>
      </c>
      <c r="V1084" s="50" t="s">
        <v>379</v>
      </c>
      <c r="W1084" s="22" t="s">
        <v>379</v>
      </c>
      <c r="X1084" s="22" t="s">
        <v>379</v>
      </c>
    </row>
    <row r="1085" spans="1:24" ht="18.75" customHeight="1">
      <c r="A1085" s="175">
        <v>43794</v>
      </c>
      <c r="B1085" s="50">
        <v>174.80670000000001</v>
      </c>
      <c r="C1085" s="50">
        <v>241.75659999999999</v>
      </c>
      <c r="D1085" s="50">
        <v>65.468999999999994</v>
      </c>
      <c r="E1085" s="50">
        <v>11.87</v>
      </c>
      <c r="F1085" s="51">
        <v>1.5817000000000001E-2</v>
      </c>
      <c r="G1085" s="51">
        <v>1.6133999999999999E-2</v>
      </c>
      <c r="H1085" s="51">
        <v>1.5979E-2</v>
      </c>
      <c r="I1085" s="51">
        <v>1.6108000000000001E-2</v>
      </c>
      <c r="J1085" s="51">
        <v>1.7551000000000001E-2</v>
      </c>
      <c r="K1085" s="51">
        <v>1.6945000000000002E-2</v>
      </c>
      <c r="L1085" s="51">
        <v>2.2013000000000001E-2</v>
      </c>
      <c r="M1085" s="51">
        <v>1.5979E-2</v>
      </c>
      <c r="N1085" s="51">
        <v>2.8060000000000002E-2</v>
      </c>
      <c r="O1085" s="52">
        <v>137.5428</v>
      </c>
      <c r="P1085" s="50">
        <v>1220</v>
      </c>
      <c r="Q1085" s="52">
        <v>2287.39</v>
      </c>
      <c r="R1085" s="50">
        <v>6364</v>
      </c>
      <c r="S1085" s="30">
        <v>97.992999999999995</v>
      </c>
      <c r="T1085" s="50">
        <v>7.0289000000000001</v>
      </c>
      <c r="U1085" s="50">
        <v>7.0324</v>
      </c>
      <c r="V1085" s="50" t="s">
        <v>379</v>
      </c>
      <c r="W1085" s="22" t="s">
        <v>379</v>
      </c>
      <c r="X1085" s="22" t="s">
        <v>379</v>
      </c>
    </row>
    <row r="1086" spans="1:24" ht="18.75" customHeight="1">
      <c r="A1086" s="175">
        <v>43791</v>
      </c>
      <c r="B1086" s="50">
        <v>174.63149999999999</v>
      </c>
      <c r="C1086" s="50">
        <v>241.63040000000001</v>
      </c>
      <c r="D1086" s="50">
        <v>65.942999999999998</v>
      </c>
      <c r="E1086" s="50">
        <v>12.34</v>
      </c>
      <c r="F1086" s="51">
        <v>1.5765999999999999E-2</v>
      </c>
      <c r="G1086" s="51">
        <v>1.6277E-2</v>
      </c>
      <c r="H1086" s="51">
        <v>1.6087000000000001E-2</v>
      </c>
      <c r="I1086" s="51">
        <v>1.6240000000000001E-2</v>
      </c>
      <c r="J1086" s="51">
        <v>1.7706E-2</v>
      </c>
      <c r="K1086" s="51">
        <v>1.7041000000000001E-2</v>
      </c>
      <c r="L1086" s="51">
        <v>2.2209E-2</v>
      </c>
      <c r="M1086" s="51">
        <v>1.6087000000000001E-2</v>
      </c>
      <c r="N1086" s="51">
        <v>2.7879999999999999E-2</v>
      </c>
      <c r="O1086" s="52">
        <v>137.54429999999999</v>
      </c>
      <c r="P1086" s="50">
        <v>1220</v>
      </c>
      <c r="Q1086" s="52">
        <v>2287.39</v>
      </c>
      <c r="R1086" s="50">
        <v>6364</v>
      </c>
      <c r="S1086" s="30">
        <v>97.933999999999997</v>
      </c>
      <c r="T1086" s="50">
        <v>7.0354000000000001</v>
      </c>
      <c r="U1086" s="50">
        <v>7.0404999999999998</v>
      </c>
      <c r="V1086" s="50" t="s">
        <v>379</v>
      </c>
      <c r="W1086" s="22" t="s">
        <v>379</v>
      </c>
      <c r="X1086" s="22" t="s">
        <v>379</v>
      </c>
    </row>
    <row r="1087" spans="1:24" ht="18.75" customHeight="1">
      <c r="A1087" s="175">
        <v>43790</v>
      </c>
      <c r="B1087" s="50">
        <v>174.64109999999999</v>
      </c>
      <c r="C1087" s="50">
        <v>241.74260000000001</v>
      </c>
      <c r="D1087" s="50">
        <v>65.722999999999999</v>
      </c>
      <c r="E1087" s="50">
        <v>13.13</v>
      </c>
      <c r="F1087" s="51">
        <v>1.5640000000000001E-2</v>
      </c>
      <c r="G1087" s="51">
        <v>1.6046000000000001E-2</v>
      </c>
      <c r="H1087" s="51">
        <v>1.5925999999999999E-2</v>
      </c>
      <c r="I1087" s="51">
        <v>1.6188999999999999E-2</v>
      </c>
      <c r="J1087" s="51">
        <v>1.7722999999999999E-2</v>
      </c>
      <c r="K1087" s="51">
        <v>1.7063999999999999E-2</v>
      </c>
      <c r="L1087" s="51">
        <v>2.2315000000000002E-2</v>
      </c>
      <c r="M1087" s="51">
        <v>1.5925999999999999E-2</v>
      </c>
      <c r="N1087" s="51">
        <v>2.7980000000000001E-2</v>
      </c>
      <c r="O1087" s="52">
        <v>137.54480000000001</v>
      </c>
      <c r="P1087" s="50">
        <v>1220</v>
      </c>
      <c r="Q1087" s="52">
        <v>2287.39</v>
      </c>
      <c r="R1087" s="50">
        <v>6364</v>
      </c>
      <c r="S1087" s="30">
        <v>97.855999999999995</v>
      </c>
      <c r="T1087" s="50">
        <v>7.0275999999999996</v>
      </c>
      <c r="U1087" s="50">
        <v>7.0274999999999999</v>
      </c>
      <c r="V1087" s="50" t="s">
        <v>379</v>
      </c>
      <c r="W1087" s="22" t="s">
        <v>379</v>
      </c>
      <c r="X1087" s="22" t="s">
        <v>379</v>
      </c>
    </row>
    <row r="1088" spans="1:24" ht="18.75" customHeight="1">
      <c r="A1088" s="175">
        <v>43789</v>
      </c>
      <c r="B1088" s="50">
        <v>174.89529999999999</v>
      </c>
      <c r="C1088" s="50">
        <v>241.82759999999999</v>
      </c>
      <c r="D1088" s="50">
        <v>65.289000000000001</v>
      </c>
      <c r="E1088" s="50">
        <v>12.78</v>
      </c>
      <c r="F1088" s="51">
        <v>1.5564E-2</v>
      </c>
      <c r="G1088" s="51">
        <v>1.5757E-2</v>
      </c>
      <c r="H1088" s="51">
        <v>1.5657999999999998E-2</v>
      </c>
      <c r="I1088" s="51">
        <v>1.5890000000000001E-2</v>
      </c>
      <c r="J1088" s="51">
        <v>1.7448999999999999E-2</v>
      </c>
      <c r="K1088" s="51">
        <v>1.6752E-2</v>
      </c>
      <c r="L1088" s="51">
        <v>2.2089999999999999E-2</v>
      </c>
      <c r="M1088" s="51">
        <v>1.5657999999999998E-2</v>
      </c>
      <c r="N1088" s="51">
        <v>2.8119999999999999E-2</v>
      </c>
      <c r="O1088" s="52">
        <v>137.51769999999999</v>
      </c>
      <c r="P1088" s="50">
        <v>1220</v>
      </c>
      <c r="Q1088" s="52">
        <v>2287.39</v>
      </c>
      <c r="R1088" s="50">
        <v>6364</v>
      </c>
      <c r="S1088" s="30">
        <v>97.793999999999997</v>
      </c>
      <c r="T1088" s="50">
        <v>7.0260999999999996</v>
      </c>
      <c r="U1088" s="50">
        <v>7.0259</v>
      </c>
      <c r="V1088" s="50" t="s">
        <v>379</v>
      </c>
      <c r="W1088" s="22" t="s">
        <v>379</v>
      </c>
      <c r="X1088" s="22" t="s">
        <v>379</v>
      </c>
    </row>
    <row r="1089" spans="1:24" ht="18.75" customHeight="1">
      <c r="A1089" s="175">
        <v>43788</v>
      </c>
      <c r="B1089" s="50">
        <v>174.589</v>
      </c>
      <c r="C1089" s="50">
        <v>241.56800000000001</v>
      </c>
      <c r="D1089" s="50">
        <v>64.027000000000001</v>
      </c>
      <c r="E1089" s="50">
        <v>12.86</v>
      </c>
      <c r="F1089" s="51">
        <v>1.5539000000000001E-2</v>
      </c>
      <c r="G1089" s="51">
        <v>1.5960999999999999E-2</v>
      </c>
      <c r="H1089" s="51">
        <v>1.5927E-2</v>
      </c>
      <c r="I1089" s="51">
        <v>1.6204E-2</v>
      </c>
      <c r="J1089" s="51">
        <v>1.7826000000000002E-2</v>
      </c>
      <c r="K1089" s="51">
        <v>1.7087999999999999E-2</v>
      </c>
      <c r="L1089" s="51">
        <v>2.2512999999999998E-2</v>
      </c>
      <c r="M1089" s="51">
        <v>1.5927E-2</v>
      </c>
      <c r="N1089" s="51">
        <v>2.819E-2</v>
      </c>
      <c r="O1089" s="52">
        <v>137.46029999999999</v>
      </c>
      <c r="P1089" s="50">
        <v>1220</v>
      </c>
      <c r="Q1089" s="52">
        <v>2287.39</v>
      </c>
      <c r="R1089" s="50">
        <v>6364</v>
      </c>
      <c r="S1089" s="30">
        <v>97.998999999999995</v>
      </c>
      <c r="T1089" s="50">
        <v>7.0080999999999998</v>
      </c>
      <c r="U1089" s="50">
        <v>7.0064000000000002</v>
      </c>
      <c r="V1089" s="50" t="s">
        <v>379</v>
      </c>
      <c r="W1089" s="22" t="s">
        <v>379</v>
      </c>
      <c r="X1089" s="22" t="s">
        <v>379</v>
      </c>
    </row>
    <row r="1090" spans="1:24" ht="18.75" customHeight="1">
      <c r="A1090" s="175">
        <v>43787</v>
      </c>
      <c r="B1090" s="50">
        <v>174.43289999999999</v>
      </c>
      <c r="C1090" s="50">
        <v>241.49590000000001</v>
      </c>
      <c r="D1090" s="50">
        <v>63.594000000000001</v>
      </c>
      <c r="E1090" s="50">
        <v>12.46</v>
      </c>
      <c r="F1090" s="51">
        <v>1.5535E-2</v>
      </c>
      <c r="G1090" s="51">
        <v>1.5980000000000001E-2</v>
      </c>
      <c r="H1090" s="51">
        <v>1.6035000000000001E-2</v>
      </c>
      <c r="I1090" s="51">
        <v>1.6352999999999999E-2</v>
      </c>
      <c r="J1090" s="51">
        <v>1.8152999999999999E-2</v>
      </c>
      <c r="K1090" s="51">
        <v>1.7328E-2</v>
      </c>
      <c r="L1090" s="51">
        <v>2.299E-2</v>
      </c>
      <c r="M1090" s="51">
        <v>1.6035000000000001E-2</v>
      </c>
      <c r="N1090" s="51">
        <v>2.8389999999999999E-2</v>
      </c>
      <c r="O1090" s="52">
        <v>137.45330000000001</v>
      </c>
      <c r="P1090" s="50">
        <v>1220</v>
      </c>
      <c r="Q1090" s="52">
        <v>2287.39</v>
      </c>
      <c r="R1090" s="50">
        <v>6364</v>
      </c>
      <c r="S1090" s="30">
        <v>98.162999999999997</v>
      </c>
      <c r="T1090" s="50">
        <v>7.0208000000000004</v>
      </c>
      <c r="U1090" s="50">
        <v>7.0186999999999999</v>
      </c>
      <c r="V1090" s="50" t="s">
        <v>379</v>
      </c>
      <c r="W1090" s="22" t="s">
        <v>379</v>
      </c>
      <c r="X1090" s="22" t="s">
        <v>379</v>
      </c>
    </row>
    <row r="1091" spans="1:24" ht="18.75" customHeight="1">
      <c r="A1091" s="175">
        <v>43784</v>
      </c>
      <c r="B1091" s="50">
        <v>174.2216</v>
      </c>
      <c r="C1091" s="50">
        <v>241.3518</v>
      </c>
      <c r="D1091" s="50">
        <v>65.516000000000005</v>
      </c>
      <c r="E1091" s="50">
        <v>12.05</v>
      </c>
      <c r="F1091" s="51">
        <v>1.5613E-2</v>
      </c>
      <c r="G1091" s="51">
        <v>1.6101000000000001E-2</v>
      </c>
      <c r="H1091" s="51">
        <v>1.6115999999999998E-2</v>
      </c>
      <c r="I1091" s="51">
        <v>1.6468E-2</v>
      </c>
      <c r="J1091" s="51">
        <v>1.8308000000000001E-2</v>
      </c>
      <c r="K1091" s="51">
        <v>1.7448000000000002E-2</v>
      </c>
      <c r="L1091" s="51">
        <v>2.3047000000000002E-2</v>
      </c>
      <c r="M1091" s="51">
        <v>1.6115999999999998E-2</v>
      </c>
      <c r="N1091" s="51">
        <v>2.8670000000000001E-2</v>
      </c>
      <c r="O1091" s="52">
        <v>137.43279999999999</v>
      </c>
      <c r="P1091" s="50">
        <v>1220</v>
      </c>
      <c r="Q1091" s="52">
        <v>2287.39</v>
      </c>
      <c r="R1091" s="50">
        <v>6364</v>
      </c>
      <c r="S1091" s="30">
        <v>98.373000000000005</v>
      </c>
      <c r="T1091" s="50">
        <v>7.0233999999999996</v>
      </c>
      <c r="U1091" s="50">
        <v>7.0298999999999996</v>
      </c>
      <c r="V1091" s="50" t="s">
        <v>379</v>
      </c>
      <c r="W1091" s="22" t="s">
        <v>379</v>
      </c>
      <c r="X1091" s="22" t="s">
        <v>379</v>
      </c>
    </row>
    <row r="1092" spans="1:24" ht="18.75" customHeight="1">
      <c r="A1092" s="175">
        <v>43783</v>
      </c>
      <c r="B1092" s="50">
        <v>174.36879999999999</v>
      </c>
      <c r="C1092" s="50">
        <v>241.31659999999999</v>
      </c>
      <c r="D1092" s="50">
        <v>65.516000000000005</v>
      </c>
      <c r="E1092" s="50">
        <v>13.05</v>
      </c>
      <c r="F1092" s="51">
        <v>1.5615E-2</v>
      </c>
      <c r="G1092" s="51">
        <v>1.5914000000000001E-2</v>
      </c>
      <c r="H1092" s="51">
        <v>1.5928999999999999E-2</v>
      </c>
      <c r="I1092" s="51">
        <v>1.6284E-2</v>
      </c>
      <c r="J1092" s="51">
        <v>1.8186000000000001E-2</v>
      </c>
      <c r="K1092" s="51">
        <v>1.7278000000000002E-2</v>
      </c>
      <c r="L1092" s="51">
        <v>2.2997E-2</v>
      </c>
      <c r="M1092" s="51">
        <v>1.5928999999999999E-2</v>
      </c>
      <c r="N1092" s="51">
        <v>2.87E-2</v>
      </c>
      <c r="O1092" s="52">
        <v>137.3989</v>
      </c>
      <c r="P1092" s="50">
        <v>1220</v>
      </c>
      <c r="Q1092" s="52">
        <v>2287.39</v>
      </c>
      <c r="R1092" s="50">
        <v>6364</v>
      </c>
      <c r="S1092" s="30">
        <v>98.308999999999997</v>
      </c>
      <c r="T1092" s="50">
        <v>7.0079000000000002</v>
      </c>
      <c r="U1092" s="50">
        <v>7.0242000000000004</v>
      </c>
      <c r="V1092" s="50" t="s">
        <v>379</v>
      </c>
      <c r="W1092" s="22" t="s">
        <v>379</v>
      </c>
      <c r="X1092" s="22" t="s">
        <v>379</v>
      </c>
    </row>
    <row r="1093" spans="1:24" ht="18.75" customHeight="1">
      <c r="A1093" s="175">
        <v>43782</v>
      </c>
      <c r="B1093" s="50">
        <v>174.0393</v>
      </c>
      <c r="C1093" s="50">
        <v>241.24789999999999</v>
      </c>
      <c r="D1093" s="50">
        <v>63.293999999999997</v>
      </c>
      <c r="E1093" s="50">
        <v>13</v>
      </c>
      <c r="F1093" s="51">
        <v>1.5640999999999999E-2</v>
      </c>
      <c r="G1093" s="51">
        <v>1.636E-2</v>
      </c>
      <c r="H1093" s="51">
        <v>1.6544E-2</v>
      </c>
      <c r="I1093" s="51">
        <v>1.6910999999999999E-2</v>
      </c>
      <c r="J1093" s="51">
        <v>1.8859999999999998E-2</v>
      </c>
      <c r="K1093" s="51">
        <v>1.7951999999999999E-2</v>
      </c>
      <c r="L1093" s="51">
        <v>2.3647999999999999E-2</v>
      </c>
      <c r="M1093" s="51">
        <v>1.6544E-2</v>
      </c>
      <c r="N1093" s="51">
        <v>2.8629999999999999E-2</v>
      </c>
      <c r="O1093" s="52">
        <v>137.39259999999999</v>
      </c>
      <c r="P1093" s="50">
        <v>1220</v>
      </c>
      <c r="Q1093" s="52">
        <v>2287.39</v>
      </c>
      <c r="R1093" s="50">
        <v>6364</v>
      </c>
      <c r="S1093" s="30">
        <v>98.2</v>
      </c>
      <c r="T1093" s="50">
        <v>7.0103</v>
      </c>
      <c r="U1093" s="50">
        <v>7.0076000000000001</v>
      </c>
      <c r="V1093" s="50" t="s">
        <v>379</v>
      </c>
      <c r="W1093" s="22" t="s">
        <v>379</v>
      </c>
      <c r="X1093" s="22" t="s">
        <v>379</v>
      </c>
    </row>
    <row r="1094" spans="1:24" ht="18.75" customHeight="1">
      <c r="A1094" s="175">
        <v>43781</v>
      </c>
      <c r="B1094" s="50">
        <v>173.7586</v>
      </c>
      <c r="C1094" s="50">
        <v>241.2107</v>
      </c>
      <c r="D1094" s="50">
        <v>63.293999999999997</v>
      </c>
      <c r="E1094" s="50">
        <v>12.68</v>
      </c>
      <c r="F1094" s="51">
        <v>1.5637000000000002E-2</v>
      </c>
      <c r="G1094" s="51">
        <v>1.6622999999999999E-2</v>
      </c>
      <c r="H1094" s="51">
        <v>1.6919E-2</v>
      </c>
      <c r="I1094" s="51">
        <v>1.7391E-2</v>
      </c>
      <c r="J1094" s="51">
        <v>1.9347E-2</v>
      </c>
      <c r="K1094" s="51">
        <v>1.8459E-2</v>
      </c>
      <c r="L1094" s="51">
        <v>2.4161999999999999E-2</v>
      </c>
      <c r="M1094" s="51">
        <v>1.6919E-2</v>
      </c>
      <c r="N1094" s="51">
        <v>2.86E-2</v>
      </c>
      <c r="O1094" s="52">
        <v>137.3683</v>
      </c>
      <c r="P1094" s="50">
        <v>1220</v>
      </c>
      <c r="Q1094" s="52">
        <v>2287.39</v>
      </c>
      <c r="R1094" s="50">
        <v>6364</v>
      </c>
      <c r="S1094" s="30">
        <v>98.352999999999994</v>
      </c>
      <c r="T1094" s="50">
        <v>6.9958999999999998</v>
      </c>
      <c r="U1094" s="50">
        <v>6.9863999999999997</v>
      </c>
      <c r="V1094" s="50" t="s">
        <v>379</v>
      </c>
      <c r="W1094" s="22" t="s">
        <v>379</v>
      </c>
      <c r="X1094" s="22" t="s">
        <v>379</v>
      </c>
    </row>
    <row r="1095" spans="1:24" ht="18.75" customHeight="1">
      <c r="A1095" s="175">
        <v>43780</v>
      </c>
      <c r="B1095" s="50">
        <v>173.48599999999999</v>
      </c>
      <c r="C1095" s="50">
        <v>241.08099999999999</v>
      </c>
      <c r="D1095" s="50">
        <v>63.293999999999997</v>
      </c>
      <c r="E1095" s="50">
        <v>12.69</v>
      </c>
      <c r="F1095" s="51">
        <v>1.5433000000000001E-2</v>
      </c>
      <c r="G1095" s="51">
        <v>1.6742E-2</v>
      </c>
      <c r="H1095" s="51">
        <v>1.7025999999999999E-2</v>
      </c>
      <c r="I1095" s="51">
        <v>1.7455999999999999E-2</v>
      </c>
      <c r="J1095" s="51">
        <v>1.9417E-2</v>
      </c>
      <c r="K1095" s="51">
        <v>1.8578999999999998E-2</v>
      </c>
      <c r="L1095" s="51">
        <v>2.4243000000000001E-2</v>
      </c>
      <c r="M1095" s="51">
        <v>1.7025999999999999E-2</v>
      </c>
      <c r="N1095" s="51">
        <v>2.8549999999999999E-2</v>
      </c>
      <c r="O1095" s="52">
        <v>137.36689999999999</v>
      </c>
      <c r="P1095" s="50">
        <v>1220</v>
      </c>
      <c r="Q1095" s="52">
        <v>2287.39</v>
      </c>
      <c r="R1095" s="50">
        <v>6364</v>
      </c>
      <c r="S1095" s="30">
        <v>98.143000000000001</v>
      </c>
      <c r="T1095" s="50">
        <v>6.9783999999999997</v>
      </c>
      <c r="U1095" s="50">
        <v>6.9711999999999996</v>
      </c>
      <c r="V1095" s="50" t="s">
        <v>379</v>
      </c>
      <c r="W1095" s="22" t="s">
        <v>379</v>
      </c>
      <c r="X1095" s="22" t="s">
        <v>379</v>
      </c>
    </row>
    <row r="1096" spans="1:24" ht="18.75" customHeight="1">
      <c r="A1096" s="175">
        <v>43777</v>
      </c>
      <c r="B1096" s="50">
        <v>173.48599999999999</v>
      </c>
      <c r="C1096" s="50">
        <v>241.08099999999999</v>
      </c>
      <c r="D1096" s="50">
        <v>63.293999999999997</v>
      </c>
      <c r="E1096" s="50">
        <v>12.07</v>
      </c>
      <c r="F1096" s="51">
        <v>1.5433000000000001E-2</v>
      </c>
      <c r="G1096" s="51">
        <v>1.6742E-2</v>
      </c>
      <c r="H1096" s="51">
        <v>1.7025999999999999E-2</v>
      </c>
      <c r="I1096" s="51">
        <v>1.7455999999999999E-2</v>
      </c>
      <c r="J1096" s="51">
        <v>1.9417E-2</v>
      </c>
      <c r="K1096" s="51">
        <v>1.8578999999999998E-2</v>
      </c>
      <c r="L1096" s="51">
        <v>2.4243000000000001E-2</v>
      </c>
      <c r="M1096" s="51">
        <v>1.7025999999999999E-2</v>
      </c>
      <c r="N1096" s="51">
        <v>2.87E-2</v>
      </c>
      <c r="O1096" s="52">
        <v>137.36019999999999</v>
      </c>
      <c r="P1096" s="50">
        <v>1220</v>
      </c>
      <c r="Q1096" s="52">
        <v>2287.39</v>
      </c>
      <c r="R1096" s="50">
        <v>6364</v>
      </c>
      <c r="S1096" s="30">
        <v>97.951999999999998</v>
      </c>
      <c r="T1096" s="50">
        <v>6.9981</v>
      </c>
      <c r="U1096" s="50">
        <v>7.0128000000000004</v>
      </c>
      <c r="V1096" s="50" t="s">
        <v>379</v>
      </c>
      <c r="W1096" s="22" t="s">
        <v>379</v>
      </c>
      <c r="X1096" s="22" t="s">
        <v>379</v>
      </c>
    </row>
    <row r="1097" spans="1:24" ht="18.75" customHeight="1">
      <c r="A1097" s="175">
        <v>43776</v>
      </c>
      <c r="B1097" s="50">
        <v>173.47790000000001</v>
      </c>
      <c r="C1097" s="50">
        <v>240.79490000000001</v>
      </c>
      <c r="D1097" s="50">
        <v>63.293999999999997</v>
      </c>
      <c r="E1097" s="50">
        <v>12.73</v>
      </c>
      <c r="F1097" s="51">
        <v>1.5538E-2</v>
      </c>
      <c r="G1097" s="51">
        <v>1.6671999999999999E-2</v>
      </c>
      <c r="H1097" s="51">
        <v>1.6889000000000001E-2</v>
      </c>
      <c r="I1097" s="51">
        <v>1.7302000000000001E-2</v>
      </c>
      <c r="J1097" s="51">
        <v>1.9172999999999999E-2</v>
      </c>
      <c r="K1097" s="51">
        <v>1.8334E-2</v>
      </c>
      <c r="L1097" s="51">
        <v>2.3973999999999999E-2</v>
      </c>
      <c r="M1097" s="51">
        <v>1.6889000000000001E-2</v>
      </c>
      <c r="N1097" s="51">
        <v>2.8580000000000001E-2</v>
      </c>
      <c r="O1097" s="52">
        <v>137.32929999999999</v>
      </c>
      <c r="P1097" s="50">
        <v>1220</v>
      </c>
      <c r="Q1097" s="52">
        <v>2287.39</v>
      </c>
      <c r="R1097" s="50">
        <v>6364</v>
      </c>
      <c r="S1097" s="30">
        <v>97.983000000000004</v>
      </c>
      <c r="T1097" s="50">
        <v>7.0096999999999996</v>
      </c>
      <c r="U1097" s="50">
        <v>7.0026000000000002</v>
      </c>
      <c r="V1097" s="50" t="s">
        <v>379</v>
      </c>
      <c r="W1097" s="22" t="s">
        <v>379</v>
      </c>
      <c r="X1097" s="22" t="s">
        <v>379</v>
      </c>
    </row>
    <row r="1098" spans="1:24" ht="18.75" customHeight="1">
      <c r="A1098" s="175">
        <v>43775</v>
      </c>
      <c r="B1098" s="50">
        <v>174.16900000000001</v>
      </c>
      <c r="C1098" s="50">
        <v>240.70869999999999</v>
      </c>
      <c r="D1098" s="50">
        <v>64.063000000000002</v>
      </c>
      <c r="E1098" s="50">
        <v>12.62</v>
      </c>
      <c r="F1098" s="51">
        <v>1.541E-2</v>
      </c>
      <c r="G1098" s="51">
        <v>1.6086E-2</v>
      </c>
      <c r="H1098" s="51">
        <v>1.6116999999999999E-2</v>
      </c>
      <c r="I1098" s="51">
        <v>1.6310999999999999E-2</v>
      </c>
      <c r="J1098" s="51">
        <v>1.8283000000000001E-2</v>
      </c>
      <c r="K1098" s="51">
        <v>1.7347000000000001E-2</v>
      </c>
      <c r="L1098" s="51">
        <v>2.3156E-2</v>
      </c>
      <c r="M1098" s="51">
        <v>1.6116999999999999E-2</v>
      </c>
      <c r="N1098" s="51">
        <v>2.861E-2</v>
      </c>
      <c r="O1098" s="52">
        <v>137.285</v>
      </c>
      <c r="P1098" s="50">
        <v>1220</v>
      </c>
      <c r="Q1098" s="52">
        <v>2287.39</v>
      </c>
      <c r="R1098" s="50">
        <v>6364</v>
      </c>
      <c r="S1098" s="30">
        <v>97.504999999999995</v>
      </c>
      <c r="T1098" s="50">
        <v>7.0304000000000002</v>
      </c>
      <c r="U1098" s="50">
        <v>7.0330000000000004</v>
      </c>
      <c r="V1098" s="50" t="s">
        <v>379</v>
      </c>
      <c r="W1098" s="22" t="s">
        <v>379</v>
      </c>
      <c r="X1098" s="22" t="s">
        <v>379</v>
      </c>
    </row>
    <row r="1099" spans="1:24" ht="18.75" customHeight="1">
      <c r="A1099" s="175">
        <v>43774</v>
      </c>
      <c r="B1099" s="50">
        <v>173.78059999999999</v>
      </c>
      <c r="C1099" s="50">
        <v>240.6704</v>
      </c>
      <c r="D1099" s="50">
        <v>63.313000000000002</v>
      </c>
      <c r="E1099" s="50">
        <v>13.1</v>
      </c>
      <c r="F1099" s="51">
        <v>1.536E-2</v>
      </c>
      <c r="G1099" s="51">
        <v>1.6244999999999999E-2</v>
      </c>
      <c r="H1099" s="51">
        <v>1.6372000000000001E-2</v>
      </c>
      <c r="I1099" s="51">
        <v>1.6639999999999999E-2</v>
      </c>
      <c r="J1099" s="51">
        <v>1.8584E-2</v>
      </c>
      <c r="K1099" s="51">
        <v>1.7683000000000001E-2</v>
      </c>
      <c r="L1099" s="51">
        <v>2.3383999999999999E-2</v>
      </c>
      <c r="M1099" s="51">
        <v>1.6372000000000001E-2</v>
      </c>
      <c r="N1099" s="51">
        <v>2.861E-2</v>
      </c>
      <c r="O1099" s="52">
        <v>137.25</v>
      </c>
      <c r="P1099" s="50">
        <v>1220</v>
      </c>
      <c r="Q1099" s="52">
        <v>2287.39</v>
      </c>
      <c r="R1099" s="50">
        <v>6364</v>
      </c>
      <c r="S1099" s="30">
        <v>97.239000000000004</v>
      </c>
      <c r="T1099" s="50">
        <v>7.0369999999999999</v>
      </c>
      <c r="U1099" s="50">
        <v>7.0419</v>
      </c>
      <c r="V1099" s="50" t="s">
        <v>379</v>
      </c>
      <c r="W1099" s="22" t="s">
        <v>379</v>
      </c>
      <c r="X1099" s="22" t="s">
        <v>379</v>
      </c>
    </row>
    <row r="1100" spans="1:24" ht="18.75" customHeight="1">
      <c r="A1100" s="175">
        <v>43773</v>
      </c>
      <c r="B1100" s="50">
        <v>174.21190000000001</v>
      </c>
      <c r="C1100" s="50">
        <v>240.5341</v>
      </c>
      <c r="D1100" s="50">
        <v>64.894999999999996</v>
      </c>
      <c r="E1100" s="50">
        <v>12.83</v>
      </c>
      <c r="F1100" s="51">
        <v>1.5289000000000001E-2</v>
      </c>
      <c r="G1100" s="51">
        <v>1.5821999999999999E-2</v>
      </c>
      <c r="H1100" s="51">
        <v>1.5876999999999999E-2</v>
      </c>
      <c r="I1100" s="51">
        <v>1.5932000000000002E-2</v>
      </c>
      <c r="J1100" s="51">
        <v>1.7770000000000001E-2</v>
      </c>
      <c r="K1100" s="51">
        <v>1.6844999999999999E-2</v>
      </c>
      <c r="L1100" s="51">
        <v>2.2630000000000001E-2</v>
      </c>
      <c r="M1100" s="51">
        <v>1.5876999999999999E-2</v>
      </c>
      <c r="N1100" s="51">
        <v>2.8819999999999998E-2</v>
      </c>
      <c r="O1100" s="52">
        <v>137.25839999999999</v>
      </c>
      <c r="P1100" s="50">
        <v>1220</v>
      </c>
      <c r="Q1100" s="52">
        <v>2287.39</v>
      </c>
      <c r="R1100" s="50">
        <v>6364</v>
      </c>
      <c r="S1100" s="30">
        <v>97.352000000000004</v>
      </c>
      <c r="T1100" s="50">
        <v>7.0391000000000004</v>
      </c>
      <c r="U1100" s="50">
        <v>7.0465</v>
      </c>
      <c r="V1100" s="50" t="s">
        <v>379</v>
      </c>
      <c r="W1100" s="22" t="s">
        <v>379</v>
      </c>
      <c r="X1100" s="22" t="s">
        <v>379</v>
      </c>
    </row>
    <row r="1101" spans="1:24" ht="18.75" customHeight="1">
      <c r="A1101" s="175">
        <v>43770</v>
      </c>
      <c r="B1101" s="50">
        <v>174.50470000000001</v>
      </c>
      <c r="C1101" s="50">
        <v>240.4682</v>
      </c>
      <c r="D1101" s="50">
        <v>66.563000000000002</v>
      </c>
      <c r="E1101" s="50">
        <v>12.3</v>
      </c>
      <c r="F1101" s="51">
        <v>1.5136E-2</v>
      </c>
      <c r="G1101" s="51">
        <v>1.5520000000000001E-2</v>
      </c>
      <c r="H1101" s="51">
        <v>1.5438E-2</v>
      </c>
      <c r="I1101" s="51">
        <v>1.5424E-2</v>
      </c>
      <c r="J1101" s="51">
        <v>1.7103E-2</v>
      </c>
      <c r="K1101" s="51">
        <v>1.6274E-2</v>
      </c>
      <c r="L1101" s="51">
        <v>2.1897E-2</v>
      </c>
      <c r="M1101" s="51">
        <v>1.5438E-2</v>
      </c>
      <c r="N1101" s="51">
        <v>2.8660000000000001E-2</v>
      </c>
      <c r="O1101" s="52">
        <v>137.27189999999999</v>
      </c>
      <c r="P1101" s="50">
        <v>1220</v>
      </c>
      <c r="Q1101" s="52">
        <v>2330.46</v>
      </c>
      <c r="R1101" s="50">
        <v>6234.4000000000005</v>
      </c>
      <c r="S1101" s="30">
        <v>97.646000000000001</v>
      </c>
      <c r="T1101" s="50">
        <v>7.0552999999999999</v>
      </c>
      <c r="U1101" s="50">
        <v>7.0464000000000002</v>
      </c>
      <c r="V1101" s="50" t="s">
        <v>379</v>
      </c>
      <c r="W1101" s="22" t="s">
        <v>379</v>
      </c>
      <c r="X1101" s="22" t="s">
        <v>379</v>
      </c>
    </row>
    <row r="1102" spans="1:24" ht="18.75" customHeight="1">
      <c r="A1102" s="175">
        <v>43769</v>
      </c>
      <c r="B1102" s="50">
        <v>174.75530000000001</v>
      </c>
      <c r="C1102" s="50">
        <v>240.82089999999999</v>
      </c>
      <c r="D1102" s="50">
        <v>66.563000000000002</v>
      </c>
      <c r="E1102" s="50">
        <v>13.22</v>
      </c>
      <c r="F1102" s="51">
        <v>1.524E-2</v>
      </c>
      <c r="G1102" s="51">
        <v>1.5239000000000001E-2</v>
      </c>
      <c r="H1102" s="51">
        <v>1.5161000000000001E-2</v>
      </c>
      <c r="I1102" s="51">
        <v>1.5195E-2</v>
      </c>
      <c r="J1102" s="51">
        <v>1.6910000000000001E-2</v>
      </c>
      <c r="K1102" s="51">
        <v>1.6036999999999999E-2</v>
      </c>
      <c r="L1102" s="51">
        <v>2.1791000000000001E-2</v>
      </c>
      <c r="M1102" s="51">
        <v>1.5161000000000001E-2</v>
      </c>
      <c r="N1102" s="51">
        <v>2.887E-2</v>
      </c>
      <c r="O1102" s="52">
        <v>137.31389999999999</v>
      </c>
      <c r="P1102" s="50">
        <v>1220</v>
      </c>
      <c r="Q1102" s="52">
        <v>2330.46</v>
      </c>
      <c r="R1102" s="50">
        <v>6234.4000000000005</v>
      </c>
      <c r="S1102" s="30">
        <v>97.69</v>
      </c>
      <c r="T1102" s="50">
        <v>7.0658000000000003</v>
      </c>
      <c r="U1102" s="50">
        <v>7.0655999999999999</v>
      </c>
      <c r="V1102" s="50" t="s">
        <v>379</v>
      </c>
      <c r="W1102" s="22" t="s">
        <v>379</v>
      </c>
      <c r="X1102" s="22" t="s">
        <v>379</v>
      </c>
    </row>
    <row r="1103" spans="1:24" ht="18.75" customHeight="1">
      <c r="A1103" s="175">
        <v>43768</v>
      </c>
      <c r="B1103" s="50">
        <v>174.0351</v>
      </c>
      <c r="C1103" s="50">
        <v>240.7895</v>
      </c>
      <c r="D1103" s="50">
        <v>65.875</v>
      </c>
      <c r="E1103" s="50">
        <v>12.33</v>
      </c>
      <c r="F1103" s="51">
        <v>1.5726E-2</v>
      </c>
      <c r="G1103" s="51">
        <v>1.5976000000000001E-2</v>
      </c>
      <c r="H1103" s="51">
        <v>1.5949000000000001E-2</v>
      </c>
      <c r="I1103" s="51">
        <v>1.6060999999999999E-2</v>
      </c>
      <c r="J1103" s="51">
        <v>1.7715000000000002E-2</v>
      </c>
      <c r="K1103" s="51">
        <v>1.6844000000000001E-2</v>
      </c>
      <c r="L1103" s="51">
        <v>2.2520999999999999E-2</v>
      </c>
      <c r="M1103" s="51">
        <v>1.5949000000000001E-2</v>
      </c>
      <c r="N1103" s="51">
        <v>2.8729999999999999E-2</v>
      </c>
      <c r="O1103" s="52">
        <v>137.364</v>
      </c>
      <c r="P1103" s="50">
        <v>1220</v>
      </c>
      <c r="Q1103" s="52">
        <v>2330.46</v>
      </c>
      <c r="R1103" s="50">
        <v>6234.4000000000005</v>
      </c>
      <c r="S1103" s="30">
        <v>97.763999999999996</v>
      </c>
      <c r="T1103" s="50">
        <v>7.0682999999999998</v>
      </c>
      <c r="U1103" s="50">
        <v>7.0641999999999996</v>
      </c>
      <c r="V1103" s="50" t="s">
        <v>379</v>
      </c>
      <c r="W1103" s="22" t="s">
        <v>379</v>
      </c>
      <c r="X1103" s="22" t="s">
        <v>379</v>
      </c>
    </row>
    <row r="1104" spans="1:24" ht="18.75" customHeight="1">
      <c r="A1104" s="175">
        <v>43767</v>
      </c>
      <c r="B1104" s="50">
        <v>173.7611</v>
      </c>
      <c r="C1104" s="50">
        <v>240.81620000000001</v>
      </c>
      <c r="D1104" s="50">
        <v>65.875</v>
      </c>
      <c r="E1104" s="50">
        <v>13.2</v>
      </c>
      <c r="F1104" s="51">
        <v>1.6008000000000001E-2</v>
      </c>
      <c r="G1104" s="51">
        <v>1.6414999999999999E-2</v>
      </c>
      <c r="H1104" s="51">
        <v>1.6492E-2</v>
      </c>
      <c r="I1104" s="51">
        <v>1.6618000000000001E-2</v>
      </c>
      <c r="J1104" s="51">
        <v>1.8384999999999999E-2</v>
      </c>
      <c r="K1104" s="51">
        <v>1.7464E-2</v>
      </c>
      <c r="L1104" s="51">
        <v>2.3347E-2</v>
      </c>
      <c r="M1104" s="51">
        <v>1.6492E-2</v>
      </c>
      <c r="N1104" s="51">
        <v>2.8289999999999999E-2</v>
      </c>
      <c r="O1104" s="52">
        <v>137.3417</v>
      </c>
      <c r="P1104" s="50">
        <v>1220</v>
      </c>
      <c r="Q1104" s="52">
        <v>2330.46</v>
      </c>
      <c r="R1104" s="50">
        <v>6234.4000000000005</v>
      </c>
      <c r="S1104" s="30">
        <v>97.831000000000003</v>
      </c>
      <c r="T1104" s="50">
        <v>7.0654000000000003</v>
      </c>
      <c r="U1104" s="50">
        <v>7.0510999999999999</v>
      </c>
      <c r="V1104" s="50" t="s">
        <v>379</v>
      </c>
      <c r="W1104" s="22" t="s">
        <v>379</v>
      </c>
      <c r="X1104" s="22" t="s">
        <v>379</v>
      </c>
    </row>
    <row r="1105" spans="1:24" ht="18.75" customHeight="1">
      <c r="A1105" s="175">
        <v>43766</v>
      </c>
      <c r="B1105" s="50">
        <v>173.57050000000001</v>
      </c>
      <c r="C1105" s="50">
        <v>240.5633</v>
      </c>
      <c r="D1105" s="50">
        <v>66.906000000000006</v>
      </c>
      <c r="E1105" s="50">
        <v>13.11</v>
      </c>
      <c r="F1105" s="51">
        <v>1.6278000000000001E-2</v>
      </c>
      <c r="G1105" s="51">
        <v>1.6435000000000002E-2</v>
      </c>
      <c r="H1105" s="51">
        <v>1.6462999999999998E-2</v>
      </c>
      <c r="I1105" s="51">
        <v>1.6618000000000001E-2</v>
      </c>
      <c r="J1105" s="51">
        <v>1.8419999999999999E-2</v>
      </c>
      <c r="K1105" s="51">
        <v>1.7488E-2</v>
      </c>
      <c r="L1105" s="51">
        <v>2.3338999999999999E-2</v>
      </c>
      <c r="M1105" s="51">
        <v>1.6462999999999998E-2</v>
      </c>
      <c r="N1105" s="51">
        <v>2.818E-2</v>
      </c>
      <c r="O1105" s="52">
        <v>137.34559999999999</v>
      </c>
      <c r="P1105" s="50">
        <v>1220</v>
      </c>
      <c r="Q1105" s="52">
        <v>2330.46</v>
      </c>
      <c r="R1105" s="50">
        <v>6234.4000000000005</v>
      </c>
      <c r="S1105" s="30">
        <v>97.631</v>
      </c>
      <c r="T1105" s="50">
        <v>7.069</v>
      </c>
      <c r="U1105" s="50">
        <v>7.0731000000000002</v>
      </c>
      <c r="V1105" s="50" t="s">
        <v>379</v>
      </c>
      <c r="W1105" s="22" t="s">
        <v>379</v>
      </c>
      <c r="X1105" s="22" t="s">
        <v>379</v>
      </c>
    </row>
    <row r="1106" spans="1:24" ht="18.75" customHeight="1">
      <c r="A1106" s="175">
        <v>43763</v>
      </c>
      <c r="B1106" s="50">
        <v>173.77440000000001</v>
      </c>
      <c r="C1106" s="50">
        <v>240.23650000000001</v>
      </c>
      <c r="D1106" s="50">
        <v>68.406000000000006</v>
      </c>
      <c r="E1106" s="50">
        <v>12.65</v>
      </c>
      <c r="F1106" s="51">
        <v>1.6611999999999998E-2</v>
      </c>
      <c r="G1106" s="51">
        <v>1.6175999999999999E-2</v>
      </c>
      <c r="H1106" s="51">
        <v>1.6133999999999999E-2</v>
      </c>
      <c r="I1106" s="51">
        <v>1.6192000000000002E-2</v>
      </c>
      <c r="J1106" s="51">
        <v>1.7943000000000001E-2</v>
      </c>
      <c r="K1106" s="51">
        <v>1.7058E-2</v>
      </c>
      <c r="L1106" s="51">
        <v>2.2870000000000001E-2</v>
      </c>
      <c r="M1106" s="51">
        <v>1.6133999999999999E-2</v>
      </c>
      <c r="N1106" s="51">
        <v>2.7980000000000001E-2</v>
      </c>
      <c r="O1106" s="52">
        <v>137.31010000000001</v>
      </c>
      <c r="P1106" s="50">
        <v>1220</v>
      </c>
      <c r="Q1106" s="52">
        <v>2330.46</v>
      </c>
      <c r="R1106" s="50">
        <v>6234.4000000000005</v>
      </c>
      <c r="S1106" s="30">
        <v>97.491</v>
      </c>
      <c r="T1106" s="50">
        <v>7.0650000000000004</v>
      </c>
      <c r="U1106" s="50">
        <v>7.0610999999999997</v>
      </c>
      <c r="V1106" s="50" t="s">
        <v>379</v>
      </c>
      <c r="W1106" s="22" t="s">
        <v>379</v>
      </c>
      <c r="X1106" s="22" t="s">
        <v>379</v>
      </c>
    </row>
    <row r="1107" spans="1:24" ht="18.75" customHeight="1">
      <c r="A1107" s="175">
        <v>43762</v>
      </c>
      <c r="B1107" s="50">
        <v>174.0223</v>
      </c>
      <c r="C1107" s="50">
        <v>240.3724</v>
      </c>
      <c r="D1107" s="50">
        <v>69.718999999999994</v>
      </c>
      <c r="E1107" s="50">
        <v>13.71</v>
      </c>
      <c r="F1107" s="51">
        <v>1.6614E-2</v>
      </c>
      <c r="G1107" s="51">
        <v>1.5776999999999999E-2</v>
      </c>
      <c r="H1107" s="51">
        <v>1.5775000000000001E-2</v>
      </c>
      <c r="I1107" s="51">
        <v>1.5831999999999999E-2</v>
      </c>
      <c r="J1107" s="51">
        <v>1.7659999999999999E-2</v>
      </c>
      <c r="K1107" s="51">
        <v>1.6753000000000001E-2</v>
      </c>
      <c r="L1107" s="51">
        <v>2.2622E-2</v>
      </c>
      <c r="M1107" s="51">
        <v>1.5775000000000001E-2</v>
      </c>
      <c r="N1107" s="51">
        <v>2.802E-2</v>
      </c>
      <c r="O1107" s="52">
        <v>137.2987</v>
      </c>
      <c r="P1107" s="50">
        <v>1220</v>
      </c>
      <c r="Q1107" s="52">
        <v>2330.46</v>
      </c>
      <c r="R1107" s="50">
        <v>6234.4000000000005</v>
      </c>
      <c r="S1107" s="30">
        <v>97.525999999999996</v>
      </c>
      <c r="T1107" s="50">
        <v>7.0769000000000002</v>
      </c>
      <c r="U1107" s="50">
        <v>7.0758999999999999</v>
      </c>
      <c r="V1107" s="50" t="s">
        <v>379</v>
      </c>
      <c r="W1107" s="22" t="s">
        <v>379</v>
      </c>
      <c r="X1107" s="22" t="s">
        <v>379</v>
      </c>
    </row>
    <row r="1108" spans="1:24" ht="18.75" customHeight="1">
      <c r="A1108" s="175">
        <v>43761</v>
      </c>
      <c r="B1108" s="50">
        <v>174.05080000000001</v>
      </c>
      <c r="C1108" s="50">
        <v>240.29169999999999</v>
      </c>
      <c r="D1108" s="50">
        <v>69.718999999999994</v>
      </c>
      <c r="E1108" s="50">
        <v>14.01</v>
      </c>
      <c r="F1108" s="51">
        <v>1.6511999999999999E-2</v>
      </c>
      <c r="G1108" s="51">
        <v>1.5817000000000001E-2</v>
      </c>
      <c r="H1108" s="51">
        <v>1.5800000000000002E-2</v>
      </c>
      <c r="I1108" s="51">
        <v>1.5907999999999999E-2</v>
      </c>
      <c r="J1108" s="51">
        <v>1.7642000000000001E-2</v>
      </c>
      <c r="K1108" s="51">
        <v>1.6777E-2</v>
      </c>
      <c r="L1108" s="51">
        <v>2.2543000000000001E-2</v>
      </c>
      <c r="M1108" s="51">
        <v>1.5800000000000002E-2</v>
      </c>
      <c r="N1108" s="51">
        <v>2.8039999999999999E-2</v>
      </c>
      <c r="O1108" s="52">
        <v>137.31790000000001</v>
      </c>
      <c r="P1108" s="50">
        <v>1220</v>
      </c>
      <c r="Q1108" s="52">
        <v>2330.46</v>
      </c>
      <c r="R1108" s="50">
        <v>6234.4000000000005</v>
      </c>
      <c r="S1108" s="30">
        <v>97.328000000000003</v>
      </c>
      <c r="T1108" s="50">
        <v>7.0759999999999996</v>
      </c>
      <c r="U1108" s="50">
        <v>7.0698999999999996</v>
      </c>
      <c r="V1108" s="50" t="s">
        <v>379</v>
      </c>
      <c r="W1108" s="22" t="s">
        <v>379</v>
      </c>
      <c r="X1108" s="22" t="s">
        <v>379</v>
      </c>
    </row>
    <row r="1109" spans="1:24" ht="18.75" customHeight="1">
      <c r="A1109" s="175">
        <v>43760</v>
      </c>
      <c r="B1109" s="50">
        <v>174.0102</v>
      </c>
      <c r="C1109" s="50">
        <v>240.19210000000001</v>
      </c>
      <c r="D1109" s="50">
        <v>69.406000000000006</v>
      </c>
      <c r="E1109" s="50">
        <v>14.46</v>
      </c>
      <c r="F1109" s="51">
        <v>1.6385E-2</v>
      </c>
      <c r="G1109" s="51">
        <v>1.5944E-2</v>
      </c>
      <c r="H1109" s="51">
        <v>1.5798E-2</v>
      </c>
      <c r="I1109" s="51">
        <v>1.5858000000000001E-2</v>
      </c>
      <c r="J1109" s="51">
        <v>1.7607000000000001E-2</v>
      </c>
      <c r="K1109" s="51">
        <v>1.668E-2</v>
      </c>
      <c r="L1109" s="51">
        <v>2.2520999999999999E-2</v>
      </c>
      <c r="M1109" s="51">
        <v>1.5798E-2</v>
      </c>
      <c r="N1109" s="51">
        <v>2.8080000000000001E-2</v>
      </c>
      <c r="O1109" s="52">
        <v>137.26759999999999</v>
      </c>
      <c r="P1109" s="50">
        <v>1220</v>
      </c>
      <c r="Q1109" s="52">
        <v>2330.46</v>
      </c>
      <c r="R1109" s="50">
        <v>6234.4000000000005</v>
      </c>
      <c r="S1109" s="30">
        <v>97.281999999999996</v>
      </c>
      <c r="T1109" s="50">
        <v>7.0816999999999997</v>
      </c>
      <c r="U1109" s="50">
        <v>7.0715000000000003</v>
      </c>
      <c r="V1109" s="50" t="s">
        <v>379</v>
      </c>
      <c r="W1109" s="22" t="s">
        <v>379</v>
      </c>
      <c r="X1109" s="22" t="s">
        <v>379</v>
      </c>
    </row>
    <row r="1110" spans="1:24" ht="18.75" customHeight="1">
      <c r="A1110" s="175">
        <v>43759</v>
      </c>
      <c r="B1110" s="50">
        <v>173.74510000000001</v>
      </c>
      <c r="C1110" s="50">
        <v>239.49809999999999</v>
      </c>
      <c r="D1110" s="50">
        <v>70.625</v>
      </c>
      <c r="E1110" s="50">
        <v>14</v>
      </c>
      <c r="F1110" s="51">
        <v>1.6507999999999998E-2</v>
      </c>
      <c r="G1110" s="51">
        <v>1.6209999999999999E-2</v>
      </c>
      <c r="H1110" s="51">
        <v>1.6012999999999999E-2</v>
      </c>
      <c r="I1110" s="51">
        <v>1.6105999999999999E-2</v>
      </c>
      <c r="J1110" s="51">
        <v>1.7992999999999999E-2</v>
      </c>
      <c r="K1110" s="51">
        <v>1.704E-2</v>
      </c>
      <c r="L1110" s="51">
        <v>2.2912999999999999E-2</v>
      </c>
      <c r="M1110" s="51">
        <v>1.6012999999999999E-2</v>
      </c>
      <c r="N1110" s="51">
        <v>2.793E-2</v>
      </c>
      <c r="O1110" s="52">
        <v>137.25030000000001</v>
      </c>
      <c r="P1110" s="50">
        <v>1220</v>
      </c>
      <c r="Q1110" s="52">
        <v>2330.46</v>
      </c>
      <c r="R1110" s="50">
        <v>6234.4000000000005</v>
      </c>
      <c r="S1110" s="30">
        <v>97.606999999999999</v>
      </c>
      <c r="T1110" s="50">
        <v>7.0774999999999997</v>
      </c>
      <c r="U1110" s="50">
        <v>7.0811999999999999</v>
      </c>
      <c r="V1110" s="50" t="s">
        <v>379</v>
      </c>
      <c r="W1110" s="22" t="s">
        <v>379</v>
      </c>
      <c r="X1110" s="22" t="s">
        <v>379</v>
      </c>
    </row>
    <row r="1111" spans="1:24" ht="18.75" customHeight="1">
      <c r="A1111" s="175">
        <v>43756</v>
      </c>
      <c r="B1111" s="50">
        <v>173.95740000000001</v>
      </c>
      <c r="C1111" s="50">
        <v>239.1223</v>
      </c>
      <c r="D1111" s="50">
        <v>70.625</v>
      </c>
      <c r="E1111" s="50">
        <v>14.25</v>
      </c>
      <c r="F1111" s="51">
        <v>1.6559999999999998E-2</v>
      </c>
      <c r="G1111" s="51">
        <v>1.5736E-2</v>
      </c>
      <c r="H1111" s="51">
        <v>1.5552E-2</v>
      </c>
      <c r="I1111" s="51">
        <v>1.5675000000000001E-2</v>
      </c>
      <c r="J1111" s="51">
        <v>1.7536E-2</v>
      </c>
      <c r="K1111" s="51">
        <v>1.6559999999999998E-2</v>
      </c>
      <c r="L1111" s="51">
        <v>2.2492000000000002E-2</v>
      </c>
      <c r="M1111" s="51">
        <v>1.5552E-2</v>
      </c>
      <c r="N1111" s="51">
        <v>2.777E-2</v>
      </c>
      <c r="O1111" s="52">
        <v>137.23159999999999</v>
      </c>
      <c r="P1111" s="50">
        <v>1220</v>
      </c>
      <c r="Q1111" s="52">
        <v>2330.46</v>
      </c>
      <c r="R1111" s="50">
        <v>6234.4000000000005</v>
      </c>
      <c r="S1111" s="30">
        <v>98.001999999999995</v>
      </c>
      <c r="T1111" s="50">
        <v>7.0933000000000002</v>
      </c>
      <c r="U1111" s="50">
        <v>7.0998000000000001</v>
      </c>
      <c r="V1111" s="50" t="s">
        <v>379</v>
      </c>
      <c r="W1111" s="22" t="s">
        <v>379</v>
      </c>
      <c r="X1111" s="22" t="s">
        <v>379</v>
      </c>
    </row>
    <row r="1112" spans="1:24" ht="18.75" customHeight="1">
      <c r="A1112" s="175">
        <v>43755</v>
      </c>
      <c r="B1112" s="50">
        <v>173.8526</v>
      </c>
      <c r="C1112" s="50">
        <v>238.9504</v>
      </c>
      <c r="D1112" s="50">
        <v>71.875</v>
      </c>
      <c r="E1112" s="50">
        <v>13.79</v>
      </c>
      <c r="F1112" s="51">
        <v>1.6639000000000001E-2</v>
      </c>
      <c r="G1112" s="51">
        <v>1.5998999999999999E-2</v>
      </c>
      <c r="H1112" s="51">
        <v>1.5762999999999999E-2</v>
      </c>
      <c r="I1112" s="51">
        <v>1.5757E-2</v>
      </c>
      <c r="J1112" s="51">
        <v>1.7517999999999999E-2</v>
      </c>
      <c r="K1112" s="51">
        <v>1.6632000000000001E-2</v>
      </c>
      <c r="L1112" s="51">
        <v>2.2341E-2</v>
      </c>
      <c r="M1112" s="51">
        <v>1.5762999999999999E-2</v>
      </c>
      <c r="N1112" s="51">
        <v>2.7820000000000001E-2</v>
      </c>
      <c r="O1112" s="52">
        <v>137.17920000000001</v>
      </c>
      <c r="P1112" s="50">
        <v>1220</v>
      </c>
      <c r="Q1112" s="52">
        <v>2330.46</v>
      </c>
      <c r="R1112" s="50">
        <v>6234.4000000000005</v>
      </c>
      <c r="S1112" s="30">
        <v>98.287999999999997</v>
      </c>
      <c r="T1112" s="50">
        <v>7.0816999999999997</v>
      </c>
      <c r="U1112" s="50">
        <v>7.0843999999999996</v>
      </c>
      <c r="V1112" s="50" t="s">
        <v>379</v>
      </c>
      <c r="W1112" s="22" t="s">
        <v>379</v>
      </c>
      <c r="X1112" s="22" t="s">
        <v>379</v>
      </c>
    </row>
    <row r="1113" spans="1:24" ht="18.75" customHeight="1">
      <c r="A1113" s="175">
        <v>43754</v>
      </c>
      <c r="B1113" s="50">
        <v>173.82730000000001</v>
      </c>
      <c r="C1113" s="50">
        <v>238.89580000000001</v>
      </c>
      <c r="D1113" s="50">
        <v>72.813000000000002</v>
      </c>
      <c r="E1113" s="50">
        <v>13.68</v>
      </c>
      <c r="F1113" s="51">
        <v>1.6511999999999999E-2</v>
      </c>
      <c r="G1113" s="51">
        <v>1.5834999999999998E-2</v>
      </c>
      <c r="H1113" s="51">
        <v>1.5626000000000001E-2</v>
      </c>
      <c r="I1113" s="51">
        <v>1.5608E-2</v>
      </c>
      <c r="J1113" s="51">
        <v>1.7395000000000001E-2</v>
      </c>
      <c r="K1113" s="51">
        <v>1.6463999999999999E-2</v>
      </c>
      <c r="L1113" s="51">
        <v>2.2248E-2</v>
      </c>
      <c r="M1113" s="51">
        <v>1.5626000000000001E-2</v>
      </c>
      <c r="N1113" s="51">
        <v>2.7789999999999999E-2</v>
      </c>
      <c r="O1113" s="52">
        <v>137.15620000000001</v>
      </c>
      <c r="P1113" s="50">
        <v>1220</v>
      </c>
      <c r="Q1113" s="52">
        <v>2330.46</v>
      </c>
      <c r="R1113" s="50">
        <v>6234.4000000000005</v>
      </c>
      <c r="S1113" s="30">
        <v>98.453999999999994</v>
      </c>
      <c r="T1113" s="50">
        <v>7.0674999999999999</v>
      </c>
      <c r="U1113" s="50">
        <v>7.0693000000000001</v>
      </c>
      <c r="V1113" s="50" t="s">
        <v>379</v>
      </c>
      <c r="W1113" s="22" t="s">
        <v>379</v>
      </c>
      <c r="X1113" s="22" t="s">
        <v>379</v>
      </c>
    </row>
    <row r="1114" spans="1:24" ht="18.75" customHeight="1">
      <c r="A1114" s="175">
        <v>43753</v>
      </c>
      <c r="B1114" s="50">
        <v>173.59229999999999</v>
      </c>
      <c r="C1114" s="50">
        <v>238.71080000000001</v>
      </c>
      <c r="D1114" s="50">
        <v>73.5</v>
      </c>
      <c r="E1114" s="50">
        <v>13.54</v>
      </c>
      <c r="F1114" s="51">
        <v>1.6482E-2</v>
      </c>
      <c r="G1114" s="51">
        <v>1.618E-2</v>
      </c>
      <c r="H1114" s="51">
        <v>1.5973999999999999E-2</v>
      </c>
      <c r="I1114" s="51">
        <v>1.5970999999999999E-2</v>
      </c>
      <c r="J1114" s="51">
        <v>1.771E-2</v>
      </c>
      <c r="K1114" s="51">
        <v>1.6823000000000001E-2</v>
      </c>
      <c r="L1114" s="51">
        <v>2.2348E-2</v>
      </c>
      <c r="M1114" s="51">
        <v>1.5973999999999999E-2</v>
      </c>
      <c r="N1114" s="51">
        <v>2.7810000000000001E-2</v>
      </c>
      <c r="O1114" s="52">
        <v>137.1309</v>
      </c>
      <c r="P1114" s="50">
        <v>1220</v>
      </c>
      <c r="Q1114" s="52">
        <v>2330.46</v>
      </c>
      <c r="R1114" s="50">
        <v>6234.4000000000005</v>
      </c>
      <c r="S1114" s="30">
        <v>98.301000000000002</v>
      </c>
      <c r="T1114" s="50">
        <v>7.0883000000000003</v>
      </c>
      <c r="U1114" s="50">
        <v>7.0811000000000002</v>
      </c>
      <c r="V1114" s="50" t="s">
        <v>379</v>
      </c>
      <c r="W1114" s="22" t="s">
        <v>379</v>
      </c>
      <c r="X1114" s="22" t="s">
        <v>379</v>
      </c>
    </row>
    <row r="1115" spans="1:24" ht="18.75" customHeight="1">
      <c r="A1115" s="175">
        <v>43752</v>
      </c>
      <c r="B1115" s="50">
        <v>173.5222</v>
      </c>
      <c r="C1115" s="50">
        <v>238.05170000000001</v>
      </c>
      <c r="D1115" s="50">
        <v>74.218999999999994</v>
      </c>
      <c r="E1115" s="50">
        <v>14.57</v>
      </c>
      <c r="F1115" s="51">
        <v>1.6611000000000001E-2</v>
      </c>
      <c r="G1115" s="51">
        <v>1.5914000000000001E-2</v>
      </c>
      <c r="H1115" s="51">
        <v>1.5650000000000001E-2</v>
      </c>
      <c r="I1115" s="51">
        <v>1.5542E-2</v>
      </c>
      <c r="J1115" s="51">
        <v>1.729E-2</v>
      </c>
      <c r="K1115" s="51">
        <v>1.6417000000000001E-2</v>
      </c>
      <c r="L1115" s="51">
        <v>2.1940999999999999E-2</v>
      </c>
      <c r="M1115" s="51">
        <v>1.5650000000000001E-2</v>
      </c>
      <c r="N1115" s="51">
        <v>2.7740000000000001E-2</v>
      </c>
      <c r="O1115" s="52">
        <v>137.09639999999999</v>
      </c>
      <c r="P1115" s="50">
        <v>1220</v>
      </c>
      <c r="Q1115" s="52">
        <v>2330.46</v>
      </c>
      <c r="R1115" s="50">
        <v>6234.4000000000005</v>
      </c>
      <c r="S1115" s="30">
        <v>98.700999999999993</v>
      </c>
      <c r="T1115" s="50">
        <v>7.1162999999999998</v>
      </c>
      <c r="U1115" s="50">
        <v>7.1043000000000003</v>
      </c>
      <c r="V1115" s="50" t="s">
        <v>379</v>
      </c>
      <c r="W1115" s="22" t="s">
        <v>379</v>
      </c>
      <c r="X1115" s="22" t="s">
        <v>379</v>
      </c>
    </row>
    <row r="1116" spans="1:24" ht="18.75" customHeight="1">
      <c r="A1116" s="175">
        <v>43749</v>
      </c>
      <c r="B1116" s="50">
        <v>173.5222</v>
      </c>
      <c r="C1116" s="50">
        <v>238.05170000000001</v>
      </c>
      <c r="D1116" s="50">
        <v>75.25</v>
      </c>
      <c r="E1116" s="50">
        <v>15.58</v>
      </c>
      <c r="F1116" s="51">
        <v>1.6611000000000001E-2</v>
      </c>
      <c r="G1116" s="51">
        <v>1.5914000000000001E-2</v>
      </c>
      <c r="H1116" s="51">
        <v>1.5650000000000001E-2</v>
      </c>
      <c r="I1116" s="51">
        <v>1.5542E-2</v>
      </c>
      <c r="J1116" s="51">
        <v>1.729E-2</v>
      </c>
      <c r="K1116" s="51">
        <v>1.6417000000000001E-2</v>
      </c>
      <c r="L1116" s="51">
        <v>2.1940999999999999E-2</v>
      </c>
      <c r="M1116" s="51">
        <v>1.5650000000000001E-2</v>
      </c>
      <c r="N1116" s="51">
        <v>2.7629999999999998E-2</v>
      </c>
      <c r="O1116" s="52">
        <v>137.06039999999999</v>
      </c>
      <c r="P1116" s="50">
        <v>1220</v>
      </c>
      <c r="Q1116" s="52">
        <v>2330.46</v>
      </c>
      <c r="R1116" s="50">
        <v>6234.4000000000005</v>
      </c>
      <c r="S1116" s="30">
        <v>99.117999999999995</v>
      </c>
      <c r="T1116" s="50">
        <v>7.1322000000000001</v>
      </c>
      <c r="U1116" s="50">
        <v>7.1379999999999999</v>
      </c>
      <c r="V1116" s="50" t="s">
        <v>379</v>
      </c>
      <c r="W1116" s="22" t="s">
        <v>379</v>
      </c>
      <c r="X1116" s="22" t="s">
        <v>379</v>
      </c>
    </row>
    <row r="1117" spans="1:24" ht="18.75" customHeight="1">
      <c r="A1117" s="175">
        <v>43748</v>
      </c>
      <c r="B1117" s="50">
        <v>174.0086</v>
      </c>
      <c r="C1117" s="50">
        <v>237.71719999999999</v>
      </c>
      <c r="D1117" s="50">
        <v>79.094999999999999</v>
      </c>
      <c r="E1117" s="50">
        <v>17.57</v>
      </c>
      <c r="F1117" s="51">
        <v>1.6639000000000001E-2</v>
      </c>
      <c r="G1117" s="51">
        <v>1.5424E-2</v>
      </c>
      <c r="H1117" s="51">
        <v>1.5032999999999999E-2</v>
      </c>
      <c r="I1117" s="51">
        <v>1.4885000000000001E-2</v>
      </c>
      <c r="J1117" s="51">
        <v>1.6681000000000001E-2</v>
      </c>
      <c r="K1117" s="51">
        <v>1.5775000000000001E-2</v>
      </c>
      <c r="L1117" s="51">
        <v>2.1614999999999999E-2</v>
      </c>
      <c r="M1117" s="51">
        <v>1.5032999999999999E-2</v>
      </c>
      <c r="N1117" s="51">
        <v>2.76E-2</v>
      </c>
      <c r="O1117" s="52">
        <v>136.9759</v>
      </c>
      <c r="P1117" s="50">
        <v>1220</v>
      </c>
      <c r="Q1117" s="52">
        <v>2330.46</v>
      </c>
      <c r="R1117" s="50">
        <v>6234.4000000000005</v>
      </c>
      <c r="S1117" s="30">
        <v>99.132999999999996</v>
      </c>
      <c r="T1117" s="50">
        <v>7.1444000000000001</v>
      </c>
      <c r="U1117" s="50">
        <v>7.1642000000000001</v>
      </c>
      <c r="V1117" s="50" t="s">
        <v>379</v>
      </c>
      <c r="W1117" s="22" t="s">
        <v>379</v>
      </c>
      <c r="X1117" s="22" t="s">
        <v>379</v>
      </c>
    </row>
    <row r="1118" spans="1:24" ht="18.75" customHeight="1">
      <c r="A1118" s="175">
        <v>43747</v>
      </c>
      <c r="B1118" s="50">
        <v>174.46639999999999</v>
      </c>
      <c r="C1118" s="50">
        <v>237.5924</v>
      </c>
      <c r="D1118" s="50">
        <v>79.094999999999999</v>
      </c>
      <c r="E1118" s="50">
        <v>18.64</v>
      </c>
      <c r="F1118" s="51">
        <v>1.6743000000000001E-2</v>
      </c>
      <c r="G1118" s="51">
        <v>1.4657E-2</v>
      </c>
      <c r="H1118" s="51">
        <v>1.4257000000000001E-2</v>
      </c>
      <c r="I1118" s="51">
        <v>1.4037000000000001E-2</v>
      </c>
      <c r="J1118" s="51">
        <v>1.5835999999999999E-2</v>
      </c>
      <c r="K1118" s="51">
        <v>1.4924E-2</v>
      </c>
      <c r="L1118" s="51">
        <v>2.0840999999999998E-2</v>
      </c>
      <c r="M1118" s="51">
        <v>1.4257000000000001E-2</v>
      </c>
      <c r="N1118" s="51">
        <v>2.7609999999999999E-2</v>
      </c>
      <c r="O1118" s="52">
        <v>136.91550000000001</v>
      </c>
      <c r="P1118" s="50">
        <v>1220</v>
      </c>
      <c r="Q1118" s="52">
        <v>2330.46</v>
      </c>
      <c r="R1118" s="50">
        <v>6234.4000000000005</v>
      </c>
      <c r="S1118" s="30">
        <v>98.966999999999999</v>
      </c>
      <c r="T1118" s="50">
        <v>7.1482999999999999</v>
      </c>
      <c r="U1118" s="50">
        <v>7.1345000000000001</v>
      </c>
      <c r="V1118" s="50" t="s">
        <v>379</v>
      </c>
      <c r="W1118" s="22" t="s">
        <v>379</v>
      </c>
      <c r="X1118" s="22" t="s">
        <v>379</v>
      </c>
    </row>
    <row r="1119" spans="1:24" ht="18.75" customHeight="1">
      <c r="A1119" s="175">
        <v>43746</v>
      </c>
      <c r="B1119" s="50">
        <v>174.87610000000001</v>
      </c>
      <c r="C1119" s="50">
        <v>237.74289999999999</v>
      </c>
      <c r="D1119" s="50">
        <v>79.093999999999994</v>
      </c>
      <c r="E1119" s="50">
        <v>20.28</v>
      </c>
      <c r="F1119" s="51">
        <v>1.6667000000000001E-2</v>
      </c>
      <c r="G1119" s="51">
        <v>1.4194E-2</v>
      </c>
      <c r="H1119" s="51">
        <v>1.3691E-2</v>
      </c>
      <c r="I1119" s="51">
        <v>1.3517E-2</v>
      </c>
      <c r="J1119" s="51">
        <v>1.5289000000000001E-2</v>
      </c>
      <c r="K1119" s="51">
        <v>1.4407E-2</v>
      </c>
      <c r="L1119" s="51">
        <v>2.0292999999999999E-2</v>
      </c>
      <c r="M1119" s="51">
        <v>1.3691E-2</v>
      </c>
      <c r="N1119" s="51">
        <v>2.7709999999999999E-2</v>
      </c>
      <c r="O1119" s="52">
        <v>136.86949999999999</v>
      </c>
      <c r="P1119" s="50">
        <v>1220</v>
      </c>
      <c r="Q1119" s="52">
        <v>2330.46</v>
      </c>
      <c r="R1119" s="50">
        <v>6234.4000000000005</v>
      </c>
      <c r="S1119" s="30">
        <v>98.808000000000007</v>
      </c>
      <c r="T1119" s="50">
        <v>7.1482999999999999</v>
      </c>
      <c r="U1119" s="50">
        <v>7.1125999999999996</v>
      </c>
      <c r="V1119" s="50" t="s">
        <v>379</v>
      </c>
      <c r="W1119" s="22" t="s">
        <v>379</v>
      </c>
      <c r="X1119" s="22" t="s">
        <v>379</v>
      </c>
    </row>
    <row r="1120" spans="1:24" ht="18.75" customHeight="1">
      <c r="A1120" s="175">
        <v>43745</v>
      </c>
      <c r="B1120" s="50">
        <v>174.7552</v>
      </c>
      <c r="C1120" s="50">
        <v>237.55350000000001</v>
      </c>
      <c r="D1120" s="50">
        <v>79.093999999999994</v>
      </c>
      <c r="E1120" s="50">
        <v>17.86</v>
      </c>
      <c r="F1120" s="51">
        <v>1.7024999999999998E-2</v>
      </c>
      <c r="G1120" s="51">
        <v>1.4617E-2</v>
      </c>
      <c r="H1120" s="51">
        <v>1.4127000000000001E-2</v>
      </c>
      <c r="I1120" s="51">
        <v>1.3908E-2</v>
      </c>
      <c r="J1120" s="51">
        <v>1.558E-2</v>
      </c>
      <c r="K1120" s="51">
        <v>1.4760000000000001E-2</v>
      </c>
      <c r="L1120" s="51">
        <v>2.0483999999999999E-2</v>
      </c>
      <c r="M1120" s="51">
        <v>1.4127000000000001E-2</v>
      </c>
      <c r="N1120" s="51">
        <v>2.777E-2</v>
      </c>
      <c r="O1120" s="52">
        <v>136.85380000000001</v>
      </c>
      <c r="P1120" s="50">
        <v>1220</v>
      </c>
      <c r="Q1120" s="52">
        <v>2330.46</v>
      </c>
      <c r="R1120" s="50">
        <v>6234.4000000000005</v>
      </c>
      <c r="S1120" s="30">
        <v>98.864000000000004</v>
      </c>
      <c r="T1120" s="50">
        <v>7.1482999999999999</v>
      </c>
      <c r="U1120" s="50">
        <v>7.1284000000000001</v>
      </c>
      <c r="V1120" s="50" t="s">
        <v>379</v>
      </c>
      <c r="W1120" s="22" t="s">
        <v>379</v>
      </c>
      <c r="X1120" s="22" t="s">
        <v>379</v>
      </c>
    </row>
    <row r="1121" spans="1:24" ht="18.75" customHeight="1">
      <c r="A1121" s="175">
        <v>43742</v>
      </c>
      <c r="B1121" s="50">
        <v>175.02869999999999</v>
      </c>
      <c r="C1121" s="50">
        <v>237.4846</v>
      </c>
      <c r="D1121" s="50">
        <v>79.093999999999994</v>
      </c>
      <c r="E1121" s="50">
        <v>17.04</v>
      </c>
      <c r="F1121" s="51">
        <v>1.6872999999999999E-2</v>
      </c>
      <c r="G1121" s="51">
        <v>1.4036E-2</v>
      </c>
      <c r="H1121" s="51">
        <v>1.3585E-2</v>
      </c>
      <c r="I1121" s="51">
        <v>1.3469999999999999E-2</v>
      </c>
      <c r="J1121" s="51">
        <v>1.529E-2</v>
      </c>
      <c r="K1121" s="51">
        <v>1.4432E-2</v>
      </c>
      <c r="L1121" s="51">
        <v>2.0150999999999999E-2</v>
      </c>
      <c r="M1121" s="51">
        <v>1.3585E-2</v>
      </c>
      <c r="N1121" s="51">
        <v>2.777E-2</v>
      </c>
      <c r="O1121" s="52">
        <v>136.839</v>
      </c>
      <c r="P1121" s="50">
        <v>1220</v>
      </c>
      <c r="Q1121" s="52">
        <v>2330.46</v>
      </c>
      <c r="R1121" s="50">
        <v>6234.4000000000005</v>
      </c>
      <c r="S1121" s="30">
        <v>99.019000000000005</v>
      </c>
      <c r="T1121" s="50">
        <v>7.1482999999999999</v>
      </c>
      <c r="U1121" s="50">
        <v>7.1482999999999999</v>
      </c>
      <c r="V1121" s="50" t="s">
        <v>379</v>
      </c>
      <c r="W1121" s="22" t="s">
        <v>379</v>
      </c>
      <c r="X1121" s="22" t="s">
        <v>379</v>
      </c>
    </row>
    <row r="1122" spans="1:24" ht="18.75" customHeight="1">
      <c r="A1122" s="175">
        <v>43741</v>
      </c>
      <c r="B1122" s="50">
        <v>174.9545</v>
      </c>
      <c r="C1122" s="50">
        <v>237.12180000000001</v>
      </c>
      <c r="D1122" s="50">
        <v>79.531000000000006</v>
      </c>
      <c r="E1122" s="50">
        <v>19.12</v>
      </c>
      <c r="F1122" s="51">
        <v>1.6900999999999999E-2</v>
      </c>
      <c r="G1122" s="51">
        <v>1.3901E-2</v>
      </c>
      <c r="H1122" s="51">
        <v>1.3453E-2</v>
      </c>
      <c r="I1122" s="51">
        <v>1.3473000000000001E-2</v>
      </c>
      <c r="J1122" s="51">
        <v>1.5341E-2</v>
      </c>
      <c r="K1122" s="51">
        <v>1.4481000000000001E-2</v>
      </c>
      <c r="L1122" s="51">
        <v>2.0320999999999999E-2</v>
      </c>
      <c r="M1122" s="51">
        <v>1.3453E-2</v>
      </c>
      <c r="N1122" s="51">
        <v>2.777E-2</v>
      </c>
      <c r="O1122" s="52">
        <v>136.8237</v>
      </c>
      <c r="P1122" s="50">
        <v>1220</v>
      </c>
      <c r="Q1122" s="52">
        <v>2330.46</v>
      </c>
      <c r="R1122" s="50">
        <v>6234.4000000000005</v>
      </c>
      <c r="S1122" s="30">
        <v>99.128</v>
      </c>
      <c r="T1122" s="50">
        <v>7.1482999999999999</v>
      </c>
      <c r="U1122" s="50">
        <v>7.1470000000000002</v>
      </c>
      <c r="V1122" s="50" t="s">
        <v>379</v>
      </c>
      <c r="W1122" s="22" t="s">
        <v>379</v>
      </c>
      <c r="X1122" s="22" t="s">
        <v>379</v>
      </c>
    </row>
    <row r="1123" spans="1:24" ht="18.75" customHeight="1">
      <c r="A1123" s="175">
        <v>43740</v>
      </c>
      <c r="B1123" s="50">
        <v>174.47120000000001</v>
      </c>
      <c r="C1123" s="50">
        <v>236.97640000000001</v>
      </c>
      <c r="D1123" s="50">
        <v>78.406000000000006</v>
      </c>
      <c r="E1123" s="50">
        <v>20.56</v>
      </c>
      <c r="F1123" s="51">
        <v>1.7387E-2</v>
      </c>
      <c r="G1123" s="51">
        <v>1.478E-2</v>
      </c>
      <c r="H1123" s="51">
        <v>1.4321E-2</v>
      </c>
      <c r="I1123" s="51">
        <v>1.4316000000000001E-2</v>
      </c>
      <c r="J1123" s="51">
        <v>1.5991999999999999E-2</v>
      </c>
      <c r="K1123" s="51">
        <v>1.5233E-2</v>
      </c>
      <c r="L1123" s="51">
        <v>2.0875999999999999E-2</v>
      </c>
      <c r="M1123" s="51">
        <v>1.4321E-2</v>
      </c>
      <c r="N1123" s="51">
        <v>2.777E-2</v>
      </c>
      <c r="O1123" s="52">
        <v>136.8081</v>
      </c>
      <c r="P1123" s="50">
        <v>1220</v>
      </c>
      <c r="Q1123" s="52">
        <v>2330.46</v>
      </c>
      <c r="R1123" s="50">
        <v>6234.4000000000005</v>
      </c>
      <c r="S1123" s="30">
        <v>99.376999999999995</v>
      </c>
      <c r="T1123" s="50">
        <v>7.1482999999999999</v>
      </c>
      <c r="U1123" s="50">
        <v>7.1413000000000002</v>
      </c>
      <c r="V1123" s="50" t="s">
        <v>379</v>
      </c>
      <c r="W1123" s="22" t="s">
        <v>379</v>
      </c>
      <c r="X1123" s="22" t="s">
        <v>379</v>
      </c>
    </row>
    <row r="1124" spans="1:24" ht="18.75" customHeight="1">
      <c r="A1124" s="175">
        <v>43739</v>
      </c>
      <c r="B1124" s="50">
        <v>174.22499999999999</v>
      </c>
      <c r="C1124" s="50">
        <v>236.7123</v>
      </c>
      <c r="D1124" s="50">
        <v>76.427000000000007</v>
      </c>
      <c r="E1124" s="50">
        <v>18.559999999999999</v>
      </c>
      <c r="F1124" s="51">
        <v>1.7618000000000002E-2</v>
      </c>
      <c r="G1124" s="51">
        <v>1.5459000000000001E-2</v>
      </c>
      <c r="H1124" s="51">
        <v>1.4918000000000001E-2</v>
      </c>
      <c r="I1124" s="51">
        <v>1.4902E-2</v>
      </c>
      <c r="J1124" s="51">
        <v>1.6352999999999999E-2</v>
      </c>
      <c r="K1124" s="51">
        <v>1.5705E-2</v>
      </c>
      <c r="L1124" s="51">
        <v>2.0924999999999999E-2</v>
      </c>
      <c r="M1124" s="51">
        <v>1.4918000000000001E-2</v>
      </c>
      <c r="N1124" s="51">
        <v>2.777E-2</v>
      </c>
      <c r="O1124" s="52">
        <v>136.792</v>
      </c>
      <c r="P1124" s="50">
        <v>1150</v>
      </c>
      <c r="Q1124" s="52">
        <v>2327.19</v>
      </c>
      <c r="R1124" s="50">
        <v>6441.5</v>
      </c>
      <c r="S1124" s="30">
        <v>99.108999999999995</v>
      </c>
      <c r="T1124" s="50">
        <v>7.1227999999999998</v>
      </c>
      <c r="U1124" s="50">
        <v>7.1382000000000003</v>
      </c>
      <c r="V1124" s="50" t="s">
        <v>379</v>
      </c>
      <c r="W1124" s="22" t="s">
        <v>379</v>
      </c>
      <c r="X1124" s="22" t="s">
        <v>379</v>
      </c>
    </row>
    <row r="1125" spans="1:24" ht="18.75" customHeight="1">
      <c r="A1125" s="175">
        <v>43738</v>
      </c>
      <c r="B1125" s="50">
        <v>173.94909999999999</v>
      </c>
      <c r="C1125" s="50">
        <v>236.70140000000001</v>
      </c>
      <c r="D1125" s="50">
        <v>76.427000000000007</v>
      </c>
      <c r="E1125" s="50">
        <v>16.239999999999998</v>
      </c>
      <c r="F1125" s="51">
        <v>1.8071E-2</v>
      </c>
      <c r="G1125" s="51">
        <v>1.6216999999999999E-2</v>
      </c>
      <c r="H1125" s="51">
        <v>1.5596E-2</v>
      </c>
      <c r="I1125" s="51">
        <v>1.5440000000000001E-2</v>
      </c>
      <c r="J1125" s="51">
        <v>1.6646000000000001E-2</v>
      </c>
      <c r="K1125" s="51">
        <v>1.6131E-2</v>
      </c>
      <c r="L1125" s="51">
        <v>2.1104999999999999E-2</v>
      </c>
      <c r="M1125" s="51">
        <v>1.5596E-2</v>
      </c>
      <c r="N1125" s="51">
        <v>2.777E-2</v>
      </c>
      <c r="O1125" s="52">
        <v>136.7747</v>
      </c>
      <c r="P1125" s="50">
        <v>1150</v>
      </c>
      <c r="Q1125" s="52">
        <v>2327.19</v>
      </c>
      <c r="R1125" s="50">
        <v>6441.5</v>
      </c>
      <c r="S1125" s="30">
        <v>99.132000000000005</v>
      </c>
      <c r="T1125" s="50">
        <v>7.1326000000000001</v>
      </c>
      <c r="U1125" s="50">
        <v>7.1245000000000003</v>
      </c>
      <c r="V1125" s="50" t="s">
        <v>379</v>
      </c>
      <c r="W1125" s="22" t="s">
        <v>379</v>
      </c>
      <c r="X1125" s="22" t="s">
        <v>379</v>
      </c>
    </row>
    <row r="1126" spans="1:24" ht="18.75" customHeight="1">
      <c r="A1126" s="175">
        <v>43735</v>
      </c>
      <c r="B1126" s="50">
        <v>173.91569999999999</v>
      </c>
      <c r="C1126" s="50">
        <v>236.78569999999999</v>
      </c>
      <c r="D1126" s="50">
        <v>76.427000000000007</v>
      </c>
      <c r="E1126" s="50">
        <v>17.22</v>
      </c>
      <c r="F1126" s="51">
        <v>1.779E-2</v>
      </c>
      <c r="G1126" s="51">
        <v>1.6315E-2</v>
      </c>
      <c r="H1126" s="51">
        <v>1.5731999999999999E-2</v>
      </c>
      <c r="I1126" s="51">
        <v>1.562E-2</v>
      </c>
      <c r="J1126" s="51">
        <v>1.6801E-2</v>
      </c>
      <c r="K1126" s="51">
        <v>1.6226000000000001E-2</v>
      </c>
      <c r="L1126" s="51">
        <v>2.1285999999999999E-2</v>
      </c>
      <c r="M1126" s="51">
        <v>1.5731999999999999E-2</v>
      </c>
      <c r="N1126" s="51">
        <v>2.7609999999999999E-2</v>
      </c>
      <c r="O1126" s="52">
        <v>136.74260000000001</v>
      </c>
      <c r="P1126" s="50">
        <v>1150</v>
      </c>
      <c r="Q1126" s="52">
        <v>2327.19</v>
      </c>
      <c r="R1126" s="50">
        <v>6441.5</v>
      </c>
      <c r="S1126" s="30">
        <v>99.037000000000006</v>
      </c>
      <c r="T1126" s="50">
        <v>7.1315</v>
      </c>
      <c r="U1126" s="50">
        <v>7.1272000000000002</v>
      </c>
      <c r="V1126" s="50" t="s">
        <v>379</v>
      </c>
      <c r="W1126" s="22" t="s">
        <v>379</v>
      </c>
      <c r="X1126" s="22" t="s">
        <v>379</v>
      </c>
    </row>
    <row r="1127" spans="1:24" ht="18.75" customHeight="1">
      <c r="A1127" s="175">
        <v>43734</v>
      </c>
      <c r="B1127" s="50">
        <v>173.82409999999999</v>
      </c>
      <c r="C1127" s="50">
        <v>236.9469</v>
      </c>
      <c r="D1127" s="50">
        <v>75.75</v>
      </c>
      <c r="E1127" s="50">
        <v>16.07</v>
      </c>
      <c r="F1127" s="51">
        <v>1.8023999999999998E-2</v>
      </c>
      <c r="G1127" s="51">
        <v>1.6555E-2</v>
      </c>
      <c r="H1127" s="51">
        <v>1.5918999999999999E-2</v>
      </c>
      <c r="I1127" s="51">
        <v>1.5799000000000001E-2</v>
      </c>
      <c r="J1127" s="51">
        <v>1.6920999999999999E-2</v>
      </c>
      <c r="K1127" s="51">
        <v>1.6336E-2</v>
      </c>
      <c r="L1127" s="51">
        <v>2.1419000000000001E-2</v>
      </c>
      <c r="M1127" s="51">
        <v>1.5918999999999999E-2</v>
      </c>
      <c r="N1127" s="51">
        <v>2.751E-2</v>
      </c>
      <c r="O1127" s="52">
        <v>136.726</v>
      </c>
      <c r="P1127" s="50">
        <v>1150</v>
      </c>
      <c r="Q1127" s="52">
        <v>2327.19</v>
      </c>
      <c r="R1127" s="50">
        <v>6441.5</v>
      </c>
      <c r="S1127" s="30">
        <v>98.337000000000003</v>
      </c>
      <c r="T1127" s="50">
        <v>7.1163999999999996</v>
      </c>
      <c r="U1127" s="50">
        <v>7.1060999999999996</v>
      </c>
      <c r="V1127" s="50" t="s">
        <v>379</v>
      </c>
      <c r="W1127" s="22" t="s">
        <v>379</v>
      </c>
      <c r="X1127" s="22" t="s">
        <v>379</v>
      </c>
    </row>
    <row r="1128" spans="1:24" ht="18.75" customHeight="1">
      <c r="A1128" s="175">
        <v>43733</v>
      </c>
      <c r="B1128" s="50">
        <v>173.50319999999999</v>
      </c>
      <c r="C1128" s="50">
        <v>237.04640000000001</v>
      </c>
      <c r="D1128" s="50">
        <v>76.438000000000002</v>
      </c>
      <c r="E1128" s="50">
        <v>15.96</v>
      </c>
      <c r="F1128" s="51">
        <v>1.882E-2</v>
      </c>
      <c r="G1128" s="51">
        <v>1.6795000000000001E-2</v>
      </c>
      <c r="H1128" s="51">
        <v>1.6163E-2</v>
      </c>
      <c r="I1128" s="51">
        <v>1.6074000000000001E-2</v>
      </c>
      <c r="J1128" s="51">
        <v>1.7371999999999999E-2</v>
      </c>
      <c r="K1128" s="51">
        <v>1.6722999999999998E-2</v>
      </c>
      <c r="L1128" s="51">
        <v>2.1863E-2</v>
      </c>
      <c r="M1128" s="51">
        <v>1.6163E-2</v>
      </c>
      <c r="N1128" s="51">
        <v>2.75E-2</v>
      </c>
      <c r="O1128" s="52">
        <v>136.7432</v>
      </c>
      <c r="P1128" s="50">
        <v>1150</v>
      </c>
      <c r="Q1128" s="52">
        <v>2327.19</v>
      </c>
      <c r="R1128" s="50">
        <v>6441.5</v>
      </c>
      <c r="S1128" s="30">
        <v>98.599000000000004</v>
      </c>
      <c r="T1128" s="50">
        <v>7.1180000000000003</v>
      </c>
      <c r="U1128" s="50">
        <v>7.1097999999999999</v>
      </c>
      <c r="V1128" s="50" t="s">
        <v>379</v>
      </c>
      <c r="W1128" s="22" t="s">
        <v>379</v>
      </c>
      <c r="X1128" s="22" t="s">
        <v>379</v>
      </c>
    </row>
    <row r="1129" spans="1:24" ht="18.75" customHeight="1">
      <c r="A1129" s="175">
        <v>43732</v>
      </c>
      <c r="B1129" s="50">
        <v>174.22749999999999</v>
      </c>
      <c r="C1129" s="50">
        <v>237.00069999999999</v>
      </c>
      <c r="D1129" s="50">
        <v>73.438000000000002</v>
      </c>
      <c r="E1129" s="50">
        <v>17.05</v>
      </c>
      <c r="F1129" s="51">
        <v>1.9026000000000001E-2</v>
      </c>
      <c r="G1129" s="51">
        <v>1.6256E-2</v>
      </c>
      <c r="H1129" s="51">
        <v>1.5485000000000001E-2</v>
      </c>
      <c r="I1129" s="51">
        <v>1.5273E-2</v>
      </c>
      <c r="J1129" s="51">
        <v>1.6455999999999998E-2</v>
      </c>
      <c r="K1129" s="51">
        <v>1.5876000000000001E-2</v>
      </c>
      <c r="L1129" s="51">
        <v>2.1035999999999999E-2</v>
      </c>
      <c r="M1129" s="51">
        <v>1.5485000000000001E-2</v>
      </c>
      <c r="N1129" s="51">
        <v>2.7480000000000001E-2</v>
      </c>
      <c r="O1129" s="52">
        <v>136.68219999999999</v>
      </c>
      <c r="P1129" s="50">
        <v>1150</v>
      </c>
      <c r="Q1129" s="52">
        <v>2327.19</v>
      </c>
      <c r="R1129" s="50">
        <v>6441.5</v>
      </c>
      <c r="S1129" s="30">
        <v>98.513000000000005</v>
      </c>
      <c r="T1129" s="50">
        <v>7.0915999999999997</v>
      </c>
      <c r="U1129" s="50">
        <v>7.1242999999999999</v>
      </c>
      <c r="V1129" s="50" t="s">
        <v>379</v>
      </c>
      <c r="W1129" s="22" t="s">
        <v>379</v>
      </c>
      <c r="X1129" s="22" t="s">
        <v>379</v>
      </c>
    </row>
    <row r="1130" spans="1:24" ht="18.75" customHeight="1">
      <c r="A1130" s="175">
        <v>43731</v>
      </c>
      <c r="B1130" s="50">
        <v>173.726</v>
      </c>
      <c r="C1130" s="50">
        <v>237.15809999999999</v>
      </c>
      <c r="D1130" s="50">
        <v>73.438000000000002</v>
      </c>
      <c r="E1130" s="50">
        <v>14.91</v>
      </c>
      <c r="F1130" s="51">
        <v>1.8891999999999999E-2</v>
      </c>
      <c r="G1130" s="51">
        <v>1.6812000000000001E-2</v>
      </c>
      <c r="H1130" s="51">
        <v>1.6160999999999998E-2</v>
      </c>
      <c r="I1130" s="51">
        <v>1.6021000000000001E-2</v>
      </c>
      <c r="J1130" s="51">
        <v>1.7267000000000001E-2</v>
      </c>
      <c r="K1130" s="51">
        <v>1.6648E-2</v>
      </c>
      <c r="L1130" s="51">
        <v>2.1728999999999998E-2</v>
      </c>
      <c r="M1130" s="51">
        <v>1.6160999999999998E-2</v>
      </c>
      <c r="N1130" s="51">
        <v>2.7490000000000001E-2</v>
      </c>
      <c r="O1130" s="52">
        <v>136.66130000000001</v>
      </c>
      <c r="P1130" s="50">
        <v>1150</v>
      </c>
      <c r="Q1130" s="52">
        <v>2327.19</v>
      </c>
      <c r="R1130" s="50">
        <v>6441.5</v>
      </c>
      <c r="S1130" s="30">
        <v>98.272000000000006</v>
      </c>
      <c r="T1130" s="50">
        <v>7.0964999999999998</v>
      </c>
      <c r="U1130" s="50">
        <v>7.1028000000000002</v>
      </c>
      <c r="V1130" s="50" t="s">
        <v>379</v>
      </c>
      <c r="W1130" s="22" t="s">
        <v>379</v>
      </c>
      <c r="X1130" s="22" t="s">
        <v>379</v>
      </c>
    </row>
    <row r="1131" spans="1:24" ht="18.75" customHeight="1">
      <c r="A1131" s="175">
        <v>43728</v>
      </c>
      <c r="B1131" s="50">
        <v>173.3622</v>
      </c>
      <c r="C1131" s="50">
        <v>237.17740000000001</v>
      </c>
      <c r="D1131" s="50">
        <v>52.030999999999999</v>
      </c>
      <c r="E1131" s="50">
        <v>15.32</v>
      </c>
      <c r="F1131" s="51">
        <v>1.8970000000000001E-2</v>
      </c>
      <c r="G1131" s="51">
        <v>1.6830000000000001E-2</v>
      </c>
      <c r="H1131" s="51">
        <v>1.6160000000000001E-2</v>
      </c>
      <c r="I1131" s="51">
        <v>1.6001999999999999E-2</v>
      </c>
      <c r="J1131" s="51">
        <v>1.7215000000000001E-2</v>
      </c>
      <c r="K1131" s="51">
        <v>1.6695000000000002E-2</v>
      </c>
      <c r="L1131" s="51">
        <v>2.1616E-2</v>
      </c>
      <c r="M1131" s="51">
        <v>1.6160000000000001E-2</v>
      </c>
      <c r="N1131" s="51">
        <v>2.75E-2</v>
      </c>
      <c r="O1131" s="52">
        <v>136.6782</v>
      </c>
      <c r="P1131" s="50">
        <v>1150</v>
      </c>
      <c r="Q1131" s="52">
        <v>2327.19</v>
      </c>
      <c r="R1131" s="50">
        <v>6441.5</v>
      </c>
      <c r="S1131" s="30">
        <v>98.561000000000007</v>
      </c>
      <c r="T1131" s="50">
        <v>7.0860000000000003</v>
      </c>
      <c r="U1131" s="50">
        <v>7.0833000000000004</v>
      </c>
      <c r="V1131" s="50" t="s">
        <v>379</v>
      </c>
      <c r="W1131" s="22" t="s">
        <v>379</v>
      </c>
      <c r="X1131" s="22" t="s">
        <v>379</v>
      </c>
    </row>
    <row r="1132" spans="1:24" ht="18.75" customHeight="1">
      <c r="A1132" s="175">
        <v>43727</v>
      </c>
      <c r="B1132" s="50">
        <v>173.19669999999999</v>
      </c>
      <c r="C1132" s="50">
        <v>237.05879999999999</v>
      </c>
      <c r="D1132" s="50">
        <v>57.844000000000001</v>
      </c>
      <c r="E1132" s="50">
        <v>14.05</v>
      </c>
      <c r="F1132" s="51">
        <v>1.9178000000000001E-2</v>
      </c>
      <c r="G1132" s="51">
        <v>1.7378000000000001E-2</v>
      </c>
      <c r="H1132" s="51">
        <v>1.6858000000000001E-2</v>
      </c>
      <c r="I1132" s="51">
        <v>1.6597000000000001E-2</v>
      </c>
      <c r="J1132" s="51">
        <v>1.7840000000000002E-2</v>
      </c>
      <c r="K1132" s="51">
        <v>1.7322000000000001E-2</v>
      </c>
      <c r="L1132" s="51">
        <v>2.2277000000000002E-2</v>
      </c>
      <c r="M1132" s="51">
        <v>1.6858000000000001E-2</v>
      </c>
      <c r="N1132" s="51">
        <v>2.7490000000000001E-2</v>
      </c>
      <c r="O1132" s="52">
        <v>136.6585</v>
      </c>
      <c r="P1132" s="50">
        <v>1150</v>
      </c>
      <c r="Q1132" s="52">
        <v>2327.19</v>
      </c>
      <c r="R1132" s="50">
        <v>6441.5</v>
      </c>
      <c r="S1132" s="30">
        <v>98.260999999999996</v>
      </c>
      <c r="T1132" s="50">
        <v>7.0922000000000001</v>
      </c>
      <c r="U1132" s="50">
        <v>7.0857999999999999</v>
      </c>
      <c r="V1132" s="50" t="s">
        <v>379</v>
      </c>
      <c r="W1132" s="22" t="s">
        <v>379</v>
      </c>
      <c r="X1132" s="22" t="s">
        <v>379</v>
      </c>
    </row>
    <row r="1133" spans="1:24" ht="18.75" customHeight="1">
      <c r="A1133" s="175">
        <v>43726</v>
      </c>
      <c r="B1133" s="50">
        <v>173.02950000000001</v>
      </c>
      <c r="C1133" s="50">
        <v>237.6028</v>
      </c>
      <c r="D1133" s="50">
        <v>57.844000000000001</v>
      </c>
      <c r="E1133" s="50">
        <v>13.95</v>
      </c>
      <c r="F1133" s="51">
        <v>1.9307000000000001E-2</v>
      </c>
      <c r="G1133" s="51">
        <v>1.7621000000000001E-2</v>
      </c>
      <c r="H1133" s="51">
        <v>1.7045999999999999E-2</v>
      </c>
      <c r="I1133" s="51">
        <v>1.6761999999999999E-2</v>
      </c>
      <c r="J1133" s="51">
        <v>1.7961000000000001E-2</v>
      </c>
      <c r="K1133" s="51">
        <v>1.7538999999999999E-2</v>
      </c>
      <c r="L1133" s="51">
        <v>2.2419999999999999E-2</v>
      </c>
      <c r="M1133" s="51">
        <v>1.7045999999999999E-2</v>
      </c>
      <c r="N1133" s="51">
        <v>2.75E-2</v>
      </c>
      <c r="O1133" s="52">
        <v>136.6465</v>
      </c>
      <c r="P1133" s="50">
        <v>1150</v>
      </c>
      <c r="Q1133" s="52">
        <v>2327.19</v>
      </c>
      <c r="R1133" s="50">
        <v>6441.5</v>
      </c>
      <c r="S1133" s="30">
        <v>98.61</v>
      </c>
      <c r="T1133" s="50">
        <v>7.0673000000000004</v>
      </c>
      <c r="U1133" s="50">
        <v>7.0621</v>
      </c>
      <c r="V1133" s="50" t="s">
        <v>379</v>
      </c>
      <c r="W1133" s="22" t="s">
        <v>379</v>
      </c>
      <c r="X1133" s="22" t="s">
        <v>379</v>
      </c>
    </row>
    <row r="1134" spans="1:24" ht="18.75" customHeight="1">
      <c r="A1134" s="175">
        <v>43725</v>
      </c>
      <c r="B1134" s="50">
        <v>172.80340000000001</v>
      </c>
      <c r="C1134" s="50">
        <v>237.60419999999999</v>
      </c>
      <c r="D1134" s="50">
        <v>57.844000000000001</v>
      </c>
      <c r="E1134" s="50">
        <v>14.44</v>
      </c>
      <c r="F1134" s="51">
        <v>1.9719E-2</v>
      </c>
      <c r="G1134" s="51">
        <v>1.7247999999999999E-2</v>
      </c>
      <c r="H1134" s="51">
        <v>1.6801E-2</v>
      </c>
      <c r="I1134" s="51">
        <v>1.6576E-2</v>
      </c>
      <c r="J1134" s="51">
        <v>1.8013000000000001E-2</v>
      </c>
      <c r="K1134" s="51">
        <v>1.7416000000000001E-2</v>
      </c>
      <c r="L1134" s="51">
        <v>2.2679999999999999E-2</v>
      </c>
      <c r="M1134" s="51">
        <v>1.6801E-2</v>
      </c>
      <c r="N1134" s="51">
        <v>2.7490000000000001E-2</v>
      </c>
      <c r="O1134" s="52">
        <v>136.61150000000001</v>
      </c>
      <c r="P1134" s="50">
        <v>1150</v>
      </c>
      <c r="Q1134" s="52">
        <v>2327.19</v>
      </c>
      <c r="R1134" s="50">
        <v>6441.5</v>
      </c>
      <c r="S1134" s="30">
        <v>98.257000000000005</v>
      </c>
      <c r="T1134" s="50">
        <v>7.0792999999999999</v>
      </c>
      <c r="U1134" s="50">
        <v>7.0467000000000004</v>
      </c>
      <c r="V1134" s="50" t="s">
        <v>379</v>
      </c>
      <c r="W1134" s="22" t="s">
        <v>379</v>
      </c>
      <c r="X1134" s="22" t="s">
        <v>379</v>
      </c>
    </row>
    <row r="1135" spans="1:24" ht="18.75" customHeight="1">
      <c r="A1135" s="175">
        <v>43724</v>
      </c>
      <c r="B1135" s="50">
        <v>172.518</v>
      </c>
      <c r="C1135" s="50">
        <v>237.3997</v>
      </c>
      <c r="D1135" s="50">
        <v>57.844000000000001</v>
      </c>
      <c r="E1135" s="50">
        <v>14.67</v>
      </c>
      <c r="F1135" s="51">
        <v>1.9764E-2</v>
      </c>
      <c r="G1135" s="51">
        <v>1.7593000000000001E-2</v>
      </c>
      <c r="H1135" s="51">
        <v>1.7177000000000001E-2</v>
      </c>
      <c r="I1135" s="51">
        <v>1.6990999999999999E-2</v>
      </c>
      <c r="J1135" s="51">
        <v>1.8467000000000001E-2</v>
      </c>
      <c r="K1135" s="51">
        <v>1.7804E-2</v>
      </c>
      <c r="L1135" s="51">
        <v>2.3182999999999999E-2</v>
      </c>
      <c r="M1135" s="51">
        <v>1.7177000000000001E-2</v>
      </c>
      <c r="N1135" s="51">
        <v>2.7490000000000001E-2</v>
      </c>
      <c r="O1135" s="52">
        <v>136.596</v>
      </c>
      <c r="P1135" s="50">
        <v>1150</v>
      </c>
      <c r="Q1135" s="52">
        <v>2327.19</v>
      </c>
      <c r="R1135" s="50">
        <v>6441.5</v>
      </c>
      <c r="S1135" s="30">
        <v>98.308999999999997</v>
      </c>
      <c r="T1135" s="50">
        <v>7.0792999999999999</v>
      </c>
      <c r="U1135" s="50">
        <v>7.0685000000000002</v>
      </c>
      <c r="V1135" s="50" t="s">
        <v>379</v>
      </c>
      <c r="W1135" s="22" t="s">
        <v>379</v>
      </c>
      <c r="X1135" s="22" t="s">
        <v>379</v>
      </c>
    </row>
    <row r="1136" spans="1:24" ht="18.75" customHeight="1">
      <c r="A1136" s="175">
        <v>43721</v>
      </c>
      <c r="B1136" s="50">
        <v>172.0925</v>
      </c>
      <c r="C1136" s="50">
        <v>237.3784</v>
      </c>
      <c r="D1136" s="50">
        <v>57.844000000000001</v>
      </c>
      <c r="E1136" s="50">
        <v>13.74</v>
      </c>
      <c r="F1136" s="51">
        <v>1.9560000000000001E-2</v>
      </c>
      <c r="G1136" s="51">
        <v>1.7999000000000001E-2</v>
      </c>
      <c r="H1136" s="51">
        <v>1.7579999999999998E-2</v>
      </c>
      <c r="I1136" s="51">
        <v>1.7507000000000002E-2</v>
      </c>
      <c r="J1136" s="51">
        <v>1.8957999999999999E-2</v>
      </c>
      <c r="K1136" s="51">
        <v>1.8315000000000001E-2</v>
      </c>
      <c r="L1136" s="51">
        <v>2.3708E-2</v>
      </c>
      <c r="M1136" s="51">
        <v>1.7579999999999998E-2</v>
      </c>
      <c r="N1136" s="51">
        <v>2.7459999999999998E-2</v>
      </c>
      <c r="O1136" s="52">
        <v>136.5857</v>
      </c>
      <c r="P1136" s="50">
        <v>1150</v>
      </c>
      <c r="Q1136" s="52">
        <v>2327.19</v>
      </c>
      <c r="R1136" s="50">
        <v>6441.5</v>
      </c>
      <c r="S1136" s="30">
        <v>98.644999999999996</v>
      </c>
      <c r="T1136" s="50">
        <v>7.1158000000000001</v>
      </c>
      <c r="U1136" s="50">
        <v>7.1086</v>
      </c>
      <c r="V1136" s="50" t="s">
        <v>379</v>
      </c>
      <c r="W1136" s="22" t="s">
        <v>379</v>
      </c>
      <c r="X1136" s="22" t="s">
        <v>379</v>
      </c>
    </row>
    <row r="1137" spans="1:24" ht="18.75" customHeight="1">
      <c r="A1137" s="175">
        <v>43720</v>
      </c>
      <c r="B1137" s="50">
        <v>172.70529999999999</v>
      </c>
      <c r="C1137" s="50">
        <v>236.95509999999999</v>
      </c>
      <c r="D1137" s="50">
        <v>57.844000000000001</v>
      </c>
      <c r="E1137" s="50">
        <v>14.22</v>
      </c>
      <c r="F1137" s="51">
        <v>1.9511000000000001E-2</v>
      </c>
      <c r="G1137" s="51">
        <v>1.7191999999999999E-2</v>
      </c>
      <c r="H1137" s="51">
        <v>1.6583000000000001E-2</v>
      </c>
      <c r="I1137" s="51">
        <v>1.6348999999999999E-2</v>
      </c>
      <c r="J1137" s="51">
        <v>1.7715000000000002E-2</v>
      </c>
      <c r="K1137" s="51">
        <v>1.7045999999999999E-2</v>
      </c>
      <c r="L1137" s="51">
        <v>2.2557000000000001E-2</v>
      </c>
      <c r="M1137" s="51">
        <v>1.6583000000000001E-2</v>
      </c>
      <c r="N1137" s="51">
        <v>2.7459999999999998E-2</v>
      </c>
      <c r="O1137" s="52">
        <v>136.5795</v>
      </c>
      <c r="P1137" s="50">
        <v>1150</v>
      </c>
      <c r="Q1137" s="52">
        <v>2327.19</v>
      </c>
      <c r="R1137" s="50">
        <v>6441.5</v>
      </c>
      <c r="S1137" s="30">
        <v>98.325999999999993</v>
      </c>
      <c r="T1137" s="50">
        <v>7.1125999999999996</v>
      </c>
      <c r="U1137" s="50">
        <v>7.1093999999999999</v>
      </c>
      <c r="V1137" s="50" t="s">
        <v>379</v>
      </c>
      <c r="W1137" s="22" t="s">
        <v>379</v>
      </c>
      <c r="X1137" s="22" t="s">
        <v>379</v>
      </c>
    </row>
    <row r="1138" spans="1:24" ht="18.75" customHeight="1">
      <c r="A1138" s="175">
        <v>43719</v>
      </c>
      <c r="B1138" s="50">
        <v>172.99090000000001</v>
      </c>
      <c r="C1138" s="50">
        <v>236.31190000000001</v>
      </c>
      <c r="D1138" s="50">
        <v>57.844000000000001</v>
      </c>
      <c r="E1138" s="50">
        <v>14.61</v>
      </c>
      <c r="F1138" s="51">
        <v>1.9435999999999998E-2</v>
      </c>
      <c r="G1138" s="51">
        <v>1.6742E-2</v>
      </c>
      <c r="H1138" s="51">
        <v>1.6126000000000001E-2</v>
      </c>
      <c r="I1138" s="51">
        <v>1.5932000000000002E-2</v>
      </c>
      <c r="J1138" s="51">
        <v>1.7385000000000001E-2</v>
      </c>
      <c r="K1138" s="51">
        <v>1.6730999999999999E-2</v>
      </c>
      <c r="L1138" s="51">
        <v>2.2213E-2</v>
      </c>
      <c r="M1138" s="51">
        <v>1.6126000000000001E-2</v>
      </c>
      <c r="N1138" s="51">
        <v>2.75E-2</v>
      </c>
      <c r="O1138" s="52">
        <v>136.58070000000001</v>
      </c>
      <c r="P1138" s="50">
        <v>1150</v>
      </c>
      <c r="Q1138" s="52">
        <v>2327.19</v>
      </c>
      <c r="R1138" s="50">
        <v>6441.5</v>
      </c>
      <c r="S1138" s="30">
        <v>98.281000000000006</v>
      </c>
      <c r="T1138" s="50">
        <v>7.1219999999999999</v>
      </c>
      <c r="U1138" s="50">
        <v>7.1177999999999999</v>
      </c>
      <c r="V1138" s="50" t="s">
        <v>379</v>
      </c>
      <c r="W1138" s="22" t="s">
        <v>379</v>
      </c>
      <c r="X1138" s="22" t="s">
        <v>379</v>
      </c>
    </row>
    <row r="1139" spans="1:24" ht="18.75" customHeight="1">
      <c r="A1139" s="175">
        <v>43718</v>
      </c>
      <c r="B1139" s="50">
        <v>173.12309999999999</v>
      </c>
      <c r="C1139" s="50">
        <v>236.30019999999999</v>
      </c>
      <c r="D1139" s="50">
        <v>57.844000000000001</v>
      </c>
      <c r="E1139" s="50">
        <v>15.2</v>
      </c>
      <c r="F1139" s="51">
        <v>1.9334E-2</v>
      </c>
      <c r="G1139" s="51">
        <v>1.6760000000000001E-2</v>
      </c>
      <c r="H1139" s="51">
        <v>1.6233999999999998E-2</v>
      </c>
      <c r="I1139" s="51">
        <v>1.5913E-2</v>
      </c>
      <c r="J1139" s="51">
        <v>1.7316000000000002E-2</v>
      </c>
      <c r="K1139" s="51">
        <v>1.6705999999999999E-2</v>
      </c>
      <c r="L1139" s="51">
        <v>2.2162999999999999E-2</v>
      </c>
      <c r="M1139" s="51">
        <v>1.6233999999999998E-2</v>
      </c>
      <c r="N1139" s="51">
        <v>2.7439999999999999E-2</v>
      </c>
      <c r="O1139" s="52">
        <v>136.5213</v>
      </c>
      <c r="P1139" s="50">
        <v>1150</v>
      </c>
      <c r="Q1139" s="52">
        <v>2327.19</v>
      </c>
      <c r="R1139" s="50">
        <v>6441.5</v>
      </c>
      <c r="S1139" s="30">
        <v>98.394000000000005</v>
      </c>
      <c r="T1139" s="50">
        <v>7.1163999999999996</v>
      </c>
      <c r="U1139" s="50">
        <v>7.1063999999999998</v>
      </c>
      <c r="V1139" s="50" t="s">
        <v>379</v>
      </c>
      <c r="W1139" s="22" t="s">
        <v>379</v>
      </c>
      <c r="X1139" s="22" t="s">
        <v>379</v>
      </c>
    </row>
    <row r="1140" spans="1:24" ht="18.75" customHeight="1">
      <c r="A1140" s="175">
        <v>43717</v>
      </c>
      <c r="B1140" s="50">
        <v>173.7081</v>
      </c>
      <c r="C1140" s="50">
        <v>236.09039999999999</v>
      </c>
      <c r="D1140" s="50">
        <v>58.625</v>
      </c>
      <c r="E1140" s="50">
        <v>15.27</v>
      </c>
      <c r="F1140" s="51">
        <v>1.9480000000000001E-2</v>
      </c>
      <c r="G1140" s="51">
        <v>1.5928000000000001E-2</v>
      </c>
      <c r="H1140" s="51">
        <v>1.5327E-2</v>
      </c>
      <c r="I1140" s="51">
        <v>1.4987E-2</v>
      </c>
      <c r="J1140" s="51">
        <v>1.6438000000000001E-2</v>
      </c>
      <c r="K1140" s="51">
        <v>1.5768999999999998E-2</v>
      </c>
      <c r="L1140" s="51">
        <v>2.1281000000000001E-2</v>
      </c>
      <c r="M1140" s="51">
        <v>1.5327E-2</v>
      </c>
      <c r="N1140" s="51">
        <v>2.777E-2</v>
      </c>
      <c r="O1140" s="52">
        <v>136.51329999999999</v>
      </c>
      <c r="P1140" s="50">
        <v>1150</v>
      </c>
      <c r="Q1140" s="52">
        <v>2327.19</v>
      </c>
      <c r="R1140" s="50">
        <v>6441.5</v>
      </c>
      <c r="S1140" s="30">
        <v>98.414000000000001</v>
      </c>
      <c r="T1140" s="50">
        <v>7.1492000000000004</v>
      </c>
      <c r="U1140" s="50">
        <v>7.1378000000000004</v>
      </c>
      <c r="V1140" s="50" t="s">
        <v>379</v>
      </c>
      <c r="W1140" s="22" t="s">
        <v>379</v>
      </c>
      <c r="X1140" s="22" t="s">
        <v>379</v>
      </c>
    </row>
    <row r="1141" spans="1:24" ht="18.75" customHeight="1">
      <c r="A1141" s="175">
        <v>43714</v>
      </c>
      <c r="B1141" s="50">
        <v>174.11709999999999</v>
      </c>
      <c r="C1141" s="50">
        <v>235.37</v>
      </c>
      <c r="D1141" s="50">
        <v>58.625</v>
      </c>
      <c r="E1141" s="50">
        <v>15</v>
      </c>
      <c r="F1141" s="51">
        <v>1.9480999999999998E-2</v>
      </c>
      <c r="G1141" s="51">
        <v>1.5402000000000001E-2</v>
      </c>
      <c r="H1141" s="51">
        <v>1.478E-2</v>
      </c>
      <c r="I1141" s="51">
        <v>1.4328E-2</v>
      </c>
      <c r="J1141" s="51">
        <v>1.5602E-2</v>
      </c>
      <c r="K1141" s="51">
        <v>1.5076000000000001E-2</v>
      </c>
      <c r="L1141" s="51">
        <v>2.0250000000000001E-2</v>
      </c>
      <c r="M1141" s="51">
        <v>1.478E-2</v>
      </c>
      <c r="N1141" s="51">
        <v>2.777E-2</v>
      </c>
      <c r="O1141" s="52">
        <v>136.5008</v>
      </c>
      <c r="P1141" s="50">
        <v>1150</v>
      </c>
      <c r="Q1141" s="52">
        <v>2327.19</v>
      </c>
      <c r="R1141" s="50">
        <v>6441.5</v>
      </c>
      <c r="S1141" s="30">
        <v>98.450999999999993</v>
      </c>
      <c r="T1141" s="50">
        <v>7.1459999999999999</v>
      </c>
      <c r="U1141" s="50">
        <v>7.1471</v>
      </c>
      <c r="V1141" s="50" t="s">
        <v>379</v>
      </c>
      <c r="W1141" s="22" t="s">
        <v>379</v>
      </c>
      <c r="X1141" s="22" t="s">
        <v>379</v>
      </c>
    </row>
    <row r="1142" spans="1:24" ht="18.75" customHeight="1">
      <c r="A1142" s="175">
        <v>43713</v>
      </c>
      <c r="B1142" s="50">
        <v>173.88890000000001</v>
      </c>
      <c r="C1142" s="50">
        <v>235.15209999999999</v>
      </c>
      <c r="D1142" s="50">
        <v>59.180999999999997</v>
      </c>
      <c r="E1142" s="50">
        <v>16.27</v>
      </c>
      <c r="F1142" s="51">
        <v>1.9508999999999999E-2</v>
      </c>
      <c r="G1142" s="51">
        <v>1.5259999999999999E-2</v>
      </c>
      <c r="H1142" s="51">
        <v>1.4590000000000001E-2</v>
      </c>
      <c r="I1142" s="51">
        <v>1.426E-2</v>
      </c>
      <c r="J1142" s="51">
        <v>1.5585999999999999E-2</v>
      </c>
      <c r="K1142" s="51">
        <v>1.5027E-2</v>
      </c>
      <c r="L1142" s="51">
        <v>2.0494999999999999E-2</v>
      </c>
      <c r="M1142" s="51">
        <v>1.4590000000000001E-2</v>
      </c>
      <c r="N1142" s="51">
        <v>2.7779999999999999E-2</v>
      </c>
      <c r="O1142" s="52">
        <v>136.45240000000001</v>
      </c>
      <c r="P1142" s="50">
        <v>1150</v>
      </c>
      <c r="Q1142" s="52">
        <v>2327.19</v>
      </c>
      <c r="R1142" s="50">
        <v>6441.5</v>
      </c>
      <c r="S1142" s="30">
        <v>99</v>
      </c>
      <c r="T1142" s="50">
        <v>7.1788999999999996</v>
      </c>
      <c r="U1142" s="50">
        <v>7.1779999999999999</v>
      </c>
      <c r="V1142" s="50" t="s">
        <v>379</v>
      </c>
      <c r="W1142" s="22" t="s">
        <v>379</v>
      </c>
      <c r="X1142" s="22" t="s">
        <v>379</v>
      </c>
    </row>
    <row r="1143" spans="1:24" ht="18.75" customHeight="1">
      <c r="A1143" s="175">
        <v>43712</v>
      </c>
      <c r="B1143" s="50">
        <v>174.67429999999999</v>
      </c>
      <c r="C1143" s="50">
        <v>235.20310000000001</v>
      </c>
      <c r="D1143" s="50">
        <v>62.084000000000003</v>
      </c>
      <c r="E1143" s="50">
        <v>17.329999999999998</v>
      </c>
      <c r="F1143" s="51">
        <v>1.9434E-2</v>
      </c>
      <c r="G1143" s="51">
        <v>1.4319E-2</v>
      </c>
      <c r="H1143" s="51">
        <v>1.3559E-2</v>
      </c>
      <c r="I1143" s="51">
        <v>1.3181999999999999E-2</v>
      </c>
      <c r="J1143" s="51">
        <v>1.4657E-2</v>
      </c>
      <c r="K1143" s="51">
        <v>1.3962E-2</v>
      </c>
      <c r="L1143" s="51">
        <v>1.9699000000000001E-2</v>
      </c>
      <c r="M1143" s="51">
        <v>1.3559E-2</v>
      </c>
      <c r="N1143" s="51">
        <v>2.8199999999999999E-2</v>
      </c>
      <c r="O1143" s="52">
        <v>136.43469999999999</v>
      </c>
      <c r="P1143" s="50">
        <v>1150</v>
      </c>
      <c r="Q1143" s="52">
        <v>2327.19</v>
      </c>
      <c r="R1143" s="50">
        <v>6441.5</v>
      </c>
      <c r="S1143" s="30">
        <v>98.915999999999997</v>
      </c>
      <c r="T1143" s="50">
        <v>7.1719999999999997</v>
      </c>
      <c r="U1143" s="50">
        <v>7.194</v>
      </c>
      <c r="V1143" s="50" t="s">
        <v>379</v>
      </c>
      <c r="W1143" s="22" t="s">
        <v>379</v>
      </c>
      <c r="X1143" s="22" t="s">
        <v>379</v>
      </c>
    </row>
    <row r="1144" spans="1:24" ht="18.75" customHeight="1">
      <c r="A1144" s="175">
        <v>43711</v>
      </c>
      <c r="B1144" s="50">
        <v>174.57079999999999</v>
      </c>
      <c r="C1144" s="50">
        <v>235.58760000000001</v>
      </c>
      <c r="D1144" s="50">
        <v>64.290000000000006</v>
      </c>
      <c r="E1144" s="50">
        <v>19.66</v>
      </c>
      <c r="F1144" s="51">
        <v>1.9507E-2</v>
      </c>
      <c r="G1144" s="51">
        <v>1.452E-2</v>
      </c>
      <c r="H1144" s="51">
        <v>1.3723000000000001E-2</v>
      </c>
      <c r="I1144" s="51">
        <v>1.3295E-2</v>
      </c>
      <c r="J1144" s="51">
        <v>1.4572999999999999E-2</v>
      </c>
      <c r="K1144" s="51">
        <v>1.3984999999999999E-2</v>
      </c>
      <c r="L1144" s="51">
        <v>1.9526000000000002E-2</v>
      </c>
      <c r="M1144" s="51">
        <v>1.3723000000000001E-2</v>
      </c>
      <c r="N1144" s="51">
        <v>2.826E-2</v>
      </c>
      <c r="O1144" s="52">
        <v>136.411</v>
      </c>
      <c r="P1144" s="50">
        <v>1150</v>
      </c>
      <c r="Q1144" s="52">
        <v>2325.86</v>
      </c>
      <c r="R1144" s="50">
        <v>6160.2999999999993</v>
      </c>
      <c r="S1144" s="30">
        <v>98.915999999999997</v>
      </c>
      <c r="T1144" s="50">
        <v>7.1559999999999997</v>
      </c>
      <c r="U1144" s="50">
        <v>7.1623000000000001</v>
      </c>
      <c r="V1144" s="50" t="s">
        <v>379</v>
      </c>
      <c r="W1144" s="22" t="s">
        <v>379</v>
      </c>
      <c r="X1144" s="22" t="s">
        <v>379</v>
      </c>
    </row>
    <row r="1145" spans="1:24" ht="18.75" customHeight="1">
      <c r="A1145" s="175">
        <v>43710</v>
      </c>
      <c r="B1145" s="50">
        <v>174.27969999999999</v>
      </c>
      <c r="C1145" s="50">
        <v>235.7621</v>
      </c>
      <c r="D1145" s="50">
        <v>64.203000000000003</v>
      </c>
      <c r="E1145" s="50">
        <v>18.98</v>
      </c>
      <c r="F1145" s="51">
        <v>1.9765000000000001E-2</v>
      </c>
      <c r="G1145" s="51">
        <v>1.504E-2</v>
      </c>
      <c r="H1145" s="51">
        <v>1.4265999999999999E-2</v>
      </c>
      <c r="I1145" s="51">
        <v>1.3865000000000001E-2</v>
      </c>
      <c r="J1145" s="51">
        <v>1.4961E-2</v>
      </c>
      <c r="K1145" s="51">
        <v>1.4505000000000001E-2</v>
      </c>
      <c r="L1145" s="51">
        <v>1.9626000000000001E-2</v>
      </c>
      <c r="M1145" s="51">
        <v>1.4265999999999999E-2</v>
      </c>
      <c r="N1145" s="51">
        <v>2.8029999999999999E-2</v>
      </c>
      <c r="O1145" s="52">
        <v>136.37440000000001</v>
      </c>
      <c r="P1145" s="50">
        <v>1150</v>
      </c>
      <c r="Q1145" s="52">
        <v>2325.86</v>
      </c>
      <c r="R1145" s="50">
        <v>6160.2999999999993</v>
      </c>
      <c r="S1145" s="30">
        <v>98.507000000000005</v>
      </c>
      <c r="T1145" s="50">
        <v>7.1444999999999999</v>
      </c>
      <c r="U1145" s="50">
        <v>7.1439000000000004</v>
      </c>
      <c r="V1145" s="50" t="s">
        <v>379</v>
      </c>
      <c r="W1145" s="22" t="s">
        <v>379</v>
      </c>
      <c r="X1145" s="22" t="s">
        <v>379</v>
      </c>
    </row>
    <row r="1146" spans="1:24" ht="18.75" customHeight="1">
      <c r="A1146" s="175">
        <v>43707</v>
      </c>
      <c r="B1146" s="50">
        <v>174.27969999999999</v>
      </c>
      <c r="C1146" s="50">
        <v>235.7621</v>
      </c>
      <c r="D1146" s="50">
        <v>63.905999999999999</v>
      </c>
      <c r="E1146" s="50">
        <v>18.98</v>
      </c>
      <c r="F1146" s="51">
        <v>1.9765000000000001E-2</v>
      </c>
      <c r="G1146" s="51">
        <v>1.504E-2</v>
      </c>
      <c r="H1146" s="51">
        <v>1.4265999999999999E-2</v>
      </c>
      <c r="I1146" s="51">
        <v>1.3865000000000001E-2</v>
      </c>
      <c r="J1146" s="51">
        <v>1.4961E-2</v>
      </c>
      <c r="K1146" s="51">
        <v>1.4505000000000001E-2</v>
      </c>
      <c r="L1146" s="51">
        <v>1.9626000000000001E-2</v>
      </c>
      <c r="M1146" s="51">
        <v>1.4265999999999999E-2</v>
      </c>
      <c r="N1146" s="51">
        <v>2.8029999999999999E-2</v>
      </c>
      <c r="O1146" s="52">
        <v>136.34030000000001</v>
      </c>
      <c r="P1146" s="50">
        <v>1150</v>
      </c>
      <c r="Q1146" s="52">
        <v>2325.86</v>
      </c>
      <c r="R1146" s="50">
        <v>6160.2999999999993</v>
      </c>
      <c r="S1146" s="30">
        <v>98.21</v>
      </c>
      <c r="T1146" s="50">
        <v>7.1651999999999996</v>
      </c>
      <c r="U1146" s="50">
        <v>7.1691000000000003</v>
      </c>
      <c r="V1146" s="50" t="s">
        <v>379</v>
      </c>
      <c r="W1146" s="22" t="s">
        <v>379</v>
      </c>
      <c r="X1146" s="22" t="s">
        <v>379</v>
      </c>
    </row>
    <row r="1147" spans="1:24" ht="18.75" customHeight="1">
      <c r="A1147" s="175">
        <v>43706</v>
      </c>
      <c r="B1147" s="50">
        <v>174.1163</v>
      </c>
      <c r="C1147" s="50">
        <v>236.02189999999999</v>
      </c>
      <c r="D1147" s="50">
        <v>65.375</v>
      </c>
      <c r="E1147" s="50">
        <v>17.88</v>
      </c>
      <c r="F1147" s="51">
        <v>1.9795E-2</v>
      </c>
      <c r="G1147" s="51">
        <v>1.52E-2</v>
      </c>
      <c r="H1147" s="51">
        <v>1.4404E-2</v>
      </c>
      <c r="I1147" s="51">
        <v>1.3963E-2</v>
      </c>
      <c r="J1147" s="51">
        <v>1.4945E-2</v>
      </c>
      <c r="K1147" s="51">
        <v>1.451E-2</v>
      </c>
      <c r="L1147" s="51">
        <v>1.9640000000000001E-2</v>
      </c>
      <c r="M1147" s="51">
        <v>1.4404E-2</v>
      </c>
      <c r="N1147" s="51">
        <v>2.8000000000000001E-2</v>
      </c>
      <c r="O1147" s="52">
        <v>136.25129999999999</v>
      </c>
      <c r="P1147" s="50">
        <v>1150</v>
      </c>
      <c r="Q1147" s="52">
        <v>2325.86</v>
      </c>
      <c r="R1147" s="50">
        <v>6160.2999999999993</v>
      </c>
      <c r="S1147" s="30">
        <v>97.998999999999995</v>
      </c>
      <c r="T1147" s="50">
        <v>7.1616999999999997</v>
      </c>
      <c r="U1147" s="50">
        <v>7.1665999999999999</v>
      </c>
      <c r="V1147" s="50" t="s">
        <v>379</v>
      </c>
      <c r="W1147" s="22" t="s">
        <v>379</v>
      </c>
      <c r="X1147" s="22" t="s">
        <v>379</v>
      </c>
    </row>
    <row r="1148" spans="1:24" ht="18.75" customHeight="1">
      <c r="A1148" s="175">
        <v>43705</v>
      </c>
      <c r="B1148" s="50">
        <v>174.4083</v>
      </c>
      <c r="C1148" s="50">
        <v>236.1705</v>
      </c>
      <c r="D1148" s="50">
        <v>66.813000000000002</v>
      </c>
      <c r="E1148" s="50">
        <v>19.350000000000001</v>
      </c>
      <c r="F1148" s="51">
        <v>1.9796000000000001E-2</v>
      </c>
      <c r="G1148" s="51">
        <v>1.4999999999999999E-2</v>
      </c>
      <c r="H1148" s="51">
        <v>1.4161999999999999E-2</v>
      </c>
      <c r="I1148" s="51">
        <v>1.3792E-2</v>
      </c>
      <c r="J1148" s="51">
        <v>1.4794E-2</v>
      </c>
      <c r="K1148" s="51">
        <v>1.43E-2</v>
      </c>
      <c r="L1148" s="51">
        <v>1.9713999999999999E-2</v>
      </c>
      <c r="M1148" s="51">
        <v>1.4161999999999999E-2</v>
      </c>
      <c r="N1148" s="51">
        <v>2.81E-2</v>
      </c>
      <c r="O1148" s="52">
        <v>136.2431</v>
      </c>
      <c r="P1148" s="50">
        <v>1150</v>
      </c>
      <c r="Q1148" s="52">
        <v>2325.86</v>
      </c>
      <c r="R1148" s="50">
        <v>6160.2999999999993</v>
      </c>
      <c r="S1148" s="30">
        <v>98.081000000000003</v>
      </c>
      <c r="T1148" s="50">
        <v>7.1512000000000002</v>
      </c>
      <c r="U1148" s="50">
        <v>7.1665999999999999</v>
      </c>
      <c r="V1148" s="50" t="s">
        <v>379</v>
      </c>
      <c r="W1148" s="22" t="s">
        <v>379</v>
      </c>
      <c r="X1148" s="22" t="s">
        <v>379</v>
      </c>
    </row>
    <row r="1149" spans="1:24" ht="18.75" customHeight="1">
      <c r="A1149" s="175">
        <v>43704</v>
      </c>
      <c r="B1149" s="50">
        <v>174.2431</v>
      </c>
      <c r="C1149" s="50">
        <v>236.15639999999999</v>
      </c>
      <c r="D1149" s="50">
        <v>66.125</v>
      </c>
      <c r="E1149" s="50">
        <v>20.309999999999999</v>
      </c>
      <c r="F1149" s="51">
        <v>1.9694E-2</v>
      </c>
      <c r="G1149" s="51">
        <v>1.5223E-2</v>
      </c>
      <c r="H1149" s="51">
        <v>1.4324E-2</v>
      </c>
      <c r="I1149" s="51">
        <v>1.3778E-2</v>
      </c>
      <c r="J1149" s="51">
        <v>1.4711E-2</v>
      </c>
      <c r="K1149" s="51">
        <v>1.4302E-2</v>
      </c>
      <c r="L1149" s="51">
        <v>1.9501000000000001E-2</v>
      </c>
      <c r="M1149" s="51">
        <v>1.4324E-2</v>
      </c>
      <c r="N1149" s="51">
        <v>2.8000000000000001E-2</v>
      </c>
      <c r="O1149" s="52">
        <v>136.19739999999999</v>
      </c>
      <c r="P1149" s="50">
        <v>1150</v>
      </c>
      <c r="Q1149" s="52">
        <v>2325.86</v>
      </c>
      <c r="R1149" s="50">
        <v>6160.2999999999993</v>
      </c>
      <c r="S1149" s="30">
        <v>97.64</v>
      </c>
      <c r="T1149" s="50">
        <v>7.0955000000000004</v>
      </c>
      <c r="U1149" s="50">
        <v>7.1315</v>
      </c>
      <c r="V1149" s="50" t="s">
        <v>379</v>
      </c>
      <c r="W1149" s="22" t="s">
        <v>379</v>
      </c>
      <c r="X1149" s="22" t="s">
        <v>379</v>
      </c>
    </row>
    <row r="1150" spans="1:24" ht="18.75" customHeight="1">
      <c r="A1150" s="175">
        <v>43703</v>
      </c>
      <c r="B1150" s="50">
        <v>173.84880000000001</v>
      </c>
      <c r="C1150" s="50">
        <v>236.17179999999999</v>
      </c>
      <c r="D1150" s="50">
        <v>63.765000000000001</v>
      </c>
      <c r="E1150" s="50">
        <v>19.32</v>
      </c>
      <c r="F1150" s="51">
        <v>1.9764E-2</v>
      </c>
      <c r="G1150" s="51">
        <v>1.5391E-2</v>
      </c>
      <c r="H1150" s="51">
        <v>1.4567E-2</v>
      </c>
      <c r="I1150" s="51">
        <v>1.4171E-2</v>
      </c>
      <c r="J1150" s="51">
        <v>1.5351E-2</v>
      </c>
      <c r="K1150" s="51">
        <v>1.4772E-2</v>
      </c>
      <c r="L1150" s="51">
        <v>2.0354000000000001E-2</v>
      </c>
      <c r="M1150" s="51">
        <v>1.4567E-2</v>
      </c>
      <c r="N1150" s="51">
        <v>2.7980000000000001E-2</v>
      </c>
      <c r="O1150" s="52">
        <v>136.18870000000001</v>
      </c>
      <c r="P1150" s="50">
        <v>1150</v>
      </c>
      <c r="Q1150" s="52">
        <v>2325.86</v>
      </c>
      <c r="R1150" s="50">
        <v>6160.2999999999993</v>
      </c>
      <c r="S1150" s="30">
        <v>98.17</v>
      </c>
      <c r="T1150" s="50">
        <v>7.0833000000000004</v>
      </c>
      <c r="U1150" s="50">
        <v>7.0894000000000004</v>
      </c>
      <c r="V1150" s="50" t="s">
        <v>379</v>
      </c>
      <c r="W1150" s="22" t="s">
        <v>379</v>
      </c>
      <c r="X1150" s="22" t="s">
        <v>379</v>
      </c>
    </row>
    <row r="1151" spans="1:24" ht="18.75" customHeight="1">
      <c r="A1151" s="175">
        <v>43700</v>
      </c>
      <c r="B1151" s="50">
        <v>174.0386</v>
      </c>
      <c r="C1151" s="50">
        <v>236.49529999999999</v>
      </c>
      <c r="D1151" s="50">
        <v>63.765000000000001</v>
      </c>
      <c r="E1151" s="50">
        <v>19.87</v>
      </c>
      <c r="F1151" s="51">
        <v>1.9533999999999999E-2</v>
      </c>
      <c r="G1151" s="51">
        <v>1.5332E-2</v>
      </c>
      <c r="H1151" s="51">
        <v>1.4514000000000001E-2</v>
      </c>
      <c r="I1151" s="51">
        <v>1.4173E-2</v>
      </c>
      <c r="J1151" s="51">
        <v>1.5351E-2</v>
      </c>
      <c r="K1151" s="51">
        <v>1.4796999999999999E-2</v>
      </c>
      <c r="L1151" s="51">
        <v>2.0251999999999999E-2</v>
      </c>
      <c r="M1151" s="51">
        <v>1.4514000000000001E-2</v>
      </c>
      <c r="N1151" s="51">
        <v>2.801E-2</v>
      </c>
      <c r="O1151" s="52">
        <v>136.18119999999999</v>
      </c>
      <c r="P1151" s="50">
        <v>1150</v>
      </c>
      <c r="Q1151" s="52">
        <v>2325.86</v>
      </c>
      <c r="R1151" s="50">
        <v>6160.2999999999993</v>
      </c>
      <c r="S1151" s="30">
        <v>98.295000000000002</v>
      </c>
      <c r="T1151" s="50">
        <v>7.0627000000000004</v>
      </c>
      <c r="U1151" s="50">
        <v>7.0671999999999997</v>
      </c>
      <c r="V1151" s="50" t="s">
        <v>379</v>
      </c>
      <c r="W1151" s="22" t="s">
        <v>379</v>
      </c>
      <c r="X1151" s="22" t="s">
        <v>379</v>
      </c>
    </row>
    <row r="1152" spans="1:24" ht="18.75" customHeight="1">
      <c r="A1152" s="175">
        <v>43699</v>
      </c>
      <c r="B1152" s="50">
        <v>173.4109</v>
      </c>
      <c r="C1152" s="50">
        <v>236.58879999999999</v>
      </c>
      <c r="D1152" s="50">
        <v>65</v>
      </c>
      <c r="E1152" s="50">
        <v>16.68</v>
      </c>
      <c r="F1152" s="51">
        <v>1.9819E-2</v>
      </c>
      <c r="G1152" s="51">
        <v>1.6121E-2</v>
      </c>
      <c r="H1152" s="51">
        <v>1.5323E-2</v>
      </c>
      <c r="I1152" s="51">
        <v>1.5011E-2</v>
      </c>
      <c r="J1152" s="51">
        <v>1.6131E-2</v>
      </c>
      <c r="K1152" s="51">
        <v>1.5601E-2</v>
      </c>
      <c r="L1152" s="51">
        <v>2.1047E-2</v>
      </c>
      <c r="M1152" s="51">
        <v>1.5323E-2</v>
      </c>
      <c r="N1152" s="51">
        <v>2.802E-2</v>
      </c>
      <c r="O1152" s="52">
        <v>136.1808</v>
      </c>
      <c r="P1152" s="50">
        <v>1150</v>
      </c>
      <c r="Q1152" s="52">
        <v>2325.86</v>
      </c>
      <c r="R1152" s="50">
        <v>6160.2999999999993</v>
      </c>
      <c r="S1152" s="30">
        <v>98.19</v>
      </c>
      <c r="T1152" s="50">
        <v>7.0605000000000002</v>
      </c>
      <c r="U1152" s="50">
        <v>7.0709</v>
      </c>
      <c r="V1152" s="50" t="s">
        <v>379</v>
      </c>
      <c r="W1152" s="22" t="s">
        <v>379</v>
      </c>
      <c r="X1152" s="22" t="s">
        <v>379</v>
      </c>
    </row>
    <row r="1153" spans="1:24" ht="18.75" customHeight="1">
      <c r="A1153" s="175">
        <v>43698</v>
      </c>
      <c r="B1153" s="50">
        <v>173.64160000000001</v>
      </c>
      <c r="C1153" s="50">
        <v>236.202</v>
      </c>
      <c r="D1153" s="50">
        <v>66.040999999999997</v>
      </c>
      <c r="E1153" s="50">
        <v>15.8</v>
      </c>
      <c r="F1153" s="51">
        <v>1.9717999999999999E-2</v>
      </c>
      <c r="G1153" s="51">
        <v>1.5733E-2</v>
      </c>
      <c r="H1153" s="51">
        <v>1.4999999999999999E-2</v>
      </c>
      <c r="I1153" s="51">
        <v>1.4735E-2</v>
      </c>
      <c r="J1153" s="51">
        <v>1.5893000000000001E-2</v>
      </c>
      <c r="K1153" s="51">
        <v>1.5343000000000001E-2</v>
      </c>
      <c r="L1153" s="51">
        <v>2.0722999999999998E-2</v>
      </c>
      <c r="M1153" s="51">
        <v>1.4999999999999999E-2</v>
      </c>
      <c r="N1153" s="51">
        <v>2.8150000000000001E-2</v>
      </c>
      <c r="O1153" s="52">
        <v>136.1551</v>
      </c>
      <c r="P1153" s="50">
        <v>1150</v>
      </c>
      <c r="Q1153" s="52">
        <v>2325.86</v>
      </c>
      <c r="R1153" s="50">
        <v>6160.2999999999993</v>
      </c>
      <c r="S1153" s="30">
        <v>98.346999999999994</v>
      </c>
      <c r="T1153" s="50">
        <v>7.0507</v>
      </c>
      <c r="U1153" s="50">
        <v>7.0720999999999998</v>
      </c>
      <c r="V1153" s="50" t="s">
        <v>379</v>
      </c>
      <c r="W1153" s="22" t="s">
        <v>379</v>
      </c>
      <c r="X1153" s="22" t="s">
        <v>379</v>
      </c>
    </row>
    <row r="1154" spans="1:24" ht="18.75" customHeight="1">
      <c r="A1154" s="175">
        <v>43697</v>
      </c>
      <c r="B1154" s="50">
        <v>173.7928</v>
      </c>
      <c r="C1154" s="50">
        <v>236.0342</v>
      </c>
      <c r="D1154" s="50">
        <v>65.938000000000002</v>
      </c>
      <c r="E1154" s="50">
        <v>17.5</v>
      </c>
      <c r="F1154" s="51">
        <v>1.9E-2</v>
      </c>
      <c r="G1154" s="51">
        <v>1.5122999999999999E-2</v>
      </c>
      <c r="H1154" s="51">
        <v>1.4435999999999999E-2</v>
      </c>
      <c r="I1154" s="51">
        <v>1.4329E-2</v>
      </c>
      <c r="J1154" s="51">
        <v>1.5554999999999999E-2</v>
      </c>
      <c r="K1154" s="51">
        <v>1.4992E-2</v>
      </c>
      <c r="L1154" s="51">
        <v>2.0375000000000001E-2</v>
      </c>
      <c r="M1154" s="51">
        <v>1.4435999999999999E-2</v>
      </c>
      <c r="N1154" s="51">
        <v>2.785E-2</v>
      </c>
      <c r="O1154" s="52">
        <v>136.06039999999999</v>
      </c>
      <c r="P1154" s="50">
        <v>1150</v>
      </c>
      <c r="Q1154" s="52">
        <v>2325.86</v>
      </c>
      <c r="R1154" s="50">
        <v>6160.2999999999993</v>
      </c>
      <c r="S1154" s="30">
        <v>98.141999999999996</v>
      </c>
      <c r="T1154" s="50">
        <v>7.0427999999999997</v>
      </c>
      <c r="U1154" s="50">
        <v>7.0446</v>
      </c>
      <c r="V1154" s="50" t="s">
        <v>379</v>
      </c>
      <c r="W1154" s="22" t="s">
        <v>379</v>
      </c>
      <c r="X1154" s="22" t="s">
        <v>379</v>
      </c>
    </row>
    <row r="1155" spans="1:24" ht="18.75" customHeight="1">
      <c r="A1155" s="175">
        <v>43696</v>
      </c>
      <c r="B1155" s="50">
        <v>173.4871</v>
      </c>
      <c r="C1155" s="50">
        <v>235.6662</v>
      </c>
      <c r="D1155" s="50">
        <v>66.375</v>
      </c>
      <c r="E1155" s="50">
        <v>16.88</v>
      </c>
      <c r="F1155" s="51">
        <v>1.8943000000000002E-2</v>
      </c>
      <c r="G1155" s="51">
        <v>1.5453E-2</v>
      </c>
      <c r="H1155" s="51">
        <v>1.4919E-2</v>
      </c>
      <c r="I1155" s="51">
        <v>1.477E-2</v>
      </c>
      <c r="J1155" s="51">
        <v>1.6063000000000001E-2</v>
      </c>
      <c r="K1155" s="51">
        <v>1.5509999999999999E-2</v>
      </c>
      <c r="L1155" s="51">
        <v>2.0874E-2</v>
      </c>
      <c r="M1155" s="51">
        <v>1.4919E-2</v>
      </c>
      <c r="N1155" s="51">
        <v>2.7799999999999998E-2</v>
      </c>
      <c r="O1155" s="52">
        <v>136.0403</v>
      </c>
      <c r="P1155" s="50">
        <v>1150</v>
      </c>
      <c r="Q1155" s="52">
        <v>2325.86</v>
      </c>
      <c r="R1155" s="50">
        <v>6160.2999999999993</v>
      </c>
      <c r="S1155" s="30">
        <v>98.144000000000005</v>
      </c>
      <c r="T1155" s="50">
        <v>7.0339999999999998</v>
      </c>
      <c r="U1155" s="50">
        <v>7.0494000000000003</v>
      </c>
      <c r="V1155" s="50" t="s">
        <v>379</v>
      </c>
      <c r="W1155" s="22" t="s">
        <v>379</v>
      </c>
      <c r="X1155" s="22" t="s">
        <v>379</v>
      </c>
    </row>
    <row r="1156" spans="1:24" ht="18.75" customHeight="1">
      <c r="A1156" s="175">
        <v>43693</v>
      </c>
      <c r="B1156" s="50">
        <v>173.81200000000001</v>
      </c>
      <c r="C1156" s="50">
        <v>235.36920000000001</v>
      </c>
      <c r="D1156" s="50">
        <v>62.625</v>
      </c>
      <c r="E1156" s="50">
        <v>18.47</v>
      </c>
      <c r="F1156" s="51">
        <v>1.8585000000000001E-2</v>
      </c>
      <c r="G1156" s="51">
        <v>1.4763E-2</v>
      </c>
      <c r="H1156" s="51">
        <v>1.4303E-2</v>
      </c>
      <c r="I1156" s="51">
        <v>1.4168999999999999E-2</v>
      </c>
      <c r="J1156" s="51">
        <v>1.5538E-2</v>
      </c>
      <c r="K1156" s="51">
        <v>1.4878000000000001E-2</v>
      </c>
      <c r="L1156" s="51">
        <v>2.0348000000000002E-2</v>
      </c>
      <c r="M1156" s="51">
        <v>1.4303E-2</v>
      </c>
      <c r="N1156" s="51">
        <v>2.7890000000000002E-2</v>
      </c>
      <c r="O1156" s="52">
        <v>136.04490000000001</v>
      </c>
      <c r="P1156" s="50">
        <v>1150</v>
      </c>
      <c r="Q1156" s="52">
        <v>2325.86</v>
      </c>
      <c r="R1156" s="50">
        <v>6160.2999999999993</v>
      </c>
      <c r="S1156" s="30">
        <v>97.986999999999995</v>
      </c>
      <c r="T1156" s="50">
        <v>7.0236999999999998</v>
      </c>
      <c r="U1156" s="50">
        <v>7.0533000000000001</v>
      </c>
      <c r="V1156" s="50" t="s">
        <v>379</v>
      </c>
      <c r="W1156" s="22" t="s">
        <v>379</v>
      </c>
      <c r="X1156" s="22" t="s">
        <v>379</v>
      </c>
    </row>
    <row r="1157" spans="1:24" ht="18.75" customHeight="1">
      <c r="A1157" s="175">
        <v>43692</v>
      </c>
      <c r="B1157" s="50">
        <v>173.7697</v>
      </c>
      <c r="C1157" s="50">
        <v>235.3013</v>
      </c>
      <c r="D1157" s="50">
        <v>62.625</v>
      </c>
      <c r="E1157" s="50">
        <v>21.18</v>
      </c>
      <c r="F1157" s="51">
        <v>1.8793000000000001E-2</v>
      </c>
      <c r="G1157" s="51">
        <v>1.4957E-2</v>
      </c>
      <c r="H1157" s="51">
        <v>1.4465E-2</v>
      </c>
      <c r="I1157" s="51">
        <v>1.4239999999999999E-2</v>
      </c>
      <c r="J1157" s="51">
        <v>1.5269E-2</v>
      </c>
      <c r="K1157" s="51">
        <v>1.4789E-2</v>
      </c>
      <c r="L1157" s="51">
        <v>1.9729E-2</v>
      </c>
      <c r="M1157" s="51">
        <v>1.4465E-2</v>
      </c>
      <c r="N1157" s="51">
        <v>2.7799999999999998E-2</v>
      </c>
      <c r="O1157" s="52">
        <v>136.04069999999999</v>
      </c>
      <c r="P1157" s="50">
        <v>1150</v>
      </c>
      <c r="Q1157" s="52">
        <v>2325.86</v>
      </c>
      <c r="R1157" s="50">
        <v>6160.2999999999993</v>
      </c>
      <c r="S1157" s="30">
        <v>97.811999999999998</v>
      </c>
      <c r="T1157" s="50">
        <v>7.0434000000000001</v>
      </c>
      <c r="U1157" s="50">
        <v>7.0125999999999999</v>
      </c>
      <c r="V1157" s="50" t="s">
        <v>379</v>
      </c>
      <c r="W1157" s="22" t="s">
        <v>379</v>
      </c>
      <c r="X1157" s="22" t="s">
        <v>379</v>
      </c>
    </row>
    <row r="1158" spans="1:24" ht="18.75" customHeight="1">
      <c r="A1158" s="175">
        <v>43691</v>
      </c>
      <c r="B1158" s="50">
        <v>173.37979999999999</v>
      </c>
      <c r="C1158" s="50">
        <v>236.3287</v>
      </c>
      <c r="D1158" s="50">
        <v>62.625</v>
      </c>
      <c r="E1158" s="50">
        <v>22.1</v>
      </c>
      <c r="F1158" s="51">
        <v>1.9383999999999998E-2</v>
      </c>
      <c r="G1158" s="51">
        <v>1.5771E-2</v>
      </c>
      <c r="H1158" s="51">
        <v>1.5240999999999999E-2</v>
      </c>
      <c r="I1158" s="51">
        <v>1.4892000000000001E-2</v>
      </c>
      <c r="J1158" s="51">
        <v>1.5792E-2</v>
      </c>
      <c r="K1158" s="51">
        <v>1.5351999999999999E-2</v>
      </c>
      <c r="L1158" s="51">
        <v>2.018E-2</v>
      </c>
      <c r="M1158" s="51">
        <v>1.5240999999999999E-2</v>
      </c>
      <c r="N1158" s="51">
        <v>2.7959999999999999E-2</v>
      </c>
      <c r="O1158" s="52">
        <v>136.0189</v>
      </c>
      <c r="P1158" s="50">
        <v>1150</v>
      </c>
      <c r="Q1158" s="52">
        <v>2325.86</v>
      </c>
      <c r="R1158" s="50">
        <v>6160.2999999999993</v>
      </c>
      <c r="S1158" s="30">
        <v>97.38</v>
      </c>
      <c r="T1158" s="50">
        <v>7.0578000000000003</v>
      </c>
      <c r="U1158" s="50">
        <v>7.1029999999999998</v>
      </c>
      <c r="V1158" s="50" t="s">
        <v>379</v>
      </c>
      <c r="W1158" s="22" t="s">
        <v>379</v>
      </c>
      <c r="X1158" s="22" t="s">
        <v>379</v>
      </c>
    </row>
    <row r="1159" spans="1:24" ht="18.75" customHeight="1">
      <c r="A1159" s="175">
        <v>43690</v>
      </c>
      <c r="B1159" s="50">
        <v>172.6123</v>
      </c>
      <c r="C1159" s="50">
        <v>236.53489999999999</v>
      </c>
      <c r="D1159" s="50">
        <v>62.625</v>
      </c>
      <c r="E1159" s="50">
        <v>17.52</v>
      </c>
      <c r="F1159" s="51">
        <v>1.9872999999999998E-2</v>
      </c>
      <c r="G1159" s="51">
        <v>1.6666E-2</v>
      </c>
      <c r="H1159" s="51">
        <v>1.6098000000000001E-2</v>
      </c>
      <c r="I1159" s="51">
        <v>1.584E-2</v>
      </c>
      <c r="J1159" s="51">
        <v>1.7035000000000002E-2</v>
      </c>
      <c r="K1159" s="51">
        <v>1.6365999999999999E-2</v>
      </c>
      <c r="L1159" s="51">
        <v>2.1632999999999999E-2</v>
      </c>
      <c r="M1159" s="51">
        <v>1.6098000000000001E-2</v>
      </c>
      <c r="N1159" s="51">
        <v>2.7830000000000001E-2</v>
      </c>
      <c r="O1159" s="52">
        <v>135.87690000000001</v>
      </c>
      <c r="P1159" s="50">
        <v>1150</v>
      </c>
      <c r="Q1159" s="52">
        <v>2325.86</v>
      </c>
      <c r="R1159" s="50">
        <v>6160.2999999999993</v>
      </c>
      <c r="S1159" s="30">
        <v>97.491</v>
      </c>
      <c r="T1159" s="50">
        <v>7.0620000000000003</v>
      </c>
      <c r="U1159" s="50">
        <v>7.0983999999999998</v>
      </c>
      <c r="V1159" s="50" t="s">
        <v>379</v>
      </c>
      <c r="W1159" s="22" t="s">
        <v>379</v>
      </c>
      <c r="X1159" s="22" t="s">
        <v>379</v>
      </c>
    </row>
    <row r="1160" spans="1:24" ht="18.75" customHeight="1">
      <c r="A1160" s="175">
        <v>43689</v>
      </c>
      <c r="B1160" s="50">
        <v>173.0472</v>
      </c>
      <c r="C1160" s="50">
        <v>236.99539999999999</v>
      </c>
      <c r="D1160" s="50">
        <v>62.625</v>
      </c>
      <c r="E1160" s="50">
        <v>21.09</v>
      </c>
      <c r="F1160" s="51">
        <v>1.9684E-2</v>
      </c>
      <c r="G1160" s="51">
        <v>1.5837E-2</v>
      </c>
      <c r="H1160" s="51">
        <v>1.5107000000000001E-2</v>
      </c>
      <c r="I1160" s="51">
        <v>1.4926999999999999E-2</v>
      </c>
      <c r="J1160" s="51">
        <v>1.6454E-2</v>
      </c>
      <c r="K1160" s="51">
        <v>1.5636000000000001E-2</v>
      </c>
      <c r="L1160" s="51">
        <v>2.1325E-2</v>
      </c>
      <c r="M1160" s="51">
        <v>1.5107000000000001E-2</v>
      </c>
      <c r="N1160" s="51">
        <v>2.792E-2</v>
      </c>
      <c r="O1160" s="52">
        <v>135.8588</v>
      </c>
      <c r="P1160" s="50">
        <v>1150</v>
      </c>
      <c r="Q1160" s="52">
        <v>2325.86</v>
      </c>
      <c r="R1160" s="50">
        <v>6160.2999999999993</v>
      </c>
      <c r="S1160" s="30">
        <v>97.617999999999995</v>
      </c>
      <c r="T1160" s="50">
        <v>7.0450999999999997</v>
      </c>
      <c r="U1160" s="50">
        <v>7.0766</v>
      </c>
      <c r="V1160" s="50" t="s">
        <v>379</v>
      </c>
      <c r="W1160" s="22" t="s">
        <v>379</v>
      </c>
      <c r="X1160" s="22" t="s">
        <v>379</v>
      </c>
    </row>
    <row r="1161" spans="1:24" ht="18.75" customHeight="1">
      <c r="A1161" s="175">
        <v>43686</v>
      </c>
      <c r="B1161" s="50">
        <v>172.36340000000001</v>
      </c>
      <c r="C1161" s="50">
        <v>237.40209999999999</v>
      </c>
      <c r="D1161" s="50">
        <v>62.625</v>
      </c>
      <c r="E1161" s="50">
        <v>17.97</v>
      </c>
      <c r="F1161" s="51">
        <v>1.9864E-2</v>
      </c>
      <c r="G1161" s="51">
        <v>1.6466000000000001E-2</v>
      </c>
      <c r="H1161" s="51">
        <v>1.5910000000000001E-2</v>
      </c>
      <c r="I1161" s="51">
        <v>1.5792E-2</v>
      </c>
      <c r="J1161" s="51">
        <v>1.7447000000000001E-2</v>
      </c>
      <c r="K1161" s="51">
        <v>1.6532999999999999E-2</v>
      </c>
      <c r="L1161" s="51">
        <v>2.2585999999999998E-2</v>
      </c>
      <c r="M1161" s="51">
        <v>1.5910000000000001E-2</v>
      </c>
      <c r="N1161" s="51">
        <v>2.784E-2</v>
      </c>
      <c r="O1161" s="52">
        <v>135.74940000000001</v>
      </c>
      <c r="P1161" s="50">
        <v>1150</v>
      </c>
      <c r="Q1161" s="52">
        <v>2325.86</v>
      </c>
      <c r="R1161" s="50">
        <v>6160.2999999999993</v>
      </c>
      <c r="S1161" s="30">
        <v>97.543999999999997</v>
      </c>
      <c r="T1161" s="50">
        <v>7.0602</v>
      </c>
      <c r="U1161" s="50">
        <v>7.0858999999999996</v>
      </c>
      <c r="V1161" s="50" t="s">
        <v>379</v>
      </c>
      <c r="W1161" s="22" t="s">
        <v>379</v>
      </c>
      <c r="X1161" s="22" t="s">
        <v>379</v>
      </c>
    </row>
    <row r="1162" spans="1:24" ht="18.75" customHeight="1">
      <c r="A1162" s="175">
        <v>43685</v>
      </c>
      <c r="B1162" s="50">
        <v>172.44890000000001</v>
      </c>
      <c r="C1162" s="50">
        <v>237.40430000000001</v>
      </c>
      <c r="D1162" s="50">
        <v>62.625</v>
      </c>
      <c r="E1162" s="50">
        <v>16.91</v>
      </c>
      <c r="F1162" s="51">
        <v>2.0072E-2</v>
      </c>
      <c r="G1162" s="51">
        <v>1.6188000000000001E-2</v>
      </c>
      <c r="H1162" s="51">
        <v>1.5481999999999999E-2</v>
      </c>
      <c r="I1162" s="51">
        <v>1.5453E-2</v>
      </c>
      <c r="J1162" s="51">
        <v>1.7172E-2</v>
      </c>
      <c r="K1162" s="51">
        <v>1.6181999999999998E-2</v>
      </c>
      <c r="L1162" s="51">
        <v>2.2242999999999999E-2</v>
      </c>
      <c r="M1162" s="51">
        <v>1.5481999999999999E-2</v>
      </c>
      <c r="N1162" s="51">
        <v>2.7969999999999998E-2</v>
      </c>
      <c r="O1162" s="52">
        <v>135.70269999999999</v>
      </c>
      <c r="P1162" s="50">
        <v>1150</v>
      </c>
      <c r="Q1162" s="52">
        <v>2325.86</v>
      </c>
      <c r="R1162" s="50">
        <v>6160.2999999999993</v>
      </c>
      <c r="S1162" s="30">
        <v>97.63</v>
      </c>
      <c r="T1162" s="50">
        <v>7.0254000000000003</v>
      </c>
      <c r="U1162" s="50">
        <v>7.0537999999999998</v>
      </c>
      <c r="V1162" s="50" t="s">
        <v>379</v>
      </c>
      <c r="W1162" s="22" t="s">
        <v>379</v>
      </c>
      <c r="X1162" s="22" t="s">
        <v>379</v>
      </c>
    </row>
    <row r="1163" spans="1:24" ht="18.75" customHeight="1">
      <c r="A1163" s="175">
        <v>43684</v>
      </c>
      <c r="B1163" s="50">
        <v>172.52189999999999</v>
      </c>
      <c r="C1163" s="50">
        <v>237.05600000000001</v>
      </c>
      <c r="D1163" s="50">
        <v>62.625</v>
      </c>
      <c r="E1163" s="50">
        <v>19.489999999999998</v>
      </c>
      <c r="F1163" s="51">
        <v>2.0125000000000001E-2</v>
      </c>
      <c r="G1163" s="51">
        <v>1.6069E-2</v>
      </c>
      <c r="H1163" s="51">
        <v>1.5455E-2</v>
      </c>
      <c r="I1163" s="51">
        <v>1.5502999999999999E-2</v>
      </c>
      <c r="J1163" s="51">
        <v>1.7342E-2</v>
      </c>
      <c r="K1163" s="51">
        <v>1.6324000000000002E-2</v>
      </c>
      <c r="L1163" s="51">
        <v>2.2522E-2</v>
      </c>
      <c r="M1163" s="51">
        <v>1.5455E-2</v>
      </c>
      <c r="N1163" s="51">
        <v>2.802E-2</v>
      </c>
      <c r="O1163" s="52">
        <v>135.60300000000001</v>
      </c>
      <c r="P1163" s="50">
        <v>1150</v>
      </c>
      <c r="Q1163" s="52">
        <v>2325.86</v>
      </c>
      <c r="R1163" s="50">
        <v>6160.2999999999993</v>
      </c>
      <c r="S1163" s="30">
        <v>97.522000000000006</v>
      </c>
      <c r="T1163" s="50">
        <v>7.0507</v>
      </c>
      <c r="U1163" s="50">
        <v>7.0987</v>
      </c>
      <c r="V1163" s="50" t="s">
        <v>379</v>
      </c>
      <c r="W1163" s="22" t="s">
        <v>379</v>
      </c>
      <c r="X1163" s="22" t="s">
        <v>379</v>
      </c>
    </row>
    <row r="1164" spans="1:24" ht="18.75" customHeight="1">
      <c r="A1164" s="175">
        <v>43683</v>
      </c>
      <c r="B1164" s="50">
        <v>172.15020000000001</v>
      </c>
      <c r="C1164" s="50">
        <v>236.3579</v>
      </c>
      <c r="D1164" s="50">
        <v>62.625</v>
      </c>
      <c r="E1164" s="50">
        <v>20.170000000000002</v>
      </c>
      <c r="F1164" s="51">
        <v>2.0279999999999999E-2</v>
      </c>
      <c r="G1164" s="51">
        <v>1.583E-2</v>
      </c>
      <c r="H1164" s="51">
        <v>1.5233E-2</v>
      </c>
      <c r="I1164" s="51">
        <v>1.5129999999999999E-2</v>
      </c>
      <c r="J1164" s="51">
        <v>1.7023E-2</v>
      </c>
      <c r="K1164" s="51">
        <v>1.5972E-2</v>
      </c>
      <c r="L1164" s="51">
        <v>2.2329999999999999E-2</v>
      </c>
      <c r="M1164" s="51">
        <v>1.5233E-2</v>
      </c>
      <c r="N1164" s="51">
        <v>2.8080000000000001E-2</v>
      </c>
      <c r="O1164" s="52">
        <v>135.6371</v>
      </c>
      <c r="P1164" s="50">
        <v>1150</v>
      </c>
      <c r="Q1164" s="52">
        <v>2325.86</v>
      </c>
      <c r="R1164" s="50">
        <v>6160.2999999999993</v>
      </c>
      <c r="S1164" s="30">
        <v>98.073999999999998</v>
      </c>
      <c r="T1164" s="50">
        <v>6.9405000000000001</v>
      </c>
      <c r="U1164" s="50">
        <v>6.976</v>
      </c>
      <c r="V1164" s="50" t="s">
        <v>379</v>
      </c>
      <c r="W1164" s="22" t="s">
        <v>379</v>
      </c>
      <c r="X1164" s="22" t="s">
        <v>379</v>
      </c>
    </row>
    <row r="1165" spans="1:24" ht="18.75" customHeight="1">
      <c r="A1165" s="175">
        <v>43682</v>
      </c>
      <c r="B1165" s="50">
        <v>172.20509999999999</v>
      </c>
      <c r="C1165" s="50">
        <v>237.41069999999999</v>
      </c>
      <c r="D1165" s="50">
        <v>62.625</v>
      </c>
      <c r="E1165" s="50">
        <v>24.59</v>
      </c>
      <c r="F1165" s="51">
        <v>1.9969000000000001E-2</v>
      </c>
      <c r="G1165" s="51">
        <v>1.5733E-2</v>
      </c>
      <c r="H1165" s="51">
        <v>1.529E-2</v>
      </c>
      <c r="I1165" s="51">
        <v>1.5180000000000001E-2</v>
      </c>
      <c r="J1165" s="51">
        <v>1.7075E-2</v>
      </c>
      <c r="K1165" s="51">
        <v>1.6043000000000002E-2</v>
      </c>
      <c r="L1165" s="51">
        <v>2.2543000000000001E-2</v>
      </c>
      <c r="M1165" s="51">
        <v>1.529E-2</v>
      </c>
      <c r="N1165" s="51">
        <v>2.8070000000000001E-2</v>
      </c>
      <c r="O1165" s="52">
        <v>135.655</v>
      </c>
      <c r="P1165" s="50">
        <v>1150</v>
      </c>
      <c r="Q1165" s="52">
        <v>2325.86</v>
      </c>
      <c r="R1165" s="50">
        <v>6160.2999999999993</v>
      </c>
      <c r="S1165" s="30">
        <v>98.369</v>
      </c>
      <c r="T1165" s="50">
        <v>6.8986999999999998</v>
      </c>
      <c r="U1165" s="50">
        <v>6.9545000000000003</v>
      </c>
      <c r="V1165" s="50" t="s">
        <v>379</v>
      </c>
      <c r="W1165" s="22" t="s">
        <v>379</v>
      </c>
      <c r="X1165" s="22" t="s">
        <v>379</v>
      </c>
    </row>
    <row r="1166" spans="1:24" ht="18.75" customHeight="1">
      <c r="A1166" s="175">
        <v>43679</v>
      </c>
      <c r="B1166" s="50">
        <v>171.64660000000001</v>
      </c>
      <c r="C1166" s="50">
        <v>238.36500000000001</v>
      </c>
      <c r="D1166" s="50">
        <v>62.625</v>
      </c>
      <c r="E1166" s="50">
        <v>17.61</v>
      </c>
      <c r="F1166" s="51">
        <v>2.0483000000000001E-2</v>
      </c>
      <c r="G1166" s="51">
        <v>1.7118000000000001E-2</v>
      </c>
      <c r="H1166" s="51">
        <v>1.6678999999999999E-2</v>
      </c>
      <c r="I1166" s="51">
        <v>1.6582E-2</v>
      </c>
      <c r="J1166" s="51">
        <v>1.8452E-2</v>
      </c>
      <c r="K1166" s="51">
        <v>1.7367E-2</v>
      </c>
      <c r="L1166" s="51">
        <v>2.3820000000000001E-2</v>
      </c>
      <c r="M1166" s="51">
        <v>1.6678999999999999E-2</v>
      </c>
      <c r="N1166" s="51">
        <v>2.8199999999999999E-2</v>
      </c>
      <c r="O1166" s="52">
        <v>135.6431</v>
      </c>
      <c r="P1166" s="50">
        <v>1150</v>
      </c>
      <c r="Q1166" s="52">
        <v>2325.86</v>
      </c>
      <c r="R1166" s="50">
        <v>6160.2999999999993</v>
      </c>
      <c r="S1166" s="30">
        <v>98.516000000000005</v>
      </c>
      <c r="T1166" s="50">
        <v>6.8844000000000003</v>
      </c>
      <c r="U1166" s="50">
        <v>6.9099000000000004</v>
      </c>
      <c r="V1166" s="50" t="s">
        <v>379</v>
      </c>
      <c r="W1166" s="22" t="s">
        <v>379</v>
      </c>
      <c r="X1166" s="22" t="s">
        <v>379</v>
      </c>
    </row>
    <row r="1167" spans="1:24" ht="18.75" customHeight="1">
      <c r="A1167" s="175">
        <v>43678</v>
      </c>
      <c r="B1167" s="50">
        <v>171.69990000000001</v>
      </c>
      <c r="C1167" s="50">
        <v>238.78890000000001</v>
      </c>
      <c r="D1167" s="50">
        <v>62.625</v>
      </c>
      <c r="E1167" s="50">
        <v>17.87</v>
      </c>
      <c r="F1167" s="51">
        <v>2.0743999999999999E-2</v>
      </c>
      <c r="G1167" s="51">
        <v>1.7340000000000001E-2</v>
      </c>
      <c r="H1167" s="51">
        <v>1.6844999999999999E-2</v>
      </c>
      <c r="I1167" s="51">
        <v>1.6829E-2</v>
      </c>
      <c r="J1167" s="51">
        <v>1.8935E-2</v>
      </c>
      <c r="K1167" s="51">
        <v>1.7701000000000001E-2</v>
      </c>
      <c r="L1167" s="51">
        <v>2.4420000000000001E-2</v>
      </c>
      <c r="M1167" s="51">
        <v>1.6844999999999999E-2</v>
      </c>
      <c r="N1167" s="51">
        <v>2.8559999999999999E-2</v>
      </c>
      <c r="O1167" s="52">
        <v>135.6053</v>
      </c>
      <c r="P1167" s="50">
        <v>1150</v>
      </c>
      <c r="Q1167" s="52">
        <v>2322.54</v>
      </c>
      <c r="R1167" s="50">
        <v>6042.4</v>
      </c>
      <c r="S1167" s="30">
        <v>98.05</v>
      </c>
      <c r="T1167" s="50">
        <v>6.8845000000000001</v>
      </c>
      <c r="U1167" s="50">
        <v>6.8895</v>
      </c>
      <c r="V1167" s="50" t="s">
        <v>379</v>
      </c>
      <c r="W1167" s="22" t="s">
        <v>379</v>
      </c>
      <c r="X1167" s="22" t="s">
        <v>379</v>
      </c>
    </row>
    <row r="1168" spans="1:24" ht="18.75" customHeight="1">
      <c r="A1168" s="175">
        <v>43677</v>
      </c>
      <c r="B1168" s="50">
        <v>170.71420000000001</v>
      </c>
      <c r="C1168" s="50">
        <v>239.09399999999999</v>
      </c>
      <c r="D1168" s="50">
        <v>62.625</v>
      </c>
      <c r="E1168" s="50">
        <v>16.12</v>
      </c>
      <c r="F1168" s="51">
        <v>2.0615999999999999E-2</v>
      </c>
      <c r="G1168" s="51">
        <v>1.8721000000000002E-2</v>
      </c>
      <c r="H1168" s="51">
        <v>1.8263000000000001E-2</v>
      </c>
      <c r="I1168" s="51">
        <v>1.8272E-2</v>
      </c>
      <c r="J1168" s="51">
        <v>2.0143999999999999E-2</v>
      </c>
      <c r="K1168" s="51">
        <v>1.9133000000000001E-2</v>
      </c>
      <c r="L1168" s="51">
        <v>2.5249000000000001E-2</v>
      </c>
      <c r="M1168" s="51">
        <v>1.8263000000000001E-2</v>
      </c>
      <c r="N1168" s="51">
        <v>2.8719999999999999E-2</v>
      </c>
      <c r="O1168" s="52">
        <v>135.57509999999999</v>
      </c>
      <c r="P1168" s="50">
        <v>1150</v>
      </c>
      <c r="Q1168" s="52">
        <v>2322.54</v>
      </c>
      <c r="R1168" s="50">
        <v>6042.4</v>
      </c>
      <c r="S1168" s="30">
        <v>98.043999999999997</v>
      </c>
      <c r="T1168" s="50">
        <v>6.8933999999999997</v>
      </c>
      <c r="U1168" s="50">
        <v>6.8925999999999998</v>
      </c>
      <c r="V1168" s="50" t="s">
        <v>379</v>
      </c>
      <c r="W1168" s="22" t="s">
        <v>379</v>
      </c>
      <c r="X1168" s="22" t="s">
        <v>379</v>
      </c>
    </row>
    <row r="1169" spans="1:24" ht="18.75" customHeight="1">
      <c r="A1169" s="175">
        <v>43676</v>
      </c>
      <c r="B1169" s="50">
        <v>170.5804</v>
      </c>
      <c r="C1169" s="50">
        <v>239.16390000000001</v>
      </c>
      <c r="D1169" s="50">
        <v>62.625</v>
      </c>
      <c r="E1169" s="50">
        <v>13.94</v>
      </c>
      <c r="F1169" s="51">
        <v>2.0591999999999999E-2</v>
      </c>
      <c r="G1169" s="51">
        <v>1.8459E-2</v>
      </c>
      <c r="H1169" s="51">
        <v>1.8099000000000001E-2</v>
      </c>
      <c r="I1169" s="51">
        <v>1.8419999999999999E-2</v>
      </c>
      <c r="J1169" s="51">
        <v>2.0580000000000001E-2</v>
      </c>
      <c r="K1169" s="51">
        <v>1.9373000000000001E-2</v>
      </c>
      <c r="L1169" s="51">
        <v>2.5798000000000001E-2</v>
      </c>
      <c r="M1169" s="51">
        <v>1.8099000000000001E-2</v>
      </c>
      <c r="N1169" s="51">
        <v>2.8649999999999998E-2</v>
      </c>
      <c r="O1169" s="52">
        <v>135.5643</v>
      </c>
      <c r="P1169" s="50">
        <v>1150</v>
      </c>
      <c r="Q1169" s="52">
        <v>2322.54</v>
      </c>
      <c r="R1169" s="50">
        <v>6042.4</v>
      </c>
      <c r="S1169" s="30">
        <v>98.01</v>
      </c>
      <c r="T1169" s="50">
        <v>6.8795000000000002</v>
      </c>
      <c r="U1169" s="50">
        <v>6.8806000000000003</v>
      </c>
      <c r="V1169" s="50" t="s">
        <v>379</v>
      </c>
      <c r="W1169" s="22" t="s">
        <v>379</v>
      </c>
      <c r="X1169" s="22" t="s">
        <v>379</v>
      </c>
    </row>
    <row r="1170" spans="1:24" ht="18.75" customHeight="1">
      <c r="A1170" s="175">
        <v>43675</v>
      </c>
      <c r="B1170" s="50">
        <v>170.6071</v>
      </c>
      <c r="C1170" s="50">
        <v>239.1208</v>
      </c>
      <c r="D1170" s="50">
        <v>62.625</v>
      </c>
      <c r="E1170" s="50">
        <v>12.83</v>
      </c>
      <c r="F1170" s="51">
        <v>2.0996000000000001E-2</v>
      </c>
      <c r="G1170" s="51">
        <v>1.8578999999999998E-2</v>
      </c>
      <c r="H1170" s="51">
        <v>1.8207000000000001E-2</v>
      </c>
      <c r="I1170" s="51">
        <v>1.8468999999999999E-2</v>
      </c>
      <c r="J1170" s="51">
        <v>2.0650000000000002E-2</v>
      </c>
      <c r="K1170" s="51">
        <v>1.9397000000000001E-2</v>
      </c>
      <c r="L1170" s="51">
        <v>2.5906999999999999E-2</v>
      </c>
      <c r="M1170" s="51">
        <v>1.8207000000000001E-2</v>
      </c>
      <c r="N1170" s="51">
        <v>2.878E-2</v>
      </c>
      <c r="O1170" s="52">
        <v>135.54169999999999</v>
      </c>
      <c r="P1170" s="50">
        <v>1150</v>
      </c>
      <c r="Q1170" s="52">
        <v>2322.54</v>
      </c>
      <c r="R1170" s="50">
        <v>6042.4</v>
      </c>
      <c r="S1170" s="30">
        <v>97.817999999999998</v>
      </c>
      <c r="T1170" s="50">
        <v>6.8726000000000003</v>
      </c>
      <c r="U1170" s="50">
        <v>6.8734000000000002</v>
      </c>
      <c r="V1170" s="50" t="s">
        <v>379</v>
      </c>
      <c r="W1170" s="22" t="s">
        <v>379</v>
      </c>
      <c r="X1170" s="22" t="s">
        <v>379</v>
      </c>
    </row>
    <row r="1171" spans="1:24" ht="18.75" customHeight="1">
      <c r="A1171" s="175">
        <v>43672</v>
      </c>
      <c r="B1171" s="50">
        <v>170.37129999999999</v>
      </c>
      <c r="C1171" s="50">
        <v>238.99299999999999</v>
      </c>
      <c r="D1171" s="50">
        <v>62.625</v>
      </c>
      <c r="E1171" s="50">
        <v>12.16</v>
      </c>
      <c r="F1171" s="51">
        <v>2.1125000000000001E-2</v>
      </c>
      <c r="G1171" s="51">
        <v>1.8519000000000001E-2</v>
      </c>
      <c r="H1171" s="51">
        <v>1.8179000000000001E-2</v>
      </c>
      <c r="I1171" s="51">
        <v>1.8468999999999999E-2</v>
      </c>
      <c r="J1171" s="51">
        <v>2.0702999999999999E-2</v>
      </c>
      <c r="K1171" s="51">
        <v>1.9470000000000001E-2</v>
      </c>
      <c r="L1171" s="51">
        <v>2.5922000000000001E-2</v>
      </c>
      <c r="M1171" s="51">
        <v>1.8179000000000001E-2</v>
      </c>
      <c r="N1171" s="51">
        <v>2.8570000000000002E-2</v>
      </c>
      <c r="O1171" s="52">
        <v>135.55600000000001</v>
      </c>
      <c r="P1171" s="50">
        <v>1150</v>
      </c>
      <c r="Q1171" s="52">
        <v>2322.54</v>
      </c>
      <c r="R1171" s="50">
        <v>6042.4</v>
      </c>
      <c r="S1171" s="30">
        <v>97.728999999999999</v>
      </c>
      <c r="T1171" s="50">
        <v>6.8719000000000001</v>
      </c>
      <c r="U1171" s="50">
        <v>6.8761000000000001</v>
      </c>
      <c r="V1171" s="50" t="s">
        <v>379</v>
      </c>
      <c r="W1171" s="22" t="s">
        <v>379</v>
      </c>
      <c r="X1171" s="22" t="s">
        <v>379</v>
      </c>
    </row>
    <row r="1172" spans="1:24" ht="18.75" customHeight="1">
      <c r="A1172" s="175">
        <v>43671</v>
      </c>
      <c r="B1172" s="50">
        <v>170.37710000000001</v>
      </c>
      <c r="C1172" s="50">
        <v>238.9564</v>
      </c>
      <c r="D1172" s="50">
        <v>62.625</v>
      </c>
      <c r="E1172" s="50">
        <v>12.74</v>
      </c>
      <c r="F1172" s="51">
        <v>2.1000000000000001E-2</v>
      </c>
      <c r="G1172" s="51">
        <v>1.8638999999999999E-2</v>
      </c>
      <c r="H1172" s="51">
        <v>1.8314E-2</v>
      </c>
      <c r="I1172" s="51">
        <v>1.8585000000000001E-2</v>
      </c>
      <c r="J1172" s="51">
        <v>2.0809999999999999E-2</v>
      </c>
      <c r="K1172" s="51">
        <v>1.9547999999999999E-2</v>
      </c>
      <c r="L1172" s="51">
        <v>2.6082999999999999E-2</v>
      </c>
      <c r="M1172" s="51">
        <v>1.8314E-2</v>
      </c>
      <c r="N1172" s="51">
        <v>2.8570000000000002E-2</v>
      </c>
      <c r="O1172" s="52">
        <v>135.5461</v>
      </c>
      <c r="P1172" s="50">
        <v>1150</v>
      </c>
      <c r="Q1172" s="52">
        <v>2322.54</v>
      </c>
      <c r="R1172" s="50">
        <v>6042.4</v>
      </c>
      <c r="S1172" s="30">
        <v>97.704999999999998</v>
      </c>
      <c r="T1172" s="50">
        <v>6.8792</v>
      </c>
      <c r="U1172" s="50">
        <v>6.8849</v>
      </c>
      <c r="V1172" s="50" t="s">
        <v>379</v>
      </c>
      <c r="W1172" s="22" t="s">
        <v>379</v>
      </c>
      <c r="X1172" s="22" t="s">
        <v>379</v>
      </c>
    </row>
    <row r="1173" spans="1:24" ht="18.75" customHeight="1">
      <c r="A1173" s="175">
        <v>43670</v>
      </c>
      <c r="B1173" s="50">
        <v>170.49590000000001</v>
      </c>
      <c r="C1173" s="50">
        <v>238.74719999999999</v>
      </c>
      <c r="D1173" s="50">
        <v>62.625</v>
      </c>
      <c r="E1173" s="50">
        <v>12.07</v>
      </c>
      <c r="F1173" s="51">
        <v>2.0924999999999999E-2</v>
      </c>
      <c r="G1173" s="51">
        <v>1.8179000000000001E-2</v>
      </c>
      <c r="H1173" s="51">
        <v>1.7824E-2</v>
      </c>
      <c r="I1173" s="51">
        <v>1.8098E-2</v>
      </c>
      <c r="J1173" s="51">
        <v>2.0428000000000002E-2</v>
      </c>
      <c r="K1173" s="51">
        <v>1.916E-2</v>
      </c>
      <c r="L1173" s="51">
        <v>2.5725999999999999E-2</v>
      </c>
      <c r="M1173" s="51">
        <v>1.7824E-2</v>
      </c>
      <c r="N1173" s="51">
        <v>2.8570000000000002E-2</v>
      </c>
      <c r="O1173" s="52">
        <v>135.54300000000001</v>
      </c>
      <c r="P1173" s="50">
        <v>1150</v>
      </c>
      <c r="Q1173" s="52">
        <v>2322.54</v>
      </c>
      <c r="R1173" s="50">
        <v>6042.4</v>
      </c>
      <c r="S1173" s="30">
        <v>97.257000000000005</v>
      </c>
      <c r="T1173" s="50">
        <v>6.8811999999999998</v>
      </c>
      <c r="U1173" s="50">
        <v>6.8840000000000003</v>
      </c>
      <c r="V1173" s="50" t="s">
        <v>379</v>
      </c>
      <c r="W1173" s="22" t="s">
        <v>379</v>
      </c>
      <c r="X1173" s="22" t="s">
        <v>379</v>
      </c>
    </row>
    <row r="1174" spans="1:24" ht="18.75" customHeight="1">
      <c r="A1174" s="175">
        <v>43669</v>
      </c>
      <c r="B1174" s="50">
        <v>170.29419999999999</v>
      </c>
      <c r="C1174" s="50">
        <v>238.6249</v>
      </c>
      <c r="D1174" s="50">
        <v>62.625</v>
      </c>
      <c r="E1174" s="50">
        <v>12.61</v>
      </c>
      <c r="F1174" s="51">
        <v>2.0412E-2</v>
      </c>
      <c r="G1174" s="51">
        <v>1.8374000000000001E-2</v>
      </c>
      <c r="H1174" s="51">
        <v>1.8041000000000001E-2</v>
      </c>
      <c r="I1174" s="51">
        <v>1.8331E-2</v>
      </c>
      <c r="J1174" s="51">
        <v>2.0812000000000001E-2</v>
      </c>
      <c r="K1174" s="51">
        <v>1.9474999999999999E-2</v>
      </c>
      <c r="L1174" s="51">
        <v>2.6155999999999999E-2</v>
      </c>
      <c r="M1174" s="51">
        <v>1.8041000000000001E-2</v>
      </c>
      <c r="N1174" s="51">
        <v>2.853E-2</v>
      </c>
      <c r="O1174" s="52">
        <v>135.52010000000001</v>
      </c>
      <c r="P1174" s="50">
        <v>1150</v>
      </c>
      <c r="Q1174" s="52">
        <v>2322.54</v>
      </c>
      <c r="R1174" s="50">
        <v>6042.4</v>
      </c>
      <c r="S1174" s="30">
        <v>97.150999999999996</v>
      </c>
      <c r="T1174" s="50">
        <v>6.8821000000000003</v>
      </c>
      <c r="U1174" s="50">
        <v>6.8834</v>
      </c>
      <c r="V1174" s="50" t="s">
        <v>379</v>
      </c>
      <c r="W1174" s="22" t="s">
        <v>379</v>
      </c>
      <c r="X1174" s="22" t="s">
        <v>379</v>
      </c>
    </row>
    <row r="1175" spans="1:24" ht="18.75" customHeight="1">
      <c r="A1175" s="175">
        <v>43668</v>
      </c>
      <c r="B1175" s="50">
        <v>170.4486</v>
      </c>
      <c r="C1175" s="50">
        <v>238.47550000000001</v>
      </c>
      <c r="D1175" s="50">
        <v>62.375</v>
      </c>
      <c r="E1175" s="50">
        <v>13.53</v>
      </c>
      <c r="F1175" s="51">
        <v>2.0662E-2</v>
      </c>
      <c r="G1175" s="51">
        <v>1.8123E-2</v>
      </c>
      <c r="H1175" s="51">
        <v>1.7770000000000001E-2</v>
      </c>
      <c r="I1175" s="51">
        <v>1.8030999999999998E-2</v>
      </c>
      <c r="J1175" s="51">
        <v>2.0464E-2</v>
      </c>
      <c r="K1175" s="51">
        <v>1.916E-2</v>
      </c>
      <c r="L1175" s="51">
        <v>2.5711999999999999E-2</v>
      </c>
      <c r="M1175" s="51">
        <v>1.7770000000000001E-2</v>
      </c>
      <c r="N1175" s="51">
        <v>2.8549999999999999E-2</v>
      </c>
      <c r="O1175" s="52">
        <v>135.5061</v>
      </c>
      <c r="P1175" s="50">
        <v>1150</v>
      </c>
      <c r="Q1175" s="52">
        <v>2322.54</v>
      </c>
      <c r="R1175" s="50">
        <v>6042.4</v>
      </c>
      <c r="S1175" s="30">
        <v>96.793999999999997</v>
      </c>
      <c r="T1175" s="50">
        <v>6.88</v>
      </c>
      <c r="U1175" s="50">
        <v>6.8741000000000003</v>
      </c>
      <c r="V1175" s="50" t="s">
        <v>379</v>
      </c>
      <c r="W1175" s="22" t="s">
        <v>379</v>
      </c>
      <c r="X1175" s="22" t="s">
        <v>379</v>
      </c>
    </row>
    <row r="1176" spans="1:24" ht="18.75" customHeight="1">
      <c r="A1176" s="175">
        <v>43665</v>
      </c>
      <c r="B1176" s="50">
        <v>170.33250000000001</v>
      </c>
      <c r="C1176" s="50">
        <v>238.3536</v>
      </c>
      <c r="D1176" s="50">
        <v>62.375</v>
      </c>
      <c r="E1176" s="50">
        <v>14.45</v>
      </c>
      <c r="F1176" s="51">
        <v>2.0636999999999999E-2</v>
      </c>
      <c r="G1176" s="51">
        <v>1.8183000000000001E-2</v>
      </c>
      <c r="H1176" s="51">
        <v>1.7850999999999999E-2</v>
      </c>
      <c r="I1176" s="51">
        <v>1.8147E-2</v>
      </c>
      <c r="J1176" s="51">
        <v>2.0552000000000001E-2</v>
      </c>
      <c r="K1176" s="51">
        <v>1.9257E-2</v>
      </c>
      <c r="L1176" s="51">
        <v>2.5791999999999999E-2</v>
      </c>
      <c r="M1176" s="51">
        <v>1.7850999999999999E-2</v>
      </c>
      <c r="N1176" s="51">
        <v>2.8660000000000001E-2</v>
      </c>
      <c r="O1176" s="52">
        <v>135.47049999999999</v>
      </c>
      <c r="P1176" s="50">
        <v>1150</v>
      </c>
      <c r="Q1176" s="52">
        <v>2322.54</v>
      </c>
      <c r="R1176" s="50">
        <v>6042.4</v>
      </c>
      <c r="S1176" s="30">
        <v>97.222999999999999</v>
      </c>
      <c r="T1176" s="50">
        <v>6.8735999999999997</v>
      </c>
      <c r="U1176" s="50">
        <v>6.8773</v>
      </c>
      <c r="V1176" s="50" t="s">
        <v>379</v>
      </c>
      <c r="W1176" s="22" t="s">
        <v>379</v>
      </c>
      <c r="X1176" s="22" t="s">
        <v>379</v>
      </c>
    </row>
    <row r="1177" spans="1:24" ht="18.75" customHeight="1">
      <c r="A1177" s="175">
        <v>43664</v>
      </c>
      <c r="B1177" s="50">
        <v>170.4153</v>
      </c>
      <c r="C1177" s="50">
        <v>238.3014</v>
      </c>
      <c r="D1177" s="50">
        <v>62.375</v>
      </c>
      <c r="E1177" s="50">
        <v>13.53</v>
      </c>
      <c r="F1177" s="51">
        <v>2.0204E-2</v>
      </c>
      <c r="G1177" s="51">
        <v>1.7559000000000002E-2</v>
      </c>
      <c r="H1177" s="51">
        <v>1.7337999999999999E-2</v>
      </c>
      <c r="I1177" s="51">
        <v>1.7665E-2</v>
      </c>
      <c r="J1177" s="51">
        <v>2.0242E-2</v>
      </c>
      <c r="K1177" s="51">
        <v>1.8821999999999998E-2</v>
      </c>
      <c r="L1177" s="51">
        <v>2.564E-2</v>
      </c>
      <c r="M1177" s="51">
        <v>1.7337999999999999E-2</v>
      </c>
      <c r="N1177" s="51">
        <v>2.8670000000000001E-2</v>
      </c>
      <c r="O1177" s="52">
        <v>135.47970000000001</v>
      </c>
      <c r="P1177" s="50">
        <v>1150</v>
      </c>
      <c r="Q1177" s="52">
        <v>2322.54</v>
      </c>
      <c r="R1177" s="50">
        <v>6042.4</v>
      </c>
      <c r="S1177" s="30">
        <v>97.394999999999996</v>
      </c>
      <c r="T1177" s="50">
        <v>6.8762999999999996</v>
      </c>
      <c r="U1177" s="50">
        <v>6.8814000000000002</v>
      </c>
      <c r="V1177" s="50" t="s">
        <v>379</v>
      </c>
      <c r="W1177" s="22" t="s">
        <v>379</v>
      </c>
      <c r="X1177" s="22" t="s">
        <v>379</v>
      </c>
    </row>
    <row r="1178" spans="1:24" ht="18.75" customHeight="1">
      <c r="A1178" s="175">
        <v>43663</v>
      </c>
      <c r="B1178" s="50">
        <v>170.25460000000001</v>
      </c>
      <c r="C1178" s="50">
        <v>238.4545</v>
      </c>
      <c r="D1178" s="50">
        <v>62.375</v>
      </c>
      <c r="E1178" s="50">
        <v>13.97</v>
      </c>
      <c r="F1178" s="51">
        <v>2.1129999999999999E-2</v>
      </c>
      <c r="G1178" s="51">
        <v>1.8110999999999999E-2</v>
      </c>
      <c r="H1178" s="51">
        <v>1.7822999999999999E-2</v>
      </c>
      <c r="I1178" s="51">
        <v>1.8128999999999999E-2</v>
      </c>
      <c r="J1178" s="51">
        <v>2.0451E-2</v>
      </c>
      <c r="K1178" s="51">
        <v>1.9207999999999999E-2</v>
      </c>
      <c r="L1178" s="51">
        <v>2.5568E-2</v>
      </c>
      <c r="M1178" s="51">
        <v>1.7822999999999999E-2</v>
      </c>
      <c r="N1178" s="51">
        <v>2.87E-2</v>
      </c>
      <c r="O1178" s="52">
        <v>135.4659</v>
      </c>
      <c r="P1178" s="50">
        <v>1150</v>
      </c>
      <c r="Q1178" s="52">
        <v>2322.54</v>
      </c>
      <c r="R1178" s="50">
        <v>6042.4</v>
      </c>
      <c r="S1178" s="30">
        <v>96.933000000000007</v>
      </c>
      <c r="T1178" s="50">
        <v>6.8777999999999997</v>
      </c>
      <c r="U1178" s="50">
        <v>6.8735999999999997</v>
      </c>
      <c r="V1178" s="50" t="s">
        <v>379</v>
      </c>
      <c r="W1178" s="22" t="s">
        <v>379</v>
      </c>
      <c r="X1178" s="22" t="s">
        <v>379</v>
      </c>
    </row>
    <row r="1179" spans="1:24" ht="18.75" customHeight="1">
      <c r="A1179" s="175">
        <v>43662</v>
      </c>
      <c r="B1179" s="50">
        <v>169.89779999999999</v>
      </c>
      <c r="C1179" s="50">
        <v>238.5505</v>
      </c>
      <c r="D1179" s="50">
        <v>62.375</v>
      </c>
      <c r="E1179" s="50">
        <v>12.86</v>
      </c>
      <c r="F1179" s="51">
        <v>2.1440000000000001E-2</v>
      </c>
      <c r="G1179" s="51">
        <v>1.8498000000000001E-2</v>
      </c>
      <c r="H1179" s="51">
        <v>1.8308000000000001E-2</v>
      </c>
      <c r="I1179" s="51">
        <v>1.8676999999999999E-2</v>
      </c>
      <c r="J1179" s="51">
        <v>2.1026E-2</v>
      </c>
      <c r="K1179" s="51">
        <v>1.9740000000000001E-2</v>
      </c>
      <c r="L1179" s="51">
        <v>2.6120999999999998E-2</v>
      </c>
      <c r="M1179" s="51">
        <v>1.8308000000000001E-2</v>
      </c>
      <c r="N1179" s="51">
        <v>2.87E-2</v>
      </c>
      <c r="O1179" s="52">
        <v>135.37450000000001</v>
      </c>
      <c r="P1179" s="50">
        <v>1150</v>
      </c>
      <c r="Q1179" s="52">
        <v>2322.54</v>
      </c>
      <c r="R1179" s="50">
        <v>6042.4</v>
      </c>
      <c r="S1179" s="30">
        <v>96.81</v>
      </c>
      <c r="T1179" s="50">
        <v>6.8807999999999998</v>
      </c>
      <c r="U1179" s="50">
        <v>6.8789999999999996</v>
      </c>
      <c r="V1179" s="50" t="s">
        <v>379</v>
      </c>
      <c r="W1179" s="22" t="s">
        <v>379</v>
      </c>
      <c r="X1179" s="22" t="s">
        <v>379</v>
      </c>
    </row>
    <row r="1180" spans="1:24" ht="18.75" customHeight="1">
      <c r="A1180" s="175">
        <v>43661</v>
      </c>
      <c r="B1180" s="50">
        <v>170.05799999999999</v>
      </c>
      <c r="C1180" s="50">
        <v>238.5949</v>
      </c>
      <c r="D1180" s="50">
        <v>62.375</v>
      </c>
      <c r="E1180" s="50">
        <v>12.68</v>
      </c>
      <c r="F1180" s="51">
        <v>2.1271000000000002E-2</v>
      </c>
      <c r="G1180" s="51">
        <v>1.8290000000000001E-2</v>
      </c>
      <c r="H1180" s="51">
        <v>1.8065000000000001E-2</v>
      </c>
      <c r="I1180" s="51">
        <v>1.8443999999999999E-2</v>
      </c>
      <c r="J1180" s="51">
        <v>2.0886999999999999E-2</v>
      </c>
      <c r="K1180" s="51">
        <v>1.9570000000000001E-2</v>
      </c>
      <c r="L1180" s="51">
        <v>2.6106000000000001E-2</v>
      </c>
      <c r="M1180" s="51">
        <v>1.8065000000000001E-2</v>
      </c>
      <c r="N1180" s="51">
        <v>2.8729999999999999E-2</v>
      </c>
      <c r="O1180" s="52">
        <v>135.3443</v>
      </c>
      <c r="P1180" s="50">
        <v>1150</v>
      </c>
      <c r="Q1180" s="52">
        <v>2322.54</v>
      </c>
      <c r="R1180" s="50">
        <v>6042.4</v>
      </c>
      <c r="S1180" s="30">
        <v>97.05</v>
      </c>
      <c r="T1180" s="50">
        <v>6.8701999999999996</v>
      </c>
      <c r="U1180" s="50">
        <v>6.8764000000000003</v>
      </c>
      <c r="V1180" s="50" t="s">
        <v>379</v>
      </c>
      <c r="W1180" s="22" t="s">
        <v>379</v>
      </c>
      <c r="X1180" s="22" t="s">
        <v>379</v>
      </c>
    </row>
    <row r="1181" spans="1:24" ht="18.75" customHeight="1">
      <c r="A1181" s="175">
        <v>43658</v>
      </c>
      <c r="B1181" s="50">
        <v>169.886</v>
      </c>
      <c r="C1181" s="50">
        <v>238.4769</v>
      </c>
      <c r="D1181" s="50">
        <v>62.375</v>
      </c>
      <c r="E1181" s="50">
        <v>12.39</v>
      </c>
      <c r="F1181" s="51">
        <v>2.1298000000000001E-2</v>
      </c>
      <c r="G1181" s="51">
        <v>1.8471000000000001E-2</v>
      </c>
      <c r="H1181" s="51">
        <v>1.8252999999999998E-2</v>
      </c>
      <c r="I1181" s="51">
        <v>1.8709E-2</v>
      </c>
      <c r="J1181" s="51">
        <v>2.1218999999999998E-2</v>
      </c>
      <c r="K1181" s="51">
        <v>1.9835999999999999E-2</v>
      </c>
      <c r="L1181" s="51">
        <v>2.6467000000000001E-2</v>
      </c>
      <c r="M1181" s="51">
        <v>1.8252999999999998E-2</v>
      </c>
      <c r="N1181" s="51">
        <v>2.8660000000000001E-2</v>
      </c>
      <c r="O1181" s="52">
        <v>135.32599999999999</v>
      </c>
      <c r="P1181" s="50">
        <v>1150</v>
      </c>
      <c r="Q1181" s="52">
        <v>2322.54</v>
      </c>
      <c r="R1181" s="50">
        <v>6042.4</v>
      </c>
      <c r="S1181" s="30">
        <v>97.103999999999999</v>
      </c>
      <c r="T1181" s="50">
        <v>6.8728999999999996</v>
      </c>
      <c r="U1181" s="50">
        <v>6.8724999999999996</v>
      </c>
      <c r="V1181" s="50" t="s">
        <v>379</v>
      </c>
      <c r="W1181" s="22" t="s">
        <v>379</v>
      </c>
      <c r="X1181" s="22" t="s">
        <v>379</v>
      </c>
    </row>
    <row r="1182" spans="1:24" ht="18.75" customHeight="1">
      <c r="A1182" s="175">
        <v>43657</v>
      </c>
      <c r="B1182" s="50">
        <v>169.71799999999999</v>
      </c>
      <c r="C1182" s="50">
        <v>238.60230000000001</v>
      </c>
      <c r="D1182" s="50">
        <v>62.375</v>
      </c>
      <c r="E1182" s="50">
        <v>12.93</v>
      </c>
      <c r="F1182" s="51">
        <v>2.1403999999999999E-2</v>
      </c>
      <c r="G1182" s="51">
        <v>1.8624999999999999E-2</v>
      </c>
      <c r="H1182" s="51">
        <v>1.8495000000000001E-2</v>
      </c>
      <c r="I1182" s="51">
        <v>1.8922999999999999E-2</v>
      </c>
      <c r="J1182" s="51">
        <v>2.1378000000000001E-2</v>
      </c>
      <c r="K1182" s="51">
        <v>2.0029000000000002E-2</v>
      </c>
      <c r="L1182" s="51">
        <v>2.6592999999999999E-2</v>
      </c>
      <c r="M1182" s="51">
        <v>1.8495000000000001E-2</v>
      </c>
      <c r="N1182" s="51">
        <v>2.87E-2</v>
      </c>
      <c r="O1182" s="52">
        <v>135.31209999999999</v>
      </c>
      <c r="P1182" s="50">
        <v>1150</v>
      </c>
      <c r="Q1182" s="52">
        <v>2322.54</v>
      </c>
      <c r="R1182" s="50">
        <v>6042.4</v>
      </c>
      <c r="S1182" s="30">
        <v>97.489000000000004</v>
      </c>
      <c r="T1182" s="50">
        <v>6.8879999999999999</v>
      </c>
      <c r="U1182" s="50">
        <v>6.8956999999999997</v>
      </c>
      <c r="V1182" s="50" t="s">
        <v>379</v>
      </c>
      <c r="W1182" s="22" t="s">
        <v>379</v>
      </c>
      <c r="X1182" s="22" t="s">
        <v>379</v>
      </c>
    </row>
    <row r="1183" spans="1:24" ht="18.75" customHeight="1">
      <c r="A1183" s="175">
        <v>43656</v>
      </c>
      <c r="B1183" s="50">
        <v>170.06100000000001</v>
      </c>
      <c r="C1183" s="50">
        <v>238.49959999999999</v>
      </c>
      <c r="D1183" s="50">
        <v>62.375</v>
      </c>
      <c r="E1183" s="50">
        <v>13.03</v>
      </c>
      <c r="F1183" s="51">
        <v>2.1687000000000001E-2</v>
      </c>
      <c r="G1183" s="51">
        <v>1.8277000000000002E-2</v>
      </c>
      <c r="H1183" s="51">
        <v>1.7984E-2</v>
      </c>
      <c r="I1183" s="51">
        <v>1.8259000000000001E-2</v>
      </c>
      <c r="J1183" s="51">
        <v>2.0612999999999999E-2</v>
      </c>
      <c r="K1183" s="51">
        <v>1.9303000000000001E-2</v>
      </c>
      <c r="L1183" s="51">
        <v>2.5758E-2</v>
      </c>
      <c r="M1183" s="51">
        <v>1.7984E-2</v>
      </c>
      <c r="N1183" s="51">
        <v>2.8879999999999999E-2</v>
      </c>
      <c r="O1183" s="52">
        <v>135.2945</v>
      </c>
      <c r="P1183" s="50">
        <v>1150</v>
      </c>
      <c r="Q1183" s="52">
        <v>2322.54</v>
      </c>
      <c r="R1183" s="50">
        <v>6042.4</v>
      </c>
      <c r="S1183" s="30">
        <v>97.384</v>
      </c>
      <c r="T1183" s="50">
        <v>6.8818999999999999</v>
      </c>
      <c r="U1183" s="50">
        <v>6.8891</v>
      </c>
      <c r="V1183" s="50" t="s">
        <v>379</v>
      </c>
      <c r="W1183" s="22" t="s">
        <v>379</v>
      </c>
      <c r="X1183" s="22" t="s">
        <v>379</v>
      </c>
    </row>
    <row r="1184" spans="1:24" ht="18.75" customHeight="1">
      <c r="A1184" s="175">
        <v>43655</v>
      </c>
      <c r="B1184" s="50">
        <v>169.94990000000001</v>
      </c>
      <c r="C1184" s="50">
        <v>238.81059999999999</v>
      </c>
      <c r="D1184" s="50">
        <v>62.375</v>
      </c>
      <c r="E1184" s="50">
        <v>14.09</v>
      </c>
      <c r="F1184" s="51">
        <v>2.2355E-2</v>
      </c>
      <c r="G1184" s="51">
        <v>1.9066E-2</v>
      </c>
      <c r="H1184" s="51">
        <v>1.8571000000000001E-2</v>
      </c>
      <c r="I1184" s="51">
        <v>1.8789E-2</v>
      </c>
      <c r="J1184" s="51">
        <v>2.0648E-2</v>
      </c>
      <c r="K1184" s="51">
        <v>1.9592999999999999E-2</v>
      </c>
      <c r="L1184" s="51">
        <v>2.5403999999999999E-2</v>
      </c>
      <c r="M1184" s="51">
        <v>1.8571000000000001E-2</v>
      </c>
      <c r="N1184" s="51">
        <v>2.8840000000000001E-2</v>
      </c>
      <c r="O1184" s="52">
        <v>135.30029999999999</v>
      </c>
      <c r="P1184" s="50">
        <v>1150</v>
      </c>
      <c r="Q1184" s="52">
        <v>2322.54</v>
      </c>
      <c r="R1184" s="50">
        <v>6042.4</v>
      </c>
      <c r="S1184" s="30">
        <v>97.286000000000001</v>
      </c>
      <c r="T1184" s="50">
        <v>6.8936000000000002</v>
      </c>
      <c r="U1184" s="50">
        <v>6.8956</v>
      </c>
      <c r="V1184" s="50" t="s">
        <v>379</v>
      </c>
      <c r="W1184" s="22" t="s">
        <v>379</v>
      </c>
      <c r="X1184" s="22" t="s">
        <v>379</v>
      </c>
    </row>
    <row r="1185" spans="1:24" ht="18.75" customHeight="1">
      <c r="A1185" s="175">
        <v>43654</v>
      </c>
      <c r="B1185" s="50">
        <v>170.10550000000001</v>
      </c>
      <c r="C1185" s="50">
        <v>238.70949999999999</v>
      </c>
      <c r="D1185" s="50">
        <v>62.375</v>
      </c>
      <c r="E1185" s="50">
        <v>13.96</v>
      </c>
      <c r="F1185" s="51">
        <v>2.2304999999999998E-2</v>
      </c>
      <c r="G1185" s="51">
        <v>1.89E-2</v>
      </c>
      <c r="H1185" s="51">
        <v>1.8350000000000002E-2</v>
      </c>
      <c r="I1185" s="51">
        <v>1.8556E-2</v>
      </c>
      <c r="J1185" s="51">
        <v>2.0476000000000001E-2</v>
      </c>
      <c r="K1185" s="51">
        <v>1.9399E-2</v>
      </c>
      <c r="L1185" s="51">
        <v>2.529E-2</v>
      </c>
      <c r="M1185" s="51">
        <v>1.8350000000000002E-2</v>
      </c>
      <c r="N1185" s="51">
        <v>2.8889999999999999E-2</v>
      </c>
      <c r="O1185" s="52">
        <v>135.27510000000001</v>
      </c>
      <c r="P1185" s="50">
        <v>1150</v>
      </c>
      <c r="Q1185" s="52">
        <v>2322.54</v>
      </c>
      <c r="R1185" s="50">
        <v>6042.4</v>
      </c>
      <c r="S1185" s="30">
        <v>96.768000000000001</v>
      </c>
      <c r="T1185" s="50">
        <v>6.8715999999999999</v>
      </c>
      <c r="U1185" s="50">
        <v>6.8743999999999996</v>
      </c>
      <c r="V1185" s="50" t="s">
        <v>379</v>
      </c>
      <c r="W1185" s="22" t="s">
        <v>379</v>
      </c>
      <c r="X1185" s="22" t="s">
        <v>379</v>
      </c>
    </row>
    <row r="1186" spans="1:24" ht="18.75" customHeight="1">
      <c r="A1186" s="175">
        <v>43651</v>
      </c>
      <c r="B1186" s="50">
        <v>169.9068</v>
      </c>
      <c r="C1186" s="50">
        <v>238.74250000000001</v>
      </c>
      <c r="D1186" s="50">
        <v>62.375</v>
      </c>
      <c r="E1186" s="50">
        <v>13.28</v>
      </c>
      <c r="F1186" s="51">
        <v>2.2152000000000002E-2</v>
      </c>
      <c r="G1186" s="51">
        <v>1.8592999999999998E-2</v>
      </c>
      <c r="H1186" s="51">
        <v>1.8128999999999999E-2</v>
      </c>
      <c r="I1186" s="51">
        <v>1.8308000000000001E-2</v>
      </c>
      <c r="J1186" s="51">
        <v>2.0337999999999998E-2</v>
      </c>
      <c r="K1186" s="51">
        <v>1.9182000000000001E-2</v>
      </c>
      <c r="L1186" s="51">
        <v>2.5419000000000001E-2</v>
      </c>
      <c r="M1186" s="51">
        <v>1.8128999999999999E-2</v>
      </c>
      <c r="N1186" s="51">
        <v>2.8760000000000001E-2</v>
      </c>
      <c r="O1186" s="52">
        <v>135.2003</v>
      </c>
      <c r="P1186" s="50">
        <v>1150</v>
      </c>
      <c r="Q1186" s="52">
        <v>2322.54</v>
      </c>
      <c r="R1186" s="50">
        <v>6042.4</v>
      </c>
      <c r="S1186" s="30">
        <v>96.768000000000001</v>
      </c>
      <c r="T1186" s="50">
        <v>6.8811999999999998</v>
      </c>
      <c r="U1186" s="50">
        <v>6.8849</v>
      </c>
      <c r="V1186" s="50" t="s">
        <v>379</v>
      </c>
      <c r="W1186" s="22" t="s">
        <v>379</v>
      </c>
      <c r="X1186" s="22" t="s">
        <v>379</v>
      </c>
    </row>
    <row r="1187" spans="1:24" ht="18.75" customHeight="1">
      <c r="A1187" s="175">
        <v>43650</v>
      </c>
      <c r="B1187" s="50">
        <v>170.42869999999999</v>
      </c>
      <c r="C1187" s="50">
        <v>238.97569999999999</v>
      </c>
      <c r="D1187" s="50">
        <v>62.375</v>
      </c>
      <c r="E1187" s="50">
        <v>12.57</v>
      </c>
      <c r="F1187" s="51">
        <v>2.2027999999999999E-2</v>
      </c>
      <c r="G1187" s="51">
        <v>1.7596000000000001E-2</v>
      </c>
      <c r="H1187" s="51">
        <v>1.7062000000000001E-2</v>
      </c>
      <c r="I1187" s="51">
        <v>1.7336000000000001E-2</v>
      </c>
      <c r="J1187" s="51">
        <v>1.9498000000000001E-2</v>
      </c>
      <c r="K1187" s="51">
        <v>1.8318999999999998E-2</v>
      </c>
      <c r="L1187" s="51">
        <v>2.4666E-2</v>
      </c>
      <c r="M1187" s="51">
        <v>1.7062000000000001E-2</v>
      </c>
      <c r="N1187" s="51">
        <v>2.8570000000000002E-2</v>
      </c>
      <c r="O1187" s="52">
        <v>135.1079</v>
      </c>
      <c r="P1187" s="50">
        <v>1150</v>
      </c>
      <c r="Q1187" s="52">
        <v>2322.54</v>
      </c>
      <c r="R1187" s="50">
        <v>6042.4</v>
      </c>
      <c r="S1187" s="30">
        <v>96.725999999999999</v>
      </c>
      <c r="T1187" s="50">
        <v>6.8734000000000002</v>
      </c>
      <c r="U1187" s="50">
        <v>6.8875999999999999</v>
      </c>
      <c r="V1187" s="50" t="s">
        <v>379</v>
      </c>
      <c r="W1187" s="22" t="s">
        <v>379</v>
      </c>
      <c r="X1187" s="22" t="s">
        <v>379</v>
      </c>
    </row>
    <row r="1188" spans="1:24" ht="18.75" customHeight="1">
      <c r="A1188" s="175">
        <v>43649</v>
      </c>
      <c r="B1188" s="50">
        <v>170.42869999999999</v>
      </c>
      <c r="C1188" s="50">
        <v>238.97569999999999</v>
      </c>
      <c r="D1188" s="50">
        <v>62.375</v>
      </c>
      <c r="E1188" s="50">
        <v>12.57</v>
      </c>
      <c r="F1188" s="51">
        <v>2.2027999999999999E-2</v>
      </c>
      <c r="G1188" s="51">
        <v>1.7596000000000001E-2</v>
      </c>
      <c r="H1188" s="51">
        <v>1.7062000000000001E-2</v>
      </c>
      <c r="I1188" s="51">
        <v>1.7336000000000001E-2</v>
      </c>
      <c r="J1188" s="51">
        <v>1.9498000000000001E-2</v>
      </c>
      <c r="K1188" s="51">
        <v>1.8318999999999998E-2</v>
      </c>
      <c r="L1188" s="51">
        <v>2.4666E-2</v>
      </c>
      <c r="M1188" s="51">
        <v>1.7062000000000001E-2</v>
      </c>
      <c r="N1188" s="51">
        <v>2.8549999999999999E-2</v>
      </c>
      <c r="O1188" s="52">
        <v>135.01130000000001</v>
      </c>
      <c r="P1188" s="50">
        <v>1150</v>
      </c>
      <c r="Q1188" s="52">
        <v>2322.54</v>
      </c>
      <c r="R1188" s="50">
        <v>6042.4</v>
      </c>
      <c r="S1188" s="30">
        <v>96.843999999999994</v>
      </c>
      <c r="T1188" s="50">
        <v>6.8517000000000001</v>
      </c>
      <c r="U1188" s="50">
        <v>6.8578999999999999</v>
      </c>
      <c r="V1188" s="50" t="s">
        <v>379</v>
      </c>
      <c r="W1188" s="22" t="s">
        <v>379</v>
      </c>
      <c r="X1188" s="22" t="s">
        <v>379</v>
      </c>
    </row>
    <row r="1189" spans="1:24" ht="18.75" customHeight="1">
      <c r="A1189" s="175">
        <v>43648</v>
      </c>
      <c r="B1189" s="50">
        <v>170.2465</v>
      </c>
      <c r="C1189" s="50">
        <v>238.8099</v>
      </c>
      <c r="D1189" s="50">
        <v>66.828999999999994</v>
      </c>
      <c r="E1189" s="50">
        <v>12.93</v>
      </c>
      <c r="F1189" s="51">
        <v>2.1722000000000002E-2</v>
      </c>
      <c r="G1189" s="51">
        <v>1.7613E-2</v>
      </c>
      <c r="H1189" s="51">
        <v>1.7090000000000001E-2</v>
      </c>
      <c r="I1189" s="51">
        <v>1.7434000000000002E-2</v>
      </c>
      <c r="J1189" s="51">
        <v>1.9740000000000001E-2</v>
      </c>
      <c r="K1189" s="51">
        <v>1.8463E-2</v>
      </c>
      <c r="L1189" s="51">
        <v>2.5013000000000001E-2</v>
      </c>
      <c r="M1189" s="51">
        <v>1.7090000000000001E-2</v>
      </c>
      <c r="N1189" s="51">
        <v>2.8819999999999998E-2</v>
      </c>
      <c r="O1189" s="52">
        <v>135.01779999999999</v>
      </c>
      <c r="P1189" s="50">
        <v>1160</v>
      </c>
      <c r="Q1189" s="52">
        <v>2370.9700000000003</v>
      </c>
      <c r="R1189" s="50">
        <v>6243.5</v>
      </c>
      <c r="S1189" s="30">
        <v>96.13</v>
      </c>
      <c r="T1189" s="50">
        <v>6.8667999999999996</v>
      </c>
      <c r="U1189" s="50">
        <v>6.8678999999999997</v>
      </c>
      <c r="V1189" s="50" t="s">
        <v>379</v>
      </c>
      <c r="W1189" s="22" t="s">
        <v>379</v>
      </c>
      <c r="X1189" s="22" t="s">
        <v>379</v>
      </c>
    </row>
    <row r="1190" spans="1:24" ht="18.75" customHeight="1">
      <c r="A1190" s="175">
        <v>43647</v>
      </c>
      <c r="B1190" s="50">
        <v>169.82320000000001</v>
      </c>
      <c r="C1190" s="50">
        <v>238.46899999999999</v>
      </c>
      <c r="D1190" s="50">
        <v>66.828999999999994</v>
      </c>
      <c r="E1190" s="50">
        <v>14.06</v>
      </c>
      <c r="F1190" s="51">
        <v>2.1073000000000001E-2</v>
      </c>
      <c r="G1190" s="51">
        <v>1.7871999999999999E-2</v>
      </c>
      <c r="H1190" s="51">
        <v>1.7389999999999999E-2</v>
      </c>
      <c r="I1190" s="51">
        <v>1.7894E-2</v>
      </c>
      <c r="J1190" s="51">
        <v>2.0240000000000001E-2</v>
      </c>
      <c r="K1190" s="51">
        <v>1.8966E-2</v>
      </c>
      <c r="L1190" s="51">
        <v>2.5478000000000001E-2</v>
      </c>
      <c r="M1190" s="51">
        <v>1.7389999999999999E-2</v>
      </c>
      <c r="N1190" s="51">
        <v>2.9100000000000001E-2</v>
      </c>
      <c r="O1190" s="52">
        <v>134.9709</v>
      </c>
      <c r="P1190" s="50">
        <v>1160</v>
      </c>
      <c r="Q1190" s="52">
        <v>2370.9700000000003</v>
      </c>
      <c r="R1190" s="50">
        <v>6243.5</v>
      </c>
      <c r="S1190" s="30">
        <v>96.194000000000003</v>
      </c>
      <c r="T1190" s="50">
        <v>6.8771000000000004</v>
      </c>
      <c r="U1190" s="50">
        <v>6.8712</v>
      </c>
      <c r="V1190" s="50" t="s">
        <v>379</v>
      </c>
      <c r="W1190" s="22" t="s">
        <v>379</v>
      </c>
      <c r="X1190" s="22" t="s">
        <v>379</v>
      </c>
    </row>
    <row r="1191" spans="1:24" ht="18.75" customHeight="1">
      <c r="A1191" s="175">
        <v>43644</v>
      </c>
      <c r="B1191" s="50">
        <v>169.9966</v>
      </c>
      <c r="C1191" s="50">
        <v>238.1679</v>
      </c>
      <c r="D1191" s="50">
        <v>66.828999999999994</v>
      </c>
      <c r="E1191" s="50">
        <v>15.08</v>
      </c>
      <c r="F1191" s="51">
        <v>2.0868000000000001E-2</v>
      </c>
      <c r="G1191" s="51">
        <v>1.7548999999999999E-2</v>
      </c>
      <c r="H1191" s="51">
        <v>1.7063999999999999E-2</v>
      </c>
      <c r="I1191" s="51">
        <v>1.7663999999999999E-2</v>
      </c>
      <c r="J1191" s="51">
        <v>2.0050999999999999E-2</v>
      </c>
      <c r="K1191" s="51">
        <v>1.8749999999999999E-2</v>
      </c>
      <c r="L1191" s="51">
        <v>2.5291000000000001E-2</v>
      </c>
      <c r="M1191" s="51">
        <v>1.7063999999999999E-2</v>
      </c>
      <c r="N1191" s="51">
        <v>2.9149999999999999E-2</v>
      </c>
      <c r="O1191" s="52">
        <v>134.96639999999999</v>
      </c>
      <c r="P1191" s="50">
        <v>1160</v>
      </c>
      <c r="Q1191" s="52">
        <v>2370.9700000000003</v>
      </c>
      <c r="R1191" s="50">
        <v>6243.5</v>
      </c>
      <c r="S1191" s="30">
        <v>96.213999999999999</v>
      </c>
      <c r="T1191" s="50">
        <v>6.88</v>
      </c>
      <c r="U1191" s="50">
        <v>6.8876999999999997</v>
      </c>
      <c r="V1191" s="50" t="s">
        <v>379</v>
      </c>
      <c r="W1191" s="22" t="s">
        <v>379</v>
      </c>
      <c r="X1191" s="22" t="s">
        <v>379</v>
      </c>
    </row>
    <row r="1192" spans="1:24" ht="18.75" customHeight="1">
      <c r="A1192" s="175">
        <v>43643</v>
      </c>
      <c r="B1192" s="50">
        <v>169.87870000000001</v>
      </c>
      <c r="C1192" s="50">
        <v>237.78120000000001</v>
      </c>
      <c r="D1192" s="50">
        <v>66.828999999999994</v>
      </c>
      <c r="E1192" s="50">
        <v>15.82</v>
      </c>
      <c r="F1192" s="51">
        <v>2.1333999999999999E-2</v>
      </c>
      <c r="G1192" s="51">
        <v>1.7448999999999999E-2</v>
      </c>
      <c r="H1192" s="51">
        <v>1.7092E-2</v>
      </c>
      <c r="I1192" s="51">
        <v>1.7697000000000001E-2</v>
      </c>
      <c r="J1192" s="51">
        <v>2.0140000000000002E-2</v>
      </c>
      <c r="K1192" s="51">
        <v>1.8807000000000001E-2</v>
      </c>
      <c r="L1192" s="51">
        <v>2.5291999999999999E-2</v>
      </c>
      <c r="M1192" s="51">
        <v>1.7092E-2</v>
      </c>
      <c r="N1192" s="51">
        <v>2.93E-2</v>
      </c>
      <c r="O1192" s="52">
        <v>134.9599</v>
      </c>
      <c r="P1192" s="50">
        <v>1160</v>
      </c>
      <c r="Q1192" s="52">
        <v>2370.9700000000003</v>
      </c>
      <c r="R1192" s="50">
        <v>6243.5</v>
      </c>
      <c r="S1192" s="30">
        <v>96.14</v>
      </c>
      <c r="T1192" s="50">
        <v>6.8798000000000004</v>
      </c>
      <c r="U1192" s="50">
        <v>6.8845999999999998</v>
      </c>
      <c r="V1192" s="50" t="s">
        <v>379</v>
      </c>
      <c r="W1192" s="22" t="s">
        <v>379</v>
      </c>
      <c r="X1192" s="22" t="s">
        <v>379</v>
      </c>
    </row>
    <row r="1193" spans="1:24" ht="18.75" customHeight="1">
      <c r="A1193" s="175">
        <v>43642</v>
      </c>
      <c r="B1193" s="50">
        <v>169.54759999999999</v>
      </c>
      <c r="C1193" s="50">
        <v>237.56559999999999</v>
      </c>
      <c r="D1193" s="50">
        <v>66.828999999999994</v>
      </c>
      <c r="E1193" s="50">
        <v>16.21</v>
      </c>
      <c r="F1193" s="51">
        <v>2.1387E-2</v>
      </c>
      <c r="G1193" s="51">
        <v>1.7689E-2</v>
      </c>
      <c r="H1193" s="51">
        <v>1.7417999999999999E-2</v>
      </c>
      <c r="I1193" s="51">
        <v>1.7951999999999999E-2</v>
      </c>
      <c r="J1193" s="51">
        <v>2.0468E-2</v>
      </c>
      <c r="K1193" s="51">
        <v>1.9144000000000001E-2</v>
      </c>
      <c r="L1193" s="51">
        <v>2.5694999999999999E-2</v>
      </c>
      <c r="M1193" s="51">
        <v>1.7417999999999999E-2</v>
      </c>
      <c r="N1193" s="51">
        <v>2.9080000000000002E-2</v>
      </c>
      <c r="O1193" s="52">
        <v>134.9025</v>
      </c>
      <c r="P1193" s="50">
        <v>1160</v>
      </c>
      <c r="Q1193" s="52">
        <v>2370.9700000000003</v>
      </c>
      <c r="R1193" s="50">
        <v>6243.5</v>
      </c>
      <c r="S1193" s="30">
        <v>95.98</v>
      </c>
      <c r="T1193" s="50">
        <v>6.8769999999999998</v>
      </c>
      <c r="U1193" s="50">
        <v>6.8764000000000003</v>
      </c>
      <c r="V1193" s="50" t="s">
        <v>379</v>
      </c>
      <c r="W1193" s="22" t="s">
        <v>379</v>
      </c>
      <c r="X1193" s="22" t="s">
        <v>379</v>
      </c>
    </row>
    <row r="1194" spans="1:24" ht="18.75" customHeight="1">
      <c r="A1194" s="175">
        <v>43641</v>
      </c>
      <c r="B1194" s="50">
        <v>169.95240000000001</v>
      </c>
      <c r="C1194" s="50">
        <v>237.60839999999999</v>
      </c>
      <c r="D1194" s="50">
        <v>66.828999999999994</v>
      </c>
      <c r="E1194" s="50">
        <v>16.28</v>
      </c>
      <c r="F1194" s="51">
        <v>2.1208000000000001E-2</v>
      </c>
      <c r="G1194" s="51">
        <v>1.7318E-2</v>
      </c>
      <c r="H1194" s="51">
        <v>1.6740999999999999E-2</v>
      </c>
      <c r="I1194" s="51">
        <v>1.7243000000000001E-2</v>
      </c>
      <c r="J1194" s="51">
        <v>1.985E-2</v>
      </c>
      <c r="K1194" s="51">
        <v>1.8450000000000001E-2</v>
      </c>
      <c r="L1194" s="51">
        <v>2.5191999999999999E-2</v>
      </c>
      <c r="M1194" s="51">
        <v>1.6740999999999999E-2</v>
      </c>
      <c r="N1194" s="51">
        <v>2.9069999999999999E-2</v>
      </c>
      <c r="O1194" s="52">
        <v>134.7655</v>
      </c>
      <c r="P1194" s="50">
        <v>1160</v>
      </c>
      <c r="Q1194" s="52">
        <v>2370.9700000000003</v>
      </c>
      <c r="R1194" s="50">
        <v>6243.5</v>
      </c>
      <c r="S1194" s="30">
        <v>96.22</v>
      </c>
      <c r="T1194" s="50">
        <v>6.8685</v>
      </c>
      <c r="U1194" s="50">
        <v>6.8653000000000004</v>
      </c>
      <c r="V1194" s="50" t="s">
        <v>379</v>
      </c>
      <c r="W1194" s="22" t="s">
        <v>379</v>
      </c>
      <c r="X1194" s="22" t="s">
        <v>379</v>
      </c>
    </row>
    <row r="1195" spans="1:24" ht="18.75" customHeight="1">
      <c r="A1195" s="175">
        <v>43640</v>
      </c>
      <c r="B1195" s="50">
        <v>169.8151</v>
      </c>
      <c r="C1195" s="50">
        <v>237.52199999999999</v>
      </c>
      <c r="D1195" s="50">
        <v>72.75</v>
      </c>
      <c r="E1195" s="50">
        <v>15.26</v>
      </c>
      <c r="F1195" s="51">
        <v>2.1047E-2</v>
      </c>
      <c r="G1195" s="51">
        <v>1.7323999999999999E-2</v>
      </c>
      <c r="H1195" s="51">
        <v>1.6823000000000001E-2</v>
      </c>
      <c r="I1195" s="51">
        <v>1.7475000000000001E-2</v>
      </c>
      <c r="J1195" s="51">
        <v>2.0143000000000001E-2</v>
      </c>
      <c r="K1195" s="51">
        <v>1.8714000000000001E-2</v>
      </c>
      <c r="L1195" s="51">
        <v>2.5443E-2</v>
      </c>
      <c r="M1195" s="51">
        <v>1.6823000000000001E-2</v>
      </c>
      <c r="N1195" s="51">
        <v>2.913E-2</v>
      </c>
      <c r="O1195" s="52">
        <v>134.727</v>
      </c>
      <c r="P1195" s="50">
        <v>1160</v>
      </c>
      <c r="Q1195" s="52">
        <v>2370.9700000000003</v>
      </c>
      <c r="R1195" s="50">
        <v>6243.5</v>
      </c>
      <c r="S1195" s="30">
        <v>96.629000000000005</v>
      </c>
      <c r="T1195" s="50">
        <v>6.8518999999999997</v>
      </c>
      <c r="U1195" s="50">
        <v>6.8609</v>
      </c>
      <c r="V1195" s="50" t="s">
        <v>379</v>
      </c>
      <c r="W1195" s="22" t="s">
        <v>379</v>
      </c>
      <c r="X1195" s="22" t="s">
        <v>379</v>
      </c>
    </row>
    <row r="1196" spans="1:24" ht="18.75" customHeight="1">
      <c r="A1196" s="175">
        <v>43637</v>
      </c>
      <c r="B1196" s="50">
        <v>169.422</v>
      </c>
      <c r="C1196" s="50">
        <v>237.3913</v>
      </c>
      <c r="D1196" s="50">
        <v>72.75</v>
      </c>
      <c r="E1196" s="50">
        <v>15.4</v>
      </c>
      <c r="F1196" s="51">
        <v>2.0996999999999998E-2</v>
      </c>
      <c r="G1196" s="51">
        <v>1.7677999999999999E-2</v>
      </c>
      <c r="H1196" s="51">
        <v>1.7229000000000001E-2</v>
      </c>
      <c r="I1196" s="51">
        <v>1.7905999999999998E-2</v>
      </c>
      <c r="J1196" s="51">
        <v>2.0539999999999999E-2</v>
      </c>
      <c r="K1196" s="51">
        <v>1.9146E-2</v>
      </c>
      <c r="L1196" s="51">
        <v>2.5840999999999999E-2</v>
      </c>
      <c r="M1196" s="51">
        <v>1.7229000000000001E-2</v>
      </c>
      <c r="N1196" s="51">
        <v>2.894E-2</v>
      </c>
      <c r="O1196" s="52">
        <v>134.69800000000001</v>
      </c>
      <c r="P1196" s="50">
        <v>1160</v>
      </c>
      <c r="Q1196" s="52">
        <v>2370.9700000000003</v>
      </c>
      <c r="R1196" s="50">
        <v>6243.5</v>
      </c>
      <c r="S1196" s="30">
        <v>97.117000000000004</v>
      </c>
      <c r="T1196" s="50">
        <v>6.9036</v>
      </c>
      <c r="U1196" s="50">
        <v>6.8945999999999996</v>
      </c>
      <c r="V1196" s="50" t="s">
        <v>379</v>
      </c>
      <c r="W1196" s="22" t="s">
        <v>379</v>
      </c>
      <c r="X1196" s="22" t="s">
        <v>379</v>
      </c>
    </row>
    <row r="1197" spans="1:24" ht="18.75" customHeight="1">
      <c r="A1197" s="175">
        <v>43636</v>
      </c>
      <c r="B1197" s="50">
        <v>169.84729999999999</v>
      </c>
      <c r="C1197" s="50">
        <v>237.50309999999999</v>
      </c>
      <c r="D1197" s="50">
        <v>72.75</v>
      </c>
      <c r="E1197" s="50">
        <v>14.75</v>
      </c>
      <c r="F1197" s="51">
        <v>2.1283E-2</v>
      </c>
      <c r="G1197" s="51">
        <v>1.7774999999999999E-2</v>
      </c>
      <c r="H1197" s="51">
        <v>1.7311E-2</v>
      </c>
      <c r="I1197" s="51">
        <v>1.7809999999999999E-2</v>
      </c>
      <c r="J1197" s="51">
        <v>2.0284E-2</v>
      </c>
      <c r="K1197" s="51">
        <v>1.8932999999999998E-2</v>
      </c>
      <c r="L1197" s="51">
        <v>2.5401E-2</v>
      </c>
      <c r="M1197" s="51">
        <v>1.7311E-2</v>
      </c>
      <c r="N1197" s="51">
        <v>2.9020000000000001E-2</v>
      </c>
      <c r="O1197" s="52">
        <v>134.64349999999999</v>
      </c>
      <c r="P1197" s="50">
        <v>1160</v>
      </c>
      <c r="Q1197" s="52">
        <v>2370.9700000000003</v>
      </c>
      <c r="R1197" s="50">
        <v>6243.5</v>
      </c>
      <c r="S1197" s="30">
        <v>97.644000000000005</v>
      </c>
      <c r="T1197" s="50">
        <v>6.9032</v>
      </c>
      <c r="U1197" s="50">
        <v>6.9028</v>
      </c>
      <c r="V1197" s="50" t="s">
        <v>379</v>
      </c>
      <c r="W1197" s="22" t="s">
        <v>379</v>
      </c>
      <c r="X1197" s="22" t="s">
        <v>379</v>
      </c>
    </row>
    <row r="1198" spans="1:24" ht="18.75" customHeight="1">
      <c r="A1198" s="175">
        <v>43635</v>
      </c>
      <c r="B1198" s="50">
        <v>169.42070000000001</v>
      </c>
      <c r="C1198" s="50">
        <v>236.66739999999999</v>
      </c>
      <c r="D1198" s="50">
        <v>72.75</v>
      </c>
      <c r="E1198" s="50">
        <v>14.33</v>
      </c>
      <c r="F1198" s="51">
        <v>2.1592E-2</v>
      </c>
      <c r="G1198" s="51">
        <v>1.7350999999999998E-2</v>
      </c>
      <c r="H1198" s="51">
        <v>1.6879999999999999E-2</v>
      </c>
      <c r="I1198" s="51">
        <v>1.7580999999999999E-2</v>
      </c>
      <c r="J1198" s="51">
        <v>2.0233000000000001E-2</v>
      </c>
      <c r="K1198" s="51">
        <v>1.8839000000000002E-2</v>
      </c>
      <c r="L1198" s="51">
        <v>2.5350999999999999E-2</v>
      </c>
      <c r="M1198" s="51">
        <v>1.6879999999999999E-2</v>
      </c>
      <c r="N1198" s="51">
        <v>2.9159999999999998E-2</v>
      </c>
      <c r="O1198" s="52">
        <v>134.6403</v>
      </c>
      <c r="P1198" s="50">
        <v>1160</v>
      </c>
      <c r="Q1198" s="52">
        <v>2370.9700000000003</v>
      </c>
      <c r="R1198" s="50">
        <v>6243.5</v>
      </c>
      <c r="S1198" s="30">
        <v>97.558000000000007</v>
      </c>
      <c r="T1198" s="50">
        <v>6.9257999999999997</v>
      </c>
      <c r="U1198" s="50">
        <v>6.9306999999999999</v>
      </c>
      <c r="V1198" s="50" t="s">
        <v>379</v>
      </c>
      <c r="W1198" s="22" t="s">
        <v>379</v>
      </c>
      <c r="X1198" s="22" t="s">
        <v>379</v>
      </c>
    </row>
    <row r="1199" spans="1:24" ht="18.75" customHeight="1">
      <c r="A1199" s="175">
        <v>43634</v>
      </c>
      <c r="B1199" s="50">
        <v>168.9659</v>
      </c>
      <c r="C1199" s="50">
        <v>236.30009999999999</v>
      </c>
      <c r="D1199" s="50">
        <v>72.75</v>
      </c>
      <c r="E1199" s="50">
        <v>15.15</v>
      </c>
      <c r="F1199" s="51">
        <v>2.2107999999999999E-2</v>
      </c>
      <c r="G1199" s="51">
        <v>1.8643E-2</v>
      </c>
      <c r="H1199" s="51">
        <v>1.7985000000000001E-2</v>
      </c>
      <c r="I1199" s="51">
        <v>1.8324E-2</v>
      </c>
      <c r="J1199" s="51">
        <v>2.0594999999999999E-2</v>
      </c>
      <c r="K1199" s="51">
        <v>1.9317999999999998E-2</v>
      </c>
      <c r="L1199" s="51">
        <v>2.5488E-2</v>
      </c>
      <c r="M1199" s="51">
        <v>1.7985000000000001E-2</v>
      </c>
      <c r="N1199" s="51">
        <v>2.9149999999999999E-2</v>
      </c>
      <c r="O1199" s="52">
        <v>134.57210000000001</v>
      </c>
      <c r="P1199" s="50">
        <v>1160</v>
      </c>
      <c r="Q1199" s="52">
        <v>2370.9700000000003</v>
      </c>
      <c r="R1199" s="50">
        <v>6243.5</v>
      </c>
      <c r="S1199" s="30">
        <v>97.572000000000003</v>
      </c>
      <c r="T1199" s="50">
        <v>6.9255000000000004</v>
      </c>
      <c r="U1199" s="50">
        <v>6.9306000000000001</v>
      </c>
      <c r="V1199" s="50" t="s">
        <v>379</v>
      </c>
      <c r="W1199" s="22" t="s">
        <v>379</v>
      </c>
      <c r="X1199" s="22" t="s">
        <v>379</v>
      </c>
    </row>
    <row r="1200" spans="1:24" ht="18.75" customHeight="1">
      <c r="A1200" s="175">
        <v>43633</v>
      </c>
      <c r="B1200" s="50">
        <v>168.809</v>
      </c>
      <c r="C1200" s="50">
        <v>236.26490000000001</v>
      </c>
      <c r="D1200" s="50">
        <v>72.906000000000006</v>
      </c>
      <c r="E1200" s="50">
        <v>15.35</v>
      </c>
      <c r="F1200" s="51">
        <v>2.1783E-2</v>
      </c>
      <c r="G1200" s="51">
        <v>1.8686999999999999E-2</v>
      </c>
      <c r="H1200" s="51">
        <v>1.8120000000000001E-2</v>
      </c>
      <c r="I1200" s="51">
        <v>1.8556E-2</v>
      </c>
      <c r="J1200" s="51">
        <v>2.0941999999999999E-2</v>
      </c>
      <c r="K1200" s="51">
        <v>1.9678999999999999E-2</v>
      </c>
      <c r="L1200" s="51">
        <v>2.5826999999999999E-2</v>
      </c>
      <c r="M1200" s="51">
        <v>1.8120000000000001E-2</v>
      </c>
      <c r="N1200" s="51">
        <v>2.9159999999999998E-2</v>
      </c>
      <c r="O1200" s="52">
        <v>134.535</v>
      </c>
      <c r="P1200" s="50">
        <v>1160</v>
      </c>
      <c r="Q1200" s="52">
        <v>2370.9700000000003</v>
      </c>
      <c r="R1200" s="50">
        <v>6243.5</v>
      </c>
      <c r="S1200" s="30">
        <v>97.013000000000005</v>
      </c>
      <c r="T1200" s="50">
        <v>6.9215999999999998</v>
      </c>
      <c r="U1200" s="50">
        <v>6.9290000000000003</v>
      </c>
      <c r="V1200" s="50" t="s">
        <v>379</v>
      </c>
      <c r="W1200" s="22" t="s">
        <v>379</v>
      </c>
      <c r="X1200" s="22" t="s">
        <v>379</v>
      </c>
    </row>
    <row r="1201" spans="1:24" ht="18.75" customHeight="1">
      <c r="A1201" s="175">
        <v>43630</v>
      </c>
      <c r="B1201" s="50">
        <v>168.7235</v>
      </c>
      <c r="C1201" s="50">
        <v>236.1994</v>
      </c>
      <c r="D1201" s="50">
        <v>72.281000000000006</v>
      </c>
      <c r="E1201" s="50">
        <v>15.28</v>
      </c>
      <c r="F1201" s="51">
        <v>2.1682E-2</v>
      </c>
      <c r="G1201" s="51">
        <v>1.8405000000000001E-2</v>
      </c>
      <c r="H1201" s="51">
        <v>1.7822999999999999E-2</v>
      </c>
      <c r="I1201" s="51">
        <v>1.8325999999999999E-2</v>
      </c>
      <c r="J1201" s="51">
        <v>2.0804E-2</v>
      </c>
      <c r="K1201" s="51">
        <v>1.9463000000000001E-2</v>
      </c>
      <c r="L1201" s="51">
        <v>2.5856000000000001E-2</v>
      </c>
      <c r="M1201" s="51">
        <v>1.7822999999999999E-2</v>
      </c>
      <c r="N1201" s="51">
        <v>2.954E-2</v>
      </c>
      <c r="O1201" s="52">
        <v>134.51259999999999</v>
      </c>
      <c r="P1201" s="50">
        <v>1160</v>
      </c>
      <c r="Q1201" s="52">
        <v>2370.9700000000003</v>
      </c>
      <c r="R1201" s="50">
        <v>6243.5</v>
      </c>
      <c r="S1201" s="30">
        <v>97</v>
      </c>
      <c r="T1201" s="50">
        <v>6.9177</v>
      </c>
      <c r="U1201" s="50">
        <v>6.9280999999999997</v>
      </c>
      <c r="V1201" s="50" t="s">
        <v>379</v>
      </c>
      <c r="W1201" s="22" t="s">
        <v>379</v>
      </c>
      <c r="X1201" s="22" t="s">
        <v>379</v>
      </c>
    </row>
    <row r="1202" spans="1:24" ht="18.75" customHeight="1">
      <c r="A1202" s="175">
        <v>43629</v>
      </c>
      <c r="B1202" s="50">
        <v>168.7833</v>
      </c>
      <c r="C1202" s="50">
        <v>236.11789999999999</v>
      </c>
      <c r="D1202" s="50">
        <v>72.281000000000006</v>
      </c>
      <c r="E1202" s="50">
        <v>15.82</v>
      </c>
      <c r="F1202" s="51">
        <v>2.1686E-2</v>
      </c>
      <c r="G1202" s="51">
        <v>1.8356999999999998E-2</v>
      </c>
      <c r="H1202" s="51">
        <v>1.7769E-2</v>
      </c>
      <c r="I1202" s="51">
        <v>1.8377999999999999E-2</v>
      </c>
      <c r="J1202" s="51">
        <v>2.0944999999999998E-2</v>
      </c>
      <c r="K1202" s="51">
        <v>1.9585000000000002E-2</v>
      </c>
      <c r="L1202" s="51">
        <v>2.6002000000000001E-2</v>
      </c>
      <c r="M1202" s="51">
        <v>1.7769E-2</v>
      </c>
      <c r="N1202" s="51">
        <v>2.9530000000000001E-2</v>
      </c>
      <c r="O1202" s="52">
        <v>134.51679999999999</v>
      </c>
      <c r="P1202" s="50">
        <v>1160</v>
      </c>
      <c r="Q1202" s="52">
        <v>2370.9700000000003</v>
      </c>
      <c r="R1202" s="50">
        <v>6243.5</v>
      </c>
      <c r="S1202" s="30">
        <v>96.686000000000007</v>
      </c>
      <c r="T1202" s="50">
        <v>6.9114000000000004</v>
      </c>
      <c r="U1202" s="50">
        <v>6.9260999999999999</v>
      </c>
      <c r="V1202" s="50" t="s">
        <v>379</v>
      </c>
      <c r="W1202" s="22" t="s">
        <v>379</v>
      </c>
      <c r="X1202" s="22" t="s">
        <v>379</v>
      </c>
    </row>
    <row r="1203" spans="1:24" ht="18.75" customHeight="1">
      <c r="A1203" s="175">
        <v>43628</v>
      </c>
      <c r="B1203" s="50">
        <v>168.4991</v>
      </c>
      <c r="C1203" s="50">
        <v>236.0341</v>
      </c>
      <c r="D1203" s="50">
        <v>72.281000000000006</v>
      </c>
      <c r="E1203" s="50">
        <v>15.91</v>
      </c>
      <c r="F1203" s="51">
        <v>2.2148000000000001E-2</v>
      </c>
      <c r="G1203" s="51">
        <v>1.8786000000000001E-2</v>
      </c>
      <c r="H1203" s="51">
        <v>1.8173000000000002E-2</v>
      </c>
      <c r="I1203" s="51">
        <v>1.8707999999999999E-2</v>
      </c>
      <c r="J1203" s="51">
        <v>2.1205000000000002E-2</v>
      </c>
      <c r="K1203" s="51">
        <v>1.9921999999999999E-2</v>
      </c>
      <c r="L1203" s="51">
        <v>2.6155999999999999E-2</v>
      </c>
      <c r="M1203" s="51">
        <v>1.8173000000000002E-2</v>
      </c>
      <c r="N1203" s="51">
        <v>2.9839999999999998E-2</v>
      </c>
      <c r="O1203" s="52">
        <v>134.63069999999999</v>
      </c>
      <c r="P1203" s="50">
        <v>1160</v>
      </c>
      <c r="Q1203" s="52">
        <v>2370.9700000000003</v>
      </c>
      <c r="R1203" s="50">
        <v>6243.5</v>
      </c>
      <c r="S1203" s="30">
        <v>96.760999999999996</v>
      </c>
      <c r="T1203" s="50">
        <v>6.9310999999999998</v>
      </c>
      <c r="U1203" s="50">
        <v>6.9438000000000004</v>
      </c>
      <c r="V1203" s="50" t="s">
        <v>379</v>
      </c>
      <c r="W1203" s="22" t="s">
        <v>379</v>
      </c>
      <c r="X1203" s="22" t="s">
        <v>379</v>
      </c>
    </row>
    <row r="1204" spans="1:24" ht="18.75" customHeight="1">
      <c r="A1204" s="175">
        <v>43627</v>
      </c>
      <c r="B1204" s="50">
        <v>168.38310000000001</v>
      </c>
      <c r="C1204" s="50">
        <v>235.8853</v>
      </c>
      <c r="D1204" s="50">
        <v>77.25</v>
      </c>
      <c r="E1204" s="50">
        <v>15.99</v>
      </c>
      <c r="F1204" s="51">
        <v>2.2457000000000001E-2</v>
      </c>
      <c r="G1204" s="51">
        <v>1.9297000000000002E-2</v>
      </c>
      <c r="H1204" s="51">
        <v>1.8793000000000001E-2</v>
      </c>
      <c r="I1204" s="51">
        <v>1.9154999999999998E-2</v>
      </c>
      <c r="J1204" s="51">
        <v>2.1430999999999999E-2</v>
      </c>
      <c r="K1204" s="51">
        <v>2.0282999999999999E-2</v>
      </c>
      <c r="L1204" s="51">
        <v>2.6148999999999999E-2</v>
      </c>
      <c r="M1204" s="51">
        <v>1.8793000000000001E-2</v>
      </c>
      <c r="N1204" s="51">
        <v>2.962E-2</v>
      </c>
      <c r="O1204" s="52">
        <v>134.58170000000001</v>
      </c>
      <c r="P1204" s="50">
        <v>1160</v>
      </c>
      <c r="Q1204" s="52">
        <v>2370.9700000000003</v>
      </c>
      <c r="R1204" s="50">
        <v>6243.5</v>
      </c>
      <c r="S1204" s="30">
        <v>96.543999999999997</v>
      </c>
      <c r="T1204" s="50">
        <v>6.9096000000000002</v>
      </c>
      <c r="U1204" s="50">
        <v>6.9442000000000004</v>
      </c>
      <c r="V1204" s="50" t="s">
        <v>379</v>
      </c>
      <c r="W1204" s="22" t="s">
        <v>379</v>
      </c>
      <c r="X1204" s="22" t="s">
        <v>379</v>
      </c>
    </row>
    <row r="1205" spans="1:24" ht="18.75" customHeight="1">
      <c r="A1205" s="175">
        <v>43626</v>
      </c>
      <c r="B1205" s="50">
        <v>168.2655</v>
      </c>
      <c r="C1205" s="50">
        <v>235.54419999999999</v>
      </c>
      <c r="D1205" s="50">
        <v>77.25</v>
      </c>
      <c r="E1205" s="50">
        <v>15.94</v>
      </c>
      <c r="F1205" s="51">
        <v>2.2716E-2</v>
      </c>
      <c r="G1205" s="51">
        <v>1.9036000000000001E-2</v>
      </c>
      <c r="H1205" s="51">
        <v>1.874E-2</v>
      </c>
      <c r="I1205" s="51">
        <v>1.9154999999999998E-2</v>
      </c>
      <c r="J1205" s="51">
        <v>2.1484E-2</v>
      </c>
      <c r="K1205" s="51">
        <v>2.0331999999999999E-2</v>
      </c>
      <c r="L1205" s="51">
        <v>2.6287999999999999E-2</v>
      </c>
      <c r="M1205" s="51">
        <v>1.874E-2</v>
      </c>
      <c r="N1205" s="51">
        <v>2.9409999999999999E-2</v>
      </c>
      <c r="O1205" s="52">
        <v>134.566</v>
      </c>
      <c r="P1205" s="50">
        <v>1160</v>
      </c>
      <c r="Q1205" s="52">
        <v>2370.9700000000003</v>
      </c>
      <c r="R1205" s="50">
        <v>6243.5</v>
      </c>
      <c r="S1205" s="30">
        <v>97.043999999999997</v>
      </c>
      <c r="T1205" s="50">
        <v>6.9096000000000002</v>
      </c>
      <c r="U1205" s="50">
        <v>6.9272</v>
      </c>
      <c r="V1205" s="50" t="s">
        <v>379</v>
      </c>
      <c r="W1205" s="22" t="s">
        <v>379</v>
      </c>
      <c r="X1205" s="22" t="s">
        <v>379</v>
      </c>
    </row>
    <row r="1206" spans="1:24" ht="18.75" customHeight="1">
      <c r="A1206" s="175">
        <v>43623</v>
      </c>
      <c r="B1206" s="50">
        <v>168.42259999999999</v>
      </c>
      <c r="C1206" s="50">
        <v>235.18639999999999</v>
      </c>
      <c r="D1206" s="50">
        <v>77.25</v>
      </c>
      <c r="E1206" s="50">
        <v>16.3</v>
      </c>
      <c r="F1206" s="51">
        <v>2.2665999999999999E-2</v>
      </c>
      <c r="G1206" s="51">
        <v>1.8494E-2</v>
      </c>
      <c r="H1206" s="51">
        <v>1.8166999999999999E-2</v>
      </c>
      <c r="I1206" s="51">
        <v>1.8529E-2</v>
      </c>
      <c r="J1206" s="51">
        <v>2.0809000000000001E-2</v>
      </c>
      <c r="K1206" s="51">
        <v>1.9684E-2</v>
      </c>
      <c r="L1206" s="51">
        <v>2.572E-2</v>
      </c>
      <c r="M1206" s="51">
        <v>1.8166999999999999E-2</v>
      </c>
      <c r="N1206" s="51">
        <v>2.9170000000000001E-2</v>
      </c>
      <c r="O1206" s="52">
        <v>134.4787</v>
      </c>
      <c r="P1206" s="50">
        <v>1160</v>
      </c>
      <c r="Q1206" s="52">
        <v>2370.9700000000003</v>
      </c>
      <c r="R1206" s="50">
        <v>6243.5</v>
      </c>
      <c r="S1206" s="30">
        <v>97.32</v>
      </c>
      <c r="T1206" s="50">
        <v>6.9089</v>
      </c>
      <c r="U1206" s="50">
        <v>6.9282000000000004</v>
      </c>
      <c r="V1206" s="50" t="s">
        <v>379</v>
      </c>
      <c r="W1206" s="22" t="s">
        <v>379</v>
      </c>
      <c r="X1206" s="22" t="s">
        <v>379</v>
      </c>
    </row>
    <row r="1207" spans="1:24" ht="18.75" customHeight="1">
      <c r="A1207" s="175">
        <v>43622</v>
      </c>
      <c r="B1207" s="50">
        <v>168.1446</v>
      </c>
      <c r="C1207" s="50">
        <v>235.0582</v>
      </c>
      <c r="D1207" s="50">
        <v>77.25</v>
      </c>
      <c r="E1207" s="50">
        <v>15.93</v>
      </c>
      <c r="F1207" s="51">
        <v>2.3056E-2</v>
      </c>
      <c r="G1207" s="51">
        <v>1.8787000000000002E-2</v>
      </c>
      <c r="H1207" s="51">
        <v>1.8421E-2</v>
      </c>
      <c r="I1207" s="51">
        <v>1.8828000000000001E-2</v>
      </c>
      <c r="J1207" s="51">
        <v>2.1173999999999998E-2</v>
      </c>
      <c r="K1207" s="51">
        <v>2.0021000000000001E-2</v>
      </c>
      <c r="L1207" s="51">
        <v>2.6134999999999999E-2</v>
      </c>
      <c r="M1207" s="51">
        <v>1.8421E-2</v>
      </c>
      <c r="N1207" s="51">
        <v>2.9170000000000001E-2</v>
      </c>
      <c r="O1207" s="52">
        <v>134.44919999999999</v>
      </c>
      <c r="P1207" s="50">
        <v>1160</v>
      </c>
      <c r="Q1207" s="52">
        <v>2370.9700000000003</v>
      </c>
      <c r="R1207" s="50">
        <v>6243.5</v>
      </c>
      <c r="S1207" s="30">
        <v>97.072000000000003</v>
      </c>
      <c r="T1207" s="50">
        <v>6.9078999999999997</v>
      </c>
      <c r="U1207" s="50">
        <v>6.9244000000000003</v>
      </c>
      <c r="V1207" s="50" t="s">
        <v>379</v>
      </c>
      <c r="W1207" s="22" t="s">
        <v>379</v>
      </c>
      <c r="X1207" s="22" t="s">
        <v>379</v>
      </c>
    </row>
    <row r="1208" spans="1:24" ht="18.75" customHeight="1">
      <c r="A1208" s="175">
        <v>43621</v>
      </c>
      <c r="B1208" s="50">
        <v>168.09520000000001</v>
      </c>
      <c r="C1208" s="50">
        <v>234.92760000000001</v>
      </c>
      <c r="D1208" s="50">
        <v>77.843999999999994</v>
      </c>
      <c r="E1208" s="50">
        <v>16.09</v>
      </c>
      <c r="F1208" s="51">
        <v>2.3366000000000001E-2</v>
      </c>
      <c r="G1208" s="51">
        <v>1.8568999999999999E-2</v>
      </c>
      <c r="H1208" s="51">
        <v>1.8232999999999999E-2</v>
      </c>
      <c r="I1208" s="51">
        <v>1.8762999999999998E-2</v>
      </c>
      <c r="J1208" s="51">
        <v>2.1347999999999999E-2</v>
      </c>
      <c r="K1208" s="51">
        <v>2.0116999999999999E-2</v>
      </c>
      <c r="L1208" s="51">
        <v>2.6464999999999999E-2</v>
      </c>
      <c r="M1208" s="51">
        <v>1.8232999999999999E-2</v>
      </c>
      <c r="N1208" s="51">
        <v>2.92E-2</v>
      </c>
      <c r="O1208" s="52">
        <v>134.38480000000001</v>
      </c>
      <c r="P1208" s="50">
        <v>1160</v>
      </c>
      <c r="Q1208" s="52">
        <v>2370.9700000000003</v>
      </c>
      <c r="R1208" s="50">
        <v>6243.5</v>
      </c>
      <c r="S1208" s="30">
        <v>97.141999999999996</v>
      </c>
      <c r="T1208" s="50">
        <v>6.9036999999999997</v>
      </c>
      <c r="U1208" s="50">
        <v>6.9219999999999997</v>
      </c>
      <c r="V1208" s="50" t="s">
        <v>379</v>
      </c>
      <c r="W1208" s="22" t="s">
        <v>379</v>
      </c>
      <c r="X1208" s="22" t="s">
        <v>379</v>
      </c>
    </row>
    <row r="1209" spans="1:24" ht="18.75" customHeight="1">
      <c r="A1209" s="175">
        <v>43620</v>
      </c>
      <c r="B1209" s="50">
        <v>168.00630000000001</v>
      </c>
      <c r="C1209" s="50">
        <v>234.80439999999999</v>
      </c>
      <c r="D1209" s="50">
        <v>79.938000000000002</v>
      </c>
      <c r="E1209" s="50">
        <v>16.97</v>
      </c>
      <c r="F1209" s="51">
        <v>2.3342000000000002E-2</v>
      </c>
      <c r="G1209" s="51">
        <v>1.8834E-2</v>
      </c>
      <c r="H1209" s="51">
        <v>1.8481000000000001E-2</v>
      </c>
      <c r="I1209" s="51">
        <v>1.8960999999999999E-2</v>
      </c>
      <c r="J1209" s="51">
        <v>2.1295999999999999E-2</v>
      </c>
      <c r="K1209" s="51">
        <v>2.019E-2</v>
      </c>
      <c r="L1209" s="51">
        <v>2.6113000000000001E-2</v>
      </c>
      <c r="M1209" s="51">
        <v>1.8481000000000001E-2</v>
      </c>
      <c r="N1209" s="51">
        <v>2.9180000000000001E-2</v>
      </c>
      <c r="O1209" s="52">
        <v>134.3449</v>
      </c>
      <c r="P1209" s="50">
        <v>1160</v>
      </c>
      <c r="Q1209" s="52">
        <v>2370.9700000000003</v>
      </c>
      <c r="R1209" s="50">
        <v>6243.5</v>
      </c>
      <c r="S1209" s="30">
        <v>97.75</v>
      </c>
      <c r="T1209" s="50">
        <v>6.9050000000000002</v>
      </c>
      <c r="U1209" s="50">
        <v>6.9367999999999999</v>
      </c>
      <c r="V1209" s="50" t="s">
        <v>379</v>
      </c>
      <c r="W1209" s="22" t="s">
        <v>379</v>
      </c>
      <c r="X1209" s="22" t="s">
        <v>379</v>
      </c>
    </row>
    <row r="1210" spans="1:24" ht="18.75" customHeight="1">
      <c r="A1210" s="175">
        <v>43619</v>
      </c>
      <c r="B1210" s="50">
        <v>168.2861</v>
      </c>
      <c r="C1210" s="50">
        <v>235.1112</v>
      </c>
      <c r="D1210" s="50">
        <v>82</v>
      </c>
      <c r="E1210" s="50">
        <v>18.86</v>
      </c>
      <c r="F1210" s="51">
        <v>2.3243E-2</v>
      </c>
      <c r="G1210" s="51">
        <v>1.8317E-2</v>
      </c>
      <c r="H1210" s="51">
        <v>1.7885000000000002E-2</v>
      </c>
      <c r="I1210" s="51">
        <v>1.8353999999999999E-2</v>
      </c>
      <c r="J1210" s="51">
        <v>2.0709999999999999E-2</v>
      </c>
      <c r="K1210" s="51">
        <v>1.9543999999999999E-2</v>
      </c>
      <c r="L1210" s="51">
        <v>2.5311E-2</v>
      </c>
      <c r="M1210" s="51">
        <v>1.7885000000000002E-2</v>
      </c>
      <c r="N1210" s="51">
        <v>2.9239999999999999E-2</v>
      </c>
      <c r="O1210" s="52">
        <v>134.31200000000001</v>
      </c>
      <c r="P1210" s="50">
        <v>1160</v>
      </c>
      <c r="Q1210" s="52">
        <v>2432.56</v>
      </c>
      <c r="R1210" s="50">
        <v>6122.9</v>
      </c>
      <c r="S1210" s="30">
        <v>98.141999999999996</v>
      </c>
      <c r="T1210" s="50">
        <v>6.9019000000000004</v>
      </c>
      <c r="U1210" s="50">
        <v>6.9291</v>
      </c>
      <c r="V1210" s="50" t="s">
        <v>379</v>
      </c>
      <c r="W1210" s="22" t="s">
        <v>379</v>
      </c>
      <c r="X1210" s="22" t="s">
        <v>379</v>
      </c>
    </row>
    <row r="1211" spans="1:24" ht="18.75" customHeight="1">
      <c r="A1211" s="175">
        <v>43616</v>
      </c>
      <c r="B1211" s="50">
        <v>167.84100000000001</v>
      </c>
      <c r="C1211" s="50">
        <v>235.29599999999999</v>
      </c>
      <c r="D1211" s="50">
        <v>79.375</v>
      </c>
      <c r="E1211" s="50">
        <v>18.71</v>
      </c>
      <c r="F1211" s="51">
        <v>2.3399E-2</v>
      </c>
      <c r="G1211" s="51">
        <v>1.9220999999999999E-2</v>
      </c>
      <c r="H1211" s="51">
        <v>1.8731000000000001E-2</v>
      </c>
      <c r="I1211" s="51">
        <v>1.9109999999999999E-2</v>
      </c>
      <c r="J1211" s="51">
        <v>2.1246000000000001E-2</v>
      </c>
      <c r="K1211" s="51">
        <v>2.0167000000000001E-2</v>
      </c>
      <c r="L1211" s="51">
        <v>2.5684999999999999E-2</v>
      </c>
      <c r="M1211" s="51">
        <v>1.8731000000000001E-2</v>
      </c>
      <c r="N1211" s="51">
        <v>2.903E-2</v>
      </c>
      <c r="O1211" s="52">
        <v>134.33250000000001</v>
      </c>
      <c r="P1211" s="50">
        <v>1160</v>
      </c>
      <c r="Q1211" s="52">
        <v>2432.56</v>
      </c>
      <c r="R1211" s="50">
        <v>6122.9</v>
      </c>
      <c r="S1211" s="30">
        <v>98.144000000000005</v>
      </c>
      <c r="T1211" s="50">
        <v>6.9145000000000003</v>
      </c>
      <c r="U1211" s="50">
        <v>6.9329999999999998</v>
      </c>
      <c r="V1211" s="50" t="s">
        <v>379</v>
      </c>
      <c r="W1211" s="22" t="s">
        <v>379</v>
      </c>
      <c r="X1211" s="22" t="s">
        <v>379</v>
      </c>
    </row>
    <row r="1212" spans="1:24" ht="18.75" customHeight="1">
      <c r="A1212" s="175">
        <v>43615</v>
      </c>
      <c r="B1212" s="50">
        <v>167.28880000000001</v>
      </c>
      <c r="C1212" s="50">
        <v>235.20359999999999</v>
      </c>
      <c r="D1212" s="50">
        <v>76.313000000000002</v>
      </c>
      <c r="E1212" s="50">
        <v>17.3</v>
      </c>
      <c r="F1212" s="51">
        <v>2.3633999999999999E-2</v>
      </c>
      <c r="G1212" s="51">
        <v>2.0608999999999999E-2</v>
      </c>
      <c r="H1212" s="51">
        <v>2.0045E-2</v>
      </c>
      <c r="I1212" s="51">
        <v>2.0198000000000001E-2</v>
      </c>
      <c r="J1212" s="51">
        <v>2.2133E-2</v>
      </c>
      <c r="K1212" s="51">
        <v>2.1153000000000002E-2</v>
      </c>
      <c r="L1212" s="51">
        <v>2.64E-2</v>
      </c>
      <c r="M1212" s="51">
        <v>2.0045E-2</v>
      </c>
      <c r="N1212" s="51">
        <v>2.9250000000000002E-2</v>
      </c>
      <c r="O1212" s="52">
        <v>134.32980000000001</v>
      </c>
      <c r="P1212" s="50">
        <v>1160</v>
      </c>
      <c r="Q1212" s="52">
        <v>2432.56</v>
      </c>
      <c r="R1212" s="50">
        <v>6122.9</v>
      </c>
      <c r="S1212" s="30">
        <v>97.951999999999998</v>
      </c>
      <c r="T1212" s="50">
        <v>6.9101999999999997</v>
      </c>
      <c r="U1212" s="50">
        <v>6.9215999999999998</v>
      </c>
      <c r="V1212" s="50" t="s">
        <v>379</v>
      </c>
      <c r="W1212" s="22" t="s">
        <v>379</v>
      </c>
      <c r="X1212" s="22" t="s">
        <v>379</v>
      </c>
    </row>
    <row r="1213" spans="1:24" ht="18.75" customHeight="1">
      <c r="A1213" s="175">
        <v>43614</v>
      </c>
      <c r="B1213" s="50">
        <v>167.18299999999999</v>
      </c>
      <c r="C1213" s="50">
        <v>235.2347</v>
      </c>
      <c r="D1213" s="50">
        <v>77.375</v>
      </c>
      <c r="E1213" s="50">
        <v>17.899999999999999</v>
      </c>
      <c r="F1213" s="51">
        <v>2.3480999999999998E-2</v>
      </c>
      <c r="G1213" s="51">
        <v>2.1090000000000001E-2</v>
      </c>
      <c r="H1213" s="51">
        <v>2.0565E-2</v>
      </c>
      <c r="I1213" s="51">
        <v>2.0694000000000001E-2</v>
      </c>
      <c r="J1213" s="51">
        <v>2.2605E-2</v>
      </c>
      <c r="K1213" s="51">
        <v>2.1597999999999999E-2</v>
      </c>
      <c r="L1213" s="51">
        <v>2.6925999999999999E-2</v>
      </c>
      <c r="M1213" s="51">
        <v>2.0565E-2</v>
      </c>
      <c r="N1213" s="51">
        <v>2.947E-2</v>
      </c>
      <c r="O1213" s="52">
        <v>134.32300000000001</v>
      </c>
      <c r="P1213" s="50">
        <v>1160</v>
      </c>
      <c r="Q1213" s="52">
        <v>2432.56</v>
      </c>
      <c r="R1213" s="50">
        <v>6122.9</v>
      </c>
      <c r="S1213" s="30">
        <v>97.613</v>
      </c>
      <c r="T1213" s="50">
        <v>6.8979999999999997</v>
      </c>
      <c r="U1213" s="50">
        <v>6.9089</v>
      </c>
      <c r="V1213" s="50" t="s">
        <v>379</v>
      </c>
      <c r="W1213" s="22" t="s">
        <v>379</v>
      </c>
      <c r="X1213" s="22" t="s">
        <v>379</v>
      </c>
    </row>
    <row r="1214" spans="1:24" ht="18.75" customHeight="1">
      <c r="A1214" s="175">
        <v>43613</v>
      </c>
      <c r="B1214" s="50">
        <v>167.05840000000001</v>
      </c>
      <c r="C1214" s="50">
        <v>235.01410000000001</v>
      </c>
      <c r="D1214" s="50">
        <v>74.375</v>
      </c>
      <c r="E1214" s="50">
        <v>17.5</v>
      </c>
      <c r="F1214" s="51">
        <v>2.3396E-2</v>
      </c>
      <c r="G1214" s="51">
        <v>2.1243999999999999E-2</v>
      </c>
      <c r="H1214" s="51">
        <v>2.0593E-2</v>
      </c>
      <c r="I1214" s="51">
        <v>2.0686E-2</v>
      </c>
      <c r="J1214" s="51">
        <v>2.2658000000000001E-2</v>
      </c>
      <c r="K1214" s="51">
        <v>2.1551000000000001E-2</v>
      </c>
      <c r="L1214" s="51">
        <v>2.7045E-2</v>
      </c>
      <c r="M1214" s="51">
        <v>2.0593E-2</v>
      </c>
      <c r="N1214" s="51">
        <v>2.9909999999999999E-2</v>
      </c>
      <c r="O1214" s="52">
        <v>134.2825</v>
      </c>
      <c r="P1214" s="50">
        <v>1160</v>
      </c>
      <c r="Q1214" s="52">
        <v>2432.56</v>
      </c>
      <c r="R1214" s="50">
        <v>6122.9</v>
      </c>
      <c r="S1214" s="30">
        <v>97.613</v>
      </c>
      <c r="T1214" s="50">
        <v>6.9001999999999999</v>
      </c>
      <c r="U1214" s="50">
        <v>6.9168000000000003</v>
      </c>
      <c r="V1214" s="50" t="s">
        <v>379</v>
      </c>
      <c r="W1214" s="22" t="s">
        <v>379</v>
      </c>
      <c r="X1214" s="22" t="s">
        <v>379</v>
      </c>
    </row>
    <row r="1215" spans="1:24" ht="18.75" customHeight="1">
      <c r="A1215" s="175">
        <v>43612</v>
      </c>
      <c r="B1215" s="50">
        <v>166.6611</v>
      </c>
      <c r="C1215" s="50">
        <v>234.77940000000001</v>
      </c>
      <c r="D1215" s="50">
        <v>74.281000000000006</v>
      </c>
      <c r="E1215" s="50">
        <v>15.85</v>
      </c>
      <c r="F1215" s="51">
        <v>2.3370999999999999E-2</v>
      </c>
      <c r="G1215" s="51">
        <v>2.1641000000000001E-2</v>
      </c>
      <c r="H1215" s="51">
        <v>2.103E-2</v>
      </c>
      <c r="I1215" s="51">
        <v>2.1205000000000002E-2</v>
      </c>
      <c r="J1215" s="51">
        <v>2.3202E-2</v>
      </c>
      <c r="K1215" s="51">
        <v>2.2134000000000001E-2</v>
      </c>
      <c r="L1215" s="51">
        <v>2.7512000000000002E-2</v>
      </c>
      <c r="M1215" s="51">
        <v>2.103E-2</v>
      </c>
      <c r="N1215" s="51">
        <v>2.989E-2</v>
      </c>
      <c r="O1215" s="52">
        <v>134.27119999999999</v>
      </c>
      <c r="P1215" s="50">
        <v>1160</v>
      </c>
      <c r="Q1215" s="52">
        <v>2432.56</v>
      </c>
      <c r="R1215" s="50">
        <v>6122.9</v>
      </c>
      <c r="S1215" s="30">
        <v>97.855999999999995</v>
      </c>
      <c r="T1215" s="50">
        <v>6.9104999999999999</v>
      </c>
      <c r="U1215" s="50">
        <v>6.9269999999999996</v>
      </c>
      <c r="V1215" s="50" t="s">
        <v>379</v>
      </c>
      <c r="W1215" s="22" t="s">
        <v>379</v>
      </c>
      <c r="X1215" s="22" t="s">
        <v>379</v>
      </c>
    </row>
    <row r="1216" spans="1:24" ht="18.75" customHeight="1">
      <c r="A1216" s="175">
        <v>43609</v>
      </c>
      <c r="B1216" s="50">
        <v>166.6611</v>
      </c>
      <c r="C1216" s="50">
        <v>234.77940000000001</v>
      </c>
      <c r="D1216" s="50">
        <v>74.281000000000006</v>
      </c>
      <c r="E1216" s="50">
        <v>15.85</v>
      </c>
      <c r="F1216" s="51">
        <v>2.3370999999999999E-2</v>
      </c>
      <c r="G1216" s="51">
        <v>2.1641000000000001E-2</v>
      </c>
      <c r="H1216" s="51">
        <v>2.103E-2</v>
      </c>
      <c r="I1216" s="51">
        <v>2.1205000000000002E-2</v>
      </c>
      <c r="J1216" s="51">
        <v>2.3202E-2</v>
      </c>
      <c r="K1216" s="51">
        <v>2.2134000000000001E-2</v>
      </c>
      <c r="L1216" s="51">
        <v>2.7512000000000002E-2</v>
      </c>
      <c r="M1216" s="51">
        <v>2.103E-2</v>
      </c>
      <c r="N1216" s="51">
        <v>2.947E-2</v>
      </c>
      <c r="O1216" s="52">
        <v>134.2526</v>
      </c>
      <c r="P1216" s="50">
        <v>1160</v>
      </c>
      <c r="Q1216" s="52">
        <v>2432.56</v>
      </c>
      <c r="R1216" s="50">
        <v>6122.9</v>
      </c>
      <c r="S1216" s="30">
        <v>98.040999999999997</v>
      </c>
      <c r="T1216" s="50">
        <v>6.9062999999999999</v>
      </c>
      <c r="U1216" s="50">
        <v>6.9340999999999999</v>
      </c>
      <c r="V1216" s="50" t="s">
        <v>379</v>
      </c>
      <c r="W1216" s="22" t="s">
        <v>379</v>
      </c>
      <c r="X1216" s="22" t="s">
        <v>379</v>
      </c>
    </row>
    <row r="1217" spans="1:24" ht="18.75" customHeight="1">
      <c r="A1217" s="175">
        <v>43608</v>
      </c>
      <c r="B1217" s="50">
        <v>166.965</v>
      </c>
      <c r="C1217" s="50">
        <v>234.8982</v>
      </c>
      <c r="D1217" s="50">
        <v>73.938000000000002</v>
      </c>
      <c r="E1217" s="50">
        <v>16.920000000000002</v>
      </c>
      <c r="F1217" s="51">
        <v>2.3505999999999999E-2</v>
      </c>
      <c r="G1217" s="51">
        <v>2.146E-2</v>
      </c>
      <c r="H1217" s="51">
        <v>2.0895E-2</v>
      </c>
      <c r="I1217" s="51">
        <v>2.1141E-2</v>
      </c>
      <c r="J1217" s="51">
        <v>2.3185000000000001E-2</v>
      </c>
      <c r="K1217" s="51">
        <v>2.2112E-2</v>
      </c>
      <c r="L1217" s="51">
        <v>2.7535E-2</v>
      </c>
      <c r="M1217" s="51">
        <v>2.0895E-2</v>
      </c>
      <c r="N1217" s="51">
        <v>2.9569999999999999E-2</v>
      </c>
      <c r="O1217" s="52">
        <v>134.25530000000001</v>
      </c>
      <c r="P1217" s="50">
        <v>1160</v>
      </c>
      <c r="Q1217" s="52">
        <v>2432.56</v>
      </c>
      <c r="R1217" s="50">
        <v>6122.9</v>
      </c>
      <c r="S1217" s="30">
        <v>98.061999999999998</v>
      </c>
      <c r="T1217" s="50">
        <v>6.9020000000000001</v>
      </c>
      <c r="U1217" s="50">
        <v>6.9340000000000002</v>
      </c>
      <c r="V1217" s="50" t="s">
        <v>379</v>
      </c>
      <c r="W1217" s="22" t="s">
        <v>379</v>
      </c>
      <c r="X1217" s="22" t="s">
        <v>379</v>
      </c>
    </row>
    <row r="1218" spans="1:24" ht="18.75" customHeight="1">
      <c r="A1218" s="175">
        <v>43607</v>
      </c>
      <c r="B1218" s="50">
        <v>166.339</v>
      </c>
      <c r="C1218" s="50">
        <v>234.84780000000001</v>
      </c>
      <c r="D1218" s="50">
        <v>71.625</v>
      </c>
      <c r="E1218" s="50">
        <v>14.75</v>
      </c>
      <c r="F1218" s="51">
        <v>2.3661000000000001E-2</v>
      </c>
      <c r="G1218" s="51">
        <v>2.2227E-2</v>
      </c>
      <c r="H1218" s="51">
        <v>2.1603000000000001E-2</v>
      </c>
      <c r="I1218" s="51">
        <v>2.1794000000000001E-2</v>
      </c>
      <c r="J1218" s="51">
        <v>2.3820000000000001E-2</v>
      </c>
      <c r="K1218" s="51">
        <v>2.2721000000000002E-2</v>
      </c>
      <c r="L1218" s="51">
        <v>2.8076E-2</v>
      </c>
      <c r="M1218" s="51">
        <v>2.1603000000000001E-2</v>
      </c>
      <c r="N1218" s="51">
        <v>2.9819999999999999E-2</v>
      </c>
      <c r="O1218" s="52">
        <v>134.24039999999999</v>
      </c>
      <c r="P1218" s="50">
        <v>1160</v>
      </c>
      <c r="Q1218" s="52">
        <v>2432.56</v>
      </c>
      <c r="R1218" s="50">
        <v>6122.9</v>
      </c>
      <c r="S1218" s="30">
        <v>97.933000000000007</v>
      </c>
      <c r="T1218" s="50">
        <v>6.9123000000000001</v>
      </c>
      <c r="U1218" s="50">
        <v>6.9398</v>
      </c>
      <c r="V1218" s="50" t="s">
        <v>379</v>
      </c>
      <c r="W1218" s="22" t="s">
        <v>379</v>
      </c>
      <c r="X1218" s="22" t="s">
        <v>379</v>
      </c>
    </row>
    <row r="1219" spans="1:24" ht="18.75" customHeight="1">
      <c r="A1219" s="175">
        <v>43606</v>
      </c>
      <c r="B1219" s="50">
        <v>166.1036</v>
      </c>
      <c r="C1219" s="50">
        <v>234.80889999999999</v>
      </c>
      <c r="D1219" s="50">
        <v>71.688000000000002</v>
      </c>
      <c r="E1219" s="50">
        <v>14.95</v>
      </c>
      <c r="F1219" s="51">
        <v>2.3663E-2</v>
      </c>
      <c r="G1219" s="51">
        <v>2.2537999999999999E-2</v>
      </c>
      <c r="H1219" s="51">
        <v>2.1984E-2</v>
      </c>
      <c r="I1219" s="51">
        <v>2.2263999999999999E-2</v>
      </c>
      <c r="J1219" s="51">
        <v>2.4264000000000001E-2</v>
      </c>
      <c r="K1219" s="51">
        <v>2.3210000000000001E-2</v>
      </c>
      <c r="L1219" s="51">
        <v>2.8438999999999999E-2</v>
      </c>
      <c r="M1219" s="51">
        <v>2.1984E-2</v>
      </c>
      <c r="N1219" s="51">
        <v>2.964E-2</v>
      </c>
      <c r="O1219" s="52">
        <v>134.24270000000001</v>
      </c>
      <c r="P1219" s="50">
        <v>1160</v>
      </c>
      <c r="Q1219" s="52">
        <v>2432.56</v>
      </c>
      <c r="R1219" s="50">
        <v>6122.9</v>
      </c>
      <c r="S1219" s="30">
        <v>97.995000000000005</v>
      </c>
      <c r="T1219" s="50">
        <v>6.9179000000000004</v>
      </c>
      <c r="U1219" s="50">
        <v>6.9490999999999996</v>
      </c>
      <c r="V1219" s="50" t="s">
        <v>379</v>
      </c>
      <c r="W1219" s="22" t="s">
        <v>379</v>
      </c>
      <c r="X1219" s="22" t="s">
        <v>379</v>
      </c>
    </row>
    <row r="1220" spans="1:24" ht="18.75" customHeight="1">
      <c r="A1220" s="175">
        <v>43605</v>
      </c>
      <c r="B1220" s="50">
        <v>166.23480000000001</v>
      </c>
      <c r="C1220" s="50">
        <v>234.8537</v>
      </c>
      <c r="D1220" s="50">
        <v>71.875</v>
      </c>
      <c r="E1220" s="50">
        <v>16.309999999999999</v>
      </c>
      <c r="F1220" s="51">
        <v>2.3653E-2</v>
      </c>
      <c r="G1220" s="51">
        <v>2.2207999999999999E-2</v>
      </c>
      <c r="H1220" s="51">
        <v>2.1739000000000001E-2</v>
      </c>
      <c r="I1220" s="51">
        <v>2.2046E-2</v>
      </c>
      <c r="J1220" s="51">
        <v>2.4157000000000001E-2</v>
      </c>
      <c r="K1220" s="51">
        <v>2.3039E-2</v>
      </c>
      <c r="L1220" s="51">
        <v>2.8368999999999998E-2</v>
      </c>
      <c r="M1220" s="51">
        <v>2.1739000000000001E-2</v>
      </c>
      <c r="N1220" s="51">
        <v>2.9530000000000001E-2</v>
      </c>
      <c r="O1220" s="52">
        <v>134.2636</v>
      </c>
      <c r="P1220" s="50">
        <v>1160</v>
      </c>
      <c r="Q1220" s="52">
        <v>2432.56</v>
      </c>
      <c r="R1220" s="50">
        <v>6122.9</v>
      </c>
      <c r="S1220" s="30">
        <v>97.855000000000004</v>
      </c>
      <c r="T1220" s="50">
        <v>6.8837000000000002</v>
      </c>
      <c r="U1220" s="50">
        <v>6.9286000000000003</v>
      </c>
      <c r="V1220" s="50" t="s">
        <v>379</v>
      </c>
      <c r="W1220" s="22" t="s">
        <v>379</v>
      </c>
      <c r="X1220" s="22" t="s">
        <v>379</v>
      </c>
    </row>
    <row r="1221" spans="1:24" ht="18.75" customHeight="1">
      <c r="A1221" s="175">
        <v>43602</v>
      </c>
      <c r="B1221" s="50">
        <v>166.3519</v>
      </c>
      <c r="C1221" s="50">
        <v>234.86709999999999</v>
      </c>
      <c r="D1221" s="50">
        <v>70.875</v>
      </c>
      <c r="E1221" s="50">
        <v>15.96</v>
      </c>
      <c r="F1221" s="51">
        <v>2.3732E-2</v>
      </c>
      <c r="G1221" s="51">
        <v>2.1981000000000001E-2</v>
      </c>
      <c r="H1221" s="51">
        <v>2.1440000000000001E-2</v>
      </c>
      <c r="I1221" s="51">
        <v>2.1728000000000001E-2</v>
      </c>
      <c r="J1221" s="51">
        <v>2.3909E-2</v>
      </c>
      <c r="K1221" s="51">
        <v>2.2721999999999999E-2</v>
      </c>
      <c r="L1221" s="51">
        <v>2.8253E-2</v>
      </c>
      <c r="M1221" s="51">
        <v>2.1440000000000001E-2</v>
      </c>
      <c r="N1221" s="51">
        <v>2.9520000000000001E-2</v>
      </c>
      <c r="O1221" s="52">
        <v>134.24940000000001</v>
      </c>
      <c r="P1221" s="50">
        <v>1160</v>
      </c>
      <c r="Q1221" s="52">
        <v>2432.56</v>
      </c>
      <c r="R1221" s="50">
        <v>6122.9</v>
      </c>
      <c r="S1221" s="30">
        <v>97.569000000000003</v>
      </c>
      <c r="T1221" s="50">
        <v>6.8761999999999999</v>
      </c>
      <c r="U1221" s="50">
        <v>6.9043999999999999</v>
      </c>
      <c r="V1221" s="50" t="s">
        <v>379</v>
      </c>
      <c r="W1221" s="22" t="s">
        <v>379</v>
      </c>
      <c r="X1221" s="22" t="s">
        <v>379</v>
      </c>
    </row>
    <row r="1222" spans="1:24" ht="18.75" customHeight="1">
      <c r="A1222" s="175">
        <v>43601</v>
      </c>
      <c r="B1222" s="50">
        <v>166.25380000000001</v>
      </c>
      <c r="C1222" s="50">
        <v>234.65049999999999</v>
      </c>
      <c r="D1222" s="50">
        <v>70.875</v>
      </c>
      <c r="E1222" s="50">
        <v>15.29</v>
      </c>
      <c r="F1222" s="51">
        <v>2.3865000000000001E-2</v>
      </c>
      <c r="G1222" s="51">
        <v>2.1922000000000001E-2</v>
      </c>
      <c r="H1222" s="51">
        <v>2.1385000000000001E-2</v>
      </c>
      <c r="I1222" s="51">
        <v>2.1696E-2</v>
      </c>
      <c r="J1222" s="51">
        <v>2.3944E-2</v>
      </c>
      <c r="K1222" s="51">
        <v>2.2724000000000001E-2</v>
      </c>
      <c r="L1222" s="51">
        <v>2.8337999999999999E-2</v>
      </c>
      <c r="M1222" s="51">
        <v>2.1385000000000001E-2</v>
      </c>
      <c r="N1222" s="51">
        <v>2.9530000000000001E-2</v>
      </c>
      <c r="O1222" s="52">
        <v>134.1832</v>
      </c>
      <c r="P1222" s="50">
        <v>1160</v>
      </c>
      <c r="Q1222" s="52">
        <v>2432.56</v>
      </c>
      <c r="R1222" s="50">
        <v>6122.9</v>
      </c>
      <c r="S1222" s="30">
        <v>97.525999999999996</v>
      </c>
      <c r="T1222" s="50">
        <v>6.8753000000000002</v>
      </c>
      <c r="U1222" s="50">
        <v>6.9039000000000001</v>
      </c>
      <c r="V1222" s="50" t="s">
        <v>379</v>
      </c>
      <c r="W1222" s="22" t="s">
        <v>379</v>
      </c>
      <c r="X1222" s="22" t="s">
        <v>379</v>
      </c>
    </row>
    <row r="1223" spans="1:24" ht="18.75" customHeight="1">
      <c r="A1223" s="175">
        <v>43600</v>
      </c>
      <c r="B1223" s="50">
        <v>166.4349</v>
      </c>
      <c r="C1223" s="50">
        <v>234.6096</v>
      </c>
      <c r="D1223" s="50">
        <v>71.403999999999996</v>
      </c>
      <c r="E1223" s="50">
        <v>16.440000000000001</v>
      </c>
      <c r="F1223" s="51">
        <v>2.3917000000000001E-2</v>
      </c>
      <c r="G1223" s="51">
        <v>2.1596000000000001E-2</v>
      </c>
      <c r="H1223" s="51">
        <v>2.1142000000000001E-2</v>
      </c>
      <c r="I1223" s="51">
        <v>2.1479999999999999E-2</v>
      </c>
      <c r="J1223" s="51">
        <v>2.3732E-2</v>
      </c>
      <c r="K1223" s="51">
        <v>2.2505000000000001E-2</v>
      </c>
      <c r="L1223" s="51">
        <v>2.8198999999999998E-2</v>
      </c>
      <c r="M1223" s="51">
        <v>2.1142000000000001E-2</v>
      </c>
      <c r="N1223" s="51">
        <v>2.972E-2</v>
      </c>
      <c r="O1223" s="52">
        <v>134.20939999999999</v>
      </c>
      <c r="P1223" s="50">
        <v>1160</v>
      </c>
      <c r="Q1223" s="52">
        <v>2432.56</v>
      </c>
      <c r="R1223" s="50">
        <v>6122.9</v>
      </c>
      <c r="S1223" s="30">
        <v>97.319000000000003</v>
      </c>
      <c r="T1223" s="50">
        <v>6.8784000000000001</v>
      </c>
      <c r="U1223" s="50">
        <v>6.9120999999999997</v>
      </c>
      <c r="V1223" s="50" t="s">
        <v>379</v>
      </c>
      <c r="W1223" s="22" t="s">
        <v>379</v>
      </c>
      <c r="X1223" s="22" t="s">
        <v>379</v>
      </c>
    </row>
    <row r="1224" spans="1:24" ht="18.75" customHeight="1">
      <c r="A1224" s="175">
        <v>43599</v>
      </c>
      <c r="B1224" s="50">
        <v>166.14619999999999</v>
      </c>
      <c r="C1224" s="50">
        <v>234.23169999999999</v>
      </c>
      <c r="D1224" s="50">
        <v>72.625</v>
      </c>
      <c r="E1224" s="50">
        <v>18.059999999999999</v>
      </c>
      <c r="F1224" s="51">
        <v>2.3918999999999999E-2</v>
      </c>
      <c r="G1224" s="51">
        <v>2.1964999999999998E-2</v>
      </c>
      <c r="H1224" s="51">
        <v>2.1547E-2</v>
      </c>
      <c r="I1224" s="51">
        <v>2.1881000000000001E-2</v>
      </c>
      <c r="J1224" s="51">
        <v>2.4104E-2</v>
      </c>
      <c r="K1224" s="51">
        <v>2.2894999999999999E-2</v>
      </c>
      <c r="L1224" s="51">
        <v>2.8485E-2</v>
      </c>
      <c r="M1224" s="51">
        <v>2.1547E-2</v>
      </c>
      <c r="N1224" s="51">
        <v>2.972E-2</v>
      </c>
      <c r="O1224" s="52">
        <v>134.15440000000001</v>
      </c>
      <c r="P1224" s="50">
        <v>1160</v>
      </c>
      <c r="Q1224" s="52">
        <v>2432.56</v>
      </c>
      <c r="R1224" s="50">
        <v>6122.9</v>
      </c>
      <c r="S1224" s="30">
        <v>97.33</v>
      </c>
      <c r="T1224" s="50">
        <v>6.8224999999999998</v>
      </c>
      <c r="U1224" s="50">
        <v>6.8448000000000002</v>
      </c>
      <c r="V1224" s="50" t="s">
        <v>379</v>
      </c>
      <c r="W1224" s="22" t="s">
        <v>379</v>
      </c>
      <c r="X1224" s="22" t="s">
        <v>379</v>
      </c>
    </row>
    <row r="1225" spans="1:24" ht="18.75" customHeight="1">
      <c r="A1225" s="175">
        <v>43598</v>
      </c>
      <c r="B1225" s="50">
        <v>166.333</v>
      </c>
      <c r="C1225" s="50">
        <v>234.82259999999999</v>
      </c>
      <c r="D1225" s="50">
        <v>69.625</v>
      </c>
      <c r="E1225" s="50">
        <v>20.55</v>
      </c>
      <c r="F1225" s="51">
        <v>2.3961E-2</v>
      </c>
      <c r="G1225" s="51">
        <v>2.1884000000000001E-2</v>
      </c>
      <c r="H1225" s="51">
        <v>2.1465999999999999E-2</v>
      </c>
      <c r="I1225" s="51">
        <v>2.1831E-2</v>
      </c>
      <c r="J1225" s="51">
        <v>2.4015000000000002E-2</v>
      </c>
      <c r="K1225" s="51">
        <v>2.2846000000000002E-2</v>
      </c>
      <c r="L1225" s="51">
        <v>2.8361999999999998E-2</v>
      </c>
      <c r="M1225" s="51">
        <v>2.1465999999999999E-2</v>
      </c>
      <c r="N1225" s="51">
        <v>2.9569999999999999E-2</v>
      </c>
      <c r="O1225" s="52">
        <v>134.1456</v>
      </c>
      <c r="P1225" s="50">
        <v>1160</v>
      </c>
      <c r="Q1225" s="52">
        <v>2432.56</v>
      </c>
      <c r="R1225" s="50">
        <v>6122.9</v>
      </c>
      <c r="S1225" s="30">
        <v>97.373000000000005</v>
      </c>
      <c r="T1225" s="50">
        <v>6.8273999999999999</v>
      </c>
      <c r="U1225" s="50">
        <v>6.8373999999999997</v>
      </c>
      <c r="V1225" s="50" t="s">
        <v>379</v>
      </c>
      <c r="W1225" s="22" t="s">
        <v>379</v>
      </c>
      <c r="X1225" s="22" t="s">
        <v>379</v>
      </c>
    </row>
    <row r="1226" spans="1:24" ht="18.75" customHeight="1">
      <c r="A1226" s="175">
        <v>43595</v>
      </c>
      <c r="B1226" s="50">
        <v>165.9547</v>
      </c>
      <c r="C1226" s="50">
        <v>234.75409999999999</v>
      </c>
      <c r="D1226" s="50">
        <v>69.625</v>
      </c>
      <c r="E1226" s="50">
        <v>16.04</v>
      </c>
      <c r="F1226" s="51">
        <v>2.4167999999999999E-2</v>
      </c>
      <c r="G1226" s="51">
        <v>2.2661000000000001E-2</v>
      </c>
      <c r="H1226" s="51">
        <v>2.2305999999999999E-2</v>
      </c>
      <c r="I1226" s="51">
        <v>2.2633E-2</v>
      </c>
      <c r="J1226" s="51">
        <v>2.4671999999999999E-2</v>
      </c>
      <c r="K1226" s="51">
        <v>2.3578000000000002E-2</v>
      </c>
      <c r="L1226" s="51">
        <v>2.8867E-2</v>
      </c>
      <c r="M1226" s="51">
        <v>2.2305999999999999E-2</v>
      </c>
      <c r="N1226" s="51">
        <v>2.9829999999999999E-2</v>
      </c>
      <c r="O1226" s="52">
        <v>134.12190000000001</v>
      </c>
      <c r="P1226" s="50">
        <v>1160</v>
      </c>
      <c r="Q1226" s="52">
        <v>2432.56</v>
      </c>
      <c r="R1226" s="50">
        <v>6122.9</v>
      </c>
      <c r="S1226" s="30">
        <v>97.623000000000005</v>
      </c>
      <c r="T1226" s="50">
        <v>6.7827999999999999</v>
      </c>
      <c r="U1226" s="50">
        <v>6.8076999999999996</v>
      </c>
      <c r="V1226" s="50" t="s">
        <v>379</v>
      </c>
      <c r="W1226" s="22" t="s">
        <v>379</v>
      </c>
      <c r="X1226" s="22" t="s">
        <v>379</v>
      </c>
    </row>
    <row r="1227" spans="1:24" ht="18.75" customHeight="1">
      <c r="A1227" s="175">
        <v>43594</v>
      </c>
      <c r="B1227" s="50">
        <v>165.9083</v>
      </c>
      <c r="C1227" s="50">
        <v>235.0796</v>
      </c>
      <c r="D1227" s="50">
        <v>71.313000000000002</v>
      </c>
      <c r="E1227" s="50">
        <v>19.100000000000001</v>
      </c>
      <c r="F1227" s="51">
        <v>2.4171999999999999E-2</v>
      </c>
      <c r="G1227" s="51">
        <v>2.2579999999999999E-2</v>
      </c>
      <c r="H1227" s="51">
        <v>2.2169999999999999E-2</v>
      </c>
      <c r="I1227" s="51">
        <v>2.2449E-2</v>
      </c>
      <c r="J1227" s="51">
        <v>2.4423E-2</v>
      </c>
      <c r="K1227" s="51">
        <v>2.3359000000000001E-2</v>
      </c>
      <c r="L1227" s="51">
        <v>2.8611999999999999E-2</v>
      </c>
      <c r="M1227" s="51">
        <v>2.2169999999999999E-2</v>
      </c>
      <c r="N1227" s="51">
        <v>2.9899999999999999E-2</v>
      </c>
      <c r="O1227" s="52">
        <v>134.10069999999999</v>
      </c>
      <c r="P1227" s="50">
        <v>1160</v>
      </c>
      <c r="Q1227" s="52">
        <v>2432.56</v>
      </c>
      <c r="R1227" s="50">
        <v>6122.9</v>
      </c>
      <c r="S1227" s="30">
        <v>97.628</v>
      </c>
      <c r="T1227" s="50">
        <v>6.7769000000000004</v>
      </c>
      <c r="U1227" s="50">
        <v>6.7948000000000004</v>
      </c>
      <c r="V1227" s="50" t="s">
        <v>379</v>
      </c>
      <c r="W1227" s="22" t="s">
        <v>379</v>
      </c>
      <c r="X1227" s="22" t="s">
        <v>379</v>
      </c>
    </row>
    <row r="1228" spans="1:24" ht="18.75" customHeight="1">
      <c r="A1228" s="175">
        <v>43593</v>
      </c>
      <c r="B1228" s="50">
        <v>165.7724</v>
      </c>
      <c r="C1228" s="50">
        <v>235.24420000000001</v>
      </c>
      <c r="D1228" s="50">
        <v>68.25</v>
      </c>
      <c r="E1228" s="50">
        <v>19.399999999999999</v>
      </c>
      <c r="F1228" s="51">
        <v>2.4225E-2</v>
      </c>
      <c r="G1228" s="51">
        <v>2.2966E-2</v>
      </c>
      <c r="H1228" s="51">
        <v>2.2603999999999999E-2</v>
      </c>
      <c r="I1228" s="51">
        <v>2.2849999999999999E-2</v>
      </c>
      <c r="J1228" s="51">
        <v>2.4834999999999999E-2</v>
      </c>
      <c r="K1228" s="51">
        <v>2.3774E-2</v>
      </c>
      <c r="L1228" s="51">
        <v>2.8937000000000001E-2</v>
      </c>
      <c r="M1228" s="51">
        <v>2.2603999999999999E-2</v>
      </c>
      <c r="N1228" s="51">
        <v>3.0130000000000001E-2</v>
      </c>
      <c r="O1228" s="52">
        <v>134.04150000000001</v>
      </c>
      <c r="P1228" s="50">
        <v>1160</v>
      </c>
      <c r="Q1228" s="52">
        <v>2432.56</v>
      </c>
      <c r="R1228" s="50">
        <v>6122.9</v>
      </c>
      <c r="S1228" s="30">
        <v>97.515000000000001</v>
      </c>
      <c r="T1228" s="50">
        <v>6.7662000000000004</v>
      </c>
      <c r="U1228" s="50">
        <v>6.7732999999999999</v>
      </c>
      <c r="V1228" s="50" t="s">
        <v>379</v>
      </c>
      <c r="W1228" s="22" t="s">
        <v>379</v>
      </c>
      <c r="X1228" s="22" t="s">
        <v>379</v>
      </c>
    </row>
    <row r="1229" spans="1:24" ht="18.75" customHeight="1">
      <c r="A1229" s="175">
        <v>43592</v>
      </c>
      <c r="B1229" s="50">
        <v>165.95609999999999</v>
      </c>
      <c r="C1229" s="50">
        <v>235.25309999999999</v>
      </c>
      <c r="D1229" s="50">
        <v>67.125</v>
      </c>
      <c r="E1229" s="50">
        <v>19.32</v>
      </c>
      <c r="F1229" s="51">
        <v>2.4124E-2</v>
      </c>
      <c r="G1229" s="51">
        <v>2.2844E-2</v>
      </c>
      <c r="H1229" s="51">
        <v>2.247E-2</v>
      </c>
      <c r="I1229" s="51">
        <v>2.2582999999999999E-2</v>
      </c>
      <c r="J1229" s="51">
        <v>2.4566000000000001E-2</v>
      </c>
      <c r="K1229" s="51">
        <v>2.3529999999999999E-2</v>
      </c>
      <c r="L1229" s="51">
        <v>2.8642999999999998E-2</v>
      </c>
      <c r="M1229" s="51">
        <v>2.247E-2</v>
      </c>
      <c r="N1229" s="51">
        <v>3.0370000000000001E-2</v>
      </c>
      <c r="O1229" s="52">
        <v>133.98849999999999</v>
      </c>
      <c r="P1229" s="50">
        <v>1160</v>
      </c>
      <c r="Q1229" s="52">
        <v>2432.56</v>
      </c>
      <c r="R1229" s="50">
        <v>6122.9</v>
      </c>
      <c r="S1229" s="30">
        <v>97.52</v>
      </c>
      <c r="T1229" s="50">
        <v>6.7348999999999997</v>
      </c>
      <c r="U1229" s="50">
        <v>6.7354000000000003</v>
      </c>
      <c r="V1229" s="50" t="s">
        <v>379</v>
      </c>
      <c r="W1229" s="22" t="s">
        <v>379</v>
      </c>
      <c r="X1229" s="22" t="s">
        <v>379</v>
      </c>
    </row>
    <row r="1230" spans="1:24" ht="18.75" customHeight="1">
      <c r="A1230" s="175">
        <v>43591</v>
      </c>
      <c r="B1230" s="50">
        <v>165.6542</v>
      </c>
      <c r="C1230" s="50">
        <v>234.99449999999999</v>
      </c>
      <c r="D1230" s="50">
        <v>67.5</v>
      </c>
      <c r="E1230" s="50">
        <v>15.44</v>
      </c>
      <c r="F1230" s="51">
        <v>2.4115000000000001E-2</v>
      </c>
      <c r="G1230" s="51">
        <v>2.2904000000000001E-2</v>
      </c>
      <c r="H1230" s="51">
        <v>2.247E-2</v>
      </c>
      <c r="I1230" s="51">
        <v>2.2633E-2</v>
      </c>
      <c r="J1230" s="51">
        <v>2.4691999999999999E-2</v>
      </c>
      <c r="K1230" s="51">
        <v>2.3602999999999999E-2</v>
      </c>
      <c r="L1230" s="51">
        <v>2.8882999999999999E-2</v>
      </c>
      <c r="M1230" s="51">
        <v>2.247E-2</v>
      </c>
      <c r="N1230" s="51">
        <v>2.9929999999999998E-2</v>
      </c>
      <c r="O1230" s="52">
        <v>133.97300000000001</v>
      </c>
      <c r="P1230" s="50">
        <v>1160</v>
      </c>
      <c r="Q1230" s="52">
        <v>2432.56</v>
      </c>
      <c r="R1230" s="50">
        <v>6122.9</v>
      </c>
      <c r="S1230" s="30">
        <v>97.831999999999994</v>
      </c>
      <c r="T1230" s="50">
        <v>6.7348999999999997</v>
      </c>
      <c r="U1230" s="50">
        <v>6.7454999999999998</v>
      </c>
      <c r="V1230" s="50" t="s">
        <v>379</v>
      </c>
      <c r="W1230" s="22" t="s">
        <v>379</v>
      </c>
      <c r="X1230" s="22" t="s">
        <v>379</v>
      </c>
    </row>
    <row r="1231" spans="1:24" ht="18.75" customHeight="1">
      <c r="A1231" s="175">
        <v>43588</v>
      </c>
      <c r="B1231" s="50">
        <v>165.50210000000001</v>
      </c>
      <c r="C1231" s="50">
        <v>235.2775</v>
      </c>
      <c r="D1231" s="50">
        <v>64.781000000000006</v>
      </c>
      <c r="E1231" s="50">
        <v>12.87</v>
      </c>
      <c r="F1231" s="51">
        <v>2.4167999999999999E-2</v>
      </c>
      <c r="G1231" s="51">
        <v>2.333E-2</v>
      </c>
      <c r="H1231" s="51">
        <v>2.2995000000000002E-2</v>
      </c>
      <c r="I1231" s="51">
        <v>2.3234000000000001E-2</v>
      </c>
      <c r="J1231" s="51">
        <v>2.5250000000000002E-2</v>
      </c>
      <c r="K1231" s="51">
        <v>2.4239E-2</v>
      </c>
      <c r="L1231" s="51">
        <v>2.9186E-2</v>
      </c>
      <c r="M1231" s="51">
        <v>2.2995000000000002E-2</v>
      </c>
      <c r="N1231" s="51">
        <v>3.0700000000000002E-2</v>
      </c>
      <c r="O1231" s="52">
        <v>133.95740000000001</v>
      </c>
      <c r="P1231" s="50">
        <v>1160</v>
      </c>
      <c r="Q1231" s="52">
        <v>2432.56</v>
      </c>
      <c r="R1231" s="50">
        <v>6122.9</v>
      </c>
      <c r="S1231" s="30">
        <v>97.686000000000007</v>
      </c>
      <c r="T1231" s="50">
        <v>6.7348999999999997</v>
      </c>
      <c r="U1231" s="50">
        <v>6.7328000000000001</v>
      </c>
      <c r="V1231" s="50" t="s">
        <v>379</v>
      </c>
      <c r="W1231" s="22" t="s">
        <v>379</v>
      </c>
      <c r="X1231" s="22" t="s">
        <v>379</v>
      </c>
    </row>
    <row r="1232" spans="1:24" ht="18.75" customHeight="1">
      <c r="A1232" s="175">
        <v>43587</v>
      </c>
      <c r="B1232" s="50">
        <v>165.32210000000001</v>
      </c>
      <c r="C1232" s="50">
        <v>235.1026</v>
      </c>
      <c r="D1232" s="50">
        <v>64.781000000000006</v>
      </c>
      <c r="E1232" s="50">
        <v>14.42</v>
      </c>
      <c r="F1232" s="51">
        <v>2.4171999999999999E-2</v>
      </c>
      <c r="G1232" s="51">
        <v>2.3448E-2</v>
      </c>
      <c r="H1232" s="51">
        <v>2.3158999999999999E-2</v>
      </c>
      <c r="I1232" s="51">
        <v>2.3449999999999999E-2</v>
      </c>
      <c r="J1232" s="51">
        <v>2.5413999999999999E-2</v>
      </c>
      <c r="K1232" s="51">
        <v>2.4410000000000001E-2</v>
      </c>
      <c r="L1232" s="51">
        <v>2.9295999999999999E-2</v>
      </c>
      <c r="M1232" s="51">
        <v>2.3158999999999999E-2</v>
      </c>
      <c r="N1232" s="51">
        <v>3.0700000000000002E-2</v>
      </c>
      <c r="O1232" s="52">
        <v>133.94200000000001</v>
      </c>
      <c r="P1232" s="50">
        <v>1160</v>
      </c>
      <c r="Q1232" s="52">
        <v>2432.56</v>
      </c>
      <c r="R1232" s="50">
        <v>6122.9</v>
      </c>
      <c r="S1232" s="30">
        <v>97.478999999999999</v>
      </c>
      <c r="T1232" s="50">
        <v>6.7348999999999997</v>
      </c>
      <c r="U1232" s="50">
        <v>6.7370000000000001</v>
      </c>
      <c r="V1232" s="50" t="s">
        <v>379</v>
      </c>
      <c r="W1232" s="22" t="s">
        <v>379</v>
      </c>
      <c r="X1232" s="22" t="s">
        <v>379</v>
      </c>
    </row>
    <row r="1233" spans="1:24" ht="18.75" customHeight="1">
      <c r="A1233" s="175">
        <v>43586</v>
      </c>
      <c r="B1233" s="50">
        <v>165.5146</v>
      </c>
      <c r="C1233" s="50">
        <v>235.0916</v>
      </c>
      <c r="D1233" s="50">
        <v>64.343999999999994</v>
      </c>
      <c r="E1233" s="50">
        <v>14.8</v>
      </c>
      <c r="F1233" s="51">
        <v>2.4070999999999999E-2</v>
      </c>
      <c r="G1233" s="51">
        <v>2.3043999999999999E-2</v>
      </c>
      <c r="H1233" s="51">
        <v>2.2773000000000002E-2</v>
      </c>
      <c r="I1233" s="51">
        <v>2.2998999999999999E-2</v>
      </c>
      <c r="J1233" s="51">
        <v>2.4999E-2</v>
      </c>
      <c r="K1233" s="51">
        <v>2.3945000000000001E-2</v>
      </c>
      <c r="L1233" s="51">
        <v>2.9038000000000001E-2</v>
      </c>
      <c r="M1233" s="51">
        <v>2.2773000000000002E-2</v>
      </c>
      <c r="N1233" s="51">
        <v>3.0700000000000002E-2</v>
      </c>
      <c r="O1233" s="52">
        <v>133.95050000000001</v>
      </c>
      <c r="P1233" s="50">
        <v>1160</v>
      </c>
      <c r="Q1233" s="52">
        <v>2482.9300000000003</v>
      </c>
      <c r="R1233" s="50">
        <v>6022.4</v>
      </c>
      <c r="S1233" s="30">
        <v>97.856999999999999</v>
      </c>
      <c r="T1233" s="50">
        <v>6.7336</v>
      </c>
      <c r="U1233" s="50">
        <v>6.7389000000000001</v>
      </c>
      <c r="V1233" s="50" t="s">
        <v>379</v>
      </c>
      <c r="W1233" s="22" t="s">
        <v>379</v>
      </c>
      <c r="X1233" s="22" t="s">
        <v>379</v>
      </c>
    </row>
    <row r="1234" spans="1:24" ht="18.75" customHeight="1">
      <c r="A1234" s="175">
        <v>43585</v>
      </c>
      <c r="B1234" s="50">
        <v>165.58330000000001</v>
      </c>
      <c r="C1234" s="50">
        <v>234.98859999999999</v>
      </c>
      <c r="D1234" s="50">
        <v>64.343999999999994</v>
      </c>
      <c r="E1234" s="50">
        <v>13.12</v>
      </c>
      <c r="F1234" s="51">
        <v>2.4098999999999999E-2</v>
      </c>
      <c r="G1234" s="51">
        <v>2.2661000000000001E-2</v>
      </c>
      <c r="H1234" s="51">
        <v>2.2388000000000002E-2</v>
      </c>
      <c r="I1234" s="51">
        <v>2.2783000000000001E-2</v>
      </c>
      <c r="J1234" s="51">
        <v>2.5017999999999999E-2</v>
      </c>
      <c r="K1234" s="51">
        <v>2.3872000000000001E-2</v>
      </c>
      <c r="L1234" s="51">
        <v>2.9288000000000002E-2</v>
      </c>
      <c r="M1234" s="51">
        <v>2.2388000000000002E-2</v>
      </c>
      <c r="N1234" s="51">
        <v>3.0700000000000002E-2</v>
      </c>
      <c r="O1234" s="52">
        <v>133.90190000000001</v>
      </c>
      <c r="P1234" s="50">
        <v>1160</v>
      </c>
      <c r="Q1234" s="52">
        <v>2482.9300000000003</v>
      </c>
      <c r="R1234" s="50">
        <v>6022.4</v>
      </c>
      <c r="S1234" s="30">
        <v>98.006</v>
      </c>
      <c r="T1234" s="50">
        <v>6.7287999999999997</v>
      </c>
      <c r="U1234" s="50">
        <v>6.7404999999999999</v>
      </c>
      <c r="V1234" s="50" t="s">
        <v>379</v>
      </c>
      <c r="W1234" s="22" t="s">
        <v>379</v>
      </c>
      <c r="X1234" s="22" t="s">
        <v>379</v>
      </c>
    </row>
    <row r="1235" spans="1:24" ht="18.75" customHeight="1">
      <c r="A1235" s="175">
        <v>43584</v>
      </c>
      <c r="B1235" s="50">
        <v>165.32050000000001</v>
      </c>
      <c r="C1235" s="50">
        <v>234.82060000000001</v>
      </c>
      <c r="D1235" s="50">
        <v>64.75</v>
      </c>
      <c r="E1235" s="50">
        <v>13.11</v>
      </c>
      <c r="F1235" s="51">
        <v>2.4063000000000001E-2</v>
      </c>
      <c r="G1235" s="51">
        <v>2.2922000000000001E-2</v>
      </c>
      <c r="H1235" s="51">
        <v>2.2662999999999999E-2</v>
      </c>
      <c r="I1235" s="51">
        <v>2.3116000000000001E-2</v>
      </c>
      <c r="J1235" s="51">
        <v>2.5252E-2</v>
      </c>
      <c r="K1235" s="51">
        <v>2.4115999999999999E-2</v>
      </c>
      <c r="L1235" s="51">
        <v>2.9547E-2</v>
      </c>
      <c r="M1235" s="51">
        <v>2.2662999999999999E-2</v>
      </c>
      <c r="N1235" s="51">
        <v>3.0280000000000001E-2</v>
      </c>
      <c r="O1235" s="52">
        <v>133.88159999999999</v>
      </c>
      <c r="P1235" s="50">
        <v>1160</v>
      </c>
      <c r="Q1235" s="52">
        <v>2482.9300000000003</v>
      </c>
      <c r="R1235" s="50">
        <v>6022.4</v>
      </c>
      <c r="S1235" s="30">
        <v>98.203000000000003</v>
      </c>
      <c r="T1235" s="50">
        <v>6.7435</v>
      </c>
      <c r="U1235" s="50">
        <v>6.7500999999999998</v>
      </c>
      <c r="V1235" s="50" t="s">
        <v>379</v>
      </c>
      <c r="W1235" s="22" t="s">
        <v>379</v>
      </c>
      <c r="X1235" s="22" t="s">
        <v>379</v>
      </c>
    </row>
    <row r="1236" spans="1:24" ht="18.75" customHeight="1">
      <c r="A1236" s="175">
        <v>43581</v>
      </c>
      <c r="B1236" s="50">
        <v>165.43610000000001</v>
      </c>
      <c r="C1236" s="50">
        <v>234.59880000000001</v>
      </c>
      <c r="D1236" s="50">
        <v>64.75</v>
      </c>
      <c r="E1236" s="50">
        <v>12.73</v>
      </c>
      <c r="F1236" s="51">
        <v>2.4091000000000001E-2</v>
      </c>
      <c r="G1236" s="51">
        <v>2.2821000000000001E-2</v>
      </c>
      <c r="H1236" s="51">
        <v>2.2471000000000001E-2</v>
      </c>
      <c r="I1236" s="51">
        <v>2.2882E-2</v>
      </c>
      <c r="J1236" s="51">
        <v>2.4982000000000001E-2</v>
      </c>
      <c r="K1236" s="51">
        <v>2.3847E-2</v>
      </c>
      <c r="L1236" s="51">
        <v>2.9232999999999999E-2</v>
      </c>
      <c r="M1236" s="51">
        <v>2.2471000000000001E-2</v>
      </c>
      <c r="N1236" s="51">
        <v>3.0280000000000001E-2</v>
      </c>
      <c r="O1236" s="52">
        <v>133.7989</v>
      </c>
      <c r="P1236" s="50">
        <v>1160</v>
      </c>
      <c r="Q1236" s="52">
        <v>2482.9300000000003</v>
      </c>
      <c r="R1236" s="50">
        <v>6022.4</v>
      </c>
      <c r="S1236" s="30">
        <v>98.173000000000002</v>
      </c>
      <c r="T1236" s="50">
        <v>6.7218999999999998</v>
      </c>
      <c r="U1236" s="50">
        <v>6.7347000000000001</v>
      </c>
      <c r="V1236" s="50" t="s">
        <v>379</v>
      </c>
      <c r="W1236" s="22" t="s">
        <v>379</v>
      </c>
      <c r="X1236" s="22" t="s">
        <v>379</v>
      </c>
    </row>
    <row r="1237" spans="1:24" ht="18.75" customHeight="1">
      <c r="A1237" s="175">
        <v>43580</v>
      </c>
      <c r="B1237" s="50">
        <v>165.15870000000001</v>
      </c>
      <c r="C1237" s="50">
        <v>234.68879999999999</v>
      </c>
      <c r="D1237" s="50">
        <v>65.468999999999994</v>
      </c>
      <c r="E1237" s="50">
        <v>13.25</v>
      </c>
      <c r="F1237" s="51">
        <v>2.4121E-2</v>
      </c>
      <c r="G1237" s="51">
        <v>2.3318999999999999E-2</v>
      </c>
      <c r="H1237" s="51">
        <v>2.3019000000000001E-2</v>
      </c>
      <c r="I1237" s="51">
        <v>2.3299E-2</v>
      </c>
      <c r="J1237" s="51">
        <v>2.5325E-2</v>
      </c>
      <c r="K1237" s="51">
        <v>2.4247999999999999E-2</v>
      </c>
      <c r="L1237" s="51">
        <v>2.9420999999999999E-2</v>
      </c>
      <c r="M1237" s="51">
        <v>2.3019000000000001E-2</v>
      </c>
      <c r="N1237" s="51">
        <v>3.0300000000000001E-2</v>
      </c>
      <c r="O1237" s="52">
        <v>133.76159999999999</v>
      </c>
      <c r="P1237" s="50">
        <v>1160</v>
      </c>
      <c r="Q1237" s="52">
        <v>2482.9300000000003</v>
      </c>
      <c r="R1237" s="50">
        <v>6022.4</v>
      </c>
      <c r="S1237" s="30">
        <v>97.635999999999996</v>
      </c>
      <c r="T1237" s="50">
        <v>6.7259000000000002</v>
      </c>
      <c r="U1237" s="50">
        <v>6.7289000000000003</v>
      </c>
      <c r="V1237" s="50" t="s">
        <v>379</v>
      </c>
      <c r="W1237" s="22" t="s">
        <v>379</v>
      </c>
      <c r="X1237" s="22" t="s">
        <v>379</v>
      </c>
    </row>
    <row r="1238" spans="1:24" ht="18.75" customHeight="1">
      <c r="A1238" s="175">
        <v>43579</v>
      </c>
      <c r="B1238" s="50">
        <v>165.21799999999999</v>
      </c>
      <c r="C1238" s="50">
        <v>234.6729</v>
      </c>
      <c r="D1238" s="50">
        <v>63.530999999999999</v>
      </c>
      <c r="E1238" s="50">
        <v>13.14</v>
      </c>
      <c r="F1238" s="51">
        <v>2.4174000000000001E-2</v>
      </c>
      <c r="G1238" s="51">
        <v>2.3178000000000001E-2</v>
      </c>
      <c r="H1238" s="51">
        <v>2.2827E-2</v>
      </c>
      <c r="I1238" s="51">
        <v>2.3119000000000001E-2</v>
      </c>
      <c r="J1238" s="51">
        <v>2.5180999999999999E-2</v>
      </c>
      <c r="K1238" s="51">
        <v>2.4074000000000002E-2</v>
      </c>
      <c r="L1238" s="51">
        <v>2.9343000000000001E-2</v>
      </c>
      <c r="M1238" s="51">
        <v>2.2827E-2</v>
      </c>
      <c r="N1238" s="51">
        <v>3.0300000000000001E-2</v>
      </c>
      <c r="O1238" s="52">
        <v>133.70930000000001</v>
      </c>
      <c r="P1238" s="50">
        <v>1160</v>
      </c>
      <c r="Q1238" s="52">
        <v>2482.9300000000003</v>
      </c>
      <c r="R1238" s="50">
        <v>6022.4</v>
      </c>
      <c r="S1238" s="30">
        <v>97.287000000000006</v>
      </c>
      <c r="T1238" s="50">
        <v>6.7121000000000004</v>
      </c>
      <c r="U1238" s="50">
        <v>6.7121000000000004</v>
      </c>
      <c r="V1238" s="50" t="s">
        <v>379</v>
      </c>
      <c r="W1238" s="22" t="s">
        <v>379</v>
      </c>
      <c r="X1238" s="22" t="s">
        <v>379</v>
      </c>
    </row>
    <row r="1239" spans="1:24" ht="18.75" customHeight="1">
      <c r="A1239" s="175">
        <v>43578</v>
      </c>
      <c r="B1239" s="50">
        <v>164.87629999999999</v>
      </c>
      <c r="C1239" s="50">
        <v>234.51230000000001</v>
      </c>
      <c r="D1239" s="50">
        <v>63.661000000000001</v>
      </c>
      <c r="E1239" s="50">
        <v>12.28</v>
      </c>
      <c r="F1239" s="51">
        <v>2.4226999999999999E-2</v>
      </c>
      <c r="G1239" s="51">
        <v>2.3639E-2</v>
      </c>
      <c r="H1239" s="51">
        <v>2.3318999999999999E-2</v>
      </c>
      <c r="I1239" s="51">
        <v>2.3592999999999999E-2</v>
      </c>
      <c r="J1239" s="51">
        <v>2.5649999999999999E-2</v>
      </c>
      <c r="K1239" s="51">
        <v>2.4569000000000001E-2</v>
      </c>
      <c r="L1239" s="51">
        <v>2.98E-2</v>
      </c>
      <c r="M1239" s="51">
        <v>2.3318999999999999E-2</v>
      </c>
      <c r="N1239" s="51">
        <v>3.0300000000000001E-2</v>
      </c>
      <c r="O1239" s="52">
        <v>133.65190000000001</v>
      </c>
      <c r="P1239" s="50">
        <v>1160</v>
      </c>
      <c r="Q1239" s="52">
        <v>2482.9300000000003</v>
      </c>
      <c r="R1239" s="50">
        <v>6022.4</v>
      </c>
      <c r="S1239" s="30">
        <v>97.378</v>
      </c>
      <c r="T1239" s="50">
        <v>6.7042000000000002</v>
      </c>
      <c r="U1239" s="50">
        <v>6.7023999999999999</v>
      </c>
      <c r="V1239" s="50" t="s">
        <v>379</v>
      </c>
      <c r="W1239" s="22" t="s">
        <v>379</v>
      </c>
      <c r="X1239" s="22" t="s">
        <v>379</v>
      </c>
    </row>
    <row r="1240" spans="1:24" ht="18.75" customHeight="1">
      <c r="A1240" s="175">
        <v>43577</v>
      </c>
      <c r="B1240" s="50">
        <v>164.7226</v>
      </c>
      <c r="C1240" s="50">
        <v>234.53100000000001</v>
      </c>
      <c r="D1240" s="50">
        <v>63.661000000000001</v>
      </c>
      <c r="E1240" s="50">
        <v>12.42</v>
      </c>
      <c r="F1240" s="51">
        <v>2.4216999999999999E-2</v>
      </c>
      <c r="G1240" s="51">
        <v>2.3865999999999998E-2</v>
      </c>
      <c r="H1240" s="51">
        <v>2.3536999999999999E-2</v>
      </c>
      <c r="I1240" s="51">
        <v>2.3862999999999999E-2</v>
      </c>
      <c r="J1240" s="51">
        <v>2.5884999999999998E-2</v>
      </c>
      <c r="K1240" s="51">
        <v>2.4840999999999998E-2</v>
      </c>
      <c r="L1240" s="51">
        <v>2.9919000000000001E-2</v>
      </c>
      <c r="M1240" s="51">
        <v>2.3536999999999999E-2</v>
      </c>
      <c r="N1240" s="51">
        <v>3.0099999999999998E-2</v>
      </c>
      <c r="O1240" s="52">
        <v>133.631</v>
      </c>
      <c r="P1240" s="50">
        <v>1160</v>
      </c>
      <c r="Q1240" s="52">
        <v>2482.9300000000003</v>
      </c>
      <c r="R1240" s="50">
        <v>6022.4</v>
      </c>
      <c r="S1240" s="30">
        <v>97.474000000000004</v>
      </c>
      <c r="T1240" s="50">
        <v>6.7091000000000003</v>
      </c>
      <c r="U1240" s="50">
        <v>6.7073999999999998</v>
      </c>
      <c r="V1240" s="50" t="s">
        <v>379</v>
      </c>
      <c r="W1240" s="22" t="s">
        <v>379</v>
      </c>
      <c r="X1240" s="22" t="s">
        <v>379</v>
      </c>
    </row>
    <row r="1241" spans="1:24" ht="18.75" customHeight="1">
      <c r="A1241" s="175">
        <v>43574</v>
      </c>
      <c r="B1241" s="50">
        <v>164.80690000000001</v>
      </c>
      <c r="C1241" s="50">
        <v>234.31649999999999</v>
      </c>
      <c r="D1241" s="50">
        <v>63.661000000000001</v>
      </c>
      <c r="E1241" s="50">
        <v>12.09</v>
      </c>
      <c r="F1241" s="51">
        <v>2.4115999999999999E-2</v>
      </c>
      <c r="G1241" s="51">
        <v>2.3802E-2</v>
      </c>
      <c r="H1241" s="51">
        <v>2.3481999999999999E-2</v>
      </c>
      <c r="I1241" s="51">
        <v>2.3709000000000001E-2</v>
      </c>
      <c r="J1241" s="51">
        <v>2.5596000000000001E-2</v>
      </c>
      <c r="K1241" s="51">
        <v>2.4617E-2</v>
      </c>
      <c r="L1241" s="51">
        <v>2.9610000000000001E-2</v>
      </c>
      <c r="M1241" s="51">
        <v>2.3481999999999999E-2</v>
      </c>
      <c r="N1241" s="51">
        <v>3.0099999999999998E-2</v>
      </c>
      <c r="O1241" s="52">
        <v>133.63159999999999</v>
      </c>
      <c r="P1241" s="50">
        <v>1160</v>
      </c>
      <c r="Q1241" s="52">
        <v>2482.9300000000003</v>
      </c>
      <c r="R1241" s="50">
        <v>6022.4</v>
      </c>
      <c r="S1241" s="30">
        <v>97.009</v>
      </c>
      <c r="T1241" s="50">
        <v>6.6881000000000004</v>
      </c>
      <c r="U1241" s="50">
        <v>6.6776999999999997</v>
      </c>
      <c r="V1241" s="50" t="s">
        <v>379</v>
      </c>
      <c r="W1241" s="22" t="s">
        <v>379</v>
      </c>
      <c r="X1241" s="22" t="s">
        <v>379</v>
      </c>
    </row>
    <row r="1242" spans="1:24" ht="18.75" customHeight="1">
      <c r="A1242" s="175">
        <v>43573</v>
      </c>
      <c r="B1242" s="50">
        <v>164.80690000000001</v>
      </c>
      <c r="C1242" s="50">
        <v>234.31649999999999</v>
      </c>
      <c r="D1242" s="50">
        <v>63.661000000000001</v>
      </c>
      <c r="E1242" s="50">
        <v>12.09</v>
      </c>
      <c r="F1242" s="51">
        <v>2.4115999999999999E-2</v>
      </c>
      <c r="G1242" s="51">
        <v>2.3802E-2</v>
      </c>
      <c r="H1242" s="51">
        <v>2.3481999999999999E-2</v>
      </c>
      <c r="I1242" s="51">
        <v>2.3709000000000001E-2</v>
      </c>
      <c r="J1242" s="51">
        <v>2.5596000000000001E-2</v>
      </c>
      <c r="K1242" s="51">
        <v>2.4617E-2</v>
      </c>
      <c r="L1242" s="51">
        <v>2.9610000000000001E-2</v>
      </c>
      <c r="M1242" s="51">
        <v>2.3481999999999999E-2</v>
      </c>
      <c r="N1242" s="51">
        <v>3.056E-2</v>
      </c>
      <c r="O1242" s="52">
        <v>133.79220000000001</v>
      </c>
      <c r="P1242" s="50">
        <v>1160</v>
      </c>
      <c r="Q1242" s="52">
        <v>2482.9300000000003</v>
      </c>
      <c r="R1242" s="50">
        <v>6022.4</v>
      </c>
      <c r="S1242" s="30">
        <v>97.043000000000006</v>
      </c>
      <c r="T1242" s="50">
        <v>6.7122000000000002</v>
      </c>
      <c r="U1242" s="50">
        <v>6.7126999999999999</v>
      </c>
      <c r="V1242" s="50" t="s">
        <v>379</v>
      </c>
      <c r="W1242" s="22" t="s">
        <v>379</v>
      </c>
      <c r="X1242" s="22" t="s">
        <v>379</v>
      </c>
    </row>
    <row r="1243" spans="1:24" ht="18.75" customHeight="1">
      <c r="A1243" s="175">
        <v>43572</v>
      </c>
      <c r="B1243" s="50">
        <v>164.58459999999999</v>
      </c>
      <c r="C1243" s="50">
        <v>234.11259999999999</v>
      </c>
      <c r="D1243" s="50"/>
      <c r="E1243" s="50">
        <v>12.6</v>
      </c>
      <c r="F1243" s="51">
        <v>2.4277E-2</v>
      </c>
      <c r="G1243" s="51">
        <v>2.4001999999999999E-2</v>
      </c>
      <c r="H1243" s="51">
        <v>2.3751000000000001E-2</v>
      </c>
      <c r="I1243" s="51">
        <v>2.4025999999999999E-2</v>
      </c>
      <c r="J1243" s="51">
        <v>2.5940000000000001E-2</v>
      </c>
      <c r="K1243" s="51">
        <v>2.4962000000000002E-2</v>
      </c>
      <c r="L1243" s="51">
        <v>2.9943000000000001E-2</v>
      </c>
      <c r="M1243" s="51">
        <v>2.3751000000000001E-2</v>
      </c>
      <c r="N1243" s="51">
        <v>3.066E-2</v>
      </c>
      <c r="O1243" s="52">
        <v>133.84139999999999</v>
      </c>
      <c r="P1243" s="50">
        <v>1160</v>
      </c>
      <c r="Q1243" s="52">
        <v>2482.9300000000003</v>
      </c>
      <c r="R1243" s="50">
        <v>6022.4</v>
      </c>
      <c r="S1243" s="30">
        <v>96.941999999999993</v>
      </c>
      <c r="T1243" s="50">
        <v>6.7087000000000003</v>
      </c>
      <c r="U1243" s="50">
        <v>6.7074999999999996</v>
      </c>
      <c r="V1243" s="50" t="s">
        <v>379</v>
      </c>
      <c r="W1243" s="22" t="s">
        <v>379</v>
      </c>
      <c r="X1243" s="22" t="s">
        <v>379</v>
      </c>
    </row>
    <row r="1244" spans="1:24" ht="18.75" customHeight="1">
      <c r="A1244" s="175">
        <v>43571</v>
      </c>
      <c r="B1244" s="50">
        <v>164.46680000000001</v>
      </c>
      <c r="C1244" s="50">
        <v>234.02209999999999</v>
      </c>
      <c r="D1244" s="50"/>
      <c r="E1244" s="50">
        <v>12.18</v>
      </c>
      <c r="F1244" s="51">
        <v>2.4201E-2</v>
      </c>
      <c r="G1244" s="51">
        <v>2.4124E-2</v>
      </c>
      <c r="H1244" s="51">
        <v>2.3831999999999999E-2</v>
      </c>
      <c r="I1244" s="51">
        <v>2.4059000000000001E-2</v>
      </c>
      <c r="J1244" s="51">
        <v>2.5904E-2</v>
      </c>
      <c r="K1244" s="51">
        <v>2.4961000000000001E-2</v>
      </c>
      <c r="L1244" s="51">
        <v>2.9919000000000001E-2</v>
      </c>
      <c r="M1244" s="51">
        <v>2.3831999999999999E-2</v>
      </c>
      <c r="N1244" s="51">
        <v>3.015E-2</v>
      </c>
      <c r="O1244" s="52">
        <v>133.8115</v>
      </c>
      <c r="P1244" s="50">
        <v>1160</v>
      </c>
      <c r="Q1244" s="52">
        <v>2482.9300000000003</v>
      </c>
      <c r="R1244" s="50">
        <v>6022.4</v>
      </c>
      <c r="S1244" s="30">
        <v>96.971999999999994</v>
      </c>
      <c r="T1244" s="50">
        <v>6.7035999999999998</v>
      </c>
      <c r="U1244" s="50">
        <v>6.7088999999999999</v>
      </c>
      <c r="V1244" s="50" t="s">
        <v>379</v>
      </c>
      <c r="W1244" s="22" t="s">
        <v>379</v>
      </c>
      <c r="X1244" s="22" t="s">
        <v>379</v>
      </c>
    </row>
    <row r="1245" spans="1:24" ht="18.75" customHeight="1">
      <c r="A1245" s="175">
        <v>43570</v>
      </c>
      <c r="B1245" s="50">
        <v>164.66159999999999</v>
      </c>
      <c r="C1245" s="50">
        <v>233.98330000000001</v>
      </c>
      <c r="D1245" s="50"/>
      <c r="E1245" s="50">
        <v>12.32</v>
      </c>
      <c r="F1245" s="51">
        <v>2.4011999999999999E-2</v>
      </c>
      <c r="G1245" s="51">
        <v>2.3916E-2</v>
      </c>
      <c r="H1245" s="51">
        <v>2.3559E-2</v>
      </c>
      <c r="I1245" s="51">
        <v>2.3719E-2</v>
      </c>
      <c r="J1245" s="51">
        <v>2.5543E-2</v>
      </c>
      <c r="K1245" s="51">
        <v>2.4587999999999999E-2</v>
      </c>
      <c r="L1245" s="51">
        <v>2.9682E-2</v>
      </c>
      <c r="M1245" s="51">
        <v>2.3559E-2</v>
      </c>
      <c r="N1245" s="51">
        <v>2.981E-2</v>
      </c>
      <c r="O1245" s="52">
        <v>133.7938</v>
      </c>
      <c r="P1245" s="50">
        <v>1160</v>
      </c>
      <c r="Q1245" s="52">
        <v>2482.9300000000003</v>
      </c>
      <c r="R1245" s="50">
        <v>6022.4</v>
      </c>
      <c r="S1245" s="30">
        <v>97.177000000000007</v>
      </c>
      <c r="T1245" s="50">
        <v>6.7194000000000003</v>
      </c>
      <c r="U1245" s="50">
        <v>6.7281000000000004</v>
      </c>
      <c r="V1245" s="50" t="s">
        <v>379</v>
      </c>
      <c r="W1245" s="22" t="s">
        <v>379</v>
      </c>
      <c r="X1245" s="22" t="s">
        <v>379</v>
      </c>
    </row>
    <row r="1246" spans="1:24" ht="18.75" customHeight="1">
      <c r="A1246" s="175">
        <v>43567</v>
      </c>
      <c r="B1246" s="50">
        <v>164.53479999999999</v>
      </c>
      <c r="C1246" s="50">
        <v>233.8956</v>
      </c>
      <c r="D1246" s="50"/>
      <c r="E1246" s="50">
        <v>12.01</v>
      </c>
      <c r="F1246" s="51">
        <v>2.4219000000000001E-2</v>
      </c>
      <c r="G1246" s="51">
        <v>2.3914000000000001E-2</v>
      </c>
      <c r="H1246" s="51">
        <v>2.3612000000000001E-2</v>
      </c>
      <c r="I1246" s="51">
        <v>2.3802E-2</v>
      </c>
      <c r="J1246" s="51">
        <v>2.5651E-2</v>
      </c>
      <c r="K1246" s="51">
        <v>2.4686E-2</v>
      </c>
      <c r="L1246" s="51">
        <v>2.9769E-2</v>
      </c>
      <c r="M1246" s="51">
        <v>2.3612000000000001E-2</v>
      </c>
      <c r="N1246" s="51">
        <v>2.946E-2</v>
      </c>
      <c r="O1246" s="52">
        <v>133.7535</v>
      </c>
      <c r="P1246" s="50">
        <v>1160</v>
      </c>
      <c r="Q1246" s="52">
        <v>2482.9300000000003</v>
      </c>
      <c r="R1246" s="50">
        <v>6022.4</v>
      </c>
      <c r="S1246" s="30">
        <v>96.945999999999998</v>
      </c>
      <c r="T1246" s="50">
        <v>6.7160000000000002</v>
      </c>
      <c r="U1246" s="50">
        <v>6.7190000000000003</v>
      </c>
      <c r="V1246" s="50" t="s">
        <v>379</v>
      </c>
      <c r="W1246" s="22" t="s">
        <v>379</v>
      </c>
      <c r="X1246" s="22" t="s">
        <v>379</v>
      </c>
    </row>
    <row r="1247" spans="1:24" ht="18.75" customHeight="1">
      <c r="A1247" s="175">
        <v>43566</v>
      </c>
      <c r="B1247" s="50">
        <v>164.80439999999999</v>
      </c>
      <c r="C1247" s="50">
        <v>233.88990000000001</v>
      </c>
      <c r="D1247" s="50"/>
      <c r="E1247" s="50">
        <v>13.02</v>
      </c>
      <c r="F1247" s="51">
        <v>2.4171999999999999E-2</v>
      </c>
      <c r="G1247" s="51">
        <v>2.3539999999999998E-2</v>
      </c>
      <c r="H1247" s="51">
        <v>2.3042E-2</v>
      </c>
      <c r="I1247" s="51">
        <v>2.3106999999999999E-2</v>
      </c>
      <c r="J1247" s="51">
        <v>2.4969999999999999E-2</v>
      </c>
      <c r="K1247" s="51">
        <v>2.3993E-2</v>
      </c>
      <c r="L1247" s="51">
        <v>2.9264999999999999E-2</v>
      </c>
      <c r="M1247" s="51">
        <v>2.3042E-2</v>
      </c>
      <c r="N1247" s="51">
        <v>2.9440000000000001E-2</v>
      </c>
      <c r="O1247" s="52">
        <v>133.7602</v>
      </c>
      <c r="P1247" s="50">
        <v>1160</v>
      </c>
      <c r="Q1247" s="52">
        <v>2482.9300000000003</v>
      </c>
      <c r="R1247" s="50">
        <v>6022.4</v>
      </c>
      <c r="S1247" s="30">
        <v>97.006</v>
      </c>
      <c r="T1247" s="50">
        <v>6.7119</v>
      </c>
      <c r="U1247" s="50">
        <v>6.7190000000000003</v>
      </c>
      <c r="V1247" s="50" t="s">
        <v>379</v>
      </c>
      <c r="W1247" s="22" t="s">
        <v>379</v>
      </c>
      <c r="X1247" s="22" t="s">
        <v>379</v>
      </c>
    </row>
    <row r="1248" spans="1:24" ht="18.75" customHeight="1">
      <c r="A1248" s="175">
        <v>43565</v>
      </c>
      <c r="B1248" s="50">
        <v>164.98560000000001</v>
      </c>
      <c r="C1248" s="50">
        <v>233.8784</v>
      </c>
      <c r="D1248" s="50"/>
      <c r="E1248" s="50">
        <v>13.3</v>
      </c>
      <c r="F1248" s="51">
        <v>2.4097E-2</v>
      </c>
      <c r="G1248" s="51">
        <v>2.3212E-2</v>
      </c>
      <c r="H1248" s="51">
        <v>2.2689999999999998E-2</v>
      </c>
      <c r="I1248" s="51">
        <v>2.2720000000000001E-2</v>
      </c>
      <c r="J1248" s="51">
        <v>2.4649000000000001E-2</v>
      </c>
      <c r="K1248" s="51">
        <v>2.3647999999999999E-2</v>
      </c>
      <c r="L1248" s="51">
        <v>2.8923000000000001E-2</v>
      </c>
      <c r="M1248" s="51">
        <v>2.2689999999999998E-2</v>
      </c>
      <c r="N1248" s="51">
        <v>2.945E-2</v>
      </c>
      <c r="O1248" s="52">
        <v>133.7397</v>
      </c>
      <c r="P1248" s="50">
        <v>1160</v>
      </c>
      <c r="Q1248" s="52">
        <v>2482.9300000000003</v>
      </c>
      <c r="R1248" s="50">
        <v>6022.4</v>
      </c>
      <c r="S1248" s="30">
        <v>97.05</v>
      </c>
      <c r="T1248" s="50">
        <v>6.7164000000000001</v>
      </c>
      <c r="U1248" s="50">
        <v>6.7173999999999996</v>
      </c>
      <c r="V1248" s="50" t="s">
        <v>379</v>
      </c>
      <c r="W1248" s="22" t="s">
        <v>379</v>
      </c>
      <c r="X1248" s="22" t="s">
        <v>379</v>
      </c>
    </row>
    <row r="1249" spans="1:24" ht="18.75" customHeight="1">
      <c r="A1249" s="175">
        <v>43564</v>
      </c>
      <c r="B1249" s="50">
        <v>164.84829999999999</v>
      </c>
      <c r="C1249" s="50">
        <v>233.80510000000001</v>
      </c>
      <c r="D1249" s="50"/>
      <c r="E1249" s="50">
        <v>14.28</v>
      </c>
      <c r="F1249" s="51">
        <v>2.4046999999999999E-2</v>
      </c>
      <c r="G1249" s="51">
        <v>2.3497000000000001E-2</v>
      </c>
      <c r="H1249" s="51">
        <v>2.2915000000000001E-2</v>
      </c>
      <c r="I1249" s="51">
        <v>2.3054999999999999E-2</v>
      </c>
      <c r="J1249" s="51">
        <v>2.5006E-2</v>
      </c>
      <c r="K1249" s="51">
        <v>2.3991999999999999E-2</v>
      </c>
      <c r="L1249" s="51">
        <v>2.9141E-2</v>
      </c>
      <c r="M1249" s="51">
        <v>2.2915000000000001E-2</v>
      </c>
      <c r="N1249" s="51">
        <v>2.928E-2</v>
      </c>
      <c r="O1249" s="52">
        <v>133.69479999999999</v>
      </c>
      <c r="P1249" s="50">
        <v>1160</v>
      </c>
      <c r="Q1249" s="52">
        <v>2482.9300000000003</v>
      </c>
      <c r="R1249" s="50">
        <v>6022.4</v>
      </c>
      <c r="S1249" s="30">
        <v>97.394999999999996</v>
      </c>
      <c r="T1249" s="50">
        <v>6.7169999999999996</v>
      </c>
      <c r="U1249" s="50">
        <v>6.7122999999999999</v>
      </c>
      <c r="V1249" s="50" t="s">
        <v>379</v>
      </c>
      <c r="W1249" s="22" t="s">
        <v>379</v>
      </c>
      <c r="X1249" s="22" t="s">
        <v>379</v>
      </c>
    </row>
    <row r="1250" spans="1:24" ht="18.75" customHeight="1">
      <c r="A1250" s="175">
        <v>43563</v>
      </c>
      <c r="B1250" s="50">
        <v>164.71789999999999</v>
      </c>
      <c r="C1250" s="50">
        <v>233.68100000000001</v>
      </c>
      <c r="D1250" s="50"/>
      <c r="E1250" s="50">
        <v>13.18</v>
      </c>
      <c r="F1250" s="51">
        <v>2.4115999999999999E-2</v>
      </c>
      <c r="G1250" s="51">
        <v>2.3618E-2</v>
      </c>
      <c r="H1250" s="51">
        <v>2.3137000000000001E-2</v>
      </c>
      <c r="I1250" s="51">
        <v>2.3272000000000001E-2</v>
      </c>
      <c r="J1250" s="51">
        <v>2.5222000000000001E-2</v>
      </c>
      <c r="K1250" s="51">
        <v>2.4188000000000001E-2</v>
      </c>
      <c r="L1250" s="51">
        <v>2.9273E-2</v>
      </c>
      <c r="M1250" s="51">
        <v>2.3137000000000001E-2</v>
      </c>
      <c r="N1250" s="51">
        <v>2.7369999999999998E-2</v>
      </c>
      <c r="O1250" s="52">
        <v>133.67349999999999</v>
      </c>
      <c r="P1250" s="50">
        <v>1160</v>
      </c>
      <c r="Q1250" s="52">
        <v>2482.9300000000003</v>
      </c>
      <c r="R1250" s="50">
        <v>6022.4</v>
      </c>
      <c r="S1250" s="30">
        <v>97.308000000000007</v>
      </c>
      <c r="T1250" s="50">
        <v>6.7169999999999996</v>
      </c>
      <c r="U1250" s="50">
        <v>6.7171000000000003</v>
      </c>
      <c r="V1250" s="50" t="s">
        <v>379</v>
      </c>
      <c r="W1250" s="22" t="s">
        <v>379</v>
      </c>
      <c r="X1250" s="22" t="s">
        <v>379</v>
      </c>
    </row>
    <row r="1251" spans="1:24" ht="18.75" customHeight="1">
      <c r="A1251" s="175">
        <v>43560</v>
      </c>
      <c r="B1251" s="50">
        <v>164.75980000000001</v>
      </c>
      <c r="C1251" s="50">
        <v>233.8409</v>
      </c>
      <c r="D1251" s="50"/>
      <c r="E1251" s="50">
        <v>12.82</v>
      </c>
      <c r="F1251" s="51">
        <v>2.4219999999999998E-2</v>
      </c>
      <c r="G1251" s="51">
        <v>2.3393000000000001E-2</v>
      </c>
      <c r="H1251" s="51">
        <v>2.2889E-2</v>
      </c>
      <c r="I1251" s="51">
        <v>2.3053000000000001E-2</v>
      </c>
      <c r="J1251" s="51">
        <v>2.4954E-2</v>
      </c>
      <c r="K1251" s="51">
        <v>2.3942000000000001E-2</v>
      </c>
      <c r="L1251" s="51">
        <v>2.9031999999999999E-2</v>
      </c>
      <c r="M1251" s="51">
        <v>2.2889E-2</v>
      </c>
      <c r="N1251" s="51">
        <v>2.7369999999999998E-2</v>
      </c>
      <c r="O1251" s="52">
        <v>133.6611</v>
      </c>
      <c r="P1251" s="50">
        <v>1160</v>
      </c>
      <c r="Q1251" s="52">
        <v>2482.9300000000003</v>
      </c>
      <c r="R1251" s="50">
        <v>6022.4</v>
      </c>
      <c r="S1251" s="30">
        <v>97.090999999999994</v>
      </c>
      <c r="T1251" s="50">
        <v>6.7114000000000003</v>
      </c>
      <c r="U1251" s="50">
        <v>6.7141999999999999</v>
      </c>
      <c r="V1251" s="50" t="s">
        <v>379</v>
      </c>
      <c r="W1251" s="22" t="s">
        <v>379</v>
      </c>
      <c r="X1251" s="22" t="s">
        <v>379</v>
      </c>
    </row>
    <row r="1252" spans="1:24" ht="18.75" customHeight="1">
      <c r="A1252" s="175">
        <v>43559</v>
      </c>
      <c r="B1252" s="50">
        <v>164.72190000000001</v>
      </c>
      <c r="C1252" s="50">
        <v>233.7458</v>
      </c>
      <c r="D1252" s="50"/>
      <c r="E1252" s="50">
        <v>13.58</v>
      </c>
      <c r="F1252" s="51">
        <v>2.4225E-2</v>
      </c>
      <c r="G1252" s="51">
        <v>2.3369000000000001E-2</v>
      </c>
      <c r="H1252" s="51">
        <v>2.2918999999999998E-2</v>
      </c>
      <c r="I1252" s="51">
        <v>2.3200999999999999E-2</v>
      </c>
      <c r="J1252" s="51">
        <v>2.5151E-2</v>
      </c>
      <c r="K1252" s="51">
        <v>2.4087999999999998E-2</v>
      </c>
      <c r="L1252" s="51">
        <v>2.9196E-2</v>
      </c>
      <c r="M1252" s="51">
        <v>2.2918999999999998E-2</v>
      </c>
      <c r="N1252" s="51">
        <v>2.7369999999999998E-2</v>
      </c>
      <c r="O1252" s="52">
        <v>133.60429999999999</v>
      </c>
      <c r="P1252" s="50">
        <v>1160</v>
      </c>
      <c r="Q1252" s="52">
        <v>2482.9300000000003</v>
      </c>
      <c r="R1252" s="50">
        <v>6022.4</v>
      </c>
      <c r="S1252" s="30">
        <v>97.361000000000004</v>
      </c>
      <c r="T1252" s="50">
        <v>6.7232000000000003</v>
      </c>
      <c r="U1252" s="50">
        <v>6.7260999999999997</v>
      </c>
      <c r="V1252" s="50" t="s">
        <v>379</v>
      </c>
      <c r="W1252" s="22" t="s">
        <v>379</v>
      </c>
      <c r="X1252" s="22" t="s">
        <v>379</v>
      </c>
    </row>
    <row r="1253" spans="1:24" ht="18.75" customHeight="1">
      <c r="A1253" s="175">
        <v>43558</v>
      </c>
      <c r="B1253" s="50">
        <v>164.6705</v>
      </c>
      <c r="C1253" s="50">
        <v>233.69220000000001</v>
      </c>
      <c r="D1253" s="50"/>
      <c r="E1253" s="50">
        <v>13.74</v>
      </c>
      <c r="F1253" s="51">
        <v>2.4201E-2</v>
      </c>
      <c r="G1253" s="51">
        <v>2.3348000000000001E-2</v>
      </c>
      <c r="H1253" s="51">
        <v>2.2948E-2</v>
      </c>
      <c r="I1253" s="51">
        <v>2.3268E-2</v>
      </c>
      <c r="J1253" s="51">
        <v>2.5241E-2</v>
      </c>
      <c r="K1253" s="51">
        <v>2.4209999999999999E-2</v>
      </c>
      <c r="L1253" s="51">
        <v>2.9336000000000001E-2</v>
      </c>
      <c r="M1253" s="51">
        <v>2.2948E-2</v>
      </c>
      <c r="N1253" s="51">
        <v>2.7369999999999998E-2</v>
      </c>
      <c r="O1253" s="52">
        <v>133.64760000000001</v>
      </c>
      <c r="P1253" s="50">
        <v>1160</v>
      </c>
      <c r="Q1253" s="52">
        <v>2482.9300000000003</v>
      </c>
      <c r="R1253" s="50">
        <v>6022.4</v>
      </c>
      <c r="S1253" s="30">
        <v>97.231999999999999</v>
      </c>
      <c r="T1253" s="50">
        <v>6.7115</v>
      </c>
      <c r="U1253" s="50">
        <v>6.7190000000000003</v>
      </c>
      <c r="V1253" s="50" t="s">
        <v>379</v>
      </c>
      <c r="W1253" s="22" t="s">
        <v>379</v>
      </c>
      <c r="X1253" s="22" t="s">
        <v>379</v>
      </c>
    </row>
    <row r="1254" spans="1:24" ht="18.75" customHeight="1">
      <c r="A1254" s="175">
        <v>43557</v>
      </c>
      <c r="B1254" s="50">
        <v>164.88759999999999</v>
      </c>
      <c r="C1254" s="50">
        <v>233.47409999999999</v>
      </c>
      <c r="D1254" s="50"/>
      <c r="E1254" s="50">
        <v>13.36</v>
      </c>
      <c r="F1254" s="51">
        <v>2.41E-2</v>
      </c>
      <c r="G1254" s="51">
        <v>2.3023999999999999E-2</v>
      </c>
      <c r="H1254" s="51">
        <v>2.2564000000000001E-2</v>
      </c>
      <c r="I1254" s="51">
        <v>2.2865E-2</v>
      </c>
      <c r="J1254" s="51">
        <v>2.4740999999999999E-2</v>
      </c>
      <c r="K1254" s="51">
        <v>2.3744000000000001E-2</v>
      </c>
      <c r="L1254" s="51">
        <v>2.8768999999999999E-2</v>
      </c>
      <c r="M1254" s="51">
        <v>2.2564000000000001E-2</v>
      </c>
      <c r="N1254" s="51">
        <v>2.7369999999999998E-2</v>
      </c>
      <c r="O1254" s="52">
        <v>133.63409999999999</v>
      </c>
      <c r="P1254" s="50">
        <v>1300</v>
      </c>
      <c r="Q1254" s="52">
        <v>2487.31</v>
      </c>
      <c r="R1254" s="50">
        <v>6082.7</v>
      </c>
      <c r="S1254" s="30">
        <v>97.284000000000006</v>
      </c>
      <c r="T1254" s="50">
        <v>6.7121000000000004</v>
      </c>
      <c r="U1254" s="50">
        <v>6.7232000000000003</v>
      </c>
      <c r="V1254" s="50" t="s">
        <v>379</v>
      </c>
      <c r="W1254" s="22" t="s">
        <v>379</v>
      </c>
      <c r="X1254" s="22" t="s">
        <v>379</v>
      </c>
    </row>
    <row r="1255" spans="1:24" ht="18.75" customHeight="1">
      <c r="A1255" s="175">
        <v>43556</v>
      </c>
      <c r="B1255" s="50">
        <v>164.7559</v>
      </c>
      <c r="C1255" s="50">
        <v>233.6893</v>
      </c>
      <c r="D1255" s="50"/>
      <c r="E1255" s="50">
        <v>13.4</v>
      </c>
      <c r="F1255" s="51">
        <v>2.3781E-2</v>
      </c>
      <c r="G1255" s="51">
        <v>2.3326E-2</v>
      </c>
      <c r="H1255" s="51">
        <v>2.2922000000000001E-2</v>
      </c>
      <c r="I1255" s="51">
        <v>2.3215E-2</v>
      </c>
      <c r="J1255" s="51">
        <v>2.5009E-2</v>
      </c>
      <c r="K1255" s="51">
        <v>2.4036999999999999E-2</v>
      </c>
      <c r="L1255" s="51">
        <v>2.8901E-2</v>
      </c>
      <c r="M1255" s="51">
        <v>2.2922000000000001E-2</v>
      </c>
      <c r="N1255" s="51">
        <v>2.7199999999999998E-2</v>
      </c>
      <c r="O1255" s="52">
        <v>133.61490000000001</v>
      </c>
      <c r="P1255" s="50">
        <v>1300</v>
      </c>
      <c r="Q1255" s="52">
        <v>2487.31</v>
      </c>
      <c r="R1255" s="50">
        <v>6082.7</v>
      </c>
      <c r="S1255" s="30">
        <v>97.201999999999998</v>
      </c>
      <c r="T1255" s="50">
        <v>6.7389999999999999</v>
      </c>
      <c r="U1255" s="50">
        <v>6.7394999999999996</v>
      </c>
      <c r="V1255" s="50" t="s">
        <v>379</v>
      </c>
      <c r="W1255" s="22" t="s">
        <v>379</v>
      </c>
      <c r="X1255" s="22" t="s">
        <v>379</v>
      </c>
    </row>
    <row r="1256" spans="1:24" ht="18.75" customHeight="1">
      <c r="A1256" s="175">
        <v>43553</v>
      </c>
      <c r="B1256" s="50">
        <v>165.167</v>
      </c>
      <c r="C1256" s="50">
        <v>233.9162</v>
      </c>
      <c r="D1256" s="50"/>
      <c r="E1256" s="50">
        <v>13.71</v>
      </c>
      <c r="F1256" s="51">
        <v>2.3809E-2</v>
      </c>
      <c r="G1256" s="51">
        <v>2.2599999999999999E-2</v>
      </c>
      <c r="H1256" s="51">
        <v>2.2044999999999999E-2</v>
      </c>
      <c r="I1256" s="51">
        <v>2.2329999999999999E-2</v>
      </c>
      <c r="J1256" s="51">
        <v>2.4049999999999998E-2</v>
      </c>
      <c r="K1256" s="51">
        <v>2.3132E-2</v>
      </c>
      <c r="L1256" s="51">
        <v>2.8143000000000001E-2</v>
      </c>
      <c r="M1256" s="51">
        <v>2.2044999999999999E-2</v>
      </c>
      <c r="N1256" s="51">
        <v>2.7369999999999998E-2</v>
      </c>
      <c r="O1256" s="52">
        <v>133.57419999999999</v>
      </c>
      <c r="P1256" s="50">
        <v>1300</v>
      </c>
      <c r="Q1256" s="52">
        <v>2487.31</v>
      </c>
      <c r="R1256" s="50">
        <v>6082.7</v>
      </c>
      <c r="S1256" s="30">
        <v>96.774000000000001</v>
      </c>
      <c r="T1256" s="50">
        <v>6.7271000000000001</v>
      </c>
      <c r="U1256" s="50">
        <v>6.7382</v>
      </c>
      <c r="V1256" s="50" t="s">
        <v>379</v>
      </c>
      <c r="W1256" s="22" t="s">
        <v>379</v>
      </c>
      <c r="X1256" s="22" t="s">
        <v>379</v>
      </c>
    </row>
    <row r="1257" spans="1:24" ht="18.75" customHeight="1">
      <c r="A1257" s="175">
        <v>43552</v>
      </c>
      <c r="B1257" s="50">
        <v>165.31379999999999</v>
      </c>
      <c r="C1257" s="50">
        <v>233.87860000000001</v>
      </c>
      <c r="D1257" s="50"/>
      <c r="E1257" s="50">
        <v>14.43</v>
      </c>
      <c r="F1257" s="51">
        <v>2.4146999999999998E-2</v>
      </c>
      <c r="G1257" s="51">
        <v>2.2359E-2</v>
      </c>
      <c r="H1257" s="51">
        <v>2.1832000000000001E-2</v>
      </c>
      <c r="I1257" s="51">
        <v>2.2145000000000001E-2</v>
      </c>
      <c r="J1257" s="51">
        <v>2.3945999999999999E-2</v>
      </c>
      <c r="K1257" s="51">
        <v>2.2985999999999999E-2</v>
      </c>
      <c r="L1257" s="51">
        <v>2.8226000000000001E-2</v>
      </c>
      <c r="M1257" s="51">
        <v>2.1832000000000001E-2</v>
      </c>
      <c r="N1257" s="51">
        <v>2.7369999999999998E-2</v>
      </c>
      <c r="O1257" s="52">
        <v>133.49250000000001</v>
      </c>
      <c r="P1257" s="50">
        <v>1300</v>
      </c>
      <c r="Q1257" s="52">
        <v>2487.31</v>
      </c>
      <c r="R1257" s="50">
        <v>6082.7</v>
      </c>
      <c r="S1257" s="30">
        <v>96.736000000000004</v>
      </c>
      <c r="T1257" s="50">
        <v>6.7157</v>
      </c>
      <c r="U1257" s="50">
        <v>6.7233999999999998</v>
      </c>
      <c r="V1257" s="50" t="s">
        <v>379</v>
      </c>
      <c r="W1257" s="22" t="s">
        <v>379</v>
      </c>
      <c r="X1257" s="22" t="s">
        <v>379</v>
      </c>
    </row>
    <row r="1258" spans="1:24" ht="18.75" customHeight="1">
      <c r="A1258" s="175">
        <v>43551</v>
      </c>
      <c r="B1258" s="50">
        <v>165.40100000000001</v>
      </c>
      <c r="C1258" s="50">
        <v>234.17449999999999</v>
      </c>
      <c r="D1258" s="50"/>
      <c r="E1258" s="50">
        <v>15.15</v>
      </c>
      <c r="F1258" s="51">
        <v>2.4199999999999999E-2</v>
      </c>
      <c r="G1258" s="51">
        <v>2.1999999999999999E-2</v>
      </c>
      <c r="H1258" s="51">
        <v>2.137E-2</v>
      </c>
      <c r="I1258" s="51">
        <v>2.1562999999999999E-2</v>
      </c>
      <c r="J1258" s="51">
        <v>2.3664999999999999E-2</v>
      </c>
      <c r="K1258" s="51">
        <v>2.2596999999999999E-2</v>
      </c>
      <c r="L1258" s="51">
        <v>2.8105000000000002E-2</v>
      </c>
      <c r="M1258" s="51">
        <v>2.137E-2</v>
      </c>
      <c r="N1258" s="51">
        <v>2.7369999999999998E-2</v>
      </c>
      <c r="O1258" s="52">
        <v>133.465</v>
      </c>
      <c r="P1258" s="50">
        <v>1300</v>
      </c>
      <c r="Q1258" s="52">
        <v>2487.31</v>
      </c>
      <c r="R1258" s="50">
        <v>6082.7</v>
      </c>
      <c r="S1258" s="30">
        <v>96.566000000000003</v>
      </c>
      <c r="T1258" s="50">
        <v>6.7093999999999996</v>
      </c>
      <c r="U1258" s="50">
        <v>6.7171000000000003</v>
      </c>
      <c r="V1258" s="50" t="s">
        <v>379</v>
      </c>
      <c r="W1258" s="22" t="s">
        <v>379</v>
      </c>
      <c r="X1258" s="22" t="s">
        <v>379</v>
      </c>
    </row>
    <row r="1259" spans="1:24" ht="18.75" customHeight="1">
      <c r="A1259" s="175">
        <v>43550</v>
      </c>
      <c r="B1259" s="50">
        <v>165.1224</v>
      </c>
      <c r="C1259" s="50">
        <v>234.31399999999999</v>
      </c>
      <c r="D1259" s="50"/>
      <c r="E1259" s="50">
        <v>14.68</v>
      </c>
      <c r="F1259" s="51">
        <v>2.4483999999999999E-2</v>
      </c>
      <c r="G1259" s="51">
        <v>2.2662000000000002E-2</v>
      </c>
      <c r="H1259" s="51">
        <v>2.1916999999999999E-2</v>
      </c>
      <c r="I1259" s="51">
        <v>2.2048999999999999E-2</v>
      </c>
      <c r="J1259" s="51">
        <v>2.4230000000000002E-2</v>
      </c>
      <c r="K1259" s="51">
        <v>2.3109000000000001E-2</v>
      </c>
      <c r="L1259" s="51">
        <v>2.8731E-2</v>
      </c>
      <c r="M1259" s="51">
        <v>2.1916999999999999E-2</v>
      </c>
      <c r="N1259" s="51">
        <v>2.7369999999999998E-2</v>
      </c>
      <c r="O1259" s="52">
        <v>133.1789</v>
      </c>
      <c r="P1259" s="50">
        <v>1300</v>
      </c>
      <c r="Q1259" s="52">
        <v>2487.31</v>
      </c>
      <c r="R1259" s="50">
        <v>6082.7</v>
      </c>
      <c r="S1259" s="30">
        <v>96.650999999999996</v>
      </c>
      <c r="T1259" s="50">
        <v>6.7182000000000004</v>
      </c>
      <c r="U1259" s="50">
        <v>6.7229999999999999</v>
      </c>
      <c r="V1259" s="50" t="s">
        <v>379</v>
      </c>
      <c r="W1259" s="22" t="s">
        <v>379</v>
      </c>
      <c r="X1259" s="22" t="s">
        <v>379</v>
      </c>
    </row>
    <row r="1260" spans="1:24" ht="18.75" customHeight="1">
      <c r="A1260" s="175">
        <v>43549</v>
      </c>
      <c r="B1260" s="50">
        <v>165.047</v>
      </c>
      <c r="C1260" s="50">
        <v>233.9845</v>
      </c>
      <c r="D1260" s="50"/>
      <c r="E1260" s="50">
        <v>16.329999999999998</v>
      </c>
      <c r="F1260" s="51">
        <v>2.4421999999999999E-2</v>
      </c>
      <c r="G1260" s="51">
        <v>2.2415999999999998E-2</v>
      </c>
      <c r="H1260" s="51">
        <v>2.1647E-2</v>
      </c>
      <c r="I1260" s="51">
        <v>2.1783E-2</v>
      </c>
      <c r="J1260" s="51">
        <v>2.3983000000000001E-2</v>
      </c>
      <c r="K1260" s="51">
        <v>2.2866000000000001E-2</v>
      </c>
      <c r="L1260" s="51">
        <v>2.8615999999999999E-2</v>
      </c>
      <c r="M1260" s="51">
        <v>2.1647E-2</v>
      </c>
      <c r="N1260" s="51">
        <v>2.7369999999999998E-2</v>
      </c>
      <c r="O1260" s="52">
        <v>133.1131</v>
      </c>
      <c r="P1260" s="50">
        <v>1300</v>
      </c>
      <c r="Q1260" s="52">
        <v>2487.31</v>
      </c>
      <c r="R1260" s="50">
        <v>6082.7</v>
      </c>
      <c r="S1260" s="30">
        <v>96.495000000000005</v>
      </c>
      <c r="T1260" s="50">
        <v>6.6993</v>
      </c>
      <c r="U1260" s="50">
        <v>6.7070999999999996</v>
      </c>
      <c r="V1260" s="50" t="s">
        <v>379</v>
      </c>
      <c r="W1260" s="22" t="s">
        <v>379</v>
      </c>
      <c r="X1260" s="22" t="s">
        <v>379</v>
      </c>
    </row>
    <row r="1261" spans="1:24" ht="18.75" customHeight="1">
      <c r="A1261" s="175">
        <v>43546</v>
      </c>
      <c r="B1261" s="50">
        <v>164.7056</v>
      </c>
      <c r="C1261" s="50">
        <v>233.83099999999999</v>
      </c>
      <c r="D1261" s="50"/>
      <c r="E1261" s="50">
        <v>16.48</v>
      </c>
      <c r="F1261" s="51">
        <v>2.4424000000000001E-2</v>
      </c>
      <c r="G1261" s="51">
        <v>2.3165999999999999E-2</v>
      </c>
      <c r="H1261" s="51">
        <v>2.2411E-2</v>
      </c>
      <c r="I1261" s="51">
        <v>2.2419000000000001E-2</v>
      </c>
      <c r="J1261" s="51">
        <v>2.4389999999999998E-2</v>
      </c>
      <c r="K1261" s="51">
        <v>2.3354E-2</v>
      </c>
      <c r="L1261" s="51">
        <v>2.8739000000000001E-2</v>
      </c>
      <c r="M1261" s="51">
        <v>2.2411E-2</v>
      </c>
      <c r="N1261" s="51">
        <v>2.7369999999999998E-2</v>
      </c>
      <c r="O1261" s="52">
        <v>133.06200000000001</v>
      </c>
      <c r="P1261" s="50">
        <v>1300</v>
      </c>
      <c r="Q1261" s="52">
        <v>2487.31</v>
      </c>
      <c r="R1261" s="50">
        <v>6082.7</v>
      </c>
      <c r="S1261" s="30">
        <v>95.760999999999996</v>
      </c>
      <c r="T1261" s="50">
        <v>6.6944999999999997</v>
      </c>
      <c r="U1261" s="50">
        <v>6.6875999999999998</v>
      </c>
      <c r="V1261" s="50" t="s">
        <v>379</v>
      </c>
      <c r="W1261" s="22" t="s">
        <v>379</v>
      </c>
      <c r="X1261" s="22" t="s">
        <v>379</v>
      </c>
    </row>
    <row r="1262" spans="1:24" ht="18.75" customHeight="1">
      <c r="A1262" s="175">
        <v>43545</v>
      </c>
      <c r="B1262" s="50">
        <v>164.0658</v>
      </c>
      <c r="C1262" s="50">
        <v>233.529</v>
      </c>
      <c r="D1262" s="50"/>
      <c r="E1262" s="50">
        <v>13.63</v>
      </c>
      <c r="F1262" s="51">
        <v>2.4583000000000001E-2</v>
      </c>
      <c r="G1262" s="51">
        <v>2.4084000000000001E-2</v>
      </c>
      <c r="H1262" s="51">
        <v>2.3421999999999998E-2</v>
      </c>
      <c r="I1262" s="51">
        <v>2.3411999999999999E-2</v>
      </c>
      <c r="J1262" s="51">
        <v>2.5368999999999999E-2</v>
      </c>
      <c r="K1262" s="51">
        <v>2.4358999999999999E-2</v>
      </c>
      <c r="L1262" s="51">
        <v>2.9666999999999999E-2</v>
      </c>
      <c r="M1262" s="51">
        <v>2.3421999999999998E-2</v>
      </c>
      <c r="N1262" s="51">
        <v>2.7380000000000002E-2</v>
      </c>
      <c r="O1262" s="52">
        <v>133.00659999999999</v>
      </c>
      <c r="P1262" s="50">
        <v>1300</v>
      </c>
      <c r="Q1262" s="52">
        <v>2487.31</v>
      </c>
      <c r="R1262" s="50">
        <v>6082.7</v>
      </c>
      <c r="S1262" s="30">
        <v>96.382999999999996</v>
      </c>
      <c r="T1262" s="50">
        <v>6.7119</v>
      </c>
      <c r="U1262" s="50">
        <v>6.7176999999999998</v>
      </c>
      <c r="V1262" s="50" t="s">
        <v>379</v>
      </c>
      <c r="W1262" s="22" t="s">
        <v>379</v>
      </c>
      <c r="X1262" s="22" t="s">
        <v>379</v>
      </c>
    </row>
    <row r="1263" spans="1:24" ht="18.75" customHeight="1">
      <c r="A1263" s="175">
        <v>43544</v>
      </c>
      <c r="B1263" s="50">
        <v>163.9606</v>
      </c>
      <c r="C1263" s="50">
        <v>232.4588</v>
      </c>
      <c r="D1263" s="50"/>
      <c r="E1263" s="50">
        <v>13.91</v>
      </c>
      <c r="F1263" s="51">
        <v>2.4532999999999999E-2</v>
      </c>
      <c r="G1263" s="51">
        <v>2.3961E-2</v>
      </c>
      <c r="H1263" s="51">
        <v>2.334E-2</v>
      </c>
      <c r="I1263" s="51">
        <v>2.3276999999999999E-2</v>
      </c>
      <c r="J1263" s="51">
        <v>2.5263000000000001E-2</v>
      </c>
      <c r="K1263" s="51">
        <v>2.4237000000000002E-2</v>
      </c>
      <c r="L1263" s="51">
        <v>2.9714000000000001E-2</v>
      </c>
      <c r="M1263" s="51">
        <v>2.334E-2</v>
      </c>
      <c r="N1263" s="51">
        <v>2.7380000000000002E-2</v>
      </c>
      <c r="O1263" s="52">
        <v>132.99860000000001</v>
      </c>
      <c r="P1263" s="50">
        <v>1300</v>
      </c>
      <c r="Q1263" s="52">
        <v>2487.31</v>
      </c>
      <c r="R1263" s="50">
        <v>6082.7</v>
      </c>
      <c r="S1263" s="30">
        <v>96.524000000000001</v>
      </c>
      <c r="T1263" s="50">
        <v>6.7130000000000001</v>
      </c>
      <c r="U1263" s="50">
        <v>6.7207999999999997</v>
      </c>
      <c r="V1263" s="50" t="s">
        <v>379</v>
      </c>
      <c r="W1263" s="22" t="s">
        <v>379</v>
      </c>
      <c r="X1263" s="22" t="s">
        <v>379</v>
      </c>
    </row>
    <row r="1264" spans="1:24" ht="18.75" customHeight="1">
      <c r="A1264" s="175">
        <v>43543</v>
      </c>
      <c r="B1264" s="50">
        <v>163.4973</v>
      </c>
      <c r="C1264" s="50">
        <v>232.63200000000001</v>
      </c>
      <c r="D1264" s="50"/>
      <c r="E1264" s="50">
        <v>13.56</v>
      </c>
      <c r="F1264" s="51">
        <v>2.4431999999999999E-2</v>
      </c>
      <c r="G1264" s="51">
        <v>2.4686E-2</v>
      </c>
      <c r="H1264" s="51">
        <v>2.4212999999999998E-2</v>
      </c>
      <c r="I1264" s="51">
        <v>2.4254000000000001E-2</v>
      </c>
      <c r="J1264" s="51">
        <v>2.6123E-2</v>
      </c>
      <c r="K1264" s="51">
        <v>2.5170999999999999E-2</v>
      </c>
      <c r="L1264" s="51">
        <v>3.0221999999999999E-2</v>
      </c>
      <c r="M1264" s="51">
        <v>2.4212999999999998E-2</v>
      </c>
      <c r="N1264" s="51">
        <v>2.6599999999999999E-2</v>
      </c>
      <c r="O1264" s="52">
        <v>132.9434</v>
      </c>
      <c r="P1264" s="50">
        <v>1300</v>
      </c>
      <c r="Q1264" s="52">
        <v>2487.31</v>
      </c>
      <c r="R1264" s="50">
        <v>6082.7</v>
      </c>
      <c r="S1264" s="30">
        <v>96.594999999999999</v>
      </c>
      <c r="T1264" s="50">
        <v>6.7137000000000002</v>
      </c>
      <c r="U1264" s="50">
        <v>6.7135999999999996</v>
      </c>
      <c r="V1264" s="50" t="s">
        <v>379</v>
      </c>
      <c r="W1264" s="22" t="s">
        <v>379</v>
      </c>
      <c r="X1264" s="22" t="s">
        <v>379</v>
      </c>
    </row>
    <row r="1265" spans="1:24" ht="18.75" customHeight="1">
      <c r="A1265" s="175">
        <v>43542</v>
      </c>
      <c r="B1265" s="50">
        <v>163.5421</v>
      </c>
      <c r="C1265" s="50">
        <v>232.44040000000001</v>
      </c>
      <c r="D1265" s="50"/>
      <c r="E1265" s="50">
        <v>13.1</v>
      </c>
      <c r="F1265" s="51">
        <v>2.4320000000000001E-2</v>
      </c>
      <c r="G1265" s="51">
        <v>2.4521000000000001E-2</v>
      </c>
      <c r="H1265" s="51">
        <v>2.4049000000000001E-2</v>
      </c>
      <c r="I1265" s="51">
        <v>2.4119000000000002E-2</v>
      </c>
      <c r="J1265" s="51">
        <v>2.6033000000000001E-2</v>
      </c>
      <c r="K1265" s="51">
        <v>2.5073000000000002E-2</v>
      </c>
      <c r="L1265" s="51">
        <v>3.0173999999999999E-2</v>
      </c>
      <c r="M1265" s="51">
        <v>2.4049000000000001E-2</v>
      </c>
      <c r="N1265" s="51">
        <v>2.6599999999999999E-2</v>
      </c>
      <c r="O1265" s="52">
        <v>132.91550000000001</v>
      </c>
      <c r="P1265" s="50">
        <v>1300</v>
      </c>
      <c r="Q1265" s="52">
        <v>2487.31</v>
      </c>
      <c r="R1265" s="50">
        <v>6082.7</v>
      </c>
      <c r="S1265" s="30">
        <v>96.784999999999997</v>
      </c>
      <c r="T1265" s="50">
        <v>6.7229999999999999</v>
      </c>
      <c r="U1265" s="50">
        <v>6.7220000000000004</v>
      </c>
      <c r="V1265" s="50" t="s">
        <v>379</v>
      </c>
      <c r="W1265" s="22" t="s">
        <v>379</v>
      </c>
      <c r="X1265" s="22" t="s">
        <v>379</v>
      </c>
    </row>
    <row r="1266" spans="1:24" ht="18.75" customHeight="1">
      <c r="A1266" s="175">
        <v>43539</v>
      </c>
      <c r="B1266" s="50">
        <v>163.44239999999999</v>
      </c>
      <c r="C1266" s="50">
        <v>231.54490000000001</v>
      </c>
      <c r="D1266" s="50"/>
      <c r="E1266" s="50">
        <v>12.88</v>
      </c>
      <c r="F1266" s="51">
        <v>2.4347000000000001E-2</v>
      </c>
      <c r="G1266" s="51">
        <v>2.4378E-2</v>
      </c>
      <c r="H1266" s="51">
        <v>2.3886000000000001E-2</v>
      </c>
      <c r="I1266" s="51">
        <v>2.3951E-2</v>
      </c>
      <c r="J1266" s="51">
        <v>2.5871000000000002E-2</v>
      </c>
      <c r="K1266" s="51">
        <v>2.4875999999999999E-2</v>
      </c>
      <c r="L1266" s="51">
        <v>3.0110999999999999E-2</v>
      </c>
      <c r="M1266" s="51">
        <v>2.3886000000000001E-2</v>
      </c>
      <c r="N1266" s="51">
        <v>2.6599999999999999E-2</v>
      </c>
      <c r="O1266" s="52">
        <v>132.92230000000001</v>
      </c>
      <c r="P1266" s="50">
        <v>1300</v>
      </c>
      <c r="Q1266" s="52">
        <v>2487.31</v>
      </c>
      <c r="R1266" s="50">
        <v>6082.7</v>
      </c>
      <c r="S1266" s="30">
        <v>96.55</v>
      </c>
      <c r="T1266" s="50">
        <v>6.7070999999999996</v>
      </c>
      <c r="U1266" s="50">
        <v>6.7012999999999998</v>
      </c>
      <c r="V1266" s="50" t="s">
        <v>379</v>
      </c>
      <c r="W1266" s="22" t="s">
        <v>379</v>
      </c>
      <c r="X1266" s="22" t="s">
        <v>379</v>
      </c>
    </row>
    <row r="1267" spans="1:24" ht="18.75" customHeight="1">
      <c r="A1267" s="175">
        <v>43538</v>
      </c>
      <c r="B1267" s="50">
        <v>163.17619999999999</v>
      </c>
      <c r="C1267" s="50">
        <v>231.066</v>
      </c>
      <c r="D1267" s="50"/>
      <c r="E1267" s="50">
        <v>13.5</v>
      </c>
      <c r="F1267" s="51">
        <v>2.4351999999999999E-2</v>
      </c>
      <c r="G1267" s="51">
        <v>2.4607E-2</v>
      </c>
      <c r="H1267" s="51">
        <v>2.4184000000000001E-2</v>
      </c>
      <c r="I1267" s="51">
        <v>2.4303999999999999E-2</v>
      </c>
      <c r="J1267" s="51">
        <v>2.6303E-2</v>
      </c>
      <c r="K1267" s="51">
        <v>2.5245E-2</v>
      </c>
      <c r="L1267" s="51">
        <v>3.0454999999999999E-2</v>
      </c>
      <c r="M1267" s="51">
        <v>2.4184000000000001E-2</v>
      </c>
      <c r="N1267" s="51">
        <v>2.6599999999999999E-2</v>
      </c>
      <c r="O1267" s="52">
        <v>132.9308</v>
      </c>
      <c r="P1267" s="50">
        <v>1300</v>
      </c>
      <c r="Q1267" s="52">
        <v>2487.31</v>
      </c>
      <c r="R1267" s="50">
        <v>6082.7</v>
      </c>
      <c r="S1267" s="30">
        <v>96.935000000000002</v>
      </c>
      <c r="T1267" s="50">
        <v>6.7084999999999999</v>
      </c>
      <c r="U1267" s="50">
        <v>6.7068000000000003</v>
      </c>
      <c r="V1267" s="50" t="s">
        <v>379</v>
      </c>
      <c r="W1267" s="22" t="s">
        <v>379</v>
      </c>
      <c r="X1267" s="22" t="s">
        <v>379</v>
      </c>
    </row>
    <row r="1268" spans="1:24" ht="18.75" customHeight="1">
      <c r="A1268" s="175">
        <v>43537</v>
      </c>
      <c r="B1268" s="50">
        <v>163.24959999999999</v>
      </c>
      <c r="C1268" s="50">
        <v>230.38329999999999</v>
      </c>
      <c r="D1268" s="50"/>
      <c r="E1268" s="50">
        <v>13.41</v>
      </c>
      <c r="F1268" s="51">
        <v>2.4379000000000001E-2</v>
      </c>
      <c r="G1268" s="51">
        <v>2.4648E-2</v>
      </c>
      <c r="H1268" s="51">
        <v>2.4265999999999999E-2</v>
      </c>
      <c r="I1268" s="51">
        <v>2.4303999999999999E-2</v>
      </c>
      <c r="J1268" s="51">
        <v>2.6213E-2</v>
      </c>
      <c r="K1268" s="51">
        <v>2.5221E-2</v>
      </c>
      <c r="L1268" s="51">
        <v>3.0158999999999998E-2</v>
      </c>
      <c r="M1268" s="51">
        <v>2.4265999999999999E-2</v>
      </c>
      <c r="N1268" s="51">
        <v>2.6599999999999999E-2</v>
      </c>
      <c r="O1268" s="52">
        <v>132.93029999999999</v>
      </c>
      <c r="P1268" s="50">
        <v>1300</v>
      </c>
      <c r="Q1268" s="52">
        <v>2487.31</v>
      </c>
      <c r="R1268" s="50">
        <v>6082.7</v>
      </c>
      <c r="S1268" s="30">
        <v>97.215000000000003</v>
      </c>
      <c r="T1268" s="50">
        <v>6.7264999999999997</v>
      </c>
      <c r="U1268" s="50">
        <v>6.7324000000000002</v>
      </c>
      <c r="V1268" s="50" t="s">
        <v>379</v>
      </c>
      <c r="W1268" s="22" t="s">
        <v>379</v>
      </c>
      <c r="X1268" s="22" t="s">
        <v>379</v>
      </c>
    </row>
    <row r="1269" spans="1:24" ht="18.75" customHeight="1">
      <c r="A1269" s="175">
        <v>43536</v>
      </c>
      <c r="B1269" s="50">
        <v>163.23089999999999</v>
      </c>
      <c r="C1269" s="50">
        <v>229.82470000000001</v>
      </c>
      <c r="D1269" s="50"/>
      <c r="E1269" s="50">
        <v>13.77</v>
      </c>
      <c r="F1269" s="51">
        <v>2.4407000000000002E-2</v>
      </c>
      <c r="G1269" s="51">
        <v>2.4506E-2</v>
      </c>
      <c r="H1269" s="51">
        <v>2.4076E-2</v>
      </c>
      <c r="I1269" s="51">
        <v>2.4084999999999999E-2</v>
      </c>
      <c r="J1269" s="51">
        <v>2.6015E-2</v>
      </c>
      <c r="K1269" s="51">
        <v>2.4975000000000001E-2</v>
      </c>
      <c r="L1269" s="51">
        <v>2.9912000000000001E-2</v>
      </c>
      <c r="M1269" s="51">
        <v>2.4076E-2</v>
      </c>
      <c r="N1269" s="51">
        <v>2.6599999999999999E-2</v>
      </c>
      <c r="O1269" s="52">
        <v>132.851</v>
      </c>
      <c r="P1269" s="50">
        <v>1300</v>
      </c>
      <c r="Q1269" s="52">
        <v>2487.31</v>
      </c>
      <c r="R1269" s="50">
        <v>6082.7</v>
      </c>
      <c r="S1269" s="30">
        <v>97.305999999999997</v>
      </c>
      <c r="T1269" s="50">
        <v>6.7214</v>
      </c>
      <c r="U1269" s="50">
        <v>6.7309000000000001</v>
      </c>
      <c r="V1269" s="50" t="s">
        <v>379</v>
      </c>
      <c r="W1269" s="22" t="s">
        <v>379</v>
      </c>
      <c r="X1269" s="22" t="s">
        <v>379</v>
      </c>
    </row>
    <row r="1270" spans="1:24" ht="18.75" customHeight="1">
      <c r="A1270" s="175">
        <v>43535</v>
      </c>
      <c r="B1270" s="50">
        <v>162.91470000000001</v>
      </c>
      <c r="C1270" s="50">
        <v>229.0702</v>
      </c>
      <c r="D1270" s="50"/>
      <c r="E1270" s="50">
        <v>14.33</v>
      </c>
      <c r="F1270" s="51">
        <v>2.4268999999999999E-2</v>
      </c>
      <c r="G1270" s="51">
        <v>2.4752E-2</v>
      </c>
      <c r="H1270" s="51">
        <v>2.4497000000000001E-2</v>
      </c>
      <c r="I1270" s="51">
        <v>2.4421000000000002E-2</v>
      </c>
      <c r="J1270" s="51">
        <v>2.6393E-2</v>
      </c>
      <c r="K1270" s="51">
        <v>2.5294000000000001E-2</v>
      </c>
      <c r="L1270" s="51">
        <v>3.0269999999999998E-2</v>
      </c>
      <c r="M1270" s="51">
        <v>2.4497000000000001E-2</v>
      </c>
      <c r="N1270" s="51">
        <v>2.6599999999999999E-2</v>
      </c>
      <c r="O1270" s="52">
        <v>132.81729999999999</v>
      </c>
      <c r="P1270" s="50">
        <v>1300</v>
      </c>
      <c r="Q1270" s="52">
        <v>2487.31</v>
      </c>
      <c r="R1270" s="50">
        <v>6082.7</v>
      </c>
      <c r="S1270" s="30">
        <v>97.667000000000002</v>
      </c>
      <c r="T1270" s="50">
        <v>6.7149999999999999</v>
      </c>
      <c r="U1270" s="50">
        <v>6.7340999999999998</v>
      </c>
      <c r="V1270" s="50" t="s">
        <v>379</v>
      </c>
      <c r="W1270" s="22" t="s">
        <v>379</v>
      </c>
      <c r="X1270" s="22" t="s">
        <v>379</v>
      </c>
    </row>
    <row r="1271" spans="1:24" ht="18.75" customHeight="1">
      <c r="A1271" s="175">
        <v>43532</v>
      </c>
      <c r="B1271" s="50">
        <v>162.94</v>
      </c>
      <c r="C1271" s="50">
        <v>228.85159999999999</v>
      </c>
      <c r="D1271" s="50"/>
      <c r="E1271" s="50">
        <v>16.05</v>
      </c>
      <c r="F1271" s="51">
        <v>2.4398E-2</v>
      </c>
      <c r="G1271" s="51">
        <v>2.461E-2</v>
      </c>
      <c r="H1271" s="51">
        <v>2.4358999999999999E-2</v>
      </c>
      <c r="I1271" s="51">
        <v>2.4303000000000002E-2</v>
      </c>
      <c r="J1271" s="51">
        <v>2.6284999999999999E-2</v>
      </c>
      <c r="K1271" s="51">
        <v>2.5196E-2</v>
      </c>
      <c r="L1271" s="51">
        <v>3.0119E-2</v>
      </c>
      <c r="M1271" s="51">
        <v>2.4358999999999999E-2</v>
      </c>
      <c r="N1271" s="51">
        <v>2.6599999999999999E-2</v>
      </c>
      <c r="O1271" s="52">
        <v>132.8047</v>
      </c>
      <c r="P1271" s="50">
        <v>1300</v>
      </c>
      <c r="Q1271" s="52">
        <v>2487.31</v>
      </c>
      <c r="R1271" s="50">
        <v>6082.7</v>
      </c>
      <c r="S1271" s="30">
        <v>96.873000000000005</v>
      </c>
      <c r="T1271" s="50">
        <v>6.7112999999999996</v>
      </c>
      <c r="U1271" s="50">
        <v>6.7171000000000003</v>
      </c>
      <c r="V1271" s="50" t="s">
        <v>379</v>
      </c>
      <c r="W1271" s="22" t="s">
        <v>379</v>
      </c>
      <c r="X1271" s="22" t="s">
        <v>379</v>
      </c>
    </row>
    <row r="1272" spans="1:24" ht="18.75" customHeight="1">
      <c r="A1272" s="175">
        <v>43531</v>
      </c>
      <c r="B1272" s="50">
        <v>162.89680000000001</v>
      </c>
      <c r="C1272" s="50">
        <v>229.02979999999999</v>
      </c>
      <c r="D1272" s="50"/>
      <c r="E1272" s="50">
        <v>16.59</v>
      </c>
      <c r="F1272" s="51">
        <v>2.4455000000000001E-2</v>
      </c>
      <c r="G1272" s="51">
        <v>2.4733999999999999E-2</v>
      </c>
      <c r="H1272" s="51">
        <v>2.4444E-2</v>
      </c>
      <c r="I1272" s="51">
        <v>2.4403000000000001E-2</v>
      </c>
      <c r="J1272" s="51">
        <v>2.6393E-2</v>
      </c>
      <c r="K1272" s="51">
        <v>2.5368000000000002E-2</v>
      </c>
      <c r="L1272" s="51">
        <v>3.0262000000000001E-2</v>
      </c>
      <c r="M1272" s="51">
        <v>2.4444E-2</v>
      </c>
      <c r="N1272" s="51">
        <v>2.6599999999999999E-2</v>
      </c>
      <c r="O1272" s="52">
        <v>132.84780000000001</v>
      </c>
      <c r="P1272" s="50">
        <v>1300</v>
      </c>
      <c r="Q1272" s="52">
        <v>2487.31</v>
      </c>
      <c r="R1272" s="50">
        <v>6082.7</v>
      </c>
      <c r="S1272" s="30">
        <v>96.866</v>
      </c>
      <c r="T1272" s="50">
        <v>6.7076000000000002</v>
      </c>
      <c r="U1272" s="50">
        <v>6.7050999999999998</v>
      </c>
      <c r="V1272" s="50" t="s">
        <v>379</v>
      </c>
      <c r="W1272" s="22" t="s">
        <v>379</v>
      </c>
      <c r="X1272" s="22" t="s">
        <v>379</v>
      </c>
    </row>
    <row r="1273" spans="1:24" ht="18.75" customHeight="1">
      <c r="A1273" s="175">
        <v>43530</v>
      </c>
      <c r="B1273" s="50">
        <v>162.5292</v>
      </c>
      <c r="C1273" s="50">
        <v>228.87649999999999</v>
      </c>
      <c r="D1273" s="50"/>
      <c r="E1273" s="50">
        <v>15.74</v>
      </c>
      <c r="F1273" s="51">
        <v>2.4507999999999999E-2</v>
      </c>
      <c r="G1273" s="51">
        <v>2.5160999999999999E-2</v>
      </c>
      <c r="H1273" s="51">
        <v>2.4941999999999999E-2</v>
      </c>
      <c r="I1273" s="51">
        <v>2.4990999999999999E-2</v>
      </c>
      <c r="J1273" s="51">
        <v>2.6934E-2</v>
      </c>
      <c r="K1273" s="51">
        <v>2.5935E-2</v>
      </c>
      <c r="L1273" s="51">
        <v>3.0705E-2</v>
      </c>
      <c r="M1273" s="51">
        <v>2.4941999999999999E-2</v>
      </c>
      <c r="N1273" s="51">
        <v>2.6599999999999999E-2</v>
      </c>
      <c r="O1273" s="52">
        <v>132.84719999999999</v>
      </c>
      <c r="P1273" s="50">
        <v>1300</v>
      </c>
      <c r="Q1273" s="52">
        <v>2487.31</v>
      </c>
      <c r="R1273" s="50">
        <v>6082.7</v>
      </c>
      <c r="S1273" s="30">
        <v>96.682000000000002</v>
      </c>
      <c r="T1273" s="50">
        <v>6.7073</v>
      </c>
      <c r="U1273" s="50">
        <v>6.7069999999999999</v>
      </c>
      <c r="V1273" s="50" t="s">
        <v>379</v>
      </c>
      <c r="W1273" s="22" t="s">
        <v>379</v>
      </c>
      <c r="X1273" s="22" t="s">
        <v>379</v>
      </c>
    </row>
    <row r="1274" spans="1:24" ht="18.75" customHeight="1">
      <c r="A1274" s="175">
        <v>43529</v>
      </c>
      <c r="B1274" s="50">
        <v>162.27180000000001</v>
      </c>
      <c r="C1274" s="50">
        <v>228.4922</v>
      </c>
      <c r="D1274" s="50"/>
      <c r="E1274" s="50">
        <v>14.74</v>
      </c>
      <c r="F1274" s="51">
        <v>2.4330000000000001E-2</v>
      </c>
      <c r="G1274" s="51">
        <v>2.5446E-2</v>
      </c>
      <c r="H1274" s="51">
        <v>2.5246000000000001E-2</v>
      </c>
      <c r="I1274" s="51">
        <v>2.5277000000000001E-2</v>
      </c>
      <c r="J1274" s="51">
        <v>2.7168999999999999E-2</v>
      </c>
      <c r="K1274" s="51">
        <v>2.6256000000000002E-2</v>
      </c>
      <c r="L1274" s="51">
        <v>3.0810000000000001E-2</v>
      </c>
      <c r="M1274" s="51">
        <v>2.5246000000000001E-2</v>
      </c>
      <c r="N1274" s="51">
        <v>2.6599999999999999E-2</v>
      </c>
      <c r="O1274" s="52">
        <v>132.82210000000001</v>
      </c>
      <c r="P1274" s="50">
        <v>1300</v>
      </c>
      <c r="Q1274" s="52">
        <v>2487.31</v>
      </c>
      <c r="R1274" s="50">
        <v>6082.7</v>
      </c>
      <c r="S1274" s="30">
        <v>96.527000000000001</v>
      </c>
      <c r="T1274" s="50">
        <v>6.7061999999999999</v>
      </c>
      <c r="U1274" s="50">
        <v>6.7140000000000004</v>
      </c>
      <c r="V1274" s="50" t="s">
        <v>379</v>
      </c>
      <c r="W1274" s="22" t="s">
        <v>379</v>
      </c>
      <c r="X1274" s="22" t="s">
        <v>379</v>
      </c>
    </row>
    <row r="1275" spans="1:24" ht="18.75" customHeight="1">
      <c r="A1275" s="175">
        <v>43528</v>
      </c>
      <c r="B1275" s="50">
        <v>162.19139999999999</v>
      </c>
      <c r="C1275" s="50">
        <v>228.13290000000001</v>
      </c>
      <c r="D1275" s="50"/>
      <c r="E1275" s="50">
        <v>14.63</v>
      </c>
      <c r="F1275" s="51">
        <v>2.4243000000000001E-2</v>
      </c>
      <c r="G1275" s="51">
        <v>2.5405E-2</v>
      </c>
      <c r="H1275" s="51">
        <v>2.5163000000000001E-2</v>
      </c>
      <c r="I1275" s="51">
        <v>2.5276E-2</v>
      </c>
      <c r="J1275" s="51">
        <v>2.7223000000000001E-2</v>
      </c>
      <c r="K1275" s="51">
        <v>2.6280000000000001E-2</v>
      </c>
      <c r="L1275" s="51">
        <v>3.0890999999999998E-2</v>
      </c>
      <c r="M1275" s="51">
        <v>2.5163000000000001E-2</v>
      </c>
      <c r="N1275" s="51">
        <v>2.6599999999999999E-2</v>
      </c>
      <c r="O1275" s="52">
        <v>132.74940000000001</v>
      </c>
      <c r="P1275" s="50">
        <v>1300</v>
      </c>
      <c r="Q1275" s="52">
        <v>2487.31</v>
      </c>
      <c r="R1275" s="50">
        <v>6082.7</v>
      </c>
      <c r="S1275" s="30">
        <v>96.156999999999996</v>
      </c>
      <c r="T1275" s="50">
        <v>6.6940999999999997</v>
      </c>
      <c r="U1275" s="50">
        <v>6.7034000000000002</v>
      </c>
      <c r="V1275" s="50" t="s">
        <v>379</v>
      </c>
      <c r="W1275" s="22" t="s">
        <v>379</v>
      </c>
      <c r="X1275" s="22" t="s">
        <v>379</v>
      </c>
    </row>
    <row r="1276" spans="1:24" ht="18.75" customHeight="1">
      <c r="A1276" s="175">
        <v>43525</v>
      </c>
      <c r="B1276" s="50">
        <v>161.85830000000001</v>
      </c>
      <c r="C1276" s="50">
        <v>227.57900000000001</v>
      </c>
      <c r="D1276" s="50"/>
      <c r="E1276" s="50">
        <v>13.57</v>
      </c>
      <c r="F1276" s="51">
        <v>2.4296000000000002E-2</v>
      </c>
      <c r="G1276" s="51">
        <v>2.5526E-2</v>
      </c>
      <c r="H1276" s="51">
        <v>2.5329000000000001E-2</v>
      </c>
      <c r="I1276" s="51">
        <v>2.5562000000000001E-2</v>
      </c>
      <c r="J1276" s="51">
        <v>2.7531E-2</v>
      </c>
      <c r="K1276" s="51">
        <v>2.6602000000000001E-2</v>
      </c>
      <c r="L1276" s="51">
        <v>3.1226E-2</v>
      </c>
      <c r="M1276" s="51">
        <v>2.5329000000000001E-2</v>
      </c>
      <c r="N1276" s="51">
        <v>2.6599999999999999E-2</v>
      </c>
      <c r="O1276" s="52">
        <v>132.65199999999999</v>
      </c>
      <c r="P1276" s="50">
        <v>1300</v>
      </c>
      <c r="Q1276" s="52">
        <v>2575.58</v>
      </c>
      <c r="R1276" s="50">
        <v>5991.2</v>
      </c>
      <c r="S1276" s="30">
        <v>96.153999999999996</v>
      </c>
      <c r="T1276" s="50">
        <v>6.6871999999999998</v>
      </c>
      <c r="U1276" s="50">
        <v>6.6817000000000002</v>
      </c>
      <c r="V1276" s="50" t="s">
        <v>379</v>
      </c>
      <c r="W1276" s="22" t="s">
        <v>379</v>
      </c>
      <c r="X1276" s="22" t="s">
        <v>379</v>
      </c>
    </row>
    <row r="1277" spans="1:24" ht="18.75" customHeight="1">
      <c r="A1277" s="175">
        <v>43524</v>
      </c>
      <c r="B1277" s="50">
        <v>162.06720000000001</v>
      </c>
      <c r="C1277" s="50">
        <v>227.49780000000001</v>
      </c>
      <c r="D1277" s="50"/>
      <c r="E1277" s="50">
        <v>14.78</v>
      </c>
      <c r="F1277" s="51">
        <v>2.4326E-2</v>
      </c>
      <c r="G1277" s="51">
        <v>2.5141E-2</v>
      </c>
      <c r="H1277" s="51">
        <v>2.4943E-2</v>
      </c>
      <c r="I1277" s="51">
        <v>2.5121999999999998E-2</v>
      </c>
      <c r="J1277" s="51">
        <v>2.7150000000000001E-2</v>
      </c>
      <c r="K1277" s="51">
        <v>2.6204999999999999E-2</v>
      </c>
      <c r="L1277" s="51">
        <v>3.0802E-2</v>
      </c>
      <c r="M1277" s="51">
        <v>2.4943E-2</v>
      </c>
      <c r="N1277" s="51">
        <v>2.6599999999999999E-2</v>
      </c>
      <c r="O1277" s="52">
        <v>132.65020000000001</v>
      </c>
      <c r="P1277" s="50">
        <v>1300</v>
      </c>
      <c r="Q1277" s="52">
        <v>2575.58</v>
      </c>
      <c r="R1277" s="50">
        <v>5991.2</v>
      </c>
      <c r="S1277" s="30">
        <v>96.003</v>
      </c>
      <c r="T1277" s="50">
        <v>6.7001999999999997</v>
      </c>
      <c r="U1277" s="50">
        <v>6.6863000000000001</v>
      </c>
      <c r="V1277" s="50" t="s">
        <v>379</v>
      </c>
      <c r="W1277" s="22" t="s">
        <v>379</v>
      </c>
      <c r="X1277" s="22" t="s">
        <v>379</v>
      </c>
    </row>
    <row r="1278" spans="1:24" ht="18.75" customHeight="1">
      <c r="A1278" s="175">
        <v>43523</v>
      </c>
      <c r="B1278" s="50">
        <v>162.08160000000001</v>
      </c>
      <c r="C1278" s="50">
        <v>226.9272</v>
      </c>
      <c r="D1278" s="50"/>
      <c r="E1278" s="50">
        <v>14.7</v>
      </c>
      <c r="F1278" s="51">
        <v>2.4354000000000001E-2</v>
      </c>
      <c r="G1278" s="51">
        <v>2.4979999999999999E-2</v>
      </c>
      <c r="H1278" s="51">
        <v>2.4667999999999999E-2</v>
      </c>
      <c r="I1278" s="51">
        <v>2.4802999999999999E-2</v>
      </c>
      <c r="J1278" s="51">
        <v>2.6825000000000002E-2</v>
      </c>
      <c r="K1278" s="51">
        <v>2.581E-2</v>
      </c>
      <c r="L1278" s="51">
        <v>3.0648000000000002E-2</v>
      </c>
      <c r="M1278" s="51">
        <v>2.4667999999999999E-2</v>
      </c>
      <c r="N1278" s="51">
        <v>2.6599999999999999E-2</v>
      </c>
      <c r="O1278" s="52">
        <v>132.75960000000001</v>
      </c>
      <c r="P1278" s="50">
        <v>1300</v>
      </c>
      <c r="Q1278" s="52">
        <v>2575.58</v>
      </c>
      <c r="R1278" s="50">
        <v>5991.2</v>
      </c>
      <c r="S1278" s="30">
        <v>96.412999999999997</v>
      </c>
      <c r="T1278" s="50">
        <v>6.6890999999999998</v>
      </c>
      <c r="U1278" s="50">
        <v>6.6829999999999998</v>
      </c>
      <c r="V1278" s="50" t="s">
        <v>379</v>
      </c>
      <c r="W1278" s="22" t="s">
        <v>379</v>
      </c>
      <c r="X1278" s="22" t="s">
        <v>379</v>
      </c>
    </row>
    <row r="1279" spans="1:24" ht="18.75" customHeight="1">
      <c r="A1279" s="175">
        <v>43522</v>
      </c>
      <c r="B1279" s="50">
        <v>162.3092</v>
      </c>
      <c r="C1279" s="50">
        <v>226.56110000000001</v>
      </c>
      <c r="D1279" s="50"/>
      <c r="E1279" s="50">
        <v>15.17</v>
      </c>
      <c r="F1279" s="51">
        <v>2.4381E-2</v>
      </c>
      <c r="G1279" s="51">
        <v>2.4819000000000001E-2</v>
      </c>
      <c r="H1279" s="51">
        <v>2.4448999999999999E-2</v>
      </c>
      <c r="I1279" s="51">
        <v>2.4451000000000001E-2</v>
      </c>
      <c r="J1279" s="51">
        <v>2.6356999999999998E-2</v>
      </c>
      <c r="K1279" s="51">
        <v>2.5308000000000001E-2</v>
      </c>
      <c r="L1279" s="51">
        <v>3.0054999999999998E-2</v>
      </c>
      <c r="M1279" s="51">
        <v>2.4448999999999999E-2</v>
      </c>
      <c r="N1279" s="51">
        <v>2.6599999999999999E-2</v>
      </c>
      <c r="O1279" s="52">
        <v>132.7731</v>
      </c>
      <c r="P1279" s="50">
        <v>1300</v>
      </c>
      <c r="Q1279" s="52">
        <v>2575.58</v>
      </c>
      <c r="R1279" s="50">
        <v>5991.2</v>
      </c>
      <c r="S1279" s="30">
        <v>96.507000000000005</v>
      </c>
      <c r="T1279" s="50">
        <v>6.7137000000000002</v>
      </c>
      <c r="U1279" s="50">
        <v>6.7096</v>
      </c>
      <c r="V1279" s="50" t="s">
        <v>379</v>
      </c>
      <c r="W1279" s="22" t="s">
        <v>379</v>
      </c>
      <c r="X1279" s="22" t="s">
        <v>379</v>
      </c>
    </row>
    <row r="1280" spans="1:24" ht="18.75" customHeight="1">
      <c r="A1280" s="175">
        <v>43521</v>
      </c>
      <c r="B1280" s="50">
        <v>162.09520000000001</v>
      </c>
      <c r="C1280" s="50">
        <v>226.37129999999999</v>
      </c>
      <c r="D1280" s="50"/>
      <c r="E1280" s="50">
        <v>14.85</v>
      </c>
      <c r="F1280" s="51">
        <v>2.4396999999999999E-2</v>
      </c>
      <c r="G1280" s="51">
        <v>2.5058E-2</v>
      </c>
      <c r="H1280" s="51">
        <v>2.4697E-2</v>
      </c>
      <c r="I1280" s="51">
        <v>2.4760999999999998E-2</v>
      </c>
      <c r="J1280" s="51">
        <v>2.6626E-2</v>
      </c>
      <c r="K1280" s="51">
        <v>2.5579999999999999E-2</v>
      </c>
      <c r="L1280" s="51">
        <v>3.0270999999999999E-2</v>
      </c>
      <c r="M1280" s="51">
        <v>2.4697E-2</v>
      </c>
      <c r="N1280" s="51">
        <v>2.6599999999999999E-2</v>
      </c>
      <c r="O1280" s="52">
        <v>132.71879999999999</v>
      </c>
      <c r="P1280" s="50">
        <v>1300</v>
      </c>
      <c r="Q1280" s="52">
        <v>2575.58</v>
      </c>
      <c r="R1280" s="50">
        <v>5991.2</v>
      </c>
      <c r="S1280" s="30">
        <v>96.605000000000004</v>
      </c>
      <c r="T1280" s="50">
        <v>6.7225999999999999</v>
      </c>
      <c r="U1280" s="50">
        <v>6.7233999999999998</v>
      </c>
      <c r="V1280" s="50" t="s">
        <v>379</v>
      </c>
      <c r="W1280" s="22" t="s">
        <v>379</v>
      </c>
      <c r="X1280" s="22" t="s">
        <v>379</v>
      </c>
    </row>
    <row r="1281" spans="1:24" ht="18.75" customHeight="1">
      <c r="A1281" s="175">
        <v>43518</v>
      </c>
      <c r="B1281" s="50">
        <v>162.09460000000001</v>
      </c>
      <c r="C1281" s="50">
        <v>226.4246</v>
      </c>
      <c r="D1281" s="50"/>
      <c r="E1281" s="50">
        <v>13.51</v>
      </c>
      <c r="F1281" s="51">
        <v>2.4424000000000001E-2</v>
      </c>
      <c r="G1281" s="51">
        <v>2.4933E-2</v>
      </c>
      <c r="H1281" s="51">
        <v>2.4615000000000001E-2</v>
      </c>
      <c r="I1281" s="51">
        <v>2.4709999999999999E-2</v>
      </c>
      <c r="J1281" s="51">
        <v>2.6518E-2</v>
      </c>
      <c r="K1281" s="51">
        <v>2.5506000000000001E-2</v>
      </c>
      <c r="L1281" s="51">
        <v>3.0158999999999998E-2</v>
      </c>
      <c r="M1281" s="51">
        <v>2.4615000000000001E-2</v>
      </c>
      <c r="N1281" s="51">
        <v>2.6599999999999999E-2</v>
      </c>
      <c r="O1281" s="52">
        <v>132.76249999999999</v>
      </c>
      <c r="P1281" s="50">
        <v>1300</v>
      </c>
      <c r="Q1281" s="52">
        <v>2575.58</v>
      </c>
      <c r="R1281" s="50">
        <v>5991.2</v>
      </c>
      <c r="S1281" s="30">
        <v>96.453999999999994</v>
      </c>
      <c r="T1281" s="50">
        <v>6.7213000000000003</v>
      </c>
      <c r="U1281" s="50">
        <v>6.7188999999999997</v>
      </c>
      <c r="V1281" s="50" t="s">
        <v>379</v>
      </c>
      <c r="W1281" s="22" t="s">
        <v>379</v>
      </c>
      <c r="X1281" s="22" t="s">
        <v>379</v>
      </c>
    </row>
    <row r="1282" spans="1:24" ht="18.75" customHeight="1">
      <c r="A1282" s="175">
        <v>43517</v>
      </c>
      <c r="B1282" s="50">
        <v>161.8485</v>
      </c>
      <c r="C1282" s="50">
        <v>226.90379999999999</v>
      </c>
      <c r="D1282" s="50"/>
      <c r="E1282" s="50">
        <v>14.46</v>
      </c>
      <c r="F1282" s="51">
        <v>2.4428999999999999E-2</v>
      </c>
      <c r="G1282" s="51">
        <v>2.5285999999999999E-2</v>
      </c>
      <c r="H1282" s="51">
        <v>2.5054E-2</v>
      </c>
      <c r="I1282" s="51">
        <v>2.5134E-2</v>
      </c>
      <c r="J1282" s="51">
        <v>2.6914E-2</v>
      </c>
      <c r="K1282" s="51">
        <v>2.5951999999999999E-2</v>
      </c>
      <c r="L1282" s="51">
        <v>3.0495000000000001E-2</v>
      </c>
      <c r="M1282" s="51">
        <v>2.5054E-2</v>
      </c>
      <c r="N1282" s="51">
        <v>2.64E-2</v>
      </c>
      <c r="O1282" s="52">
        <v>132.74019999999999</v>
      </c>
      <c r="P1282" s="50">
        <v>1300</v>
      </c>
      <c r="Q1282" s="52">
        <v>2575.58</v>
      </c>
      <c r="R1282" s="50">
        <v>5991.2</v>
      </c>
      <c r="S1282" s="30">
        <v>96.52</v>
      </c>
      <c r="T1282" s="50">
        <v>6.7586000000000004</v>
      </c>
      <c r="U1282" s="50">
        <v>6.7454000000000001</v>
      </c>
      <c r="V1282" s="50" t="s">
        <v>379</v>
      </c>
      <c r="W1282" s="22" t="s">
        <v>379</v>
      </c>
      <c r="X1282" s="22" t="s">
        <v>379</v>
      </c>
    </row>
    <row r="1283" spans="1:24" ht="18.75" customHeight="1">
      <c r="A1283" s="175">
        <v>43516</v>
      </c>
      <c r="B1283" s="50">
        <v>162.059</v>
      </c>
      <c r="C1283" s="50">
        <v>226.9023</v>
      </c>
      <c r="D1283" s="50"/>
      <c r="E1283" s="50">
        <v>14.02</v>
      </c>
      <c r="F1283" s="51">
        <v>2.4354000000000001E-2</v>
      </c>
      <c r="G1283" s="51">
        <v>2.4975000000000001E-2</v>
      </c>
      <c r="H1283" s="51">
        <v>2.4643999999999999E-2</v>
      </c>
      <c r="I1283" s="51">
        <v>2.4677000000000001E-2</v>
      </c>
      <c r="J1283" s="51">
        <v>2.6446999999999998E-2</v>
      </c>
      <c r="K1283" s="51">
        <v>2.5433999999999998E-2</v>
      </c>
      <c r="L1283" s="51">
        <v>2.9951999999999999E-2</v>
      </c>
      <c r="M1283" s="51">
        <v>2.4643999999999999E-2</v>
      </c>
      <c r="N1283" s="51">
        <v>2.63E-2</v>
      </c>
      <c r="O1283" s="52">
        <v>132.6782</v>
      </c>
      <c r="P1283" s="50">
        <v>1300</v>
      </c>
      <c r="Q1283" s="52">
        <v>2575.58</v>
      </c>
      <c r="R1283" s="50">
        <v>5991.2</v>
      </c>
      <c r="S1283" s="30">
        <v>96.903999999999996</v>
      </c>
      <c r="T1283" s="50">
        <v>6.7667000000000002</v>
      </c>
      <c r="U1283" s="50">
        <v>6.7737999999999996</v>
      </c>
      <c r="V1283" s="50" t="s">
        <v>379</v>
      </c>
      <c r="W1283" s="22" t="s">
        <v>379</v>
      </c>
      <c r="X1283" s="22" t="s">
        <v>379</v>
      </c>
    </row>
    <row r="1284" spans="1:24" ht="18.75" customHeight="1">
      <c r="A1284" s="175">
        <v>43515</v>
      </c>
      <c r="B1284" s="50">
        <v>162.07419999999999</v>
      </c>
      <c r="C1284" s="50">
        <v>226.8777</v>
      </c>
      <c r="D1284" s="50"/>
      <c r="E1284" s="50">
        <v>14.88</v>
      </c>
      <c r="F1284" s="51">
        <v>2.419E-2</v>
      </c>
      <c r="G1284" s="51">
        <v>2.4871999999999998E-2</v>
      </c>
      <c r="H1284" s="51">
        <v>2.4563000000000001E-2</v>
      </c>
      <c r="I1284" s="51">
        <v>2.4576000000000001E-2</v>
      </c>
      <c r="J1284" s="51">
        <v>2.6339000000000001E-2</v>
      </c>
      <c r="K1284" s="51">
        <v>2.5360000000000001E-2</v>
      </c>
      <c r="L1284" s="51">
        <v>2.9777999999999999E-2</v>
      </c>
      <c r="M1284" s="51">
        <v>2.4563000000000001E-2</v>
      </c>
      <c r="N1284" s="51">
        <v>2.6380000000000001E-2</v>
      </c>
      <c r="O1284" s="52">
        <v>132.65289999999999</v>
      </c>
      <c r="P1284" s="50">
        <v>1300</v>
      </c>
      <c r="Q1284" s="52">
        <v>2575.58</v>
      </c>
      <c r="R1284" s="50">
        <v>5991.2</v>
      </c>
      <c r="S1284" s="30">
        <v>96.903999999999996</v>
      </c>
      <c r="T1284" s="50">
        <v>6.7732000000000001</v>
      </c>
      <c r="U1284" s="50">
        <v>6.7705000000000002</v>
      </c>
      <c r="V1284" s="50" t="s">
        <v>379</v>
      </c>
      <c r="W1284" s="22" t="s">
        <v>379</v>
      </c>
      <c r="X1284" s="22" t="s">
        <v>379</v>
      </c>
    </row>
    <row r="1285" spans="1:24" ht="18.75" customHeight="1">
      <c r="A1285" s="175">
        <v>43514</v>
      </c>
      <c r="B1285" s="50">
        <v>161.696</v>
      </c>
      <c r="C1285" s="50">
        <v>225.85050000000001</v>
      </c>
      <c r="D1285" s="50"/>
      <c r="E1285" s="50">
        <v>14.91</v>
      </c>
      <c r="F1285" s="51">
        <v>2.4192000000000002E-2</v>
      </c>
      <c r="G1285" s="51">
        <v>2.5141E-2</v>
      </c>
      <c r="H1285" s="51">
        <v>2.4889999999999999E-2</v>
      </c>
      <c r="I1285" s="51">
        <v>2.4930999999999998E-2</v>
      </c>
      <c r="J1285" s="51">
        <v>2.6626E-2</v>
      </c>
      <c r="K1285" s="51">
        <v>2.5656000000000002E-2</v>
      </c>
      <c r="L1285" s="51">
        <v>2.9936000000000001E-2</v>
      </c>
      <c r="M1285" s="51">
        <v>2.4889999999999999E-2</v>
      </c>
      <c r="N1285" s="51">
        <v>2.614E-2</v>
      </c>
      <c r="O1285" s="52">
        <v>132.58920000000001</v>
      </c>
      <c r="P1285" s="50">
        <v>1300</v>
      </c>
      <c r="Q1285" s="52">
        <v>2575.58</v>
      </c>
      <c r="R1285" s="50">
        <v>5991.2</v>
      </c>
      <c r="S1285" s="30">
        <v>96.977999999999994</v>
      </c>
      <c r="T1285" s="50">
        <v>6.7720000000000002</v>
      </c>
      <c r="U1285" s="50">
        <v>6.7801999999999998</v>
      </c>
      <c r="V1285" s="50" t="s">
        <v>379</v>
      </c>
      <c r="W1285" s="22" t="s">
        <v>379</v>
      </c>
      <c r="X1285" s="22" t="s">
        <v>379</v>
      </c>
    </row>
    <row r="1286" spans="1:24" ht="18.75" customHeight="1">
      <c r="A1286" s="175">
        <v>43511</v>
      </c>
      <c r="B1286" s="50">
        <v>161.696</v>
      </c>
      <c r="C1286" s="50">
        <v>225.85050000000001</v>
      </c>
      <c r="D1286" s="50"/>
      <c r="E1286" s="50">
        <v>14.91</v>
      </c>
      <c r="F1286" s="51">
        <v>2.4192000000000002E-2</v>
      </c>
      <c r="G1286" s="51">
        <v>2.5141E-2</v>
      </c>
      <c r="H1286" s="51">
        <v>2.4889999999999999E-2</v>
      </c>
      <c r="I1286" s="51">
        <v>2.4930999999999998E-2</v>
      </c>
      <c r="J1286" s="51">
        <v>2.6626E-2</v>
      </c>
      <c r="K1286" s="51">
        <v>2.5656000000000002E-2</v>
      </c>
      <c r="L1286" s="51">
        <v>2.9936000000000001E-2</v>
      </c>
      <c r="M1286" s="51">
        <v>2.4889999999999999E-2</v>
      </c>
      <c r="N1286" s="51">
        <v>2.614E-2</v>
      </c>
      <c r="O1286" s="52">
        <v>132.55350000000001</v>
      </c>
      <c r="P1286" s="50">
        <v>1300</v>
      </c>
      <c r="Q1286" s="52">
        <v>2575.58</v>
      </c>
      <c r="R1286" s="50">
        <v>5991.2</v>
      </c>
      <c r="S1286" s="30">
        <v>97.129000000000005</v>
      </c>
      <c r="T1286" s="50">
        <v>6.7603999999999997</v>
      </c>
      <c r="U1286" s="50">
        <v>6.7834000000000003</v>
      </c>
      <c r="V1286" s="50" t="s">
        <v>379</v>
      </c>
      <c r="W1286" s="22" t="s">
        <v>379</v>
      </c>
      <c r="X1286" s="22" t="s">
        <v>379</v>
      </c>
    </row>
    <row r="1287" spans="1:24" ht="18.75" customHeight="1">
      <c r="A1287" s="175">
        <v>43510</v>
      </c>
      <c r="B1287" s="50">
        <v>161.7122</v>
      </c>
      <c r="C1287" s="50">
        <v>225.56389999999999</v>
      </c>
      <c r="D1287" s="50"/>
      <c r="E1287" s="50">
        <v>16.22</v>
      </c>
      <c r="F1287" s="51">
        <v>2.4198000000000001E-2</v>
      </c>
      <c r="G1287" s="51">
        <v>2.4934999999999999E-2</v>
      </c>
      <c r="H1287" s="51">
        <v>2.4728E-2</v>
      </c>
      <c r="I1287" s="51">
        <v>2.4729000000000001E-2</v>
      </c>
      <c r="J1287" s="51">
        <v>2.6536000000000001E-2</v>
      </c>
      <c r="K1287" s="51">
        <v>2.5534000000000001E-2</v>
      </c>
      <c r="L1287" s="51">
        <v>2.9975999999999999E-2</v>
      </c>
      <c r="M1287" s="51">
        <v>2.4728E-2</v>
      </c>
      <c r="N1287" s="51">
        <v>2.614E-2</v>
      </c>
      <c r="O1287" s="52">
        <v>132.24539999999999</v>
      </c>
      <c r="P1287" s="50">
        <v>1300</v>
      </c>
      <c r="Q1287" s="52">
        <v>2575.58</v>
      </c>
      <c r="R1287" s="50">
        <v>5991.2</v>
      </c>
      <c r="S1287" s="30">
        <v>96.709000000000003</v>
      </c>
      <c r="T1287" s="50">
        <v>6.774</v>
      </c>
      <c r="U1287" s="50">
        <v>6.7737999999999996</v>
      </c>
      <c r="V1287" s="50" t="s">
        <v>379</v>
      </c>
      <c r="W1287" s="22" t="s">
        <v>379</v>
      </c>
      <c r="X1287" s="22" t="s">
        <v>379</v>
      </c>
    </row>
    <row r="1288" spans="1:24" ht="18.75" customHeight="1">
      <c r="A1288" s="175">
        <v>43509</v>
      </c>
      <c r="B1288" s="50">
        <v>161.3245</v>
      </c>
      <c r="C1288" s="50">
        <v>225.21600000000001</v>
      </c>
      <c r="D1288" s="50"/>
      <c r="E1288" s="50">
        <v>15.65</v>
      </c>
      <c r="F1288" s="51">
        <v>2.4277E-2</v>
      </c>
      <c r="G1288" s="51">
        <v>2.5305000000000001E-2</v>
      </c>
      <c r="H1288" s="51">
        <v>2.5190000000000001E-2</v>
      </c>
      <c r="I1288" s="51">
        <v>2.5235E-2</v>
      </c>
      <c r="J1288" s="51">
        <v>2.7021E-2</v>
      </c>
      <c r="K1288" s="51">
        <v>2.6075999999999998E-2</v>
      </c>
      <c r="L1288" s="51">
        <v>3.0311000000000001E-2</v>
      </c>
      <c r="M1288" s="51">
        <v>2.5190000000000001E-2</v>
      </c>
      <c r="N1288" s="51">
        <v>2.6169999999999999E-2</v>
      </c>
      <c r="O1288" s="52">
        <v>132.11160000000001</v>
      </c>
      <c r="P1288" s="50">
        <v>1300</v>
      </c>
      <c r="Q1288" s="52">
        <v>2575.58</v>
      </c>
      <c r="R1288" s="50">
        <v>5991.2</v>
      </c>
      <c r="S1288" s="30">
        <v>97.057000000000002</v>
      </c>
      <c r="T1288" s="50">
        <v>6.7923</v>
      </c>
      <c r="U1288" s="50">
        <v>6.8003999999999998</v>
      </c>
      <c r="V1288" s="50" t="s">
        <v>379</v>
      </c>
      <c r="W1288" s="22" t="s">
        <v>379</v>
      </c>
      <c r="X1288" s="22" t="s">
        <v>379</v>
      </c>
    </row>
    <row r="1289" spans="1:24" ht="18.75" customHeight="1">
      <c r="A1289" s="175">
        <v>43508</v>
      </c>
      <c r="B1289" s="50">
        <v>161.364</v>
      </c>
      <c r="C1289" s="50">
        <v>225.03149999999999</v>
      </c>
      <c r="D1289" s="50"/>
      <c r="E1289" s="50">
        <v>15.43</v>
      </c>
      <c r="F1289" s="51">
        <v>2.4253E-2</v>
      </c>
      <c r="G1289" s="51">
        <v>2.5059000000000001E-2</v>
      </c>
      <c r="H1289" s="51">
        <v>2.4891E-2</v>
      </c>
      <c r="I1289" s="51">
        <v>2.4965000000000001E-2</v>
      </c>
      <c r="J1289" s="51">
        <v>2.6877000000000002E-2</v>
      </c>
      <c r="K1289" s="51">
        <v>2.5878999999999999E-2</v>
      </c>
      <c r="L1289" s="51">
        <v>3.0247E-2</v>
      </c>
      <c r="M1289" s="51">
        <v>2.4891E-2</v>
      </c>
      <c r="N1289" s="51">
        <v>2.622E-2</v>
      </c>
      <c r="O1289" s="52">
        <v>132.0445</v>
      </c>
      <c r="P1289" s="50">
        <v>1300</v>
      </c>
      <c r="Q1289" s="52">
        <v>2575.58</v>
      </c>
      <c r="R1289" s="50">
        <v>5991.2</v>
      </c>
      <c r="S1289" s="30">
        <v>96.637</v>
      </c>
      <c r="T1289" s="50">
        <v>6.7454000000000001</v>
      </c>
      <c r="U1289" s="50">
        <v>6.7847</v>
      </c>
      <c r="V1289" s="50" t="s">
        <v>379</v>
      </c>
      <c r="W1289" s="22" t="s">
        <v>379</v>
      </c>
      <c r="X1289" s="22" t="s">
        <v>379</v>
      </c>
    </row>
    <row r="1290" spans="1:24" ht="18.75" customHeight="1">
      <c r="A1290" s="175">
        <v>43507</v>
      </c>
      <c r="B1290" s="50">
        <v>161.4006</v>
      </c>
      <c r="C1290" s="50">
        <v>224.60429999999999</v>
      </c>
      <c r="D1290" s="50"/>
      <c r="E1290" s="50">
        <v>15.97</v>
      </c>
      <c r="F1290" s="51">
        <v>2.4243000000000001E-2</v>
      </c>
      <c r="G1290" s="51">
        <v>2.4854000000000001E-2</v>
      </c>
      <c r="H1290" s="51">
        <v>2.462E-2</v>
      </c>
      <c r="I1290" s="51">
        <v>2.4663000000000001E-2</v>
      </c>
      <c r="J1290" s="51">
        <v>2.6536000000000001E-2</v>
      </c>
      <c r="K1290" s="51">
        <v>2.5534999999999999E-2</v>
      </c>
      <c r="L1290" s="51">
        <v>2.9921E-2</v>
      </c>
      <c r="M1290" s="51">
        <v>2.462E-2</v>
      </c>
      <c r="N1290" s="51">
        <v>2.6519999999999998E-2</v>
      </c>
      <c r="O1290" s="52">
        <v>132.02860000000001</v>
      </c>
      <c r="P1290" s="50">
        <v>1300</v>
      </c>
      <c r="Q1290" s="52">
        <v>2575.58</v>
      </c>
      <c r="R1290" s="50">
        <v>5991.2</v>
      </c>
      <c r="S1290" s="30">
        <v>96.507000000000005</v>
      </c>
      <c r="T1290" s="50">
        <v>6.7454000000000001</v>
      </c>
      <c r="U1290" s="50">
        <v>6.7843999999999998</v>
      </c>
      <c r="V1290" s="50" t="s">
        <v>379</v>
      </c>
      <c r="W1290" s="22" t="s">
        <v>379</v>
      </c>
      <c r="X1290" s="22" t="s">
        <v>379</v>
      </c>
    </row>
    <row r="1291" spans="1:24" ht="18.75" customHeight="1">
      <c r="A1291" s="175">
        <v>43504</v>
      </c>
      <c r="B1291" s="50">
        <v>161.5307</v>
      </c>
      <c r="C1291" s="50">
        <v>224.3605</v>
      </c>
      <c r="D1291" s="50"/>
      <c r="E1291" s="50">
        <v>15.72</v>
      </c>
      <c r="F1291" s="51">
        <v>2.4115999999999999E-2</v>
      </c>
      <c r="G1291" s="51">
        <v>2.4649999999999998E-2</v>
      </c>
      <c r="H1291" s="51">
        <v>2.4402E-2</v>
      </c>
      <c r="I1291" s="51">
        <v>2.4445000000000001E-2</v>
      </c>
      <c r="J1291" s="51">
        <v>2.6339000000000001E-2</v>
      </c>
      <c r="K1291" s="51">
        <v>2.5315000000000001E-2</v>
      </c>
      <c r="L1291" s="51">
        <v>2.9801999999999999E-2</v>
      </c>
      <c r="M1291" s="51">
        <v>2.4402E-2</v>
      </c>
      <c r="N1291" s="51">
        <v>2.6519999999999998E-2</v>
      </c>
      <c r="O1291" s="52">
        <v>132.01419999999999</v>
      </c>
      <c r="P1291" s="50">
        <v>1300</v>
      </c>
      <c r="Q1291" s="52">
        <v>2575.58</v>
      </c>
      <c r="R1291" s="50">
        <v>5991.2</v>
      </c>
      <c r="S1291" s="30">
        <v>96.39</v>
      </c>
      <c r="T1291" s="50">
        <v>6.7454000000000001</v>
      </c>
      <c r="U1291" s="50">
        <v>6.7782</v>
      </c>
      <c r="V1291" s="50" t="s">
        <v>379</v>
      </c>
      <c r="W1291" s="22" t="s">
        <v>379</v>
      </c>
      <c r="X1291" s="22" t="s">
        <v>379</v>
      </c>
    </row>
    <row r="1292" spans="1:24" ht="18.75" customHeight="1">
      <c r="A1292" s="175">
        <v>43503</v>
      </c>
      <c r="B1292" s="50">
        <v>161.39490000000001</v>
      </c>
      <c r="C1292" s="50">
        <v>224.17679999999999</v>
      </c>
      <c r="D1292" s="50"/>
      <c r="E1292" s="50">
        <v>16.37</v>
      </c>
      <c r="F1292" s="51">
        <v>2.3966999999999999E-2</v>
      </c>
      <c r="G1292" s="51">
        <v>2.4795000000000001E-2</v>
      </c>
      <c r="H1292" s="51">
        <v>2.4565E-2</v>
      </c>
      <c r="I1292" s="51">
        <v>2.4629999999999999E-2</v>
      </c>
      <c r="J1292" s="51">
        <v>2.6571999999999998E-2</v>
      </c>
      <c r="K1292" s="51">
        <v>2.5512E-2</v>
      </c>
      <c r="L1292" s="51">
        <v>2.9947000000000001E-2</v>
      </c>
      <c r="M1292" s="51">
        <v>2.4565E-2</v>
      </c>
      <c r="N1292" s="51">
        <v>2.6519999999999998E-2</v>
      </c>
      <c r="O1292" s="52">
        <v>131.99189999999999</v>
      </c>
      <c r="P1292" s="50">
        <v>1300</v>
      </c>
      <c r="Q1292" s="52">
        <v>2575.58</v>
      </c>
      <c r="R1292" s="50">
        <v>5991.2</v>
      </c>
      <c r="S1292" s="30">
        <v>96.066999999999993</v>
      </c>
      <c r="T1292" s="50">
        <v>6.7454000000000001</v>
      </c>
      <c r="U1292" s="50">
        <v>6.7628000000000004</v>
      </c>
      <c r="V1292" s="50" t="s">
        <v>379</v>
      </c>
      <c r="W1292" s="22" t="s">
        <v>379</v>
      </c>
      <c r="X1292" s="22" t="s">
        <v>379</v>
      </c>
    </row>
    <row r="1293" spans="1:24" ht="18.75" customHeight="1">
      <c r="A1293" s="175">
        <v>43502</v>
      </c>
      <c r="B1293" s="50">
        <v>161.01750000000001</v>
      </c>
      <c r="C1293" s="50">
        <v>224.08860000000001</v>
      </c>
      <c r="D1293" s="50"/>
      <c r="E1293" s="50">
        <v>15.38</v>
      </c>
      <c r="F1293" s="51">
        <v>2.4122999999999999E-2</v>
      </c>
      <c r="G1293" s="51">
        <v>2.5243000000000002E-2</v>
      </c>
      <c r="H1293" s="51">
        <v>2.4972999999999999E-2</v>
      </c>
      <c r="I1293" s="51">
        <v>2.5033E-2</v>
      </c>
      <c r="J1293" s="51">
        <v>2.6946000000000001E-2</v>
      </c>
      <c r="K1293" s="51">
        <v>2.5905000000000001E-2</v>
      </c>
      <c r="L1293" s="51">
        <v>3.0328999999999998E-2</v>
      </c>
      <c r="M1293" s="51">
        <v>2.4972999999999999E-2</v>
      </c>
      <c r="N1293" s="51">
        <v>2.6519999999999998E-2</v>
      </c>
      <c r="O1293" s="52">
        <v>131.97909999999999</v>
      </c>
      <c r="P1293" s="50">
        <v>1300</v>
      </c>
      <c r="Q1293" s="52">
        <v>2575.58</v>
      </c>
      <c r="R1293" s="50">
        <v>5991.2</v>
      </c>
      <c r="S1293" s="30">
        <v>95.852000000000004</v>
      </c>
      <c r="T1293" s="50">
        <v>6.7454000000000001</v>
      </c>
      <c r="U1293" s="50">
        <v>6.7786999999999997</v>
      </c>
      <c r="V1293" s="50" t="s">
        <v>379</v>
      </c>
      <c r="W1293" s="22" t="s">
        <v>379</v>
      </c>
      <c r="X1293" s="22" t="s">
        <v>379</v>
      </c>
    </row>
    <row r="1294" spans="1:24" ht="18.75" customHeight="1">
      <c r="A1294" s="175">
        <v>43501</v>
      </c>
      <c r="B1294" s="50">
        <v>160.98949999999999</v>
      </c>
      <c r="C1294" s="50">
        <v>223.98750000000001</v>
      </c>
      <c r="D1294" s="50"/>
      <c r="E1294" s="50">
        <v>15.57</v>
      </c>
      <c r="F1294" s="51">
        <v>2.4046999999999999E-2</v>
      </c>
      <c r="G1294" s="51">
        <v>2.5222000000000001E-2</v>
      </c>
      <c r="H1294" s="51">
        <v>2.4996999999999998E-2</v>
      </c>
      <c r="I1294" s="51">
        <v>2.5100000000000001E-2</v>
      </c>
      <c r="J1294" s="51">
        <v>2.6983E-2</v>
      </c>
      <c r="K1294" s="51">
        <v>2.5954000000000001E-2</v>
      </c>
      <c r="L1294" s="51">
        <v>3.0314000000000001E-2</v>
      </c>
      <c r="M1294" s="51">
        <v>2.4996999999999998E-2</v>
      </c>
      <c r="N1294" s="51">
        <v>2.6519999999999998E-2</v>
      </c>
      <c r="O1294" s="52">
        <v>131.93279999999999</v>
      </c>
      <c r="P1294" s="50">
        <v>1300</v>
      </c>
      <c r="Q1294" s="52">
        <v>2575.58</v>
      </c>
      <c r="R1294" s="50">
        <v>5991.2</v>
      </c>
      <c r="S1294" s="30">
        <v>95.578999999999994</v>
      </c>
      <c r="T1294" s="50">
        <v>6.7454000000000001</v>
      </c>
      <c r="U1294" s="50">
        <v>6.7565</v>
      </c>
      <c r="V1294" s="50" t="s">
        <v>379</v>
      </c>
      <c r="W1294" s="22" t="s">
        <v>379</v>
      </c>
      <c r="X1294" s="22" t="s">
        <v>379</v>
      </c>
    </row>
    <row r="1295" spans="1:24" ht="18.75" customHeight="1">
      <c r="A1295" s="175">
        <v>43500</v>
      </c>
      <c r="B1295" s="50">
        <v>160.85659999999999</v>
      </c>
      <c r="C1295" s="50">
        <v>223.95740000000001</v>
      </c>
      <c r="D1295" s="50"/>
      <c r="E1295" s="50">
        <v>15.73</v>
      </c>
      <c r="F1295" s="51">
        <v>2.3781E-2</v>
      </c>
      <c r="G1295" s="51">
        <v>2.5364000000000001E-2</v>
      </c>
      <c r="H1295" s="51">
        <v>2.5246999999999999E-2</v>
      </c>
      <c r="I1295" s="51">
        <v>2.5352E-2</v>
      </c>
      <c r="J1295" s="51">
        <v>2.7234999999999999E-2</v>
      </c>
      <c r="K1295" s="51">
        <v>2.6176000000000001E-2</v>
      </c>
      <c r="L1295" s="51">
        <v>3.0544999999999999E-2</v>
      </c>
      <c r="M1295" s="51">
        <v>2.5246999999999999E-2</v>
      </c>
      <c r="N1295" s="51">
        <v>2.6519999999999998E-2</v>
      </c>
      <c r="O1295" s="52">
        <v>131.87710000000001</v>
      </c>
      <c r="P1295" s="50">
        <v>1300</v>
      </c>
      <c r="Q1295" s="52">
        <v>2575.58</v>
      </c>
      <c r="R1295" s="50">
        <v>5991.2</v>
      </c>
      <c r="S1295" s="30">
        <v>95.578000000000003</v>
      </c>
      <c r="T1295" s="50">
        <v>6.7</v>
      </c>
      <c r="U1295" s="50">
        <v>6.7095000000000002</v>
      </c>
      <c r="V1295" s="50" t="s">
        <v>379</v>
      </c>
      <c r="W1295" s="22" t="s">
        <v>379</v>
      </c>
      <c r="X1295" s="22" t="s">
        <v>379</v>
      </c>
    </row>
    <row r="1296" spans="1:24" ht="18.75" customHeight="1">
      <c r="A1296" s="175">
        <v>43497</v>
      </c>
      <c r="B1296" s="50">
        <v>160.9845</v>
      </c>
      <c r="C1296" s="50">
        <v>223.833</v>
      </c>
      <c r="D1296" s="50"/>
      <c r="E1296" s="50">
        <v>16.14</v>
      </c>
      <c r="F1296" s="51">
        <v>2.3859999999999999E-2</v>
      </c>
      <c r="G1296" s="51">
        <v>2.5019E-2</v>
      </c>
      <c r="H1296" s="51">
        <v>2.4886999999999999E-2</v>
      </c>
      <c r="I1296" s="51">
        <v>2.5033E-2</v>
      </c>
      <c r="J1296" s="51">
        <v>2.6842000000000001E-2</v>
      </c>
      <c r="K1296" s="51">
        <v>2.5807E-2</v>
      </c>
      <c r="L1296" s="51">
        <v>3.0252999999999999E-2</v>
      </c>
      <c r="M1296" s="51">
        <v>2.4886999999999999E-2</v>
      </c>
      <c r="N1296" s="51">
        <v>2.6519999999999998E-2</v>
      </c>
      <c r="O1296" s="52">
        <v>131.8261</v>
      </c>
      <c r="P1296" s="50">
        <v>1300</v>
      </c>
      <c r="Q1296" s="52">
        <v>2644.73</v>
      </c>
      <c r="R1296" s="50">
        <v>6150.2</v>
      </c>
      <c r="S1296" s="30">
        <v>95.34</v>
      </c>
      <c r="T1296" s="50">
        <v>6.7164999999999999</v>
      </c>
      <c r="U1296" s="50">
        <v>6.7121000000000004</v>
      </c>
      <c r="V1296" s="50" t="s">
        <v>379</v>
      </c>
      <c r="W1296" s="22" t="s">
        <v>379</v>
      </c>
      <c r="X1296" s="22" t="s">
        <v>379</v>
      </c>
    </row>
    <row r="1297" spans="1:24" ht="18.75" customHeight="1">
      <c r="A1297" s="175">
        <v>43496</v>
      </c>
      <c r="B1297" s="50">
        <v>161.21629999999999</v>
      </c>
      <c r="C1297" s="50">
        <v>223.42089999999999</v>
      </c>
      <c r="D1297" s="50"/>
      <c r="E1297" s="50">
        <v>16.57</v>
      </c>
      <c r="F1297" s="51">
        <v>2.3838999999999999E-2</v>
      </c>
      <c r="G1297" s="51">
        <v>2.4576000000000001E-2</v>
      </c>
      <c r="H1297" s="51">
        <v>2.4336E-2</v>
      </c>
      <c r="I1297" s="51">
        <v>2.4365000000000001E-2</v>
      </c>
      <c r="J1297" s="51">
        <v>2.6293E-2</v>
      </c>
      <c r="K1297" s="51">
        <v>2.5172E-2</v>
      </c>
      <c r="L1297" s="51">
        <v>2.9956E-2</v>
      </c>
      <c r="M1297" s="51">
        <v>2.4336E-2</v>
      </c>
      <c r="N1297" s="51">
        <v>2.6519999999999998E-2</v>
      </c>
      <c r="O1297" s="52">
        <v>131.7567</v>
      </c>
      <c r="P1297" s="50">
        <v>1300</v>
      </c>
      <c r="Q1297" s="52">
        <v>2644.73</v>
      </c>
      <c r="R1297" s="50">
        <v>6150.2</v>
      </c>
      <c r="S1297" s="30">
        <v>95.820999999999998</v>
      </c>
      <c r="T1297" s="50">
        <v>6.7354000000000003</v>
      </c>
      <c r="U1297" s="50">
        <v>6.7483000000000004</v>
      </c>
      <c r="V1297" s="50" t="s">
        <v>379</v>
      </c>
      <c r="W1297" s="22" t="s">
        <v>379</v>
      </c>
      <c r="X1297" s="22" t="s">
        <v>379</v>
      </c>
    </row>
    <row r="1298" spans="1:24" ht="18.75" customHeight="1">
      <c r="A1298" s="175">
        <v>43495</v>
      </c>
      <c r="B1298" s="50">
        <v>160.60599999999999</v>
      </c>
      <c r="C1298" s="50">
        <v>222.642</v>
      </c>
      <c r="D1298" s="50"/>
      <c r="E1298" s="50">
        <v>17.66</v>
      </c>
      <c r="F1298" s="51">
        <v>2.4122999999999999E-2</v>
      </c>
      <c r="G1298" s="51">
        <v>2.5080999999999999E-2</v>
      </c>
      <c r="H1298" s="51">
        <v>2.4805000000000001E-2</v>
      </c>
      <c r="I1298" s="51">
        <v>2.4833000000000001E-2</v>
      </c>
      <c r="J1298" s="51">
        <v>2.6775E-2</v>
      </c>
      <c r="K1298" s="51">
        <v>2.5661E-2</v>
      </c>
      <c r="L1298" s="51">
        <v>3.0315000000000002E-2</v>
      </c>
      <c r="M1298" s="51">
        <v>2.4805000000000001E-2</v>
      </c>
      <c r="N1298" s="51">
        <v>2.6700000000000002E-2</v>
      </c>
      <c r="O1298" s="52">
        <v>131.71449999999999</v>
      </c>
      <c r="P1298" s="50">
        <v>1300</v>
      </c>
      <c r="Q1298" s="52">
        <v>2644.73</v>
      </c>
      <c r="R1298" s="50">
        <v>6150.2</v>
      </c>
      <c r="S1298" s="30">
        <v>95.745999999999995</v>
      </c>
      <c r="T1298" s="50">
        <v>6.7453000000000003</v>
      </c>
      <c r="U1298" s="50">
        <v>6.7552000000000003</v>
      </c>
      <c r="V1298" s="50" t="s">
        <v>379</v>
      </c>
      <c r="W1298" s="22" t="s">
        <v>379</v>
      </c>
      <c r="X1298" s="22" t="s">
        <v>379</v>
      </c>
    </row>
    <row r="1299" spans="1:24" ht="18.75" customHeight="1">
      <c r="A1299" s="175">
        <v>43494</v>
      </c>
      <c r="B1299" s="50">
        <v>160.4118</v>
      </c>
      <c r="C1299" s="50">
        <v>222.54669999999999</v>
      </c>
      <c r="D1299" s="50"/>
      <c r="E1299" s="50">
        <v>19.13</v>
      </c>
      <c r="F1299" s="51">
        <v>2.4073000000000001E-2</v>
      </c>
      <c r="G1299" s="51">
        <v>2.5725999999999999E-2</v>
      </c>
      <c r="H1299" s="51">
        <v>2.5467E-2</v>
      </c>
      <c r="I1299" s="51">
        <v>2.5451999999999999E-2</v>
      </c>
      <c r="J1299" s="51">
        <v>2.7098000000000001E-2</v>
      </c>
      <c r="K1299" s="51">
        <v>2.6099000000000001E-2</v>
      </c>
      <c r="L1299" s="51">
        <v>3.04E-2</v>
      </c>
      <c r="M1299" s="51">
        <v>2.5467E-2</v>
      </c>
      <c r="N1299" s="51">
        <v>2.7089999999999999E-2</v>
      </c>
      <c r="O1299" s="52">
        <v>131.64689999999999</v>
      </c>
      <c r="P1299" s="50">
        <v>1300</v>
      </c>
      <c r="Q1299" s="52">
        <v>2644.73</v>
      </c>
      <c r="R1299" s="50">
        <v>6150.2</v>
      </c>
      <c r="S1299" s="30">
        <v>95.793999999999997</v>
      </c>
      <c r="T1299" s="50">
        <v>6.7483000000000004</v>
      </c>
      <c r="U1299" s="50">
        <v>6.7535999999999996</v>
      </c>
      <c r="V1299" s="50" t="s">
        <v>379</v>
      </c>
      <c r="W1299" s="22" t="s">
        <v>379</v>
      </c>
      <c r="X1299" s="22" t="s">
        <v>379</v>
      </c>
    </row>
    <row r="1300" spans="1:24" ht="18.75" customHeight="1">
      <c r="A1300" s="175">
        <v>43493</v>
      </c>
      <c r="B1300" s="50">
        <v>160.1901</v>
      </c>
      <c r="C1300" s="50">
        <v>222.69069999999999</v>
      </c>
      <c r="D1300" s="50"/>
      <c r="E1300" s="50">
        <v>18.87</v>
      </c>
      <c r="F1300" s="51">
        <v>2.3806999999999998E-2</v>
      </c>
      <c r="G1300" s="51">
        <v>2.5897E-2</v>
      </c>
      <c r="H1300" s="51">
        <v>2.5770000000000001E-2</v>
      </c>
      <c r="I1300" s="51">
        <v>2.5805000000000002E-2</v>
      </c>
      <c r="J1300" s="51">
        <v>2.7439999999999999E-2</v>
      </c>
      <c r="K1300" s="51">
        <v>2.6497E-2</v>
      </c>
      <c r="L1300" s="51">
        <v>3.0661999999999998E-2</v>
      </c>
      <c r="M1300" s="51">
        <v>2.5770000000000001E-2</v>
      </c>
      <c r="N1300" s="51">
        <v>2.7220000000000001E-2</v>
      </c>
      <c r="O1300" s="52">
        <v>131.61770000000001</v>
      </c>
      <c r="P1300" s="50">
        <v>1300</v>
      </c>
      <c r="Q1300" s="52">
        <v>2644.73</v>
      </c>
      <c r="R1300" s="50">
        <v>6150.2</v>
      </c>
      <c r="S1300" s="30">
        <v>96.600999999999999</v>
      </c>
      <c r="T1300" s="50">
        <v>6.7885</v>
      </c>
      <c r="U1300" s="50">
        <v>6.7949000000000002</v>
      </c>
      <c r="V1300" s="50" t="s">
        <v>379</v>
      </c>
      <c r="W1300" s="22" t="s">
        <v>379</v>
      </c>
      <c r="X1300" s="22" t="s">
        <v>379</v>
      </c>
    </row>
    <row r="1301" spans="1:24" ht="18.75" customHeight="1">
      <c r="A1301" s="175">
        <v>43490</v>
      </c>
      <c r="B1301" s="50">
        <v>160.03890000000001</v>
      </c>
      <c r="C1301" s="50">
        <v>221.8663</v>
      </c>
      <c r="D1301" s="50"/>
      <c r="E1301" s="50">
        <v>17.420000000000002</v>
      </c>
      <c r="F1301" s="51">
        <v>2.3732E-2</v>
      </c>
      <c r="G1301" s="51">
        <v>2.6062999999999999E-2</v>
      </c>
      <c r="H1301" s="51">
        <v>2.588E-2</v>
      </c>
      <c r="I1301" s="51">
        <v>2.5992000000000001E-2</v>
      </c>
      <c r="J1301" s="51">
        <v>2.7584999999999998E-2</v>
      </c>
      <c r="K1301" s="51">
        <v>2.6696000000000001E-2</v>
      </c>
      <c r="L1301" s="51">
        <v>3.0661999999999998E-2</v>
      </c>
      <c r="M1301" s="51">
        <v>2.588E-2</v>
      </c>
      <c r="N1301" s="51">
        <v>2.7220000000000001E-2</v>
      </c>
      <c r="O1301" s="52">
        <v>131.52510000000001</v>
      </c>
      <c r="P1301" s="50">
        <v>1300</v>
      </c>
      <c r="Q1301" s="52">
        <v>2644.73</v>
      </c>
      <c r="R1301" s="50">
        <v>6150.2</v>
      </c>
      <c r="S1301" s="30">
        <v>96.123000000000005</v>
      </c>
      <c r="T1301" s="50">
        <v>6.7919999999999998</v>
      </c>
      <c r="U1301" s="50">
        <v>6.7935999999999996</v>
      </c>
      <c r="V1301" s="50" t="s">
        <v>379</v>
      </c>
      <c r="W1301" s="22" t="s">
        <v>379</v>
      </c>
      <c r="X1301" s="22" t="s">
        <v>379</v>
      </c>
    </row>
    <row r="1302" spans="1:24" ht="18.75" customHeight="1">
      <c r="A1302" s="175">
        <v>43489</v>
      </c>
      <c r="B1302" s="50">
        <v>160.0883</v>
      </c>
      <c r="C1302" s="50">
        <v>220.76750000000001</v>
      </c>
      <c r="D1302" s="50"/>
      <c r="E1302" s="50">
        <v>18.89</v>
      </c>
      <c r="F1302" s="51">
        <v>2.3531E-2</v>
      </c>
      <c r="G1302" s="51">
        <v>2.5642000000000002E-2</v>
      </c>
      <c r="H1302" s="51">
        <v>2.5382999999999999E-2</v>
      </c>
      <c r="I1302" s="51">
        <v>2.5502E-2</v>
      </c>
      <c r="J1302" s="51">
        <v>2.7157000000000001E-2</v>
      </c>
      <c r="K1302" s="51">
        <v>2.6199E-2</v>
      </c>
      <c r="L1302" s="51">
        <v>3.0339000000000001E-2</v>
      </c>
      <c r="M1302" s="51">
        <v>2.5382999999999999E-2</v>
      </c>
      <c r="N1302" s="51">
        <v>2.7130000000000001E-2</v>
      </c>
      <c r="O1302" s="52">
        <v>131.56540000000001</v>
      </c>
      <c r="P1302" s="50">
        <v>1300</v>
      </c>
      <c r="Q1302" s="52">
        <v>2644.73</v>
      </c>
      <c r="R1302" s="50">
        <v>6150.2</v>
      </c>
      <c r="S1302" s="30">
        <v>96.302999999999997</v>
      </c>
      <c r="T1302" s="50">
        <v>6.8079999999999998</v>
      </c>
      <c r="U1302" s="50">
        <v>6.8156999999999996</v>
      </c>
      <c r="V1302" s="50" t="s">
        <v>379</v>
      </c>
      <c r="W1302" s="22" t="s">
        <v>379</v>
      </c>
      <c r="X1302" s="22" t="s">
        <v>379</v>
      </c>
    </row>
    <row r="1303" spans="1:24" ht="18.75" customHeight="1">
      <c r="A1303" s="175">
        <v>43488</v>
      </c>
      <c r="B1303" s="50">
        <v>159.71639999999999</v>
      </c>
      <c r="C1303" s="50">
        <v>219.77449999999999</v>
      </c>
      <c r="D1303" s="50"/>
      <c r="E1303" s="50">
        <v>19.52</v>
      </c>
      <c r="F1303" s="51">
        <v>2.3969000000000001E-2</v>
      </c>
      <c r="G1303" s="51">
        <v>2.5829000000000001E-2</v>
      </c>
      <c r="H1303" s="51">
        <v>2.563E-2</v>
      </c>
      <c r="I1303" s="51">
        <v>2.5756000000000001E-2</v>
      </c>
      <c r="J1303" s="51">
        <v>2.7408999999999999E-2</v>
      </c>
      <c r="K1303" s="51">
        <v>2.6497E-2</v>
      </c>
      <c r="L1303" s="51">
        <v>3.0616999999999998E-2</v>
      </c>
      <c r="M1303" s="51">
        <v>2.563E-2</v>
      </c>
      <c r="N1303" s="51">
        <v>2.6950000000000002E-2</v>
      </c>
      <c r="O1303" s="52">
        <v>131.5658</v>
      </c>
      <c r="P1303" s="50">
        <v>1300</v>
      </c>
      <c r="Q1303" s="52">
        <v>2644.73</v>
      </c>
      <c r="R1303" s="50">
        <v>6150.2</v>
      </c>
      <c r="S1303" s="30">
        <v>96.335999999999999</v>
      </c>
      <c r="T1303" s="50">
        <v>6.798</v>
      </c>
      <c r="U1303" s="50">
        <v>6.8011999999999997</v>
      </c>
      <c r="V1303" s="50" t="s">
        <v>379</v>
      </c>
      <c r="W1303" s="22" t="s">
        <v>379</v>
      </c>
      <c r="X1303" s="22" t="s">
        <v>379</v>
      </c>
    </row>
    <row r="1304" spans="1:24" ht="18.75" customHeight="1">
      <c r="A1304" s="175">
        <v>43487</v>
      </c>
      <c r="B1304" s="50">
        <v>159.75559999999999</v>
      </c>
      <c r="C1304" s="50">
        <v>219.3623</v>
      </c>
      <c r="D1304" s="50"/>
      <c r="E1304" s="50">
        <v>20.8</v>
      </c>
      <c r="F1304" s="51">
        <v>2.3934E-2</v>
      </c>
      <c r="G1304" s="51">
        <v>2.5869E-2</v>
      </c>
      <c r="H1304" s="51">
        <v>2.5628999999999999E-2</v>
      </c>
      <c r="I1304" s="51">
        <v>2.5773000000000001E-2</v>
      </c>
      <c r="J1304" s="51">
        <v>2.7392E-2</v>
      </c>
      <c r="K1304" s="51">
        <v>2.6497E-2</v>
      </c>
      <c r="L1304" s="51">
        <v>3.0594E-2</v>
      </c>
      <c r="M1304" s="51">
        <v>2.5628999999999999E-2</v>
      </c>
      <c r="N1304" s="51">
        <v>2.716E-2</v>
      </c>
      <c r="O1304" s="52">
        <v>131.4957</v>
      </c>
      <c r="P1304" s="50">
        <v>1300</v>
      </c>
      <c r="Q1304" s="52">
        <v>2644.73</v>
      </c>
      <c r="R1304" s="50">
        <v>6150.2</v>
      </c>
      <c r="S1304" s="30">
        <v>96.335999999999999</v>
      </c>
      <c r="T1304" s="50">
        <v>6.7778</v>
      </c>
      <c r="U1304" s="50">
        <v>6.8033999999999999</v>
      </c>
      <c r="V1304" s="50" t="s">
        <v>379</v>
      </c>
      <c r="W1304" s="22" t="s">
        <v>379</v>
      </c>
      <c r="X1304" s="22" t="s">
        <v>379</v>
      </c>
    </row>
    <row r="1305" spans="1:24" ht="18.75" customHeight="1">
      <c r="A1305" s="175">
        <v>43486</v>
      </c>
      <c r="B1305" s="50">
        <v>159.28469999999999</v>
      </c>
      <c r="C1305" s="50">
        <v>219.30799999999999</v>
      </c>
      <c r="D1305" s="50"/>
      <c r="E1305" s="50">
        <v>17.8</v>
      </c>
      <c r="F1305" s="51">
        <v>2.3935000000000001E-2</v>
      </c>
      <c r="G1305" s="51">
        <v>2.6138999999999999E-2</v>
      </c>
      <c r="H1305" s="51">
        <v>2.5985999999999999E-2</v>
      </c>
      <c r="I1305" s="51">
        <v>2.6231000000000001E-2</v>
      </c>
      <c r="J1305" s="51">
        <v>2.7841999999999999E-2</v>
      </c>
      <c r="K1305" s="51">
        <v>2.6943999999999999E-2</v>
      </c>
      <c r="L1305" s="51">
        <v>3.0974000000000002E-2</v>
      </c>
      <c r="M1305" s="51">
        <v>2.5985999999999999E-2</v>
      </c>
      <c r="N1305" s="51">
        <v>2.6929999999999999E-2</v>
      </c>
      <c r="O1305" s="52">
        <v>131.4812</v>
      </c>
      <c r="P1305" s="50">
        <v>1300</v>
      </c>
      <c r="Q1305" s="52">
        <v>2644.73</v>
      </c>
      <c r="R1305" s="50">
        <v>6150.2</v>
      </c>
      <c r="S1305" s="30">
        <v>96.064999999999998</v>
      </c>
      <c r="T1305" s="50">
        <v>6.7763999999999998</v>
      </c>
      <c r="U1305" s="50">
        <v>6.7758000000000003</v>
      </c>
      <c r="V1305" s="50" t="s">
        <v>379</v>
      </c>
      <c r="W1305" s="22" t="s">
        <v>379</v>
      </c>
      <c r="X1305" s="22" t="s">
        <v>379</v>
      </c>
    </row>
    <row r="1306" spans="1:24" ht="18.75" customHeight="1">
      <c r="A1306" s="175">
        <v>43483</v>
      </c>
      <c r="B1306" s="50">
        <v>159.28469999999999</v>
      </c>
      <c r="C1306" s="50">
        <v>219.30799999999999</v>
      </c>
      <c r="D1306" s="50"/>
      <c r="E1306" s="50">
        <v>17.8</v>
      </c>
      <c r="F1306" s="51">
        <v>2.3935000000000001E-2</v>
      </c>
      <c r="G1306" s="51">
        <v>2.6138999999999999E-2</v>
      </c>
      <c r="H1306" s="51">
        <v>2.5985999999999999E-2</v>
      </c>
      <c r="I1306" s="51">
        <v>2.6231000000000001E-2</v>
      </c>
      <c r="J1306" s="51">
        <v>2.7841999999999999E-2</v>
      </c>
      <c r="K1306" s="51">
        <v>2.6943999999999999E-2</v>
      </c>
      <c r="L1306" s="51">
        <v>3.0974000000000002E-2</v>
      </c>
      <c r="M1306" s="51">
        <v>2.5985999999999999E-2</v>
      </c>
      <c r="N1306" s="51">
        <v>2.6800000000000001E-2</v>
      </c>
      <c r="O1306" s="52">
        <v>131.3938</v>
      </c>
      <c r="P1306" s="50">
        <v>1300</v>
      </c>
      <c r="Q1306" s="52">
        <v>2644.73</v>
      </c>
      <c r="R1306" s="50">
        <v>6150.2</v>
      </c>
      <c r="S1306" s="30">
        <v>96.058999999999997</v>
      </c>
      <c r="T1306" s="50">
        <v>6.7568000000000001</v>
      </c>
      <c r="U1306" s="50">
        <v>6.7621000000000002</v>
      </c>
      <c r="V1306" s="50" t="s">
        <v>379</v>
      </c>
      <c r="W1306" s="22" t="s">
        <v>379</v>
      </c>
      <c r="X1306" s="22" t="s">
        <v>379</v>
      </c>
    </row>
    <row r="1307" spans="1:24" ht="18.75" customHeight="1">
      <c r="A1307" s="175">
        <v>43482</v>
      </c>
      <c r="B1307" s="50">
        <v>159.4479</v>
      </c>
      <c r="C1307" s="50">
        <v>219.52340000000001</v>
      </c>
      <c r="D1307" s="50"/>
      <c r="E1307" s="50">
        <v>18.059999999999999</v>
      </c>
      <c r="F1307" s="51">
        <v>2.3966999999999999E-2</v>
      </c>
      <c r="G1307" s="51">
        <v>2.5637E-2</v>
      </c>
      <c r="H1307" s="51">
        <v>2.5491E-2</v>
      </c>
      <c r="I1307" s="51">
        <v>2.5707000000000001E-2</v>
      </c>
      <c r="J1307" s="51">
        <v>2.7504000000000001E-2</v>
      </c>
      <c r="K1307" s="51">
        <v>2.6520999999999999E-2</v>
      </c>
      <c r="L1307" s="51">
        <v>3.0741000000000001E-2</v>
      </c>
      <c r="M1307" s="51">
        <v>2.5491E-2</v>
      </c>
      <c r="N1307" s="51">
        <v>2.6759999999999999E-2</v>
      </c>
      <c r="O1307" s="52">
        <v>131.3192</v>
      </c>
      <c r="P1307" s="50">
        <v>1300</v>
      </c>
      <c r="Q1307" s="52">
        <v>2644.73</v>
      </c>
      <c r="R1307" s="50">
        <v>6150.2</v>
      </c>
      <c r="S1307" s="30">
        <v>96.039000000000001</v>
      </c>
      <c r="T1307" s="50">
        <v>6.7610000000000001</v>
      </c>
      <c r="U1307" s="50">
        <v>6.7735000000000003</v>
      </c>
      <c r="V1307" s="50" t="s">
        <v>379</v>
      </c>
      <c r="W1307" s="22" t="s">
        <v>379</v>
      </c>
      <c r="X1307" s="22" t="s">
        <v>379</v>
      </c>
    </row>
    <row r="1308" spans="1:24" ht="18.75" customHeight="1">
      <c r="A1308" s="175">
        <v>43481</v>
      </c>
      <c r="B1308" s="50">
        <v>159.49119999999999</v>
      </c>
      <c r="C1308" s="50">
        <v>219.36340000000001</v>
      </c>
      <c r="D1308" s="50"/>
      <c r="E1308" s="50">
        <v>19.04</v>
      </c>
      <c r="F1308" s="51">
        <v>2.4070999999999999E-2</v>
      </c>
      <c r="G1308" s="51">
        <v>2.5409000000000001E-2</v>
      </c>
      <c r="H1308" s="51">
        <v>2.5218000000000001E-2</v>
      </c>
      <c r="I1308" s="51">
        <v>2.537E-2</v>
      </c>
      <c r="J1308" s="51">
        <v>2.7217999999999999E-2</v>
      </c>
      <c r="K1308" s="51">
        <v>2.615E-2</v>
      </c>
      <c r="L1308" s="51">
        <v>3.0710999999999999E-2</v>
      </c>
      <c r="M1308" s="51">
        <v>2.5218000000000001E-2</v>
      </c>
      <c r="N1308" s="51">
        <v>2.7310000000000001E-2</v>
      </c>
      <c r="O1308" s="52">
        <v>131.12200000000001</v>
      </c>
      <c r="P1308" s="50">
        <v>1300</v>
      </c>
      <c r="Q1308" s="52">
        <v>2644.73</v>
      </c>
      <c r="R1308" s="50">
        <v>6150.2</v>
      </c>
      <c r="S1308" s="30">
        <v>95.61</v>
      </c>
      <c r="T1308" s="50">
        <v>6.7680999999999996</v>
      </c>
      <c r="U1308" s="50">
        <v>6.7629999999999999</v>
      </c>
      <c r="V1308" s="50" t="s">
        <v>379</v>
      </c>
      <c r="W1308" s="22" t="s">
        <v>379</v>
      </c>
      <c r="X1308" s="22" t="s">
        <v>379</v>
      </c>
    </row>
    <row r="1309" spans="1:24" ht="18.75" customHeight="1">
      <c r="A1309" s="175">
        <v>43480</v>
      </c>
      <c r="B1309" s="50">
        <v>159.46090000000001</v>
      </c>
      <c r="C1309" s="50">
        <v>218.90559999999999</v>
      </c>
      <c r="D1309" s="50"/>
      <c r="E1309" s="50">
        <v>18.600000000000001</v>
      </c>
      <c r="F1309" s="51">
        <v>2.4226999999999999E-2</v>
      </c>
      <c r="G1309" s="51">
        <v>2.5347000000000001E-2</v>
      </c>
      <c r="H1309" s="51">
        <v>2.5135999999999999E-2</v>
      </c>
      <c r="I1309" s="51">
        <v>2.5304E-2</v>
      </c>
      <c r="J1309" s="51">
        <v>2.7112000000000001E-2</v>
      </c>
      <c r="K1309" s="51">
        <v>2.6051000000000001E-2</v>
      </c>
      <c r="L1309" s="51">
        <v>3.0734000000000001E-2</v>
      </c>
      <c r="M1309" s="51">
        <v>2.5135999999999999E-2</v>
      </c>
      <c r="N1309" s="51">
        <v>2.7619999999999999E-2</v>
      </c>
      <c r="O1309" s="52">
        <v>130.887</v>
      </c>
      <c r="P1309" s="50">
        <v>1300</v>
      </c>
      <c r="Q1309" s="52">
        <v>2644.73</v>
      </c>
      <c r="R1309" s="50">
        <v>6150.2</v>
      </c>
      <c r="S1309" s="30">
        <v>95.67</v>
      </c>
      <c r="T1309" s="50">
        <v>6.7629999999999999</v>
      </c>
      <c r="U1309" s="50">
        <v>6.7601000000000004</v>
      </c>
      <c r="V1309" s="50" t="s">
        <v>379</v>
      </c>
      <c r="W1309" s="22" t="s">
        <v>379</v>
      </c>
      <c r="X1309" s="22" t="s">
        <v>379</v>
      </c>
    </row>
    <row r="1310" spans="1:24" ht="18.75" customHeight="1">
      <c r="A1310" s="175">
        <v>43479</v>
      </c>
      <c r="B1310" s="50">
        <v>159.3672</v>
      </c>
      <c r="C1310" s="50">
        <v>218.625</v>
      </c>
      <c r="D1310" s="50"/>
      <c r="E1310" s="50">
        <v>19.07</v>
      </c>
      <c r="F1310" s="51">
        <v>2.4115000000000001E-2</v>
      </c>
      <c r="G1310" s="51">
        <v>2.5347000000000001E-2</v>
      </c>
      <c r="H1310" s="51">
        <v>2.5108999999999999E-2</v>
      </c>
      <c r="I1310" s="51">
        <v>2.5236999999999999E-2</v>
      </c>
      <c r="J1310" s="51">
        <v>2.7023999999999999E-2</v>
      </c>
      <c r="K1310" s="51">
        <v>2.5928E-2</v>
      </c>
      <c r="L1310" s="51">
        <v>3.0526000000000001E-2</v>
      </c>
      <c r="M1310" s="51">
        <v>2.5108999999999999E-2</v>
      </c>
      <c r="N1310" s="51">
        <v>2.759E-2</v>
      </c>
      <c r="O1310" s="52">
        <v>130.73920000000001</v>
      </c>
      <c r="P1310" s="50">
        <v>1300</v>
      </c>
      <c r="Q1310" s="52">
        <v>2644.73</v>
      </c>
      <c r="R1310" s="50">
        <v>6150.2</v>
      </c>
      <c r="S1310" s="30">
        <v>95.539000000000001</v>
      </c>
      <c r="T1310" s="50">
        <v>6.7885</v>
      </c>
      <c r="U1310" s="50">
        <v>6.7934999999999999</v>
      </c>
      <c r="V1310" s="50" t="s">
        <v>379</v>
      </c>
      <c r="W1310" s="22" t="s">
        <v>379</v>
      </c>
      <c r="X1310" s="22" t="s">
        <v>379</v>
      </c>
    </row>
    <row r="1311" spans="1:24" ht="18.75" customHeight="1">
      <c r="A1311" s="175">
        <v>43476</v>
      </c>
      <c r="B1311" s="50">
        <v>159.30240000000001</v>
      </c>
      <c r="C1311" s="50">
        <v>218.2704</v>
      </c>
      <c r="D1311" s="50"/>
      <c r="E1311" s="50">
        <v>18.190000000000001</v>
      </c>
      <c r="F1311" s="51">
        <v>2.4142E-2</v>
      </c>
      <c r="G1311" s="51">
        <v>2.5408E-2</v>
      </c>
      <c r="H1311" s="51">
        <v>2.5163000000000001E-2</v>
      </c>
      <c r="I1311" s="51">
        <v>2.5288000000000001E-2</v>
      </c>
      <c r="J1311" s="51">
        <v>2.7007E-2</v>
      </c>
      <c r="K1311" s="51">
        <v>2.5953E-2</v>
      </c>
      <c r="L1311" s="51">
        <v>3.0334E-2</v>
      </c>
      <c r="M1311" s="51">
        <v>2.5163000000000001E-2</v>
      </c>
      <c r="N1311" s="51">
        <v>2.7830000000000001E-2</v>
      </c>
      <c r="O1311" s="52">
        <v>130.70359999999999</v>
      </c>
      <c r="P1311" s="50">
        <v>1300</v>
      </c>
      <c r="Q1311" s="52">
        <v>2644.73</v>
      </c>
      <c r="R1311" s="50">
        <v>6150.2</v>
      </c>
      <c r="S1311" s="30">
        <v>95.218999999999994</v>
      </c>
      <c r="T1311" s="50">
        <v>6.8159999999999998</v>
      </c>
      <c r="U1311" s="50">
        <v>6.8122999999999996</v>
      </c>
      <c r="V1311" s="50" t="s">
        <v>379</v>
      </c>
      <c r="W1311" s="22" t="s">
        <v>379</v>
      </c>
      <c r="X1311" s="22" t="s">
        <v>379</v>
      </c>
    </row>
    <row r="1312" spans="1:24" ht="18.75" customHeight="1">
      <c r="A1312" s="175">
        <v>43475</v>
      </c>
      <c r="B1312" s="50">
        <v>159.09049999999999</v>
      </c>
      <c r="C1312" s="50">
        <v>218.02959999999999</v>
      </c>
      <c r="D1312" s="50"/>
      <c r="E1312" s="50">
        <v>19.5</v>
      </c>
      <c r="F1312" s="51">
        <v>2.4223999999999999E-2</v>
      </c>
      <c r="G1312" s="51">
        <v>2.5755E-2</v>
      </c>
      <c r="H1312" s="51">
        <v>2.5463E-2</v>
      </c>
      <c r="I1312" s="51">
        <v>2.5676000000000001E-2</v>
      </c>
      <c r="J1312" s="51">
        <v>2.7421000000000001E-2</v>
      </c>
      <c r="K1312" s="51">
        <v>2.6373000000000001E-2</v>
      </c>
      <c r="L1312" s="51">
        <v>3.0627000000000001E-2</v>
      </c>
      <c r="M1312" s="51">
        <v>2.5463E-2</v>
      </c>
      <c r="N1312" s="51">
        <v>2.7449999999999999E-2</v>
      </c>
      <c r="O1312" s="52">
        <v>130.58449999999999</v>
      </c>
      <c r="P1312" s="50">
        <v>1300</v>
      </c>
      <c r="Q1312" s="52">
        <v>2644.73</v>
      </c>
      <c r="R1312" s="50">
        <v>6150.2</v>
      </c>
      <c r="S1312" s="30">
        <v>95.903000000000006</v>
      </c>
      <c r="T1312" s="50">
        <v>6.8532000000000002</v>
      </c>
      <c r="U1312" s="50">
        <v>6.8547000000000002</v>
      </c>
      <c r="V1312" s="50" t="s">
        <v>379</v>
      </c>
      <c r="W1312" s="22" t="s">
        <v>379</v>
      </c>
      <c r="X1312" s="22" t="s">
        <v>379</v>
      </c>
    </row>
    <row r="1313" spans="1:24" ht="18.75" customHeight="1">
      <c r="A1313" s="175">
        <v>43474</v>
      </c>
      <c r="B1313" s="50">
        <v>159.12430000000001</v>
      </c>
      <c r="C1313" s="50">
        <v>217.93799999999999</v>
      </c>
      <c r="D1313" s="50"/>
      <c r="E1313" s="50">
        <v>19.98</v>
      </c>
      <c r="F1313" s="51">
        <v>2.4354000000000001E-2</v>
      </c>
      <c r="G1313" s="51">
        <v>2.5529E-2</v>
      </c>
      <c r="H1313" s="51">
        <v>2.5298999999999999E-2</v>
      </c>
      <c r="I1313" s="51">
        <v>2.5475000000000001E-2</v>
      </c>
      <c r="J1313" s="51">
        <v>2.7099999999999999E-2</v>
      </c>
      <c r="K1313" s="51">
        <v>2.6100999999999999E-2</v>
      </c>
      <c r="L1313" s="51">
        <v>3.0029E-2</v>
      </c>
      <c r="M1313" s="51">
        <v>2.5298999999999999E-2</v>
      </c>
      <c r="N1313" s="51">
        <v>2.7480000000000001E-2</v>
      </c>
      <c r="O1313" s="52">
        <v>130.5274</v>
      </c>
      <c r="P1313" s="50">
        <v>1300</v>
      </c>
      <c r="Q1313" s="52">
        <v>2644.73</v>
      </c>
      <c r="R1313" s="50">
        <v>6150.2</v>
      </c>
      <c r="S1313" s="30">
        <v>95.665999999999997</v>
      </c>
      <c r="T1313" s="50">
        <v>6.851</v>
      </c>
      <c r="U1313" s="50">
        <v>6.8464999999999998</v>
      </c>
      <c r="V1313" s="50" t="s">
        <v>379</v>
      </c>
      <c r="W1313" s="22" t="s">
        <v>379</v>
      </c>
      <c r="X1313" s="22" t="s">
        <v>379</v>
      </c>
    </row>
    <row r="1314" spans="1:24" ht="18.75" customHeight="1">
      <c r="A1314" s="175">
        <v>43473</v>
      </c>
      <c r="B1314" s="50">
        <v>158.97210000000001</v>
      </c>
      <c r="C1314" s="50">
        <v>217.18620000000001</v>
      </c>
      <c r="D1314" s="50"/>
      <c r="E1314" s="50">
        <v>20.47</v>
      </c>
      <c r="F1314" s="51">
        <v>2.4381E-2</v>
      </c>
      <c r="G1314" s="51">
        <v>2.5855E-2</v>
      </c>
      <c r="H1314" s="51">
        <v>2.5662000000000001E-2</v>
      </c>
      <c r="I1314" s="51">
        <v>2.5794999999999998E-2</v>
      </c>
      <c r="J1314" s="51">
        <v>2.7279999999999999E-2</v>
      </c>
      <c r="K1314" s="51">
        <v>2.6322999999999999E-2</v>
      </c>
      <c r="L1314" s="51">
        <v>3.0068000000000001E-2</v>
      </c>
      <c r="M1314" s="51">
        <v>2.5662000000000001E-2</v>
      </c>
      <c r="N1314" s="51">
        <v>2.8969999999999999E-2</v>
      </c>
      <c r="O1314" s="52">
        <v>130.44560000000001</v>
      </c>
      <c r="P1314" s="50">
        <v>1300</v>
      </c>
      <c r="Q1314" s="52">
        <v>2644.73</v>
      </c>
      <c r="R1314" s="50">
        <v>6150.2</v>
      </c>
      <c r="S1314" s="30">
        <v>96.179000000000002</v>
      </c>
      <c r="T1314" s="50">
        <v>6.8692000000000002</v>
      </c>
      <c r="U1314" s="50">
        <v>6.8658999999999999</v>
      </c>
      <c r="V1314" s="50" t="s">
        <v>379</v>
      </c>
      <c r="W1314" s="22" t="s">
        <v>379</v>
      </c>
      <c r="X1314" s="22" t="s">
        <v>379</v>
      </c>
    </row>
    <row r="1315" spans="1:24" ht="18.75" customHeight="1">
      <c r="A1315" s="175">
        <v>43472</v>
      </c>
      <c r="B1315" s="50">
        <v>159.05240000000001</v>
      </c>
      <c r="C1315" s="50">
        <v>216.63720000000001</v>
      </c>
      <c r="D1315" s="50"/>
      <c r="E1315" s="50">
        <v>21.4</v>
      </c>
      <c r="F1315" s="51">
        <v>2.4038E-2</v>
      </c>
      <c r="G1315" s="51">
        <v>2.5406000000000001E-2</v>
      </c>
      <c r="H1315" s="51">
        <v>2.5218000000000001E-2</v>
      </c>
      <c r="I1315" s="51">
        <v>2.5375000000000002E-2</v>
      </c>
      <c r="J1315" s="51">
        <v>2.6960000000000001E-2</v>
      </c>
      <c r="K1315" s="51">
        <v>2.5954000000000001E-2</v>
      </c>
      <c r="L1315" s="51">
        <v>2.9877999999999998E-2</v>
      </c>
      <c r="M1315" s="51">
        <v>2.5218000000000001E-2</v>
      </c>
      <c r="N1315" s="51">
        <v>2.8969999999999999E-2</v>
      </c>
      <c r="O1315" s="52">
        <v>130.3785</v>
      </c>
      <c r="P1315" s="50">
        <v>1300</v>
      </c>
      <c r="Q1315" s="52">
        <v>2644.73</v>
      </c>
      <c r="R1315" s="50">
        <v>6150.2</v>
      </c>
      <c r="S1315" s="30">
        <v>96.305000000000007</v>
      </c>
      <c r="T1315" s="50">
        <v>6.8719999999999999</v>
      </c>
      <c r="U1315" s="50">
        <v>6.883</v>
      </c>
      <c r="V1315" s="50" t="s">
        <v>379</v>
      </c>
      <c r="W1315" s="22" t="s">
        <v>379</v>
      </c>
      <c r="X1315" s="22" t="s">
        <v>379</v>
      </c>
    </row>
    <row r="1316" spans="1:24" ht="18.75" customHeight="1">
      <c r="A1316" s="175">
        <v>43469</v>
      </c>
      <c r="B1316" s="50">
        <v>159.0643</v>
      </c>
      <c r="C1316" s="50">
        <v>216.00370000000001</v>
      </c>
      <c r="D1316" s="50"/>
      <c r="E1316" s="50">
        <v>21.38</v>
      </c>
      <c r="F1316" s="51">
        <v>2.4065E-2</v>
      </c>
      <c r="G1316" s="51">
        <v>2.4937000000000001E-2</v>
      </c>
      <c r="H1316" s="51">
        <v>2.4749E-2</v>
      </c>
      <c r="I1316" s="51">
        <v>2.5007999999999999E-2</v>
      </c>
      <c r="J1316" s="51">
        <v>2.6676999999999999E-2</v>
      </c>
      <c r="K1316" s="51">
        <v>2.5610000000000001E-2</v>
      </c>
      <c r="L1316" s="51">
        <v>2.981E-2</v>
      </c>
      <c r="M1316" s="51">
        <v>2.4749E-2</v>
      </c>
      <c r="N1316" s="51">
        <v>2.8969999999999999E-2</v>
      </c>
      <c r="O1316" s="52">
        <v>130.21539999999999</v>
      </c>
      <c r="P1316" s="50">
        <v>1300</v>
      </c>
      <c r="Q1316" s="52">
        <v>2644.73</v>
      </c>
      <c r="R1316" s="50">
        <v>6150.2</v>
      </c>
      <c r="S1316" s="30">
        <v>96.819000000000003</v>
      </c>
      <c r="T1316" s="50">
        <v>6.8620000000000001</v>
      </c>
      <c r="U1316" s="50">
        <v>6.8784999999999998</v>
      </c>
      <c r="V1316" s="50" t="s">
        <v>379</v>
      </c>
      <c r="W1316" s="22" t="s">
        <v>379</v>
      </c>
      <c r="X1316" s="22" t="s">
        <v>379</v>
      </c>
    </row>
    <row r="1317" spans="1:24" ht="18.75" customHeight="1">
      <c r="A1317" s="175">
        <v>43468</v>
      </c>
      <c r="B1317" s="50">
        <v>159.70410000000001</v>
      </c>
      <c r="C1317" s="50">
        <v>216.0949</v>
      </c>
      <c r="D1317" s="50"/>
      <c r="E1317" s="50">
        <v>25.45</v>
      </c>
      <c r="F1317" s="51">
        <v>2.3993E-2</v>
      </c>
      <c r="G1317" s="51">
        <v>2.3786000000000002E-2</v>
      </c>
      <c r="H1317" s="51">
        <v>2.3376000000000001E-2</v>
      </c>
      <c r="I1317" s="51">
        <v>2.3578999999999999E-2</v>
      </c>
      <c r="J1317" s="51">
        <v>2.5534999999999999E-2</v>
      </c>
      <c r="K1317" s="51">
        <v>2.4319E-2</v>
      </c>
      <c r="L1317" s="51">
        <v>2.9024999999999999E-2</v>
      </c>
      <c r="M1317" s="51">
        <v>2.3376000000000001E-2</v>
      </c>
      <c r="N1317" s="51">
        <v>2.8969999999999999E-2</v>
      </c>
      <c r="O1317" s="52">
        <v>129.98310000000001</v>
      </c>
      <c r="P1317" s="50">
        <v>1300</v>
      </c>
      <c r="Q1317" s="52">
        <v>2644.73</v>
      </c>
      <c r="R1317" s="50">
        <v>6150.2</v>
      </c>
      <c r="S1317" s="30">
        <v>96.084999999999994</v>
      </c>
      <c r="T1317" s="50">
        <v>6.8784999999999998</v>
      </c>
      <c r="U1317" s="50">
        <v>6.8718000000000004</v>
      </c>
      <c r="V1317" s="50" t="s">
        <v>379</v>
      </c>
      <c r="W1317" s="22" t="s">
        <v>379</v>
      </c>
      <c r="X1317" s="22" t="s">
        <v>379</v>
      </c>
    </row>
    <row r="1318" spans="1:24" ht="18.75" customHeight="1">
      <c r="A1318" s="175">
        <v>43467</v>
      </c>
      <c r="B1318" s="50">
        <v>159.03870000000001</v>
      </c>
      <c r="C1318" s="50">
        <v>216.36019999999999</v>
      </c>
      <c r="D1318" s="50"/>
      <c r="E1318" s="50">
        <v>23.22</v>
      </c>
      <c r="F1318" s="51">
        <v>2.4097E-2</v>
      </c>
      <c r="G1318" s="51">
        <v>2.4676E-2</v>
      </c>
      <c r="H1318" s="51">
        <v>2.4285999999999999E-2</v>
      </c>
      <c r="I1318" s="51">
        <v>2.4577000000000002E-2</v>
      </c>
      <c r="J1318" s="51">
        <v>2.6204000000000002E-2</v>
      </c>
      <c r="K1318" s="51">
        <v>2.5196E-2</v>
      </c>
      <c r="L1318" s="51">
        <v>2.9517999999999999E-2</v>
      </c>
      <c r="M1318" s="51">
        <v>2.4285999999999999E-2</v>
      </c>
      <c r="N1318" s="51">
        <v>2.8969999999999999E-2</v>
      </c>
      <c r="O1318" s="52">
        <v>129.98310000000001</v>
      </c>
      <c r="P1318" s="50">
        <v>1300</v>
      </c>
      <c r="Q1318" s="52">
        <v>2644.73</v>
      </c>
      <c r="R1318" s="50">
        <v>6150.2</v>
      </c>
      <c r="S1318" s="30">
        <v>96.173000000000002</v>
      </c>
      <c r="T1318" s="50">
        <v>6.8784999999999998</v>
      </c>
      <c r="U1318" s="50">
        <v>6.8705999999999996</v>
      </c>
      <c r="V1318" s="50" t="s">
        <v>379</v>
      </c>
      <c r="W1318" s="22" t="s">
        <v>379</v>
      </c>
      <c r="X1318" s="22" t="s">
        <v>379</v>
      </c>
    </row>
    <row r="1319" spans="1:24" ht="18.75" customHeight="1">
      <c r="A1319" s="175">
        <v>43466</v>
      </c>
      <c r="B1319" s="50">
        <v>158.93430000000001</v>
      </c>
      <c r="C1319" s="50">
        <v>216.21039999999999</v>
      </c>
      <c r="D1319" s="50"/>
      <c r="E1319" s="50">
        <v>25.42</v>
      </c>
      <c r="F1319" s="51">
        <v>2.3549E-2</v>
      </c>
      <c r="G1319" s="51">
        <v>2.4878000000000001E-2</v>
      </c>
      <c r="H1319" s="51">
        <v>2.4563000000000001E-2</v>
      </c>
      <c r="I1319" s="51">
        <v>2.5111000000000001E-2</v>
      </c>
      <c r="J1319" s="51">
        <v>2.6842000000000001E-2</v>
      </c>
      <c r="K1319" s="51">
        <v>2.5857000000000002E-2</v>
      </c>
      <c r="L1319" s="51">
        <v>3.0145000000000002E-2</v>
      </c>
      <c r="M1319" s="51">
        <v>2.4563000000000001E-2</v>
      </c>
      <c r="N1319" s="51">
        <v>2.8969999999999999E-2</v>
      </c>
      <c r="O1319" s="52">
        <v>129.9391</v>
      </c>
      <c r="P1319" s="50">
        <v>1320</v>
      </c>
      <c r="Q1319" s="52">
        <v>2675.21</v>
      </c>
      <c r="R1319" s="50">
        <v>6175.2</v>
      </c>
      <c r="S1319" s="30">
        <v>96.402000000000001</v>
      </c>
      <c r="T1319" s="50">
        <v>6.8784999999999998</v>
      </c>
      <c r="U1319" s="50">
        <v>6.8819999999999997</v>
      </c>
      <c r="V1319" s="50" t="s">
        <v>379</v>
      </c>
      <c r="W1319" s="22" t="s">
        <v>379</v>
      </c>
      <c r="X1319" s="22" t="s">
        <v>379</v>
      </c>
    </row>
    <row r="1320" spans="1:24" ht="18.75" customHeight="1">
      <c r="A1320" s="175">
        <v>43465</v>
      </c>
      <c r="B1320" s="50">
        <v>158.93430000000001</v>
      </c>
      <c r="C1320" s="50">
        <v>216.21039999999999</v>
      </c>
      <c r="D1320" s="50"/>
      <c r="E1320" s="50">
        <v>25.42</v>
      </c>
      <c r="F1320" s="51">
        <v>2.3549E-2</v>
      </c>
      <c r="G1320" s="51">
        <v>2.4878000000000001E-2</v>
      </c>
      <c r="H1320" s="51">
        <v>2.4563000000000001E-2</v>
      </c>
      <c r="I1320" s="51">
        <v>2.5111000000000001E-2</v>
      </c>
      <c r="J1320" s="51">
        <v>2.6842000000000001E-2</v>
      </c>
      <c r="K1320" s="51">
        <v>2.5857000000000002E-2</v>
      </c>
      <c r="L1320" s="51">
        <v>3.0145000000000002E-2</v>
      </c>
      <c r="M1320" s="51">
        <v>2.4563000000000001E-2</v>
      </c>
      <c r="N1320" s="51">
        <v>2.8969999999999999E-2</v>
      </c>
      <c r="O1320" s="52">
        <v>129.90600000000001</v>
      </c>
      <c r="P1320" s="50">
        <v>1320</v>
      </c>
      <c r="Q1320" s="52">
        <v>2675.21</v>
      </c>
      <c r="R1320" s="50">
        <v>6175.2</v>
      </c>
      <c r="S1320" s="30">
        <v>96.480999999999995</v>
      </c>
      <c r="T1320" s="50">
        <v>6.8662999999999998</v>
      </c>
      <c r="U1320" s="50">
        <v>6.8746999999999998</v>
      </c>
      <c r="V1320" s="50" t="s">
        <v>379</v>
      </c>
      <c r="W1320" s="22" t="s">
        <v>379</v>
      </c>
      <c r="X1320" s="22" t="s">
        <v>379</v>
      </c>
    </row>
    <row r="1321" spans="1:24" ht="18.75" customHeight="1">
      <c r="A1321" s="175">
        <v>43462</v>
      </c>
      <c r="B1321" s="50">
        <v>158.63319999999999</v>
      </c>
      <c r="C1321" s="50">
        <v>216.02199999999999</v>
      </c>
      <c r="D1321" s="50"/>
      <c r="E1321" s="50">
        <v>28.34</v>
      </c>
      <c r="F1321" s="51">
        <v>2.3706000000000001E-2</v>
      </c>
      <c r="G1321" s="51">
        <v>2.5160999999999999E-2</v>
      </c>
      <c r="H1321" s="51">
        <v>2.4951000000000001E-2</v>
      </c>
      <c r="I1321" s="51">
        <v>2.5547E-2</v>
      </c>
      <c r="J1321" s="51">
        <v>2.7182000000000001E-2</v>
      </c>
      <c r="K1321" s="51">
        <v>2.6275E-2</v>
      </c>
      <c r="L1321" s="51">
        <v>3.0221999999999999E-2</v>
      </c>
      <c r="M1321" s="51">
        <v>2.4951000000000001E-2</v>
      </c>
      <c r="N1321" s="51">
        <v>2.8969999999999999E-2</v>
      </c>
      <c r="O1321" s="52">
        <v>129.9068</v>
      </c>
      <c r="P1321" s="50">
        <v>1320</v>
      </c>
      <c r="Q1321" s="52">
        <v>2675.21</v>
      </c>
      <c r="R1321" s="50">
        <v>6175.2</v>
      </c>
      <c r="S1321" s="30">
        <v>97.05</v>
      </c>
      <c r="T1321" s="50">
        <v>6.8853999999999997</v>
      </c>
      <c r="U1321" s="50">
        <v>6.8948</v>
      </c>
      <c r="V1321" s="50" t="s">
        <v>379</v>
      </c>
      <c r="W1321" s="22" t="s">
        <v>379</v>
      </c>
      <c r="X1321" s="22" t="s">
        <v>379</v>
      </c>
    </row>
    <row r="1322" spans="1:24" ht="18.75" customHeight="1">
      <c r="A1322" s="175">
        <v>43461</v>
      </c>
      <c r="B1322" s="50">
        <v>158.5909</v>
      </c>
      <c r="C1322" s="50">
        <v>215.9958</v>
      </c>
      <c r="D1322" s="50"/>
      <c r="E1322" s="50">
        <v>29.96</v>
      </c>
      <c r="F1322" s="51">
        <v>2.3993E-2</v>
      </c>
      <c r="G1322" s="51">
        <v>2.5624999999999998E-2</v>
      </c>
      <c r="H1322" s="51">
        <v>2.5586999999999999E-2</v>
      </c>
      <c r="I1322" s="51">
        <v>2.6165999999999998E-2</v>
      </c>
      <c r="J1322" s="51">
        <v>2.7666E-2</v>
      </c>
      <c r="K1322" s="51">
        <v>2.6758000000000001E-2</v>
      </c>
      <c r="L1322" s="51">
        <v>3.056E-2</v>
      </c>
      <c r="M1322" s="51">
        <v>2.5586999999999999E-2</v>
      </c>
      <c r="N1322" s="51">
        <v>2.8979999999999999E-2</v>
      </c>
      <c r="O1322" s="52">
        <v>129.89449999999999</v>
      </c>
      <c r="P1322" s="50">
        <v>1320</v>
      </c>
      <c r="Q1322" s="52">
        <v>2675.21</v>
      </c>
      <c r="R1322" s="50">
        <v>6175.2</v>
      </c>
      <c r="S1322" s="30">
        <v>96.581000000000003</v>
      </c>
      <c r="T1322" s="50">
        <v>6.8871000000000002</v>
      </c>
      <c r="U1322" s="50">
        <v>6.8944000000000001</v>
      </c>
      <c r="V1322" s="50" t="s">
        <v>379</v>
      </c>
      <c r="W1322" s="22" t="s">
        <v>379</v>
      </c>
      <c r="X1322" s="22" t="s">
        <v>379</v>
      </c>
    </row>
    <row r="1323" spans="1:24" ht="18.75" customHeight="1">
      <c r="A1323" s="175">
        <v>43460</v>
      </c>
      <c r="B1323" s="50">
        <v>158.28880000000001</v>
      </c>
      <c r="C1323" s="50">
        <v>215.85560000000001</v>
      </c>
      <c r="D1323" s="50"/>
      <c r="E1323" s="50">
        <v>30.41</v>
      </c>
      <c r="F1323" s="51">
        <v>2.4251000000000002E-2</v>
      </c>
      <c r="G1323" s="51">
        <v>2.615E-2</v>
      </c>
      <c r="H1323" s="51">
        <v>2.6054999999999998E-2</v>
      </c>
      <c r="I1323" s="51">
        <v>2.6483E-2</v>
      </c>
      <c r="J1323" s="51">
        <v>2.8079E-2</v>
      </c>
      <c r="K1323" s="51">
        <v>2.7328000000000002E-2</v>
      </c>
      <c r="L1323" s="51">
        <v>3.0644999999999999E-2</v>
      </c>
      <c r="M1323" s="51">
        <v>2.6054999999999998E-2</v>
      </c>
      <c r="N1323" s="51">
        <v>2.9049999999999999E-2</v>
      </c>
      <c r="O1323" s="52">
        <v>129.87799999999999</v>
      </c>
      <c r="P1323" s="50">
        <v>1320</v>
      </c>
      <c r="Q1323" s="52">
        <v>2675.21</v>
      </c>
      <c r="R1323" s="50">
        <v>6175.2</v>
      </c>
      <c r="S1323" s="30">
        <v>96.552999999999997</v>
      </c>
      <c r="T1323" s="50">
        <v>6.8990999999999998</v>
      </c>
      <c r="U1323" s="50">
        <v>6.9029999999999996</v>
      </c>
      <c r="V1323" s="50" t="s">
        <v>379</v>
      </c>
      <c r="W1323" s="22" t="s">
        <v>379</v>
      </c>
      <c r="X1323" s="22" t="s">
        <v>379</v>
      </c>
    </row>
    <row r="1324" spans="1:24" ht="18.75" customHeight="1">
      <c r="A1324" s="175">
        <v>43459</v>
      </c>
      <c r="B1324" s="50">
        <v>158.52090000000001</v>
      </c>
      <c r="C1324" s="50">
        <v>215.79939999999999</v>
      </c>
      <c r="D1324" s="50"/>
      <c r="E1324" s="50">
        <v>36.07</v>
      </c>
      <c r="F1324" s="51">
        <v>2.3729E-2</v>
      </c>
      <c r="G1324" s="51">
        <v>2.5593000000000001E-2</v>
      </c>
      <c r="H1324" s="51">
        <v>2.5534000000000001E-2</v>
      </c>
      <c r="I1324" s="51">
        <v>2.5793E-2</v>
      </c>
      <c r="J1324" s="51">
        <v>2.7383000000000001E-2</v>
      </c>
      <c r="K1324" s="51">
        <v>2.6561999999999999E-2</v>
      </c>
      <c r="L1324" s="51">
        <v>2.9933999999999999E-2</v>
      </c>
      <c r="M1324" s="51">
        <v>2.5534000000000001E-2</v>
      </c>
      <c r="N1324" s="51">
        <v>2.9180000000000001E-2</v>
      </c>
      <c r="O1324" s="52">
        <v>129.8783</v>
      </c>
      <c r="P1324" s="50">
        <v>1320</v>
      </c>
      <c r="Q1324" s="52">
        <v>2675.21</v>
      </c>
      <c r="R1324" s="50">
        <v>6175.2</v>
      </c>
      <c r="S1324" s="30">
        <v>96.956000000000003</v>
      </c>
      <c r="T1324" s="50">
        <v>6.9065000000000003</v>
      </c>
      <c r="U1324" s="50">
        <v>6.9238999999999997</v>
      </c>
      <c r="V1324" s="50" t="s">
        <v>379</v>
      </c>
      <c r="W1324" s="22" t="s">
        <v>379</v>
      </c>
      <c r="X1324" s="22" t="s">
        <v>379</v>
      </c>
    </row>
    <row r="1325" spans="1:24" ht="18.75" customHeight="1">
      <c r="A1325" s="175">
        <v>43458</v>
      </c>
      <c r="B1325" s="50">
        <v>158.52090000000001</v>
      </c>
      <c r="C1325" s="50">
        <v>215.79939999999999</v>
      </c>
      <c r="D1325" s="50"/>
      <c r="E1325" s="50">
        <v>36.07</v>
      </c>
      <c r="F1325" s="51">
        <v>2.3729E-2</v>
      </c>
      <c r="G1325" s="51">
        <v>2.5593000000000001E-2</v>
      </c>
      <c r="H1325" s="51">
        <v>2.5534000000000001E-2</v>
      </c>
      <c r="I1325" s="51">
        <v>2.5793E-2</v>
      </c>
      <c r="J1325" s="51">
        <v>2.7383000000000001E-2</v>
      </c>
      <c r="K1325" s="51">
        <v>2.6561999999999999E-2</v>
      </c>
      <c r="L1325" s="51">
        <v>2.9933999999999999E-2</v>
      </c>
      <c r="M1325" s="51">
        <v>2.5534000000000001E-2</v>
      </c>
      <c r="N1325" s="51">
        <v>2.887E-2</v>
      </c>
      <c r="O1325" s="52">
        <v>129.8219</v>
      </c>
      <c r="P1325" s="50">
        <v>1320</v>
      </c>
      <c r="Q1325" s="52">
        <v>2675.21</v>
      </c>
      <c r="R1325" s="50">
        <v>6175.2</v>
      </c>
      <c r="S1325" s="30">
        <v>96.275999999999996</v>
      </c>
      <c r="T1325" s="50">
        <v>6.8849999999999998</v>
      </c>
      <c r="U1325" s="50">
        <v>6.8952</v>
      </c>
      <c r="V1325" s="50" t="s">
        <v>379</v>
      </c>
      <c r="W1325" s="22" t="s">
        <v>379</v>
      </c>
      <c r="X1325" s="22" t="s">
        <v>379</v>
      </c>
    </row>
    <row r="1326" spans="1:24" ht="18.75" customHeight="1">
      <c r="A1326" s="175">
        <v>43455</v>
      </c>
      <c r="B1326" s="50">
        <v>158.21129999999999</v>
      </c>
      <c r="C1326" s="50">
        <v>215.69319999999999</v>
      </c>
      <c r="D1326" s="50"/>
      <c r="E1326" s="50">
        <v>30.11</v>
      </c>
      <c r="F1326" s="51">
        <v>2.3757E-2</v>
      </c>
      <c r="G1326" s="51">
        <v>2.6388999999999999E-2</v>
      </c>
      <c r="H1326" s="51">
        <v>2.6193999999999999E-2</v>
      </c>
      <c r="I1326" s="51">
        <v>2.6386E-2</v>
      </c>
      <c r="J1326" s="51">
        <v>2.7902E-2</v>
      </c>
      <c r="K1326" s="51">
        <v>2.7181E-2</v>
      </c>
      <c r="L1326" s="51">
        <v>3.0308000000000002E-2</v>
      </c>
      <c r="M1326" s="51">
        <v>2.6193999999999999E-2</v>
      </c>
      <c r="N1326" s="51">
        <v>2.887E-2</v>
      </c>
      <c r="O1326" s="52">
        <v>129.77090000000001</v>
      </c>
      <c r="P1326" s="50">
        <v>1320</v>
      </c>
      <c r="Q1326" s="52">
        <v>2675.21</v>
      </c>
      <c r="R1326" s="50">
        <v>6175.2</v>
      </c>
      <c r="S1326" s="30">
        <v>97.034999999999997</v>
      </c>
      <c r="T1326" s="50">
        <v>6.8910999999999998</v>
      </c>
      <c r="U1326" s="50">
        <v>6.9055</v>
      </c>
      <c r="V1326" s="50" t="s">
        <v>379</v>
      </c>
      <c r="W1326" s="22" t="s">
        <v>379</v>
      </c>
      <c r="X1326" s="22" t="s">
        <v>379</v>
      </c>
    </row>
    <row r="1327" spans="1:24" ht="18.75" customHeight="1">
      <c r="A1327" s="175">
        <v>43454</v>
      </c>
      <c r="B1327" s="50">
        <v>158.18389999999999</v>
      </c>
      <c r="C1327" s="50">
        <v>215.80279999999999</v>
      </c>
      <c r="D1327" s="50"/>
      <c r="E1327" s="50">
        <v>28.38</v>
      </c>
      <c r="F1327" s="51">
        <v>2.3788E-2</v>
      </c>
      <c r="G1327" s="51">
        <v>2.6706000000000001E-2</v>
      </c>
      <c r="H1327" s="51">
        <v>2.6495999999999999E-2</v>
      </c>
      <c r="I1327" s="51">
        <v>2.6676999999999999E-2</v>
      </c>
      <c r="J1327" s="51">
        <v>2.8065E-2</v>
      </c>
      <c r="K1327" s="51">
        <v>2.7282000000000001E-2</v>
      </c>
      <c r="L1327" s="51">
        <v>3.0484000000000001E-2</v>
      </c>
      <c r="M1327" s="51">
        <v>2.6495999999999999E-2</v>
      </c>
      <c r="N1327" s="51">
        <v>2.8879999999999999E-2</v>
      </c>
      <c r="O1327" s="52">
        <v>129.75890000000001</v>
      </c>
      <c r="P1327" s="50">
        <v>1320</v>
      </c>
      <c r="Q1327" s="52">
        <v>2675.21</v>
      </c>
      <c r="R1327" s="50">
        <v>6175.2</v>
      </c>
      <c r="S1327" s="30">
        <v>97.103999999999999</v>
      </c>
      <c r="T1327" s="50">
        <v>6.8951000000000002</v>
      </c>
      <c r="U1327" s="50">
        <v>6.8932000000000002</v>
      </c>
      <c r="V1327" s="50" t="s">
        <v>379</v>
      </c>
      <c r="W1327" s="22" t="s">
        <v>379</v>
      </c>
      <c r="X1327" s="22" t="s">
        <v>379</v>
      </c>
    </row>
    <row r="1328" spans="1:24" ht="18.75" customHeight="1">
      <c r="A1328" s="175">
        <v>43453</v>
      </c>
      <c r="B1328" s="50">
        <v>158.2765</v>
      </c>
      <c r="C1328" s="50">
        <v>215.72569999999999</v>
      </c>
      <c r="D1328" s="50"/>
      <c r="E1328" s="50">
        <v>25.58</v>
      </c>
      <c r="F1328" s="51">
        <v>2.3942999999999999E-2</v>
      </c>
      <c r="G1328" s="51">
        <v>2.6457999999999999E-2</v>
      </c>
      <c r="H1328" s="51">
        <v>2.6193999999999999E-2</v>
      </c>
      <c r="I1328" s="51">
        <v>2.6189E-2</v>
      </c>
      <c r="J1328" s="51">
        <v>2.7548E-2</v>
      </c>
      <c r="K1328" s="51">
        <v>2.6814000000000001E-2</v>
      </c>
      <c r="L1328" s="51">
        <v>2.9807E-2</v>
      </c>
      <c r="M1328" s="51">
        <v>2.6193999999999999E-2</v>
      </c>
      <c r="N1328" s="51">
        <v>2.9080000000000002E-2</v>
      </c>
      <c r="O1328" s="52">
        <v>129.74019999999999</v>
      </c>
      <c r="P1328" s="50">
        <v>1320</v>
      </c>
      <c r="Q1328" s="52">
        <v>2675.21</v>
      </c>
      <c r="R1328" s="50">
        <v>6175.2</v>
      </c>
      <c r="S1328" s="30">
        <v>97.1</v>
      </c>
      <c r="T1328" s="50">
        <v>6.8971999999999998</v>
      </c>
      <c r="U1328" s="50">
        <v>6.9012000000000002</v>
      </c>
      <c r="V1328" s="50" t="s">
        <v>379</v>
      </c>
      <c r="W1328" s="22" t="s">
        <v>379</v>
      </c>
      <c r="X1328" s="22" t="s">
        <v>379</v>
      </c>
    </row>
    <row r="1329" spans="1:24" ht="18.75" customHeight="1">
      <c r="A1329" s="175">
        <v>43452</v>
      </c>
      <c r="B1329" s="50">
        <v>157.99189999999999</v>
      </c>
      <c r="C1329" s="50">
        <v>215.7705</v>
      </c>
      <c r="D1329" s="50"/>
      <c r="E1329" s="50">
        <v>25.58</v>
      </c>
      <c r="F1329" s="51">
        <v>2.3841999999999999E-2</v>
      </c>
      <c r="G1329" s="51">
        <v>2.6439000000000001E-2</v>
      </c>
      <c r="H1329" s="51">
        <v>2.6276999999999998E-2</v>
      </c>
      <c r="I1329" s="51">
        <v>2.6460000000000001E-2</v>
      </c>
      <c r="J1329" s="51">
        <v>2.8174999999999999E-2</v>
      </c>
      <c r="K1329" s="51">
        <v>2.7283000000000002E-2</v>
      </c>
      <c r="L1329" s="51">
        <v>3.0676999999999999E-2</v>
      </c>
      <c r="M1329" s="51">
        <v>2.6276999999999998E-2</v>
      </c>
      <c r="N1329" s="51">
        <v>2.9100000000000001E-2</v>
      </c>
      <c r="O1329" s="52">
        <v>129.64349999999999</v>
      </c>
      <c r="P1329" s="50">
        <v>1320</v>
      </c>
      <c r="Q1329" s="52">
        <v>2675.21</v>
      </c>
      <c r="R1329" s="50">
        <v>6175.2</v>
      </c>
      <c r="S1329" s="30">
        <v>97.442999999999998</v>
      </c>
      <c r="T1329" s="50">
        <v>6.9076000000000004</v>
      </c>
      <c r="U1329" s="50">
        <v>6.9023000000000003</v>
      </c>
      <c r="V1329" s="50" t="s">
        <v>379</v>
      </c>
      <c r="W1329" s="22" t="s">
        <v>379</v>
      </c>
      <c r="X1329" s="22" t="s">
        <v>379</v>
      </c>
    </row>
    <row r="1330" spans="1:24" ht="18.75" customHeight="1">
      <c r="A1330" s="175">
        <v>43451</v>
      </c>
      <c r="B1330" s="50">
        <v>157.7637</v>
      </c>
      <c r="C1330" s="50">
        <v>215.90459999999999</v>
      </c>
      <c r="D1330" s="50"/>
      <c r="E1330" s="50">
        <v>24.52</v>
      </c>
      <c r="F1330" s="51">
        <v>2.3806999999999998E-2</v>
      </c>
      <c r="G1330" s="51">
        <v>2.6915999999999999E-2</v>
      </c>
      <c r="H1330" s="51">
        <v>2.6824000000000001E-2</v>
      </c>
      <c r="I1330" s="51">
        <v>2.6932999999999999E-2</v>
      </c>
      <c r="J1330" s="51">
        <v>2.8570000000000002E-2</v>
      </c>
      <c r="K1330" s="51">
        <v>2.7729E-2</v>
      </c>
      <c r="L1330" s="51">
        <v>3.1127999999999999E-2</v>
      </c>
      <c r="M1330" s="51">
        <v>2.6824000000000001E-2</v>
      </c>
      <c r="N1330" s="51">
        <v>2.9000000000000001E-2</v>
      </c>
      <c r="O1330" s="52">
        <v>129.6352</v>
      </c>
      <c r="P1330" s="50">
        <v>1320</v>
      </c>
      <c r="Q1330" s="52">
        <v>2675.21</v>
      </c>
      <c r="R1330" s="50">
        <v>6175.2</v>
      </c>
      <c r="S1330" s="30">
        <v>97.063999999999993</v>
      </c>
      <c r="T1330" s="50">
        <v>6.8815999999999997</v>
      </c>
      <c r="U1330" s="50">
        <v>6.8780999999999999</v>
      </c>
      <c r="V1330" s="50" t="s">
        <v>379</v>
      </c>
      <c r="W1330" s="22" t="s">
        <v>379</v>
      </c>
      <c r="X1330" s="22" t="s">
        <v>379</v>
      </c>
    </row>
    <row r="1331" spans="1:24" ht="18.75" customHeight="1">
      <c r="A1331" s="175">
        <v>43448</v>
      </c>
      <c r="B1331" s="50">
        <v>157.53620000000001</v>
      </c>
      <c r="C1331" s="50">
        <v>215.92769999999999</v>
      </c>
      <c r="D1331" s="50"/>
      <c r="E1331" s="50">
        <v>21.63</v>
      </c>
      <c r="F1331" s="51">
        <v>2.4091000000000001E-2</v>
      </c>
      <c r="G1331" s="51">
        <v>2.733E-2</v>
      </c>
      <c r="H1331" s="51">
        <v>2.7206999999999999E-2</v>
      </c>
      <c r="I1331" s="51">
        <v>2.7306E-2</v>
      </c>
      <c r="J1331" s="51">
        <v>2.8895000000000001E-2</v>
      </c>
      <c r="K1331" s="51">
        <v>2.8052000000000001E-2</v>
      </c>
      <c r="L1331" s="51">
        <v>3.1433000000000003E-2</v>
      </c>
      <c r="M1331" s="51">
        <v>2.7206999999999999E-2</v>
      </c>
      <c r="N1331" s="51">
        <v>2.9010000000000001E-2</v>
      </c>
      <c r="O1331" s="52">
        <v>129.5847</v>
      </c>
      <c r="P1331" s="50">
        <v>1320</v>
      </c>
      <c r="Q1331" s="52">
        <v>2675.21</v>
      </c>
      <c r="R1331" s="50">
        <v>6175.2</v>
      </c>
      <c r="S1331" s="30">
        <v>97.043999999999997</v>
      </c>
      <c r="T1331" s="50">
        <v>6.88</v>
      </c>
      <c r="U1331" s="50">
        <v>6.8733000000000004</v>
      </c>
      <c r="V1331" s="50" t="s">
        <v>379</v>
      </c>
      <c r="W1331" s="22" t="s">
        <v>379</v>
      </c>
      <c r="X1331" s="22" t="s">
        <v>379</v>
      </c>
    </row>
    <row r="1332" spans="1:24" ht="18.75" customHeight="1">
      <c r="A1332" s="175">
        <v>43447</v>
      </c>
      <c r="B1332" s="50">
        <v>157.38589999999999</v>
      </c>
      <c r="C1332" s="50">
        <v>215.65989999999999</v>
      </c>
      <c r="D1332" s="50"/>
      <c r="E1332" s="50">
        <v>20.65</v>
      </c>
      <c r="F1332" s="51">
        <v>2.4070000000000001E-2</v>
      </c>
      <c r="G1332" s="51">
        <v>2.7619999999999999E-2</v>
      </c>
      <c r="H1332" s="51">
        <v>2.7563000000000001E-2</v>
      </c>
      <c r="I1332" s="51">
        <v>2.7545E-2</v>
      </c>
      <c r="J1332" s="51">
        <v>2.9131000000000001E-2</v>
      </c>
      <c r="K1332" s="51">
        <v>2.8301E-2</v>
      </c>
      <c r="L1332" s="51">
        <v>3.1694E-2</v>
      </c>
      <c r="M1332" s="51">
        <v>2.7563000000000001E-2</v>
      </c>
      <c r="N1332" s="51">
        <v>2.877E-2</v>
      </c>
      <c r="O1332" s="52">
        <v>129.55009999999999</v>
      </c>
      <c r="P1332" s="50">
        <v>1320</v>
      </c>
      <c r="Q1332" s="52">
        <v>2675.21</v>
      </c>
      <c r="R1332" s="50">
        <v>6175.2</v>
      </c>
      <c r="S1332" s="30">
        <v>97.388000000000005</v>
      </c>
      <c r="T1332" s="50">
        <v>6.9</v>
      </c>
      <c r="U1332" s="50">
        <v>6.9059999999999997</v>
      </c>
      <c r="V1332" s="50" t="s">
        <v>379</v>
      </c>
      <c r="W1332" s="22" t="s">
        <v>379</v>
      </c>
      <c r="X1332" s="22" t="s">
        <v>379</v>
      </c>
    </row>
    <row r="1333" spans="1:24" ht="18.75" customHeight="1">
      <c r="A1333" s="175">
        <v>43446</v>
      </c>
      <c r="B1333" s="50">
        <v>157.25290000000001</v>
      </c>
      <c r="C1333" s="50">
        <v>214.21010000000001</v>
      </c>
      <c r="D1333" s="50"/>
      <c r="E1333" s="50">
        <v>21.46</v>
      </c>
      <c r="F1333" s="51">
        <v>2.4174000000000001E-2</v>
      </c>
      <c r="G1333" s="51">
        <v>2.7723000000000001E-2</v>
      </c>
      <c r="H1333" s="51">
        <v>2.7754999999999998E-2</v>
      </c>
      <c r="I1333" s="51">
        <v>2.7681000000000001E-2</v>
      </c>
      <c r="J1333" s="51">
        <v>2.9096E-2</v>
      </c>
      <c r="K1333" s="51">
        <v>2.8351000000000001E-2</v>
      </c>
      <c r="L1333" s="51">
        <v>3.1496999999999997E-2</v>
      </c>
      <c r="M1333" s="51">
        <v>2.7754999999999998E-2</v>
      </c>
      <c r="N1333" s="51">
        <v>2.8580000000000001E-2</v>
      </c>
      <c r="O1333" s="52">
        <v>129.50069999999999</v>
      </c>
      <c r="P1333" s="50">
        <v>1320</v>
      </c>
      <c r="Q1333" s="52">
        <v>2675.21</v>
      </c>
      <c r="R1333" s="50">
        <v>6175.2</v>
      </c>
      <c r="S1333" s="30">
        <v>97.218999999999994</v>
      </c>
      <c r="T1333" s="50">
        <v>6.9116999999999997</v>
      </c>
      <c r="U1333" s="50">
        <v>6.9145000000000003</v>
      </c>
      <c r="V1333" s="50" t="s">
        <v>379</v>
      </c>
      <c r="W1333" s="22" t="s">
        <v>379</v>
      </c>
      <c r="X1333" s="22" t="s">
        <v>379</v>
      </c>
    </row>
    <row r="1334" spans="1:24" ht="18.75" customHeight="1">
      <c r="A1334" s="175">
        <v>43445</v>
      </c>
      <c r="B1334" s="50">
        <v>157.28309999999999</v>
      </c>
      <c r="C1334" s="50">
        <v>213.96029999999999</v>
      </c>
      <c r="D1334" s="50"/>
      <c r="E1334" s="50">
        <v>21.76</v>
      </c>
      <c r="F1334" s="51">
        <v>2.3868E-2</v>
      </c>
      <c r="G1334" s="51">
        <v>2.7640999999999999E-2</v>
      </c>
      <c r="H1334" s="51">
        <v>2.7626000000000001E-2</v>
      </c>
      <c r="I1334" s="51">
        <v>2.7411000000000001E-2</v>
      </c>
      <c r="J1334" s="51">
        <v>2.879E-2</v>
      </c>
      <c r="K1334" s="51">
        <v>2.8004000000000001E-2</v>
      </c>
      <c r="L1334" s="51">
        <v>3.1260999999999997E-2</v>
      </c>
      <c r="M1334" s="51">
        <v>2.7626000000000001E-2</v>
      </c>
      <c r="N1334" s="51">
        <v>2.852E-2</v>
      </c>
      <c r="O1334" s="52">
        <v>129.3793</v>
      </c>
      <c r="P1334" s="50">
        <v>1320</v>
      </c>
      <c r="Q1334" s="52">
        <v>2675.21</v>
      </c>
      <c r="R1334" s="50">
        <v>6175.2</v>
      </c>
      <c r="S1334" s="30">
        <v>96.513999999999996</v>
      </c>
      <c r="T1334" s="50">
        <v>6.8742999999999999</v>
      </c>
      <c r="U1334" s="50">
        <v>6.8849999999999998</v>
      </c>
      <c r="V1334" s="50" t="s">
        <v>379</v>
      </c>
      <c r="W1334" s="22" t="s">
        <v>379</v>
      </c>
      <c r="X1334" s="22" t="s">
        <v>379</v>
      </c>
    </row>
    <row r="1335" spans="1:24" ht="18.75" customHeight="1">
      <c r="A1335" s="175">
        <v>43444</v>
      </c>
      <c r="B1335" s="50">
        <v>157.3946</v>
      </c>
      <c r="C1335" s="50">
        <v>213.80629999999999</v>
      </c>
      <c r="D1335" s="50"/>
      <c r="E1335" s="50">
        <v>22.64</v>
      </c>
      <c r="F1335" s="51">
        <v>2.3730000000000001E-2</v>
      </c>
      <c r="G1335" s="51">
        <v>2.7292E-2</v>
      </c>
      <c r="H1335" s="51">
        <v>2.7321000000000002E-2</v>
      </c>
      <c r="I1335" s="51">
        <v>2.7141999999999999E-2</v>
      </c>
      <c r="J1335" s="51">
        <v>2.8575E-2</v>
      </c>
      <c r="K1335" s="51">
        <v>2.7757E-2</v>
      </c>
      <c r="L1335" s="51">
        <v>3.1293000000000001E-2</v>
      </c>
      <c r="M1335" s="51">
        <v>2.7321000000000002E-2</v>
      </c>
      <c r="N1335" s="51">
        <v>2.8420000000000001E-2</v>
      </c>
      <c r="O1335" s="52">
        <v>129.3237</v>
      </c>
      <c r="P1335" s="50">
        <v>1320</v>
      </c>
      <c r="Q1335" s="52">
        <v>2675.21</v>
      </c>
      <c r="R1335" s="50">
        <v>6175.2</v>
      </c>
      <c r="S1335" s="30">
        <v>96.81</v>
      </c>
      <c r="T1335" s="50">
        <v>6.8826999999999998</v>
      </c>
      <c r="U1335" s="50">
        <v>6.8811</v>
      </c>
      <c r="V1335" s="50" t="s">
        <v>379</v>
      </c>
      <c r="W1335" s="22" t="s">
        <v>379</v>
      </c>
      <c r="X1335" s="22" t="s">
        <v>379</v>
      </c>
    </row>
    <row r="1336" spans="1:24" ht="18.75" customHeight="1">
      <c r="A1336" s="175">
        <v>43441</v>
      </c>
      <c r="B1336" s="50">
        <v>157.5205</v>
      </c>
      <c r="C1336" s="50">
        <v>213.70670000000001</v>
      </c>
      <c r="D1336" s="50"/>
      <c r="E1336" s="50">
        <v>23.23</v>
      </c>
      <c r="F1336" s="51">
        <v>2.3859999999999999E-2</v>
      </c>
      <c r="G1336" s="51">
        <v>2.7109000000000001E-2</v>
      </c>
      <c r="H1336" s="51">
        <v>2.7126999999999998E-2</v>
      </c>
      <c r="I1336" s="51">
        <v>2.6891000000000002E-2</v>
      </c>
      <c r="J1336" s="51">
        <v>2.845E-2</v>
      </c>
      <c r="K1336" s="51">
        <v>2.7584000000000001E-2</v>
      </c>
      <c r="L1336" s="51">
        <v>3.1403E-2</v>
      </c>
      <c r="M1336" s="51">
        <v>2.7126999999999998E-2</v>
      </c>
      <c r="N1336" s="51">
        <v>2.8709999999999999E-2</v>
      </c>
      <c r="O1336" s="52">
        <v>129.21469999999999</v>
      </c>
      <c r="P1336" s="50">
        <v>1320</v>
      </c>
      <c r="Q1336" s="52">
        <v>2675.21</v>
      </c>
      <c r="R1336" s="50">
        <v>6175.2</v>
      </c>
      <c r="S1336" s="30">
        <v>97.07</v>
      </c>
      <c r="T1336" s="50">
        <v>6.8567999999999998</v>
      </c>
      <c r="U1336" s="50">
        <v>6.8593999999999999</v>
      </c>
      <c r="V1336" s="50" t="s">
        <v>379</v>
      </c>
      <c r="W1336" s="22" t="s">
        <v>379</v>
      </c>
      <c r="X1336" s="22" t="s">
        <v>379</v>
      </c>
    </row>
    <row r="1337" spans="1:24" ht="18.75" customHeight="1">
      <c r="A1337" s="175">
        <v>43440</v>
      </c>
      <c r="B1337" s="50">
        <v>157.36019999999999</v>
      </c>
      <c r="C1337" s="50">
        <v>213.447</v>
      </c>
      <c r="D1337" s="50"/>
      <c r="E1337" s="50">
        <v>21.19</v>
      </c>
      <c r="F1337" s="51">
        <v>2.4018000000000001E-2</v>
      </c>
      <c r="G1337" s="51">
        <v>2.76E-2</v>
      </c>
      <c r="H1337" s="51">
        <v>2.7660000000000001E-2</v>
      </c>
      <c r="I1337" s="51">
        <v>2.7532999999999998E-2</v>
      </c>
      <c r="J1337" s="51">
        <v>2.8955000000000002E-2</v>
      </c>
      <c r="K1337" s="51">
        <v>2.8178999999999999E-2</v>
      </c>
      <c r="L1337" s="51">
        <v>3.1623999999999999E-2</v>
      </c>
      <c r="M1337" s="51">
        <v>2.7660000000000001E-2</v>
      </c>
      <c r="N1337" s="51">
        <v>2.8899999999999999E-2</v>
      </c>
      <c r="O1337" s="52">
        <v>129.17060000000001</v>
      </c>
      <c r="P1337" s="50">
        <v>1320</v>
      </c>
      <c r="Q1337" s="52">
        <v>2675.21</v>
      </c>
      <c r="R1337" s="50">
        <v>6175.2</v>
      </c>
      <c r="S1337" s="30">
        <v>96.965000000000003</v>
      </c>
      <c r="T1337" s="50">
        <v>6.8360000000000003</v>
      </c>
      <c r="U1337" s="50">
        <v>6.8506999999999998</v>
      </c>
      <c r="V1337" s="50" t="s">
        <v>379</v>
      </c>
      <c r="W1337" s="22" t="s">
        <v>379</v>
      </c>
      <c r="X1337" s="22" t="s">
        <v>379</v>
      </c>
    </row>
    <row r="1338" spans="1:24" ht="18.75" customHeight="1">
      <c r="A1338" s="175">
        <v>43439</v>
      </c>
      <c r="B1338" s="50">
        <v>157.16409999999999</v>
      </c>
      <c r="C1338" s="50">
        <v>213.0566</v>
      </c>
      <c r="D1338" s="50"/>
      <c r="E1338" s="50">
        <v>20.74</v>
      </c>
      <c r="F1338" s="51">
        <v>2.4070999999999999E-2</v>
      </c>
      <c r="G1338" s="51">
        <v>2.7947E-2</v>
      </c>
      <c r="H1338" s="51">
        <v>2.8049999999999999E-2</v>
      </c>
      <c r="I1338" s="51">
        <v>2.7871E-2</v>
      </c>
      <c r="J1338" s="51">
        <v>2.9135999999999999E-2</v>
      </c>
      <c r="K1338" s="51">
        <v>2.8402E-2</v>
      </c>
      <c r="L1338" s="51">
        <v>3.1726999999999998E-2</v>
      </c>
      <c r="M1338" s="51">
        <v>2.8049999999999999E-2</v>
      </c>
      <c r="N1338" s="51">
        <v>2.9139999999999999E-2</v>
      </c>
      <c r="O1338" s="52">
        <v>129.05260000000001</v>
      </c>
      <c r="P1338" s="50">
        <v>1320</v>
      </c>
      <c r="Q1338" s="52">
        <v>2675.21</v>
      </c>
      <c r="R1338" s="50">
        <v>6175.2</v>
      </c>
      <c r="S1338" s="30">
        <v>97.04</v>
      </c>
      <c r="T1338" s="50">
        <v>6.883</v>
      </c>
      <c r="U1338" s="50">
        <v>6.8764000000000003</v>
      </c>
      <c r="V1338" s="50" t="s">
        <v>379</v>
      </c>
      <c r="W1338" s="22" t="s">
        <v>379</v>
      </c>
      <c r="X1338" s="22" t="s">
        <v>379</v>
      </c>
    </row>
    <row r="1339" spans="1:24" ht="18.75" customHeight="1">
      <c r="A1339" s="175">
        <v>43438</v>
      </c>
      <c r="B1339" s="50">
        <v>157.16409999999999</v>
      </c>
      <c r="C1339" s="50">
        <v>213.0566</v>
      </c>
      <c r="D1339" s="50"/>
      <c r="E1339" s="50">
        <v>20.74</v>
      </c>
      <c r="F1339" s="51">
        <v>2.4070999999999999E-2</v>
      </c>
      <c r="G1339" s="51">
        <v>2.7947E-2</v>
      </c>
      <c r="H1339" s="51">
        <v>2.8049999999999999E-2</v>
      </c>
      <c r="I1339" s="51">
        <v>2.7871E-2</v>
      </c>
      <c r="J1339" s="51">
        <v>2.9135999999999999E-2</v>
      </c>
      <c r="K1339" s="51">
        <v>2.8402E-2</v>
      </c>
      <c r="L1339" s="51">
        <v>3.1726999999999998E-2</v>
      </c>
      <c r="M1339" s="51">
        <v>2.8049999999999999E-2</v>
      </c>
      <c r="N1339" s="51">
        <v>2.9960000000000001E-2</v>
      </c>
      <c r="O1339" s="52">
        <v>128.97319999999999</v>
      </c>
      <c r="P1339" s="50">
        <v>1320</v>
      </c>
      <c r="Q1339" s="52">
        <v>2675.21</v>
      </c>
      <c r="R1339" s="50">
        <v>6175.2</v>
      </c>
      <c r="S1339" s="30">
        <v>97.272000000000006</v>
      </c>
      <c r="T1339" s="50">
        <v>6.9604999999999997</v>
      </c>
      <c r="U1339" s="50">
        <v>6.95</v>
      </c>
      <c r="V1339" s="50" t="s">
        <v>379</v>
      </c>
      <c r="W1339" s="22" t="s">
        <v>379</v>
      </c>
      <c r="X1339" s="22" t="s">
        <v>379</v>
      </c>
    </row>
    <row r="1340" spans="1:24" ht="18.75" customHeight="1">
      <c r="A1340" s="175">
        <v>43437</v>
      </c>
      <c r="B1340" s="50">
        <v>156.83150000000001</v>
      </c>
      <c r="C1340" s="50">
        <v>212.74940000000001</v>
      </c>
      <c r="D1340" s="50"/>
      <c r="E1340" s="50">
        <v>16.440000000000001</v>
      </c>
      <c r="F1340" s="51">
        <v>2.332E-2</v>
      </c>
      <c r="G1340" s="51">
        <v>2.8211E-2</v>
      </c>
      <c r="H1340" s="51">
        <v>2.8274000000000001E-2</v>
      </c>
      <c r="I1340" s="51">
        <v>2.8174999999999999E-2</v>
      </c>
      <c r="J1340" s="51">
        <v>2.9697000000000001E-2</v>
      </c>
      <c r="K1340" s="51">
        <v>2.8849E-2</v>
      </c>
      <c r="L1340" s="51">
        <v>3.2535000000000001E-2</v>
      </c>
      <c r="M1340" s="51">
        <v>2.8274000000000001E-2</v>
      </c>
      <c r="N1340" s="51">
        <v>2.972E-2</v>
      </c>
      <c r="O1340" s="52">
        <v>128.9248</v>
      </c>
      <c r="P1340" s="50">
        <v>1320</v>
      </c>
      <c r="Q1340" s="52">
        <v>2727.99</v>
      </c>
      <c r="R1340" s="50">
        <v>6172.6</v>
      </c>
      <c r="S1340" s="30">
        <v>96.778000000000006</v>
      </c>
      <c r="T1340" s="50">
        <v>6.9424999999999999</v>
      </c>
      <c r="U1340" s="50">
        <v>6.9358000000000004</v>
      </c>
      <c r="V1340" s="50" t="s">
        <v>379</v>
      </c>
      <c r="W1340" s="22" t="s">
        <v>379</v>
      </c>
      <c r="X1340" s="22" t="s">
        <v>379</v>
      </c>
    </row>
    <row r="1341" spans="1:24" ht="18.75" customHeight="1">
      <c r="A1341" s="175">
        <v>43434</v>
      </c>
      <c r="B1341" s="50">
        <v>156.65260000000001</v>
      </c>
      <c r="C1341" s="50">
        <v>211.9605</v>
      </c>
      <c r="D1341" s="50"/>
      <c r="E1341" s="50">
        <v>18.07</v>
      </c>
      <c r="F1341" s="51">
        <v>2.3424E-2</v>
      </c>
      <c r="G1341" s="51">
        <v>2.7865000000000001E-2</v>
      </c>
      <c r="H1341" s="51">
        <v>2.7997000000000001E-2</v>
      </c>
      <c r="I1341" s="51">
        <v>2.8125000000000001E-2</v>
      </c>
      <c r="J1341" s="51">
        <v>2.9878999999999999E-2</v>
      </c>
      <c r="K1341" s="51">
        <v>2.8972999999999999E-2</v>
      </c>
      <c r="L1341" s="51">
        <v>3.2899999999999999E-2</v>
      </c>
      <c r="M1341" s="51">
        <v>2.7997000000000001E-2</v>
      </c>
      <c r="N1341" s="51">
        <v>2.9590000000000002E-2</v>
      </c>
      <c r="O1341" s="52">
        <v>128.85290000000001</v>
      </c>
      <c r="P1341" s="50">
        <v>1320</v>
      </c>
      <c r="Q1341" s="52">
        <v>2727.99</v>
      </c>
      <c r="R1341" s="50">
        <v>6172.6</v>
      </c>
      <c r="S1341" s="30">
        <v>96.786000000000001</v>
      </c>
      <c r="T1341" s="50">
        <v>6.9539</v>
      </c>
      <c r="U1341" s="50">
        <v>6.9405000000000001</v>
      </c>
      <c r="V1341" s="50" t="s">
        <v>379</v>
      </c>
      <c r="W1341" s="22" t="s">
        <v>379</v>
      </c>
      <c r="X1341" s="22" t="s">
        <v>379</v>
      </c>
    </row>
    <row r="1342" spans="1:24" ht="18.75" customHeight="1">
      <c r="A1342" s="175">
        <v>43433</v>
      </c>
      <c r="B1342" s="50">
        <v>156.56030000000001</v>
      </c>
      <c r="C1342" s="50">
        <v>211.97319999999999</v>
      </c>
      <c r="D1342" s="50"/>
      <c r="E1342" s="50">
        <v>18.79</v>
      </c>
      <c r="F1342" s="51">
        <v>2.3531E-2</v>
      </c>
      <c r="G1342" s="51">
        <v>2.8086E-2</v>
      </c>
      <c r="H1342" s="51">
        <v>2.8275999999999999E-2</v>
      </c>
      <c r="I1342" s="51">
        <v>2.8462999999999999E-2</v>
      </c>
      <c r="J1342" s="51">
        <v>3.0297999999999999E-2</v>
      </c>
      <c r="K1342" s="51">
        <v>2.9420999999999999E-2</v>
      </c>
      <c r="L1342" s="51">
        <v>3.3244999999999997E-2</v>
      </c>
      <c r="M1342" s="51">
        <v>2.8275999999999999E-2</v>
      </c>
      <c r="N1342" s="51">
        <v>2.981E-2</v>
      </c>
      <c r="O1342" s="52">
        <v>128.81950000000001</v>
      </c>
      <c r="P1342" s="50">
        <v>1320</v>
      </c>
      <c r="Q1342" s="52">
        <v>2727.99</v>
      </c>
      <c r="R1342" s="50">
        <v>6172.6</v>
      </c>
      <c r="S1342" s="30">
        <v>97.369</v>
      </c>
      <c r="T1342" s="50">
        <v>6.9515000000000002</v>
      </c>
      <c r="U1342" s="50">
        <v>6.9519000000000002</v>
      </c>
      <c r="V1342" s="50" t="s">
        <v>379</v>
      </c>
      <c r="W1342" s="22" t="s">
        <v>379</v>
      </c>
      <c r="X1342" s="22" t="s">
        <v>379</v>
      </c>
    </row>
    <row r="1343" spans="1:24" ht="18.75" customHeight="1">
      <c r="A1343" s="175">
        <v>43432</v>
      </c>
      <c r="B1343" s="50">
        <v>156.5256</v>
      </c>
      <c r="C1343" s="50">
        <v>211.922</v>
      </c>
      <c r="D1343" s="50"/>
      <c r="E1343" s="50">
        <v>18.489999999999998</v>
      </c>
      <c r="F1343" s="51">
        <v>2.3789000000000001E-2</v>
      </c>
      <c r="G1343" s="51">
        <v>2.8086E-2</v>
      </c>
      <c r="H1343" s="51">
        <v>2.8414999999999999E-2</v>
      </c>
      <c r="I1343" s="51">
        <v>2.8649000000000001E-2</v>
      </c>
      <c r="J1343" s="51">
        <v>3.0589999999999999E-2</v>
      </c>
      <c r="K1343" s="51">
        <v>2.9595E-2</v>
      </c>
      <c r="L1343" s="51">
        <v>3.3459000000000003E-2</v>
      </c>
      <c r="M1343" s="51">
        <v>2.8414999999999999E-2</v>
      </c>
      <c r="N1343" s="51">
        <v>3.0169999999999999E-2</v>
      </c>
      <c r="O1343" s="52">
        <v>128.7912</v>
      </c>
      <c r="P1343" s="50">
        <v>1320</v>
      </c>
      <c r="Q1343" s="52">
        <v>2727.99</v>
      </c>
      <c r="R1343" s="50">
        <v>6172.6</v>
      </c>
      <c r="S1343" s="30">
        <v>97.073999999999998</v>
      </c>
      <c r="T1343" s="50">
        <v>6.9408000000000003</v>
      </c>
      <c r="U1343" s="50">
        <v>6.9503000000000004</v>
      </c>
      <c r="V1343" s="50" t="s">
        <v>379</v>
      </c>
      <c r="W1343" s="22" t="s">
        <v>379</v>
      </c>
      <c r="X1343" s="22" t="s">
        <v>379</v>
      </c>
    </row>
    <row r="1344" spans="1:24" ht="18.75" customHeight="1">
      <c r="A1344" s="175">
        <v>43431</v>
      </c>
      <c r="B1344" s="50">
        <v>156.43860000000001</v>
      </c>
      <c r="C1344" s="50">
        <v>211.29040000000001</v>
      </c>
      <c r="D1344" s="50"/>
      <c r="E1344" s="50">
        <v>19.02</v>
      </c>
      <c r="F1344" s="51">
        <v>2.3893000000000001E-2</v>
      </c>
      <c r="G1344" s="51">
        <v>2.8329E-2</v>
      </c>
      <c r="H1344" s="51">
        <v>2.8608999999999999E-2</v>
      </c>
      <c r="I1344" s="51">
        <v>2.8901E-2</v>
      </c>
      <c r="J1344" s="51">
        <v>3.0571999999999998E-2</v>
      </c>
      <c r="K1344" s="51">
        <v>2.9721000000000001E-2</v>
      </c>
      <c r="L1344" s="51">
        <v>3.3187000000000001E-2</v>
      </c>
      <c r="M1344" s="51">
        <v>2.8608999999999999E-2</v>
      </c>
      <c r="N1344" s="51">
        <v>3.0210000000000001E-2</v>
      </c>
      <c r="O1344" s="52">
        <v>128.76900000000001</v>
      </c>
      <c r="P1344" s="50">
        <v>1320</v>
      </c>
      <c r="Q1344" s="52">
        <v>2727.99</v>
      </c>
      <c r="R1344" s="50">
        <v>6172.6</v>
      </c>
      <c r="S1344" s="30">
        <v>96.915999999999997</v>
      </c>
      <c r="T1344" s="50">
        <v>6.9485000000000001</v>
      </c>
      <c r="U1344" s="50">
        <v>6.9448999999999996</v>
      </c>
      <c r="V1344" s="50" t="s">
        <v>379</v>
      </c>
      <c r="W1344" s="22" t="s">
        <v>379</v>
      </c>
      <c r="X1344" s="22" t="s">
        <v>379</v>
      </c>
    </row>
    <row r="1345" spans="1:24" ht="18.75" customHeight="1">
      <c r="A1345" s="175">
        <v>43430</v>
      </c>
      <c r="B1345" s="50">
        <v>156.3665</v>
      </c>
      <c r="C1345" s="50">
        <v>210.8338</v>
      </c>
      <c r="D1345" s="50"/>
      <c r="E1345" s="50">
        <v>18.899999999999999</v>
      </c>
      <c r="F1345" s="51">
        <v>2.3935000000000001E-2</v>
      </c>
      <c r="G1345" s="51">
        <v>2.8302000000000001E-2</v>
      </c>
      <c r="H1345" s="51">
        <v>2.8554E-2</v>
      </c>
      <c r="I1345" s="51">
        <v>2.8850000000000001E-2</v>
      </c>
      <c r="J1345" s="51">
        <v>3.0535E-2</v>
      </c>
      <c r="K1345" s="51">
        <v>2.9670999999999999E-2</v>
      </c>
      <c r="L1345" s="51">
        <v>3.3112999999999997E-2</v>
      </c>
      <c r="M1345" s="51">
        <v>2.8554E-2</v>
      </c>
      <c r="N1345" s="51">
        <v>3.0179999999999998E-2</v>
      </c>
      <c r="O1345" s="52">
        <v>128.73410000000001</v>
      </c>
      <c r="P1345" s="50">
        <v>1320</v>
      </c>
      <c r="Q1345" s="52">
        <v>2727.99</v>
      </c>
      <c r="R1345" s="50">
        <v>6172.6</v>
      </c>
      <c r="S1345" s="30">
        <v>96.712000000000003</v>
      </c>
      <c r="T1345" s="50">
        <v>6.9320000000000004</v>
      </c>
      <c r="U1345" s="50">
        <v>6.9273999999999996</v>
      </c>
      <c r="V1345" s="50" t="s">
        <v>379</v>
      </c>
      <c r="W1345" s="22" t="s">
        <v>379</v>
      </c>
      <c r="X1345" s="22" t="s">
        <v>379</v>
      </c>
    </row>
    <row r="1346" spans="1:24" ht="18.75" customHeight="1">
      <c r="A1346" s="175">
        <v>43427</v>
      </c>
      <c r="B1346" s="50">
        <v>156.446</v>
      </c>
      <c r="C1346" s="50">
        <v>210.6925</v>
      </c>
      <c r="D1346" s="50"/>
      <c r="E1346" s="50">
        <v>21.52</v>
      </c>
      <c r="F1346" s="51">
        <v>2.3962000000000001E-2</v>
      </c>
      <c r="G1346" s="51">
        <v>2.8094000000000001E-2</v>
      </c>
      <c r="H1346" s="51">
        <v>2.8361000000000001E-2</v>
      </c>
      <c r="I1346" s="51">
        <v>2.8662E-2</v>
      </c>
      <c r="J1346" s="51">
        <v>3.039E-2</v>
      </c>
      <c r="K1346" s="51">
        <v>2.9496000000000001E-2</v>
      </c>
      <c r="L1346" s="51">
        <v>3.3015000000000003E-2</v>
      </c>
      <c r="M1346" s="51">
        <v>2.8361000000000001E-2</v>
      </c>
      <c r="N1346" s="51">
        <v>2.9839999999999998E-2</v>
      </c>
      <c r="O1346" s="52">
        <v>128.7079</v>
      </c>
      <c r="P1346" s="50">
        <v>1320</v>
      </c>
      <c r="Q1346" s="52">
        <v>2727.99</v>
      </c>
      <c r="R1346" s="50">
        <v>6172.6</v>
      </c>
      <c r="S1346" s="30">
        <v>96.712000000000003</v>
      </c>
      <c r="T1346" s="50">
        <v>6.9269999999999996</v>
      </c>
      <c r="U1346" s="50">
        <v>6.9245999999999999</v>
      </c>
      <c r="V1346" s="50" t="s">
        <v>379</v>
      </c>
      <c r="W1346" s="22" t="s">
        <v>379</v>
      </c>
      <c r="X1346" s="22" t="s">
        <v>379</v>
      </c>
    </row>
    <row r="1347" spans="1:24" ht="18.75" customHeight="1">
      <c r="A1347" s="175">
        <v>43426</v>
      </c>
      <c r="B1347" s="50">
        <v>156.41560000000001</v>
      </c>
      <c r="C1347" s="50">
        <v>210.42189999999999</v>
      </c>
      <c r="D1347" s="50"/>
      <c r="E1347" s="50">
        <v>20.8</v>
      </c>
      <c r="F1347" s="51">
        <v>2.3966999999999999E-2</v>
      </c>
      <c r="G1347" s="51">
        <v>2.8139000000000001E-2</v>
      </c>
      <c r="H1347" s="51">
        <v>2.8500999999999999E-2</v>
      </c>
      <c r="I1347" s="51">
        <v>2.8901E-2</v>
      </c>
      <c r="J1347" s="51">
        <v>3.0627000000000001E-2</v>
      </c>
      <c r="K1347" s="51">
        <v>2.9772E-2</v>
      </c>
      <c r="L1347" s="51">
        <v>3.3162999999999998E-2</v>
      </c>
      <c r="M1347" s="51">
        <v>2.8500999999999999E-2</v>
      </c>
      <c r="N1347" s="51">
        <v>3.0099999999999998E-2</v>
      </c>
      <c r="O1347" s="52">
        <v>128.68709999999999</v>
      </c>
      <c r="P1347" s="50">
        <v>1320</v>
      </c>
      <c r="Q1347" s="52">
        <v>2727.99</v>
      </c>
      <c r="R1347" s="50">
        <v>6172.6</v>
      </c>
      <c r="S1347" s="30">
        <v>96.835999999999999</v>
      </c>
      <c r="T1347" s="50">
        <v>6.9452999999999996</v>
      </c>
      <c r="U1347" s="50">
        <v>6.9451000000000001</v>
      </c>
      <c r="V1347" s="50" t="s">
        <v>379</v>
      </c>
      <c r="W1347" s="22" t="s">
        <v>379</v>
      </c>
      <c r="X1347" s="22" t="s">
        <v>379</v>
      </c>
    </row>
    <row r="1348" spans="1:24" ht="18.75" customHeight="1">
      <c r="A1348" s="175">
        <v>43425</v>
      </c>
      <c r="B1348" s="50">
        <v>156.41560000000001</v>
      </c>
      <c r="C1348" s="50">
        <v>210.42189999999999</v>
      </c>
      <c r="D1348" s="50"/>
      <c r="E1348" s="50">
        <v>20.8</v>
      </c>
      <c r="F1348" s="51">
        <v>2.3966999999999999E-2</v>
      </c>
      <c r="G1348" s="51">
        <v>2.8139000000000001E-2</v>
      </c>
      <c r="H1348" s="51">
        <v>2.8500999999999999E-2</v>
      </c>
      <c r="I1348" s="51">
        <v>2.8901E-2</v>
      </c>
      <c r="J1348" s="51">
        <v>3.0627000000000001E-2</v>
      </c>
      <c r="K1348" s="51">
        <v>2.9772E-2</v>
      </c>
      <c r="L1348" s="51">
        <v>3.3162999999999998E-2</v>
      </c>
      <c r="M1348" s="51">
        <v>2.8500999999999999E-2</v>
      </c>
      <c r="N1348" s="51">
        <v>3.0300000000000001E-2</v>
      </c>
      <c r="O1348" s="52">
        <v>128.6721</v>
      </c>
      <c r="P1348" s="50">
        <v>1320</v>
      </c>
      <c r="Q1348" s="52">
        <v>2727.99</v>
      </c>
      <c r="R1348" s="50">
        <v>6172.6</v>
      </c>
      <c r="S1348" s="30">
        <v>96.192999999999998</v>
      </c>
      <c r="T1348" s="50">
        <v>6.9420000000000002</v>
      </c>
      <c r="U1348" s="50">
        <v>6.9337999999999997</v>
      </c>
      <c r="V1348" s="50" t="s">
        <v>379</v>
      </c>
      <c r="W1348" s="22" t="s">
        <v>379</v>
      </c>
      <c r="X1348" s="22" t="s">
        <v>379</v>
      </c>
    </row>
    <row r="1349" spans="1:24" ht="18.75" customHeight="1">
      <c r="A1349" s="175">
        <v>43424</v>
      </c>
      <c r="B1349" s="50">
        <v>156.51900000000001</v>
      </c>
      <c r="C1349" s="50">
        <v>210.7586</v>
      </c>
      <c r="D1349" s="50"/>
      <c r="E1349" s="50">
        <v>22.48</v>
      </c>
      <c r="F1349" s="51">
        <v>2.3791E-2</v>
      </c>
      <c r="G1349" s="51">
        <v>2.8036999999999999E-2</v>
      </c>
      <c r="H1349" s="51">
        <v>2.8473999999999999E-2</v>
      </c>
      <c r="I1349" s="51">
        <v>2.8867E-2</v>
      </c>
      <c r="J1349" s="51">
        <v>3.0627999999999999E-2</v>
      </c>
      <c r="K1349" s="51">
        <v>2.9746999999999999E-2</v>
      </c>
      <c r="L1349" s="51">
        <v>3.3147000000000003E-2</v>
      </c>
      <c r="M1349" s="51">
        <v>2.8473999999999999E-2</v>
      </c>
      <c r="N1349" s="51">
        <v>3.049E-2</v>
      </c>
      <c r="O1349" s="52">
        <v>128.61930000000001</v>
      </c>
      <c r="P1349" s="50">
        <v>1320</v>
      </c>
      <c r="Q1349" s="52">
        <v>2727.99</v>
      </c>
      <c r="R1349" s="50">
        <v>6172.6</v>
      </c>
      <c r="S1349" s="30">
        <v>96.465000000000003</v>
      </c>
      <c r="T1349" s="50">
        <v>6.9379999999999997</v>
      </c>
      <c r="U1349" s="50">
        <v>6.9206000000000003</v>
      </c>
      <c r="V1349" s="50" t="s">
        <v>379</v>
      </c>
      <c r="W1349" s="22" t="s">
        <v>379</v>
      </c>
      <c r="X1349" s="22" t="s">
        <v>379</v>
      </c>
    </row>
    <row r="1350" spans="1:24" ht="18.75" customHeight="1">
      <c r="A1350" s="175">
        <v>43423</v>
      </c>
      <c r="B1350" s="50">
        <v>156.6816</v>
      </c>
      <c r="C1350" s="50">
        <v>210.959</v>
      </c>
      <c r="D1350" s="50"/>
      <c r="E1350" s="50">
        <v>20.100000000000001</v>
      </c>
      <c r="F1350" s="51">
        <v>2.3473999999999998E-2</v>
      </c>
      <c r="G1350" s="51">
        <v>2.7893000000000001E-2</v>
      </c>
      <c r="H1350" s="51">
        <v>2.8309999999999998E-2</v>
      </c>
      <c r="I1350" s="51">
        <v>2.8697E-2</v>
      </c>
      <c r="J1350" s="51">
        <v>3.0627999999999999E-2</v>
      </c>
      <c r="K1350" s="51">
        <v>2.9697000000000001E-2</v>
      </c>
      <c r="L1350" s="51">
        <v>3.3211999999999998E-2</v>
      </c>
      <c r="M1350" s="51">
        <v>2.8309999999999998E-2</v>
      </c>
      <c r="N1350" s="51">
        <v>3.032E-2</v>
      </c>
      <c r="O1350" s="52">
        <v>128.61269999999999</v>
      </c>
      <c r="P1350" s="50">
        <v>1320</v>
      </c>
      <c r="Q1350" s="52">
        <v>2727.99</v>
      </c>
      <c r="R1350" s="50">
        <v>6172.6</v>
      </c>
      <c r="S1350" s="30">
        <v>96.927000000000007</v>
      </c>
      <c r="T1350" s="50">
        <v>6.9391999999999996</v>
      </c>
      <c r="U1350" s="50">
        <v>6.9272</v>
      </c>
      <c r="V1350" s="50" t="s">
        <v>379</v>
      </c>
      <c r="W1350" s="22" t="s">
        <v>379</v>
      </c>
      <c r="X1350" s="22" t="s">
        <v>379</v>
      </c>
    </row>
    <row r="1351" spans="1:24" ht="18.75" customHeight="1">
      <c r="A1351" s="175">
        <v>43420</v>
      </c>
      <c r="B1351" s="50">
        <v>156.59020000000001</v>
      </c>
      <c r="C1351" s="50">
        <v>211.334</v>
      </c>
      <c r="D1351" s="50"/>
      <c r="E1351" s="50">
        <v>18.14</v>
      </c>
      <c r="F1351" s="51">
        <v>2.3424E-2</v>
      </c>
      <c r="G1351" s="51">
        <v>2.7997999999999999E-2</v>
      </c>
      <c r="H1351" s="51">
        <v>2.8420000000000001E-2</v>
      </c>
      <c r="I1351" s="51">
        <v>2.8781999999999999E-2</v>
      </c>
      <c r="J1351" s="51">
        <v>3.0627999999999999E-2</v>
      </c>
      <c r="K1351" s="51">
        <v>2.9697999999999999E-2</v>
      </c>
      <c r="L1351" s="51">
        <v>3.3162999999999998E-2</v>
      </c>
      <c r="M1351" s="51">
        <v>2.8420000000000001E-2</v>
      </c>
      <c r="N1351" s="51">
        <v>2.989E-2</v>
      </c>
      <c r="O1351" s="52">
        <v>128.5874</v>
      </c>
      <c r="P1351" s="50">
        <v>1320</v>
      </c>
      <c r="Q1351" s="52">
        <v>2727.99</v>
      </c>
      <c r="R1351" s="50">
        <v>6172.6</v>
      </c>
      <c r="S1351" s="30">
        <v>96.802999999999997</v>
      </c>
      <c r="T1351" s="50">
        <v>6.9504999999999999</v>
      </c>
      <c r="U1351" s="50">
        <v>6.9438000000000004</v>
      </c>
      <c r="V1351" s="50" t="s">
        <v>379</v>
      </c>
      <c r="W1351" s="22" t="s">
        <v>379</v>
      </c>
      <c r="X1351" s="22" t="s">
        <v>379</v>
      </c>
    </row>
    <row r="1352" spans="1:24" ht="18.75" customHeight="1">
      <c r="A1352" s="175">
        <v>43419</v>
      </c>
      <c r="B1352" s="50">
        <v>156.31909999999999</v>
      </c>
      <c r="C1352" s="50">
        <v>211.38409999999999</v>
      </c>
      <c r="D1352" s="50"/>
      <c r="E1352" s="50">
        <v>19.98</v>
      </c>
      <c r="F1352" s="51">
        <v>2.3557000000000002E-2</v>
      </c>
      <c r="G1352" s="51">
        <v>2.8538999999999998E-2</v>
      </c>
      <c r="H1352" s="51">
        <v>2.9051E-2</v>
      </c>
      <c r="I1352" s="51">
        <v>2.9378999999999999E-2</v>
      </c>
      <c r="J1352" s="51">
        <v>3.1102999999999999E-2</v>
      </c>
      <c r="K1352" s="51">
        <v>3.0224000000000001E-2</v>
      </c>
      <c r="L1352" s="51">
        <v>3.3591999999999997E-2</v>
      </c>
      <c r="M1352" s="51">
        <v>2.9051E-2</v>
      </c>
      <c r="N1352" s="51">
        <v>3.0200000000000001E-2</v>
      </c>
      <c r="O1352" s="52">
        <v>128.53299999999999</v>
      </c>
      <c r="P1352" s="50">
        <v>1320</v>
      </c>
      <c r="Q1352" s="52">
        <v>2727.99</v>
      </c>
      <c r="R1352" s="50">
        <v>6172.6</v>
      </c>
      <c r="S1352" s="30">
        <v>97.302999999999997</v>
      </c>
      <c r="T1352" s="50">
        <v>6.9560000000000004</v>
      </c>
      <c r="U1352" s="50">
        <v>6.9466000000000001</v>
      </c>
      <c r="V1352" s="50" t="s">
        <v>379</v>
      </c>
      <c r="W1352" s="22" t="s">
        <v>379</v>
      </c>
      <c r="X1352" s="22" t="s">
        <v>379</v>
      </c>
    </row>
    <row r="1353" spans="1:24" ht="18.75" customHeight="1">
      <c r="A1353" s="175">
        <v>43418</v>
      </c>
      <c r="B1353" s="50">
        <v>156.34630000000001</v>
      </c>
      <c r="C1353" s="50">
        <v>211.59460000000001</v>
      </c>
      <c r="D1353" s="50"/>
      <c r="E1353" s="50">
        <v>21.25</v>
      </c>
      <c r="F1353" s="51">
        <v>2.3712E-2</v>
      </c>
      <c r="G1353" s="51">
        <v>2.8663000000000001E-2</v>
      </c>
      <c r="H1353" s="51">
        <v>2.9215999999999999E-2</v>
      </c>
      <c r="I1353" s="51">
        <v>2.9567E-2</v>
      </c>
      <c r="J1353" s="51">
        <v>3.125E-2</v>
      </c>
      <c r="K1353" s="51">
        <v>3.04E-2</v>
      </c>
      <c r="L1353" s="51">
        <v>3.3667000000000002E-2</v>
      </c>
      <c r="M1353" s="51">
        <v>2.9215999999999999E-2</v>
      </c>
      <c r="N1353" s="51">
        <v>3.0110000000000001E-2</v>
      </c>
      <c r="O1353" s="52">
        <v>128.51990000000001</v>
      </c>
      <c r="P1353" s="50">
        <v>1320</v>
      </c>
      <c r="Q1353" s="52">
        <v>2727.99</v>
      </c>
      <c r="R1353" s="50">
        <v>6172.6</v>
      </c>
      <c r="S1353" s="30">
        <v>97.542000000000002</v>
      </c>
      <c r="T1353" s="50">
        <v>6.9635999999999996</v>
      </c>
      <c r="U1353" s="50">
        <v>6.9642999999999997</v>
      </c>
      <c r="V1353" s="50" t="s">
        <v>379</v>
      </c>
      <c r="W1353" s="22" t="s">
        <v>379</v>
      </c>
      <c r="X1353" s="22" t="s">
        <v>379</v>
      </c>
    </row>
    <row r="1354" spans="1:24" ht="18.75" customHeight="1">
      <c r="A1354" s="175">
        <v>43417</v>
      </c>
      <c r="B1354" s="50">
        <v>156.2073</v>
      </c>
      <c r="C1354" s="50">
        <v>211.9572</v>
      </c>
      <c r="D1354" s="50"/>
      <c r="E1354" s="50">
        <v>20.02</v>
      </c>
      <c r="F1354" s="51">
        <v>2.3369999999999998E-2</v>
      </c>
      <c r="G1354" s="51">
        <v>2.8910999999999999E-2</v>
      </c>
      <c r="H1354" s="51">
        <v>2.9489999999999999E-2</v>
      </c>
      <c r="I1354" s="51">
        <v>2.9839999999999998E-2</v>
      </c>
      <c r="J1354" s="51">
        <v>3.1397000000000001E-2</v>
      </c>
      <c r="K1354" s="51">
        <v>3.0626E-2</v>
      </c>
      <c r="L1354" s="51">
        <v>3.3591999999999997E-2</v>
      </c>
      <c r="M1354" s="51">
        <v>2.9489999999999999E-2</v>
      </c>
      <c r="N1354" s="51">
        <v>3.056E-2</v>
      </c>
      <c r="O1354" s="52">
        <v>128.48480000000001</v>
      </c>
      <c r="P1354" s="50">
        <v>1320</v>
      </c>
      <c r="Q1354" s="52">
        <v>2727.99</v>
      </c>
      <c r="R1354" s="50">
        <v>6172.6</v>
      </c>
      <c r="S1354" s="30">
        <v>96.905000000000001</v>
      </c>
      <c r="T1354" s="50">
        <v>6.9566999999999997</v>
      </c>
      <c r="U1354" s="50">
        <v>6.9480000000000004</v>
      </c>
      <c r="V1354" s="50" t="s">
        <v>379</v>
      </c>
      <c r="W1354" s="22" t="s">
        <v>379</v>
      </c>
      <c r="X1354" s="22" t="s">
        <v>379</v>
      </c>
    </row>
    <row r="1355" spans="1:24" ht="18.75" customHeight="1">
      <c r="A1355" s="175">
        <v>43416</v>
      </c>
      <c r="B1355" s="50">
        <v>155.93350000000001</v>
      </c>
      <c r="C1355" s="50">
        <v>212.31309999999999</v>
      </c>
      <c r="D1355" s="50"/>
      <c r="E1355" s="50">
        <v>20.45</v>
      </c>
      <c r="F1355" s="51">
        <v>2.3448E-2</v>
      </c>
      <c r="G1355" s="51">
        <v>2.9241E-2</v>
      </c>
      <c r="H1355" s="51">
        <v>2.9929000000000001E-2</v>
      </c>
      <c r="I1355" s="51">
        <v>3.0353000000000002E-2</v>
      </c>
      <c r="J1355" s="51">
        <v>3.1819E-2</v>
      </c>
      <c r="K1355" s="51">
        <v>3.1130000000000001E-2</v>
      </c>
      <c r="L1355" s="51">
        <v>3.3841999999999997E-2</v>
      </c>
      <c r="M1355" s="51">
        <v>2.9929000000000001E-2</v>
      </c>
      <c r="N1355" s="51">
        <v>3.1140000000000001E-2</v>
      </c>
      <c r="O1355" s="52">
        <v>128.4539</v>
      </c>
      <c r="P1355" s="50">
        <v>1320</v>
      </c>
      <c r="Q1355" s="52">
        <v>2727.99</v>
      </c>
      <c r="R1355" s="50">
        <v>6172.6</v>
      </c>
      <c r="S1355" s="30">
        <v>96.724000000000004</v>
      </c>
      <c r="T1355" s="50">
        <v>6.9344999999999999</v>
      </c>
      <c r="U1355" s="50">
        <v>6.9410999999999996</v>
      </c>
      <c r="V1355" s="50" t="s">
        <v>379</v>
      </c>
      <c r="W1355" s="22" t="s">
        <v>379</v>
      </c>
      <c r="X1355" s="22" t="s">
        <v>379</v>
      </c>
    </row>
    <row r="1356" spans="1:24" ht="18.75" customHeight="1">
      <c r="A1356" s="175">
        <v>43413</v>
      </c>
      <c r="B1356" s="50">
        <v>155.93350000000001</v>
      </c>
      <c r="C1356" s="50">
        <v>212.31309999999999</v>
      </c>
      <c r="D1356" s="50"/>
      <c r="E1356" s="50">
        <v>17.36</v>
      </c>
      <c r="F1356" s="51">
        <v>2.3448E-2</v>
      </c>
      <c r="G1356" s="51">
        <v>2.9241E-2</v>
      </c>
      <c r="H1356" s="51">
        <v>2.9929000000000001E-2</v>
      </c>
      <c r="I1356" s="51">
        <v>3.0353000000000002E-2</v>
      </c>
      <c r="J1356" s="51">
        <v>3.1819E-2</v>
      </c>
      <c r="K1356" s="51">
        <v>3.1130000000000001E-2</v>
      </c>
      <c r="L1356" s="51">
        <v>3.3841999999999997E-2</v>
      </c>
      <c r="M1356" s="51">
        <v>2.9929000000000001E-2</v>
      </c>
      <c r="N1356" s="51">
        <v>3.1009999999999999E-2</v>
      </c>
      <c r="O1356" s="52">
        <v>128.4264</v>
      </c>
      <c r="P1356" s="50">
        <v>1320</v>
      </c>
      <c r="Q1356" s="52">
        <v>2727.99</v>
      </c>
      <c r="R1356" s="50">
        <v>6172.6</v>
      </c>
      <c r="S1356" s="30">
        <v>95.997</v>
      </c>
      <c r="T1356" s="50">
        <v>6.92</v>
      </c>
      <c r="U1356" s="50">
        <v>6.9180000000000001</v>
      </c>
      <c r="V1356" s="50" t="s">
        <v>379</v>
      </c>
      <c r="W1356" s="22" t="s">
        <v>379</v>
      </c>
      <c r="X1356" s="22" t="s">
        <v>379</v>
      </c>
    </row>
    <row r="1357" spans="1:24" ht="18.75" customHeight="1">
      <c r="A1357" s="175">
        <v>43412</v>
      </c>
      <c r="B1357" s="50">
        <v>155.69149999999999</v>
      </c>
      <c r="C1357" s="50">
        <v>212.40389999999999</v>
      </c>
      <c r="D1357" s="50"/>
      <c r="E1357" s="50">
        <v>16.72</v>
      </c>
      <c r="F1357" s="51">
        <v>2.3480000000000001E-2</v>
      </c>
      <c r="G1357" s="51">
        <v>2.9649999999999999E-2</v>
      </c>
      <c r="H1357" s="51">
        <v>3.0424E-2</v>
      </c>
      <c r="I1357" s="51">
        <v>3.0915999999999999E-2</v>
      </c>
      <c r="J1357" s="51">
        <v>3.2372999999999999E-2</v>
      </c>
      <c r="K1357" s="51">
        <v>3.1683999999999997E-2</v>
      </c>
      <c r="L1357" s="51">
        <v>3.4336999999999999E-2</v>
      </c>
      <c r="M1357" s="51">
        <v>3.0424E-2</v>
      </c>
      <c r="N1357" s="51">
        <v>3.109E-2</v>
      </c>
      <c r="O1357" s="52">
        <v>128.40299999999999</v>
      </c>
      <c r="P1357" s="50">
        <v>1320</v>
      </c>
      <c r="Q1357" s="52">
        <v>2727.99</v>
      </c>
      <c r="R1357" s="50">
        <v>6172.6</v>
      </c>
      <c r="S1357" s="30">
        <v>96.316999999999993</v>
      </c>
      <c r="T1357" s="50">
        <v>6.9194000000000004</v>
      </c>
      <c r="U1357" s="50">
        <v>6.9238999999999997</v>
      </c>
      <c r="V1357" s="50" t="s">
        <v>379</v>
      </c>
      <c r="W1357" s="22" t="s">
        <v>379</v>
      </c>
      <c r="X1357" s="22" t="s">
        <v>379</v>
      </c>
    </row>
    <row r="1358" spans="1:24" ht="18.75" customHeight="1">
      <c r="A1358" s="175">
        <v>43411</v>
      </c>
      <c r="B1358" s="50">
        <v>155.75489999999999</v>
      </c>
      <c r="C1358" s="50">
        <v>211.76669999999999</v>
      </c>
      <c r="D1358" s="50"/>
      <c r="E1358" s="50">
        <v>16.36</v>
      </c>
      <c r="F1358" s="51">
        <v>2.3532999999999998E-2</v>
      </c>
      <c r="G1358" s="51">
        <v>2.9567E-2</v>
      </c>
      <c r="H1358" s="51">
        <v>3.0369E-2</v>
      </c>
      <c r="I1358" s="51">
        <v>3.0794999999999999E-2</v>
      </c>
      <c r="J1358" s="51">
        <v>3.2355000000000002E-2</v>
      </c>
      <c r="K1358" s="51">
        <v>3.1607000000000003E-2</v>
      </c>
      <c r="L1358" s="51">
        <v>3.4416000000000002E-2</v>
      </c>
      <c r="M1358" s="51">
        <v>3.0369E-2</v>
      </c>
      <c r="N1358" s="51">
        <v>3.1390000000000001E-2</v>
      </c>
      <c r="O1358" s="52">
        <v>128.39490000000001</v>
      </c>
      <c r="P1358" s="50">
        <v>1320</v>
      </c>
      <c r="Q1358" s="52">
        <v>2727.99</v>
      </c>
      <c r="R1358" s="50">
        <v>6172.6</v>
      </c>
      <c r="S1358" s="30">
        <v>96.278999999999996</v>
      </c>
      <c r="T1358" s="50">
        <v>6.9257</v>
      </c>
      <c r="U1358" s="50">
        <v>6.9127999999999998</v>
      </c>
      <c r="V1358" s="50" t="s">
        <v>379</v>
      </c>
      <c r="W1358" s="22" t="s">
        <v>379</v>
      </c>
      <c r="X1358" s="22" t="s">
        <v>379</v>
      </c>
    </row>
    <row r="1359" spans="1:24" ht="18.75" customHeight="1">
      <c r="A1359" s="175">
        <v>43410</v>
      </c>
      <c r="B1359" s="50">
        <v>155.7475</v>
      </c>
      <c r="C1359" s="50">
        <v>211.57769999999999</v>
      </c>
      <c r="D1359" s="50"/>
      <c r="E1359" s="50">
        <v>19.91</v>
      </c>
      <c r="F1359" s="51">
        <v>2.3380000000000001E-2</v>
      </c>
      <c r="G1359" s="51">
        <v>2.9278999999999999E-2</v>
      </c>
      <c r="H1359" s="51">
        <v>3.0067E-2</v>
      </c>
      <c r="I1359" s="51">
        <v>3.0554000000000001E-2</v>
      </c>
      <c r="J1359" s="51">
        <v>3.2275999999999999E-2</v>
      </c>
      <c r="K1359" s="51">
        <v>3.1454999999999997E-2</v>
      </c>
      <c r="L1359" s="51">
        <v>3.4432999999999998E-2</v>
      </c>
      <c r="M1359" s="51">
        <v>3.0067E-2</v>
      </c>
      <c r="N1359" s="51">
        <v>3.2050000000000002E-2</v>
      </c>
      <c r="O1359" s="52">
        <v>128.38560000000001</v>
      </c>
      <c r="P1359" s="50">
        <v>1320</v>
      </c>
      <c r="Q1359" s="52">
        <v>2727.99</v>
      </c>
      <c r="R1359" s="50">
        <v>6172.6</v>
      </c>
      <c r="S1359" s="30">
        <v>96.542000000000002</v>
      </c>
      <c r="T1359" s="50">
        <v>6.8906999999999998</v>
      </c>
      <c r="U1359" s="50">
        <v>6.8981000000000003</v>
      </c>
      <c r="V1359" s="50" t="s">
        <v>379</v>
      </c>
      <c r="W1359" s="22" t="s">
        <v>379</v>
      </c>
      <c r="X1359" s="22" t="s">
        <v>379</v>
      </c>
    </row>
    <row r="1360" spans="1:24" ht="18.75" customHeight="1">
      <c r="A1360" s="175">
        <v>43409</v>
      </c>
      <c r="B1360" s="50">
        <v>155.76750000000001</v>
      </c>
      <c r="C1360" s="50">
        <v>211.6832</v>
      </c>
      <c r="D1360" s="50"/>
      <c r="E1360" s="50">
        <v>19.96</v>
      </c>
      <c r="F1360" s="51">
        <v>2.3115E-2</v>
      </c>
      <c r="G1360" s="51">
        <v>2.9075E-2</v>
      </c>
      <c r="H1360" s="51">
        <v>2.9724E-2</v>
      </c>
      <c r="I1360" s="51">
        <v>3.0280000000000001E-2</v>
      </c>
      <c r="J1360" s="51">
        <v>3.2008000000000002E-2</v>
      </c>
      <c r="K1360" s="51">
        <v>3.1178000000000001E-2</v>
      </c>
      <c r="L1360" s="51">
        <v>3.4282E-2</v>
      </c>
      <c r="M1360" s="51">
        <v>2.9724E-2</v>
      </c>
      <c r="N1360" s="51">
        <v>3.2050000000000002E-2</v>
      </c>
      <c r="O1360" s="52">
        <v>128.39160000000001</v>
      </c>
      <c r="P1360" s="50">
        <v>1320</v>
      </c>
      <c r="Q1360" s="52">
        <v>2727.99</v>
      </c>
      <c r="R1360" s="50">
        <v>6172.6</v>
      </c>
      <c r="S1360" s="30">
        <v>96.277000000000001</v>
      </c>
      <c r="T1360" s="50">
        <v>6.9233000000000002</v>
      </c>
      <c r="U1360" s="50">
        <v>6.9170999999999996</v>
      </c>
      <c r="V1360" s="50" t="s">
        <v>379</v>
      </c>
      <c r="W1360" s="22" t="s">
        <v>379</v>
      </c>
      <c r="X1360" s="22" t="s">
        <v>379</v>
      </c>
    </row>
    <row r="1361" spans="1:24" ht="18.75" customHeight="1">
      <c r="A1361" s="175">
        <v>43406</v>
      </c>
      <c r="B1361" s="50">
        <v>155.66210000000001</v>
      </c>
      <c r="C1361" s="50">
        <v>211.8466</v>
      </c>
      <c r="D1361" s="50"/>
      <c r="E1361" s="50">
        <v>19.510000000000002</v>
      </c>
      <c r="F1361" s="51">
        <v>2.3141999999999999E-2</v>
      </c>
      <c r="G1361" s="51">
        <v>2.9034000000000001E-2</v>
      </c>
      <c r="H1361" s="51">
        <v>2.9696E-2</v>
      </c>
      <c r="I1361" s="51">
        <v>3.0329999999999999E-2</v>
      </c>
      <c r="J1361" s="51">
        <v>3.2120999999999997E-2</v>
      </c>
      <c r="K1361" s="51">
        <v>3.1278E-2</v>
      </c>
      <c r="L1361" s="51">
        <v>3.4540000000000001E-2</v>
      </c>
      <c r="M1361" s="51">
        <v>2.9696E-2</v>
      </c>
      <c r="N1361" s="51">
        <v>3.2160000000000001E-2</v>
      </c>
      <c r="O1361" s="52">
        <v>128.4838</v>
      </c>
      <c r="P1361" s="50">
        <v>1320</v>
      </c>
      <c r="Q1361" s="52">
        <v>2727.99</v>
      </c>
      <c r="R1361" s="50">
        <v>6172.6</v>
      </c>
      <c r="S1361" s="30">
        <v>97.126999999999995</v>
      </c>
      <c r="T1361" s="50">
        <v>6.9756999999999998</v>
      </c>
      <c r="U1361" s="50">
        <v>6.9745999999999997</v>
      </c>
      <c r="V1361" s="50" t="s">
        <v>379</v>
      </c>
      <c r="W1361" s="22" t="s">
        <v>379</v>
      </c>
      <c r="X1361" s="22" t="s">
        <v>379</v>
      </c>
    </row>
    <row r="1362" spans="1:24" ht="18.75" customHeight="1">
      <c r="A1362" s="175">
        <v>43405</v>
      </c>
      <c r="B1362" s="50">
        <v>155.9736</v>
      </c>
      <c r="C1362" s="50">
        <v>210.7955</v>
      </c>
      <c r="D1362" s="50"/>
      <c r="E1362" s="50">
        <v>19.34</v>
      </c>
      <c r="F1362" s="51">
        <v>2.3147000000000001E-2</v>
      </c>
      <c r="G1362" s="51">
        <v>2.8445000000000002E-2</v>
      </c>
      <c r="H1362" s="51">
        <v>2.8996999999999998E-2</v>
      </c>
      <c r="I1362" s="51">
        <v>2.9562999999999999E-2</v>
      </c>
      <c r="J1362" s="51">
        <v>3.1302999999999997E-2</v>
      </c>
      <c r="K1362" s="51">
        <v>3.0474000000000001E-2</v>
      </c>
      <c r="L1362" s="51">
        <v>3.3759999999999998E-2</v>
      </c>
      <c r="M1362" s="51">
        <v>2.8996999999999998E-2</v>
      </c>
      <c r="N1362" s="51">
        <v>3.2169999999999997E-2</v>
      </c>
      <c r="O1362" s="52">
        <v>128.5009</v>
      </c>
      <c r="P1362" s="50">
        <v>1320</v>
      </c>
      <c r="Q1362" s="52">
        <v>2807.1499999999996</v>
      </c>
      <c r="R1362" s="50">
        <v>6003.3</v>
      </c>
      <c r="S1362" s="30">
        <v>97.010999999999996</v>
      </c>
      <c r="T1362" s="50">
        <v>6.9672000000000001</v>
      </c>
      <c r="U1362" s="50">
        <v>6.9695999999999998</v>
      </c>
      <c r="V1362" s="50" t="s">
        <v>379</v>
      </c>
      <c r="W1362" s="22" t="s">
        <v>379</v>
      </c>
      <c r="X1362" s="22" t="s">
        <v>379</v>
      </c>
    </row>
    <row r="1363" spans="1:24" ht="18.75" customHeight="1">
      <c r="A1363" s="175">
        <v>43404</v>
      </c>
      <c r="B1363" s="50">
        <v>155.8356</v>
      </c>
      <c r="C1363" s="50">
        <v>211.56370000000001</v>
      </c>
      <c r="D1363" s="50"/>
      <c r="E1363" s="50">
        <v>21.23</v>
      </c>
      <c r="F1363" s="51">
        <v>2.3251000000000001E-2</v>
      </c>
      <c r="G1363" s="51">
        <v>2.8669E-2</v>
      </c>
      <c r="H1363" s="51">
        <v>2.9246999999999999E-2</v>
      </c>
      <c r="I1363" s="51">
        <v>2.9749000000000001E-2</v>
      </c>
      <c r="J1363" s="51">
        <v>3.1434999999999998E-2</v>
      </c>
      <c r="K1363" s="51">
        <v>3.0623999999999998E-2</v>
      </c>
      <c r="L1363" s="51">
        <v>3.3909000000000002E-2</v>
      </c>
      <c r="M1363" s="51">
        <v>2.9246999999999999E-2</v>
      </c>
      <c r="N1363" s="51">
        <v>3.193E-2</v>
      </c>
      <c r="O1363" s="52">
        <v>128.48249999999999</v>
      </c>
      <c r="P1363" s="50">
        <v>1320</v>
      </c>
      <c r="Q1363" s="52">
        <v>2807.1499999999996</v>
      </c>
      <c r="R1363" s="50">
        <v>6003.3</v>
      </c>
      <c r="S1363" s="30">
        <v>96.578999999999994</v>
      </c>
      <c r="T1363" s="50">
        <v>6.9622000000000002</v>
      </c>
      <c r="U1363" s="50">
        <v>6.9752000000000001</v>
      </c>
      <c r="V1363" s="50" t="s">
        <v>379</v>
      </c>
      <c r="W1363" s="22" t="s">
        <v>379</v>
      </c>
      <c r="X1363" s="22" t="s">
        <v>379</v>
      </c>
    </row>
    <row r="1364" spans="1:24" ht="18.75" customHeight="1">
      <c r="A1364" s="175">
        <v>43403</v>
      </c>
      <c r="B1364" s="50">
        <v>156.13560000000001</v>
      </c>
      <c r="C1364" s="50">
        <v>212.2799</v>
      </c>
      <c r="D1364" s="50"/>
      <c r="E1364" s="50">
        <v>23.35</v>
      </c>
      <c r="F1364" s="51">
        <v>2.3227000000000001E-2</v>
      </c>
      <c r="G1364" s="51">
        <v>2.8507000000000001E-2</v>
      </c>
      <c r="H1364" s="51">
        <v>2.9080000000000002E-2</v>
      </c>
      <c r="I1364" s="51">
        <v>2.9562000000000001E-2</v>
      </c>
      <c r="J1364" s="51">
        <v>3.1227000000000001E-2</v>
      </c>
      <c r="K1364" s="51">
        <v>3.0449E-2</v>
      </c>
      <c r="L1364" s="51">
        <v>3.3637E-2</v>
      </c>
      <c r="M1364" s="51">
        <v>2.9080000000000002E-2</v>
      </c>
      <c r="N1364" s="51">
        <v>3.1759999999999997E-2</v>
      </c>
      <c r="O1364" s="52">
        <v>128.43190000000001</v>
      </c>
      <c r="P1364" s="50">
        <v>1320</v>
      </c>
      <c r="Q1364" s="52">
        <v>2807.1499999999996</v>
      </c>
      <c r="R1364" s="50">
        <v>6003.3</v>
      </c>
      <c r="S1364" s="30">
        <v>96.358999999999995</v>
      </c>
      <c r="T1364" s="50">
        <v>6.9435000000000002</v>
      </c>
      <c r="U1364" s="50">
        <v>6.9527999999999999</v>
      </c>
      <c r="V1364" s="50" t="s">
        <v>379</v>
      </c>
      <c r="W1364" s="22" t="s">
        <v>379</v>
      </c>
      <c r="X1364" s="22" t="s">
        <v>379</v>
      </c>
    </row>
    <row r="1365" spans="1:24" ht="18.75" customHeight="1">
      <c r="A1365" s="175">
        <v>43402</v>
      </c>
      <c r="B1365" s="50">
        <v>156.35509999999999</v>
      </c>
      <c r="C1365" s="50">
        <v>213.78450000000001</v>
      </c>
      <c r="D1365" s="50"/>
      <c r="E1365" s="50">
        <v>24.7</v>
      </c>
      <c r="F1365" s="51">
        <v>2.3037999999999999E-2</v>
      </c>
      <c r="G1365" s="51">
        <v>2.8164000000000002E-2</v>
      </c>
      <c r="H1365" s="51">
        <v>2.8719999999999999E-2</v>
      </c>
      <c r="I1365" s="51">
        <v>2.9190000000000001E-2</v>
      </c>
      <c r="J1365" s="51">
        <v>3.0849000000000001E-2</v>
      </c>
      <c r="K1365" s="51">
        <v>3.0075000000000001E-2</v>
      </c>
      <c r="L1365" s="51">
        <v>3.3306000000000002E-2</v>
      </c>
      <c r="M1365" s="51">
        <v>2.8719999999999999E-2</v>
      </c>
      <c r="N1365" s="51">
        <v>3.184E-2</v>
      </c>
      <c r="O1365" s="52">
        <v>128.41909999999999</v>
      </c>
      <c r="P1365" s="50">
        <v>1320</v>
      </c>
      <c r="Q1365" s="52">
        <v>2807.1499999999996</v>
      </c>
      <c r="R1365" s="50">
        <v>6003.3</v>
      </c>
      <c r="S1365" s="30">
        <v>96.679000000000002</v>
      </c>
      <c r="T1365" s="50">
        <v>6.9489000000000001</v>
      </c>
      <c r="U1365" s="50">
        <v>6.9565999999999999</v>
      </c>
      <c r="V1365" s="50" t="s">
        <v>379</v>
      </c>
      <c r="W1365" s="22" t="s">
        <v>379</v>
      </c>
      <c r="X1365" s="22" t="s">
        <v>379</v>
      </c>
    </row>
    <row r="1366" spans="1:24" ht="18.75" customHeight="1">
      <c r="A1366" s="175">
        <v>43399</v>
      </c>
      <c r="B1366" s="50">
        <v>156.43350000000001</v>
      </c>
      <c r="C1366" s="50">
        <v>214.0977</v>
      </c>
      <c r="D1366" s="50"/>
      <c r="E1366" s="50">
        <v>24.16</v>
      </c>
      <c r="F1366" s="51">
        <v>2.3192999999999998E-2</v>
      </c>
      <c r="G1366" s="51">
        <v>2.8062E-2</v>
      </c>
      <c r="H1366" s="51">
        <v>2.8554E-2</v>
      </c>
      <c r="I1366" s="51">
        <v>2.9071E-2</v>
      </c>
      <c r="J1366" s="51">
        <v>3.0755000000000001E-2</v>
      </c>
      <c r="K1366" s="51">
        <v>2.9975000000000002E-2</v>
      </c>
      <c r="L1366" s="51">
        <v>3.3098000000000002E-2</v>
      </c>
      <c r="M1366" s="51">
        <v>2.8554E-2</v>
      </c>
      <c r="N1366" s="51">
        <v>3.1859999999999999E-2</v>
      </c>
      <c r="O1366" s="52">
        <v>128.3972</v>
      </c>
      <c r="P1366" s="50">
        <v>1320</v>
      </c>
      <c r="Q1366" s="52">
        <v>2807.1499999999996</v>
      </c>
      <c r="R1366" s="50">
        <v>6003.3</v>
      </c>
      <c r="S1366" s="30">
        <v>96.433999999999997</v>
      </c>
      <c r="T1366" s="50">
        <v>6.944</v>
      </c>
      <c r="U1366" s="50">
        <v>6.9442000000000004</v>
      </c>
      <c r="V1366" s="50" t="s">
        <v>379</v>
      </c>
      <c r="W1366" s="22" t="s">
        <v>379</v>
      </c>
      <c r="X1366" s="22" t="s">
        <v>379</v>
      </c>
    </row>
    <row r="1367" spans="1:24" ht="18.75" customHeight="1">
      <c r="A1367" s="175">
        <v>43398</v>
      </c>
      <c r="B1367" s="50">
        <v>156.1096</v>
      </c>
      <c r="C1367" s="50">
        <v>213.46629999999999</v>
      </c>
      <c r="D1367" s="50"/>
      <c r="E1367" s="50">
        <v>24.22</v>
      </c>
      <c r="F1367" s="51">
        <v>2.3248999999999999E-2</v>
      </c>
      <c r="G1367" s="51">
        <v>2.8466999999999999E-2</v>
      </c>
      <c r="H1367" s="51">
        <v>2.9024000000000001E-2</v>
      </c>
      <c r="I1367" s="51">
        <v>2.9596000000000001E-2</v>
      </c>
      <c r="J1367" s="51">
        <v>3.1167E-2</v>
      </c>
      <c r="K1367" s="51">
        <v>3.0426000000000002E-2</v>
      </c>
      <c r="L1367" s="51">
        <v>3.3426999999999998E-2</v>
      </c>
      <c r="M1367" s="51">
        <v>2.9024000000000001E-2</v>
      </c>
      <c r="N1367" s="51">
        <v>3.202E-2</v>
      </c>
      <c r="O1367" s="52">
        <v>128.3844</v>
      </c>
      <c r="P1367" s="50">
        <v>1320</v>
      </c>
      <c r="Q1367" s="52">
        <v>2807.1499999999996</v>
      </c>
      <c r="R1367" s="50">
        <v>6003.3</v>
      </c>
      <c r="S1367" s="30">
        <v>95.960999999999999</v>
      </c>
      <c r="T1367" s="50">
        <v>6.9379999999999997</v>
      </c>
      <c r="U1367" s="50">
        <v>6.9385000000000003</v>
      </c>
      <c r="V1367" s="50" t="s">
        <v>379</v>
      </c>
      <c r="W1367" s="22" t="s">
        <v>379</v>
      </c>
      <c r="X1367" s="22" t="s">
        <v>379</v>
      </c>
    </row>
    <row r="1368" spans="1:24" ht="18.75" customHeight="1">
      <c r="A1368" s="175">
        <v>43397</v>
      </c>
      <c r="B1368" s="50">
        <v>156.20849999999999</v>
      </c>
      <c r="C1368" s="50">
        <v>215.0514</v>
      </c>
      <c r="D1368" s="50"/>
      <c r="E1368" s="50">
        <v>25.23</v>
      </c>
      <c r="F1368" s="51">
        <v>2.3276000000000002E-2</v>
      </c>
      <c r="G1368" s="51">
        <v>2.8305E-2</v>
      </c>
      <c r="H1368" s="51">
        <v>2.8830999999999999E-2</v>
      </c>
      <c r="I1368" s="51">
        <v>2.9398000000000001E-2</v>
      </c>
      <c r="J1368" s="51">
        <v>3.1035E-2</v>
      </c>
      <c r="K1368" s="51">
        <v>3.0275E-2</v>
      </c>
      <c r="L1368" s="51">
        <v>3.3305000000000001E-2</v>
      </c>
      <c r="M1368" s="51">
        <v>2.8830999999999999E-2</v>
      </c>
      <c r="N1368" s="51">
        <v>3.2000000000000001E-2</v>
      </c>
      <c r="O1368" s="52">
        <v>128.3768</v>
      </c>
      <c r="P1368" s="50">
        <v>1320</v>
      </c>
      <c r="Q1368" s="52">
        <v>2807.1499999999996</v>
      </c>
      <c r="R1368" s="50">
        <v>6003.3</v>
      </c>
      <c r="S1368" s="30">
        <v>96.013000000000005</v>
      </c>
      <c r="T1368" s="50">
        <v>6.9474999999999998</v>
      </c>
      <c r="U1368" s="50">
        <v>6.9371999999999998</v>
      </c>
      <c r="V1368" s="50" t="s">
        <v>379</v>
      </c>
      <c r="W1368" s="22" t="s">
        <v>379</v>
      </c>
      <c r="X1368" s="22" t="s">
        <v>379</v>
      </c>
    </row>
    <row r="1369" spans="1:24" ht="18.75" customHeight="1">
      <c r="A1369" s="175">
        <v>43396</v>
      </c>
      <c r="B1369" s="50">
        <v>156.00620000000001</v>
      </c>
      <c r="C1369" s="50">
        <v>215.6225</v>
      </c>
      <c r="D1369" s="50"/>
      <c r="E1369" s="50">
        <v>20.71</v>
      </c>
      <c r="F1369" s="51">
        <v>2.3227000000000001E-2</v>
      </c>
      <c r="G1369" s="51">
        <v>2.879E-2</v>
      </c>
      <c r="H1369" s="51">
        <v>2.9522E-2</v>
      </c>
      <c r="I1369" s="51">
        <v>3.0120000000000001E-2</v>
      </c>
      <c r="J1369" s="51">
        <v>3.1676000000000003E-2</v>
      </c>
      <c r="K1369" s="51">
        <v>3.0981000000000002E-2</v>
      </c>
      <c r="L1369" s="51">
        <v>3.3679000000000001E-2</v>
      </c>
      <c r="M1369" s="51">
        <v>2.9522E-2</v>
      </c>
      <c r="N1369" s="51">
        <v>3.1940000000000003E-2</v>
      </c>
      <c r="O1369" s="52">
        <v>128.37880000000001</v>
      </c>
      <c r="P1369" s="50">
        <v>1320</v>
      </c>
      <c r="Q1369" s="52">
        <v>2807.1499999999996</v>
      </c>
      <c r="R1369" s="50">
        <v>6003.3</v>
      </c>
      <c r="S1369" s="30">
        <v>95.712999999999994</v>
      </c>
      <c r="T1369" s="50">
        <v>6.9290000000000003</v>
      </c>
      <c r="U1369" s="50">
        <v>6.9345999999999997</v>
      </c>
      <c r="V1369" s="50" t="s">
        <v>379</v>
      </c>
      <c r="W1369" s="22" t="s">
        <v>379</v>
      </c>
      <c r="X1369" s="22" t="s">
        <v>379</v>
      </c>
    </row>
    <row r="1370" spans="1:24" ht="18.75" customHeight="1">
      <c r="A1370" s="175">
        <v>43395</v>
      </c>
      <c r="B1370" s="50">
        <v>155.85079999999999</v>
      </c>
      <c r="C1370" s="50">
        <v>215.98560000000001</v>
      </c>
      <c r="D1370" s="50"/>
      <c r="E1370" s="50">
        <v>19.64</v>
      </c>
      <c r="F1370" s="51">
        <v>2.3012999999999999E-2</v>
      </c>
      <c r="G1370" s="51">
        <v>2.9082E-2</v>
      </c>
      <c r="H1370" s="51">
        <v>2.9853000000000001E-2</v>
      </c>
      <c r="I1370" s="51">
        <v>3.0498000000000001E-2</v>
      </c>
      <c r="J1370" s="51">
        <v>3.1977999999999999E-2</v>
      </c>
      <c r="K1370" s="51">
        <v>3.1361E-2</v>
      </c>
      <c r="L1370" s="51">
        <v>3.3881000000000001E-2</v>
      </c>
      <c r="M1370" s="51">
        <v>2.9853000000000001E-2</v>
      </c>
      <c r="N1370" s="51">
        <v>3.1789999999999999E-2</v>
      </c>
      <c r="O1370" s="52">
        <v>128.33709999999999</v>
      </c>
      <c r="P1370" s="50">
        <v>1320</v>
      </c>
      <c r="Q1370" s="52">
        <v>2807.1499999999996</v>
      </c>
      <c r="R1370" s="50">
        <v>6003.3</v>
      </c>
      <c r="S1370" s="30">
        <v>95.9</v>
      </c>
      <c r="T1370" s="50">
        <v>6.9375999999999998</v>
      </c>
      <c r="U1370" s="50">
        <v>6.9394999999999998</v>
      </c>
      <c r="V1370" s="50" t="s">
        <v>379</v>
      </c>
      <c r="W1370" s="22" t="s">
        <v>379</v>
      </c>
      <c r="X1370" s="22" t="s">
        <v>379</v>
      </c>
    </row>
    <row r="1371" spans="1:24" ht="18.75" customHeight="1">
      <c r="A1371" s="175">
        <v>43392</v>
      </c>
      <c r="B1371" s="50">
        <v>155.81880000000001</v>
      </c>
      <c r="C1371" s="50">
        <v>216.04580000000001</v>
      </c>
      <c r="D1371" s="50"/>
      <c r="E1371" s="50">
        <v>19.89</v>
      </c>
      <c r="F1371" s="51">
        <v>2.3040000000000001E-2</v>
      </c>
      <c r="G1371" s="51">
        <v>2.9038000000000001E-2</v>
      </c>
      <c r="H1371" s="51">
        <v>2.9824E-2</v>
      </c>
      <c r="I1371" s="51">
        <v>3.0463E-2</v>
      </c>
      <c r="J1371" s="51">
        <v>3.1920999999999998E-2</v>
      </c>
      <c r="K1371" s="51">
        <v>3.1335000000000002E-2</v>
      </c>
      <c r="L1371" s="51">
        <v>3.3758000000000003E-2</v>
      </c>
      <c r="M1371" s="51">
        <v>2.9824E-2</v>
      </c>
      <c r="N1371" s="51">
        <v>3.1789999999999999E-2</v>
      </c>
      <c r="O1371" s="52">
        <v>128.33609999999999</v>
      </c>
      <c r="P1371" s="50">
        <v>1320</v>
      </c>
      <c r="Q1371" s="52">
        <v>2807.1499999999996</v>
      </c>
      <c r="R1371" s="50">
        <v>6003.3</v>
      </c>
      <c r="S1371" s="30">
        <v>95.575000000000003</v>
      </c>
      <c r="T1371" s="50">
        <v>6.9275000000000002</v>
      </c>
      <c r="U1371" s="50">
        <v>6.9303999999999997</v>
      </c>
      <c r="V1371" s="50" t="s">
        <v>379</v>
      </c>
      <c r="W1371" s="22" t="s">
        <v>379</v>
      </c>
      <c r="X1371" s="22" t="s">
        <v>379</v>
      </c>
    </row>
    <row r="1372" spans="1:24" ht="18.75" customHeight="1">
      <c r="A1372" s="175">
        <v>43391</v>
      </c>
      <c r="B1372" s="50">
        <v>156.0411</v>
      </c>
      <c r="C1372" s="50">
        <v>216.63</v>
      </c>
      <c r="D1372" s="50"/>
      <c r="E1372" s="50">
        <v>20.059999999999999</v>
      </c>
      <c r="F1372" s="51">
        <v>2.3043999999999999E-2</v>
      </c>
      <c r="G1372" s="51">
        <v>2.8740999999999999E-2</v>
      </c>
      <c r="H1372" s="51">
        <v>2.9574E-2</v>
      </c>
      <c r="I1372" s="51">
        <v>3.0272E-2</v>
      </c>
      <c r="J1372" s="51">
        <v>3.1786000000000002E-2</v>
      </c>
      <c r="K1372" s="51">
        <v>3.1182000000000001E-2</v>
      </c>
      <c r="L1372" s="51">
        <v>3.3633999999999997E-2</v>
      </c>
      <c r="M1372" s="51">
        <v>2.9574E-2</v>
      </c>
      <c r="N1372" s="51">
        <v>3.184E-2</v>
      </c>
      <c r="O1372" s="52">
        <v>128.3065</v>
      </c>
      <c r="P1372" s="50">
        <v>1320</v>
      </c>
      <c r="Q1372" s="52">
        <v>2807.1499999999996</v>
      </c>
      <c r="R1372" s="50">
        <v>6003.3</v>
      </c>
      <c r="S1372" s="30">
        <v>95.048000000000002</v>
      </c>
      <c r="T1372" s="50">
        <v>6.9119999999999999</v>
      </c>
      <c r="U1372" s="50">
        <v>6.9132999999999996</v>
      </c>
      <c r="V1372" s="50" t="s">
        <v>379</v>
      </c>
      <c r="W1372" s="22" t="s">
        <v>379</v>
      </c>
      <c r="X1372" s="22" t="s">
        <v>379</v>
      </c>
    </row>
    <row r="1373" spans="1:24" ht="18.75" customHeight="1">
      <c r="A1373" s="175">
        <v>43390</v>
      </c>
      <c r="B1373" s="50">
        <v>155.9812</v>
      </c>
      <c r="C1373" s="50">
        <v>216.91480000000001</v>
      </c>
      <c r="D1373" s="50"/>
      <c r="E1373" s="50">
        <v>17.399999999999999</v>
      </c>
      <c r="F1373" s="51">
        <v>2.3046000000000001E-2</v>
      </c>
      <c r="G1373" s="51">
        <v>2.8885000000000001E-2</v>
      </c>
      <c r="H1373" s="51">
        <v>2.9821E-2</v>
      </c>
      <c r="I1373" s="51">
        <v>3.058E-2</v>
      </c>
      <c r="J1373" s="51">
        <v>3.2050000000000002E-2</v>
      </c>
      <c r="K1373" s="51">
        <v>3.1484999999999999E-2</v>
      </c>
      <c r="L1373" s="51">
        <v>3.3722000000000002E-2</v>
      </c>
      <c r="M1373" s="51">
        <v>2.9821E-2</v>
      </c>
      <c r="N1373" s="51">
        <v>3.1940000000000003E-2</v>
      </c>
      <c r="O1373" s="52">
        <v>128.26159999999999</v>
      </c>
      <c r="P1373" s="50">
        <v>1320</v>
      </c>
      <c r="Q1373" s="52">
        <v>2807.1499999999996</v>
      </c>
      <c r="R1373" s="50">
        <v>6003.3</v>
      </c>
      <c r="S1373" s="30">
        <v>95.058999999999997</v>
      </c>
      <c r="T1373" s="50">
        <v>6.9168000000000003</v>
      </c>
      <c r="U1373" s="50">
        <v>6.923</v>
      </c>
      <c r="V1373" s="50" t="s">
        <v>379</v>
      </c>
      <c r="W1373" s="22" t="s">
        <v>379</v>
      </c>
      <c r="X1373" s="22" t="s">
        <v>379</v>
      </c>
    </row>
    <row r="1374" spans="1:24" ht="18.75" customHeight="1">
      <c r="A1374" s="175">
        <v>43389</v>
      </c>
      <c r="B1374" s="50">
        <v>156.10489999999999</v>
      </c>
      <c r="C1374" s="50">
        <v>216.92019999999999</v>
      </c>
      <c r="D1374" s="50"/>
      <c r="E1374" s="50">
        <v>17.62</v>
      </c>
      <c r="F1374" s="51">
        <v>2.2970000000000001E-2</v>
      </c>
      <c r="G1374" s="51">
        <v>2.8655E-2</v>
      </c>
      <c r="H1374" s="51">
        <v>2.9517999999999999E-2</v>
      </c>
      <c r="I1374" s="51">
        <v>3.0235999999999999E-2</v>
      </c>
      <c r="J1374" s="51">
        <v>3.1633000000000001E-2</v>
      </c>
      <c r="K1374" s="51">
        <v>3.1106000000000002E-2</v>
      </c>
      <c r="L1374" s="51">
        <v>3.3338E-2</v>
      </c>
      <c r="M1374" s="51">
        <v>2.9517999999999999E-2</v>
      </c>
      <c r="N1374" s="51">
        <v>3.2099999999999997E-2</v>
      </c>
      <c r="O1374" s="52">
        <v>128.21610000000001</v>
      </c>
      <c r="P1374" s="50">
        <v>1320</v>
      </c>
      <c r="Q1374" s="52">
        <v>2807.1499999999996</v>
      </c>
      <c r="R1374" s="50">
        <v>6003.3</v>
      </c>
      <c r="S1374" s="30">
        <v>95.221000000000004</v>
      </c>
      <c r="T1374" s="50">
        <v>6.9219999999999997</v>
      </c>
      <c r="U1374" s="50">
        <v>6.9183000000000003</v>
      </c>
      <c r="V1374" s="50" t="s">
        <v>379</v>
      </c>
      <c r="W1374" s="22" t="s">
        <v>379</v>
      </c>
      <c r="X1374" s="22" t="s">
        <v>379</v>
      </c>
    </row>
    <row r="1375" spans="1:24" ht="18.75" customHeight="1">
      <c r="A1375" s="175">
        <v>43388</v>
      </c>
      <c r="B1375" s="50">
        <v>156.07480000000001</v>
      </c>
      <c r="C1375" s="50">
        <v>217.20429999999999</v>
      </c>
      <c r="D1375" s="50"/>
      <c r="E1375" s="50">
        <v>21.3</v>
      </c>
      <c r="F1375" s="51">
        <v>2.2731000000000001E-2</v>
      </c>
      <c r="G1375" s="51">
        <v>2.8549999999999999E-2</v>
      </c>
      <c r="H1375" s="51">
        <v>2.9408E-2</v>
      </c>
      <c r="I1375" s="51">
        <v>3.0098E-2</v>
      </c>
      <c r="J1375" s="51">
        <v>3.1557000000000002E-2</v>
      </c>
      <c r="K1375" s="51">
        <v>3.1004E-2</v>
      </c>
      <c r="L1375" s="51">
        <v>3.3363999999999998E-2</v>
      </c>
      <c r="M1375" s="51">
        <v>2.9408E-2</v>
      </c>
      <c r="N1375" s="51">
        <v>3.2140000000000002E-2</v>
      </c>
      <c r="O1375" s="52">
        <v>128.2328</v>
      </c>
      <c r="P1375" s="50">
        <v>1320</v>
      </c>
      <c r="Q1375" s="52">
        <v>2807.1499999999996</v>
      </c>
      <c r="R1375" s="50">
        <v>6003.3</v>
      </c>
      <c r="S1375" s="30">
        <v>95.016999999999996</v>
      </c>
      <c r="T1375" s="50">
        <v>6.8898999999999999</v>
      </c>
      <c r="U1375" s="50">
        <v>6.8785999999999996</v>
      </c>
      <c r="V1375" s="50" t="s">
        <v>379</v>
      </c>
      <c r="W1375" s="22" t="s">
        <v>379</v>
      </c>
      <c r="X1375" s="22" t="s">
        <v>379</v>
      </c>
    </row>
    <row r="1376" spans="1:24" ht="18.75" customHeight="1">
      <c r="A1376" s="175">
        <v>43385</v>
      </c>
      <c r="B1376" s="50">
        <v>156.18530000000001</v>
      </c>
      <c r="C1376" s="50">
        <v>217.19630000000001</v>
      </c>
      <c r="D1376" s="50"/>
      <c r="E1376" s="50">
        <v>21.31</v>
      </c>
      <c r="F1376" s="51">
        <v>2.2630000000000001E-2</v>
      </c>
      <c r="G1376" s="51">
        <v>2.8528000000000001E-2</v>
      </c>
      <c r="H1376" s="51">
        <v>2.9408E-2</v>
      </c>
      <c r="I1376" s="51">
        <v>3.0148999999999999E-2</v>
      </c>
      <c r="J1376" s="51">
        <v>3.1613000000000002E-2</v>
      </c>
      <c r="K1376" s="51">
        <v>3.1053999999999998E-2</v>
      </c>
      <c r="L1376" s="51">
        <v>3.3347000000000002E-2</v>
      </c>
      <c r="M1376" s="51">
        <v>2.9408E-2</v>
      </c>
      <c r="N1376" s="51">
        <v>3.211E-2</v>
      </c>
      <c r="O1376" s="52">
        <v>128.3004</v>
      </c>
      <c r="P1376" s="50">
        <v>1320</v>
      </c>
      <c r="Q1376" s="52">
        <v>2807.1499999999996</v>
      </c>
      <c r="R1376" s="50">
        <v>6003.3</v>
      </c>
      <c r="S1376" s="30">
        <v>95.507999999999996</v>
      </c>
      <c r="T1376" s="50">
        <v>6.9241999999999999</v>
      </c>
      <c r="U1376" s="50">
        <v>6.9242999999999997</v>
      </c>
      <c r="V1376" s="50" t="s">
        <v>379</v>
      </c>
      <c r="W1376" s="22" t="s">
        <v>379</v>
      </c>
      <c r="X1376" s="22" t="s">
        <v>379</v>
      </c>
    </row>
    <row r="1377" spans="1:24" ht="18.75" customHeight="1">
      <c r="A1377" s="175">
        <v>43384</v>
      </c>
      <c r="B1377" s="50">
        <v>156.22399999999999</v>
      </c>
      <c r="C1377" s="50">
        <v>217.3253</v>
      </c>
      <c r="D1377" s="50"/>
      <c r="E1377" s="50">
        <v>24.98</v>
      </c>
      <c r="F1377" s="51">
        <v>2.2582999999999999E-2</v>
      </c>
      <c r="G1377" s="51">
        <v>2.8483999999999999E-2</v>
      </c>
      <c r="H1377" s="51">
        <v>2.9353000000000001E-2</v>
      </c>
      <c r="I1377" s="51">
        <v>3.0044000000000001E-2</v>
      </c>
      <c r="J1377" s="51">
        <v>3.1497999999999998E-2</v>
      </c>
      <c r="K1377" s="51">
        <v>3.0928000000000001E-2</v>
      </c>
      <c r="L1377" s="51">
        <v>3.3232999999999999E-2</v>
      </c>
      <c r="M1377" s="51">
        <v>2.9353000000000001E-2</v>
      </c>
      <c r="N1377" s="51">
        <v>3.2280000000000003E-2</v>
      </c>
      <c r="O1377" s="52">
        <v>128.28110000000001</v>
      </c>
      <c r="P1377" s="50">
        <v>1320</v>
      </c>
      <c r="Q1377" s="52">
        <v>2807.1499999999996</v>
      </c>
      <c r="R1377" s="50">
        <v>6003.3</v>
      </c>
      <c r="S1377" s="30">
        <v>95.668000000000006</v>
      </c>
      <c r="T1377" s="50">
        <v>6.9226999999999999</v>
      </c>
      <c r="U1377" s="50">
        <v>6.9165999999999999</v>
      </c>
      <c r="V1377" s="50" t="s">
        <v>379</v>
      </c>
      <c r="W1377" s="22" t="s">
        <v>379</v>
      </c>
      <c r="X1377" s="22" t="s">
        <v>379</v>
      </c>
    </row>
    <row r="1378" spans="1:24" ht="18.75" customHeight="1">
      <c r="A1378" s="175">
        <v>43383</v>
      </c>
      <c r="B1378" s="50">
        <v>155.7379</v>
      </c>
      <c r="C1378" s="50">
        <v>217.5872</v>
      </c>
      <c r="D1378" s="50"/>
      <c r="E1378" s="50">
        <v>22.96</v>
      </c>
      <c r="F1378" s="51">
        <v>2.2584E-2</v>
      </c>
      <c r="G1378" s="51">
        <v>2.8420999999999998E-2</v>
      </c>
      <c r="H1378" s="51">
        <v>2.929E-2</v>
      </c>
      <c r="I1378" s="51">
        <v>3.0027000000000002E-2</v>
      </c>
      <c r="J1378" s="51">
        <v>3.1628999999999997E-2</v>
      </c>
      <c r="K1378" s="51">
        <v>3.0977999999999999E-2</v>
      </c>
      <c r="L1378" s="51">
        <v>3.3475999999999999E-2</v>
      </c>
      <c r="M1378" s="51">
        <v>2.929E-2</v>
      </c>
      <c r="N1378" s="51">
        <v>3.2590000000000001E-2</v>
      </c>
      <c r="O1378" s="52">
        <v>128.3646</v>
      </c>
      <c r="P1378" s="50">
        <v>1320</v>
      </c>
      <c r="Q1378" s="52">
        <v>2807.1499999999996</v>
      </c>
      <c r="R1378" s="50">
        <v>6003.3</v>
      </c>
      <c r="S1378" s="30">
        <v>95.760999999999996</v>
      </c>
      <c r="T1378" s="50">
        <v>6.9306999999999999</v>
      </c>
      <c r="U1378" s="50">
        <v>6.9207999999999998</v>
      </c>
      <c r="V1378" s="50" t="s">
        <v>379</v>
      </c>
      <c r="W1378" s="22" t="s">
        <v>379</v>
      </c>
      <c r="X1378" s="22" t="s">
        <v>379</v>
      </c>
    </row>
    <row r="1379" spans="1:24" ht="18.75" customHeight="1">
      <c r="A1379" s="175">
        <v>43382</v>
      </c>
      <c r="B1379" s="50">
        <v>155.78229999999999</v>
      </c>
      <c r="C1379" s="50">
        <v>217.4016</v>
      </c>
      <c r="D1379" s="50"/>
      <c r="E1379" s="50">
        <v>15.95</v>
      </c>
      <c r="F1379" s="51">
        <v>2.2345E-2</v>
      </c>
      <c r="G1379" s="51">
        <v>2.8851000000000002E-2</v>
      </c>
      <c r="H1379" s="51">
        <v>2.9794000000000001E-2</v>
      </c>
      <c r="I1379" s="51">
        <v>3.0557000000000001E-2</v>
      </c>
      <c r="J1379" s="51">
        <v>3.2063000000000001E-2</v>
      </c>
      <c r="K1379" s="51">
        <v>3.1482000000000003E-2</v>
      </c>
      <c r="L1379" s="51">
        <v>3.3685E-2</v>
      </c>
      <c r="M1379" s="51">
        <v>2.9794000000000001E-2</v>
      </c>
      <c r="N1379" s="51">
        <v>3.2530000000000003E-2</v>
      </c>
      <c r="O1379" s="52">
        <v>128.66650000000001</v>
      </c>
      <c r="P1379" s="50">
        <v>1320</v>
      </c>
      <c r="Q1379" s="52">
        <v>2807.1499999999996</v>
      </c>
      <c r="R1379" s="50">
        <v>6003.3</v>
      </c>
      <c r="S1379" s="30">
        <v>95.623999999999995</v>
      </c>
      <c r="T1379" s="50">
        <v>6.8688000000000002</v>
      </c>
      <c r="U1379" s="50">
        <v>6.8949999999999996</v>
      </c>
      <c r="V1379" s="50" t="s">
        <v>379</v>
      </c>
      <c r="W1379" s="22" t="s">
        <v>379</v>
      </c>
      <c r="X1379" s="22" t="s">
        <v>379</v>
      </c>
    </row>
    <row r="1380" spans="1:24" ht="18.75" customHeight="1">
      <c r="A1380" s="175">
        <v>43381</v>
      </c>
      <c r="B1380" s="50">
        <v>155.67230000000001</v>
      </c>
      <c r="C1380" s="50">
        <v>217.7946</v>
      </c>
      <c r="D1380" s="50"/>
      <c r="E1380" s="50">
        <v>15.69</v>
      </c>
      <c r="F1380" s="51">
        <v>2.2089999999999999E-2</v>
      </c>
      <c r="G1380" s="51">
        <v>2.8850000000000001E-2</v>
      </c>
      <c r="H1380" s="51">
        <v>2.9821E-2</v>
      </c>
      <c r="I1380" s="51">
        <v>3.0693000000000002E-2</v>
      </c>
      <c r="J1380" s="51">
        <v>3.2328000000000003E-2</v>
      </c>
      <c r="K1380" s="51">
        <v>3.1733999999999998E-2</v>
      </c>
      <c r="L1380" s="51">
        <v>3.4035999999999997E-2</v>
      </c>
      <c r="M1380" s="51">
        <v>2.9821E-2</v>
      </c>
      <c r="N1380" s="51">
        <v>3.2809999999999999E-2</v>
      </c>
      <c r="O1380" s="52">
        <v>128.654</v>
      </c>
      <c r="P1380" s="50">
        <v>1320</v>
      </c>
      <c r="Q1380" s="52">
        <v>2807.1499999999996</v>
      </c>
      <c r="R1380" s="50">
        <v>6003.3</v>
      </c>
      <c r="S1380" s="30">
        <v>95.751000000000005</v>
      </c>
      <c r="T1380" s="50">
        <v>6.8688000000000002</v>
      </c>
      <c r="U1380" s="50">
        <v>6.8962000000000003</v>
      </c>
      <c r="V1380" s="50" t="s">
        <v>379</v>
      </c>
      <c r="W1380" s="22" t="s">
        <v>379</v>
      </c>
      <c r="X1380" s="22" t="s">
        <v>379</v>
      </c>
    </row>
    <row r="1381" spans="1:24" ht="18.75" customHeight="1">
      <c r="A1381" s="175">
        <v>43378</v>
      </c>
      <c r="B1381" s="50">
        <v>155.67230000000001</v>
      </c>
      <c r="C1381" s="50">
        <v>217.7946</v>
      </c>
      <c r="D1381" s="50"/>
      <c r="E1381" s="50">
        <v>14.82</v>
      </c>
      <c r="F1381" s="51">
        <v>2.2089999999999999E-2</v>
      </c>
      <c r="G1381" s="51">
        <v>2.8850000000000001E-2</v>
      </c>
      <c r="H1381" s="51">
        <v>2.9821E-2</v>
      </c>
      <c r="I1381" s="51">
        <v>3.0693000000000002E-2</v>
      </c>
      <c r="J1381" s="51">
        <v>3.2328000000000003E-2</v>
      </c>
      <c r="K1381" s="51">
        <v>3.1733999999999998E-2</v>
      </c>
      <c r="L1381" s="51">
        <v>3.4035999999999997E-2</v>
      </c>
      <c r="M1381" s="51">
        <v>2.9821E-2</v>
      </c>
      <c r="N1381" s="51">
        <v>3.2689999999999997E-2</v>
      </c>
      <c r="O1381" s="52">
        <v>128.64150000000001</v>
      </c>
      <c r="P1381" s="50">
        <v>1320</v>
      </c>
      <c r="Q1381" s="52">
        <v>2807.1499999999996</v>
      </c>
      <c r="R1381" s="50">
        <v>6003.3</v>
      </c>
      <c r="S1381" s="30">
        <v>95.762</v>
      </c>
      <c r="T1381" s="50">
        <v>6.8688000000000002</v>
      </c>
      <c r="U1381" s="50">
        <v>6.8895999999999997</v>
      </c>
      <c r="V1381" s="50" t="s">
        <v>379</v>
      </c>
      <c r="W1381" s="22" t="s">
        <v>379</v>
      </c>
      <c r="X1381" s="22" t="s">
        <v>379</v>
      </c>
    </row>
    <row r="1382" spans="1:24" ht="18.75" customHeight="1">
      <c r="A1382" s="175">
        <v>43377</v>
      </c>
      <c r="B1382" s="50">
        <v>155.88470000000001</v>
      </c>
      <c r="C1382" s="50">
        <v>217.88560000000001</v>
      </c>
      <c r="D1382" s="50"/>
      <c r="E1382" s="50">
        <v>14.22</v>
      </c>
      <c r="F1382" s="51">
        <v>2.2120999999999998E-2</v>
      </c>
      <c r="G1382" s="51">
        <v>2.8680000000000001E-2</v>
      </c>
      <c r="H1382" s="51">
        <v>2.9617000000000001E-2</v>
      </c>
      <c r="I1382" s="51">
        <v>3.0450000000000001E-2</v>
      </c>
      <c r="J1382" s="51">
        <v>3.1870000000000002E-2</v>
      </c>
      <c r="K1382" s="51">
        <v>3.1329000000000003E-2</v>
      </c>
      <c r="L1382" s="51">
        <v>3.3474999999999998E-2</v>
      </c>
      <c r="M1382" s="51">
        <v>2.9617000000000001E-2</v>
      </c>
      <c r="N1382" s="51">
        <v>3.2689999999999997E-2</v>
      </c>
      <c r="O1382" s="52">
        <v>128.62899999999999</v>
      </c>
      <c r="P1382" s="50">
        <v>1320</v>
      </c>
      <c r="Q1382" s="52">
        <v>2807.1499999999996</v>
      </c>
      <c r="R1382" s="50">
        <v>6003.3</v>
      </c>
      <c r="S1382" s="30">
        <v>95.507000000000005</v>
      </c>
      <c r="T1382" s="50">
        <v>6.8688000000000002</v>
      </c>
      <c r="U1382" s="50">
        <v>6.8856000000000002</v>
      </c>
      <c r="V1382" s="50" t="s">
        <v>379</v>
      </c>
      <c r="W1382" s="22" t="s">
        <v>379</v>
      </c>
      <c r="X1382" s="22" t="s">
        <v>379</v>
      </c>
    </row>
    <row r="1383" spans="1:24" ht="18.75" customHeight="1">
      <c r="A1383" s="175">
        <v>43376</v>
      </c>
      <c r="B1383" s="50">
        <v>156.0385</v>
      </c>
      <c r="C1383" s="50">
        <v>218.20089999999999</v>
      </c>
      <c r="D1383" s="50"/>
      <c r="E1383" s="50">
        <v>11.61</v>
      </c>
      <c r="F1383" s="51">
        <v>2.2173999999999999E-2</v>
      </c>
      <c r="G1383" s="51">
        <v>2.8719999999999999E-2</v>
      </c>
      <c r="H1383" s="51">
        <v>2.9642999999999999E-2</v>
      </c>
      <c r="I1383" s="51">
        <v>3.0449E-2</v>
      </c>
      <c r="J1383" s="51">
        <v>3.1813000000000001E-2</v>
      </c>
      <c r="K1383" s="51">
        <v>3.1302999999999997E-2</v>
      </c>
      <c r="L1383" s="51">
        <v>3.3353000000000001E-2</v>
      </c>
      <c r="M1383" s="51">
        <v>2.9642999999999999E-2</v>
      </c>
      <c r="N1383" s="51">
        <v>3.2689999999999997E-2</v>
      </c>
      <c r="O1383" s="52">
        <v>128.6165</v>
      </c>
      <c r="P1383" s="50">
        <v>1320</v>
      </c>
      <c r="Q1383" s="52">
        <v>2807.1499999999996</v>
      </c>
      <c r="R1383" s="50">
        <v>6003.3</v>
      </c>
      <c r="S1383" s="30">
        <v>95.298000000000002</v>
      </c>
      <c r="T1383" s="50">
        <v>6.8688000000000002</v>
      </c>
      <c r="U1383" s="50">
        <v>6.8879000000000001</v>
      </c>
      <c r="V1383" s="50" t="s">
        <v>379</v>
      </c>
      <c r="W1383" s="22" t="s">
        <v>379</v>
      </c>
      <c r="X1383" s="22" t="s">
        <v>379</v>
      </c>
    </row>
    <row r="1384" spans="1:24" ht="18.75" customHeight="1">
      <c r="A1384" s="175">
        <v>43375</v>
      </c>
      <c r="B1384" s="50">
        <v>156.60730000000001</v>
      </c>
      <c r="C1384" s="50">
        <v>218.22069999999999</v>
      </c>
      <c r="D1384" s="50"/>
      <c r="E1384" s="50">
        <v>12.05</v>
      </c>
      <c r="F1384" s="51">
        <v>2.2072999999999999E-2</v>
      </c>
      <c r="G1384" s="51">
        <v>2.8108000000000001E-2</v>
      </c>
      <c r="H1384" s="51">
        <v>2.8832E-2</v>
      </c>
      <c r="I1384" s="51">
        <v>2.9512E-2</v>
      </c>
      <c r="J1384" s="51">
        <v>3.0630999999999999E-2</v>
      </c>
      <c r="K1384" s="51">
        <v>3.0199E-2</v>
      </c>
      <c r="L1384" s="51">
        <v>3.2175000000000002E-2</v>
      </c>
      <c r="M1384" s="51">
        <v>2.8832E-2</v>
      </c>
      <c r="N1384" s="51">
        <v>3.2689999999999997E-2</v>
      </c>
      <c r="O1384" s="52">
        <v>128.60390000000001</v>
      </c>
      <c r="P1384" s="50">
        <v>1360</v>
      </c>
      <c r="Q1384" s="52">
        <v>2813.51</v>
      </c>
      <c r="R1384" s="50">
        <v>6180.2</v>
      </c>
      <c r="S1384" s="30">
        <v>95.132000000000005</v>
      </c>
      <c r="T1384" s="50">
        <v>6.8688000000000002</v>
      </c>
      <c r="U1384" s="50">
        <v>6.8761000000000001</v>
      </c>
      <c r="V1384" s="50" t="s">
        <v>379</v>
      </c>
      <c r="W1384" s="22" t="s">
        <v>379</v>
      </c>
      <c r="X1384" s="22" t="s">
        <v>379</v>
      </c>
    </row>
    <row r="1385" spans="1:24" ht="18.75" customHeight="1">
      <c r="A1385" s="175">
        <v>43374</v>
      </c>
      <c r="B1385" s="50">
        <v>156.4374</v>
      </c>
      <c r="C1385" s="50">
        <v>218.1395</v>
      </c>
      <c r="D1385" s="50"/>
      <c r="E1385" s="50">
        <v>12</v>
      </c>
      <c r="F1385" s="51">
        <v>2.1937000000000002E-2</v>
      </c>
      <c r="G1385" s="51">
        <v>2.8188999999999999E-2</v>
      </c>
      <c r="H1385" s="51">
        <v>2.8858999999999999E-2</v>
      </c>
      <c r="I1385" s="51">
        <v>2.9614000000000001E-2</v>
      </c>
      <c r="J1385" s="51">
        <v>3.0835999999999999E-2</v>
      </c>
      <c r="K1385" s="51">
        <v>3.0349000000000001E-2</v>
      </c>
      <c r="L1385" s="51">
        <v>3.2342999999999997E-2</v>
      </c>
      <c r="M1385" s="51">
        <v>2.8858999999999999E-2</v>
      </c>
      <c r="N1385" s="51">
        <v>3.2689999999999997E-2</v>
      </c>
      <c r="O1385" s="52">
        <v>128.5762</v>
      </c>
      <c r="P1385" s="50">
        <v>1360</v>
      </c>
      <c r="Q1385" s="52">
        <v>2813.51</v>
      </c>
      <c r="R1385" s="50">
        <v>6180.2</v>
      </c>
      <c r="S1385" s="30">
        <v>94.894000000000005</v>
      </c>
      <c r="T1385" s="50">
        <v>6.8902999999999999</v>
      </c>
      <c r="U1385" s="50">
        <v>6.8879000000000001</v>
      </c>
      <c r="V1385" s="50" t="s">
        <v>379</v>
      </c>
      <c r="W1385" s="22" t="s">
        <v>379</v>
      </c>
      <c r="X1385" s="22" t="s">
        <v>379</v>
      </c>
    </row>
    <row r="1386" spans="1:24" ht="18.75" customHeight="1">
      <c r="A1386" s="175">
        <v>43371</v>
      </c>
      <c r="B1386" s="50">
        <v>156.5523</v>
      </c>
      <c r="C1386" s="50">
        <v>218.0986</v>
      </c>
      <c r="D1386" s="50"/>
      <c r="E1386" s="50">
        <v>12.12</v>
      </c>
      <c r="F1386" s="51">
        <v>2.1964000000000001E-2</v>
      </c>
      <c r="G1386" s="51">
        <v>2.8188000000000001E-2</v>
      </c>
      <c r="H1386" s="51">
        <v>2.8830000000000001E-2</v>
      </c>
      <c r="I1386" s="51">
        <v>2.9529E-2</v>
      </c>
      <c r="J1386" s="51">
        <v>3.0612E-2</v>
      </c>
      <c r="K1386" s="51">
        <v>3.0199E-2</v>
      </c>
      <c r="L1386" s="51">
        <v>3.2057000000000002E-2</v>
      </c>
      <c r="M1386" s="51">
        <v>2.8830000000000001E-2</v>
      </c>
      <c r="N1386" s="51">
        <v>3.2689999999999997E-2</v>
      </c>
      <c r="O1386" s="52">
        <v>128.54810000000001</v>
      </c>
      <c r="P1386" s="50">
        <v>1360</v>
      </c>
      <c r="Q1386" s="52">
        <v>2813.51</v>
      </c>
      <c r="R1386" s="50">
        <v>6180.2</v>
      </c>
      <c r="S1386" s="30">
        <v>94.192999999999998</v>
      </c>
      <c r="T1386" s="50">
        <v>6.8785999999999996</v>
      </c>
      <c r="U1386" s="50">
        <v>6.8792999999999997</v>
      </c>
      <c r="V1386" s="50" t="s">
        <v>379</v>
      </c>
      <c r="W1386" s="22" t="s">
        <v>379</v>
      </c>
      <c r="X1386" s="22" t="s">
        <v>379</v>
      </c>
    </row>
    <row r="1387" spans="1:24" ht="18.75" customHeight="1">
      <c r="A1387" s="175">
        <v>43370</v>
      </c>
      <c r="B1387" s="50">
        <v>156.42850000000001</v>
      </c>
      <c r="C1387" s="50">
        <v>217.96090000000001</v>
      </c>
      <c r="D1387" s="50"/>
      <c r="E1387" s="50">
        <v>12.41</v>
      </c>
      <c r="F1387" s="51">
        <v>2.1839999999999998E-2</v>
      </c>
      <c r="G1387" s="51">
        <v>2.8268999999999999E-2</v>
      </c>
      <c r="H1387" s="51">
        <v>2.8910000000000002E-2</v>
      </c>
      <c r="I1387" s="51">
        <v>2.9562999999999999E-2</v>
      </c>
      <c r="J1387" s="51">
        <v>3.0518E-2</v>
      </c>
      <c r="K1387" s="51">
        <v>3.0116E-2</v>
      </c>
      <c r="L1387" s="51">
        <v>3.1830999999999998E-2</v>
      </c>
      <c r="M1387" s="51">
        <v>2.8910000000000002E-2</v>
      </c>
      <c r="N1387" s="51">
        <v>3.2770000000000001E-2</v>
      </c>
      <c r="O1387" s="52">
        <v>128.5642</v>
      </c>
      <c r="P1387" s="50">
        <v>1360</v>
      </c>
      <c r="Q1387" s="52">
        <v>2813.51</v>
      </c>
      <c r="R1387" s="50">
        <v>6180.2</v>
      </c>
      <c r="S1387" s="30">
        <v>94.132999999999996</v>
      </c>
      <c r="T1387" s="50">
        <v>6.8674999999999997</v>
      </c>
      <c r="U1387" s="50">
        <v>6.8685999999999998</v>
      </c>
      <c r="V1387" s="50" t="s">
        <v>379</v>
      </c>
      <c r="W1387" s="22" t="s">
        <v>379</v>
      </c>
      <c r="X1387" s="22" t="s">
        <v>379</v>
      </c>
    </row>
    <row r="1388" spans="1:24" ht="18.75" customHeight="1">
      <c r="A1388" s="175">
        <v>43369</v>
      </c>
      <c r="B1388" s="50">
        <v>156.36019999999999</v>
      </c>
      <c r="C1388" s="50">
        <v>217.7791</v>
      </c>
      <c r="D1388" s="50"/>
      <c r="E1388" s="50">
        <v>12.89</v>
      </c>
      <c r="F1388" s="51">
        <v>2.1918E-2</v>
      </c>
      <c r="G1388" s="51">
        <v>2.8147999999999999E-2</v>
      </c>
      <c r="H1388" s="51">
        <v>2.877E-2</v>
      </c>
      <c r="I1388" s="51">
        <v>2.9444000000000001E-2</v>
      </c>
      <c r="J1388" s="51">
        <v>3.048E-2</v>
      </c>
      <c r="K1388" s="51">
        <v>3.0064E-2</v>
      </c>
      <c r="L1388" s="51">
        <v>3.1814000000000002E-2</v>
      </c>
      <c r="M1388" s="51">
        <v>2.877E-2</v>
      </c>
      <c r="N1388" s="51">
        <v>3.32E-2</v>
      </c>
      <c r="O1388" s="52">
        <v>128.58969999999999</v>
      </c>
      <c r="P1388" s="50">
        <v>1360</v>
      </c>
      <c r="Q1388" s="52">
        <v>2813.51</v>
      </c>
      <c r="R1388" s="50">
        <v>6180.2</v>
      </c>
      <c r="S1388" s="30">
        <v>94.185000000000002</v>
      </c>
      <c r="T1388" s="50">
        <v>6.8571</v>
      </c>
      <c r="U1388" s="50">
        <v>6.8681999999999999</v>
      </c>
      <c r="V1388" s="50" t="s">
        <v>379</v>
      </c>
      <c r="W1388" s="22" t="s">
        <v>379</v>
      </c>
      <c r="X1388" s="22" t="s">
        <v>379</v>
      </c>
    </row>
    <row r="1389" spans="1:24" ht="18.75" customHeight="1">
      <c r="A1389" s="175">
        <v>43368</v>
      </c>
      <c r="B1389" s="50">
        <v>156.05840000000001</v>
      </c>
      <c r="C1389" s="50">
        <v>217.63919999999999</v>
      </c>
      <c r="D1389" s="50"/>
      <c r="E1389" s="50">
        <v>12.42</v>
      </c>
      <c r="F1389" s="51">
        <v>2.2047000000000001E-2</v>
      </c>
      <c r="G1389" s="51">
        <v>2.8391E-2</v>
      </c>
      <c r="H1389" s="51">
        <v>2.913E-2</v>
      </c>
      <c r="I1389" s="51">
        <v>2.9814E-2</v>
      </c>
      <c r="J1389" s="51">
        <v>3.0963999999999998E-2</v>
      </c>
      <c r="K1389" s="51">
        <v>3.0571999999999998E-2</v>
      </c>
      <c r="L1389" s="51">
        <v>3.2258000000000002E-2</v>
      </c>
      <c r="M1389" s="51">
        <v>2.913E-2</v>
      </c>
      <c r="N1389" s="51">
        <v>3.329E-2</v>
      </c>
      <c r="O1389" s="52">
        <v>128.5532</v>
      </c>
      <c r="P1389" s="50">
        <v>1360</v>
      </c>
      <c r="Q1389" s="52">
        <v>2813.51</v>
      </c>
      <c r="R1389" s="50">
        <v>6180.2</v>
      </c>
      <c r="S1389" s="30">
        <v>94.22</v>
      </c>
      <c r="T1389" s="50">
        <v>6.8571</v>
      </c>
      <c r="U1389" s="50">
        <v>6.8493000000000004</v>
      </c>
      <c r="V1389" s="50" t="s">
        <v>379</v>
      </c>
      <c r="W1389" s="22" t="s">
        <v>379</v>
      </c>
      <c r="X1389" s="22" t="s">
        <v>379</v>
      </c>
    </row>
    <row r="1390" spans="1:24" ht="18.75" customHeight="1">
      <c r="A1390" s="175">
        <v>43367</v>
      </c>
      <c r="B1390" s="50">
        <v>156.17509999999999</v>
      </c>
      <c r="C1390" s="50">
        <v>217.63059999999999</v>
      </c>
      <c r="D1390" s="50"/>
      <c r="E1390" s="50">
        <v>12.2</v>
      </c>
      <c r="F1390" s="51">
        <v>2.1655000000000001E-2</v>
      </c>
      <c r="G1390" s="51">
        <v>2.8169E-2</v>
      </c>
      <c r="H1390" s="51">
        <v>2.9017000000000001E-2</v>
      </c>
      <c r="I1390" s="51">
        <v>2.9675E-2</v>
      </c>
      <c r="J1390" s="51">
        <v>3.0889E-2</v>
      </c>
      <c r="K1390" s="51">
        <v>3.0443999999999999E-2</v>
      </c>
      <c r="L1390" s="51">
        <v>3.2258000000000002E-2</v>
      </c>
      <c r="M1390" s="51">
        <v>2.9017000000000001E-2</v>
      </c>
      <c r="N1390" s="51">
        <v>3.3340000000000002E-2</v>
      </c>
      <c r="O1390" s="52">
        <v>128.5558</v>
      </c>
      <c r="P1390" s="50">
        <v>1360</v>
      </c>
      <c r="Q1390" s="52">
        <v>2813.51</v>
      </c>
      <c r="R1390" s="50">
        <v>6180.2</v>
      </c>
      <c r="S1390" s="30">
        <v>93.912000000000006</v>
      </c>
      <c r="T1390" s="50">
        <v>6.8467000000000002</v>
      </c>
      <c r="U1390" s="50">
        <v>6.8354999999999997</v>
      </c>
      <c r="V1390" s="50" t="s">
        <v>379</v>
      </c>
      <c r="W1390" s="22" t="s">
        <v>379</v>
      </c>
      <c r="X1390" s="22" t="s">
        <v>379</v>
      </c>
    </row>
    <row r="1391" spans="1:24" ht="18.75" customHeight="1">
      <c r="A1391" s="175">
        <v>43364</v>
      </c>
      <c r="B1391" s="50">
        <v>156.17169999999999</v>
      </c>
      <c r="C1391" s="50">
        <v>217.40479999999999</v>
      </c>
      <c r="D1391" s="50"/>
      <c r="E1391" s="50">
        <v>11.68</v>
      </c>
      <c r="F1391" s="51">
        <v>2.1631000000000001E-2</v>
      </c>
      <c r="G1391" s="51">
        <v>2.7999E-2</v>
      </c>
      <c r="H1391" s="51">
        <v>2.8878000000000001E-2</v>
      </c>
      <c r="I1391" s="51">
        <v>2.9485000000000001E-2</v>
      </c>
      <c r="J1391" s="51">
        <v>3.0627999999999999E-2</v>
      </c>
      <c r="K1391" s="51">
        <v>3.0238999999999999E-2</v>
      </c>
      <c r="L1391" s="51">
        <v>3.1997999999999999E-2</v>
      </c>
      <c r="M1391" s="51">
        <v>2.8878000000000001E-2</v>
      </c>
      <c r="N1391" s="51">
        <v>3.3340000000000002E-2</v>
      </c>
      <c r="O1391" s="52">
        <v>128.5515</v>
      </c>
      <c r="P1391" s="50">
        <v>1360</v>
      </c>
      <c r="Q1391" s="52">
        <v>2813.51</v>
      </c>
      <c r="R1391" s="50">
        <v>6180.2</v>
      </c>
      <c r="S1391" s="30">
        <v>94.537000000000006</v>
      </c>
      <c r="T1391" s="50">
        <v>6.8483000000000001</v>
      </c>
      <c r="U1391" s="50">
        <v>6.8513000000000002</v>
      </c>
      <c r="V1391" s="50" t="s">
        <v>379</v>
      </c>
      <c r="W1391" s="22" t="s">
        <v>379</v>
      </c>
      <c r="X1391" s="22" t="s">
        <v>379</v>
      </c>
    </row>
    <row r="1392" spans="1:24" ht="18.75" customHeight="1">
      <c r="A1392" s="175">
        <v>43363</v>
      </c>
      <c r="B1392" s="50">
        <v>156.0849</v>
      </c>
      <c r="C1392" s="50">
        <v>216.92840000000001</v>
      </c>
      <c r="D1392" s="50"/>
      <c r="E1392" s="50">
        <v>11.8</v>
      </c>
      <c r="F1392" s="51">
        <v>2.1609E-2</v>
      </c>
      <c r="G1392" s="51">
        <v>2.8034E-2</v>
      </c>
      <c r="H1392" s="51">
        <v>2.8930000000000001E-2</v>
      </c>
      <c r="I1392" s="51">
        <v>2.9533E-2</v>
      </c>
      <c r="J1392" s="51">
        <v>3.0626E-2</v>
      </c>
      <c r="K1392" s="51">
        <v>3.0237E-2</v>
      </c>
      <c r="L1392" s="51">
        <v>3.1955999999999998E-2</v>
      </c>
      <c r="M1392" s="51">
        <v>2.8930000000000001E-2</v>
      </c>
      <c r="N1392" s="51">
        <v>3.3390000000000003E-2</v>
      </c>
      <c r="O1392" s="52">
        <v>128.53190000000001</v>
      </c>
      <c r="P1392" s="50">
        <v>1360</v>
      </c>
      <c r="Q1392" s="52">
        <v>2813.51</v>
      </c>
      <c r="R1392" s="50">
        <v>6180.2</v>
      </c>
      <c r="S1392" s="30">
        <v>94.64</v>
      </c>
      <c r="T1392" s="50">
        <v>6.8615000000000004</v>
      </c>
      <c r="U1392" s="50">
        <v>6.8612000000000002</v>
      </c>
      <c r="V1392" s="50" t="s">
        <v>379</v>
      </c>
      <c r="W1392" s="22" t="s">
        <v>379</v>
      </c>
      <c r="X1392" s="22" t="s">
        <v>379</v>
      </c>
    </row>
    <row r="1393" spans="1:24" ht="18.75" customHeight="1">
      <c r="A1393" s="175">
        <v>43362</v>
      </c>
      <c r="B1393" s="50">
        <v>156.0241</v>
      </c>
      <c r="C1393" s="50">
        <v>216.7567</v>
      </c>
      <c r="D1393" s="50"/>
      <c r="E1393" s="50">
        <v>11.75</v>
      </c>
      <c r="F1393" s="51">
        <v>2.1610000000000001E-2</v>
      </c>
      <c r="G1393" s="51">
        <v>2.7907000000000001E-2</v>
      </c>
      <c r="H1393" s="51">
        <v>2.8846E-2</v>
      </c>
      <c r="I1393" s="51">
        <v>2.9464000000000001E-2</v>
      </c>
      <c r="J1393" s="51">
        <v>3.0626E-2</v>
      </c>
      <c r="K1393" s="51">
        <v>3.0210000000000001E-2</v>
      </c>
      <c r="L1393" s="51">
        <v>3.2098000000000002E-2</v>
      </c>
      <c r="M1393" s="51">
        <v>2.8846E-2</v>
      </c>
      <c r="N1393" s="51">
        <v>3.3340000000000002E-2</v>
      </c>
      <c r="O1393" s="52">
        <v>128.523</v>
      </c>
      <c r="P1393" s="50">
        <v>1360</v>
      </c>
      <c r="Q1393" s="52">
        <v>2813.51</v>
      </c>
      <c r="R1393" s="50">
        <v>6180.2</v>
      </c>
      <c r="S1393" s="30">
        <v>94.495999999999995</v>
      </c>
      <c r="T1393" s="50">
        <v>6.8570000000000002</v>
      </c>
      <c r="U1393" s="50">
        <v>6.8704000000000001</v>
      </c>
      <c r="V1393" s="50" t="s">
        <v>379</v>
      </c>
      <c r="W1393" s="22" t="s">
        <v>379</v>
      </c>
      <c r="X1393" s="22" t="s">
        <v>379</v>
      </c>
    </row>
    <row r="1394" spans="1:24" ht="18.75" customHeight="1">
      <c r="A1394" s="175">
        <v>43361</v>
      </c>
      <c r="B1394" s="50">
        <v>156.17250000000001</v>
      </c>
      <c r="C1394" s="50">
        <v>216.82669999999999</v>
      </c>
      <c r="D1394" s="50"/>
      <c r="E1394" s="50">
        <v>12.79</v>
      </c>
      <c r="F1394" s="51">
        <v>2.1611999999999999E-2</v>
      </c>
      <c r="G1394" s="51">
        <v>2.7987999999999999E-2</v>
      </c>
      <c r="H1394" s="51">
        <v>2.8818E-2</v>
      </c>
      <c r="I1394" s="51">
        <v>2.9427999999999999E-2</v>
      </c>
      <c r="J1394" s="51">
        <v>3.0550999999999998E-2</v>
      </c>
      <c r="K1394" s="51">
        <v>3.0158999999999998E-2</v>
      </c>
      <c r="L1394" s="51">
        <v>3.2014000000000001E-2</v>
      </c>
      <c r="M1394" s="51">
        <v>2.8818E-2</v>
      </c>
      <c r="N1394" s="51">
        <v>3.3459999999999997E-2</v>
      </c>
      <c r="O1394" s="52">
        <v>128.5127</v>
      </c>
      <c r="P1394" s="50">
        <v>1360</v>
      </c>
      <c r="Q1394" s="52">
        <v>2813.51</v>
      </c>
      <c r="R1394" s="50">
        <v>6180.2</v>
      </c>
      <c r="S1394" s="30">
        <v>94.927000000000007</v>
      </c>
      <c r="T1394" s="50">
        <v>6.8674999999999997</v>
      </c>
      <c r="U1394" s="50">
        <v>6.8745000000000003</v>
      </c>
      <c r="V1394" s="50" t="s">
        <v>379</v>
      </c>
      <c r="W1394" s="22" t="s">
        <v>379</v>
      </c>
      <c r="X1394" s="22" t="s">
        <v>379</v>
      </c>
    </row>
    <row r="1395" spans="1:24" ht="18.75" customHeight="1">
      <c r="A1395" s="175">
        <v>43360</v>
      </c>
      <c r="B1395" s="50">
        <v>156.42570000000001</v>
      </c>
      <c r="C1395" s="50">
        <v>216.79179999999999</v>
      </c>
      <c r="D1395" s="50"/>
      <c r="E1395" s="50">
        <v>13.68</v>
      </c>
      <c r="F1395" s="51">
        <v>2.1475999999999999E-2</v>
      </c>
      <c r="G1395" s="51">
        <v>2.7779000000000002E-2</v>
      </c>
      <c r="H1395" s="51">
        <v>2.8431999999999999E-2</v>
      </c>
      <c r="I1395" s="51">
        <v>2.8878999999999998E-2</v>
      </c>
      <c r="J1395" s="51">
        <v>2.9867000000000001E-2</v>
      </c>
      <c r="K1395" s="51">
        <v>2.9500999999999999E-2</v>
      </c>
      <c r="L1395" s="51">
        <v>3.1283999999999999E-2</v>
      </c>
      <c r="M1395" s="51">
        <v>2.8431999999999999E-2</v>
      </c>
      <c r="N1395" s="51">
        <v>3.329E-2</v>
      </c>
      <c r="O1395" s="52">
        <v>128.49959999999999</v>
      </c>
      <c r="P1395" s="50">
        <v>1360</v>
      </c>
      <c r="Q1395" s="52">
        <v>2813.51</v>
      </c>
      <c r="R1395" s="50">
        <v>6180.2</v>
      </c>
      <c r="S1395" s="30">
        <v>94.518000000000001</v>
      </c>
      <c r="T1395" s="50">
        <v>6.8448000000000002</v>
      </c>
      <c r="U1395" s="50">
        <v>6.8451000000000004</v>
      </c>
      <c r="V1395" s="50" t="s">
        <v>379</v>
      </c>
      <c r="W1395" s="22" t="s">
        <v>379</v>
      </c>
      <c r="X1395" s="22" t="s">
        <v>379</v>
      </c>
    </row>
    <row r="1396" spans="1:24" ht="18.75" customHeight="1">
      <c r="A1396" s="175">
        <v>43357</v>
      </c>
      <c r="B1396" s="50">
        <v>156.3912</v>
      </c>
      <c r="C1396" s="50">
        <v>216.70140000000001</v>
      </c>
      <c r="D1396" s="50"/>
      <c r="E1396" s="50">
        <v>12.07</v>
      </c>
      <c r="F1396" s="51">
        <v>2.1426000000000001E-2</v>
      </c>
      <c r="G1396" s="51">
        <v>2.7777E-2</v>
      </c>
      <c r="H1396" s="51">
        <v>2.8541E-2</v>
      </c>
      <c r="I1396" s="51">
        <v>2.9033E-2</v>
      </c>
      <c r="J1396" s="51">
        <v>2.9959E-2</v>
      </c>
      <c r="K1396" s="51">
        <v>2.9626E-2</v>
      </c>
      <c r="L1396" s="51">
        <v>3.1308999999999997E-2</v>
      </c>
      <c r="M1396" s="51">
        <v>2.8541E-2</v>
      </c>
      <c r="N1396" s="51">
        <v>3.3439999999999998E-2</v>
      </c>
      <c r="O1396" s="52">
        <v>128.517</v>
      </c>
      <c r="P1396" s="50">
        <v>1360</v>
      </c>
      <c r="Q1396" s="52">
        <v>2813.51</v>
      </c>
      <c r="R1396" s="50">
        <v>6180.2</v>
      </c>
      <c r="S1396" s="30">
        <v>94.799000000000007</v>
      </c>
      <c r="T1396" s="50">
        <v>6.8517000000000001</v>
      </c>
      <c r="U1396" s="50">
        <v>6.8356000000000003</v>
      </c>
      <c r="V1396" s="50" t="s">
        <v>379</v>
      </c>
      <c r="W1396" s="22" t="s">
        <v>379</v>
      </c>
      <c r="X1396" s="22" t="s">
        <v>379</v>
      </c>
    </row>
    <row r="1397" spans="1:24" ht="18.75" customHeight="1">
      <c r="A1397" s="175">
        <v>43356</v>
      </c>
      <c r="B1397" s="50">
        <v>156.54769999999999</v>
      </c>
      <c r="C1397" s="50">
        <v>216.70429999999999</v>
      </c>
      <c r="D1397" s="50"/>
      <c r="E1397" s="50">
        <v>12.37</v>
      </c>
      <c r="F1397" s="51">
        <v>2.1326999999999999E-2</v>
      </c>
      <c r="G1397" s="51">
        <v>2.7564999999999999E-2</v>
      </c>
      <c r="H1397" s="51">
        <v>2.8239E-2</v>
      </c>
      <c r="I1397" s="51">
        <v>2.8722999999999999E-2</v>
      </c>
      <c r="J1397" s="51">
        <v>2.9700000000000001E-2</v>
      </c>
      <c r="K1397" s="51">
        <v>2.9297E-2</v>
      </c>
      <c r="L1397" s="51">
        <v>3.1071000000000001E-2</v>
      </c>
      <c r="M1397" s="51">
        <v>2.8239E-2</v>
      </c>
      <c r="N1397" s="51">
        <v>3.3599999999999998E-2</v>
      </c>
      <c r="O1397" s="52">
        <v>128.5343</v>
      </c>
      <c r="P1397" s="50">
        <v>1360</v>
      </c>
      <c r="Q1397" s="52">
        <v>2813.51</v>
      </c>
      <c r="R1397" s="50">
        <v>6180.2</v>
      </c>
      <c r="S1397" s="30">
        <v>95.248999999999995</v>
      </c>
      <c r="T1397" s="50">
        <v>6.8730000000000002</v>
      </c>
      <c r="U1397" s="50">
        <v>6.8752000000000004</v>
      </c>
      <c r="V1397" s="50" t="s">
        <v>379</v>
      </c>
      <c r="W1397" s="22" t="s">
        <v>379</v>
      </c>
      <c r="X1397" s="22" t="s">
        <v>379</v>
      </c>
    </row>
    <row r="1398" spans="1:24" ht="18.75" customHeight="1">
      <c r="A1398" s="175">
        <v>43355</v>
      </c>
      <c r="B1398" s="50">
        <v>156.50819999999999</v>
      </c>
      <c r="C1398" s="50">
        <v>216.8853</v>
      </c>
      <c r="D1398" s="50"/>
      <c r="E1398" s="50">
        <v>13.14</v>
      </c>
      <c r="F1398" s="51">
        <v>2.1354000000000001E-2</v>
      </c>
      <c r="G1398" s="51">
        <v>2.7480999999999998E-2</v>
      </c>
      <c r="H1398" s="51">
        <v>2.8184000000000001E-2</v>
      </c>
      <c r="I1398" s="51">
        <v>2.862E-2</v>
      </c>
      <c r="J1398" s="51">
        <v>2.9626E-2</v>
      </c>
      <c r="K1398" s="51">
        <v>2.9221E-2</v>
      </c>
      <c r="L1398" s="51">
        <v>3.1038E-2</v>
      </c>
      <c r="M1398" s="51">
        <v>2.8184000000000001E-2</v>
      </c>
      <c r="N1398" s="51">
        <v>3.3939999999999998E-2</v>
      </c>
      <c r="O1398" s="52">
        <v>128.52090000000001</v>
      </c>
      <c r="P1398" s="50">
        <v>1360</v>
      </c>
      <c r="Q1398" s="52">
        <v>2813.51</v>
      </c>
      <c r="R1398" s="50">
        <v>6180.2</v>
      </c>
      <c r="S1398" s="30">
        <v>95.15</v>
      </c>
      <c r="T1398" s="50">
        <v>6.8555000000000001</v>
      </c>
      <c r="U1398" s="50">
        <v>6.8691000000000004</v>
      </c>
      <c r="V1398" s="50" t="s">
        <v>379</v>
      </c>
      <c r="W1398" s="22" t="s">
        <v>379</v>
      </c>
      <c r="X1398" s="22" t="s">
        <v>379</v>
      </c>
    </row>
    <row r="1399" spans="1:24" ht="18.75" customHeight="1">
      <c r="A1399" s="175">
        <v>43354</v>
      </c>
      <c r="B1399" s="50">
        <v>156.41820000000001</v>
      </c>
      <c r="C1399" s="50">
        <v>217.1045</v>
      </c>
      <c r="D1399" s="50"/>
      <c r="E1399" s="50">
        <v>13.22</v>
      </c>
      <c r="F1399" s="51">
        <v>2.1381000000000001E-2</v>
      </c>
      <c r="G1399" s="51">
        <v>2.7438000000000001E-2</v>
      </c>
      <c r="H1399" s="51">
        <v>2.8167999999999999E-2</v>
      </c>
      <c r="I1399" s="51">
        <v>2.8670999999999999E-2</v>
      </c>
      <c r="J1399" s="51">
        <v>2.9755E-2</v>
      </c>
      <c r="K1399" s="51">
        <v>2.9346000000000001E-2</v>
      </c>
      <c r="L1399" s="51">
        <v>3.1185000000000001E-2</v>
      </c>
      <c r="M1399" s="51">
        <v>2.8167999999999999E-2</v>
      </c>
      <c r="N1399" s="51">
        <v>3.4020000000000002E-2</v>
      </c>
      <c r="O1399" s="52">
        <v>128.49619999999999</v>
      </c>
      <c r="P1399" s="50">
        <v>1360</v>
      </c>
      <c r="Q1399" s="52">
        <v>2813.51</v>
      </c>
      <c r="R1399" s="50">
        <v>6180.2</v>
      </c>
      <c r="S1399" s="30">
        <v>95.364999999999995</v>
      </c>
      <c r="T1399" s="50">
        <v>6.8437999999999999</v>
      </c>
      <c r="U1399" s="50">
        <v>6.8691000000000004</v>
      </c>
      <c r="V1399" s="50" t="s">
        <v>379</v>
      </c>
      <c r="W1399" s="22" t="s">
        <v>379</v>
      </c>
      <c r="X1399" s="22" t="s">
        <v>379</v>
      </c>
    </row>
    <row r="1400" spans="1:24" ht="18.75" customHeight="1">
      <c r="A1400" s="175">
        <v>43353</v>
      </c>
      <c r="B1400" s="50">
        <v>156.6497</v>
      </c>
      <c r="C1400" s="50">
        <v>217.24379999999999</v>
      </c>
      <c r="D1400" s="50"/>
      <c r="E1400" s="50">
        <v>14.16</v>
      </c>
      <c r="F1400" s="51">
        <v>2.1245E-2</v>
      </c>
      <c r="G1400" s="51">
        <v>2.7108E-2</v>
      </c>
      <c r="H1400" s="51">
        <v>2.7775999999999999E-2</v>
      </c>
      <c r="I1400" s="51">
        <v>2.8228E-2</v>
      </c>
      <c r="J1400" s="51">
        <v>2.9314E-2</v>
      </c>
      <c r="K1400" s="51">
        <v>2.8844000000000002E-2</v>
      </c>
      <c r="L1400" s="51">
        <v>3.0810000000000001E-2</v>
      </c>
      <c r="M1400" s="51">
        <v>2.7775999999999999E-2</v>
      </c>
      <c r="N1400" s="51">
        <v>3.3739999999999999E-2</v>
      </c>
      <c r="O1400" s="52">
        <v>128.52019999999999</v>
      </c>
      <c r="P1400" s="50">
        <v>1360</v>
      </c>
      <c r="Q1400" s="52">
        <v>2813.51</v>
      </c>
      <c r="R1400" s="50">
        <v>6180.2</v>
      </c>
      <c r="S1400" s="30">
        <v>95.021000000000001</v>
      </c>
      <c r="T1400" s="50">
        <v>6.8354999999999997</v>
      </c>
      <c r="U1400" s="50">
        <v>6.8448000000000002</v>
      </c>
      <c r="V1400" s="50" t="s">
        <v>379</v>
      </c>
      <c r="W1400" s="22" t="s">
        <v>379</v>
      </c>
      <c r="X1400" s="22" t="s">
        <v>379</v>
      </c>
    </row>
    <row r="1401" spans="1:24" ht="18.75" customHeight="1">
      <c r="A1401" s="175">
        <v>43350</v>
      </c>
      <c r="B1401" s="50">
        <v>156.59880000000001</v>
      </c>
      <c r="C1401" s="50">
        <v>217.33160000000001</v>
      </c>
      <c r="D1401" s="50"/>
      <c r="E1401" s="50">
        <v>14.88</v>
      </c>
      <c r="F1401" s="51">
        <v>2.1298000000000001E-2</v>
      </c>
      <c r="G1401" s="51">
        <v>2.7025E-2</v>
      </c>
      <c r="H1401" s="51">
        <v>2.7720000000000002E-2</v>
      </c>
      <c r="I1401" s="51">
        <v>2.8211E-2</v>
      </c>
      <c r="J1401" s="51">
        <v>2.9388000000000001E-2</v>
      </c>
      <c r="K1401" s="51">
        <v>2.8919E-2</v>
      </c>
      <c r="L1401" s="51">
        <v>3.1014E-2</v>
      </c>
      <c r="M1401" s="51">
        <v>2.7720000000000002E-2</v>
      </c>
      <c r="N1401" s="51">
        <v>3.3480000000000003E-2</v>
      </c>
      <c r="O1401" s="52">
        <v>128.52760000000001</v>
      </c>
      <c r="P1401" s="50">
        <v>1360</v>
      </c>
      <c r="Q1401" s="52">
        <v>2813.51</v>
      </c>
      <c r="R1401" s="50">
        <v>6180.2</v>
      </c>
      <c r="S1401" s="30">
        <v>95.183999999999997</v>
      </c>
      <c r="T1401" s="50">
        <v>6.83</v>
      </c>
      <c r="U1401" s="50">
        <v>6.8422000000000001</v>
      </c>
      <c r="V1401" s="50" t="s">
        <v>379</v>
      </c>
      <c r="W1401" s="22" t="s">
        <v>379</v>
      </c>
      <c r="X1401" s="22" t="s">
        <v>379</v>
      </c>
    </row>
    <row r="1402" spans="1:24" ht="18.75" customHeight="1">
      <c r="A1402" s="175">
        <v>43349</v>
      </c>
      <c r="B1402" s="50">
        <v>157.00059999999999</v>
      </c>
      <c r="C1402" s="50">
        <v>217.4136</v>
      </c>
      <c r="D1402" s="50"/>
      <c r="E1402" s="50">
        <v>14.65</v>
      </c>
      <c r="F1402" s="51">
        <v>2.1250000000000002E-2</v>
      </c>
      <c r="G1402" s="51">
        <v>2.6329999999999999E-2</v>
      </c>
      <c r="H1402" s="51">
        <v>2.6939999999999999E-2</v>
      </c>
      <c r="I1402" s="51">
        <v>2.7414999999999998E-2</v>
      </c>
      <c r="J1402" s="51">
        <v>2.8731E-2</v>
      </c>
      <c r="K1402" s="51">
        <v>2.8169E-2</v>
      </c>
      <c r="L1402" s="51">
        <v>3.0526999999999999E-2</v>
      </c>
      <c r="M1402" s="51">
        <v>2.6939999999999999E-2</v>
      </c>
      <c r="N1402" s="51">
        <v>3.3390000000000003E-2</v>
      </c>
      <c r="O1402" s="52">
        <v>128.51599999999999</v>
      </c>
      <c r="P1402" s="50">
        <v>1360</v>
      </c>
      <c r="Q1402" s="52">
        <v>2813.51</v>
      </c>
      <c r="R1402" s="50">
        <v>6180.2</v>
      </c>
      <c r="S1402" s="30">
        <v>95.438999999999993</v>
      </c>
      <c r="T1402" s="50">
        <v>6.8441999999999998</v>
      </c>
      <c r="U1402" s="50">
        <v>6.8494999999999999</v>
      </c>
      <c r="V1402" s="50" t="s">
        <v>379</v>
      </c>
      <c r="W1402" s="22" t="s">
        <v>379</v>
      </c>
      <c r="X1402" s="22" t="s">
        <v>379</v>
      </c>
    </row>
    <row r="1403" spans="1:24" ht="18.75" customHeight="1">
      <c r="A1403" s="175">
        <v>43348</v>
      </c>
      <c r="B1403" s="50">
        <v>156.8526</v>
      </c>
      <c r="C1403" s="50">
        <v>217.5839</v>
      </c>
      <c r="D1403" s="50"/>
      <c r="E1403" s="50">
        <v>13.91</v>
      </c>
      <c r="F1403" s="51">
        <v>2.1302999999999999E-2</v>
      </c>
      <c r="G1403" s="51">
        <v>2.6492999999999999E-2</v>
      </c>
      <c r="H1403" s="51">
        <v>2.7189999999999999E-2</v>
      </c>
      <c r="I1403" s="51">
        <v>2.7685000000000001E-2</v>
      </c>
      <c r="J1403" s="51">
        <v>2.9021999999999999E-2</v>
      </c>
      <c r="K1403" s="51">
        <v>2.8468E-2</v>
      </c>
      <c r="L1403" s="51">
        <v>3.0752999999999999E-2</v>
      </c>
      <c r="M1403" s="51">
        <v>2.7189999999999999E-2</v>
      </c>
      <c r="N1403" s="51">
        <v>3.3340000000000002E-2</v>
      </c>
      <c r="O1403" s="52">
        <v>128.5035</v>
      </c>
      <c r="P1403" s="50">
        <v>1360</v>
      </c>
      <c r="Q1403" s="52">
        <v>2813.51</v>
      </c>
      <c r="R1403" s="50">
        <v>6180.2</v>
      </c>
      <c r="S1403" s="30">
        <v>95.14</v>
      </c>
      <c r="T1403" s="50">
        <v>6.8228</v>
      </c>
      <c r="U1403" s="50">
        <v>6.8350999999999997</v>
      </c>
      <c r="V1403" s="50" t="s">
        <v>379</v>
      </c>
      <c r="W1403" s="22" t="s">
        <v>379</v>
      </c>
      <c r="X1403" s="22" t="s">
        <v>379</v>
      </c>
    </row>
    <row r="1404" spans="1:24" ht="18.75" customHeight="1">
      <c r="A1404" s="175">
        <v>43347</v>
      </c>
      <c r="B1404" s="50">
        <v>156.8475</v>
      </c>
      <c r="C1404" s="50">
        <v>217.7518</v>
      </c>
      <c r="D1404" s="50"/>
      <c r="E1404" s="50">
        <v>13.16</v>
      </c>
      <c r="F1404" s="51">
        <v>2.1090999999999999E-2</v>
      </c>
      <c r="G1404" s="51">
        <v>2.6533000000000001E-2</v>
      </c>
      <c r="H1404" s="51">
        <v>2.7219E-2</v>
      </c>
      <c r="I1404" s="51">
        <v>2.7719000000000001E-2</v>
      </c>
      <c r="J1404" s="51">
        <v>2.8985E-2</v>
      </c>
      <c r="K1404" s="51">
        <v>2.8493000000000001E-2</v>
      </c>
      <c r="L1404" s="51">
        <v>3.0616000000000001E-2</v>
      </c>
      <c r="M1404" s="51">
        <v>2.7219E-2</v>
      </c>
      <c r="N1404" s="51">
        <v>3.3230000000000003E-2</v>
      </c>
      <c r="O1404" s="52">
        <v>128.49029999999999</v>
      </c>
      <c r="P1404" s="50">
        <v>1360</v>
      </c>
      <c r="Q1404" s="52">
        <v>2813.51</v>
      </c>
      <c r="R1404" s="50">
        <v>6180.2</v>
      </c>
      <c r="S1404" s="30">
        <v>95.14</v>
      </c>
      <c r="T1404" s="50">
        <v>6.8315000000000001</v>
      </c>
      <c r="U1404" s="50">
        <v>6.8459000000000003</v>
      </c>
      <c r="V1404" s="50" t="s">
        <v>379</v>
      </c>
      <c r="W1404" s="22" t="s">
        <v>379</v>
      </c>
      <c r="X1404" s="22" t="s">
        <v>379</v>
      </c>
    </row>
    <row r="1405" spans="1:24" ht="18.75" customHeight="1">
      <c r="A1405" s="175">
        <v>43346</v>
      </c>
      <c r="B1405" s="50">
        <v>157.125</v>
      </c>
      <c r="C1405" s="50">
        <v>217.5138</v>
      </c>
      <c r="D1405" s="50"/>
      <c r="E1405" s="50">
        <v>12.86</v>
      </c>
      <c r="F1405" s="51">
        <v>2.0937999999999998E-2</v>
      </c>
      <c r="G1405" s="51">
        <v>2.6269000000000001E-2</v>
      </c>
      <c r="H1405" s="51">
        <v>2.6914E-2</v>
      </c>
      <c r="I1405" s="51">
        <v>2.7382E-2</v>
      </c>
      <c r="J1405" s="51">
        <v>2.8604000000000001E-2</v>
      </c>
      <c r="K1405" s="51">
        <v>2.8094000000000001E-2</v>
      </c>
      <c r="L1405" s="51">
        <v>3.0190999999999999E-2</v>
      </c>
      <c r="M1405" s="51">
        <v>2.6914E-2</v>
      </c>
      <c r="N1405" s="51">
        <v>3.2969999999999999E-2</v>
      </c>
      <c r="O1405" s="52">
        <v>128.4983</v>
      </c>
      <c r="P1405" s="50">
        <v>1360</v>
      </c>
      <c r="Q1405" s="52">
        <v>2812.4400000000005</v>
      </c>
      <c r="R1405" s="50">
        <v>6075.8</v>
      </c>
      <c r="S1405" s="30">
        <v>94.722999999999999</v>
      </c>
      <c r="T1405" s="50">
        <v>6.8445</v>
      </c>
      <c r="U1405" s="50">
        <v>6.8677000000000001</v>
      </c>
      <c r="V1405" s="50" t="s">
        <v>379</v>
      </c>
      <c r="W1405" s="22" t="s">
        <v>379</v>
      </c>
      <c r="X1405" s="22" t="s">
        <v>379</v>
      </c>
    </row>
    <row r="1406" spans="1:24" ht="18.75" customHeight="1">
      <c r="A1406" s="175">
        <v>43343</v>
      </c>
      <c r="B1406" s="50">
        <v>157.125</v>
      </c>
      <c r="C1406" s="50">
        <v>217.5138</v>
      </c>
      <c r="D1406" s="50"/>
      <c r="E1406" s="50">
        <v>12.86</v>
      </c>
      <c r="F1406" s="51">
        <v>2.0937999999999998E-2</v>
      </c>
      <c r="G1406" s="51">
        <v>2.6269000000000001E-2</v>
      </c>
      <c r="H1406" s="51">
        <v>2.6914E-2</v>
      </c>
      <c r="I1406" s="51">
        <v>2.7382E-2</v>
      </c>
      <c r="J1406" s="51">
        <v>2.8604000000000001E-2</v>
      </c>
      <c r="K1406" s="51">
        <v>2.8094000000000001E-2</v>
      </c>
      <c r="L1406" s="51">
        <v>3.0190999999999999E-2</v>
      </c>
      <c r="M1406" s="51">
        <v>2.6914E-2</v>
      </c>
      <c r="N1406" s="51">
        <v>3.2689999999999997E-2</v>
      </c>
      <c r="O1406" s="52">
        <v>128.45359999999999</v>
      </c>
      <c r="P1406" s="50">
        <v>1360</v>
      </c>
      <c r="Q1406" s="52">
        <v>2812.4400000000005</v>
      </c>
      <c r="R1406" s="50">
        <v>6075.8</v>
      </c>
      <c r="S1406" s="30">
        <v>94.6</v>
      </c>
      <c r="T1406" s="50">
        <v>6.8212000000000002</v>
      </c>
      <c r="U1406" s="50">
        <v>6.8217999999999996</v>
      </c>
      <c r="V1406" s="50" t="s">
        <v>379</v>
      </c>
      <c r="W1406" s="22" t="s">
        <v>379</v>
      </c>
      <c r="X1406" s="22" t="s">
        <v>379</v>
      </c>
    </row>
    <row r="1407" spans="1:24" ht="18.75" customHeight="1">
      <c r="A1407" s="175">
        <v>43342</v>
      </c>
      <c r="B1407" s="50">
        <v>157.08590000000001</v>
      </c>
      <c r="C1407" s="50">
        <v>217.5607</v>
      </c>
      <c r="D1407" s="50"/>
      <c r="E1407" s="50">
        <v>13.53</v>
      </c>
      <c r="F1407" s="51">
        <v>2.0969000000000002E-2</v>
      </c>
      <c r="G1407" s="51">
        <v>2.6492000000000002E-2</v>
      </c>
      <c r="H1407" s="51">
        <v>2.7109999999999999E-2</v>
      </c>
      <c r="I1407" s="51">
        <v>2.75E-2</v>
      </c>
      <c r="J1407" s="51">
        <v>2.8549999999999999E-2</v>
      </c>
      <c r="K1407" s="51">
        <v>2.8143000000000001E-2</v>
      </c>
      <c r="L1407" s="51">
        <v>3.0030999999999999E-2</v>
      </c>
      <c r="M1407" s="51">
        <v>2.7109999999999999E-2</v>
      </c>
      <c r="N1407" s="51">
        <v>3.2910000000000002E-2</v>
      </c>
      <c r="O1407" s="52">
        <v>128.4374</v>
      </c>
      <c r="P1407" s="50">
        <v>1360</v>
      </c>
      <c r="Q1407" s="52">
        <v>2812.4400000000005</v>
      </c>
      <c r="R1407" s="50">
        <v>6075.8</v>
      </c>
      <c r="S1407" s="30">
        <v>94.72</v>
      </c>
      <c r="T1407" s="50">
        <v>6.8030999999999997</v>
      </c>
      <c r="U1407" s="50">
        <v>6.8009000000000004</v>
      </c>
      <c r="V1407" s="50" t="s">
        <v>379</v>
      </c>
      <c r="W1407" s="22" t="s">
        <v>379</v>
      </c>
      <c r="X1407" s="22" t="s">
        <v>379</v>
      </c>
    </row>
    <row r="1408" spans="1:24" ht="18.75" customHeight="1">
      <c r="A1408" s="175">
        <v>43341</v>
      </c>
      <c r="B1408" s="50">
        <v>156.9503</v>
      </c>
      <c r="C1408" s="50">
        <v>217.52209999999999</v>
      </c>
      <c r="D1408" s="50"/>
      <c r="E1408" s="50">
        <v>12.25</v>
      </c>
      <c r="F1408" s="51">
        <v>2.1174999999999999E-2</v>
      </c>
      <c r="G1408" s="51">
        <v>2.6755000000000001E-2</v>
      </c>
      <c r="H1408" s="51">
        <v>2.7414999999999998E-2</v>
      </c>
      <c r="I1408" s="51">
        <v>2.7820000000000001E-2</v>
      </c>
      <c r="J1408" s="51">
        <v>2.8840000000000001E-2</v>
      </c>
      <c r="K1408" s="51">
        <v>2.8447E-2</v>
      </c>
      <c r="L1408" s="51">
        <v>3.0207000000000001E-2</v>
      </c>
      <c r="M1408" s="51">
        <v>2.7414999999999998E-2</v>
      </c>
      <c r="N1408" s="51">
        <v>3.2910000000000002E-2</v>
      </c>
      <c r="O1408" s="52">
        <v>128.39240000000001</v>
      </c>
      <c r="P1408" s="50">
        <v>1360</v>
      </c>
      <c r="Q1408" s="52">
        <v>2812.4400000000005</v>
      </c>
      <c r="R1408" s="50">
        <v>6075.8</v>
      </c>
      <c r="S1408" s="30">
        <v>94.778999999999996</v>
      </c>
      <c r="T1408" s="50">
        <v>6.8155999999999999</v>
      </c>
      <c r="U1408" s="50">
        <v>6.7935999999999996</v>
      </c>
      <c r="V1408" s="50" t="s">
        <v>379</v>
      </c>
      <c r="W1408" s="22" t="s">
        <v>379</v>
      </c>
      <c r="X1408" s="22" t="s">
        <v>379</v>
      </c>
    </row>
    <row r="1409" spans="1:24" ht="18.75" customHeight="1">
      <c r="A1409" s="175">
        <v>43340</v>
      </c>
      <c r="B1409" s="50">
        <v>156.971</v>
      </c>
      <c r="C1409" s="50">
        <v>217.50640000000001</v>
      </c>
      <c r="D1409" s="50"/>
      <c r="E1409" s="50">
        <v>12.5</v>
      </c>
      <c r="F1409" s="51">
        <v>2.1099E-2</v>
      </c>
      <c r="G1409" s="51">
        <v>2.6654000000000001E-2</v>
      </c>
      <c r="H1409" s="51">
        <v>2.7276999999999999E-2</v>
      </c>
      <c r="I1409" s="51">
        <v>2.7737000000000001E-2</v>
      </c>
      <c r="J1409" s="51">
        <v>2.8804E-2</v>
      </c>
      <c r="K1409" s="51">
        <v>2.8372000000000001E-2</v>
      </c>
      <c r="L1409" s="51">
        <v>3.0303E-2</v>
      </c>
      <c r="M1409" s="51">
        <v>2.7276999999999999E-2</v>
      </c>
      <c r="N1409" s="51">
        <v>3.3059999999999999E-2</v>
      </c>
      <c r="O1409" s="52">
        <v>128.3399</v>
      </c>
      <c r="P1409" s="50">
        <v>1360</v>
      </c>
      <c r="Q1409" s="52">
        <v>2812.4400000000005</v>
      </c>
      <c r="R1409" s="50">
        <v>6075.8</v>
      </c>
      <c r="S1409" s="30">
        <v>95.146000000000001</v>
      </c>
      <c r="T1409" s="50">
        <v>6.8105000000000002</v>
      </c>
      <c r="U1409" s="50">
        <v>6.8056999999999999</v>
      </c>
      <c r="V1409" s="50" t="s">
        <v>379</v>
      </c>
      <c r="W1409" s="22" t="s">
        <v>379</v>
      </c>
      <c r="X1409" s="22" t="s">
        <v>379</v>
      </c>
    </row>
    <row r="1410" spans="1:24" ht="18.75" customHeight="1">
      <c r="A1410" s="175">
        <v>43339</v>
      </c>
      <c r="B1410" s="50">
        <v>157.13059999999999</v>
      </c>
      <c r="C1410" s="50">
        <v>217.57759999999999</v>
      </c>
      <c r="D1410" s="50"/>
      <c r="E1410" s="50">
        <v>12.16</v>
      </c>
      <c r="F1410" s="51">
        <v>2.0965000000000001E-2</v>
      </c>
      <c r="G1410" s="51">
        <v>2.6412000000000001E-2</v>
      </c>
      <c r="H1410" s="51">
        <v>2.7001000000000001E-2</v>
      </c>
      <c r="I1410" s="51">
        <v>2.7411999999999999E-2</v>
      </c>
      <c r="J1410" s="51">
        <v>2.8459000000000002E-2</v>
      </c>
      <c r="K1410" s="51">
        <v>2.8022999999999999E-2</v>
      </c>
      <c r="L1410" s="51">
        <v>2.9936000000000001E-2</v>
      </c>
      <c r="M1410" s="51">
        <v>2.7001000000000001E-2</v>
      </c>
      <c r="N1410" s="51">
        <v>3.2939999999999997E-2</v>
      </c>
      <c r="O1410" s="52">
        <v>128.31979999999999</v>
      </c>
      <c r="P1410" s="50">
        <v>1360</v>
      </c>
      <c r="Q1410" s="52">
        <v>2812.4400000000005</v>
      </c>
      <c r="R1410" s="50">
        <v>6075.8</v>
      </c>
      <c r="S1410" s="30">
        <v>95.665999999999997</v>
      </c>
      <c r="T1410" s="50">
        <v>6.8777999999999997</v>
      </c>
      <c r="U1410" s="50">
        <v>6.8939000000000004</v>
      </c>
      <c r="V1410" s="50" t="s">
        <v>379</v>
      </c>
      <c r="W1410" s="22" t="s">
        <v>379</v>
      </c>
      <c r="X1410" s="22" t="s">
        <v>379</v>
      </c>
    </row>
    <row r="1411" spans="1:24" ht="18.75" customHeight="1">
      <c r="A1411" s="175">
        <v>43336</v>
      </c>
      <c r="B1411" s="50">
        <v>157.18790000000001</v>
      </c>
      <c r="C1411" s="50">
        <v>217.25630000000001</v>
      </c>
      <c r="D1411" s="50"/>
      <c r="E1411" s="50">
        <v>11.99</v>
      </c>
      <c r="F1411" s="51">
        <v>2.0864000000000001E-2</v>
      </c>
      <c r="G1411" s="51">
        <v>2.6202E-2</v>
      </c>
      <c r="H1411" s="51">
        <v>2.6726E-2</v>
      </c>
      <c r="I1411" s="51">
        <v>2.7122E-2</v>
      </c>
      <c r="J1411" s="51">
        <v>2.8098000000000001E-2</v>
      </c>
      <c r="K1411" s="51">
        <v>2.7675000000000002E-2</v>
      </c>
      <c r="L1411" s="51">
        <v>2.9589000000000001E-2</v>
      </c>
      <c r="M1411" s="51">
        <v>2.6726E-2</v>
      </c>
      <c r="N1411" s="51">
        <v>3.2820000000000002E-2</v>
      </c>
      <c r="O1411" s="52">
        <v>128.30420000000001</v>
      </c>
      <c r="P1411" s="50">
        <v>1360</v>
      </c>
      <c r="Q1411" s="52">
        <v>2812.4400000000005</v>
      </c>
      <c r="R1411" s="50">
        <v>6075.8</v>
      </c>
      <c r="S1411" s="30">
        <v>95.146000000000001</v>
      </c>
      <c r="T1411" s="50">
        <v>6.8418000000000001</v>
      </c>
      <c r="U1411" s="50">
        <v>6.8475000000000001</v>
      </c>
      <c r="V1411" s="50" t="s">
        <v>379</v>
      </c>
      <c r="W1411" s="22" t="s">
        <v>379</v>
      </c>
      <c r="X1411" s="22" t="s">
        <v>379</v>
      </c>
    </row>
    <row r="1412" spans="1:24" ht="18.75" customHeight="1">
      <c r="A1412" s="175">
        <v>43335</v>
      </c>
      <c r="B1412" s="50">
        <v>157.2131</v>
      </c>
      <c r="C1412" s="50">
        <v>217.19399999999999</v>
      </c>
      <c r="D1412" s="50"/>
      <c r="E1412" s="50">
        <v>12.41</v>
      </c>
      <c r="F1412" s="51">
        <v>2.0739E-2</v>
      </c>
      <c r="G1412" s="51">
        <v>2.6162000000000001E-2</v>
      </c>
      <c r="H1412" s="51">
        <v>2.6728999999999999E-2</v>
      </c>
      <c r="I1412" s="51">
        <v>2.7224999999999999E-2</v>
      </c>
      <c r="J1412" s="51">
        <v>2.8261000000000001E-2</v>
      </c>
      <c r="K1412" s="51">
        <v>2.7800999999999999E-2</v>
      </c>
      <c r="L1412" s="51">
        <v>2.9801999999999999E-2</v>
      </c>
      <c r="M1412" s="51">
        <v>2.6728999999999999E-2</v>
      </c>
      <c r="N1412" s="51">
        <v>3.3459999999999997E-2</v>
      </c>
      <c r="O1412" s="52">
        <v>128.2474</v>
      </c>
      <c r="P1412" s="50">
        <v>1360</v>
      </c>
      <c r="Q1412" s="52">
        <v>2812.4400000000005</v>
      </c>
      <c r="R1412" s="50">
        <v>6075.8</v>
      </c>
      <c r="S1412" s="30">
        <v>95.256</v>
      </c>
      <c r="T1412" s="50">
        <v>6.8472</v>
      </c>
      <c r="U1412" s="50">
        <v>6.8285</v>
      </c>
      <c r="V1412" s="50" t="s">
        <v>379</v>
      </c>
      <c r="W1412" s="22" t="s">
        <v>379</v>
      </c>
      <c r="X1412" s="22" t="s">
        <v>379</v>
      </c>
    </row>
    <row r="1413" spans="1:24" ht="18.75" customHeight="1">
      <c r="A1413" s="175">
        <v>43334</v>
      </c>
      <c r="B1413" s="50">
        <v>157.22839999999999</v>
      </c>
      <c r="C1413" s="50">
        <v>217.0478</v>
      </c>
      <c r="D1413" s="50"/>
      <c r="E1413" s="50">
        <v>12.25</v>
      </c>
      <c r="F1413" s="51">
        <v>2.0715000000000001E-2</v>
      </c>
      <c r="G1413" s="51">
        <v>2.5912000000000001E-2</v>
      </c>
      <c r="H1413" s="51">
        <v>2.6509999999999999E-2</v>
      </c>
      <c r="I1413" s="51">
        <v>2.7039000000000001E-2</v>
      </c>
      <c r="J1413" s="51">
        <v>2.8188999999999999E-2</v>
      </c>
      <c r="K1413" s="51">
        <v>2.7651999999999999E-2</v>
      </c>
      <c r="L1413" s="51">
        <v>2.9840999999999999E-2</v>
      </c>
      <c r="M1413" s="51">
        <v>2.6509999999999999E-2</v>
      </c>
      <c r="N1413" s="51">
        <v>3.3239999999999999E-2</v>
      </c>
      <c r="O1413" s="52">
        <v>128.2174</v>
      </c>
      <c r="P1413" s="50">
        <v>1360</v>
      </c>
      <c r="Q1413" s="52">
        <v>2812.4400000000005</v>
      </c>
      <c r="R1413" s="50">
        <v>6075.8</v>
      </c>
      <c r="S1413" s="30">
        <v>95.9</v>
      </c>
      <c r="T1413" s="50">
        <v>6.8577000000000004</v>
      </c>
      <c r="U1413" s="50">
        <v>6.8353000000000002</v>
      </c>
      <c r="V1413" s="50" t="s">
        <v>379</v>
      </c>
      <c r="W1413" s="22" t="s">
        <v>379</v>
      </c>
      <c r="X1413" s="22" t="s">
        <v>379</v>
      </c>
    </row>
    <row r="1414" spans="1:24" ht="18.75" customHeight="1">
      <c r="A1414" s="175">
        <v>43333</v>
      </c>
      <c r="B1414" s="50">
        <v>157.09739999999999</v>
      </c>
      <c r="C1414" s="50">
        <v>217.3252</v>
      </c>
      <c r="D1414" s="50"/>
      <c r="E1414" s="50">
        <v>12.86</v>
      </c>
      <c r="F1414" s="51">
        <v>2.0614E-2</v>
      </c>
      <c r="G1414" s="51">
        <v>2.5954000000000001E-2</v>
      </c>
      <c r="H1414" s="51">
        <v>2.6620999999999999E-2</v>
      </c>
      <c r="I1414" s="51">
        <v>2.7106999999999999E-2</v>
      </c>
      <c r="J1414" s="51">
        <v>2.8298E-2</v>
      </c>
      <c r="K1414" s="51">
        <v>2.7751999999999999E-2</v>
      </c>
      <c r="L1414" s="51">
        <v>2.9928E-2</v>
      </c>
      <c r="M1414" s="51">
        <v>2.6620999999999999E-2</v>
      </c>
      <c r="N1414" s="51">
        <v>3.3349999999999998E-2</v>
      </c>
      <c r="O1414" s="52">
        <v>128.1635</v>
      </c>
      <c r="P1414" s="50">
        <v>1360</v>
      </c>
      <c r="Q1414" s="52">
        <v>2812.4400000000005</v>
      </c>
      <c r="R1414" s="50">
        <v>6075.8</v>
      </c>
      <c r="S1414" s="30">
        <v>96.100999999999999</v>
      </c>
      <c r="T1414" s="50">
        <v>6.8775000000000004</v>
      </c>
      <c r="U1414" s="50">
        <v>6.8368000000000002</v>
      </c>
      <c r="V1414" s="50" t="s">
        <v>379</v>
      </c>
      <c r="W1414" s="22" t="s">
        <v>379</v>
      </c>
      <c r="X1414" s="22" t="s">
        <v>379</v>
      </c>
    </row>
    <row r="1415" spans="1:24" ht="18.75" customHeight="1">
      <c r="A1415" s="175">
        <v>43332</v>
      </c>
      <c r="B1415" s="50">
        <v>157.19800000000001</v>
      </c>
      <c r="C1415" s="50">
        <v>217.29560000000001</v>
      </c>
      <c r="D1415" s="50"/>
      <c r="E1415" s="50">
        <v>12.49</v>
      </c>
      <c r="F1415" s="51">
        <v>2.0323999999999998E-2</v>
      </c>
      <c r="G1415" s="51">
        <v>2.5850999999999999E-2</v>
      </c>
      <c r="H1415" s="51">
        <v>2.6457999999999999E-2</v>
      </c>
      <c r="I1415" s="51">
        <v>2.6970999999999998E-2</v>
      </c>
      <c r="J1415" s="51">
        <v>2.819E-2</v>
      </c>
      <c r="K1415" s="51">
        <v>2.7629000000000001E-2</v>
      </c>
      <c r="L1415" s="51">
        <v>2.9849000000000001E-2</v>
      </c>
      <c r="M1415" s="51">
        <v>2.6457999999999999E-2</v>
      </c>
      <c r="N1415" s="51">
        <v>3.2800000000000003E-2</v>
      </c>
      <c r="O1415" s="52">
        <v>128.22059999999999</v>
      </c>
      <c r="P1415" s="50">
        <v>1360</v>
      </c>
      <c r="Q1415" s="52">
        <v>2812.4400000000005</v>
      </c>
      <c r="R1415" s="50">
        <v>6075.8</v>
      </c>
      <c r="S1415" s="30">
        <v>96.644999999999996</v>
      </c>
      <c r="T1415" s="50">
        <v>6.8853</v>
      </c>
      <c r="U1415" s="50">
        <v>6.8628</v>
      </c>
      <c r="V1415" s="50" t="s">
        <v>379</v>
      </c>
      <c r="W1415" s="22" t="s">
        <v>379</v>
      </c>
      <c r="X1415" s="22" t="s">
        <v>379</v>
      </c>
    </row>
    <row r="1416" spans="1:24" ht="18.75" customHeight="1">
      <c r="A1416" s="175">
        <v>43329</v>
      </c>
      <c r="B1416" s="50">
        <v>156.83920000000001</v>
      </c>
      <c r="C1416" s="50">
        <v>217.18430000000001</v>
      </c>
      <c r="D1416" s="50"/>
      <c r="E1416" s="50">
        <v>12.64</v>
      </c>
      <c r="F1416" s="51">
        <v>2.0324999999999999E-2</v>
      </c>
      <c r="G1416" s="51">
        <v>2.6058999999999999E-2</v>
      </c>
      <c r="H1416" s="51">
        <v>2.6786999999999998E-2</v>
      </c>
      <c r="I1416" s="51">
        <v>2.7413E-2</v>
      </c>
      <c r="J1416" s="51">
        <v>2.8604999999999998E-2</v>
      </c>
      <c r="K1416" s="51">
        <v>2.8076E-2</v>
      </c>
      <c r="L1416" s="51">
        <v>3.0199E-2</v>
      </c>
      <c r="M1416" s="51">
        <v>2.6786999999999998E-2</v>
      </c>
      <c r="N1416" s="51">
        <v>3.2680000000000001E-2</v>
      </c>
      <c r="O1416" s="52">
        <v>128.28319999999999</v>
      </c>
      <c r="P1416" s="50">
        <v>1360</v>
      </c>
      <c r="Q1416" s="52">
        <v>2812.4400000000005</v>
      </c>
      <c r="R1416" s="50">
        <v>6075.8</v>
      </c>
      <c r="S1416" s="30">
        <v>96.695999999999998</v>
      </c>
      <c r="T1416" s="50">
        <v>6.9348000000000001</v>
      </c>
      <c r="U1416" s="50">
        <v>6.9470999999999998</v>
      </c>
      <c r="V1416" s="50" t="s">
        <v>379</v>
      </c>
      <c r="W1416" s="22" t="s">
        <v>379</v>
      </c>
      <c r="X1416" s="22" t="s">
        <v>379</v>
      </c>
    </row>
    <row r="1417" spans="1:24" ht="18.75" customHeight="1">
      <c r="A1417" s="175">
        <v>43328</v>
      </c>
      <c r="B1417" s="50">
        <v>156.81370000000001</v>
      </c>
      <c r="C1417" s="50">
        <v>217.07300000000001</v>
      </c>
      <c r="D1417" s="50"/>
      <c r="E1417" s="50">
        <v>13.45</v>
      </c>
      <c r="F1417" s="51">
        <v>2.0455999999999998E-2</v>
      </c>
      <c r="G1417" s="51">
        <v>2.6164E-2</v>
      </c>
      <c r="H1417" s="51">
        <v>2.6817000000000001E-2</v>
      </c>
      <c r="I1417" s="51">
        <v>2.7413E-2</v>
      </c>
      <c r="J1417" s="51">
        <v>2.8659E-2</v>
      </c>
      <c r="K1417" s="51">
        <v>2.8126000000000002E-2</v>
      </c>
      <c r="L1417" s="51">
        <v>3.0255000000000001E-2</v>
      </c>
      <c r="M1417" s="51">
        <v>2.6817000000000001E-2</v>
      </c>
      <c r="N1417" s="51">
        <v>3.2000000000000001E-2</v>
      </c>
      <c r="O1417" s="52">
        <v>128.2628</v>
      </c>
      <c r="P1417" s="50">
        <v>1360</v>
      </c>
      <c r="Q1417" s="52">
        <v>2812.4400000000005</v>
      </c>
      <c r="R1417" s="50">
        <v>6075.8</v>
      </c>
      <c r="S1417" s="30">
        <v>96.730999999999995</v>
      </c>
      <c r="T1417" s="50">
        <v>6.8841999999999999</v>
      </c>
      <c r="U1417" s="50">
        <v>6.8996000000000004</v>
      </c>
      <c r="V1417" s="50" t="s">
        <v>379</v>
      </c>
      <c r="W1417" s="22" t="s">
        <v>379</v>
      </c>
      <c r="X1417" s="22" t="s">
        <v>379</v>
      </c>
    </row>
    <row r="1418" spans="1:24" ht="18.75" customHeight="1">
      <c r="A1418" s="175">
        <v>43327</v>
      </c>
      <c r="B1418" s="50">
        <v>156.88560000000001</v>
      </c>
      <c r="C1418" s="50">
        <v>217.28710000000001</v>
      </c>
      <c r="D1418" s="50"/>
      <c r="E1418" s="50">
        <v>14.64</v>
      </c>
      <c r="F1418" s="51">
        <v>2.0534E-2</v>
      </c>
      <c r="G1418" s="51">
        <v>2.6082000000000001E-2</v>
      </c>
      <c r="H1418" s="51">
        <v>2.6790000000000001E-2</v>
      </c>
      <c r="I1418" s="51">
        <v>2.7345999999999999E-2</v>
      </c>
      <c r="J1418" s="51">
        <v>2.8622999999999999E-2</v>
      </c>
      <c r="K1418" s="51">
        <v>2.8052000000000001E-2</v>
      </c>
      <c r="L1418" s="51">
        <v>3.0318999999999999E-2</v>
      </c>
      <c r="M1418" s="51">
        <v>2.6790000000000001E-2</v>
      </c>
      <c r="N1418" s="51">
        <v>3.2239999999999998E-2</v>
      </c>
      <c r="O1418" s="52">
        <v>128.24870000000001</v>
      </c>
      <c r="P1418" s="50">
        <v>1360</v>
      </c>
      <c r="Q1418" s="52">
        <v>2812.4400000000005</v>
      </c>
      <c r="R1418" s="50">
        <v>6075.8</v>
      </c>
      <c r="S1418" s="30">
        <v>96.391000000000005</v>
      </c>
      <c r="T1418" s="50">
        <v>6.8912000000000004</v>
      </c>
      <c r="U1418" s="50">
        <v>6.899</v>
      </c>
      <c r="V1418" s="50" t="s">
        <v>379</v>
      </c>
      <c r="W1418" s="22" t="s">
        <v>379</v>
      </c>
      <c r="X1418" s="22" t="s">
        <v>379</v>
      </c>
    </row>
    <row r="1419" spans="1:24" ht="18.75" customHeight="1">
      <c r="A1419" s="175">
        <v>43326</v>
      </c>
      <c r="B1419" s="50">
        <v>156.64420000000001</v>
      </c>
      <c r="C1419" s="50">
        <v>217.2423</v>
      </c>
      <c r="D1419" s="50"/>
      <c r="E1419" s="50">
        <v>13.31</v>
      </c>
      <c r="F1419" s="51">
        <v>2.0663999999999998E-2</v>
      </c>
      <c r="G1419" s="51">
        <v>2.6370000000000001E-2</v>
      </c>
      <c r="H1419" s="51">
        <v>2.7118E-2</v>
      </c>
      <c r="I1419" s="51">
        <v>2.7719000000000001E-2</v>
      </c>
      <c r="J1419" s="51">
        <v>2.8985E-2</v>
      </c>
      <c r="K1419" s="51">
        <v>2.8424999999999999E-2</v>
      </c>
      <c r="L1419" s="51">
        <v>3.0672000000000001E-2</v>
      </c>
      <c r="M1419" s="51">
        <v>2.7118E-2</v>
      </c>
      <c r="N1419" s="51">
        <v>3.177E-2</v>
      </c>
      <c r="O1419" s="52">
        <v>128.2039</v>
      </c>
      <c r="P1419" s="50">
        <v>1360</v>
      </c>
      <c r="Q1419" s="52">
        <v>2812.4400000000005</v>
      </c>
      <c r="R1419" s="50">
        <v>6075.8</v>
      </c>
      <c r="S1419" s="30">
        <v>96.356999999999999</v>
      </c>
      <c r="T1419" s="50">
        <v>6.8463000000000003</v>
      </c>
      <c r="U1419" s="50">
        <v>6.8692000000000002</v>
      </c>
      <c r="V1419" s="50" t="s">
        <v>379</v>
      </c>
      <c r="W1419" s="22" t="s">
        <v>379</v>
      </c>
      <c r="X1419" s="22" t="s">
        <v>379</v>
      </c>
    </row>
    <row r="1420" spans="1:24" ht="18.75" customHeight="1">
      <c r="A1420" s="175">
        <v>43325</v>
      </c>
      <c r="B1420" s="50">
        <v>156.69220000000001</v>
      </c>
      <c r="C1420" s="50">
        <v>217.20189999999999</v>
      </c>
      <c r="D1420" s="50"/>
      <c r="E1420" s="50">
        <v>14.78</v>
      </c>
      <c r="F1420" s="51">
        <v>2.0375000000000001E-2</v>
      </c>
      <c r="G1420" s="51">
        <v>2.6124000000000001E-2</v>
      </c>
      <c r="H1420" s="51">
        <v>2.6927E-2</v>
      </c>
      <c r="I1420" s="51">
        <v>2.7498999999999999E-2</v>
      </c>
      <c r="J1420" s="51">
        <v>2.8785999999999999E-2</v>
      </c>
      <c r="K1420" s="51">
        <v>2.8250999999999998E-2</v>
      </c>
      <c r="L1420" s="51">
        <v>3.0471000000000002E-2</v>
      </c>
      <c r="M1420" s="51">
        <v>2.6927E-2</v>
      </c>
      <c r="N1420" s="51">
        <v>3.1660000000000001E-2</v>
      </c>
      <c r="O1420" s="52">
        <v>128.17910000000001</v>
      </c>
      <c r="P1420" s="50">
        <v>1360</v>
      </c>
      <c r="Q1420" s="52">
        <v>2812.4400000000005</v>
      </c>
      <c r="R1420" s="50">
        <v>6075.8</v>
      </c>
      <c r="S1420" s="30">
        <v>95.504000000000005</v>
      </c>
      <c r="T1420" s="50">
        <v>6.8209999999999997</v>
      </c>
      <c r="U1420" s="50">
        <v>6.8460000000000001</v>
      </c>
      <c r="V1420" s="50" t="s">
        <v>379</v>
      </c>
      <c r="W1420" s="22" t="s">
        <v>379</v>
      </c>
      <c r="X1420" s="22" t="s">
        <v>379</v>
      </c>
    </row>
    <row r="1421" spans="1:24" ht="18.75" customHeight="1">
      <c r="A1421" s="175">
        <v>43322</v>
      </c>
      <c r="B1421" s="50">
        <v>156.8399</v>
      </c>
      <c r="C1421" s="50">
        <v>217.54839999999999</v>
      </c>
      <c r="D1421" s="50"/>
      <c r="E1421" s="50">
        <v>13.16</v>
      </c>
      <c r="F1421" s="51">
        <v>2.0427000000000001E-2</v>
      </c>
      <c r="G1421" s="51">
        <v>2.6041999999999999E-2</v>
      </c>
      <c r="H1421" s="51">
        <v>2.6790999999999999E-2</v>
      </c>
      <c r="I1421" s="51">
        <v>2.7448E-2</v>
      </c>
      <c r="J1421" s="51">
        <v>2.8732000000000001E-2</v>
      </c>
      <c r="K1421" s="51">
        <v>2.8226999999999999E-2</v>
      </c>
      <c r="L1421" s="51">
        <v>3.0303E-2</v>
      </c>
      <c r="M1421" s="51">
        <v>2.6790999999999999E-2</v>
      </c>
      <c r="N1421" s="51">
        <v>3.1269999999999999E-2</v>
      </c>
      <c r="O1421" s="52">
        <v>128.12299999999999</v>
      </c>
      <c r="P1421" s="50">
        <v>1360</v>
      </c>
      <c r="Q1421" s="52">
        <v>2812.4400000000005</v>
      </c>
      <c r="R1421" s="50">
        <v>6075.8</v>
      </c>
      <c r="S1421" s="30">
        <v>95.091999999999999</v>
      </c>
      <c r="T1421" s="50">
        <v>6.8354999999999997</v>
      </c>
      <c r="U1421" s="50">
        <v>6.8251999999999997</v>
      </c>
      <c r="V1421" s="50" t="s">
        <v>379</v>
      </c>
      <c r="W1421" s="22" t="s">
        <v>379</v>
      </c>
      <c r="X1421" s="22" t="s">
        <v>379</v>
      </c>
    </row>
    <row r="1422" spans="1:24" ht="18.75" customHeight="1">
      <c r="A1422" s="175">
        <v>43321</v>
      </c>
      <c r="B1422" s="50">
        <v>156.3929</v>
      </c>
      <c r="C1422" s="50">
        <v>216.94540000000001</v>
      </c>
      <c r="D1422" s="50"/>
      <c r="E1422" s="50">
        <v>11.27</v>
      </c>
      <c r="F1422" s="51">
        <v>2.0431000000000001E-2</v>
      </c>
      <c r="G1422" s="51">
        <v>2.6452E-2</v>
      </c>
      <c r="H1422" s="51">
        <v>2.7362999999999998E-2</v>
      </c>
      <c r="I1422" s="51">
        <v>2.8074999999999999E-2</v>
      </c>
      <c r="J1422" s="51">
        <v>2.9257999999999999E-2</v>
      </c>
      <c r="K1422" s="51">
        <v>2.8799000000000002E-2</v>
      </c>
      <c r="L1422" s="51">
        <v>3.0717000000000001E-2</v>
      </c>
      <c r="M1422" s="51">
        <v>2.7362999999999998E-2</v>
      </c>
      <c r="N1422" s="51">
        <v>3.1060000000000001E-2</v>
      </c>
      <c r="O1422" s="52">
        <v>128.04349999999999</v>
      </c>
      <c r="P1422" s="50">
        <v>1360</v>
      </c>
      <c r="Q1422" s="52">
        <v>2812.4400000000005</v>
      </c>
      <c r="R1422" s="50">
        <v>6075.8</v>
      </c>
      <c r="S1422" s="30">
        <v>95.186000000000007</v>
      </c>
      <c r="T1422" s="50">
        <v>6.8312999999999997</v>
      </c>
      <c r="U1422" s="50">
        <v>6.8205999999999998</v>
      </c>
      <c r="V1422" s="50" t="s">
        <v>379</v>
      </c>
      <c r="W1422" s="22" t="s">
        <v>379</v>
      </c>
      <c r="X1422" s="22" t="s">
        <v>379</v>
      </c>
    </row>
    <row r="1423" spans="1:24" ht="18.75" customHeight="1">
      <c r="A1423" s="175">
        <v>43320</v>
      </c>
      <c r="B1423" s="50">
        <v>156.16309999999999</v>
      </c>
      <c r="C1423" s="50">
        <v>216.7724</v>
      </c>
      <c r="D1423" s="50"/>
      <c r="E1423" s="50">
        <v>10.85</v>
      </c>
      <c r="F1423" s="51">
        <v>2.0483000000000001E-2</v>
      </c>
      <c r="G1423" s="51">
        <v>2.6676999999999999E-2</v>
      </c>
      <c r="H1423" s="51">
        <v>2.7609000000000002E-2</v>
      </c>
      <c r="I1423" s="51">
        <v>2.8312E-2</v>
      </c>
      <c r="J1423" s="51">
        <v>2.9600000000000001E-2</v>
      </c>
      <c r="K1423" s="51">
        <v>2.9123E-2</v>
      </c>
      <c r="L1423" s="51">
        <v>3.1102999999999999E-2</v>
      </c>
      <c r="M1423" s="51">
        <v>2.7609000000000002E-2</v>
      </c>
      <c r="N1423" s="51">
        <v>3.048E-2</v>
      </c>
      <c r="O1423" s="52">
        <v>127.9836</v>
      </c>
      <c r="P1423" s="50">
        <v>1360</v>
      </c>
      <c r="Q1423" s="52">
        <v>2812.4400000000005</v>
      </c>
      <c r="R1423" s="50">
        <v>6075.8</v>
      </c>
      <c r="S1423" s="30">
        <v>95.358000000000004</v>
      </c>
      <c r="T1423" s="50">
        <v>6.8535000000000004</v>
      </c>
      <c r="U1423" s="50">
        <v>6.8655999999999997</v>
      </c>
      <c r="V1423" s="50" t="s">
        <v>379</v>
      </c>
      <c r="W1423" s="22" t="s">
        <v>379</v>
      </c>
      <c r="X1423" s="22" t="s">
        <v>379</v>
      </c>
    </row>
    <row r="1424" spans="1:24" ht="18.75" customHeight="1">
      <c r="A1424" s="175">
        <v>43319</v>
      </c>
      <c r="B1424" s="50">
        <v>156.11539999999999</v>
      </c>
      <c r="C1424" s="50">
        <v>216.47819999999999</v>
      </c>
      <c r="D1424" s="50"/>
      <c r="E1424" s="50">
        <v>10.93</v>
      </c>
      <c r="F1424" s="51">
        <v>2.0433E-2</v>
      </c>
      <c r="G1424" s="51">
        <v>2.6696999999999999E-2</v>
      </c>
      <c r="H1424" s="51">
        <v>2.7584999999999998E-2</v>
      </c>
      <c r="I1424" s="51">
        <v>2.8413999999999998E-2</v>
      </c>
      <c r="J1424" s="51">
        <v>2.9729999999999999E-2</v>
      </c>
      <c r="K1424" s="51">
        <v>2.9198000000000002E-2</v>
      </c>
      <c r="L1424" s="51">
        <v>3.1175999999999999E-2</v>
      </c>
      <c r="M1424" s="51">
        <v>2.7584999999999998E-2</v>
      </c>
      <c r="N1424" s="51">
        <v>3.014E-2</v>
      </c>
      <c r="O1424" s="52">
        <v>127.93940000000001</v>
      </c>
      <c r="P1424" s="50">
        <v>1360</v>
      </c>
      <c r="Q1424" s="52">
        <v>2812.4400000000005</v>
      </c>
      <c r="R1424" s="50">
        <v>6075.8</v>
      </c>
      <c r="S1424" s="30">
        <v>95.161000000000001</v>
      </c>
      <c r="T1424" s="50">
        <v>6.827</v>
      </c>
      <c r="U1424" s="50">
        <v>6.8460999999999999</v>
      </c>
      <c r="V1424" s="50" t="s">
        <v>379</v>
      </c>
      <c r="W1424" s="22" t="s">
        <v>379</v>
      </c>
      <c r="X1424" s="22" t="s">
        <v>379</v>
      </c>
    </row>
    <row r="1425" spans="1:24" ht="18.75" customHeight="1">
      <c r="A1425" s="175">
        <v>43318</v>
      </c>
      <c r="B1425" s="50">
        <v>156.26169999999999</v>
      </c>
      <c r="C1425" s="50">
        <v>215.93</v>
      </c>
      <c r="D1425" s="50"/>
      <c r="E1425" s="50">
        <v>11.27</v>
      </c>
      <c r="F1425" s="51">
        <v>2.0067999999999999E-2</v>
      </c>
      <c r="G1425" s="51">
        <v>2.6452E-2</v>
      </c>
      <c r="H1425" s="51">
        <v>2.7276999999999999E-2</v>
      </c>
      <c r="I1425" s="51">
        <v>2.8041E-2</v>
      </c>
      <c r="J1425" s="51">
        <v>2.9395000000000001E-2</v>
      </c>
      <c r="K1425" s="51">
        <v>2.8849E-2</v>
      </c>
      <c r="L1425" s="51">
        <v>3.0894000000000001E-2</v>
      </c>
      <c r="M1425" s="51">
        <v>2.7276999999999999E-2</v>
      </c>
      <c r="N1425" s="51">
        <v>3.022E-2</v>
      </c>
      <c r="O1425" s="52">
        <v>127.8357</v>
      </c>
      <c r="P1425" s="50">
        <v>1360</v>
      </c>
      <c r="Q1425" s="52">
        <v>2812.4400000000005</v>
      </c>
      <c r="R1425" s="50">
        <v>6075.8</v>
      </c>
      <c r="S1425" s="30">
        <v>95.17</v>
      </c>
      <c r="T1425" s="50">
        <v>6.8428000000000004</v>
      </c>
      <c r="U1425" s="50">
        <v>6.8813000000000004</v>
      </c>
      <c r="V1425" s="50" t="s">
        <v>379</v>
      </c>
      <c r="W1425" s="22" t="s">
        <v>379</v>
      </c>
      <c r="X1425" s="22" t="s">
        <v>379</v>
      </c>
    </row>
    <row r="1426" spans="1:24" ht="18.75" customHeight="1">
      <c r="A1426" s="175">
        <v>43315</v>
      </c>
      <c r="B1426" s="50">
        <v>156.1311</v>
      </c>
      <c r="C1426" s="50">
        <v>215.55680000000001</v>
      </c>
      <c r="D1426" s="50"/>
      <c r="E1426" s="50">
        <v>11.64</v>
      </c>
      <c r="F1426" s="51">
        <v>2.0018000000000001E-2</v>
      </c>
      <c r="G1426" s="51">
        <v>2.6432000000000001E-2</v>
      </c>
      <c r="H1426" s="51">
        <v>2.7303999999999998E-2</v>
      </c>
      <c r="I1426" s="51">
        <v>2.8125000000000001E-2</v>
      </c>
      <c r="J1426" s="51">
        <v>2.9488E-2</v>
      </c>
      <c r="K1426" s="51">
        <v>2.8997999999999999E-2</v>
      </c>
      <c r="L1426" s="51">
        <v>3.0886E-2</v>
      </c>
      <c r="M1426" s="51">
        <v>2.7303999999999998E-2</v>
      </c>
      <c r="N1426" s="51">
        <v>3.082E-2</v>
      </c>
      <c r="O1426" s="52">
        <v>127.7623</v>
      </c>
      <c r="P1426" s="50">
        <v>1360</v>
      </c>
      <c r="Q1426" s="52">
        <v>2812.4400000000005</v>
      </c>
      <c r="R1426" s="50">
        <v>6075.8</v>
      </c>
      <c r="S1426" s="30">
        <v>94.661000000000001</v>
      </c>
      <c r="T1426" s="50">
        <v>6.8230000000000004</v>
      </c>
      <c r="U1426" s="50">
        <v>6.8243</v>
      </c>
      <c r="V1426" s="50" t="s">
        <v>379</v>
      </c>
      <c r="W1426" s="22" t="s">
        <v>379</v>
      </c>
      <c r="X1426" s="22" t="s">
        <v>379</v>
      </c>
    </row>
    <row r="1427" spans="1:24" ht="18.75" customHeight="1">
      <c r="A1427" s="175">
        <v>43314</v>
      </c>
      <c r="B1427" s="50">
        <v>155.89779999999999</v>
      </c>
      <c r="C1427" s="50">
        <v>215.6317</v>
      </c>
      <c r="D1427" s="50"/>
      <c r="E1427" s="50">
        <v>12.19</v>
      </c>
      <c r="F1427" s="51">
        <v>2.0021000000000001E-2</v>
      </c>
      <c r="G1427" s="51">
        <v>2.6634000000000001E-2</v>
      </c>
      <c r="H1427" s="51">
        <v>2.7608000000000001E-2</v>
      </c>
      <c r="I1427" s="51">
        <v>2.8548E-2</v>
      </c>
      <c r="J1427" s="51">
        <v>2.9859E-2</v>
      </c>
      <c r="K1427" s="51">
        <v>2.9397E-2</v>
      </c>
      <c r="L1427" s="51">
        <v>3.1184E-2</v>
      </c>
      <c r="M1427" s="51">
        <v>2.7608000000000001E-2</v>
      </c>
      <c r="N1427" s="51">
        <v>3.0859999999999999E-2</v>
      </c>
      <c r="O1427" s="52">
        <v>127.7132</v>
      </c>
      <c r="P1427" s="50">
        <v>1360</v>
      </c>
      <c r="Q1427" s="52">
        <v>2812.4400000000005</v>
      </c>
      <c r="R1427" s="50">
        <v>6075.8</v>
      </c>
      <c r="S1427" s="30">
        <v>94.554000000000002</v>
      </c>
      <c r="T1427" s="50">
        <v>6.8167999999999997</v>
      </c>
      <c r="U1427" s="50">
        <v>6.8052999999999999</v>
      </c>
      <c r="V1427" s="50" t="s">
        <v>379</v>
      </c>
      <c r="W1427" s="22" t="s">
        <v>379</v>
      </c>
      <c r="X1427" s="22" t="s">
        <v>379</v>
      </c>
    </row>
    <row r="1428" spans="1:24" ht="18.75" customHeight="1">
      <c r="A1428" s="175">
        <v>43313</v>
      </c>
      <c r="B1428" s="50">
        <v>155.86340000000001</v>
      </c>
      <c r="C1428" s="50">
        <v>216.3844</v>
      </c>
      <c r="D1428" s="50"/>
      <c r="E1428" s="50">
        <v>13.15</v>
      </c>
      <c r="F1428" s="51">
        <v>2.0175999999999999E-2</v>
      </c>
      <c r="G1428" s="51">
        <v>2.6776000000000001E-2</v>
      </c>
      <c r="H1428" s="51">
        <v>2.7802E-2</v>
      </c>
      <c r="I1428" s="51">
        <v>2.8750999999999999E-2</v>
      </c>
      <c r="J1428" s="51">
        <v>3.0064E-2</v>
      </c>
      <c r="K1428" s="51">
        <v>2.9621000000000001E-2</v>
      </c>
      <c r="L1428" s="51">
        <v>3.1321000000000002E-2</v>
      </c>
      <c r="M1428" s="51">
        <v>2.7802E-2</v>
      </c>
      <c r="N1428" s="51">
        <v>3.0960000000000001E-2</v>
      </c>
      <c r="O1428" s="52">
        <v>127.6818</v>
      </c>
      <c r="P1428" s="50">
        <v>1360</v>
      </c>
      <c r="Q1428" s="52">
        <v>2801.71</v>
      </c>
      <c r="R1428" s="50">
        <v>5845.2</v>
      </c>
      <c r="S1428" s="30">
        <v>94.347999999999999</v>
      </c>
      <c r="T1428" s="50">
        <v>6.8155000000000001</v>
      </c>
      <c r="U1428" s="50">
        <v>6.8266</v>
      </c>
      <c r="V1428" s="50" t="s">
        <v>379</v>
      </c>
      <c r="W1428" s="22" t="s">
        <v>379</v>
      </c>
      <c r="X1428" s="22" t="s">
        <v>379</v>
      </c>
    </row>
    <row r="1429" spans="1:24" ht="18.75" customHeight="1">
      <c r="A1429" s="175">
        <v>43312</v>
      </c>
      <c r="B1429" s="50">
        <v>156.04949999999999</v>
      </c>
      <c r="C1429" s="50">
        <v>217.0598</v>
      </c>
      <c r="D1429" s="50"/>
      <c r="E1429" s="50">
        <v>12.83</v>
      </c>
      <c r="F1429" s="51">
        <v>2.0202999999999999E-2</v>
      </c>
      <c r="G1429" s="51">
        <v>2.6693999999999999E-2</v>
      </c>
      <c r="H1429" s="51">
        <v>2.7661000000000002E-2</v>
      </c>
      <c r="I1429" s="51">
        <v>2.8479000000000001E-2</v>
      </c>
      <c r="J1429" s="51">
        <v>2.9597999999999999E-2</v>
      </c>
      <c r="K1429" s="51">
        <v>2.9246999999999999E-2</v>
      </c>
      <c r="L1429" s="51">
        <v>3.0821999999999999E-2</v>
      </c>
      <c r="M1429" s="51">
        <v>2.7661000000000002E-2</v>
      </c>
      <c r="N1429" s="51">
        <v>3.134E-2</v>
      </c>
      <c r="O1429" s="52">
        <v>127.56399999999999</v>
      </c>
      <c r="P1429" s="50">
        <v>1360</v>
      </c>
      <c r="Q1429" s="52">
        <v>2801.71</v>
      </c>
      <c r="R1429" s="50">
        <v>5845.2</v>
      </c>
      <c r="S1429" s="30">
        <v>94.668999999999997</v>
      </c>
      <c r="T1429" s="50">
        <v>6.8132999999999999</v>
      </c>
      <c r="U1429" s="50">
        <v>6.8178000000000001</v>
      </c>
      <c r="V1429" s="50" t="s">
        <v>379</v>
      </c>
      <c r="W1429" s="22" t="s">
        <v>379</v>
      </c>
      <c r="X1429" s="22" t="s">
        <v>379</v>
      </c>
    </row>
    <row r="1430" spans="1:24" ht="18.75" customHeight="1">
      <c r="A1430" s="175">
        <v>43311</v>
      </c>
      <c r="B1430" s="50">
        <v>155.98699999999999</v>
      </c>
      <c r="C1430" s="50">
        <v>217.06299999999999</v>
      </c>
      <c r="D1430" s="50"/>
      <c r="E1430" s="50">
        <v>14.26</v>
      </c>
      <c r="F1430" s="51">
        <v>1.9812E-2</v>
      </c>
      <c r="G1430" s="51">
        <v>2.6613000000000001E-2</v>
      </c>
      <c r="H1430" s="51">
        <v>2.7577000000000001E-2</v>
      </c>
      <c r="I1430" s="51">
        <v>2.8496E-2</v>
      </c>
      <c r="J1430" s="51">
        <v>2.9728000000000001E-2</v>
      </c>
      <c r="K1430" s="51">
        <v>2.9322000000000001E-2</v>
      </c>
      <c r="L1430" s="51">
        <v>3.1047000000000002E-2</v>
      </c>
      <c r="M1430" s="51">
        <v>2.7577000000000001E-2</v>
      </c>
      <c r="N1430" s="51">
        <v>3.1640000000000001E-2</v>
      </c>
      <c r="O1430" s="52">
        <v>127.4494</v>
      </c>
      <c r="P1430" s="50">
        <v>1360</v>
      </c>
      <c r="Q1430" s="52">
        <v>2801.71</v>
      </c>
      <c r="R1430" s="50">
        <v>5845.2</v>
      </c>
      <c r="S1430" s="30">
        <v>94.784999999999997</v>
      </c>
      <c r="T1430" s="50">
        <v>6.7927</v>
      </c>
      <c r="U1430" s="50">
        <v>6.8263999999999996</v>
      </c>
      <c r="V1430" s="50" t="s">
        <v>379</v>
      </c>
      <c r="W1430" s="22" t="s">
        <v>379</v>
      </c>
      <c r="X1430" s="22" t="s">
        <v>379</v>
      </c>
    </row>
    <row r="1431" spans="1:24" ht="18.75" customHeight="1">
      <c r="A1431" s="175">
        <v>43308</v>
      </c>
      <c r="B1431" s="50">
        <v>156.035</v>
      </c>
      <c r="C1431" s="50">
        <v>216.7234</v>
      </c>
      <c r="D1431" s="50"/>
      <c r="E1431" s="50">
        <v>13.03</v>
      </c>
      <c r="F1431" s="51">
        <v>1.9813000000000001E-2</v>
      </c>
      <c r="G1431" s="51">
        <v>2.6693999999999999E-2</v>
      </c>
      <c r="H1431" s="51">
        <v>2.7604E-2</v>
      </c>
      <c r="I1431" s="51">
        <v>2.8393999999999999E-2</v>
      </c>
      <c r="J1431" s="51">
        <v>2.9541999999999999E-2</v>
      </c>
      <c r="K1431" s="51">
        <v>2.9172E-2</v>
      </c>
      <c r="L1431" s="51">
        <v>3.0821999999999999E-2</v>
      </c>
      <c r="M1431" s="51">
        <v>2.7604E-2</v>
      </c>
      <c r="N1431" s="51">
        <v>3.1570000000000001E-2</v>
      </c>
      <c r="O1431" s="52">
        <v>127.40600000000001</v>
      </c>
      <c r="P1431" s="50">
        <v>1360</v>
      </c>
      <c r="Q1431" s="52">
        <v>2801.71</v>
      </c>
      <c r="R1431" s="50">
        <v>5845.2</v>
      </c>
      <c r="S1431" s="30">
        <v>94.233000000000004</v>
      </c>
      <c r="T1431" s="50">
        <v>6.7697000000000003</v>
      </c>
      <c r="U1431" s="50">
        <v>6.7606999999999999</v>
      </c>
      <c r="V1431" s="50" t="s">
        <v>379</v>
      </c>
      <c r="W1431" s="22" t="s">
        <v>379</v>
      </c>
      <c r="X1431" s="22" t="s">
        <v>379</v>
      </c>
    </row>
    <row r="1432" spans="1:24" ht="18.75" customHeight="1">
      <c r="A1432" s="175">
        <v>43307</v>
      </c>
      <c r="B1432" s="50">
        <v>155.94839999999999</v>
      </c>
      <c r="C1432" s="50">
        <v>216.10380000000001</v>
      </c>
      <c r="D1432" s="50"/>
      <c r="E1432" s="50">
        <v>12.14</v>
      </c>
      <c r="F1432" s="51">
        <v>1.9816E-2</v>
      </c>
      <c r="G1432" s="51">
        <v>2.6814999999999999E-2</v>
      </c>
      <c r="H1432" s="51">
        <v>2.7711E-2</v>
      </c>
      <c r="I1432" s="51">
        <v>2.8597000000000001E-2</v>
      </c>
      <c r="J1432" s="51">
        <v>2.9763999999999999E-2</v>
      </c>
      <c r="K1432" s="51">
        <v>2.938E-2</v>
      </c>
      <c r="L1432" s="51">
        <v>3.0998000000000001E-2</v>
      </c>
      <c r="M1432" s="51">
        <v>2.7711E-2</v>
      </c>
      <c r="N1432" s="51">
        <v>3.2140000000000002E-2</v>
      </c>
      <c r="O1432" s="52">
        <v>127.36499999999999</v>
      </c>
      <c r="P1432" s="50">
        <v>1360</v>
      </c>
      <c r="Q1432" s="52">
        <v>2801.71</v>
      </c>
      <c r="R1432" s="50">
        <v>5845.2</v>
      </c>
      <c r="S1432" s="30">
        <v>94.613</v>
      </c>
      <c r="T1432" s="50">
        <v>6.7927</v>
      </c>
      <c r="U1432" s="50">
        <v>6.8109000000000002</v>
      </c>
      <c r="V1432" s="50" t="s">
        <v>379</v>
      </c>
      <c r="W1432" s="22" t="s">
        <v>379</v>
      </c>
      <c r="X1432" s="22" t="s">
        <v>379</v>
      </c>
    </row>
    <row r="1433" spans="1:24" ht="18.75" customHeight="1">
      <c r="A1433" s="175">
        <v>43306</v>
      </c>
      <c r="B1433" s="50">
        <v>156.08949999999999</v>
      </c>
      <c r="C1433" s="50">
        <v>214.82069999999999</v>
      </c>
      <c r="D1433" s="50"/>
      <c r="E1433" s="50">
        <v>12.29</v>
      </c>
      <c r="F1433" s="51">
        <v>1.992E-2</v>
      </c>
      <c r="G1433" s="51">
        <v>2.6693999999999999E-2</v>
      </c>
      <c r="H1433" s="51">
        <v>2.7543999999999999E-2</v>
      </c>
      <c r="I1433" s="51">
        <v>2.8487999999999999E-2</v>
      </c>
      <c r="J1433" s="51">
        <v>2.9746000000000002E-2</v>
      </c>
      <c r="K1433" s="51">
        <v>2.9354000000000002E-2</v>
      </c>
      <c r="L1433" s="51">
        <v>3.1031E-2</v>
      </c>
      <c r="M1433" s="51">
        <v>2.7543999999999999E-2</v>
      </c>
      <c r="N1433" s="51">
        <v>3.2469999999999999E-2</v>
      </c>
      <c r="O1433" s="52">
        <v>127.3368</v>
      </c>
      <c r="P1433" s="50">
        <v>1360</v>
      </c>
      <c r="Q1433" s="52">
        <v>2801.71</v>
      </c>
      <c r="R1433" s="50">
        <v>5845.2</v>
      </c>
      <c r="S1433" s="30">
        <v>94.632000000000005</v>
      </c>
      <c r="T1433" s="50">
        <v>6.7986000000000004</v>
      </c>
      <c r="U1433" s="50">
        <v>6.8055000000000003</v>
      </c>
      <c r="V1433" s="50" t="s">
        <v>379</v>
      </c>
      <c r="W1433" s="22" t="s">
        <v>379</v>
      </c>
      <c r="X1433" s="22" t="s">
        <v>379</v>
      </c>
    </row>
    <row r="1434" spans="1:24" ht="18.75" customHeight="1">
      <c r="A1434" s="175">
        <v>43305</v>
      </c>
      <c r="B1434" s="50">
        <v>155.95400000000001</v>
      </c>
      <c r="C1434" s="50">
        <v>214.06729999999999</v>
      </c>
      <c r="D1434" s="50"/>
      <c r="E1434" s="50">
        <v>12.41</v>
      </c>
      <c r="F1434" s="51">
        <v>1.9844000000000001E-2</v>
      </c>
      <c r="G1434" s="51">
        <v>2.6331E-2</v>
      </c>
      <c r="H1434" s="51">
        <v>2.7321999999999999E-2</v>
      </c>
      <c r="I1434" s="51">
        <v>2.8195000000000001E-2</v>
      </c>
      <c r="J1434" s="51">
        <v>2.9485999999999998E-2</v>
      </c>
      <c r="K1434" s="51">
        <v>2.9051E-2</v>
      </c>
      <c r="L1434" s="51">
        <v>3.0758000000000001E-2</v>
      </c>
      <c r="M1434" s="51">
        <v>2.7321999999999999E-2</v>
      </c>
      <c r="N1434" s="51">
        <v>3.2719999999999999E-2</v>
      </c>
      <c r="O1434" s="52">
        <v>127.2867</v>
      </c>
      <c r="P1434" s="50">
        <v>1360</v>
      </c>
      <c r="Q1434" s="52">
        <v>2801.71</v>
      </c>
      <c r="R1434" s="50">
        <v>5845.2</v>
      </c>
      <c r="S1434" s="30">
        <v>94.475999999999999</v>
      </c>
      <c r="T1434" s="50">
        <v>6.7697000000000003</v>
      </c>
      <c r="U1434" s="50">
        <v>6.7808999999999999</v>
      </c>
      <c r="V1434" s="50" t="s">
        <v>379</v>
      </c>
      <c r="W1434" s="22" t="s">
        <v>379</v>
      </c>
      <c r="X1434" s="22" t="s">
        <v>379</v>
      </c>
    </row>
    <row r="1435" spans="1:24" ht="18.75" customHeight="1">
      <c r="A1435" s="175">
        <v>43304</v>
      </c>
      <c r="B1435" s="50">
        <v>155.68510000000001</v>
      </c>
      <c r="C1435" s="50">
        <v>213.45099999999999</v>
      </c>
      <c r="D1435" s="50"/>
      <c r="E1435" s="50">
        <v>12.62</v>
      </c>
      <c r="F1435" s="51">
        <v>1.9556E-2</v>
      </c>
      <c r="G1435" s="51">
        <v>2.6287000000000001E-2</v>
      </c>
      <c r="H1435" s="51">
        <v>2.7238999999999999E-2</v>
      </c>
      <c r="I1435" s="51">
        <v>2.8176E-2</v>
      </c>
      <c r="J1435" s="51">
        <v>2.9541000000000001E-2</v>
      </c>
      <c r="K1435" s="51">
        <v>2.9076000000000001E-2</v>
      </c>
      <c r="L1435" s="51">
        <v>3.091E-2</v>
      </c>
      <c r="M1435" s="51">
        <v>2.7238999999999999E-2</v>
      </c>
      <c r="N1435" s="51">
        <v>3.2680000000000001E-2</v>
      </c>
      <c r="O1435" s="52">
        <v>127.2829</v>
      </c>
      <c r="P1435" s="50">
        <v>1360</v>
      </c>
      <c r="Q1435" s="52">
        <v>2801.71</v>
      </c>
      <c r="R1435" s="50">
        <v>5845.2</v>
      </c>
      <c r="S1435" s="30">
        <v>95.164000000000001</v>
      </c>
      <c r="T1435" s="50">
        <v>6.7751000000000001</v>
      </c>
      <c r="U1435" s="50">
        <v>6.7915000000000001</v>
      </c>
      <c r="V1435" s="50" t="s">
        <v>379</v>
      </c>
      <c r="W1435" s="22" t="s">
        <v>379</v>
      </c>
      <c r="X1435" s="22" t="s">
        <v>379</v>
      </c>
    </row>
    <row r="1436" spans="1:24" ht="18.75" customHeight="1">
      <c r="A1436" s="175">
        <v>43301</v>
      </c>
      <c r="B1436" s="50">
        <v>155.91679999999999</v>
      </c>
      <c r="C1436" s="50">
        <v>212.49469999999999</v>
      </c>
      <c r="D1436" s="50"/>
      <c r="E1436" s="50">
        <v>12.86</v>
      </c>
      <c r="F1436" s="51">
        <v>1.9685000000000001E-2</v>
      </c>
      <c r="G1436" s="51">
        <v>2.5930999999999999E-2</v>
      </c>
      <c r="H1436" s="51">
        <v>2.6771E-2</v>
      </c>
      <c r="I1436" s="51">
        <v>2.7644999999999999E-2</v>
      </c>
      <c r="J1436" s="51">
        <v>2.8930999999999998E-2</v>
      </c>
      <c r="K1436" s="51">
        <v>2.8472999999999998E-2</v>
      </c>
      <c r="L1436" s="51">
        <v>3.0258E-2</v>
      </c>
      <c r="M1436" s="51">
        <v>2.6771E-2</v>
      </c>
      <c r="N1436" s="51">
        <v>3.2460000000000003E-2</v>
      </c>
      <c r="O1436" s="52">
        <v>127.24809999999999</v>
      </c>
      <c r="P1436" s="50">
        <v>1360</v>
      </c>
      <c r="Q1436" s="52">
        <v>2801.71</v>
      </c>
      <c r="R1436" s="50">
        <v>5845.2</v>
      </c>
      <c r="S1436" s="30">
        <v>95.084999999999994</v>
      </c>
      <c r="T1436" s="50">
        <v>6.7188999999999997</v>
      </c>
      <c r="U1436" s="50">
        <v>6.7455999999999996</v>
      </c>
      <c r="V1436" s="50" t="s">
        <v>379</v>
      </c>
      <c r="W1436" s="22" t="s">
        <v>379</v>
      </c>
      <c r="X1436" s="22" t="s">
        <v>379</v>
      </c>
    </row>
    <row r="1437" spans="1:24" ht="18.75" customHeight="1">
      <c r="A1437" s="175">
        <v>43300</v>
      </c>
      <c r="B1437" s="50">
        <v>156.03149999999999</v>
      </c>
      <c r="C1437" s="50">
        <v>212.10730000000001</v>
      </c>
      <c r="D1437" s="50"/>
      <c r="E1437" s="50">
        <v>12.87</v>
      </c>
      <c r="F1437" s="51">
        <v>1.9841999999999999E-2</v>
      </c>
      <c r="G1437" s="51">
        <v>2.5906999999999999E-2</v>
      </c>
      <c r="H1437" s="51">
        <v>2.6605E-2</v>
      </c>
      <c r="I1437" s="51">
        <v>2.7335999999999999E-2</v>
      </c>
      <c r="J1437" s="51">
        <v>2.8379999999999999E-2</v>
      </c>
      <c r="K1437" s="51">
        <v>2.8021999999999998E-2</v>
      </c>
      <c r="L1437" s="51">
        <v>2.9585E-2</v>
      </c>
      <c r="M1437" s="51">
        <v>2.6605E-2</v>
      </c>
      <c r="N1437" s="51">
        <v>3.2410000000000001E-2</v>
      </c>
      <c r="O1437" s="52">
        <v>127.2294</v>
      </c>
      <c r="P1437" s="50">
        <v>1360</v>
      </c>
      <c r="Q1437" s="52">
        <v>2801.71</v>
      </c>
      <c r="R1437" s="50">
        <v>5845.2</v>
      </c>
      <c r="S1437" s="30">
        <v>94.984999999999999</v>
      </c>
      <c r="T1437" s="50">
        <v>6.7065000000000001</v>
      </c>
      <c r="U1437" s="50">
        <v>6.7220000000000004</v>
      </c>
      <c r="V1437" s="50" t="s">
        <v>379</v>
      </c>
      <c r="W1437" s="22" t="s">
        <v>379</v>
      </c>
      <c r="X1437" s="22" t="s">
        <v>379</v>
      </c>
    </row>
    <row r="1438" spans="1:24" ht="18.75" customHeight="1">
      <c r="A1438" s="175">
        <v>43299</v>
      </c>
      <c r="B1438" s="50">
        <v>155.79599999999999</v>
      </c>
      <c r="C1438" s="50">
        <v>210.5941</v>
      </c>
      <c r="D1438" s="50"/>
      <c r="E1438" s="50">
        <v>12.1</v>
      </c>
      <c r="F1438" s="51">
        <v>1.9970999999999999E-2</v>
      </c>
      <c r="G1438" s="51">
        <v>2.6093000000000002E-2</v>
      </c>
      <c r="H1438" s="51">
        <v>2.6879E-2</v>
      </c>
      <c r="I1438" s="51">
        <v>2.7675999999999999E-2</v>
      </c>
      <c r="J1438" s="51">
        <v>2.8691999999999999E-2</v>
      </c>
      <c r="K1438" s="51">
        <v>2.8346E-2</v>
      </c>
      <c r="L1438" s="51">
        <v>2.9857000000000002E-2</v>
      </c>
      <c r="M1438" s="51">
        <v>2.6879E-2</v>
      </c>
      <c r="N1438" s="51">
        <v>3.2469999999999999E-2</v>
      </c>
      <c r="O1438" s="52">
        <v>127.2062</v>
      </c>
      <c r="P1438" s="50">
        <v>1360</v>
      </c>
      <c r="Q1438" s="52">
        <v>2801.71</v>
      </c>
      <c r="R1438" s="50">
        <v>5845.2</v>
      </c>
      <c r="S1438" s="30">
        <v>94.510999999999996</v>
      </c>
      <c r="T1438" s="50">
        <v>6.6910999999999996</v>
      </c>
      <c r="U1438" s="50">
        <v>6.7032999999999996</v>
      </c>
      <c r="V1438" s="50" t="s">
        <v>379</v>
      </c>
      <c r="W1438" s="22" t="s">
        <v>379</v>
      </c>
      <c r="X1438" s="22" t="s">
        <v>379</v>
      </c>
    </row>
    <row r="1439" spans="1:24" ht="18.75" customHeight="1">
      <c r="A1439" s="175">
        <v>43298</v>
      </c>
      <c r="B1439" s="50">
        <v>155.78579999999999</v>
      </c>
      <c r="C1439" s="50">
        <v>210.18639999999999</v>
      </c>
      <c r="D1439" s="50"/>
      <c r="E1439" s="50">
        <v>12.06</v>
      </c>
      <c r="F1439" s="51">
        <v>2.0074999999999999E-2</v>
      </c>
      <c r="G1439" s="51">
        <v>2.6154E-2</v>
      </c>
      <c r="H1439" s="51">
        <v>2.6851E-2</v>
      </c>
      <c r="I1439" s="51">
        <v>2.7625E-2</v>
      </c>
      <c r="J1439" s="51">
        <v>2.86E-2</v>
      </c>
      <c r="K1439" s="51">
        <v>2.8296000000000002E-2</v>
      </c>
      <c r="L1439" s="51">
        <v>2.9694000000000002E-2</v>
      </c>
      <c r="M1439" s="51">
        <v>2.6851E-2</v>
      </c>
      <c r="N1439" s="51">
        <v>3.2550000000000003E-2</v>
      </c>
      <c r="O1439" s="52">
        <v>127.1605</v>
      </c>
      <c r="P1439" s="50">
        <v>1360</v>
      </c>
      <c r="Q1439" s="52">
        <v>2801.71</v>
      </c>
      <c r="R1439" s="50">
        <v>5845.2</v>
      </c>
      <c r="S1439" s="30">
        <v>94.677000000000007</v>
      </c>
      <c r="T1439" s="50">
        <v>6.6916000000000002</v>
      </c>
      <c r="U1439" s="50">
        <v>6.7112999999999996</v>
      </c>
      <c r="V1439" s="50" t="s">
        <v>379</v>
      </c>
      <c r="W1439" s="22" t="s">
        <v>379</v>
      </c>
      <c r="X1439" s="22" t="s">
        <v>379</v>
      </c>
    </row>
    <row r="1440" spans="1:24" ht="18.75" customHeight="1">
      <c r="A1440" s="175">
        <v>43297</v>
      </c>
      <c r="B1440" s="50">
        <v>155.82390000000001</v>
      </c>
      <c r="C1440" s="50">
        <v>210.19739999999999</v>
      </c>
      <c r="D1440" s="50"/>
      <c r="E1440" s="50">
        <v>12.83</v>
      </c>
      <c r="F1440" s="51">
        <v>1.9761000000000001E-2</v>
      </c>
      <c r="G1440" s="51">
        <v>2.5965999999999999E-2</v>
      </c>
      <c r="H1440" s="51">
        <v>2.6769000000000001E-2</v>
      </c>
      <c r="I1440" s="51">
        <v>2.7522000000000001E-2</v>
      </c>
      <c r="J1440" s="51">
        <v>2.8582E-2</v>
      </c>
      <c r="K1440" s="51">
        <v>2.8246E-2</v>
      </c>
      <c r="L1440" s="51">
        <v>2.9616E-2</v>
      </c>
      <c r="M1440" s="51">
        <v>2.6769000000000001E-2</v>
      </c>
      <c r="N1440" s="51">
        <v>3.2640000000000002E-2</v>
      </c>
      <c r="O1440" s="52">
        <v>127.11190000000001</v>
      </c>
      <c r="P1440" s="50">
        <v>1360</v>
      </c>
      <c r="Q1440" s="52">
        <v>2801.71</v>
      </c>
      <c r="R1440" s="50">
        <v>5845.2</v>
      </c>
      <c r="S1440" s="30">
        <v>94.826999999999998</v>
      </c>
      <c r="T1440" s="50">
        <v>6.6677999999999997</v>
      </c>
      <c r="U1440" s="50">
        <v>6.6933999999999996</v>
      </c>
      <c r="V1440" s="50" t="s">
        <v>379</v>
      </c>
      <c r="W1440" s="22" t="s">
        <v>379</v>
      </c>
      <c r="X1440" s="22" t="s">
        <v>379</v>
      </c>
    </row>
    <row r="1441" spans="1:24" ht="18.75" customHeight="1">
      <c r="A1441" s="175">
        <v>43294</v>
      </c>
      <c r="B1441" s="50">
        <v>155.9051</v>
      </c>
      <c r="C1441" s="50">
        <v>209.72200000000001</v>
      </c>
      <c r="D1441" s="50"/>
      <c r="E1441" s="50">
        <v>12.18</v>
      </c>
      <c r="F1441" s="51">
        <v>1.966E-2</v>
      </c>
      <c r="G1441" s="51">
        <v>2.5780000000000001E-2</v>
      </c>
      <c r="H1441" s="51">
        <v>2.6523000000000001E-2</v>
      </c>
      <c r="I1441" s="51">
        <v>2.7248999999999999E-2</v>
      </c>
      <c r="J1441" s="51">
        <v>2.8271000000000001E-2</v>
      </c>
      <c r="K1441" s="51">
        <v>2.7945999999999999E-2</v>
      </c>
      <c r="L1441" s="51">
        <v>2.9315000000000001E-2</v>
      </c>
      <c r="M1441" s="51">
        <v>2.6523000000000001E-2</v>
      </c>
      <c r="N1441" s="51">
        <v>3.2680000000000001E-2</v>
      </c>
      <c r="O1441" s="52">
        <v>127.03959999999999</v>
      </c>
      <c r="P1441" s="50">
        <v>1360</v>
      </c>
      <c r="Q1441" s="52">
        <v>2801.71</v>
      </c>
      <c r="R1441" s="50">
        <v>5845.2</v>
      </c>
      <c r="S1441" s="30">
        <v>94.718999999999994</v>
      </c>
      <c r="T1441" s="50">
        <v>6.6825999999999999</v>
      </c>
      <c r="U1441" s="50">
        <v>6.7233999999999998</v>
      </c>
      <c r="V1441" s="50" t="s">
        <v>379</v>
      </c>
      <c r="W1441" s="22" t="s">
        <v>379</v>
      </c>
      <c r="X1441" s="22" t="s">
        <v>379</v>
      </c>
    </row>
    <row r="1442" spans="1:24" ht="18.75" customHeight="1">
      <c r="A1442" s="175">
        <v>43293</v>
      </c>
      <c r="B1442" s="50">
        <v>155.7243</v>
      </c>
      <c r="C1442" s="50">
        <v>209.45760000000001</v>
      </c>
      <c r="D1442" s="50"/>
      <c r="E1442" s="50">
        <v>12.58</v>
      </c>
      <c r="F1442" s="51">
        <v>1.9612000000000001E-2</v>
      </c>
      <c r="G1442" s="51">
        <v>2.5859E-2</v>
      </c>
      <c r="H1442" s="51">
        <v>2.6741000000000001E-2</v>
      </c>
      <c r="I1442" s="51">
        <v>2.7467999999999999E-2</v>
      </c>
      <c r="J1442" s="51">
        <v>2.8454E-2</v>
      </c>
      <c r="K1442" s="51">
        <v>2.8145E-2</v>
      </c>
      <c r="L1442" s="51">
        <v>2.9461999999999999E-2</v>
      </c>
      <c r="M1442" s="51">
        <v>2.6741000000000001E-2</v>
      </c>
      <c r="N1442" s="51">
        <v>3.295E-2</v>
      </c>
      <c r="O1442" s="52">
        <v>126.99769999999999</v>
      </c>
      <c r="P1442" s="50">
        <v>1360</v>
      </c>
      <c r="Q1442" s="52">
        <v>2801.71</v>
      </c>
      <c r="R1442" s="50">
        <v>5845.2</v>
      </c>
      <c r="S1442" s="30">
        <v>94.158000000000001</v>
      </c>
      <c r="T1442" s="50">
        <v>6.6340000000000003</v>
      </c>
      <c r="U1442" s="50">
        <v>6.6505999999999998</v>
      </c>
      <c r="V1442" s="50" t="s">
        <v>379</v>
      </c>
      <c r="W1442" s="22" t="s">
        <v>379</v>
      </c>
      <c r="X1442" s="22" t="s">
        <v>379</v>
      </c>
    </row>
    <row r="1443" spans="1:24" ht="18.75" customHeight="1">
      <c r="A1443" s="175">
        <v>43292</v>
      </c>
      <c r="B1443" s="50">
        <v>155.7568</v>
      </c>
      <c r="C1443" s="50">
        <v>209.55670000000001</v>
      </c>
      <c r="D1443" s="50"/>
      <c r="E1443" s="50">
        <v>13.63</v>
      </c>
      <c r="F1443" s="51">
        <v>1.9536000000000001E-2</v>
      </c>
      <c r="G1443" s="51">
        <v>2.5776E-2</v>
      </c>
      <c r="H1443" s="51">
        <v>2.6741000000000001E-2</v>
      </c>
      <c r="I1443" s="51">
        <v>2.7501999999999999E-2</v>
      </c>
      <c r="J1443" s="51">
        <v>2.8490999999999999E-2</v>
      </c>
      <c r="K1443" s="51">
        <v>2.8195000000000001E-2</v>
      </c>
      <c r="L1443" s="51">
        <v>2.9524000000000002E-2</v>
      </c>
      <c r="M1443" s="51">
        <v>2.6741000000000001E-2</v>
      </c>
      <c r="N1443" s="51">
        <v>3.3160000000000002E-2</v>
      </c>
      <c r="O1443" s="52">
        <v>126.9462</v>
      </c>
      <c r="P1443" s="50">
        <v>1360</v>
      </c>
      <c r="Q1443" s="52">
        <v>2801.71</v>
      </c>
      <c r="R1443" s="50">
        <v>5845.2</v>
      </c>
      <c r="S1443" s="30">
        <v>94.076999999999998</v>
      </c>
      <c r="T1443" s="50">
        <v>6.6159999999999997</v>
      </c>
      <c r="U1443" s="50">
        <v>6.6233000000000004</v>
      </c>
      <c r="V1443" s="50" t="s">
        <v>379</v>
      </c>
      <c r="W1443" s="22" t="s">
        <v>379</v>
      </c>
      <c r="X1443" s="22" t="s">
        <v>379</v>
      </c>
    </row>
    <row r="1444" spans="1:24" ht="18.75" customHeight="1">
      <c r="A1444" s="175">
        <v>43291</v>
      </c>
      <c r="B1444" s="50">
        <v>155.63220000000001</v>
      </c>
      <c r="C1444" s="50">
        <v>210.2039</v>
      </c>
      <c r="D1444" s="50"/>
      <c r="E1444" s="50">
        <v>12.64</v>
      </c>
      <c r="F1444" s="51">
        <v>1.9691E-2</v>
      </c>
      <c r="G1444" s="51">
        <v>2.5693000000000001E-2</v>
      </c>
      <c r="H1444" s="51">
        <v>2.6609000000000001E-2</v>
      </c>
      <c r="I1444" s="51">
        <v>2.7466999999999998E-2</v>
      </c>
      <c r="J1444" s="51">
        <v>2.8490999999999999E-2</v>
      </c>
      <c r="K1444" s="51">
        <v>2.8170000000000001E-2</v>
      </c>
      <c r="L1444" s="51">
        <v>2.9555000000000001E-2</v>
      </c>
      <c r="M1444" s="51">
        <v>2.6609000000000001E-2</v>
      </c>
      <c r="N1444" s="51">
        <v>3.3070000000000002E-2</v>
      </c>
      <c r="O1444" s="52">
        <v>126.87179999999999</v>
      </c>
      <c r="P1444" s="50">
        <v>1360</v>
      </c>
      <c r="Q1444" s="52">
        <v>2801.71</v>
      </c>
      <c r="R1444" s="50">
        <v>5845.2</v>
      </c>
      <c r="S1444" s="30">
        <v>93.962999999999994</v>
      </c>
      <c r="T1444" s="50">
        <v>6.6426999999999996</v>
      </c>
      <c r="U1444" s="50">
        <v>6.6638000000000002</v>
      </c>
      <c r="V1444" s="50" t="s">
        <v>379</v>
      </c>
      <c r="W1444" s="22" t="s">
        <v>379</v>
      </c>
      <c r="X1444" s="22" t="s">
        <v>379</v>
      </c>
    </row>
    <row r="1445" spans="1:24" ht="18.75" customHeight="1">
      <c r="A1445" s="175">
        <v>43290</v>
      </c>
      <c r="B1445" s="50">
        <v>155.64510000000001</v>
      </c>
      <c r="C1445" s="50">
        <v>210.24430000000001</v>
      </c>
      <c r="D1445" s="50"/>
      <c r="E1445" s="50">
        <v>12.69</v>
      </c>
      <c r="F1445" s="51">
        <v>1.9505000000000002E-2</v>
      </c>
      <c r="G1445" s="51">
        <v>2.5590000000000002E-2</v>
      </c>
      <c r="H1445" s="51">
        <v>2.6581E-2</v>
      </c>
      <c r="I1445" s="51">
        <v>2.7484000000000001E-2</v>
      </c>
      <c r="J1445" s="51">
        <v>2.8563999999999999E-2</v>
      </c>
      <c r="K1445" s="51">
        <v>2.8244999999999999E-2</v>
      </c>
      <c r="L1445" s="51">
        <v>2.964E-2</v>
      </c>
      <c r="M1445" s="51">
        <v>2.6581E-2</v>
      </c>
      <c r="N1445" s="51">
        <v>3.2919999999999998E-2</v>
      </c>
      <c r="O1445" s="52">
        <v>126.82550000000001</v>
      </c>
      <c r="P1445" s="50">
        <v>1360</v>
      </c>
      <c r="Q1445" s="52">
        <v>2801.71</v>
      </c>
      <c r="R1445" s="50">
        <v>5845.2</v>
      </c>
      <c r="S1445" s="30">
        <v>94.394999999999996</v>
      </c>
      <c r="T1445" s="50">
        <v>6.6369999999999996</v>
      </c>
      <c r="U1445" s="50">
        <v>6.6582999999999997</v>
      </c>
      <c r="V1445" s="50" t="s">
        <v>379</v>
      </c>
      <c r="W1445" s="22" t="s">
        <v>379</v>
      </c>
      <c r="X1445" s="22" t="s">
        <v>379</v>
      </c>
    </row>
    <row r="1446" spans="1:24" ht="18.75" customHeight="1">
      <c r="A1446" s="175">
        <v>43287</v>
      </c>
      <c r="B1446" s="50">
        <v>155.7646</v>
      </c>
      <c r="C1446" s="50">
        <v>210.32220000000001</v>
      </c>
      <c r="D1446" s="50"/>
      <c r="E1446" s="50">
        <v>13.37</v>
      </c>
      <c r="F1446" s="51">
        <v>1.9404000000000001E-2</v>
      </c>
      <c r="G1446" s="51">
        <v>2.5364999999999999E-2</v>
      </c>
      <c r="H1446" s="51">
        <v>2.6301999999999999E-2</v>
      </c>
      <c r="I1446" s="51">
        <v>2.7178000000000001E-2</v>
      </c>
      <c r="J1446" s="51">
        <v>2.8216999999999999E-2</v>
      </c>
      <c r="K1446" s="51">
        <v>2.7896000000000001E-2</v>
      </c>
      <c r="L1446" s="51">
        <v>2.9293E-2</v>
      </c>
      <c r="M1446" s="51">
        <v>2.6301999999999999E-2</v>
      </c>
      <c r="N1446" s="51">
        <v>3.286E-2</v>
      </c>
      <c r="O1446" s="52">
        <v>126.7787</v>
      </c>
      <c r="P1446" s="50">
        <v>1360</v>
      </c>
      <c r="Q1446" s="52">
        <v>2801.71</v>
      </c>
      <c r="R1446" s="50">
        <v>5845.2</v>
      </c>
      <c r="S1446" s="30">
        <v>94.531000000000006</v>
      </c>
      <c r="T1446" s="50">
        <v>6.6325000000000003</v>
      </c>
      <c r="U1446" s="50">
        <v>6.6433</v>
      </c>
      <c r="V1446" s="50" t="s">
        <v>379</v>
      </c>
      <c r="W1446" s="22" t="s">
        <v>379</v>
      </c>
      <c r="X1446" s="22" t="s">
        <v>379</v>
      </c>
    </row>
    <row r="1447" spans="1:24" ht="18.75" customHeight="1">
      <c r="A1447" s="175">
        <v>43286</v>
      </c>
      <c r="B1447" s="50">
        <v>155.7139</v>
      </c>
      <c r="C1447" s="50">
        <v>211.7115</v>
      </c>
      <c r="D1447" s="50"/>
      <c r="E1447" s="50">
        <v>14.97</v>
      </c>
      <c r="F1447" s="51">
        <v>1.9432999999999999E-2</v>
      </c>
      <c r="G1447" s="51">
        <v>2.5506999999999998E-2</v>
      </c>
      <c r="H1447" s="51">
        <v>2.6386E-2</v>
      </c>
      <c r="I1447" s="51">
        <v>2.7279000000000001E-2</v>
      </c>
      <c r="J1447" s="51">
        <v>2.8291E-2</v>
      </c>
      <c r="K1447" s="51">
        <v>2.7969999999999998E-2</v>
      </c>
      <c r="L1447" s="51">
        <v>2.9447000000000001E-2</v>
      </c>
      <c r="M1447" s="51">
        <v>2.6386E-2</v>
      </c>
      <c r="N1447" s="51">
        <v>3.2779999999999997E-2</v>
      </c>
      <c r="O1447" s="52">
        <v>126.7617</v>
      </c>
      <c r="P1447" s="50">
        <v>1360</v>
      </c>
      <c r="Q1447" s="52">
        <v>2801.71</v>
      </c>
      <c r="R1447" s="50">
        <v>5845.2</v>
      </c>
      <c r="S1447" s="30">
        <v>94.590999999999994</v>
      </c>
      <c r="T1447" s="50">
        <v>6.6425000000000001</v>
      </c>
      <c r="U1447" s="50">
        <v>6.6658999999999997</v>
      </c>
      <c r="V1447" s="50" t="s">
        <v>379</v>
      </c>
      <c r="W1447" s="22" t="s">
        <v>379</v>
      </c>
      <c r="X1447" s="22" t="s">
        <v>379</v>
      </c>
    </row>
    <row r="1448" spans="1:24" ht="18.75" customHeight="1">
      <c r="A1448" s="175">
        <v>43285</v>
      </c>
      <c r="B1448" s="50">
        <v>155.89189999999999</v>
      </c>
      <c r="C1448" s="50">
        <v>213.29409999999999</v>
      </c>
      <c r="D1448" s="50"/>
      <c r="E1448" s="50">
        <v>16.14</v>
      </c>
      <c r="F1448" s="51">
        <v>1.9612999999999998E-2</v>
      </c>
      <c r="G1448" s="51">
        <v>2.5242000000000001E-2</v>
      </c>
      <c r="H1448" s="51">
        <v>2.6164E-2</v>
      </c>
      <c r="I1448" s="51">
        <v>2.7210999999999999E-2</v>
      </c>
      <c r="J1448" s="51">
        <v>2.8309000000000001E-2</v>
      </c>
      <c r="K1448" s="51">
        <v>2.7921000000000001E-2</v>
      </c>
      <c r="L1448" s="51">
        <v>2.9586000000000001E-2</v>
      </c>
      <c r="M1448" s="51">
        <v>2.6164E-2</v>
      </c>
      <c r="N1448" s="51">
        <v>3.2910000000000002E-2</v>
      </c>
      <c r="O1448" s="52">
        <v>126.72799999999999</v>
      </c>
      <c r="P1448" s="50">
        <v>1360</v>
      </c>
      <c r="Q1448" s="52">
        <v>2801.71</v>
      </c>
      <c r="R1448" s="50">
        <v>5845.2</v>
      </c>
      <c r="S1448" s="30">
        <v>94.870999999999995</v>
      </c>
      <c r="T1448" s="50">
        <v>6.6680000000000001</v>
      </c>
      <c r="U1448" s="50">
        <v>6.6877000000000004</v>
      </c>
      <c r="V1448" s="50" t="s">
        <v>379</v>
      </c>
      <c r="W1448" s="22" t="s">
        <v>379</v>
      </c>
      <c r="X1448" s="22" t="s">
        <v>379</v>
      </c>
    </row>
    <row r="1449" spans="1:24" ht="18.75" customHeight="1">
      <c r="A1449" s="175">
        <v>43284</v>
      </c>
      <c r="B1449" s="50">
        <v>155.89189999999999</v>
      </c>
      <c r="C1449" s="50">
        <v>213.29409999999999</v>
      </c>
      <c r="D1449" s="50"/>
      <c r="E1449" s="50">
        <v>16.14</v>
      </c>
      <c r="F1449" s="51">
        <v>1.9612999999999998E-2</v>
      </c>
      <c r="G1449" s="51">
        <v>2.5242000000000001E-2</v>
      </c>
      <c r="H1449" s="51">
        <v>2.6164E-2</v>
      </c>
      <c r="I1449" s="51">
        <v>2.7210999999999999E-2</v>
      </c>
      <c r="J1449" s="51">
        <v>2.8309000000000001E-2</v>
      </c>
      <c r="K1449" s="51">
        <v>2.7921000000000001E-2</v>
      </c>
      <c r="L1449" s="51">
        <v>2.9586000000000001E-2</v>
      </c>
      <c r="M1449" s="51">
        <v>2.6164E-2</v>
      </c>
      <c r="N1449" s="51">
        <v>3.2829999999999998E-2</v>
      </c>
      <c r="O1449" s="52">
        <v>126.7029</v>
      </c>
      <c r="P1449" s="50">
        <v>1390</v>
      </c>
      <c r="Q1449" s="52">
        <v>2797.84</v>
      </c>
      <c r="R1449" s="50">
        <v>6009.2</v>
      </c>
      <c r="S1449" s="30">
        <v>94.47</v>
      </c>
      <c r="T1449" s="50">
        <v>6.6210000000000004</v>
      </c>
      <c r="U1449" s="50">
        <v>6.6356999999999999</v>
      </c>
      <c r="V1449" s="50" t="s">
        <v>379</v>
      </c>
      <c r="W1449" s="22" t="s">
        <v>379</v>
      </c>
      <c r="X1449" s="22" t="s">
        <v>379</v>
      </c>
    </row>
    <row r="1450" spans="1:24" ht="18.75" customHeight="1">
      <c r="A1450" s="175">
        <v>43283</v>
      </c>
      <c r="B1450" s="50">
        <v>155.76570000000001</v>
      </c>
      <c r="C1450" s="50">
        <v>213.9059</v>
      </c>
      <c r="D1450" s="50"/>
      <c r="E1450" s="50">
        <v>15.6</v>
      </c>
      <c r="F1450" s="51">
        <v>1.9248999999999999E-2</v>
      </c>
      <c r="G1450" s="51">
        <v>2.5485000000000001E-2</v>
      </c>
      <c r="H1450" s="51">
        <v>2.6412999999999999E-2</v>
      </c>
      <c r="I1450" s="51">
        <v>2.7548E-2</v>
      </c>
      <c r="J1450" s="51">
        <v>2.8711E-2</v>
      </c>
      <c r="K1450" s="51">
        <v>2.8343E-2</v>
      </c>
      <c r="L1450" s="51">
        <v>2.9929000000000001E-2</v>
      </c>
      <c r="M1450" s="51">
        <v>2.6412999999999999E-2</v>
      </c>
      <c r="N1450" s="51">
        <v>3.304E-2</v>
      </c>
      <c r="O1450" s="52">
        <v>126.64279999999999</v>
      </c>
      <c r="P1450" s="50">
        <v>1390</v>
      </c>
      <c r="Q1450" s="52">
        <v>2797.84</v>
      </c>
      <c r="R1450" s="50">
        <v>6009.2</v>
      </c>
      <c r="S1450" s="30">
        <v>95.311999999999998</v>
      </c>
      <c r="T1450" s="50">
        <v>6.6269999999999998</v>
      </c>
      <c r="U1450" s="50">
        <v>6.6360999999999999</v>
      </c>
      <c r="V1450" s="50" t="s">
        <v>379</v>
      </c>
      <c r="W1450" s="22" t="s">
        <v>379</v>
      </c>
      <c r="X1450" s="22" t="s">
        <v>379</v>
      </c>
    </row>
    <row r="1451" spans="1:24" ht="18.75" customHeight="1">
      <c r="A1451" s="175">
        <v>43280</v>
      </c>
      <c r="B1451" s="50">
        <v>155.8039</v>
      </c>
      <c r="C1451" s="50">
        <v>213.8192</v>
      </c>
      <c r="D1451" s="50"/>
      <c r="E1451" s="50">
        <v>16.09</v>
      </c>
      <c r="F1451" s="51">
        <v>1.9123000000000001E-2</v>
      </c>
      <c r="G1451" s="51">
        <v>2.5281999999999999E-2</v>
      </c>
      <c r="H1451" s="51">
        <v>2.622E-2</v>
      </c>
      <c r="I1451" s="51">
        <v>2.7378E-2</v>
      </c>
      <c r="J1451" s="51">
        <v>2.8601000000000001E-2</v>
      </c>
      <c r="K1451" s="51">
        <v>2.8218E-2</v>
      </c>
      <c r="L1451" s="51">
        <v>2.989E-2</v>
      </c>
      <c r="M1451" s="51">
        <v>2.622E-2</v>
      </c>
      <c r="N1451" s="51">
        <v>3.3230000000000003E-2</v>
      </c>
      <c r="O1451" s="52">
        <v>126.6276</v>
      </c>
      <c r="P1451" s="50">
        <v>1390</v>
      </c>
      <c r="Q1451" s="52">
        <v>2797.84</v>
      </c>
      <c r="R1451" s="50">
        <v>6009.2</v>
      </c>
      <c r="S1451" s="30">
        <v>95.29</v>
      </c>
      <c r="T1451" s="50">
        <v>6.6082999999999998</v>
      </c>
      <c r="U1451" s="50">
        <v>6.6180000000000003</v>
      </c>
      <c r="V1451" s="50" t="s">
        <v>379</v>
      </c>
      <c r="W1451" s="22" t="s">
        <v>379</v>
      </c>
      <c r="X1451" s="22" t="s">
        <v>379</v>
      </c>
    </row>
    <row r="1452" spans="1:24" ht="18.75" customHeight="1">
      <c r="A1452" s="175">
        <v>43279</v>
      </c>
      <c r="B1452" s="50">
        <v>155.81379999999999</v>
      </c>
      <c r="C1452" s="50">
        <v>214.2449</v>
      </c>
      <c r="D1452" s="50"/>
      <c r="E1452" s="50">
        <v>16.850000000000001</v>
      </c>
      <c r="F1452" s="51">
        <v>1.9126000000000001E-2</v>
      </c>
      <c r="G1452" s="51">
        <v>2.5100999999999998E-2</v>
      </c>
      <c r="H1452" s="51">
        <v>2.5944999999999999E-2</v>
      </c>
      <c r="I1452" s="51">
        <v>2.7141999999999999E-2</v>
      </c>
      <c r="J1452" s="51">
        <v>2.8365000000000001E-2</v>
      </c>
      <c r="K1452" s="51">
        <v>2.7973000000000001E-2</v>
      </c>
      <c r="L1452" s="51">
        <v>2.9656999999999999E-2</v>
      </c>
      <c r="M1452" s="51">
        <v>2.5944999999999999E-2</v>
      </c>
      <c r="N1452" s="51">
        <v>3.3459999999999997E-2</v>
      </c>
      <c r="O1452" s="52">
        <v>126.5825</v>
      </c>
      <c r="P1452" s="50">
        <v>1390</v>
      </c>
      <c r="Q1452" s="52">
        <v>2797.84</v>
      </c>
      <c r="R1452" s="50">
        <v>6009.2</v>
      </c>
      <c r="S1452" s="30">
        <v>94.676000000000002</v>
      </c>
      <c r="T1452" s="50">
        <v>6.5792999999999999</v>
      </c>
      <c r="U1452" s="50">
        <v>6.5819999999999999</v>
      </c>
      <c r="V1452" s="50" t="s">
        <v>379</v>
      </c>
      <c r="W1452" s="22" t="s">
        <v>379</v>
      </c>
      <c r="X1452" s="22" t="s">
        <v>379</v>
      </c>
    </row>
    <row r="1453" spans="1:24" ht="18.75" customHeight="1">
      <c r="A1453" s="175">
        <v>43278</v>
      </c>
      <c r="B1453" s="50">
        <v>156.07679999999999</v>
      </c>
      <c r="C1453" s="50">
        <v>215.8409</v>
      </c>
      <c r="D1453" s="50"/>
      <c r="E1453" s="50">
        <v>17.91</v>
      </c>
      <c r="F1453" s="51">
        <v>1.9178000000000001E-2</v>
      </c>
      <c r="G1453" s="51">
        <v>2.504E-2</v>
      </c>
      <c r="H1453" s="51">
        <v>2.5835E-2</v>
      </c>
      <c r="I1453" s="51">
        <v>2.6952E-2</v>
      </c>
      <c r="J1453" s="51">
        <v>2.8256E-2</v>
      </c>
      <c r="K1453" s="51">
        <v>2.7824000000000002E-2</v>
      </c>
      <c r="L1453" s="51">
        <v>2.9673000000000001E-2</v>
      </c>
      <c r="M1453" s="51">
        <v>2.5835E-2</v>
      </c>
      <c r="N1453" s="51">
        <v>3.381E-2</v>
      </c>
      <c r="O1453" s="52">
        <v>126.5758</v>
      </c>
      <c r="P1453" s="50">
        <v>1390</v>
      </c>
      <c r="Q1453" s="52">
        <v>2797.84</v>
      </c>
      <c r="R1453" s="50">
        <v>6009.2</v>
      </c>
      <c r="S1453" s="30">
        <v>94.289000000000001</v>
      </c>
      <c r="T1453" s="50">
        <v>6.5410000000000004</v>
      </c>
      <c r="U1453" s="50">
        <v>6.5415000000000001</v>
      </c>
      <c r="V1453" s="50" t="s">
        <v>379</v>
      </c>
      <c r="W1453" s="22" t="s">
        <v>379</v>
      </c>
      <c r="X1453" s="22" t="s">
        <v>379</v>
      </c>
    </row>
    <row r="1454" spans="1:24" ht="18.75" customHeight="1">
      <c r="A1454" s="175">
        <v>43277</v>
      </c>
      <c r="B1454" s="50">
        <v>155.8295</v>
      </c>
      <c r="C1454" s="50">
        <v>216.3306</v>
      </c>
      <c r="D1454" s="50"/>
      <c r="E1454" s="50">
        <v>15.92</v>
      </c>
      <c r="F1454" s="51">
        <v>1.9153E-2</v>
      </c>
      <c r="G1454" s="51">
        <v>2.5329000000000001E-2</v>
      </c>
      <c r="H1454" s="51">
        <v>2.6221000000000001E-2</v>
      </c>
      <c r="I1454" s="51">
        <v>2.7463000000000001E-2</v>
      </c>
      <c r="J1454" s="51">
        <v>2.8766E-2</v>
      </c>
      <c r="K1454" s="51">
        <v>2.8348000000000002E-2</v>
      </c>
      <c r="L1454" s="51">
        <v>3.0251E-2</v>
      </c>
      <c r="M1454" s="51">
        <v>2.6221000000000001E-2</v>
      </c>
      <c r="N1454" s="51">
        <v>3.3770000000000001E-2</v>
      </c>
      <c r="O1454" s="52">
        <v>126.5273</v>
      </c>
      <c r="P1454" s="50">
        <v>1390</v>
      </c>
      <c r="Q1454" s="52">
        <v>2797.84</v>
      </c>
      <c r="R1454" s="50">
        <v>6009.2</v>
      </c>
      <c r="S1454" s="30">
        <v>94.52</v>
      </c>
      <c r="T1454" s="50">
        <v>6.5052000000000003</v>
      </c>
      <c r="U1454" s="50">
        <v>6.5087000000000002</v>
      </c>
      <c r="V1454" s="50" t="s">
        <v>379</v>
      </c>
      <c r="W1454" s="22" t="s">
        <v>379</v>
      </c>
      <c r="X1454" s="22" t="s">
        <v>379</v>
      </c>
    </row>
    <row r="1455" spans="1:24" ht="18.75" customHeight="1">
      <c r="A1455" s="175">
        <v>43276</v>
      </c>
      <c r="B1455" s="50">
        <v>155.92099999999999</v>
      </c>
      <c r="C1455" s="50">
        <v>216.65600000000001</v>
      </c>
      <c r="D1455" s="50"/>
      <c r="E1455" s="50">
        <v>17.329999999999998</v>
      </c>
      <c r="F1455" s="51">
        <v>1.8839999999999999E-2</v>
      </c>
      <c r="G1455" s="51">
        <v>2.5329000000000001E-2</v>
      </c>
      <c r="H1455" s="51">
        <v>2.6276000000000001E-2</v>
      </c>
      <c r="I1455" s="51">
        <v>2.7515000000000001E-2</v>
      </c>
      <c r="J1455" s="51">
        <v>2.8802999999999999E-2</v>
      </c>
      <c r="K1455" s="51">
        <v>2.8398E-2</v>
      </c>
      <c r="L1455" s="51">
        <v>3.0244E-2</v>
      </c>
      <c r="M1455" s="51">
        <v>2.6276000000000001E-2</v>
      </c>
      <c r="N1455" s="51">
        <v>3.3890000000000003E-2</v>
      </c>
      <c r="O1455" s="52">
        <v>126.50109999999999</v>
      </c>
      <c r="P1455" s="50">
        <v>1390</v>
      </c>
      <c r="Q1455" s="52">
        <v>2797.84</v>
      </c>
      <c r="R1455" s="50">
        <v>6009.2</v>
      </c>
      <c r="S1455" s="30">
        <v>94.861999999999995</v>
      </c>
      <c r="T1455" s="50">
        <v>6.4931999999999999</v>
      </c>
      <c r="U1455" s="50">
        <v>6.5000999999999998</v>
      </c>
      <c r="V1455" s="50" t="s">
        <v>379</v>
      </c>
      <c r="W1455" s="22" t="s">
        <v>379</v>
      </c>
      <c r="X1455" s="22" t="s">
        <v>379</v>
      </c>
    </row>
    <row r="1456" spans="1:24" ht="18.75" customHeight="1">
      <c r="A1456" s="175">
        <v>43273</v>
      </c>
      <c r="B1456" s="50">
        <v>155.76480000000001</v>
      </c>
      <c r="C1456" s="50">
        <v>216.68539999999999</v>
      </c>
      <c r="D1456" s="50"/>
      <c r="E1456" s="50">
        <v>13.77</v>
      </c>
      <c r="F1456" s="51">
        <v>1.9071000000000001E-2</v>
      </c>
      <c r="G1456" s="51">
        <v>2.5412000000000001E-2</v>
      </c>
      <c r="H1456" s="51">
        <v>2.6412999999999999E-2</v>
      </c>
      <c r="I1456" s="51">
        <v>2.7668000000000002E-2</v>
      </c>
      <c r="J1456" s="51">
        <v>2.8948999999999999E-2</v>
      </c>
      <c r="K1456" s="51">
        <v>2.8523E-2</v>
      </c>
      <c r="L1456" s="51">
        <v>3.0394000000000001E-2</v>
      </c>
      <c r="M1456" s="51">
        <v>2.6412999999999999E-2</v>
      </c>
      <c r="N1456" s="51">
        <v>3.381E-2</v>
      </c>
      <c r="O1456" s="52">
        <v>126.48739999999999</v>
      </c>
      <c r="P1456" s="50">
        <v>1390</v>
      </c>
      <c r="Q1456" s="52">
        <v>2797.84</v>
      </c>
      <c r="R1456" s="50">
        <v>6009.2</v>
      </c>
      <c r="S1456" s="30">
        <v>95.123999999999995</v>
      </c>
      <c r="T1456" s="50">
        <v>6.4737999999999998</v>
      </c>
      <c r="U1456" s="50">
        <v>6.4810999999999996</v>
      </c>
      <c r="V1456" s="50" t="s">
        <v>379</v>
      </c>
      <c r="W1456" s="22" t="s">
        <v>379</v>
      </c>
      <c r="X1456" s="22" t="s">
        <v>379</v>
      </c>
    </row>
    <row r="1457" spans="1:24" ht="18.75" customHeight="1">
      <c r="A1457" s="175">
        <v>43272</v>
      </c>
      <c r="B1457" s="50">
        <v>155.8135</v>
      </c>
      <c r="C1457" s="50">
        <v>216.8578</v>
      </c>
      <c r="D1457" s="50"/>
      <c r="E1457" s="50">
        <v>14.64</v>
      </c>
      <c r="F1457" s="51">
        <v>1.9279000000000001E-2</v>
      </c>
      <c r="G1457" s="51">
        <v>2.5368999999999999E-2</v>
      </c>
      <c r="H1457" s="51">
        <v>2.6440999999999999E-2</v>
      </c>
      <c r="I1457" s="51">
        <v>2.7668000000000002E-2</v>
      </c>
      <c r="J1457" s="51">
        <v>2.8967E-2</v>
      </c>
      <c r="K1457" s="51">
        <v>2.8548E-2</v>
      </c>
      <c r="L1457" s="51">
        <v>3.0440999999999999E-2</v>
      </c>
      <c r="M1457" s="51">
        <v>2.6440999999999999E-2</v>
      </c>
      <c r="N1457" s="51">
        <v>3.397E-2</v>
      </c>
      <c r="O1457" s="52">
        <v>126.4769</v>
      </c>
      <c r="P1457" s="50">
        <v>1390</v>
      </c>
      <c r="Q1457" s="52">
        <v>2797.84</v>
      </c>
      <c r="R1457" s="50">
        <v>6009.2</v>
      </c>
      <c r="S1457" s="30">
        <v>95.013000000000005</v>
      </c>
      <c r="T1457" s="50">
        <v>6.4852999999999996</v>
      </c>
      <c r="U1457" s="50">
        <v>6.4771999999999998</v>
      </c>
      <c r="V1457" s="50" t="s">
        <v>379</v>
      </c>
      <c r="W1457" s="22" t="s">
        <v>379</v>
      </c>
      <c r="X1457" s="22" t="s">
        <v>379</v>
      </c>
    </row>
    <row r="1458" spans="1:24" ht="18.75" customHeight="1">
      <c r="A1458" s="175">
        <v>43271</v>
      </c>
      <c r="B1458" s="50">
        <v>155.6884</v>
      </c>
      <c r="C1458" s="50">
        <v>217.0412</v>
      </c>
      <c r="D1458" s="50"/>
      <c r="E1458" s="50">
        <v>12.79</v>
      </c>
      <c r="F1458" s="51">
        <v>1.9229E-2</v>
      </c>
      <c r="G1458" s="51">
        <v>2.5659000000000001E-2</v>
      </c>
      <c r="H1458" s="51">
        <v>2.6769999999999999E-2</v>
      </c>
      <c r="I1458" s="51">
        <v>2.8077000000000001E-2</v>
      </c>
      <c r="J1458" s="51">
        <v>2.9388999999999998E-2</v>
      </c>
      <c r="K1458" s="51">
        <v>2.8972999999999999E-2</v>
      </c>
      <c r="L1458" s="51">
        <v>3.0775E-2</v>
      </c>
      <c r="M1458" s="51">
        <v>2.6769999999999999E-2</v>
      </c>
      <c r="N1458" s="51">
        <v>3.4020000000000002E-2</v>
      </c>
      <c r="O1458" s="52">
        <v>126.4447</v>
      </c>
      <c r="P1458" s="50">
        <v>1390</v>
      </c>
      <c r="Q1458" s="52">
        <v>2797.84</v>
      </c>
      <c r="R1458" s="50">
        <v>6009.2</v>
      </c>
      <c r="S1458" s="30">
        <v>94.756</v>
      </c>
      <c r="T1458" s="50">
        <v>6.4386999999999999</v>
      </c>
      <c r="U1458" s="50">
        <v>6.4546999999999999</v>
      </c>
      <c r="V1458" s="50" t="s">
        <v>379</v>
      </c>
      <c r="W1458" s="22" t="s">
        <v>379</v>
      </c>
      <c r="X1458" s="22" t="s">
        <v>379</v>
      </c>
    </row>
    <row r="1459" spans="1:24" ht="18.75" customHeight="1">
      <c r="A1459" s="175">
        <v>43270</v>
      </c>
      <c r="B1459" s="50">
        <v>155.87809999999999</v>
      </c>
      <c r="C1459" s="50">
        <v>217.297</v>
      </c>
      <c r="D1459" s="50"/>
      <c r="E1459" s="50">
        <v>13.35</v>
      </c>
      <c r="F1459" s="51">
        <v>1.9230000000000001E-2</v>
      </c>
      <c r="G1459" s="51">
        <v>2.5451999999999999E-2</v>
      </c>
      <c r="H1459" s="51">
        <v>2.6495999999999999E-2</v>
      </c>
      <c r="I1459" s="51">
        <v>2.7702000000000001E-2</v>
      </c>
      <c r="J1459" s="51">
        <v>2.8967E-2</v>
      </c>
      <c r="K1459" s="51">
        <v>2.8573999999999999E-2</v>
      </c>
      <c r="L1459" s="51">
        <v>3.0322999999999999E-2</v>
      </c>
      <c r="M1459" s="51">
        <v>2.6495999999999999E-2</v>
      </c>
      <c r="N1459" s="51">
        <v>3.381E-2</v>
      </c>
      <c r="O1459" s="52">
        <v>126.408</v>
      </c>
      <c r="P1459" s="50">
        <v>1390</v>
      </c>
      <c r="Q1459" s="52">
        <v>2797.84</v>
      </c>
      <c r="R1459" s="50">
        <v>6009.2</v>
      </c>
      <c r="S1459" s="30">
        <v>94.787999999999997</v>
      </c>
      <c r="T1459" s="50">
        <v>6.4386999999999999</v>
      </c>
      <c r="U1459" s="50">
        <v>6.4367000000000001</v>
      </c>
      <c r="V1459" s="50" t="s">
        <v>379</v>
      </c>
      <c r="W1459" s="22" t="s">
        <v>379</v>
      </c>
      <c r="X1459" s="22" t="s">
        <v>379</v>
      </c>
    </row>
    <row r="1460" spans="1:24" ht="18.75" customHeight="1">
      <c r="A1460" s="175">
        <v>43269</v>
      </c>
      <c r="B1460" s="50">
        <v>155.72970000000001</v>
      </c>
      <c r="C1460" s="50">
        <v>217.4391</v>
      </c>
      <c r="D1460" s="50"/>
      <c r="E1460" s="50">
        <v>12.31</v>
      </c>
      <c r="F1460" s="51">
        <v>1.9198E-2</v>
      </c>
      <c r="G1460" s="51">
        <v>2.5492000000000001E-2</v>
      </c>
      <c r="H1460" s="51">
        <v>2.6686999999999999E-2</v>
      </c>
      <c r="I1460" s="51">
        <v>2.7906E-2</v>
      </c>
      <c r="J1460" s="51">
        <v>2.9169E-2</v>
      </c>
      <c r="K1460" s="51">
        <v>2.8798000000000001E-2</v>
      </c>
      <c r="L1460" s="51">
        <v>3.0488999999999999E-2</v>
      </c>
      <c r="M1460" s="51">
        <v>2.6686999999999999E-2</v>
      </c>
      <c r="N1460" s="51">
        <v>3.3930000000000002E-2</v>
      </c>
      <c r="O1460" s="52">
        <v>126.3587</v>
      </c>
      <c r="P1460" s="50">
        <v>1390</v>
      </c>
      <c r="Q1460" s="52">
        <v>2797.84</v>
      </c>
      <c r="R1460" s="50">
        <v>6009.2</v>
      </c>
      <c r="S1460" s="30">
        <v>94.879000000000005</v>
      </c>
      <c r="T1460" s="50">
        <v>6.4016999999999999</v>
      </c>
      <c r="U1460" s="50">
        <v>6.4173999999999998</v>
      </c>
      <c r="V1460" s="50" t="s">
        <v>379</v>
      </c>
      <c r="W1460" s="22" t="s">
        <v>379</v>
      </c>
      <c r="X1460" s="22" t="s">
        <v>379</v>
      </c>
    </row>
    <row r="1461" spans="1:24" ht="18.75" customHeight="1">
      <c r="A1461" s="175">
        <v>43266</v>
      </c>
      <c r="B1461" s="50">
        <v>155.68709999999999</v>
      </c>
      <c r="C1461" s="50">
        <v>217.374</v>
      </c>
      <c r="D1461" s="50"/>
      <c r="E1461" s="50">
        <v>11.98</v>
      </c>
      <c r="F1461" s="51">
        <v>1.9174E-2</v>
      </c>
      <c r="G1461" s="51">
        <v>2.5471000000000001E-2</v>
      </c>
      <c r="H1461" s="51">
        <v>2.6741999999999998E-2</v>
      </c>
      <c r="I1461" s="51">
        <v>2.7973999999999999E-2</v>
      </c>
      <c r="J1461" s="51">
        <v>2.9204999999999998E-2</v>
      </c>
      <c r="K1461" s="51">
        <v>2.8872999999999999E-2</v>
      </c>
      <c r="L1461" s="51">
        <v>3.0464999999999999E-2</v>
      </c>
      <c r="M1461" s="51">
        <v>2.6741999999999998E-2</v>
      </c>
      <c r="N1461" s="51">
        <v>3.3930000000000002E-2</v>
      </c>
      <c r="O1461" s="52">
        <v>126.33499999999999</v>
      </c>
      <c r="P1461" s="50">
        <v>1390</v>
      </c>
      <c r="Q1461" s="52">
        <v>2797.84</v>
      </c>
      <c r="R1461" s="50">
        <v>6009.2</v>
      </c>
      <c r="S1461" s="30">
        <v>93.543999999999997</v>
      </c>
      <c r="T1461" s="50">
        <v>6.3978999999999999</v>
      </c>
      <c r="U1461" s="50">
        <v>6.3888999999999996</v>
      </c>
      <c r="V1461" s="50" t="s">
        <v>379</v>
      </c>
      <c r="W1461" s="22" t="s">
        <v>379</v>
      </c>
      <c r="X1461" s="22" t="s">
        <v>379</v>
      </c>
    </row>
    <row r="1462" spans="1:24" ht="18.75" customHeight="1">
      <c r="A1462" s="175">
        <v>43265</v>
      </c>
      <c r="B1462" s="50">
        <v>155.5778</v>
      </c>
      <c r="C1462" s="50">
        <v>217.22370000000001</v>
      </c>
      <c r="D1462" s="50"/>
      <c r="E1462" s="50">
        <v>12.12</v>
      </c>
      <c r="F1462" s="51">
        <v>1.9227999999999999E-2</v>
      </c>
      <c r="G1462" s="51">
        <v>2.5635000000000002E-2</v>
      </c>
      <c r="H1462" s="51">
        <v>2.6877000000000002E-2</v>
      </c>
      <c r="I1462" s="51">
        <v>2.8059000000000001E-2</v>
      </c>
      <c r="J1462" s="51">
        <v>2.9350999999999999E-2</v>
      </c>
      <c r="K1462" s="51">
        <v>2.8997999999999999E-2</v>
      </c>
      <c r="L1462" s="51">
        <v>3.0544999999999999E-2</v>
      </c>
      <c r="M1462" s="51">
        <v>2.6877000000000002E-2</v>
      </c>
      <c r="N1462" s="51">
        <v>3.4099999999999998E-2</v>
      </c>
      <c r="O1462" s="52">
        <v>126.2696</v>
      </c>
      <c r="P1462" s="50">
        <v>1390</v>
      </c>
      <c r="Q1462" s="52">
        <v>2797.84</v>
      </c>
      <c r="R1462" s="50">
        <v>6009.2</v>
      </c>
      <c r="S1462" s="30">
        <v>93.817999999999998</v>
      </c>
      <c r="T1462" s="50">
        <v>6.4028</v>
      </c>
      <c r="U1462" s="50">
        <v>6.4054000000000002</v>
      </c>
      <c r="V1462" s="50" t="s">
        <v>379</v>
      </c>
      <c r="W1462" s="22" t="s">
        <v>379</v>
      </c>
      <c r="X1462" s="22" t="s">
        <v>379</v>
      </c>
    </row>
    <row r="1463" spans="1:24" ht="18.75" customHeight="1">
      <c r="A1463" s="175">
        <v>43264</v>
      </c>
      <c r="B1463" s="50">
        <v>155.38460000000001</v>
      </c>
      <c r="C1463" s="50">
        <v>217.25139999999999</v>
      </c>
      <c r="D1463" s="50"/>
      <c r="E1463" s="50">
        <v>12.94</v>
      </c>
      <c r="F1463" s="51">
        <v>1.9203000000000001E-2</v>
      </c>
      <c r="G1463" s="51">
        <v>2.5675E-2</v>
      </c>
      <c r="H1463" s="51">
        <v>2.6987000000000001E-2</v>
      </c>
      <c r="I1463" s="51">
        <v>2.8296999999999999E-2</v>
      </c>
      <c r="J1463" s="51">
        <v>2.9662999999999998E-2</v>
      </c>
      <c r="K1463" s="51">
        <v>2.9273E-2</v>
      </c>
      <c r="L1463" s="51">
        <v>3.0863000000000002E-2</v>
      </c>
      <c r="M1463" s="51">
        <v>2.6987000000000001E-2</v>
      </c>
      <c r="N1463" s="51">
        <v>3.431E-2</v>
      </c>
      <c r="O1463" s="52">
        <v>126.1807</v>
      </c>
      <c r="P1463" s="50">
        <v>1390</v>
      </c>
      <c r="Q1463" s="52">
        <v>2797.84</v>
      </c>
      <c r="R1463" s="50">
        <v>6009.2</v>
      </c>
      <c r="S1463" s="30">
        <v>93.608000000000004</v>
      </c>
      <c r="T1463" s="50">
        <v>6.4017999999999997</v>
      </c>
      <c r="U1463" s="50">
        <v>6.3982000000000001</v>
      </c>
      <c r="V1463" s="50" t="s">
        <v>379</v>
      </c>
      <c r="W1463" s="22" t="s">
        <v>379</v>
      </c>
      <c r="X1463" s="22" t="s">
        <v>379</v>
      </c>
    </row>
    <row r="1464" spans="1:24" ht="18.75" customHeight="1">
      <c r="A1464" s="175">
        <v>43263</v>
      </c>
      <c r="B1464" s="50">
        <v>155.55930000000001</v>
      </c>
      <c r="C1464" s="50">
        <v>217.0564</v>
      </c>
      <c r="D1464" s="50"/>
      <c r="E1464" s="50">
        <v>12.34</v>
      </c>
      <c r="F1464" s="51">
        <v>1.9153E-2</v>
      </c>
      <c r="G1464" s="51">
        <v>2.5387E-2</v>
      </c>
      <c r="H1464" s="51">
        <v>2.6714000000000002E-2</v>
      </c>
      <c r="I1464" s="51">
        <v>2.8093E-2</v>
      </c>
      <c r="J1464" s="51">
        <v>2.9607999999999999E-2</v>
      </c>
      <c r="K1464" s="51">
        <v>2.9123E-2</v>
      </c>
      <c r="L1464" s="51">
        <v>3.0935000000000001E-2</v>
      </c>
      <c r="M1464" s="51">
        <v>2.6714000000000002E-2</v>
      </c>
      <c r="N1464" s="51">
        <v>3.4329999999999999E-2</v>
      </c>
      <c r="O1464" s="52">
        <v>126.1255</v>
      </c>
      <c r="P1464" s="50">
        <v>1390</v>
      </c>
      <c r="Q1464" s="52">
        <v>2797.84</v>
      </c>
      <c r="R1464" s="50">
        <v>6009.2</v>
      </c>
      <c r="S1464" s="30">
        <v>93.534999999999997</v>
      </c>
      <c r="T1464" s="50">
        <v>6.4066999999999998</v>
      </c>
      <c r="U1464" s="50">
        <v>6.3993000000000002</v>
      </c>
      <c r="V1464" s="50" t="s">
        <v>379</v>
      </c>
      <c r="W1464" s="22" t="s">
        <v>379</v>
      </c>
      <c r="X1464" s="22" t="s">
        <v>379</v>
      </c>
    </row>
    <row r="1465" spans="1:24" ht="18.75" customHeight="1">
      <c r="A1465" s="175">
        <v>43262</v>
      </c>
      <c r="B1465" s="50">
        <v>155.58240000000001</v>
      </c>
      <c r="C1465" s="50">
        <v>216.93969999999999</v>
      </c>
      <c r="D1465" s="50"/>
      <c r="E1465" s="50">
        <v>12.35</v>
      </c>
      <c r="F1465" s="51">
        <v>1.8967999999999999E-2</v>
      </c>
      <c r="G1465" s="51">
        <v>2.5201999999999999E-2</v>
      </c>
      <c r="H1465" s="51">
        <v>2.6525E-2</v>
      </c>
      <c r="I1465" s="51">
        <v>2.7956999999999999E-2</v>
      </c>
      <c r="J1465" s="51">
        <v>2.9516000000000001E-2</v>
      </c>
      <c r="K1465" s="51">
        <v>2.9023E-2</v>
      </c>
      <c r="L1465" s="51">
        <v>3.0936000000000002E-2</v>
      </c>
      <c r="M1465" s="51">
        <v>2.6525E-2</v>
      </c>
      <c r="N1465" s="51">
        <v>3.3939999999999998E-2</v>
      </c>
      <c r="O1465" s="52">
        <v>126.0979</v>
      </c>
      <c r="P1465" s="50">
        <v>1390</v>
      </c>
      <c r="Q1465" s="52">
        <v>2797.84</v>
      </c>
      <c r="R1465" s="50">
        <v>6009.2</v>
      </c>
      <c r="S1465" s="30">
        <v>93.435000000000002</v>
      </c>
      <c r="T1465" s="50">
        <v>6.3921000000000001</v>
      </c>
      <c r="U1465" s="50">
        <v>6.3895999999999997</v>
      </c>
      <c r="V1465" s="50" t="s">
        <v>379</v>
      </c>
      <c r="W1465" s="22" t="s">
        <v>379</v>
      </c>
      <c r="X1465" s="22" t="s">
        <v>379</v>
      </c>
    </row>
    <row r="1466" spans="1:24" ht="18.75" customHeight="1">
      <c r="A1466" s="175">
        <v>43259</v>
      </c>
      <c r="B1466" s="50">
        <v>155.69929999999999</v>
      </c>
      <c r="C1466" s="50">
        <v>216.9511</v>
      </c>
      <c r="D1466" s="50"/>
      <c r="E1466" s="50">
        <v>12.18</v>
      </c>
      <c r="F1466" s="51">
        <v>1.9071000000000001E-2</v>
      </c>
      <c r="G1466" s="51">
        <v>2.4976999999999999E-2</v>
      </c>
      <c r="H1466" s="51">
        <v>2.6329999999999999E-2</v>
      </c>
      <c r="I1466" s="51">
        <v>2.7838000000000002E-2</v>
      </c>
      <c r="J1466" s="51">
        <v>2.9461000000000001E-2</v>
      </c>
      <c r="K1466" s="51">
        <v>2.8972999999999999E-2</v>
      </c>
      <c r="L1466" s="51">
        <v>3.0896E-2</v>
      </c>
      <c r="M1466" s="51">
        <v>2.6329999999999999E-2</v>
      </c>
      <c r="N1466" s="51">
        <v>3.3939999999999998E-2</v>
      </c>
      <c r="O1466" s="52">
        <v>126.0532</v>
      </c>
      <c r="P1466" s="50">
        <v>1390</v>
      </c>
      <c r="Q1466" s="52">
        <v>2797.84</v>
      </c>
      <c r="R1466" s="50">
        <v>6009.2</v>
      </c>
      <c r="S1466" s="30">
        <v>93.614000000000004</v>
      </c>
      <c r="T1466" s="50">
        <v>6.3883999999999999</v>
      </c>
      <c r="U1466" s="50">
        <v>6.3776000000000002</v>
      </c>
      <c r="V1466" s="50" t="s">
        <v>379</v>
      </c>
      <c r="W1466" s="22" t="s">
        <v>379</v>
      </c>
      <c r="X1466" s="22" t="s">
        <v>379</v>
      </c>
    </row>
    <row r="1467" spans="1:24" ht="18.75" customHeight="1">
      <c r="A1467" s="175">
        <v>43258</v>
      </c>
      <c r="B1467" s="50">
        <v>155.73390000000001</v>
      </c>
      <c r="C1467" s="50">
        <v>216.8211</v>
      </c>
      <c r="D1467" s="50"/>
      <c r="E1467" s="50">
        <v>12.13</v>
      </c>
      <c r="F1467" s="51">
        <v>1.9202E-2</v>
      </c>
      <c r="G1467" s="51">
        <v>2.4875999999999999E-2</v>
      </c>
      <c r="H1467" s="51">
        <v>2.6162999999999999E-2</v>
      </c>
      <c r="I1467" s="51">
        <v>2.7633999999999999E-2</v>
      </c>
      <c r="J1467" s="51">
        <v>2.9204000000000001E-2</v>
      </c>
      <c r="K1467" s="51">
        <v>2.8724E-2</v>
      </c>
      <c r="L1467" s="51">
        <v>3.0679999999999999E-2</v>
      </c>
      <c r="M1467" s="51">
        <v>2.6162999999999999E-2</v>
      </c>
      <c r="N1467" s="51">
        <v>3.449E-2</v>
      </c>
      <c r="O1467" s="52">
        <v>125.99339999999999</v>
      </c>
      <c r="P1467" s="50">
        <v>1390</v>
      </c>
      <c r="Q1467" s="52">
        <v>2797.84</v>
      </c>
      <c r="R1467" s="50">
        <v>6009.2</v>
      </c>
      <c r="S1467" s="30">
        <v>93.876000000000005</v>
      </c>
      <c r="T1467" s="50">
        <v>6.4061000000000003</v>
      </c>
      <c r="U1467" s="50">
        <v>6.3967000000000001</v>
      </c>
      <c r="V1467" s="50" t="s">
        <v>379</v>
      </c>
      <c r="W1467" s="22" t="s">
        <v>379</v>
      </c>
      <c r="X1467" s="22" t="s">
        <v>379</v>
      </c>
    </row>
    <row r="1468" spans="1:24" ht="18.75" customHeight="1">
      <c r="A1468" s="175">
        <v>43257</v>
      </c>
      <c r="B1468" s="50">
        <v>155.45439999999999</v>
      </c>
      <c r="C1468" s="50">
        <v>215.8289</v>
      </c>
      <c r="D1468" s="50"/>
      <c r="E1468" s="50">
        <v>11.64</v>
      </c>
      <c r="F1468" s="51">
        <v>1.9331000000000001E-2</v>
      </c>
      <c r="G1468" s="51">
        <v>2.5160999999999999E-2</v>
      </c>
      <c r="H1468" s="51">
        <v>2.6497E-2</v>
      </c>
      <c r="I1468" s="51">
        <v>2.8091000000000001E-2</v>
      </c>
      <c r="J1468" s="51">
        <v>2.9717E-2</v>
      </c>
      <c r="K1468" s="51">
        <v>2.9222999999999999E-2</v>
      </c>
      <c r="L1468" s="51">
        <v>3.1217000000000002E-2</v>
      </c>
      <c r="M1468" s="51">
        <v>2.6497E-2</v>
      </c>
      <c r="N1468" s="51">
        <v>3.4549999999999997E-2</v>
      </c>
      <c r="O1468" s="52">
        <v>125.9883</v>
      </c>
      <c r="P1468" s="50">
        <v>1390</v>
      </c>
      <c r="Q1468" s="52">
        <v>2797.84</v>
      </c>
      <c r="R1468" s="50">
        <v>6009.2</v>
      </c>
      <c r="S1468" s="30">
        <v>94.037999999999997</v>
      </c>
      <c r="T1468" s="50">
        <v>6.4080000000000004</v>
      </c>
      <c r="U1468" s="50">
        <v>6.4055</v>
      </c>
      <c r="V1468" s="50" t="s">
        <v>379</v>
      </c>
      <c r="W1468" s="22" t="s">
        <v>379</v>
      </c>
      <c r="X1468" s="22" t="s">
        <v>379</v>
      </c>
    </row>
    <row r="1469" spans="1:24" ht="18.75" customHeight="1">
      <c r="A1469" s="175">
        <v>43256</v>
      </c>
      <c r="B1469" s="50">
        <v>155.77209999999999</v>
      </c>
      <c r="C1469" s="50">
        <v>215.96449999999999</v>
      </c>
      <c r="D1469" s="50"/>
      <c r="E1469" s="50">
        <v>12.4</v>
      </c>
      <c r="F1469" s="51">
        <v>1.9331999999999998E-2</v>
      </c>
      <c r="G1469" s="51">
        <v>2.4917999999999999E-2</v>
      </c>
      <c r="H1469" s="51">
        <v>2.6190999999999999E-2</v>
      </c>
      <c r="I1469" s="51">
        <v>2.7685000000000001E-2</v>
      </c>
      <c r="J1469" s="51">
        <v>2.9277000000000001E-2</v>
      </c>
      <c r="K1469" s="51">
        <v>2.8774000000000001E-2</v>
      </c>
      <c r="L1469" s="51">
        <v>3.0839999999999999E-2</v>
      </c>
      <c r="M1469" s="51">
        <v>2.6190999999999999E-2</v>
      </c>
      <c r="N1469" s="51">
        <v>3.4209999999999997E-2</v>
      </c>
      <c r="O1469" s="52">
        <v>125.8733</v>
      </c>
      <c r="P1469" s="50">
        <v>1390</v>
      </c>
      <c r="Q1469" s="52">
        <v>2797.84</v>
      </c>
      <c r="R1469" s="50">
        <v>6009.2</v>
      </c>
      <c r="S1469" s="30">
        <v>94.156000000000006</v>
      </c>
      <c r="T1469" s="50">
        <v>6.4203999999999999</v>
      </c>
      <c r="U1469" s="50">
        <v>6.4131</v>
      </c>
      <c r="V1469" s="50" t="s">
        <v>379</v>
      </c>
      <c r="W1469" s="22" t="s">
        <v>379</v>
      </c>
      <c r="X1469" s="22" t="s">
        <v>379</v>
      </c>
    </row>
    <row r="1470" spans="1:24" ht="18.75" customHeight="1">
      <c r="A1470" s="175">
        <v>43255</v>
      </c>
      <c r="B1470" s="50">
        <v>155.65309999999999</v>
      </c>
      <c r="C1470" s="50">
        <v>216.34889999999999</v>
      </c>
      <c r="D1470" s="50"/>
      <c r="E1470" s="50">
        <v>12.74</v>
      </c>
      <c r="F1470" s="51">
        <v>1.9019000000000001E-2</v>
      </c>
      <c r="G1470" s="51">
        <v>2.5160999999999999E-2</v>
      </c>
      <c r="H1470" s="51">
        <v>2.6497E-2</v>
      </c>
      <c r="I1470" s="51">
        <v>2.7938999999999999E-2</v>
      </c>
      <c r="J1470" s="51">
        <v>2.9423999999999999E-2</v>
      </c>
      <c r="K1470" s="51">
        <v>2.8997999999999999E-2</v>
      </c>
      <c r="L1470" s="51">
        <v>3.0848E-2</v>
      </c>
      <c r="M1470" s="51">
        <v>2.6497E-2</v>
      </c>
      <c r="N1470" s="51">
        <v>3.4049999999999997E-2</v>
      </c>
      <c r="O1470" s="52">
        <v>125.89230000000001</v>
      </c>
      <c r="P1470" s="50">
        <v>1390</v>
      </c>
      <c r="Q1470" s="52">
        <v>2797.84</v>
      </c>
      <c r="R1470" s="50">
        <v>6009.2</v>
      </c>
      <c r="S1470" s="30">
        <v>93.978999999999999</v>
      </c>
      <c r="T1470" s="50">
        <v>6.4105999999999996</v>
      </c>
      <c r="U1470" s="50">
        <v>6.4093999999999998</v>
      </c>
      <c r="V1470" s="50" t="s">
        <v>379</v>
      </c>
      <c r="W1470" s="22" t="s">
        <v>379</v>
      </c>
      <c r="X1470" s="22" t="s">
        <v>379</v>
      </c>
    </row>
    <row r="1471" spans="1:24" ht="18.75" customHeight="1">
      <c r="A1471" s="175">
        <v>43252</v>
      </c>
      <c r="B1471" s="50">
        <v>155.9066</v>
      </c>
      <c r="C1471" s="50">
        <v>216.8203</v>
      </c>
      <c r="D1471" s="50"/>
      <c r="E1471" s="50">
        <v>13.46</v>
      </c>
      <c r="F1471" s="51">
        <v>1.9046E-2</v>
      </c>
      <c r="G1471" s="51">
        <v>2.4715999999999998E-2</v>
      </c>
      <c r="H1471" s="51">
        <v>2.5998E-2</v>
      </c>
      <c r="I1471" s="51">
        <v>2.7483E-2</v>
      </c>
      <c r="J1471" s="51">
        <v>2.9021999999999999E-2</v>
      </c>
      <c r="K1471" s="51">
        <v>2.8576000000000001E-2</v>
      </c>
      <c r="L1471" s="51">
        <v>3.0505999999999998E-2</v>
      </c>
      <c r="M1471" s="51">
        <v>2.5998E-2</v>
      </c>
      <c r="N1471" s="51">
        <v>3.3590000000000002E-2</v>
      </c>
      <c r="O1471" s="52">
        <v>125.8438</v>
      </c>
      <c r="P1471" s="50">
        <v>1390</v>
      </c>
      <c r="Q1471" s="52">
        <v>2847.6400000000003</v>
      </c>
      <c r="R1471" s="50">
        <v>5976.3</v>
      </c>
      <c r="S1471" s="30">
        <v>94.069000000000003</v>
      </c>
      <c r="T1471" s="50">
        <v>6.4189999999999996</v>
      </c>
      <c r="U1471" s="50">
        <v>6.4005999999999998</v>
      </c>
      <c r="V1471" s="50" t="s">
        <v>379</v>
      </c>
      <c r="W1471" s="22" t="s">
        <v>379</v>
      </c>
      <c r="X1471" s="22" t="s">
        <v>379</v>
      </c>
    </row>
    <row r="1472" spans="1:24" ht="18.75" customHeight="1">
      <c r="A1472" s="175">
        <v>43251</v>
      </c>
      <c r="B1472" s="50">
        <v>156.34719999999999</v>
      </c>
      <c r="C1472" s="50">
        <v>217.4674</v>
      </c>
      <c r="D1472" s="50"/>
      <c r="E1472" s="50">
        <v>15.43</v>
      </c>
      <c r="F1472" s="51">
        <v>1.8946000000000001E-2</v>
      </c>
      <c r="G1472" s="51">
        <v>2.4274E-2</v>
      </c>
      <c r="H1472" s="51">
        <v>2.5502E-2</v>
      </c>
      <c r="I1472" s="51">
        <v>2.6962E-2</v>
      </c>
      <c r="J1472" s="51">
        <v>2.8586E-2</v>
      </c>
      <c r="K1472" s="51">
        <v>2.8056999999999999E-2</v>
      </c>
      <c r="L1472" s="51">
        <v>3.0252999999999999E-2</v>
      </c>
      <c r="M1472" s="51">
        <v>2.5502E-2</v>
      </c>
      <c r="N1472" s="51">
        <v>3.3450000000000001E-2</v>
      </c>
      <c r="O1472" s="52">
        <v>125.9376</v>
      </c>
      <c r="P1472" s="50">
        <v>1390</v>
      </c>
      <c r="Q1472" s="52">
        <v>2847.6400000000003</v>
      </c>
      <c r="R1472" s="50">
        <v>5976.3</v>
      </c>
      <c r="S1472" s="30">
        <v>94.82</v>
      </c>
      <c r="T1472" s="50">
        <v>6.4176000000000002</v>
      </c>
      <c r="U1472" s="50">
        <v>6.4238999999999997</v>
      </c>
      <c r="V1472" s="50" t="s">
        <v>379</v>
      </c>
      <c r="W1472" s="22" t="s">
        <v>379</v>
      </c>
      <c r="X1472" s="22" t="s">
        <v>379</v>
      </c>
    </row>
    <row r="1473" spans="1:24" ht="18.75" customHeight="1">
      <c r="A1473" s="175">
        <v>43250</v>
      </c>
      <c r="B1473" s="50">
        <v>156.21279999999999</v>
      </c>
      <c r="C1473" s="50">
        <v>218.52799999999999</v>
      </c>
      <c r="D1473" s="50"/>
      <c r="E1473" s="50">
        <v>14.94</v>
      </c>
      <c r="F1473" s="51">
        <v>1.9127000000000002E-2</v>
      </c>
      <c r="G1473" s="51">
        <v>2.4115000000000001E-2</v>
      </c>
      <c r="H1473" s="51">
        <v>2.5309999999999999E-2</v>
      </c>
      <c r="I1473" s="51">
        <v>2.6811000000000001E-2</v>
      </c>
      <c r="J1473" s="51">
        <v>2.8549999999999999E-2</v>
      </c>
      <c r="K1473" s="51">
        <v>2.8008000000000002E-2</v>
      </c>
      <c r="L1473" s="51">
        <v>3.0269000000000001E-2</v>
      </c>
      <c r="M1473" s="51">
        <v>2.5309999999999999E-2</v>
      </c>
      <c r="N1473" s="51">
        <v>3.3250000000000002E-2</v>
      </c>
      <c r="O1473" s="52">
        <v>125.89449999999999</v>
      </c>
      <c r="P1473" s="50">
        <v>1390</v>
      </c>
      <c r="Q1473" s="52">
        <v>2847.6400000000003</v>
      </c>
      <c r="R1473" s="50">
        <v>5976.3</v>
      </c>
      <c r="S1473" s="30">
        <v>94.418000000000006</v>
      </c>
      <c r="T1473" s="50">
        <v>6.3993000000000002</v>
      </c>
      <c r="U1473" s="50">
        <v>6.3970000000000002</v>
      </c>
      <c r="V1473" s="50" t="s">
        <v>379</v>
      </c>
      <c r="W1473" s="22" t="s">
        <v>379</v>
      </c>
      <c r="X1473" s="22" t="s">
        <v>379</v>
      </c>
    </row>
    <row r="1474" spans="1:24" ht="18.75" customHeight="1">
      <c r="A1474" s="175">
        <v>43249</v>
      </c>
      <c r="B1474" s="50">
        <v>156.81309999999999</v>
      </c>
      <c r="C1474" s="50">
        <v>219.58609999999999</v>
      </c>
      <c r="D1474" s="50"/>
      <c r="E1474" s="50">
        <v>17.02</v>
      </c>
      <c r="F1474" s="51">
        <v>1.8737E-2</v>
      </c>
      <c r="G1474" s="51">
        <v>2.3191E-2</v>
      </c>
      <c r="H1474" s="51">
        <v>2.4320999999999999E-2</v>
      </c>
      <c r="I1474" s="51">
        <v>2.5840999999999999E-2</v>
      </c>
      <c r="J1474" s="51">
        <v>2.7810000000000001E-2</v>
      </c>
      <c r="K1474" s="51">
        <v>2.7147000000000001E-2</v>
      </c>
      <c r="L1474" s="51">
        <v>2.9745000000000001E-2</v>
      </c>
      <c r="M1474" s="51">
        <v>2.4320999999999999E-2</v>
      </c>
      <c r="N1474" s="51">
        <v>3.2919999999999998E-2</v>
      </c>
      <c r="O1474" s="52">
        <v>125.8524</v>
      </c>
      <c r="P1474" s="50">
        <v>1390</v>
      </c>
      <c r="Q1474" s="52">
        <v>2847.6400000000003</v>
      </c>
      <c r="R1474" s="50">
        <v>5976.3</v>
      </c>
      <c r="S1474" s="30">
        <v>94.253</v>
      </c>
      <c r="T1474" s="50">
        <v>6.3917000000000002</v>
      </c>
      <c r="U1474" s="50">
        <v>6.3886000000000003</v>
      </c>
      <c r="V1474" s="50" t="s">
        <v>379</v>
      </c>
      <c r="W1474" s="22" t="s">
        <v>379</v>
      </c>
      <c r="X1474" s="22" t="s">
        <v>379</v>
      </c>
    </row>
    <row r="1475" spans="1:24" ht="18.75" customHeight="1">
      <c r="A1475" s="175">
        <v>43248</v>
      </c>
      <c r="B1475" s="50">
        <v>155.8115</v>
      </c>
      <c r="C1475" s="50">
        <v>220.25239999999999</v>
      </c>
      <c r="D1475" s="50"/>
      <c r="E1475" s="50">
        <v>13.22</v>
      </c>
      <c r="F1475" s="51">
        <v>1.8891000000000002E-2</v>
      </c>
      <c r="G1475" s="51">
        <v>2.4757999999999999E-2</v>
      </c>
      <c r="H1475" s="51">
        <v>2.6082000000000001E-2</v>
      </c>
      <c r="I1475" s="51">
        <v>2.7651999999999999E-2</v>
      </c>
      <c r="J1475" s="51">
        <v>2.9312999999999999E-2</v>
      </c>
      <c r="K1475" s="51">
        <v>2.8849E-2</v>
      </c>
      <c r="L1475" s="51">
        <v>3.092E-2</v>
      </c>
      <c r="M1475" s="51">
        <v>2.6082000000000001E-2</v>
      </c>
      <c r="N1475" s="51">
        <v>3.2899999999999999E-2</v>
      </c>
      <c r="O1475" s="52">
        <v>125.8082</v>
      </c>
      <c r="P1475" s="50">
        <v>1390</v>
      </c>
      <c r="Q1475" s="52">
        <v>2847.6400000000003</v>
      </c>
      <c r="R1475" s="50">
        <v>5976.3</v>
      </c>
      <c r="S1475" s="30">
        <v>93.775000000000006</v>
      </c>
      <c r="T1475" s="50">
        <v>6.3784000000000001</v>
      </c>
      <c r="U1475" s="50">
        <v>6.3764000000000003</v>
      </c>
      <c r="V1475" s="50" t="s">
        <v>379</v>
      </c>
      <c r="W1475" s="22" t="s">
        <v>379</v>
      </c>
      <c r="X1475" s="22" t="s">
        <v>379</v>
      </c>
    </row>
    <row r="1476" spans="1:24" ht="18.75" customHeight="1">
      <c r="A1476" s="175">
        <v>43245</v>
      </c>
      <c r="B1476" s="50">
        <v>155.8115</v>
      </c>
      <c r="C1476" s="50">
        <v>220.25239999999999</v>
      </c>
      <c r="D1476" s="50"/>
      <c r="E1476" s="50">
        <v>13.22</v>
      </c>
      <c r="F1476" s="51">
        <v>1.8891000000000002E-2</v>
      </c>
      <c r="G1476" s="51">
        <v>2.4757999999999999E-2</v>
      </c>
      <c r="H1476" s="51">
        <v>2.6082000000000001E-2</v>
      </c>
      <c r="I1476" s="51">
        <v>2.7651999999999999E-2</v>
      </c>
      <c r="J1476" s="51">
        <v>2.9312999999999999E-2</v>
      </c>
      <c r="K1476" s="51">
        <v>2.8849E-2</v>
      </c>
      <c r="L1476" s="51">
        <v>3.092E-2</v>
      </c>
      <c r="M1476" s="51">
        <v>2.6082000000000001E-2</v>
      </c>
      <c r="N1476" s="51">
        <v>3.279E-2</v>
      </c>
      <c r="O1476" s="52">
        <v>125.78749999999999</v>
      </c>
      <c r="P1476" s="50">
        <v>1390</v>
      </c>
      <c r="Q1476" s="52">
        <v>2847.6400000000003</v>
      </c>
      <c r="R1476" s="50">
        <v>5976.3</v>
      </c>
      <c r="S1476" s="30">
        <v>94.003</v>
      </c>
      <c r="T1476" s="50">
        <v>6.3886000000000003</v>
      </c>
      <c r="U1476" s="50">
        <v>6.3780000000000001</v>
      </c>
      <c r="V1476" s="50" t="s">
        <v>379</v>
      </c>
      <c r="W1476" s="22" t="s">
        <v>379</v>
      </c>
      <c r="X1476" s="22" t="s">
        <v>379</v>
      </c>
    </row>
    <row r="1477" spans="1:24" ht="18.75" customHeight="1">
      <c r="A1477" s="175">
        <v>43244</v>
      </c>
      <c r="B1477" s="50">
        <v>155.50030000000001</v>
      </c>
      <c r="C1477" s="50">
        <v>220.04490000000001</v>
      </c>
      <c r="D1477" s="50"/>
      <c r="E1477" s="50">
        <v>12.53</v>
      </c>
      <c r="F1477" s="51">
        <v>1.8921E-2</v>
      </c>
      <c r="G1477" s="51">
        <v>2.5080999999999999E-2</v>
      </c>
      <c r="H1477" s="51">
        <v>2.6495999999999999E-2</v>
      </c>
      <c r="I1477" s="51">
        <v>2.8140999999999999E-2</v>
      </c>
      <c r="J1477" s="51">
        <v>2.9770000000000001E-2</v>
      </c>
      <c r="K1477" s="51">
        <v>2.9325E-2</v>
      </c>
      <c r="L1477" s="51">
        <v>3.125E-2</v>
      </c>
      <c r="M1477" s="51">
        <v>2.6495999999999999E-2</v>
      </c>
      <c r="N1477" s="51">
        <v>3.2770000000000001E-2</v>
      </c>
      <c r="O1477" s="52">
        <v>125.76</v>
      </c>
      <c r="P1477" s="50">
        <v>1390</v>
      </c>
      <c r="Q1477" s="52">
        <v>2847.6400000000003</v>
      </c>
      <c r="R1477" s="50">
        <v>5976.3</v>
      </c>
      <c r="S1477" s="30">
        <v>93.608999999999995</v>
      </c>
      <c r="T1477" s="50">
        <v>6.3674999999999997</v>
      </c>
      <c r="U1477" s="50">
        <v>6.3516000000000004</v>
      </c>
      <c r="V1477" s="50" t="s">
        <v>379</v>
      </c>
      <c r="W1477" s="22" t="s">
        <v>379</v>
      </c>
      <c r="X1477" s="22" t="s">
        <v>379</v>
      </c>
    </row>
    <row r="1478" spans="1:24" ht="18.75" customHeight="1">
      <c r="A1478" s="175">
        <v>43243</v>
      </c>
      <c r="B1478" s="50">
        <v>155.26570000000001</v>
      </c>
      <c r="C1478" s="50">
        <v>219.77680000000001</v>
      </c>
      <c r="D1478" s="50"/>
      <c r="E1478" s="50">
        <v>12.58</v>
      </c>
      <c r="F1478" s="51">
        <v>1.9050000000000001E-2</v>
      </c>
      <c r="G1478" s="51">
        <v>2.5281999999999999E-2</v>
      </c>
      <c r="H1478" s="51">
        <v>2.6633E-2</v>
      </c>
      <c r="I1478" s="51">
        <v>2.8249E-2</v>
      </c>
      <c r="J1478" s="51">
        <v>2.9935E-2</v>
      </c>
      <c r="K1478" s="51">
        <v>2.945E-2</v>
      </c>
      <c r="L1478" s="51">
        <v>3.1517000000000003E-2</v>
      </c>
      <c r="M1478" s="51">
        <v>2.6633E-2</v>
      </c>
      <c r="N1478" s="51">
        <v>3.2649999999999998E-2</v>
      </c>
      <c r="O1478" s="52">
        <v>125.74890000000001</v>
      </c>
      <c r="P1478" s="50">
        <v>1390</v>
      </c>
      <c r="Q1478" s="52">
        <v>2847.6400000000003</v>
      </c>
      <c r="R1478" s="50">
        <v>5976.3</v>
      </c>
      <c r="S1478" s="30">
        <v>93.677000000000007</v>
      </c>
      <c r="T1478" s="50">
        <v>6.3834999999999997</v>
      </c>
      <c r="U1478" s="50">
        <v>6.3579999999999997</v>
      </c>
      <c r="V1478" s="50" t="s">
        <v>379</v>
      </c>
      <c r="W1478" s="22" t="s">
        <v>379</v>
      </c>
      <c r="X1478" s="22" t="s">
        <v>379</v>
      </c>
    </row>
    <row r="1479" spans="1:24" ht="18.75" customHeight="1">
      <c r="A1479" s="175">
        <v>43242</v>
      </c>
      <c r="B1479" s="50">
        <v>154.8561</v>
      </c>
      <c r="C1479" s="50">
        <v>219.49860000000001</v>
      </c>
      <c r="D1479" s="50"/>
      <c r="E1479" s="50">
        <v>13.22</v>
      </c>
      <c r="F1479" s="51">
        <v>1.9203999999999999E-2</v>
      </c>
      <c r="G1479" s="51">
        <v>2.5680000000000001E-2</v>
      </c>
      <c r="H1479" s="51">
        <v>2.7265999999999999E-2</v>
      </c>
      <c r="I1479" s="51">
        <v>2.8968000000000001E-2</v>
      </c>
      <c r="J1479" s="51">
        <v>3.0596999999999999E-2</v>
      </c>
      <c r="K1479" s="51">
        <v>3.0130000000000001E-2</v>
      </c>
      <c r="L1479" s="51">
        <v>3.2048E-2</v>
      </c>
      <c r="M1479" s="51">
        <v>2.7265999999999999E-2</v>
      </c>
      <c r="N1479" s="51">
        <v>3.2599999999999997E-2</v>
      </c>
      <c r="O1479" s="52">
        <v>125.6896</v>
      </c>
      <c r="P1479" s="50">
        <v>1390</v>
      </c>
      <c r="Q1479" s="52">
        <v>2847.6400000000003</v>
      </c>
      <c r="R1479" s="50">
        <v>5976.3</v>
      </c>
      <c r="S1479" s="30">
        <v>93.637</v>
      </c>
      <c r="T1479" s="50">
        <v>6.38</v>
      </c>
      <c r="U1479" s="50">
        <v>6.3647999999999998</v>
      </c>
      <c r="V1479" s="50" t="s">
        <v>379</v>
      </c>
      <c r="W1479" s="22" t="s">
        <v>379</v>
      </c>
      <c r="X1479" s="22" t="s">
        <v>379</v>
      </c>
    </row>
    <row r="1480" spans="1:24" ht="18.75" customHeight="1">
      <c r="A1480" s="175">
        <v>43241</v>
      </c>
      <c r="B1480" s="50">
        <v>154.83330000000001</v>
      </c>
      <c r="C1480" s="50">
        <v>219.48169999999999</v>
      </c>
      <c r="D1480" s="50"/>
      <c r="E1480" s="50">
        <v>13.08</v>
      </c>
      <c r="F1480" s="51">
        <v>1.8994E-2</v>
      </c>
      <c r="G1480" s="51">
        <v>2.5656000000000002E-2</v>
      </c>
      <c r="H1480" s="51">
        <v>2.7293000000000001E-2</v>
      </c>
      <c r="I1480" s="51">
        <v>2.895E-2</v>
      </c>
      <c r="J1480" s="51">
        <v>3.0596000000000002E-2</v>
      </c>
      <c r="K1480" s="51">
        <v>3.0130000000000001E-2</v>
      </c>
      <c r="L1480" s="51">
        <v>3.2015000000000002E-2</v>
      </c>
      <c r="M1480" s="51">
        <v>2.7293000000000001E-2</v>
      </c>
      <c r="N1480" s="51">
        <v>3.2629999999999999E-2</v>
      </c>
      <c r="O1480" s="52">
        <v>125.70440000000001</v>
      </c>
      <c r="P1480" s="50">
        <v>1390</v>
      </c>
      <c r="Q1480" s="52">
        <v>2847.6400000000003</v>
      </c>
      <c r="R1480" s="50">
        <v>5976.3</v>
      </c>
      <c r="S1480" s="30">
        <v>93.468999999999994</v>
      </c>
      <c r="T1480" s="50">
        <v>6.3672000000000004</v>
      </c>
      <c r="U1480" s="50">
        <v>6.3577000000000004</v>
      </c>
      <c r="V1480" s="50" t="s">
        <v>379</v>
      </c>
      <c r="W1480" s="22" t="s">
        <v>379</v>
      </c>
      <c r="X1480" s="22" t="s">
        <v>379</v>
      </c>
    </row>
    <row r="1481" spans="1:24" ht="18.75" customHeight="1">
      <c r="A1481" s="175">
        <v>43238</v>
      </c>
      <c r="B1481" s="50">
        <v>154.80860000000001</v>
      </c>
      <c r="C1481" s="50">
        <v>219.1695</v>
      </c>
      <c r="D1481" s="50"/>
      <c r="E1481" s="50">
        <v>13.42</v>
      </c>
      <c r="F1481" s="51">
        <v>1.8815999999999999E-2</v>
      </c>
      <c r="G1481" s="51">
        <v>2.5467E-2</v>
      </c>
      <c r="H1481" s="51">
        <v>2.7126999999999998E-2</v>
      </c>
      <c r="I1481" s="51">
        <v>2.8881E-2</v>
      </c>
      <c r="J1481" s="51">
        <v>3.0558999999999999E-2</v>
      </c>
      <c r="K1481" s="51">
        <v>3.0103999999999999E-2</v>
      </c>
      <c r="L1481" s="51">
        <v>3.1974000000000002E-2</v>
      </c>
      <c r="M1481" s="51">
        <v>2.7126999999999998E-2</v>
      </c>
      <c r="N1481" s="51">
        <v>3.2930000000000001E-2</v>
      </c>
      <c r="O1481" s="52">
        <v>125.6812</v>
      </c>
      <c r="P1481" s="50">
        <v>1390</v>
      </c>
      <c r="Q1481" s="52">
        <v>2847.6400000000003</v>
      </c>
      <c r="R1481" s="50">
        <v>5976.3</v>
      </c>
      <c r="S1481" s="30">
        <v>93.391999999999996</v>
      </c>
      <c r="T1481" s="50">
        <v>6.3715000000000002</v>
      </c>
      <c r="U1481" s="50">
        <v>6.3506</v>
      </c>
      <c r="V1481" s="50" t="s">
        <v>379</v>
      </c>
      <c r="W1481" s="22" t="s">
        <v>379</v>
      </c>
      <c r="X1481" s="22" t="s">
        <v>379</v>
      </c>
    </row>
    <row r="1482" spans="1:24" ht="18.75" customHeight="1">
      <c r="A1482" s="175">
        <v>43237</v>
      </c>
      <c r="B1482" s="50">
        <v>154.59110000000001</v>
      </c>
      <c r="C1482" s="50">
        <v>219.42740000000001</v>
      </c>
      <c r="D1482" s="50"/>
      <c r="E1482" s="50">
        <v>13.43</v>
      </c>
      <c r="F1482" s="51">
        <v>1.8998000000000001E-2</v>
      </c>
      <c r="G1482" s="51">
        <v>2.5647E-2</v>
      </c>
      <c r="H1482" s="51">
        <v>2.7481999999999999E-2</v>
      </c>
      <c r="I1482" s="51">
        <v>2.9359E-2</v>
      </c>
      <c r="J1482" s="51">
        <v>3.1112000000000001E-2</v>
      </c>
      <c r="K1482" s="51">
        <v>3.0633000000000001E-2</v>
      </c>
      <c r="L1482" s="51">
        <v>3.2461999999999998E-2</v>
      </c>
      <c r="M1482" s="51">
        <v>2.7481999999999999E-2</v>
      </c>
      <c r="N1482" s="51">
        <v>3.2550000000000003E-2</v>
      </c>
      <c r="O1482" s="52">
        <v>125.6811</v>
      </c>
      <c r="P1482" s="50">
        <v>1390</v>
      </c>
      <c r="Q1482" s="52">
        <v>2847.6400000000003</v>
      </c>
      <c r="R1482" s="50">
        <v>5976.3</v>
      </c>
      <c r="S1482" s="30">
        <v>93.218999999999994</v>
      </c>
      <c r="T1482" s="50">
        <v>6.3775000000000004</v>
      </c>
      <c r="U1482" s="50">
        <v>6.3669000000000002</v>
      </c>
      <c r="V1482" s="50" t="s">
        <v>379</v>
      </c>
      <c r="W1482" s="22" t="s">
        <v>379</v>
      </c>
      <c r="X1482" s="22" t="s">
        <v>379</v>
      </c>
    </row>
    <row r="1483" spans="1:24" ht="18.75" customHeight="1">
      <c r="A1483" s="175">
        <v>43236</v>
      </c>
      <c r="B1483" s="50">
        <v>154.55680000000001</v>
      </c>
      <c r="C1483" s="50">
        <v>219.54820000000001</v>
      </c>
      <c r="D1483" s="50"/>
      <c r="E1483" s="50">
        <v>13.42</v>
      </c>
      <c r="F1483" s="51">
        <v>1.8973E-2</v>
      </c>
      <c r="G1483" s="51">
        <v>2.5850999999999999E-2</v>
      </c>
      <c r="H1483" s="51">
        <v>2.7618E-2</v>
      </c>
      <c r="I1483" s="51">
        <v>2.9392000000000001E-2</v>
      </c>
      <c r="J1483" s="51">
        <v>3.0963999999999998E-2</v>
      </c>
      <c r="K1483" s="51">
        <v>3.0606999999999999E-2</v>
      </c>
      <c r="L1483" s="51">
        <v>3.2171999999999999E-2</v>
      </c>
      <c r="M1483" s="51">
        <v>2.7618E-2</v>
      </c>
      <c r="N1483" s="51">
        <v>3.2419999999999997E-2</v>
      </c>
      <c r="O1483" s="52">
        <v>125.6811</v>
      </c>
      <c r="P1483" s="50">
        <v>1390</v>
      </c>
      <c r="Q1483" s="52">
        <v>2847.6400000000003</v>
      </c>
      <c r="R1483" s="50">
        <v>5976.3</v>
      </c>
      <c r="S1483" s="30">
        <v>92.587000000000003</v>
      </c>
      <c r="T1483" s="50">
        <v>6.3392999999999997</v>
      </c>
      <c r="U1483" s="50">
        <v>6.3369</v>
      </c>
      <c r="V1483" s="50" t="s">
        <v>379</v>
      </c>
      <c r="W1483" s="22" t="s">
        <v>379</v>
      </c>
      <c r="X1483" s="22" t="s">
        <v>379</v>
      </c>
    </row>
    <row r="1484" spans="1:24" ht="18.75" customHeight="1">
      <c r="A1484" s="175">
        <v>43235</v>
      </c>
      <c r="B1484" s="50">
        <v>154.54849999999999</v>
      </c>
      <c r="C1484" s="50">
        <v>219.68010000000001</v>
      </c>
      <c r="D1484" s="50"/>
      <c r="E1484" s="50">
        <v>14.63</v>
      </c>
      <c r="F1484" s="51">
        <v>1.9E-2</v>
      </c>
      <c r="G1484" s="51">
        <v>2.5745000000000001E-2</v>
      </c>
      <c r="H1484" s="51">
        <v>2.7452000000000001E-2</v>
      </c>
      <c r="I1484" s="51">
        <v>2.9186E-2</v>
      </c>
      <c r="J1484" s="51">
        <v>3.0723E-2</v>
      </c>
      <c r="K1484" s="51">
        <v>3.0379E-2</v>
      </c>
      <c r="L1484" s="51">
        <v>3.2007000000000001E-2</v>
      </c>
      <c r="M1484" s="51">
        <v>2.7452000000000001E-2</v>
      </c>
      <c r="N1484" s="51">
        <v>3.2309999999999998E-2</v>
      </c>
      <c r="O1484" s="52">
        <v>125.64830000000001</v>
      </c>
      <c r="P1484" s="50">
        <v>1390</v>
      </c>
      <c r="Q1484" s="52">
        <v>2847.6400000000003</v>
      </c>
      <c r="R1484" s="50">
        <v>5976.3</v>
      </c>
      <c r="S1484" s="30">
        <v>92.537000000000006</v>
      </c>
      <c r="T1484" s="50">
        <v>6.3339999999999996</v>
      </c>
      <c r="U1484" s="50">
        <v>6.3334000000000001</v>
      </c>
      <c r="V1484" s="50" t="s">
        <v>379</v>
      </c>
      <c r="W1484" s="22" t="s">
        <v>379</v>
      </c>
      <c r="X1484" s="22" t="s">
        <v>379</v>
      </c>
    </row>
    <row r="1485" spans="1:24" ht="18.75" customHeight="1">
      <c r="A1485" s="175">
        <v>43234</v>
      </c>
      <c r="B1485" s="50">
        <v>154.9418</v>
      </c>
      <c r="C1485" s="50">
        <v>219.4383</v>
      </c>
      <c r="D1485" s="50"/>
      <c r="E1485" s="50">
        <v>12.93</v>
      </c>
      <c r="F1485" s="51">
        <v>1.8942000000000001E-2</v>
      </c>
      <c r="G1485" s="51">
        <v>2.5475000000000001E-2</v>
      </c>
      <c r="H1485" s="51">
        <v>2.7068999999999999E-2</v>
      </c>
      <c r="I1485" s="51">
        <v>2.8621000000000001E-2</v>
      </c>
      <c r="J1485" s="51">
        <v>3.0023999999999999E-2</v>
      </c>
      <c r="K1485" s="51">
        <v>2.9699E-2</v>
      </c>
      <c r="L1485" s="51">
        <v>3.1347E-2</v>
      </c>
      <c r="M1485" s="51">
        <v>2.7068999999999999E-2</v>
      </c>
      <c r="N1485" s="51">
        <v>3.236E-2</v>
      </c>
      <c r="O1485" s="52">
        <v>125.6185</v>
      </c>
      <c r="P1485" s="50">
        <v>1390</v>
      </c>
      <c r="Q1485" s="52">
        <v>2847.6400000000003</v>
      </c>
      <c r="R1485" s="50">
        <v>5976.3</v>
      </c>
      <c r="S1485" s="30">
        <v>92.65</v>
      </c>
      <c r="T1485" s="50">
        <v>6.3491999999999997</v>
      </c>
      <c r="U1485" s="50">
        <v>6.3297999999999996</v>
      </c>
      <c r="V1485" s="50" t="s">
        <v>379</v>
      </c>
      <c r="W1485" s="22" t="s">
        <v>379</v>
      </c>
      <c r="X1485" s="22" t="s">
        <v>379</v>
      </c>
    </row>
    <row r="1486" spans="1:24" ht="18.75" customHeight="1">
      <c r="A1486" s="175">
        <v>43231</v>
      </c>
      <c r="B1486" s="50">
        <v>154.95920000000001</v>
      </c>
      <c r="C1486" s="50">
        <v>219.2567</v>
      </c>
      <c r="D1486" s="50"/>
      <c r="E1486" s="50">
        <v>12.65</v>
      </c>
      <c r="F1486" s="51">
        <v>1.8995000000000001E-2</v>
      </c>
      <c r="G1486" s="51">
        <v>2.5349E-2</v>
      </c>
      <c r="H1486" s="51">
        <v>2.6904999999999998E-2</v>
      </c>
      <c r="I1486" s="51">
        <v>2.8382000000000001E-2</v>
      </c>
      <c r="J1486" s="51">
        <v>2.9694999999999999E-2</v>
      </c>
      <c r="K1486" s="51">
        <v>2.9398000000000001E-2</v>
      </c>
      <c r="L1486" s="51">
        <v>3.1040999999999999E-2</v>
      </c>
      <c r="M1486" s="51">
        <v>2.6904999999999998E-2</v>
      </c>
      <c r="N1486" s="51">
        <v>3.218E-2</v>
      </c>
      <c r="O1486" s="52">
        <v>125.6146</v>
      </c>
      <c r="P1486" s="50">
        <v>1390</v>
      </c>
      <c r="Q1486" s="52">
        <v>2847.6400000000003</v>
      </c>
      <c r="R1486" s="50">
        <v>5976.3</v>
      </c>
      <c r="S1486" s="30">
        <v>93.04</v>
      </c>
      <c r="T1486" s="50">
        <v>6.3623000000000003</v>
      </c>
      <c r="U1486" s="50">
        <v>6.3646000000000003</v>
      </c>
      <c r="V1486" s="50" t="s">
        <v>379</v>
      </c>
      <c r="W1486" s="22" t="s">
        <v>379</v>
      </c>
      <c r="X1486" s="22" t="s">
        <v>379</v>
      </c>
    </row>
    <row r="1487" spans="1:24" ht="18.75" customHeight="1">
      <c r="A1487" s="175">
        <v>43230</v>
      </c>
      <c r="B1487" s="50">
        <v>154.93119999999999</v>
      </c>
      <c r="C1487" s="50">
        <v>218.61250000000001</v>
      </c>
      <c r="D1487" s="50"/>
      <c r="E1487" s="50">
        <v>13.23</v>
      </c>
      <c r="F1487" s="51">
        <v>1.8844E-2</v>
      </c>
      <c r="G1487" s="51">
        <v>2.5302000000000002E-2</v>
      </c>
      <c r="H1487" s="51">
        <v>2.6849999999999999E-2</v>
      </c>
      <c r="I1487" s="51">
        <v>2.8296000000000002E-2</v>
      </c>
      <c r="J1487" s="51">
        <v>2.9621999999999999E-2</v>
      </c>
      <c r="K1487" s="51">
        <v>2.9322999999999998E-2</v>
      </c>
      <c r="L1487" s="51">
        <v>3.1081999999999999E-2</v>
      </c>
      <c r="M1487" s="51">
        <v>2.6849999999999999E-2</v>
      </c>
      <c r="N1487" s="51">
        <v>3.2210000000000003E-2</v>
      </c>
      <c r="O1487" s="52">
        <v>125.61</v>
      </c>
      <c r="P1487" s="50">
        <v>1390</v>
      </c>
      <c r="Q1487" s="52">
        <v>2847.6400000000003</v>
      </c>
      <c r="R1487" s="50">
        <v>5976.3</v>
      </c>
      <c r="S1487" s="30">
        <v>93.12</v>
      </c>
      <c r="T1487" s="50">
        <v>6.3707000000000003</v>
      </c>
      <c r="U1487" s="50">
        <v>6.3662000000000001</v>
      </c>
      <c r="V1487" s="50" t="s">
        <v>379</v>
      </c>
      <c r="W1487" s="22" t="s">
        <v>379</v>
      </c>
      <c r="X1487" s="22" t="s">
        <v>379</v>
      </c>
    </row>
    <row r="1488" spans="1:24" ht="18.75" customHeight="1">
      <c r="A1488" s="175">
        <v>43229</v>
      </c>
      <c r="B1488" s="50">
        <v>154.8133</v>
      </c>
      <c r="C1488" s="50">
        <v>218.53530000000001</v>
      </c>
      <c r="D1488" s="50"/>
      <c r="E1488" s="50">
        <v>13.42</v>
      </c>
      <c r="F1488" s="51">
        <v>1.8794000000000002E-2</v>
      </c>
      <c r="G1488" s="51">
        <v>2.53E-2</v>
      </c>
      <c r="H1488" s="51">
        <v>2.6823E-2</v>
      </c>
      <c r="I1488" s="51">
        <v>2.8398E-2</v>
      </c>
      <c r="J1488" s="51">
        <v>3.0041999999999999E-2</v>
      </c>
      <c r="K1488" s="51">
        <v>2.9572999999999999E-2</v>
      </c>
      <c r="L1488" s="51">
        <v>3.1618E-2</v>
      </c>
      <c r="M1488" s="51">
        <v>2.6823E-2</v>
      </c>
      <c r="N1488" s="51">
        <v>3.2469999999999999E-2</v>
      </c>
      <c r="O1488" s="52">
        <v>125.61109999999999</v>
      </c>
      <c r="P1488" s="50">
        <v>1390</v>
      </c>
      <c r="Q1488" s="52">
        <v>2847.6400000000003</v>
      </c>
      <c r="R1488" s="50">
        <v>5976.3</v>
      </c>
      <c r="S1488" s="30">
        <v>92.748999999999995</v>
      </c>
      <c r="T1488" s="50">
        <v>6.3666999999999998</v>
      </c>
      <c r="U1488" s="50">
        <v>6.3597999999999999</v>
      </c>
      <c r="V1488" s="50" t="s">
        <v>379</v>
      </c>
      <c r="W1488" s="22" t="s">
        <v>379</v>
      </c>
      <c r="X1488" s="22" t="s">
        <v>379</v>
      </c>
    </row>
    <row r="1489" spans="1:24" ht="18.75" customHeight="1">
      <c r="A1489" s="175">
        <v>43228</v>
      </c>
      <c r="B1489" s="50">
        <v>155.03219999999999</v>
      </c>
      <c r="C1489" s="50">
        <v>218.59010000000001</v>
      </c>
      <c r="D1489" s="50"/>
      <c r="E1489" s="50">
        <v>14.71</v>
      </c>
      <c r="F1489" s="51">
        <v>1.8539E-2</v>
      </c>
      <c r="G1489" s="51">
        <v>2.5094000000000002E-2</v>
      </c>
      <c r="H1489" s="51">
        <v>2.6447999999999999E-2</v>
      </c>
      <c r="I1489" s="51">
        <v>2.8143000000000001E-2</v>
      </c>
      <c r="J1489" s="51">
        <v>2.9760000000000002E-2</v>
      </c>
      <c r="K1489" s="51">
        <v>2.9298000000000001E-2</v>
      </c>
      <c r="L1489" s="51">
        <v>3.1295000000000003E-2</v>
      </c>
      <c r="M1489" s="51">
        <v>2.6447999999999999E-2</v>
      </c>
      <c r="N1489" s="51">
        <v>3.2379999999999999E-2</v>
      </c>
      <c r="O1489" s="52">
        <v>125.5634</v>
      </c>
      <c r="P1489" s="50">
        <v>1390</v>
      </c>
      <c r="Q1489" s="52">
        <v>2847.6400000000003</v>
      </c>
      <c r="R1489" s="50">
        <v>5976.3</v>
      </c>
      <c r="S1489" s="30">
        <v>92.566000000000003</v>
      </c>
      <c r="T1489" s="50">
        <v>6.3627000000000002</v>
      </c>
      <c r="U1489" s="50">
        <v>6.3563999999999998</v>
      </c>
      <c r="V1489" s="50" t="s">
        <v>379</v>
      </c>
      <c r="W1489" s="22" t="s">
        <v>379</v>
      </c>
      <c r="X1489" s="22" t="s">
        <v>379</v>
      </c>
    </row>
    <row r="1490" spans="1:24" ht="18.75" customHeight="1">
      <c r="A1490" s="175">
        <v>43227</v>
      </c>
      <c r="B1490" s="50">
        <v>155.20439999999999</v>
      </c>
      <c r="C1490" s="50">
        <v>218.85650000000001</v>
      </c>
      <c r="D1490" s="50"/>
      <c r="E1490" s="50">
        <v>14.75</v>
      </c>
      <c r="F1490" s="51">
        <v>1.8252000000000001E-2</v>
      </c>
      <c r="G1490" s="51">
        <v>2.4969999999999999E-2</v>
      </c>
      <c r="H1490" s="51">
        <v>2.6306E-2</v>
      </c>
      <c r="I1490" s="51">
        <v>2.7871E-2</v>
      </c>
      <c r="J1490" s="51">
        <v>2.9496999999999999E-2</v>
      </c>
      <c r="K1490" s="51">
        <v>2.8997999999999999E-2</v>
      </c>
      <c r="L1490" s="51">
        <v>3.1229E-2</v>
      </c>
      <c r="M1490" s="51">
        <v>2.6306E-2</v>
      </c>
      <c r="N1490" s="51">
        <v>3.2349999999999997E-2</v>
      </c>
      <c r="O1490" s="52">
        <v>125.54689999999999</v>
      </c>
      <c r="P1490" s="50">
        <v>1390</v>
      </c>
      <c r="Q1490" s="52">
        <v>2847.6400000000003</v>
      </c>
      <c r="R1490" s="50">
        <v>5976.3</v>
      </c>
      <c r="S1490" s="30">
        <v>92.414000000000001</v>
      </c>
      <c r="T1490" s="50">
        <v>6.3536999999999999</v>
      </c>
      <c r="U1490" s="50">
        <v>6.3441999999999998</v>
      </c>
      <c r="V1490" s="50" t="s">
        <v>379</v>
      </c>
      <c r="W1490" s="22" t="s">
        <v>379</v>
      </c>
      <c r="X1490" s="22" t="s">
        <v>379</v>
      </c>
    </row>
    <row r="1491" spans="1:24" ht="18.75" customHeight="1">
      <c r="A1491" s="175">
        <v>43224</v>
      </c>
      <c r="B1491" s="50">
        <v>155.21</v>
      </c>
      <c r="C1491" s="50">
        <v>219.65350000000001</v>
      </c>
      <c r="D1491" s="50"/>
      <c r="E1491" s="50">
        <v>14.77</v>
      </c>
      <c r="F1491" s="51">
        <v>1.8252999999999998E-2</v>
      </c>
      <c r="G1491" s="51">
        <v>2.4969000000000002E-2</v>
      </c>
      <c r="H1491" s="51">
        <v>2.6332000000000001E-2</v>
      </c>
      <c r="I1491" s="51">
        <v>2.7837000000000001E-2</v>
      </c>
      <c r="J1491" s="51">
        <v>2.9496999999999999E-2</v>
      </c>
      <c r="K1491" s="51">
        <v>2.8997999999999999E-2</v>
      </c>
      <c r="L1491" s="51">
        <v>3.1220999999999999E-2</v>
      </c>
      <c r="M1491" s="51">
        <v>2.6332000000000001E-2</v>
      </c>
      <c r="N1491" s="51">
        <v>3.2419999999999997E-2</v>
      </c>
      <c r="O1491" s="52">
        <v>125.5367</v>
      </c>
      <c r="P1491" s="50">
        <v>1390</v>
      </c>
      <c r="Q1491" s="52">
        <v>2847.6400000000003</v>
      </c>
      <c r="R1491" s="50">
        <v>5976.3</v>
      </c>
      <c r="S1491" s="30">
        <v>92.512</v>
      </c>
      <c r="T1491" s="50">
        <v>6.3624999999999998</v>
      </c>
      <c r="U1491" s="50">
        <v>6.3746999999999998</v>
      </c>
      <c r="V1491" s="50" t="s">
        <v>379</v>
      </c>
      <c r="W1491" s="22" t="s">
        <v>379</v>
      </c>
      <c r="X1491" s="22" t="s">
        <v>379</v>
      </c>
    </row>
    <row r="1492" spans="1:24" ht="18.75" customHeight="1">
      <c r="A1492" s="175">
        <v>43223</v>
      </c>
      <c r="B1492" s="50">
        <v>155.2474</v>
      </c>
      <c r="C1492" s="50">
        <v>220.44229999999999</v>
      </c>
      <c r="D1492" s="50"/>
      <c r="E1492" s="50">
        <v>15.9</v>
      </c>
      <c r="F1492" s="51">
        <v>1.823E-2</v>
      </c>
      <c r="G1492" s="51">
        <v>2.4761999999999999E-2</v>
      </c>
      <c r="H1492" s="51">
        <v>2.6158000000000001E-2</v>
      </c>
      <c r="I1492" s="51">
        <v>2.7803000000000001E-2</v>
      </c>
      <c r="J1492" s="51">
        <v>2.9458000000000002E-2</v>
      </c>
      <c r="K1492" s="51">
        <v>2.8923999999999998E-2</v>
      </c>
      <c r="L1492" s="51">
        <v>3.1213000000000001E-2</v>
      </c>
      <c r="M1492" s="51">
        <v>2.6158000000000001E-2</v>
      </c>
      <c r="N1492" s="51">
        <v>3.2419999999999997E-2</v>
      </c>
      <c r="O1492" s="52">
        <v>125.53740000000001</v>
      </c>
      <c r="P1492" s="50">
        <v>1390</v>
      </c>
      <c r="Q1492" s="52">
        <v>2847.6400000000003</v>
      </c>
      <c r="R1492" s="50">
        <v>5976.3</v>
      </c>
      <c r="S1492" s="30">
        <v>92.448999999999998</v>
      </c>
      <c r="T1492" s="50">
        <v>6.3323</v>
      </c>
      <c r="U1492" s="50">
        <v>6.3381999999999996</v>
      </c>
      <c r="V1492" s="50" t="s">
        <v>379</v>
      </c>
      <c r="W1492" s="22" t="s">
        <v>379</v>
      </c>
      <c r="X1492" s="22" t="s">
        <v>379</v>
      </c>
    </row>
    <row r="1493" spans="1:24" ht="18.75" customHeight="1">
      <c r="A1493" s="175">
        <v>43222</v>
      </c>
      <c r="B1493" s="50">
        <v>155.1705</v>
      </c>
      <c r="C1493" s="50">
        <v>220.98099999999999</v>
      </c>
      <c r="D1493" s="50"/>
      <c r="E1493" s="50">
        <v>15.97</v>
      </c>
      <c r="F1493" s="51">
        <v>1.8231000000000001E-2</v>
      </c>
      <c r="G1493" s="51">
        <v>2.4882000000000001E-2</v>
      </c>
      <c r="H1493" s="51">
        <v>2.6294999999999999E-2</v>
      </c>
      <c r="I1493" s="51">
        <v>2.7955000000000001E-2</v>
      </c>
      <c r="J1493" s="51">
        <v>2.9662999999999998E-2</v>
      </c>
      <c r="K1493" s="51">
        <v>2.9172E-2</v>
      </c>
      <c r="L1493" s="51">
        <v>3.1460000000000002E-2</v>
      </c>
      <c r="M1493" s="51">
        <v>2.6294999999999999E-2</v>
      </c>
      <c r="N1493" s="51">
        <v>3.2419999999999997E-2</v>
      </c>
      <c r="O1493" s="52">
        <v>125.52500000000001</v>
      </c>
      <c r="P1493" s="50">
        <v>1390</v>
      </c>
      <c r="Q1493" s="52">
        <v>2847.6400000000003</v>
      </c>
      <c r="R1493" s="50">
        <v>5976.3</v>
      </c>
      <c r="S1493" s="30">
        <v>91.840999999999994</v>
      </c>
      <c r="T1493" s="50">
        <v>6.3323</v>
      </c>
      <c r="U1493" s="50">
        <v>6.3156999999999996</v>
      </c>
      <c r="V1493" s="50" t="s">
        <v>379</v>
      </c>
      <c r="W1493" s="22" t="s">
        <v>379</v>
      </c>
      <c r="X1493" s="22" t="s">
        <v>379</v>
      </c>
    </row>
    <row r="1494" spans="1:24" ht="18.75" customHeight="1">
      <c r="A1494" s="175">
        <v>43221</v>
      </c>
      <c r="B1494" s="50">
        <v>155.1018</v>
      </c>
      <c r="C1494" s="50">
        <v>221.09270000000001</v>
      </c>
      <c r="D1494" s="50"/>
      <c r="E1494" s="50">
        <v>15.49</v>
      </c>
      <c r="F1494" s="51">
        <v>1.8308999999999999E-2</v>
      </c>
      <c r="G1494" s="51">
        <v>2.5041999999999998E-2</v>
      </c>
      <c r="H1494" s="51">
        <v>2.6404E-2</v>
      </c>
      <c r="I1494" s="51">
        <v>2.8124E-2</v>
      </c>
      <c r="J1494" s="51">
        <v>2.9644E-2</v>
      </c>
      <c r="K1494" s="51">
        <v>2.9246999999999999E-2</v>
      </c>
      <c r="L1494" s="51">
        <v>3.1287000000000002E-2</v>
      </c>
      <c r="M1494" s="51">
        <v>2.6404E-2</v>
      </c>
      <c r="N1494" s="51">
        <v>3.2419999999999997E-2</v>
      </c>
      <c r="O1494" s="52">
        <v>125.4877</v>
      </c>
      <c r="P1494" s="50">
        <v>1390</v>
      </c>
      <c r="Q1494" s="52">
        <v>2896.3099999999995</v>
      </c>
      <c r="R1494" s="50">
        <v>5543.2000000000007</v>
      </c>
      <c r="S1494" s="30">
        <v>91.542000000000002</v>
      </c>
      <c r="T1494" s="50">
        <v>6.3323</v>
      </c>
      <c r="U1494" s="50">
        <v>6.3185000000000002</v>
      </c>
      <c r="V1494" s="50" t="s">
        <v>379</v>
      </c>
      <c r="W1494" s="22" t="s">
        <v>379</v>
      </c>
      <c r="X1494" s="22" t="s">
        <v>379</v>
      </c>
    </row>
    <row r="1495" spans="1:24" ht="18.75" customHeight="1">
      <c r="A1495" s="175">
        <v>43220</v>
      </c>
      <c r="B1495" s="50">
        <v>155.3175</v>
      </c>
      <c r="C1495" s="50">
        <v>221.1431</v>
      </c>
      <c r="D1495" s="50"/>
      <c r="E1495" s="50">
        <v>15.93</v>
      </c>
      <c r="F1495" s="51">
        <v>1.7996000000000002E-2</v>
      </c>
      <c r="G1495" s="51">
        <v>2.4878999999999998E-2</v>
      </c>
      <c r="H1495" s="51">
        <v>2.6263000000000002E-2</v>
      </c>
      <c r="I1495" s="51">
        <v>2.7972E-2</v>
      </c>
      <c r="J1495" s="51">
        <v>2.9531000000000002E-2</v>
      </c>
      <c r="K1495" s="51">
        <v>2.9123E-2</v>
      </c>
      <c r="L1495" s="51">
        <v>3.1237000000000001E-2</v>
      </c>
      <c r="M1495" s="51">
        <v>2.6263000000000002E-2</v>
      </c>
      <c r="N1495" s="51">
        <v>3.2419999999999997E-2</v>
      </c>
      <c r="O1495" s="52">
        <v>125.4014</v>
      </c>
      <c r="P1495" s="50">
        <v>1390</v>
      </c>
      <c r="Q1495" s="52">
        <v>2896.3099999999995</v>
      </c>
      <c r="R1495" s="50">
        <v>5543.2000000000007</v>
      </c>
      <c r="S1495" s="30">
        <v>91.561000000000007</v>
      </c>
      <c r="T1495" s="50">
        <v>6.3365</v>
      </c>
      <c r="U1495" s="50">
        <v>6.3268000000000004</v>
      </c>
      <c r="V1495" s="50" t="s">
        <v>379</v>
      </c>
      <c r="W1495" s="22" t="s">
        <v>379</v>
      </c>
      <c r="X1495" s="22" t="s">
        <v>379</v>
      </c>
    </row>
    <row r="1496" spans="1:24" ht="18.75" customHeight="1">
      <c r="A1496" s="175">
        <v>43217</v>
      </c>
      <c r="B1496" s="50">
        <v>155.17089999999999</v>
      </c>
      <c r="C1496" s="50">
        <v>221.16229999999999</v>
      </c>
      <c r="D1496" s="50"/>
      <c r="E1496" s="50">
        <v>15.41</v>
      </c>
      <c r="F1496" s="51">
        <v>1.8023000000000001E-2</v>
      </c>
      <c r="G1496" s="51">
        <v>2.4837999999999999E-2</v>
      </c>
      <c r="H1496" s="51">
        <v>2.6178E-2</v>
      </c>
      <c r="I1496" s="51">
        <v>2.8006E-2</v>
      </c>
      <c r="J1496" s="51">
        <v>2.9568000000000001E-2</v>
      </c>
      <c r="K1496" s="51">
        <v>2.9197000000000001E-2</v>
      </c>
      <c r="L1496" s="51">
        <v>3.1244999999999998E-2</v>
      </c>
      <c r="M1496" s="51">
        <v>2.6178E-2</v>
      </c>
      <c r="N1496" s="51">
        <v>3.2419999999999997E-2</v>
      </c>
      <c r="O1496" s="52">
        <v>125.42359999999999</v>
      </c>
      <c r="P1496" s="50">
        <v>1390</v>
      </c>
      <c r="Q1496" s="52">
        <v>2896.3099999999995</v>
      </c>
      <c r="R1496" s="50">
        <v>5543.2000000000007</v>
      </c>
      <c r="S1496" s="30">
        <v>91.171999999999997</v>
      </c>
      <c r="T1496" s="50">
        <v>6.3266</v>
      </c>
      <c r="U1496" s="50">
        <v>6.3223000000000003</v>
      </c>
      <c r="V1496" s="50" t="s">
        <v>379</v>
      </c>
      <c r="W1496" s="22" t="s">
        <v>379</v>
      </c>
      <c r="X1496" s="22" t="s">
        <v>379</v>
      </c>
    </row>
    <row r="1497" spans="1:24" ht="18.75" customHeight="1">
      <c r="A1497" s="175">
        <v>43216</v>
      </c>
      <c r="B1497" s="50">
        <v>154.98480000000001</v>
      </c>
      <c r="C1497" s="50">
        <v>221.26599999999999</v>
      </c>
      <c r="D1497" s="50"/>
      <c r="E1497" s="50">
        <v>16.239999999999998</v>
      </c>
      <c r="F1497" s="51">
        <v>1.8076999999999999E-2</v>
      </c>
      <c r="G1497" s="51">
        <v>2.4816999999999999E-2</v>
      </c>
      <c r="H1497" s="51">
        <v>2.6199E-2</v>
      </c>
      <c r="I1497" s="51">
        <v>2.8124E-2</v>
      </c>
      <c r="J1497" s="51">
        <v>2.9808999999999999E-2</v>
      </c>
      <c r="K1497" s="51">
        <v>2.9360000000000001E-2</v>
      </c>
      <c r="L1497" s="51">
        <v>3.1642000000000003E-2</v>
      </c>
      <c r="M1497" s="51">
        <v>2.6199E-2</v>
      </c>
      <c r="N1497" s="51">
        <v>3.2419999999999997E-2</v>
      </c>
      <c r="O1497" s="52">
        <v>125.416</v>
      </c>
      <c r="P1497" s="50">
        <v>1390</v>
      </c>
      <c r="Q1497" s="52">
        <v>2896.3099999999995</v>
      </c>
      <c r="R1497" s="50">
        <v>5543.2000000000007</v>
      </c>
      <c r="S1497" s="30">
        <v>90.766000000000005</v>
      </c>
      <c r="T1497" s="50">
        <v>6.3064999999999998</v>
      </c>
      <c r="U1497" s="50">
        <v>6.2967000000000004</v>
      </c>
      <c r="V1497" s="50" t="s">
        <v>379</v>
      </c>
      <c r="W1497" s="22" t="s">
        <v>379</v>
      </c>
      <c r="X1497" s="22" t="s">
        <v>379</v>
      </c>
    </row>
    <row r="1498" spans="1:24" ht="18.75" customHeight="1">
      <c r="A1498" s="175">
        <v>43215</v>
      </c>
      <c r="B1498" s="50">
        <v>154.8475</v>
      </c>
      <c r="C1498" s="50">
        <v>221.69110000000001</v>
      </c>
      <c r="D1498" s="50"/>
      <c r="E1498" s="50">
        <v>17.84</v>
      </c>
      <c r="F1498" s="51">
        <v>1.8436000000000001E-2</v>
      </c>
      <c r="G1498" s="51">
        <v>2.4878000000000001E-2</v>
      </c>
      <c r="H1498" s="51">
        <v>2.6335000000000001E-2</v>
      </c>
      <c r="I1498" s="51">
        <v>2.8365999999999999E-2</v>
      </c>
      <c r="J1498" s="51">
        <v>3.0259000000000001E-2</v>
      </c>
      <c r="K1498" s="51">
        <v>2.9714000000000001E-2</v>
      </c>
      <c r="L1498" s="51">
        <v>3.2067999999999999E-2</v>
      </c>
      <c r="M1498" s="51">
        <v>2.6335000000000001E-2</v>
      </c>
      <c r="N1498" s="51">
        <v>3.2419999999999997E-2</v>
      </c>
      <c r="O1498" s="52">
        <v>125.4037</v>
      </c>
      <c r="P1498" s="50">
        <v>1390</v>
      </c>
      <c r="Q1498" s="52">
        <v>2896.3099999999995</v>
      </c>
      <c r="R1498" s="50">
        <v>5543.2000000000007</v>
      </c>
      <c r="S1498" s="30">
        <v>90.945999999999998</v>
      </c>
      <c r="T1498" s="50">
        <v>6.3170000000000002</v>
      </c>
      <c r="U1498" s="50">
        <v>6.3075000000000001</v>
      </c>
      <c r="V1498" s="50" t="s">
        <v>379</v>
      </c>
      <c r="W1498" s="22" t="s">
        <v>379</v>
      </c>
      <c r="X1498" s="22" t="s">
        <v>379</v>
      </c>
    </row>
    <row r="1499" spans="1:24" ht="18.75" customHeight="1">
      <c r="A1499" s="175">
        <v>43214</v>
      </c>
      <c r="B1499" s="50">
        <v>155.03049999999999</v>
      </c>
      <c r="C1499" s="50">
        <v>221.88929999999999</v>
      </c>
      <c r="D1499" s="50"/>
      <c r="E1499" s="50">
        <v>18.02</v>
      </c>
      <c r="F1499" s="51">
        <v>1.8488000000000001E-2</v>
      </c>
      <c r="G1499" s="51">
        <v>2.4746000000000001E-2</v>
      </c>
      <c r="H1499" s="51">
        <v>2.6332999999999999E-2</v>
      </c>
      <c r="I1499" s="51">
        <v>2.826E-2</v>
      </c>
      <c r="J1499" s="51">
        <v>2.9995000000000001E-2</v>
      </c>
      <c r="K1499" s="51">
        <v>2.9534999999999999E-2</v>
      </c>
      <c r="L1499" s="51">
        <v>3.1824999999999999E-2</v>
      </c>
      <c r="M1499" s="51">
        <v>2.6332999999999999E-2</v>
      </c>
      <c r="N1499" s="51">
        <v>3.2419999999999997E-2</v>
      </c>
      <c r="O1499" s="52">
        <v>125.3789</v>
      </c>
      <c r="P1499" s="50">
        <v>1390</v>
      </c>
      <c r="Q1499" s="52">
        <v>2896.3099999999995</v>
      </c>
      <c r="R1499" s="50">
        <v>5543.2000000000007</v>
      </c>
      <c r="S1499" s="30">
        <v>90.316000000000003</v>
      </c>
      <c r="T1499" s="50">
        <v>6.2964000000000002</v>
      </c>
      <c r="U1499" s="50">
        <v>6.2794999999999996</v>
      </c>
      <c r="V1499" s="50" t="s">
        <v>379</v>
      </c>
      <c r="W1499" s="22" t="s">
        <v>379</v>
      </c>
      <c r="X1499" s="22" t="s">
        <v>379</v>
      </c>
    </row>
    <row r="1500" spans="1:24" ht="18.75" customHeight="1">
      <c r="A1500" s="175">
        <v>43213</v>
      </c>
      <c r="B1500" s="50">
        <v>155.0351</v>
      </c>
      <c r="C1500" s="50">
        <v>222.35249999999999</v>
      </c>
      <c r="D1500" s="50"/>
      <c r="E1500" s="50">
        <v>16.34</v>
      </c>
      <c r="F1500" s="51">
        <v>1.8175E-2</v>
      </c>
      <c r="G1500" s="51">
        <v>2.4764000000000001E-2</v>
      </c>
      <c r="H1500" s="51">
        <v>2.6359E-2</v>
      </c>
      <c r="I1500" s="51">
        <v>2.8206999999999999E-2</v>
      </c>
      <c r="J1500" s="51">
        <v>2.9752000000000001E-2</v>
      </c>
      <c r="K1500" s="51">
        <v>2.9357000000000001E-2</v>
      </c>
      <c r="L1500" s="51">
        <v>3.1442999999999999E-2</v>
      </c>
      <c r="M1500" s="51">
        <v>2.6359E-2</v>
      </c>
      <c r="N1500" s="51">
        <v>3.2419999999999997E-2</v>
      </c>
      <c r="O1500" s="52">
        <v>125.3604</v>
      </c>
      <c r="P1500" s="50">
        <v>1390</v>
      </c>
      <c r="Q1500" s="52">
        <v>2896.3099999999995</v>
      </c>
      <c r="R1500" s="50">
        <v>5543.2000000000007</v>
      </c>
      <c r="S1500" s="30">
        <v>89.94</v>
      </c>
      <c r="T1500" s="50">
        <v>6.2790999999999997</v>
      </c>
      <c r="U1500" s="50">
        <v>6.2773000000000003</v>
      </c>
      <c r="V1500" s="50" t="s">
        <v>379</v>
      </c>
      <c r="W1500" s="22" t="s">
        <v>379</v>
      </c>
      <c r="X1500" s="22" t="s">
        <v>379</v>
      </c>
    </row>
    <row r="1501" spans="1:24" ht="18.75" customHeight="1">
      <c r="A1501" s="175">
        <v>43210</v>
      </c>
      <c r="B1501" s="50">
        <v>155.15979999999999</v>
      </c>
      <c r="C1501" s="50">
        <v>222.7629</v>
      </c>
      <c r="D1501" s="50"/>
      <c r="E1501" s="50">
        <v>16.88</v>
      </c>
      <c r="F1501" s="51">
        <v>1.7996999999999999E-2</v>
      </c>
      <c r="G1501" s="51">
        <v>2.4573000000000001E-2</v>
      </c>
      <c r="H1501" s="51">
        <v>2.6164E-2</v>
      </c>
      <c r="I1501" s="51">
        <v>2.7999E-2</v>
      </c>
      <c r="J1501" s="51">
        <v>2.9602E-2</v>
      </c>
      <c r="K1501" s="51">
        <v>2.9128000000000001E-2</v>
      </c>
      <c r="L1501" s="51">
        <v>3.1451E-2</v>
      </c>
      <c r="M1501" s="51">
        <v>2.6164E-2</v>
      </c>
      <c r="N1501" s="51">
        <v>3.2419999999999997E-2</v>
      </c>
      <c r="O1501" s="52">
        <v>125.31699999999999</v>
      </c>
      <c r="P1501" s="50">
        <v>1390</v>
      </c>
      <c r="Q1501" s="52">
        <v>2896.3099999999995</v>
      </c>
      <c r="R1501" s="50">
        <v>5543.2000000000007</v>
      </c>
      <c r="S1501" s="30">
        <v>89.623000000000005</v>
      </c>
      <c r="T1501" s="50">
        <v>6.2744</v>
      </c>
      <c r="U1501" s="50">
        <v>6.2709999999999999</v>
      </c>
      <c r="V1501" s="50" t="s">
        <v>379</v>
      </c>
      <c r="W1501" s="22" t="s">
        <v>379</v>
      </c>
      <c r="X1501" s="22" t="s">
        <v>379</v>
      </c>
    </row>
    <row r="1502" spans="1:24" ht="18.75" customHeight="1">
      <c r="A1502" s="175">
        <v>43209</v>
      </c>
      <c r="B1502" s="50">
        <v>155.39349999999999</v>
      </c>
      <c r="C1502" s="50">
        <v>223.1173</v>
      </c>
      <c r="D1502" s="50"/>
      <c r="E1502" s="50">
        <v>15.96</v>
      </c>
      <c r="F1502" s="51">
        <v>1.8102E-2</v>
      </c>
      <c r="G1502" s="51">
        <v>2.4275000000000001E-2</v>
      </c>
      <c r="H1502" s="51">
        <v>2.5828E-2</v>
      </c>
      <c r="I1502" s="51">
        <v>2.7549000000000001E-2</v>
      </c>
      <c r="J1502" s="51">
        <v>2.9097999999999999E-2</v>
      </c>
      <c r="K1502" s="51">
        <v>2.8646000000000001E-2</v>
      </c>
      <c r="L1502" s="51">
        <v>3.0983E-2</v>
      </c>
      <c r="M1502" s="51">
        <v>2.5828E-2</v>
      </c>
      <c r="N1502" s="51">
        <v>3.2419999999999997E-2</v>
      </c>
      <c r="O1502" s="52">
        <v>125.1236</v>
      </c>
      <c r="P1502" s="50">
        <v>1390</v>
      </c>
      <c r="Q1502" s="52">
        <v>2896.3099999999995</v>
      </c>
      <c r="R1502" s="50">
        <v>5543.2000000000007</v>
      </c>
      <c r="S1502" s="30">
        <v>89.516000000000005</v>
      </c>
      <c r="T1502" s="50">
        <v>6.2824999999999998</v>
      </c>
      <c r="U1502" s="50">
        <v>6.282</v>
      </c>
      <c r="V1502" s="50" t="s">
        <v>379</v>
      </c>
      <c r="W1502" s="22" t="s">
        <v>379</v>
      </c>
      <c r="X1502" s="22" t="s">
        <v>379</v>
      </c>
    </row>
    <row r="1503" spans="1:24" ht="18.75" customHeight="1">
      <c r="A1503" s="175">
        <v>43208</v>
      </c>
      <c r="B1503" s="50">
        <v>155.62200000000001</v>
      </c>
      <c r="C1503" s="50">
        <v>223.45240000000001</v>
      </c>
      <c r="D1503" s="50"/>
      <c r="E1503" s="50">
        <v>15.6</v>
      </c>
      <c r="F1503" s="51">
        <v>1.8078E-2</v>
      </c>
      <c r="G1503" s="51">
        <v>2.4292999999999999E-2</v>
      </c>
      <c r="H1503" s="51">
        <v>2.5717E-2</v>
      </c>
      <c r="I1503" s="51">
        <v>2.7309E-2</v>
      </c>
      <c r="J1503" s="51">
        <v>2.8728E-2</v>
      </c>
      <c r="K1503" s="51">
        <v>2.8268000000000001E-2</v>
      </c>
      <c r="L1503" s="51">
        <v>3.0601E-2</v>
      </c>
      <c r="M1503" s="51">
        <v>2.5717E-2</v>
      </c>
      <c r="N1503" s="51">
        <v>3.2419999999999997E-2</v>
      </c>
      <c r="O1503" s="52">
        <v>125.0939</v>
      </c>
      <c r="P1503" s="50">
        <v>1390</v>
      </c>
      <c r="Q1503" s="52">
        <v>2896.3099999999995</v>
      </c>
      <c r="R1503" s="50">
        <v>5543.2000000000007</v>
      </c>
      <c r="S1503" s="30">
        <v>89.424999999999997</v>
      </c>
      <c r="T1503" s="50">
        <v>6.2765000000000004</v>
      </c>
      <c r="U1503" s="50">
        <v>6.2664999999999997</v>
      </c>
      <c r="V1503" s="50" t="s">
        <v>379</v>
      </c>
      <c r="W1503" s="22" t="s">
        <v>379</v>
      </c>
      <c r="X1503" s="22" t="s">
        <v>379</v>
      </c>
    </row>
    <row r="1504" spans="1:24" ht="18.75" customHeight="1">
      <c r="A1504" s="175">
        <v>43207</v>
      </c>
      <c r="B1504" s="50">
        <v>155.941</v>
      </c>
      <c r="C1504" s="50">
        <v>223.8561</v>
      </c>
      <c r="D1504" s="50"/>
      <c r="E1504" s="50">
        <v>15.25</v>
      </c>
      <c r="F1504" s="51">
        <v>1.7797E-2</v>
      </c>
      <c r="G1504" s="51">
        <v>2.3939999999999999E-2</v>
      </c>
      <c r="H1504" s="51">
        <v>2.5277000000000001E-2</v>
      </c>
      <c r="I1504" s="51">
        <v>2.6880999999999999E-2</v>
      </c>
      <c r="J1504" s="51">
        <v>2.8285000000000001E-2</v>
      </c>
      <c r="K1504" s="51">
        <v>2.7841000000000001E-2</v>
      </c>
      <c r="L1504" s="51">
        <v>3.0197999999999999E-2</v>
      </c>
      <c r="M1504" s="51">
        <v>2.5277000000000001E-2</v>
      </c>
      <c r="N1504" s="51">
        <v>3.2419999999999997E-2</v>
      </c>
      <c r="O1504" s="52">
        <v>125.04170000000001</v>
      </c>
      <c r="P1504" s="50">
        <v>1390</v>
      </c>
      <c r="Q1504" s="52">
        <v>2896.3099999999995</v>
      </c>
      <c r="R1504" s="50">
        <v>5543.2000000000007</v>
      </c>
      <c r="S1504" s="30">
        <v>89.8</v>
      </c>
      <c r="T1504" s="50">
        <v>6.2750000000000004</v>
      </c>
      <c r="U1504" s="50">
        <v>6.2723000000000004</v>
      </c>
      <c r="V1504" s="50" t="s">
        <v>379</v>
      </c>
      <c r="W1504" s="22" t="s">
        <v>379</v>
      </c>
      <c r="X1504" s="22" t="s">
        <v>379</v>
      </c>
    </row>
    <row r="1505" spans="1:24" ht="18.75" customHeight="1">
      <c r="A1505" s="175">
        <v>43206</v>
      </c>
      <c r="B1505" s="50">
        <v>155.85589999999999</v>
      </c>
      <c r="C1505" s="50">
        <v>224.3373</v>
      </c>
      <c r="D1505" s="50"/>
      <c r="E1505" s="50">
        <v>16.559999999999999</v>
      </c>
      <c r="F1505" s="51">
        <v>1.7409000000000001E-2</v>
      </c>
      <c r="G1505" s="51">
        <v>2.3772999999999999E-2</v>
      </c>
      <c r="H1505" s="51">
        <v>2.5194000000000001E-2</v>
      </c>
      <c r="I1505" s="51">
        <v>2.6794999999999999E-2</v>
      </c>
      <c r="J1505" s="51">
        <v>2.8267E-2</v>
      </c>
      <c r="K1505" s="51">
        <v>2.7816E-2</v>
      </c>
      <c r="L1505" s="51">
        <v>3.0245999999999999E-2</v>
      </c>
      <c r="M1505" s="51">
        <v>2.5194000000000001E-2</v>
      </c>
      <c r="N1505" s="51">
        <v>3.2419999999999997E-2</v>
      </c>
      <c r="O1505" s="52">
        <v>125.0338</v>
      </c>
      <c r="P1505" s="50">
        <v>1390</v>
      </c>
      <c r="Q1505" s="52">
        <v>2896.3099999999995</v>
      </c>
      <c r="R1505" s="50">
        <v>5543.2000000000007</v>
      </c>
      <c r="S1505" s="30">
        <v>89.751000000000005</v>
      </c>
      <c r="T1505" s="50">
        <v>6.2915000000000001</v>
      </c>
      <c r="U1505" s="50">
        <v>6.2778</v>
      </c>
      <c r="V1505" s="50" t="s">
        <v>379</v>
      </c>
      <c r="W1505" s="22" t="s">
        <v>379</v>
      </c>
      <c r="X1505" s="22" t="s">
        <v>379</v>
      </c>
    </row>
    <row r="1506" spans="1:24" ht="18.75" customHeight="1">
      <c r="A1506" s="175">
        <v>43203</v>
      </c>
      <c r="B1506" s="50">
        <v>155.84790000000001</v>
      </c>
      <c r="C1506" s="50">
        <v>224.48820000000001</v>
      </c>
      <c r="D1506" s="50"/>
      <c r="E1506" s="50">
        <v>17.41</v>
      </c>
      <c r="F1506" s="51">
        <v>1.7486000000000002E-2</v>
      </c>
      <c r="G1506" s="51">
        <v>2.3566E-2</v>
      </c>
      <c r="H1506" s="51">
        <v>2.5002E-2</v>
      </c>
      <c r="I1506" s="51">
        <v>2.6726E-2</v>
      </c>
      <c r="J1506" s="51">
        <v>2.8267E-2</v>
      </c>
      <c r="K1506" s="51">
        <v>2.7765000000000001E-2</v>
      </c>
      <c r="L1506" s="51">
        <v>3.0269999999999998E-2</v>
      </c>
      <c r="M1506" s="51">
        <v>2.5002E-2</v>
      </c>
      <c r="N1506" s="51">
        <v>3.3869999999999997E-2</v>
      </c>
      <c r="O1506" s="52">
        <v>124.9122</v>
      </c>
      <c r="P1506" s="50">
        <v>1390</v>
      </c>
      <c r="Q1506" s="52">
        <v>2896.3099999999995</v>
      </c>
      <c r="R1506" s="50">
        <v>5543.2000000000007</v>
      </c>
      <c r="S1506" s="30">
        <v>89.567999999999998</v>
      </c>
      <c r="T1506" s="50">
        <v>6.2690000000000001</v>
      </c>
      <c r="U1506" s="50">
        <v>6.2736999999999998</v>
      </c>
      <c r="V1506" s="50" t="s">
        <v>379</v>
      </c>
      <c r="W1506" s="22" t="s">
        <v>379</v>
      </c>
      <c r="X1506" s="22" t="s">
        <v>379</v>
      </c>
    </row>
    <row r="1507" spans="1:24" ht="18.75" customHeight="1">
      <c r="A1507" s="175">
        <v>43202</v>
      </c>
      <c r="B1507" s="50">
        <v>155.83869999999999</v>
      </c>
      <c r="C1507" s="50">
        <v>224.5155</v>
      </c>
      <c r="D1507" s="50"/>
      <c r="E1507" s="50">
        <v>18.489999999999998</v>
      </c>
      <c r="F1507" s="51">
        <v>1.7437000000000001E-2</v>
      </c>
      <c r="G1507" s="51">
        <v>2.3480000000000001E-2</v>
      </c>
      <c r="H1507" s="51">
        <v>2.4947E-2</v>
      </c>
      <c r="I1507" s="51">
        <v>2.6707000000000002E-2</v>
      </c>
      <c r="J1507" s="51">
        <v>2.8358000000000001E-2</v>
      </c>
      <c r="K1507" s="51">
        <v>2.7813999999999998E-2</v>
      </c>
      <c r="L1507" s="51">
        <v>3.0431E-2</v>
      </c>
      <c r="M1507" s="51">
        <v>2.4947E-2</v>
      </c>
      <c r="N1507" s="51">
        <v>3.4270000000000002E-2</v>
      </c>
      <c r="O1507" s="52">
        <v>124.8578</v>
      </c>
      <c r="P1507" s="50">
        <v>1390</v>
      </c>
      <c r="Q1507" s="52">
        <v>2896.3099999999995</v>
      </c>
      <c r="R1507" s="50">
        <v>5543.2000000000007</v>
      </c>
      <c r="S1507" s="30">
        <v>89.587000000000003</v>
      </c>
      <c r="T1507" s="50">
        <v>6.2831999999999999</v>
      </c>
      <c r="U1507" s="50">
        <v>6.2770000000000001</v>
      </c>
      <c r="V1507" s="50" t="s">
        <v>379</v>
      </c>
      <c r="W1507" s="22" t="s">
        <v>379</v>
      </c>
      <c r="X1507" s="22" t="s">
        <v>379</v>
      </c>
    </row>
    <row r="1508" spans="1:24" ht="18.75" customHeight="1">
      <c r="A1508" s="175">
        <v>43201</v>
      </c>
      <c r="B1508" s="50">
        <v>156.0711</v>
      </c>
      <c r="C1508" s="50">
        <v>224.63570000000001</v>
      </c>
      <c r="D1508" s="50"/>
      <c r="E1508" s="50">
        <v>20.239999999999998</v>
      </c>
      <c r="F1508" s="51">
        <v>1.7208000000000001E-2</v>
      </c>
      <c r="G1508" s="51">
        <v>2.307E-2</v>
      </c>
      <c r="H1508" s="51">
        <v>2.443E-2</v>
      </c>
      <c r="I1508" s="51">
        <v>2.6128999999999999E-2</v>
      </c>
      <c r="J1508" s="51">
        <v>2.7807999999999999E-2</v>
      </c>
      <c r="K1508" s="51">
        <v>2.7215E-2</v>
      </c>
      <c r="L1508" s="51">
        <v>2.9950999999999998E-2</v>
      </c>
      <c r="M1508" s="51">
        <v>2.443E-2</v>
      </c>
      <c r="N1508" s="51">
        <v>3.4479999999999997E-2</v>
      </c>
      <c r="O1508" s="52">
        <v>124.821</v>
      </c>
      <c r="P1508" s="50">
        <v>1390</v>
      </c>
      <c r="Q1508" s="52">
        <v>2896.3099999999995</v>
      </c>
      <c r="R1508" s="50">
        <v>5543.2000000000007</v>
      </c>
      <c r="S1508" s="30">
        <v>89.837999999999994</v>
      </c>
      <c r="T1508" s="50">
        <v>6.3070000000000004</v>
      </c>
      <c r="U1508" s="50">
        <v>6.3037999999999998</v>
      </c>
      <c r="V1508" s="50" t="s">
        <v>379</v>
      </c>
      <c r="W1508" s="22" t="s">
        <v>379</v>
      </c>
      <c r="X1508" s="22" t="s">
        <v>379</v>
      </c>
    </row>
    <row r="1509" spans="1:24" ht="18.75" customHeight="1">
      <c r="A1509" s="175">
        <v>43200</v>
      </c>
      <c r="B1509" s="50">
        <v>156.00040000000001</v>
      </c>
      <c r="C1509" s="50">
        <v>224.56450000000001</v>
      </c>
      <c r="D1509" s="50"/>
      <c r="E1509" s="50">
        <v>20.47</v>
      </c>
      <c r="F1509" s="51">
        <v>1.7208999999999999E-2</v>
      </c>
      <c r="G1509" s="51">
        <v>2.3068999999999999E-2</v>
      </c>
      <c r="H1509" s="51">
        <v>2.4441999999999998E-2</v>
      </c>
      <c r="I1509" s="51">
        <v>2.6246999999999999E-2</v>
      </c>
      <c r="J1509" s="51">
        <v>2.8008999999999999E-2</v>
      </c>
      <c r="K1509" s="51">
        <v>2.7414000000000001E-2</v>
      </c>
      <c r="L1509" s="51">
        <v>3.0214000000000001E-2</v>
      </c>
      <c r="M1509" s="51">
        <v>2.4441999999999998E-2</v>
      </c>
      <c r="N1509" s="51">
        <v>3.4750000000000003E-2</v>
      </c>
      <c r="O1509" s="52">
        <v>124.663</v>
      </c>
      <c r="P1509" s="50">
        <v>1390</v>
      </c>
      <c r="Q1509" s="52">
        <v>2896.3099999999995</v>
      </c>
      <c r="R1509" s="50">
        <v>5543.2000000000007</v>
      </c>
      <c r="S1509" s="30">
        <v>90.108000000000004</v>
      </c>
      <c r="T1509" s="50">
        <v>6.3033000000000001</v>
      </c>
      <c r="U1509" s="50">
        <v>6.3121999999999998</v>
      </c>
      <c r="V1509" s="50" t="s">
        <v>379</v>
      </c>
      <c r="W1509" s="22" t="s">
        <v>379</v>
      </c>
      <c r="X1509" s="22" t="s">
        <v>379</v>
      </c>
    </row>
    <row r="1510" spans="1:24" ht="18.75" customHeight="1">
      <c r="A1510" s="175">
        <v>43199</v>
      </c>
      <c r="B1510" s="50">
        <v>156.0444</v>
      </c>
      <c r="C1510" s="50">
        <v>224.5008</v>
      </c>
      <c r="D1510" s="50"/>
      <c r="E1510" s="50">
        <v>21.77</v>
      </c>
      <c r="F1510" s="51">
        <v>1.7076000000000001E-2</v>
      </c>
      <c r="G1510" s="51">
        <v>2.2783000000000001E-2</v>
      </c>
      <c r="H1510" s="51">
        <v>2.4108000000000001E-2</v>
      </c>
      <c r="I1510" s="51">
        <v>2.5975999999999999E-2</v>
      </c>
      <c r="J1510" s="51">
        <v>2.7789999999999999E-2</v>
      </c>
      <c r="K1510" s="51">
        <v>2.7165000000000002E-2</v>
      </c>
      <c r="L1510" s="51">
        <v>3.0117999999999999E-2</v>
      </c>
      <c r="M1510" s="51">
        <v>2.4108000000000001E-2</v>
      </c>
      <c r="N1510" s="51">
        <v>3.4970000000000001E-2</v>
      </c>
      <c r="O1510" s="52">
        <v>124.65049999999999</v>
      </c>
      <c r="P1510" s="50">
        <v>1390</v>
      </c>
      <c r="Q1510" s="52">
        <v>2896.3099999999995</v>
      </c>
      <c r="R1510" s="50">
        <v>5543.2000000000007</v>
      </c>
      <c r="S1510" s="30">
        <v>90.46</v>
      </c>
      <c r="T1510" s="50">
        <v>6.3033000000000001</v>
      </c>
      <c r="U1510" s="50">
        <v>6.2920999999999996</v>
      </c>
      <c r="V1510" s="50" t="s">
        <v>379</v>
      </c>
      <c r="W1510" s="22" t="s">
        <v>379</v>
      </c>
      <c r="X1510" s="22" t="s">
        <v>379</v>
      </c>
    </row>
    <row r="1511" spans="1:24" ht="18.75" customHeight="1">
      <c r="A1511" s="175">
        <v>43196</v>
      </c>
      <c r="B1511" s="50">
        <v>156.0522</v>
      </c>
      <c r="C1511" s="50">
        <v>224.27</v>
      </c>
      <c r="D1511" s="50"/>
      <c r="E1511" s="50">
        <v>21.49</v>
      </c>
      <c r="F1511" s="51">
        <v>1.7076999999999998E-2</v>
      </c>
      <c r="G1511" s="51">
        <v>2.2661000000000001E-2</v>
      </c>
      <c r="H1511" s="51">
        <v>2.3997000000000001E-2</v>
      </c>
      <c r="I1511" s="51">
        <v>2.5857999999999999E-2</v>
      </c>
      <c r="J1511" s="51">
        <v>2.7734999999999999E-2</v>
      </c>
      <c r="K1511" s="51">
        <v>2.7066E-2</v>
      </c>
      <c r="L1511" s="51">
        <v>3.0182E-2</v>
      </c>
      <c r="M1511" s="51">
        <v>2.3997000000000001E-2</v>
      </c>
      <c r="N1511" s="51">
        <v>3.5220000000000001E-2</v>
      </c>
      <c r="O1511" s="52">
        <v>124.63809999999999</v>
      </c>
      <c r="P1511" s="50">
        <v>1390</v>
      </c>
      <c r="Q1511" s="52">
        <v>2896.3099999999995</v>
      </c>
      <c r="R1511" s="50">
        <v>5543.2000000000007</v>
      </c>
      <c r="S1511" s="30">
        <v>90.141999999999996</v>
      </c>
      <c r="T1511" s="50">
        <v>6.3033000000000001</v>
      </c>
      <c r="U1511" s="50">
        <v>6.2866999999999997</v>
      </c>
      <c r="V1511" s="50" t="s">
        <v>379</v>
      </c>
      <c r="W1511" s="22" t="s">
        <v>379</v>
      </c>
      <c r="X1511" s="22" t="s">
        <v>379</v>
      </c>
    </row>
    <row r="1512" spans="1:24" ht="18.75" customHeight="1">
      <c r="A1512" s="175">
        <v>43195</v>
      </c>
      <c r="B1512" s="50">
        <v>155.70500000000001</v>
      </c>
      <c r="C1512" s="50">
        <v>224.17740000000001</v>
      </c>
      <c r="D1512" s="50"/>
      <c r="E1512" s="50">
        <v>18.940000000000001</v>
      </c>
      <c r="F1512" s="51">
        <v>1.7054E-2</v>
      </c>
      <c r="G1512" s="51">
        <v>2.3026000000000001E-2</v>
      </c>
      <c r="H1512" s="51">
        <v>2.4412E-2</v>
      </c>
      <c r="I1512" s="51">
        <v>2.6380000000000001E-2</v>
      </c>
      <c r="J1512" s="51">
        <v>2.8320000000000001E-2</v>
      </c>
      <c r="K1512" s="51">
        <v>2.7661000000000002E-2</v>
      </c>
      <c r="L1512" s="51">
        <v>3.073E-2</v>
      </c>
      <c r="M1512" s="51">
        <v>2.4412E-2</v>
      </c>
      <c r="N1512" s="51">
        <v>3.5220000000000001E-2</v>
      </c>
      <c r="O1512" s="52">
        <v>124.56189999999999</v>
      </c>
      <c r="P1512" s="50">
        <v>1390</v>
      </c>
      <c r="Q1512" s="52">
        <v>2896.3099999999995</v>
      </c>
      <c r="R1512" s="50">
        <v>5543.2000000000007</v>
      </c>
      <c r="S1512" s="30">
        <v>90.2</v>
      </c>
      <c r="T1512" s="50">
        <v>6.2899000000000003</v>
      </c>
      <c r="U1512" s="50">
        <v>6.2733999999999996</v>
      </c>
      <c r="V1512" s="50" t="s">
        <v>379</v>
      </c>
      <c r="W1512" s="22" t="s">
        <v>379</v>
      </c>
      <c r="X1512" s="22" t="s">
        <v>379</v>
      </c>
    </row>
    <row r="1513" spans="1:24" ht="18.75" customHeight="1">
      <c r="A1513" s="175">
        <v>43194</v>
      </c>
      <c r="B1513" s="50">
        <v>155.89070000000001</v>
      </c>
      <c r="C1513" s="50">
        <v>224.24629999999999</v>
      </c>
      <c r="D1513" s="50"/>
      <c r="E1513" s="50">
        <v>20.059999999999999</v>
      </c>
      <c r="F1513" s="51">
        <v>1.6952999999999999E-2</v>
      </c>
      <c r="G1513" s="51">
        <v>2.2924E-2</v>
      </c>
      <c r="H1513" s="51">
        <v>2.4272999999999999E-2</v>
      </c>
      <c r="I1513" s="51">
        <v>2.6193000000000001E-2</v>
      </c>
      <c r="J1513" s="51">
        <v>2.8027E-2</v>
      </c>
      <c r="K1513" s="51">
        <v>2.7437E-2</v>
      </c>
      <c r="L1513" s="51">
        <v>3.0359000000000001E-2</v>
      </c>
      <c r="M1513" s="51">
        <v>2.4272999999999999E-2</v>
      </c>
      <c r="N1513" s="51">
        <v>3.5220000000000001E-2</v>
      </c>
      <c r="O1513" s="52">
        <v>124.5117</v>
      </c>
      <c r="P1513" s="50">
        <v>1390</v>
      </c>
      <c r="Q1513" s="52">
        <v>2896.3099999999995</v>
      </c>
      <c r="R1513" s="50">
        <v>5543.2000000000007</v>
      </c>
      <c r="S1513" s="30">
        <v>90.052000000000007</v>
      </c>
      <c r="T1513" s="50">
        <v>6.2804000000000002</v>
      </c>
      <c r="U1513" s="50">
        <v>6.2691999999999997</v>
      </c>
      <c r="V1513" s="50" t="s">
        <v>379</v>
      </c>
      <c r="W1513" s="22" t="s">
        <v>379</v>
      </c>
      <c r="X1513" s="22" t="s">
        <v>379</v>
      </c>
    </row>
    <row r="1514" spans="1:24" ht="18.75" customHeight="1">
      <c r="A1514" s="175">
        <v>43193</v>
      </c>
      <c r="B1514" s="50">
        <v>155.9186</v>
      </c>
      <c r="C1514" s="50">
        <v>224.13409999999999</v>
      </c>
      <c r="D1514" s="50"/>
      <c r="E1514" s="50">
        <v>21.1</v>
      </c>
      <c r="F1514" s="51">
        <v>1.7388000000000001E-2</v>
      </c>
      <c r="G1514" s="51">
        <v>2.2782E-2</v>
      </c>
      <c r="H1514" s="51">
        <v>2.4052E-2</v>
      </c>
      <c r="I1514" s="51">
        <v>2.5957000000000001E-2</v>
      </c>
      <c r="J1514" s="51">
        <v>2.7753E-2</v>
      </c>
      <c r="K1514" s="51">
        <v>2.7188E-2</v>
      </c>
      <c r="L1514" s="51">
        <v>3.0110000000000001E-2</v>
      </c>
      <c r="M1514" s="51">
        <v>2.4052E-2</v>
      </c>
      <c r="N1514" s="51">
        <v>3.5529999999999999E-2</v>
      </c>
      <c r="O1514" s="52">
        <v>124.4524</v>
      </c>
      <c r="P1514" s="50">
        <v>1520</v>
      </c>
      <c r="Q1514" s="52">
        <v>2900.97</v>
      </c>
      <c r="R1514" s="50">
        <v>5504.2</v>
      </c>
      <c r="S1514" s="30">
        <v>89.974000000000004</v>
      </c>
      <c r="T1514" s="50">
        <v>6.2752999999999997</v>
      </c>
      <c r="U1514" s="50">
        <v>6.2634999999999996</v>
      </c>
      <c r="V1514" s="50" t="s">
        <v>379</v>
      </c>
      <c r="W1514" s="22" t="s">
        <v>379</v>
      </c>
      <c r="X1514" s="22" t="s">
        <v>379</v>
      </c>
    </row>
    <row r="1515" spans="1:24" ht="18.75" customHeight="1">
      <c r="A1515" s="175">
        <v>43192</v>
      </c>
      <c r="B1515" s="50">
        <v>156.23779999999999</v>
      </c>
      <c r="C1515" s="50">
        <v>224.0307</v>
      </c>
      <c r="D1515" s="50"/>
      <c r="E1515" s="50">
        <v>23.62</v>
      </c>
      <c r="F1515" s="51">
        <v>1.7153000000000002E-2</v>
      </c>
      <c r="G1515" s="51">
        <v>2.2459E-2</v>
      </c>
      <c r="H1515" s="51">
        <v>2.3636999999999998E-2</v>
      </c>
      <c r="I1515" s="51">
        <v>2.5468999999999999E-2</v>
      </c>
      <c r="J1515" s="51">
        <v>2.7297999999999999E-2</v>
      </c>
      <c r="K1515" s="51">
        <v>2.6717999999999999E-2</v>
      </c>
      <c r="L1515" s="51">
        <v>2.9618999999999999E-2</v>
      </c>
      <c r="M1515" s="51">
        <v>2.3636999999999998E-2</v>
      </c>
      <c r="N1515" s="51">
        <v>3.56E-2</v>
      </c>
      <c r="O1515" s="52">
        <v>124.41630000000001</v>
      </c>
      <c r="P1515" s="50">
        <v>1520</v>
      </c>
      <c r="Q1515" s="52">
        <v>2900.97</v>
      </c>
      <c r="R1515" s="50">
        <v>5504.2</v>
      </c>
      <c r="S1515" s="30">
        <v>90.150999999999996</v>
      </c>
      <c r="T1515" s="50">
        <v>6.2897999999999996</v>
      </c>
      <c r="U1515" s="50">
        <v>6.2716000000000003</v>
      </c>
      <c r="V1515" s="50" t="s">
        <v>379</v>
      </c>
      <c r="W1515" s="22" t="s">
        <v>379</v>
      </c>
      <c r="X1515" s="22" t="s">
        <v>379</v>
      </c>
    </row>
    <row r="1516" spans="1:24" ht="18.75" customHeight="1">
      <c r="A1516" s="175">
        <v>43189</v>
      </c>
      <c r="B1516" s="50">
        <v>156.10849999999999</v>
      </c>
      <c r="C1516" s="50">
        <v>223.95769999999999</v>
      </c>
      <c r="D1516" s="50"/>
      <c r="E1516" s="50">
        <v>19.97</v>
      </c>
      <c r="F1516" s="51">
        <v>1.7000999999999999E-2</v>
      </c>
      <c r="G1516" s="51">
        <v>2.2661000000000001E-2</v>
      </c>
      <c r="H1516" s="51">
        <v>2.3831000000000001E-2</v>
      </c>
      <c r="I1516" s="51">
        <v>2.562E-2</v>
      </c>
      <c r="J1516" s="51">
        <v>2.7389E-2</v>
      </c>
      <c r="K1516" s="51">
        <v>2.6841E-2</v>
      </c>
      <c r="L1516" s="51">
        <v>2.9737E-2</v>
      </c>
      <c r="M1516" s="51">
        <v>2.3831000000000001E-2</v>
      </c>
      <c r="N1516" s="51">
        <v>3.5580000000000001E-2</v>
      </c>
      <c r="O1516" s="52">
        <v>124.3716</v>
      </c>
      <c r="P1516" s="50">
        <v>1520</v>
      </c>
      <c r="Q1516" s="52">
        <v>2900.97</v>
      </c>
      <c r="R1516" s="50">
        <v>5504.2</v>
      </c>
      <c r="S1516" s="30">
        <v>90.058000000000007</v>
      </c>
      <c r="T1516" s="50">
        <v>6.298</v>
      </c>
      <c r="U1516" s="50">
        <v>6.2857000000000003</v>
      </c>
      <c r="V1516" s="50" t="s">
        <v>379</v>
      </c>
      <c r="W1516" s="22" t="s">
        <v>379</v>
      </c>
      <c r="X1516" s="22" t="s">
        <v>379</v>
      </c>
    </row>
    <row r="1517" spans="1:24" ht="18.75" customHeight="1">
      <c r="A1517" s="175">
        <v>43188</v>
      </c>
      <c r="B1517" s="50">
        <v>156.10849999999999</v>
      </c>
      <c r="C1517" s="50">
        <v>223.95769999999999</v>
      </c>
      <c r="D1517" s="50"/>
      <c r="E1517" s="50">
        <v>19.97</v>
      </c>
      <c r="F1517" s="51">
        <v>1.7000999999999999E-2</v>
      </c>
      <c r="G1517" s="51">
        <v>2.2661000000000001E-2</v>
      </c>
      <c r="H1517" s="51">
        <v>2.3831000000000001E-2</v>
      </c>
      <c r="I1517" s="51">
        <v>2.562E-2</v>
      </c>
      <c r="J1517" s="51">
        <v>2.7389E-2</v>
      </c>
      <c r="K1517" s="51">
        <v>2.6841E-2</v>
      </c>
      <c r="L1517" s="51">
        <v>2.9737E-2</v>
      </c>
      <c r="M1517" s="51">
        <v>2.3831000000000001E-2</v>
      </c>
      <c r="N1517" s="51">
        <v>3.5680000000000003E-2</v>
      </c>
      <c r="O1517" s="52">
        <v>124.3836</v>
      </c>
      <c r="P1517" s="50">
        <v>1520</v>
      </c>
      <c r="Q1517" s="52">
        <v>2900.97</v>
      </c>
      <c r="R1517" s="50">
        <v>5504.2</v>
      </c>
      <c r="S1517" s="30">
        <v>89.372</v>
      </c>
      <c r="T1517" s="50">
        <v>6.2830000000000004</v>
      </c>
      <c r="U1517" s="50">
        <v>6.2682000000000002</v>
      </c>
      <c r="V1517" s="50" t="s">
        <v>379</v>
      </c>
      <c r="W1517" s="22" t="s">
        <v>379</v>
      </c>
      <c r="X1517" s="22" t="s">
        <v>379</v>
      </c>
    </row>
    <row r="1518" spans="1:24" ht="18.75" customHeight="1">
      <c r="A1518" s="175">
        <v>43187</v>
      </c>
      <c r="B1518" s="50">
        <v>155.94049999999999</v>
      </c>
      <c r="C1518" s="50">
        <v>223.886</v>
      </c>
      <c r="D1518" s="50"/>
      <c r="E1518" s="50">
        <v>22.87</v>
      </c>
      <c r="F1518" s="51">
        <v>1.7183E-2</v>
      </c>
      <c r="G1518" s="51">
        <v>2.2842000000000001E-2</v>
      </c>
      <c r="H1518" s="51">
        <v>2.4050999999999999E-2</v>
      </c>
      <c r="I1518" s="51">
        <v>2.5956E-2</v>
      </c>
      <c r="J1518" s="51">
        <v>2.7806999999999998E-2</v>
      </c>
      <c r="K1518" s="51">
        <v>2.7174E-2</v>
      </c>
      <c r="L1518" s="51">
        <v>3.0214000000000001E-2</v>
      </c>
      <c r="M1518" s="51">
        <v>2.4050999999999999E-2</v>
      </c>
      <c r="N1518" s="51">
        <v>3.551E-2</v>
      </c>
      <c r="O1518" s="52">
        <v>124.34520000000001</v>
      </c>
      <c r="P1518" s="50">
        <v>1520</v>
      </c>
      <c r="Q1518" s="52">
        <v>2900.97</v>
      </c>
      <c r="R1518" s="50">
        <v>5504.2</v>
      </c>
      <c r="S1518" s="30">
        <v>89.027000000000001</v>
      </c>
      <c r="T1518" s="50">
        <v>6.2729999999999997</v>
      </c>
      <c r="U1518" s="50">
        <v>6.2539999999999996</v>
      </c>
      <c r="V1518" s="50" t="s">
        <v>379</v>
      </c>
      <c r="W1518" s="22" t="s">
        <v>379</v>
      </c>
      <c r="X1518" s="22" t="s">
        <v>379</v>
      </c>
    </row>
    <row r="1519" spans="1:24" ht="18.75" customHeight="1">
      <c r="A1519" s="175">
        <v>43186</v>
      </c>
      <c r="B1519" s="50">
        <v>155.96719999999999</v>
      </c>
      <c r="C1519" s="50">
        <v>223.7242</v>
      </c>
      <c r="D1519" s="50"/>
      <c r="E1519" s="50">
        <v>22.5</v>
      </c>
      <c r="F1519" s="51">
        <v>1.7516E-2</v>
      </c>
      <c r="G1519" s="51">
        <v>2.2641000000000001E-2</v>
      </c>
      <c r="H1519" s="51">
        <v>2.3831000000000001E-2</v>
      </c>
      <c r="I1519" s="51">
        <v>2.5669999999999998E-2</v>
      </c>
      <c r="J1519" s="51">
        <v>2.7753E-2</v>
      </c>
      <c r="K1519" s="51">
        <v>2.7E-2</v>
      </c>
      <c r="L1519" s="51">
        <v>3.0286E-2</v>
      </c>
      <c r="M1519" s="51">
        <v>2.3831000000000001E-2</v>
      </c>
      <c r="N1519" s="51">
        <v>3.5619999999999999E-2</v>
      </c>
      <c r="O1519" s="52">
        <v>124.3035</v>
      </c>
      <c r="P1519" s="50">
        <v>1520</v>
      </c>
      <c r="Q1519" s="52">
        <v>2900.97</v>
      </c>
      <c r="R1519" s="50">
        <v>5504.2</v>
      </c>
      <c r="S1519" s="30">
        <v>89.436000000000007</v>
      </c>
      <c r="T1519" s="50">
        <v>6.3159999999999998</v>
      </c>
      <c r="U1519" s="50">
        <v>6.3132000000000001</v>
      </c>
      <c r="V1519" s="50" t="s">
        <v>379</v>
      </c>
      <c r="W1519" s="22" t="s">
        <v>379</v>
      </c>
      <c r="X1519" s="22" t="s">
        <v>379</v>
      </c>
    </row>
    <row r="1520" spans="1:24" ht="18.75" customHeight="1">
      <c r="A1520" s="175">
        <v>43185</v>
      </c>
      <c r="B1520" s="50">
        <v>155.66229999999999</v>
      </c>
      <c r="C1520" s="50">
        <v>223.81710000000001</v>
      </c>
      <c r="D1520" s="50"/>
      <c r="E1520" s="50">
        <v>21.03</v>
      </c>
      <c r="F1520" s="51">
        <v>1.7382999999999999E-2</v>
      </c>
      <c r="G1520" s="51">
        <v>2.2703999999999998E-2</v>
      </c>
      <c r="H1520" s="51">
        <v>2.4379999999999999E-2</v>
      </c>
      <c r="I1520" s="51">
        <v>2.6401000000000001E-2</v>
      </c>
      <c r="J1520" s="51">
        <v>2.852E-2</v>
      </c>
      <c r="K1520" s="51">
        <v>2.7747999999999998E-2</v>
      </c>
      <c r="L1520" s="51">
        <v>3.0859000000000001E-2</v>
      </c>
      <c r="M1520" s="51">
        <v>2.4379999999999999E-2</v>
      </c>
      <c r="N1520" s="51">
        <v>3.5279999999999999E-2</v>
      </c>
      <c r="O1520" s="52">
        <v>124.2597</v>
      </c>
      <c r="P1520" s="50">
        <v>1520</v>
      </c>
      <c r="Q1520" s="52">
        <v>2900.97</v>
      </c>
      <c r="R1520" s="50">
        <v>5504.2</v>
      </c>
      <c r="S1520" s="30">
        <v>89.856999999999999</v>
      </c>
      <c r="T1520" s="50">
        <v>6.335</v>
      </c>
      <c r="U1520" s="50">
        <v>6.3395000000000001</v>
      </c>
      <c r="V1520" s="50" t="s">
        <v>379</v>
      </c>
      <c r="W1520" s="22" t="s">
        <v>379</v>
      </c>
      <c r="X1520" s="22" t="s">
        <v>379</v>
      </c>
    </row>
    <row r="1521" spans="1:24" ht="18.75" customHeight="1">
      <c r="A1521" s="175">
        <v>43182</v>
      </c>
      <c r="B1521" s="50">
        <v>155.78559999999999</v>
      </c>
      <c r="C1521" s="50">
        <v>223.91480000000001</v>
      </c>
      <c r="D1521" s="50"/>
      <c r="E1521" s="50">
        <v>24.87</v>
      </c>
      <c r="F1521" s="51">
        <v>1.7153999999999999E-2</v>
      </c>
      <c r="G1521" s="51">
        <v>2.2537999999999999E-2</v>
      </c>
      <c r="H1521" s="51">
        <v>2.4022999999999999E-2</v>
      </c>
      <c r="I1521" s="51">
        <v>2.5992999999999999E-2</v>
      </c>
      <c r="J1521" s="51">
        <v>2.8135E-2</v>
      </c>
      <c r="K1521" s="51">
        <v>2.7373999999999999E-2</v>
      </c>
      <c r="L1521" s="51">
        <v>3.0608E-2</v>
      </c>
      <c r="M1521" s="51">
        <v>2.4022999999999999E-2</v>
      </c>
      <c r="N1521" s="51">
        <v>3.517E-2</v>
      </c>
      <c r="O1521" s="52">
        <v>124.23390000000001</v>
      </c>
      <c r="P1521" s="50">
        <v>1520</v>
      </c>
      <c r="Q1521" s="52">
        <v>2900.97</v>
      </c>
      <c r="R1521" s="50">
        <v>5504.2</v>
      </c>
      <c r="S1521" s="30">
        <v>89.783000000000001</v>
      </c>
      <c r="T1521" s="50">
        <v>6.3231999999999999</v>
      </c>
      <c r="U1521" s="50">
        <v>6.3044000000000002</v>
      </c>
      <c r="V1521" s="50" t="s">
        <v>379</v>
      </c>
      <c r="W1521" s="22" t="s">
        <v>379</v>
      </c>
      <c r="X1521" s="22" t="s">
        <v>379</v>
      </c>
    </row>
    <row r="1522" spans="1:24" ht="18.75" customHeight="1">
      <c r="A1522" s="175">
        <v>43181</v>
      </c>
      <c r="B1522" s="50">
        <v>155.81720000000001</v>
      </c>
      <c r="C1522" s="50">
        <v>224.14930000000001</v>
      </c>
      <c r="D1522" s="50"/>
      <c r="E1522" s="50">
        <v>23.34</v>
      </c>
      <c r="F1522" s="51">
        <v>1.7104999999999999E-2</v>
      </c>
      <c r="G1522" s="51">
        <v>2.2786000000000001E-2</v>
      </c>
      <c r="H1522" s="51">
        <v>2.4268999999999999E-2</v>
      </c>
      <c r="I1522" s="51">
        <v>2.6231000000000001E-2</v>
      </c>
      <c r="J1522" s="51">
        <v>2.8243999999999998E-2</v>
      </c>
      <c r="K1522" s="51">
        <v>2.7522999999999999E-2</v>
      </c>
      <c r="L1522" s="51">
        <v>3.0623999999999998E-2</v>
      </c>
      <c r="M1522" s="51">
        <v>2.4268999999999999E-2</v>
      </c>
      <c r="N1522" s="51">
        <v>3.5290000000000002E-2</v>
      </c>
      <c r="O1522" s="52">
        <v>124.227</v>
      </c>
      <c r="P1522" s="50">
        <v>1520</v>
      </c>
      <c r="Q1522" s="52">
        <v>2900.97</v>
      </c>
      <c r="R1522" s="50">
        <v>5504.2</v>
      </c>
      <c r="S1522" s="30">
        <v>90.370999999999995</v>
      </c>
      <c r="T1522" s="50">
        <v>6.3341000000000003</v>
      </c>
      <c r="U1522" s="50">
        <v>6.3334999999999999</v>
      </c>
      <c r="V1522" s="50" t="s">
        <v>379</v>
      </c>
      <c r="W1522" s="22" t="s">
        <v>379</v>
      </c>
      <c r="X1522" s="22" t="s">
        <v>379</v>
      </c>
    </row>
    <row r="1523" spans="1:24" ht="18.75" customHeight="1">
      <c r="A1523" s="175">
        <v>43180</v>
      </c>
      <c r="B1523" s="50">
        <v>155.4837</v>
      </c>
      <c r="C1523" s="50">
        <v>224.08260000000001</v>
      </c>
      <c r="D1523" s="50"/>
      <c r="E1523" s="50">
        <v>17.86</v>
      </c>
      <c r="F1523" s="51">
        <v>1.7413000000000001E-2</v>
      </c>
      <c r="G1523" s="51">
        <v>2.3054999999999999E-2</v>
      </c>
      <c r="H1523" s="51">
        <v>2.4624E-2</v>
      </c>
      <c r="I1523" s="51">
        <v>2.6741000000000001E-2</v>
      </c>
      <c r="J1523" s="51">
        <v>2.8830000000000001E-2</v>
      </c>
      <c r="K1523" s="51">
        <v>2.8072E-2</v>
      </c>
      <c r="L1523" s="51">
        <v>3.1185999999999998E-2</v>
      </c>
      <c r="M1523" s="51">
        <v>2.4624E-2</v>
      </c>
      <c r="N1523" s="51">
        <v>3.5360000000000003E-2</v>
      </c>
      <c r="O1523" s="52">
        <v>124.22499999999999</v>
      </c>
      <c r="P1523" s="50">
        <v>1520</v>
      </c>
      <c r="Q1523" s="52">
        <v>2900.97</v>
      </c>
      <c r="R1523" s="50">
        <v>5504.2</v>
      </c>
      <c r="S1523" s="30">
        <v>89.765000000000001</v>
      </c>
      <c r="T1523" s="50">
        <v>6.3322000000000003</v>
      </c>
      <c r="U1523" s="50">
        <v>6.3192000000000004</v>
      </c>
      <c r="V1523" s="50" t="s">
        <v>379</v>
      </c>
      <c r="W1523" s="22" t="s">
        <v>379</v>
      </c>
      <c r="X1523" s="22" t="s">
        <v>379</v>
      </c>
    </row>
    <row r="1524" spans="1:24" ht="18.75" customHeight="1">
      <c r="A1524" s="175">
        <v>43179</v>
      </c>
      <c r="B1524" s="50">
        <v>155.55449999999999</v>
      </c>
      <c r="C1524" s="50">
        <v>224.18719999999999</v>
      </c>
      <c r="D1524" s="50"/>
      <c r="E1524" s="50">
        <v>18.2</v>
      </c>
      <c r="F1524" s="51">
        <v>1.7874000000000001E-2</v>
      </c>
      <c r="G1524" s="51">
        <v>2.3448E-2</v>
      </c>
      <c r="H1524" s="51">
        <v>2.4924000000000002E-2</v>
      </c>
      <c r="I1524" s="51">
        <v>2.6962E-2</v>
      </c>
      <c r="J1524" s="51">
        <v>2.8958999999999999E-2</v>
      </c>
      <c r="K1524" s="51">
        <v>2.8296999999999999E-2</v>
      </c>
      <c r="L1524" s="51">
        <v>3.1301000000000002E-2</v>
      </c>
      <c r="M1524" s="51">
        <v>2.4924000000000002E-2</v>
      </c>
      <c r="N1524" s="51">
        <v>3.5340000000000003E-2</v>
      </c>
      <c r="O1524" s="52">
        <v>124.20399999999999</v>
      </c>
      <c r="P1524" s="50">
        <v>1520</v>
      </c>
      <c r="Q1524" s="52">
        <v>2900.97</v>
      </c>
      <c r="R1524" s="50">
        <v>5504.2</v>
      </c>
      <c r="S1524" s="30">
        <v>90.233000000000004</v>
      </c>
      <c r="T1524" s="50">
        <v>6.3348000000000004</v>
      </c>
      <c r="U1524" s="50">
        <v>6.3263999999999996</v>
      </c>
      <c r="V1524" s="50" t="s">
        <v>379</v>
      </c>
      <c r="W1524" s="22" t="s">
        <v>379</v>
      </c>
      <c r="X1524" s="22" t="s">
        <v>379</v>
      </c>
    </row>
    <row r="1525" spans="1:24" ht="18.75" customHeight="1">
      <c r="A1525" s="175">
        <v>43178</v>
      </c>
      <c r="B1525" s="50">
        <v>155.85570000000001</v>
      </c>
      <c r="C1525" s="50">
        <v>224.5762</v>
      </c>
      <c r="D1525" s="50"/>
      <c r="E1525" s="50">
        <v>19.02</v>
      </c>
      <c r="F1525" s="51">
        <v>1.7562000000000001E-2</v>
      </c>
      <c r="G1525" s="51">
        <v>2.3074999999999998E-2</v>
      </c>
      <c r="H1525" s="51">
        <v>2.4568E-2</v>
      </c>
      <c r="I1525" s="51">
        <v>2.6553E-2</v>
      </c>
      <c r="J1525" s="51">
        <v>2.8555000000000001E-2</v>
      </c>
      <c r="K1525" s="51">
        <v>2.7897000000000002E-2</v>
      </c>
      <c r="L1525" s="51">
        <v>3.0859000000000001E-2</v>
      </c>
      <c r="M1525" s="51">
        <v>2.4568E-2</v>
      </c>
      <c r="N1525" s="51">
        <v>3.5520000000000003E-2</v>
      </c>
      <c r="O1525" s="52">
        <v>124.1944</v>
      </c>
      <c r="P1525" s="50">
        <v>1520</v>
      </c>
      <c r="Q1525" s="52">
        <v>2900.97</v>
      </c>
      <c r="R1525" s="50">
        <v>5504.2</v>
      </c>
      <c r="S1525" s="30">
        <v>90.138999999999996</v>
      </c>
      <c r="T1525" s="50">
        <v>6.3220999999999998</v>
      </c>
      <c r="U1525" s="50">
        <v>6.3295000000000003</v>
      </c>
      <c r="V1525" s="50" t="s">
        <v>379</v>
      </c>
      <c r="W1525" s="22" t="s">
        <v>379</v>
      </c>
      <c r="X1525" s="22" t="s">
        <v>379</v>
      </c>
    </row>
    <row r="1526" spans="1:24" ht="18.75" customHeight="1">
      <c r="A1526" s="175">
        <v>43175</v>
      </c>
      <c r="B1526" s="50">
        <v>155.9111</v>
      </c>
      <c r="C1526" s="50">
        <v>224.5909</v>
      </c>
      <c r="D1526" s="50"/>
      <c r="E1526" s="50">
        <v>15.8</v>
      </c>
      <c r="F1526" s="51">
        <v>1.7690999999999998E-2</v>
      </c>
      <c r="G1526" s="51">
        <v>2.2908999999999999E-2</v>
      </c>
      <c r="H1526" s="51">
        <v>2.4431000000000001E-2</v>
      </c>
      <c r="I1526" s="51">
        <v>2.6418000000000001E-2</v>
      </c>
      <c r="J1526" s="51">
        <v>2.8445000000000002E-2</v>
      </c>
      <c r="K1526" s="51">
        <v>2.7772000000000002E-2</v>
      </c>
      <c r="L1526" s="51">
        <v>3.0769999999999999E-2</v>
      </c>
      <c r="M1526" s="51">
        <v>2.4431000000000001E-2</v>
      </c>
      <c r="N1526" s="51">
        <v>3.5520000000000003E-2</v>
      </c>
      <c r="O1526" s="52">
        <v>124.1926</v>
      </c>
      <c r="P1526" s="50">
        <v>1520</v>
      </c>
      <c r="Q1526" s="52">
        <v>2900.97</v>
      </c>
      <c r="R1526" s="50">
        <v>5504.2</v>
      </c>
      <c r="S1526" s="30">
        <v>89.703999999999994</v>
      </c>
      <c r="T1526" s="50">
        <v>6.3179999999999996</v>
      </c>
      <c r="U1526" s="50">
        <v>6.3071000000000002</v>
      </c>
      <c r="V1526" s="50" t="s">
        <v>379</v>
      </c>
      <c r="W1526" s="22" t="s">
        <v>379</v>
      </c>
      <c r="X1526" s="22" t="s">
        <v>379</v>
      </c>
    </row>
    <row r="1527" spans="1:24" ht="18.75" customHeight="1">
      <c r="A1527" s="175">
        <v>43174</v>
      </c>
      <c r="B1527" s="50">
        <v>156.04929999999999</v>
      </c>
      <c r="C1527" s="50">
        <v>224.72710000000001</v>
      </c>
      <c r="D1527" s="50"/>
      <c r="E1527" s="50">
        <v>16.59</v>
      </c>
      <c r="F1527" s="51">
        <v>1.7616E-2</v>
      </c>
      <c r="G1527" s="51">
        <v>2.2846000000000002E-2</v>
      </c>
      <c r="H1527" s="51">
        <v>2.4294E-2</v>
      </c>
      <c r="I1527" s="51">
        <v>2.6249000000000001E-2</v>
      </c>
      <c r="J1527" s="51">
        <v>2.828E-2</v>
      </c>
      <c r="K1527" s="51">
        <v>2.7623000000000002E-2</v>
      </c>
      <c r="L1527" s="51">
        <v>3.0584E-2</v>
      </c>
      <c r="M1527" s="51">
        <v>2.4294E-2</v>
      </c>
      <c r="N1527" s="51">
        <v>3.5589999999999997E-2</v>
      </c>
      <c r="O1527" s="52">
        <v>124.188</v>
      </c>
      <c r="P1527" s="50">
        <v>1520</v>
      </c>
      <c r="Q1527" s="52">
        <v>2900.97</v>
      </c>
      <c r="R1527" s="50">
        <v>5504.2</v>
      </c>
      <c r="S1527" s="30">
        <v>89.664000000000001</v>
      </c>
      <c r="T1527" s="50">
        <v>6.3216999999999999</v>
      </c>
      <c r="U1527" s="50">
        <v>6.3266999999999998</v>
      </c>
      <c r="V1527" s="50" t="s">
        <v>379</v>
      </c>
      <c r="W1527" s="22" t="s">
        <v>379</v>
      </c>
      <c r="X1527" s="22" t="s">
        <v>379</v>
      </c>
    </row>
    <row r="1528" spans="1:24" ht="18.75" customHeight="1">
      <c r="A1528" s="175">
        <v>43173</v>
      </c>
      <c r="B1528" s="50">
        <v>156.1703</v>
      </c>
      <c r="C1528" s="50">
        <v>224.67169999999999</v>
      </c>
      <c r="D1528" s="50"/>
      <c r="E1528" s="50">
        <v>17.23</v>
      </c>
      <c r="F1528" s="51">
        <v>1.7489000000000001E-2</v>
      </c>
      <c r="G1528" s="51">
        <v>2.2579999999999999E-2</v>
      </c>
      <c r="H1528" s="51">
        <v>2.4076E-2</v>
      </c>
      <c r="I1528" s="51">
        <v>2.6096999999999999E-2</v>
      </c>
      <c r="J1528" s="51">
        <v>2.8170000000000001E-2</v>
      </c>
      <c r="K1528" s="51">
        <v>2.7498999999999999E-2</v>
      </c>
      <c r="L1528" s="51">
        <v>3.0568000000000001E-2</v>
      </c>
      <c r="M1528" s="51">
        <v>2.4076E-2</v>
      </c>
      <c r="N1528" s="51">
        <v>3.5450000000000002E-2</v>
      </c>
      <c r="O1528" s="52">
        <v>124.167</v>
      </c>
      <c r="P1528" s="50">
        <v>1520</v>
      </c>
      <c r="Q1528" s="52">
        <v>2900.97</v>
      </c>
      <c r="R1528" s="50">
        <v>5504.2</v>
      </c>
      <c r="S1528" s="30">
        <v>89.894999999999996</v>
      </c>
      <c r="T1528" s="50">
        <v>6.3295000000000003</v>
      </c>
      <c r="U1528" s="50">
        <v>6.3247</v>
      </c>
      <c r="V1528" s="50" t="s">
        <v>379</v>
      </c>
      <c r="W1528" s="22" t="s">
        <v>379</v>
      </c>
      <c r="X1528" s="22" t="s">
        <v>379</v>
      </c>
    </row>
    <row r="1529" spans="1:24" ht="18.75" customHeight="1">
      <c r="A1529" s="175">
        <v>43172</v>
      </c>
      <c r="B1529" s="50">
        <v>156.0411</v>
      </c>
      <c r="C1529" s="50">
        <v>224.67679999999999</v>
      </c>
      <c r="D1529" s="50"/>
      <c r="E1529" s="50">
        <v>16.350000000000001</v>
      </c>
      <c r="F1529" s="51">
        <v>1.703E-2</v>
      </c>
      <c r="G1529" s="51">
        <v>2.2539E-2</v>
      </c>
      <c r="H1529" s="51">
        <v>2.4129999999999999E-2</v>
      </c>
      <c r="I1529" s="51">
        <v>2.6180999999999999E-2</v>
      </c>
      <c r="J1529" s="51">
        <v>2.8426E-2</v>
      </c>
      <c r="K1529" s="51">
        <v>2.7698E-2</v>
      </c>
      <c r="L1529" s="51">
        <v>3.0981000000000002E-2</v>
      </c>
      <c r="M1529" s="51">
        <v>2.4129999999999999E-2</v>
      </c>
      <c r="N1529" s="51">
        <v>3.5380000000000002E-2</v>
      </c>
      <c r="O1529" s="52">
        <v>124.1332</v>
      </c>
      <c r="P1529" s="50">
        <v>1520</v>
      </c>
      <c r="Q1529" s="52">
        <v>2900.97</v>
      </c>
      <c r="R1529" s="50">
        <v>5504.2</v>
      </c>
      <c r="S1529" s="30">
        <v>90.093000000000004</v>
      </c>
      <c r="T1529" s="50">
        <v>6.3343999999999996</v>
      </c>
      <c r="U1529" s="50">
        <v>6.3305999999999996</v>
      </c>
      <c r="V1529" s="50" t="s">
        <v>379</v>
      </c>
      <c r="W1529" s="22" t="s">
        <v>379</v>
      </c>
      <c r="X1529" s="22" t="s">
        <v>379</v>
      </c>
    </row>
    <row r="1530" spans="1:24" ht="18.75" customHeight="1">
      <c r="A1530" s="175">
        <v>43171</v>
      </c>
      <c r="B1530" s="50">
        <v>156.01320000000001</v>
      </c>
      <c r="C1530" s="50">
        <v>224.70339999999999</v>
      </c>
      <c r="D1530" s="50"/>
      <c r="E1530" s="50">
        <v>15.78</v>
      </c>
      <c r="F1530" s="51">
        <v>1.6743999999999998E-2</v>
      </c>
      <c r="G1530" s="51">
        <v>2.2620000000000001E-2</v>
      </c>
      <c r="H1530" s="51">
        <v>2.4192999999999999E-2</v>
      </c>
      <c r="I1530" s="51">
        <v>2.6349999999999998E-2</v>
      </c>
      <c r="J1530" s="51">
        <v>2.8681000000000002E-2</v>
      </c>
      <c r="K1530" s="51">
        <v>2.7921000000000001E-2</v>
      </c>
      <c r="L1530" s="51">
        <v>3.1292E-2</v>
      </c>
      <c r="M1530" s="51">
        <v>2.4192999999999999E-2</v>
      </c>
      <c r="N1530" s="51">
        <v>3.5279999999999999E-2</v>
      </c>
      <c r="O1530" s="52">
        <v>124.1318</v>
      </c>
      <c r="P1530" s="50">
        <v>1520</v>
      </c>
      <c r="Q1530" s="52">
        <v>2900.97</v>
      </c>
      <c r="R1530" s="50">
        <v>5504.2</v>
      </c>
      <c r="S1530" s="30">
        <v>90.179000000000002</v>
      </c>
      <c r="T1530" s="50">
        <v>6.3422000000000001</v>
      </c>
      <c r="U1530" s="50">
        <v>6.3433999999999999</v>
      </c>
      <c r="V1530" s="50" t="s">
        <v>379</v>
      </c>
      <c r="W1530" s="22" t="s">
        <v>379</v>
      </c>
      <c r="X1530" s="22" t="s">
        <v>379</v>
      </c>
    </row>
    <row r="1531" spans="1:24" ht="18.75" customHeight="1">
      <c r="A1531" s="175">
        <v>43168</v>
      </c>
      <c r="B1531" s="50">
        <v>155.8742</v>
      </c>
      <c r="C1531" s="50">
        <v>224.67679999999999</v>
      </c>
      <c r="D1531" s="50"/>
      <c r="E1531" s="50">
        <v>14.64</v>
      </c>
      <c r="F1531" s="51">
        <v>1.6591999999999999E-2</v>
      </c>
      <c r="G1531" s="51">
        <v>2.2579999999999999E-2</v>
      </c>
      <c r="H1531" s="51">
        <v>2.4303000000000002E-2</v>
      </c>
      <c r="I1531" s="51">
        <v>2.6502000000000001E-2</v>
      </c>
      <c r="J1531" s="51">
        <v>2.8937999999999998E-2</v>
      </c>
      <c r="K1531" s="51">
        <v>2.8094999999999998E-2</v>
      </c>
      <c r="L1531" s="51">
        <v>3.1579999999999997E-2</v>
      </c>
      <c r="M1531" s="51">
        <v>2.4303000000000002E-2</v>
      </c>
      <c r="N1531" s="51">
        <v>3.5299999999999998E-2</v>
      </c>
      <c r="O1531" s="52">
        <v>124.1275</v>
      </c>
      <c r="P1531" s="50">
        <v>1520</v>
      </c>
      <c r="Q1531" s="52">
        <v>2900.97</v>
      </c>
      <c r="R1531" s="50">
        <v>5504.2</v>
      </c>
      <c r="S1531" s="30">
        <v>89.637</v>
      </c>
      <c r="T1531" s="50">
        <v>6.3254000000000001</v>
      </c>
      <c r="U1531" s="50">
        <v>6.3198999999999996</v>
      </c>
      <c r="V1531" s="50" t="s">
        <v>379</v>
      </c>
      <c r="W1531" s="22" t="s">
        <v>379</v>
      </c>
      <c r="X1531" s="22" t="s">
        <v>379</v>
      </c>
    </row>
    <row r="1532" spans="1:24" ht="18.75" customHeight="1">
      <c r="A1532" s="175">
        <v>43167</v>
      </c>
      <c r="B1532" s="50">
        <v>156.03630000000001</v>
      </c>
      <c r="C1532" s="50">
        <v>224.5711</v>
      </c>
      <c r="D1532" s="50"/>
      <c r="E1532" s="50">
        <v>16.54</v>
      </c>
      <c r="F1532" s="51">
        <v>1.6542999999999999E-2</v>
      </c>
      <c r="G1532" s="51">
        <v>2.2498000000000001E-2</v>
      </c>
      <c r="H1532" s="51">
        <v>2.4131E-2</v>
      </c>
      <c r="I1532" s="51">
        <v>2.63E-2</v>
      </c>
      <c r="J1532" s="51">
        <v>2.8570999999999999E-2</v>
      </c>
      <c r="K1532" s="51">
        <v>2.7822E-2</v>
      </c>
      <c r="L1532" s="51">
        <v>3.1217999999999999E-2</v>
      </c>
      <c r="M1532" s="51">
        <v>2.4131E-2</v>
      </c>
      <c r="N1532" s="51">
        <v>3.5299999999999998E-2</v>
      </c>
      <c r="O1532" s="52">
        <v>124.12130000000001</v>
      </c>
      <c r="P1532" s="50">
        <v>1520</v>
      </c>
      <c r="Q1532" s="52">
        <v>2900.97</v>
      </c>
      <c r="R1532" s="50">
        <v>5504.2</v>
      </c>
      <c r="S1532" s="30">
        <v>89.617999999999995</v>
      </c>
      <c r="T1532" s="50">
        <v>6.3144999999999998</v>
      </c>
      <c r="U1532" s="50">
        <v>6.3105000000000002</v>
      </c>
      <c r="V1532" s="50" t="s">
        <v>379</v>
      </c>
      <c r="W1532" s="22" t="s">
        <v>379</v>
      </c>
      <c r="X1532" s="22" t="s">
        <v>379</v>
      </c>
    </row>
    <row r="1533" spans="1:24" ht="18.75" customHeight="1">
      <c r="A1533" s="175">
        <v>43166</v>
      </c>
      <c r="B1533" s="50">
        <v>155.93549999999999</v>
      </c>
      <c r="C1533" s="50">
        <v>225.0027</v>
      </c>
      <c r="D1533" s="50"/>
      <c r="E1533" s="50">
        <v>17.760000000000002</v>
      </c>
      <c r="F1533" s="51">
        <v>1.6747999999999999E-2</v>
      </c>
      <c r="G1533" s="51">
        <v>2.2519000000000001E-2</v>
      </c>
      <c r="H1533" s="51">
        <v>2.4157999999999999E-2</v>
      </c>
      <c r="I1533" s="51">
        <v>2.6485000000000002E-2</v>
      </c>
      <c r="J1533" s="51">
        <v>2.8826999999999998E-2</v>
      </c>
      <c r="K1533" s="51">
        <v>2.8094999999999998E-2</v>
      </c>
      <c r="L1533" s="51">
        <v>3.1497999999999998E-2</v>
      </c>
      <c r="M1533" s="51">
        <v>2.4157999999999999E-2</v>
      </c>
      <c r="N1533" s="51">
        <v>3.5299999999999998E-2</v>
      </c>
      <c r="O1533" s="52">
        <v>124.1251</v>
      </c>
      <c r="P1533" s="50">
        <v>1520</v>
      </c>
      <c r="Q1533" s="52">
        <v>2900.97</v>
      </c>
      <c r="R1533" s="50">
        <v>5504.2</v>
      </c>
      <c r="S1533" s="30">
        <v>90.08</v>
      </c>
      <c r="T1533" s="50">
        <v>6.3495999999999997</v>
      </c>
      <c r="U1533" s="50">
        <v>6.3349000000000002</v>
      </c>
      <c r="V1533" s="50" t="s">
        <v>379</v>
      </c>
      <c r="W1533" s="22" t="s">
        <v>379</v>
      </c>
      <c r="X1533" s="22" t="s">
        <v>379</v>
      </c>
    </row>
    <row r="1534" spans="1:24" ht="18.75" customHeight="1">
      <c r="A1534" s="175">
        <v>43165</v>
      </c>
      <c r="B1534" s="50">
        <v>156.03989999999999</v>
      </c>
      <c r="C1534" s="50">
        <v>225.12639999999999</v>
      </c>
      <c r="D1534" s="50"/>
      <c r="E1534" s="50">
        <v>18.36</v>
      </c>
      <c r="F1534" s="51">
        <v>1.6621E-2</v>
      </c>
      <c r="G1534" s="51">
        <v>2.2499000000000002E-2</v>
      </c>
      <c r="H1534" s="51">
        <v>2.4184000000000001E-2</v>
      </c>
      <c r="I1534" s="51">
        <v>2.6536000000000001E-2</v>
      </c>
      <c r="J1534" s="51">
        <v>2.8863E-2</v>
      </c>
      <c r="K1534" s="51">
        <v>2.8143999999999999E-2</v>
      </c>
      <c r="L1534" s="51">
        <v>3.1531000000000003E-2</v>
      </c>
      <c r="M1534" s="51">
        <v>2.4184000000000001E-2</v>
      </c>
      <c r="N1534" s="51">
        <v>3.5479999999999998E-2</v>
      </c>
      <c r="O1534" s="52">
        <v>124.1058</v>
      </c>
      <c r="P1534" s="50">
        <v>1520</v>
      </c>
      <c r="Q1534" s="52">
        <v>2900.97</v>
      </c>
      <c r="R1534" s="50">
        <v>5504.2</v>
      </c>
      <c r="S1534" s="30">
        <v>89.935000000000002</v>
      </c>
      <c r="T1534" s="50">
        <v>6.3453999999999997</v>
      </c>
      <c r="U1534" s="50">
        <v>6.3407</v>
      </c>
      <c r="V1534" s="50" t="s">
        <v>379</v>
      </c>
      <c r="W1534" s="22" t="s">
        <v>379</v>
      </c>
      <c r="X1534" s="22" t="s">
        <v>379</v>
      </c>
    </row>
    <row r="1535" spans="1:24" ht="18.75" customHeight="1">
      <c r="A1535" s="175">
        <v>43164</v>
      </c>
      <c r="B1535" s="50">
        <v>156.0128</v>
      </c>
      <c r="C1535" s="50">
        <v>225.2567</v>
      </c>
      <c r="D1535" s="50"/>
      <c r="E1535" s="50">
        <v>18.73</v>
      </c>
      <c r="F1535" s="51">
        <v>1.6565E-2</v>
      </c>
      <c r="G1535" s="51">
        <v>2.2377999999999999E-2</v>
      </c>
      <c r="H1535" s="51">
        <v>2.4017E-2</v>
      </c>
      <c r="I1535" s="51">
        <v>2.6450999999999999E-2</v>
      </c>
      <c r="J1535" s="51">
        <v>2.8808E-2</v>
      </c>
      <c r="K1535" s="51">
        <v>2.8070000000000001E-2</v>
      </c>
      <c r="L1535" s="51">
        <v>3.1531000000000003E-2</v>
      </c>
      <c r="M1535" s="51">
        <v>2.4017E-2</v>
      </c>
      <c r="N1535" s="51">
        <v>3.5479999999999998E-2</v>
      </c>
      <c r="O1535" s="52">
        <v>124.0962</v>
      </c>
      <c r="P1535" s="50">
        <v>1520</v>
      </c>
      <c r="Q1535" s="52">
        <v>2900.97</v>
      </c>
      <c r="R1535" s="50">
        <v>5504.2</v>
      </c>
      <c r="S1535" s="30">
        <v>90.323999999999998</v>
      </c>
      <c r="T1535" s="50">
        <v>6.3582000000000001</v>
      </c>
      <c r="U1535" s="50">
        <v>6.3475000000000001</v>
      </c>
      <c r="V1535" s="50" t="s">
        <v>379</v>
      </c>
      <c r="W1535" s="22" t="s">
        <v>379</v>
      </c>
      <c r="X1535" s="22" t="s">
        <v>379</v>
      </c>
    </row>
    <row r="1536" spans="1:24" ht="18.75" customHeight="1">
      <c r="A1536" s="175">
        <v>43161</v>
      </c>
      <c r="B1536" s="50">
        <v>156.0814</v>
      </c>
      <c r="C1536" s="50">
        <v>225.16919999999999</v>
      </c>
      <c r="D1536" s="50"/>
      <c r="E1536" s="50">
        <v>19.59</v>
      </c>
      <c r="F1536" s="51">
        <v>1.6386999999999999E-2</v>
      </c>
      <c r="G1536" s="51">
        <v>2.2418E-2</v>
      </c>
      <c r="H1536" s="51">
        <v>2.3959999999999999E-2</v>
      </c>
      <c r="I1536" s="51">
        <v>2.6283000000000001E-2</v>
      </c>
      <c r="J1536" s="51">
        <v>2.8642999999999998E-2</v>
      </c>
      <c r="K1536" s="51">
        <v>2.7871E-2</v>
      </c>
      <c r="L1536" s="51">
        <v>3.1398000000000002E-2</v>
      </c>
      <c r="M1536" s="51">
        <v>2.3959999999999999E-2</v>
      </c>
      <c r="N1536" s="51">
        <v>3.5479999999999998E-2</v>
      </c>
      <c r="O1536" s="52">
        <v>124.0938</v>
      </c>
      <c r="P1536" s="50">
        <v>1520</v>
      </c>
      <c r="Q1536" s="52">
        <v>2900.97</v>
      </c>
      <c r="R1536" s="50">
        <v>5504.2</v>
      </c>
      <c r="S1536" s="30">
        <v>90.613</v>
      </c>
      <c r="T1536" s="50">
        <v>6.3310000000000004</v>
      </c>
      <c r="U1536" s="50">
        <v>6.3311000000000002</v>
      </c>
      <c r="V1536" s="50" t="s">
        <v>379</v>
      </c>
      <c r="W1536" s="22" t="s">
        <v>379</v>
      </c>
      <c r="X1536" s="22" t="s">
        <v>379</v>
      </c>
    </row>
    <row r="1537" spans="1:24" ht="18.75" customHeight="1">
      <c r="A1537" s="175">
        <v>43160</v>
      </c>
      <c r="B1537" s="50">
        <v>156.40430000000001</v>
      </c>
      <c r="C1537" s="50">
        <v>225.2234</v>
      </c>
      <c r="D1537" s="50"/>
      <c r="E1537" s="50">
        <v>22.47</v>
      </c>
      <c r="F1537" s="51">
        <v>1.6108999999999998E-2</v>
      </c>
      <c r="G1537" s="51">
        <v>2.2117000000000001E-2</v>
      </c>
      <c r="H1537" s="51">
        <v>2.3570000000000001E-2</v>
      </c>
      <c r="I1537" s="51">
        <v>2.5797E-2</v>
      </c>
      <c r="J1537" s="51">
        <v>2.8077999999999999E-2</v>
      </c>
      <c r="K1537" s="51">
        <v>2.7327000000000001E-2</v>
      </c>
      <c r="L1537" s="51">
        <v>3.0834E-2</v>
      </c>
      <c r="M1537" s="51">
        <v>2.3570000000000001E-2</v>
      </c>
      <c r="N1537" s="51">
        <v>3.5479999999999998E-2</v>
      </c>
      <c r="O1537" s="52">
        <v>124.0907</v>
      </c>
      <c r="P1537" s="50">
        <v>1520</v>
      </c>
      <c r="Q1537" s="52">
        <v>2923.2200000000003</v>
      </c>
      <c r="R1537" s="50">
        <v>5464.2</v>
      </c>
      <c r="S1537" s="30">
        <v>90.355000000000004</v>
      </c>
      <c r="T1537" s="50">
        <v>6.3169000000000004</v>
      </c>
      <c r="U1537" s="50">
        <v>6.3263999999999996</v>
      </c>
      <c r="V1537" s="50" t="s">
        <v>379</v>
      </c>
      <c r="W1537" s="22" t="s">
        <v>379</v>
      </c>
      <c r="X1537" s="22" t="s">
        <v>379</v>
      </c>
    </row>
    <row r="1538" spans="1:24" ht="18.75" customHeight="1">
      <c r="A1538" s="175">
        <v>43159</v>
      </c>
      <c r="B1538" s="50">
        <v>156.01480000000001</v>
      </c>
      <c r="C1538" s="50">
        <v>225.27420000000001</v>
      </c>
      <c r="D1538" s="50"/>
      <c r="E1538" s="50">
        <v>19.850000000000001</v>
      </c>
      <c r="F1538" s="51">
        <v>1.6518000000000001E-2</v>
      </c>
      <c r="G1538" s="51">
        <v>2.2499999999999999E-2</v>
      </c>
      <c r="H1538" s="51">
        <v>2.4065E-2</v>
      </c>
      <c r="I1538" s="51">
        <v>2.6401000000000001E-2</v>
      </c>
      <c r="J1538" s="51">
        <v>2.8605999999999999E-2</v>
      </c>
      <c r="K1538" s="51">
        <v>2.7945000000000001E-2</v>
      </c>
      <c r="L1538" s="51">
        <v>3.1241999999999999E-2</v>
      </c>
      <c r="M1538" s="51">
        <v>2.4065E-2</v>
      </c>
      <c r="N1538" s="51">
        <v>3.5479999999999998E-2</v>
      </c>
      <c r="O1538" s="52">
        <v>124.07729999999999</v>
      </c>
      <c r="P1538" s="50">
        <v>1520</v>
      </c>
      <c r="Q1538" s="52">
        <v>2923.2200000000003</v>
      </c>
      <c r="R1538" s="50">
        <v>5464.2</v>
      </c>
      <c r="S1538" s="30">
        <v>89.852999999999994</v>
      </c>
      <c r="T1538" s="50">
        <v>6.3160999999999996</v>
      </c>
      <c r="U1538" s="50">
        <v>6.2946</v>
      </c>
      <c r="V1538" s="50" t="s">
        <v>379</v>
      </c>
      <c r="W1538" s="22" t="s">
        <v>379</v>
      </c>
      <c r="X1538" s="22" t="s">
        <v>379</v>
      </c>
    </row>
    <row r="1539" spans="1:24" ht="18.75" customHeight="1">
      <c r="A1539" s="175">
        <v>43158</v>
      </c>
      <c r="B1539" s="50">
        <v>155.78809999999999</v>
      </c>
      <c r="C1539" s="50">
        <v>225.28989999999999</v>
      </c>
      <c r="D1539" s="50"/>
      <c r="E1539" s="50">
        <v>18.59</v>
      </c>
      <c r="F1539" s="51">
        <v>1.6596E-2</v>
      </c>
      <c r="G1539" s="51">
        <v>2.2599999999999999E-2</v>
      </c>
      <c r="H1539" s="51">
        <v>2.4174000000000001E-2</v>
      </c>
      <c r="I1539" s="51">
        <v>2.6603000000000002E-2</v>
      </c>
      <c r="J1539" s="51">
        <v>2.8934000000000001E-2</v>
      </c>
      <c r="K1539" s="51">
        <v>2.8268000000000001E-2</v>
      </c>
      <c r="L1539" s="51">
        <v>3.1587999999999998E-2</v>
      </c>
      <c r="M1539" s="51">
        <v>2.4174000000000001E-2</v>
      </c>
      <c r="N1539" s="51">
        <v>3.542E-2</v>
      </c>
      <c r="O1539" s="52">
        <v>124.04519999999999</v>
      </c>
      <c r="P1539" s="50">
        <v>1520</v>
      </c>
      <c r="Q1539" s="52">
        <v>2923.2200000000003</v>
      </c>
      <c r="R1539" s="50">
        <v>5464.2</v>
      </c>
      <c r="S1539" s="30">
        <v>89.882999999999996</v>
      </c>
      <c r="T1539" s="50">
        <v>6.3372000000000002</v>
      </c>
      <c r="U1539" s="50">
        <v>6.3262</v>
      </c>
      <c r="V1539" s="50" t="s">
        <v>379</v>
      </c>
      <c r="W1539" s="22" t="s">
        <v>379</v>
      </c>
      <c r="X1539" s="22" t="s">
        <v>379</v>
      </c>
    </row>
    <row r="1540" spans="1:24" ht="18.75" customHeight="1">
      <c r="A1540" s="175">
        <v>43157</v>
      </c>
      <c r="B1540" s="50">
        <v>156.0592</v>
      </c>
      <c r="C1540" s="50">
        <v>225.23589999999999</v>
      </c>
      <c r="D1540" s="50"/>
      <c r="E1540" s="50">
        <v>15.8</v>
      </c>
      <c r="F1540" s="51">
        <v>1.6386999999999999E-2</v>
      </c>
      <c r="G1540" s="51">
        <v>2.2218999999999999E-2</v>
      </c>
      <c r="H1540" s="51">
        <v>2.3705E-2</v>
      </c>
      <c r="I1540" s="51">
        <v>2.6099000000000001E-2</v>
      </c>
      <c r="J1540" s="51">
        <v>2.8622999999999999E-2</v>
      </c>
      <c r="K1540" s="51">
        <v>2.7820999999999999E-2</v>
      </c>
      <c r="L1540" s="51">
        <v>3.1530000000000002E-2</v>
      </c>
      <c r="M1540" s="51">
        <v>2.3705E-2</v>
      </c>
      <c r="N1540" s="51">
        <v>3.5720000000000002E-2</v>
      </c>
      <c r="O1540" s="52">
        <v>124.0188</v>
      </c>
      <c r="P1540" s="50">
        <v>1520</v>
      </c>
      <c r="Q1540" s="52">
        <v>2923.2200000000003</v>
      </c>
      <c r="R1540" s="50">
        <v>5464.2</v>
      </c>
      <c r="S1540" s="30">
        <v>89.736000000000004</v>
      </c>
      <c r="T1540" s="50">
        <v>6.3526999999999996</v>
      </c>
      <c r="U1540" s="50">
        <v>6.3342999999999998</v>
      </c>
      <c r="V1540" s="50" t="s">
        <v>379</v>
      </c>
      <c r="W1540" s="22" t="s">
        <v>379</v>
      </c>
      <c r="X1540" s="22" t="s">
        <v>379</v>
      </c>
    </row>
    <row r="1541" spans="1:24" ht="18.75" customHeight="1">
      <c r="A1541" s="175">
        <v>43154</v>
      </c>
      <c r="B1541" s="50">
        <v>155.94589999999999</v>
      </c>
      <c r="C1541" s="50">
        <v>225.02690000000001</v>
      </c>
      <c r="D1541" s="50"/>
      <c r="E1541" s="50">
        <v>16.489999999999998</v>
      </c>
      <c r="F1541" s="51">
        <v>1.6386999999999999E-2</v>
      </c>
      <c r="G1541" s="51">
        <v>2.2380000000000001E-2</v>
      </c>
      <c r="H1541" s="51">
        <v>2.3869000000000001E-2</v>
      </c>
      <c r="I1541" s="51">
        <v>2.6183000000000001E-2</v>
      </c>
      <c r="J1541" s="51">
        <v>2.8660000000000001E-2</v>
      </c>
      <c r="K1541" s="51">
        <v>2.7896000000000001E-2</v>
      </c>
      <c r="L1541" s="51">
        <v>3.1555E-2</v>
      </c>
      <c r="M1541" s="51">
        <v>2.3869000000000001E-2</v>
      </c>
      <c r="N1541" s="51">
        <v>3.6220000000000002E-2</v>
      </c>
      <c r="O1541" s="52">
        <v>124.0385</v>
      </c>
      <c r="P1541" s="50">
        <v>1520</v>
      </c>
      <c r="Q1541" s="52">
        <v>2923.2200000000003</v>
      </c>
      <c r="R1541" s="50">
        <v>5464.2</v>
      </c>
      <c r="S1541" s="30">
        <v>90</v>
      </c>
      <c r="T1541" s="50">
        <v>6.3414999999999999</v>
      </c>
      <c r="U1541" s="50">
        <v>6.3376000000000001</v>
      </c>
      <c r="V1541" s="50" t="s">
        <v>379</v>
      </c>
      <c r="W1541" s="22" t="s">
        <v>379</v>
      </c>
      <c r="X1541" s="22" t="s">
        <v>379</v>
      </c>
    </row>
    <row r="1542" spans="1:24" ht="18.75" customHeight="1">
      <c r="A1542" s="175">
        <v>43153</v>
      </c>
      <c r="B1542" s="50">
        <v>155.70330000000001</v>
      </c>
      <c r="C1542" s="50">
        <v>224.9477</v>
      </c>
      <c r="D1542" s="50"/>
      <c r="E1542" s="50">
        <v>18.72</v>
      </c>
      <c r="F1542" s="51">
        <v>1.6337999999999998E-2</v>
      </c>
      <c r="G1542" s="51">
        <v>2.2460000000000001E-2</v>
      </c>
      <c r="H1542" s="51">
        <v>2.4084999999999999E-2</v>
      </c>
      <c r="I1542" s="51">
        <v>2.6551999999999999E-2</v>
      </c>
      <c r="J1542" s="51">
        <v>2.9207E-2</v>
      </c>
      <c r="K1542" s="51">
        <v>2.8344999999999999E-2</v>
      </c>
      <c r="L1542" s="51">
        <v>3.2062E-2</v>
      </c>
      <c r="M1542" s="51">
        <v>2.4084999999999999E-2</v>
      </c>
      <c r="N1542" s="51">
        <v>3.6159999999999998E-2</v>
      </c>
      <c r="O1542" s="52">
        <v>124.026</v>
      </c>
      <c r="P1542" s="50">
        <v>1520</v>
      </c>
      <c r="Q1542" s="52">
        <v>2923.2200000000003</v>
      </c>
      <c r="R1542" s="50">
        <v>5464.2</v>
      </c>
      <c r="S1542" s="30">
        <v>89.715999999999994</v>
      </c>
      <c r="T1542" s="50">
        <v>6.3414999999999999</v>
      </c>
      <c r="U1542" s="50">
        <v>6.3404999999999996</v>
      </c>
      <c r="V1542" s="50" t="s">
        <v>379</v>
      </c>
      <c r="W1542" s="22" t="s">
        <v>379</v>
      </c>
      <c r="X1542" s="22" t="s">
        <v>379</v>
      </c>
    </row>
    <row r="1543" spans="1:24" ht="18.75" customHeight="1">
      <c r="A1543" s="175">
        <v>43152</v>
      </c>
      <c r="B1543" s="50">
        <v>155.53200000000001</v>
      </c>
      <c r="C1543" s="50">
        <v>225.00720000000001</v>
      </c>
      <c r="D1543" s="50"/>
      <c r="E1543" s="50">
        <v>20.02</v>
      </c>
      <c r="F1543" s="51">
        <v>1.6389999999999998E-2</v>
      </c>
      <c r="G1543" s="51">
        <v>2.2661000000000001E-2</v>
      </c>
      <c r="H1543" s="51">
        <v>2.4358000000000001E-2</v>
      </c>
      <c r="I1543" s="51">
        <v>2.6858E-2</v>
      </c>
      <c r="J1543" s="51">
        <v>2.9499999999999998E-2</v>
      </c>
      <c r="K1543" s="51">
        <v>2.8672E-2</v>
      </c>
      <c r="L1543" s="51">
        <v>3.2204000000000003E-2</v>
      </c>
      <c r="M1543" s="51">
        <v>2.4358000000000001E-2</v>
      </c>
      <c r="N1543" s="51">
        <v>3.6159999999999998E-2</v>
      </c>
      <c r="O1543" s="52">
        <v>124.0136</v>
      </c>
      <c r="P1543" s="50">
        <v>1520</v>
      </c>
      <c r="Q1543" s="52">
        <v>2923.2200000000003</v>
      </c>
      <c r="R1543" s="50">
        <v>5464.2</v>
      </c>
      <c r="S1543" s="30">
        <v>89.1</v>
      </c>
      <c r="T1543" s="50">
        <v>6.3414999999999999</v>
      </c>
      <c r="U1543" s="50">
        <v>6.3053999999999997</v>
      </c>
      <c r="V1543" s="50" t="s">
        <v>379</v>
      </c>
      <c r="W1543" s="22" t="s">
        <v>379</v>
      </c>
      <c r="X1543" s="22" t="s">
        <v>379</v>
      </c>
    </row>
    <row r="1544" spans="1:24" ht="18.75" customHeight="1">
      <c r="A1544" s="175">
        <v>43151</v>
      </c>
      <c r="B1544" s="50">
        <v>155.7706</v>
      </c>
      <c r="C1544" s="50">
        <v>224.9111</v>
      </c>
      <c r="D1544" s="50"/>
      <c r="E1544" s="50">
        <v>20.6</v>
      </c>
      <c r="F1544" s="51">
        <v>1.5952000000000001E-2</v>
      </c>
      <c r="G1544" s="51">
        <v>2.2186999999999998E-2</v>
      </c>
      <c r="H1544" s="51">
        <v>2.4055E-2</v>
      </c>
      <c r="I1544" s="51">
        <v>2.6446000000000001E-2</v>
      </c>
      <c r="J1544" s="51">
        <v>2.8896000000000002E-2</v>
      </c>
      <c r="K1544" s="51">
        <v>2.8139999999999998E-2</v>
      </c>
      <c r="L1544" s="51">
        <v>3.1530000000000002E-2</v>
      </c>
      <c r="M1544" s="51">
        <v>2.4055E-2</v>
      </c>
      <c r="N1544" s="51">
        <v>3.6159999999999998E-2</v>
      </c>
      <c r="O1544" s="52">
        <v>123.9764</v>
      </c>
      <c r="P1544" s="50">
        <v>1520</v>
      </c>
      <c r="Q1544" s="52">
        <v>2923.2200000000003</v>
      </c>
      <c r="R1544" s="50">
        <v>5464.2</v>
      </c>
      <c r="S1544" s="30">
        <v>89.1</v>
      </c>
      <c r="T1544" s="50">
        <v>6.3414999999999999</v>
      </c>
      <c r="U1544" s="50">
        <v>6.2987000000000002</v>
      </c>
      <c r="V1544" s="50" t="s">
        <v>379</v>
      </c>
      <c r="W1544" s="22" t="s">
        <v>379</v>
      </c>
      <c r="X1544" s="22" t="s">
        <v>379</v>
      </c>
    </row>
    <row r="1545" spans="1:24" ht="18.75" customHeight="1">
      <c r="A1545" s="175">
        <v>43150</v>
      </c>
      <c r="B1545" s="50">
        <v>155.80629999999999</v>
      </c>
      <c r="C1545" s="50">
        <v>224.61349999999999</v>
      </c>
      <c r="D1545" s="50"/>
      <c r="E1545" s="50">
        <v>19.46</v>
      </c>
      <c r="F1545" s="51">
        <v>1.5900999999999998E-2</v>
      </c>
      <c r="G1545" s="51">
        <v>2.1895000000000001E-2</v>
      </c>
      <c r="H1545" s="51">
        <v>2.3834999999999999E-2</v>
      </c>
      <c r="I1545" s="51">
        <v>2.6290999999999998E-2</v>
      </c>
      <c r="J1545" s="51">
        <v>2.8749E-2</v>
      </c>
      <c r="K1545" s="51">
        <v>2.8039000000000001E-2</v>
      </c>
      <c r="L1545" s="51">
        <v>3.1315999999999997E-2</v>
      </c>
      <c r="M1545" s="51">
        <v>2.3834999999999999E-2</v>
      </c>
      <c r="N1545" s="51">
        <v>3.6159999999999998E-2</v>
      </c>
      <c r="O1545" s="52">
        <v>123.964</v>
      </c>
      <c r="P1545" s="50">
        <v>1520</v>
      </c>
      <c r="Q1545" s="52">
        <v>2923.2200000000003</v>
      </c>
      <c r="R1545" s="50">
        <v>5464.2</v>
      </c>
      <c r="S1545" s="30">
        <v>88.593000000000004</v>
      </c>
      <c r="T1545" s="50">
        <v>6.3414999999999999</v>
      </c>
      <c r="U1545" s="50">
        <v>6.2823000000000002</v>
      </c>
      <c r="V1545" s="50" t="s">
        <v>379</v>
      </c>
      <c r="W1545" s="22" t="s">
        <v>379</v>
      </c>
      <c r="X1545" s="22" t="s">
        <v>379</v>
      </c>
    </row>
    <row r="1546" spans="1:24" ht="18.75" customHeight="1">
      <c r="A1546" s="175">
        <v>43147</v>
      </c>
      <c r="B1546" s="50">
        <v>155.80629999999999</v>
      </c>
      <c r="C1546" s="50">
        <v>224.61349999999999</v>
      </c>
      <c r="D1546" s="50"/>
      <c r="E1546" s="50">
        <v>19.46</v>
      </c>
      <c r="F1546" s="51">
        <v>1.5900999999999998E-2</v>
      </c>
      <c r="G1546" s="51">
        <v>2.1895000000000001E-2</v>
      </c>
      <c r="H1546" s="51">
        <v>2.3834999999999999E-2</v>
      </c>
      <c r="I1546" s="51">
        <v>2.6290999999999998E-2</v>
      </c>
      <c r="J1546" s="51">
        <v>2.8749E-2</v>
      </c>
      <c r="K1546" s="51">
        <v>2.8039000000000001E-2</v>
      </c>
      <c r="L1546" s="51">
        <v>3.1315999999999997E-2</v>
      </c>
      <c r="M1546" s="51">
        <v>2.3834999999999999E-2</v>
      </c>
      <c r="N1546" s="51">
        <v>3.6159999999999998E-2</v>
      </c>
      <c r="O1546" s="52">
        <v>123.9515</v>
      </c>
      <c r="P1546" s="50">
        <v>1520</v>
      </c>
      <c r="Q1546" s="52">
        <v>2923.2200000000003</v>
      </c>
      <c r="R1546" s="50">
        <v>5464.2</v>
      </c>
      <c r="S1546" s="30">
        <v>89.120999999999995</v>
      </c>
      <c r="T1546" s="50">
        <v>6.3414999999999999</v>
      </c>
      <c r="U1546" s="50">
        <v>6.3125999999999998</v>
      </c>
      <c r="V1546" s="50" t="s">
        <v>379</v>
      </c>
      <c r="W1546" s="22" t="s">
        <v>379</v>
      </c>
      <c r="X1546" s="22" t="s">
        <v>379</v>
      </c>
    </row>
    <row r="1547" spans="1:24" ht="18.75" customHeight="1">
      <c r="A1547" s="175">
        <v>43146</v>
      </c>
      <c r="B1547" s="50">
        <v>155.74469999999999</v>
      </c>
      <c r="C1547" s="50">
        <v>224.56720000000001</v>
      </c>
      <c r="D1547" s="50"/>
      <c r="E1547" s="50">
        <v>19.13</v>
      </c>
      <c r="F1547" s="51">
        <v>1.5879000000000001E-2</v>
      </c>
      <c r="G1547" s="51">
        <v>2.1843999999999999E-2</v>
      </c>
      <c r="H1547" s="51">
        <v>2.4076E-2</v>
      </c>
      <c r="I1547" s="51">
        <v>2.6508E-2</v>
      </c>
      <c r="J1547" s="51">
        <v>2.9094999999999999E-2</v>
      </c>
      <c r="K1547" s="51">
        <v>2.8361999999999998E-2</v>
      </c>
      <c r="L1547" s="51">
        <v>3.1636999999999998E-2</v>
      </c>
      <c r="M1547" s="51">
        <v>2.4076E-2</v>
      </c>
      <c r="N1547" s="51">
        <v>3.6159999999999998E-2</v>
      </c>
      <c r="O1547" s="52">
        <v>123.9375</v>
      </c>
      <c r="P1547" s="50">
        <v>1520</v>
      </c>
      <c r="Q1547" s="52">
        <v>2923.2200000000003</v>
      </c>
      <c r="R1547" s="50">
        <v>5464.2</v>
      </c>
      <c r="S1547" s="30">
        <v>89.703000000000003</v>
      </c>
      <c r="T1547" s="50">
        <v>6.3410000000000002</v>
      </c>
      <c r="U1547" s="50">
        <v>6.3338000000000001</v>
      </c>
      <c r="V1547" s="50" t="s">
        <v>379</v>
      </c>
      <c r="W1547" s="22" t="s">
        <v>379</v>
      </c>
      <c r="X1547" s="22" t="s">
        <v>379</v>
      </c>
    </row>
    <row r="1548" spans="1:24" ht="18.75" customHeight="1">
      <c r="A1548" s="175">
        <v>43145</v>
      </c>
      <c r="B1548" s="50">
        <v>155.5883</v>
      </c>
      <c r="C1548" s="50">
        <v>224.53479999999999</v>
      </c>
      <c r="D1548" s="50"/>
      <c r="E1548" s="50">
        <v>19.260000000000002</v>
      </c>
      <c r="F1548" s="51">
        <v>1.5726E-2</v>
      </c>
      <c r="G1548" s="51">
        <v>2.1635999999999999E-2</v>
      </c>
      <c r="H1548" s="51">
        <v>2.3938999999999998E-2</v>
      </c>
      <c r="I1548" s="51">
        <v>2.6318999999999999E-2</v>
      </c>
      <c r="J1548" s="51">
        <v>2.9021999999999999E-2</v>
      </c>
      <c r="K1548" s="51">
        <v>2.826E-2</v>
      </c>
      <c r="L1548" s="51">
        <v>3.1620000000000002E-2</v>
      </c>
      <c r="M1548" s="51">
        <v>2.3938999999999998E-2</v>
      </c>
      <c r="N1548" s="51">
        <v>3.6159999999999998E-2</v>
      </c>
      <c r="O1548" s="52">
        <v>123.9281</v>
      </c>
      <c r="P1548" s="50">
        <v>1520</v>
      </c>
      <c r="Q1548" s="52">
        <v>2923.2200000000003</v>
      </c>
      <c r="R1548" s="50">
        <v>5464.2</v>
      </c>
      <c r="S1548" s="30">
        <v>90.207999999999998</v>
      </c>
      <c r="T1548" s="50">
        <v>6.3274999999999997</v>
      </c>
      <c r="U1548" s="50">
        <v>6.3236999999999997</v>
      </c>
      <c r="V1548" s="50" t="s">
        <v>379</v>
      </c>
      <c r="W1548" s="22" t="s">
        <v>379</v>
      </c>
      <c r="X1548" s="22" t="s">
        <v>379</v>
      </c>
    </row>
    <row r="1549" spans="1:24" ht="18.75" customHeight="1">
      <c r="A1549" s="175">
        <v>43144</v>
      </c>
      <c r="B1549" s="50">
        <v>156.01759999999999</v>
      </c>
      <c r="C1549" s="50">
        <v>224.54429999999999</v>
      </c>
      <c r="D1549" s="50"/>
      <c r="E1549" s="50">
        <v>24.97</v>
      </c>
      <c r="F1549" s="51">
        <v>1.5828999999999999E-2</v>
      </c>
      <c r="G1549" s="51">
        <v>2.104E-2</v>
      </c>
      <c r="H1549" s="51">
        <v>2.3068999999999999E-2</v>
      </c>
      <c r="I1549" s="51">
        <v>2.5418E-2</v>
      </c>
      <c r="J1549" s="51">
        <v>2.8294E-2</v>
      </c>
      <c r="K1549" s="51">
        <v>2.7404999999999999E-2</v>
      </c>
      <c r="L1549" s="51">
        <v>3.1111E-2</v>
      </c>
      <c r="M1549" s="51">
        <v>2.3068999999999999E-2</v>
      </c>
      <c r="N1549" s="51">
        <v>3.6159999999999998E-2</v>
      </c>
      <c r="O1549" s="52">
        <v>123.8986</v>
      </c>
      <c r="P1549" s="50">
        <v>1520</v>
      </c>
      <c r="Q1549" s="52">
        <v>2923.2200000000003</v>
      </c>
      <c r="R1549" s="50">
        <v>5464.2</v>
      </c>
      <c r="S1549" s="30">
        <v>90.441999999999993</v>
      </c>
      <c r="T1549" s="50">
        <v>6.3032000000000004</v>
      </c>
      <c r="U1549" s="50">
        <v>6.3114999999999997</v>
      </c>
      <c r="V1549" s="50" t="s">
        <v>379</v>
      </c>
      <c r="W1549" s="22" t="s">
        <v>379</v>
      </c>
      <c r="X1549" s="22" t="s">
        <v>379</v>
      </c>
    </row>
    <row r="1550" spans="1:24" ht="18.75" customHeight="1">
      <c r="A1550" s="175">
        <v>43143</v>
      </c>
      <c r="B1550" s="50">
        <v>156.03620000000001</v>
      </c>
      <c r="C1550" s="50">
        <v>224.42599999999999</v>
      </c>
      <c r="D1550" s="50"/>
      <c r="E1550" s="50">
        <v>25.61</v>
      </c>
      <c r="F1550" s="51">
        <v>1.5696999999999999E-2</v>
      </c>
      <c r="G1550" s="51">
        <v>2.0753000000000001E-2</v>
      </c>
      <c r="H1550" s="51">
        <v>2.3042E-2</v>
      </c>
      <c r="I1550" s="51">
        <v>2.5586999999999999E-2</v>
      </c>
      <c r="J1550" s="51">
        <v>2.8584999999999999E-2</v>
      </c>
      <c r="K1550" s="51">
        <v>2.7654999999999999E-2</v>
      </c>
      <c r="L1550" s="51">
        <v>3.1439000000000002E-2</v>
      </c>
      <c r="M1550" s="51">
        <v>2.3042E-2</v>
      </c>
      <c r="N1550" s="51">
        <v>3.6200000000000003E-2</v>
      </c>
      <c r="O1550" s="52">
        <v>123.90009999999999</v>
      </c>
      <c r="P1550" s="50">
        <v>1520</v>
      </c>
      <c r="Q1550" s="52">
        <v>2923.2200000000003</v>
      </c>
      <c r="R1550" s="50">
        <v>5464.2</v>
      </c>
      <c r="S1550" s="30">
        <v>90.228999999999999</v>
      </c>
      <c r="T1550" s="50">
        <v>6.3297999999999996</v>
      </c>
      <c r="U1550" s="50">
        <v>6.3646000000000003</v>
      </c>
      <c r="V1550" s="50" t="s">
        <v>379</v>
      </c>
      <c r="W1550" s="22" t="s">
        <v>379</v>
      </c>
      <c r="X1550" s="22" t="s">
        <v>379</v>
      </c>
    </row>
    <row r="1551" spans="1:24" ht="18.75" customHeight="1">
      <c r="A1551" s="175">
        <v>43140</v>
      </c>
      <c r="B1551" s="50">
        <v>156.20910000000001</v>
      </c>
      <c r="C1551" s="50">
        <v>224.608</v>
      </c>
      <c r="D1551" s="50"/>
      <c r="E1551" s="50">
        <v>29.06</v>
      </c>
      <c r="F1551" s="51">
        <v>1.5545E-2</v>
      </c>
      <c r="G1551" s="51">
        <v>2.0732E-2</v>
      </c>
      <c r="H1551" s="51">
        <v>2.2879E-2</v>
      </c>
      <c r="I1551" s="51">
        <v>2.5433000000000001E-2</v>
      </c>
      <c r="J1551" s="51">
        <v>2.8511999999999999E-2</v>
      </c>
      <c r="K1551" s="51">
        <v>2.7479E-2</v>
      </c>
      <c r="L1551" s="51">
        <v>3.1595999999999999E-2</v>
      </c>
      <c r="M1551" s="51">
        <v>2.2879E-2</v>
      </c>
      <c r="N1551" s="51">
        <v>3.6290000000000003E-2</v>
      </c>
      <c r="O1551" s="52">
        <v>123.8884</v>
      </c>
      <c r="P1551" s="50">
        <v>1520</v>
      </c>
      <c r="Q1551" s="52">
        <v>2923.2200000000003</v>
      </c>
      <c r="R1551" s="50">
        <v>5464.2</v>
      </c>
      <c r="S1551" s="30">
        <v>90.254999999999995</v>
      </c>
      <c r="T1551" s="50">
        <v>6.2778</v>
      </c>
      <c r="U1551" s="50">
        <v>6.3197999999999999</v>
      </c>
      <c r="V1551" s="50" t="s">
        <v>379</v>
      </c>
      <c r="W1551" s="22" t="s">
        <v>379</v>
      </c>
      <c r="X1551" s="22" t="s">
        <v>379</v>
      </c>
    </row>
    <row r="1552" spans="1:24" ht="18.75" customHeight="1">
      <c r="A1552" s="175">
        <v>43139</v>
      </c>
      <c r="B1552" s="50">
        <v>156.06139999999999</v>
      </c>
      <c r="C1552" s="50">
        <v>225.3322</v>
      </c>
      <c r="D1552" s="50"/>
      <c r="E1552" s="50">
        <v>33.46</v>
      </c>
      <c r="F1552" s="51">
        <v>1.5393E-2</v>
      </c>
      <c r="G1552" s="51">
        <v>2.1034000000000001E-2</v>
      </c>
      <c r="H1552" s="51">
        <v>2.2988000000000001E-2</v>
      </c>
      <c r="I1552" s="51">
        <v>2.538E-2</v>
      </c>
      <c r="J1552" s="51">
        <v>2.8240000000000001E-2</v>
      </c>
      <c r="K1552" s="51">
        <v>2.7300999999999999E-2</v>
      </c>
      <c r="L1552" s="51">
        <v>3.1293000000000001E-2</v>
      </c>
      <c r="M1552" s="51">
        <v>2.2988000000000001E-2</v>
      </c>
      <c r="N1552" s="51">
        <v>3.6290000000000003E-2</v>
      </c>
      <c r="O1552" s="52">
        <v>123.8793</v>
      </c>
      <c r="P1552" s="50">
        <v>1520</v>
      </c>
      <c r="Q1552" s="52">
        <v>2923.2200000000003</v>
      </c>
      <c r="R1552" s="50">
        <v>5464.2</v>
      </c>
      <c r="S1552" s="30">
        <v>89.584999999999994</v>
      </c>
      <c r="T1552" s="50">
        <v>6.2907000000000002</v>
      </c>
      <c r="U1552" s="50">
        <v>6.2819000000000003</v>
      </c>
      <c r="V1552" s="50" t="s">
        <v>379</v>
      </c>
      <c r="W1552" s="22" t="s">
        <v>379</v>
      </c>
      <c r="X1552" s="22" t="s">
        <v>379</v>
      </c>
    </row>
    <row r="1553" spans="1:24" ht="18.75" customHeight="1">
      <c r="A1553" s="175">
        <v>43138</v>
      </c>
      <c r="B1553" s="50">
        <v>156.14019999999999</v>
      </c>
      <c r="C1553" s="50">
        <v>225.4391</v>
      </c>
      <c r="D1553" s="50"/>
      <c r="E1553" s="50">
        <v>27.73</v>
      </c>
      <c r="F1553" s="51">
        <v>1.5419E-2</v>
      </c>
      <c r="G1553" s="51">
        <v>2.1235E-2</v>
      </c>
      <c r="H1553" s="51">
        <v>2.3205E-2</v>
      </c>
      <c r="I1553" s="51">
        <v>2.5565000000000001E-2</v>
      </c>
      <c r="J1553" s="51">
        <v>2.8358999999999999E-2</v>
      </c>
      <c r="K1553" s="51">
        <v>2.7351E-2</v>
      </c>
      <c r="L1553" s="51">
        <v>3.1139E-2</v>
      </c>
      <c r="M1553" s="51">
        <v>2.3205E-2</v>
      </c>
      <c r="N1553" s="51">
        <v>3.6700000000000003E-2</v>
      </c>
      <c r="O1553" s="52">
        <v>123.8509</v>
      </c>
      <c r="P1553" s="50">
        <v>1520</v>
      </c>
      <c r="Q1553" s="52">
        <v>2923.2200000000003</v>
      </c>
      <c r="R1553" s="50">
        <v>5464.2</v>
      </c>
      <c r="S1553" s="30">
        <v>89.554000000000002</v>
      </c>
      <c r="T1553" s="50">
        <v>6.2926000000000002</v>
      </c>
      <c r="U1553" s="50">
        <v>6.3117999999999999</v>
      </c>
      <c r="V1553" s="50" t="s">
        <v>379</v>
      </c>
      <c r="W1553" s="22" t="s">
        <v>379</v>
      </c>
      <c r="X1553" s="22" t="s">
        <v>379</v>
      </c>
    </row>
    <row r="1554" spans="1:24" ht="18.75" customHeight="1">
      <c r="A1554" s="175">
        <v>43137</v>
      </c>
      <c r="B1554" s="50">
        <v>156.52670000000001</v>
      </c>
      <c r="C1554" s="50">
        <v>225.20189999999999</v>
      </c>
      <c r="D1554" s="50"/>
      <c r="E1554" s="50">
        <v>29.98</v>
      </c>
      <c r="F1554" s="51">
        <v>1.5165E-2</v>
      </c>
      <c r="G1554" s="51">
        <v>2.1051E-2</v>
      </c>
      <c r="H1554" s="51">
        <v>2.2846999999999999E-2</v>
      </c>
      <c r="I1554" s="51">
        <v>2.5395999999999998E-2</v>
      </c>
      <c r="J1554" s="51">
        <v>2.8015999999999999E-2</v>
      </c>
      <c r="K1554" s="51">
        <v>2.7101E-2</v>
      </c>
      <c r="L1554" s="51">
        <v>3.0658999999999999E-2</v>
      </c>
      <c r="M1554" s="51">
        <v>2.2846999999999999E-2</v>
      </c>
      <c r="N1554" s="51">
        <v>3.6790000000000003E-2</v>
      </c>
      <c r="O1554" s="52">
        <v>123.8266</v>
      </c>
      <c r="P1554" s="50">
        <v>1520</v>
      </c>
      <c r="Q1554" s="52">
        <v>2923.2200000000003</v>
      </c>
      <c r="R1554" s="50">
        <v>5464.2</v>
      </c>
      <c r="S1554" s="30">
        <v>89.194999999999993</v>
      </c>
      <c r="T1554" s="50">
        <v>6.3014000000000001</v>
      </c>
      <c r="U1554" s="50">
        <v>6.3131000000000004</v>
      </c>
      <c r="V1554" s="50" t="s">
        <v>379</v>
      </c>
      <c r="W1554" s="22" t="s">
        <v>379</v>
      </c>
      <c r="X1554" s="22" t="s">
        <v>379</v>
      </c>
    </row>
    <row r="1555" spans="1:24" ht="18.75" customHeight="1">
      <c r="A1555" s="175">
        <v>43136</v>
      </c>
      <c r="B1555" s="50">
        <v>156.50219999999999</v>
      </c>
      <c r="C1555" s="50">
        <v>225.51179999999999</v>
      </c>
      <c r="D1555" s="50"/>
      <c r="E1555" s="50">
        <v>37.32</v>
      </c>
      <c r="F1555" s="51">
        <v>1.4803999999999999E-2</v>
      </c>
      <c r="G1555" s="51">
        <v>2.0240999999999999E-2</v>
      </c>
      <c r="H1555" s="51">
        <v>2.1819000000000002E-2</v>
      </c>
      <c r="I1555" s="51">
        <v>2.4368999999999998E-2</v>
      </c>
      <c r="J1555" s="51">
        <v>2.7056E-2</v>
      </c>
      <c r="K1555" s="51">
        <v>2.6131999999999999E-2</v>
      </c>
      <c r="L1555" s="51">
        <v>3.006E-2</v>
      </c>
      <c r="M1555" s="51">
        <v>2.1819000000000002E-2</v>
      </c>
      <c r="N1555" s="51">
        <v>3.635E-2</v>
      </c>
      <c r="O1555" s="52">
        <v>123.81399999999999</v>
      </c>
      <c r="P1555" s="50">
        <v>1520</v>
      </c>
      <c r="Q1555" s="52">
        <v>2923.2200000000003</v>
      </c>
      <c r="R1555" s="50">
        <v>5464.2</v>
      </c>
      <c r="S1555" s="30">
        <v>88.671000000000006</v>
      </c>
      <c r="T1555" s="50">
        <v>6.2994000000000003</v>
      </c>
      <c r="U1555" s="50">
        <v>6.2912999999999997</v>
      </c>
      <c r="V1555" s="50" t="s">
        <v>379</v>
      </c>
      <c r="W1555" s="22" t="s">
        <v>379</v>
      </c>
      <c r="X1555" s="22" t="s">
        <v>379</v>
      </c>
    </row>
    <row r="1556" spans="1:24" ht="18.75" customHeight="1">
      <c r="A1556" s="175">
        <v>43133</v>
      </c>
      <c r="B1556" s="50">
        <v>156.13409999999999</v>
      </c>
      <c r="C1556" s="50">
        <v>226.01580000000001</v>
      </c>
      <c r="D1556" s="50"/>
      <c r="E1556" s="50">
        <v>17.309999999999999</v>
      </c>
      <c r="F1556" s="51">
        <v>1.4728E-2</v>
      </c>
      <c r="G1556" s="51">
        <v>2.1413000000000001E-2</v>
      </c>
      <c r="H1556" s="51">
        <v>2.3230000000000001E-2</v>
      </c>
      <c r="I1556" s="51">
        <v>2.5883E-2</v>
      </c>
      <c r="J1556" s="51">
        <v>2.8410999999999999E-2</v>
      </c>
      <c r="K1556" s="51">
        <v>2.7647999999999999E-2</v>
      </c>
      <c r="L1556" s="51">
        <v>3.0868E-2</v>
      </c>
      <c r="M1556" s="51">
        <v>2.3230000000000001E-2</v>
      </c>
      <c r="N1556" s="51">
        <v>3.7089999999999998E-2</v>
      </c>
      <c r="O1556" s="52">
        <v>123.7684</v>
      </c>
      <c r="P1556" s="50">
        <v>1520</v>
      </c>
      <c r="Q1556" s="52">
        <v>2923.2200000000003</v>
      </c>
      <c r="R1556" s="50">
        <v>5464.2</v>
      </c>
      <c r="S1556" s="30">
        <v>89.132999999999996</v>
      </c>
      <c r="T1556" s="50">
        <v>6.2888000000000002</v>
      </c>
      <c r="U1556" s="50">
        <v>6.2984999999999998</v>
      </c>
      <c r="V1556" s="50" t="s">
        <v>379</v>
      </c>
      <c r="W1556" s="22" t="s">
        <v>379</v>
      </c>
      <c r="X1556" s="22" t="s">
        <v>379</v>
      </c>
    </row>
    <row r="1557" spans="1:24" ht="18.75" customHeight="1">
      <c r="A1557" s="175">
        <v>43132</v>
      </c>
      <c r="B1557" s="50">
        <v>156.50069999999999</v>
      </c>
      <c r="C1557" s="50">
        <v>226.11539999999999</v>
      </c>
      <c r="D1557" s="50"/>
      <c r="E1557" s="50">
        <v>13.47</v>
      </c>
      <c r="F1557" s="51">
        <v>1.478E-2</v>
      </c>
      <c r="G1557" s="51">
        <v>2.1609E-2</v>
      </c>
      <c r="H1557" s="51">
        <v>2.3222E-2</v>
      </c>
      <c r="I1557" s="51">
        <v>2.5711999999999999E-2</v>
      </c>
      <c r="J1557" s="51">
        <v>2.7896000000000001E-2</v>
      </c>
      <c r="K1557" s="51">
        <v>2.7245999999999999E-2</v>
      </c>
      <c r="L1557" s="51">
        <v>3.0241000000000001E-2</v>
      </c>
      <c r="M1557" s="51">
        <v>2.3222E-2</v>
      </c>
      <c r="N1557" s="51">
        <v>3.6740000000000002E-2</v>
      </c>
      <c r="O1557" s="52">
        <v>123.74939999999999</v>
      </c>
      <c r="P1557" s="50">
        <v>1520</v>
      </c>
      <c r="Q1557" s="52">
        <v>2913.65</v>
      </c>
      <c r="R1557" s="50">
        <v>5591.4</v>
      </c>
      <c r="S1557" s="30">
        <v>89.16</v>
      </c>
      <c r="T1557" s="50">
        <v>6.3239000000000001</v>
      </c>
      <c r="U1557" s="50">
        <v>6.3281000000000001</v>
      </c>
      <c r="V1557" s="50" t="s">
        <v>379</v>
      </c>
      <c r="W1557" s="22" t="s">
        <v>379</v>
      </c>
      <c r="X1557" s="22" t="s">
        <v>379</v>
      </c>
    </row>
    <row r="1558" spans="1:24" ht="18.75" customHeight="1">
      <c r="A1558" s="175">
        <v>43131</v>
      </c>
      <c r="B1558" s="50">
        <v>156.7527</v>
      </c>
      <c r="C1558" s="50">
        <v>226.1037</v>
      </c>
      <c r="D1558" s="50"/>
      <c r="E1558" s="50">
        <v>13.54</v>
      </c>
      <c r="F1558" s="51">
        <v>1.4551E-2</v>
      </c>
      <c r="G1558" s="51">
        <v>2.1406000000000001E-2</v>
      </c>
      <c r="H1558" s="51">
        <v>2.2832000000000002E-2</v>
      </c>
      <c r="I1558" s="51">
        <v>2.5139000000000002E-2</v>
      </c>
      <c r="J1558" s="51">
        <v>2.7050000000000001E-2</v>
      </c>
      <c r="K1558" s="51">
        <v>2.6477000000000001E-2</v>
      </c>
      <c r="L1558" s="51">
        <v>2.9347999999999999E-2</v>
      </c>
      <c r="M1558" s="51">
        <v>2.2832000000000002E-2</v>
      </c>
      <c r="N1558" s="51">
        <v>3.6299999999999999E-2</v>
      </c>
      <c r="O1558" s="52">
        <v>123.7139</v>
      </c>
      <c r="P1558" s="50">
        <v>1520</v>
      </c>
      <c r="Q1558" s="52">
        <v>2913.65</v>
      </c>
      <c r="R1558" s="50">
        <v>5591.4</v>
      </c>
      <c r="S1558" s="30">
        <v>89.308000000000007</v>
      </c>
      <c r="T1558" s="50">
        <v>6.3404999999999996</v>
      </c>
      <c r="U1558" s="50">
        <v>6.3380999999999998</v>
      </c>
      <c r="V1558" s="50" t="s">
        <v>379</v>
      </c>
      <c r="W1558" s="22" t="s">
        <v>379</v>
      </c>
      <c r="X1558" s="22" t="s">
        <v>379</v>
      </c>
    </row>
    <row r="1559" spans="1:24" ht="18.75" customHeight="1">
      <c r="A1559" s="175">
        <v>43130</v>
      </c>
      <c r="B1559" s="50">
        <v>156.7398</v>
      </c>
      <c r="C1559" s="50">
        <v>226.07380000000001</v>
      </c>
      <c r="D1559" s="50"/>
      <c r="E1559" s="50">
        <v>14.79</v>
      </c>
      <c r="F1559" s="51">
        <v>1.4423999999999999E-2</v>
      </c>
      <c r="G1559" s="51">
        <v>2.1243000000000001E-2</v>
      </c>
      <c r="H1559" s="51">
        <v>2.2608E-2</v>
      </c>
      <c r="I1559" s="51">
        <v>2.5054E-2</v>
      </c>
      <c r="J1559" s="51">
        <v>2.7199000000000001E-2</v>
      </c>
      <c r="K1559" s="51">
        <v>2.6501E-2</v>
      </c>
      <c r="L1559" s="51">
        <v>2.9706E-2</v>
      </c>
      <c r="M1559" s="51">
        <v>2.2608E-2</v>
      </c>
      <c r="N1559" s="51">
        <v>3.637E-2</v>
      </c>
      <c r="O1559" s="52">
        <v>123.711</v>
      </c>
      <c r="P1559" s="50">
        <v>1520</v>
      </c>
      <c r="Q1559" s="52">
        <v>2913.65</v>
      </c>
      <c r="R1559" s="50">
        <v>5591.4</v>
      </c>
      <c r="S1559" s="30">
        <v>89.066999999999993</v>
      </c>
      <c r="T1559" s="50">
        <v>6.3282999999999996</v>
      </c>
      <c r="U1559" s="50">
        <v>6.3262999999999998</v>
      </c>
      <c r="V1559" s="50" t="s">
        <v>379</v>
      </c>
      <c r="W1559" s="22" t="s">
        <v>379</v>
      </c>
      <c r="X1559" s="22" t="s">
        <v>379</v>
      </c>
    </row>
    <row r="1560" spans="1:24" ht="18.75" customHeight="1">
      <c r="A1560" s="175">
        <v>43129</v>
      </c>
      <c r="B1560" s="50">
        <v>156.93719999999999</v>
      </c>
      <c r="C1560" s="50">
        <v>226.35210000000001</v>
      </c>
      <c r="D1560" s="50"/>
      <c r="E1560" s="50">
        <v>13.84</v>
      </c>
      <c r="F1560" s="51">
        <v>1.4038E-2</v>
      </c>
      <c r="G1560" s="51">
        <v>2.1163000000000001E-2</v>
      </c>
      <c r="H1560" s="51">
        <v>2.2523000000000001E-2</v>
      </c>
      <c r="I1560" s="51">
        <v>2.4903000000000002E-2</v>
      </c>
      <c r="J1560" s="51">
        <v>2.6936000000000002E-2</v>
      </c>
      <c r="K1560" s="51">
        <v>2.6254E-2</v>
      </c>
      <c r="L1560" s="51">
        <v>2.9420999999999999E-2</v>
      </c>
      <c r="M1560" s="51">
        <v>2.2523000000000001E-2</v>
      </c>
      <c r="N1560" s="51">
        <v>3.6549999999999999E-2</v>
      </c>
      <c r="O1560" s="52">
        <v>123.6853</v>
      </c>
      <c r="P1560" s="50">
        <v>1520</v>
      </c>
      <c r="Q1560" s="52">
        <v>2913.65</v>
      </c>
      <c r="R1560" s="50">
        <v>5591.4</v>
      </c>
      <c r="S1560" s="30">
        <v>89.391000000000005</v>
      </c>
      <c r="T1560" s="50">
        <v>6.3263999999999996</v>
      </c>
      <c r="U1560" s="50">
        <v>6.3295000000000003</v>
      </c>
      <c r="V1560" s="50" t="s">
        <v>379</v>
      </c>
      <c r="W1560" s="22" t="s">
        <v>379</v>
      </c>
      <c r="X1560" s="22" t="s">
        <v>379</v>
      </c>
    </row>
    <row r="1561" spans="1:24" ht="18.75" customHeight="1">
      <c r="A1561" s="175">
        <v>43126</v>
      </c>
      <c r="B1561" s="50">
        <v>157.072</v>
      </c>
      <c r="C1561" s="50">
        <v>226.47110000000001</v>
      </c>
      <c r="D1561" s="50"/>
      <c r="E1561" s="50">
        <v>11.08</v>
      </c>
      <c r="F1561" s="51">
        <v>1.4115000000000001E-2</v>
      </c>
      <c r="G1561" s="51">
        <v>2.1163000000000001E-2</v>
      </c>
      <c r="H1561" s="51">
        <v>2.2411E-2</v>
      </c>
      <c r="I1561" s="51">
        <v>2.4702000000000002E-2</v>
      </c>
      <c r="J1561" s="51">
        <v>2.6599000000000001E-2</v>
      </c>
      <c r="K1561" s="51">
        <v>2.5957999999999998E-2</v>
      </c>
      <c r="L1561" s="51">
        <v>2.9114000000000001E-2</v>
      </c>
      <c r="M1561" s="51">
        <v>2.2411E-2</v>
      </c>
      <c r="N1561" s="51">
        <v>3.6459999999999999E-2</v>
      </c>
      <c r="O1561" s="52">
        <v>123.62430000000001</v>
      </c>
      <c r="P1561" s="50">
        <v>1520</v>
      </c>
      <c r="Q1561" s="52">
        <v>2913.65</v>
      </c>
      <c r="R1561" s="50">
        <v>5591.4</v>
      </c>
      <c r="S1561" s="30">
        <v>89.206000000000003</v>
      </c>
      <c r="T1561" s="50">
        <v>6.3574999999999999</v>
      </c>
      <c r="U1561" s="50">
        <v>6.3494999999999999</v>
      </c>
      <c r="V1561" s="50" t="s">
        <v>379</v>
      </c>
      <c r="W1561" s="22" t="s">
        <v>379</v>
      </c>
      <c r="X1561" s="22" t="s">
        <v>379</v>
      </c>
    </row>
    <row r="1562" spans="1:24" ht="18.75" customHeight="1">
      <c r="A1562" s="175">
        <v>43125</v>
      </c>
      <c r="B1562" s="50">
        <v>157.34710000000001</v>
      </c>
      <c r="C1562" s="50">
        <v>226.5198</v>
      </c>
      <c r="D1562" s="50"/>
      <c r="E1562" s="50">
        <v>11.58</v>
      </c>
      <c r="F1562" s="51">
        <v>1.4168E-2</v>
      </c>
      <c r="G1562" s="51">
        <v>2.0841999999999999E-2</v>
      </c>
      <c r="H1562" s="51">
        <v>2.1992999999999999E-2</v>
      </c>
      <c r="I1562" s="51">
        <v>2.4199999999999999E-2</v>
      </c>
      <c r="J1562" s="51">
        <v>2.6169999999999999E-2</v>
      </c>
      <c r="K1562" s="51">
        <v>2.5468000000000001E-2</v>
      </c>
      <c r="L1562" s="51">
        <v>2.8809000000000001E-2</v>
      </c>
      <c r="M1562" s="51">
        <v>2.1992999999999999E-2</v>
      </c>
      <c r="N1562" s="51">
        <v>3.6409999999999998E-2</v>
      </c>
      <c r="O1562" s="52">
        <v>123.6203</v>
      </c>
      <c r="P1562" s="50">
        <v>1520</v>
      </c>
      <c r="Q1562" s="52">
        <v>2913.65</v>
      </c>
      <c r="R1562" s="50">
        <v>5591.4</v>
      </c>
      <c r="S1562" s="30">
        <v>90.123999999999995</v>
      </c>
      <c r="T1562" s="50">
        <v>6.4047000000000001</v>
      </c>
      <c r="U1562" s="50">
        <v>6.3986999999999998</v>
      </c>
      <c r="V1562" s="50" t="s">
        <v>379</v>
      </c>
      <c r="W1562" s="22" t="s">
        <v>379</v>
      </c>
      <c r="X1562" s="22" t="s">
        <v>379</v>
      </c>
    </row>
    <row r="1563" spans="1:24" ht="18.75" customHeight="1">
      <c r="A1563" s="175">
        <v>43124</v>
      </c>
      <c r="B1563" s="50">
        <v>157.1764</v>
      </c>
      <c r="C1563" s="50">
        <v>226.6096</v>
      </c>
      <c r="D1563" s="50"/>
      <c r="E1563" s="50">
        <v>11.47</v>
      </c>
      <c r="F1563" s="51">
        <v>1.4296E-2</v>
      </c>
      <c r="G1563" s="51">
        <v>2.0761999999999999E-2</v>
      </c>
      <c r="H1563" s="51">
        <v>2.1964000000000001E-2</v>
      </c>
      <c r="I1563" s="51">
        <v>2.4343E-2</v>
      </c>
      <c r="J1563" s="51">
        <v>2.6464999999999999E-2</v>
      </c>
      <c r="K1563" s="51">
        <v>2.5717E-2</v>
      </c>
      <c r="L1563" s="51">
        <v>2.9283E-2</v>
      </c>
      <c r="M1563" s="51">
        <v>2.1964000000000001E-2</v>
      </c>
      <c r="N1563" s="51">
        <v>3.6580000000000001E-2</v>
      </c>
      <c r="O1563" s="52">
        <v>123.5878</v>
      </c>
      <c r="P1563" s="50">
        <v>1520</v>
      </c>
      <c r="Q1563" s="52">
        <v>2913.65</v>
      </c>
      <c r="R1563" s="50">
        <v>5591.4</v>
      </c>
      <c r="S1563" s="30">
        <v>90.400999999999996</v>
      </c>
      <c r="T1563" s="50">
        <v>6.4050000000000002</v>
      </c>
      <c r="U1563" s="50">
        <v>6.4028999999999998</v>
      </c>
      <c r="V1563" s="50" t="s">
        <v>379</v>
      </c>
      <c r="W1563" s="22" t="s">
        <v>379</v>
      </c>
      <c r="X1563" s="22" t="s">
        <v>379</v>
      </c>
    </row>
    <row r="1564" spans="1:24" ht="18.75" customHeight="1">
      <c r="A1564" s="175">
        <v>43123</v>
      </c>
      <c r="B1564" s="50">
        <v>157.3734</v>
      </c>
      <c r="C1564" s="50">
        <v>226.6172</v>
      </c>
      <c r="D1564" s="50"/>
      <c r="E1564" s="50">
        <v>11.1</v>
      </c>
      <c r="F1564" s="51">
        <v>1.4348E-2</v>
      </c>
      <c r="G1564" s="51">
        <v>2.0403000000000001E-2</v>
      </c>
      <c r="H1564" s="51">
        <v>2.1743999999999999E-2</v>
      </c>
      <c r="I1564" s="51">
        <v>2.4119999999999999E-2</v>
      </c>
      <c r="J1564" s="51">
        <v>2.6131000000000001E-2</v>
      </c>
      <c r="K1564" s="51">
        <v>2.5391E-2</v>
      </c>
      <c r="L1564" s="51">
        <v>2.8944999999999999E-2</v>
      </c>
      <c r="M1564" s="51">
        <v>2.1743999999999999E-2</v>
      </c>
      <c r="N1564" s="51">
        <v>3.6540000000000003E-2</v>
      </c>
      <c r="O1564" s="52">
        <v>123.5513</v>
      </c>
      <c r="P1564" s="50">
        <v>1520</v>
      </c>
      <c r="Q1564" s="52">
        <v>2913.65</v>
      </c>
      <c r="R1564" s="50">
        <v>5591.4</v>
      </c>
      <c r="S1564" s="30">
        <v>90.572000000000003</v>
      </c>
      <c r="T1564" s="50">
        <v>6.4039999999999999</v>
      </c>
      <c r="U1564" s="50">
        <v>6.4004000000000003</v>
      </c>
      <c r="V1564" s="50" t="s">
        <v>379</v>
      </c>
      <c r="W1564" s="22" t="s">
        <v>379</v>
      </c>
      <c r="X1564" s="22" t="s">
        <v>379</v>
      </c>
    </row>
    <row r="1565" spans="1:24" ht="18.75" customHeight="1">
      <c r="A1565" s="175">
        <v>43122</v>
      </c>
      <c r="B1565" s="50">
        <v>157.11160000000001</v>
      </c>
      <c r="C1565" s="50">
        <v>226.6507</v>
      </c>
      <c r="D1565" s="50"/>
      <c r="E1565" s="50">
        <v>11.03</v>
      </c>
      <c r="F1565" s="51">
        <v>1.4166E-2</v>
      </c>
      <c r="G1565" s="51">
        <v>2.0608000000000001E-2</v>
      </c>
      <c r="H1565" s="51">
        <v>2.1988000000000001E-2</v>
      </c>
      <c r="I1565" s="51">
        <v>2.4476000000000001E-2</v>
      </c>
      <c r="J1565" s="51">
        <v>2.6499999999999999E-2</v>
      </c>
      <c r="K1565" s="51">
        <v>2.579E-2</v>
      </c>
      <c r="L1565" s="51">
        <v>2.913E-2</v>
      </c>
      <c r="M1565" s="51">
        <v>2.1988000000000001E-2</v>
      </c>
      <c r="N1565" s="51">
        <v>3.6639999999999999E-2</v>
      </c>
      <c r="O1565" s="52">
        <v>123.5157</v>
      </c>
      <c r="P1565" s="50">
        <v>1520</v>
      </c>
      <c r="Q1565" s="52">
        <v>2913.65</v>
      </c>
      <c r="R1565" s="50">
        <v>5591.4</v>
      </c>
      <c r="S1565" s="30">
        <v>90.498000000000005</v>
      </c>
      <c r="T1565" s="50">
        <v>6.42</v>
      </c>
      <c r="U1565" s="50">
        <v>6.4215</v>
      </c>
      <c r="V1565" s="50" t="s">
        <v>379</v>
      </c>
      <c r="W1565" s="22" t="s">
        <v>379</v>
      </c>
      <c r="X1565" s="22" t="s">
        <v>379</v>
      </c>
    </row>
    <row r="1566" spans="1:24" ht="18.75" customHeight="1">
      <c r="A1566" s="175">
        <v>43119</v>
      </c>
      <c r="B1566" s="50">
        <v>157.20240000000001</v>
      </c>
      <c r="C1566" s="50">
        <v>226.73949999999999</v>
      </c>
      <c r="D1566" s="50"/>
      <c r="E1566" s="50">
        <v>11.27</v>
      </c>
      <c r="F1566" s="51">
        <v>1.4267999999999999E-2</v>
      </c>
      <c r="G1566" s="51">
        <v>2.0646999999999999E-2</v>
      </c>
      <c r="H1566" s="51">
        <v>2.2013999999999999E-2</v>
      </c>
      <c r="I1566" s="51">
        <v>2.4490999999999999E-2</v>
      </c>
      <c r="J1566" s="51">
        <v>2.6592000000000001E-2</v>
      </c>
      <c r="K1566" s="51">
        <v>2.5839000000000001E-2</v>
      </c>
      <c r="L1566" s="51">
        <v>2.9330999999999999E-2</v>
      </c>
      <c r="M1566" s="51">
        <v>2.2013999999999999E-2</v>
      </c>
      <c r="N1566" s="51">
        <v>3.7109999999999997E-2</v>
      </c>
      <c r="O1566" s="52">
        <v>123.4984</v>
      </c>
      <c r="P1566" s="50">
        <v>1520</v>
      </c>
      <c r="Q1566" s="52">
        <v>2913.65</v>
      </c>
      <c r="R1566" s="50">
        <v>5591.4</v>
      </c>
      <c r="S1566" s="30">
        <v>90.540999999999997</v>
      </c>
      <c r="T1566" s="50">
        <v>6.4343000000000004</v>
      </c>
      <c r="U1566" s="50">
        <v>6.4325999999999999</v>
      </c>
      <c r="V1566" s="50" t="s">
        <v>379</v>
      </c>
      <c r="W1566" s="22" t="s">
        <v>379</v>
      </c>
      <c r="X1566" s="22" t="s">
        <v>379</v>
      </c>
    </row>
    <row r="1567" spans="1:24" ht="18.75" customHeight="1">
      <c r="A1567" s="175">
        <v>43118</v>
      </c>
      <c r="B1567" s="50">
        <v>157.36760000000001</v>
      </c>
      <c r="C1567" s="50">
        <v>226.82669999999999</v>
      </c>
      <c r="D1567" s="50"/>
      <c r="E1567" s="50">
        <v>12.22</v>
      </c>
      <c r="F1567" s="51">
        <v>1.427E-2</v>
      </c>
      <c r="G1567" s="51">
        <v>2.0434000000000001E-2</v>
      </c>
      <c r="H1567" s="51">
        <v>2.1682E-2</v>
      </c>
      <c r="I1567" s="51">
        <v>2.418E-2</v>
      </c>
      <c r="J1567" s="51">
        <v>2.6256000000000002E-2</v>
      </c>
      <c r="K1567" s="51">
        <v>2.5534999999999999E-2</v>
      </c>
      <c r="L1567" s="51">
        <v>2.9033E-2</v>
      </c>
      <c r="M1567" s="51">
        <v>2.1682E-2</v>
      </c>
      <c r="N1567" s="51">
        <v>3.669E-2</v>
      </c>
      <c r="O1567" s="52">
        <v>123.4803</v>
      </c>
      <c r="P1567" s="50">
        <v>1520</v>
      </c>
      <c r="Q1567" s="52">
        <v>2913.65</v>
      </c>
      <c r="R1567" s="50">
        <v>5591.4</v>
      </c>
      <c r="S1567" s="30">
        <v>90.393000000000001</v>
      </c>
      <c r="T1567" s="50">
        <v>6.444</v>
      </c>
      <c r="U1567" s="50">
        <v>6.4368999999999996</v>
      </c>
      <c r="V1567" s="50" t="s">
        <v>379</v>
      </c>
      <c r="W1567" s="22" t="s">
        <v>379</v>
      </c>
      <c r="X1567" s="22" t="s">
        <v>379</v>
      </c>
    </row>
    <row r="1568" spans="1:24" ht="18.75" customHeight="1">
      <c r="A1568" s="175">
        <v>43117</v>
      </c>
      <c r="B1568" s="50">
        <v>157.46369999999999</v>
      </c>
      <c r="C1568" s="50">
        <v>226.8049</v>
      </c>
      <c r="D1568" s="50"/>
      <c r="E1568" s="50">
        <v>11.91</v>
      </c>
      <c r="F1568" s="51">
        <v>1.4397999999999999E-2</v>
      </c>
      <c r="G1568" s="51">
        <v>2.0431000000000001E-2</v>
      </c>
      <c r="H1568" s="51">
        <v>2.1652999999999999E-2</v>
      </c>
      <c r="I1568" s="51">
        <v>2.4042999999999998E-2</v>
      </c>
      <c r="J1568" s="51">
        <v>2.5904E-2</v>
      </c>
      <c r="K1568" s="51">
        <v>2.5284999999999998E-2</v>
      </c>
      <c r="L1568" s="51">
        <v>2.8570000000000002E-2</v>
      </c>
      <c r="M1568" s="51">
        <v>2.1652999999999999E-2</v>
      </c>
      <c r="N1568" s="51">
        <v>3.7010000000000001E-2</v>
      </c>
      <c r="O1568" s="52">
        <v>123.4464</v>
      </c>
      <c r="P1568" s="50">
        <v>1520</v>
      </c>
      <c r="Q1568" s="52">
        <v>2913.65</v>
      </c>
      <c r="R1568" s="50">
        <v>5591.4</v>
      </c>
      <c r="S1568" s="30">
        <v>90.974000000000004</v>
      </c>
      <c r="T1568" s="50">
        <v>6.4371</v>
      </c>
      <c r="U1568" s="50">
        <v>6.4305000000000003</v>
      </c>
      <c r="V1568" s="50" t="s">
        <v>379</v>
      </c>
      <c r="W1568" s="22" t="s">
        <v>379</v>
      </c>
      <c r="X1568" s="22" t="s">
        <v>379</v>
      </c>
    </row>
    <row r="1569" spans="1:24" ht="18.75" customHeight="1">
      <c r="A1569" s="175">
        <v>43116</v>
      </c>
      <c r="B1569" s="50">
        <v>157.64850000000001</v>
      </c>
      <c r="C1569" s="50">
        <v>226.809</v>
      </c>
      <c r="D1569" s="50"/>
      <c r="E1569" s="50">
        <v>11.66</v>
      </c>
      <c r="F1569" s="51">
        <v>1.4189999999999999E-2</v>
      </c>
      <c r="G1569" s="51">
        <v>2.0142E-2</v>
      </c>
      <c r="H1569" s="51">
        <v>2.1218000000000001E-2</v>
      </c>
      <c r="I1569" s="51">
        <v>2.3517E-2</v>
      </c>
      <c r="J1569" s="51">
        <v>2.5371000000000001E-2</v>
      </c>
      <c r="K1569" s="51">
        <v>2.4712999999999999E-2</v>
      </c>
      <c r="L1569" s="51">
        <v>2.8254000000000001E-2</v>
      </c>
      <c r="M1569" s="51">
        <v>2.1218000000000001E-2</v>
      </c>
      <c r="N1569" s="51">
        <v>3.6810000000000002E-2</v>
      </c>
      <c r="O1569" s="52">
        <v>123.41249999999999</v>
      </c>
      <c r="P1569" s="50">
        <v>1520</v>
      </c>
      <c r="Q1569" s="52">
        <v>2913.65</v>
      </c>
      <c r="R1569" s="50">
        <v>5591.4</v>
      </c>
      <c r="S1569" s="30">
        <v>90.974000000000004</v>
      </c>
      <c r="T1569" s="50">
        <v>6.4690000000000003</v>
      </c>
      <c r="U1569" s="50">
        <v>6.4611000000000001</v>
      </c>
      <c r="V1569" s="50" t="s">
        <v>379</v>
      </c>
      <c r="W1569" s="22" t="s">
        <v>379</v>
      </c>
      <c r="X1569" s="22" t="s">
        <v>379</v>
      </c>
    </row>
    <row r="1570" spans="1:24" ht="18.75" customHeight="1">
      <c r="A1570" s="175">
        <v>43115</v>
      </c>
      <c r="B1570" s="50">
        <v>157.5813</v>
      </c>
      <c r="C1570" s="50">
        <v>226.6524</v>
      </c>
      <c r="D1570" s="50"/>
      <c r="E1570" s="50">
        <v>10.16</v>
      </c>
      <c r="F1570" s="51">
        <v>1.4370000000000001E-2</v>
      </c>
      <c r="G1570" s="51">
        <v>1.9976000000000001E-2</v>
      </c>
      <c r="H1570" s="51">
        <v>2.1163000000000001E-2</v>
      </c>
      <c r="I1570" s="51">
        <v>2.3465E-2</v>
      </c>
      <c r="J1570" s="51">
        <v>2.5461999999999999E-2</v>
      </c>
      <c r="K1570" s="51">
        <v>2.4761999999999999E-2</v>
      </c>
      <c r="L1570" s="51">
        <v>2.8490999999999999E-2</v>
      </c>
      <c r="M1570" s="51">
        <v>2.1163000000000001E-2</v>
      </c>
      <c r="N1570" s="51">
        <v>3.6830000000000002E-2</v>
      </c>
      <c r="O1570" s="52">
        <v>123.372</v>
      </c>
      <c r="P1570" s="50">
        <v>1520</v>
      </c>
      <c r="Q1570" s="52">
        <v>2913.65</v>
      </c>
      <c r="R1570" s="50">
        <v>5591.4</v>
      </c>
      <c r="S1570" s="30">
        <v>91.852000000000004</v>
      </c>
      <c r="T1570" s="50">
        <v>6.5063000000000004</v>
      </c>
      <c r="U1570" s="50">
        <v>6.4907000000000004</v>
      </c>
      <c r="V1570" s="50" t="s">
        <v>379</v>
      </c>
      <c r="W1570" s="22" t="s">
        <v>379</v>
      </c>
      <c r="X1570" s="22" t="s">
        <v>379</v>
      </c>
    </row>
    <row r="1571" spans="1:24" ht="18.75" customHeight="1">
      <c r="A1571" s="175">
        <v>43112</v>
      </c>
      <c r="B1571" s="50">
        <v>157.5813</v>
      </c>
      <c r="C1571" s="50">
        <v>226.6524</v>
      </c>
      <c r="D1571" s="50"/>
      <c r="E1571" s="50">
        <v>10.16</v>
      </c>
      <c r="F1571" s="51">
        <v>1.4370000000000001E-2</v>
      </c>
      <c r="G1571" s="51">
        <v>1.9976000000000001E-2</v>
      </c>
      <c r="H1571" s="51">
        <v>2.1163000000000001E-2</v>
      </c>
      <c r="I1571" s="51">
        <v>2.3465E-2</v>
      </c>
      <c r="J1571" s="51">
        <v>2.5461999999999999E-2</v>
      </c>
      <c r="K1571" s="51">
        <v>2.4761999999999999E-2</v>
      </c>
      <c r="L1571" s="51">
        <v>2.8490999999999999E-2</v>
      </c>
      <c r="M1571" s="51">
        <v>2.1163000000000001E-2</v>
      </c>
      <c r="N1571" s="51">
        <v>3.6819999999999999E-2</v>
      </c>
      <c r="O1571" s="52">
        <v>123.3575</v>
      </c>
      <c r="P1571" s="50">
        <v>1520</v>
      </c>
      <c r="Q1571" s="52">
        <v>2913.65</v>
      </c>
      <c r="R1571" s="50">
        <v>5591.4</v>
      </c>
      <c r="S1571" s="30">
        <v>92.331999999999994</v>
      </c>
      <c r="T1571" s="50">
        <v>6.5082000000000004</v>
      </c>
      <c r="U1571" s="50">
        <v>6.5229999999999997</v>
      </c>
      <c r="V1571" s="50" t="s">
        <v>379</v>
      </c>
      <c r="W1571" s="22" t="s">
        <v>379</v>
      </c>
      <c r="X1571" s="22" t="s">
        <v>379</v>
      </c>
    </row>
    <row r="1572" spans="1:24" ht="18.75" customHeight="1">
      <c r="A1572" s="175">
        <v>43111</v>
      </c>
      <c r="B1572" s="50">
        <v>157.68680000000001</v>
      </c>
      <c r="C1572" s="50">
        <v>226.684</v>
      </c>
      <c r="D1572" s="50"/>
      <c r="E1572" s="50">
        <v>9.8800000000000008</v>
      </c>
      <c r="F1572" s="51">
        <v>1.427E-2</v>
      </c>
      <c r="G1572" s="51">
        <v>1.9786000000000002E-2</v>
      </c>
      <c r="H1572" s="51">
        <v>2.0919E-2</v>
      </c>
      <c r="I1572" s="51">
        <v>2.3258999999999998E-2</v>
      </c>
      <c r="J1572" s="51">
        <v>2.5367000000000001E-2</v>
      </c>
      <c r="K1572" s="51">
        <v>2.4659E-2</v>
      </c>
      <c r="L1572" s="51">
        <v>2.8673000000000001E-2</v>
      </c>
      <c r="M1572" s="51">
        <v>2.0919E-2</v>
      </c>
      <c r="N1572" s="51">
        <v>3.6760000000000001E-2</v>
      </c>
      <c r="O1572" s="52">
        <v>123.3571</v>
      </c>
      <c r="P1572" s="50">
        <v>1520</v>
      </c>
      <c r="Q1572" s="52">
        <v>2913.65</v>
      </c>
      <c r="R1572" s="50">
        <v>5591.4</v>
      </c>
      <c r="S1572" s="30">
        <v>92.528000000000006</v>
      </c>
      <c r="T1572" s="50">
        <v>6.5297000000000001</v>
      </c>
      <c r="U1572" s="50">
        <v>6.5350000000000001</v>
      </c>
      <c r="V1572" s="50" t="s">
        <v>379</v>
      </c>
      <c r="W1572" s="22" t="s">
        <v>379</v>
      </c>
      <c r="X1572" s="22" t="s">
        <v>379</v>
      </c>
    </row>
    <row r="1573" spans="1:24" ht="18.75" customHeight="1">
      <c r="A1573" s="175">
        <v>43110</v>
      </c>
      <c r="B1573" s="50">
        <v>157.57079999999999</v>
      </c>
      <c r="C1573" s="50">
        <v>226.69890000000001</v>
      </c>
      <c r="D1573" s="50"/>
      <c r="E1573" s="50">
        <v>9.82</v>
      </c>
      <c r="F1573" s="51">
        <v>1.4194E-2</v>
      </c>
      <c r="G1573" s="51">
        <v>1.9723999999999998E-2</v>
      </c>
      <c r="H1573" s="51">
        <v>2.0892000000000001E-2</v>
      </c>
      <c r="I1573" s="51">
        <v>2.3290999999999999E-2</v>
      </c>
      <c r="J1573" s="51">
        <v>2.5568E-2</v>
      </c>
      <c r="K1573" s="51">
        <v>2.4708000000000001E-2</v>
      </c>
      <c r="L1573" s="51">
        <v>2.8983999999999999E-2</v>
      </c>
      <c r="M1573" s="51">
        <v>2.0892000000000001E-2</v>
      </c>
      <c r="N1573" s="51">
        <v>3.6630000000000003E-2</v>
      </c>
      <c r="O1573" s="52">
        <v>123.35039999999999</v>
      </c>
      <c r="P1573" s="50">
        <v>1520</v>
      </c>
      <c r="Q1573" s="52">
        <v>2913.65</v>
      </c>
      <c r="R1573" s="50">
        <v>5591.4</v>
      </c>
      <c r="S1573" s="30">
        <v>92.358000000000004</v>
      </c>
      <c r="T1573" s="50">
        <v>6.4997999999999996</v>
      </c>
      <c r="U1573" s="50">
        <v>6.4972000000000003</v>
      </c>
      <c r="V1573" s="50" t="s">
        <v>379</v>
      </c>
      <c r="W1573" s="22" t="s">
        <v>379</v>
      </c>
      <c r="X1573" s="22" t="s">
        <v>379</v>
      </c>
    </row>
    <row r="1574" spans="1:24" ht="18.75" customHeight="1">
      <c r="A1574" s="175">
        <v>43109</v>
      </c>
      <c r="B1574" s="50">
        <v>157.5814</v>
      </c>
      <c r="C1574" s="50">
        <v>226.74969999999999</v>
      </c>
      <c r="D1574" s="50"/>
      <c r="E1574" s="50">
        <v>10.08</v>
      </c>
      <c r="F1574" s="51">
        <v>1.4245000000000001E-2</v>
      </c>
      <c r="G1574" s="51">
        <v>1.9682000000000002E-2</v>
      </c>
      <c r="H1574" s="51">
        <v>2.0764999999999999E-2</v>
      </c>
      <c r="I1574" s="51">
        <v>2.3307000000000001E-2</v>
      </c>
      <c r="J1574" s="51">
        <v>2.5530000000000001E-2</v>
      </c>
      <c r="K1574" s="51">
        <v>2.4657999999999999E-2</v>
      </c>
      <c r="L1574" s="51">
        <v>2.8951999999999999E-2</v>
      </c>
      <c r="M1574" s="51">
        <v>2.0764999999999999E-2</v>
      </c>
      <c r="N1574" s="51">
        <v>3.662E-2</v>
      </c>
      <c r="O1574" s="52">
        <v>123.3112</v>
      </c>
      <c r="P1574" s="50">
        <v>1520</v>
      </c>
      <c r="Q1574" s="52">
        <v>2913.65</v>
      </c>
      <c r="R1574" s="50">
        <v>5591.4</v>
      </c>
      <c r="S1574" s="30">
        <v>91.948999999999998</v>
      </c>
      <c r="T1574" s="50">
        <v>6.4884000000000004</v>
      </c>
      <c r="U1574" s="50">
        <v>6.4785000000000004</v>
      </c>
      <c r="V1574" s="50" t="s">
        <v>379</v>
      </c>
      <c r="W1574" s="22" t="s">
        <v>379</v>
      </c>
      <c r="X1574" s="22" t="s">
        <v>379</v>
      </c>
    </row>
    <row r="1575" spans="1:24" ht="18.75" customHeight="1">
      <c r="A1575" s="175">
        <v>43108</v>
      </c>
      <c r="B1575" s="50">
        <v>157.86920000000001</v>
      </c>
      <c r="C1575" s="50">
        <v>226.7148</v>
      </c>
      <c r="D1575" s="50"/>
      <c r="E1575" s="50">
        <v>9.52</v>
      </c>
      <c r="F1575" s="51">
        <v>1.4063000000000001E-2</v>
      </c>
      <c r="G1575" s="51">
        <v>1.9578999999999999E-2</v>
      </c>
      <c r="H1575" s="51">
        <v>2.0570000000000001E-2</v>
      </c>
      <c r="I1575" s="51">
        <v>2.2870000000000001E-2</v>
      </c>
      <c r="J1575" s="51">
        <v>2.4799999999999999E-2</v>
      </c>
      <c r="K1575" s="51">
        <v>2.4041E-2</v>
      </c>
      <c r="L1575" s="51">
        <v>2.8112999999999999E-2</v>
      </c>
      <c r="M1575" s="51">
        <v>2.0570000000000001E-2</v>
      </c>
      <c r="N1575" s="51">
        <v>3.6810000000000002E-2</v>
      </c>
      <c r="O1575" s="52">
        <v>123.2627</v>
      </c>
      <c r="P1575" s="50">
        <v>1520</v>
      </c>
      <c r="Q1575" s="52">
        <v>2913.65</v>
      </c>
      <c r="R1575" s="50">
        <v>5591.4</v>
      </c>
      <c r="S1575" s="30">
        <v>91.852999999999994</v>
      </c>
      <c r="T1575" s="50">
        <v>6.4935</v>
      </c>
      <c r="U1575" s="50">
        <v>6.492</v>
      </c>
      <c r="V1575" s="50" t="s">
        <v>379</v>
      </c>
      <c r="W1575" s="22" t="s">
        <v>379</v>
      </c>
      <c r="X1575" s="22" t="s">
        <v>379</v>
      </c>
    </row>
    <row r="1576" spans="1:24" ht="18.75" customHeight="1">
      <c r="A1576" s="175">
        <v>43105</v>
      </c>
      <c r="B1576" s="50">
        <v>157.81620000000001</v>
      </c>
      <c r="C1576" s="50">
        <v>226.535</v>
      </c>
      <c r="D1576" s="50"/>
      <c r="E1576" s="50">
        <v>9.2200000000000006</v>
      </c>
      <c r="F1576" s="51">
        <v>1.3936E-2</v>
      </c>
      <c r="G1576" s="51">
        <v>1.9598999999999998E-2</v>
      </c>
      <c r="H1576" s="51">
        <v>2.0596E-2</v>
      </c>
      <c r="I1576" s="51">
        <v>2.2886E-2</v>
      </c>
      <c r="J1576" s="51">
        <v>2.4763E-2</v>
      </c>
      <c r="K1576" s="51">
        <v>2.4065E-2</v>
      </c>
      <c r="L1576" s="51">
        <v>2.8105000000000002E-2</v>
      </c>
      <c r="M1576" s="51">
        <v>2.0596E-2</v>
      </c>
      <c r="N1576" s="51">
        <v>3.7100000000000001E-2</v>
      </c>
      <c r="O1576" s="52">
        <v>123.214</v>
      </c>
      <c r="P1576" s="50">
        <v>1520</v>
      </c>
      <c r="Q1576" s="52">
        <v>2913.65</v>
      </c>
      <c r="R1576" s="50">
        <v>5591.4</v>
      </c>
      <c r="S1576" s="30">
        <v>92.162000000000006</v>
      </c>
      <c r="T1576" s="50">
        <v>6.5030000000000001</v>
      </c>
      <c r="U1576" s="50">
        <v>6.4957000000000003</v>
      </c>
      <c r="V1576" s="50" t="s">
        <v>379</v>
      </c>
      <c r="W1576" s="22" t="s">
        <v>379</v>
      </c>
      <c r="X1576" s="22" t="s">
        <v>379</v>
      </c>
    </row>
    <row r="1577" spans="1:24" ht="18.75" customHeight="1">
      <c r="A1577" s="175">
        <v>43104</v>
      </c>
      <c r="B1577" s="50">
        <v>157.89070000000001</v>
      </c>
      <c r="C1577" s="50">
        <v>226.36869999999999</v>
      </c>
      <c r="D1577" s="50"/>
      <c r="E1577" s="50">
        <v>9.2200000000000006</v>
      </c>
      <c r="F1577" s="51">
        <v>1.3964000000000001E-2</v>
      </c>
      <c r="G1577" s="51">
        <v>1.9515000000000001E-2</v>
      </c>
      <c r="H1577" s="51">
        <v>2.0369999999999999E-2</v>
      </c>
      <c r="I1577" s="51">
        <v>2.2682000000000001E-2</v>
      </c>
      <c r="J1577" s="51">
        <v>2.4525000000000002E-2</v>
      </c>
      <c r="K1577" s="51">
        <v>2.3817999999999999E-2</v>
      </c>
      <c r="L1577" s="51">
        <v>2.7862999999999999E-2</v>
      </c>
      <c r="M1577" s="51">
        <v>2.0369999999999999E-2</v>
      </c>
      <c r="N1577" s="51">
        <v>3.7499999999999999E-2</v>
      </c>
      <c r="O1577" s="52">
        <v>123.2102</v>
      </c>
      <c r="P1577" s="50">
        <v>1520</v>
      </c>
      <c r="Q1577" s="52">
        <v>2913.65</v>
      </c>
      <c r="R1577" s="50">
        <v>5591.4</v>
      </c>
      <c r="S1577" s="30">
        <v>91.872</v>
      </c>
      <c r="T1577" s="50">
        <v>6.4930000000000003</v>
      </c>
      <c r="U1577" s="50">
        <v>6.5015000000000001</v>
      </c>
      <c r="V1577" s="50" t="s">
        <v>379</v>
      </c>
      <c r="W1577" s="22" t="s">
        <v>379</v>
      </c>
      <c r="X1577" s="22" t="s">
        <v>379</v>
      </c>
    </row>
    <row r="1578" spans="1:24" ht="18.75" customHeight="1">
      <c r="A1578" s="175">
        <v>43103</v>
      </c>
      <c r="B1578" s="50">
        <v>157.95410000000001</v>
      </c>
      <c r="C1578" s="50">
        <v>226.2012</v>
      </c>
      <c r="D1578" s="50"/>
      <c r="E1578" s="50">
        <v>9.15</v>
      </c>
      <c r="F1578" s="51">
        <v>1.3913E-2</v>
      </c>
      <c r="G1578" s="51">
        <v>1.9313E-2</v>
      </c>
      <c r="H1578" s="51">
        <v>2.0149E-2</v>
      </c>
      <c r="I1578" s="51">
        <v>2.2447999999999999E-2</v>
      </c>
      <c r="J1578" s="51">
        <v>2.4471E-2</v>
      </c>
      <c r="K1578" s="51">
        <v>2.3646E-2</v>
      </c>
      <c r="L1578" s="51">
        <v>2.7855000000000001E-2</v>
      </c>
      <c r="M1578" s="51">
        <v>2.0149E-2</v>
      </c>
      <c r="N1578" s="51">
        <v>3.7499999999999999E-2</v>
      </c>
      <c r="O1578" s="52">
        <v>123.12520000000001</v>
      </c>
      <c r="P1578" s="50">
        <v>1520</v>
      </c>
      <c r="Q1578" s="52">
        <v>2913.65</v>
      </c>
      <c r="R1578" s="50">
        <v>5591.4</v>
      </c>
      <c r="S1578" s="30">
        <v>92.24</v>
      </c>
      <c r="T1578" s="50">
        <v>6.5067000000000004</v>
      </c>
      <c r="U1578" s="50">
        <v>6.5163000000000002</v>
      </c>
      <c r="V1578" s="50" t="s">
        <v>379</v>
      </c>
      <c r="W1578" s="22" t="s">
        <v>379</v>
      </c>
      <c r="X1578" s="22" t="s">
        <v>379</v>
      </c>
    </row>
    <row r="1579" spans="1:24" ht="18.75" customHeight="1">
      <c r="A1579" s="175">
        <v>43102</v>
      </c>
      <c r="B1579" s="50">
        <v>157.86670000000001</v>
      </c>
      <c r="C1579" s="50">
        <v>225.93729999999999</v>
      </c>
      <c r="D1579" s="50"/>
      <c r="E1579" s="50">
        <v>9.77</v>
      </c>
      <c r="F1579" s="51">
        <v>1.3884000000000001E-2</v>
      </c>
      <c r="G1579" s="51">
        <v>1.9191E-2</v>
      </c>
      <c r="H1579" s="51">
        <v>2.0091999999999999E-2</v>
      </c>
      <c r="I1579" s="51">
        <v>2.2481000000000001E-2</v>
      </c>
      <c r="J1579" s="51">
        <v>2.4632999999999999E-2</v>
      </c>
      <c r="K1579" s="51">
        <v>2.3793000000000002E-2</v>
      </c>
      <c r="L1579" s="51">
        <v>2.8136000000000001E-2</v>
      </c>
      <c r="M1579" s="51">
        <v>2.0091999999999999E-2</v>
      </c>
      <c r="N1579" s="51">
        <v>3.7960000000000001E-2</v>
      </c>
      <c r="O1579" s="52">
        <v>123.12520000000001</v>
      </c>
      <c r="P1579" s="50">
        <v>1390</v>
      </c>
      <c r="Q1579" s="52">
        <v>2862.4900000000002</v>
      </c>
      <c r="R1579" s="50">
        <v>5592.1</v>
      </c>
      <c r="S1579" s="30">
        <v>92.123999999999995</v>
      </c>
      <c r="T1579" s="50">
        <v>6.5067000000000004</v>
      </c>
      <c r="U1579" s="50">
        <v>6.5143000000000004</v>
      </c>
      <c r="V1579" s="50" t="s">
        <v>379</v>
      </c>
      <c r="W1579" s="22" t="s">
        <v>379</v>
      </c>
      <c r="X1579" s="22" t="s">
        <v>379</v>
      </c>
    </row>
    <row r="1580" spans="1:24" ht="18.75" customHeight="1">
      <c r="A1580" s="175">
        <v>43101</v>
      </c>
      <c r="B1580" s="50">
        <v>158.1927</v>
      </c>
      <c r="C1580" s="50">
        <v>225.6405</v>
      </c>
      <c r="D1580" s="50"/>
      <c r="E1580" s="50">
        <v>11.04</v>
      </c>
      <c r="F1580" s="51">
        <v>1.3757E-2</v>
      </c>
      <c r="G1580" s="51">
        <v>1.883E-2</v>
      </c>
      <c r="H1580" s="51">
        <v>1.9706999999999999E-2</v>
      </c>
      <c r="I1580" s="51">
        <v>2.2064E-2</v>
      </c>
      <c r="J1580" s="51">
        <v>2.4053999999999999E-2</v>
      </c>
      <c r="K1580" s="51">
        <v>2.3327000000000001E-2</v>
      </c>
      <c r="L1580" s="51">
        <v>2.7399E-2</v>
      </c>
      <c r="M1580" s="51">
        <v>1.9706999999999999E-2</v>
      </c>
      <c r="N1580" s="51">
        <v>3.8809999999999997E-2</v>
      </c>
      <c r="O1580" s="52">
        <v>123.1296</v>
      </c>
      <c r="P1580" s="50">
        <v>1390</v>
      </c>
      <c r="Q1580" s="52">
        <v>2862.4900000000002</v>
      </c>
      <c r="R1580" s="50">
        <v>5592.1</v>
      </c>
      <c r="S1580" s="30">
        <v>92.602000000000004</v>
      </c>
      <c r="T1580" s="50">
        <v>6.5335000000000001</v>
      </c>
      <c r="U1580" s="50">
        <v>6.5308999999999999</v>
      </c>
      <c r="V1580" s="50" t="s">
        <v>379</v>
      </c>
      <c r="W1580" s="22" t="s">
        <v>379</v>
      </c>
      <c r="X1580" s="22" t="s">
        <v>379</v>
      </c>
    </row>
    <row r="1581" spans="1:24" ht="18.75" customHeight="1">
      <c r="A1581" s="175">
        <v>43098</v>
      </c>
      <c r="B1581" s="50">
        <v>158.1927</v>
      </c>
      <c r="C1581" s="50">
        <v>225.6405</v>
      </c>
      <c r="D1581" s="50"/>
      <c r="E1581" s="50">
        <v>11.04</v>
      </c>
      <c r="F1581" s="51">
        <v>1.3757E-2</v>
      </c>
      <c r="G1581" s="51">
        <v>1.883E-2</v>
      </c>
      <c r="H1581" s="51">
        <v>1.9706999999999999E-2</v>
      </c>
      <c r="I1581" s="51">
        <v>2.2064E-2</v>
      </c>
      <c r="J1581" s="51">
        <v>2.4053999999999999E-2</v>
      </c>
      <c r="K1581" s="51">
        <v>2.3327000000000001E-2</v>
      </c>
      <c r="L1581" s="51">
        <v>2.7399E-2</v>
      </c>
      <c r="M1581" s="51">
        <v>1.9706999999999999E-2</v>
      </c>
      <c r="N1581" s="51">
        <v>3.8809999999999997E-2</v>
      </c>
      <c r="O1581" s="52">
        <v>123.1082</v>
      </c>
      <c r="P1581" s="50">
        <v>1390</v>
      </c>
      <c r="Q1581" s="52">
        <v>2862.4900000000002</v>
      </c>
      <c r="R1581" s="50">
        <v>5592.1</v>
      </c>
      <c r="S1581" s="30">
        <v>93.025000000000006</v>
      </c>
      <c r="T1581" s="50">
        <v>6.5564</v>
      </c>
      <c r="U1581" s="50">
        <v>6.5553999999999997</v>
      </c>
      <c r="V1581" s="50" t="s">
        <v>379</v>
      </c>
      <c r="W1581" s="22" t="s">
        <v>379</v>
      </c>
      <c r="X1581" s="22" t="s">
        <v>379</v>
      </c>
    </row>
    <row r="1582" spans="1:24" ht="18.75" customHeight="1">
      <c r="A1582" s="175">
        <v>43097</v>
      </c>
      <c r="B1582" s="50">
        <v>158.03639999999999</v>
      </c>
      <c r="C1582" s="50">
        <v>225.5898</v>
      </c>
      <c r="D1582" s="50"/>
      <c r="E1582" s="50">
        <v>10.18</v>
      </c>
      <c r="F1582" s="51">
        <v>1.3759E-2</v>
      </c>
      <c r="G1582" s="51">
        <v>1.9071000000000001E-2</v>
      </c>
      <c r="H1582" s="51">
        <v>1.9949999999999999E-2</v>
      </c>
      <c r="I1582" s="51">
        <v>2.2360999999999999E-2</v>
      </c>
      <c r="J1582" s="51">
        <v>2.4305E-2</v>
      </c>
      <c r="K1582" s="51">
        <v>2.3585999999999999E-2</v>
      </c>
      <c r="L1582" s="51">
        <v>2.7560999999999999E-2</v>
      </c>
      <c r="M1582" s="51">
        <v>1.9949999999999999E-2</v>
      </c>
      <c r="N1582" s="51">
        <v>3.8080000000000003E-2</v>
      </c>
      <c r="O1582" s="52">
        <v>123.1641</v>
      </c>
      <c r="P1582" s="50">
        <v>1390</v>
      </c>
      <c r="Q1582" s="52">
        <v>2862.4900000000002</v>
      </c>
      <c r="R1582" s="50">
        <v>5592.1</v>
      </c>
      <c r="S1582" s="30">
        <v>93.257000000000005</v>
      </c>
      <c r="T1582" s="50">
        <v>6.5449999999999999</v>
      </c>
      <c r="U1582" s="50">
        <v>6.5415000000000001</v>
      </c>
      <c r="V1582" s="50" t="s">
        <v>379</v>
      </c>
      <c r="W1582" s="22" t="s">
        <v>379</v>
      </c>
      <c r="X1582" s="22" t="s">
        <v>379</v>
      </c>
    </row>
    <row r="1583" spans="1:24" ht="18.75" customHeight="1">
      <c r="A1583" s="175">
        <v>43096</v>
      </c>
      <c r="B1583" s="50">
        <v>158.1268</v>
      </c>
      <c r="C1583" s="50">
        <v>225.476</v>
      </c>
      <c r="D1583" s="50"/>
      <c r="E1583" s="50">
        <v>10.47</v>
      </c>
      <c r="F1583" s="51">
        <v>1.4321E-2</v>
      </c>
      <c r="G1583" s="51">
        <v>1.8929999999999999E-2</v>
      </c>
      <c r="H1583" s="51">
        <v>1.9758000000000001E-2</v>
      </c>
      <c r="I1583" s="51">
        <v>2.1933999999999999E-2</v>
      </c>
      <c r="J1583" s="51">
        <v>2.4107E-2</v>
      </c>
      <c r="K1583" s="51">
        <v>2.3313E-2</v>
      </c>
      <c r="L1583" s="51">
        <v>2.7460999999999999E-2</v>
      </c>
      <c r="M1583" s="51">
        <v>1.9758000000000001E-2</v>
      </c>
      <c r="N1583" s="51">
        <v>3.8100000000000002E-2</v>
      </c>
      <c r="O1583" s="52">
        <v>123.1455</v>
      </c>
      <c r="P1583" s="50">
        <v>1390</v>
      </c>
      <c r="Q1583" s="52">
        <v>2862.4900000000002</v>
      </c>
      <c r="R1583" s="50">
        <v>5592.1</v>
      </c>
      <c r="S1583" s="30">
        <v>93.266999999999996</v>
      </c>
      <c r="T1583" s="50">
        <v>6.5397999999999996</v>
      </c>
      <c r="U1583" s="50">
        <v>6.5545</v>
      </c>
      <c r="V1583" s="50" t="s">
        <v>379</v>
      </c>
      <c r="W1583" s="22" t="s">
        <v>379</v>
      </c>
      <c r="X1583" s="22" t="s">
        <v>379</v>
      </c>
    </row>
    <row r="1584" spans="1:24" ht="18.75" customHeight="1">
      <c r="A1584" s="175">
        <v>43095</v>
      </c>
      <c r="B1584" s="50">
        <v>157.79069999999999</v>
      </c>
      <c r="C1584" s="50">
        <v>225.4161</v>
      </c>
      <c r="D1584" s="50"/>
      <c r="E1584" s="50">
        <v>10.25</v>
      </c>
      <c r="F1584" s="51">
        <v>1.3298000000000001E-2</v>
      </c>
      <c r="G1584" s="51">
        <v>1.8991000000000001E-2</v>
      </c>
      <c r="H1584" s="51">
        <v>2.0139000000000001E-2</v>
      </c>
      <c r="I1584" s="51">
        <v>2.2423999999999999E-2</v>
      </c>
      <c r="J1584" s="51">
        <v>2.4756E-2</v>
      </c>
      <c r="K1584" s="51">
        <v>2.3833E-2</v>
      </c>
      <c r="L1584" s="51">
        <v>2.8246E-2</v>
      </c>
      <c r="M1584" s="51">
        <v>2.0139000000000001E-2</v>
      </c>
      <c r="N1584" s="51">
        <v>3.8039999999999997E-2</v>
      </c>
      <c r="O1584" s="52">
        <v>123.1527</v>
      </c>
      <c r="P1584" s="50">
        <v>1390</v>
      </c>
      <c r="Q1584" s="52">
        <v>2862.4900000000002</v>
      </c>
      <c r="R1584" s="50">
        <v>5592.1</v>
      </c>
      <c r="S1584" s="30">
        <v>93.346999999999994</v>
      </c>
      <c r="T1584" s="50">
        <v>6.5773000000000001</v>
      </c>
      <c r="U1584" s="50">
        <v>6.5670000000000002</v>
      </c>
      <c r="V1584" s="50" t="s">
        <v>379</v>
      </c>
      <c r="W1584" s="22" t="s">
        <v>379</v>
      </c>
      <c r="X1584" s="22" t="s">
        <v>379</v>
      </c>
    </row>
    <row r="1585" spans="1:24" ht="18.75" customHeight="1">
      <c r="A1585" s="175">
        <v>43094</v>
      </c>
      <c r="B1585" s="50">
        <v>157.64830000000001</v>
      </c>
      <c r="C1585" s="50">
        <v>225.2722</v>
      </c>
      <c r="D1585" s="50"/>
      <c r="E1585" s="50">
        <v>9.9</v>
      </c>
      <c r="F1585" s="51">
        <v>1.3221999999999999E-2</v>
      </c>
      <c r="G1585" s="51">
        <v>1.8905999999999999E-2</v>
      </c>
      <c r="H1585" s="51">
        <v>2.0083E-2</v>
      </c>
      <c r="I1585" s="51">
        <v>2.249E-2</v>
      </c>
      <c r="J1585" s="51">
        <v>2.4809999999999999E-2</v>
      </c>
      <c r="K1585" s="51">
        <v>2.3931000000000001E-2</v>
      </c>
      <c r="L1585" s="51">
        <v>2.8309000000000001E-2</v>
      </c>
      <c r="M1585" s="51">
        <v>2.0083E-2</v>
      </c>
      <c r="N1585" s="51">
        <v>3.8100000000000002E-2</v>
      </c>
      <c r="O1585" s="52">
        <v>123.2009</v>
      </c>
      <c r="P1585" s="50">
        <v>1390</v>
      </c>
      <c r="Q1585" s="52">
        <v>2862.4900000000002</v>
      </c>
      <c r="R1585" s="50">
        <v>5592.1</v>
      </c>
      <c r="S1585" s="30">
        <v>93.278000000000006</v>
      </c>
      <c r="T1585" s="50">
        <v>6.5848000000000004</v>
      </c>
      <c r="U1585" s="50">
        <v>6.5663999999999998</v>
      </c>
      <c r="V1585" s="50" t="s">
        <v>379</v>
      </c>
      <c r="W1585" s="22" t="s">
        <v>379</v>
      </c>
      <c r="X1585" s="22" t="s">
        <v>379</v>
      </c>
    </row>
    <row r="1586" spans="1:24" ht="18.75" customHeight="1">
      <c r="A1586" s="175">
        <v>43091</v>
      </c>
      <c r="B1586" s="50">
        <v>157.64830000000001</v>
      </c>
      <c r="C1586" s="50">
        <v>225.2722</v>
      </c>
      <c r="D1586" s="50"/>
      <c r="E1586" s="50">
        <v>9.9</v>
      </c>
      <c r="F1586" s="51">
        <v>1.3221999999999999E-2</v>
      </c>
      <c r="G1586" s="51">
        <v>1.8905999999999999E-2</v>
      </c>
      <c r="H1586" s="51">
        <v>2.0083E-2</v>
      </c>
      <c r="I1586" s="51">
        <v>2.249E-2</v>
      </c>
      <c r="J1586" s="51">
        <v>2.4809999999999999E-2</v>
      </c>
      <c r="K1586" s="51">
        <v>2.3931000000000001E-2</v>
      </c>
      <c r="L1586" s="51">
        <v>2.8309000000000001E-2</v>
      </c>
      <c r="M1586" s="51">
        <v>2.0083E-2</v>
      </c>
      <c r="N1586" s="51">
        <v>3.8100000000000002E-2</v>
      </c>
      <c r="O1586" s="52">
        <v>123.2081</v>
      </c>
      <c r="P1586" s="50">
        <v>1390</v>
      </c>
      <c r="Q1586" s="52">
        <v>2862.4900000000002</v>
      </c>
      <c r="R1586" s="50">
        <v>5592.1</v>
      </c>
      <c r="S1586" s="30">
        <v>93.313000000000002</v>
      </c>
      <c r="T1586" s="50">
        <v>6.5785</v>
      </c>
      <c r="U1586" s="50">
        <v>6.5646000000000004</v>
      </c>
      <c r="V1586" s="50" t="s">
        <v>379</v>
      </c>
      <c r="W1586" s="22" t="s">
        <v>379</v>
      </c>
      <c r="X1586" s="22" t="s">
        <v>379</v>
      </c>
    </row>
    <row r="1587" spans="1:24" ht="18.75" customHeight="1">
      <c r="A1587" s="175">
        <v>43090</v>
      </c>
      <c r="B1587" s="50">
        <v>157.68109999999999</v>
      </c>
      <c r="C1587" s="50">
        <v>225.24870000000001</v>
      </c>
      <c r="D1587" s="50"/>
      <c r="E1587" s="50">
        <v>9.6199999999999992</v>
      </c>
      <c r="F1587" s="51">
        <v>1.3402000000000001E-2</v>
      </c>
      <c r="G1587" s="51">
        <v>1.8775E-2</v>
      </c>
      <c r="H1587" s="51">
        <v>1.9942999999999999E-2</v>
      </c>
      <c r="I1587" s="51">
        <v>2.2450999999999999E-2</v>
      </c>
      <c r="J1587" s="51">
        <v>2.4826000000000001E-2</v>
      </c>
      <c r="K1587" s="51">
        <v>2.3952000000000001E-2</v>
      </c>
      <c r="L1587" s="51">
        <v>2.8419E-2</v>
      </c>
      <c r="M1587" s="51">
        <v>1.9942999999999999E-2</v>
      </c>
      <c r="N1587" s="51">
        <v>3.8199999999999998E-2</v>
      </c>
      <c r="O1587" s="52">
        <v>123.203</v>
      </c>
      <c r="P1587" s="50">
        <v>1390</v>
      </c>
      <c r="Q1587" s="52">
        <v>2862.4900000000002</v>
      </c>
      <c r="R1587" s="50">
        <v>5592.1</v>
      </c>
      <c r="S1587" s="30">
        <v>93.441000000000003</v>
      </c>
      <c r="T1587" s="50">
        <v>6.6047000000000002</v>
      </c>
      <c r="U1587" s="50">
        <v>6.6062000000000003</v>
      </c>
      <c r="V1587" s="50" t="s">
        <v>379</v>
      </c>
      <c r="W1587" s="22" t="s">
        <v>379</v>
      </c>
      <c r="X1587" s="22" t="s">
        <v>379</v>
      </c>
    </row>
    <row r="1588" spans="1:24" ht="18.75" customHeight="1">
      <c r="A1588" s="175">
        <v>43089</v>
      </c>
      <c r="B1588" s="50">
        <v>157.6172</v>
      </c>
      <c r="C1588" s="50">
        <v>225.25239999999999</v>
      </c>
      <c r="D1588" s="50"/>
      <c r="E1588" s="50">
        <v>9.7200000000000006</v>
      </c>
      <c r="F1588" s="51">
        <v>1.3734E-2</v>
      </c>
      <c r="G1588" s="51">
        <v>1.8567E-2</v>
      </c>
      <c r="H1588" s="51">
        <v>1.9861E-2</v>
      </c>
      <c r="I1588" s="51">
        <v>2.2366E-2</v>
      </c>
      <c r="J1588" s="51">
        <v>2.4969999999999999E-2</v>
      </c>
      <c r="K1588" s="51">
        <v>2.3976000000000001E-2</v>
      </c>
      <c r="L1588" s="51">
        <v>2.8767000000000001E-2</v>
      </c>
      <c r="M1588" s="51">
        <v>1.9861E-2</v>
      </c>
      <c r="N1588" s="51">
        <v>3.7740000000000003E-2</v>
      </c>
      <c r="O1588" s="52">
        <v>123.20910000000001</v>
      </c>
      <c r="P1588" s="50">
        <v>1390</v>
      </c>
      <c r="Q1588" s="52">
        <v>2862.4900000000002</v>
      </c>
      <c r="R1588" s="50">
        <v>5592.1</v>
      </c>
      <c r="S1588" s="30">
        <v>93.694999999999993</v>
      </c>
      <c r="T1588" s="50">
        <v>6.6163999999999996</v>
      </c>
      <c r="U1588" s="50">
        <v>6.6087999999999996</v>
      </c>
      <c r="V1588" s="50" t="s">
        <v>379</v>
      </c>
      <c r="W1588" s="22" t="s">
        <v>379</v>
      </c>
      <c r="X1588" s="22" t="s">
        <v>379</v>
      </c>
    </row>
    <row r="1589" spans="1:24" ht="18.75" customHeight="1">
      <c r="A1589" s="175">
        <v>43088</v>
      </c>
      <c r="B1589" s="50">
        <v>157.79519999999999</v>
      </c>
      <c r="C1589" s="50">
        <v>225.2808</v>
      </c>
      <c r="D1589" s="50"/>
      <c r="E1589" s="50">
        <v>10.029999999999999</v>
      </c>
      <c r="F1589" s="51">
        <v>1.3658E-2</v>
      </c>
      <c r="G1589" s="51">
        <v>1.8525E-2</v>
      </c>
      <c r="H1589" s="51">
        <v>1.9751000000000001E-2</v>
      </c>
      <c r="I1589" s="51">
        <v>2.2211999999999999E-2</v>
      </c>
      <c r="J1589" s="51">
        <v>2.4643999999999999E-2</v>
      </c>
      <c r="K1589" s="51">
        <v>2.3702000000000001E-2</v>
      </c>
      <c r="L1589" s="51">
        <v>2.8198000000000001E-2</v>
      </c>
      <c r="M1589" s="51">
        <v>1.9751000000000001E-2</v>
      </c>
      <c r="N1589" s="51">
        <v>3.7589999999999998E-2</v>
      </c>
      <c r="O1589" s="52">
        <v>123.2056</v>
      </c>
      <c r="P1589" s="50">
        <v>1390</v>
      </c>
      <c r="Q1589" s="52">
        <v>2862.4900000000002</v>
      </c>
      <c r="R1589" s="50">
        <v>5592.1</v>
      </c>
      <c r="S1589" s="30">
        <v>93.932000000000002</v>
      </c>
      <c r="T1589" s="50">
        <v>6.6093000000000002</v>
      </c>
      <c r="U1589" s="50">
        <v>6.6059999999999999</v>
      </c>
      <c r="V1589" s="50" t="s">
        <v>379</v>
      </c>
      <c r="W1589" s="22" t="s">
        <v>379</v>
      </c>
      <c r="X1589" s="22" t="s">
        <v>379</v>
      </c>
    </row>
    <row r="1590" spans="1:24" ht="18.75" customHeight="1">
      <c r="A1590" s="175">
        <v>43087</v>
      </c>
      <c r="B1590" s="50">
        <v>158.16290000000001</v>
      </c>
      <c r="C1590" s="50">
        <v>225.2655</v>
      </c>
      <c r="D1590" s="50"/>
      <c r="E1590" s="50">
        <v>9.5299999999999994</v>
      </c>
      <c r="F1590" s="51">
        <v>1.3375E-2</v>
      </c>
      <c r="G1590" s="51">
        <v>1.8277000000000002E-2</v>
      </c>
      <c r="H1590" s="51">
        <v>1.9452000000000001E-2</v>
      </c>
      <c r="I1590" s="51">
        <v>2.1673000000000001E-2</v>
      </c>
      <c r="J1590" s="51">
        <v>2.3942000000000001E-2</v>
      </c>
      <c r="K1590" s="51">
        <v>2.3035E-2</v>
      </c>
      <c r="L1590" s="51">
        <v>2.7407000000000001E-2</v>
      </c>
      <c r="M1590" s="51">
        <v>1.9452000000000001E-2</v>
      </c>
      <c r="N1590" s="51">
        <v>3.771E-2</v>
      </c>
      <c r="O1590" s="52">
        <v>123.2355</v>
      </c>
      <c r="P1590" s="50">
        <v>1390</v>
      </c>
      <c r="Q1590" s="52">
        <v>2862.4900000000002</v>
      </c>
      <c r="R1590" s="50">
        <v>5592.1</v>
      </c>
      <c r="S1590" s="30">
        <v>93.489000000000004</v>
      </c>
      <c r="T1590" s="50">
        <v>6.6093000000000002</v>
      </c>
      <c r="U1590" s="50">
        <v>6.6069000000000004</v>
      </c>
      <c r="V1590" s="50" t="s">
        <v>379</v>
      </c>
      <c r="W1590" s="22" t="s">
        <v>379</v>
      </c>
      <c r="X1590" s="22" t="s">
        <v>379</v>
      </c>
    </row>
    <row r="1591" spans="1:24" ht="18.75" customHeight="1">
      <c r="A1591" s="175">
        <v>43084</v>
      </c>
      <c r="B1591" s="50">
        <v>158.2808</v>
      </c>
      <c r="C1591" s="50">
        <v>225.20060000000001</v>
      </c>
      <c r="D1591" s="50"/>
      <c r="E1591" s="50">
        <v>9.42</v>
      </c>
      <c r="F1591" s="51">
        <v>1.312E-2</v>
      </c>
      <c r="G1591" s="51">
        <v>1.8357999999999999E-2</v>
      </c>
      <c r="H1591" s="51">
        <v>1.9479E-2</v>
      </c>
      <c r="I1591" s="51">
        <v>2.1537000000000001E-2</v>
      </c>
      <c r="J1591" s="51">
        <v>2.3529999999999999E-2</v>
      </c>
      <c r="K1591" s="51">
        <v>2.2764E-2</v>
      </c>
      <c r="L1591" s="51">
        <v>2.6873000000000001E-2</v>
      </c>
      <c r="M1591" s="51">
        <v>1.9479E-2</v>
      </c>
      <c r="N1591" s="51">
        <v>3.771E-2</v>
      </c>
      <c r="O1591" s="52">
        <v>123.21980000000001</v>
      </c>
      <c r="P1591" s="50">
        <v>1390</v>
      </c>
      <c r="Q1591" s="52">
        <v>2862.4900000000002</v>
      </c>
      <c r="R1591" s="50">
        <v>5592.1</v>
      </c>
      <c r="S1591" s="30">
        <v>93.429000000000002</v>
      </c>
      <c r="T1591" s="50">
        <v>6.6195000000000004</v>
      </c>
      <c r="U1591" s="50">
        <v>6.6139999999999999</v>
      </c>
      <c r="V1591" s="50" t="s">
        <v>379</v>
      </c>
      <c r="W1591" s="22" t="s">
        <v>379</v>
      </c>
      <c r="X1591" s="22" t="s">
        <v>379</v>
      </c>
    </row>
    <row r="1592" spans="1:24" ht="18.75" customHeight="1">
      <c r="A1592" s="175">
        <v>43083</v>
      </c>
      <c r="B1592" s="50">
        <v>158.36619999999999</v>
      </c>
      <c r="C1592" s="50">
        <v>225.1815</v>
      </c>
      <c r="D1592" s="50"/>
      <c r="E1592" s="50">
        <v>10.49</v>
      </c>
      <c r="F1592" s="51">
        <v>1.3018999999999999E-2</v>
      </c>
      <c r="G1592" s="51">
        <v>1.8110000000000001E-2</v>
      </c>
      <c r="H1592" s="51">
        <v>1.9234999999999999E-2</v>
      </c>
      <c r="I1592" s="51">
        <v>2.1384E-2</v>
      </c>
      <c r="J1592" s="51">
        <v>2.3493E-2</v>
      </c>
      <c r="K1592" s="51">
        <v>2.2664E-2</v>
      </c>
      <c r="L1592" s="51">
        <v>2.7063E-2</v>
      </c>
      <c r="M1592" s="51">
        <v>1.9234999999999999E-2</v>
      </c>
      <c r="N1592" s="51">
        <v>3.771E-2</v>
      </c>
      <c r="O1592" s="52">
        <v>123.2624</v>
      </c>
      <c r="P1592" s="50">
        <v>1390</v>
      </c>
      <c r="Q1592" s="52">
        <v>2862.4900000000002</v>
      </c>
      <c r="R1592" s="50">
        <v>5592.1</v>
      </c>
      <c r="S1592" s="30">
        <v>94.100999999999999</v>
      </c>
      <c r="T1592" s="50">
        <v>6.6215000000000002</v>
      </c>
      <c r="U1592" s="50">
        <v>6.6279000000000003</v>
      </c>
      <c r="V1592" s="50" t="s">
        <v>379</v>
      </c>
      <c r="W1592" s="22" t="s">
        <v>379</v>
      </c>
      <c r="X1592" s="22" t="s">
        <v>379</v>
      </c>
    </row>
    <row r="1593" spans="1:24" ht="18.75" customHeight="1">
      <c r="A1593" s="175">
        <v>43082</v>
      </c>
      <c r="B1593" s="50">
        <v>158.38319999999999</v>
      </c>
      <c r="C1593" s="50">
        <v>225.124</v>
      </c>
      <c r="D1593" s="50"/>
      <c r="E1593" s="50">
        <v>10.18</v>
      </c>
      <c r="F1593" s="51">
        <v>1.2969E-2</v>
      </c>
      <c r="G1593" s="51">
        <v>1.7742999999999998E-2</v>
      </c>
      <c r="H1593" s="51">
        <v>1.8911000000000001E-2</v>
      </c>
      <c r="I1593" s="51">
        <v>2.1048999999999998E-2</v>
      </c>
      <c r="J1593" s="51">
        <v>2.3421999999999998E-2</v>
      </c>
      <c r="K1593" s="51">
        <v>2.2467999999999998E-2</v>
      </c>
      <c r="L1593" s="51">
        <v>2.7269000000000002E-2</v>
      </c>
      <c r="M1593" s="51">
        <v>1.8911000000000001E-2</v>
      </c>
      <c r="N1593" s="51">
        <v>3.771E-2</v>
      </c>
      <c r="O1593" s="52">
        <v>123.2756</v>
      </c>
      <c r="P1593" s="50">
        <v>1390</v>
      </c>
      <c r="Q1593" s="52">
        <v>2862.4900000000002</v>
      </c>
      <c r="R1593" s="50">
        <v>5592.1</v>
      </c>
      <c r="S1593" s="30">
        <v>93.866</v>
      </c>
      <c r="T1593" s="50">
        <v>6.6185999999999998</v>
      </c>
      <c r="U1593" s="50">
        <v>6.6218000000000004</v>
      </c>
      <c r="V1593" s="50" t="s">
        <v>379</v>
      </c>
      <c r="W1593" s="22" t="s">
        <v>379</v>
      </c>
      <c r="X1593" s="22" t="s">
        <v>379</v>
      </c>
    </row>
    <row r="1594" spans="1:24" ht="18.75" customHeight="1">
      <c r="A1594" s="175">
        <v>43081</v>
      </c>
      <c r="B1594" s="50">
        <v>158.02760000000001</v>
      </c>
      <c r="C1594" s="50">
        <v>225.1705</v>
      </c>
      <c r="D1594" s="50"/>
      <c r="E1594" s="50">
        <v>9.92</v>
      </c>
      <c r="F1594" s="51">
        <v>1.325E-2</v>
      </c>
      <c r="G1594" s="51">
        <v>1.8270999999999999E-2</v>
      </c>
      <c r="H1594" s="51">
        <v>1.9531E-2</v>
      </c>
      <c r="I1594" s="51">
        <v>2.1718000000000001E-2</v>
      </c>
      <c r="J1594" s="51">
        <v>2.4011000000000001E-2</v>
      </c>
      <c r="K1594" s="51">
        <v>2.3154000000000001E-2</v>
      </c>
      <c r="L1594" s="51">
        <v>2.7761999999999998E-2</v>
      </c>
      <c r="M1594" s="51">
        <v>1.9531E-2</v>
      </c>
      <c r="N1594" s="51">
        <v>3.7699999999999997E-2</v>
      </c>
      <c r="O1594" s="52">
        <v>123.23860000000001</v>
      </c>
      <c r="P1594" s="50">
        <v>1390</v>
      </c>
      <c r="Q1594" s="52">
        <v>2862.4900000000002</v>
      </c>
      <c r="R1594" s="50">
        <v>5592.1</v>
      </c>
      <c r="S1594" s="30">
        <v>93.900999999999996</v>
      </c>
      <c r="T1594" s="50">
        <v>6.6208999999999998</v>
      </c>
      <c r="U1594" s="50">
        <v>6.6238000000000001</v>
      </c>
      <c r="V1594" s="50" t="s">
        <v>379</v>
      </c>
      <c r="W1594" s="22" t="s">
        <v>379</v>
      </c>
      <c r="X1594" s="22" t="s">
        <v>379</v>
      </c>
    </row>
    <row r="1595" spans="1:24" ht="18.75" customHeight="1">
      <c r="A1595" s="175">
        <v>43080</v>
      </c>
      <c r="B1595" s="50">
        <v>158.1121</v>
      </c>
      <c r="C1595" s="50">
        <v>225.3004</v>
      </c>
      <c r="D1595" s="50"/>
      <c r="E1595" s="50">
        <v>9.34</v>
      </c>
      <c r="F1595" s="51">
        <v>1.2865E-2</v>
      </c>
      <c r="G1595" s="51">
        <v>1.8189E-2</v>
      </c>
      <c r="H1595" s="51">
        <v>1.9375E-2</v>
      </c>
      <c r="I1595" s="51">
        <v>2.1565999999999998E-2</v>
      </c>
      <c r="J1595" s="51">
        <v>2.3886000000000001E-2</v>
      </c>
      <c r="K1595" s="51">
        <v>2.3005999999999999E-2</v>
      </c>
      <c r="L1595" s="51">
        <v>2.7761999999999998E-2</v>
      </c>
      <c r="M1595" s="51">
        <v>1.9375E-2</v>
      </c>
      <c r="N1595" s="51">
        <v>3.771E-2</v>
      </c>
      <c r="O1595" s="52">
        <v>123.21850000000001</v>
      </c>
      <c r="P1595" s="50">
        <v>1390</v>
      </c>
      <c r="Q1595" s="52">
        <v>2862.4900000000002</v>
      </c>
      <c r="R1595" s="50">
        <v>5592.1</v>
      </c>
      <c r="S1595" s="30">
        <v>93.795000000000002</v>
      </c>
      <c r="T1595" s="50">
        <v>6.6193</v>
      </c>
      <c r="U1595" s="50">
        <v>6.6249000000000002</v>
      </c>
      <c r="V1595" s="50" t="s">
        <v>379</v>
      </c>
      <c r="W1595" s="22" t="s">
        <v>379</v>
      </c>
      <c r="X1595" s="22" t="s">
        <v>379</v>
      </c>
    </row>
    <row r="1596" spans="1:24" ht="18.75" customHeight="1">
      <c r="A1596" s="175">
        <v>43077</v>
      </c>
      <c r="B1596" s="50">
        <v>158.10050000000001</v>
      </c>
      <c r="C1596" s="50">
        <v>225.28</v>
      </c>
      <c r="D1596" s="50"/>
      <c r="E1596" s="50">
        <v>9.58</v>
      </c>
      <c r="F1596" s="51">
        <v>1.2711999999999999E-2</v>
      </c>
      <c r="G1596" s="51">
        <v>1.7944999999999999E-2</v>
      </c>
      <c r="H1596" s="51">
        <v>1.9068999999999999E-2</v>
      </c>
      <c r="I1596" s="51">
        <v>2.1398E-2</v>
      </c>
      <c r="J1596" s="51">
        <v>2.376E-2</v>
      </c>
      <c r="K1596" s="51">
        <v>2.2883000000000001E-2</v>
      </c>
      <c r="L1596" s="51">
        <v>2.7685000000000001E-2</v>
      </c>
      <c r="M1596" s="51">
        <v>1.9068999999999999E-2</v>
      </c>
      <c r="N1596" s="51">
        <v>3.7580000000000002E-2</v>
      </c>
      <c r="O1596" s="52">
        <v>123.2499</v>
      </c>
      <c r="P1596" s="50">
        <v>1390</v>
      </c>
      <c r="Q1596" s="52">
        <v>2862.4900000000002</v>
      </c>
      <c r="R1596" s="50">
        <v>5592.1</v>
      </c>
      <c r="S1596" s="30">
        <v>93.61</v>
      </c>
      <c r="T1596" s="50">
        <v>6.6148999999999996</v>
      </c>
      <c r="U1596" s="50">
        <v>6.6178999999999997</v>
      </c>
      <c r="V1596" s="50" t="s">
        <v>379</v>
      </c>
      <c r="W1596" s="22" t="s">
        <v>379</v>
      </c>
      <c r="X1596" s="22" t="s">
        <v>379</v>
      </c>
    </row>
    <row r="1597" spans="1:24" ht="18.75" customHeight="1">
      <c r="A1597" s="175">
        <v>43076</v>
      </c>
      <c r="B1597" s="50">
        <v>158.1131</v>
      </c>
      <c r="C1597" s="50">
        <v>225.3004</v>
      </c>
      <c r="D1597" s="50"/>
      <c r="E1597" s="50">
        <v>10.16</v>
      </c>
      <c r="F1597" s="51">
        <v>1.2763999999999999E-2</v>
      </c>
      <c r="G1597" s="51">
        <v>1.8023999999999998E-2</v>
      </c>
      <c r="H1597" s="51">
        <v>1.9120000000000002E-2</v>
      </c>
      <c r="I1597" s="51">
        <v>2.138E-2</v>
      </c>
      <c r="J1597" s="51">
        <v>2.3633999999999999E-2</v>
      </c>
      <c r="K1597" s="51">
        <v>2.2832000000000002E-2</v>
      </c>
      <c r="L1597" s="51">
        <v>2.7607E-2</v>
      </c>
      <c r="M1597" s="51">
        <v>1.9120000000000002E-2</v>
      </c>
      <c r="N1597" s="51">
        <v>3.7629999999999997E-2</v>
      </c>
      <c r="O1597" s="52">
        <v>123.24930000000001</v>
      </c>
      <c r="P1597" s="50">
        <v>1390</v>
      </c>
      <c r="Q1597" s="52">
        <v>2862.4900000000002</v>
      </c>
      <c r="R1597" s="50">
        <v>5592.1</v>
      </c>
      <c r="S1597" s="30">
        <v>93.379000000000005</v>
      </c>
      <c r="T1597" s="50">
        <v>6.6193</v>
      </c>
      <c r="U1597" s="50">
        <v>6.6181000000000001</v>
      </c>
      <c r="V1597" s="50" t="s">
        <v>379</v>
      </c>
      <c r="W1597" s="22" t="s">
        <v>379</v>
      </c>
      <c r="X1597" s="22" t="s">
        <v>379</v>
      </c>
    </row>
    <row r="1598" spans="1:24" ht="18.75" customHeight="1">
      <c r="A1598" s="175">
        <v>43075</v>
      </c>
      <c r="B1598" s="50">
        <v>158.36009999999999</v>
      </c>
      <c r="C1598" s="50">
        <v>225.2937</v>
      </c>
      <c r="D1598" s="50"/>
      <c r="E1598" s="50">
        <v>11.02</v>
      </c>
      <c r="F1598" s="51">
        <v>1.2815999999999999E-2</v>
      </c>
      <c r="G1598" s="51">
        <v>1.8064E-2</v>
      </c>
      <c r="H1598" s="51">
        <v>1.9146E-2</v>
      </c>
      <c r="I1598" s="51">
        <v>2.1262E-2</v>
      </c>
      <c r="J1598" s="51">
        <v>2.3385E-2</v>
      </c>
      <c r="K1598" s="51">
        <v>2.2612E-2</v>
      </c>
      <c r="L1598" s="51">
        <v>2.7300000000000001E-2</v>
      </c>
      <c r="M1598" s="51">
        <v>1.9146E-2</v>
      </c>
      <c r="N1598" s="51">
        <v>3.7690000000000001E-2</v>
      </c>
      <c r="O1598" s="52">
        <v>123.25320000000001</v>
      </c>
      <c r="P1598" s="50">
        <v>1390</v>
      </c>
      <c r="Q1598" s="52">
        <v>2862.4900000000002</v>
      </c>
      <c r="R1598" s="50">
        <v>5592.1</v>
      </c>
      <c r="S1598" s="30">
        <v>93.188000000000002</v>
      </c>
      <c r="T1598" s="50">
        <v>6.6197999999999997</v>
      </c>
      <c r="U1598" s="50">
        <v>6.6185999999999998</v>
      </c>
      <c r="V1598" s="50" t="s">
        <v>379</v>
      </c>
      <c r="W1598" s="22" t="s">
        <v>379</v>
      </c>
      <c r="X1598" s="22" t="s">
        <v>379</v>
      </c>
    </row>
    <row r="1599" spans="1:24" ht="18.75" customHeight="1">
      <c r="A1599" s="175">
        <v>43074</v>
      </c>
      <c r="B1599" s="50">
        <v>158.1942</v>
      </c>
      <c r="C1599" s="50">
        <v>225.23869999999999</v>
      </c>
      <c r="D1599" s="50"/>
      <c r="E1599" s="50">
        <v>11.33</v>
      </c>
      <c r="F1599" s="51">
        <v>1.2893E-2</v>
      </c>
      <c r="G1599" s="51">
        <v>1.8183999999999999E-2</v>
      </c>
      <c r="H1599" s="51">
        <v>1.9282000000000001E-2</v>
      </c>
      <c r="I1599" s="51">
        <v>2.1427999999999999E-2</v>
      </c>
      <c r="J1599" s="51">
        <v>2.3508999999999999E-2</v>
      </c>
      <c r="K1599" s="51">
        <v>2.2782E-2</v>
      </c>
      <c r="L1599" s="51">
        <v>2.7314999999999999E-2</v>
      </c>
      <c r="M1599" s="51">
        <v>1.9282000000000001E-2</v>
      </c>
      <c r="N1599" s="51">
        <v>3.7670000000000002E-2</v>
      </c>
      <c r="O1599" s="52">
        <v>123.21850000000001</v>
      </c>
      <c r="P1599" s="50">
        <v>1390</v>
      </c>
      <c r="Q1599" s="52">
        <v>2862.4900000000002</v>
      </c>
      <c r="R1599" s="50">
        <v>5592.1</v>
      </c>
      <c r="S1599" s="30">
        <v>92.885000000000005</v>
      </c>
      <c r="T1599" s="50">
        <v>6.6162999999999998</v>
      </c>
      <c r="U1599" s="50">
        <v>6.5983999999999998</v>
      </c>
      <c r="V1599" s="50" t="s">
        <v>379</v>
      </c>
      <c r="W1599" s="22" t="s">
        <v>379</v>
      </c>
      <c r="X1599" s="22" t="s">
        <v>379</v>
      </c>
    </row>
    <row r="1600" spans="1:24" ht="18.75" customHeight="1">
      <c r="A1600" s="175">
        <v>43073</v>
      </c>
      <c r="B1600" s="50">
        <v>158.08850000000001</v>
      </c>
      <c r="C1600" s="50">
        <v>225.21270000000001</v>
      </c>
      <c r="D1600" s="50"/>
      <c r="E1600" s="50">
        <v>11.68</v>
      </c>
      <c r="F1600" s="51">
        <v>1.2685999999999999E-2</v>
      </c>
      <c r="G1600" s="51">
        <v>1.8062999999999999E-2</v>
      </c>
      <c r="H1600" s="51">
        <v>1.9226E-2</v>
      </c>
      <c r="I1600" s="51">
        <v>2.1427999999999999E-2</v>
      </c>
      <c r="J1600" s="51">
        <v>2.3723000000000001E-2</v>
      </c>
      <c r="K1600" s="51">
        <v>2.2880000000000001E-2</v>
      </c>
      <c r="L1600" s="51">
        <v>2.7637999999999999E-2</v>
      </c>
      <c r="M1600" s="51">
        <v>1.9226E-2</v>
      </c>
      <c r="N1600" s="51">
        <v>3.7769999999999998E-2</v>
      </c>
      <c r="O1600" s="52">
        <v>123.2266</v>
      </c>
      <c r="P1600" s="50">
        <v>1390</v>
      </c>
      <c r="Q1600" s="52">
        <v>2862.4900000000002</v>
      </c>
      <c r="R1600" s="50">
        <v>5592.1</v>
      </c>
      <c r="S1600" s="30">
        <v>93.046999999999997</v>
      </c>
      <c r="T1600" s="50">
        <v>6.6090999999999998</v>
      </c>
      <c r="U1600" s="50">
        <v>6.6112000000000002</v>
      </c>
      <c r="V1600" s="50" t="s">
        <v>379</v>
      </c>
      <c r="W1600" s="22" t="s">
        <v>379</v>
      </c>
      <c r="X1600" s="22" t="s">
        <v>379</v>
      </c>
    </row>
    <row r="1601" spans="1:24" ht="18.75" customHeight="1">
      <c r="A1601" s="175">
        <v>43070</v>
      </c>
      <c r="B1601" s="50">
        <v>158.18729999999999</v>
      </c>
      <c r="C1601" s="50">
        <v>224.9931</v>
      </c>
      <c r="D1601" s="50"/>
      <c r="E1601" s="50">
        <v>11.43</v>
      </c>
      <c r="F1601" s="51">
        <v>1.2585000000000001E-2</v>
      </c>
      <c r="G1601" s="51">
        <v>1.772E-2</v>
      </c>
      <c r="H1601" s="51">
        <v>1.8839999999999999E-2</v>
      </c>
      <c r="I1601" s="51">
        <v>2.1127E-2</v>
      </c>
      <c r="J1601" s="51">
        <v>2.3615000000000001E-2</v>
      </c>
      <c r="K1601" s="51">
        <v>2.2707999999999999E-2</v>
      </c>
      <c r="L1601" s="51">
        <v>2.7615000000000001E-2</v>
      </c>
      <c r="M1601" s="51">
        <v>1.8839999999999999E-2</v>
      </c>
      <c r="N1601" s="51">
        <v>3.7740000000000003E-2</v>
      </c>
      <c r="O1601" s="52">
        <v>123.2766</v>
      </c>
      <c r="P1601" s="50">
        <v>1390</v>
      </c>
      <c r="Q1601" s="52">
        <v>2825.89</v>
      </c>
      <c r="R1601" s="50">
        <v>5402.6</v>
      </c>
      <c r="S1601" s="30">
        <v>93.164000000000001</v>
      </c>
      <c r="T1601" s="50">
        <v>6.6166999999999998</v>
      </c>
      <c r="U1601" s="50">
        <v>6.6120000000000001</v>
      </c>
      <c r="V1601" s="50" t="s">
        <v>379</v>
      </c>
      <c r="W1601" s="22" t="s">
        <v>379</v>
      </c>
      <c r="X1601" s="22" t="s">
        <v>379</v>
      </c>
    </row>
    <row r="1602" spans="1:24" ht="18.75" customHeight="1">
      <c r="A1602" s="175">
        <v>43069</v>
      </c>
      <c r="B1602" s="50">
        <v>157.8706</v>
      </c>
      <c r="C1602" s="50">
        <v>224.73939999999999</v>
      </c>
      <c r="D1602" s="50"/>
      <c r="E1602" s="50">
        <v>11.28</v>
      </c>
      <c r="F1602" s="51">
        <v>1.256E-2</v>
      </c>
      <c r="G1602" s="51">
        <v>1.7819999999999999E-2</v>
      </c>
      <c r="H1602" s="51">
        <v>1.8918999999999998E-2</v>
      </c>
      <c r="I1602" s="51">
        <v>2.1375000000000002E-2</v>
      </c>
      <c r="J1602" s="51">
        <v>2.4097E-2</v>
      </c>
      <c r="K1602" s="51">
        <v>2.3073E-2</v>
      </c>
      <c r="L1602" s="51">
        <v>2.8268999999999999E-2</v>
      </c>
      <c r="M1602" s="51">
        <v>1.8918999999999998E-2</v>
      </c>
      <c r="N1602" s="51">
        <v>3.7819999999999999E-2</v>
      </c>
      <c r="O1602" s="52">
        <v>123.2903</v>
      </c>
      <c r="P1602" s="50">
        <v>1390</v>
      </c>
      <c r="Q1602" s="52">
        <v>2825.89</v>
      </c>
      <c r="R1602" s="50">
        <v>5402.6</v>
      </c>
      <c r="S1602" s="30">
        <v>93.27</v>
      </c>
      <c r="T1602" s="50">
        <v>6.6082999999999998</v>
      </c>
      <c r="U1602" s="50">
        <v>6.6082000000000001</v>
      </c>
      <c r="V1602" s="50" t="s">
        <v>379</v>
      </c>
      <c r="W1602" s="22" t="s">
        <v>379</v>
      </c>
      <c r="X1602" s="22" t="s">
        <v>379</v>
      </c>
    </row>
    <row r="1603" spans="1:24" ht="18.75" customHeight="1">
      <c r="A1603" s="175">
        <v>43068</v>
      </c>
      <c r="B1603" s="50">
        <v>158.08529999999999</v>
      </c>
      <c r="C1603" s="50">
        <v>225.0334</v>
      </c>
      <c r="D1603" s="50"/>
      <c r="E1603" s="50">
        <v>10.7</v>
      </c>
      <c r="F1603" s="51">
        <v>1.2841E-2</v>
      </c>
      <c r="G1603" s="51">
        <v>1.762E-2</v>
      </c>
      <c r="H1603" s="51">
        <v>1.8644000000000001E-2</v>
      </c>
      <c r="I1603" s="51">
        <v>2.1059000000000001E-2</v>
      </c>
      <c r="J1603" s="51">
        <v>2.3882E-2</v>
      </c>
      <c r="K1603" s="51">
        <v>2.2828000000000001E-2</v>
      </c>
      <c r="L1603" s="51">
        <v>2.8244999999999999E-2</v>
      </c>
      <c r="M1603" s="51">
        <v>1.8644000000000001E-2</v>
      </c>
      <c r="N1603" s="51">
        <v>3.8159999999999999E-2</v>
      </c>
      <c r="O1603" s="52">
        <v>123.2829</v>
      </c>
      <c r="P1603" s="50">
        <v>1390</v>
      </c>
      <c r="Q1603" s="52">
        <v>2825.89</v>
      </c>
      <c r="R1603" s="50">
        <v>5402.6</v>
      </c>
      <c r="S1603" s="30">
        <v>92.903999999999996</v>
      </c>
      <c r="T1603" s="50">
        <v>6.5991999999999997</v>
      </c>
      <c r="U1603" s="50">
        <v>6.5975000000000001</v>
      </c>
      <c r="V1603" s="50" t="s">
        <v>379</v>
      </c>
      <c r="W1603" s="22" t="s">
        <v>379</v>
      </c>
      <c r="X1603" s="22" t="s">
        <v>379</v>
      </c>
    </row>
    <row r="1604" spans="1:24" ht="18.75" customHeight="1">
      <c r="A1604" s="175">
        <v>43067</v>
      </c>
      <c r="B1604" s="50">
        <v>158.32339999999999</v>
      </c>
      <c r="C1604" s="50">
        <v>225.2054</v>
      </c>
      <c r="D1604" s="50"/>
      <c r="E1604" s="50">
        <v>10.029999999999999</v>
      </c>
      <c r="F1604" s="51">
        <v>1.2765E-2</v>
      </c>
      <c r="G1604" s="51">
        <v>1.746E-2</v>
      </c>
      <c r="H1604" s="51">
        <v>1.8398000000000001E-2</v>
      </c>
      <c r="I1604" s="51">
        <v>2.0594000000000001E-2</v>
      </c>
      <c r="J1604" s="51">
        <v>2.3276999999999999E-2</v>
      </c>
      <c r="K1604" s="51">
        <v>2.2204999999999999E-2</v>
      </c>
      <c r="L1604" s="51">
        <v>2.7577000000000001E-2</v>
      </c>
      <c r="M1604" s="51">
        <v>1.8398000000000001E-2</v>
      </c>
      <c r="N1604" s="51">
        <v>3.7909999999999999E-2</v>
      </c>
      <c r="O1604" s="52">
        <v>123.2139</v>
      </c>
      <c r="P1604" s="50">
        <v>1390</v>
      </c>
      <c r="Q1604" s="52">
        <v>2825.89</v>
      </c>
      <c r="R1604" s="50">
        <v>5402.6</v>
      </c>
      <c r="S1604" s="30">
        <v>92.781999999999996</v>
      </c>
      <c r="T1604" s="50">
        <v>6.6017999999999999</v>
      </c>
      <c r="U1604" s="50">
        <v>6.5880999999999998</v>
      </c>
      <c r="V1604" s="50" t="s">
        <v>379</v>
      </c>
      <c r="W1604" s="22" t="s">
        <v>379</v>
      </c>
      <c r="X1604" s="22" t="s">
        <v>379</v>
      </c>
    </row>
    <row r="1605" spans="1:24" ht="18.75" customHeight="1">
      <c r="A1605" s="175">
        <v>43066</v>
      </c>
      <c r="B1605" s="50">
        <v>158.39439999999999</v>
      </c>
      <c r="C1605" s="50">
        <v>225.35509999999999</v>
      </c>
      <c r="D1605" s="50"/>
      <c r="E1605" s="50">
        <v>9.8699999999999992</v>
      </c>
      <c r="F1605" s="51">
        <v>1.2430999999999999E-2</v>
      </c>
      <c r="G1605" s="51">
        <v>1.7403999999999999E-2</v>
      </c>
      <c r="H1605" s="51">
        <v>1.8342000000000001E-2</v>
      </c>
      <c r="I1605" s="51">
        <v>2.0468E-2</v>
      </c>
      <c r="J1605" s="51">
        <v>2.3276999999999999E-2</v>
      </c>
      <c r="K1605" s="51">
        <v>2.2155999999999999E-2</v>
      </c>
      <c r="L1605" s="51">
        <v>2.7677E-2</v>
      </c>
      <c r="M1605" s="51">
        <v>1.8342000000000001E-2</v>
      </c>
      <c r="N1605" s="51">
        <v>3.7929999999999998E-2</v>
      </c>
      <c r="O1605" s="52">
        <v>123.23860000000001</v>
      </c>
      <c r="P1605" s="50">
        <v>1390</v>
      </c>
      <c r="Q1605" s="52">
        <v>2825.89</v>
      </c>
      <c r="R1605" s="50">
        <v>5402.6</v>
      </c>
      <c r="S1605" s="30">
        <v>93.22</v>
      </c>
      <c r="T1605" s="50">
        <v>6.5834999999999999</v>
      </c>
      <c r="U1605" s="50">
        <v>6.5789999999999997</v>
      </c>
      <c r="V1605" s="50" t="s">
        <v>379</v>
      </c>
      <c r="W1605" s="22" t="s">
        <v>379</v>
      </c>
      <c r="X1605" s="22" t="s">
        <v>379</v>
      </c>
    </row>
    <row r="1606" spans="1:24" ht="18.75" customHeight="1">
      <c r="A1606" s="175">
        <v>43063</v>
      </c>
      <c r="B1606" s="50">
        <v>158.3006</v>
      </c>
      <c r="C1606" s="50">
        <v>225.40479999999999</v>
      </c>
      <c r="D1606" s="50"/>
      <c r="E1606" s="50">
        <v>9.67</v>
      </c>
      <c r="F1606" s="51">
        <v>1.261E-2</v>
      </c>
      <c r="G1606" s="51">
        <v>1.7443E-2</v>
      </c>
      <c r="H1606" s="51">
        <v>1.8450000000000001E-2</v>
      </c>
      <c r="I1606" s="51">
        <v>2.0636000000000002E-2</v>
      </c>
      <c r="J1606" s="51">
        <v>2.3418000000000001E-2</v>
      </c>
      <c r="K1606" s="51">
        <v>2.2303E-2</v>
      </c>
      <c r="L1606" s="51">
        <v>2.7637999999999999E-2</v>
      </c>
      <c r="M1606" s="51">
        <v>1.8450000000000001E-2</v>
      </c>
      <c r="N1606" s="51">
        <v>3.8629999999999998E-2</v>
      </c>
      <c r="O1606" s="52">
        <v>123.259</v>
      </c>
      <c r="P1606" s="50">
        <v>1390</v>
      </c>
      <c r="Q1606" s="52">
        <v>2825.89</v>
      </c>
      <c r="R1606" s="50">
        <v>5402.6</v>
      </c>
      <c r="S1606" s="30">
        <v>93.22</v>
      </c>
      <c r="T1606" s="50">
        <v>6.6102999999999996</v>
      </c>
      <c r="U1606" s="50">
        <v>6.5967000000000002</v>
      </c>
      <c r="V1606" s="50" t="s">
        <v>379</v>
      </c>
      <c r="W1606" s="22" t="s">
        <v>379</v>
      </c>
      <c r="X1606" s="22" t="s">
        <v>379</v>
      </c>
    </row>
    <row r="1607" spans="1:24" ht="18.75" customHeight="1">
      <c r="A1607" s="175">
        <v>43062</v>
      </c>
      <c r="B1607" s="50">
        <v>158.43360000000001</v>
      </c>
      <c r="C1607" s="50">
        <v>225.35489999999999</v>
      </c>
      <c r="D1607" s="50"/>
      <c r="E1607" s="50">
        <v>9.8800000000000008</v>
      </c>
      <c r="F1607" s="51">
        <v>1.2841E-2</v>
      </c>
      <c r="G1607" s="51">
        <v>1.7267000000000001E-2</v>
      </c>
      <c r="H1607" s="51">
        <v>1.8311999999999998E-2</v>
      </c>
      <c r="I1607" s="51">
        <v>2.0417000000000001E-2</v>
      </c>
      <c r="J1607" s="51">
        <v>2.3186999999999999E-2</v>
      </c>
      <c r="K1607" s="51">
        <v>2.2083999999999999E-2</v>
      </c>
      <c r="L1607" s="51">
        <v>2.7392E-2</v>
      </c>
      <c r="M1607" s="51">
        <v>1.8311999999999998E-2</v>
      </c>
      <c r="N1607" s="51">
        <v>3.8339999999999999E-2</v>
      </c>
      <c r="O1607" s="52">
        <v>123.3087</v>
      </c>
      <c r="P1607" s="50">
        <v>1390</v>
      </c>
      <c r="Q1607" s="52">
        <v>2825.89</v>
      </c>
      <c r="R1607" s="50">
        <v>5402.6</v>
      </c>
      <c r="S1607" s="30">
        <v>93.951999999999998</v>
      </c>
      <c r="T1607" s="50">
        <v>6.6289999999999996</v>
      </c>
      <c r="U1607" s="50">
        <v>6.6271000000000004</v>
      </c>
      <c r="V1607" s="50" t="s">
        <v>379</v>
      </c>
      <c r="W1607" s="22" t="s">
        <v>379</v>
      </c>
      <c r="X1607" s="22" t="s">
        <v>379</v>
      </c>
    </row>
    <row r="1608" spans="1:24" ht="18.75" customHeight="1">
      <c r="A1608" s="175">
        <v>43061</v>
      </c>
      <c r="B1608" s="50">
        <v>158.43360000000001</v>
      </c>
      <c r="C1608" s="50">
        <v>225.35489999999999</v>
      </c>
      <c r="D1608" s="50"/>
      <c r="E1608" s="50">
        <v>9.8800000000000008</v>
      </c>
      <c r="F1608" s="51">
        <v>1.2841E-2</v>
      </c>
      <c r="G1608" s="51">
        <v>1.7267000000000001E-2</v>
      </c>
      <c r="H1608" s="51">
        <v>1.8311999999999998E-2</v>
      </c>
      <c r="I1608" s="51">
        <v>2.0417000000000001E-2</v>
      </c>
      <c r="J1608" s="51">
        <v>2.3186999999999999E-2</v>
      </c>
      <c r="K1608" s="51">
        <v>2.2083999999999999E-2</v>
      </c>
      <c r="L1608" s="51">
        <v>2.7392E-2</v>
      </c>
      <c r="M1608" s="51">
        <v>1.8311999999999998E-2</v>
      </c>
      <c r="N1608" s="51">
        <v>3.7920000000000002E-2</v>
      </c>
      <c r="O1608" s="52">
        <v>123.3438</v>
      </c>
      <c r="P1608" s="50">
        <v>1390</v>
      </c>
      <c r="Q1608" s="52">
        <v>2825.89</v>
      </c>
      <c r="R1608" s="50">
        <v>5402.6</v>
      </c>
      <c r="S1608" s="30">
        <v>94.08</v>
      </c>
      <c r="T1608" s="50">
        <v>6.6372</v>
      </c>
      <c r="U1608" s="50">
        <v>6.6471</v>
      </c>
      <c r="V1608" s="50" t="s">
        <v>379</v>
      </c>
      <c r="W1608" s="22" t="s">
        <v>379</v>
      </c>
      <c r="X1608" s="22" t="s">
        <v>379</v>
      </c>
    </row>
    <row r="1609" spans="1:24" ht="18.75" customHeight="1">
      <c r="A1609" s="175">
        <v>43060</v>
      </c>
      <c r="B1609" s="50">
        <v>158.17779999999999</v>
      </c>
      <c r="C1609" s="50">
        <v>225.25980000000001</v>
      </c>
      <c r="D1609" s="50"/>
      <c r="E1609" s="50">
        <v>9.73</v>
      </c>
      <c r="F1609" s="51">
        <v>1.2714E-2</v>
      </c>
      <c r="G1609" s="51">
        <v>1.7715000000000002E-2</v>
      </c>
      <c r="H1609" s="51">
        <v>1.8772E-2</v>
      </c>
      <c r="I1609" s="51">
        <v>2.0986000000000001E-2</v>
      </c>
      <c r="J1609" s="51">
        <v>2.3559E-2</v>
      </c>
      <c r="K1609" s="51">
        <v>2.2571999999999998E-2</v>
      </c>
      <c r="L1609" s="51">
        <v>2.7577000000000001E-2</v>
      </c>
      <c r="M1609" s="51">
        <v>1.8772E-2</v>
      </c>
      <c r="N1609" s="51">
        <v>3.7539999999999997E-2</v>
      </c>
      <c r="O1609" s="52">
        <v>123.31570000000001</v>
      </c>
      <c r="P1609" s="50">
        <v>1390</v>
      </c>
      <c r="Q1609" s="52">
        <v>2825.89</v>
      </c>
      <c r="R1609" s="50">
        <v>5402.6</v>
      </c>
      <c r="S1609" s="30">
        <v>93.662000000000006</v>
      </c>
      <c r="T1609" s="50">
        <v>6.6260000000000003</v>
      </c>
      <c r="U1609" s="50">
        <v>6.6364999999999998</v>
      </c>
      <c r="V1609" s="50" t="s">
        <v>379</v>
      </c>
      <c r="W1609" s="22" t="s">
        <v>379</v>
      </c>
      <c r="X1609" s="22" t="s">
        <v>379</v>
      </c>
    </row>
    <row r="1610" spans="1:24" ht="18.75" customHeight="1">
      <c r="A1610" s="175">
        <v>43059</v>
      </c>
      <c r="B1610" s="50">
        <v>158.17840000000001</v>
      </c>
      <c r="C1610" s="50">
        <v>225.22630000000001</v>
      </c>
      <c r="D1610" s="50"/>
      <c r="E1610" s="50">
        <v>10.65</v>
      </c>
      <c r="F1610" s="51">
        <v>1.2584E-2</v>
      </c>
      <c r="G1610" s="51">
        <v>1.7505E-2</v>
      </c>
      <c r="H1610" s="51">
        <v>1.8554000000000001E-2</v>
      </c>
      <c r="I1610" s="51">
        <v>2.0919E-2</v>
      </c>
      <c r="J1610" s="51">
        <v>2.3666E-2</v>
      </c>
      <c r="K1610" s="51">
        <v>2.2620999999999999E-2</v>
      </c>
      <c r="L1610" s="51">
        <v>2.7800999999999999E-2</v>
      </c>
      <c r="M1610" s="51">
        <v>1.8554000000000001E-2</v>
      </c>
      <c r="N1610" s="51">
        <v>3.7449999999999997E-2</v>
      </c>
      <c r="O1610" s="52">
        <v>123.33629999999999</v>
      </c>
      <c r="P1610" s="50">
        <v>1390</v>
      </c>
      <c r="Q1610" s="52">
        <v>2825.89</v>
      </c>
      <c r="R1610" s="50">
        <v>5402.6</v>
      </c>
      <c r="S1610" s="30">
        <v>93.932000000000002</v>
      </c>
      <c r="T1610" s="50">
        <v>6.6303000000000001</v>
      </c>
      <c r="U1610" s="50">
        <v>6.633</v>
      </c>
      <c r="V1610" s="50" t="s">
        <v>379</v>
      </c>
      <c r="W1610" s="22" t="s">
        <v>379</v>
      </c>
      <c r="X1610" s="22" t="s">
        <v>379</v>
      </c>
    </row>
    <row r="1611" spans="1:24" ht="18.75" customHeight="1">
      <c r="A1611" s="175">
        <v>43056</v>
      </c>
      <c r="B1611" s="50">
        <v>158.27680000000001</v>
      </c>
      <c r="C1611" s="50">
        <v>225.0626</v>
      </c>
      <c r="D1611" s="50"/>
      <c r="E1611" s="50">
        <v>11.43</v>
      </c>
      <c r="F1611" s="51">
        <v>1.2585000000000001E-2</v>
      </c>
      <c r="G1611" s="51">
        <v>1.7212999999999999E-2</v>
      </c>
      <c r="H1611" s="51">
        <v>1.8228999999999999E-2</v>
      </c>
      <c r="I1611" s="51">
        <v>2.0566999999999998E-2</v>
      </c>
      <c r="J1611" s="51">
        <v>2.3435000000000001E-2</v>
      </c>
      <c r="K1611" s="51">
        <v>2.2304000000000001E-2</v>
      </c>
      <c r="L1611" s="51">
        <v>2.7778000000000001E-2</v>
      </c>
      <c r="M1611" s="51">
        <v>1.8228999999999999E-2</v>
      </c>
      <c r="N1611" s="51">
        <v>3.7379999999999997E-2</v>
      </c>
      <c r="O1611" s="52">
        <v>123.3326</v>
      </c>
      <c r="P1611" s="50">
        <v>1390</v>
      </c>
      <c r="Q1611" s="52">
        <v>2825.89</v>
      </c>
      <c r="R1611" s="50">
        <v>5402.6</v>
      </c>
      <c r="S1611" s="30">
        <v>93.813000000000002</v>
      </c>
      <c r="T1611" s="50">
        <v>6.6239999999999997</v>
      </c>
      <c r="U1611" s="50">
        <v>6.6326999999999998</v>
      </c>
      <c r="V1611" s="50" t="s">
        <v>379</v>
      </c>
      <c r="W1611" s="22" t="s">
        <v>379</v>
      </c>
      <c r="X1611" s="22" t="s">
        <v>379</v>
      </c>
    </row>
    <row r="1612" spans="1:24" ht="18.75" customHeight="1">
      <c r="A1612" s="175">
        <v>43055</v>
      </c>
      <c r="B1612" s="50">
        <v>158.2216</v>
      </c>
      <c r="C1612" s="50">
        <v>224.792</v>
      </c>
      <c r="D1612" s="50"/>
      <c r="E1612" s="50">
        <v>11.76</v>
      </c>
      <c r="F1612" s="51">
        <v>1.2534999999999999E-2</v>
      </c>
      <c r="G1612" s="51">
        <v>1.7082E-2</v>
      </c>
      <c r="H1612" s="51">
        <v>1.8253999999999999E-2</v>
      </c>
      <c r="I1612" s="51">
        <v>2.0698999999999999E-2</v>
      </c>
      <c r="J1612" s="51">
        <v>2.3753E-2</v>
      </c>
      <c r="K1612" s="51">
        <v>2.2523999999999999E-2</v>
      </c>
      <c r="L1612" s="51">
        <v>2.8268000000000001E-2</v>
      </c>
      <c r="M1612" s="51">
        <v>1.8253999999999999E-2</v>
      </c>
      <c r="N1612" s="51">
        <v>3.7539999999999997E-2</v>
      </c>
      <c r="O1612" s="52">
        <v>123.3428</v>
      </c>
      <c r="P1612" s="50">
        <v>1390</v>
      </c>
      <c r="Q1612" s="52">
        <v>2825.89</v>
      </c>
      <c r="R1612" s="50">
        <v>5402.6</v>
      </c>
      <c r="S1612" s="30">
        <v>93.826999999999998</v>
      </c>
      <c r="T1612" s="50">
        <v>6.6360999999999999</v>
      </c>
      <c r="U1612" s="50">
        <v>6.6367000000000003</v>
      </c>
      <c r="V1612" s="50" t="s">
        <v>379</v>
      </c>
      <c r="W1612" s="22" t="s">
        <v>379</v>
      </c>
      <c r="X1612" s="22" t="s">
        <v>379</v>
      </c>
    </row>
    <row r="1613" spans="1:24" ht="18.75" customHeight="1">
      <c r="A1613" s="175">
        <v>43054</v>
      </c>
      <c r="B1613" s="50">
        <v>158.38210000000001</v>
      </c>
      <c r="C1613" s="50">
        <v>224.95840000000001</v>
      </c>
      <c r="D1613" s="50"/>
      <c r="E1613" s="50">
        <v>13.13</v>
      </c>
      <c r="F1613" s="51">
        <v>1.2382000000000001E-2</v>
      </c>
      <c r="G1613" s="51">
        <v>1.6833999999999998E-2</v>
      </c>
      <c r="H1613" s="51">
        <v>1.7957000000000001E-2</v>
      </c>
      <c r="I1613" s="51">
        <v>2.0316000000000001E-2</v>
      </c>
      <c r="J1613" s="51">
        <v>2.3222E-2</v>
      </c>
      <c r="K1613" s="51">
        <v>2.2085E-2</v>
      </c>
      <c r="L1613" s="51">
        <v>2.7646E-2</v>
      </c>
      <c r="M1613" s="51">
        <v>1.7957000000000001E-2</v>
      </c>
      <c r="N1613" s="51">
        <v>3.7629999999999997E-2</v>
      </c>
      <c r="O1613" s="52">
        <v>123.33620000000001</v>
      </c>
      <c r="P1613" s="50">
        <v>1390</v>
      </c>
      <c r="Q1613" s="52">
        <v>2825.89</v>
      </c>
      <c r="R1613" s="50">
        <v>5402.6</v>
      </c>
      <c r="S1613" s="30">
        <v>94.49</v>
      </c>
      <c r="T1613" s="50">
        <v>6.6405000000000003</v>
      </c>
      <c r="U1613" s="50">
        <v>6.6570999999999998</v>
      </c>
      <c r="V1613" s="50" t="s">
        <v>379</v>
      </c>
      <c r="W1613" s="22" t="s">
        <v>379</v>
      </c>
      <c r="X1613" s="22" t="s">
        <v>379</v>
      </c>
    </row>
    <row r="1614" spans="1:24" ht="18.75" customHeight="1">
      <c r="A1614" s="175">
        <v>43053</v>
      </c>
      <c r="B1614" s="50">
        <v>158.19739999999999</v>
      </c>
      <c r="C1614" s="50">
        <v>225.31489999999999</v>
      </c>
      <c r="D1614" s="50"/>
      <c r="E1614" s="50">
        <v>11.59</v>
      </c>
      <c r="F1614" s="51">
        <v>1.2408000000000001E-2</v>
      </c>
      <c r="G1614" s="51">
        <v>1.6872000000000002E-2</v>
      </c>
      <c r="H1614" s="51">
        <v>1.8090999999999999E-2</v>
      </c>
      <c r="I1614" s="51">
        <v>2.0582E-2</v>
      </c>
      <c r="J1614" s="51">
        <v>2.3716999999999998E-2</v>
      </c>
      <c r="K1614" s="51">
        <v>2.2499000000000002E-2</v>
      </c>
      <c r="L1614" s="51">
        <v>2.8299999999999999E-2</v>
      </c>
      <c r="M1614" s="51">
        <v>1.8090999999999999E-2</v>
      </c>
      <c r="N1614" s="51">
        <v>3.7819999999999999E-2</v>
      </c>
      <c r="O1614" s="52">
        <v>123.31359999999999</v>
      </c>
      <c r="P1614" s="50">
        <v>1390</v>
      </c>
      <c r="Q1614" s="52">
        <v>2825.89</v>
      </c>
      <c r="R1614" s="50">
        <v>5402.6</v>
      </c>
      <c r="S1614" s="30">
        <v>94.391000000000005</v>
      </c>
      <c r="T1614" s="50">
        <v>6.6409000000000002</v>
      </c>
      <c r="U1614" s="50">
        <v>6.6618000000000004</v>
      </c>
      <c r="V1614" s="50" t="s">
        <v>379</v>
      </c>
      <c r="W1614" s="22" t="s">
        <v>379</v>
      </c>
      <c r="X1614" s="22" t="s">
        <v>379</v>
      </c>
    </row>
    <row r="1615" spans="1:24" ht="18.75" customHeight="1">
      <c r="A1615" s="175">
        <v>43052</v>
      </c>
      <c r="B1615" s="50">
        <v>158.01599999999999</v>
      </c>
      <c r="C1615" s="50">
        <v>225.30879999999999</v>
      </c>
      <c r="D1615" s="50"/>
      <c r="E1615" s="50">
        <v>11.5</v>
      </c>
      <c r="F1615" s="51">
        <v>1.2074E-2</v>
      </c>
      <c r="G1615" s="51">
        <v>1.6808E-2</v>
      </c>
      <c r="H1615" s="51">
        <v>1.8117999999999999E-2</v>
      </c>
      <c r="I1615" s="51">
        <v>2.0749E-2</v>
      </c>
      <c r="J1615" s="51">
        <v>2.4055E-2</v>
      </c>
      <c r="K1615" s="51">
        <v>2.2742999999999999E-2</v>
      </c>
      <c r="L1615" s="51">
        <v>2.8709999999999999E-2</v>
      </c>
      <c r="M1615" s="51">
        <v>1.8117999999999999E-2</v>
      </c>
      <c r="N1615" s="51">
        <v>3.7080000000000002E-2</v>
      </c>
      <c r="O1615" s="52">
        <v>123.2942</v>
      </c>
      <c r="P1615" s="50">
        <v>1390</v>
      </c>
      <c r="Q1615" s="52">
        <v>2825.89</v>
      </c>
      <c r="R1615" s="50">
        <v>5402.6</v>
      </c>
      <c r="S1615" s="30">
        <v>94.444000000000003</v>
      </c>
      <c r="T1615" s="50">
        <v>6.6402000000000001</v>
      </c>
      <c r="U1615" s="50">
        <v>6.6479999999999997</v>
      </c>
      <c r="V1615" s="50" t="s">
        <v>379</v>
      </c>
      <c r="W1615" s="22" t="s">
        <v>379</v>
      </c>
      <c r="X1615" s="22" t="s">
        <v>379</v>
      </c>
    </row>
    <row r="1616" spans="1:24" ht="18.75" customHeight="1">
      <c r="A1616" s="175">
        <v>43049</v>
      </c>
      <c r="B1616" s="50">
        <v>158.03280000000001</v>
      </c>
      <c r="C1616" s="50">
        <v>225.92080000000001</v>
      </c>
      <c r="D1616" s="50"/>
      <c r="E1616" s="50">
        <v>11.29</v>
      </c>
      <c r="F1616" s="51">
        <v>1.2201999999999999E-2</v>
      </c>
      <c r="G1616" s="51">
        <v>1.6541E-2</v>
      </c>
      <c r="H1616" s="51">
        <v>1.7849E-2</v>
      </c>
      <c r="I1616" s="51">
        <v>2.0514999999999999E-2</v>
      </c>
      <c r="J1616" s="51">
        <v>2.3983999999999998E-2</v>
      </c>
      <c r="K1616" s="51">
        <v>2.2596999999999999E-2</v>
      </c>
      <c r="L1616" s="51">
        <v>2.8797E-2</v>
      </c>
      <c r="M1616" s="51">
        <v>1.7849E-2</v>
      </c>
      <c r="N1616" s="51">
        <v>3.6580000000000001E-2</v>
      </c>
      <c r="O1616" s="52">
        <v>123.2769</v>
      </c>
      <c r="P1616" s="50">
        <v>1390</v>
      </c>
      <c r="Q1616" s="52">
        <v>2825.89</v>
      </c>
      <c r="R1616" s="50">
        <v>5402.6</v>
      </c>
      <c r="S1616" s="30">
        <v>94.866</v>
      </c>
      <c r="T1616" s="50">
        <v>6.6280000000000001</v>
      </c>
      <c r="U1616" s="50">
        <v>6.6322000000000001</v>
      </c>
      <c r="V1616" s="50" t="s">
        <v>379</v>
      </c>
      <c r="W1616" s="22" t="s">
        <v>379</v>
      </c>
      <c r="X1616" s="22" t="s">
        <v>379</v>
      </c>
    </row>
    <row r="1617" spans="1:24" ht="18.75" customHeight="1">
      <c r="A1617" s="175">
        <v>43048</v>
      </c>
      <c r="B1617" s="50">
        <v>158.46190000000001</v>
      </c>
      <c r="C1617" s="50">
        <v>226.2611</v>
      </c>
      <c r="D1617" s="50"/>
      <c r="E1617" s="50">
        <v>10.5</v>
      </c>
      <c r="F1617" s="51">
        <v>1.2229E-2</v>
      </c>
      <c r="G1617" s="51">
        <v>1.6333E-2</v>
      </c>
      <c r="H1617" s="51">
        <v>1.7580999999999999E-2</v>
      </c>
      <c r="I1617" s="51">
        <v>2.0115999999999998E-2</v>
      </c>
      <c r="J1617" s="51">
        <v>2.3415999999999999E-2</v>
      </c>
      <c r="K1617" s="51">
        <v>2.2086000000000001E-2</v>
      </c>
      <c r="L1617" s="51">
        <v>2.8160999999999999E-2</v>
      </c>
      <c r="M1617" s="51">
        <v>1.7580999999999999E-2</v>
      </c>
      <c r="N1617" s="51">
        <v>3.7409999999999999E-2</v>
      </c>
      <c r="O1617" s="52">
        <v>123.2727</v>
      </c>
      <c r="P1617" s="50">
        <v>1390</v>
      </c>
      <c r="Q1617" s="52">
        <v>2825.89</v>
      </c>
      <c r="R1617" s="50">
        <v>5402.6</v>
      </c>
      <c r="S1617" s="30">
        <v>94.912999999999997</v>
      </c>
      <c r="T1617" s="50">
        <v>6.6405000000000003</v>
      </c>
      <c r="U1617" s="50">
        <v>6.641</v>
      </c>
      <c r="V1617" s="50" t="s">
        <v>379</v>
      </c>
      <c r="W1617" s="22" t="s">
        <v>379</v>
      </c>
      <c r="X1617" s="22" t="s">
        <v>379</v>
      </c>
    </row>
    <row r="1618" spans="1:24" ht="18.75" customHeight="1">
      <c r="A1618" s="175">
        <v>43047</v>
      </c>
      <c r="B1618" s="50">
        <v>158.55549999999999</v>
      </c>
      <c r="C1618" s="50">
        <v>226.31809999999999</v>
      </c>
      <c r="D1618" s="50"/>
      <c r="E1618" s="50">
        <v>9.7799999999999994</v>
      </c>
      <c r="F1618" s="51">
        <v>1.2229E-2</v>
      </c>
      <c r="G1618" s="51">
        <v>1.6452000000000001E-2</v>
      </c>
      <c r="H1618" s="51">
        <v>1.7687999999999999E-2</v>
      </c>
      <c r="I1618" s="51">
        <v>2.0098999999999999E-2</v>
      </c>
      <c r="J1618" s="51">
        <v>2.3342999999999999E-2</v>
      </c>
      <c r="K1618" s="51">
        <v>2.1989999999999999E-2</v>
      </c>
      <c r="L1618" s="51">
        <v>2.7917999999999998E-2</v>
      </c>
      <c r="M1618" s="51">
        <v>1.7687999999999999E-2</v>
      </c>
      <c r="N1618" s="51">
        <v>3.6749999999999998E-2</v>
      </c>
      <c r="O1618" s="52">
        <v>123.2591</v>
      </c>
      <c r="P1618" s="50">
        <v>1390</v>
      </c>
      <c r="Q1618" s="52">
        <v>2825.89</v>
      </c>
      <c r="R1618" s="50">
        <v>5402.6</v>
      </c>
      <c r="S1618" s="30">
        <v>94.757000000000005</v>
      </c>
      <c r="T1618" s="50">
        <v>6.6337999999999999</v>
      </c>
      <c r="U1618" s="50">
        <v>6.6250999999999998</v>
      </c>
      <c r="V1618" s="50" t="s">
        <v>379</v>
      </c>
      <c r="W1618" s="22" t="s">
        <v>379</v>
      </c>
      <c r="X1618" s="22" t="s">
        <v>379</v>
      </c>
    </row>
    <row r="1619" spans="1:24" ht="18.75" customHeight="1">
      <c r="A1619" s="175">
        <v>43046</v>
      </c>
      <c r="B1619" s="50">
        <v>158.7295</v>
      </c>
      <c r="C1619" s="50">
        <v>226.2627</v>
      </c>
      <c r="D1619" s="50"/>
      <c r="E1619" s="50">
        <v>9.89</v>
      </c>
      <c r="F1619" s="51">
        <v>1.1986999999999999E-2</v>
      </c>
      <c r="G1619" s="51">
        <v>1.6289000000000001E-2</v>
      </c>
      <c r="H1619" s="51">
        <v>1.7346E-2</v>
      </c>
      <c r="I1619" s="51">
        <v>1.9883999999999999E-2</v>
      </c>
      <c r="J1619" s="51">
        <v>2.3144999999999999E-2</v>
      </c>
      <c r="K1619" s="51">
        <v>2.1748E-2</v>
      </c>
      <c r="L1619" s="51">
        <v>2.777E-2</v>
      </c>
      <c r="M1619" s="51">
        <v>1.7346E-2</v>
      </c>
      <c r="N1619" s="51">
        <v>3.6549999999999999E-2</v>
      </c>
      <c r="O1619" s="52">
        <v>123.2222</v>
      </c>
      <c r="P1619" s="50">
        <v>1390</v>
      </c>
      <c r="Q1619" s="52">
        <v>2825.89</v>
      </c>
      <c r="R1619" s="50">
        <v>5402.6</v>
      </c>
      <c r="S1619" s="30">
        <v>94.941000000000003</v>
      </c>
      <c r="T1619" s="50">
        <v>6.6390000000000002</v>
      </c>
      <c r="U1619" s="50">
        <v>6.6364999999999998</v>
      </c>
      <c r="V1619" s="50" t="s">
        <v>379</v>
      </c>
      <c r="W1619" s="22" t="s">
        <v>379</v>
      </c>
      <c r="X1619" s="22" t="s">
        <v>379</v>
      </c>
    </row>
    <row r="1620" spans="1:24" ht="18.75" customHeight="1">
      <c r="A1620" s="175">
        <v>43045</v>
      </c>
      <c r="B1620" s="50">
        <v>158.73519999999999</v>
      </c>
      <c r="C1620" s="50">
        <v>226.02180000000001</v>
      </c>
      <c r="D1620" s="50"/>
      <c r="E1620" s="50">
        <v>9.4</v>
      </c>
      <c r="F1620" s="51">
        <v>1.1768000000000001E-2</v>
      </c>
      <c r="G1620" s="51">
        <v>1.6206999999999999E-2</v>
      </c>
      <c r="H1620" s="51">
        <v>1.7262E-2</v>
      </c>
      <c r="I1620" s="51">
        <v>1.9834000000000001E-2</v>
      </c>
      <c r="J1620" s="51">
        <v>2.3163E-2</v>
      </c>
      <c r="K1620" s="51">
        <v>2.1700000000000001E-2</v>
      </c>
      <c r="L1620" s="51">
        <v>2.7941000000000001E-2</v>
      </c>
      <c r="M1620" s="51">
        <v>1.7262E-2</v>
      </c>
      <c r="N1620" s="51">
        <v>3.6319999999999998E-2</v>
      </c>
      <c r="O1620" s="52">
        <v>123.2296</v>
      </c>
      <c r="P1620" s="50">
        <v>1390</v>
      </c>
      <c r="Q1620" s="52">
        <v>2825.89</v>
      </c>
      <c r="R1620" s="50">
        <v>5402.6</v>
      </c>
      <c r="S1620" s="30">
        <v>94.685000000000002</v>
      </c>
      <c r="T1620" s="50">
        <v>6.6093000000000002</v>
      </c>
      <c r="U1620" s="50">
        <v>6.6067999999999998</v>
      </c>
      <c r="V1620" s="50" t="s">
        <v>379</v>
      </c>
      <c r="W1620" s="22" t="s">
        <v>379</v>
      </c>
      <c r="X1620" s="22" t="s">
        <v>379</v>
      </c>
    </row>
    <row r="1621" spans="1:24" ht="18.75" customHeight="1">
      <c r="A1621" s="175">
        <v>43042</v>
      </c>
      <c r="B1621" s="50">
        <v>158.59520000000001</v>
      </c>
      <c r="C1621" s="50">
        <v>225.89619999999999</v>
      </c>
      <c r="D1621" s="50"/>
      <c r="E1621" s="50">
        <v>9.14</v>
      </c>
      <c r="F1621" s="51">
        <v>1.1691999999999999E-2</v>
      </c>
      <c r="G1621" s="51">
        <v>1.6145E-2</v>
      </c>
      <c r="H1621" s="51">
        <v>1.7288999999999999E-2</v>
      </c>
      <c r="I1621" s="51">
        <v>1.9900000000000001E-2</v>
      </c>
      <c r="J1621" s="51">
        <v>2.3324999999999999E-2</v>
      </c>
      <c r="K1621" s="51">
        <v>2.1821E-2</v>
      </c>
      <c r="L1621" s="51">
        <v>2.8129000000000001E-2</v>
      </c>
      <c r="M1621" s="51">
        <v>1.7288999999999999E-2</v>
      </c>
      <c r="N1621" s="51">
        <v>3.6740000000000002E-2</v>
      </c>
      <c r="O1621" s="52">
        <v>123.25700000000001</v>
      </c>
      <c r="P1621" s="50">
        <v>1390</v>
      </c>
      <c r="Q1621" s="52">
        <v>2825.89</v>
      </c>
      <c r="R1621" s="50">
        <v>5402.6</v>
      </c>
      <c r="S1621" s="30">
        <v>94.814999999999998</v>
      </c>
      <c r="T1621" s="50">
        <v>6.6020000000000003</v>
      </c>
      <c r="U1621" s="50">
        <v>6.609</v>
      </c>
      <c r="V1621" s="50" t="s">
        <v>379</v>
      </c>
      <c r="W1621" s="22" t="s">
        <v>379</v>
      </c>
      <c r="X1621" s="22" t="s">
        <v>379</v>
      </c>
    </row>
    <row r="1622" spans="1:24" ht="18.75" customHeight="1">
      <c r="A1622" s="175">
        <v>43041</v>
      </c>
      <c r="B1622" s="50">
        <v>158.57669999999999</v>
      </c>
      <c r="C1622" s="50">
        <v>225.89699999999999</v>
      </c>
      <c r="D1622" s="50"/>
      <c r="E1622" s="50">
        <v>9.93</v>
      </c>
      <c r="F1622" s="51">
        <v>1.1591000000000001E-2</v>
      </c>
      <c r="G1622" s="51">
        <v>1.6080000000000001E-2</v>
      </c>
      <c r="H1622" s="51">
        <v>1.7204000000000001E-2</v>
      </c>
      <c r="I1622" s="51">
        <v>0.02</v>
      </c>
      <c r="J1622" s="51">
        <v>2.3449999999999999E-2</v>
      </c>
      <c r="K1622" s="51">
        <v>2.2015E-2</v>
      </c>
      <c r="L1622" s="51">
        <v>2.8254999999999999E-2</v>
      </c>
      <c r="M1622" s="51">
        <v>1.7204000000000001E-2</v>
      </c>
      <c r="N1622" s="51">
        <v>3.669E-2</v>
      </c>
      <c r="O1622" s="52">
        <v>123.2542</v>
      </c>
      <c r="P1622" s="50">
        <v>1390</v>
      </c>
      <c r="Q1622" s="52">
        <v>2825.89</v>
      </c>
      <c r="R1622" s="50">
        <v>5402.6</v>
      </c>
      <c r="S1622" s="30">
        <v>94.552000000000007</v>
      </c>
      <c r="T1622" s="50">
        <v>6.6349999999999998</v>
      </c>
      <c r="U1622" s="50">
        <v>6.6323999999999996</v>
      </c>
      <c r="V1622" s="50" t="s">
        <v>379</v>
      </c>
      <c r="W1622" s="22" t="s">
        <v>379</v>
      </c>
      <c r="X1622" s="22" t="s">
        <v>379</v>
      </c>
    </row>
    <row r="1623" spans="1:24" ht="18.75" customHeight="1">
      <c r="A1623" s="175">
        <v>43040</v>
      </c>
      <c r="B1623" s="50">
        <v>158.49879999999999</v>
      </c>
      <c r="C1623" s="50">
        <v>225.81829999999999</v>
      </c>
      <c r="D1623" s="50"/>
      <c r="E1623" s="50">
        <v>10.199999999999999</v>
      </c>
      <c r="F1623" s="51">
        <v>1.1592E-2</v>
      </c>
      <c r="G1623" s="51">
        <v>1.6119000000000001E-2</v>
      </c>
      <c r="H1623" s="51">
        <v>1.7340000000000001E-2</v>
      </c>
      <c r="I1623" s="51">
        <v>2.0181999999999999E-2</v>
      </c>
      <c r="J1623" s="51">
        <v>2.3720999999999999E-2</v>
      </c>
      <c r="K1623" s="51">
        <v>2.2256999999999999E-2</v>
      </c>
      <c r="L1623" s="51">
        <v>2.8579E-2</v>
      </c>
      <c r="M1623" s="51">
        <v>1.7340000000000001E-2</v>
      </c>
      <c r="N1623" s="51">
        <v>3.6479999999999999E-2</v>
      </c>
      <c r="O1623" s="52">
        <v>123.2726</v>
      </c>
      <c r="P1623" s="50">
        <v>1390</v>
      </c>
      <c r="Q1623" s="52">
        <v>2801.01</v>
      </c>
      <c r="R1623" s="50">
        <v>5354.7000000000007</v>
      </c>
      <c r="S1623" s="30">
        <v>94.56</v>
      </c>
      <c r="T1623" s="50">
        <v>6.6464999999999996</v>
      </c>
      <c r="U1623" s="50">
        <v>6.6368999999999998</v>
      </c>
      <c r="V1623" s="50" t="s">
        <v>379</v>
      </c>
      <c r="W1623" s="22" t="s">
        <v>379</v>
      </c>
      <c r="X1623" s="22" t="s">
        <v>379</v>
      </c>
    </row>
    <row r="1624" spans="1:24" ht="18.75" customHeight="1">
      <c r="A1624" s="175">
        <v>43039</v>
      </c>
      <c r="B1624" s="50">
        <v>158.55369999999999</v>
      </c>
      <c r="C1624" s="50">
        <v>225.8356</v>
      </c>
      <c r="D1624" s="50"/>
      <c r="E1624" s="50">
        <v>10.18</v>
      </c>
      <c r="F1624" s="51">
        <v>1.1311999999999999E-2</v>
      </c>
      <c r="G1624" s="51">
        <v>1.5997000000000001E-2</v>
      </c>
      <c r="H1624" s="51">
        <v>1.7257000000000002E-2</v>
      </c>
      <c r="I1624" s="51">
        <v>2.0164999999999999E-2</v>
      </c>
      <c r="J1624" s="51">
        <v>2.3793000000000002E-2</v>
      </c>
      <c r="K1624" s="51">
        <v>2.2305999999999999E-2</v>
      </c>
      <c r="L1624" s="51">
        <v>2.8794E-2</v>
      </c>
      <c r="M1624" s="51">
        <v>1.7257000000000002E-2</v>
      </c>
      <c r="N1624" s="51">
        <v>3.6839999999999998E-2</v>
      </c>
      <c r="O1624" s="52">
        <v>123.2775</v>
      </c>
      <c r="P1624" s="50">
        <v>1390</v>
      </c>
      <c r="Q1624" s="52">
        <v>2801.01</v>
      </c>
      <c r="R1624" s="50">
        <v>5354.7000000000007</v>
      </c>
      <c r="S1624" s="30">
        <v>94.915999999999997</v>
      </c>
      <c r="T1624" s="50">
        <v>6.6505000000000001</v>
      </c>
      <c r="U1624" s="50">
        <v>6.6478999999999999</v>
      </c>
      <c r="V1624" s="50" t="s">
        <v>379</v>
      </c>
      <c r="W1624" s="22" t="s">
        <v>379</v>
      </c>
      <c r="X1624" s="22" t="s">
        <v>379</v>
      </c>
    </row>
    <row r="1625" spans="1:24" ht="18.75" customHeight="1">
      <c r="A1625" s="175">
        <v>43038</v>
      </c>
      <c r="B1625" s="50">
        <v>158.60149999999999</v>
      </c>
      <c r="C1625" s="50">
        <v>225.7817</v>
      </c>
      <c r="D1625" s="50"/>
      <c r="E1625" s="50">
        <v>10.5</v>
      </c>
      <c r="F1625" s="51">
        <v>1.0926999999999999E-2</v>
      </c>
      <c r="G1625" s="51">
        <v>1.5737000000000001E-2</v>
      </c>
      <c r="H1625" s="51">
        <v>1.6955999999999999E-2</v>
      </c>
      <c r="I1625" s="51">
        <v>1.9951E-2</v>
      </c>
      <c r="J1625" s="51">
        <v>2.3684E-2</v>
      </c>
      <c r="K1625" s="51">
        <v>2.2161E-2</v>
      </c>
      <c r="L1625" s="51">
        <v>2.8802000000000001E-2</v>
      </c>
      <c r="M1625" s="51">
        <v>1.6955999999999999E-2</v>
      </c>
      <c r="N1625" s="51">
        <v>3.6859999999999997E-2</v>
      </c>
      <c r="O1625" s="52">
        <v>123.2603</v>
      </c>
      <c r="P1625" s="50">
        <v>1390</v>
      </c>
      <c r="Q1625" s="52">
        <v>2801.01</v>
      </c>
      <c r="R1625" s="50">
        <v>5354.7000000000007</v>
      </c>
      <c r="S1625" s="30">
        <v>94.611999999999995</v>
      </c>
      <c r="T1625" s="50">
        <v>6.6425999999999998</v>
      </c>
      <c r="U1625" s="50">
        <v>6.6535000000000002</v>
      </c>
      <c r="V1625" s="50" t="s">
        <v>379</v>
      </c>
      <c r="W1625" s="22" t="s">
        <v>379</v>
      </c>
      <c r="X1625" s="22" t="s">
        <v>379</v>
      </c>
    </row>
    <row r="1626" spans="1:24" ht="18.75" customHeight="1">
      <c r="A1626" s="175">
        <v>43035</v>
      </c>
      <c r="B1626" s="50">
        <v>158.32660000000001</v>
      </c>
      <c r="C1626" s="50">
        <v>225.7098</v>
      </c>
      <c r="D1626" s="50"/>
      <c r="E1626" s="50">
        <v>9.8000000000000007</v>
      </c>
      <c r="F1626" s="51">
        <v>1.0928E-2</v>
      </c>
      <c r="G1626" s="51">
        <v>1.5875E-2</v>
      </c>
      <c r="H1626" s="51">
        <v>1.7173999999999998E-2</v>
      </c>
      <c r="I1626" s="51">
        <v>2.0281E-2</v>
      </c>
      <c r="J1626" s="51">
        <v>2.4063999999999999E-2</v>
      </c>
      <c r="K1626" s="51">
        <v>2.2523999999999999E-2</v>
      </c>
      <c r="L1626" s="51">
        <v>2.9179E-2</v>
      </c>
      <c r="M1626" s="51">
        <v>1.7173999999999998E-2</v>
      </c>
      <c r="N1626" s="51">
        <v>3.7010000000000001E-2</v>
      </c>
      <c r="O1626" s="52">
        <v>123.2753</v>
      </c>
      <c r="P1626" s="50">
        <v>1390</v>
      </c>
      <c r="Q1626" s="52">
        <v>2801.01</v>
      </c>
      <c r="R1626" s="50">
        <v>5354.7000000000007</v>
      </c>
      <c r="S1626" s="30">
        <v>93.710999999999999</v>
      </c>
      <c r="T1626" s="50">
        <v>6.6391</v>
      </c>
      <c r="U1626" s="50">
        <v>6.6376999999999997</v>
      </c>
      <c r="V1626" s="50" t="s">
        <v>379</v>
      </c>
      <c r="W1626" s="22" t="s">
        <v>379</v>
      </c>
      <c r="X1626" s="22" t="s">
        <v>379</v>
      </c>
    </row>
    <row r="1627" spans="1:24" ht="18.75" customHeight="1">
      <c r="A1627" s="175">
        <v>43034</v>
      </c>
      <c r="B1627" s="50">
        <v>158.16589999999999</v>
      </c>
      <c r="C1627" s="50">
        <v>225.77629999999999</v>
      </c>
      <c r="D1627" s="50"/>
      <c r="E1627" s="50">
        <v>11.3</v>
      </c>
      <c r="F1627" s="51">
        <v>1.0954E-2</v>
      </c>
      <c r="G1627" s="51">
        <v>1.6149E-2</v>
      </c>
      <c r="H1627" s="51">
        <v>1.7496999999999999E-2</v>
      </c>
      <c r="I1627" s="51">
        <v>2.0777E-2</v>
      </c>
      <c r="J1627" s="51">
        <v>2.4608999999999999E-2</v>
      </c>
      <c r="K1627" s="51">
        <v>2.2991000000000001E-2</v>
      </c>
      <c r="L1627" s="51">
        <v>2.9714000000000001E-2</v>
      </c>
      <c r="M1627" s="51">
        <v>1.7496999999999999E-2</v>
      </c>
      <c r="N1627" s="51">
        <v>3.6569999999999998E-2</v>
      </c>
      <c r="O1627" s="52">
        <v>123.267</v>
      </c>
      <c r="P1627" s="50">
        <v>1390</v>
      </c>
      <c r="Q1627" s="52">
        <v>2801.01</v>
      </c>
      <c r="R1627" s="50">
        <v>5354.7000000000007</v>
      </c>
      <c r="S1627" s="30">
        <v>93.772000000000006</v>
      </c>
      <c r="T1627" s="50">
        <v>6.6357999999999997</v>
      </c>
      <c r="U1627" s="50">
        <v>6.6428000000000003</v>
      </c>
      <c r="V1627" s="50" t="s">
        <v>379</v>
      </c>
      <c r="W1627" s="22" t="s">
        <v>379</v>
      </c>
      <c r="X1627" s="22" t="s">
        <v>379</v>
      </c>
    </row>
    <row r="1628" spans="1:24" ht="18.75" customHeight="1">
      <c r="A1628" s="175">
        <v>43033</v>
      </c>
      <c r="B1628" s="50">
        <v>158.22049999999999</v>
      </c>
      <c r="C1628" s="50">
        <v>225.79490000000001</v>
      </c>
      <c r="D1628" s="50"/>
      <c r="E1628" s="50">
        <v>11.23</v>
      </c>
      <c r="F1628" s="51">
        <v>1.098E-2</v>
      </c>
      <c r="G1628" s="51">
        <v>1.5949999999999999E-2</v>
      </c>
      <c r="H1628" s="51">
        <v>1.7252E-2</v>
      </c>
      <c r="I1628" s="51">
        <v>2.044E-2</v>
      </c>
      <c r="J1628" s="51">
        <v>2.4316999999999998E-2</v>
      </c>
      <c r="K1628" s="51">
        <v>2.2669999999999999E-2</v>
      </c>
      <c r="L1628" s="51">
        <v>2.9404E-2</v>
      </c>
      <c r="M1628" s="51">
        <v>1.7252E-2</v>
      </c>
      <c r="N1628" s="51">
        <v>3.6549999999999999E-2</v>
      </c>
      <c r="O1628" s="52">
        <v>123.2655</v>
      </c>
      <c r="P1628" s="50">
        <v>1390</v>
      </c>
      <c r="Q1628" s="52">
        <v>2801.01</v>
      </c>
      <c r="R1628" s="50">
        <v>5354.7000000000007</v>
      </c>
      <c r="S1628" s="30">
        <v>93.936000000000007</v>
      </c>
      <c r="T1628" s="50">
        <v>6.64</v>
      </c>
      <c r="U1628" s="50">
        <v>6.6368999999999998</v>
      </c>
      <c r="V1628" s="50" t="s">
        <v>379</v>
      </c>
      <c r="W1628" s="22" t="s">
        <v>379</v>
      </c>
      <c r="X1628" s="22" t="s">
        <v>379</v>
      </c>
    </row>
    <row r="1629" spans="1:24" ht="18.75" customHeight="1">
      <c r="A1629" s="175">
        <v>43032</v>
      </c>
      <c r="B1629" s="50">
        <v>158.30629999999999</v>
      </c>
      <c r="C1629" s="50">
        <v>225.77279999999999</v>
      </c>
      <c r="D1629" s="50"/>
      <c r="E1629" s="50">
        <v>11.16</v>
      </c>
      <c r="F1629" s="51">
        <v>1.1108E-2</v>
      </c>
      <c r="G1629" s="51">
        <v>1.5810000000000001E-2</v>
      </c>
      <c r="H1629" s="51">
        <v>1.7250999999999999E-2</v>
      </c>
      <c r="I1629" s="51">
        <v>2.0438999999999999E-2</v>
      </c>
      <c r="J1629" s="51">
        <v>2.4188999999999999E-2</v>
      </c>
      <c r="K1629" s="51">
        <v>2.2595000000000001E-2</v>
      </c>
      <c r="L1629" s="51">
        <v>2.9330999999999999E-2</v>
      </c>
      <c r="M1629" s="51">
        <v>1.7250999999999999E-2</v>
      </c>
      <c r="N1629" s="51">
        <v>3.6150000000000002E-2</v>
      </c>
      <c r="O1629" s="52">
        <v>123.2615</v>
      </c>
      <c r="P1629" s="50">
        <v>1390</v>
      </c>
      <c r="Q1629" s="52">
        <v>2801.01</v>
      </c>
      <c r="R1629" s="50">
        <v>5354.7000000000007</v>
      </c>
      <c r="S1629" s="30">
        <v>93.700999999999993</v>
      </c>
      <c r="T1629" s="50">
        <v>6.6204999999999998</v>
      </c>
      <c r="U1629" s="50">
        <v>6.6230000000000002</v>
      </c>
      <c r="V1629" s="50" t="s">
        <v>379</v>
      </c>
      <c r="W1629" s="22" t="s">
        <v>379</v>
      </c>
      <c r="X1629" s="22" t="s">
        <v>379</v>
      </c>
    </row>
    <row r="1630" spans="1:24" ht="18.75" customHeight="1">
      <c r="A1630" s="175">
        <v>43031</v>
      </c>
      <c r="B1630" s="50">
        <v>158.41569999999999</v>
      </c>
      <c r="C1630" s="50">
        <v>225.67869999999999</v>
      </c>
      <c r="D1630" s="50"/>
      <c r="E1630" s="50">
        <v>11.07</v>
      </c>
      <c r="F1630" s="51">
        <v>1.0876E-2</v>
      </c>
      <c r="G1630" s="51">
        <v>1.5642E-2</v>
      </c>
      <c r="H1630" s="51">
        <v>1.6951999999999998E-2</v>
      </c>
      <c r="I1630" s="51">
        <v>1.9984999999999999E-2</v>
      </c>
      <c r="J1630" s="51">
        <v>2.3664000000000001E-2</v>
      </c>
      <c r="K1630" s="51">
        <v>2.2127999999999998E-2</v>
      </c>
      <c r="L1630" s="51">
        <v>2.8833000000000001E-2</v>
      </c>
      <c r="M1630" s="51">
        <v>1.6951999999999998E-2</v>
      </c>
      <c r="N1630" s="51">
        <v>3.6110000000000003E-2</v>
      </c>
      <c r="O1630" s="52">
        <v>123.208</v>
      </c>
      <c r="P1630" s="50">
        <v>1390</v>
      </c>
      <c r="Q1630" s="52">
        <v>2801.01</v>
      </c>
      <c r="R1630" s="50">
        <v>5354.7000000000007</v>
      </c>
      <c r="S1630" s="30">
        <v>93.266000000000005</v>
      </c>
      <c r="T1630" s="50">
        <v>6.6138000000000003</v>
      </c>
      <c r="U1630" s="50">
        <v>6.6055999999999999</v>
      </c>
      <c r="V1630" s="50" t="s">
        <v>379</v>
      </c>
      <c r="W1630" s="22" t="s">
        <v>379</v>
      </c>
      <c r="X1630" s="22" t="s">
        <v>379</v>
      </c>
    </row>
    <row r="1631" spans="1:24" ht="18.75" customHeight="1">
      <c r="A1631" s="175">
        <v>43028</v>
      </c>
      <c r="B1631" s="50">
        <v>158.2347</v>
      </c>
      <c r="C1631" s="50">
        <v>225.60810000000001</v>
      </c>
      <c r="D1631" s="50"/>
      <c r="E1631" s="50">
        <v>9.9700000000000006</v>
      </c>
      <c r="F1631" s="51">
        <v>1.103E-2</v>
      </c>
      <c r="G1631" s="51">
        <v>1.5762999999999999E-2</v>
      </c>
      <c r="H1631" s="51">
        <v>1.7141E-2</v>
      </c>
      <c r="I1631" s="51">
        <v>2.0202000000000001E-2</v>
      </c>
      <c r="J1631" s="51">
        <v>2.3845000000000002E-2</v>
      </c>
      <c r="K1631" s="51">
        <v>2.2324E-2</v>
      </c>
      <c r="L1631" s="51">
        <v>2.8969000000000002E-2</v>
      </c>
      <c r="M1631" s="51">
        <v>1.7141E-2</v>
      </c>
      <c r="N1631" s="51">
        <v>3.6060000000000002E-2</v>
      </c>
      <c r="O1631" s="52">
        <v>123.2026</v>
      </c>
      <c r="P1631" s="50">
        <v>1390</v>
      </c>
      <c r="Q1631" s="52">
        <v>2801.01</v>
      </c>
      <c r="R1631" s="50">
        <v>5354.7000000000007</v>
      </c>
      <c r="S1631" s="30">
        <v>93.363</v>
      </c>
      <c r="T1631" s="50">
        <v>6.6273999999999997</v>
      </c>
      <c r="U1631" s="50">
        <v>6.6208</v>
      </c>
      <c r="V1631" s="50" t="s">
        <v>379</v>
      </c>
      <c r="W1631" s="22" t="s">
        <v>379</v>
      </c>
      <c r="X1631" s="22" t="s">
        <v>379</v>
      </c>
    </row>
    <row r="1632" spans="1:24" ht="18.75" customHeight="1">
      <c r="A1632" s="175">
        <v>43027</v>
      </c>
      <c r="B1632" s="50">
        <v>158.4821</v>
      </c>
      <c r="C1632" s="50">
        <v>225.58009999999999</v>
      </c>
      <c r="D1632" s="50"/>
      <c r="E1632" s="50">
        <v>10.050000000000001</v>
      </c>
      <c r="F1632" s="51">
        <v>1.0852000000000001E-2</v>
      </c>
      <c r="G1632" s="51">
        <v>1.5304E-2</v>
      </c>
      <c r="H1632" s="51">
        <v>1.6653999999999999E-2</v>
      </c>
      <c r="I1632" s="51">
        <v>1.9532000000000001E-2</v>
      </c>
      <c r="J1632" s="51">
        <v>2.3178000000000001E-2</v>
      </c>
      <c r="K1632" s="51">
        <v>2.1638999999999999E-2</v>
      </c>
      <c r="L1632" s="51">
        <v>2.8365000000000001E-2</v>
      </c>
      <c r="M1632" s="51">
        <v>1.6653999999999999E-2</v>
      </c>
      <c r="N1632" s="51">
        <v>3.637E-2</v>
      </c>
      <c r="O1632" s="52">
        <v>123.179</v>
      </c>
      <c r="P1632" s="50">
        <v>1390</v>
      </c>
      <c r="Q1632" s="52">
        <v>2801.01</v>
      </c>
      <c r="R1632" s="50">
        <v>5354.7000000000007</v>
      </c>
      <c r="S1632" s="30">
        <v>93.486000000000004</v>
      </c>
      <c r="T1632" s="50">
        <v>6.6235999999999997</v>
      </c>
      <c r="U1632" s="50">
        <v>6.6063000000000001</v>
      </c>
      <c r="V1632" s="50" t="s">
        <v>379</v>
      </c>
      <c r="W1632" s="22" t="s">
        <v>379</v>
      </c>
      <c r="X1632" s="22" t="s">
        <v>379</v>
      </c>
    </row>
    <row r="1633" spans="1:24" ht="18.75" customHeight="1">
      <c r="A1633" s="175">
        <v>43026</v>
      </c>
      <c r="B1633" s="50">
        <v>158.34960000000001</v>
      </c>
      <c r="C1633" s="50">
        <v>225.4966</v>
      </c>
      <c r="D1633" s="50"/>
      <c r="E1633" s="50">
        <v>10.07</v>
      </c>
      <c r="F1633" s="51">
        <v>1.0878000000000001E-2</v>
      </c>
      <c r="G1633" s="51">
        <v>1.5629000000000001E-2</v>
      </c>
      <c r="H1633" s="51">
        <v>1.7083999999999998E-2</v>
      </c>
      <c r="I1633" s="51">
        <v>1.9931999999999998E-2</v>
      </c>
      <c r="J1633" s="51">
        <v>2.3465E-2</v>
      </c>
      <c r="K1633" s="51">
        <v>2.1956E-2</v>
      </c>
      <c r="L1633" s="51">
        <v>2.8562000000000001E-2</v>
      </c>
      <c r="M1633" s="51">
        <v>1.7083999999999998E-2</v>
      </c>
      <c r="N1633" s="51">
        <v>3.6519999999999997E-2</v>
      </c>
      <c r="O1633" s="52">
        <v>123.16419999999999</v>
      </c>
      <c r="P1633" s="50">
        <v>1390</v>
      </c>
      <c r="Q1633" s="52">
        <v>2801.01</v>
      </c>
      <c r="R1633" s="50">
        <v>5354.7000000000007</v>
      </c>
      <c r="S1633" s="30">
        <v>93.311999999999998</v>
      </c>
      <c r="T1633" s="50">
        <v>6.5898000000000003</v>
      </c>
      <c r="U1633" s="50">
        <v>6.5829000000000004</v>
      </c>
      <c r="V1633" s="50" t="s">
        <v>379</v>
      </c>
      <c r="W1633" s="22" t="s">
        <v>379</v>
      </c>
      <c r="X1633" s="22" t="s">
        <v>379</v>
      </c>
    </row>
    <row r="1634" spans="1:24" ht="18.75" customHeight="1">
      <c r="A1634" s="175">
        <v>43025</v>
      </c>
      <c r="B1634" s="50">
        <v>158.5318</v>
      </c>
      <c r="C1634" s="50">
        <v>225.40219999999999</v>
      </c>
      <c r="D1634" s="50"/>
      <c r="E1634" s="50">
        <v>10.31</v>
      </c>
      <c r="F1634" s="51">
        <v>1.0878000000000001E-2</v>
      </c>
      <c r="G1634" s="51">
        <v>1.5462999999999999E-2</v>
      </c>
      <c r="H1634" s="51">
        <v>1.6813999999999999E-2</v>
      </c>
      <c r="I1634" s="51">
        <v>1.9581000000000001E-2</v>
      </c>
      <c r="J1634" s="51">
        <v>2.2998000000000001E-2</v>
      </c>
      <c r="K1634" s="51">
        <v>2.1517000000000001E-2</v>
      </c>
      <c r="L1634" s="51">
        <v>2.8018999999999999E-2</v>
      </c>
      <c r="M1634" s="51">
        <v>1.6813999999999999E-2</v>
      </c>
      <c r="N1634" s="51">
        <v>3.6339999999999997E-2</v>
      </c>
      <c r="O1634" s="52">
        <v>123.1322</v>
      </c>
      <c r="P1634" s="50">
        <v>1390</v>
      </c>
      <c r="Q1634" s="52">
        <v>2801.01</v>
      </c>
      <c r="R1634" s="50">
        <v>5354.7000000000007</v>
      </c>
      <c r="S1634" s="30">
        <v>93.090999999999994</v>
      </c>
      <c r="T1634" s="50">
        <v>6.5796000000000001</v>
      </c>
      <c r="U1634" s="50">
        <v>6.5682999999999998</v>
      </c>
      <c r="V1634" s="50" t="s">
        <v>379</v>
      </c>
      <c r="W1634" s="22" t="s">
        <v>379</v>
      </c>
      <c r="X1634" s="22" t="s">
        <v>379</v>
      </c>
    </row>
    <row r="1635" spans="1:24" ht="18.75" customHeight="1">
      <c r="A1635" s="175">
        <v>43024</v>
      </c>
      <c r="B1635" s="50">
        <v>158.46279999999999</v>
      </c>
      <c r="C1635" s="50">
        <v>225.2526</v>
      </c>
      <c r="D1635" s="50"/>
      <c r="E1635" s="50">
        <v>9.91</v>
      </c>
      <c r="F1635" s="51">
        <v>1.0621999999999999E-2</v>
      </c>
      <c r="G1635" s="51">
        <v>1.5379E-2</v>
      </c>
      <c r="H1635" s="51">
        <v>1.6813999999999999E-2</v>
      </c>
      <c r="I1635" s="51">
        <v>1.9497E-2</v>
      </c>
      <c r="J1635" s="51">
        <v>2.3033999999999999E-2</v>
      </c>
      <c r="K1635" s="51">
        <v>2.1492000000000001E-2</v>
      </c>
      <c r="L1635" s="51">
        <v>2.8230999999999999E-2</v>
      </c>
      <c r="M1635" s="51">
        <v>1.6813999999999999E-2</v>
      </c>
      <c r="N1635" s="51">
        <v>3.6170000000000001E-2</v>
      </c>
      <c r="O1635" s="52">
        <v>123.12820000000001</v>
      </c>
      <c r="P1635" s="50">
        <v>1390</v>
      </c>
      <c r="Q1635" s="52">
        <v>2801.01</v>
      </c>
      <c r="R1635" s="50">
        <v>5354.7000000000007</v>
      </c>
      <c r="S1635" s="30">
        <v>93.057000000000002</v>
      </c>
      <c r="T1635" s="50">
        <v>6.5875000000000004</v>
      </c>
      <c r="U1635" s="50">
        <v>6.5782999999999996</v>
      </c>
      <c r="V1635" s="50" t="s">
        <v>379</v>
      </c>
      <c r="W1635" s="22" t="s">
        <v>379</v>
      </c>
      <c r="X1635" s="22" t="s">
        <v>379</v>
      </c>
    </row>
    <row r="1636" spans="1:24" ht="18.75" customHeight="1">
      <c r="A1636" s="175">
        <v>43021</v>
      </c>
      <c r="B1636" s="50">
        <v>158.64680000000001</v>
      </c>
      <c r="C1636" s="50">
        <v>225.0181</v>
      </c>
      <c r="D1636" s="50"/>
      <c r="E1636" s="50">
        <v>9.61</v>
      </c>
      <c r="F1636" s="51">
        <v>1.0673E-2</v>
      </c>
      <c r="G1636" s="51">
        <v>1.4929E-2</v>
      </c>
      <c r="H1636" s="51">
        <v>1.6303999999999999E-2</v>
      </c>
      <c r="I1636" s="51">
        <v>1.8998000000000001E-2</v>
      </c>
      <c r="J1636" s="51">
        <v>2.273E-2</v>
      </c>
      <c r="K1636" s="51">
        <v>2.1079000000000001E-2</v>
      </c>
      <c r="L1636" s="51">
        <v>2.8049999999999999E-2</v>
      </c>
      <c r="M1636" s="51">
        <v>1.6303999999999999E-2</v>
      </c>
      <c r="N1636" s="51">
        <v>3.5880000000000002E-2</v>
      </c>
      <c r="O1636" s="52">
        <v>123.13939999999999</v>
      </c>
      <c r="P1636" s="50">
        <v>1390</v>
      </c>
      <c r="Q1636" s="52">
        <v>2801.01</v>
      </c>
      <c r="R1636" s="50">
        <v>5354.7000000000007</v>
      </c>
      <c r="S1636" s="30">
        <v>93.015000000000001</v>
      </c>
      <c r="T1636" s="50">
        <v>6.5903</v>
      </c>
      <c r="U1636" s="50">
        <v>6.5736999999999997</v>
      </c>
      <c r="V1636" s="50" t="s">
        <v>379</v>
      </c>
      <c r="W1636" s="22" t="s">
        <v>379</v>
      </c>
      <c r="X1636" s="22" t="s">
        <v>379</v>
      </c>
    </row>
    <row r="1637" spans="1:24" ht="18.75" customHeight="1">
      <c r="A1637" s="175">
        <v>43020</v>
      </c>
      <c r="B1637" s="50">
        <v>158.37029999999999</v>
      </c>
      <c r="C1637" s="50">
        <v>224.84559999999999</v>
      </c>
      <c r="D1637" s="50"/>
      <c r="E1637" s="50">
        <v>9.91</v>
      </c>
      <c r="F1637" s="51">
        <v>1.0711999999999999E-2</v>
      </c>
      <c r="G1637" s="51">
        <v>1.5127E-2</v>
      </c>
      <c r="H1637" s="51">
        <v>1.6625999999999998E-2</v>
      </c>
      <c r="I1637" s="51">
        <v>1.9380000000000001E-2</v>
      </c>
      <c r="J1637" s="51">
        <v>2.3177E-2</v>
      </c>
      <c r="K1637" s="51">
        <v>2.1516E-2</v>
      </c>
      <c r="L1637" s="51">
        <v>2.8466999999999999E-2</v>
      </c>
      <c r="M1637" s="51">
        <v>1.6625999999999998E-2</v>
      </c>
      <c r="N1637" s="51">
        <v>3.5900000000000001E-2</v>
      </c>
      <c r="O1637" s="52">
        <v>123.1315</v>
      </c>
      <c r="P1637" s="50">
        <v>1390</v>
      </c>
      <c r="Q1637" s="52">
        <v>2801.01</v>
      </c>
      <c r="R1637" s="50">
        <v>5354.7000000000007</v>
      </c>
      <c r="S1637" s="30">
        <v>93.29</v>
      </c>
      <c r="T1637" s="50">
        <v>6.5743</v>
      </c>
      <c r="U1637" s="50">
        <v>6.5667</v>
      </c>
      <c r="V1637" s="50" t="s">
        <v>379</v>
      </c>
      <c r="W1637" s="22" t="s">
        <v>379</v>
      </c>
      <c r="X1637" s="22" t="s">
        <v>379</v>
      </c>
    </row>
    <row r="1638" spans="1:24" ht="18.75" customHeight="1">
      <c r="A1638" s="175">
        <v>43019</v>
      </c>
      <c r="B1638" s="50">
        <v>158.12309999999999</v>
      </c>
      <c r="C1638" s="50">
        <v>224.64150000000001</v>
      </c>
      <c r="D1638" s="50"/>
      <c r="E1638" s="50">
        <v>9.85</v>
      </c>
      <c r="F1638" s="51">
        <v>1.0878000000000001E-2</v>
      </c>
      <c r="G1638" s="51">
        <v>1.5186E-2</v>
      </c>
      <c r="H1638" s="51">
        <v>1.644E-2</v>
      </c>
      <c r="I1638" s="51">
        <v>1.9562E-2</v>
      </c>
      <c r="J1638" s="51">
        <v>2.3480999999999998E-2</v>
      </c>
      <c r="K1638" s="51">
        <v>2.1760000000000002E-2</v>
      </c>
      <c r="L1638" s="51">
        <v>2.8823999999999999E-2</v>
      </c>
      <c r="M1638" s="51">
        <v>1.644E-2</v>
      </c>
      <c r="N1638" s="51">
        <v>3.5889999999999998E-2</v>
      </c>
      <c r="O1638" s="52">
        <v>123.12990000000001</v>
      </c>
      <c r="P1638" s="50">
        <v>1390</v>
      </c>
      <c r="Q1638" s="52">
        <v>2801.01</v>
      </c>
      <c r="R1638" s="50">
        <v>5354.7000000000007</v>
      </c>
      <c r="S1638" s="30">
        <v>93.674999999999997</v>
      </c>
      <c r="T1638" s="50">
        <v>6.6250999999999998</v>
      </c>
      <c r="U1638" s="50">
        <v>6.6154000000000002</v>
      </c>
      <c r="V1638" s="50" t="s">
        <v>379</v>
      </c>
      <c r="W1638" s="22" t="s">
        <v>379</v>
      </c>
      <c r="X1638" s="22" t="s">
        <v>379</v>
      </c>
    </row>
    <row r="1639" spans="1:24" ht="18.75" customHeight="1">
      <c r="A1639" s="175">
        <v>43018</v>
      </c>
      <c r="B1639" s="50">
        <v>158.0095</v>
      </c>
      <c r="C1639" s="50">
        <v>224.44210000000001</v>
      </c>
      <c r="D1639" s="50"/>
      <c r="E1639" s="50">
        <v>10.08</v>
      </c>
      <c r="F1639" s="51">
        <v>1.0723E-2</v>
      </c>
      <c r="G1639" s="51">
        <v>1.5122999999999999E-2</v>
      </c>
      <c r="H1639" s="51">
        <v>1.6383000000000002E-2</v>
      </c>
      <c r="I1639" s="51">
        <v>1.9595000000000001E-2</v>
      </c>
      <c r="J1639" s="51">
        <v>2.3607E-2</v>
      </c>
      <c r="K1639" s="51">
        <v>2.1857000000000001E-2</v>
      </c>
      <c r="L1639" s="51">
        <v>2.8951999999999999E-2</v>
      </c>
      <c r="M1639" s="51">
        <v>1.6383000000000002E-2</v>
      </c>
      <c r="N1639" s="51">
        <v>3.5950000000000003E-2</v>
      </c>
      <c r="O1639" s="52">
        <v>123.0994</v>
      </c>
      <c r="P1639" s="50">
        <v>1390</v>
      </c>
      <c r="Q1639" s="52">
        <v>2801.01</v>
      </c>
      <c r="R1639" s="50">
        <v>5354.7000000000007</v>
      </c>
      <c r="S1639" s="30">
        <v>93.8</v>
      </c>
      <c r="T1639" s="50">
        <v>6.6528</v>
      </c>
      <c r="U1639" s="50">
        <v>6.6505000000000001</v>
      </c>
      <c r="V1639" s="50" t="s">
        <v>379</v>
      </c>
      <c r="W1639" s="22" t="s">
        <v>379</v>
      </c>
      <c r="X1639" s="22" t="s">
        <v>379</v>
      </c>
    </row>
    <row r="1640" spans="1:24">
      <c r="A1640" s="175">
        <v>43017</v>
      </c>
      <c r="B1640" s="50">
        <v>157.68879999999999</v>
      </c>
      <c r="C1640" s="50">
        <v>224.084</v>
      </c>
      <c r="D1640" s="50"/>
      <c r="E1640" s="50">
        <v>10.33</v>
      </c>
      <c r="F1640" s="51">
        <v>1.0621999999999999E-2</v>
      </c>
      <c r="G1640" s="51">
        <v>1.504E-2</v>
      </c>
      <c r="H1640" s="51">
        <v>1.6379999999999999E-2</v>
      </c>
      <c r="I1640" s="51">
        <v>1.9560999999999999E-2</v>
      </c>
      <c r="J1640" s="51">
        <v>2.3588999999999999E-2</v>
      </c>
      <c r="K1640" s="51">
        <v>2.1857000000000001E-2</v>
      </c>
      <c r="L1640" s="51">
        <v>2.8936E-2</v>
      </c>
      <c r="M1640" s="51">
        <v>1.6379999999999999E-2</v>
      </c>
      <c r="N1640" s="51">
        <v>3.5839999999999997E-2</v>
      </c>
      <c r="O1640" s="52">
        <v>123.087</v>
      </c>
      <c r="P1640" s="50">
        <v>1390</v>
      </c>
      <c r="Q1640" s="52">
        <v>2801.01</v>
      </c>
      <c r="R1640" s="50">
        <v>5354.7000000000007</v>
      </c>
      <c r="S1640" s="30">
        <v>93.960999999999999</v>
      </c>
      <c r="T1640" s="50">
        <v>6.6528</v>
      </c>
      <c r="U1640" s="50">
        <v>6.6543000000000001</v>
      </c>
      <c r="V1640" s="50" t="s">
        <v>379</v>
      </c>
      <c r="W1640" s="22" t="s">
        <v>379</v>
      </c>
      <c r="X1640" s="22" t="s">
        <v>379</v>
      </c>
    </row>
    <row r="1641" spans="1:24">
      <c r="A1641" s="175">
        <v>43014</v>
      </c>
      <c r="B1641" s="50">
        <v>157.68879999999999</v>
      </c>
      <c r="C1641" s="50">
        <v>224.084</v>
      </c>
      <c r="D1641" s="50"/>
      <c r="E1641" s="50">
        <v>9.65</v>
      </c>
      <c r="F1641" s="51">
        <v>1.0621999999999999E-2</v>
      </c>
      <c r="G1641" s="51">
        <v>1.504E-2</v>
      </c>
      <c r="H1641" s="51">
        <v>1.6379999999999999E-2</v>
      </c>
      <c r="I1641" s="51">
        <v>1.9560999999999999E-2</v>
      </c>
      <c r="J1641" s="51">
        <v>2.3588999999999999E-2</v>
      </c>
      <c r="K1641" s="51">
        <v>2.1857000000000001E-2</v>
      </c>
      <c r="L1641" s="51">
        <v>2.8936E-2</v>
      </c>
      <c r="M1641" s="51">
        <v>1.6379999999999999E-2</v>
      </c>
      <c r="N1641" s="51">
        <v>3.5639999999999998E-2</v>
      </c>
      <c r="O1641" s="52">
        <v>123.0746</v>
      </c>
      <c r="P1641" s="50">
        <v>1390</v>
      </c>
      <c r="Q1641" s="52">
        <v>2801.01</v>
      </c>
      <c r="R1641" s="50">
        <v>5354.7000000000007</v>
      </c>
      <c r="S1641" s="30">
        <v>93.457999999999998</v>
      </c>
      <c r="T1641" s="50">
        <v>6.6528</v>
      </c>
      <c r="U1641" s="50">
        <v>6.6486999999999998</v>
      </c>
      <c r="V1641" s="50" t="s">
        <v>379</v>
      </c>
      <c r="W1641" s="22" t="s">
        <v>379</v>
      </c>
      <c r="X1641" s="22" t="s">
        <v>379</v>
      </c>
    </row>
    <row r="1642" spans="1:24">
      <c r="A1642" s="175">
        <v>43013</v>
      </c>
      <c r="B1642" s="50">
        <v>157.75659999999999</v>
      </c>
      <c r="C1642" s="50">
        <v>224.0077</v>
      </c>
      <c r="D1642" s="50"/>
      <c r="E1642" s="50">
        <v>9.19</v>
      </c>
      <c r="F1642" s="51">
        <v>1.0597000000000001E-2</v>
      </c>
      <c r="G1642" s="51">
        <v>1.4873000000000001E-2</v>
      </c>
      <c r="H1642" s="51">
        <v>1.6261000000000001E-2</v>
      </c>
      <c r="I1642" s="51">
        <v>1.9443999999999999E-2</v>
      </c>
      <c r="J1642" s="51">
        <v>2.3480000000000001E-2</v>
      </c>
      <c r="K1642" s="51">
        <v>2.1783E-2</v>
      </c>
      <c r="L1642" s="51">
        <v>2.8903999999999999E-2</v>
      </c>
      <c r="M1642" s="51">
        <v>1.6261000000000001E-2</v>
      </c>
      <c r="N1642" s="51">
        <v>3.5639999999999998E-2</v>
      </c>
      <c r="O1642" s="52">
        <v>123.06229999999999</v>
      </c>
      <c r="P1642" s="50">
        <v>1390</v>
      </c>
      <c r="Q1642" s="52">
        <v>2801.01</v>
      </c>
      <c r="R1642" s="50">
        <v>5354.7000000000007</v>
      </c>
      <c r="S1642" s="30">
        <v>93.569000000000003</v>
      </c>
      <c r="T1642" s="50">
        <v>6.6528</v>
      </c>
      <c r="U1642" s="50">
        <v>6.6664000000000003</v>
      </c>
      <c r="V1642" s="50" t="s">
        <v>379</v>
      </c>
      <c r="W1642" s="22" t="s">
        <v>379</v>
      </c>
      <c r="X1642" s="22" t="s">
        <v>379</v>
      </c>
    </row>
    <row r="1643" spans="1:24">
      <c r="A1643" s="175">
        <v>43012</v>
      </c>
      <c r="B1643" s="50">
        <v>157.86279999999999</v>
      </c>
      <c r="C1643" s="50">
        <v>224.02869999999999</v>
      </c>
      <c r="D1643" s="50"/>
      <c r="E1643" s="50">
        <v>9.6300000000000008</v>
      </c>
      <c r="F1643" s="51">
        <v>1.061E-2</v>
      </c>
      <c r="G1643" s="51">
        <v>1.4711E-2</v>
      </c>
      <c r="H1643" s="51">
        <v>1.6067000000000001E-2</v>
      </c>
      <c r="I1643" s="51">
        <v>1.9161999999999998E-2</v>
      </c>
      <c r="J1643" s="51">
        <v>2.3229E-2</v>
      </c>
      <c r="K1643" s="51">
        <v>2.1492000000000001E-2</v>
      </c>
      <c r="L1643" s="51">
        <v>2.8656999999999998E-2</v>
      </c>
      <c r="M1643" s="51">
        <v>1.6067000000000001E-2</v>
      </c>
      <c r="N1643" s="51">
        <v>3.5639999999999998E-2</v>
      </c>
      <c r="O1643" s="52">
        <v>123.04989999999999</v>
      </c>
      <c r="P1643" s="50">
        <v>1390</v>
      </c>
      <c r="Q1643" s="52">
        <v>2801.01</v>
      </c>
      <c r="R1643" s="50">
        <v>5354.7000000000007</v>
      </c>
      <c r="S1643" s="30">
        <v>93.558999999999997</v>
      </c>
      <c r="T1643" s="50">
        <v>6.6528</v>
      </c>
      <c r="U1643" s="50">
        <v>6.6729000000000003</v>
      </c>
      <c r="V1643" s="50" t="s">
        <v>379</v>
      </c>
      <c r="W1643" s="22" t="s">
        <v>379</v>
      </c>
      <c r="X1643" s="22" t="s">
        <v>379</v>
      </c>
    </row>
    <row r="1644" spans="1:24">
      <c r="A1644" s="175">
        <v>43011</v>
      </c>
      <c r="B1644" s="50">
        <v>157.84809999999999</v>
      </c>
      <c r="C1644" s="50">
        <v>223.8887</v>
      </c>
      <c r="D1644" s="50"/>
      <c r="E1644" s="50">
        <v>9.51</v>
      </c>
      <c r="F1644" s="51">
        <v>1.0444999999999999E-2</v>
      </c>
      <c r="G1644" s="51">
        <v>1.4710000000000001E-2</v>
      </c>
      <c r="H1644" s="51">
        <v>1.6064999999999999E-2</v>
      </c>
      <c r="I1644" s="51">
        <v>1.9161999999999998E-2</v>
      </c>
      <c r="J1644" s="51">
        <v>2.3229E-2</v>
      </c>
      <c r="K1644" s="51">
        <v>2.1516E-2</v>
      </c>
      <c r="L1644" s="51">
        <v>2.8641E-2</v>
      </c>
      <c r="M1644" s="51">
        <v>1.6064999999999999E-2</v>
      </c>
      <c r="N1644" s="51">
        <v>3.5639999999999998E-2</v>
      </c>
      <c r="O1644" s="52">
        <v>123.02509999999999</v>
      </c>
      <c r="P1644" s="50">
        <v>1380</v>
      </c>
      <c r="Q1644" s="52">
        <v>2778.1</v>
      </c>
      <c r="R1644" s="50">
        <v>5327.5</v>
      </c>
      <c r="S1644" s="30">
        <v>93.075999999999993</v>
      </c>
      <c r="T1644" s="50">
        <v>6.6528</v>
      </c>
      <c r="U1644" s="50">
        <v>6.6467999999999998</v>
      </c>
      <c r="V1644" s="50" t="s">
        <v>379</v>
      </c>
      <c r="W1644" s="22" t="s">
        <v>379</v>
      </c>
      <c r="X1644" s="22" t="s">
        <v>379</v>
      </c>
    </row>
    <row r="1645" spans="1:24">
      <c r="A1645" s="175">
        <v>43010</v>
      </c>
      <c r="B1645" s="50">
        <v>157.75370000000001</v>
      </c>
      <c r="C1645" s="50">
        <v>223.8056</v>
      </c>
      <c r="D1645" s="50"/>
      <c r="E1645" s="50">
        <v>9.4499999999999993</v>
      </c>
      <c r="F1645" s="51">
        <v>1.0201E-2</v>
      </c>
      <c r="G1645" s="51">
        <v>1.4827999999999999E-2</v>
      </c>
      <c r="H1645" s="51">
        <v>1.6254000000000001E-2</v>
      </c>
      <c r="I1645" s="51">
        <v>1.9344E-2</v>
      </c>
      <c r="J1645" s="51">
        <v>2.3408000000000002E-2</v>
      </c>
      <c r="K1645" s="51">
        <v>2.171E-2</v>
      </c>
      <c r="L1645" s="51">
        <v>2.8736000000000001E-2</v>
      </c>
      <c r="M1645" s="51">
        <v>1.6254000000000001E-2</v>
      </c>
      <c r="N1645" s="51">
        <v>3.5639999999999998E-2</v>
      </c>
      <c r="O1645" s="52">
        <v>123.0202</v>
      </c>
      <c r="P1645" s="50">
        <v>1380</v>
      </c>
      <c r="Q1645" s="52">
        <v>2778.1</v>
      </c>
      <c r="R1645" s="50">
        <v>5327.5</v>
      </c>
      <c r="S1645" s="30">
        <v>93.084999999999994</v>
      </c>
      <c r="T1645" s="50">
        <v>6.6608000000000001</v>
      </c>
      <c r="U1645" s="50">
        <v>6.6543000000000001</v>
      </c>
      <c r="V1645" s="50" t="s">
        <v>379</v>
      </c>
      <c r="W1645" s="22" t="s">
        <v>379</v>
      </c>
      <c r="X1645" s="22" t="s">
        <v>379</v>
      </c>
    </row>
    <row r="1646" spans="1:24">
      <c r="A1646" s="175">
        <v>43007</v>
      </c>
      <c r="B1646" s="50">
        <v>157.80090000000001</v>
      </c>
      <c r="C1646" s="50">
        <v>223.84229999999999</v>
      </c>
      <c r="D1646" s="50"/>
      <c r="E1646" s="50">
        <v>9.51</v>
      </c>
      <c r="F1646" s="51">
        <v>1.0404999999999999E-2</v>
      </c>
      <c r="G1646" s="51">
        <v>1.4827E-2</v>
      </c>
      <c r="H1646" s="51">
        <v>1.6225E-2</v>
      </c>
      <c r="I1646" s="51">
        <v>1.9359999999999999E-2</v>
      </c>
      <c r="J1646" s="51">
        <v>2.3335999999999999E-2</v>
      </c>
      <c r="K1646" s="51">
        <v>2.1684999999999999E-2</v>
      </c>
      <c r="L1646" s="51">
        <v>2.8601000000000001E-2</v>
      </c>
      <c r="M1646" s="51">
        <v>1.6225E-2</v>
      </c>
      <c r="N1646" s="51">
        <v>3.5639999999999998E-2</v>
      </c>
      <c r="O1646" s="52">
        <v>123.065</v>
      </c>
      <c r="P1646" s="50">
        <v>1380</v>
      </c>
      <c r="Q1646" s="52">
        <v>2778.1</v>
      </c>
      <c r="R1646" s="50">
        <v>5327.5</v>
      </c>
      <c r="S1646" s="30">
        <v>93.361000000000004</v>
      </c>
      <c r="T1646" s="50">
        <v>6.6425000000000001</v>
      </c>
      <c r="U1646" s="50">
        <v>6.6398000000000001</v>
      </c>
      <c r="V1646" s="50" t="s">
        <v>379</v>
      </c>
      <c r="W1646" s="22" t="s">
        <v>379</v>
      </c>
      <c r="X1646" s="22" t="s">
        <v>379</v>
      </c>
    </row>
    <row r="1647" spans="1:24">
      <c r="A1647" s="175">
        <v>43006</v>
      </c>
      <c r="B1647" s="50">
        <v>157.90770000000001</v>
      </c>
      <c r="C1647" s="50">
        <v>223.74019999999999</v>
      </c>
      <c r="D1647" s="50"/>
      <c r="E1647" s="50">
        <v>9.5500000000000007</v>
      </c>
      <c r="F1647" s="51">
        <v>1.047E-2</v>
      </c>
      <c r="G1647" s="51">
        <v>1.4508E-2</v>
      </c>
      <c r="H1647" s="51">
        <v>1.5701E-2</v>
      </c>
      <c r="I1647" s="51">
        <v>1.8931E-2</v>
      </c>
      <c r="J1647" s="51">
        <v>2.3085000000000001E-2</v>
      </c>
      <c r="K1647" s="51">
        <v>2.1238E-2</v>
      </c>
      <c r="L1647" s="51">
        <v>2.8712000000000001E-2</v>
      </c>
      <c r="M1647" s="51">
        <v>1.5701E-2</v>
      </c>
      <c r="N1647" s="51">
        <v>3.5680000000000003E-2</v>
      </c>
      <c r="O1647" s="52">
        <v>123.068</v>
      </c>
      <c r="P1647" s="50">
        <v>1380</v>
      </c>
      <c r="Q1647" s="52">
        <v>2778.1</v>
      </c>
      <c r="R1647" s="50">
        <v>5327.5</v>
      </c>
      <c r="S1647" s="30">
        <v>92.965999999999994</v>
      </c>
      <c r="T1647" s="50">
        <v>6.64</v>
      </c>
      <c r="U1647" s="50">
        <v>6.6284000000000001</v>
      </c>
      <c r="V1647" s="50" t="s">
        <v>379</v>
      </c>
      <c r="W1647" s="22" t="s">
        <v>379</v>
      </c>
      <c r="X1647" s="22" t="s">
        <v>379</v>
      </c>
    </row>
    <row r="1648" spans="1:24">
      <c r="A1648" s="175">
        <v>43005</v>
      </c>
      <c r="B1648" s="50">
        <v>157.7945</v>
      </c>
      <c r="C1648" s="50">
        <v>223.9485</v>
      </c>
      <c r="D1648" s="50"/>
      <c r="E1648" s="50">
        <v>9.8699999999999992</v>
      </c>
      <c r="F1648" s="51">
        <v>1.0458E-2</v>
      </c>
      <c r="G1648" s="51">
        <v>1.4707E-2</v>
      </c>
      <c r="H1648" s="51">
        <v>1.5970999999999999E-2</v>
      </c>
      <c r="I1648" s="51">
        <v>1.9054999999999999E-2</v>
      </c>
      <c r="J1648" s="51">
        <v>2.3102999999999999E-2</v>
      </c>
      <c r="K1648" s="51">
        <v>2.1409000000000001E-2</v>
      </c>
      <c r="L1648" s="51">
        <v>2.8625000000000001E-2</v>
      </c>
      <c r="M1648" s="51">
        <v>1.5970999999999999E-2</v>
      </c>
      <c r="N1648" s="51">
        <v>3.5790000000000002E-2</v>
      </c>
      <c r="O1648" s="52">
        <v>123.0908</v>
      </c>
      <c r="P1648" s="50">
        <v>1380</v>
      </c>
      <c r="Q1648" s="52">
        <v>2778.1</v>
      </c>
      <c r="R1648" s="50">
        <v>5327.5</v>
      </c>
      <c r="S1648" s="30">
        <v>92.647999999999996</v>
      </c>
      <c r="T1648" s="50">
        <v>6.6215000000000002</v>
      </c>
      <c r="U1648" s="50">
        <v>6.6124000000000001</v>
      </c>
      <c r="V1648" s="50" t="s">
        <v>379</v>
      </c>
      <c r="W1648" s="22" t="s">
        <v>379</v>
      </c>
      <c r="X1648" s="22" t="s">
        <v>379</v>
      </c>
    </row>
    <row r="1649" spans="1:24">
      <c r="A1649" s="175">
        <v>43004</v>
      </c>
      <c r="B1649" s="50">
        <v>158.18100000000001</v>
      </c>
      <c r="C1649" s="50">
        <v>223.98400000000001</v>
      </c>
      <c r="D1649" s="50"/>
      <c r="E1649" s="50">
        <v>10.17</v>
      </c>
      <c r="F1649" s="51">
        <v>1.0496E-2</v>
      </c>
      <c r="G1649" s="51">
        <v>1.4356000000000001E-2</v>
      </c>
      <c r="H1649" s="51">
        <v>1.5696999999999999E-2</v>
      </c>
      <c r="I1649" s="51">
        <v>1.8582999999999999E-2</v>
      </c>
      <c r="J1649" s="51">
        <v>2.2356999999999998E-2</v>
      </c>
      <c r="K1649" s="51">
        <v>2.0768999999999999E-2</v>
      </c>
      <c r="L1649" s="51">
        <v>2.7739E-2</v>
      </c>
      <c r="M1649" s="51">
        <v>1.5696999999999999E-2</v>
      </c>
      <c r="N1649" s="51">
        <v>3.5929999999999997E-2</v>
      </c>
      <c r="O1649" s="52">
        <v>123.0646</v>
      </c>
      <c r="P1649" s="50">
        <v>1380</v>
      </c>
      <c r="Q1649" s="52">
        <v>2778.1</v>
      </c>
      <c r="R1649" s="50">
        <v>5327.5</v>
      </c>
      <c r="S1649" s="30">
        <v>92.171000000000006</v>
      </c>
      <c r="T1649" s="50">
        <v>6.5900999999999996</v>
      </c>
      <c r="U1649" s="50">
        <v>6.5793999999999997</v>
      </c>
      <c r="V1649" s="50" t="s">
        <v>379</v>
      </c>
      <c r="W1649" s="22" t="s">
        <v>379</v>
      </c>
      <c r="X1649" s="22" t="s">
        <v>379</v>
      </c>
    </row>
    <row r="1650" spans="1:24">
      <c r="A1650" s="175">
        <v>43003</v>
      </c>
      <c r="B1650" s="50">
        <v>158.25069999999999</v>
      </c>
      <c r="C1650" s="50">
        <v>224.0796</v>
      </c>
      <c r="D1650" s="50"/>
      <c r="E1650" s="50">
        <v>10.210000000000001</v>
      </c>
      <c r="F1650" s="51">
        <v>1.0074E-2</v>
      </c>
      <c r="G1650" s="51">
        <v>1.423E-2</v>
      </c>
      <c r="H1650" s="51">
        <v>1.5587E-2</v>
      </c>
      <c r="I1650" s="51">
        <v>1.8363999999999998E-2</v>
      </c>
      <c r="J1650" s="51">
        <v>2.2197999999999999E-2</v>
      </c>
      <c r="K1650" s="51">
        <v>2.0597000000000001E-2</v>
      </c>
      <c r="L1650" s="51">
        <v>2.7615000000000001E-2</v>
      </c>
      <c r="M1650" s="51">
        <v>1.5587E-2</v>
      </c>
      <c r="N1650" s="51">
        <v>3.5959999999999999E-2</v>
      </c>
      <c r="O1650" s="52">
        <v>123.0686</v>
      </c>
      <c r="P1650" s="50">
        <v>1380</v>
      </c>
      <c r="Q1650" s="52">
        <v>2778.1</v>
      </c>
      <c r="R1650" s="50">
        <v>5327.5</v>
      </c>
      <c r="S1650" s="30">
        <v>92.259</v>
      </c>
      <c r="T1650" s="50">
        <v>6.5898000000000003</v>
      </c>
      <c r="U1650" s="50">
        <v>6.5686</v>
      </c>
      <c r="V1650" s="50" t="s">
        <v>379</v>
      </c>
      <c r="W1650" s="22" t="s">
        <v>379</v>
      </c>
      <c r="X1650" s="22" t="s">
        <v>379</v>
      </c>
    </row>
    <row r="1651" spans="1:24">
      <c r="A1651" s="175">
        <v>43000</v>
      </c>
      <c r="B1651" s="50">
        <v>157.97069999999999</v>
      </c>
      <c r="C1651" s="50">
        <v>224.0429</v>
      </c>
      <c r="D1651" s="50"/>
      <c r="E1651" s="50">
        <v>9.59</v>
      </c>
      <c r="F1651" s="51">
        <v>1.0201999999999999E-2</v>
      </c>
      <c r="G1651" s="51">
        <v>1.431E-2</v>
      </c>
      <c r="H1651" s="51">
        <v>1.5748000000000002E-2</v>
      </c>
      <c r="I1651" s="51">
        <v>1.8613999999999999E-2</v>
      </c>
      <c r="J1651" s="51">
        <v>2.2499000000000002E-2</v>
      </c>
      <c r="K1651" s="51">
        <v>2.0865999999999999E-2</v>
      </c>
      <c r="L1651" s="51">
        <v>2.7800999999999999E-2</v>
      </c>
      <c r="M1651" s="51">
        <v>1.5748000000000002E-2</v>
      </c>
      <c r="N1651" s="51">
        <v>3.5749999999999997E-2</v>
      </c>
      <c r="O1651" s="52">
        <v>123.1361</v>
      </c>
      <c r="P1651" s="50">
        <v>1380</v>
      </c>
      <c r="Q1651" s="52">
        <v>2778.1</v>
      </c>
      <c r="R1651" s="50">
        <v>5327.5</v>
      </c>
      <c r="S1651" s="30">
        <v>92.507999999999996</v>
      </c>
      <c r="T1651" s="50">
        <v>6.5749000000000004</v>
      </c>
      <c r="U1651" s="50">
        <v>6.5862999999999996</v>
      </c>
      <c r="V1651" s="50" t="s">
        <v>379</v>
      </c>
      <c r="W1651" s="22" t="s">
        <v>379</v>
      </c>
      <c r="X1651" s="22" t="s">
        <v>379</v>
      </c>
    </row>
    <row r="1652" spans="1:24">
      <c r="A1652" s="175">
        <v>42999</v>
      </c>
      <c r="B1652" s="50">
        <v>157.86340000000001</v>
      </c>
      <c r="C1652" s="50">
        <v>223.85429999999999</v>
      </c>
      <c r="D1652" s="50"/>
      <c r="E1652" s="50">
        <v>9.67</v>
      </c>
      <c r="F1652" s="51">
        <v>1.0279E-2</v>
      </c>
      <c r="G1652" s="51">
        <v>1.4385E-2</v>
      </c>
      <c r="H1652" s="51">
        <v>1.5959000000000001E-2</v>
      </c>
      <c r="I1652" s="51">
        <v>1.8862E-2</v>
      </c>
      <c r="J1652" s="51">
        <v>2.2765000000000001E-2</v>
      </c>
      <c r="K1652" s="51">
        <v>2.1158E-2</v>
      </c>
      <c r="L1652" s="51">
        <v>2.8049999999999999E-2</v>
      </c>
      <c r="M1652" s="51">
        <v>1.5959000000000001E-2</v>
      </c>
      <c r="N1652" s="51">
        <v>3.5959999999999999E-2</v>
      </c>
      <c r="O1652" s="52">
        <v>123.1456</v>
      </c>
      <c r="P1652" s="50">
        <v>1380</v>
      </c>
      <c r="Q1652" s="52">
        <v>2778.1</v>
      </c>
      <c r="R1652" s="50">
        <v>5327.5</v>
      </c>
      <c r="S1652" s="30">
        <v>91.793000000000006</v>
      </c>
      <c r="T1652" s="50">
        <v>6.5834999999999999</v>
      </c>
      <c r="U1652" s="50">
        <v>6.5838999999999999</v>
      </c>
      <c r="V1652" s="50" t="s">
        <v>379</v>
      </c>
      <c r="W1652" s="22" t="s">
        <v>379</v>
      </c>
      <c r="X1652" s="22" t="s">
        <v>379</v>
      </c>
    </row>
    <row r="1653" spans="1:24">
      <c r="A1653" s="175">
        <v>42998</v>
      </c>
      <c r="B1653" s="50">
        <v>157.79679999999999</v>
      </c>
      <c r="C1653" s="50">
        <v>223.72800000000001</v>
      </c>
      <c r="D1653" s="50"/>
      <c r="E1653" s="50">
        <v>9.7799999999999994</v>
      </c>
      <c r="F1653" s="51">
        <v>1.0279E-2</v>
      </c>
      <c r="G1653" s="51">
        <v>1.4382000000000001E-2</v>
      </c>
      <c r="H1653" s="51">
        <v>1.5876000000000001E-2</v>
      </c>
      <c r="I1653" s="51">
        <v>1.8742999999999999E-2</v>
      </c>
      <c r="J1653" s="51">
        <v>2.2676000000000002E-2</v>
      </c>
      <c r="K1653" s="51">
        <v>2.1034000000000001E-2</v>
      </c>
      <c r="L1653" s="51">
        <v>2.8080999999999998E-2</v>
      </c>
      <c r="M1653" s="51">
        <v>1.5876000000000001E-2</v>
      </c>
      <c r="N1653" s="51">
        <v>3.5810000000000002E-2</v>
      </c>
      <c r="O1653" s="52">
        <v>123.1486</v>
      </c>
      <c r="P1653" s="50">
        <v>1380</v>
      </c>
      <c r="Q1653" s="52">
        <v>2778.1</v>
      </c>
      <c r="R1653" s="50">
        <v>5327.5</v>
      </c>
      <c r="S1653" s="30">
        <v>92.046999999999997</v>
      </c>
      <c r="T1653" s="50">
        <v>6.5753000000000004</v>
      </c>
      <c r="U1653" s="50">
        <v>6.5751999999999997</v>
      </c>
      <c r="V1653" s="50" t="s">
        <v>379</v>
      </c>
      <c r="W1653" s="22" t="s">
        <v>379</v>
      </c>
      <c r="X1653" s="22" t="s">
        <v>379</v>
      </c>
    </row>
    <row r="1654" spans="1:24">
      <c r="A1654" s="175">
        <v>42997</v>
      </c>
      <c r="B1654" s="50">
        <v>157.97970000000001</v>
      </c>
      <c r="C1654" s="50">
        <v>223.708</v>
      </c>
      <c r="D1654" s="50"/>
      <c r="E1654" s="50">
        <v>10.18</v>
      </c>
      <c r="F1654" s="51">
        <v>1.0267E-2</v>
      </c>
      <c r="G1654" s="51">
        <v>1.4010999999999999E-2</v>
      </c>
      <c r="H1654" s="51">
        <v>1.5443E-2</v>
      </c>
      <c r="I1654" s="51">
        <v>1.8341E-2</v>
      </c>
      <c r="J1654" s="51">
        <v>2.2446000000000001E-2</v>
      </c>
      <c r="K1654" s="51">
        <v>2.0715000000000001E-2</v>
      </c>
      <c r="L1654" s="51">
        <v>2.8167000000000001E-2</v>
      </c>
      <c r="M1654" s="51">
        <v>1.5443E-2</v>
      </c>
      <c r="N1654" s="51">
        <v>3.5529999999999999E-2</v>
      </c>
      <c r="O1654" s="52">
        <v>123.1143</v>
      </c>
      <c r="P1654" s="50">
        <v>1380</v>
      </c>
      <c r="Q1654" s="52">
        <v>2778.1</v>
      </c>
      <c r="R1654" s="50">
        <v>5327.5</v>
      </c>
      <c r="S1654" s="30">
        <v>91.872</v>
      </c>
      <c r="T1654" s="50">
        <v>6.5526</v>
      </c>
      <c r="U1654" s="50">
        <v>6.5479000000000003</v>
      </c>
      <c r="V1654" s="50" t="s">
        <v>379</v>
      </c>
      <c r="W1654" s="22" t="s">
        <v>379</v>
      </c>
      <c r="X1654" s="22" t="s">
        <v>379</v>
      </c>
    </row>
    <row r="1655" spans="1:24">
      <c r="A1655" s="175">
        <v>42996</v>
      </c>
      <c r="B1655" s="50">
        <v>158.01140000000001</v>
      </c>
      <c r="C1655" s="50">
        <v>223.67169999999999</v>
      </c>
      <c r="D1655" s="50"/>
      <c r="E1655" s="50">
        <v>10.15</v>
      </c>
      <c r="F1655" s="51">
        <v>1.0125E-2</v>
      </c>
      <c r="G1655" s="51">
        <v>1.3946999999999999E-2</v>
      </c>
      <c r="H1655" s="51">
        <v>1.5414000000000001E-2</v>
      </c>
      <c r="I1655" s="51">
        <v>1.8256000000000001E-2</v>
      </c>
      <c r="J1655" s="51">
        <v>2.2287000000000001E-2</v>
      </c>
      <c r="K1655" s="51">
        <v>2.0591999999999999E-2</v>
      </c>
      <c r="L1655" s="51">
        <v>2.7987000000000001E-2</v>
      </c>
      <c r="M1655" s="51">
        <v>1.5414000000000001E-2</v>
      </c>
      <c r="N1655" s="51">
        <v>3.5479999999999998E-2</v>
      </c>
      <c r="O1655" s="52">
        <v>123.0989</v>
      </c>
      <c r="P1655" s="50">
        <v>1380</v>
      </c>
      <c r="Q1655" s="52">
        <v>2778.1</v>
      </c>
      <c r="R1655" s="50">
        <v>5327.5</v>
      </c>
      <c r="S1655" s="30">
        <v>92.123999999999995</v>
      </c>
      <c r="T1655" s="50">
        <v>6.556</v>
      </c>
      <c r="U1655" s="50">
        <v>6.5427999999999997</v>
      </c>
      <c r="V1655" s="50" t="s">
        <v>379</v>
      </c>
      <c r="W1655" s="22" t="s">
        <v>379</v>
      </c>
      <c r="X1655" s="22" t="s">
        <v>379</v>
      </c>
    </row>
    <row r="1656" spans="1:24">
      <c r="A1656" s="175">
        <v>42993</v>
      </c>
      <c r="B1656" s="50">
        <v>158.09299999999999</v>
      </c>
      <c r="C1656" s="50">
        <v>223.60990000000001</v>
      </c>
      <c r="D1656" s="50"/>
      <c r="E1656" s="50">
        <v>10.17</v>
      </c>
      <c r="F1656" s="51">
        <v>1.0265E-2</v>
      </c>
      <c r="G1656" s="51">
        <v>1.3802999999999999E-2</v>
      </c>
      <c r="H1656" s="51">
        <v>1.5251000000000001E-2</v>
      </c>
      <c r="I1656" s="51">
        <v>1.8055000000000002E-2</v>
      </c>
      <c r="J1656" s="51">
        <v>2.2023000000000001E-2</v>
      </c>
      <c r="K1656" s="51">
        <v>2.0323999999999998E-2</v>
      </c>
      <c r="L1656" s="51">
        <v>2.7699999999999999E-2</v>
      </c>
      <c r="M1656" s="51">
        <v>1.5251000000000001E-2</v>
      </c>
      <c r="N1656" s="51">
        <v>3.533E-2</v>
      </c>
      <c r="O1656" s="52">
        <v>123.07850000000001</v>
      </c>
      <c r="P1656" s="50">
        <v>1380</v>
      </c>
      <c r="Q1656" s="52">
        <v>2778.1</v>
      </c>
      <c r="R1656" s="50">
        <v>5327.5</v>
      </c>
      <c r="S1656" s="30">
        <v>92.52</v>
      </c>
      <c r="T1656" s="50">
        <v>6.5430000000000001</v>
      </c>
      <c r="U1656" s="50">
        <v>6.5476999999999999</v>
      </c>
      <c r="V1656" s="50" t="s">
        <v>379</v>
      </c>
      <c r="W1656" s="22" t="s">
        <v>379</v>
      </c>
      <c r="X1656" s="22" t="s">
        <v>379</v>
      </c>
    </row>
    <row r="1657" spans="1:24">
      <c r="A1657" s="175">
        <v>42992</v>
      </c>
      <c r="B1657" s="50">
        <v>158.1173</v>
      </c>
      <c r="C1657" s="50">
        <v>223.55430000000001</v>
      </c>
      <c r="D1657" s="50"/>
      <c r="E1657" s="50">
        <v>10.44</v>
      </c>
      <c r="F1657" s="51">
        <v>1.0432E-2</v>
      </c>
      <c r="G1657" s="51">
        <v>1.3615E-2</v>
      </c>
      <c r="H1657" s="51">
        <v>1.498E-2</v>
      </c>
      <c r="I1657" s="51">
        <v>1.7770000000000001E-2</v>
      </c>
      <c r="J1657" s="51">
        <v>2.1846999999999998E-2</v>
      </c>
      <c r="K1657" s="51">
        <v>2.0055E-2</v>
      </c>
      <c r="L1657" s="51">
        <v>2.7668999999999999E-2</v>
      </c>
      <c r="M1657" s="51">
        <v>1.498E-2</v>
      </c>
      <c r="N1657" s="51">
        <v>3.5400000000000001E-2</v>
      </c>
      <c r="O1657" s="52">
        <v>123.0505</v>
      </c>
      <c r="P1657" s="50">
        <v>1380</v>
      </c>
      <c r="Q1657" s="52">
        <v>2778.1</v>
      </c>
      <c r="R1657" s="50">
        <v>5327.5</v>
      </c>
      <c r="S1657" s="30">
        <v>91.882000000000005</v>
      </c>
      <c r="T1657" s="50">
        <v>6.5354000000000001</v>
      </c>
      <c r="U1657" s="50">
        <v>6.5359999999999996</v>
      </c>
      <c r="V1657" s="50" t="s">
        <v>379</v>
      </c>
      <c r="W1657" s="22" t="s">
        <v>379</v>
      </c>
      <c r="X1657" s="22" t="s">
        <v>379</v>
      </c>
    </row>
    <row r="1658" spans="1:24">
      <c r="A1658" s="175">
        <v>42991</v>
      </c>
      <c r="B1658" s="50">
        <v>158.05609999999999</v>
      </c>
      <c r="C1658" s="50">
        <v>223.58410000000001</v>
      </c>
      <c r="D1658" s="50"/>
      <c r="E1658" s="50">
        <v>10.5</v>
      </c>
      <c r="F1658" s="51">
        <v>1.0343E-2</v>
      </c>
      <c r="G1658" s="51">
        <v>1.3471E-2</v>
      </c>
      <c r="H1658" s="51">
        <v>1.4792E-2</v>
      </c>
      <c r="I1658" s="51">
        <v>1.7670000000000002E-2</v>
      </c>
      <c r="J1658" s="51">
        <v>2.1883E-2</v>
      </c>
      <c r="K1658" s="51">
        <v>2.0029999999999999E-2</v>
      </c>
      <c r="L1658" s="51">
        <v>2.7862999999999999E-2</v>
      </c>
      <c r="M1658" s="51">
        <v>1.4792E-2</v>
      </c>
      <c r="N1658" s="51">
        <v>3.5360000000000003E-2</v>
      </c>
      <c r="O1658" s="52">
        <v>123.02</v>
      </c>
      <c r="P1658" s="50">
        <v>1380</v>
      </c>
      <c r="Q1658" s="52">
        <v>2778.1</v>
      </c>
      <c r="R1658" s="50">
        <v>5327.5</v>
      </c>
      <c r="S1658" s="30">
        <v>91.875</v>
      </c>
      <c r="T1658" s="50">
        <v>6.5297000000000001</v>
      </c>
      <c r="U1658" s="50">
        <v>6.5388000000000002</v>
      </c>
      <c r="V1658" s="50" t="s">
        <v>379</v>
      </c>
      <c r="W1658" s="22" t="s">
        <v>379</v>
      </c>
      <c r="X1658" s="22" t="s">
        <v>379</v>
      </c>
    </row>
    <row r="1659" spans="1:24">
      <c r="A1659" s="175">
        <v>42990</v>
      </c>
      <c r="B1659" s="50">
        <v>158.17529999999999</v>
      </c>
      <c r="C1659" s="50">
        <v>223.5164</v>
      </c>
      <c r="D1659" s="50"/>
      <c r="E1659" s="50">
        <v>10.58</v>
      </c>
      <c r="F1659" s="51">
        <v>1.0267E-2</v>
      </c>
      <c r="G1659" s="51">
        <v>1.3348E-2</v>
      </c>
      <c r="H1659" s="51">
        <v>1.4631999999999999E-2</v>
      </c>
      <c r="I1659" s="51">
        <v>1.7454000000000001E-2</v>
      </c>
      <c r="J1659" s="51">
        <v>2.1672E-2</v>
      </c>
      <c r="K1659" s="51">
        <v>1.9883999999999999E-2</v>
      </c>
      <c r="L1659" s="51">
        <v>2.7715E-2</v>
      </c>
      <c r="M1659" s="51">
        <v>1.4631999999999999E-2</v>
      </c>
      <c r="N1659" s="51">
        <v>3.5389999999999998E-2</v>
      </c>
      <c r="O1659" s="52">
        <v>122.98439999999999</v>
      </c>
      <c r="P1659" s="50">
        <v>1380</v>
      </c>
      <c r="Q1659" s="52">
        <v>2778.1</v>
      </c>
      <c r="R1659" s="50">
        <v>5327.5</v>
      </c>
      <c r="S1659" s="30">
        <v>91.352000000000004</v>
      </c>
      <c r="T1659" s="50">
        <v>6.4943</v>
      </c>
      <c r="U1659" s="50">
        <v>6.4943</v>
      </c>
      <c r="V1659" s="50" t="s">
        <v>379</v>
      </c>
      <c r="W1659" s="22" t="s">
        <v>379</v>
      </c>
      <c r="X1659" s="22" t="s">
        <v>379</v>
      </c>
    </row>
    <row r="1660" spans="1:24">
      <c r="A1660" s="175">
        <v>42989</v>
      </c>
      <c r="B1660" s="50">
        <v>158.3674</v>
      </c>
      <c r="C1660" s="50">
        <v>223.4068</v>
      </c>
      <c r="D1660" s="50"/>
      <c r="E1660" s="50">
        <v>10.73</v>
      </c>
      <c r="F1660" s="51">
        <v>1.0340999999999999E-2</v>
      </c>
      <c r="G1660" s="51">
        <v>1.3186E-2</v>
      </c>
      <c r="H1660" s="51">
        <v>1.4342000000000001E-2</v>
      </c>
      <c r="I1660" s="51">
        <v>1.7090000000000001E-2</v>
      </c>
      <c r="J1660" s="51">
        <v>2.1305999999999999E-2</v>
      </c>
      <c r="K1660" s="51">
        <v>1.9545E-2</v>
      </c>
      <c r="L1660" s="51">
        <v>2.743E-2</v>
      </c>
      <c r="M1660" s="51">
        <v>1.4342000000000001E-2</v>
      </c>
      <c r="N1660" s="51">
        <v>3.5279999999999999E-2</v>
      </c>
      <c r="O1660" s="52">
        <v>122.9152</v>
      </c>
      <c r="P1660" s="50">
        <v>1380</v>
      </c>
      <c r="Q1660" s="52">
        <v>2778.1</v>
      </c>
      <c r="R1660" s="50">
        <v>5327.5</v>
      </c>
      <c r="S1660" s="30">
        <v>91.662999999999997</v>
      </c>
      <c r="T1660" s="50">
        <v>6.4865000000000004</v>
      </c>
      <c r="U1660" s="50">
        <v>6.4865000000000004</v>
      </c>
      <c r="V1660" s="50" t="s">
        <v>379</v>
      </c>
      <c r="W1660" s="22" t="s">
        <v>379</v>
      </c>
      <c r="X1660" s="22" t="s">
        <v>379</v>
      </c>
    </row>
    <row r="1661" spans="1:24">
      <c r="A1661" s="175">
        <v>42986</v>
      </c>
      <c r="B1661" s="50">
        <v>158.66800000000001</v>
      </c>
      <c r="C1661" s="50">
        <v>223.27189999999999</v>
      </c>
      <c r="D1661" s="50"/>
      <c r="E1661" s="50">
        <v>12.12</v>
      </c>
      <c r="F1661" s="51">
        <v>1.0366999999999999E-2</v>
      </c>
      <c r="G1661" s="51">
        <v>1.2619999999999999E-2</v>
      </c>
      <c r="H1661" s="51">
        <v>1.3687E-2</v>
      </c>
      <c r="I1661" s="51">
        <v>1.6331999999999999E-2</v>
      </c>
      <c r="J1661" s="51">
        <v>2.0507000000000001E-2</v>
      </c>
      <c r="K1661" s="51">
        <v>1.8797999999999999E-2</v>
      </c>
      <c r="L1661" s="51">
        <v>2.6692E-2</v>
      </c>
      <c r="M1661" s="51">
        <v>1.3687E-2</v>
      </c>
      <c r="N1661" s="51">
        <v>3.5299999999999998E-2</v>
      </c>
      <c r="O1661" s="52">
        <v>122.9033</v>
      </c>
      <c r="P1661" s="50">
        <v>1380</v>
      </c>
      <c r="Q1661" s="52">
        <v>2778.1</v>
      </c>
      <c r="R1661" s="50">
        <v>5327.5</v>
      </c>
      <c r="S1661" s="30">
        <v>92.29</v>
      </c>
      <c r="T1661" s="50">
        <v>6.5242000000000004</v>
      </c>
      <c r="U1661" s="50">
        <v>6.5407999999999999</v>
      </c>
      <c r="V1661" s="50" t="s">
        <v>379</v>
      </c>
      <c r="W1661" s="22" t="s">
        <v>379</v>
      </c>
      <c r="X1661" s="22" t="s">
        <v>379</v>
      </c>
    </row>
    <row r="1662" spans="1:24">
      <c r="A1662" s="175">
        <v>42985</v>
      </c>
      <c r="B1662" s="50">
        <v>158.69329999999999</v>
      </c>
      <c r="C1662" s="50">
        <v>223.0958</v>
      </c>
      <c r="D1662" s="50"/>
      <c r="E1662" s="50">
        <v>11.55</v>
      </c>
      <c r="F1662" s="51">
        <v>1.0394E-2</v>
      </c>
      <c r="G1662" s="51">
        <v>1.2619999999999999E-2</v>
      </c>
      <c r="H1662" s="51">
        <v>1.3691E-2</v>
      </c>
      <c r="I1662" s="51">
        <v>1.6250000000000001E-2</v>
      </c>
      <c r="J1662" s="51">
        <v>2.0386999999999999E-2</v>
      </c>
      <c r="K1662" s="51">
        <v>1.8678E-2</v>
      </c>
      <c r="L1662" s="51">
        <v>2.6571999999999998E-2</v>
      </c>
      <c r="M1662" s="51">
        <v>1.3691E-2</v>
      </c>
      <c r="N1662" s="51">
        <v>3.5479999999999998E-2</v>
      </c>
      <c r="O1662" s="52">
        <v>122.886</v>
      </c>
      <c r="P1662" s="50">
        <v>1380</v>
      </c>
      <c r="Q1662" s="52">
        <v>2778.1</v>
      </c>
      <c r="R1662" s="50">
        <v>5327.5</v>
      </c>
      <c r="S1662" s="30">
        <v>92.251999999999995</v>
      </c>
      <c r="T1662" s="50">
        <v>6.5388000000000002</v>
      </c>
      <c r="U1662" s="50">
        <v>6.5407999999999999</v>
      </c>
      <c r="V1662" s="50" t="s">
        <v>379</v>
      </c>
      <c r="W1662" s="22" t="s">
        <v>379</v>
      </c>
      <c r="X1662" s="22" t="s">
        <v>379</v>
      </c>
    </row>
    <row r="1663" spans="1:24">
      <c r="A1663" s="175">
        <v>42984</v>
      </c>
      <c r="B1663" s="50">
        <v>158.3972</v>
      </c>
      <c r="C1663" s="50">
        <v>223.01509999999999</v>
      </c>
      <c r="D1663" s="50"/>
      <c r="E1663" s="50">
        <v>11.63</v>
      </c>
      <c r="F1663" s="51">
        <v>1.0547000000000001E-2</v>
      </c>
      <c r="G1663" s="51">
        <v>1.3021E-2</v>
      </c>
      <c r="H1663" s="51">
        <v>1.41E-2</v>
      </c>
      <c r="I1663" s="51">
        <v>1.6840999999999998E-2</v>
      </c>
      <c r="J1663" s="51">
        <v>2.1045999999999999E-2</v>
      </c>
      <c r="K1663" s="51">
        <v>1.9327E-2</v>
      </c>
      <c r="L1663" s="51">
        <v>2.7224000000000002E-2</v>
      </c>
      <c r="M1663" s="51">
        <v>1.41E-2</v>
      </c>
      <c r="N1663" s="51">
        <v>3.5880000000000002E-2</v>
      </c>
      <c r="O1663" s="52">
        <v>122.8753</v>
      </c>
      <c r="P1663" s="50">
        <v>1380</v>
      </c>
      <c r="Q1663" s="52">
        <v>2778.1</v>
      </c>
      <c r="R1663" s="50">
        <v>5327.5</v>
      </c>
      <c r="S1663" s="30">
        <v>92.635000000000005</v>
      </c>
      <c r="T1663" s="50">
        <v>6.5308999999999999</v>
      </c>
      <c r="U1663" s="50">
        <v>6.5293000000000001</v>
      </c>
      <c r="V1663" s="50" t="s">
        <v>379</v>
      </c>
      <c r="W1663" s="22" t="s">
        <v>379</v>
      </c>
      <c r="X1663" s="22" t="s">
        <v>379</v>
      </c>
    </row>
    <row r="1664" spans="1:24">
      <c r="A1664" s="175">
        <v>42983</v>
      </c>
      <c r="B1664" s="50">
        <v>158.66139999999999</v>
      </c>
      <c r="C1664" s="50">
        <v>222.9348</v>
      </c>
      <c r="D1664" s="50"/>
      <c r="E1664" s="50">
        <v>12.23</v>
      </c>
      <c r="F1664" s="51">
        <v>9.9970000000000007E-3</v>
      </c>
      <c r="G1664" s="51">
        <v>1.29E-2</v>
      </c>
      <c r="H1664" s="51">
        <v>1.3883E-2</v>
      </c>
      <c r="I1664" s="51">
        <v>1.6414000000000002E-2</v>
      </c>
      <c r="J1664" s="51">
        <v>2.0596E-2</v>
      </c>
      <c r="K1664" s="51">
        <v>1.8894000000000001E-2</v>
      </c>
      <c r="L1664" s="51">
        <v>2.6806E-2</v>
      </c>
      <c r="M1664" s="51">
        <v>1.3883E-2</v>
      </c>
      <c r="N1664" s="51">
        <v>3.5909999999999997E-2</v>
      </c>
      <c r="O1664" s="52">
        <v>122.8001</v>
      </c>
      <c r="P1664" s="50">
        <v>1380</v>
      </c>
      <c r="Q1664" s="52">
        <v>2778.1</v>
      </c>
      <c r="R1664" s="50">
        <v>5327.5</v>
      </c>
      <c r="S1664" s="30">
        <v>92.813999999999993</v>
      </c>
      <c r="T1664" s="50">
        <v>6.5583999999999998</v>
      </c>
      <c r="U1664" s="50">
        <v>6.5612000000000004</v>
      </c>
      <c r="V1664" s="50" t="s">
        <v>379</v>
      </c>
      <c r="W1664" s="22" t="s">
        <v>379</v>
      </c>
      <c r="X1664" s="22" t="s">
        <v>379</v>
      </c>
    </row>
    <row r="1665" spans="1:24">
      <c r="A1665" s="175">
        <v>42982</v>
      </c>
      <c r="B1665" s="50">
        <v>158.11699999999999</v>
      </c>
      <c r="C1665" s="50">
        <v>222.86879999999999</v>
      </c>
      <c r="D1665" s="50"/>
      <c r="E1665" s="50">
        <v>10.130000000000001</v>
      </c>
      <c r="F1665" s="51">
        <v>9.9979999999999999E-3</v>
      </c>
      <c r="G1665" s="51">
        <v>1.342E-2</v>
      </c>
      <c r="H1665" s="51">
        <v>1.4591E-2</v>
      </c>
      <c r="I1665" s="51">
        <v>1.7382999999999999E-2</v>
      </c>
      <c r="J1665" s="51">
        <v>2.1656999999999999E-2</v>
      </c>
      <c r="K1665" s="51">
        <v>1.9928999999999999E-2</v>
      </c>
      <c r="L1665" s="51">
        <v>2.777E-2</v>
      </c>
      <c r="M1665" s="51">
        <v>1.4591E-2</v>
      </c>
      <c r="N1665" s="51">
        <v>3.5929999999999997E-2</v>
      </c>
      <c r="O1665" s="52">
        <v>122.7606</v>
      </c>
      <c r="P1665" s="50">
        <v>1380</v>
      </c>
      <c r="Q1665" s="52">
        <v>2778.1</v>
      </c>
      <c r="R1665" s="50">
        <v>5327.5</v>
      </c>
      <c r="S1665" s="30">
        <v>92.668000000000006</v>
      </c>
      <c r="T1665" s="50">
        <v>6.5900999999999996</v>
      </c>
      <c r="U1665" s="50">
        <v>6.5965999999999996</v>
      </c>
      <c r="V1665" s="50" t="s">
        <v>379</v>
      </c>
      <c r="W1665" s="22" t="s">
        <v>379</v>
      </c>
      <c r="X1665" s="22" t="s">
        <v>379</v>
      </c>
    </row>
    <row r="1666" spans="1:24">
      <c r="A1666" s="175">
        <v>42979</v>
      </c>
      <c r="B1666" s="50">
        <v>158.11699999999999</v>
      </c>
      <c r="C1666" s="50">
        <v>222.86879999999999</v>
      </c>
      <c r="D1666" s="50"/>
      <c r="E1666" s="50">
        <v>10.130000000000001</v>
      </c>
      <c r="F1666" s="51">
        <v>9.9979999999999999E-3</v>
      </c>
      <c r="G1666" s="51">
        <v>1.342E-2</v>
      </c>
      <c r="H1666" s="51">
        <v>1.4591E-2</v>
      </c>
      <c r="I1666" s="51">
        <v>1.7382999999999999E-2</v>
      </c>
      <c r="J1666" s="51">
        <v>2.1656999999999999E-2</v>
      </c>
      <c r="K1666" s="51">
        <v>1.9928999999999999E-2</v>
      </c>
      <c r="L1666" s="51">
        <v>2.777E-2</v>
      </c>
      <c r="M1666" s="51">
        <v>1.4591E-2</v>
      </c>
      <c r="N1666" s="51">
        <v>3.5770000000000003E-2</v>
      </c>
      <c r="O1666" s="52">
        <v>122.7685</v>
      </c>
      <c r="P1666" s="50">
        <v>1380</v>
      </c>
      <c r="Q1666" s="52">
        <v>2768.2999999999997</v>
      </c>
      <c r="R1666" s="50">
        <v>5347.3</v>
      </c>
      <c r="S1666" s="30">
        <v>92.884</v>
      </c>
      <c r="T1666" s="50">
        <v>6.5940000000000003</v>
      </c>
      <c r="U1666" s="50">
        <v>6.5991</v>
      </c>
      <c r="V1666" s="50" t="s">
        <v>379</v>
      </c>
      <c r="W1666" s="22" t="s">
        <v>379</v>
      </c>
      <c r="X1666" s="22" t="s">
        <v>379</v>
      </c>
    </row>
    <row r="1667" spans="1:24">
      <c r="A1667" s="175">
        <v>42978</v>
      </c>
      <c r="B1667" s="50">
        <v>158.32910000000001</v>
      </c>
      <c r="C1667" s="50">
        <v>222.7681</v>
      </c>
      <c r="D1667" s="50"/>
      <c r="E1667" s="50">
        <v>10.59</v>
      </c>
      <c r="F1667" s="51">
        <v>9.9100000000000004E-3</v>
      </c>
      <c r="G1667" s="51">
        <v>1.3254999999999999E-2</v>
      </c>
      <c r="H1667" s="51">
        <v>1.4267E-2</v>
      </c>
      <c r="I1667" s="51">
        <v>1.702E-2</v>
      </c>
      <c r="J1667" s="51">
        <v>2.1170000000000001E-2</v>
      </c>
      <c r="K1667" s="51">
        <v>1.9421999999999998E-2</v>
      </c>
      <c r="L1667" s="51">
        <v>2.7262000000000002E-2</v>
      </c>
      <c r="M1667" s="51">
        <v>1.4267E-2</v>
      </c>
      <c r="N1667" s="51">
        <v>3.5810000000000002E-2</v>
      </c>
      <c r="O1667" s="52">
        <v>122.7373</v>
      </c>
      <c r="P1667" s="50">
        <v>1380</v>
      </c>
      <c r="Q1667" s="52">
        <v>2768.2999999999997</v>
      </c>
      <c r="R1667" s="50">
        <v>5347.3</v>
      </c>
      <c r="S1667" s="30">
        <v>92.248999999999995</v>
      </c>
      <c r="T1667" s="50">
        <v>6.5963000000000003</v>
      </c>
      <c r="U1667" s="50">
        <v>6.6082000000000001</v>
      </c>
      <c r="V1667" s="50" t="s">
        <v>379</v>
      </c>
      <c r="W1667" s="22" t="s">
        <v>379</v>
      </c>
      <c r="X1667" s="22" t="s">
        <v>379</v>
      </c>
    </row>
    <row r="1668" spans="1:24">
      <c r="A1668" s="175">
        <v>42977</v>
      </c>
      <c r="B1668" s="50">
        <v>158.1977</v>
      </c>
      <c r="C1668" s="50">
        <v>222.69229999999999</v>
      </c>
      <c r="D1668" s="50"/>
      <c r="E1668" s="50">
        <v>11.22</v>
      </c>
      <c r="F1668" s="51">
        <v>1.0101000000000001E-2</v>
      </c>
      <c r="G1668" s="51">
        <v>1.3254999999999999E-2</v>
      </c>
      <c r="H1668" s="51">
        <v>1.4322E-2</v>
      </c>
      <c r="I1668" s="51">
        <v>1.7167000000000002E-2</v>
      </c>
      <c r="J1668" s="51">
        <v>2.1309000000000002E-2</v>
      </c>
      <c r="K1668" s="51">
        <v>1.959E-2</v>
      </c>
      <c r="L1668" s="51">
        <v>2.7376999999999999E-2</v>
      </c>
      <c r="M1668" s="51">
        <v>1.4322E-2</v>
      </c>
      <c r="N1668" s="51">
        <v>3.5979999999999998E-2</v>
      </c>
      <c r="O1668" s="52">
        <v>122.72450000000001</v>
      </c>
      <c r="P1668" s="50">
        <v>1380</v>
      </c>
      <c r="Q1668" s="52">
        <v>2768.2999999999997</v>
      </c>
      <c r="R1668" s="50">
        <v>5347.3</v>
      </c>
      <c r="S1668" s="30">
        <v>92.206999999999994</v>
      </c>
      <c r="T1668" s="50">
        <v>6.6143999999999998</v>
      </c>
      <c r="U1668" s="50">
        <v>6.6185</v>
      </c>
      <c r="V1668" s="50" t="s">
        <v>379</v>
      </c>
      <c r="W1668" s="22" t="s">
        <v>379</v>
      </c>
      <c r="X1668" s="22" t="s">
        <v>379</v>
      </c>
    </row>
    <row r="1669" spans="1:24">
      <c r="A1669" s="175">
        <v>42976</v>
      </c>
      <c r="B1669" s="50">
        <v>158.21190000000001</v>
      </c>
      <c r="C1669" s="50">
        <v>222.40289999999999</v>
      </c>
      <c r="D1669" s="50"/>
      <c r="E1669" s="50">
        <v>11.7</v>
      </c>
      <c r="F1669" s="51">
        <v>1.0076E-2</v>
      </c>
      <c r="G1669" s="51">
        <v>1.3155E-2</v>
      </c>
      <c r="H1669" s="51">
        <v>1.4215E-2</v>
      </c>
      <c r="I1669" s="51">
        <v>1.7035999999999999E-2</v>
      </c>
      <c r="J1669" s="51">
        <v>2.1291999999999998E-2</v>
      </c>
      <c r="K1669" s="51">
        <v>1.9455E-2</v>
      </c>
      <c r="L1669" s="51">
        <v>2.7383999999999999E-2</v>
      </c>
      <c r="M1669" s="51">
        <v>1.4215E-2</v>
      </c>
      <c r="N1669" s="51">
        <v>3.5979999999999998E-2</v>
      </c>
      <c r="O1669" s="52">
        <v>122.7159</v>
      </c>
      <c r="P1669" s="50">
        <v>1380</v>
      </c>
      <c r="Q1669" s="52">
        <v>2768.2999999999997</v>
      </c>
      <c r="R1669" s="50">
        <v>5347.3</v>
      </c>
      <c r="S1669" s="30">
        <v>92.74</v>
      </c>
      <c r="T1669" s="50">
        <v>6.6464999999999996</v>
      </c>
      <c r="U1669" s="50">
        <v>6.6436999999999999</v>
      </c>
      <c r="V1669" s="50" t="s">
        <v>379</v>
      </c>
      <c r="W1669" s="22" t="s">
        <v>379</v>
      </c>
      <c r="X1669" s="22" t="s">
        <v>379</v>
      </c>
    </row>
    <row r="1670" spans="1:24">
      <c r="A1670" s="175">
        <v>42975</v>
      </c>
      <c r="B1670" s="50">
        <v>158.11580000000001</v>
      </c>
      <c r="C1670" s="50">
        <v>222.1157</v>
      </c>
      <c r="D1670" s="50"/>
      <c r="E1670" s="50">
        <v>11.32</v>
      </c>
      <c r="F1670" s="51">
        <v>1.0189E-2</v>
      </c>
      <c r="G1670" s="51">
        <v>1.3252999999999999E-2</v>
      </c>
      <c r="H1670" s="51">
        <v>1.4513E-2</v>
      </c>
      <c r="I1670" s="51">
        <v>1.7402000000000001E-2</v>
      </c>
      <c r="J1670" s="51">
        <v>2.1571E-2</v>
      </c>
      <c r="K1670" s="51">
        <v>1.9768999999999998E-2</v>
      </c>
      <c r="L1670" s="51">
        <v>2.7553999999999999E-2</v>
      </c>
      <c r="M1670" s="51">
        <v>1.4513E-2</v>
      </c>
      <c r="N1670" s="51">
        <v>3.5830000000000001E-2</v>
      </c>
      <c r="O1670" s="52">
        <v>122.7255</v>
      </c>
      <c r="P1670" s="50">
        <v>1380</v>
      </c>
      <c r="Q1670" s="52">
        <v>2768.2999999999997</v>
      </c>
      <c r="R1670" s="50">
        <v>5347.3</v>
      </c>
      <c r="S1670" s="30">
        <v>93.277000000000001</v>
      </c>
      <c r="T1670" s="50">
        <v>6.6619999999999999</v>
      </c>
      <c r="U1670" s="50">
        <v>6.6609999999999996</v>
      </c>
      <c r="V1670" s="50" t="s">
        <v>379</v>
      </c>
      <c r="W1670" s="22" t="s">
        <v>379</v>
      </c>
      <c r="X1670" s="22" t="s">
        <v>379</v>
      </c>
    </row>
    <row r="1671" spans="1:24">
      <c r="A1671" s="175">
        <v>42972</v>
      </c>
      <c r="B1671" s="50">
        <v>158.00149999999999</v>
      </c>
      <c r="C1671" s="50">
        <v>221.8519</v>
      </c>
      <c r="D1671" s="50"/>
      <c r="E1671" s="50">
        <v>11.28</v>
      </c>
      <c r="F1671" s="51">
        <v>1.0036E-2</v>
      </c>
      <c r="G1671" s="51">
        <v>1.3315E-2</v>
      </c>
      <c r="H1671" s="51">
        <v>1.4621E-2</v>
      </c>
      <c r="I1671" s="51">
        <v>1.7568E-2</v>
      </c>
      <c r="J1671" s="51">
        <v>2.1659000000000001E-2</v>
      </c>
      <c r="K1671" s="51">
        <v>1.9890000000000001E-2</v>
      </c>
      <c r="L1671" s="51">
        <v>2.7469E-2</v>
      </c>
      <c r="M1671" s="51">
        <v>1.4621E-2</v>
      </c>
      <c r="N1671" s="51">
        <v>3.5799999999999998E-2</v>
      </c>
      <c r="O1671" s="52">
        <v>122.7213</v>
      </c>
      <c r="P1671" s="50">
        <v>1380</v>
      </c>
      <c r="Q1671" s="52">
        <v>2768.2999999999997</v>
      </c>
      <c r="R1671" s="50">
        <v>5347.3</v>
      </c>
      <c r="S1671" s="30">
        <v>93.147000000000006</v>
      </c>
      <c r="T1671" s="50">
        <v>6.6589999999999998</v>
      </c>
      <c r="U1671" s="50">
        <v>6.6627000000000001</v>
      </c>
      <c r="V1671" s="50" t="s">
        <v>379</v>
      </c>
      <c r="W1671" s="22" t="s">
        <v>379</v>
      </c>
      <c r="X1671" s="22" t="s">
        <v>379</v>
      </c>
    </row>
    <row r="1672" spans="1:24">
      <c r="A1672" s="175">
        <v>42971</v>
      </c>
      <c r="B1672" s="50">
        <v>157.85650000000001</v>
      </c>
      <c r="C1672" s="50">
        <v>221.62610000000001</v>
      </c>
      <c r="D1672" s="50"/>
      <c r="E1672" s="50">
        <v>12.23</v>
      </c>
      <c r="F1672" s="51">
        <v>1.0114E-2</v>
      </c>
      <c r="G1672" s="51">
        <v>1.3297E-2</v>
      </c>
      <c r="H1672" s="51">
        <v>1.4703000000000001E-2</v>
      </c>
      <c r="I1672" s="51">
        <v>1.7752E-2</v>
      </c>
      <c r="J1672" s="51">
        <v>2.1939E-2</v>
      </c>
      <c r="K1672" s="51">
        <v>2.0133000000000002E-2</v>
      </c>
      <c r="L1672" s="51">
        <v>2.7692000000000001E-2</v>
      </c>
      <c r="M1672" s="51">
        <v>1.4703000000000001E-2</v>
      </c>
      <c r="N1672" s="51">
        <v>3.542E-2</v>
      </c>
      <c r="O1672" s="52">
        <v>122.693</v>
      </c>
      <c r="P1672" s="50">
        <v>1380</v>
      </c>
      <c r="Q1672" s="52">
        <v>2768.2999999999997</v>
      </c>
      <c r="R1672" s="50">
        <v>5347.3</v>
      </c>
      <c r="S1672" s="30">
        <v>93.545000000000002</v>
      </c>
      <c r="T1672" s="50">
        <v>6.6623999999999999</v>
      </c>
      <c r="U1672" s="50">
        <v>6.6684000000000001</v>
      </c>
      <c r="V1672" s="50" t="s">
        <v>379</v>
      </c>
      <c r="W1672" s="22" t="s">
        <v>379</v>
      </c>
      <c r="X1672" s="22" t="s">
        <v>379</v>
      </c>
    </row>
    <row r="1673" spans="1:24">
      <c r="A1673" s="175">
        <v>42970</v>
      </c>
      <c r="B1673" s="50">
        <v>157.92660000000001</v>
      </c>
      <c r="C1673" s="50">
        <v>221.4905</v>
      </c>
      <c r="D1673" s="50"/>
      <c r="E1673" s="50">
        <v>12.25</v>
      </c>
      <c r="F1673" s="51">
        <v>9.9480000000000002E-3</v>
      </c>
      <c r="G1673" s="51">
        <v>1.3051E-2</v>
      </c>
      <c r="H1673" s="51">
        <v>1.4434000000000001E-2</v>
      </c>
      <c r="I1673" s="51">
        <v>1.7437999999999999E-2</v>
      </c>
      <c r="J1673" s="51">
        <v>2.1659999999999999E-2</v>
      </c>
      <c r="K1673" s="51">
        <v>1.9820000000000001E-2</v>
      </c>
      <c r="L1673" s="51">
        <v>2.7460999999999999E-2</v>
      </c>
      <c r="M1673" s="51">
        <v>1.4434000000000001E-2</v>
      </c>
      <c r="N1673" s="51">
        <v>3.5360000000000003E-2</v>
      </c>
      <c r="O1673" s="52">
        <v>122.6778</v>
      </c>
      <c r="P1673" s="50">
        <v>1380</v>
      </c>
      <c r="Q1673" s="52">
        <v>2768.2999999999997</v>
      </c>
      <c r="R1673" s="50">
        <v>5347.3</v>
      </c>
      <c r="S1673" s="30">
        <v>93.094999999999999</v>
      </c>
      <c r="T1673" s="50">
        <v>6.6664000000000003</v>
      </c>
      <c r="U1673" s="50">
        <v>6.6712999999999996</v>
      </c>
      <c r="V1673" s="50" t="s">
        <v>379</v>
      </c>
      <c r="W1673" s="22" t="s">
        <v>379</v>
      </c>
      <c r="X1673" s="22" t="s">
        <v>379</v>
      </c>
    </row>
    <row r="1674" spans="1:24">
      <c r="A1674" s="175">
        <v>42969</v>
      </c>
      <c r="B1674" s="50">
        <v>157.68</v>
      </c>
      <c r="C1674" s="50">
        <v>221.4693</v>
      </c>
      <c r="D1674" s="50"/>
      <c r="E1674" s="50">
        <v>11.35</v>
      </c>
      <c r="F1674" s="51">
        <v>9.9740000000000002E-3</v>
      </c>
      <c r="G1674" s="51">
        <v>1.3216E-2</v>
      </c>
      <c r="H1674" s="51">
        <v>1.4730999999999999E-2</v>
      </c>
      <c r="I1674" s="51">
        <v>1.7836000000000001E-2</v>
      </c>
      <c r="J1674" s="51">
        <v>2.2131000000000001E-2</v>
      </c>
      <c r="K1674" s="51">
        <v>2.0278999999999998E-2</v>
      </c>
      <c r="L1674" s="51">
        <v>2.7847E-2</v>
      </c>
      <c r="M1674" s="51">
        <v>1.4730999999999999E-2</v>
      </c>
      <c r="N1674" s="51">
        <v>3.526E-2</v>
      </c>
      <c r="O1674" s="52">
        <v>122.63509999999999</v>
      </c>
      <c r="P1674" s="50">
        <v>1380</v>
      </c>
      <c r="Q1674" s="52">
        <v>2768.2999999999997</v>
      </c>
      <c r="R1674" s="50">
        <v>5347.3</v>
      </c>
      <c r="S1674" s="30">
        <v>93.433999999999997</v>
      </c>
      <c r="T1674" s="50">
        <v>6.6702000000000004</v>
      </c>
      <c r="U1674" s="50">
        <v>6.6826999999999996</v>
      </c>
      <c r="V1674" s="50" t="s">
        <v>379</v>
      </c>
      <c r="W1674" s="22" t="s">
        <v>379</v>
      </c>
      <c r="X1674" s="22" t="s">
        <v>379</v>
      </c>
    </row>
    <row r="1675" spans="1:24">
      <c r="A1675" s="175">
        <v>42968</v>
      </c>
      <c r="B1675" s="50">
        <v>157.83529999999999</v>
      </c>
      <c r="C1675" s="50">
        <v>221.47280000000001</v>
      </c>
      <c r="D1675" s="50"/>
      <c r="E1675" s="50">
        <v>13.19</v>
      </c>
      <c r="F1675" s="51">
        <v>9.7560000000000008E-3</v>
      </c>
      <c r="G1675" s="51">
        <v>1.3011999999999999E-2</v>
      </c>
      <c r="H1675" s="51">
        <v>1.4489E-2</v>
      </c>
      <c r="I1675" s="51">
        <v>1.7506000000000001E-2</v>
      </c>
      <c r="J1675" s="51">
        <v>2.1817E-2</v>
      </c>
      <c r="K1675" s="51">
        <v>1.9941E-2</v>
      </c>
      <c r="L1675" s="51">
        <v>2.7630999999999999E-2</v>
      </c>
      <c r="M1675" s="51">
        <v>1.4489E-2</v>
      </c>
      <c r="N1675" s="51">
        <v>3.5189999999999999E-2</v>
      </c>
      <c r="O1675" s="52">
        <v>122.6249</v>
      </c>
      <c r="P1675" s="50">
        <v>1380</v>
      </c>
      <c r="Q1675" s="52">
        <v>2768.2999999999997</v>
      </c>
      <c r="R1675" s="50">
        <v>5347.3</v>
      </c>
      <c r="S1675" s="30">
        <v>93.622</v>
      </c>
      <c r="T1675" s="50">
        <v>6.6755000000000004</v>
      </c>
      <c r="U1675" s="50">
        <v>6.6841999999999997</v>
      </c>
      <c r="V1675" s="50" t="s">
        <v>379</v>
      </c>
      <c r="W1675" s="22" t="s">
        <v>379</v>
      </c>
      <c r="X1675" s="22" t="s">
        <v>379</v>
      </c>
    </row>
    <row r="1676" spans="1:24">
      <c r="A1676" s="175">
        <v>42965</v>
      </c>
      <c r="B1676" s="50">
        <v>157.6951</v>
      </c>
      <c r="C1676" s="50">
        <v>221.29849999999999</v>
      </c>
      <c r="D1676" s="50"/>
      <c r="E1676" s="50">
        <v>14.26</v>
      </c>
      <c r="F1676" s="51">
        <v>1.0011000000000001E-2</v>
      </c>
      <c r="G1676" s="51">
        <v>1.3054E-2</v>
      </c>
      <c r="H1676" s="51">
        <v>1.457E-2</v>
      </c>
      <c r="I1676" s="51">
        <v>1.7589E-2</v>
      </c>
      <c r="J1676" s="51">
        <v>2.1939E-2</v>
      </c>
      <c r="K1676" s="51">
        <v>2.0062E-2</v>
      </c>
      <c r="L1676" s="51">
        <v>2.7761999999999998E-2</v>
      </c>
      <c r="M1676" s="51">
        <v>1.457E-2</v>
      </c>
      <c r="N1676" s="51">
        <v>3.5119999999999998E-2</v>
      </c>
      <c r="O1676" s="52">
        <v>122.6022</v>
      </c>
      <c r="P1676" s="50">
        <v>1380</v>
      </c>
      <c r="Q1676" s="52">
        <v>2768.2999999999997</v>
      </c>
      <c r="R1676" s="50">
        <v>5347.3</v>
      </c>
      <c r="S1676" s="30">
        <v>93.540999999999997</v>
      </c>
      <c r="T1676" s="50">
        <v>6.6916000000000002</v>
      </c>
      <c r="U1676" s="50">
        <v>6.6882999999999999</v>
      </c>
      <c r="V1676" s="50" t="s">
        <v>379</v>
      </c>
      <c r="W1676" s="22" t="s">
        <v>379</v>
      </c>
      <c r="X1676" s="22" t="s">
        <v>379</v>
      </c>
    </row>
    <row r="1677" spans="1:24">
      <c r="A1677" s="175">
        <v>42964</v>
      </c>
      <c r="B1677" s="50">
        <v>157.6763</v>
      </c>
      <c r="C1677" s="50">
        <v>221.22290000000001</v>
      </c>
      <c r="D1677" s="50"/>
      <c r="E1677" s="50">
        <v>15.55</v>
      </c>
      <c r="F1677" s="51">
        <v>9.9609999999999994E-3</v>
      </c>
      <c r="G1677" s="51">
        <v>1.2956000000000001E-2</v>
      </c>
      <c r="H1677" s="51">
        <v>1.4571000000000001E-2</v>
      </c>
      <c r="I1677" s="51">
        <v>1.7492000000000001E-2</v>
      </c>
      <c r="J1677" s="51">
        <v>2.1853000000000001E-2</v>
      </c>
      <c r="K1677" s="51">
        <v>1.9990999999999998E-2</v>
      </c>
      <c r="L1677" s="51">
        <v>2.7739E-2</v>
      </c>
      <c r="M1677" s="51">
        <v>1.4571000000000001E-2</v>
      </c>
      <c r="N1677" s="51">
        <v>3.517E-2</v>
      </c>
      <c r="O1677" s="52">
        <v>122.5855</v>
      </c>
      <c r="P1677" s="50">
        <v>1380</v>
      </c>
      <c r="Q1677" s="52">
        <v>2768.2999999999997</v>
      </c>
      <c r="R1677" s="50">
        <v>5347.3</v>
      </c>
      <c r="S1677" s="30">
        <v>93.852999999999994</v>
      </c>
      <c r="T1677" s="50">
        <v>6.6855000000000002</v>
      </c>
      <c r="U1677" s="50">
        <v>6.6962999999999999</v>
      </c>
      <c r="V1677" s="50" t="s">
        <v>379</v>
      </c>
      <c r="W1677" s="22" t="s">
        <v>379</v>
      </c>
      <c r="X1677" s="22" t="s">
        <v>379</v>
      </c>
    </row>
    <row r="1678" spans="1:24">
      <c r="A1678" s="175">
        <v>42963</v>
      </c>
      <c r="B1678" s="50">
        <v>157.4776</v>
      </c>
      <c r="C1678" s="50">
        <v>220.90090000000001</v>
      </c>
      <c r="D1678" s="50"/>
      <c r="E1678" s="50">
        <v>11.74</v>
      </c>
      <c r="F1678" s="51">
        <v>1.0037000000000001E-2</v>
      </c>
      <c r="G1678" s="51">
        <v>1.3261E-2</v>
      </c>
      <c r="H1678" s="51">
        <v>1.4839E-2</v>
      </c>
      <c r="I1678" s="51">
        <v>1.7805999999999999E-2</v>
      </c>
      <c r="J1678" s="51">
        <v>2.222E-2</v>
      </c>
      <c r="K1678" s="51">
        <v>2.0353E-2</v>
      </c>
      <c r="L1678" s="51">
        <v>2.8073000000000001E-2</v>
      </c>
      <c r="M1678" s="51">
        <v>1.4839E-2</v>
      </c>
      <c r="N1678" s="51">
        <v>3.517E-2</v>
      </c>
      <c r="O1678" s="52">
        <v>122.521</v>
      </c>
      <c r="P1678" s="50">
        <v>1380</v>
      </c>
      <c r="Q1678" s="52">
        <v>2768.2999999999997</v>
      </c>
      <c r="R1678" s="50">
        <v>5347.3</v>
      </c>
      <c r="S1678" s="30">
        <v>93.411000000000001</v>
      </c>
      <c r="T1678" s="50">
        <v>6.6711999999999998</v>
      </c>
      <c r="U1678" s="50">
        <v>6.69</v>
      </c>
      <c r="V1678" s="50" t="s">
        <v>379</v>
      </c>
      <c r="W1678" s="22" t="s">
        <v>379</v>
      </c>
      <c r="X1678" s="22" t="s">
        <v>379</v>
      </c>
    </row>
    <row r="1679" spans="1:24">
      <c r="A1679" s="175">
        <v>42962</v>
      </c>
      <c r="B1679" s="50">
        <v>157.2088</v>
      </c>
      <c r="C1679" s="50">
        <v>220.76050000000001</v>
      </c>
      <c r="D1679" s="50"/>
      <c r="E1679" s="50">
        <v>12.04</v>
      </c>
      <c r="F1679" s="51">
        <v>1.0189999999999999E-2</v>
      </c>
      <c r="G1679" s="51">
        <v>1.3465E-2</v>
      </c>
      <c r="H1679" s="51">
        <v>1.5161000000000001E-2</v>
      </c>
      <c r="I1679" s="51">
        <v>1.8252999999999998E-2</v>
      </c>
      <c r="J1679" s="51">
        <v>2.2728000000000002E-2</v>
      </c>
      <c r="K1679" s="51">
        <v>2.0885999999999998E-2</v>
      </c>
      <c r="L1679" s="51">
        <v>2.8487999999999999E-2</v>
      </c>
      <c r="M1679" s="51">
        <v>1.5161000000000001E-2</v>
      </c>
      <c r="N1679" s="51">
        <v>3.5020000000000003E-2</v>
      </c>
      <c r="O1679" s="52">
        <v>122.47499999999999</v>
      </c>
      <c r="P1679" s="50">
        <v>1380</v>
      </c>
      <c r="Q1679" s="52">
        <v>2768.2999999999997</v>
      </c>
      <c r="R1679" s="50">
        <v>5347.3</v>
      </c>
      <c r="S1679" s="30">
        <v>93.069000000000003</v>
      </c>
      <c r="T1679" s="50">
        <v>6.6635999999999997</v>
      </c>
      <c r="U1679" s="50">
        <v>6.6765999999999996</v>
      </c>
      <c r="V1679" s="50" t="s">
        <v>379</v>
      </c>
      <c r="W1679" s="22" t="s">
        <v>379</v>
      </c>
      <c r="X1679" s="22" t="s">
        <v>379</v>
      </c>
    </row>
    <row r="1680" spans="1:24">
      <c r="A1680" s="175">
        <v>42961</v>
      </c>
      <c r="B1680" s="50">
        <v>157.4263</v>
      </c>
      <c r="C1680" s="50">
        <v>220.57249999999999</v>
      </c>
      <c r="D1680" s="50"/>
      <c r="E1680" s="50">
        <v>12.33</v>
      </c>
      <c r="F1680" s="51">
        <v>1.0201E-2</v>
      </c>
      <c r="G1680" s="51">
        <v>1.3181999999999999E-2</v>
      </c>
      <c r="H1680" s="51">
        <v>1.4733E-2</v>
      </c>
      <c r="I1680" s="51">
        <v>1.7691999999999999E-2</v>
      </c>
      <c r="J1680" s="51">
        <v>2.2185E-2</v>
      </c>
      <c r="K1680" s="51">
        <v>2.0330000000000001E-2</v>
      </c>
      <c r="L1680" s="51">
        <v>2.8073000000000001E-2</v>
      </c>
      <c r="M1680" s="51">
        <v>1.4733E-2</v>
      </c>
      <c r="N1680" s="51">
        <v>3.4959999999999998E-2</v>
      </c>
      <c r="O1680" s="52">
        <v>122.42529999999999</v>
      </c>
      <c r="P1680" s="50">
        <v>1380</v>
      </c>
      <c r="Q1680" s="52">
        <v>2768.2999999999997</v>
      </c>
      <c r="R1680" s="50">
        <v>5347.3</v>
      </c>
      <c r="S1680" s="30">
        <v>93.400999999999996</v>
      </c>
      <c r="T1680" s="50">
        <v>6.6470000000000002</v>
      </c>
      <c r="U1680" s="50">
        <v>6.6666999999999996</v>
      </c>
      <c r="V1680" s="50" t="s">
        <v>379</v>
      </c>
      <c r="W1680" s="22" t="s">
        <v>379</v>
      </c>
      <c r="X1680" s="22" t="s">
        <v>379</v>
      </c>
    </row>
    <row r="1681" spans="1:24">
      <c r="A1681" s="175">
        <v>42958</v>
      </c>
      <c r="B1681" s="50">
        <v>157.52189999999999</v>
      </c>
      <c r="C1681" s="50">
        <v>220.27440000000001</v>
      </c>
      <c r="D1681" s="50"/>
      <c r="E1681" s="50">
        <v>15.51</v>
      </c>
      <c r="F1681" s="51">
        <v>1.0316000000000001E-2</v>
      </c>
      <c r="G1681" s="51">
        <v>1.294E-2</v>
      </c>
      <c r="H1681" s="51">
        <v>1.4466E-2</v>
      </c>
      <c r="I1681" s="51">
        <v>1.7429E-2</v>
      </c>
      <c r="J1681" s="51">
        <v>2.1888000000000001E-2</v>
      </c>
      <c r="K1681" s="51">
        <v>2.0017E-2</v>
      </c>
      <c r="L1681" s="51">
        <v>2.7855000000000001E-2</v>
      </c>
      <c r="M1681" s="51">
        <v>1.4466E-2</v>
      </c>
      <c r="N1681" s="51">
        <v>3.4959999999999998E-2</v>
      </c>
      <c r="O1681" s="52">
        <v>122.4012</v>
      </c>
      <c r="P1681" s="50">
        <v>1380</v>
      </c>
      <c r="Q1681" s="52">
        <v>2768.2999999999997</v>
      </c>
      <c r="R1681" s="50">
        <v>5347.3</v>
      </c>
      <c r="S1681" s="30">
        <v>93.548000000000002</v>
      </c>
      <c r="T1681" s="50">
        <v>6.6742999999999997</v>
      </c>
      <c r="U1681" s="50">
        <v>6.6920999999999999</v>
      </c>
      <c r="V1681" s="50" t="s">
        <v>379</v>
      </c>
      <c r="W1681" s="22" t="s">
        <v>379</v>
      </c>
      <c r="X1681" s="22" t="s">
        <v>379</v>
      </c>
    </row>
    <row r="1682" spans="1:24">
      <c r="A1682" s="175">
        <v>42957</v>
      </c>
      <c r="B1682" s="50">
        <v>157.44829999999999</v>
      </c>
      <c r="C1682" s="50">
        <v>220.42509999999999</v>
      </c>
      <c r="D1682" s="50"/>
      <c r="E1682" s="50">
        <v>16.04</v>
      </c>
      <c r="F1682" s="51">
        <v>1.0304000000000001E-2</v>
      </c>
      <c r="G1682" s="51">
        <v>1.3246000000000001E-2</v>
      </c>
      <c r="H1682" s="51">
        <v>1.4813E-2</v>
      </c>
      <c r="I1682" s="51">
        <v>1.7711000000000001E-2</v>
      </c>
      <c r="J1682" s="51">
        <v>2.1975000000000001E-2</v>
      </c>
      <c r="K1682" s="51">
        <v>2.0139000000000001E-2</v>
      </c>
      <c r="L1682" s="51">
        <v>2.7729E-2</v>
      </c>
      <c r="M1682" s="51">
        <v>1.4813E-2</v>
      </c>
      <c r="N1682" s="51">
        <v>3.499E-2</v>
      </c>
      <c r="O1682" s="52">
        <v>122.3488</v>
      </c>
      <c r="P1682" s="50">
        <v>1380</v>
      </c>
      <c r="Q1682" s="52">
        <v>2768.2999999999997</v>
      </c>
      <c r="R1682" s="50">
        <v>5347.3</v>
      </c>
      <c r="S1682" s="30">
        <v>93.647000000000006</v>
      </c>
      <c r="T1682" s="50">
        <v>6.7064000000000004</v>
      </c>
      <c r="U1682" s="50">
        <v>6.7119999999999997</v>
      </c>
      <c r="V1682" s="50" t="s">
        <v>379</v>
      </c>
      <c r="W1682" s="22" t="s">
        <v>379</v>
      </c>
      <c r="X1682" s="22" t="s">
        <v>379</v>
      </c>
    </row>
    <row r="1683" spans="1:24">
      <c r="A1683" s="175">
        <v>42956</v>
      </c>
      <c r="B1683" s="50">
        <v>157.36330000000001</v>
      </c>
      <c r="C1683" s="50">
        <v>220.6474</v>
      </c>
      <c r="D1683" s="50"/>
      <c r="E1683" s="50">
        <v>11.11</v>
      </c>
      <c r="F1683" s="51">
        <v>1.0444999999999999E-2</v>
      </c>
      <c r="G1683" s="51">
        <v>1.3387E-2</v>
      </c>
      <c r="H1683" s="51">
        <v>1.5027E-2</v>
      </c>
      <c r="I1683" s="51">
        <v>1.804E-2</v>
      </c>
      <c r="J1683" s="51">
        <v>2.2475999999999999E-2</v>
      </c>
      <c r="K1683" s="51">
        <v>2.0621E-2</v>
      </c>
      <c r="L1683" s="51">
        <v>2.8222000000000001E-2</v>
      </c>
      <c r="M1683" s="51">
        <v>1.5027E-2</v>
      </c>
      <c r="N1683" s="51">
        <v>3.508E-2</v>
      </c>
      <c r="O1683" s="52">
        <v>122.3265</v>
      </c>
      <c r="P1683" s="50">
        <v>1380</v>
      </c>
      <c r="Q1683" s="52">
        <v>2768.2999999999997</v>
      </c>
      <c r="R1683" s="50">
        <v>5347.3</v>
      </c>
      <c r="S1683" s="30">
        <v>93.432000000000002</v>
      </c>
      <c r="T1683" s="50">
        <v>6.7214999999999998</v>
      </c>
      <c r="U1683" s="50">
        <v>6.7313000000000001</v>
      </c>
      <c r="V1683" s="50" t="s">
        <v>379</v>
      </c>
      <c r="W1683" s="22" t="s">
        <v>379</v>
      </c>
      <c r="X1683" s="22" t="s">
        <v>379</v>
      </c>
    </row>
    <row r="1684" spans="1:24">
      <c r="A1684" s="175">
        <v>42955</v>
      </c>
      <c r="B1684" s="50">
        <v>157.12020000000001</v>
      </c>
      <c r="C1684" s="50">
        <v>220.71639999999999</v>
      </c>
      <c r="D1684" s="50"/>
      <c r="E1684" s="50">
        <v>10.96</v>
      </c>
      <c r="F1684" s="51">
        <v>1.0444999999999999E-2</v>
      </c>
      <c r="G1684" s="51">
        <v>1.3507999999999999E-2</v>
      </c>
      <c r="H1684" s="51">
        <v>1.4944000000000001E-2</v>
      </c>
      <c r="I1684" s="51">
        <v>1.8172000000000001E-2</v>
      </c>
      <c r="J1684" s="51">
        <v>2.2619E-2</v>
      </c>
      <c r="K1684" s="51">
        <v>2.0766E-2</v>
      </c>
      <c r="L1684" s="51">
        <v>2.8427999999999998E-2</v>
      </c>
      <c r="M1684" s="51">
        <v>1.4944000000000001E-2</v>
      </c>
      <c r="N1684" s="51">
        <v>3.499E-2</v>
      </c>
      <c r="O1684" s="52">
        <v>122.28449999999999</v>
      </c>
      <c r="P1684" s="50">
        <v>1380</v>
      </c>
      <c r="Q1684" s="52">
        <v>2768.2999999999997</v>
      </c>
      <c r="R1684" s="50">
        <v>5347.3</v>
      </c>
      <c r="S1684" s="30">
        <v>93.542000000000002</v>
      </c>
      <c r="T1684" s="50">
        <v>6.7289000000000003</v>
      </c>
      <c r="U1684" s="50">
        <v>6.7351000000000001</v>
      </c>
      <c r="V1684" s="50" t="s">
        <v>379</v>
      </c>
      <c r="W1684" s="22" t="s">
        <v>379</v>
      </c>
      <c r="X1684" s="22" t="s">
        <v>379</v>
      </c>
    </row>
    <row r="1685" spans="1:24">
      <c r="A1685" s="175">
        <v>42954</v>
      </c>
      <c r="B1685" s="50">
        <v>157.19560000000001</v>
      </c>
      <c r="C1685" s="50">
        <v>220.6713</v>
      </c>
      <c r="D1685" s="50"/>
      <c r="E1685" s="50">
        <v>9.93</v>
      </c>
      <c r="F1685" s="51">
        <v>1.0507000000000001E-2</v>
      </c>
      <c r="G1685" s="51">
        <v>1.3509E-2</v>
      </c>
      <c r="H1685" s="51">
        <v>1.5025999999999999E-2</v>
      </c>
      <c r="I1685" s="51">
        <v>1.8107000000000002E-2</v>
      </c>
      <c r="J1685" s="51">
        <v>2.2530000000000001E-2</v>
      </c>
      <c r="K1685" s="51">
        <v>2.0694000000000001E-2</v>
      </c>
      <c r="L1685" s="51">
        <v>2.8336E-2</v>
      </c>
      <c r="M1685" s="51">
        <v>1.5025999999999999E-2</v>
      </c>
      <c r="N1685" s="51">
        <v>3.5349999999999999E-2</v>
      </c>
      <c r="O1685" s="52">
        <v>122.25060000000001</v>
      </c>
      <c r="P1685" s="50">
        <v>1380</v>
      </c>
      <c r="Q1685" s="52">
        <v>2768.2999999999997</v>
      </c>
      <c r="R1685" s="50">
        <v>5347.3</v>
      </c>
      <c r="S1685" s="30">
        <v>92.838999999999999</v>
      </c>
      <c r="T1685" s="50">
        <v>6.7172000000000001</v>
      </c>
      <c r="U1685" s="50">
        <v>6.7294999999999998</v>
      </c>
      <c r="V1685" s="50" t="s">
        <v>379</v>
      </c>
      <c r="W1685" s="22" t="s">
        <v>379</v>
      </c>
      <c r="X1685" s="22" t="s">
        <v>379</v>
      </c>
    </row>
    <row r="1686" spans="1:24">
      <c r="A1686" s="175">
        <v>42951</v>
      </c>
      <c r="B1686" s="50">
        <v>157.06020000000001</v>
      </c>
      <c r="C1686" s="50">
        <v>220.66399999999999</v>
      </c>
      <c r="D1686" s="50"/>
      <c r="E1686" s="50">
        <v>10.029999999999999</v>
      </c>
      <c r="F1686" s="51">
        <v>1.0697999999999999E-2</v>
      </c>
      <c r="G1686" s="51">
        <v>1.3509E-2</v>
      </c>
      <c r="H1686" s="51">
        <v>1.5025999999999999E-2</v>
      </c>
      <c r="I1686" s="51">
        <v>1.8157E-2</v>
      </c>
      <c r="J1686" s="51">
        <v>2.2620000000000001E-2</v>
      </c>
      <c r="K1686" s="51">
        <v>2.0766E-2</v>
      </c>
      <c r="L1686" s="51">
        <v>2.8420000000000001E-2</v>
      </c>
      <c r="M1686" s="51">
        <v>1.5025999999999999E-2</v>
      </c>
      <c r="N1686" s="51">
        <v>3.492E-2</v>
      </c>
      <c r="O1686" s="52">
        <v>122.25620000000001</v>
      </c>
      <c r="P1686" s="50">
        <v>1380</v>
      </c>
      <c r="Q1686" s="52">
        <v>2768.2999999999997</v>
      </c>
      <c r="R1686" s="50">
        <v>5347.3</v>
      </c>
      <c r="S1686" s="30">
        <v>92.835999999999999</v>
      </c>
      <c r="T1686" s="50">
        <v>6.7217000000000002</v>
      </c>
      <c r="U1686" s="50">
        <v>6.7298</v>
      </c>
      <c r="V1686" s="50" t="s">
        <v>379</v>
      </c>
      <c r="W1686" s="22" t="s">
        <v>379</v>
      </c>
      <c r="X1686" s="22" t="s">
        <v>379</v>
      </c>
    </row>
    <row r="1687" spans="1:24">
      <c r="A1687" s="175">
        <v>42950</v>
      </c>
      <c r="B1687" s="50">
        <v>157.28139999999999</v>
      </c>
      <c r="C1687" s="50">
        <v>220.70760000000001</v>
      </c>
      <c r="D1687" s="50"/>
      <c r="E1687" s="50">
        <v>10.44</v>
      </c>
      <c r="F1687" s="51">
        <v>1.0725E-2</v>
      </c>
      <c r="G1687" s="51">
        <v>1.3390000000000001E-2</v>
      </c>
      <c r="H1687" s="51">
        <v>1.4781000000000001E-2</v>
      </c>
      <c r="I1687" s="51">
        <v>1.7878999999999999E-2</v>
      </c>
      <c r="J1687" s="51">
        <v>2.2211999999999999E-2</v>
      </c>
      <c r="K1687" s="51">
        <v>2.043E-2</v>
      </c>
      <c r="L1687" s="51">
        <v>2.7972E-2</v>
      </c>
      <c r="M1687" s="51">
        <v>1.4781000000000001E-2</v>
      </c>
      <c r="N1687" s="51">
        <v>3.5000000000000003E-2</v>
      </c>
      <c r="O1687" s="52">
        <v>122.25449999999999</v>
      </c>
      <c r="P1687" s="50">
        <v>1380</v>
      </c>
      <c r="Q1687" s="52">
        <v>2768.2999999999997</v>
      </c>
      <c r="R1687" s="50">
        <v>5347.3</v>
      </c>
      <c r="S1687" s="30">
        <v>93.043000000000006</v>
      </c>
      <c r="T1687" s="50">
        <v>6.7179000000000002</v>
      </c>
      <c r="U1687" s="50">
        <v>6.7298999999999998</v>
      </c>
      <c r="V1687" s="50" t="s">
        <v>379</v>
      </c>
      <c r="W1687" s="22" t="s">
        <v>379</v>
      </c>
      <c r="X1687" s="22" t="s">
        <v>379</v>
      </c>
    </row>
    <row r="1688" spans="1:24">
      <c r="A1688" s="175">
        <v>42949</v>
      </c>
      <c r="B1688" s="50">
        <v>157.0069</v>
      </c>
      <c r="C1688" s="50">
        <v>220.5461</v>
      </c>
      <c r="D1688" s="50"/>
      <c r="E1688" s="50">
        <v>10.28</v>
      </c>
      <c r="F1688" s="51">
        <v>1.0673999999999999E-2</v>
      </c>
      <c r="G1688" s="51">
        <v>1.359E-2</v>
      </c>
      <c r="H1688" s="51">
        <v>1.5081000000000001E-2</v>
      </c>
      <c r="I1688" s="51">
        <v>1.8256000000000001E-2</v>
      </c>
      <c r="J1688" s="51">
        <v>2.2710000000000001E-2</v>
      </c>
      <c r="K1688" s="51">
        <v>2.0888E-2</v>
      </c>
      <c r="L1688" s="51">
        <v>2.8559000000000001E-2</v>
      </c>
      <c r="M1688" s="51">
        <v>1.5081000000000001E-2</v>
      </c>
      <c r="N1688" s="51">
        <v>3.499E-2</v>
      </c>
      <c r="O1688" s="52">
        <v>122.2072</v>
      </c>
      <c r="P1688" s="50">
        <v>1380</v>
      </c>
      <c r="Q1688" s="52">
        <v>2768.2999999999997</v>
      </c>
      <c r="R1688" s="50">
        <v>5347.3</v>
      </c>
      <c r="S1688" s="30">
        <v>92.863</v>
      </c>
      <c r="T1688" s="50">
        <v>6.7266000000000004</v>
      </c>
      <c r="U1688" s="50">
        <v>6.7271000000000001</v>
      </c>
      <c r="V1688" s="50" t="s">
        <v>379</v>
      </c>
      <c r="W1688" s="22" t="s">
        <v>379</v>
      </c>
      <c r="X1688" s="22" t="s">
        <v>379</v>
      </c>
    </row>
    <row r="1689" spans="1:24">
      <c r="A1689" s="175">
        <v>42948</v>
      </c>
      <c r="B1689" s="50">
        <v>157.0504</v>
      </c>
      <c r="C1689" s="50">
        <v>220.44829999999999</v>
      </c>
      <c r="D1689" s="50"/>
      <c r="E1689" s="50">
        <v>10.09</v>
      </c>
      <c r="F1689" s="51">
        <v>1.0673999999999999E-2</v>
      </c>
      <c r="G1689" s="51">
        <v>1.3410999999999999E-2</v>
      </c>
      <c r="H1689" s="51">
        <v>1.4891E-2</v>
      </c>
      <c r="I1689" s="51">
        <v>1.7994E-2</v>
      </c>
      <c r="J1689" s="51">
        <v>2.2532E-2</v>
      </c>
      <c r="K1689" s="51">
        <v>2.0670999999999998E-2</v>
      </c>
      <c r="L1689" s="51">
        <v>2.8566999999999999E-2</v>
      </c>
      <c r="M1689" s="51">
        <v>1.4891E-2</v>
      </c>
      <c r="N1689" s="51">
        <v>3.5229999999999997E-2</v>
      </c>
      <c r="O1689" s="52">
        <v>122.15560000000001</v>
      </c>
      <c r="P1689" s="50">
        <v>1380</v>
      </c>
      <c r="Q1689" s="52">
        <v>2756.84</v>
      </c>
      <c r="R1689" s="50">
        <v>5260.8</v>
      </c>
      <c r="S1689" s="30">
        <v>93.259</v>
      </c>
      <c r="T1689" s="50">
        <v>6.7369000000000003</v>
      </c>
      <c r="U1689" s="50">
        <v>6.7370000000000001</v>
      </c>
      <c r="V1689" s="50" t="s">
        <v>379</v>
      </c>
      <c r="W1689" s="22" t="s">
        <v>379</v>
      </c>
      <c r="X1689" s="22" t="s">
        <v>379</v>
      </c>
    </row>
    <row r="1690" spans="1:24">
      <c r="A1690" s="175">
        <v>42947</v>
      </c>
      <c r="B1690" s="50">
        <v>156.77770000000001</v>
      </c>
      <c r="C1690" s="50">
        <v>220.36619999999999</v>
      </c>
      <c r="D1690" s="50"/>
      <c r="E1690" s="50">
        <v>10.26</v>
      </c>
      <c r="F1690" s="51">
        <v>1.0723999999999999E-2</v>
      </c>
      <c r="G1690" s="51">
        <v>1.3491E-2</v>
      </c>
      <c r="H1690" s="51">
        <v>1.5081000000000001E-2</v>
      </c>
      <c r="I1690" s="51">
        <v>1.8356000000000001E-2</v>
      </c>
      <c r="J1690" s="51">
        <v>2.2942000000000001E-2</v>
      </c>
      <c r="K1690" s="51">
        <v>2.1128999999999998E-2</v>
      </c>
      <c r="L1690" s="51">
        <v>2.8999E-2</v>
      </c>
      <c r="M1690" s="51">
        <v>1.5081000000000001E-2</v>
      </c>
      <c r="N1690" s="51">
        <v>3.5099999999999999E-2</v>
      </c>
      <c r="O1690" s="52">
        <v>122.12130000000001</v>
      </c>
      <c r="P1690" s="50">
        <v>1380</v>
      </c>
      <c r="Q1690" s="52">
        <v>2756.84</v>
      </c>
      <c r="R1690" s="50">
        <v>5260.8</v>
      </c>
      <c r="S1690" s="30">
        <v>93.864000000000004</v>
      </c>
      <c r="T1690" s="50">
        <v>6.7430000000000003</v>
      </c>
      <c r="U1690" s="50">
        <v>6.7439999999999998</v>
      </c>
      <c r="V1690" s="50" t="s">
        <v>379</v>
      </c>
      <c r="W1690" s="22" t="s">
        <v>379</v>
      </c>
      <c r="X1690" s="22" t="s">
        <v>379</v>
      </c>
    </row>
    <row r="1691" spans="1:24">
      <c r="A1691" s="175">
        <v>42944</v>
      </c>
      <c r="B1691" s="50">
        <v>156.76519999999999</v>
      </c>
      <c r="C1691" s="50">
        <v>220.26079999999999</v>
      </c>
      <c r="D1691" s="50"/>
      <c r="E1691" s="50">
        <v>10.29</v>
      </c>
      <c r="F1691" s="51">
        <v>1.0775E-2</v>
      </c>
      <c r="G1691" s="51">
        <v>1.3472E-2</v>
      </c>
      <c r="H1691" s="51">
        <v>1.5025999999999999E-2</v>
      </c>
      <c r="I1691" s="51">
        <v>1.8339000000000001E-2</v>
      </c>
      <c r="J1691" s="51">
        <v>2.2889E-2</v>
      </c>
      <c r="K1691" s="51">
        <v>2.1009E-2</v>
      </c>
      <c r="L1691" s="51">
        <v>2.8953E-2</v>
      </c>
      <c r="M1691" s="51">
        <v>1.5025999999999999E-2</v>
      </c>
      <c r="N1691" s="51">
        <v>3.5099999999999999E-2</v>
      </c>
      <c r="O1691" s="52">
        <v>122.0826</v>
      </c>
      <c r="P1691" s="50">
        <v>1380</v>
      </c>
      <c r="Q1691" s="52">
        <v>2756.84</v>
      </c>
      <c r="R1691" s="50">
        <v>5260.8</v>
      </c>
      <c r="S1691" s="30">
        <v>93.671999999999997</v>
      </c>
      <c r="T1691" s="50">
        <v>6.7539999999999996</v>
      </c>
      <c r="U1691" s="50">
        <v>6.7431000000000001</v>
      </c>
      <c r="V1691" s="50" t="s">
        <v>379</v>
      </c>
      <c r="W1691" s="22" t="s">
        <v>379</v>
      </c>
      <c r="X1691" s="22" t="s">
        <v>379</v>
      </c>
    </row>
    <row r="1692" spans="1:24">
      <c r="A1692" s="175">
        <v>42943</v>
      </c>
      <c r="B1692" s="50">
        <v>156.6146</v>
      </c>
      <c r="C1692" s="50">
        <v>220.15979999999999</v>
      </c>
      <c r="D1692" s="50"/>
      <c r="E1692" s="50">
        <v>10.11</v>
      </c>
      <c r="F1692" s="51">
        <v>1.0928999999999999E-2</v>
      </c>
      <c r="G1692" s="51">
        <v>1.3631000000000001E-2</v>
      </c>
      <c r="H1692" s="51">
        <v>1.5188999999999999E-2</v>
      </c>
      <c r="I1692" s="51">
        <v>1.8519999999999998E-2</v>
      </c>
      <c r="J1692" s="51">
        <v>2.3102999999999999E-2</v>
      </c>
      <c r="K1692" s="51">
        <v>2.1169E-2</v>
      </c>
      <c r="L1692" s="51">
        <v>2.9194000000000001E-2</v>
      </c>
      <c r="M1692" s="51">
        <v>1.5188999999999999E-2</v>
      </c>
      <c r="N1692" s="51">
        <v>3.5119999999999998E-2</v>
      </c>
      <c r="O1692" s="52">
        <v>122.068</v>
      </c>
      <c r="P1692" s="50">
        <v>1380</v>
      </c>
      <c r="Q1692" s="52">
        <v>2756.84</v>
      </c>
      <c r="R1692" s="50">
        <v>5260.8</v>
      </c>
      <c r="S1692" s="30">
        <v>94.054000000000002</v>
      </c>
      <c r="T1692" s="50">
        <v>6.7510000000000003</v>
      </c>
      <c r="U1692" s="50">
        <v>6.7587999999999999</v>
      </c>
      <c r="V1692" s="50" t="s">
        <v>379</v>
      </c>
      <c r="W1692" s="22" t="s">
        <v>379</v>
      </c>
      <c r="X1692" s="22" t="s">
        <v>379</v>
      </c>
    </row>
    <row r="1693" spans="1:24">
      <c r="A1693" s="175">
        <v>42942</v>
      </c>
      <c r="B1693" s="50">
        <v>156.7124</v>
      </c>
      <c r="C1693" s="50">
        <v>220.03219999999999</v>
      </c>
      <c r="D1693" s="50"/>
      <c r="E1693" s="50">
        <v>9.6</v>
      </c>
      <c r="F1693" s="51">
        <v>1.1133000000000001E-2</v>
      </c>
      <c r="G1693" s="51">
        <v>1.3551000000000001E-2</v>
      </c>
      <c r="H1693" s="51">
        <v>1.5053E-2</v>
      </c>
      <c r="I1693" s="51">
        <v>1.8265E-2</v>
      </c>
      <c r="J1693" s="51">
        <v>2.2872E-2</v>
      </c>
      <c r="K1693" s="51">
        <v>2.0924000000000002E-2</v>
      </c>
      <c r="L1693" s="51">
        <v>2.8913999999999999E-2</v>
      </c>
      <c r="M1693" s="51">
        <v>1.5053E-2</v>
      </c>
      <c r="N1693" s="51">
        <v>3.5200000000000002E-2</v>
      </c>
      <c r="O1693" s="52">
        <v>122.0335</v>
      </c>
      <c r="P1693" s="50">
        <v>1380</v>
      </c>
      <c r="Q1693" s="52">
        <v>2756.84</v>
      </c>
      <c r="R1693" s="50">
        <v>5260.8</v>
      </c>
      <c r="S1693" s="30">
        <v>93.977000000000004</v>
      </c>
      <c r="T1693" s="50">
        <v>6.7511999999999999</v>
      </c>
      <c r="U1693" s="50">
        <v>6.7495000000000003</v>
      </c>
      <c r="V1693" s="50" t="s">
        <v>379</v>
      </c>
      <c r="W1693" s="22" t="s">
        <v>379</v>
      </c>
      <c r="X1693" s="22" t="s">
        <v>379</v>
      </c>
    </row>
    <row r="1694" spans="1:24">
      <c r="A1694" s="175">
        <v>42941</v>
      </c>
      <c r="B1694" s="50">
        <v>156.36590000000001</v>
      </c>
      <c r="C1694" s="50">
        <v>219.98699999999999</v>
      </c>
      <c r="D1694" s="50"/>
      <c r="E1694" s="50">
        <v>9.43</v>
      </c>
      <c r="F1694" s="51">
        <v>1.1540999999999999E-2</v>
      </c>
      <c r="G1694" s="51">
        <v>1.3899E-2</v>
      </c>
      <c r="H1694" s="51">
        <v>1.5566999999999999E-2</v>
      </c>
      <c r="I1694" s="51">
        <v>1.89E-2</v>
      </c>
      <c r="J1694" s="51">
        <v>2.3354E-2</v>
      </c>
      <c r="K1694" s="51">
        <v>2.1486999999999999E-2</v>
      </c>
      <c r="L1694" s="51">
        <v>2.9170999999999999E-2</v>
      </c>
      <c r="M1694" s="51">
        <v>1.5566999999999999E-2</v>
      </c>
      <c r="N1694" s="51">
        <v>3.4849999999999999E-2</v>
      </c>
      <c r="O1694" s="52">
        <v>121.88590000000001</v>
      </c>
      <c r="P1694" s="50">
        <v>1380</v>
      </c>
      <c r="Q1694" s="52">
        <v>2756.84</v>
      </c>
      <c r="R1694" s="50">
        <v>5260.8</v>
      </c>
      <c r="S1694" s="30">
        <v>93.858000000000004</v>
      </c>
      <c r="T1694" s="50">
        <v>6.7667000000000002</v>
      </c>
      <c r="U1694" s="50">
        <v>6.7571000000000003</v>
      </c>
      <c r="V1694" s="50" t="s">
        <v>379</v>
      </c>
      <c r="W1694" s="22" t="s">
        <v>379</v>
      </c>
      <c r="X1694" s="22" t="s">
        <v>379</v>
      </c>
    </row>
    <row r="1695" spans="1:24">
      <c r="A1695" s="175">
        <v>42940</v>
      </c>
      <c r="B1695" s="50">
        <v>156.71789999999999</v>
      </c>
      <c r="C1695" s="50">
        <v>219.95670000000001</v>
      </c>
      <c r="D1695" s="50"/>
      <c r="E1695" s="50">
        <v>9.43</v>
      </c>
      <c r="F1695" s="51">
        <v>1.1691999999999999E-2</v>
      </c>
      <c r="G1695" s="51">
        <v>1.3566999999999999E-2</v>
      </c>
      <c r="H1695" s="51">
        <v>1.5107000000000001E-2</v>
      </c>
      <c r="I1695" s="51">
        <v>1.8214000000000001E-2</v>
      </c>
      <c r="J1695" s="51">
        <v>2.2551999999999999E-2</v>
      </c>
      <c r="K1695" s="51">
        <v>2.068E-2</v>
      </c>
      <c r="L1695" s="51">
        <v>2.8344999999999999E-2</v>
      </c>
      <c r="M1695" s="51">
        <v>1.5107000000000001E-2</v>
      </c>
      <c r="N1695" s="51">
        <v>3.4770000000000002E-2</v>
      </c>
      <c r="O1695" s="52">
        <v>121.8579</v>
      </c>
      <c r="P1695" s="50">
        <v>1380</v>
      </c>
      <c r="Q1695" s="52">
        <v>2756.84</v>
      </c>
      <c r="R1695" s="50">
        <v>5260.8</v>
      </c>
      <c r="S1695" s="30">
        <v>94.305999999999997</v>
      </c>
      <c r="T1695" s="50">
        <v>6.7596999999999996</v>
      </c>
      <c r="U1695" s="50">
        <v>6.7561</v>
      </c>
      <c r="V1695" s="50" t="s">
        <v>379</v>
      </c>
      <c r="W1695" s="22" t="s">
        <v>379</v>
      </c>
      <c r="X1695" s="22" t="s">
        <v>379</v>
      </c>
    </row>
    <row r="1696" spans="1:24">
      <c r="A1696" s="175">
        <v>42937</v>
      </c>
      <c r="B1696" s="50">
        <v>156.80549999999999</v>
      </c>
      <c r="C1696" s="50">
        <v>219.76329999999999</v>
      </c>
      <c r="D1696" s="50"/>
      <c r="E1696" s="50">
        <v>9.36</v>
      </c>
      <c r="F1696" s="51">
        <v>1.159E-2</v>
      </c>
      <c r="G1696" s="51">
        <v>1.3402000000000001E-2</v>
      </c>
      <c r="H1696" s="51">
        <v>1.4945999999999999E-2</v>
      </c>
      <c r="I1696" s="51">
        <v>1.8030999999999998E-2</v>
      </c>
      <c r="J1696" s="51">
        <v>2.2374999999999999E-2</v>
      </c>
      <c r="K1696" s="51">
        <v>2.0485E-2</v>
      </c>
      <c r="L1696" s="51">
        <v>2.8087000000000001E-2</v>
      </c>
      <c r="M1696" s="51">
        <v>1.4945999999999999E-2</v>
      </c>
      <c r="N1696" s="51">
        <v>3.4849999999999999E-2</v>
      </c>
      <c r="O1696" s="52">
        <v>121.7692</v>
      </c>
      <c r="P1696" s="50">
        <v>1380</v>
      </c>
      <c r="Q1696" s="52">
        <v>2756.84</v>
      </c>
      <c r="R1696" s="50">
        <v>5260.8</v>
      </c>
      <c r="S1696" s="30">
        <v>94.778999999999996</v>
      </c>
      <c r="T1696" s="50">
        <v>6.7519</v>
      </c>
      <c r="U1696" s="50">
        <v>6.7594000000000003</v>
      </c>
      <c r="V1696" s="50" t="s">
        <v>379</v>
      </c>
      <c r="W1696" s="22" t="s">
        <v>379</v>
      </c>
      <c r="X1696" s="22" t="s">
        <v>379</v>
      </c>
    </row>
    <row r="1697" spans="1:24">
      <c r="A1697" s="175">
        <v>42936</v>
      </c>
      <c r="B1697" s="50">
        <v>156.60830000000001</v>
      </c>
      <c r="C1697" s="50">
        <v>219.6935</v>
      </c>
      <c r="D1697" s="50"/>
      <c r="E1697" s="50">
        <v>9.58</v>
      </c>
      <c r="F1697" s="51">
        <v>1.1387E-2</v>
      </c>
      <c r="G1697" s="51">
        <v>1.3521E-2</v>
      </c>
      <c r="H1697" s="51">
        <v>1.508E-2</v>
      </c>
      <c r="I1697" s="51">
        <v>1.8180000000000002E-2</v>
      </c>
      <c r="J1697" s="51">
        <v>2.2589000000000001E-2</v>
      </c>
      <c r="K1697" s="51">
        <v>2.0728E-2</v>
      </c>
      <c r="L1697" s="51">
        <v>2.8254000000000001E-2</v>
      </c>
      <c r="M1697" s="51">
        <v>1.508E-2</v>
      </c>
      <c r="N1697" s="51">
        <v>3.492E-2</v>
      </c>
      <c r="O1697" s="52">
        <v>121.5998</v>
      </c>
      <c r="P1697" s="50">
        <v>1380</v>
      </c>
      <c r="Q1697" s="52">
        <v>2756.84</v>
      </c>
      <c r="R1697" s="50">
        <v>5260.8</v>
      </c>
      <c r="S1697" s="30">
        <v>94.603999999999999</v>
      </c>
      <c r="T1697" s="50">
        <v>6.7465999999999999</v>
      </c>
      <c r="U1697" s="50">
        <v>6.7497999999999996</v>
      </c>
      <c r="V1697" s="50" t="s">
        <v>379</v>
      </c>
      <c r="W1697" s="22" t="s">
        <v>379</v>
      </c>
      <c r="X1697" s="22" t="s">
        <v>379</v>
      </c>
    </row>
    <row r="1698" spans="1:24">
      <c r="A1698" s="175">
        <v>42935</v>
      </c>
      <c r="B1698" s="50">
        <v>156.5703</v>
      </c>
      <c r="C1698" s="50">
        <v>219.55969999999999</v>
      </c>
      <c r="D1698" s="50"/>
      <c r="E1698" s="50">
        <v>9.7899999999999991</v>
      </c>
      <c r="F1698" s="51">
        <v>1.1030999999999999E-2</v>
      </c>
      <c r="G1698" s="51">
        <v>1.3559999999999999E-2</v>
      </c>
      <c r="H1698" s="51">
        <v>1.5214999999999999E-2</v>
      </c>
      <c r="I1698" s="51">
        <v>1.8245999999999998E-2</v>
      </c>
      <c r="J1698" s="51">
        <v>2.2696000000000001E-2</v>
      </c>
      <c r="K1698" s="51">
        <v>2.0825E-2</v>
      </c>
      <c r="L1698" s="51">
        <v>2.8514000000000001E-2</v>
      </c>
      <c r="M1698" s="51">
        <v>1.5214999999999999E-2</v>
      </c>
      <c r="N1698" s="51">
        <v>3.5000000000000003E-2</v>
      </c>
      <c r="O1698" s="52">
        <v>121.5202</v>
      </c>
      <c r="P1698" s="50">
        <v>1380</v>
      </c>
      <c r="Q1698" s="52">
        <v>2756.84</v>
      </c>
      <c r="R1698" s="50">
        <v>5260.8</v>
      </c>
      <c r="S1698" s="30">
        <v>95.128</v>
      </c>
      <c r="T1698" s="50">
        <v>6.77</v>
      </c>
      <c r="U1698" s="50">
        <v>6.7637999999999998</v>
      </c>
      <c r="V1698" s="50" t="s">
        <v>379</v>
      </c>
      <c r="W1698" s="22" t="s">
        <v>379</v>
      </c>
      <c r="X1698" s="22" t="s">
        <v>379</v>
      </c>
    </row>
    <row r="1699" spans="1:24">
      <c r="A1699" s="175">
        <v>42934</v>
      </c>
      <c r="B1699" s="50">
        <v>156.57060000000001</v>
      </c>
      <c r="C1699" s="50">
        <v>219.3425</v>
      </c>
      <c r="D1699" s="50"/>
      <c r="E1699" s="50">
        <v>9.89</v>
      </c>
      <c r="F1699" s="51">
        <v>1.0522E-2</v>
      </c>
      <c r="G1699" s="51">
        <v>1.3476999999999999E-2</v>
      </c>
      <c r="H1699" s="51">
        <v>1.5161000000000001E-2</v>
      </c>
      <c r="I1699" s="51">
        <v>1.8128999999999999E-2</v>
      </c>
      <c r="J1699" s="51">
        <v>2.2589999999999999E-2</v>
      </c>
      <c r="K1699" s="51">
        <v>2.0677999999999998E-2</v>
      </c>
      <c r="L1699" s="51">
        <v>2.8461E-2</v>
      </c>
      <c r="M1699" s="51">
        <v>1.5161000000000001E-2</v>
      </c>
      <c r="N1699" s="51">
        <v>3.499E-2</v>
      </c>
      <c r="O1699" s="52">
        <v>121.3935</v>
      </c>
      <c r="P1699" s="50">
        <v>1380</v>
      </c>
      <c r="Q1699" s="52">
        <v>2756.84</v>
      </c>
      <c r="R1699" s="50">
        <v>5260.8</v>
      </c>
      <c r="S1699" s="30">
        <v>95.153000000000006</v>
      </c>
      <c r="T1699" s="50">
        <v>6.7751999999999999</v>
      </c>
      <c r="U1699" s="50">
        <v>6.766</v>
      </c>
      <c r="V1699" s="50" t="s">
        <v>379</v>
      </c>
      <c r="W1699" s="22" t="s">
        <v>379</v>
      </c>
      <c r="X1699" s="22" t="s">
        <v>379</v>
      </c>
    </row>
    <row r="1700" spans="1:24">
      <c r="A1700" s="175">
        <v>42933</v>
      </c>
      <c r="B1700" s="50">
        <v>156.3528</v>
      </c>
      <c r="C1700" s="50">
        <v>219.7792</v>
      </c>
      <c r="D1700" s="50"/>
      <c r="E1700" s="50">
        <v>9.82</v>
      </c>
      <c r="F1700" s="51">
        <v>1.0366999999999999E-2</v>
      </c>
      <c r="G1700" s="51">
        <v>1.3557E-2</v>
      </c>
      <c r="H1700" s="51">
        <v>1.5402000000000001E-2</v>
      </c>
      <c r="I1700" s="51">
        <v>1.8593999999999999E-2</v>
      </c>
      <c r="J1700" s="51">
        <v>2.3140999999999998E-2</v>
      </c>
      <c r="K1700" s="51">
        <v>2.1214E-2</v>
      </c>
      <c r="L1700" s="51">
        <v>2.9038999999999999E-2</v>
      </c>
      <c r="M1700" s="51">
        <v>1.5402000000000001E-2</v>
      </c>
      <c r="N1700" s="51">
        <v>3.4779999999999998E-2</v>
      </c>
      <c r="O1700" s="52">
        <v>121.2833</v>
      </c>
      <c r="P1700" s="50">
        <v>1380</v>
      </c>
      <c r="Q1700" s="52">
        <v>2756.84</v>
      </c>
      <c r="R1700" s="50">
        <v>5260.8</v>
      </c>
      <c r="S1700" s="30">
        <v>95.727999999999994</v>
      </c>
      <c r="T1700" s="50">
        <v>6.7835000000000001</v>
      </c>
      <c r="U1700" s="50">
        <v>6.7819000000000003</v>
      </c>
      <c r="V1700" s="50" t="s">
        <v>379</v>
      </c>
      <c r="W1700" s="22" t="s">
        <v>379</v>
      </c>
      <c r="X1700" s="22" t="s">
        <v>379</v>
      </c>
    </row>
    <row r="1701" spans="1:24">
      <c r="A1701" s="175">
        <v>42930</v>
      </c>
      <c r="B1701" s="50">
        <v>156.24440000000001</v>
      </c>
      <c r="C1701" s="50">
        <v>219.93129999999999</v>
      </c>
      <c r="D1701" s="50"/>
      <c r="E1701" s="50">
        <v>9.51</v>
      </c>
      <c r="F1701" s="51">
        <v>1.0316000000000001E-2</v>
      </c>
      <c r="G1701" s="51">
        <v>1.3556E-2</v>
      </c>
      <c r="H1701" s="51">
        <v>1.5455E-2</v>
      </c>
      <c r="I1701" s="51">
        <v>1.866E-2</v>
      </c>
      <c r="J1701" s="51">
        <v>2.3318999999999999E-2</v>
      </c>
      <c r="K1701" s="51">
        <v>2.1360000000000001E-2</v>
      </c>
      <c r="L1701" s="51">
        <v>2.9194999999999999E-2</v>
      </c>
      <c r="M1701" s="51">
        <v>1.5455E-2</v>
      </c>
      <c r="N1701" s="51">
        <v>3.4790000000000001E-2</v>
      </c>
      <c r="O1701" s="52">
        <v>121.2013</v>
      </c>
      <c r="P1701" s="50">
        <v>1380</v>
      </c>
      <c r="Q1701" s="52">
        <v>2756.84</v>
      </c>
      <c r="R1701" s="50">
        <v>5260.8</v>
      </c>
      <c r="S1701" s="30">
        <v>95.760999999999996</v>
      </c>
      <c r="T1701" s="50">
        <v>6.7877999999999998</v>
      </c>
      <c r="U1701" s="50">
        <v>6.7865000000000002</v>
      </c>
      <c r="V1701" s="50" t="s">
        <v>379</v>
      </c>
      <c r="W1701" s="22" t="s">
        <v>379</v>
      </c>
      <c r="X1701" s="22" t="s">
        <v>379</v>
      </c>
    </row>
    <row r="1702" spans="1:24">
      <c r="A1702" s="175">
        <v>42929</v>
      </c>
      <c r="B1702" s="50">
        <v>156.07900000000001</v>
      </c>
      <c r="C1702" s="50">
        <v>219.90119999999999</v>
      </c>
      <c r="D1702" s="50"/>
      <c r="E1702" s="50">
        <v>9.9</v>
      </c>
      <c r="F1702" s="51">
        <v>1.0317E-2</v>
      </c>
      <c r="G1702" s="51">
        <v>1.3632999999999999E-2</v>
      </c>
      <c r="H1702" s="51">
        <v>1.559E-2</v>
      </c>
      <c r="I1702" s="51">
        <v>1.8908000000000001E-2</v>
      </c>
      <c r="J1702" s="51">
        <v>2.3444E-2</v>
      </c>
      <c r="K1702" s="51">
        <v>2.1554E-2</v>
      </c>
      <c r="L1702" s="51">
        <v>2.9172E-2</v>
      </c>
      <c r="M1702" s="51">
        <v>1.559E-2</v>
      </c>
      <c r="N1702" s="51">
        <v>3.4950000000000002E-2</v>
      </c>
      <c r="O1702" s="52">
        <v>121.15009999999999</v>
      </c>
      <c r="P1702" s="50">
        <v>1380</v>
      </c>
      <c r="Q1702" s="52">
        <v>2756.84</v>
      </c>
      <c r="R1702" s="50">
        <v>5260.8</v>
      </c>
      <c r="S1702" s="30">
        <v>95.668999999999997</v>
      </c>
      <c r="T1702" s="50">
        <v>6.8025000000000002</v>
      </c>
      <c r="U1702" s="50">
        <v>6.8007999999999997</v>
      </c>
      <c r="V1702" s="50" t="s">
        <v>379</v>
      </c>
      <c r="W1702" s="22" t="s">
        <v>379</v>
      </c>
      <c r="X1702" s="22" t="s">
        <v>379</v>
      </c>
    </row>
    <row r="1703" spans="1:24">
      <c r="A1703" s="175">
        <v>42928</v>
      </c>
      <c r="B1703" s="50">
        <v>156.18430000000001</v>
      </c>
      <c r="C1703" s="50">
        <v>219.8228</v>
      </c>
      <c r="D1703" s="50"/>
      <c r="E1703" s="50">
        <v>10.3</v>
      </c>
      <c r="F1703" s="51">
        <v>1.0418999999999999E-2</v>
      </c>
      <c r="G1703" s="51">
        <v>1.3429E-2</v>
      </c>
      <c r="H1703" s="51">
        <v>1.5375E-2</v>
      </c>
      <c r="I1703" s="51">
        <v>1.8741000000000001E-2</v>
      </c>
      <c r="J1703" s="51">
        <v>2.3177E-2</v>
      </c>
      <c r="K1703" s="51">
        <v>2.1333999999999999E-2</v>
      </c>
      <c r="L1703" s="51">
        <v>2.8837999999999999E-2</v>
      </c>
      <c r="M1703" s="51">
        <v>1.5375E-2</v>
      </c>
      <c r="N1703" s="51">
        <v>3.508E-2</v>
      </c>
      <c r="O1703" s="52">
        <v>121.1283</v>
      </c>
      <c r="P1703" s="50">
        <v>1380</v>
      </c>
      <c r="Q1703" s="52">
        <v>2756.84</v>
      </c>
      <c r="R1703" s="50">
        <v>5260.8</v>
      </c>
      <c r="S1703" s="30">
        <v>96.022000000000006</v>
      </c>
      <c r="T1703" s="50">
        <v>6.8036000000000003</v>
      </c>
      <c r="U1703" s="50">
        <v>6.806</v>
      </c>
      <c r="V1703" s="50" t="s">
        <v>379</v>
      </c>
      <c r="W1703" s="22" t="s">
        <v>379</v>
      </c>
      <c r="X1703" s="22" t="s">
        <v>379</v>
      </c>
    </row>
    <row r="1704" spans="1:24">
      <c r="A1704" s="175">
        <v>42927</v>
      </c>
      <c r="B1704" s="50">
        <v>155.92160000000001</v>
      </c>
      <c r="C1704" s="50">
        <v>219.56469999999999</v>
      </c>
      <c r="D1704" s="50"/>
      <c r="E1704" s="50">
        <v>10.89</v>
      </c>
      <c r="F1704" s="51">
        <v>1.0369E-2</v>
      </c>
      <c r="G1704" s="51">
        <v>1.3750999999999999E-2</v>
      </c>
      <c r="H1704" s="51">
        <v>1.5520000000000001E-2</v>
      </c>
      <c r="I1704" s="51">
        <v>1.9155999999999999E-2</v>
      </c>
      <c r="J1704" s="51">
        <v>2.3605000000000001E-2</v>
      </c>
      <c r="K1704" s="51">
        <v>2.1822000000000001E-2</v>
      </c>
      <c r="L1704" s="51">
        <v>2.9234E-2</v>
      </c>
      <c r="M1704" s="51">
        <v>1.5520000000000001E-2</v>
      </c>
      <c r="N1704" s="51">
        <v>3.4849999999999999E-2</v>
      </c>
      <c r="O1704" s="52">
        <v>121.04949999999999</v>
      </c>
      <c r="P1704" s="50">
        <v>1380</v>
      </c>
      <c r="Q1704" s="52">
        <v>2756.84</v>
      </c>
      <c r="R1704" s="50">
        <v>5260.8</v>
      </c>
      <c r="S1704" s="30">
        <v>96.007999999999996</v>
      </c>
      <c r="T1704" s="50">
        <v>6.8056999999999999</v>
      </c>
      <c r="U1704" s="50">
        <v>6.8038999999999996</v>
      </c>
      <c r="V1704" s="50" t="s">
        <v>379</v>
      </c>
      <c r="W1704" s="22" t="s">
        <v>379</v>
      </c>
      <c r="X1704" s="22" t="s">
        <v>379</v>
      </c>
    </row>
    <row r="1705" spans="1:24">
      <c r="A1705" s="175">
        <v>42926</v>
      </c>
      <c r="B1705" s="50">
        <v>155.80449999999999</v>
      </c>
      <c r="C1705" s="50">
        <v>219.46430000000001</v>
      </c>
      <c r="D1705" s="50"/>
      <c r="E1705" s="50">
        <v>11.11</v>
      </c>
      <c r="F1705" s="51">
        <v>1.0265E-2</v>
      </c>
      <c r="G1705" s="51">
        <v>1.383E-2</v>
      </c>
      <c r="H1705" s="51">
        <v>1.5737999999999999E-2</v>
      </c>
      <c r="I1705" s="51">
        <v>1.9321000000000001E-2</v>
      </c>
      <c r="J1705" s="51">
        <v>2.3730000000000001E-2</v>
      </c>
      <c r="K1705" s="51">
        <v>2.1968000000000001E-2</v>
      </c>
      <c r="L1705" s="51">
        <v>2.9264999999999999E-2</v>
      </c>
      <c r="M1705" s="51">
        <v>1.5737999999999999E-2</v>
      </c>
      <c r="N1705" s="51">
        <v>3.4909999999999997E-2</v>
      </c>
      <c r="O1705" s="52">
        <v>120.9898</v>
      </c>
      <c r="P1705" s="50">
        <v>1380</v>
      </c>
      <c r="Q1705" s="52">
        <v>2756.84</v>
      </c>
      <c r="R1705" s="50">
        <v>5260.8</v>
      </c>
      <c r="S1705" s="30">
        <v>95.802000000000007</v>
      </c>
      <c r="T1705" s="50">
        <v>6.8014999999999999</v>
      </c>
      <c r="U1705" s="50">
        <v>6.8003999999999998</v>
      </c>
      <c r="V1705" s="50" t="s">
        <v>379</v>
      </c>
      <c r="W1705" s="22" t="s">
        <v>379</v>
      </c>
      <c r="X1705" s="22" t="s">
        <v>379</v>
      </c>
    </row>
    <row r="1706" spans="1:24">
      <c r="A1706" s="175">
        <v>42923</v>
      </c>
      <c r="B1706" s="50">
        <v>155.59270000000001</v>
      </c>
      <c r="C1706" s="50">
        <v>219.2884</v>
      </c>
      <c r="D1706" s="50"/>
      <c r="E1706" s="50">
        <v>11.19</v>
      </c>
      <c r="F1706" s="51">
        <v>1.0265E-2</v>
      </c>
      <c r="G1706" s="51">
        <v>1.3990000000000001E-2</v>
      </c>
      <c r="H1706" s="51">
        <v>1.5901999999999999E-2</v>
      </c>
      <c r="I1706" s="51">
        <v>1.9470000000000001E-2</v>
      </c>
      <c r="J1706" s="51">
        <v>2.3855999999999999E-2</v>
      </c>
      <c r="K1706" s="51">
        <v>2.2162999999999999E-2</v>
      </c>
      <c r="L1706" s="51">
        <v>2.9288999999999999E-2</v>
      </c>
      <c r="M1706" s="51">
        <v>1.5901999999999999E-2</v>
      </c>
      <c r="N1706" s="51">
        <v>3.5000000000000003E-2</v>
      </c>
      <c r="O1706" s="52">
        <v>120.94759999999999</v>
      </c>
      <c r="P1706" s="50">
        <v>1380</v>
      </c>
      <c r="Q1706" s="52">
        <v>2756.84</v>
      </c>
      <c r="R1706" s="50">
        <v>5260.8</v>
      </c>
      <c r="S1706" s="30">
        <v>96.29</v>
      </c>
      <c r="T1706" s="50">
        <v>6.8018999999999998</v>
      </c>
      <c r="U1706" s="50">
        <v>6.8000999999999996</v>
      </c>
      <c r="V1706" s="50" t="s">
        <v>379</v>
      </c>
      <c r="W1706" s="22" t="s">
        <v>379</v>
      </c>
      <c r="X1706" s="22" t="s">
        <v>379</v>
      </c>
    </row>
    <row r="1707" spans="1:24">
      <c r="A1707" s="175">
        <v>42922</v>
      </c>
      <c r="B1707" s="50">
        <v>155.66980000000001</v>
      </c>
      <c r="C1707" s="50">
        <v>219.29650000000001</v>
      </c>
      <c r="D1707" s="50"/>
      <c r="E1707" s="50">
        <v>12.54</v>
      </c>
      <c r="F1707" s="51">
        <v>1.0317E-2</v>
      </c>
      <c r="G1707" s="51">
        <v>1.3944E-2</v>
      </c>
      <c r="H1707" s="51">
        <v>1.5873000000000002E-2</v>
      </c>
      <c r="I1707" s="51">
        <v>1.9351E-2</v>
      </c>
      <c r="J1707" s="51">
        <v>2.3658999999999999E-2</v>
      </c>
      <c r="K1707" s="51">
        <v>2.1989999999999999E-2</v>
      </c>
      <c r="L1707" s="51">
        <v>2.9016E-2</v>
      </c>
      <c r="M1707" s="51">
        <v>1.5873000000000002E-2</v>
      </c>
      <c r="N1707" s="51">
        <v>3.4709999999999998E-2</v>
      </c>
      <c r="O1707" s="52">
        <v>120.9277</v>
      </c>
      <c r="P1707" s="50">
        <v>1380</v>
      </c>
      <c r="Q1707" s="52">
        <v>2756.84</v>
      </c>
      <c r="R1707" s="50">
        <v>5260.8</v>
      </c>
      <c r="S1707" s="30">
        <v>96.218000000000004</v>
      </c>
      <c r="T1707" s="50">
        <v>6.8007</v>
      </c>
      <c r="U1707" s="50">
        <v>6.8060999999999998</v>
      </c>
      <c r="V1707" s="50" t="s">
        <v>379</v>
      </c>
      <c r="W1707" s="22" t="s">
        <v>379</v>
      </c>
      <c r="X1707" s="22" t="s">
        <v>379</v>
      </c>
    </row>
    <row r="1708" spans="1:24">
      <c r="A1708" s="175">
        <v>42921</v>
      </c>
      <c r="B1708" s="50">
        <v>155.7655</v>
      </c>
      <c r="C1708" s="50">
        <v>219.09909999999999</v>
      </c>
      <c r="D1708" s="50"/>
      <c r="E1708" s="50">
        <v>11.07</v>
      </c>
      <c r="F1708" s="51">
        <v>1.0418999999999999E-2</v>
      </c>
      <c r="G1708" s="51">
        <v>1.4022E-2</v>
      </c>
      <c r="H1708" s="51">
        <v>1.5762999999999999E-2</v>
      </c>
      <c r="I1708" s="51">
        <v>1.9134000000000002E-2</v>
      </c>
      <c r="J1708" s="51">
        <v>2.3231999999999999E-2</v>
      </c>
      <c r="K1708" s="51">
        <v>2.1623E-2</v>
      </c>
      <c r="L1708" s="51">
        <v>2.8469000000000001E-2</v>
      </c>
      <c r="M1708" s="51">
        <v>1.5762999999999999E-2</v>
      </c>
      <c r="N1708" s="51">
        <v>3.5020000000000003E-2</v>
      </c>
      <c r="O1708" s="52">
        <v>120.9174</v>
      </c>
      <c r="P1708" s="50">
        <v>1380</v>
      </c>
      <c r="Q1708" s="52">
        <v>2756.84</v>
      </c>
      <c r="R1708" s="50">
        <v>5260.8</v>
      </c>
      <c r="S1708" s="30">
        <v>96.218000000000004</v>
      </c>
      <c r="T1708" s="50">
        <v>6.8003</v>
      </c>
      <c r="U1708" s="50">
        <v>6.7972999999999999</v>
      </c>
      <c r="V1708" s="50" t="s">
        <v>379</v>
      </c>
      <c r="W1708" s="22" t="s">
        <v>379</v>
      </c>
      <c r="X1708" s="22" t="s">
        <v>379</v>
      </c>
    </row>
    <row r="1709" spans="1:24">
      <c r="A1709" s="175">
        <v>42920</v>
      </c>
      <c r="B1709" s="50">
        <v>155.6412</v>
      </c>
      <c r="C1709" s="50">
        <v>218.47970000000001</v>
      </c>
      <c r="D1709" s="50"/>
      <c r="E1709" s="50">
        <v>11.22</v>
      </c>
      <c r="F1709" s="51">
        <v>1.0214000000000001E-2</v>
      </c>
      <c r="G1709" s="51">
        <v>1.4101000000000001E-2</v>
      </c>
      <c r="H1709" s="51">
        <v>1.5844E-2</v>
      </c>
      <c r="I1709" s="51">
        <v>1.9316E-2</v>
      </c>
      <c r="J1709" s="51">
        <v>2.3498999999999999E-2</v>
      </c>
      <c r="K1709" s="51">
        <v>2.1891000000000001E-2</v>
      </c>
      <c r="L1709" s="51">
        <v>2.8669E-2</v>
      </c>
      <c r="M1709" s="51">
        <v>1.5844E-2</v>
      </c>
      <c r="N1709" s="51">
        <v>3.5189999999999999E-2</v>
      </c>
      <c r="O1709" s="52">
        <v>120.8656</v>
      </c>
      <c r="P1709" s="50">
        <v>1380</v>
      </c>
      <c r="Q1709" s="52">
        <v>2756.84</v>
      </c>
      <c r="R1709" s="50">
        <v>5260.8</v>
      </c>
      <c r="S1709" s="30">
        <v>95.628</v>
      </c>
      <c r="T1709" s="50">
        <v>6.7808999999999999</v>
      </c>
      <c r="U1709" s="50">
        <v>6.7807000000000004</v>
      </c>
      <c r="V1709" s="50" t="s">
        <v>379</v>
      </c>
      <c r="W1709" s="22" t="s">
        <v>379</v>
      </c>
      <c r="X1709" s="22" t="s">
        <v>379</v>
      </c>
    </row>
    <row r="1710" spans="1:24">
      <c r="A1710" s="175">
        <v>42919</v>
      </c>
      <c r="B1710" s="50">
        <v>155.6412</v>
      </c>
      <c r="C1710" s="50">
        <v>218.47970000000001</v>
      </c>
      <c r="D1710" s="50"/>
      <c r="E1710" s="50">
        <v>11.22</v>
      </c>
      <c r="F1710" s="51">
        <v>1.0214000000000001E-2</v>
      </c>
      <c r="G1710" s="51">
        <v>1.4101000000000001E-2</v>
      </c>
      <c r="H1710" s="51">
        <v>1.5844E-2</v>
      </c>
      <c r="I1710" s="51">
        <v>1.9316E-2</v>
      </c>
      <c r="J1710" s="51">
        <v>2.3498999999999999E-2</v>
      </c>
      <c r="K1710" s="51">
        <v>2.1891000000000001E-2</v>
      </c>
      <c r="L1710" s="51">
        <v>2.8669E-2</v>
      </c>
      <c r="M1710" s="51">
        <v>1.5844E-2</v>
      </c>
      <c r="N1710" s="51">
        <v>3.5499999999999997E-2</v>
      </c>
      <c r="O1710" s="52">
        <v>120.83159999999999</v>
      </c>
      <c r="P1710" s="50">
        <v>1270</v>
      </c>
      <c r="Q1710" s="52">
        <v>2751.17</v>
      </c>
      <c r="R1710" s="50">
        <v>5247.7999999999993</v>
      </c>
      <c r="S1710" s="30">
        <v>95.628</v>
      </c>
      <c r="T1710" s="50">
        <v>6.7869999999999999</v>
      </c>
      <c r="U1710" s="50">
        <v>6.7934999999999999</v>
      </c>
      <c r="V1710" s="50" t="s">
        <v>379</v>
      </c>
      <c r="W1710" s="22" t="s">
        <v>379</v>
      </c>
      <c r="X1710" s="22" t="s">
        <v>379</v>
      </c>
    </row>
    <row r="1711" spans="1:24">
      <c r="A1711" s="175">
        <v>42916</v>
      </c>
      <c r="B1711" s="50">
        <v>155.86000000000001</v>
      </c>
      <c r="C1711" s="50">
        <v>218.37020000000001</v>
      </c>
      <c r="D1711" s="50"/>
      <c r="E1711" s="50">
        <v>11.18</v>
      </c>
      <c r="F1711" s="51">
        <v>1.0113E-2</v>
      </c>
      <c r="G1711" s="51">
        <v>1.3816999999999999E-2</v>
      </c>
      <c r="H1711" s="51">
        <v>1.5461000000000001E-2</v>
      </c>
      <c r="I1711" s="51">
        <v>1.8884000000000001E-2</v>
      </c>
      <c r="J1711" s="51">
        <v>2.3036999999999998E-2</v>
      </c>
      <c r="K1711" s="51">
        <v>2.1402000000000001E-2</v>
      </c>
      <c r="L1711" s="51">
        <v>2.8348000000000002E-2</v>
      </c>
      <c r="M1711" s="51">
        <v>1.5461000000000001E-2</v>
      </c>
      <c r="N1711" s="51">
        <v>3.5049999999999998E-2</v>
      </c>
      <c r="O1711" s="52">
        <v>120.7627</v>
      </c>
      <c r="P1711" s="50">
        <v>1270</v>
      </c>
      <c r="Q1711" s="52">
        <v>2751.17</v>
      </c>
      <c r="R1711" s="50">
        <v>5247.7999999999993</v>
      </c>
      <c r="S1711" s="30">
        <v>96.01</v>
      </c>
      <c r="T1711" s="50">
        <v>6.7998000000000003</v>
      </c>
      <c r="U1711" s="50">
        <v>6.8036000000000003</v>
      </c>
      <c r="V1711" s="50" t="s">
        <v>379</v>
      </c>
      <c r="W1711" s="22" t="s">
        <v>379</v>
      </c>
      <c r="X1711" s="22" t="s">
        <v>379</v>
      </c>
    </row>
    <row r="1712" spans="1:24">
      <c r="A1712" s="175">
        <v>42915</v>
      </c>
      <c r="B1712" s="50">
        <v>156.05840000000001</v>
      </c>
      <c r="C1712" s="50">
        <v>218.77369999999999</v>
      </c>
      <c r="D1712" s="50"/>
      <c r="E1712" s="50">
        <v>11.44</v>
      </c>
      <c r="F1712" s="51">
        <v>1.0215E-2</v>
      </c>
      <c r="G1712" s="51">
        <v>1.3691999999999999E-2</v>
      </c>
      <c r="H1712" s="51">
        <v>1.5243E-2</v>
      </c>
      <c r="I1712" s="51">
        <v>1.8502000000000001E-2</v>
      </c>
      <c r="J1712" s="51">
        <v>2.2665999999999999E-2</v>
      </c>
      <c r="K1712" s="51">
        <v>2.0989000000000001E-2</v>
      </c>
      <c r="L1712" s="51">
        <v>2.8135E-2</v>
      </c>
      <c r="M1712" s="51">
        <v>1.5243E-2</v>
      </c>
      <c r="N1712" s="51">
        <v>3.4779999999999998E-2</v>
      </c>
      <c r="O1712" s="52">
        <v>120.7178</v>
      </c>
      <c r="P1712" s="50">
        <v>1270</v>
      </c>
      <c r="Q1712" s="52">
        <v>2751.17</v>
      </c>
      <c r="R1712" s="50">
        <v>5247.7999999999993</v>
      </c>
      <c r="S1712" s="30">
        <v>96.394000000000005</v>
      </c>
      <c r="T1712" s="50">
        <v>6.8125999999999998</v>
      </c>
      <c r="U1712" s="50">
        <v>6.8143000000000002</v>
      </c>
      <c r="V1712" s="50" t="s">
        <v>379</v>
      </c>
      <c r="W1712" s="22" t="s">
        <v>379</v>
      </c>
      <c r="X1712" s="22" t="s">
        <v>379</v>
      </c>
    </row>
    <row r="1713" spans="1:24">
      <c r="A1713" s="175">
        <v>42914</v>
      </c>
      <c r="B1713" s="50">
        <v>156.27850000000001</v>
      </c>
      <c r="C1713" s="50">
        <v>218.9991</v>
      </c>
      <c r="D1713" s="50"/>
      <c r="E1713" s="50">
        <v>10.029999999999999</v>
      </c>
      <c r="F1713" s="51">
        <v>1.0012E-2</v>
      </c>
      <c r="G1713" s="51">
        <v>1.3533E-2</v>
      </c>
      <c r="H1713" s="51">
        <v>1.5025999999999999E-2</v>
      </c>
      <c r="I1713" s="51">
        <v>1.8206E-2</v>
      </c>
      <c r="J1713" s="51">
        <v>2.2279E-2</v>
      </c>
      <c r="K1713" s="51">
        <v>2.0461E-2</v>
      </c>
      <c r="L1713" s="51">
        <v>2.7810000000000001E-2</v>
      </c>
      <c r="M1713" s="51">
        <v>1.5025999999999999E-2</v>
      </c>
      <c r="N1713" s="51">
        <v>3.474E-2</v>
      </c>
      <c r="O1713" s="52">
        <v>120.6634</v>
      </c>
      <c r="P1713" s="50">
        <v>1270</v>
      </c>
      <c r="Q1713" s="52">
        <v>2751.17</v>
      </c>
      <c r="R1713" s="50">
        <v>5247.7999999999993</v>
      </c>
      <c r="S1713" s="30">
        <v>97.426000000000002</v>
      </c>
      <c r="T1713" s="50">
        <v>6.8411</v>
      </c>
      <c r="U1713" s="50">
        <v>6.8541999999999996</v>
      </c>
      <c r="V1713" s="50" t="s">
        <v>379</v>
      </c>
      <c r="W1713" s="22" t="s">
        <v>379</v>
      </c>
      <c r="X1713" s="22" t="s">
        <v>379</v>
      </c>
    </row>
    <row r="1714" spans="1:24">
      <c r="A1714" s="175">
        <v>42913</v>
      </c>
      <c r="B1714" s="50">
        <v>156.30709999999999</v>
      </c>
      <c r="C1714" s="50">
        <v>219.5153</v>
      </c>
      <c r="D1714" s="50"/>
      <c r="E1714" s="50">
        <v>11.06</v>
      </c>
      <c r="F1714" s="51">
        <v>1.0012E-2</v>
      </c>
      <c r="G1714" s="51">
        <v>1.3691999999999999E-2</v>
      </c>
      <c r="H1714" s="51">
        <v>1.5188999999999999E-2</v>
      </c>
      <c r="I1714" s="51">
        <v>1.8114999999999999E-2</v>
      </c>
      <c r="J1714" s="51">
        <v>2.2051000000000001E-2</v>
      </c>
      <c r="K1714" s="51">
        <v>2.0388E-2</v>
      </c>
      <c r="L1714" s="51">
        <v>2.7518000000000001E-2</v>
      </c>
      <c r="M1714" s="51">
        <v>1.5188999999999999E-2</v>
      </c>
      <c r="N1714" s="51">
        <v>3.4720000000000001E-2</v>
      </c>
      <c r="O1714" s="52">
        <v>120.5067</v>
      </c>
      <c r="P1714" s="50">
        <v>1270</v>
      </c>
      <c r="Q1714" s="52">
        <v>2751.17</v>
      </c>
      <c r="R1714" s="50">
        <v>5247.7999999999993</v>
      </c>
      <c r="S1714" s="30">
        <v>97.263999999999996</v>
      </c>
      <c r="T1714" s="50">
        <v>6.8365999999999998</v>
      </c>
      <c r="U1714" s="50">
        <v>6.8362999999999996</v>
      </c>
      <c r="V1714" s="50" t="s">
        <v>379</v>
      </c>
      <c r="W1714" s="22" t="s">
        <v>379</v>
      </c>
      <c r="X1714" s="22" t="s">
        <v>379</v>
      </c>
    </row>
    <row r="1715" spans="1:24">
      <c r="A1715" s="175">
        <v>42912</v>
      </c>
      <c r="B1715" s="50">
        <v>156.5652</v>
      </c>
      <c r="C1715" s="50">
        <v>219.52170000000001</v>
      </c>
      <c r="D1715" s="50"/>
      <c r="E1715" s="50">
        <v>9.9</v>
      </c>
      <c r="F1715" s="51">
        <v>9.5010000000000008E-3</v>
      </c>
      <c r="G1715" s="51">
        <v>1.3323E-2</v>
      </c>
      <c r="H1715" s="51">
        <v>1.4782999999999999E-2</v>
      </c>
      <c r="I1715" s="51">
        <v>1.7565000000000001E-2</v>
      </c>
      <c r="J1715" s="51">
        <v>2.137E-2</v>
      </c>
      <c r="K1715" s="51">
        <v>1.9684E-2</v>
      </c>
      <c r="L1715" s="51">
        <v>2.6970000000000001E-2</v>
      </c>
      <c r="M1715" s="51">
        <v>1.4782999999999999E-2</v>
      </c>
      <c r="N1715" s="51">
        <v>3.5150000000000001E-2</v>
      </c>
      <c r="O1715" s="52">
        <v>120.4524</v>
      </c>
      <c r="P1715" s="50">
        <v>1270</v>
      </c>
      <c r="Q1715" s="52">
        <v>2751.17</v>
      </c>
      <c r="R1715" s="50">
        <v>5247.7999999999993</v>
      </c>
      <c r="S1715" s="30">
        <v>97.593000000000004</v>
      </c>
      <c r="T1715" s="50">
        <v>6.8348000000000004</v>
      </c>
      <c r="U1715" s="50">
        <v>6.8371000000000004</v>
      </c>
      <c r="V1715" s="50" t="s">
        <v>379</v>
      </c>
      <c r="W1715" s="22" t="s">
        <v>379</v>
      </c>
      <c r="X1715" s="22" t="s">
        <v>379</v>
      </c>
    </row>
    <row r="1716" spans="1:24">
      <c r="A1716" s="175">
        <v>42909</v>
      </c>
      <c r="B1716" s="50">
        <v>156.47040000000001</v>
      </c>
      <c r="C1716" s="50">
        <v>219.38059999999999</v>
      </c>
      <c r="D1716" s="50"/>
      <c r="E1716" s="50">
        <v>10.02</v>
      </c>
      <c r="F1716" s="51">
        <v>9.5010000000000008E-3</v>
      </c>
      <c r="G1716" s="51">
        <v>1.3403999999999999E-2</v>
      </c>
      <c r="H1716" s="51">
        <v>1.4784E-2</v>
      </c>
      <c r="I1716" s="51">
        <v>1.7565000000000001E-2</v>
      </c>
      <c r="J1716" s="51">
        <v>2.1423000000000001E-2</v>
      </c>
      <c r="K1716" s="51">
        <v>1.9732E-2</v>
      </c>
      <c r="L1716" s="51">
        <v>2.7154999999999999E-2</v>
      </c>
      <c r="M1716" s="51">
        <v>1.4784E-2</v>
      </c>
      <c r="N1716" s="51">
        <v>3.5430000000000003E-2</v>
      </c>
      <c r="O1716" s="52">
        <v>120.3871</v>
      </c>
      <c r="P1716" s="50">
        <v>1270</v>
      </c>
      <c r="Q1716" s="52">
        <v>2751.17</v>
      </c>
      <c r="R1716" s="50">
        <v>5247.7999999999993</v>
      </c>
      <c r="S1716" s="30">
        <v>97.558999999999997</v>
      </c>
      <c r="T1716" s="50">
        <v>6.8295000000000003</v>
      </c>
      <c r="U1716" s="50">
        <v>6.8311999999999999</v>
      </c>
      <c r="V1716" s="50" t="s">
        <v>379</v>
      </c>
      <c r="W1716" s="22" t="s">
        <v>379</v>
      </c>
      <c r="X1716" s="22" t="s">
        <v>379</v>
      </c>
    </row>
    <row r="1717" spans="1:24">
      <c r="A1717" s="175">
        <v>42908</v>
      </c>
      <c r="B1717" s="50">
        <v>156.39930000000001</v>
      </c>
      <c r="C1717" s="50">
        <v>219.44110000000001</v>
      </c>
      <c r="D1717" s="50"/>
      <c r="E1717" s="50">
        <v>10.48</v>
      </c>
      <c r="F1717" s="51">
        <v>9.4509999999999993E-3</v>
      </c>
      <c r="G1717" s="51">
        <v>1.3401E-2</v>
      </c>
      <c r="H1717" s="51">
        <v>1.4811E-2</v>
      </c>
      <c r="I1717" s="51">
        <v>1.7582E-2</v>
      </c>
      <c r="J1717" s="51">
        <v>2.1477E-2</v>
      </c>
      <c r="K1717" s="51">
        <v>1.9781E-2</v>
      </c>
      <c r="L1717" s="51">
        <v>2.7163E-2</v>
      </c>
      <c r="M1717" s="51">
        <v>1.4811E-2</v>
      </c>
      <c r="N1717" s="51">
        <v>3.5180000000000003E-2</v>
      </c>
      <c r="O1717" s="52">
        <v>120.3505</v>
      </c>
      <c r="P1717" s="50">
        <v>1270</v>
      </c>
      <c r="Q1717" s="52">
        <v>2751.17</v>
      </c>
      <c r="R1717" s="50">
        <v>5247.7999999999993</v>
      </c>
      <c r="S1717" s="30">
        <v>97.76</v>
      </c>
      <c r="T1717" s="50">
        <v>6.8292000000000002</v>
      </c>
      <c r="U1717" s="50">
        <v>6.8236999999999997</v>
      </c>
      <c r="V1717" s="50" t="s">
        <v>379</v>
      </c>
      <c r="W1717" s="22" t="s">
        <v>379</v>
      </c>
      <c r="X1717" s="22" t="s">
        <v>379</v>
      </c>
    </row>
    <row r="1718" spans="1:24">
      <c r="A1718" s="175">
        <v>42907</v>
      </c>
      <c r="B1718" s="50">
        <v>156.40600000000001</v>
      </c>
      <c r="C1718" s="50">
        <v>220.36510000000001</v>
      </c>
      <c r="D1718" s="50"/>
      <c r="E1718" s="50">
        <v>10.75</v>
      </c>
      <c r="F1718" s="51">
        <v>9.8080000000000007E-3</v>
      </c>
      <c r="G1718" s="51">
        <v>1.3481E-2</v>
      </c>
      <c r="H1718" s="51">
        <v>1.4973E-2</v>
      </c>
      <c r="I1718" s="51">
        <v>1.7731E-2</v>
      </c>
      <c r="J1718" s="51">
        <v>2.1634E-2</v>
      </c>
      <c r="K1718" s="51">
        <v>1.9927E-2</v>
      </c>
      <c r="L1718" s="51">
        <v>2.7274E-2</v>
      </c>
      <c r="M1718" s="51">
        <v>1.4973E-2</v>
      </c>
      <c r="N1718" s="51">
        <v>3.5180000000000003E-2</v>
      </c>
      <c r="O1718" s="52">
        <v>120.28870000000001</v>
      </c>
      <c r="P1718" s="50">
        <v>1270</v>
      </c>
      <c r="Q1718" s="52">
        <v>2751.17</v>
      </c>
      <c r="R1718" s="50">
        <v>5247.7999999999993</v>
      </c>
      <c r="S1718" s="30">
        <v>97.548000000000002</v>
      </c>
      <c r="T1718" s="50">
        <v>6.8194999999999997</v>
      </c>
      <c r="U1718" s="50">
        <v>6.8292000000000002</v>
      </c>
      <c r="V1718" s="50" t="s">
        <v>379</v>
      </c>
      <c r="W1718" s="22" t="s">
        <v>379</v>
      </c>
      <c r="X1718" s="22" t="s">
        <v>379</v>
      </c>
    </row>
    <row r="1719" spans="1:24">
      <c r="A1719" s="175">
        <v>42906</v>
      </c>
      <c r="B1719" s="50">
        <v>156.429</v>
      </c>
      <c r="C1719" s="50">
        <v>220.49459999999999</v>
      </c>
      <c r="D1719" s="50"/>
      <c r="E1719" s="50">
        <v>10.86</v>
      </c>
      <c r="F1719" s="51">
        <v>1.0114E-2</v>
      </c>
      <c r="G1719" s="51">
        <v>1.3439E-2</v>
      </c>
      <c r="H1719" s="51">
        <v>1.4973E-2</v>
      </c>
      <c r="I1719" s="51">
        <v>1.7631999999999998E-2</v>
      </c>
      <c r="J1719" s="51">
        <v>2.1565000000000001E-2</v>
      </c>
      <c r="K1719" s="51">
        <v>1.9806000000000001E-2</v>
      </c>
      <c r="L1719" s="51">
        <v>2.7385E-2</v>
      </c>
      <c r="M1719" s="51">
        <v>1.4973E-2</v>
      </c>
      <c r="N1719" s="51">
        <v>3.5180000000000003E-2</v>
      </c>
      <c r="O1719" s="52">
        <v>120.21250000000001</v>
      </c>
      <c r="P1719" s="50">
        <v>1270</v>
      </c>
      <c r="Q1719" s="52">
        <v>2751.17</v>
      </c>
      <c r="R1719" s="50">
        <v>5247.7999999999993</v>
      </c>
      <c r="S1719" s="30">
        <v>97.164000000000001</v>
      </c>
      <c r="T1719" s="50">
        <v>6.8105000000000002</v>
      </c>
      <c r="U1719" s="50">
        <v>6.8125999999999998</v>
      </c>
      <c r="V1719" s="50" t="s">
        <v>379</v>
      </c>
      <c r="W1719" s="22" t="s">
        <v>379</v>
      </c>
      <c r="X1719" s="22" t="s">
        <v>379</v>
      </c>
    </row>
    <row r="1720" spans="1:24">
      <c r="A1720" s="175">
        <v>42905</v>
      </c>
      <c r="B1720" s="50">
        <v>156.1781</v>
      </c>
      <c r="C1720" s="50">
        <v>220.61519999999999</v>
      </c>
      <c r="D1720" s="50"/>
      <c r="E1720" s="50">
        <v>10.37</v>
      </c>
      <c r="F1720" s="51">
        <v>1.001E-2</v>
      </c>
      <c r="G1720" s="51">
        <v>1.3559999999999999E-2</v>
      </c>
      <c r="H1720" s="51">
        <v>1.5214999999999999E-2</v>
      </c>
      <c r="I1720" s="51">
        <v>1.788E-2</v>
      </c>
      <c r="J1720" s="51">
        <v>2.1878999999999999E-2</v>
      </c>
      <c r="K1720" s="51">
        <v>2.0119999999999999E-2</v>
      </c>
      <c r="L1720" s="51">
        <v>2.7848999999999999E-2</v>
      </c>
      <c r="M1720" s="51">
        <v>1.5214999999999999E-2</v>
      </c>
      <c r="N1720" s="51">
        <v>3.5150000000000001E-2</v>
      </c>
      <c r="O1720" s="52">
        <v>120.15779999999999</v>
      </c>
      <c r="P1720" s="50">
        <v>1270</v>
      </c>
      <c r="Q1720" s="52">
        <v>2751.17</v>
      </c>
      <c r="R1720" s="50">
        <v>5247.7999999999993</v>
      </c>
      <c r="S1720" s="30">
        <v>97.433000000000007</v>
      </c>
      <c r="T1720" s="50">
        <v>6.8078000000000003</v>
      </c>
      <c r="U1720" s="50">
        <v>6.8068999999999997</v>
      </c>
      <c r="V1720" s="50" t="s">
        <v>379</v>
      </c>
      <c r="W1720" s="22" t="s">
        <v>379</v>
      </c>
      <c r="X1720" s="22" t="s">
        <v>379</v>
      </c>
    </row>
    <row r="1721" spans="1:24">
      <c r="A1721" s="175">
        <v>42902</v>
      </c>
      <c r="B1721" s="50">
        <v>156.3417</v>
      </c>
      <c r="C1721" s="50">
        <v>220.6241</v>
      </c>
      <c r="D1721" s="50"/>
      <c r="E1721" s="50">
        <v>10.38</v>
      </c>
      <c r="F1721" s="51">
        <v>1.0011000000000001E-2</v>
      </c>
      <c r="G1721" s="51">
        <v>1.3150999999999999E-2</v>
      </c>
      <c r="H1721" s="51">
        <v>1.4732E-2</v>
      </c>
      <c r="I1721" s="51">
        <v>1.7433000000000001E-2</v>
      </c>
      <c r="J1721" s="51">
        <v>2.1513999999999998E-2</v>
      </c>
      <c r="K1721" s="51">
        <v>1.9685000000000001E-2</v>
      </c>
      <c r="L1721" s="51">
        <v>2.7751999999999999E-2</v>
      </c>
      <c r="M1721" s="51">
        <v>1.4732E-2</v>
      </c>
      <c r="N1721" s="51">
        <v>3.567E-2</v>
      </c>
      <c r="O1721" s="52">
        <v>120.11960000000001</v>
      </c>
      <c r="P1721" s="50">
        <v>1270</v>
      </c>
      <c r="Q1721" s="52">
        <v>2751.17</v>
      </c>
      <c r="R1721" s="50">
        <v>5247.7999999999993</v>
      </c>
      <c r="S1721" s="30">
        <v>96.938999999999993</v>
      </c>
      <c r="T1721" s="50">
        <v>6.7916999999999996</v>
      </c>
      <c r="U1721" s="50">
        <v>6.7859999999999996</v>
      </c>
      <c r="V1721" s="50" t="s">
        <v>379</v>
      </c>
      <c r="W1721" s="22" t="s">
        <v>379</v>
      </c>
      <c r="X1721" s="22" t="s">
        <v>379</v>
      </c>
    </row>
    <row r="1722" spans="1:24">
      <c r="A1722" s="175">
        <v>42901</v>
      </c>
      <c r="B1722" s="50">
        <v>156.21080000000001</v>
      </c>
      <c r="C1722" s="50">
        <v>220.6866</v>
      </c>
      <c r="D1722" s="50"/>
      <c r="E1722" s="50">
        <v>10.9</v>
      </c>
      <c r="F1722" s="51">
        <v>1.0011000000000001E-2</v>
      </c>
      <c r="G1722" s="51">
        <v>1.3514E-2</v>
      </c>
      <c r="H1722" s="51">
        <v>1.4945999999999999E-2</v>
      </c>
      <c r="I1722" s="51">
        <v>1.7631999999999998E-2</v>
      </c>
      <c r="J1722" s="51">
        <v>2.1637E-2</v>
      </c>
      <c r="K1722" s="51">
        <v>1.9854E-2</v>
      </c>
      <c r="L1722" s="51">
        <v>2.7872000000000001E-2</v>
      </c>
      <c r="M1722" s="51">
        <v>1.4945999999999999E-2</v>
      </c>
      <c r="N1722" s="51">
        <v>3.5589999999999997E-2</v>
      </c>
      <c r="O1722" s="52">
        <v>120.0911</v>
      </c>
      <c r="P1722" s="50">
        <v>1270</v>
      </c>
      <c r="Q1722" s="52">
        <v>2751.17</v>
      </c>
      <c r="R1722" s="50">
        <v>5247.7999999999993</v>
      </c>
      <c r="S1722" s="30">
        <v>96.974999999999994</v>
      </c>
      <c r="T1722" s="50">
        <v>6.7991000000000001</v>
      </c>
      <c r="U1722" s="50">
        <v>6.7882999999999996</v>
      </c>
      <c r="V1722" s="50" t="s">
        <v>379</v>
      </c>
      <c r="W1722" s="22" t="s">
        <v>379</v>
      </c>
      <c r="X1722" s="22" t="s">
        <v>379</v>
      </c>
    </row>
    <row r="1723" spans="1:24">
      <c r="A1723" s="175">
        <v>42900</v>
      </c>
      <c r="B1723" s="50">
        <v>156.34800000000001</v>
      </c>
      <c r="C1723" s="50">
        <v>220.56880000000001</v>
      </c>
      <c r="D1723" s="50"/>
      <c r="E1723" s="50">
        <v>10.64</v>
      </c>
      <c r="F1723" s="51">
        <v>1.0012E-2</v>
      </c>
      <c r="G1723" s="51">
        <v>1.3310000000000001E-2</v>
      </c>
      <c r="H1723" s="51">
        <v>1.4652999999999999E-2</v>
      </c>
      <c r="I1723" s="51">
        <v>1.7153000000000002E-2</v>
      </c>
      <c r="J1723" s="51">
        <v>2.1256000000000001E-2</v>
      </c>
      <c r="K1723" s="51">
        <v>1.9421000000000001E-2</v>
      </c>
      <c r="L1723" s="51">
        <v>2.7692000000000001E-2</v>
      </c>
      <c r="M1723" s="51">
        <v>1.4652999999999999E-2</v>
      </c>
      <c r="N1723" s="51">
        <v>3.5700000000000003E-2</v>
      </c>
      <c r="O1723" s="52">
        <v>120.0806</v>
      </c>
      <c r="P1723" s="50">
        <v>1270</v>
      </c>
      <c r="Q1723" s="52">
        <v>2751.17</v>
      </c>
      <c r="R1723" s="50">
        <v>5247.7999999999993</v>
      </c>
      <c r="S1723" s="30">
        <v>97.138000000000005</v>
      </c>
      <c r="T1723" s="50">
        <v>6.7981999999999996</v>
      </c>
      <c r="U1723" s="50">
        <v>6.7956000000000003</v>
      </c>
      <c r="V1723" s="50" t="s">
        <v>379</v>
      </c>
      <c r="W1723" s="22" t="s">
        <v>379</v>
      </c>
      <c r="X1723" s="22" t="s">
        <v>379</v>
      </c>
    </row>
    <row r="1724" spans="1:24">
      <c r="A1724" s="175">
        <v>42899</v>
      </c>
      <c r="B1724" s="50">
        <v>155.92429999999999</v>
      </c>
      <c r="C1724" s="50">
        <v>220.4761</v>
      </c>
      <c r="D1724" s="50"/>
      <c r="E1724" s="50">
        <v>10.42</v>
      </c>
      <c r="F1724" s="51">
        <v>9.9609999999999994E-3</v>
      </c>
      <c r="G1724" s="51">
        <v>1.3632999999999999E-2</v>
      </c>
      <c r="H1724" s="51">
        <v>1.508E-2</v>
      </c>
      <c r="I1724" s="51">
        <v>1.7812999999999999E-2</v>
      </c>
      <c r="J1724" s="51">
        <v>2.2109E-2</v>
      </c>
      <c r="K1724" s="51">
        <v>2.0192999999999999E-2</v>
      </c>
      <c r="L1724" s="51">
        <v>2.8648E-2</v>
      </c>
      <c r="M1724" s="51">
        <v>1.508E-2</v>
      </c>
      <c r="N1724" s="51">
        <v>3.5819999999999998E-2</v>
      </c>
      <c r="O1724" s="52">
        <v>119.9884</v>
      </c>
      <c r="P1724" s="50">
        <v>1270</v>
      </c>
      <c r="Q1724" s="52">
        <v>2751.17</v>
      </c>
      <c r="R1724" s="50">
        <v>5247.7999999999993</v>
      </c>
      <c r="S1724" s="30">
        <v>97.274000000000001</v>
      </c>
      <c r="T1724" s="50">
        <v>6.798</v>
      </c>
      <c r="U1724" s="50">
        <v>6.7869000000000002</v>
      </c>
      <c r="V1724" s="50" t="s">
        <v>379</v>
      </c>
      <c r="W1724" s="22" t="s">
        <v>379</v>
      </c>
      <c r="X1724" s="22" t="s">
        <v>379</v>
      </c>
    </row>
    <row r="1725" spans="1:24">
      <c r="A1725" s="175">
        <v>42898</v>
      </c>
      <c r="B1725" s="50">
        <v>155.90790000000001</v>
      </c>
      <c r="C1725" s="50">
        <v>220.45189999999999</v>
      </c>
      <c r="D1725" s="50"/>
      <c r="E1725" s="50">
        <v>11.46</v>
      </c>
      <c r="F1725" s="51">
        <v>9.9590000000000008E-3</v>
      </c>
      <c r="G1725" s="51">
        <v>1.3551000000000001E-2</v>
      </c>
      <c r="H1725" s="51">
        <v>1.4862E-2</v>
      </c>
      <c r="I1725" s="51">
        <v>1.7780000000000001E-2</v>
      </c>
      <c r="J1725" s="51">
        <v>2.2145000000000001E-2</v>
      </c>
      <c r="K1725" s="51">
        <v>2.0216999999999999E-2</v>
      </c>
      <c r="L1725" s="51">
        <v>2.8694000000000001E-2</v>
      </c>
      <c r="M1725" s="51">
        <v>1.4862E-2</v>
      </c>
      <c r="N1725" s="51">
        <v>3.5779999999999999E-2</v>
      </c>
      <c r="O1725" s="52">
        <v>119.9752</v>
      </c>
      <c r="P1725" s="50">
        <v>1270</v>
      </c>
      <c r="Q1725" s="52">
        <v>2751.17</v>
      </c>
      <c r="R1725" s="50">
        <v>5247.7999999999993</v>
      </c>
      <c r="S1725" s="30">
        <v>96.918000000000006</v>
      </c>
      <c r="T1725" s="50">
        <v>6.8003</v>
      </c>
      <c r="U1725" s="50">
        <v>6.7826000000000004</v>
      </c>
      <c r="V1725" s="50" t="s">
        <v>379</v>
      </c>
      <c r="W1725" s="22" t="s">
        <v>379</v>
      </c>
      <c r="X1725" s="22" t="s">
        <v>379</v>
      </c>
    </row>
    <row r="1726" spans="1:24">
      <c r="A1726" s="175">
        <v>42895</v>
      </c>
      <c r="B1726" s="50">
        <v>155.9547</v>
      </c>
      <c r="C1726" s="50">
        <v>220.37780000000001</v>
      </c>
      <c r="D1726" s="50"/>
      <c r="E1726" s="50">
        <v>10.7</v>
      </c>
      <c r="F1726" s="51">
        <v>9.9600000000000001E-3</v>
      </c>
      <c r="G1726" s="51">
        <v>1.3346999999999999E-2</v>
      </c>
      <c r="H1726" s="51">
        <v>1.478E-2</v>
      </c>
      <c r="I1726" s="51">
        <v>1.7663999999999999E-2</v>
      </c>
      <c r="J1726" s="51">
        <v>2.2005E-2</v>
      </c>
      <c r="K1726" s="51">
        <v>2.0095999999999999E-2</v>
      </c>
      <c r="L1726" s="51">
        <v>2.8556000000000002E-2</v>
      </c>
      <c r="M1726" s="51">
        <v>1.478E-2</v>
      </c>
      <c r="N1726" s="51">
        <v>3.6069999999999998E-2</v>
      </c>
      <c r="O1726" s="52">
        <v>119.9063</v>
      </c>
      <c r="P1726" s="50">
        <v>1270</v>
      </c>
      <c r="Q1726" s="52">
        <v>2751.17</v>
      </c>
      <c r="R1726" s="50">
        <v>5247.7999999999993</v>
      </c>
      <c r="S1726" s="30">
        <v>96.748000000000005</v>
      </c>
      <c r="T1726" s="50">
        <v>6.7957999999999998</v>
      </c>
      <c r="U1726" s="50">
        <v>6.7742000000000004</v>
      </c>
      <c r="V1726" s="50" t="s">
        <v>379</v>
      </c>
      <c r="W1726" s="22" t="s">
        <v>379</v>
      </c>
      <c r="X1726" s="22" t="s">
        <v>379</v>
      </c>
    </row>
    <row r="1727" spans="1:24">
      <c r="A1727" s="175">
        <v>42894</v>
      </c>
      <c r="B1727" s="50">
        <v>155.97929999999999</v>
      </c>
      <c r="C1727" s="50">
        <v>220.2576</v>
      </c>
      <c r="D1727" s="50"/>
      <c r="E1727" s="50">
        <v>10.16</v>
      </c>
      <c r="F1727" s="51">
        <v>9.9100000000000004E-3</v>
      </c>
      <c r="G1727" s="51">
        <v>1.3143E-2</v>
      </c>
      <c r="H1727" s="51">
        <v>1.4534999999999999E-2</v>
      </c>
      <c r="I1727" s="51">
        <v>1.7482999999999999E-2</v>
      </c>
      <c r="J1727" s="51">
        <v>2.1885000000000002E-2</v>
      </c>
      <c r="K1727" s="51">
        <v>1.9951E-2</v>
      </c>
      <c r="L1727" s="51">
        <v>2.8510000000000001E-2</v>
      </c>
      <c r="M1727" s="51">
        <v>1.4534999999999999E-2</v>
      </c>
      <c r="N1727" s="51">
        <v>3.628E-2</v>
      </c>
      <c r="O1727" s="52">
        <v>119.8954</v>
      </c>
      <c r="P1727" s="50">
        <v>1270</v>
      </c>
      <c r="Q1727" s="52">
        <v>2751.17</v>
      </c>
      <c r="R1727" s="50">
        <v>5247.7999999999993</v>
      </c>
      <c r="S1727" s="30">
        <v>96.635999999999996</v>
      </c>
      <c r="T1727" s="50">
        <v>6.7952000000000004</v>
      </c>
      <c r="U1727" s="50">
        <v>6.7560000000000002</v>
      </c>
      <c r="V1727" s="50" t="s">
        <v>379</v>
      </c>
      <c r="W1727" s="22" t="s">
        <v>379</v>
      </c>
      <c r="X1727" s="22" t="s">
        <v>379</v>
      </c>
    </row>
    <row r="1728" spans="1:24">
      <c r="A1728" s="175">
        <v>42893</v>
      </c>
      <c r="B1728" s="50">
        <v>156.0274</v>
      </c>
      <c r="C1728" s="50">
        <v>220.2533</v>
      </c>
      <c r="D1728" s="50"/>
      <c r="E1728" s="50">
        <v>10.39</v>
      </c>
      <c r="F1728" s="51">
        <v>9.8589999999999997E-3</v>
      </c>
      <c r="G1728" s="51">
        <v>1.3061E-2</v>
      </c>
      <c r="H1728" s="51">
        <v>1.448E-2</v>
      </c>
      <c r="I1728" s="51">
        <v>1.7385000000000001E-2</v>
      </c>
      <c r="J1728" s="51">
        <v>2.1728999999999998E-2</v>
      </c>
      <c r="K1728" s="51">
        <v>1.9831000000000001E-2</v>
      </c>
      <c r="L1728" s="51">
        <v>2.8365999999999999E-2</v>
      </c>
      <c r="M1728" s="51">
        <v>1.448E-2</v>
      </c>
      <c r="N1728" s="51">
        <v>3.6420000000000001E-2</v>
      </c>
      <c r="O1728" s="52">
        <v>119.8909</v>
      </c>
      <c r="P1728" s="50">
        <v>1270</v>
      </c>
      <c r="Q1728" s="52">
        <v>2751.17</v>
      </c>
      <c r="R1728" s="50">
        <v>5247.7999999999993</v>
      </c>
      <c r="S1728" s="30">
        <v>96.799000000000007</v>
      </c>
      <c r="T1728" s="50">
        <v>6.8040000000000003</v>
      </c>
      <c r="U1728" s="50">
        <v>6.7816999999999998</v>
      </c>
      <c r="V1728" s="50" t="s">
        <v>379</v>
      </c>
      <c r="W1728" s="22" t="s">
        <v>379</v>
      </c>
      <c r="X1728" s="22" t="s">
        <v>379</v>
      </c>
    </row>
    <row r="1729" spans="1:24">
      <c r="A1729" s="175">
        <v>42892</v>
      </c>
      <c r="B1729" s="50">
        <v>156.1782</v>
      </c>
      <c r="C1729" s="50">
        <v>220.20529999999999</v>
      </c>
      <c r="D1729" s="50"/>
      <c r="E1729" s="50">
        <v>10.45</v>
      </c>
      <c r="F1729" s="51">
        <v>9.7059999999999994E-3</v>
      </c>
      <c r="G1729" s="51">
        <v>1.294E-2</v>
      </c>
      <c r="H1729" s="51">
        <v>1.4208999999999999E-2</v>
      </c>
      <c r="I1729" s="51">
        <v>1.7138E-2</v>
      </c>
      <c r="J1729" s="51">
        <v>2.1451000000000001E-2</v>
      </c>
      <c r="K1729" s="51">
        <v>1.9567000000000001E-2</v>
      </c>
      <c r="L1729" s="51">
        <v>2.8115000000000001E-2</v>
      </c>
      <c r="M1729" s="51">
        <v>1.4208999999999999E-2</v>
      </c>
      <c r="N1729" s="51">
        <v>3.5799999999999998E-2</v>
      </c>
      <c r="O1729" s="52">
        <v>119.8563</v>
      </c>
      <c r="P1729" s="50">
        <v>1270</v>
      </c>
      <c r="Q1729" s="52">
        <v>2751.17</v>
      </c>
      <c r="R1729" s="50">
        <v>5247.7999999999993</v>
      </c>
      <c r="S1729" s="30">
        <v>96.715000000000003</v>
      </c>
      <c r="T1729" s="50">
        <v>6.81</v>
      </c>
      <c r="U1729" s="50">
        <v>6.7766000000000002</v>
      </c>
      <c r="V1729" s="50" t="s">
        <v>379</v>
      </c>
      <c r="W1729" s="22" t="s">
        <v>379</v>
      </c>
      <c r="X1729" s="22" t="s">
        <v>379</v>
      </c>
    </row>
    <row r="1730" spans="1:24">
      <c r="A1730" s="175">
        <v>42891</v>
      </c>
      <c r="B1730" s="50">
        <v>155.9915</v>
      </c>
      <c r="C1730" s="50">
        <v>220.08860000000001</v>
      </c>
      <c r="D1730" s="50"/>
      <c r="E1730" s="50">
        <v>10.07</v>
      </c>
      <c r="F1730" s="51">
        <v>9.7050000000000001E-3</v>
      </c>
      <c r="G1730" s="51">
        <v>1.302E-2</v>
      </c>
      <c r="H1730" s="51">
        <v>1.4427000000000001E-2</v>
      </c>
      <c r="I1730" s="51">
        <v>1.7417999999999999E-2</v>
      </c>
      <c r="J1730" s="51">
        <v>2.1817E-2</v>
      </c>
      <c r="K1730" s="51">
        <v>1.9952000000000001E-2</v>
      </c>
      <c r="L1730" s="51">
        <v>2.8365999999999999E-2</v>
      </c>
      <c r="M1730" s="51">
        <v>1.4427000000000001E-2</v>
      </c>
      <c r="N1730" s="51">
        <v>3.5909999999999997E-2</v>
      </c>
      <c r="O1730" s="52">
        <v>119.8995</v>
      </c>
      <c r="P1730" s="50">
        <v>1270</v>
      </c>
      <c r="Q1730" s="52">
        <v>2751.17</v>
      </c>
      <c r="R1730" s="50">
        <v>5247.7999999999993</v>
      </c>
      <c r="S1730" s="30">
        <v>97.197999999999993</v>
      </c>
      <c r="T1730" s="50">
        <v>6.8083</v>
      </c>
      <c r="U1730" s="50">
        <v>6.75</v>
      </c>
      <c r="V1730" s="50" t="s">
        <v>379</v>
      </c>
      <c r="W1730" s="22" t="s">
        <v>379</v>
      </c>
      <c r="X1730" s="22" t="s">
        <v>379</v>
      </c>
    </row>
    <row r="1731" spans="1:24">
      <c r="A1731" s="175">
        <v>42888</v>
      </c>
      <c r="B1731" s="50">
        <v>156.06559999999999</v>
      </c>
      <c r="C1731" s="50">
        <v>219.78479999999999</v>
      </c>
      <c r="D1731" s="50"/>
      <c r="E1731" s="50">
        <v>9.75</v>
      </c>
      <c r="F1731" s="51">
        <v>9.7050000000000001E-3</v>
      </c>
      <c r="G1731" s="51">
        <v>1.2879E-2</v>
      </c>
      <c r="H1731" s="51">
        <v>1.4237E-2</v>
      </c>
      <c r="I1731" s="51">
        <v>1.7187999999999998E-2</v>
      </c>
      <c r="J1731" s="51">
        <v>2.1590999999999999E-2</v>
      </c>
      <c r="K1731" s="51">
        <v>1.9710999999999999E-2</v>
      </c>
      <c r="L1731" s="51">
        <v>2.81E-2</v>
      </c>
      <c r="M1731" s="51">
        <v>1.4237E-2</v>
      </c>
      <c r="N1731" s="51">
        <v>3.5999999999999997E-2</v>
      </c>
      <c r="O1731" s="52">
        <v>119.98180000000001</v>
      </c>
      <c r="P1731" s="50">
        <v>1270</v>
      </c>
      <c r="Q1731" s="52">
        <v>2751.17</v>
      </c>
      <c r="R1731" s="50">
        <v>5247.7999999999993</v>
      </c>
      <c r="S1731" s="30">
        <v>96.921999999999997</v>
      </c>
      <c r="T1731" s="50">
        <v>6.8179999999999996</v>
      </c>
      <c r="U1731" s="50">
        <v>6.7462</v>
      </c>
      <c r="V1731" s="50" t="s">
        <v>379</v>
      </c>
      <c r="W1731" s="22" t="s">
        <v>379</v>
      </c>
      <c r="X1731" s="22" t="s">
        <v>379</v>
      </c>
    </row>
    <row r="1732" spans="1:24">
      <c r="A1732" s="175">
        <v>42887</v>
      </c>
      <c r="B1732" s="50">
        <v>155.72819999999999</v>
      </c>
      <c r="C1732" s="50">
        <v>219.65379999999999</v>
      </c>
      <c r="D1732" s="50"/>
      <c r="E1732" s="50">
        <v>9.89</v>
      </c>
      <c r="F1732" s="51">
        <v>9.7059999999999994E-3</v>
      </c>
      <c r="G1732" s="51">
        <v>1.2898E-2</v>
      </c>
      <c r="H1732" s="51">
        <v>1.4375000000000001E-2</v>
      </c>
      <c r="I1732" s="51">
        <v>1.7614999999999999E-2</v>
      </c>
      <c r="J1732" s="51">
        <v>2.2114000000000002E-2</v>
      </c>
      <c r="K1732" s="51">
        <v>2.0192000000000002E-2</v>
      </c>
      <c r="L1732" s="51">
        <v>2.8625999999999999E-2</v>
      </c>
      <c r="M1732" s="51">
        <v>1.4375000000000001E-2</v>
      </c>
      <c r="N1732" s="51">
        <v>3.5860000000000003E-2</v>
      </c>
      <c r="O1732" s="52">
        <v>120.01779999999999</v>
      </c>
      <c r="P1732" s="50">
        <v>1270</v>
      </c>
      <c r="Q1732" s="52">
        <v>2751.59</v>
      </c>
      <c r="R1732" s="50">
        <v>5280</v>
      </c>
      <c r="S1732" s="30">
        <v>97.28</v>
      </c>
      <c r="T1732" s="50">
        <v>6.8555000000000001</v>
      </c>
      <c r="U1732" s="50">
        <v>6.8246000000000002</v>
      </c>
      <c r="V1732" s="50" t="s">
        <v>379</v>
      </c>
      <c r="W1732" s="22" t="s">
        <v>379</v>
      </c>
      <c r="X1732" s="22" t="s">
        <v>379</v>
      </c>
    </row>
    <row r="1733" spans="1:24">
      <c r="A1733" s="175">
        <v>42886</v>
      </c>
      <c r="B1733" s="50">
        <v>155.7697</v>
      </c>
      <c r="C1733" s="50">
        <v>219.5797</v>
      </c>
      <c r="D1733" s="50"/>
      <c r="E1733" s="50">
        <v>10.41</v>
      </c>
      <c r="F1733" s="51">
        <v>9.7059999999999994E-3</v>
      </c>
      <c r="G1733" s="51">
        <v>1.2818E-2</v>
      </c>
      <c r="H1733" s="51">
        <v>1.4322E-2</v>
      </c>
      <c r="I1733" s="51">
        <v>1.7516E-2</v>
      </c>
      <c r="J1733" s="51">
        <v>2.2027999999999999E-2</v>
      </c>
      <c r="K1733" s="51">
        <v>2.0167999999999998E-2</v>
      </c>
      <c r="L1733" s="51">
        <v>2.8634E-2</v>
      </c>
      <c r="M1733" s="51">
        <v>1.4322E-2</v>
      </c>
      <c r="N1733" s="51">
        <v>3.6069999999999998E-2</v>
      </c>
      <c r="O1733" s="52">
        <v>120.00579999999999</v>
      </c>
      <c r="P1733" s="50">
        <v>1270</v>
      </c>
      <c r="Q1733" s="52">
        <v>2751.59</v>
      </c>
      <c r="R1733" s="50">
        <v>5280</v>
      </c>
      <c r="S1733" s="30">
        <v>97.441999999999993</v>
      </c>
      <c r="T1733" s="50">
        <v>6.8555000000000001</v>
      </c>
      <c r="U1733" s="50">
        <v>6.8208000000000002</v>
      </c>
      <c r="V1733" s="50" t="s">
        <v>379</v>
      </c>
      <c r="W1733" s="22" t="s">
        <v>379</v>
      </c>
      <c r="X1733" s="22" t="s">
        <v>379</v>
      </c>
    </row>
    <row r="1734" spans="1:24">
      <c r="A1734" s="175">
        <v>42885</v>
      </c>
      <c r="B1734" s="50">
        <v>155.6491</v>
      </c>
      <c r="C1734" s="50">
        <v>219.5746</v>
      </c>
      <c r="D1734" s="50"/>
      <c r="E1734" s="50">
        <v>10.38</v>
      </c>
      <c r="F1734" s="51">
        <v>9.2969999999999997E-3</v>
      </c>
      <c r="G1734" s="51">
        <v>1.2836999999999999E-2</v>
      </c>
      <c r="H1734" s="51">
        <v>1.4322E-2</v>
      </c>
      <c r="I1734" s="51">
        <v>1.7548999999999999E-2</v>
      </c>
      <c r="J1734" s="51">
        <v>2.2098E-2</v>
      </c>
      <c r="K1734" s="51">
        <v>2.0240999999999999E-2</v>
      </c>
      <c r="L1734" s="51">
        <v>2.8771999999999999E-2</v>
      </c>
      <c r="M1734" s="51">
        <v>1.4322E-2</v>
      </c>
      <c r="N1734" s="51">
        <v>3.653E-2</v>
      </c>
      <c r="O1734" s="52">
        <v>119.9661</v>
      </c>
      <c r="P1734" s="50">
        <v>1270</v>
      </c>
      <c r="Q1734" s="52">
        <v>2751.59</v>
      </c>
      <c r="R1734" s="50">
        <v>5280</v>
      </c>
      <c r="S1734" s="30">
        <v>97.441999999999993</v>
      </c>
      <c r="T1734" s="50">
        <v>6.8555000000000001</v>
      </c>
      <c r="U1734" s="50">
        <v>6.8232999999999997</v>
      </c>
      <c r="V1734" s="50" t="s">
        <v>379</v>
      </c>
      <c r="W1734" s="22" t="s">
        <v>379</v>
      </c>
      <c r="X1734" s="22" t="s">
        <v>379</v>
      </c>
    </row>
    <row r="1735" spans="1:24">
      <c r="A1735" s="175">
        <v>42884</v>
      </c>
      <c r="B1735" s="50">
        <v>155.4186</v>
      </c>
      <c r="C1735" s="50">
        <v>219.4812</v>
      </c>
      <c r="D1735" s="50"/>
      <c r="E1735" s="50">
        <v>9.81</v>
      </c>
      <c r="F1735" s="51">
        <v>9.2460000000000007E-3</v>
      </c>
      <c r="G1735" s="51">
        <v>1.2937000000000001E-2</v>
      </c>
      <c r="H1735" s="51">
        <v>1.4539E-2</v>
      </c>
      <c r="I1735" s="51">
        <v>1.7894E-2</v>
      </c>
      <c r="J1735" s="51">
        <v>2.2464999999999999E-2</v>
      </c>
      <c r="K1735" s="51">
        <v>2.0601999999999999E-2</v>
      </c>
      <c r="L1735" s="51">
        <v>2.912E-2</v>
      </c>
      <c r="M1735" s="51">
        <v>1.4539E-2</v>
      </c>
      <c r="N1735" s="51">
        <v>3.653E-2</v>
      </c>
      <c r="O1735" s="52">
        <v>119.9838</v>
      </c>
      <c r="P1735" s="50">
        <v>1270</v>
      </c>
      <c r="Q1735" s="52">
        <v>2751.59</v>
      </c>
      <c r="R1735" s="50">
        <v>5280</v>
      </c>
      <c r="S1735" s="30">
        <v>97.248000000000005</v>
      </c>
      <c r="T1735" s="50">
        <v>6.8685</v>
      </c>
      <c r="U1735" s="50">
        <v>6.8490000000000002</v>
      </c>
      <c r="V1735" s="50" t="s">
        <v>379</v>
      </c>
      <c r="W1735" s="22" t="s">
        <v>379</v>
      </c>
      <c r="X1735" s="22" t="s">
        <v>379</v>
      </c>
    </row>
    <row r="1736" spans="1:24">
      <c r="A1736" s="175">
        <v>42881</v>
      </c>
      <c r="B1736" s="50">
        <v>155.4186</v>
      </c>
      <c r="C1736" s="50">
        <v>219.4812</v>
      </c>
      <c r="D1736" s="50"/>
      <c r="E1736" s="50">
        <v>9.81</v>
      </c>
      <c r="F1736" s="51">
        <v>9.2460000000000007E-3</v>
      </c>
      <c r="G1736" s="51">
        <v>1.2937000000000001E-2</v>
      </c>
      <c r="H1736" s="51">
        <v>1.4539E-2</v>
      </c>
      <c r="I1736" s="51">
        <v>1.7894E-2</v>
      </c>
      <c r="J1736" s="51">
        <v>2.2464999999999999E-2</v>
      </c>
      <c r="K1736" s="51">
        <v>2.0601999999999999E-2</v>
      </c>
      <c r="L1736" s="51">
        <v>2.912E-2</v>
      </c>
      <c r="M1736" s="51">
        <v>1.4539E-2</v>
      </c>
      <c r="N1736" s="51">
        <v>3.653E-2</v>
      </c>
      <c r="O1736" s="52">
        <v>119.9928</v>
      </c>
      <c r="P1736" s="50">
        <v>1270</v>
      </c>
      <c r="Q1736" s="52">
        <v>2751.59</v>
      </c>
      <c r="R1736" s="50">
        <v>5280</v>
      </c>
      <c r="S1736" s="30">
        <v>97.238</v>
      </c>
      <c r="T1736" s="50">
        <v>6.8901000000000003</v>
      </c>
      <c r="U1736" s="50">
        <v>6.8743999999999996</v>
      </c>
      <c r="V1736" s="50" t="s">
        <v>379</v>
      </c>
      <c r="W1736" s="22" t="s">
        <v>379</v>
      </c>
      <c r="X1736" s="22" t="s">
        <v>379</v>
      </c>
    </row>
    <row r="1737" spans="1:24">
      <c r="A1737" s="175">
        <v>42880</v>
      </c>
      <c r="B1737" s="50">
        <v>155.40049999999999</v>
      </c>
      <c r="C1737" s="50">
        <v>219.46469999999999</v>
      </c>
      <c r="D1737" s="50"/>
      <c r="E1737" s="50">
        <v>9.99</v>
      </c>
      <c r="F1737" s="51">
        <v>9.1970000000000003E-3</v>
      </c>
      <c r="G1737" s="51">
        <v>1.2937000000000001E-2</v>
      </c>
      <c r="H1737" s="51">
        <v>1.4567999999999999E-2</v>
      </c>
      <c r="I1737" s="51">
        <v>1.7943000000000001E-2</v>
      </c>
      <c r="J1737" s="51">
        <v>2.2554000000000001E-2</v>
      </c>
      <c r="K1737" s="51">
        <v>2.0631E-2</v>
      </c>
      <c r="L1737" s="51">
        <v>2.9205999999999999E-2</v>
      </c>
      <c r="M1737" s="51">
        <v>1.4567999999999999E-2</v>
      </c>
      <c r="N1737" s="51">
        <v>3.6589999999999998E-2</v>
      </c>
      <c r="O1737" s="52">
        <v>120.0077</v>
      </c>
      <c r="P1737" s="50">
        <v>1270</v>
      </c>
      <c r="Q1737" s="52">
        <v>2751.59</v>
      </c>
      <c r="R1737" s="50">
        <v>5280</v>
      </c>
      <c r="S1737" s="30">
        <v>97.350999999999999</v>
      </c>
      <c r="T1737" s="50">
        <v>6.8852000000000002</v>
      </c>
      <c r="U1737" s="50">
        <v>6.8808999999999996</v>
      </c>
      <c r="V1737" s="50" t="s">
        <v>379</v>
      </c>
      <c r="W1737" s="22" t="s">
        <v>379</v>
      </c>
      <c r="X1737" s="22" t="s">
        <v>379</v>
      </c>
    </row>
    <row r="1738" spans="1:24">
      <c r="A1738" s="175">
        <v>42879</v>
      </c>
      <c r="B1738" s="50">
        <v>155.32259999999999</v>
      </c>
      <c r="C1738" s="50">
        <v>219.41739999999999</v>
      </c>
      <c r="D1738" s="50"/>
      <c r="E1738" s="50">
        <v>10.02</v>
      </c>
      <c r="F1738" s="51">
        <v>9.1970000000000003E-3</v>
      </c>
      <c r="G1738" s="51">
        <v>1.2818E-2</v>
      </c>
      <c r="H1738" s="51">
        <v>1.4461E-2</v>
      </c>
      <c r="I1738" s="51">
        <v>1.7852E-2</v>
      </c>
      <c r="J1738" s="51">
        <v>2.2502000000000001E-2</v>
      </c>
      <c r="K1738" s="51">
        <v>2.0508999999999999E-2</v>
      </c>
      <c r="L1738" s="51">
        <v>2.9245E-2</v>
      </c>
      <c r="M1738" s="51">
        <v>1.4461E-2</v>
      </c>
      <c r="N1738" s="51">
        <v>3.6920000000000001E-2</v>
      </c>
      <c r="O1738" s="52">
        <v>119.9806</v>
      </c>
      <c r="P1738" s="50">
        <v>1270</v>
      </c>
      <c r="Q1738" s="52">
        <v>2751.59</v>
      </c>
      <c r="R1738" s="50">
        <v>5280</v>
      </c>
      <c r="S1738" s="30">
        <v>96.983999999999995</v>
      </c>
      <c r="T1738" s="50">
        <v>6.8864000000000001</v>
      </c>
      <c r="U1738" s="50">
        <v>6.8781999999999996</v>
      </c>
      <c r="V1738" s="50" t="s">
        <v>379</v>
      </c>
      <c r="W1738" s="22" t="s">
        <v>379</v>
      </c>
      <c r="X1738" s="22" t="s">
        <v>379</v>
      </c>
    </row>
    <row r="1739" spans="1:24">
      <c r="A1739" s="175">
        <v>42878</v>
      </c>
      <c r="B1739" s="50">
        <v>155.22239999999999</v>
      </c>
      <c r="C1739" s="50">
        <v>219.6234</v>
      </c>
      <c r="D1739" s="50"/>
      <c r="E1739" s="50">
        <v>10.72</v>
      </c>
      <c r="F1739" s="51">
        <v>9.044E-3</v>
      </c>
      <c r="G1739" s="51">
        <v>1.3032E-2</v>
      </c>
      <c r="H1739" s="51">
        <v>1.4838E-2</v>
      </c>
      <c r="I1739" s="51">
        <v>1.8266999999999999E-2</v>
      </c>
      <c r="J1739" s="51">
        <v>2.2799E-2</v>
      </c>
      <c r="K1739" s="51">
        <v>2.0899000000000001E-2</v>
      </c>
      <c r="L1739" s="51">
        <v>2.9432E-2</v>
      </c>
      <c r="M1739" s="51">
        <v>1.4838E-2</v>
      </c>
      <c r="N1739" s="51">
        <v>3.7130000000000003E-2</v>
      </c>
      <c r="O1739" s="52">
        <v>119.8824</v>
      </c>
      <c r="P1739" s="50">
        <v>1270</v>
      </c>
      <c r="Q1739" s="52">
        <v>2751.59</v>
      </c>
      <c r="R1739" s="50">
        <v>5280</v>
      </c>
      <c r="S1739" s="30">
        <v>97.141999999999996</v>
      </c>
      <c r="T1739" s="50">
        <v>6.8849999999999998</v>
      </c>
      <c r="U1739" s="50">
        <v>6.8742999999999999</v>
      </c>
      <c r="V1739" s="50" t="s">
        <v>379</v>
      </c>
      <c r="W1739" s="22" t="s">
        <v>379</v>
      </c>
      <c r="X1739" s="22" t="s">
        <v>379</v>
      </c>
    </row>
    <row r="1740" spans="1:24">
      <c r="A1740" s="175">
        <v>42877</v>
      </c>
      <c r="B1740" s="50">
        <v>155.3749</v>
      </c>
      <c r="C1740" s="50">
        <v>219.61269999999999</v>
      </c>
      <c r="D1740" s="50"/>
      <c r="E1740" s="50">
        <v>10.93</v>
      </c>
      <c r="F1740" s="51">
        <v>8.9409999999999993E-3</v>
      </c>
      <c r="G1740" s="51">
        <v>1.2826000000000001E-2</v>
      </c>
      <c r="H1740" s="51">
        <v>1.4569E-2</v>
      </c>
      <c r="I1740" s="51">
        <v>1.7985000000000001E-2</v>
      </c>
      <c r="J1740" s="51">
        <v>2.2537000000000001E-2</v>
      </c>
      <c r="K1740" s="51">
        <v>2.0631E-2</v>
      </c>
      <c r="L1740" s="51">
        <v>2.9135999999999999E-2</v>
      </c>
      <c r="M1740" s="51">
        <v>1.4569E-2</v>
      </c>
      <c r="N1740" s="51">
        <v>3.7409999999999999E-2</v>
      </c>
      <c r="O1740" s="52">
        <v>119.8516</v>
      </c>
      <c r="P1740" s="50">
        <v>1270</v>
      </c>
      <c r="Q1740" s="52">
        <v>2751.59</v>
      </c>
      <c r="R1740" s="50">
        <v>5280</v>
      </c>
      <c r="S1740" s="30">
        <v>97.879000000000005</v>
      </c>
      <c r="T1740" s="50">
        <v>6.8891999999999998</v>
      </c>
      <c r="U1740" s="50">
        <v>6.8830999999999998</v>
      </c>
      <c r="V1740" s="50" t="s">
        <v>379</v>
      </c>
      <c r="W1740" s="22" t="s">
        <v>379</v>
      </c>
      <c r="X1740" s="22" t="s">
        <v>379</v>
      </c>
    </row>
    <row r="1741" spans="1:24">
      <c r="A1741" s="175">
        <v>42874</v>
      </c>
      <c r="B1741" s="50">
        <v>155.35249999999999</v>
      </c>
      <c r="C1741" s="50">
        <v>219.44290000000001</v>
      </c>
      <c r="D1741" s="50"/>
      <c r="E1741" s="50">
        <v>12.04</v>
      </c>
      <c r="F1741" s="51">
        <v>9.0430000000000007E-3</v>
      </c>
      <c r="G1741" s="51">
        <v>1.2703000000000001E-2</v>
      </c>
      <c r="H1741" s="51">
        <v>1.4461999999999999E-2</v>
      </c>
      <c r="I1741" s="51">
        <v>1.7802999999999999E-2</v>
      </c>
      <c r="J1741" s="51">
        <v>2.2346000000000001E-2</v>
      </c>
      <c r="K1741" s="51">
        <v>2.0435999999999999E-2</v>
      </c>
      <c r="L1741" s="51">
        <v>2.8965999999999999E-2</v>
      </c>
      <c r="M1741" s="51">
        <v>1.4461999999999999E-2</v>
      </c>
      <c r="N1741" s="51">
        <v>3.6040000000000003E-2</v>
      </c>
      <c r="O1741" s="52">
        <v>119.8387</v>
      </c>
      <c r="P1741" s="50">
        <v>1270</v>
      </c>
      <c r="Q1741" s="52">
        <v>2751.59</v>
      </c>
      <c r="R1741" s="50">
        <v>5280</v>
      </c>
      <c r="S1741" s="30">
        <v>97.575000000000003</v>
      </c>
      <c r="T1741" s="50">
        <v>6.8784000000000001</v>
      </c>
      <c r="U1741" s="50">
        <v>6.8714000000000004</v>
      </c>
      <c r="V1741" s="50" t="s">
        <v>379</v>
      </c>
      <c r="W1741" s="22" t="s">
        <v>379</v>
      </c>
      <c r="X1741" s="22" t="s">
        <v>379</v>
      </c>
    </row>
    <row r="1742" spans="1:24">
      <c r="A1742" s="175">
        <v>42873</v>
      </c>
      <c r="B1742" s="50">
        <v>155.39410000000001</v>
      </c>
      <c r="C1742" s="50">
        <v>219.46260000000001</v>
      </c>
      <c r="D1742" s="50"/>
      <c r="E1742" s="50">
        <v>14.66</v>
      </c>
      <c r="F1742" s="51">
        <v>9.0950000000000007E-3</v>
      </c>
      <c r="G1742" s="51">
        <v>1.2682000000000001E-2</v>
      </c>
      <c r="H1742" s="51">
        <v>1.4383E-2</v>
      </c>
      <c r="I1742" s="51">
        <v>1.7722000000000002E-2</v>
      </c>
      <c r="J1742" s="51">
        <v>2.2294000000000001E-2</v>
      </c>
      <c r="K1742" s="51">
        <v>2.0362999999999999E-2</v>
      </c>
      <c r="L1742" s="51">
        <v>2.9005E-2</v>
      </c>
      <c r="M1742" s="51">
        <v>1.4383E-2</v>
      </c>
      <c r="N1742" s="51">
        <v>3.6040000000000003E-2</v>
      </c>
      <c r="O1742" s="52">
        <v>119.8201</v>
      </c>
      <c r="P1742" s="50">
        <v>1270</v>
      </c>
      <c r="Q1742" s="52">
        <v>2751.59</v>
      </c>
      <c r="R1742" s="50">
        <v>5280</v>
      </c>
      <c r="S1742" s="30">
        <v>98.105000000000004</v>
      </c>
      <c r="T1742" s="50">
        <v>6.8867000000000003</v>
      </c>
      <c r="U1742" s="50">
        <v>6.8757000000000001</v>
      </c>
      <c r="V1742" s="50" t="s">
        <v>379</v>
      </c>
      <c r="W1742" s="22" t="s">
        <v>379</v>
      </c>
      <c r="X1742" s="22" t="s">
        <v>379</v>
      </c>
    </row>
    <row r="1743" spans="1:24">
      <c r="A1743" s="175">
        <v>42872</v>
      </c>
      <c r="B1743" s="50">
        <v>155.59520000000001</v>
      </c>
      <c r="C1743" s="50">
        <v>219.68049999999999</v>
      </c>
      <c r="D1743" s="50"/>
      <c r="E1743" s="50">
        <v>15.59</v>
      </c>
      <c r="F1743" s="51">
        <v>8.8909999999999996E-3</v>
      </c>
      <c r="G1743" s="51">
        <v>1.2458E-2</v>
      </c>
      <c r="H1743" s="51">
        <v>1.4197E-2</v>
      </c>
      <c r="I1743" s="51">
        <v>1.7541999999999999E-2</v>
      </c>
      <c r="J1743" s="51">
        <v>2.2242999999999999E-2</v>
      </c>
      <c r="K1743" s="51">
        <v>2.0240999999999999E-2</v>
      </c>
      <c r="L1743" s="51">
        <v>2.9159999999999998E-2</v>
      </c>
      <c r="M1743" s="51">
        <v>1.4197E-2</v>
      </c>
      <c r="N1743" s="51">
        <v>3.6040000000000003E-2</v>
      </c>
      <c r="O1743" s="52">
        <v>119.7636</v>
      </c>
      <c r="P1743" s="50">
        <v>1270</v>
      </c>
      <c r="Q1743" s="52">
        <v>2751.59</v>
      </c>
      <c r="R1743" s="50">
        <v>5280</v>
      </c>
      <c r="S1743" s="30">
        <v>98.911000000000001</v>
      </c>
      <c r="T1743" s="50">
        <v>6.8935000000000004</v>
      </c>
      <c r="U1743" s="50">
        <v>6.8913000000000002</v>
      </c>
      <c r="V1743" s="50" t="s">
        <v>379</v>
      </c>
      <c r="W1743" s="22" t="s">
        <v>379</v>
      </c>
      <c r="X1743" s="22" t="s">
        <v>379</v>
      </c>
    </row>
    <row r="1744" spans="1:24">
      <c r="A1744" s="175">
        <v>42871</v>
      </c>
      <c r="B1744" s="50">
        <v>154.98419999999999</v>
      </c>
      <c r="C1744" s="50">
        <v>219.6815</v>
      </c>
      <c r="D1744" s="50"/>
      <c r="E1744" s="50">
        <v>10.65</v>
      </c>
      <c r="F1744" s="51">
        <v>8.9929999999999993E-3</v>
      </c>
      <c r="G1744" s="51">
        <v>1.2987E-2</v>
      </c>
      <c r="H1744" s="51">
        <v>1.4893E-2</v>
      </c>
      <c r="I1744" s="51">
        <v>1.8484E-2</v>
      </c>
      <c r="J1744" s="51">
        <v>2.3257E-2</v>
      </c>
      <c r="K1744" s="51">
        <v>2.1287E-2</v>
      </c>
      <c r="L1744" s="51">
        <v>2.9921E-2</v>
      </c>
      <c r="M1744" s="51">
        <v>1.4893E-2</v>
      </c>
      <c r="N1744" s="51">
        <v>3.6040000000000003E-2</v>
      </c>
      <c r="O1744" s="52">
        <v>119.73180000000001</v>
      </c>
      <c r="P1744" s="50">
        <v>1270</v>
      </c>
      <c r="Q1744" s="52">
        <v>2751.59</v>
      </c>
      <c r="R1744" s="50">
        <v>5280</v>
      </c>
      <c r="S1744" s="30">
        <v>99.251999999999995</v>
      </c>
      <c r="T1744" s="50">
        <v>6.8994999999999997</v>
      </c>
      <c r="U1744" s="50">
        <v>6.8986999999999998</v>
      </c>
      <c r="V1744" s="50" t="s">
        <v>379</v>
      </c>
      <c r="W1744" s="22" t="s">
        <v>379</v>
      </c>
      <c r="X1744" s="22" t="s">
        <v>379</v>
      </c>
    </row>
    <row r="1745" spans="1:24">
      <c r="A1745" s="175">
        <v>42870</v>
      </c>
      <c r="B1745" s="50">
        <v>154.9186</v>
      </c>
      <c r="C1745" s="50">
        <v>219.7107</v>
      </c>
      <c r="D1745" s="50"/>
      <c r="E1745" s="50">
        <v>10.42</v>
      </c>
      <c r="F1745" s="51">
        <v>8.737E-3</v>
      </c>
      <c r="G1745" s="51">
        <v>1.2985999999999999E-2</v>
      </c>
      <c r="H1745" s="51">
        <v>1.4945999999999999E-2</v>
      </c>
      <c r="I1745" s="51">
        <v>1.8617000000000002E-2</v>
      </c>
      <c r="J1745" s="51">
        <v>2.3432999999999999E-2</v>
      </c>
      <c r="K1745" s="51">
        <v>2.1457E-2</v>
      </c>
      <c r="L1745" s="51">
        <v>3.0064E-2</v>
      </c>
      <c r="M1745" s="51">
        <v>1.4945999999999999E-2</v>
      </c>
      <c r="N1745" s="51">
        <v>3.6040000000000003E-2</v>
      </c>
      <c r="O1745" s="52">
        <v>119.70440000000001</v>
      </c>
      <c r="P1745" s="50">
        <v>1270</v>
      </c>
      <c r="Q1745" s="52">
        <v>2751.59</v>
      </c>
      <c r="R1745" s="50">
        <v>5280</v>
      </c>
      <c r="S1745" s="30">
        <v>99.623000000000005</v>
      </c>
      <c r="T1745" s="50">
        <v>6.9036999999999997</v>
      </c>
      <c r="U1745" s="50">
        <v>6.9039999999999999</v>
      </c>
      <c r="V1745" s="50" t="s">
        <v>379</v>
      </c>
      <c r="W1745" s="22" t="s">
        <v>379</v>
      </c>
      <c r="X1745" s="22" t="s">
        <v>379</v>
      </c>
    </row>
    <row r="1746" spans="1:24">
      <c r="A1746" s="175">
        <v>42867</v>
      </c>
      <c r="B1746" s="50">
        <v>154.90600000000001</v>
      </c>
      <c r="C1746" s="50">
        <v>219.61969999999999</v>
      </c>
      <c r="D1746" s="50"/>
      <c r="E1746" s="50">
        <v>10.4</v>
      </c>
      <c r="F1746" s="51">
        <v>8.6870000000000003E-3</v>
      </c>
      <c r="G1746" s="51">
        <v>1.2904000000000001E-2</v>
      </c>
      <c r="H1746" s="51">
        <v>1.4866000000000001E-2</v>
      </c>
      <c r="I1746" s="51">
        <v>1.8467999999999998E-2</v>
      </c>
      <c r="J1746" s="51">
        <v>2.3257E-2</v>
      </c>
      <c r="K1746" s="51">
        <v>2.1309999999999999E-2</v>
      </c>
      <c r="L1746" s="51">
        <v>2.9888999999999999E-2</v>
      </c>
      <c r="M1746" s="51">
        <v>1.4866000000000001E-2</v>
      </c>
      <c r="N1746" s="51">
        <v>3.6040000000000003E-2</v>
      </c>
      <c r="O1746" s="52">
        <v>119.6835</v>
      </c>
      <c r="P1746" s="50">
        <v>1270</v>
      </c>
      <c r="Q1746" s="52">
        <v>2751.59</v>
      </c>
      <c r="R1746" s="50">
        <v>5280</v>
      </c>
      <c r="S1746" s="30">
        <v>99.668999999999997</v>
      </c>
      <c r="T1746" s="50">
        <v>6.9032</v>
      </c>
      <c r="U1746" s="50">
        <v>6.9134000000000002</v>
      </c>
      <c r="V1746" s="50" t="s">
        <v>379</v>
      </c>
      <c r="W1746" s="22" t="s">
        <v>379</v>
      </c>
      <c r="X1746" s="22" t="s">
        <v>379</v>
      </c>
    </row>
    <row r="1747" spans="1:24">
      <c r="A1747" s="175">
        <v>42866</v>
      </c>
      <c r="B1747" s="50">
        <v>154.4667</v>
      </c>
      <c r="C1747" s="50">
        <v>219.57089999999999</v>
      </c>
      <c r="D1747" s="50"/>
      <c r="E1747" s="50">
        <v>10.6</v>
      </c>
      <c r="F1747" s="51">
        <v>8.7379999999999992E-3</v>
      </c>
      <c r="G1747" s="51">
        <v>1.3346999999999999E-2</v>
      </c>
      <c r="H1747" s="51">
        <v>1.5481999999999999E-2</v>
      </c>
      <c r="I1747" s="51">
        <v>1.9147000000000001E-2</v>
      </c>
      <c r="J1747" s="51">
        <v>2.3873999999999999E-2</v>
      </c>
      <c r="K1747" s="51">
        <v>2.1944000000000002E-2</v>
      </c>
      <c r="L1747" s="51">
        <v>3.0255000000000001E-2</v>
      </c>
      <c r="M1747" s="51">
        <v>1.5481999999999999E-2</v>
      </c>
      <c r="N1747" s="51">
        <v>3.6040000000000003E-2</v>
      </c>
      <c r="O1747" s="52">
        <v>119.6939</v>
      </c>
      <c r="P1747" s="50">
        <v>1270</v>
      </c>
      <c r="Q1747" s="52">
        <v>2751.59</v>
      </c>
      <c r="R1747" s="50">
        <v>5280</v>
      </c>
      <c r="S1747" s="30">
        <v>99.658000000000001</v>
      </c>
      <c r="T1747" s="50">
        <v>6.9074</v>
      </c>
      <c r="U1747" s="50">
        <v>6.9153000000000002</v>
      </c>
      <c r="V1747" s="50" t="s">
        <v>379</v>
      </c>
      <c r="W1747" s="22" t="s">
        <v>379</v>
      </c>
      <c r="X1747" s="22" t="s">
        <v>379</v>
      </c>
    </row>
    <row r="1748" spans="1:24">
      <c r="A1748" s="175">
        <v>42865</v>
      </c>
      <c r="B1748" s="50">
        <v>154.3595</v>
      </c>
      <c r="C1748" s="50">
        <v>219.577</v>
      </c>
      <c r="D1748" s="50"/>
      <c r="E1748" s="50">
        <v>10.210000000000001</v>
      </c>
      <c r="F1748" s="51">
        <v>8.8909999999999996E-3</v>
      </c>
      <c r="G1748" s="51">
        <v>1.3547999999999999E-2</v>
      </c>
      <c r="H1748" s="51">
        <v>1.5668999999999999E-2</v>
      </c>
      <c r="I1748" s="51">
        <v>1.9379E-2</v>
      </c>
      <c r="J1748" s="51">
        <v>2.4140999999999999E-2</v>
      </c>
      <c r="K1748" s="51">
        <v>2.2213E-2</v>
      </c>
      <c r="L1748" s="51">
        <v>3.0407E-2</v>
      </c>
      <c r="M1748" s="51">
        <v>1.5668999999999999E-2</v>
      </c>
      <c r="N1748" s="51">
        <v>3.603E-2</v>
      </c>
      <c r="O1748" s="52">
        <v>119.68510000000001</v>
      </c>
      <c r="P1748" s="50">
        <v>1270</v>
      </c>
      <c r="Q1748" s="52">
        <v>2751.59</v>
      </c>
      <c r="R1748" s="50">
        <v>5280</v>
      </c>
      <c r="S1748" s="30">
        <v>99.06</v>
      </c>
      <c r="T1748" s="50">
        <v>6.9044999999999996</v>
      </c>
      <c r="U1748" s="50">
        <v>6.9088000000000003</v>
      </c>
      <c r="V1748" s="50" t="s">
        <v>379</v>
      </c>
      <c r="W1748" s="22" t="s">
        <v>379</v>
      </c>
      <c r="X1748" s="22" t="s">
        <v>379</v>
      </c>
    </row>
    <row r="1749" spans="1:24">
      <c r="A1749" s="175">
        <v>42864</v>
      </c>
      <c r="B1749" s="50">
        <v>154.3305</v>
      </c>
      <c r="C1749" s="50">
        <v>219.4692</v>
      </c>
      <c r="D1749" s="50"/>
      <c r="E1749" s="50">
        <v>9.9600000000000009</v>
      </c>
      <c r="F1749" s="51">
        <v>8.9420000000000003E-3</v>
      </c>
      <c r="G1749" s="51">
        <v>1.3405E-2</v>
      </c>
      <c r="H1749" s="51">
        <v>1.5382E-2</v>
      </c>
      <c r="I1749" s="51">
        <v>1.9229E-2</v>
      </c>
      <c r="J1749" s="51">
        <v>2.3976999999999998E-2</v>
      </c>
      <c r="K1749" s="51">
        <v>2.2089999999999999E-2</v>
      </c>
      <c r="L1749" s="51">
        <v>3.0270999999999999E-2</v>
      </c>
      <c r="M1749" s="51">
        <v>1.5382E-2</v>
      </c>
      <c r="N1749" s="51">
        <v>3.3329999999999999E-2</v>
      </c>
      <c r="O1749" s="52">
        <v>119.67019999999999</v>
      </c>
      <c r="P1749" s="50">
        <v>1270</v>
      </c>
      <c r="Q1749" s="52">
        <v>2751.59</v>
      </c>
      <c r="R1749" s="50">
        <v>5280</v>
      </c>
      <c r="S1749" s="30">
        <v>98.647999999999996</v>
      </c>
      <c r="T1749" s="50">
        <v>6.9031000000000002</v>
      </c>
      <c r="U1749" s="50">
        <v>6.9001999999999999</v>
      </c>
      <c r="V1749" s="50" t="s">
        <v>379</v>
      </c>
      <c r="W1749" s="22" t="s">
        <v>379</v>
      </c>
      <c r="X1749" s="22" t="s">
        <v>379</v>
      </c>
    </row>
    <row r="1750" spans="1:24">
      <c r="A1750" s="175">
        <v>42863</v>
      </c>
      <c r="B1750" s="50">
        <v>154.4239</v>
      </c>
      <c r="C1750" s="50">
        <v>219.37049999999999</v>
      </c>
      <c r="D1750" s="50"/>
      <c r="E1750" s="50">
        <v>9.77</v>
      </c>
      <c r="F1750" s="51">
        <v>8.8900000000000003E-3</v>
      </c>
      <c r="G1750" s="51">
        <v>1.3303000000000001E-2</v>
      </c>
      <c r="H1750" s="51">
        <v>1.5299E-2</v>
      </c>
      <c r="I1750" s="51">
        <v>1.9113000000000002E-2</v>
      </c>
      <c r="J1750" s="51">
        <v>2.3868E-2</v>
      </c>
      <c r="K1750" s="51">
        <v>2.1965999999999999E-2</v>
      </c>
      <c r="L1750" s="51">
        <v>3.0221999999999999E-2</v>
      </c>
      <c r="M1750" s="51">
        <v>1.5299E-2</v>
      </c>
      <c r="N1750" s="51">
        <v>3.3329999999999999E-2</v>
      </c>
      <c r="O1750" s="52">
        <v>119.65300000000001</v>
      </c>
      <c r="P1750" s="50">
        <v>1270</v>
      </c>
      <c r="Q1750" s="52">
        <v>2751.59</v>
      </c>
      <c r="R1750" s="50">
        <v>5280</v>
      </c>
      <c r="S1750" s="30">
        <v>98.796999999999997</v>
      </c>
      <c r="T1750" s="50">
        <v>6.8959000000000001</v>
      </c>
      <c r="U1750" s="50">
        <v>6.8925999999999998</v>
      </c>
      <c r="V1750" s="50" t="s">
        <v>379</v>
      </c>
      <c r="W1750" s="22" t="s">
        <v>379</v>
      </c>
      <c r="X1750" s="22" t="s">
        <v>379</v>
      </c>
    </row>
    <row r="1751" spans="1:24">
      <c r="A1751" s="175">
        <v>42860</v>
      </c>
      <c r="B1751" s="50">
        <v>154.4615</v>
      </c>
      <c r="C1751" s="50">
        <v>219.1626</v>
      </c>
      <c r="D1751" s="50"/>
      <c r="E1751" s="50">
        <v>10.57</v>
      </c>
      <c r="F1751" s="51">
        <v>8.8389999999999996E-3</v>
      </c>
      <c r="G1751" s="51">
        <v>1.3102000000000001E-2</v>
      </c>
      <c r="H1751" s="51">
        <v>1.5054E-2</v>
      </c>
      <c r="I1751" s="51">
        <v>1.8815999999999999E-2</v>
      </c>
      <c r="J1751" s="51">
        <v>2.3487000000000001E-2</v>
      </c>
      <c r="K1751" s="51">
        <v>2.1624000000000001E-2</v>
      </c>
      <c r="L1751" s="51">
        <v>2.9832000000000001E-2</v>
      </c>
      <c r="M1751" s="51">
        <v>1.5054E-2</v>
      </c>
      <c r="N1751" s="51">
        <v>3.3329999999999999E-2</v>
      </c>
      <c r="O1751" s="52">
        <v>119.65730000000001</v>
      </c>
      <c r="P1751" s="50">
        <v>1270</v>
      </c>
      <c r="Q1751" s="52">
        <v>2751.59</v>
      </c>
      <c r="R1751" s="50">
        <v>5280</v>
      </c>
      <c r="S1751" s="30">
        <v>99.209000000000003</v>
      </c>
      <c r="T1751" s="50">
        <v>6.8989000000000003</v>
      </c>
      <c r="U1751" s="50">
        <v>6.8947000000000003</v>
      </c>
      <c r="V1751" s="50" t="s">
        <v>379</v>
      </c>
      <c r="W1751" s="22" t="s">
        <v>379</v>
      </c>
      <c r="X1751" s="22" t="s">
        <v>379</v>
      </c>
    </row>
    <row r="1752" spans="1:24">
      <c r="A1752" s="175">
        <v>42859</v>
      </c>
      <c r="B1752" s="50">
        <v>154.4393</v>
      </c>
      <c r="C1752" s="50">
        <v>219.1541</v>
      </c>
      <c r="D1752" s="50"/>
      <c r="E1752" s="50">
        <v>10.46</v>
      </c>
      <c r="F1752" s="51">
        <v>8.7379999999999992E-3</v>
      </c>
      <c r="G1752" s="51">
        <v>1.3058999999999999E-2</v>
      </c>
      <c r="H1752" s="51">
        <v>1.5025999999999999E-2</v>
      </c>
      <c r="I1752" s="51">
        <v>1.8865E-2</v>
      </c>
      <c r="J1752" s="51">
        <v>2.3540999999999999E-2</v>
      </c>
      <c r="K1752" s="51">
        <v>2.1694999999999999E-2</v>
      </c>
      <c r="L1752" s="51">
        <v>2.9982999999999999E-2</v>
      </c>
      <c r="M1752" s="51">
        <v>1.5025999999999999E-2</v>
      </c>
      <c r="N1752" s="51">
        <v>3.3329999999999999E-2</v>
      </c>
      <c r="O1752" s="52">
        <v>119.63930000000001</v>
      </c>
      <c r="P1752" s="50">
        <v>1270</v>
      </c>
      <c r="Q1752" s="52">
        <v>2751.59</v>
      </c>
      <c r="R1752" s="50">
        <v>5280</v>
      </c>
      <c r="S1752" s="30">
        <v>98.975999999999999</v>
      </c>
      <c r="T1752" s="50">
        <v>6.8959000000000001</v>
      </c>
      <c r="U1752" s="50">
        <v>6.8898000000000001</v>
      </c>
      <c r="V1752" s="50" t="s">
        <v>379</v>
      </c>
      <c r="W1752" s="22" t="s">
        <v>379</v>
      </c>
      <c r="X1752" s="22" t="s">
        <v>379</v>
      </c>
    </row>
    <row r="1753" spans="1:24">
      <c r="A1753" s="175">
        <v>42858</v>
      </c>
      <c r="B1753" s="50">
        <v>154.62039999999999</v>
      </c>
      <c r="C1753" s="50">
        <v>219.0453</v>
      </c>
      <c r="D1753" s="50"/>
      <c r="E1753" s="50">
        <v>10.68</v>
      </c>
      <c r="F1753" s="51">
        <v>8.6370000000000006E-3</v>
      </c>
      <c r="G1753" s="51">
        <v>1.2939000000000001E-2</v>
      </c>
      <c r="H1753" s="51">
        <v>1.4782E-2</v>
      </c>
      <c r="I1753" s="51">
        <v>1.8519000000000001E-2</v>
      </c>
      <c r="J1753" s="51">
        <v>2.3179999999999999E-2</v>
      </c>
      <c r="K1753" s="51">
        <v>2.1329999999999998E-2</v>
      </c>
      <c r="L1753" s="51">
        <v>2.9680999999999999E-2</v>
      </c>
      <c r="M1753" s="51">
        <v>1.4782E-2</v>
      </c>
      <c r="N1753" s="51">
        <v>3.3329999999999999E-2</v>
      </c>
      <c r="O1753" s="52">
        <v>119.6148</v>
      </c>
      <c r="P1753" s="50">
        <v>1270</v>
      </c>
      <c r="Q1753" s="52">
        <v>2751.59</v>
      </c>
      <c r="R1753" s="50">
        <v>5280</v>
      </c>
      <c r="S1753" s="30">
        <v>99.076999999999998</v>
      </c>
      <c r="T1753" s="50">
        <v>6.8935000000000004</v>
      </c>
      <c r="U1753" s="50">
        <v>6.8978000000000002</v>
      </c>
      <c r="V1753" s="50" t="s">
        <v>379</v>
      </c>
      <c r="W1753" s="22" t="s">
        <v>379</v>
      </c>
      <c r="X1753" s="22" t="s">
        <v>379</v>
      </c>
    </row>
    <row r="1754" spans="1:24">
      <c r="A1754" s="175">
        <v>42857</v>
      </c>
      <c r="B1754" s="50">
        <v>154.7079</v>
      </c>
      <c r="C1754" s="50">
        <v>218.97559999999999</v>
      </c>
      <c r="D1754" s="50"/>
      <c r="E1754" s="50">
        <v>10.59</v>
      </c>
      <c r="F1754" s="51">
        <v>8.4329999999999995E-3</v>
      </c>
      <c r="G1754" s="51">
        <v>1.2579999999999999E-2</v>
      </c>
      <c r="H1754" s="51">
        <v>1.4429000000000001E-2</v>
      </c>
      <c r="I1754" s="51">
        <v>1.8027000000000001E-2</v>
      </c>
      <c r="J1754" s="51">
        <v>2.2803E-2</v>
      </c>
      <c r="K1754" s="51">
        <v>2.0892999999999998E-2</v>
      </c>
      <c r="L1754" s="51">
        <v>2.9689E-2</v>
      </c>
      <c r="M1754" s="51">
        <v>1.4429000000000001E-2</v>
      </c>
      <c r="N1754" s="51">
        <v>3.3329999999999999E-2</v>
      </c>
      <c r="O1754" s="52">
        <v>119.6023</v>
      </c>
      <c r="P1754" s="50">
        <v>1270</v>
      </c>
      <c r="Q1754" s="52">
        <v>2768.7599999999998</v>
      </c>
      <c r="R1754" s="50">
        <v>5072.7</v>
      </c>
      <c r="S1754" s="30">
        <v>99.05</v>
      </c>
      <c r="T1754" s="50">
        <v>6.8935000000000004</v>
      </c>
      <c r="U1754" s="50">
        <v>6.8987999999999996</v>
      </c>
      <c r="V1754" s="50" t="s">
        <v>379</v>
      </c>
      <c r="W1754" s="22" t="s">
        <v>379</v>
      </c>
      <c r="X1754" s="22" t="s">
        <v>379</v>
      </c>
    </row>
    <row r="1755" spans="1:24">
      <c r="A1755" s="175">
        <v>42856</v>
      </c>
      <c r="B1755" s="50">
        <v>154.48740000000001</v>
      </c>
      <c r="C1755" s="50">
        <v>218.9307</v>
      </c>
      <c r="D1755" s="50"/>
      <c r="E1755" s="50">
        <v>10.11</v>
      </c>
      <c r="F1755" s="51">
        <v>8.0249999999999991E-3</v>
      </c>
      <c r="G1755" s="51">
        <v>1.2739E-2</v>
      </c>
      <c r="H1755" s="51">
        <v>1.4619E-2</v>
      </c>
      <c r="I1755" s="51">
        <v>1.8405000000000001E-2</v>
      </c>
      <c r="J1755" s="51">
        <v>2.3179999999999999E-2</v>
      </c>
      <c r="K1755" s="51">
        <v>2.1256000000000001E-2</v>
      </c>
      <c r="L1755" s="51">
        <v>3.0023000000000001E-2</v>
      </c>
      <c r="M1755" s="51">
        <v>1.4619E-2</v>
      </c>
      <c r="N1755" s="51">
        <v>3.3329999999999999E-2</v>
      </c>
      <c r="O1755" s="52">
        <v>119.57550000000001</v>
      </c>
      <c r="P1755" s="50">
        <v>1270</v>
      </c>
      <c r="Q1755" s="52">
        <v>2768.7599999999998</v>
      </c>
      <c r="R1755" s="50">
        <v>5072.7</v>
      </c>
      <c r="S1755" s="30">
        <v>99.075999999999993</v>
      </c>
      <c r="T1755" s="50">
        <v>6.8978999999999999</v>
      </c>
      <c r="U1755" s="50">
        <v>6.9016000000000002</v>
      </c>
      <c r="V1755" s="50" t="s">
        <v>379</v>
      </c>
      <c r="W1755" s="22" t="s">
        <v>379</v>
      </c>
      <c r="X1755" s="22" t="s">
        <v>379</v>
      </c>
    </row>
    <row r="1756" spans="1:24">
      <c r="A1756" s="175">
        <v>42853</v>
      </c>
      <c r="B1756" s="50">
        <v>154.7174</v>
      </c>
      <c r="C1756" s="50">
        <v>218.94390000000001</v>
      </c>
      <c r="D1756" s="50"/>
      <c r="E1756" s="50">
        <v>10.82</v>
      </c>
      <c r="F1756" s="51">
        <v>7.9229999999999995E-3</v>
      </c>
      <c r="G1756" s="51">
        <v>1.2619E-2</v>
      </c>
      <c r="H1756" s="51">
        <v>1.443E-2</v>
      </c>
      <c r="I1756" s="51">
        <v>1.8141999999999998E-2</v>
      </c>
      <c r="J1756" s="51">
        <v>2.2801999999999999E-2</v>
      </c>
      <c r="K1756" s="51">
        <v>2.0941000000000001E-2</v>
      </c>
      <c r="L1756" s="51">
        <v>2.9508E-2</v>
      </c>
      <c r="M1756" s="51">
        <v>1.443E-2</v>
      </c>
      <c r="N1756" s="51">
        <v>3.3329999999999999E-2</v>
      </c>
      <c r="O1756" s="52">
        <v>119.5973</v>
      </c>
      <c r="P1756" s="50">
        <v>1270</v>
      </c>
      <c r="Q1756" s="52">
        <v>2768.7599999999998</v>
      </c>
      <c r="R1756" s="50">
        <v>5072.7</v>
      </c>
      <c r="S1756" s="30">
        <v>99.045000000000002</v>
      </c>
      <c r="T1756" s="50">
        <v>6.8925999999999998</v>
      </c>
      <c r="U1756" s="50">
        <v>6.8971999999999998</v>
      </c>
      <c r="V1756" s="50" t="s">
        <v>379</v>
      </c>
      <c r="W1756" s="22" t="s">
        <v>379</v>
      </c>
      <c r="X1756" s="22" t="s">
        <v>379</v>
      </c>
    </row>
    <row r="1757" spans="1:24">
      <c r="A1757" s="175">
        <v>42852</v>
      </c>
      <c r="B1757" s="50">
        <v>154.6456</v>
      </c>
      <c r="C1757" s="50">
        <v>218.74799999999999</v>
      </c>
      <c r="D1757" s="50"/>
      <c r="E1757" s="50">
        <v>10.36</v>
      </c>
      <c r="F1757" s="51">
        <v>7.9749999999999995E-3</v>
      </c>
      <c r="G1757" s="51">
        <v>1.2579E-2</v>
      </c>
      <c r="H1757" s="51">
        <v>1.4378E-2</v>
      </c>
      <c r="I1757" s="51">
        <v>1.8224000000000001E-2</v>
      </c>
      <c r="J1757" s="51">
        <v>2.2946000000000001E-2</v>
      </c>
      <c r="K1757" s="51">
        <v>2.1004999999999999E-2</v>
      </c>
      <c r="L1757" s="51">
        <v>2.9642000000000002E-2</v>
      </c>
      <c r="M1757" s="51">
        <v>1.4378E-2</v>
      </c>
      <c r="N1757" s="51">
        <v>3.3300000000000003E-2</v>
      </c>
      <c r="O1757" s="52">
        <v>119.56570000000001</v>
      </c>
      <c r="P1757" s="50">
        <v>1270</v>
      </c>
      <c r="Q1757" s="52">
        <v>2768.7599999999998</v>
      </c>
      <c r="R1757" s="50">
        <v>5072.7</v>
      </c>
      <c r="S1757" s="30">
        <v>98.784999999999997</v>
      </c>
      <c r="T1757" s="50">
        <v>6.8846999999999996</v>
      </c>
      <c r="U1757" s="50">
        <v>6.8883999999999999</v>
      </c>
      <c r="V1757" s="50" t="s">
        <v>379</v>
      </c>
      <c r="W1757" s="22" t="s">
        <v>379</v>
      </c>
      <c r="X1757" s="22" t="s">
        <v>379</v>
      </c>
    </row>
    <row r="1758" spans="1:24">
      <c r="A1758" s="175">
        <v>42851</v>
      </c>
      <c r="B1758" s="50">
        <v>154.55629999999999</v>
      </c>
      <c r="C1758" s="50">
        <v>218.6293</v>
      </c>
      <c r="D1758" s="50"/>
      <c r="E1758" s="50">
        <v>10.85</v>
      </c>
      <c r="F1758" s="51">
        <v>8.0770000000000008E-3</v>
      </c>
      <c r="G1758" s="51">
        <v>1.2716999999999999E-2</v>
      </c>
      <c r="H1758" s="51">
        <v>1.4567E-2</v>
      </c>
      <c r="I1758" s="51">
        <v>1.8282E-2</v>
      </c>
      <c r="J1758" s="51">
        <v>2.3035E-2</v>
      </c>
      <c r="K1758" s="51">
        <v>2.1078E-2</v>
      </c>
      <c r="L1758" s="51">
        <v>2.9602E-2</v>
      </c>
      <c r="M1758" s="51">
        <v>1.4567E-2</v>
      </c>
      <c r="N1758" s="51">
        <v>3.243E-2</v>
      </c>
      <c r="O1758" s="52">
        <v>119.49120000000001</v>
      </c>
      <c r="P1758" s="50">
        <v>1270</v>
      </c>
      <c r="Q1758" s="52">
        <v>2768.7599999999998</v>
      </c>
      <c r="R1758" s="50">
        <v>5072.7</v>
      </c>
      <c r="S1758" s="30">
        <v>99.091999999999999</v>
      </c>
      <c r="T1758" s="50">
        <v>6.8846999999999996</v>
      </c>
      <c r="U1758" s="50">
        <v>6.8837999999999999</v>
      </c>
      <c r="V1758" s="50" t="s">
        <v>379</v>
      </c>
      <c r="W1758" s="22" t="s">
        <v>379</v>
      </c>
      <c r="X1758" s="22" t="s">
        <v>379</v>
      </c>
    </row>
    <row r="1759" spans="1:24">
      <c r="A1759" s="175">
        <v>42850</v>
      </c>
      <c r="B1759" s="50">
        <v>154.42060000000001</v>
      </c>
      <c r="C1759" s="50">
        <v>218.52780000000001</v>
      </c>
      <c r="D1759" s="50"/>
      <c r="E1759" s="50">
        <v>10.76</v>
      </c>
      <c r="F1759" s="51">
        <v>8.1279999999999998E-3</v>
      </c>
      <c r="G1759" s="51">
        <v>1.2704E-2</v>
      </c>
      <c r="H1759" s="51">
        <v>1.4784E-2</v>
      </c>
      <c r="I1759" s="51">
        <v>1.8549E-2</v>
      </c>
      <c r="J1759" s="51">
        <v>2.3321999999999999E-2</v>
      </c>
      <c r="K1759" s="51">
        <v>2.1395000000000001E-2</v>
      </c>
      <c r="L1759" s="51">
        <v>2.9878999999999999E-2</v>
      </c>
      <c r="M1759" s="51">
        <v>1.4784E-2</v>
      </c>
      <c r="N1759" s="51">
        <v>3.2379999999999999E-2</v>
      </c>
      <c r="O1759" s="52">
        <v>119.4464</v>
      </c>
      <c r="P1759" s="50">
        <v>1270</v>
      </c>
      <c r="Q1759" s="52">
        <v>2768.7599999999998</v>
      </c>
      <c r="R1759" s="50">
        <v>5072.7</v>
      </c>
      <c r="S1759" s="30">
        <v>99.977000000000004</v>
      </c>
      <c r="T1759" s="50">
        <v>6.8859000000000004</v>
      </c>
      <c r="U1759" s="50">
        <v>6.8891999999999998</v>
      </c>
      <c r="V1759" s="50" t="s">
        <v>379</v>
      </c>
      <c r="W1759" s="22" t="s">
        <v>379</v>
      </c>
      <c r="X1759" s="22" t="s">
        <v>379</v>
      </c>
    </row>
    <row r="1760" spans="1:24">
      <c r="A1760" s="175">
        <v>42849</v>
      </c>
      <c r="B1760" s="50">
        <v>154.7064</v>
      </c>
      <c r="C1760" s="50">
        <v>218.51179999999999</v>
      </c>
      <c r="D1760" s="50"/>
      <c r="E1760" s="50">
        <v>10.84</v>
      </c>
      <c r="F1760" s="51">
        <v>7.8720000000000005E-3</v>
      </c>
      <c r="G1760" s="51">
        <v>1.2293999999999999E-2</v>
      </c>
      <c r="H1760" s="51">
        <v>1.4326E-2</v>
      </c>
      <c r="I1760" s="51">
        <v>1.8016999999999998E-2</v>
      </c>
      <c r="J1760" s="51">
        <v>2.273E-2</v>
      </c>
      <c r="K1760" s="51">
        <v>2.0787E-2</v>
      </c>
      <c r="L1760" s="51">
        <v>2.9288000000000002E-2</v>
      </c>
      <c r="M1760" s="51">
        <v>1.4326E-2</v>
      </c>
      <c r="N1760" s="51">
        <v>3.2599999999999997E-2</v>
      </c>
      <c r="O1760" s="52">
        <v>119.3792</v>
      </c>
      <c r="P1760" s="50">
        <v>1270</v>
      </c>
      <c r="Q1760" s="52">
        <v>2768.7599999999998</v>
      </c>
      <c r="R1760" s="50">
        <v>5072.7</v>
      </c>
      <c r="S1760" s="30">
        <v>99.778000000000006</v>
      </c>
      <c r="T1760" s="50">
        <v>6.8822000000000001</v>
      </c>
      <c r="U1760" s="50">
        <v>6.8845000000000001</v>
      </c>
      <c r="V1760" s="50" t="s">
        <v>379</v>
      </c>
      <c r="W1760" s="22" t="s">
        <v>379</v>
      </c>
      <c r="X1760" s="22" t="s">
        <v>379</v>
      </c>
    </row>
    <row r="1761" spans="1:24">
      <c r="A1761" s="175">
        <v>42846</v>
      </c>
      <c r="B1761" s="50">
        <v>154.85740000000001</v>
      </c>
      <c r="C1761" s="50">
        <v>218.4502</v>
      </c>
      <c r="D1761" s="50"/>
      <c r="E1761" s="50">
        <v>14.63</v>
      </c>
      <c r="F1761" s="51">
        <v>7.7200000000000003E-3</v>
      </c>
      <c r="G1761" s="51">
        <v>1.1802E-2</v>
      </c>
      <c r="H1761" s="51">
        <v>1.4004000000000001E-2</v>
      </c>
      <c r="I1761" s="51">
        <v>1.7703E-2</v>
      </c>
      <c r="J1761" s="51">
        <v>2.248E-2</v>
      </c>
      <c r="K1761" s="51">
        <v>2.0569E-2</v>
      </c>
      <c r="L1761" s="51">
        <v>2.9014999999999999E-2</v>
      </c>
      <c r="M1761" s="51">
        <v>1.4004000000000001E-2</v>
      </c>
      <c r="N1761" s="51">
        <v>3.1660000000000001E-2</v>
      </c>
      <c r="O1761" s="52">
        <v>119.3201</v>
      </c>
      <c r="P1761" s="50">
        <v>1270</v>
      </c>
      <c r="Q1761" s="52">
        <v>2768.7599999999998</v>
      </c>
      <c r="R1761" s="50">
        <v>5072.7</v>
      </c>
      <c r="S1761" s="30">
        <v>99.738</v>
      </c>
      <c r="T1761" s="50">
        <v>6.8879999999999999</v>
      </c>
      <c r="U1761" s="50">
        <v>6.8853999999999997</v>
      </c>
      <c r="V1761" s="50" t="s">
        <v>379</v>
      </c>
      <c r="W1761" s="22" t="s">
        <v>379</v>
      </c>
      <c r="X1761" s="22" t="s">
        <v>379</v>
      </c>
    </row>
    <row r="1762" spans="1:24">
      <c r="A1762" s="175">
        <v>42845</v>
      </c>
      <c r="B1762" s="50">
        <v>154.7475</v>
      </c>
      <c r="C1762" s="50">
        <v>218.38159999999999</v>
      </c>
      <c r="D1762" s="50"/>
      <c r="E1762" s="50">
        <v>14.15</v>
      </c>
      <c r="F1762" s="51">
        <v>7.8729999999999998E-3</v>
      </c>
      <c r="G1762" s="51">
        <v>1.1846000000000001E-2</v>
      </c>
      <c r="H1762" s="51">
        <v>1.3979999999999999E-2</v>
      </c>
      <c r="I1762" s="51">
        <v>1.7638999999999998E-2</v>
      </c>
      <c r="J1762" s="51">
        <v>2.232E-2</v>
      </c>
      <c r="K1762" s="51">
        <v>2.0448999999999998E-2</v>
      </c>
      <c r="L1762" s="51">
        <v>2.8822E-2</v>
      </c>
      <c r="M1762" s="51">
        <v>1.3979999999999999E-2</v>
      </c>
      <c r="N1762" s="51">
        <v>3.168E-2</v>
      </c>
      <c r="O1762" s="52">
        <v>119.253</v>
      </c>
      <c r="P1762" s="50">
        <v>1270</v>
      </c>
      <c r="Q1762" s="52">
        <v>2768.7599999999998</v>
      </c>
      <c r="R1762" s="50">
        <v>5072.7</v>
      </c>
      <c r="S1762" s="30">
        <v>99.498999999999995</v>
      </c>
      <c r="T1762" s="50">
        <v>6.8819999999999997</v>
      </c>
      <c r="U1762" s="50">
        <v>6.8757999999999999</v>
      </c>
      <c r="V1762" s="50" t="s">
        <v>379</v>
      </c>
      <c r="W1762" s="22" t="s">
        <v>379</v>
      </c>
      <c r="X1762" s="22" t="s">
        <v>379</v>
      </c>
    </row>
    <row r="1763" spans="1:24">
      <c r="A1763" s="175">
        <v>42844</v>
      </c>
      <c r="B1763" s="50">
        <v>154.9485</v>
      </c>
      <c r="C1763" s="50">
        <v>218.36439999999999</v>
      </c>
      <c r="D1763" s="50"/>
      <c r="E1763" s="50">
        <v>14.93</v>
      </c>
      <c r="F1763" s="51">
        <v>7.9749999999999995E-3</v>
      </c>
      <c r="G1763" s="51">
        <v>1.1766E-2</v>
      </c>
      <c r="H1763" s="51">
        <v>1.3794000000000001E-2</v>
      </c>
      <c r="I1763" s="51">
        <v>1.7392000000000001E-2</v>
      </c>
      <c r="J1763" s="51">
        <v>2.2142999999999999E-2</v>
      </c>
      <c r="K1763" s="51">
        <v>2.0206999999999999E-2</v>
      </c>
      <c r="L1763" s="51">
        <v>2.8729000000000001E-2</v>
      </c>
      <c r="M1763" s="51">
        <v>1.3794000000000001E-2</v>
      </c>
      <c r="N1763" s="51">
        <v>3.1609999999999999E-2</v>
      </c>
      <c r="O1763" s="52">
        <v>119.2062</v>
      </c>
      <c r="P1763" s="50">
        <v>1270</v>
      </c>
      <c r="Q1763" s="52">
        <v>2768.7599999999998</v>
      </c>
      <c r="R1763" s="50">
        <v>5072.7</v>
      </c>
      <c r="S1763" s="30">
        <v>100.29</v>
      </c>
      <c r="T1763" s="50">
        <v>6.8803000000000001</v>
      </c>
      <c r="U1763" s="50">
        <v>6.8780999999999999</v>
      </c>
      <c r="V1763" s="50" t="s">
        <v>379</v>
      </c>
      <c r="W1763" s="22" t="s">
        <v>379</v>
      </c>
      <c r="X1763" s="22" t="s">
        <v>379</v>
      </c>
    </row>
    <row r="1764" spans="1:24">
      <c r="A1764" s="175">
        <v>42843</v>
      </c>
      <c r="B1764" s="50">
        <v>155.11490000000001</v>
      </c>
      <c r="C1764" s="50">
        <v>218.43539999999999</v>
      </c>
      <c r="D1764" s="50"/>
      <c r="E1764" s="50">
        <v>14.42</v>
      </c>
      <c r="F1764" s="51">
        <v>8.0260000000000001E-3</v>
      </c>
      <c r="G1764" s="51">
        <v>1.1604E-2</v>
      </c>
      <c r="H1764" s="51">
        <v>1.3528E-2</v>
      </c>
      <c r="I1764" s="51">
        <v>1.6997000000000002E-2</v>
      </c>
      <c r="J1764" s="51">
        <v>2.1682E-2</v>
      </c>
      <c r="K1764" s="51">
        <v>1.9774E-2</v>
      </c>
      <c r="L1764" s="51">
        <v>2.8354000000000001E-2</v>
      </c>
      <c r="M1764" s="51">
        <v>1.3528E-2</v>
      </c>
      <c r="N1764" s="51">
        <v>3.1460000000000002E-2</v>
      </c>
      <c r="O1764" s="52">
        <v>119.1507</v>
      </c>
      <c r="P1764" s="50">
        <v>1270</v>
      </c>
      <c r="Q1764" s="52">
        <v>2768.7599999999998</v>
      </c>
      <c r="R1764" s="50">
        <v>5072.7</v>
      </c>
      <c r="S1764" s="30">
        <v>100.51</v>
      </c>
      <c r="T1764" s="50">
        <v>6.8853999999999997</v>
      </c>
      <c r="U1764" s="50">
        <v>6.8868</v>
      </c>
      <c r="V1764" s="50" t="s">
        <v>379</v>
      </c>
      <c r="W1764" s="22" t="s">
        <v>379</v>
      </c>
      <c r="X1764" s="22" t="s">
        <v>379</v>
      </c>
    </row>
    <row r="1765" spans="1:24">
      <c r="A1765" s="175">
        <v>42842</v>
      </c>
      <c r="B1765" s="50">
        <v>154.80000000000001</v>
      </c>
      <c r="C1765" s="50">
        <v>218.44900000000001</v>
      </c>
      <c r="D1765" s="50"/>
      <c r="E1765" s="50">
        <v>14.66</v>
      </c>
      <c r="F1765" s="51">
        <v>8.0249999999999991E-3</v>
      </c>
      <c r="G1765" s="51">
        <v>1.2011000000000001E-2</v>
      </c>
      <c r="H1765" s="51">
        <v>1.4063000000000001E-2</v>
      </c>
      <c r="I1765" s="51">
        <v>1.7756000000000001E-2</v>
      </c>
      <c r="J1765" s="51">
        <v>2.2498000000000001E-2</v>
      </c>
      <c r="K1765" s="51">
        <v>2.0594999999999999E-2</v>
      </c>
      <c r="L1765" s="51">
        <v>2.9093999999999998E-2</v>
      </c>
      <c r="M1765" s="51">
        <v>1.4063000000000001E-2</v>
      </c>
      <c r="N1765" s="51">
        <v>3.1660000000000001E-2</v>
      </c>
      <c r="O1765" s="52">
        <v>119.1176</v>
      </c>
      <c r="P1765" s="50">
        <v>1270</v>
      </c>
      <c r="Q1765" s="52">
        <v>2768.7599999999998</v>
      </c>
      <c r="R1765" s="50">
        <v>5072.7</v>
      </c>
      <c r="S1765" s="30">
        <v>100.49</v>
      </c>
      <c r="T1765" s="50">
        <v>6.89</v>
      </c>
      <c r="U1765" s="50">
        <v>6.8852000000000002</v>
      </c>
      <c r="V1765" s="50" t="s">
        <v>379</v>
      </c>
      <c r="W1765" s="22" t="s">
        <v>379</v>
      </c>
      <c r="X1765" s="22" t="s">
        <v>379</v>
      </c>
    </row>
    <row r="1766" spans="1:24">
      <c r="A1766" s="175">
        <v>42839</v>
      </c>
      <c r="B1766" s="50">
        <v>154.83770000000001</v>
      </c>
      <c r="C1766" s="50">
        <v>218.2912</v>
      </c>
      <c r="D1766" s="50"/>
      <c r="E1766" s="50">
        <v>15.96</v>
      </c>
      <c r="F1766" s="51">
        <v>8.0249999999999991E-3</v>
      </c>
      <c r="G1766" s="51">
        <v>1.2052999999999999E-2</v>
      </c>
      <c r="H1766" s="51">
        <v>1.4118E-2</v>
      </c>
      <c r="I1766" s="51">
        <v>1.7690999999999998E-2</v>
      </c>
      <c r="J1766" s="51">
        <v>2.2374000000000002E-2</v>
      </c>
      <c r="K1766" s="51">
        <v>2.0449999999999999E-2</v>
      </c>
      <c r="L1766" s="51">
        <v>2.8923000000000001E-2</v>
      </c>
      <c r="M1766" s="51">
        <v>1.4118E-2</v>
      </c>
      <c r="N1766" s="51">
        <v>3.0810000000000001E-2</v>
      </c>
      <c r="O1766" s="52">
        <v>119.0748</v>
      </c>
      <c r="P1766" s="50">
        <v>1270</v>
      </c>
      <c r="Q1766" s="52">
        <v>2768.7599999999998</v>
      </c>
      <c r="R1766" s="50">
        <v>5072.7</v>
      </c>
      <c r="S1766" s="30">
        <v>100.78</v>
      </c>
      <c r="T1766" s="50">
        <v>6.8914999999999997</v>
      </c>
      <c r="U1766" s="50">
        <v>6.8838999999999997</v>
      </c>
      <c r="V1766" s="50" t="s">
        <v>379</v>
      </c>
      <c r="W1766" s="22" t="s">
        <v>379</v>
      </c>
      <c r="X1766" s="22" t="s">
        <v>379</v>
      </c>
    </row>
    <row r="1767" spans="1:24">
      <c r="A1767" s="175">
        <v>42838</v>
      </c>
      <c r="B1767" s="50">
        <v>154.83770000000001</v>
      </c>
      <c r="C1767" s="50">
        <v>218.2912</v>
      </c>
      <c r="D1767" s="50"/>
      <c r="E1767" s="50">
        <v>15.96</v>
      </c>
      <c r="F1767" s="51">
        <v>8.0249999999999991E-3</v>
      </c>
      <c r="G1767" s="51">
        <v>1.2052999999999999E-2</v>
      </c>
      <c r="H1767" s="51">
        <v>1.4118E-2</v>
      </c>
      <c r="I1767" s="51">
        <v>1.7690999999999998E-2</v>
      </c>
      <c r="J1767" s="51">
        <v>2.2374000000000002E-2</v>
      </c>
      <c r="K1767" s="51">
        <v>2.0449999999999999E-2</v>
      </c>
      <c r="L1767" s="51">
        <v>2.8923000000000001E-2</v>
      </c>
      <c r="M1767" s="51">
        <v>1.4118E-2</v>
      </c>
      <c r="N1767" s="51">
        <v>3.0550000000000001E-2</v>
      </c>
      <c r="O1767" s="52">
        <v>119.0564</v>
      </c>
      <c r="P1767" s="50">
        <v>1270</v>
      </c>
      <c r="Q1767" s="52">
        <v>2768.7599999999998</v>
      </c>
      <c r="R1767" s="50">
        <v>5072.7</v>
      </c>
      <c r="S1767" s="30">
        <v>100.71</v>
      </c>
      <c r="T1767" s="50">
        <v>6.8921000000000001</v>
      </c>
      <c r="U1767" s="50">
        <v>6.9005999999999998</v>
      </c>
      <c r="V1767" s="50" t="s">
        <v>379</v>
      </c>
      <c r="W1767" s="22" t="s">
        <v>379</v>
      </c>
      <c r="X1767" s="22" t="s">
        <v>379</v>
      </c>
    </row>
    <row r="1768" spans="1:24">
      <c r="A1768" s="175">
        <v>42837</v>
      </c>
      <c r="B1768" s="50">
        <v>154.5642</v>
      </c>
      <c r="C1768" s="50">
        <v>218.214</v>
      </c>
      <c r="D1768" s="50"/>
      <c r="E1768" s="50">
        <v>15.77</v>
      </c>
      <c r="F1768" s="51">
        <v>8.0260000000000001E-3</v>
      </c>
      <c r="G1768" s="51">
        <v>1.2015E-2</v>
      </c>
      <c r="H1768" s="51">
        <v>1.4144E-2</v>
      </c>
      <c r="I1768" s="51">
        <v>1.7676000000000001E-2</v>
      </c>
      <c r="J1768" s="51">
        <v>2.2391999999999999E-2</v>
      </c>
      <c r="K1768" s="51">
        <v>2.0451E-2</v>
      </c>
      <c r="L1768" s="51">
        <v>2.8861000000000001E-2</v>
      </c>
      <c r="M1768" s="51">
        <v>1.4144E-2</v>
      </c>
      <c r="N1768" s="51">
        <v>3.041E-2</v>
      </c>
      <c r="O1768" s="52">
        <v>119.0194</v>
      </c>
      <c r="P1768" s="50">
        <v>1270</v>
      </c>
      <c r="Q1768" s="52">
        <v>2768.7599999999998</v>
      </c>
      <c r="R1768" s="50">
        <v>5072.7</v>
      </c>
      <c r="S1768" s="30">
        <v>101.02</v>
      </c>
      <c r="T1768" s="50">
        <v>6.9029999999999996</v>
      </c>
      <c r="U1768" s="50">
        <v>6.9055</v>
      </c>
      <c r="V1768" s="50" t="s">
        <v>379</v>
      </c>
      <c r="W1768" s="22" t="s">
        <v>379</v>
      </c>
      <c r="X1768" s="22" t="s">
        <v>379</v>
      </c>
    </row>
    <row r="1769" spans="1:24">
      <c r="A1769" s="175">
        <v>42836</v>
      </c>
      <c r="B1769" s="50">
        <v>154.61920000000001</v>
      </c>
      <c r="C1769" s="50">
        <v>218.21639999999999</v>
      </c>
      <c r="D1769" s="50"/>
      <c r="E1769" s="50">
        <v>15.07</v>
      </c>
      <c r="F1769" s="51">
        <v>8.0770000000000008E-3</v>
      </c>
      <c r="G1769" s="51">
        <v>1.2338E-2</v>
      </c>
      <c r="H1769" s="51">
        <v>1.4599000000000001E-2</v>
      </c>
      <c r="I1769" s="51">
        <v>1.8303E-2</v>
      </c>
      <c r="J1769" s="51">
        <v>2.2962E-2</v>
      </c>
      <c r="K1769" s="51">
        <v>2.1080000000000002E-2</v>
      </c>
      <c r="L1769" s="51">
        <v>2.9288999999999999E-2</v>
      </c>
      <c r="M1769" s="51">
        <v>1.4599000000000001E-2</v>
      </c>
      <c r="N1769" s="51">
        <v>3.041E-2</v>
      </c>
      <c r="O1769" s="52">
        <v>118.98560000000001</v>
      </c>
      <c r="P1769" s="50">
        <v>1270</v>
      </c>
      <c r="Q1769" s="52">
        <v>2768.7599999999998</v>
      </c>
      <c r="R1769" s="50">
        <v>5072.7</v>
      </c>
      <c r="S1769" s="30">
        <v>101.18</v>
      </c>
      <c r="T1769" s="50">
        <v>6.9005000000000001</v>
      </c>
      <c r="U1769" s="50">
        <v>6.8967000000000001</v>
      </c>
      <c r="V1769" s="50" t="s">
        <v>379</v>
      </c>
      <c r="W1769" s="22" t="s">
        <v>379</v>
      </c>
      <c r="X1769" s="22" t="s">
        <v>379</v>
      </c>
    </row>
    <row r="1770" spans="1:24">
      <c r="A1770" s="175">
        <v>42835</v>
      </c>
      <c r="B1770" s="50">
        <v>154.28110000000001</v>
      </c>
      <c r="C1770" s="50">
        <v>218.14349999999999</v>
      </c>
      <c r="D1770" s="50"/>
      <c r="E1770" s="50">
        <v>14.05</v>
      </c>
      <c r="F1770" s="51">
        <v>8.0249999999999991E-3</v>
      </c>
      <c r="G1770" s="51">
        <v>1.2741000000000001E-2</v>
      </c>
      <c r="H1770" s="51">
        <v>1.4962E-2</v>
      </c>
      <c r="I1770" s="51">
        <v>1.8998000000000001E-2</v>
      </c>
      <c r="J1770" s="51">
        <v>2.3661000000000001E-2</v>
      </c>
      <c r="K1770" s="51">
        <v>2.1808000000000001E-2</v>
      </c>
      <c r="L1770" s="51">
        <v>2.9902999999999999E-2</v>
      </c>
      <c r="M1770" s="51">
        <v>1.4962E-2</v>
      </c>
      <c r="N1770" s="51">
        <v>3.0380000000000001E-2</v>
      </c>
      <c r="O1770" s="52">
        <v>118.92959999999999</v>
      </c>
      <c r="P1770" s="50">
        <v>1270</v>
      </c>
      <c r="Q1770" s="52">
        <v>2768.7599999999998</v>
      </c>
      <c r="R1770" s="50">
        <v>5072.7</v>
      </c>
      <c r="S1770" s="30">
        <v>100.67</v>
      </c>
      <c r="T1770" s="50">
        <v>6.8977000000000004</v>
      </c>
      <c r="U1770" s="50">
        <v>6.8894000000000002</v>
      </c>
      <c r="V1770" s="50" t="s">
        <v>379</v>
      </c>
      <c r="W1770" s="22" t="s">
        <v>379</v>
      </c>
      <c r="X1770" s="22" t="s">
        <v>379</v>
      </c>
    </row>
    <row r="1771" spans="1:24">
      <c r="A1771" s="175">
        <v>42832</v>
      </c>
      <c r="B1771" s="50">
        <v>154.16980000000001</v>
      </c>
      <c r="C1771" s="50">
        <v>218.04650000000001</v>
      </c>
      <c r="D1771" s="50"/>
      <c r="E1771" s="50">
        <v>12.87</v>
      </c>
      <c r="F1771" s="51">
        <v>8.1270000000000005E-3</v>
      </c>
      <c r="G1771" s="51">
        <v>1.2862E-2</v>
      </c>
      <c r="H1771" s="51">
        <v>1.5072E-2</v>
      </c>
      <c r="I1771" s="51">
        <v>1.9196000000000001E-2</v>
      </c>
      <c r="J1771" s="51">
        <v>2.3821999999999999E-2</v>
      </c>
      <c r="K1771" s="51">
        <v>2.2003000000000002E-2</v>
      </c>
      <c r="L1771" s="51">
        <v>3.0078000000000001E-2</v>
      </c>
      <c r="M1771" s="51">
        <v>1.5072E-2</v>
      </c>
      <c r="N1771" s="51">
        <v>3.0419999999999999E-2</v>
      </c>
      <c r="O1771" s="52">
        <v>118.90819999999999</v>
      </c>
      <c r="P1771" s="50">
        <v>1270</v>
      </c>
      <c r="Q1771" s="52">
        <v>2768.7599999999998</v>
      </c>
      <c r="R1771" s="50">
        <v>5072.7</v>
      </c>
      <c r="S1771" s="30">
        <v>100.56</v>
      </c>
      <c r="T1771" s="50">
        <v>6.8948</v>
      </c>
      <c r="U1771" s="50">
        <v>6.8825000000000003</v>
      </c>
      <c r="V1771" s="50" t="s">
        <v>379</v>
      </c>
      <c r="W1771" s="22" t="s">
        <v>379</v>
      </c>
      <c r="X1771" s="22" t="s">
        <v>379</v>
      </c>
    </row>
    <row r="1772" spans="1:24">
      <c r="A1772" s="175">
        <v>42831</v>
      </c>
      <c r="B1772" s="50">
        <v>154.4126</v>
      </c>
      <c r="C1772" s="50">
        <v>217.9922</v>
      </c>
      <c r="D1772" s="50"/>
      <c r="E1772" s="50">
        <v>12.39</v>
      </c>
      <c r="F1772" s="51">
        <v>8.0260000000000001E-3</v>
      </c>
      <c r="G1772" s="51">
        <v>1.2378999999999999E-2</v>
      </c>
      <c r="H1772" s="51">
        <v>1.4423E-2</v>
      </c>
      <c r="I1772" s="51">
        <v>1.8585000000000001E-2</v>
      </c>
      <c r="J1772" s="51">
        <v>2.3408000000000002E-2</v>
      </c>
      <c r="K1772" s="51">
        <v>2.1443E-2</v>
      </c>
      <c r="L1772" s="51">
        <v>2.9864000000000002E-2</v>
      </c>
      <c r="M1772" s="51">
        <v>1.4423E-2</v>
      </c>
      <c r="N1772" s="51">
        <v>3.0439999999999998E-2</v>
      </c>
      <c r="O1772" s="52">
        <v>118.8852</v>
      </c>
      <c r="P1772" s="50">
        <v>1270</v>
      </c>
      <c r="Q1772" s="52">
        <v>2768.7599999999998</v>
      </c>
      <c r="R1772" s="50">
        <v>5072.7</v>
      </c>
      <c r="S1772" s="30">
        <v>100.54</v>
      </c>
      <c r="T1772" s="50">
        <v>6.8872</v>
      </c>
      <c r="U1772" s="50">
        <v>6.8788</v>
      </c>
      <c r="V1772" s="50" t="s">
        <v>379</v>
      </c>
      <c r="W1772" s="22" t="s">
        <v>379</v>
      </c>
      <c r="X1772" s="22" t="s">
        <v>379</v>
      </c>
    </row>
    <row r="1773" spans="1:24">
      <c r="A1773" s="175">
        <v>42830</v>
      </c>
      <c r="B1773" s="50">
        <v>154.38310000000001</v>
      </c>
      <c r="C1773" s="50">
        <v>217.84450000000001</v>
      </c>
      <c r="D1773" s="50"/>
      <c r="E1773" s="50">
        <v>12.89</v>
      </c>
      <c r="F1773" s="51">
        <v>7.9749999999999995E-3</v>
      </c>
      <c r="G1773" s="51">
        <v>1.234E-2</v>
      </c>
      <c r="H1773" s="51">
        <v>1.4370000000000001E-2</v>
      </c>
      <c r="I1773" s="51">
        <v>1.8519000000000001E-2</v>
      </c>
      <c r="J1773" s="51">
        <v>2.3354E-2</v>
      </c>
      <c r="K1773" s="51">
        <v>2.1395000000000001E-2</v>
      </c>
      <c r="L1773" s="51">
        <v>2.9856000000000001E-2</v>
      </c>
      <c r="M1773" s="51">
        <v>1.4370000000000001E-2</v>
      </c>
      <c r="N1773" s="51">
        <v>3.0460000000000001E-2</v>
      </c>
      <c r="O1773" s="52">
        <v>118.87260000000001</v>
      </c>
      <c r="P1773" s="50">
        <v>1270</v>
      </c>
      <c r="Q1773" s="52">
        <v>2768.7599999999998</v>
      </c>
      <c r="R1773" s="50">
        <v>5072.7</v>
      </c>
      <c r="S1773" s="30">
        <v>100.54</v>
      </c>
      <c r="T1773" s="50">
        <v>6.8872</v>
      </c>
      <c r="U1773" s="50">
        <v>6.8746999999999998</v>
      </c>
      <c r="V1773" s="50" t="s">
        <v>379</v>
      </c>
      <c r="W1773" s="22" t="s">
        <v>379</v>
      </c>
      <c r="X1773" s="22" t="s">
        <v>379</v>
      </c>
    </row>
    <row r="1774" spans="1:24">
      <c r="A1774" s="175">
        <v>42829</v>
      </c>
      <c r="B1774" s="50">
        <v>154.3639</v>
      </c>
      <c r="C1774" s="50">
        <v>217.75110000000001</v>
      </c>
      <c r="D1774" s="50"/>
      <c r="E1774" s="50">
        <v>11.79</v>
      </c>
      <c r="F1774" s="51">
        <v>7.7210000000000004E-3</v>
      </c>
      <c r="G1774" s="51">
        <v>1.252E-2</v>
      </c>
      <c r="H1774" s="51">
        <v>1.4697E-2</v>
      </c>
      <c r="I1774" s="51">
        <v>1.8898000000000002E-2</v>
      </c>
      <c r="J1774" s="51">
        <v>2.3605000000000001E-2</v>
      </c>
      <c r="K1774" s="51">
        <v>2.1759000000000001E-2</v>
      </c>
      <c r="L1774" s="51">
        <v>2.9999000000000001E-2</v>
      </c>
      <c r="M1774" s="51">
        <v>1.4697E-2</v>
      </c>
      <c r="N1774" s="51">
        <v>3.0259999999999999E-2</v>
      </c>
      <c r="O1774" s="52">
        <v>118.8348</v>
      </c>
      <c r="P1774" s="50">
        <v>1270</v>
      </c>
      <c r="Q1774" s="52">
        <v>2768.7599999999998</v>
      </c>
      <c r="R1774" s="50">
        <v>5072.7</v>
      </c>
      <c r="S1774" s="30">
        <v>100.35</v>
      </c>
      <c r="T1774" s="50">
        <v>6.8872</v>
      </c>
      <c r="U1774" s="50">
        <v>6.8715000000000002</v>
      </c>
      <c r="V1774" s="50" t="s">
        <v>379</v>
      </c>
      <c r="W1774" s="22" t="s">
        <v>379</v>
      </c>
      <c r="X1774" s="22" t="s">
        <v>379</v>
      </c>
    </row>
    <row r="1775" spans="1:24">
      <c r="A1775" s="175">
        <v>42828</v>
      </c>
      <c r="B1775" s="50">
        <v>154.3767</v>
      </c>
      <c r="C1775" s="50">
        <v>217.67</v>
      </c>
      <c r="D1775" s="50"/>
      <c r="E1775" s="50">
        <v>12.38</v>
      </c>
      <c r="F1775" s="51">
        <v>7.5669999999999999E-3</v>
      </c>
      <c r="G1775" s="51">
        <v>1.2260999999999999E-2</v>
      </c>
      <c r="H1775" s="51">
        <v>1.4345999999999999E-2</v>
      </c>
      <c r="I1775" s="51">
        <v>1.8519000000000001E-2</v>
      </c>
      <c r="J1775" s="51">
        <v>2.3192999999999998E-2</v>
      </c>
      <c r="K1775" s="51">
        <v>2.1347000000000001E-2</v>
      </c>
      <c r="L1775" s="51">
        <v>2.9531999999999999E-2</v>
      </c>
      <c r="M1775" s="51">
        <v>1.4345999999999999E-2</v>
      </c>
      <c r="N1775" s="51">
        <v>3.0259999999999999E-2</v>
      </c>
      <c r="O1775" s="52">
        <v>118.8175</v>
      </c>
      <c r="P1775" s="50">
        <v>1260</v>
      </c>
      <c r="Q1775" s="52">
        <v>2769.69</v>
      </c>
      <c r="R1775" s="50">
        <v>5114</v>
      </c>
      <c r="S1775" s="30">
        <v>100.41</v>
      </c>
      <c r="T1775" s="50">
        <v>6.8894000000000002</v>
      </c>
      <c r="U1775" s="50">
        <v>6.8841000000000001</v>
      </c>
      <c r="V1775" s="50" t="s">
        <v>379</v>
      </c>
      <c r="W1775" s="22" t="s">
        <v>379</v>
      </c>
      <c r="X1775" s="22" t="s">
        <v>379</v>
      </c>
    </row>
    <row r="1776" spans="1:24">
      <c r="A1776" s="175">
        <v>42825</v>
      </c>
      <c r="B1776" s="50">
        <v>154.08150000000001</v>
      </c>
      <c r="C1776" s="50">
        <v>217.70240000000001</v>
      </c>
      <c r="D1776" s="50"/>
      <c r="E1776" s="50">
        <v>12.37</v>
      </c>
      <c r="F1776" s="51">
        <v>7.5160000000000001E-3</v>
      </c>
      <c r="G1776" s="51">
        <v>1.2540000000000001E-2</v>
      </c>
      <c r="H1776" s="51">
        <v>1.489E-2</v>
      </c>
      <c r="I1776" s="51">
        <v>1.9212E-2</v>
      </c>
      <c r="J1776" s="51">
        <v>2.3873999999999999E-2</v>
      </c>
      <c r="K1776" s="51">
        <v>2.2098E-2</v>
      </c>
      <c r="L1776" s="51">
        <v>3.0095E-2</v>
      </c>
      <c r="M1776" s="51">
        <v>1.489E-2</v>
      </c>
      <c r="N1776" s="51">
        <v>3.0259999999999999E-2</v>
      </c>
      <c r="O1776" s="52">
        <v>118.80549999999999</v>
      </c>
      <c r="P1776" s="50">
        <v>1260</v>
      </c>
      <c r="Q1776" s="52">
        <v>2769.69</v>
      </c>
      <c r="R1776" s="50">
        <v>5114</v>
      </c>
      <c r="S1776" s="30">
        <v>99.998000000000005</v>
      </c>
      <c r="T1776" s="50">
        <v>6.8901000000000003</v>
      </c>
      <c r="U1776" s="50">
        <v>6.8667999999999996</v>
      </c>
      <c r="V1776" s="50" t="s">
        <v>379</v>
      </c>
      <c r="W1776" s="22" t="s">
        <v>379</v>
      </c>
      <c r="X1776" s="22" t="s">
        <v>379</v>
      </c>
    </row>
    <row r="1777" spans="1:24">
      <c r="A1777" s="175">
        <v>42824</v>
      </c>
      <c r="B1777" s="50">
        <v>153.92580000000001</v>
      </c>
      <c r="C1777" s="50">
        <v>217.80840000000001</v>
      </c>
      <c r="D1777" s="50"/>
      <c r="E1777" s="50">
        <v>11.54</v>
      </c>
      <c r="F1777" s="51">
        <v>7.5680000000000001E-3</v>
      </c>
      <c r="G1777" s="51">
        <v>1.2818E-2</v>
      </c>
      <c r="H1777" s="51">
        <v>1.5327E-2</v>
      </c>
      <c r="I1777" s="51">
        <v>1.9640000000000001E-2</v>
      </c>
      <c r="J1777" s="51">
        <v>2.4197E-2</v>
      </c>
      <c r="K1777" s="51">
        <v>2.2487E-2</v>
      </c>
      <c r="L1777" s="51">
        <v>3.0342999999999998E-2</v>
      </c>
      <c r="M1777" s="51">
        <v>1.5327E-2</v>
      </c>
      <c r="N1777" s="51">
        <v>3.0620000000000001E-2</v>
      </c>
      <c r="O1777" s="52">
        <v>118.77200000000001</v>
      </c>
      <c r="P1777" s="50">
        <v>1260</v>
      </c>
      <c r="Q1777" s="52">
        <v>2769.69</v>
      </c>
      <c r="R1777" s="50">
        <v>5114</v>
      </c>
      <c r="S1777" s="30">
        <v>99.712000000000003</v>
      </c>
      <c r="T1777" s="50">
        <v>6.8795000000000002</v>
      </c>
      <c r="U1777" s="50">
        <v>6.8737000000000004</v>
      </c>
      <c r="V1777" s="50" t="s">
        <v>379</v>
      </c>
      <c r="W1777" s="22" t="s">
        <v>379</v>
      </c>
      <c r="X1777" s="22" t="s">
        <v>379</v>
      </c>
    </row>
    <row r="1778" spans="1:24">
      <c r="A1778" s="175">
        <v>42823</v>
      </c>
      <c r="B1778" s="50">
        <v>154.08510000000001</v>
      </c>
      <c r="C1778" s="50">
        <v>217.6755</v>
      </c>
      <c r="D1778" s="50"/>
      <c r="E1778" s="50">
        <v>11.42</v>
      </c>
      <c r="F1778" s="51">
        <v>7.7200000000000003E-3</v>
      </c>
      <c r="G1778" s="51">
        <v>1.2697999999999999E-2</v>
      </c>
      <c r="H1778" s="51">
        <v>1.5165E-2</v>
      </c>
      <c r="I1778" s="51">
        <v>1.9259999999999999E-2</v>
      </c>
      <c r="J1778" s="51">
        <v>2.3765000000000001E-2</v>
      </c>
      <c r="K1778" s="51">
        <v>2.1957999999999998E-2</v>
      </c>
      <c r="L1778" s="51">
        <v>2.9856000000000001E-2</v>
      </c>
      <c r="M1778" s="51">
        <v>1.5165E-2</v>
      </c>
      <c r="N1778" s="51">
        <v>3.0370000000000001E-2</v>
      </c>
      <c r="O1778" s="52">
        <v>118.7409</v>
      </c>
      <c r="P1778" s="50">
        <v>1260</v>
      </c>
      <c r="Q1778" s="52">
        <v>2769.69</v>
      </c>
      <c r="R1778" s="50">
        <v>5114</v>
      </c>
      <c r="S1778" s="30">
        <v>99.165999999999997</v>
      </c>
      <c r="T1778" s="50">
        <v>6.8728999999999996</v>
      </c>
      <c r="U1778" s="50">
        <v>6.8554000000000004</v>
      </c>
      <c r="V1778" s="50" t="s">
        <v>379</v>
      </c>
      <c r="W1778" s="22" t="s">
        <v>379</v>
      </c>
      <c r="X1778" s="22" t="s">
        <v>379</v>
      </c>
    </row>
    <row r="1779" spans="1:24">
      <c r="A1779" s="175">
        <v>42822</v>
      </c>
      <c r="B1779" s="50">
        <v>153.9049</v>
      </c>
      <c r="C1779" s="50">
        <v>217.54669999999999</v>
      </c>
      <c r="D1779" s="50"/>
      <c r="E1779" s="50">
        <v>11.53</v>
      </c>
      <c r="F1779" s="51">
        <v>7.7210000000000004E-3</v>
      </c>
      <c r="G1779" s="51">
        <v>1.3016E-2</v>
      </c>
      <c r="H1779" s="51">
        <v>1.5491E-2</v>
      </c>
      <c r="I1779" s="51">
        <v>1.9636000000000001E-2</v>
      </c>
      <c r="J1779" s="51">
        <v>2.4178000000000002E-2</v>
      </c>
      <c r="K1779" s="51">
        <v>2.2425E-2</v>
      </c>
      <c r="L1779" s="51">
        <v>3.0245999999999999E-2</v>
      </c>
      <c r="M1779" s="51">
        <v>1.5491E-2</v>
      </c>
      <c r="N1779" s="51">
        <v>3.041E-2</v>
      </c>
      <c r="O1779" s="52">
        <v>118.7012</v>
      </c>
      <c r="P1779" s="50">
        <v>1260</v>
      </c>
      <c r="Q1779" s="52">
        <v>2769.69</v>
      </c>
      <c r="R1779" s="50">
        <v>5114</v>
      </c>
      <c r="S1779" s="30">
        <v>99.626999999999995</v>
      </c>
      <c r="T1779" s="50">
        <v>6.8837000000000002</v>
      </c>
      <c r="U1779" s="50">
        <v>6.8728999999999996</v>
      </c>
      <c r="V1779" s="50" t="s">
        <v>379</v>
      </c>
      <c r="W1779" s="22" t="s">
        <v>379</v>
      </c>
      <c r="X1779" s="22" t="s">
        <v>379</v>
      </c>
    </row>
    <row r="1780" spans="1:24">
      <c r="A1780" s="175">
        <v>42821</v>
      </c>
      <c r="B1780" s="50">
        <v>154.09809999999999</v>
      </c>
      <c r="C1780" s="50">
        <v>217.44880000000001</v>
      </c>
      <c r="D1780" s="50"/>
      <c r="E1780" s="50">
        <v>12.5</v>
      </c>
      <c r="F1780" s="51">
        <v>7.7200000000000003E-3</v>
      </c>
      <c r="G1780" s="51">
        <v>1.2527E-2</v>
      </c>
      <c r="H1780" s="51">
        <v>1.5086E-2</v>
      </c>
      <c r="I1780" s="51">
        <v>1.9182999999999999E-2</v>
      </c>
      <c r="J1780" s="51">
        <v>2.3782000000000001E-2</v>
      </c>
      <c r="K1780" s="51">
        <v>2.1982000000000002E-2</v>
      </c>
      <c r="L1780" s="51">
        <v>2.9848E-2</v>
      </c>
      <c r="M1780" s="51">
        <v>1.5086E-2</v>
      </c>
      <c r="N1780" s="51">
        <v>3.0530000000000002E-2</v>
      </c>
      <c r="O1780" s="52">
        <v>118.67</v>
      </c>
      <c r="P1780" s="50">
        <v>1260</v>
      </c>
      <c r="Q1780" s="52">
        <v>2769.69</v>
      </c>
      <c r="R1780" s="50">
        <v>5114</v>
      </c>
      <c r="S1780" s="30">
        <v>99.76</v>
      </c>
      <c r="T1780" s="50">
        <v>6.8863000000000003</v>
      </c>
      <c r="U1780" s="50">
        <v>6.87</v>
      </c>
      <c r="V1780" s="50" t="s">
        <v>379</v>
      </c>
      <c r="W1780" s="22" t="s">
        <v>379</v>
      </c>
      <c r="X1780" s="22" t="s">
        <v>379</v>
      </c>
    </row>
    <row r="1781" spans="1:24">
      <c r="A1781" s="175">
        <v>42818</v>
      </c>
      <c r="B1781" s="50">
        <v>153.97839999999999</v>
      </c>
      <c r="C1781" s="50">
        <v>217.25729999999999</v>
      </c>
      <c r="D1781" s="50"/>
      <c r="E1781" s="50">
        <v>12.96</v>
      </c>
      <c r="F1781" s="51">
        <v>7.6179999999999998E-3</v>
      </c>
      <c r="G1781" s="51">
        <v>1.2566000000000001E-2</v>
      </c>
      <c r="H1781" s="51">
        <v>1.5276E-2</v>
      </c>
      <c r="I1781" s="51">
        <v>1.9449999999999999E-2</v>
      </c>
      <c r="J1781" s="51">
        <v>2.4122999999999999E-2</v>
      </c>
      <c r="K1781" s="51">
        <v>2.2301000000000001E-2</v>
      </c>
      <c r="L1781" s="51">
        <v>3.0134000000000001E-2</v>
      </c>
      <c r="M1781" s="51">
        <v>1.5276E-2</v>
      </c>
      <c r="N1781" s="51">
        <v>3.066E-2</v>
      </c>
      <c r="O1781" s="52">
        <v>118.629</v>
      </c>
      <c r="P1781" s="50">
        <v>1260</v>
      </c>
      <c r="Q1781" s="52">
        <v>2769.69</v>
      </c>
      <c r="R1781" s="50">
        <v>5114</v>
      </c>
      <c r="S1781" s="30">
        <v>99.677000000000007</v>
      </c>
      <c r="T1781" s="50">
        <v>6.8818999999999999</v>
      </c>
      <c r="U1781" s="50">
        <v>6.8636999999999997</v>
      </c>
      <c r="V1781" s="50" t="s">
        <v>379</v>
      </c>
      <c r="W1781" s="22" t="s">
        <v>379</v>
      </c>
      <c r="X1781" s="22" t="s">
        <v>379</v>
      </c>
    </row>
    <row r="1782" spans="1:24">
      <c r="A1782" s="175">
        <v>42817</v>
      </c>
      <c r="B1782" s="50">
        <v>153.86420000000001</v>
      </c>
      <c r="C1782" s="50">
        <v>217.19560000000001</v>
      </c>
      <c r="D1782" s="50"/>
      <c r="E1782" s="50">
        <v>13.12</v>
      </c>
      <c r="F1782" s="51">
        <v>7.6179999999999998E-3</v>
      </c>
      <c r="G1782" s="51">
        <v>1.252E-2</v>
      </c>
      <c r="H1782" s="51">
        <v>1.5278999999999999E-2</v>
      </c>
      <c r="I1782" s="51">
        <v>1.9515999999999999E-2</v>
      </c>
      <c r="J1782" s="51">
        <v>2.4194E-2</v>
      </c>
      <c r="K1782" s="51">
        <v>2.2349000000000001E-2</v>
      </c>
      <c r="L1782" s="51">
        <v>3.0294000000000001E-2</v>
      </c>
      <c r="M1782" s="51">
        <v>1.5278999999999999E-2</v>
      </c>
      <c r="N1782" s="51">
        <v>3.0849999999999999E-2</v>
      </c>
      <c r="O1782" s="52">
        <v>118.6002</v>
      </c>
      <c r="P1782" s="50">
        <v>1260</v>
      </c>
      <c r="Q1782" s="52">
        <v>2769.69</v>
      </c>
      <c r="R1782" s="50">
        <v>5114</v>
      </c>
      <c r="S1782" s="30">
        <v>99.813000000000002</v>
      </c>
      <c r="T1782" s="50">
        <v>6.8874000000000004</v>
      </c>
      <c r="U1782" s="50">
        <v>6.8723000000000001</v>
      </c>
      <c r="V1782" s="50" t="s">
        <v>379</v>
      </c>
      <c r="W1782" s="22" t="s">
        <v>379</v>
      </c>
      <c r="X1782" s="22" t="s">
        <v>379</v>
      </c>
    </row>
    <row r="1783" spans="1:24">
      <c r="A1783" s="175">
        <v>42816</v>
      </c>
      <c r="B1783" s="50">
        <v>153.90950000000001</v>
      </c>
      <c r="C1783" s="50">
        <v>217.1079</v>
      </c>
      <c r="D1783" s="50"/>
      <c r="E1783" s="50">
        <v>12.81</v>
      </c>
      <c r="F1783" s="51">
        <v>7.6189999999999999E-3</v>
      </c>
      <c r="G1783" s="51">
        <v>1.2477E-2</v>
      </c>
      <c r="H1783" s="51">
        <v>1.5172E-2</v>
      </c>
      <c r="I1783" s="51">
        <v>1.9366000000000001E-2</v>
      </c>
      <c r="J1783" s="51">
        <v>2.4049999999999998E-2</v>
      </c>
      <c r="K1783" s="51">
        <v>2.2202E-2</v>
      </c>
      <c r="L1783" s="51">
        <v>3.0173999999999999E-2</v>
      </c>
      <c r="M1783" s="51">
        <v>1.5172E-2</v>
      </c>
      <c r="N1783" s="51">
        <v>2.9350000000000001E-2</v>
      </c>
      <c r="O1783" s="52">
        <v>118.6033</v>
      </c>
      <c r="P1783" s="50">
        <v>1260</v>
      </c>
      <c r="Q1783" s="52">
        <v>2769.69</v>
      </c>
      <c r="R1783" s="50">
        <v>5114</v>
      </c>
      <c r="S1783" s="30">
        <v>100.41</v>
      </c>
      <c r="T1783" s="50">
        <v>6.9085000000000001</v>
      </c>
      <c r="U1783" s="50">
        <v>6.8888999999999996</v>
      </c>
      <c r="V1783" s="50" t="s">
        <v>379</v>
      </c>
      <c r="W1783" s="22" t="s">
        <v>379</v>
      </c>
      <c r="X1783" s="22" t="s">
        <v>379</v>
      </c>
    </row>
    <row r="1784" spans="1:24">
      <c r="A1784" s="175">
        <v>42815</v>
      </c>
      <c r="B1784" s="50">
        <v>153.74850000000001</v>
      </c>
      <c r="C1784" s="50">
        <v>217.08260000000001</v>
      </c>
      <c r="D1784" s="50"/>
      <c r="E1784" s="50">
        <v>12.47</v>
      </c>
      <c r="F1784" s="51">
        <v>7.5680000000000001E-3</v>
      </c>
      <c r="G1784" s="51">
        <v>1.2598E-2</v>
      </c>
      <c r="H1784" s="51">
        <v>1.5308E-2</v>
      </c>
      <c r="I1784" s="51">
        <v>1.9466000000000001E-2</v>
      </c>
      <c r="J1784" s="51">
        <v>2.4174999999999999E-2</v>
      </c>
      <c r="K1784" s="51">
        <v>2.2298999999999999E-2</v>
      </c>
      <c r="L1784" s="51">
        <v>3.0342999999999998E-2</v>
      </c>
      <c r="M1784" s="51">
        <v>1.5308E-2</v>
      </c>
      <c r="N1784" s="51">
        <v>2.9350000000000001E-2</v>
      </c>
      <c r="O1784" s="52">
        <v>118.5698</v>
      </c>
      <c r="P1784" s="50">
        <v>1260</v>
      </c>
      <c r="Q1784" s="52">
        <v>2769.69</v>
      </c>
      <c r="R1784" s="50">
        <v>5114</v>
      </c>
      <c r="S1784" s="30">
        <v>100.3</v>
      </c>
      <c r="T1784" s="50">
        <v>6.9034000000000004</v>
      </c>
      <c r="U1784" s="50">
        <v>6.8864999999999998</v>
      </c>
      <c r="V1784" s="50" t="s">
        <v>379</v>
      </c>
      <c r="W1784" s="22" t="s">
        <v>379</v>
      </c>
      <c r="X1784" s="22" t="s">
        <v>379</v>
      </c>
    </row>
    <row r="1785" spans="1:24">
      <c r="A1785" s="175">
        <v>42814</v>
      </c>
      <c r="B1785" s="50">
        <v>153.5121</v>
      </c>
      <c r="C1785" s="50">
        <v>216.97020000000001</v>
      </c>
      <c r="D1785" s="50"/>
      <c r="E1785" s="50">
        <v>11.34</v>
      </c>
      <c r="F1785" s="51">
        <v>7.2620000000000002E-3</v>
      </c>
      <c r="G1785" s="51">
        <v>1.2883E-2</v>
      </c>
      <c r="H1785" s="51">
        <v>1.5712E-2</v>
      </c>
      <c r="I1785" s="51">
        <v>1.9848999999999999E-2</v>
      </c>
      <c r="J1785" s="51">
        <v>2.4607E-2</v>
      </c>
      <c r="K1785" s="51">
        <v>2.2716E-2</v>
      </c>
      <c r="L1785" s="51">
        <v>3.0769999999999999E-2</v>
      </c>
      <c r="M1785" s="51">
        <v>1.5712E-2</v>
      </c>
      <c r="N1785" s="51">
        <v>2.9350000000000001E-2</v>
      </c>
      <c r="O1785" s="52">
        <v>118.5459</v>
      </c>
      <c r="P1785" s="50">
        <v>1260</v>
      </c>
      <c r="Q1785" s="52">
        <v>2769.69</v>
      </c>
      <c r="R1785" s="50">
        <v>5114</v>
      </c>
      <c r="S1785" s="30">
        <v>100.36</v>
      </c>
      <c r="T1785" s="50">
        <v>6.8979999999999997</v>
      </c>
      <c r="U1785" s="50">
        <v>6.8703000000000003</v>
      </c>
      <c r="V1785" s="50" t="s">
        <v>379</v>
      </c>
      <c r="W1785" s="22" t="s">
        <v>379</v>
      </c>
      <c r="X1785" s="22" t="s">
        <v>379</v>
      </c>
    </row>
    <row r="1786" spans="1:24">
      <c r="A1786" s="175">
        <v>42811</v>
      </c>
      <c r="B1786" s="50">
        <v>153.27590000000001</v>
      </c>
      <c r="C1786" s="50">
        <v>216.80359999999999</v>
      </c>
      <c r="D1786" s="50"/>
      <c r="E1786" s="50">
        <v>11.28</v>
      </c>
      <c r="F1786" s="51">
        <v>7.2620000000000002E-3</v>
      </c>
      <c r="G1786" s="51">
        <v>1.3146E-2</v>
      </c>
      <c r="H1786" s="51">
        <v>1.6008000000000001E-2</v>
      </c>
      <c r="I1786" s="51">
        <v>2.0183E-2</v>
      </c>
      <c r="J1786" s="51">
        <v>2.5004999999999999E-2</v>
      </c>
      <c r="K1786" s="51">
        <v>2.3060000000000001E-2</v>
      </c>
      <c r="L1786" s="51">
        <v>3.1095999999999999E-2</v>
      </c>
      <c r="M1786" s="51">
        <v>1.6008000000000001E-2</v>
      </c>
      <c r="N1786" s="51">
        <v>2.9350000000000001E-2</v>
      </c>
      <c r="O1786" s="52">
        <v>118.5163</v>
      </c>
      <c r="P1786" s="50">
        <v>1260</v>
      </c>
      <c r="Q1786" s="52">
        <v>2769.69</v>
      </c>
      <c r="R1786" s="50">
        <v>5114</v>
      </c>
      <c r="S1786" s="30">
        <v>100.74</v>
      </c>
      <c r="T1786" s="50">
        <v>6.9149000000000003</v>
      </c>
      <c r="U1786" s="50">
        <v>6.8476999999999997</v>
      </c>
      <c r="V1786" s="50" t="s">
        <v>379</v>
      </c>
      <c r="W1786" s="22" t="s">
        <v>379</v>
      </c>
      <c r="X1786" s="22" t="s">
        <v>379</v>
      </c>
    </row>
    <row r="1787" spans="1:24">
      <c r="A1787" s="175">
        <v>42810</v>
      </c>
      <c r="B1787" s="50">
        <v>153.16630000000001</v>
      </c>
      <c r="C1787" s="50">
        <v>216.7321</v>
      </c>
      <c r="D1787" s="50"/>
      <c r="E1787" s="50">
        <v>11.21</v>
      </c>
      <c r="F1787" s="51">
        <v>7.2110000000000004E-3</v>
      </c>
      <c r="G1787" s="51">
        <v>1.3322000000000001E-2</v>
      </c>
      <c r="H1787" s="51">
        <v>1.6277E-2</v>
      </c>
      <c r="I1787" s="51">
        <v>2.0499E-2</v>
      </c>
      <c r="J1787" s="51">
        <v>2.5402000000000001E-2</v>
      </c>
      <c r="K1787" s="51">
        <v>2.3477000000000001E-2</v>
      </c>
      <c r="L1787" s="51">
        <v>3.1505999999999999E-2</v>
      </c>
      <c r="M1787" s="51">
        <v>1.6277E-2</v>
      </c>
      <c r="N1787" s="51">
        <v>2.938E-2</v>
      </c>
      <c r="O1787" s="52">
        <v>118.52209999999999</v>
      </c>
      <c r="P1787" s="50">
        <v>1260</v>
      </c>
      <c r="Q1787" s="52">
        <v>2769.69</v>
      </c>
      <c r="R1787" s="50">
        <v>5114</v>
      </c>
      <c r="S1787" s="30">
        <v>101.7</v>
      </c>
      <c r="T1787" s="50">
        <v>6.915</v>
      </c>
      <c r="U1787" s="50">
        <v>6.9005000000000001</v>
      </c>
      <c r="V1787" s="50" t="s">
        <v>379</v>
      </c>
      <c r="W1787" s="22" t="s">
        <v>379</v>
      </c>
      <c r="X1787" s="22" t="s">
        <v>379</v>
      </c>
    </row>
    <row r="1788" spans="1:24">
      <c r="A1788" s="175">
        <v>42809</v>
      </c>
      <c r="B1788" s="50">
        <v>153.17099999999999</v>
      </c>
      <c r="C1788" s="50">
        <v>216.31399999999999</v>
      </c>
      <c r="D1788" s="50"/>
      <c r="E1788" s="50">
        <v>11.63</v>
      </c>
      <c r="F1788" s="51">
        <v>7.2119999999999997E-3</v>
      </c>
      <c r="G1788" s="51">
        <v>1.2994E-2</v>
      </c>
      <c r="H1788" s="51">
        <v>1.5821000000000002E-2</v>
      </c>
      <c r="I1788" s="51">
        <v>2.0029999999999999E-2</v>
      </c>
      <c r="J1788" s="51">
        <v>2.4930000000000001E-2</v>
      </c>
      <c r="K1788" s="51">
        <v>2.2984000000000001E-2</v>
      </c>
      <c r="L1788" s="51">
        <v>3.1071000000000001E-2</v>
      </c>
      <c r="M1788" s="51">
        <v>1.5821000000000002E-2</v>
      </c>
      <c r="N1788" s="51">
        <v>2.9430000000000001E-2</v>
      </c>
      <c r="O1788" s="52">
        <v>118.5536</v>
      </c>
      <c r="P1788" s="50">
        <v>1260</v>
      </c>
      <c r="Q1788" s="52">
        <v>2769.69</v>
      </c>
      <c r="R1788" s="50">
        <v>5114</v>
      </c>
      <c r="S1788" s="30">
        <v>101.31</v>
      </c>
      <c r="T1788" s="50">
        <v>6.9142999999999999</v>
      </c>
      <c r="U1788" s="50">
        <v>6.8963000000000001</v>
      </c>
      <c r="V1788" s="50" t="s">
        <v>379</v>
      </c>
      <c r="W1788" s="22" t="s">
        <v>379</v>
      </c>
      <c r="X1788" s="22" t="s">
        <v>379</v>
      </c>
    </row>
    <row r="1789" spans="1:24">
      <c r="A1789" s="175">
        <v>42808</v>
      </c>
      <c r="B1789" s="50">
        <v>152.61279999999999</v>
      </c>
      <c r="C1789" s="50">
        <v>216.24760000000001</v>
      </c>
      <c r="D1789" s="50"/>
      <c r="E1789" s="50">
        <v>12.3</v>
      </c>
      <c r="F1789" s="51">
        <v>7.6189999999999999E-3</v>
      </c>
      <c r="G1789" s="51">
        <v>1.3762999999999999E-2</v>
      </c>
      <c r="H1789" s="51">
        <v>1.6840000000000001E-2</v>
      </c>
      <c r="I1789" s="51">
        <v>2.1284999999999998E-2</v>
      </c>
      <c r="J1789" s="51">
        <v>2.6002000000000001E-2</v>
      </c>
      <c r="K1789" s="51">
        <v>2.4192999999999999E-2</v>
      </c>
      <c r="L1789" s="51">
        <v>3.1746999999999997E-2</v>
      </c>
      <c r="M1789" s="51">
        <v>1.6840000000000001E-2</v>
      </c>
      <c r="N1789" s="51">
        <v>2.9430000000000001E-2</v>
      </c>
      <c r="O1789" s="52">
        <v>118.4995</v>
      </c>
      <c r="P1789" s="50">
        <v>1260</v>
      </c>
      <c r="Q1789" s="52">
        <v>2769.69</v>
      </c>
      <c r="R1789" s="50">
        <v>5114</v>
      </c>
      <c r="S1789" s="30">
        <v>101.25</v>
      </c>
      <c r="T1789" s="50">
        <v>6.9093</v>
      </c>
      <c r="U1789" s="50">
        <v>6.8949999999999996</v>
      </c>
      <c r="V1789" s="50" t="s">
        <v>379</v>
      </c>
      <c r="W1789" s="22" t="s">
        <v>379</v>
      </c>
      <c r="X1789" s="22" t="s">
        <v>379</v>
      </c>
    </row>
    <row r="1790" spans="1:24">
      <c r="A1790" s="175">
        <v>42807</v>
      </c>
      <c r="B1790" s="50">
        <v>152.54689999999999</v>
      </c>
      <c r="C1790" s="50">
        <v>216.28559999999999</v>
      </c>
      <c r="D1790" s="50"/>
      <c r="E1790" s="50">
        <v>11.35</v>
      </c>
      <c r="F1790" s="51">
        <v>7.4139999999999996E-3</v>
      </c>
      <c r="G1790" s="51">
        <v>1.3719E-2</v>
      </c>
      <c r="H1790" s="51">
        <v>1.6840000000000001E-2</v>
      </c>
      <c r="I1790" s="51">
        <v>2.1385000000000001E-2</v>
      </c>
      <c r="J1790" s="51">
        <v>2.6258E-2</v>
      </c>
      <c r="K1790" s="51">
        <v>2.4365000000000001E-2</v>
      </c>
      <c r="L1790" s="51">
        <v>3.2121999999999998E-2</v>
      </c>
      <c r="M1790" s="51">
        <v>1.6840000000000001E-2</v>
      </c>
      <c r="N1790" s="51">
        <v>2.9430000000000001E-2</v>
      </c>
      <c r="O1790" s="52">
        <v>118.506</v>
      </c>
      <c r="P1790" s="50">
        <v>1260</v>
      </c>
      <c r="Q1790" s="52">
        <v>2769.69</v>
      </c>
      <c r="R1790" s="50">
        <v>5114</v>
      </c>
      <c r="S1790" s="30">
        <v>101.85</v>
      </c>
      <c r="T1790" s="50">
        <v>6.9109999999999996</v>
      </c>
      <c r="U1790" s="50">
        <v>6.9046000000000003</v>
      </c>
      <c r="V1790" s="50" t="s">
        <v>379</v>
      </c>
      <c r="W1790" s="22" t="s">
        <v>379</v>
      </c>
      <c r="X1790" s="22" t="s">
        <v>379</v>
      </c>
    </row>
    <row r="1791" spans="1:24">
      <c r="A1791" s="175">
        <v>42804</v>
      </c>
      <c r="B1791" s="50">
        <v>152.57300000000001</v>
      </c>
      <c r="C1791" s="50">
        <v>215.9777</v>
      </c>
      <c r="D1791" s="50"/>
      <c r="E1791" s="50">
        <v>11.66</v>
      </c>
      <c r="F1791" s="51">
        <v>7.4139999999999996E-3</v>
      </c>
      <c r="G1791" s="51">
        <v>1.3533999999999999E-2</v>
      </c>
      <c r="H1791" s="51">
        <v>1.6598000000000002E-2</v>
      </c>
      <c r="I1791" s="51">
        <v>2.1014000000000001E-2</v>
      </c>
      <c r="J1791" s="51">
        <v>2.5745000000000001E-2</v>
      </c>
      <c r="K1791" s="51">
        <v>2.3942999999999999E-2</v>
      </c>
      <c r="L1791" s="51">
        <v>3.1647000000000002E-2</v>
      </c>
      <c r="M1791" s="51">
        <v>1.6598000000000002E-2</v>
      </c>
      <c r="N1791" s="51">
        <v>2.9430000000000001E-2</v>
      </c>
      <c r="O1791" s="52">
        <v>118.5312</v>
      </c>
      <c r="P1791" s="50">
        <v>1260</v>
      </c>
      <c r="Q1791" s="52">
        <v>2769.69</v>
      </c>
      <c r="R1791" s="50">
        <v>5114</v>
      </c>
      <c r="S1791" s="30">
        <v>102.07</v>
      </c>
      <c r="T1791" s="50">
        <v>6.9131</v>
      </c>
      <c r="U1791" s="50">
        <v>6.9161999999999999</v>
      </c>
      <c r="V1791" s="50" t="s">
        <v>379</v>
      </c>
      <c r="W1791" s="22" t="s">
        <v>379</v>
      </c>
      <c r="X1791" s="22" t="s">
        <v>379</v>
      </c>
    </row>
    <row r="1792" spans="1:24">
      <c r="A1792" s="175">
        <v>42803</v>
      </c>
      <c r="B1792" s="50">
        <v>152.46019999999999</v>
      </c>
      <c r="C1792" s="50">
        <v>216.09960000000001</v>
      </c>
      <c r="D1792" s="50"/>
      <c r="E1792" s="50">
        <v>12.3</v>
      </c>
      <c r="F1792" s="51">
        <v>7.2620000000000002E-3</v>
      </c>
      <c r="G1792" s="51">
        <v>1.3726E-2</v>
      </c>
      <c r="H1792" s="51">
        <v>1.6920000000000001E-2</v>
      </c>
      <c r="I1792" s="51">
        <v>2.1361999999999999E-2</v>
      </c>
      <c r="J1792" s="51">
        <v>2.6053E-2</v>
      </c>
      <c r="K1792" s="51">
        <v>2.4336E-2</v>
      </c>
      <c r="L1792" s="51">
        <v>3.1888E-2</v>
      </c>
      <c r="M1792" s="51">
        <v>1.6920000000000001E-2</v>
      </c>
      <c r="N1792" s="51">
        <v>2.9579999999999999E-2</v>
      </c>
      <c r="O1792" s="52">
        <v>118.5111</v>
      </c>
      <c r="P1792" s="50">
        <v>1260</v>
      </c>
      <c r="Q1792" s="52">
        <v>2769.69</v>
      </c>
      <c r="R1792" s="50">
        <v>5114</v>
      </c>
      <c r="S1792" s="30">
        <v>101.81</v>
      </c>
      <c r="T1792" s="50">
        <v>6.9024999999999999</v>
      </c>
      <c r="U1792" s="50">
        <v>6.8937999999999997</v>
      </c>
      <c r="V1792" s="50" t="s">
        <v>379</v>
      </c>
      <c r="W1792" s="22" t="s">
        <v>379</v>
      </c>
      <c r="X1792" s="22" t="s">
        <v>379</v>
      </c>
    </row>
    <row r="1793" spans="1:24">
      <c r="A1793" s="175">
        <v>42802</v>
      </c>
      <c r="B1793" s="50">
        <v>152.74780000000001</v>
      </c>
      <c r="C1793" s="50">
        <v>216.5016</v>
      </c>
      <c r="D1793" s="50"/>
      <c r="E1793" s="50">
        <v>11.86</v>
      </c>
      <c r="F1793" s="51">
        <v>7.1609999999999998E-3</v>
      </c>
      <c r="G1793" s="51">
        <v>1.3542E-2</v>
      </c>
      <c r="H1793" s="51">
        <v>1.6625000000000001E-2</v>
      </c>
      <c r="I1793" s="51">
        <v>2.0926E-2</v>
      </c>
      <c r="J1793" s="51">
        <v>2.5597000000000002E-2</v>
      </c>
      <c r="K1793" s="51">
        <v>2.3865999999999998E-2</v>
      </c>
      <c r="L1793" s="51">
        <v>3.1489000000000003E-2</v>
      </c>
      <c r="M1793" s="51">
        <v>1.6625000000000001E-2</v>
      </c>
      <c r="N1793" s="51">
        <v>2.9409999999999999E-2</v>
      </c>
      <c r="O1793" s="52">
        <v>118.5168</v>
      </c>
      <c r="P1793" s="50">
        <v>1260</v>
      </c>
      <c r="Q1793" s="52">
        <v>2769.69</v>
      </c>
      <c r="R1793" s="50">
        <v>5114</v>
      </c>
      <c r="S1793" s="30">
        <v>101.64</v>
      </c>
      <c r="T1793" s="50">
        <v>6.8970000000000002</v>
      </c>
      <c r="U1793" s="50">
        <v>6.9010999999999996</v>
      </c>
      <c r="V1793" s="50" t="s">
        <v>379</v>
      </c>
      <c r="W1793" s="22" t="s">
        <v>379</v>
      </c>
      <c r="X1793" s="22" t="s">
        <v>379</v>
      </c>
    </row>
    <row r="1794" spans="1:24">
      <c r="A1794" s="175">
        <v>42801</v>
      </c>
      <c r="B1794" s="50">
        <v>152.96610000000001</v>
      </c>
      <c r="C1794" s="50">
        <v>216.4623</v>
      </c>
      <c r="D1794" s="50"/>
      <c r="E1794" s="50">
        <v>11.45</v>
      </c>
      <c r="F1794" s="51">
        <v>7.4149999999999997E-3</v>
      </c>
      <c r="G1794" s="51">
        <v>1.3277000000000001E-2</v>
      </c>
      <c r="H1794" s="51">
        <v>1.6095999999999999E-2</v>
      </c>
      <c r="I1794" s="51">
        <v>2.0490999999999999E-2</v>
      </c>
      <c r="J1794" s="51">
        <v>2.5179E-2</v>
      </c>
      <c r="K1794" s="51">
        <v>2.3421000000000001E-2</v>
      </c>
      <c r="L1794" s="51">
        <v>3.1210000000000002E-2</v>
      </c>
      <c r="M1794" s="51">
        <v>1.6095999999999999E-2</v>
      </c>
      <c r="N1794" s="51">
        <v>2.955E-2</v>
      </c>
      <c r="O1794" s="52">
        <v>118.455</v>
      </c>
      <c r="P1794" s="50">
        <v>1260</v>
      </c>
      <c r="Q1794" s="52">
        <v>2769.69</v>
      </c>
      <c r="R1794" s="50">
        <v>5114</v>
      </c>
      <c r="S1794" s="30">
        <v>101.54</v>
      </c>
      <c r="T1794" s="50">
        <v>6.8971999999999998</v>
      </c>
      <c r="U1794" s="50">
        <v>6.8967000000000001</v>
      </c>
      <c r="V1794" s="50" t="s">
        <v>379</v>
      </c>
      <c r="W1794" s="22" t="s">
        <v>379</v>
      </c>
      <c r="X1794" s="22" t="s">
        <v>379</v>
      </c>
    </row>
    <row r="1795" spans="1:24">
      <c r="A1795" s="175">
        <v>42800</v>
      </c>
      <c r="B1795" s="50">
        <v>153.08150000000001</v>
      </c>
      <c r="C1795" s="50">
        <v>216.58179999999999</v>
      </c>
      <c r="D1795" s="50"/>
      <c r="E1795" s="50">
        <v>11.24</v>
      </c>
      <c r="F1795" s="51">
        <v>7.2110000000000004E-3</v>
      </c>
      <c r="G1795" s="51">
        <v>1.3053E-2</v>
      </c>
      <c r="H1795" s="51">
        <v>1.5821000000000002E-2</v>
      </c>
      <c r="I1795" s="51">
        <v>2.0191000000000001E-2</v>
      </c>
      <c r="J1795" s="51">
        <v>2.4996999999999998E-2</v>
      </c>
      <c r="K1795" s="51">
        <v>2.3175000000000001E-2</v>
      </c>
      <c r="L1795" s="51">
        <v>3.1046000000000001E-2</v>
      </c>
      <c r="M1795" s="51">
        <v>1.5821000000000002E-2</v>
      </c>
      <c r="N1795" s="51">
        <v>2.921E-2</v>
      </c>
      <c r="O1795" s="52">
        <v>118.4141</v>
      </c>
      <c r="P1795" s="50">
        <v>1260</v>
      </c>
      <c r="Q1795" s="52">
        <v>2769.69</v>
      </c>
      <c r="R1795" s="50">
        <v>5114</v>
      </c>
      <c r="S1795" s="30">
        <v>102.2</v>
      </c>
      <c r="T1795" s="50">
        <v>6.8898999999999999</v>
      </c>
      <c r="U1795" s="50">
        <v>6.8852000000000002</v>
      </c>
      <c r="V1795" s="50" t="s">
        <v>379</v>
      </c>
      <c r="W1795" s="22" t="s">
        <v>379</v>
      </c>
      <c r="X1795" s="22" t="s">
        <v>379</v>
      </c>
    </row>
    <row r="1796" spans="1:24">
      <c r="A1796" s="175">
        <v>42797</v>
      </c>
      <c r="B1796" s="50">
        <v>153.05670000000001</v>
      </c>
      <c r="C1796" s="50">
        <v>216.78620000000001</v>
      </c>
      <c r="D1796" s="50"/>
      <c r="E1796" s="50">
        <v>10.96</v>
      </c>
      <c r="F1796" s="51">
        <v>6.9569999999999996E-3</v>
      </c>
      <c r="G1796" s="51">
        <v>1.3051E-2</v>
      </c>
      <c r="H1796" s="51">
        <v>1.5790999999999999E-2</v>
      </c>
      <c r="I1796" s="51">
        <v>2.009E-2</v>
      </c>
      <c r="J1796" s="51">
        <v>2.478E-2</v>
      </c>
      <c r="K1796" s="51">
        <v>2.3052E-2</v>
      </c>
      <c r="L1796" s="51">
        <v>3.0713000000000001E-2</v>
      </c>
      <c r="M1796" s="51">
        <v>1.5790999999999999E-2</v>
      </c>
      <c r="N1796" s="51">
        <v>2.9100000000000001E-2</v>
      </c>
      <c r="O1796" s="52">
        <v>118.40560000000001</v>
      </c>
      <c r="P1796" s="50">
        <v>1260</v>
      </c>
      <c r="Q1796" s="52">
        <v>2769.69</v>
      </c>
      <c r="R1796" s="50">
        <v>5114</v>
      </c>
      <c r="S1796" s="30">
        <v>101.78</v>
      </c>
      <c r="T1796" s="50">
        <v>6.8818999999999999</v>
      </c>
      <c r="U1796" s="50">
        <v>6.8715999999999999</v>
      </c>
      <c r="V1796" s="50" t="s">
        <v>379</v>
      </c>
      <c r="W1796" s="22" t="s">
        <v>379</v>
      </c>
      <c r="X1796" s="22" t="s">
        <v>379</v>
      </c>
    </row>
    <row r="1797" spans="1:24">
      <c r="A1797" s="175">
        <v>42796</v>
      </c>
      <c r="B1797" s="50">
        <v>153.0129</v>
      </c>
      <c r="C1797" s="50">
        <v>216.80680000000001</v>
      </c>
      <c r="D1797" s="50"/>
      <c r="E1797" s="50">
        <v>11.81</v>
      </c>
      <c r="F1797" s="51">
        <v>6.6010000000000001E-3</v>
      </c>
      <c r="G1797" s="51">
        <v>1.3084E-2</v>
      </c>
      <c r="H1797" s="51">
        <v>1.5868E-2</v>
      </c>
      <c r="I1797" s="51">
        <v>2.0154999999999999E-2</v>
      </c>
      <c r="J1797" s="51">
        <v>2.4778999999999999E-2</v>
      </c>
      <c r="K1797" s="51">
        <v>2.3123000000000001E-2</v>
      </c>
      <c r="L1797" s="51">
        <v>3.0728999999999999E-2</v>
      </c>
      <c r="M1797" s="51">
        <v>1.5868E-2</v>
      </c>
      <c r="N1797" s="51">
        <v>2.9180000000000001E-2</v>
      </c>
      <c r="O1797" s="52">
        <v>118.35339999999999</v>
      </c>
      <c r="P1797" s="50">
        <v>1260</v>
      </c>
      <c r="Q1797" s="52">
        <v>2769.69</v>
      </c>
      <c r="R1797" s="50">
        <v>5114</v>
      </c>
      <c r="S1797" s="30">
        <v>101.12</v>
      </c>
      <c r="T1797" s="50">
        <v>6.867</v>
      </c>
      <c r="U1797" s="50">
        <v>6.8554000000000004</v>
      </c>
      <c r="V1797" s="50" t="s">
        <v>379</v>
      </c>
      <c r="W1797" s="22" t="s">
        <v>379</v>
      </c>
      <c r="X1797" s="22" t="s">
        <v>379</v>
      </c>
    </row>
    <row r="1798" spans="1:24">
      <c r="A1798" s="175">
        <v>42795</v>
      </c>
      <c r="B1798" s="50">
        <v>153.13460000000001</v>
      </c>
      <c r="C1798" s="50">
        <v>216.81209999999999</v>
      </c>
      <c r="D1798" s="50"/>
      <c r="E1798" s="50">
        <v>12.54</v>
      </c>
      <c r="F1798" s="51">
        <v>6.1939999999999999E-3</v>
      </c>
      <c r="G1798" s="51">
        <v>1.2841999999999999E-2</v>
      </c>
      <c r="H1798" s="51">
        <v>1.5647999999999999E-2</v>
      </c>
      <c r="I1798" s="51">
        <v>1.9872000000000001E-2</v>
      </c>
      <c r="J1798" s="51">
        <v>2.4525999999999999E-2</v>
      </c>
      <c r="K1798" s="51">
        <v>2.2877999999999999E-2</v>
      </c>
      <c r="L1798" s="51">
        <v>3.0608E-2</v>
      </c>
      <c r="M1798" s="51">
        <v>1.5647999999999999E-2</v>
      </c>
      <c r="N1798" s="51">
        <v>2.9180000000000001E-2</v>
      </c>
      <c r="O1798" s="52">
        <v>118.29730000000001</v>
      </c>
      <c r="P1798" s="50">
        <v>1260</v>
      </c>
      <c r="Q1798" s="52">
        <v>2771.75</v>
      </c>
      <c r="R1798" s="50">
        <v>5224.8</v>
      </c>
      <c r="S1798" s="30">
        <v>101.13</v>
      </c>
      <c r="T1798" s="50">
        <v>6.8708</v>
      </c>
      <c r="U1798" s="50">
        <v>6.8619000000000003</v>
      </c>
      <c r="V1798" s="50" t="s">
        <v>379</v>
      </c>
      <c r="W1798" s="22" t="s">
        <v>379</v>
      </c>
      <c r="X1798" s="22" t="s">
        <v>379</v>
      </c>
    </row>
    <row r="1799" spans="1:24">
      <c r="A1799" s="175">
        <v>42794</v>
      </c>
      <c r="B1799" s="50">
        <v>153.7235</v>
      </c>
      <c r="C1799" s="50">
        <v>216.85059999999999</v>
      </c>
      <c r="D1799" s="50"/>
      <c r="E1799" s="50">
        <v>12.92</v>
      </c>
      <c r="F1799" s="51">
        <v>6.0419999999999996E-3</v>
      </c>
      <c r="G1799" s="51">
        <v>1.2600999999999999E-2</v>
      </c>
      <c r="H1799" s="51">
        <v>1.5185000000000001E-2</v>
      </c>
      <c r="I1799" s="51">
        <v>1.9293999999999999E-2</v>
      </c>
      <c r="J1799" s="51">
        <v>2.3899E-2</v>
      </c>
      <c r="K1799" s="51">
        <v>2.2218999999999999E-2</v>
      </c>
      <c r="L1799" s="51">
        <v>2.9951999999999999E-2</v>
      </c>
      <c r="M1799" s="51">
        <v>1.5185000000000001E-2</v>
      </c>
      <c r="N1799" s="51">
        <v>2.896E-2</v>
      </c>
      <c r="O1799" s="52">
        <v>118.2351</v>
      </c>
      <c r="P1799" s="50">
        <v>1260</v>
      </c>
      <c r="Q1799" s="52">
        <v>2771.75</v>
      </c>
      <c r="R1799" s="50">
        <v>5224.8</v>
      </c>
      <c r="S1799" s="30">
        <v>101.09</v>
      </c>
      <c r="T1799" s="50">
        <v>6.8691000000000004</v>
      </c>
      <c r="U1799" s="50">
        <v>6.8544999999999998</v>
      </c>
      <c r="V1799" s="50" t="s">
        <v>379</v>
      </c>
      <c r="W1799" s="22" t="s">
        <v>379</v>
      </c>
      <c r="X1799" s="22" t="s">
        <v>379</v>
      </c>
    </row>
    <row r="1800" spans="1:24">
      <c r="A1800" s="175">
        <v>42793</v>
      </c>
      <c r="B1800" s="50">
        <v>153.6688</v>
      </c>
      <c r="C1800" s="50">
        <v>216.7217</v>
      </c>
      <c r="D1800" s="50"/>
      <c r="E1800" s="50">
        <v>12.09</v>
      </c>
      <c r="F1800" s="51">
        <v>5.025E-3</v>
      </c>
      <c r="G1800" s="51">
        <v>1.1944E-2</v>
      </c>
      <c r="H1800" s="51">
        <v>1.4479000000000001E-2</v>
      </c>
      <c r="I1800" s="51">
        <v>1.8651000000000001E-2</v>
      </c>
      <c r="J1800" s="51">
        <v>2.3650000000000001E-2</v>
      </c>
      <c r="K1800" s="51">
        <v>2.1781999999999999E-2</v>
      </c>
      <c r="L1800" s="51">
        <v>2.9832999999999998E-2</v>
      </c>
      <c r="M1800" s="51">
        <v>1.4479000000000001E-2</v>
      </c>
      <c r="N1800" s="51">
        <v>2.903E-2</v>
      </c>
      <c r="O1800" s="52">
        <v>118.2166</v>
      </c>
      <c r="P1800" s="50">
        <v>1260</v>
      </c>
      <c r="Q1800" s="52">
        <v>2771.75</v>
      </c>
      <c r="R1800" s="50">
        <v>5224.8</v>
      </c>
      <c r="S1800" s="30">
        <v>101.05</v>
      </c>
      <c r="T1800" s="50">
        <v>6.8661000000000003</v>
      </c>
      <c r="U1800" s="50">
        <v>6.8494000000000002</v>
      </c>
      <c r="V1800" s="50" t="s">
        <v>379</v>
      </c>
      <c r="W1800" s="22" t="s">
        <v>379</v>
      </c>
      <c r="X1800" s="22" t="s">
        <v>379</v>
      </c>
    </row>
    <row r="1801" spans="1:24">
      <c r="A1801" s="175">
        <v>42790</v>
      </c>
      <c r="B1801" s="50">
        <v>154.01</v>
      </c>
      <c r="C1801" s="50">
        <v>216.57169999999999</v>
      </c>
      <c r="D1801" s="50"/>
      <c r="E1801" s="50">
        <v>11.47</v>
      </c>
      <c r="F1801" s="51">
        <v>5.025E-3</v>
      </c>
      <c r="G1801" s="51">
        <v>1.1428000000000001E-2</v>
      </c>
      <c r="H1801" s="51">
        <v>1.3884000000000001E-2</v>
      </c>
      <c r="I1801" s="51">
        <v>1.8044000000000001E-2</v>
      </c>
      <c r="J1801" s="51">
        <v>2.3116999999999999E-2</v>
      </c>
      <c r="K1801" s="51">
        <v>2.1201999999999999E-2</v>
      </c>
      <c r="L1801" s="51">
        <v>2.9510000000000002E-2</v>
      </c>
      <c r="M1801" s="51">
        <v>1.3884000000000001E-2</v>
      </c>
      <c r="N1801" s="51">
        <v>2.8750000000000001E-2</v>
      </c>
      <c r="O1801" s="52">
        <v>118.1939</v>
      </c>
      <c r="P1801" s="50">
        <v>1260</v>
      </c>
      <c r="Q1801" s="52">
        <v>2771.75</v>
      </c>
      <c r="R1801" s="50">
        <v>5224.8</v>
      </c>
      <c r="S1801" s="30">
        <v>101.22</v>
      </c>
      <c r="T1801" s="50">
        <v>6.8777999999999997</v>
      </c>
      <c r="U1801" s="50">
        <v>6.8573000000000004</v>
      </c>
      <c r="V1801" s="50" t="s">
        <v>379</v>
      </c>
      <c r="W1801" s="22" t="s">
        <v>379</v>
      </c>
      <c r="X1801" s="22" t="s">
        <v>379</v>
      </c>
    </row>
    <row r="1802" spans="1:24">
      <c r="A1802" s="175">
        <v>42789</v>
      </c>
      <c r="B1802" s="50">
        <v>153.6046</v>
      </c>
      <c r="C1802" s="50">
        <v>216.51679999999999</v>
      </c>
      <c r="D1802" s="50"/>
      <c r="E1802" s="50">
        <v>11.71</v>
      </c>
      <c r="F1802" s="51">
        <v>5.0759999999999998E-3</v>
      </c>
      <c r="G1802" s="51">
        <v>1.1825E-2</v>
      </c>
      <c r="H1802" s="51">
        <v>1.4315E-2</v>
      </c>
      <c r="I1802" s="51">
        <v>1.8585999999999998E-2</v>
      </c>
      <c r="J1802" s="51">
        <v>2.3720000000000001E-2</v>
      </c>
      <c r="K1802" s="51">
        <v>2.1718000000000001E-2</v>
      </c>
      <c r="L1802" s="51">
        <v>3.0127000000000001E-2</v>
      </c>
      <c r="M1802" s="51">
        <v>1.4315E-2</v>
      </c>
      <c r="N1802" s="51">
        <v>2.8729999999999999E-2</v>
      </c>
      <c r="O1802" s="52">
        <v>118.182</v>
      </c>
      <c r="P1802" s="50">
        <v>1260</v>
      </c>
      <c r="Q1802" s="52">
        <v>2771.75</v>
      </c>
      <c r="R1802" s="50">
        <v>5224.8</v>
      </c>
      <c r="S1802" s="30">
        <v>101.37</v>
      </c>
      <c r="T1802" s="50">
        <v>6.8840000000000003</v>
      </c>
      <c r="U1802" s="50">
        <v>6.8635999999999999</v>
      </c>
      <c r="V1802" s="50" t="s">
        <v>379</v>
      </c>
      <c r="W1802" s="22" t="s">
        <v>379</v>
      </c>
      <c r="X1802" s="22" t="s">
        <v>379</v>
      </c>
    </row>
    <row r="1803" spans="1:24">
      <c r="A1803" s="175">
        <v>42788</v>
      </c>
      <c r="B1803" s="50">
        <v>153.40860000000001</v>
      </c>
      <c r="C1803" s="50">
        <v>216.44319999999999</v>
      </c>
      <c r="D1803" s="50"/>
      <c r="E1803" s="50">
        <v>11.74</v>
      </c>
      <c r="F1803" s="51">
        <v>5.1269999999999996E-3</v>
      </c>
      <c r="G1803" s="51">
        <v>1.2161999999999999E-2</v>
      </c>
      <c r="H1803" s="51">
        <v>1.4744999999999999E-2</v>
      </c>
      <c r="I1803" s="51">
        <v>1.9049E-2</v>
      </c>
      <c r="J1803" s="51">
        <v>2.4129000000000001E-2</v>
      </c>
      <c r="K1803" s="51">
        <v>2.2180999999999999E-2</v>
      </c>
      <c r="L1803" s="51">
        <v>3.0327E-2</v>
      </c>
      <c r="M1803" s="51">
        <v>1.4744999999999999E-2</v>
      </c>
      <c r="N1803" s="51">
        <v>2.9229999999999999E-2</v>
      </c>
      <c r="O1803" s="52">
        <v>118.1562</v>
      </c>
      <c r="P1803" s="50">
        <v>1260</v>
      </c>
      <c r="Q1803" s="52">
        <v>2771.75</v>
      </c>
      <c r="R1803" s="50">
        <v>5224.8</v>
      </c>
      <c r="S1803" s="30">
        <v>100.95</v>
      </c>
      <c r="T1803" s="50">
        <v>6.8784999999999998</v>
      </c>
      <c r="U1803" s="50">
        <v>6.8575999999999997</v>
      </c>
      <c r="V1803" s="50" t="s">
        <v>379</v>
      </c>
      <c r="W1803" s="22" t="s">
        <v>379</v>
      </c>
      <c r="X1803" s="22" t="s">
        <v>379</v>
      </c>
    </row>
    <row r="1804" spans="1:24">
      <c r="A1804" s="175">
        <v>42787</v>
      </c>
      <c r="B1804" s="50">
        <v>153.31299999999999</v>
      </c>
      <c r="C1804" s="50">
        <v>216.4641</v>
      </c>
      <c r="D1804" s="50"/>
      <c r="E1804" s="50">
        <v>11.57</v>
      </c>
      <c r="F1804" s="51">
        <v>5.1260000000000003E-3</v>
      </c>
      <c r="G1804" s="51">
        <v>1.2067E-2</v>
      </c>
      <c r="H1804" s="51">
        <v>1.4879E-2</v>
      </c>
      <c r="I1804" s="51">
        <v>1.9199000000000001E-2</v>
      </c>
      <c r="J1804" s="51">
        <v>2.4289999999999999E-2</v>
      </c>
      <c r="K1804" s="51">
        <v>2.2328000000000001E-2</v>
      </c>
      <c r="L1804" s="51">
        <v>3.0407E-2</v>
      </c>
      <c r="M1804" s="51">
        <v>1.4879E-2</v>
      </c>
      <c r="N1804" s="51">
        <v>2.8819999999999998E-2</v>
      </c>
      <c r="O1804" s="52">
        <v>118.1054</v>
      </c>
      <c r="P1804" s="50">
        <v>1260</v>
      </c>
      <c r="Q1804" s="52">
        <v>2771.75</v>
      </c>
      <c r="R1804" s="50">
        <v>5224.8</v>
      </c>
      <c r="S1804" s="30">
        <v>100.95</v>
      </c>
      <c r="T1804" s="50">
        <v>6.8665000000000003</v>
      </c>
      <c r="U1804" s="50">
        <v>6.8507999999999996</v>
      </c>
      <c r="V1804" s="50" t="s">
        <v>379</v>
      </c>
      <c r="W1804" s="22" t="s">
        <v>379</v>
      </c>
      <c r="X1804" s="22" t="s">
        <v>379</v>
      </c>
    </row>
    <row r="1805" spans="1:24">
      <c r="A1805" s="175">
        <v>42786</v>
      </c>
      <c r="B1805" s="50">
        <v>153.22110000000001</v>
      </c>
      <c r="C1805" s="50">
        <v>216.22569999999999</v>
      </c>
      <c r="D1805" s="50"/>
      <c r="E1805" s="50">
        <v>11.49</v>
      </c>
      <c r="F1805" s="51">
        <v>5.1260000000000003E-3</v>
      </c>
      <c r="G1805" s="51">
        <v>1.1882E-2</v>
      </c>
      <c r="H1805" s="51">
        <v>1.4716999999999999E-2</v>
      </c>
      <c r="I1805" s="51">
        <v>1.9015000000000001E-2</v>
      </c>
      <c r="J1805" s="51">
        <v>2.4146999999999998E-2</v>
      </c>
      <c r="K1805" s="51">
        <v>2.2182E-2</v>
      </c>
      <c r="L1805" s="51">
        <v>3.0231000000000001E-2</v>
      </c>
      <c r="M1805" s="51">
        <v>1.4716999999999999E-2</v>
      </c>
      <c r="N1805" s="51">
        <v>2.9510000000000002E-2</v>
      </c>
      <c r="O1805" s="52">
        <v>118.0518</v>
      </c>
      <c r="P1805" s="50">
        <v>1260</v>
      </c>
      <c r="Q1805" s="52">
        <v>2771.75</v>
      </c>
      <c r="R1805" s="50">
        <v>5224.8</v>
      </c>
      <c r="S1805" s="30">
        <v>100.44</v>
      </c>
      <c r="T1805" s="50">
        <v>6.8529999999999998</v>
      </c>
      <c r="U1805" s="50">
        <v>6.8493000000000004</v>
      </c>
      <c r="V1805" s="50" t="s">
        <v>379</v>
      </c>
      <c r="W1805" s="22" t="s">
        <v>379</v>
      </c>
      <c r="X1805" s="22" t="s">
        <v>379</v>
      </c>
    </row>
    <row r="1806" spans="1:24">
      <c r="A1806" s="175">
        <v>42783</v>
      </c>
      <c r="B1806" s="50">
        <v>153.22110000000001</v>
      </c>
      <c r="C1806" s="50">
        <v>216.22569999999999</v>
      </c>
      <c r="D1806" s="50"/>
      <c r="E1806" s="50">
        <v>11.49</v>
      </c>
      <c r="F1806" s="51">
        <v>5.1260000000000003E-3</v>
      </c>
      <c r="G1806" s="51">
        <v>1.1882E-2</v>
      </c>
      <c r="H1806" s="51">
        <v>1.4716999999999999E-2</v>
      </c>
      <c r="I1806" s="51">
        <v>1.9015000000000001E-2</v>
      </c>
      <c r="J1806" s="51">
        <v>2.4146999999999998E-2</v>
      </c>
      <c r="K1806" s="51">
        <v>2.2182E-2</v>
      </c>
      <c r="L1806" s="51">
        <v>3.0231000000000001E-2</v>
      </c>
      <c r="M1806" s="51">
        <v>1.4716999999999999E-2</v>
      </c>
      <c r="N1806" s="51">
        <v>2.9510000000000002E-2</v>
      </c>
      <c r="O1806" s="52">
        <v>118.0359</v>
      </c>
      <c r="P1806" s="50">
        <v>1260</v>
      </c>
      <c r="Q1806" s="52">
        <v>2771.75</v>
      </c>
      <c r="R1806" s="50">
        <v>5224.8</v>
      </c>
      <c r="S1806" s="30">
        <v>101.18</v>
      </c>
      <c r="T1806" s="50">
        <v>6.8711000000000002</v>
      </c>
      <c r="U1806" s="50">
        <v>6.8451000000000004</v>
      </c>
      <c r="V1806" s="50" t="s">
        <v>379</v>
      </c>
      <c r="W1806" s="22" t="s">
        <v>379</v>
      </c>
      <c r="X1806" s="22" t="s">
        <v>379</v>
      </c>
    </row>
    <row r="1807" spans="1:24">
      <c r="A1807" s="175">
        <v>42782</v>
      </c>
      <c r="B1807" s="50">
        <v>153.05969999999999</v>
      </c>
      <c r="C1807" s="50">
        <v>216.1181</v>
      </c>
      <c r="D1807" s="50"/>
      <c r="E1807" s="50">
        <v>11.76</v>
      </c>
      <c r="F1807" s="51">
        <v>5.1770000000000002E-3</v>
      </c>
      <c r="G1807" s="51">
        <v>1.2021E-2</v>
      </c>
      <c r="H1807" s="51">
        <v>1.5008000000000001E-2</v>
      </c>
      <c r="I1807" s="51">
        <v>1.9363999999999999E-2</v>
      </c>
      <c r="J1807" s="51">
        <v>2.4466999999999999E-2</v>
      </c>
      <c r="K1807" s="51">
        <v>2.2547999999999999E-2</v>
      </c>
      <c r="L1807" s="51">
        <v>3.0487E-2</v>
      </c>
      <c r="M1807" s="51">
        <v>1.5008000000000001E-2</v>
      </c>
      <c r="N1807" s="51">
        <v>2.9510000000000002E-2</v>
      </c>
      <c r="O1807" s="52">
        <v>117.9644</v>
      </c>
      <c r="P1807" s="50">
        <v>1260</v>
      </c>
      <c r="Q1807" s="52">
        <v>2771.75</v>
      </c>
      <c r="R1807" s="50">
        <v>5224.8</v>
      </c>
      <c r="S1807" s="30">
        <v>101.25</v>
      </c>
      <c r="T1807" s="50">
        <v>6.8674999999999997</v>
      </c>
      <c r="U1807" s="50">
        <v>6.8601000000000001</v>
      </c>
      <c r="V1807" s="50" t="s">
        <v>379</v>
      </c>
      <c r="W1807" s="22" t="s">
        <v>379</v>
      </c>
      <c r="X1807" s="22" t="s">
        <v>379</v>
      </c>
    </row>
    <row r="1808" spans="1:24">
      <c r="A1808" s="175">
        <v>42781</v>
      </c>
      <c r="B1808" s="50">
        <v>152.69329999999999</v>
      </c>
      <c r="C1808" s="50">
        <v>216.04499999999999</v>
      </c>
      <c r="D1808" s="50"/>
      <c r="E1808" s="50">
        <v>11.97</v>
      </c>
      <c r="F1808" s="51">
        <v>5.3299999999999997E-3</v>
      </c>
      <c r="G1808" s="51">
        <v>1.2466E-2</v>
      </c>
      <c r="H1808" s="51">
        <v>1.5517E-2</v>
      </c>
      <c r="I1808" s="51">
        <v>1.9914000000000001E-2</v>
      </c>
      <c r="J1808" s="51">
        <v>2.4931999999999999E-2</v>
      </c>
      <c r="K1808" s="51">
        <v>2.3109999999999999E-2</v>
      </c>
      <c r="L1808" s="51">
        <v>3.0776999999999999E-2</v>
      </c>
      <c r="M1808" s="51">
        <v>1.5517E-2</v>
      </c>
      <c r="N1808" s="51">
        <v>2.9329999999999998E-2</v>
      </c>
      <c r="O1808" s="52">
        <v>117.9455</v>
      </c>
      <c r="P1808" s="50">
        <v>1260</v>
      </c>
      <c r="Q1808" s="52">
        <v>2771.75</v>
      </c>
      <c r="R1808" s="50">
        <v>5224.8</v>
      </c>
      <c r="S1808" s="30">
        <v>100.96</v>
      </c>
      <c r="T1808" s="50">
        <v>6.8802000000000003</v>
      </c>
      <c r="U1808" s="50">
        <v>6.8741000000000003</v>
      </c>
      <c r="V1808" s="50" t="s">
        <v>379</v>
      </c>
      <c r="W1808" s="22" t="s">
        <v>379</v>
      </c>
      <c r="X1808" s="22" t="s">
        <v>379</v>
      </c>
    </row>
    <row r="1809" spans="1:24">
      <c r="A1809" s="175">
        <v>42780</v>
      </c>
      <c r="B1809" s="50">
        <v>152.7637</v>
      </c>
      <c r="C1809" s="50">
        <v>215.9282</v>
      </c>
      <c r="D1809" s="50"/>
      <c r="E1809" s="50">
        <v>10.74</v>
      </c>
      <c r="F1809" s="51">
        <v>5.3810000000000004E-3</v>
      </c>
      <c r="G1809" s="51">
        <v>1.2343E-2</v>
      </c>
      <c r="H1809" s="51">
        <v>1.5301E-2</v>
      </c>
      <c r="I1809" s="51">
        <v>1.9630000000000002E-2</v>
      </c>
      <c r="J1809" s="51">
        <v>2.4698000000000001E-2</v>
      </c>
      <c r="K1809" s="51">
        <v>2.2865E-2</v>
      </c>
      <c r="L1809" s="51">
        <v>3.0584E-2</v>
      </c>
      <c r="M1809" s="51">
        <v>1.5301E-2</v>
      </c>
      <c r="N1809" s="51">
        <v>2.9780000000000001E-2</v>
      </c>
      <c r="O1809" s="52">
        <v>117.8759</v>
      </c>
      <c r="P1809" s="50">
        <v>1260</v>
      </c>
      <c r="Q1809" s="52">
        <v>2771.75</v>
      </c>
      <c r="R1809" s="50">
        <v>5224.8</v>
      </c>
      <c r="S1809" s="30">
        <v>100.8</v>
      </c>
      <c r="T1809" s="50">
        <v>6.8784999999999998</v>
      </c>
      <c r="U1809" s="50">
        <v>6.8634000000000004</v>
      </c>
      <c r="V1809" s="50" t="s">
        <v>379</v>
      </c>
      <c r="W1809" s="22" t="s">
        <v>379</v>
      </c>
      <c r="X1809" s="22" t="s">
        <v>379</v>
      </c>
    </row>
    <row r="1810" spans="1:24">
      <c r="A1810" s="175">
        <v>42779</v>
      </c>
      <c r="B1810" s="50">
        <v>152.82669999999999</v>
      </c>
      <c r="C1810" s="50">
        <v>215.70269999999999</v>
      </c>
      <c r="D1810" s="50"/>
      <c r="E1810" s="50">
        <v>11.07</v>
      </c>
      <c r="F1810" s="51">
        <v>5.3299999999999997E-3</v>
      </c>
      <c r="G1810" s="51">
        <v>1.2017E-2</v>
      </c>
      <c r="H1810" s="51">
        <v>1.4899000000000001E-2</v>
      </c>
      <c r="I1810" s="51">
        <v>1.9147000000000001E-2</v>
      </c>
      <c r="J1810" s="51">
        <v>2.4358000000000001E-2</v>
      </c>
      <c r="K1810" s="51">
        <v>2.2401999999999998E-2</v>
      </c>
      <c r="L1810" s="51">
        <v>3.0318999999999999E-2</v>
      </c>
      <c r="M1810" s="51">
        <v>1.4899000000000001E-2</v>
      </c>
      <c r="N1810" s="51">
        <v>3.0099999999999998E-2</v>
      </c>
      <c r="O1810" s="52">
        <v>118.0179</v>
      </c>
      <c r="P1810" s="50">
        <v>1260</v>
      </c>
      <c r="Q1810" s="52">
        <v>2771.75</v>
      </c>
      <c r="R1810" s="50">
        <v>5224.8</v>
      </c>
      <c r="S1810" s="30">
        <v>100.65</v>
      </c>
      <c r="T1810" s="50">
        <v>6.8692000000000002</v>
      </c>
      <c r="U1810" s="50">
        <v>6.8636999999999997</v>
      </c>
      <c r="V1810" s="50" t="s">
        <v>379</v>
      </c>
      <c r="W1810" s="22" t="s">
        <v>379</v>
      </c>
      <c r="X1810" s="22" t="s">
        <v>379</v>
      </c>
    </row>
    <row r="1811" spans="1:24">
      <c r="A1811" s="175">
        <v>42776</v>
      </c>
      <c r="B1811" s="50">
        <v>152.8321</v>
      </c>
      <c r="C1811" s="50">
        <v>215.4622</v>
      </c>
      <c r="D1811" s="50"/>
      <c r="E1811" s="50">
        <v>10.85</v>
      </c>
      <c r="F1811" s="51">
        <v>5.3299999999999997E-3</v>
      </c>
      <c r="G1811" s="51">
        <v>1.1894999999999999E-2</v>
      </c>
      <c r="H1811" s="51">
        <v>1.4685E-2</v>
      </c>
      <c r="I1811" s="51">
        <v>1.8865E-2</v>
      </c>
      <c r="J1811" s="51">
        <v>2.4073000000000001E-2</v>
      </c>
      <c r="K1811" s="51">
        <v>2.2134000000000001E-2</v>
      </c>
      <c r="L1811" s="51">
        <v>3.0055999999999999E-2</v>
      </c>
      <c r="M1811" s="51">
        <v>1.4685E-2</v>
      </c>
      <c r="N1811" s="51">
        <v>3.0089999999999999E-2</v>
      </c>
      <c r="O1811" s="52">
        <v>117.9701</v>
      </c>
      <c r="P1811" s="50">
        <v>1260</v>
      </c>
      <c r="Q1811" s="52">
        <v>2771.75</v>
      </c>
      <c r="R1811" s="50">
        <v>5224.8</v>
      </c>
      <c r="S1811" s="30">
        <v>100.28</v>
      </c>
      <c r="T1811" s="50">
        <v>6.8638000000000003</v>
      </c>
      <c r="U1811" s="50">
        <v>6.8422000000000001</v>
      </c>
      <c r="V1811" s="50" t="s">
        <v>379</v>
      </c>
      <c r="W1811" s="22" t="s">
        <v>379</v>
      </c>
      <c r="X1811" s="22" t="s">
        <v>379</v>
      </c>
    </row>
    <row r="1812" spans="1:24">
      <c r="A1812" s="175">
        <v>42775</v>
      </c>
      <c r="B1812" s="50">
        <v>152.815</v>
      </c>
      <c r="C1812" s="50">
        <v>215.35570000000001</v>
      </c>
      <c r="D1812" s="50"/>
      <c r="E1812" s="50">
        <v>10.88</v>
      </c>
      <c r="F1812" s="51">
        <v>5.3810000000000004E-3</v>
      </c>
      <c r="G1812" s="51">
        <v>1.1771999999999999E-2</v>
      </c>
      <c r="H1812" s="51">
        <v>1.4525E-2</v>
      </c>
      <c r="I1812" s="51">
        <v>1.8667E-2</v>
      </c>
      <c r="J1812" s="51">
        <v>2.3948000000000001E-2</v>
      </c>
      <c r="K1812" s="51">
        <v>2.1940999999999999E-2</v>
      </c>
      <c r="L1812" s="51">
        <v>3.0041000000000002E-2</v>
      </c>
      <c r="M1812" s="51">
        <v>1.4525E-2</v>
      </c>
      <c r="N1812" s="51">
        <v>3.0099999999999998E-2</v>
      </c>
      <c r="O1812" s="52">
        <v>117.9803</v>
      </c>
      <c r="P1812" s="50">
        <v>1260</v>
      </c>
      <c r="Q1812" s="52">
        <v>2771.75</v>
      </c>
      <c r="R1812" s="50">
        <v>5224.8</v>
      </c>
      <c r="S1812" s="30">
        <v>100.26</v>
      </c>
      <c r="T1812" s="50">
        <v>6.8853</v>
      </c>
      <c r="U1812" s="50">
        <v>6.8352000000000004</v>
      </c>
      <c r="V1812" s="50" t="s">
        <v>379</v>
      </c>
      <c r="W1812" s="22" t="s">
        <v>379</v>
      </c>
      <c r="X1812" s="22" t="s">
        <v>379</v>
      </c>
    </row>
    <row r="1813" spans="1:24">
      <c r="A1813" s="175">
        <v>42774</v>
      </c>
      <c r="B1813" s="50">
        <v>153.101</v>
      </c>
      <c r="C1813" s="50">
        <v>215.18170000000001</v>
      </c>
      <c r="D1813" s="50"/>
      <c r="E1813" s="50">
        <v>11.45</v>
      </c>
      <c r="F1813" s="51">
        <v>5.3299999999999997E-3</v>
      </c>
      <c r="G1813" s="51">
        <v>1.141E-2</v>
      </c>
      <c r="H1813" s="51">
        <v>1.3990000000000001E-2</v>
      </c>
      <c r="I1813" s="51">
        <v>1.8023999999999998E-2</v>
      </c>
      <c r="J1813" s="51">
        <v>2.3362999999999998E-2</v>
      </c>
      <c r="K1813" s="51">
        <v>2.1215999999999999E-2</v>
      </c>
      <c r="L1813" s="51">
        <v>2.9485000000000001E-2</v>
      </c>
      <c r="M1813" s="51">
        <v>1.3990000000000001E-2</v>
      </c>
      <c r="N1813" s="51">
        <v>2.9610000000000001E-2</v>
      </c>
      <c r="O1813" s="52">
        <v>117.8711</v>
      </c>
      <c r="P1813" s="50">
        <v>1260</v>
      </c>
      <c r="Q1813" s="52">
        <v>2771.75</v>
      </c>
      <c r="R1813" s="50">
        <v>5224.8</v>
      </c>
      <c r="S1813" s="30">
        <v>99.906999999999996</v>
      </c>
      <c r="T1813" s="50">
        <v>6.8630000000000004</v>
      </c>
      <c r="U1813" s="50">
        <v>6.8002000000000002</v>
      </c>
      <c r="V1813" s="50" t="s">
        <v>379</v>
      </c>
      <c r="W1813" s="22" t="s">
        <v>379</v>
      </c>
      <c r="X1813" s="22" t="s">
        <v>379</v>
      </c>
    </row>
    <row r="1814" spans="1:24">
      <c r="A1814" s="175">
        <v>42773</v>
      </c>
      <c r="B1814" s="50">
        <v>152.87139999999999</v>
      </c>
      <c r="C1814" s="50">
        <v>214.94049999999999</v>
      </c>
      <c r="D1814" s="50"/>
      <c r="E1814" s="50">
        <v>11.29</v>
      </c>
      <c r="F1814" s="51">
        <v>5.1780000000000003E-3</v>
      </c>
      <c r="G1814" s="51">
        <v>1.1650000000000001E-2</v>
      </c>
      <c r="H1814" s="51">
        <v>1.4158E-2</v>
      </c>
      <c r="I1814" s="51">
        <v>1.8468999999999999E-2</v>
      </c>
      <c r="J1814" s="51">
        <v>2.3931000000000001E-2</v>
      </c>
      <c r="K1814" s="51">
        <v>2.1748E-2</v>
      </c>
      <c r="L1814" s="51">
        <v>3.0179000000000001E-2</v>
      </c>
      <c r="M1814" s="51">
        <v>1.4158E-2</v>
      </c>
      <c r="N1814" s="51">
        <v>2.9430000000000001E-2</v>
      </c>
      <c r="O1814" s="52">
        <v>117.837</v>
      </c>
      <c r="P1814" s="50">
        <v>1260</v>
      </c>
      <c r="Q1814" s="52">
        <v>2771.75</v>
      </c>
      <c r="R1814" s="50">
        <v>5224.8</v>
      </c>
      <c r="S1814" s="30">
        <v>99.867999999999995</v>
      </c>
      <c r="T1814" s="50">
        <v>6.8672000000000004</v>
      </c>
      <c r="U1814" s="50">
        <v>6.8025000000000002</v>
      </c>
      <c r="V1814" s="50" t="s">
        <v>379</v>
      </c>
      <c r="W1814" s="22" t="s">
        <v>379</v>
      </c>
      <c r="X1814" s="22" t="s">
        <v>379</v>
      </c>
    </row>
    <row r="1815" spans="1:24">
      <c r="A1815" s="175">
        <v>42772</v>
      </c>
      <c r="B1815" s="50">
        <v>152.73599999999999</v>
      </c>
      <c r="C1815" s="50">
        <v>214.77180000000001</v>
      </c>
      <c r="D1815" s="50"/>
      <c r="E1815" s="50">
        <v>11.37</v>
      </c>
      <c r="F1815" s="51">
        <v>5.1770000000000002E-3</v>
      </c>
      <c r="G1815" s="51">
        <v>1.149E-2</v>
      </c>
      <c r="H1815" s="51">
        <v>1.4049000000000001E-2</v>
      </c>
      <c r="I1815" s="51">
        <v>1.8453000000000001E-2</v>
      </c>
      <c r="J1815" s="51">
        <v>2.4077000000000001E-2</v>
      </c>
      <c r="K1815" s="51">
        <v>2.1821E-2</v>
      </c>
      <c r="L1815" s="51">
        <v>3.0473E-2</v>
      </c>
      <c r="M1815" s="51">
        <v>1.4049000000000001E-2</v>
      </c>
      <c r="N1815" s="51">
        <v>2.877E-2</v>
      </c>
      <c r="O1815" s="52">
        <v>117.8621</v>
      </c>
      <c r="P1815" s="50">
        <v>1260</v>
      </c>
      <c r="Q1815" s="52">
        <v>2771.75</v>
      </c>
      <c r="R1815" s="50">
        <v>5224.8</v>
      </c>
      <c r="S1815" s="30">
        <v>99.79</v>
      </c>
      <c r="T1815" s="50">
        <v>6.8840000000000003</v>
      </c>
      <c r="U1815" s="50">
        <v>6.8101000000000003</v>
      </c>
      <c r="V1815" s="50" t="s">
        <v>379</v>
      </c>
      <c r="W1815" s="22" t="s">
        <v>379</v>
      </c>
      <c r="X1815" s="22" t="s">
        <v>379</v>
      </c>
    </row>
    <row r="1816" spans="1:24">
      <c r="A1816" s="175">
        <v>42769</v>
      </c>
      <c r="B1816" s="50">
        <v>152.19649999999999</v>
      </c>
      <c r="C1816" s="50">
        <v>214.49189999999999</v>
      </c>
      <c r="D1816" s="50"/>
      <c r="E1816" s="50">
        <v>10.97</v>
      </c>
      <c r="F1816" s="51">
        <v>4.9740000000000001E-3</v>
      </c>
      <c r="G1816" s="51">
        <v>1.1969E-2</v>
      </c>
      <c r="H1816" s="51">
        <v>1.4593999999999999E-2</v>
      </c>
      <c r="I1816" s="51">
        <v>1.9095999999999998E-2</v>
      </c>
      <c r="J1816" s="51">
        <v>2.4648E-2</v>
      </c>
      <c r="K1816" s="51">
        <v>2.2474999999999998E-2</v>
      </c>
      <c r="L1816" s="51">
        <v>3.0901999999999999E-2</v>
      </c>
      <c r="M1816" s="51">
        <v>1.4593999999999999E-2</v>
      </c>
      <c r="N1816" s="51">
        <v>2.877E-2</v>
      </c>
      <c r="O1816" s="52">
        <v>117.84950000000001</v>
      </c>
      <c r="P1816" s="50">
        <v>1260</v>
      </c>
      <c r="Q1816" s="52">
        <v>2771.75</v>
      </c>
      <c r="R1816" s="50">
        <v>5224.8</v>
      </c>
      <c r="S1816" s="30">
        <v>99.641000000000005</v>
      </c>
      <c r="T1816" s="50">
        <v>6.8840000000000003</v>
      </c>
      <c r="U1816" s="50">
        <v>6.8310000000000004</v>
      </c>
      <c r="V1816" s="50" t="s">
        <v>379</v>
      </c>
      <c r="W1816" s="22" t="s">
        <v>379</v>
      </c>
      <c r="X1816" s="22" t="s">
        <v>379</v>
      </c>
    </row>
    <row r="1817" spans="1:24">
      <c r="A1817" s="175">
        <v>42768</v>
      </c>
      <c r="B1817" s="50">
        <v>152.23159999999999</v>
      </c>
      <c r="C1817" s="50">
        <v>214.31710000000001</v>
      </c>
      <c r="D1817" s="50"/>
      <c r="E1817" s="50">
        <v>11.93</v>
      </c>
      <c r="F1817" s="51">
        <v>4.9740000000000001E-3</v>
      </c>
      <c r="G1817" s="51">
        <v>1.2045999999999999E-2</v>
      </c>
      <c r="H1817" s="51">
        <v>1.4701000000000001E-2</v>
      </c>
      <c r="I1817" s="51">
        <v>1.9227999999999999E-2</v>
      </c>
      <c r="J1817" s="51">
        <v>2.4736999999999999E-2</v>
      </c>
      <c r="K1817" s="51">
        <v>2.2596999999999999E-2</v>
      </c>
      <c r="L1817" s="51">
        <v>3.0877000000000002E-2</v>
      </c>
      <c r="M1817" s="51">
        <v>1.4701000000000001E-2</v>
      </c>
      <c r="N1817" s="51">
        <v>2.828E-2</v>
      </c>
      <c r="O1817" s="52">
        <v>117.8369</v>
      </c>
      <c r="P1817" s="50">
        <v>1260</v>
      </c>
      <c r="Q1817" s="52">
        <v>2771.75</v>
      </c>
      <c r="R1817" s="50">
        <v>5224.8</v>
      </c>
      <c r="S1817" s="30">
        <v>99.512</v>
      </c>
      <c r="T1817" s="50">
        <v>6.8840000000000003</v>
      </c>
      <c r="U1817" s="50">
        <v>6.8274999999999997</v>
      </c>
      <c r="V1817" s="50" t="s">
        <v>379</v>
      </c>
      <c r="W1817" s="22" t="s">
        <v>379</v>
      </c>
      <c r="X1817" s="22" t="s">
        <v>379</v>
      </c>
    </row>
    <row r="1818" spans="1:24">
      <c r="A1818" s="175">
        <v>42767</v>
      </c>
      <c r="B1818" s="50">
        <v>152.14179999999999</v>
      </c>
      <c r="C1818" s="50">
        <v>214.16970000000001</v>
      </c>
      <c r="D1818" s="50"/>
      <c r="E1818" s="50">
        <v>11.81</v>
      </c>
      <c r="F1818" s="51">
        <v>5.025E-3</v>
      </c>
      <c r="G1818" s="51">
        <v>1.2125E-2</v>
      </c>
      <c r="H1818" s="51">
        <v>1.4727000000000001E-2</v>
      </c>
      <c r="I1818" s="51">
        <v>1.9293999999999999E-2</v>
      </c>
      <c r="J1818" s="51">
        <v>2.4698999999999999E-2</v>
      </c>
      <c r="K1818" s="51">
        <v>2.2620999999999999E-2</v>
      </c>
      <c r="L1818" s="51">
        <v>3.0752999999999999E-2</v>
      </c>
      <c r="M1818" s="51">
        <v>1.4727000000000001E-2</v>
      </c>
      <c r="N1818" s="51">
        <v>2.828E-2</v>
      </c>
      <c r="O1818" s="52">
        <v>117.8242</v>
      </c>
      <c r="P1818" s="50">
        <v>1260</v>
      </c>
      <c r="Q1818" s="52">
        <v>2757.5599999999995</v>
      </c>
      <c r="R1818" s="50">
        <v>5467.1</v>
      </c>
      <c r="S1818" s="30">
        <v>100.43</v>
      </c>
      <c r="T1818" s="50">
        <v>6.8840000000000003</v>
      </c>
      <c r="U1818" s="50">
        <v>6.8632999999999997</v>
      </c>
      <c r="V1818" s="50" t="s">
        <v>379</v>
      </c>
      <c r="W1818" s="22" t="s">
        <v>379</v>
      </c>
      <c r="X1818" s="22" t="s">
        <v>379</v>
      </c>
    </row>
    <row r="1819" spans="1:24">
      <c r="A1819" s="175">
        <v>42766</v>
      </c>
      <c r="B1819" s="50">
        <v>152.25710000000001</v>
      </c>
      <c r="C1819" s="50">
        <v>214.1215</v>
      </c>
      <c r="D1819" s="50"/>
      <c r="E1819" s="50">
        <v>11.99</v>
      </c>
      <c r="F1819" s="51">
        <v>5.1269999999999996E-3</v>
      </c>
      <c r="G1819" s="51">
        <v>1.2043999999999999E-2</v>
      </c>
      <c r="H1819" s="51">
        <v>1.4617E-2</v>
      </c>
      <c r="I1819" s="51">
        <v>1.9129E-2</v>
      </c>
      <c r="J1819" s="51">
        <v>2.4531000000000001E-2</v>
      </c>
      <c r="K1819" s="51">
        <v>2.2475999999999999E-2</v>
      </c>
      <c r="L1819" s="51">
        <v>3.0612E-2</v>
      </c>
      <c r="M1819" s="51">
        <v>1.4617E-2</v>
      </c>
      <c r="N1819" s="51">
        <v>2.828E-2</v>
      </c>
      <c r="O1819" s="52">
        <v>117.7869</v>
      </c>
      <c r="P1819" s="50">
        <v>1260</v>
      </c>
      <c r="Q1819" s="52">
        <v>2757.5599999999995</v>
      </c>
      <c r="R1819" s="50">
        <v>5467.1</v>
      </c>
      <c r="S1819" s="30">
        <v>100.53</v>
      </c>
      <c r="T1819" s="50">
        <v>6.8840000000000003</v>
      </c>
      <c r="U1819" s="50">
        <v>6.8693</v>
      </c>
      <c r="V1819" s="50" t="s">
        <v>379</v>
      </c>
      <c r="W1819" s="22" t="s">
        <v>379</v>
      </c>
      <c r="X1819" s="22" t="s">
        <v>379</v>
      </c>
    </row>
    <row r="1820" spans="1:24">
      <c r="A1820" s="175">
        <v>42765</v>
      </c>
      <c r="B1820" s="50">
        <v>152.09970000000001</v>
      </c>
      <c r="C1820" s="50">
        <v>214.09610000000001</v>
      </c>
      <c r="D1820" s="50"/>
      <c r="E1820" s="50">
        <v>11.88</v>
      </c>
      <c r="F1820" s="51">
        <v>5.025E-3</v>
      </c>
      <c r="G1820" s="51">
        <v>1.2122000000000001E-2</v>
      </c>
      <c r="H1820" s="51">
        <v>1.4725E-2</v>
      </c>
      <c r="I1820" s="51">
        <v>1.9491000000000001E-2</v>
      </c>
      <c r="J1820" s="51">
        <v>2.4881E-2</v>
      </c>
      <c r="K1820" s="51">
        <v>2.2889E-2</v>
      </c>
      <c r="L1820" s="51">
        <v>3.0785E-2</v>
      </c>
      <c r="M1820" s="51">
        <v>1.4725E-2</v>
      </c>
      <c r="N1820" s="51">
        <v>2.828E-2</v>
      </c>
      <c r="O1820" s="52">
        <v>117.77419999999999</v>
      </c>
      <c r="P1820" s="50">
        <v>1260</v>
      </c>
      <c r="Q1820" s="52">
        <v>2757.5599999999995</v>
      </c>
      <c r="R1820" s="50">
        <v>5467.1</v>
      </c>
      <c r="S1820" s="30">
        <v>100.38</v>
      </c>
      <c r="T1820" s="50">
        <v>6.8840000000000003</v>
      </c>
      <c r="U1820" s="50">
        <v>6.8502999999999998</v>
      </c>
      <c r="V1820" s="50" t="s">
        <v>379</v>
      </c>
      <c r="W1820" s="22" t="s">
        <v>379</v>
      </c>
      <c r="X1820" s="22" t="s">
        <v>379</v>
      </c>
    </row>
    <row r="1821" spans="1:24">
      <c r="A1821" s="175">
        <v>42762</v>
      </c>
      <c r="B1821" s="50">
        <v>152.07499999999999</v>
      </c>
      <c r="C1821" s="50">
        <v>214.00819999999999</v>
      </c>
      <c r="D1821" s="50"/>
      <c r="E1821" s="50">
        <v>10.58</v>
      </c>
      <c r="F1821" s="51">
        <v>5.0759999999999998E-3</v>
      </c>
      <c r="G1821" s="51">
        <v>1.2182E-2</v>
      </c>
      <c r="H1821" s="51">
        <v>1.4751E-2</v>
      </c>
      <c r="I1821" s="51">
        <v>1.9458E-2</v>
      </c>
      <c r="J1821" s="51">
        <v>2.4843E-2</v>
      </c>
      <c r="K1821" s="51">
        <v>2.2863999999999999E-2</v>
      </c>
      <c r="L1821" s="51">
        <v>3.0588000000000001E-2</v>
      </c>
      <c r="M1821" s="51">
        <v>1.4751E-2</v>
      </c>
      <c r="N1821" s="51">
        <v>2.828E-2</v>
      </c>
      <c r="O1821" s="52">
        <v>117.7617</v>
      </c>
      <c r="P1821" s="50">
        <v>1260</v>
      </c>
      <c r="Q1821" s="52">
        <v>2757.5599999999995</v>
      </c>
      <c r="R1821" s="50">
        <v>5467.1</v>
      </c>
      <c r="S1821" s="30">
        <v>100.03</v>
      </c>
      <c r="T1821" s="50">
        <v>6.8836000000000004</v>
      </c>
      <c r="U1821" s="50">
        <v>6.8277000000000001</v>
      </c>
      <c r="V1821" s="50" t="s">
        <v>379</v>
      </c>
      <c r="W1821" s="22" t="s">
        <v>379</v>
      </c>
      <c r="X1821" s="22" t="s">
        <v>379</v>
      </c>
    </row>
    <row r="1822" spans="1:24">
      <c r="A1822" s="175">
        <v>42761</v>
      </c>
      <c r="B1822" s="50">
        <v>151.93639999999999</v>
      </c>
      <c r="C1822" s="50">
        <v>213.95699999999999</v>
      </c>
      <c r="D1822" s="50"/>
      <c r="E1822" s="50">
        <v>10.63</v>
      </c>
      <c r="F1822" s="51">
        <v>4.9740000000000001E-3</v>
      </c>
      <c r="G1822" s="51">
        <v>1.2241999999999999E-2</v>
      </c>
      <c r="H1822" s="51">
        <v>1.4884E-2</v>
      </c>
      <c r="I1822" s="51">
        <v>1.9657000000000001E-2</v>
      </c>
      <c r="J1822" s="51">
        <v>2.5042999999999999E-2</v>
      </c>
      <c r="K1822" s="51">
        <v>2.2988999999999999E-2</v>
      </c>
      <c r="L1822" s="51">
        <v>3.0851E-2</v>
      </c>
      <c r="M1822" s="51">
        <v>1.4884E-2</v>
      </c>
      <c r="N1822" s="51">
        <v>2.828E-2</v>
      </c>
      <c r="O1822" s="52">
        <v>117.7597</v>
      </c>
      <c r="P1822" s="50">
        <v>1260</v>
      </c>
      <c r="Q1822" s="52">
        <v>2757.5599999999995</v>
      </c>
      <c r="R1822" s="50">
        <v>5467.1</v>
      </c>
      <c r="S1822" s="30">
        <v>100.35</v>
      </c>
      <c r="T1822" s="50">
        <v>6.859</v>
      </c>
      <c r="U1822" s="50">
        <v>6.8159999999999998</v>
      </c>
      <c r="V1822" s="50" t="s">
        <v>379</v>
      </c>
      <c r="W1822" s="22" t="s">
        <v>379</v>
      </c>
      <c r="X1822" s="22" t="s">
        <v>379</v>
      </c>
    </row>
    <row r="1823" spans="1:24">
      <c r="A1823" s="175">
        <v>42760</v>
      </c>
      <c r="B1823" s="50">
        <v>151.77369999999999</v>
      </c>
      <c r="C1823" s="50">
        <v>213.9374</v>
      </c>
      <c r="D1823" s="50"/>
      <c r="E1823" s="50">
        <v>10.81</v>
      </c>
      <c r="F1823" s="51">
        <v>4.9230000000000003E-3</v>
      </c>
      <c r="G1823" s="51">
        <v>1.2341E-2</v>
      </c>
      <c r="H1823" s="51">
        <v>1.5044999999999999E-2</v>
      </c>
      <c r="I1823" s="51">
        <v>1.9765000000000001E-2</v>
      </c>
      <c r="J1823" s="51">
        <v>2.5115999999999999E-2</v>
      </c>
      <c r="K1823" s="51">
        <v>2.3088000000000001E-2</v>
      </c>
      <c r="L1823" s="51">
        <v>3.0967000000000001E-2</v>
      </c>
      <c r="M1823" s="51">
        <v>1.5044999999999999E-2</v>
      </c>
      <c r="N1823" s="51">
        <v>2.8240000000000001E-2</v>
      </c>
      <c r="O1823" s="52">
        <v>117.75530000000001</v>
      </c>
      <c r="P1823" s="50">
        <v>1260</v>
      </c>
      <c r="Q1823" s="52">
        <v>2757.5599999999995</v>
      </c>
      <c r="R1823" s="50">
        <v>5467.1</v>
      </c>
      <c r="S1823" s="30">
        <v>100.16</v>
      </c>
      <c r="T1823" s="50">
        <v>6.8536999999999999</v>
      </c>
      <c r="U1823" s="50">
        <v>6.8127000000000004</v>
      </c>
      <c r="V1823" s="50" t="s">
        <v>379</v>
      </c>
      <c r="W1823" s="22" t="s">
        <v>379</v>
      </c>
      <c r="X1823" s="22" t="s">
        <v>379</v>
      </c>
    </row>
    <row r="1824" spans="1:24">
      <c r="A1824" s="175">
        <v>42759</v>
      </c>
      <c r="B1824" s="50">
        <v>152.00729999999999</v>
      </c>
      <c r="C1824" s="50">
        <v>213.87190000000001</v>
      </c>
      <c r="D1824" s="50"/>
      <c r="E1824" s="50">
        <v>11.07</v>
      </c>
      <c r="F1824" s="51">
        <v>5.025E-3</v>
      </c>
      <c r="G1824" s="51">
        <v>1.1924000000000001E-2</v>
      </c>
      <c r="H1824" s="51">
        <v>1.4827999999999999E-2</v>
      </c>
      <c r="I1824" s="51">
        <v>1.9331000000000001E-2</v>
      </c>
      <c r="J1824" s="51">
        <v>2.4652E-2</v>
      </c>
      <c r="K1824" s="51">
        <v>2.2596999999999999E-2</v>
      </c>
      <c r="L1824" s="51">
        <v>3.0488999999999999E-2</v>
      </c>
      <c r="M1824" s="51">
        <v>1.4827999999999999E-2</v>
      </c>
      <c r="N1824" s="51">
        <v>2.8340000000000001E-2</v>
      </c>
      <c r="O1824" s="52">
        <v>117.6726</v>
      </c>
      <c r="P1824" s="50">
        <v>1260</v>
      </c>
      <c r="Q1824" s="52">
        <v>2757.5599999999995</v>
      </c>
      <c r="R1824" s="50">
        <v>5467.1</v>
      </c>
      <c r="S1824" s="30">
        <v>100.74</v>
      </c>
      <c r="T1824" s="50">
        <v>6.8765000000000001</v>
      </c>
      <c r="U1824" s="50">
        <v>6.8404999999999996</v>
      </c>
      <c r="V1824" s="50" t="s">
        <v>379</v>
      </c>
      <c r="W1824" s="22" t="s">
        <v>379</v>
      </c>
      <c r="X1824" s="22" t="s">
        <v>379</v>
      </c>
    </row>
    <row r="1825" spans="1:24">
      <c r="A1825" s="175">
        <v>42758</v>
      </c>
      <c r="B1825" s="50">
        <v>152.4007</v>
      </c>
      <c r="C1825" s="50">
        <v>213.7758</v>
      </c>
      <c r="D1825" s="50"/>
      <c r="E1825" s="50">
        <v>11.77</v>
      </c>
      <c r="F1825" s="51">
        <v>4.8719999999999996E-3</v>
      </c>
      <c r="G1825" s="51">
        <v>1.1434E-2</v>
      </c>
      <c r="H1825" s="51">
        <v>1.4260999999999999E-2</v>
      </c>
      <c r="I1825" s="51">
        <v>1.8634000000000001E-2</v>
      </c>
      <c r="J1825" s="51">
        <v>2.3970999999999999E-2</v>
      </c>
      <c r="K1825" s="51">
        <v>2.1864000000000001E-2</v>
      </c>
      <c r="L1825" s="51">
        <v>2.9862E-2</v>
      </c>
      <c r="M1825" s="51">
        <v>1.4260999999999999E-2</v>
      </c>
      <c r="N1825" s="51">
        <v>2.811E-2</v>
      </c>
      <c r="O1825" s="52">
        <v>117.6781</v>
      </c>
      <c r="P1825" s="50">
        <v>1260</v>
      </c>
      <c r="Q1825" s="52">
        <v>2757.5599999999995</v>
      </c>
      <c r="R1825" s="50">
        <v>5467.1</v>
      </c>
      <c r="S1825" s="30">
        <v>101.15</v>
      </c>
      <c r="T1825" s="50">
        <v>6.8719999999999999</v>
      </c>
      <c r="U1825" s="50">
        <v>6.8464</v>
      </c>
      <c r="V1825" s="50" t="s">
        <v>379</v>
      </c>
      <c r="W1825" s="22" t="s">
        <v>379</v>
      </c>
      <c r="X1825" s="22" t="s">
        <v>379</v>
      </c>
    </row>
    <row r="1826" spans="1:24">
      <c r="A1826" s="175">
        <v>42755</v>
      </c>
      <c r="B1826" s="50">
        <v>151.96379999999999</v>
      </c>
      <c r="C1826" s="50">
        <v>213.65770000000001</v>
      </c>
      <c r="D1826" s="50"/>
      <c r="E1826" s="50">
        <v>11.54</v>
      </c>
      <c r="F1826" s="51">
        <v>4.9740000000000001E-3</v>
      </c>
      <c r="G1826" s="51">
        <v>1.1885E-2</v>
      </c>
      <c r="H1826" s="51">
        <v>1.4853E-2</v>
      </c>
      <c r="I1826" s="51">
        <v>1.9365E-2</v>
      </c>
      <c r="J1826" s="51">
        <v>2.4667999999999999E-2</v>
      </c>
      <c r="K1826" s="51">
        <v>2.2669999999999999E-2</v>
      </c>
      <c r="L1826" s="51">
        <v>3.0488000000000001E-2</v>
      </c>
      <c r="M1826" s="51">
        <v>1.4853E-2</v>
      </c>
      <c r="N1826" s="51">
        <v>2.8330000000000001E-2</v>
      </c>
      <c r="O1826" s="52">
        <v>117.7413</v>
      </c>
      <c r="P1826" s="50">
        <v>1260</v>
      </c>
      <c r="Q1826" s="52">
        <v>2757.5599999999995</v>
      </c>
      <c r="R1826" s="50">
        <v>5467.1</v>
      </c>
      <c r="S1826" s="30">
        <v>100.93</v>
      </c>
      <c r="T1826" s="50">
        <v>6.8495999999999997</v>
      </c>
      <c r="U1826" s="50">
        <v>6.8402000000000003</v>
      </c>
      <c r="V1826" s="50" t="s">
        <v>379</v>
      </c>
      <c r="W1826" s="22" t="s">
        <v>379</v>
      </c>
      <c r="X1826" s="22" t="s">
        <v>379</v>
      </c>
    </row>
    <row r="1827" spans="1:24">
      <c r="A1827" s="175">
        <v>42754</v>
      </c>
      <c r="B1827" s="50">
        <v>151.90389999999999</v>
      </c>
      <c r="C1827" s="50">
        <v>213.6003</v>
      </c>
      <c r="D1827" s="50"/>
      <c r="E1827" s="50">
        <v>12.78</v>
      </c>
      <c r="F1827" s="51">
        <v>5.025E-3</v>
      </c>
      <c r="G1827" s="51">
        <v>1.2213999999999999E-2</v>
      </c>
      <c r="H1827" s="51">
        <v>1.5173000000000001E-2</v>
      </c>
      <c r="I1827" s="51">
        <v>1.9633000000000001E-2</v>
      </c>
      <c r="J1827" s="51">
        <v>2.4739000000000001E-2</v>
      </c>
      <c r="K1827" s="51">
        <v>2.2841E-2</v>
      </c>
      <c r="L1827" s="51">
        <v>3.0463E-2</v>
      </c>
      <c r="M1827" s="51">
        <v>1.5173000000000001E-2</v>
      </c>
      <c r="N1827" s="51">
        <v>2.8389999999999999E-2</v>
      </c>
      <c r="O1827" s="52">
        <v>117.7311</v>
      </c>
      <c r="P1827" s="50">
        <v>1260</v>
      </c>
      <c r="Q1827" s="52">
        <v>2757.5599999999995</v>
      </c>
      <c r="R1827" s="50">
        <v>5467.1</v>
      </c>
      <c r="S1827" s="30">
        <v>100.33</v>
      </c>
      <c r="T1827" s="50">
        <v>6.8449999999999998</v>
      </c>
      <c r="U1827" s="50">
        <v>6.8022999999999998</v>
      </c>
      <c r="V1827" s="50" t="s">
        <v>379</v>
      </c>
      <c r="W1827" s="22" t="s">
        <v>379</v>
      </c>
      <c r="X1827" s="22" t="s">
        <v>379</v>
      </c>
    </row>
    <row r="1828" spans="1:24">
      <c r="A1828" s="175">
        <v>42753</v>
      </c>
      <c r="B1828" s="50">
        <v>152.26429999999999</v>
      </c>
      <c r="C1828" s="50">
        <v>213.74700000000001</v>
      </c>
      <c r="D1828" s="50"/>
      <c r="E1828" s="50">
        <v>12.48</v>
      </c>
      <c r="F1828" s="51">
        <v>5.228E-3</v>
      </c>
      <c r="G1828" s="51">
        <v>1.2213999999999999E-2</v>
      </c>
      <c r="H1828" s="51">
        <v>1.5091E-2</v>
      </c>
      <c r="I1828" s="51">
        <v>1.9383000000000001E-2</v>
      </c>
      <c r="J1828" s="51">
        <v>2.4296000000000002E-2</v>
      </c>
      <c r="K1828" s="51">
        <v>2.2474999999999998E-2</v>
      </c>
      <c r="L1828" s="51">
        <v>3.0129E-2</v>
      </c>
      <c r="M1828" s="51">
        <v>1.5091E-2</v>
      </c>
      <c r="N1828" s="51">
        <v>2.8590000000000001E-2</v>
      </c>
      <c r="O1828" s="52">
        <v>117.7205</v>
      </c>
      <c r="P1828" s="50">
        <v>1260</v>
      </c>
      <c r="Q1828" s="52">
        <v>2757.5599999999995</v>
      </c>
      <c r="R1828" s="50">
        <v>5467.1</v>
      </c>
      <c r="S1828" s="30">
        <v>101.18</v>
      </c>
      <c r="T1828" s="50">
        <v>6.9008000000000003</v>
      </c>
      <c r="U1828" s="50">
        <v>6.8593999999999999</v>
      </c>
      <c r="V1828" s="50" t="s">
        <v>379</v>
      </c>
      <c r="W1828" s="22" t="s">
        <v>379</v>
      </c>
      <c r="X1828" s="22" t="s">
        <v>379</v>
      </c>
    </row>
    <row r="1829" spans="1:24">
      <c r="A1829" s="175">
        <v>42752</v>
      </c>
      <c r="B1829" s="50">
        <v>152.61000000000001</v>
      </c>
      <c r="C1829" s="50">
        <v>213.69749999999999</v>
      </c>
      <c r="D1829" s="50"/>
      <c r="E1829" s="50">
        <v>11.87</v>
      </c>
      <c r="F1829" s="51">
        <v>5.228E-3</v>
      </c>
      <c r="G1829" s="51">
        <v>1.1524E-2</v>
      </c>
      <c r="H1829" s="51">
        <v>1.4151E-2</v>
      </c>
      <c r="I1829" s="51">
        <v>1.8192E-2</v>
      </c>
      <c r="J1829" s="51">
        <v>2.3252999999999999E-2</v>
      </c>
      <c r="K1829" s="51">
        <v>2.1284000000000001E-2</v>
      </c>
      <c r="L1829" s="51">
        <v>2.9316999999999999E-2</v>
      </c>
      <c r="M1829" s="51">
        <v>1.4151E-2</v>
      </c>
      <c r="N1829" s="51">
        <v>2.8400000000000002E-2</v>
      </c>
      <c r="O1829" s="52">
        <v>117.7533</v>
      </c>
      <c r="P1829" s="50">
        <v>1260</v>
      </c>
      <c r="Q1829" s="52">
        <v>2757.5599999999995</v>
      </c>
      <c r="R1829" s="50">
        <v>5467.1</v>
      </c>
      <c r="S1829" s="30">
        <v>101.18</v>
      </c>
      <c r="T1829" s="50">
        <v>6.9005000000000001</v>
      </c>
      <c r="U1829" s="50">
        <v>6.843</v>
      </c>
      <c r="V1829" s="50" t="s">
        <v>379</v>
      </c>
      <c r="W1829" s="22" t="s">
        <v>379</v>
      </c>
      <c r="X1829" s="22" t="s">
        <v>379</v>
      </c>
    </row>
    <row r="1830" spans="1:24">
      <c r="A1830" s="175">
        <v>42751</v>
      </c>
      <c r="B1830" s="50">
        <v>152.19030000000001</v>
      </c>
      <c r="C1830" s="50">
        <v>213.55770000000001</v>
      </c>
      <c r="D1830" s="50"/>
      <c r="E1830" s="50">
        <v>11.23</v>
      </c>
      <c r="F1830" s="51">
        <v>5.228E-3</v>
      </c>
      <c r="G1830" s="51">
        <v>1.1931000000000001E-2</v>
      </c>
      <c r="H1830" s="51">
        <v>1.4767000000000001E-2</v>
      </c>
      <c r="I1830" s="51">
        <v>1.8970000000000001E-2</v>
      </c>
      <c r="J1830" s="51">
        <v>2.3963999999999999E-2</v>
      </c>
      <c r="K1830" s="51">
        <v>2.2012E-2</v>
      </c>
      <c r="L1830" s="51">
        <v>2.9885999999999999E-2</v>
      </c>
      <c r="M1830" s="51">
        <v>1.4767000000000001E-2</v>
      </c>
      <c r="N1830" s="51">
        <v>2.8170000000000001E-2</v>
      </c>
      <c r="O1830" s="52">
        <v>117.7747</v>
      </c>
      <c r="P1830" s="50">
        <v>1260</v>
      </c>
      <c r="Q1830" s="52">
        <v>2757.5599999999995</v>
      </c>
      <c r="R1830" s="50">
        <v>5467.1</v>
      </c>
      <c r="S1830" s="30">
        <v>101.35</v>
      </c>
      <c r="T1830" s="50">
        <v>6.8940999999999999</v>
      </c>
      <c r="U1830" s="50">
        <v>6.8597000000000001</v>
      </c>
      <c r="V1830" s="50" t="s">
        <v>379</v>
      </c>
      <c r="W1830" s="22" t="s">
        <v>379</v>
      </c>
      <c r="X1830" s="22" t="s">
        <v>379</v>
      </c>
    </row>
    <row r="1831" spans="1:24">
      <c r="A1831" s="175">
        <v>42748</v>
      </c>
      <c r="B1831" s="50">
        <v>152.19030000000001</v>
      </c>
      <c r="C1831" s="50">
        <v>213.55770000000001</v>
      </c>
      <c r="D1831" s="50"/>
      <c r="E1831" s="50">
        <v>11.23</v>
      </c>
      <c r="F1831" s="51">
        <v>5.228E-3</v>
      </c>
      <c r="G1831" s="51">
        <v>1.1931000000000001E-2</v>
      </c>
      <c r="H1831" s="51">
        <v>1.4767000000000001E-2</v>
      </c>
      <c r="I1831" s="51">
        <v>1.8970000000000001E-2</v>
      </c>
      <c r="J1831" s="51">
        <v>2.3963999999999999E-2</v>
      </c>
      <c r="K1831" s="51">
        <v>2.2012E-2</v>
      </c>
      <c r="L1831" s="51">
        <v>2.9885999999999999E-2</v>
      </c>
      <c r="M1831" s="51">
        <v>1.4767000000000001E-2</v>
      </c>
      <c r="N1831" s="51">
        <v>2.8170000000000001E-2</v>
      </c>
      <c r="O1831" s="52">
        <v>117.76600000000001</v>
      </c>
      <c r="P1831" s="50">
        <v>1260</v>
      </c>
      <c r="Q1831" s="52">
        <v>2757.5599999999995</v>
      </c>
      <c r="R1831" s="50">
        <v>5467.1</v>
      </c>
      <c r="S1831" s="30">
        <v>101.78</v>
      </c>
      <c r="T1831" s="50">
        <v>6.9377000000000004</v>
      </c>
      <c r="U1831" s="50">
        <v>6.8869999999999996</v>
      </c>
      <c r="V1831" s="50" t="s">
        <v>379</v>
      </c>
      <c r="W1831" s="22" t="s">
        <v>379</v>
      </c>
      <c r="X1831" s="22" t="s">
        <v>379</v>
      </c>
    </row>
    <row r="1832" spans="1:24">
      <c r="A1832" s="175">
        <v>42747</v>
      </c>
      <c r="B1832" s="50">
        <v>152.2799</v>
      </c>
      <c r="C1832" s="50">
        <v>213.6086</v>
      </c>
      <c r="D1832" s="50"/>
      <c r="E1832" s="50">
        <v>11.54</v>
      </c>
      <c r="F1832" s="51">
        <v>5.1269999999999996E-3</v>
      </c>
      <c r="G1832" s="51">
        <v>1.1733E-2</v>
      </c>
      <c r="H1832" s="51">
        <v>1.4526000000000001E-2</v>
      </c>
      <c r="I1832" s="51">
        <v>1.8658999999999999E-2</v>
      </c>
      <c r="J1832" s="51">
        <v>2.3630999999999999E-2</v>
      </c>
      <c r="K1832" s="51">
        <v>2.1697999999999999E-2</v>
      </c>
      <c r="L1832" s="51">
        <v>2.9603999999999998E-2</v>
      </c>
      <c r="M1832" s="51">
        <v>1.4526000000000001E-2</v>
      </c>
      <c r="N1832" s="51">
        <v>2.8299999999999999E-2</v>
      </c>
      <c r="O1832" s="52">
        <v>117.7548</v>
      </c>
      <c r="P1832" s="50">
        <v>1260</v>
      </c>
      <c r="Q1832" s="52">
        <v>2757.5599999999995</v>
      </c>
      <c r="R1832" s="50">
        <v>5467.1</v>
      </c>
      <c r="S1832" s="30">
        <v>102.01</v>
      </c>
      <c r="T1832" s="50">
        <v>6.9215</v>
      </c>
      <c r="U1832" s="50">
        <v>6.9103000000000003</v>
      </c>
      <c r="V1832" s="50" t="s">
        <v>379</v>
      </c>
      <c r="W1832" s="22" t="s">
        <v>379</v>
      </c>
      <c r="X1832" s="22" t="s">
        <v>379</v>
      </c>
    </row>
    <row r="1833" spans="1:24">
      <c r="A1833" s="175">
        <v>42746</v>
      </c>
      <c r="B1833" s="50">
        <v>152.233</v>
      </c>
      <c r="C1833" s="50">
        <v>213.5085</v>
      </c>
      <c r="D1833" s="50"/>
      <c r="E1833" s="50">
        <v>11.26</v>
      </c>
      <c r="F1833" s="51">
        <v>5.0759999999999998E-3</v>
      </c>
      <c r="G1833" s="51">
        <v>1.1854999999999999E-2</v>
      </c>
      <c r="H1833" s="51">
        <v>1.4687E-2</v>
      </c>
      <c r="I1833" s="51">
        <v>1.8841E-2</v>
      </c>
      <c r="J1833" s="51">
        <v>2.3720999999999999E-2</v>
      </c>
      <c r="K1833" s="51">
        <v>2.1843000000000001E-2</v>
      </c>
      <c r="L1833" s="51">
        <v>2.9555999999999999E-2</v>
      </c>
      <c r="M1833" s="51">
        <v>1.4687E-2</v>
      </c>
      <c r="N1833" s="51">
        <v>2.8330000000000001E-2</v>
      </c>
      <c r="O1833" s="52">
        <v>117.7732</v>
      </c>
      <c r="P1833" s="50">
        <v>1260</v>
      </c>
      <c r="Q1833" s="52">
        <v>2757.5599999999995</v>
      </c>
      <c r="R1833" s="50">
        <v>5467.1</v>
      </c>
      <c r="S1833" s="30">
        <v>101.93</v>
      </c>
      <c r="T1833" s="50">
        <v>6.9375</v>
      </c>
      <c r="U1833" s="50">
        <v>6.8796999999999997</v>
      </c>
      <c r="V1833" s="50" t="s">
        <v>379</v>
      </c>
      <c r="W1833" s="22" t="s">
        <v>379</v>
      </c>
      <c r="X1833" s="22" t="s">
        <v>379</v>
      </c>
    </row>
    <row r="1834" spans="1:24">
      <c r="A1834" s="175">
        <v>42745</v>
      </c>
      <c r="B1834" s="50">
        <v>152.15940000000001</v>
      </c>
      <c r="C1834" s="50">
        <v>213.46950000000001</v>
      </c>
      <c r="D1834" s="50"/>
      <c r="E1834" s="50">
        <v>11.49</v>
      </c>
      <c r="F1834" s="51">
        <v>5.0759999999999998E-3</v>
      </c>
      <c r="G1834" s="51">
        <v>1.1856E-2</v>
      </c>
      <c r="H1834" s="51">
        <v>1.4433E-2</v>
      </c>
      <c r="I1834" s="51">
        <v>1.8759000000000001E-2</v>
      </c>
      <c r="J1834" s="51">
        <v>2.3757E-2</v>
      </c>
      <c r="K1834" s="51">
        <v>2.1794999999999998E-2</v>
      </c>
      <c r="L1834" s="51">
        <v>2.9676000000000001E-2</v>
      </c>
      <c r="M1834" s="51">
        <v>1.4433E-2</v>
      </c>
      <c r="N1834" s="51">
        <v>2.8150000000000001E-2</v>
      </c>
      <c r="O1834" s="52">
        <v>117.75060000000001</v>
      </c>
      <c r="P1834" s="50">
        <v>1260</v>
      </c>
      <c r="Q1834" s="52">
        <v>2757.5599999999995</v>
      </c>
      <c r="R1834" s="50">
        <v>5467.1</v>
      </c>
      <c r="S1834" s="30">
        <v>102.22</v>
      </c>
      <c r="T1834" s="50">
        <v>6.9260000000000002</v>
      </c>
      <c r="U1834" s="50">
        <v>6.8498000000000001</v>
      </c>
      <c r="V1834" s="50" t="s">
        <v>379</v>
      </c>
      <c r="W1834" s="22" t="s">
        <v>379</v>
      </c>
      <c r="X1834" s="22" t="s">
        <v>379</v>
      </c>
    </row>
    <row r="1835" spans="1:24">
      <c r="A1835" s="175">
        <v>42744</v>
      </c>
      <c r="B1835" s="50">
        <v>152.1379</v>
      </c>
      <c r="C1835" s="50">
        <v>213.3535</v>
      </c>
      <c r="D1835" s="50"/>
      <c r="E1835" s="50">
        <v>11.56</v>
      </c>
      <c r="F1835" s="51">
        <v>4.9740000000000001E-3</v>
      </c>
      <c r="G1835" s="51">
        <v>1.1816E-2</v>
      </c>
      <c r="H1835" s="51">
        <v>1.4487E-2</v>
      </c>
      <c r="I1835" s="51">
        <v>1.8727000000000001E-2</v>
      </c>
      <c r="J1835" s="51">
        <v>2.3647000000000001E-2</v>
      </c>
      <c r="K1835" s="51">
        <v>2.1722999999999999E-2</v>
      </c>
      <c r="L1835" s="51">
        <v>2.9579999999999999E-2</v>
      </c>
      <c r="M1835" s="51">
        <v>1.4487E-2</v>
      </c>
      <c r="N1835" s="51">
        <v>2.836E-2</v>
      </c>
      <c r="O1835" s="52">
        <v>117.80840000000001</v>
      </c>
      <c r="P1835" s="50">
        <v>1260</v>
      </c>
      <c r="Q1835" s="52">
        <v>2757.5599999999995</v>
      </c>
      <c r="R1835" s="50">
        <v>5467.1</v>
      </c>
      <c r="S1835" s="30">
        <v>101.52</v>
      </c>
      <c r="T1835" s="50">
        <v>6.8765999999999998</v>
      </c>
      <c r="U1835" s="50">
        <v>6.7888999999999999</v>
      </c>
      <c r="V1835" s="50" t="s">
        <v>379</v>
      </c>
      <c r="W1835" s="22" t="s">
        <v>379</v>
      </c>
      <c r="X1835" s="22" t="s">
        <v>379</v>
      </c>
    </row>
    <row r="1836" spans="1:24">
      <c r="A1836" s="175">
        <v>42741</v>
      </c>
      <c r="B1836" s="50">
        <v>151.84180000000001</v>
      </c>
      <c r="C1836" s="50">
        <v>213.16739999999999</v>
      </c>
      <c r="D1836" s="50"/>
      <c r="E1836" s="50">
        <v>11.32</v>
      </c>
      <c r="F1836" s="51">
        <v>5.1260000000000003E-3</v>
      </c>
      <c r="G1836" s="51">
        <v>1.2097999999999999E-2</v>
      </c>
      <c r="H1836" s="51">
        <v>1.4815E-2</v>
      </c>
      <c r="I1836" s="51">
        <v>1.9238999999999999E-2</v>
      </c>
      <c r="J1836" s="51">
        <v>2.4192999999999999E-2</v>
      </c>
      <c r="K1836" s="51">
        <v>2.2280999999999999E-2</v>
      </c>
      <c r="L1836" s="51">
        <v>3.0088E-2</v>
      </c>
      <c r="M1836" s="51">
        <v>1.4815E-2</v>
      </c>
      <c r="N1836" s="51">
        <v>2.8590000000000001E-2</v>
      </c>
      <c r="O1836" s="52">
        <v>117.9487</v>
      </c>
      <c r="P1836" s="50">
        <v>1260</v>
      </c>
      <c r="Q1836" s="52">
        <v>2757.5599999999995</v>
      </c>
      <c r="R1836" s="50">
        <v>5467.1</v>
      </c>
      <c r="S1836" s="30">
        <v>102.7</v>
      </c>
      <c r="T1836" s="50">
        <v>6.9341999999999997</v>
      </c>
      <c r="U1836" s="50">
        <v>6.8659999999999997</v>
      </c>
      <c r="V1836" s="50" t="s">
        <v>379</v>
      </c>
      <c r="W1836" s="22" t="s">
        <v>379</v>
      </c>
      <c r="X1836" s="22" t="s">
        <v>379</v>
      </c>
    </row>
    <row r="1837" spans="1:24">
      <c r="A1837" s="175">
        <v>42740</v>
      </c>
      <c r="B1837" s="50">
        <v>152.12100000000001</v>
      </c>
      <c r="C1837" s="50">
        <v>212.7698</v>
      </c>
      <c r="D1837" s="50"/>
      <c r="E1837" s="50">
        <v>11.67</v>
      </c>
      <c r="F1837" s="51">
        <v>5.1269999999999996E-3</v>
      </c>
      <c r="G1837" s="51">
        <v>1.1620999999999999E-2</v>
      </c>
      <c r="H1837" s="51">
        <v>1.4049000000000001E-2</v>
      </c>
      <c r="I1837" s="51">
        <v>1.8433999999999999E-2</v>
      </c>
      <c r="J1837" s="51">
        <v>2.3442999999999999E-2</v>
      </c>
      <c r="K1837" s="51">
        <v>2.1531000000000002E-2</v>
      </c>
      <c r="L1837" s="51">
        <v>2.9444000000000001E-2</v>
      </c>
      <c r="M1837" s="51">
        <v>1.4049000000000001E-2</v>
      </c>
      <c r="N1837" s="51">
        <v>2.8760000000000001E-2</v>
      </c>
      <c r="O1837" s="52">
        <v>118.0706</v>
      </c>
      <c r="P1837" s="50">
        <v>1260</v>
      </c>
      <c r="Q1837" s="52">
        <v>2757.5599999999995</v>
      </c>
      <c r="R1837" s="50">
        <v>5467.1</v>
      </c>
      <c r="S1837" s="30">
        <v>103.21</v>
      </c>
      <c r="T1837" s="50">
        <v>6.9640000000000004</v>
      </c>
      <c r="U1837" s="50">
        <v>6.9589999999999996</v>
      </c>
      <c r="V1837" s="50" t="s">
        <v>379</v>
      </c>
      <c r="W1837" s="22" t="s">
        <v>379</v>
      </c>
      <c r="X1837" s="22" t="s">
        <v>379</v>
      </c>
    </row>
    <row r="1838" spans="1:24">
      <c r="A1838" s="175">
        <v>42739</v>
      </c>
      <c r="B1838" s="50">
        <v>151.53800000000001</v>
      </c>
      <c r="C1838" s="50">
        <v>212.38470000000001</v>
      </c>
      <c r="D1838" s="50"/>
      <c r="E1838" s="50">
        <v>11.85</v>
      </c>
      <c r="F1838" s="51">
        <v>5.2789999999999998E-3</v>
      </c>
      <c r="G1838" s="51">
        <v>1.214E-2</v>
      </c>
      <c r="H1838" s="51">
        <v>1.4756999999999999E-2</v>
      </c>
      <c r="I1838" s="51">
        <v>1.9306E-2</v>
      </c>
      <c r="J1838" s="51">
        <v>2.4389999999999998E-2</v>
      </c>
      <c r="K1838" s="51">
        <v>2.2499999999999999E-2</v>
      </c>
      <c r="L1838" s="51">
        <v>3.0397E-2</v>
      </c>
      <c r="M1838" s="51">
        <v>1.4756999999999999E-2</v>
      </c>
      <c r="N1838" s="51">
        <v>2.8629999999999999E-2</v>
      </c>
      <c r="O1838" s="52">
        <v>118.3771</v>
      </c>
      <c r="P1838" s="50">
        <v>1260</v>
      </c>
      <c r="Q1838" s="52">
        <v>2757.5599999999995</v>
      </c>
      <c r="R1838" s="50">
        <v>5467.1</v>
      </c>
      <c r="S1838" s="30">
        <v>102.78</v>
      </c>
      <c r="T1838" s="50">
        <v>6.9450000000000003</v>
      </c>
      <c r="U1838" s="50">
        <v>6.9751000000000003</v>
      </c>
      <c r="V1838" s="50" t="s">
        <v>379</v>
      </c>
      <c r="W1838" s="22" t="s">
        <v>379</v>
      </c>
      <c r="X1838" s="22" t="s">
        <v>379</v>
      </c>
    </row>
    <row r="1839" spans="1:24">
      <c r="A1839" s="175">
        <v>42738</v>
      </c>
      <c r="B1839" s="50">
        <v>151.494</v>
      </c>
      <c r="C1839" s="50">
        <v>212.1781</v>
      </c>
      <c r="D1839" s="50"/>
      <c r="E1839" s="50">
        <v>12.85</v>
      </c>
      <c r="F1839" s="51">
        <v>4.8719999999999996E-3</v>
      </c>
      <c r="G1839" s="51">
        <v>1.2141000000000001E-2</v>
      </c>
      <c r="H1839" s="51">
        <v>1.4782999999999999E-2</v>
      </c>
      <c r="I1839" s="51">
        <v>1.9421999999999998E-2</v>
      </c>
      <c r="J1839" s="51">
        <v>2.4444E-2</v>
      </c>
      <c r="K1839" s="51">
        <v>2.2572999999999999E-2</v>
      </c>
      <c r="L1839" s="51">
        <v>3.0461999999999999E-2</v>
      </c>
      <c r="M1839" s="51">
        <v>1.4782999999999999E-2</v>
      </c>
      <c r="N1839" s="51">
        <v>2.8750000000000001E-2</v>
      </c>
      <c r="O1839" s="52">
        <v>118.3771</v>
      </c>
      <c r="P1839" s="50">
        <v>1200</v>
      </c>
      <c r="Q1839" s="52">
        <v>2734.45</v>
      </c>
      <c r="R1839" s="50">
        <v>6276</v>
      </c>
      <c r="S1839" s="30">
        <v>102.21</v>
      </c>
      <c r="T1839" s="50">
        <v>6.9450000000000003</v>
      </c>
      <c r="U1839" s="50">
        <v>6.9760999999999997</v>
      </c>
      <c r="V1839" s="50" t="s">
        <v>379</v>
      </c>
      <c r="W1839" s="22" t="s">
        <v>379</v>
      </c>
      <c r="X1839" s="22" t="s">
        <v>379</v>
      </c>
    </row>
    <row r="1840" spans="1:24">
      <c r="A1840" s="175">
        <v>42737</v>
      </c>
      <c r="B1840" s="50">
        <v>151.51349999999999</v>
      </c>
      <c r="C1840" s="50">
        <v>211.94290000000001</v>
      </c>
      <c r="D1840" s="50"/>
      <c r="E1840" s="50">
        <v>14.04</v>
      </c>
      <c r="F1840" s="51">
        <v>4.9740000000000001E-3</v>
      </c>
      <c r="G1840" s="51">
        <v>1.1882999999999999E-2</v>
      </c>
      <c r="H1840" s="51">
        <v>1.451E-2</v>
      </c>
      <c r="I1840" s="51">
        <v>1.9273999999999999E-2</v>
      </c>
      <c r="J1840" s="51">
        <v>2.4442999999999999E-2</v>
      </c>
      <c r="K1840" s="51">
        <v>2.2450999999999999E-2</v>
      </c>
      <c r="L1840" s="51">
        <v>3.0651000000000001E-2</v>
      </c>
      <c r="M1840" s="51">
        <v>1.451E-2</v>
      </c>
      <c r="N1840" s="51">
        <v>2.904E-2</v>
      </c>
      <c r="O1840" s="52">
        <v>118.3732</v>
      </c>
      <c r="P1840" s="50">
        <v>1200</v>
      </c>
      <c r="Q1840" s="52">
        <v>2734.45</v>
      </c>
      <c r="R1840" s="50">
        <v>6276</v>
      </c>
      <c r="S1840" s="30">
        <v>102.68</v>
      </c>
      <c r="T1840" s="50">
        <v>6.9565000000000001</v>
      </c>
      <c r="U1840" s="50">
        <v>6.9640000000000004</v>
      </c>
      <c r="V1840" s="50" t="s">
        <v>379</v>
      </c>
      <c r="W1840" s="22" t="s">
        <v>379</v>
      </c>
      <c r="X1840" s="22" t="s">
        <v>379</v>
      </c>
    </row>
    <row r="1841" spans="16:19">
      <c r="P1841" s="213">
        <v>1200</v>
      </c>
      <c r="Q1841" s="213">
        <v>2734.45</v>
      </c>
      <c r="R1841" s="213">
        <v>6276</v>
      </c>
      <c r="S1841" s="214"/>
    </row>
    <row r="1842" spans="16:19">
      <c r="P1842" s="213">
        <v>1200</v>
      </c>
      <c r="Q1842" s="213">
        <v>2734.45</v>
      </c>
      <c r="R1842" s="213">
        <v>6276</v>
      </c>
      <c r="S1842" s="214"/>
    </row>
    <row r="1843" spans="16:19">
      <c r="P1843" s="213">
        <v>1200</v>
      </c>
      <c r="Q1843" s="213">
        <v>2734.45</v>
      </c>
      <c r="R1843" s="213">
        <v>6276</v>
      </c>
      <c r="S1843" s="214"/>
    </row>
    <row r="1844" spans="16:19">
      <c r="P1844" s="213">
        <v>1200</v>
      </c>
      <c r="Q1844" s="213">
        <v>2734.45</v>
      </c>
      <c r="R1844" s="213">
        <v>6276</v>
      </c>
      <c r="S1844" s="214"/>
    </row>
    <row r="1845" spans="16:19">
      <c r="P1845" s="213">
        <v>1200</v>
      </c>
      <c r="Q1845" s="213">
        <v>2734.45</v>
      </c>
      <c r="R1845" s="213">
        <v>6276</v>
      </c>
      <c r="S1845" s="214"/>
    </row>
    <row r="1846" spans="16:19">
      <c r="P1846" s="213">
        <v>1200</v>
      </c>
      <c r="Q1846" s="213">
        <v>2734.45</v>
      </c>
      <c r="R1846" s="213">
        <v>6276</v>
      </c>
      <c r="S1846" s="214"/>
    </row>
    <row r="1847" spans="16:19">
      <c r="P1847" s="213">
        <v>1200</v>
      </c>
      <c r="Q1847" s="213">
        <v>2734.45</v>
      </c>
      <c r="R1847" s="213">
        <v>6276</v>
      </c>
      <c r="S1847" s="214"/>
    </row>
    <row r="1848" spans="16:19">
      <c r="P1848" s="213">
        <v>1200</v>
      </c>
      <c r="Q1848" s="213">
        <v>2734.45</v>
      </c>
      <c r="R1848" s="213">
        <v>6276</v>
      </c>
      <c r="S1848" s="214"/>
    </row>
    <row r="1849" spans="16:19">
      <c r="P1849" s="213">
        <v>1200</v>
      </c>
      <c r="Q1849" s="213">
        <v>2734.45</v>
      </c>
      <c r="R1849" s="213">
        <v>6276</v>
      </c>
      <c r="S1849" s="214"/>
    </row>
    <row r="1850" spans="16:19">
      <c r="P1850" s="213">
        <v>1200</v>
      </c>
      <c r="Q1850" s="213">
        <v>2734.45</v>
      </c>
      <c r="R1850" s="213">
        <v>6276</v>
      </c>
      <c r="S1850" s="214"/>
    </row>
    <row r="1851" spans="16:19">
      <c r="P1851" s="213">
        <v>1200</v>
      </c>
      <c r="Q1851" s="213">
        <v>2734.45</v>
      </c>
      <c r="R1851" s="213">
        <v>6276</v>
      </c>
      <c r="S1851" s="214"/>
    </row>
    <row r="1852" spans="16:19">
      <c r="P1852" s="213">
        <v>1200</v>
      </c>
      <c r="Q1852" s="213">
        <v>2734.45</v>
      </c>
      <c r="R1852" s="213">
        <v>6276</v>
      </c>
      <c r="S1852" s="214"/>
    </row>
    <row r="1853" spans="16:19">
      <c r="P1853" s="213">
        <v>1200</v>
      </c>
      <c r="Q1853" s="213">
        <v>2734.45</v>
      </c>
      <c r="R1853" s="213">
        <v>6276</v>
      </c>
      <c r="S1853" s="214"/>
    </row>
    <row r="1854" spans="16:19">
      <c r="P1854" s="213">
        <v>1200</v>
      </c>
      <c r="Q1854" s="213">
        <v>2734.45</v>
      </c>
      <c r="R1854" s="213">
        <v>6276</v>
      </c>
      <c r="S1854" s="214"/>
    </row>
    <row r="1855" spans="16:19">
      <c r="P1855" s="213">
        <v>1200</v>
      </c>
      <c r="Q1855" s="213">
        <v>2734.45</v>
      </c>
      <c r="R1855" s="213">
        <v>6276</v>
      </c>
      <c r="S1855" s="214"/>
    </row>
    <row r="1856" spans="16:19">
      <c r="P1856" s="213">
        <v>1200</v>
      </c>
      <c r="Q1856" s="213">
        <v>2734.45</v>
      </c>
      <c r="R1856" s="213">
        <v>6276</v>
      </c>
      <c r="S1856" s="214"/>
    </row>
    <row r="1857" spans="16:19">
      <c r="P1857" s="213">
        <v>1200</v>
      </c>
      <c r="Q1857" s="213">
        <v>2734.45</v>
      </c>
      <c r="R1857" s="213">
        <v>6276</v>
      </c>
      <c r="S1857" s="214"/>
    </row>
    <row r="1858" spans="16:19">
      <c r="P1858" s="213">
        <v>1200</v>
      </c>
      <c r="Q1858" s="213">
        <v>2734.45</v>
      </c>
      <c r="R1858" s="213">
        <v>6276</v>
      </c>
      <c r="S1858" s="214"/>
    </row>
    <row r="1859" spans="16:19">
      <c r="P1859" s="213">
        <v>1200</v>
      </c>
      <c r="Q1859" s="213">
        <v>2734.45</v>
      </c>
      <c r="R1859" s="213">
        <v>6276</v>
      </c>
      <c r="S1859" s="214"/>
    </row>
    <row r="1860" spans="16:19">
      <c r="P1860" s="213">
        <v>1200</v>
      </c>
      <c r="Q1860" s="213">
        <v>2734.45</v>
      </c>
      <c r="R1860" s="213">
        <v>6276</v>
      </c>
      <c r="S1860" s="214"/>
    </row>
    <row r="1861" spans="16:19">
      <c r="P1861" s="213">
        <v>1200</v>
      </c>
      <c r="Q1861" s="213">
        <v>2734.45</v>
      </c>
      <c r="R1861" s="213">
        <v>6276</v>
      </c>
      <c r="S1861" s="214"/>
    </row>
    <row r="1862" spans="16:19">
      <c r="P1862" s="213">
        <v>1200</v>
      </c>
      <c r="Q1862" s="213">
        <v>2717.6299999999997</v>
      </c>
      <c r="R1862" s="213">
        <v>6625.4</v>
      </c>
      <c r="S1862" s="214"/>
    </row>
    <row r="1863" spans="16:19">
      <c r="P1863" s="213">
        <v>1200</v>
      </c>
      <c r="Q1863" s="213">
        <v>2717.6299999999997</v>
      </c>
      <c r="R1863" s="213">
        <v>6625.4</v>
      </c>
      <c r="S1863" s="214"/>
    </row>
    <row r="1864" spans="16:19">
      <c r="P1864" s="213">
        <v>1200</v>
      </c>
      <c r="Q1864" s="213">
        <v>2717.6299999999997</v>
      </c>
      <c r="R1864" s="213">
        <v>6625.4</v>
      </c>
      <c r="S1864" s="214"/>
    </row>
    <row r="1865" spans="16:19">
      <c r="P1865" s="213">
        <v>1200</v>
      </c>
      <c r="Q1865" s="213">
        <v>2717.6299999999997</v>
      </c>
      <c r="R1865" s="213">
        <v>6625.4</v>
      </c>
      <c r="S1865" s="214"/>
    </row>
    <row r="1866" spans="16:19">
      <c r="P1866" s="213">
        <v>1200</v>
      </c>
      <c r="Q1866" s="213">
        <v>2717.6299999999997</v>
      </c>
      <c r="R1866" s="213">
        <v>6625.4</v>
      </c>
      <c r="S1866" s="214"/>
    </row>
    <row r="1867" spans="16:19">
      <c r="P1867" s="213">
        <v>1200</v>
      </c>
      <c r="Q1867" s="213">
        <v>2717.6299999999997</v>
      </c>
      <c r="R1867" s="213">
        <v>6625.4</v>
      </c>
      <c r="S1867" s="214"/>
    </row>
    <row r="1868" spans="16:19">
      <c r="P1868" s="213">
        <v>1200</v>
      </c>
      <c r="Q1868" s="213">
        <v>2717.6299999999997</v>
      </c>
      <c r="R1868" s="213">
        <v>6625.4</v>
      </c>
      <c r="S1868" s="214"/>
    </row>
    <row r="1869" spans="16:19">
      <c r="P1869" s="213">
        <v>1200</v>
      </c>
      <c r="Q1869" s="213">
        <v>2717.6299999999997</v>
      </c>
      <c r="R1869" s="213">
        <v>6625.4</v>
      </c>
      <c r="S1869" s="214"/>
    </row>
    <row r="1870" spans="16:19">
      <c r="P1870" s="213">
        <v>1200</v>
      </c>
      <c r="Q1870" s="213">
        <v>2717.6299999999997</v>
      </c>
      <c r="R1870" s="213">
        <v>6625.4</v>
      </c>
      <c r="S1870" s="214"/>
    </row>
    <row r="1871" spans="16:19">
      <c r="P1871" s="213">
        <v>1200</v>
      </c>
      <c r="Q1871" s="213">
        <v>2717.6299999999997</v>
      </c>
      <c r="R1871" s="213">
        <v>6625.4</v>
      </c>
      <c r="S1871" s="214"/>
    </row>
    <row r="1872" spans="16:19">
      <c r="P1872" s="213">
        <v>1200</v>
      </c>
      <c r="Q1872" s="213">
        <v>2717.6299999999997</v>
      </c>
      <c r="R1872" s="213">
        <v>6625.4</v>
      </c>
      <c r="S1872" s="214"/>
    </row>
    <row r="1873" spans="16:19">
      <c r="P1873" s="213">
        <v>1200</v>
      </c>
      <c r="Q1873" s="213">
        <v>2717.6299999999997</v>
      </c>
      <c r="R1873" s="213">
        <v>6625.4</v>
      </c>
      <c r="S1873" s="214"/>
    </row>
    <row r="1874" spans="16:19">
      <c r="P1874" s="213">
        <v>1200</v>
      </c>
      <c r="Q1874" s="213">
        <v>2717.6299999999997</v>
      </c>
      <c r="R1874" s="213">
        <v>6625.4</v>
      </c>
      <c r="S1874" s="214"/>
    </row>
    <row r="1875" spans="16:19">
      <c r="P1875" s="213">
        <v>1200</v>
      </c>
      <c r="Q1875" s="213">
        <v>2717.6299999999997</v>
      </c>
      <c r="R1875" s="213">
        <v>6625.4</v>
      </c>
      <c r="S1875" s="214"/>
    </row>
    <row r="1876" spans="16:19">
      <c r="P1876" s="213">
        <v>1200</v>
      </c>
      <c r="Q1876" s="213">
        <v>2717.6299999999997</v>
      </c>
      <c r="R1876" s="213">
        <v>6625.4</v>
      </c>
      <c r="S1876" s="214"/>
    </row>
    <row r="1877" spans="16:19">
      <c r="P1877" s="213">
        <v>1200</v>
      </c>
      <c r="Q1877" s="213">
        <v>2717.6299999999997</v>
      </c>
      <c r="R1877" s="213">
        <v>6625.4</v>
      </c>
      <c r="S1877" s="214"/>
    </row>
    <row r="1878" spans="16:19">
      <c r="P1878" s="213">
        <v>1200</v>
      </c>
      <c r="Q1878" s="213">
        <v>2717.6299999999997</v>
      </c>
      <c r="R1878" s="213">
        <v>6625.4</v>
      </c>
      <c r="S1878" s="214"/>
    </row>
    <row r="1879" spans="16:19">
      <c r="P1879" s="213">
        <v>1200</v>
      </c>
      <c r="Q1879" s="213">
        <v>2717.6299999999997</v>
      </c>
      <c r="R1879" s="213">
        <v>6625.4</v>
      </c>
      <c r="S1879" s="214"/>
    </row>
    <row r="1880" spans="16:19">
      <c r="P1880" s="213">
        <v>1200</v>
      </c>
      <c r="Q1880" s="213">
        <v>2717.6299999999997</v>
      </c>
      <c r="R1880" s="213">
        <v>6625.4</v>
      </c>
      <c r="S1880" s="214"/>
    </row>
    <row r="1881" spans="16:19">
      <c r="P1881" s="213">
        <v>1200</v>
      </c>
      <c r="Q1881" s="213">
        <v>2717.6299999999997</v>
      </c>
      <c r="R1881" s="213">
        <v>6625.4</v>
      </c>
      <c r="S1881" s="214"/>
    </row>
    <row r="1882" spans="16:19">
      <c r="P1882" s="213">
        <v>1200</v>
      </c>
      <c r="Q1882" s="213">
        <v>2717.6299999999997</v>
      </c>
      <c r="R1882" s="213">
        <v>6625.4</v>
      </c>
      <c r="S1882" s="214"/>
    </row>
    <row r="1883" spans="16:19">
      <c r="P1883" s="213">
        <v>1200</v>
      </c>
      <c r="Q1883" s="213">
        <v>2717.6299999999997</v>
      </c>
      <c r="R1883" s="213">
        <v>6625.4</v>
      </c>
      <c r="S1883" s="214"/>
    </row>
    <row r="1884" spans="16:19">
      <c r="P1884" s="213">
        <v>1200</v>
      </c>
      <c r="Q1884" s="213">
        <v>2753.5</v>
      </c>
      <c r="R1884" s="213">
        <v>6655</v>
      </c>
      <c r="S1884" s="214"/>
    </row>
    <row r="1885" spans="16:19">
      <c r="P1885" s="213">
        <v>1200</v>
      </c>
      <c r="Q1885" s="213">
        <v>2753.5</v>
      </c>
      <c r="R1885" s="213">
        <v>6655</v>
      </c>
      <c r="S1885" s="214"/>
    </row>
    <row r="1886" spans="16:19">
      <c r="P1886" s="213">
        <v>1200</v>
      </c>
      <c r="Q1886" s="213">
        <v>2753.5</v>
      </c>
      <c r="R1886" s="213">
        <v>6655</v>
      </c>
      <c r="S1886" s="214"/>
    </row>
    <row r="1887" spans="16:19">
      <c r="P1887" s="213">
        <v>1200</v>
      </c>
      <c r="Q1887" s="213">
        <v>2753.5</v>
      </c>
      <c r="R1887" s="213">
        <v>6655</v>
      </c>
      <c r="S1887" s="214"/>
    </row>
    <row r="1888" spans="16:19">
      <c r="P1888" s="213">
        <v>1200</v>
      </c>
      <c r="Q1888" s="213">
        <v>2753.5</v>
      </c>
      <c r="R1888" s="213">
        <v>6655</v>
      </c>
      <c r="S1888" s="214"/>
    </row>
    <row r="1889" spans="16:19">
      <c r="P1889" s="213">
        <v>1200</v>
      </c>
      <c r="Q1889" s="213">
        <v>2753.5</v>
      </c>
      <c r="R1889" s="213">
        <v>6655</v>
      </c>
      <c r="S1889" s="214"/>
    </row>
    <row r="1890" spans="16:19">
      <c r="P1890" s="213">
        <v>1200</v>
      </c>
      <c r="Q1890" s="213">
        <v>2753.5</v>
      </c>
      <c r="R1890" s="213">
        <v>6655</v>
      </c>
      <c r="S1890" s="214"/>
    </row>
    <row r="1891" spans="16:19">
      <c r="P1891" s="213">
        <v>1200</v>
      </c>
      <c r="Q1891" s="213">
        <v>2753.5</v>
      </c>
      <c r="R1891" s="213">
        <v>6655</v>
      </c>
      <c r="S1891" s="214"/>
    </row>
    <row r="1892" spans="16:19">
      <c r="P1892" s="213">
        <v>1200</v>
      </c>
      <c r="Q1892" s="213">
        <v>2753.5</v>
      </c>
      <c r="R1892" s="213">
        <v>6655</v>
      </c>
      <c r="S1892" s="214"/>
    </row>
    <row r="1893" spans="16:19">
      <c r="P1893" s="213">
        <v>1200</v>
      </c>
      <c r="Q1893" s="213">
        <v>2753.5</v>
      </c>
      <c r="R1893" s="213">
        <v>6655</v>
      </c>
      <c r="S1893" s="214"/>
    </row>
    <row r="1894" spans="16:19">
      <c r="P1894" s="213">
        <v>1200</v>
      </c>
      <c r="Q1894" s="213">
        <v>2753.5</v>
      </c>
      <c r="R1894" s="213">
        <v>6655</v>
      </c>
      <c r="S1894" s="214"/>
    </row>
    <row r="1895" spans="16:19">
      <c r="P1895" s="213">
        <v>1200</v>
      </c>
      <c r="Q1895" s="213">
        <v>2753.5</v>
      </c>
      <c r="R1895" s="213">
        <v>6655</v>
      </c>
      <c r="S1895" s="214"/>
    </row>
    <row r="1896" spans="16:19">
      <c r="P1896" s="213">
        <v>1200</v>
      </c>
      <c r="Q1896" s="213">
        <v>2753.5</v>
      </c>
      <c r="R1896" s="213">
        <v>6655</v>
      </c>
      <c r="S1896" s="214"/>
    </row>
    <row r="1897" spans="16:19">
      <c r="P1897" s="213">
        <v>1200</v>
      </c>
      <c r="Q1897" s="213">
        <v>2753.5</v>
      </c>
      <c r="R1897" s="213">
        <v>6655</v>
      </c>
      <c r="S1897" s="214"/>
    </row>
    <row r="1898" spans="16:19">
      <c r="P1898" s="213">
        <v>1200</v>
      </c>
      <c r="Q1898" s="213">
        <v>2753.5</v>
      </c>
      <c r="R1898" s="213">
        <v>6655</v>
      </c>
      <c r="S1898" s="214"/>
    </row>
    <row r="1899" spans="16:19">
      <c r="P1899" s="213">
        <v>1200</v>
      </c>
      <c r="Q1899" s="213">
        <v>2753.5</v>
      </c>
      <c r="R1899" s="213">
        <v>6655</v>
      </c>
      <c r="S1899" s="214"/>
    </row>
    <row r="1900" spans="16:19">
      <c r="P1900" s="213">
        <v>1200</v>
      </c>
      <c r="Q1900" s="213">
        <v>2753.5</v>
      </c>
      <c r="R1900" s="213">
        <v>6655</v>
      </c>
      <c r="S1900" s="214"/>
    </row>
    <row r="1901" spans="16:19">
      <c r="P1901" s="213">
        <v>1200</v>
      </c>
      <c r="Q1901" s="213">
        <v>2753.5</v>
      </c>
      <c r="R1901" s="213">
        <v>6655</v>
      </c>
      <c r="S1901" s="214"/>
    </row>
    <row r="1902" spans="16:19">
      <c r="P1902" s="213">
        <v>1200</v>
      </c>
      <c r="Q1902" s="213">
        <v>2753.5</v>
      </c>
      <c r="R1902" s="213">
        <v>6655</v>
      </c>
      <c r="S1902" s="214"/>
    </row>
    <row r="1903" spans="16:19">
      <c r="P1903" s="213">
        <v>1200</v>
      </c>
      <c r="Q1903" s="213">
        <v>2753.5</v>
      </c>
      <c r="R1903" s="213">
        <v>6655</v>
      </c>
      <c r="S1903" s="214"/>
    </row>
    <row r="1904" spans="16:19">
      <c r="P1904" s="213">
        <v>1200</v>
      </c>
      <c r="Q1904" s="213">
        <v>2753.5</v>
      </c>
      <c r="R1904" s="213">
        <v>6655</v>
      </c>
      <c r="S1904" s="214"/>
    </row>
    <row r="1905" spans="16:19">
      <c r="P1905" s="213">
        <v>1420</v>
      </c>
      <c r="Q1905" s="213">
        <v>2714.44</v>
      </c>
      <c r="R1905" s="213">
        <v>6529.0999999999995</v>
      </c>
      <c r="S1905" s="214"/>
    </row>
    <row r="1906" spans="16:19">
      <c r="P1906" s="213">
        <v>1420</v>
      </c>
      <c r="Q1906" s="213">
        <v>2714.44</v>
      </c>
      <c r="R1906" s="213">
        <v>6529.0999999999995</v>
      </c>
      <c r="S1906" s="214"/>
    </row>
    <row r="1907" spans="16:19">
      <c r="P1907" s="213">
        <v>1420</v>
      </c>
      <c r="Q1907" s="213">
        <v>2714.44</v>
      </c>
      <c r="R1907" s="213">
        <v>6529.0999999999995</v>
      </c>
      <c r="S1907" s="214"/>
    </row>
    <row r="1908" spans="16:19">
      <c r="P1908" s="213">
        <v>1420</v>
      </c>
      <c r="Q1908" s="213">
        <v>2714.44</v>
      </c>
      <c r="R1908" s="213">
        <v>6529.0999999999995</v>
      </c>
      <c r="S1908" s="214"/>
    </row>
    <row r="1909" spans="16:19">
      <c r="P1909" s="213">
        <v>1420</v>
      </c>
      <c r="Q1909" s="213">
        <v>2714.44</v>
      </c>
      <c r="R1909" s="213">
        <v>6529.0999999999995</v>
      </c>
      <c r="S1909" s="214"/>
    </row>
    <row r="1910" spans="16:19">
      <c r="P1910" s="213">
        <v>1420</v>
      </c>
      <c r="Q1910" s="213">
        <v>2714.44</v>
      </c>
      <c r="R1910" s="213">
        <v>6529.0999999999995</v>
      </c>
      <c r="S1910" s="214"/>
    </row>
    <row r="1911" spans="16:19">
      <c r="P1911" s="213">
        <v>1420</v>
      </c>
      <c r="Q1911" s="213">
        <v>2714.44</v>
      </c>
      <c r="R1911" s="213">
        <v>6529.0999999999995</v>
      </c>
      <c r="S1911" s="214"/>
    </row>
    <row r="1912" spans="16:19">
      <c r="P1912" s="213">
        <v>1420</v>
      </c>
      <c r="Q1912" s="213">
        <v>2714.44</v>
      </c>
      <c r="R1912" s="213">
        <v>6529.0999999999995</v>
      </c>
      <c r="S1912" s="214"/>
    </row>
    <row r="1913" spans="16:19">
      <c r="P1913" s="213">
        <v>1420</v>
      </c>
      <c r="Q1913" s="213">
        <v>2714.44</v>
      </c>
      <c r="R1913" s="213">
        <v>6529.0999999999995</v>
      </c>
      <c r="S1913" s="214"/>
    </row>
    <row r="1914" spans="16:19">
      <c r="P1914" s="213">
        <v>1420</v>
      </c>
      <c r="Q1914" s="213">
        <v>2714.44</v>
      </c>
      <c r="R1914" s="213">
        <v>6529.0999999999995</v>
      </c>
      <c r="S1914" s="214"/>
    </row>
    <row r="1915" spans="16:19">
      <c r="P1915" s="213">
        <v>1420</v>
      </c>
      <c r="Q1915" s="213">
        <v>2714.44</v>
      </c>
      <c r="R1915" s="213">
        <v>6529.0999999999995</v>
      </c>
      <c r="S1915" s="214"/>
    </row>
    <row r="1916" spans="16:19">
      <c r="P1916" s="213">
        <v>1420</v>
      </c>
      <c r="Q1916" s="213">
        <v>2714.44</v>
      </c>
      <c r="R1916" s="213">
        <v>6529.0999999999995</v>
      </c>
      <c r="S1916" s="214"/>
    </row>
    <row r="1917" spans="16:19">
      <c r="P1917" s="213">
        <v>1420</v>
      </c>
      <c r="Q1917" s="213">
        <v>2714.44</v>
      </c>
      <c r="R1917" s="213">
        <v>6529.0999999999995</v>
      </c>
      <c r="S1917" s="214"/>
    </row>
    <row r="1918" spans="16:19">
      <c r="P1918" s="213">
        <v>1420</v>
      </c>
      <c r="Q1918" s="213">
        <v>2714.44</v>
      </c>
      <c r="R1918" s="213">
        <v>6529.0999999999995</v>
      </c>
      <c r="S1918" s="214"/>
    </row>
    <row r="1919" spans="16:19">
      <c r="P1919" s="213">
        <v>1420</v>
      </c>
      <c r="Q1919" s="213">
        <v>2714.44</v>
      </c>
      <c r="R1919" s="213">
        <v>6529.0999999999995</v>
      </c>
      <c r="S1919" s="214"/>
    </row>
    <row r="1920" spans="16:19">
      <c r="P1920" s="213">
        <v>1420</v>
      </c>
      <c r="Q1920" s="213">
        <v>2714.44</v>
      </c>
      <c r="R1920" s="213">
        <v>6529.0999999999995</v>
      </c>
      <c r="S1920" s="214"/>
    </row>
    <row r="1921" spans="16:19">
      <c r="P1921" s="213">
        <v>1420</v>
      </c>
      <c r="Q1921" s="213">
        <v>2714.44</v>
      </c>
      <c r="R1921" s="213">
        <v>6529.0999999999995</v>
      </c>
      <c r="S1921" s="214"/>
    </row>
    <row r="1922" spans="16:19">
      <c r="P1922" s="213">
        <v>1420</v>
      </c>
      <c r="Q1922" s="213">
        <v>2714.44</v>
      </c>
      <c r="R1922" s="213">
        <v>6529.0999999999995</v>
      </c>
      <c r="S1922" s="214"/>
    </row>
    <row r="1923" spans="16:19">
      <c r="P1923" s="213">
        <v>1420</v>
      </c>
      <c r="Q1923" s="213">
        <v>2714.44</v>
      </c>
      <c r="R1923" s="213">
        <v>6529.0999999999995</v>
      </c>
      <c r="S1923" s="214"/>
    </row>
    <row r="1924" spans="16:19">
      <c r="P1924" s="213">
        <v>1420</v>
      </c>
      <c r="Q1924" s="213">
        <v>2714.44</v>
      </c>
      <c r="R1924" s="213">
        <v>6529.0999999999995</v>
      </c>
      <c r="S1924" s="214"/>
    </row>
    <row r="1925" spans="16:19">
      <c r="P1925" s="213">
        <v>1420</v>
      </c>
      <c r="Q1925" s="213">
        <v>2714.44</v>
      </c>
      <c r="R1925" s="213">
        <v>6529.0999999999995</v>
      </c>
      <c r="S1925" s="214"/>
    </row>
    <row r="1926" spans="16:19">
      <c r="P1926" s="213">
        <v>1420</v>
      </c>
      <c r="Q1926" s="213">
        <v>2714.44</v>
      </c>
      <c r="R1926" s="213">
        <v>6529.0999999999995</v>
      </c>
      <c r="S1926" s="214"/>
    </row>
    <row r="1927" spans="16:19">
      <c r="P1927" s="213">
        <v>1420</v>
      </c>
      <c r="Q1927" s="213">
        <v>2710.11</v>
      </c>
      <c r="R1927" s="213">
        <v>6671.1</v>
      </c>
      <c r="S1927" s="214"/>
    </row>
    <row r="1928" spans="16:19">
      <c r="P1928" s="213">
        <v>1420</v>
      </c>
      <c r="Q1928" s="213">
        <v>2710.11</v>
      </c>
      <c r="R1928" s="213">
        <v>6671.1</v>
      </c>
      <c r="S1928" s="214"/>
    </row>
    <row r="1929" spans="16:19">
      <c r="P1929" s="213">
        <v>1420</v>
      </c>
      <c r="Q1929" s="213">
        <v>2710.11</v>
      </c>
      <c r="R1929" s="213">
        <v>6671.1</v>
      </c>
      <c r="S1929" s="214"/>
    </row>
    <row r="1930" spans="16:19">
      <c r="P1930" s="213">
        <v>1420</v>
      </c>
      <c r="Q1930" s="213">
        <v>2710.11</v>
      </c>
      <c r="R1930" s="213">
        <v>6671.1</v>
      </c>
      <c r="S1930" s="214"/>
    </row>
    <row r="1931" spans="16:19">
      <c r="P1931" s="213">
        <v>1420</v>
      </c>
      <c r="Q1931" s="213">
        <v>2710.11</v>
      </c>
      <c r="R1931" s="213">
        <v>6671.1</v>
      </c>
      <c r="S1931" s="214"/>
    </row>
    <row r="1932" spans="16:19">
      <c r="P1932" s="213">
        <v>1420</v>
      </c>
      <c r="Q1932" s="213">
        <v>2710.11</v>
      </c>
      <c r="R1932" s="213">
        <v>6671.1</v>
      </c>
      <c r="S1932" s="214"/>
    </row>
    <row r="1933" spans="16:19">
      <c r="P1933" s="213">
        <v>1420</v>
      </c>
      <c r="Q1933" s="213">
        <v>2710.11</v>
      </c>
      <c r="R1933" s="213">
        <v>6671.1</v>
      </c>
      <c r="S1933" s="214"/>
    </row>
    <row r="1934" spans="16:19">
      <c r="P1934" s="213">
        <v>1420</v>
      </c>
      <c r="Q1934" s="213">
        <v>2710.11</v>
      </c>
      <c r="R1934" s="213">
        <v>6671.1</v>
      </c>
      <c r="S1934" s="214"/>
    </row>
    <row r="1935" spans="16:19">
      <c r="P1935" s="213">
        <v>1420</v>
      </c>
      <c r="Q1935" s="213">
        <v>2710.11</v>
      </c>
      <c r="R1935" s="213">
        <v>6671.1</v>
      </c>
      <c r="S1935" s="214"/>
    </row>
    <row r="1936" spans="16:19">
      <c r="P1936" s="213">
        <v>1420</v>
      </c>
      <c r="Q1936" s="213">
        <v>2710.11</v>
      </c>
      <c r="R1936" s="213">
        <v>6671.1</v>
      </c>
      <c r="S1936" s="214"/>
    </row>
    <row r="1937" spans="16:19">
      <c r="P1937" s="213">
        <v>1420</v>
      </c>
      <c r="Q1937" s="213">
        <v>2710.11</v>
      </c>
      <c r="R1937" s="213">
        <v>6671.1</v>
      </c>
      <c r="S1937" s="214"/>
    </row>
    <row r="1938" spans="16:19">
      <c r="P1938" s="213">
        <v>1420</v>
      </c>
      <c r="Q1938" s="213">
        <v>2710.11</v>
      </c>
      <c r="R1938" s="213">
        <v>6671.1</v>
      </c>
      <c r="S1938" s="214"/>
    </row>
    <row r="1939" spans="16:19">
      <c r="P1939" s="213">
        <v>1420</v>
      </c>
      <c r="Q1939" s="213">
        <v>2710.11</v>
      </c>
      <c r="R1939" s="213">
        <v>6671.1</v>
      </c>
      <c r="S1939" s="214"/>
    </row>
    <row r="1940" spans="16:19">
      <c r="P1940" s="213">
        <v>1420</v>
      </c>
      <c r="Q1940" s="213">
        <v>2710.11</v>
      </c>
      <c r="R1940" s="213">
        <v>6671.1</v>
      </c>
      <c r="S1940" s="214"/>
    </row>
    <row r="1941" spans="16:19">
      <c r="P1941" s="213">
        <v>1420</v>
      </c>
      <c r="Q1941" s="213">
        <v>2710.11</v>
      </c>
      <c r="R1941" s="213">
        <v>6671.1</v>
      </c>
      <c r="S1941" s="214"/>
    </row>
    <row r="1942" spans="16:19">
      <c r="P1942" s="213">
        <v>1420</v>
      </c>
      <c r="Q1942" s="213">
        <v>2710.11</v>
      </c>
      <c r="R1942" s="213">
        <v>6671.1</v>
      </c>
      <c r="S1942" s="214"/>
    </row>
    <row r="1943" spans="16:19">
      <c r="P1943" s="213">
        <v>1420</v>
      </c>
      <c r="Q1943" s="213">
        <v>2710.11</v>
      </c>
      <c r="R1943" s="213">
        <v>6671.1</v>
      </c>
      <c r="S1943" s="214"/>
    </row>
    <row r="1944" spans="16:19">
      <c r="P1944" s="213">
        <v>1420</v>
      </c>
      <c r="Q1944" s="213">
        <v>2710.11</v>
      </c>
      <c r="R1944" s="213">
        <v>6671.1</v>
      </c>
      <c r="S1944" s="214"/>
    </row>
    <row r="1945" spans="16:19">
      <c r="P1945" s="213">
        <v>1420</v>
      </c>
      <c r="Q1945" s="213">
        <v>2710.11</v>
      </c>
      <c r="R1945" s="213">
        <v>6671.1</v>
      </c>
      <c r="S1945" s="214"/>
    </row>
    <row r="1946" spans="16:19">
      <c r="P1946" s="213">
        <v>1420</v>
      </c>
      <c r="Q1946" s="213">
        <v>2710.11</v>
      </c>
      <c r="R1946" s="213">
        <v>6671.1</v>
      </c>
      <c r="S1946" s="214"/>
    </row>
    <row r="1947" spans="16:19">
      <c r="P1947" s="213">
        <v>1420</v>
      </c>
      <c r="Q1947" s="213">
        <v>2710.11</v>
      </c>
      <c r="R1947" s="213">
        <v>6671.1</v>
      </c>
      <c r="S1947" s="214"/>
    </row>
    <row r="1948" spans="16:19">
      <c r="P1948" s="213">
        <v>1420</v>
      </c>
      <c r="Q1948" s="213">
        <v>2710.11</v>
      </c>
      <c r="R1948" s="213">
        <v>6671.1</v>
      </c>
      <c r="S1948" s="214"/>
    </row>
    <row r="1949" spans="16:19">
      <c r="P1949" s="213">
        <v>1420</v>
      </c>
      <c r="Q1949" s="213">
        <v>2699.1699999999996</v>
      </c>
      <c r="R1949" s="213">
        <v>7115.5</v>
      </c>
      <c r="S1949" s="214"/>
    </row>
    <row r="1950" spans="16:19">
      <c r="P1950" s="213">
        <v>1420</v>
      </c>
      <c r="Q1950" s="213">
        <v>2699.1699999999996</v>
      </c>
      <c r="R1950" s="213">
        <v>7115.5</v>
      </c>
      <c r="S1950" s="214"/>
    </row>
    <row r="1951" spans="16:19">
      <c r="P1951" s="213">
        <v>1420</v>
      </c>
      <c r="Q1951" s="213">
        <v>2699.1699999999996</v>
      </c>
      <c r="R1951" s="213">
        <v>7115.5</v>
      </c>
      <c r="S1951" s="214"/>
    </row>
    <row r="1952" spans="16:19">
      <c r="P1952" s="213">
        <v>1420</v>
      </c>
      <c r="Q1952" s="213">
        <v>2699.1699999999996</v>
      </c>
      <c r="R1952" s="213">
        <v>7115.5</v>
      </c>
      <c r="S1952" s="214"/>
    </row>
    <row r="1953" spans="16:19">
      <c r="P1953" s="213">
        <v>1420</v>
      </c>
      <c r="Q1953" s="213">
        <v>2699.1699999999996</v>
      </c>
      <c r="R1953" s="213">
        <v>7115.5</v>
      </c>
      <c r="S1953" s="214"/>
    </row>
    <row r="1954" spans="16:19">
      <c r="P1954" s="213">
        <v>1420</v>
      </c>
      <c r="Q1954" s="213">
        <v>2699.1699999999996</v>
      </c>
      <c r="R1954" s="213">
        <v>7115.5</v>
      </c>
      <c r="S1954" s="214"/>
    </row>
    <row r="1955" spans="16:19">
      <c r="P1955" s="213">
        <v>1420</v>
      </c>
      <c r="Q1955" s="213">
        <v>2699.1699999999996</v>
      </c>
      <c r="R1955" s="213">
        <v>7115.5</v>
      </c>
      <c r="S1955" s="214"/>
    </row>
    <row r="1956" spans="16:19">
      <c r="P1956" s="213">
        <v>1420</v>
      </c>
      <c r="Q1956" s="213">
        <v>2699.1699999999996</v>
      </c>
      <c r="R1956" s="213">
        <v>7115.5</v>
      </c>
      <c r="S1956" s="214"/>
    </row>
    <row r="1957" spans="16:19">
      <c r="P1957" s="213">
        <v>1420</v>
      </c>
      <c r="Q1957" s="213">
        <v>2699.1699999999996</v>
      </c>
      <c r="R1957" s="213">
        <v>7115.5</v>
      </c>
      <c r="S1957" s="214"/>
    </row>
    <row r="1958" spans="16:19">
      <c r="P1958" s="213">
        <v>1420</v>
      </c>
      <c r="Q1958" s="213">
        <v>2699.1699999999996</v>
      </c>
      <c r="R1958" s="213">
        <v>7115.5</v>
      </c>
      <c r="S1958" s="214"/>
    </row>
    <row r="1959" spans="16:19">
      <c r="P1959" s="213">
        <v>1420</v>
      </c>
      <c r="Q1959" s="213">
        <v>2699.1699999999996</v>
      </c>
      <c r="R1959" s="213">
        <v>7115.5</v>
      </c>
      <c r="S1959" s="214"/>
    </row>
    <row r="1960" spans="16:19">
      <c r="P1960" s="213">
        <v>1420</v>
      </c>
      <c r="Q1960" s="213">
        <v>2699.1699999999996</v>
      </c>
      <c r="R1960" s="213">
        <v>7115.5</v>
      </c>
      <c r="S1960" s="214"/>
    </row>
    <row r="1961" spans="16:19">
      <c r="P1961" s="213">
        <v>1420</v>
      </c>
      <c r="Q1961" s="213">
        <v>2699.1699999999996</v>
      </c>
      <c r="R1961" s="213">
        <v>7115.5</v>
      </c>
      <c r="S1961" s="214"/>
    </row>
    <row r="1962" spans="16:19">
      <c r="P1962" s="213">
        <v>1420</v>
      </c>
      <c r="Q1962" s="213">
        <v>2699.1699999999996</v>
      </c>
      <c r="R1962" s="213">
        <v>7115.5</v>
      </c>
      <c r="S1962" s="214"/>
    </row>
    <row r="1963" spans="16:19">
      <c r="P1963" s="213">
        <v>1420</v>
      </c>
      <c r="Q1963" s="213">
        <v>2699.1699999999996</v>
      </c>
      <c r="R1963" s="213">
        <v>7115.5</v>
      </c>
      <c r="S1963" s="214"/>
    </row>
    <row r="1964" spans="16:19">
      <c r="P1964" s="213">
        <v>1420</v>
      </c>
      <c r="Q1964" s="213">
        <v>2699.1699999999996</v>
      </c>
      <c r="R1964" s="213">
        <v>7115.5</v>
      </c>
      <c r="S1964" s="214"/>
    </row>
    <row r="1965" spans="16:19">
      <c r="P1965" s="213">
        <v>1420</v>
      </c>
      <c r="Q1965" s="213">
        <v>2699.1699999999996</v>
      </c>
      <c r="R1965" s="213">
        <v>7115.5</v>
      </c>
      <c r="S1965" s="214"/>
    </row>
    <row r="1966" spans="16:19">
      <c r="P1966" s="213">
        <v>1420</v>
      </c>
      <c r="Q1966" s="213">
        <v>2699.1699999999996</v>
      </c>
      <c r="R1966" s="213">
        <v>7115.5</v>
      </c>
      <c r="S1966" s="214"/>
    </row>
    <row r="1967" spans="16:19">
      <c r="P1967" s="213">
        <v>1420</v>
      </c>
      <c r="Q1967" s="213">
        <v>2699.1699999999996</v>
      </c>
      <c r="R1967" s="213">
        <v>7115.5</v>
      </c>
      <c r="S1967" s="214"/>
    </row>
    <row r="1968" spans="16:19">
      <c r="P1968" s="213">
        <v>1420</v>
      </c>
      <c r="Q1968" s="213">
        <v>2699.1699999999996</v>
      </c>
      <c r="R1968" s="213">
        <v>7115.5</v>
      </c>
      <c r="S1968" s="214"/>
    </row>
    <row r="1969" spans="16:19">
      <c r="P1969" s="213">
        <v>1420</v>
      </c>
      <c r="Q1969" s="213">
        <v>2699.1699999999996</v>
      </c>
      <c r="R1969" s="213">
        <v>7115.5</v>
      </c>
      <c r="S1969" s="214"/>
    </row>
    <row r="1970" spans="16:19">
      <c r="P1970" s="213">
        <v>1420</v>
      </c>
      <c r="Q1970" s="213">
        <v>2699.1699999999996</v>
      </c>
      <c r="R1970" s="213">
        <v>7115.5</v>
      </c>
      <c r="S1970" s="214"/>
    </row>
    <row r="1971" spans="16:19">
      <c r="P1971" s="213">
        <v>1640</v>
      </c>
      <c r="Q1971" s="213">
        <v>2702.31</v>
      </c>
      <c r="R1971" s="213">
        <v>7321.5</v>
      </c>
      <c r="S1971" s="214"/>
    </row>
    <row r="1972" spans="16:19">
      <c r="P1972" s="213">
        <v>1640</v>
      </c>
      <c r="Q1972" s="213">
        <v>2702.31</v>
      </c>
      <c r="R1972" s="213">
        <v>7321.5</v>
      </c>
      <c r="S1972" s="214"/>
    </row>
    <row r="1973" spans="16:19">
      <c r="P1973" s="213">
        <v>1640</v>
      </c>
      <c r="Q1973" s="213">
        <v>2702.31</v>
      </c>
      <c r="R1973" s="213">
        <v>7321.5</v>
      </c>
      <c r="S1973" s="214"/>
    </row>
    <row r="1974" spans="16:19">
      <c r="P1974" s="213">
        <v>1640</v>
      </c>
      <c r="Q1974" s="213">
        <v>2702.31</v>
      </c>
      <c r="R1974" s="213">
        <v>7321.5</v>
      </c>
      <c r="S1974" s="214"/>
    </row>
    <row r="1975" spans="16:19">
      <c r="P1975" s="213">
        <v>1640</v>
      </c>
      <c r="Q1975" s="213">
        <v>2702.31</v>
      </c>
      <c r="R1975" s="213">
        <v>7321.5</v>
      </c>
      <c r="S1975" s="214"/>
    </row>
    <row r="1976" spans="16:19">
      <c r="P1976" s="213">
        <v>1640</v>
      </c>
      <c r="Q1976" s="213">
        <v>2702.31</v>
      </c>
      <c r="R1976" s="213">
        <v>7321.5</v>
      </c>
      <c r="S1976" s="214"/>
    </row>
    <row r="1977" spans="16:19">
      <c r="P1977" s="213">
        <v>1640</v>
      </c>
      <c r="Q1977" s="213">
        <v>2702.31</v>
      </c>
      <c r="R1977" s="213">
        <v>7321.5</v>
      </c>
      <c r="S1977" s="214"/>
    </row>
    <row r="1978" spans="16:19">
      <c r="P1978" s="213">
        <v>1640</v>
      </c>
      <c r="Q1978" s="213">
        <v>2702.31</v>
      </c>
      <c r="R1978" s="213">
        <v>7321.5</v>
      </c>
      <c r="S1978" s="214"/>
    </row>
    <row r="1979" spans="16:19">
      <c r="P1979" s="213">
        <v>1640</v>
      </c>
      <c r="Q1979" s="213">
        <v>2702.31</v>
      </c>
      <c r="R1979" s="213">
        <v>7321.5</v>
      </c>
      <c r="S1979" s="214"/>
    </row>
    <row r="1980" spans="16:19">
      <c r="P1980" s="213">
        <v>1640</v>
      </c>
      <c r="Q1980" s="213">
        <v>2702.31</v>
      </c>
      <c r="R1980" s="213">
        <v>7321.5</v>
      </c>
      <c r="S1980" s="214"/>
    </row>
    <row r="1981" spans="16:19">
      <c r="P1981" s="213">
        <v>1640</v>
      </c>
      <c r="Q1981" s="213">
        <v>2702.31</v>
      </c>
      <c r="R1981" s="213">
        <v>7321.5</v>
      </c>
      <c r="S1981" s="214"/>
    </row>
    <row r="1982" spans="16:19">
      <c r="P1982" s="213">
        <v>1640</v>
      </c>
      <c r="Q1982" s="213">
        <v>2702.31</v>
      </c>
      <c r="R1982" s="213">
        <v>7321.5</v>
      </c>
      <c r="S1982" s="214"/>
    </row>
    <row r="1983" spans="16:19">
      <c r="P1983" s="213">
        <v>1640</v>
      </c>
      <c r="Q1983" s="213">
        <v>2702.31</v>
      </c>
      <c r="R1983" s="213">
        <v>7321.5</v>
      </c>
      <c r="S1983" s="214"/>
    </row>
    <row r="1984" spans="16:19">
      <c r="P1984" s="213">
        <v>1640</v>
      </c>
      <c r="Q1984" s="213">
        <v>2702.31</v>
      </c>
      <c r="R1984" s="213">
        <v>7321.5</v>
      </c>
      <c r="S1984" s="214"/>
    </row>
    <row r="1985" spans="16:19">
      <c r="P1985" s="213">
        <v>1640</v>
      </c>
      <c r="Q1985" s="213">
        <v>2702.31</v>
      </c>
      <c r="R1985" s="213">
        <v>7321.5</v>
      </c>
      <c r="S1985" s="214"/>
    </row>
    <row r="1986" spans="16:19">
      <c r="P1986" s="213">
        <v>1640</v>
      </c>
      <c r="Q1986" s="213">
        <v>2702.31</v>
      </c>
      <c r="R1986" s="213">
        <v>7321.5</v>
      </c>
      <c r="S1986" s="214"/>
    </row>
    <row r="1987" spans="16:19">
      <c r="P1987" s="213">
        <v>1640</v>
      </c>
      <c r="Q1987" s="213">
        <v>2702.31</v>
      </c>
      <c r="R1987" s="213">
        <v>7321.5</v>
      </c>
      <c r="S1987" s="214"/>
    </row>
    <row r="1988" spans="16:19">
      <c r="P1988" s="213">
        <v>1640</v>
      </c>
      <c r="Q1988" s="213">
        <v>2702.31</v>
      </c>
      <c r="R1988" s="213">
        <v>7321.5</v>
      </c>
      <c r="S1988" s="214"/>
    </row>
    <row r="1989" spans="16:19">
      <c r="P1989" s="213">
        <v>1640</v>
      </c>
      <c r="Q1989" s="213">
        <v>2702.31</v>
      </c>
      <c r="R1989" s="213">
        <v>7321.5</v>
      </c>
      <c r="S1989" s="214"/>
    </row>
    <row r="1990" spans="16:19">
      <c r="P1990" s="213">
        <v>1640</v>
      </c>
      <c r="Q1990" s="213">
        <v>2702.31</v>
      </c>
      <c r="R1990" s="213">
        <v>7321.5</v>
      </c>
      <c r="S1990" s="214"/>
    </row>
    <row r="1991" spans="16:19">
      <c r="P1991" s="213">
        <v>1640</v>
      </c>
      <c r="Q1991" s="213">
        <v>2702.31</v>
      </c>
      <c r="R1991" s="213">
        <v>7321.5</v>
      </c>
      <c r="S1991" s="214"/>
    </row>
    <row r="1992" spans="16:19">
      <c r="P1992" s="213">
        <v>1640</v>
      </c>
      <c r="Q1992" s="213">
        <v>2702.31</v>
      </c>
      <c r="R1992" s="213">
        <v>7321.5</v>
      </c>
      <c r="S1992" s="214"/>
    </row>
    <row r="1993" spans="16:19">
      <c r="P1993" s="213">
        <v>1640</v>
      </c>
      <c r="Q1993" s="213">
        <v>2706.1099999999997</v>
      </c>
      <c r="R1993" s="213">
        <v>7229.8</v>
      </c>
      <c r="S1993" s="214"/>
    </row>
    <row r="1994" spans="16:19">
      <c r="P1994" s="213">
        <v>1640</v>
      </c>
      <c r="Q1994" s="213">
        <v>2706.1099999999997</v>
      </c>
      <c r="R1994" s="213">
        <v>7229.8</v>
      </c>
      <c r="S1994" s="214"/>
    </row>
    <row r="1995" spans="16:19">
      <c r="P1995" s="213">
        <v>1640</v>
      </c>
      <c r="Q1995" s="213">
        <v>2706.1099999999997</v>
      </c>
      <c r="R1995" s="213">
        <v>7229.8</v>
      </c>
      <c r="S1995" s="214"/>
    </row>
    <row r="1996" spans="16:19">
      <c r="P1996" s="213">
        <v>1640</v>
      </c>
      <c r="Q1996" s="213">
        <v>2706.1099999999997</v>
      </c>
      <c r="R1996" s="213">
        <v>7229.8</v>
      </c>
      <c r="S1996" s="214"/>
    </row>
    <row r="1997" spans="16:19">
      <c r="P1997" s="213">
        <v>1640</v>
      </c>
      <c r="Q1997" s="213">
        <v>2706.1099999999997</v>
      </c>
      <c r="R1997" s="213">
        <v>7229.8</v>
      </c>
      <c r="S1997" s="214"/>
    </row>
    <row r="1998" spans="16:19">
      <c r="P1998" s="213">
        <v>1640</v>
      </c>
      <c r="Q1998" s="213">
        <v>2706.1099999999997</v>
      </c>
      <c r="R1998" s="213">
        <v>7229.8</v>
      </c>
      <c r="S1998" s="214"/>
    </row>
    <row r="1999" spans="16:19">
      <c r="P1999" s="213">
        <v>1640</v>
      </c>
      <c r="Q1999" s="213">
        <v>2706.1099999999997</v>
      </c>
      <c r="R1999" s="213">
        <v>7229.8</v>
      </c>
      <c r="S1999" s="214"/>
    </row>
    <row r="2000" spans="16:19">
      <c r="P2000" s="213">
        <v>1640</v>
      </c>
      <c r="Q2000" s="213">
        <v>2706.1099999999997</v>
      </c>
      <c r="R2000" s="213">
        <v>7229.8</v>
      </c>
      <c r="S2000" s="214"/>
    </row>
    <row r="2001" spans="16:19">
      <c r="P2001" s="213">
        <v>1640</v>
      </c>
      <c r="Q2001" s="213">
        <v>2706.1099999999997</v>
      </c>
      <c r="R2001" s="213">
        <v>7229.8</v>
      </c>
      <c r="S2001" s="214"/>
    </row>
    <row r="2002" spans="16:19">
      <c r="P2002" s="213">
        <v>1640</v>
      </c>
      <c r="Q2002" s="213">
        <v>2706.1099999999997</v>
      </c>
      <c r="R2002" s="213">
        <v>7229.8</v>
      </c>
      <c r="S2002" s="214"/>
    </row>
    <row r="2003" spans="16:19">
      <c r="P2003" s="213">
        <v>1640</v>
      </c>
      <c r="Q2003" s="213">
        <v>2706.1099999999997</v>
      </c>
      <c r="R2003" s="213">
        <v>7229.8</v>
      </c>
      <c r="S2003" s="214"/>
    </row>
    <row r="2004" spans="16:19">
      <c r="P2004" s="213">
        <v>1640</v>
      </c>
      <c r="Q2004" s="213">
        <v>2706.1099999999997</v>
      </c>
      <c r="R2004" s="213">
        <v>7229.8</v>
      </c>
      <c r="S2004" s="214"/>
    </row>
    <row r="2005" spans="16:19">
      <c r="P2005" s="213">
        <v>1640</v>
      </c>
      <c r="Q2005" s="213">
        <v>2706.1099999999997</v>
      </c>
      <c r="R2005" s="213">
        <v>7229.8</v>
      </c>
      <c r="S2005" s="214"/>
    </row>
    <row r="2006" spans="16:19">
      <c r="P2006" s="213">
        <v>1640</v>
      </c>
      <c r="Q2006" s="213">
        <v>2706.1099999999997</v>
      </c>
      <c r="R2006" s="213">
        <v>7229.8</v>
      </c>
      <c r="S2006" s="214"/>
    </row>
    <row r="2007" spans="16:19">
      <c r="P2007" s="213">
        <v>1640</v>
      </c>
      <c r="Q2007" s="213">
        <v>2706.1099999999997</v>
      </c>
      <c r="R2007" s="213">
        <v>7229.8</v>
      </c>
      <c r="S2007" s="214"/>
    </row>
    <row r="2008" spans="16:19">
      <c r="P2008" s="213">
        <v>1640</v>
      </c>
      <c r="Q2008" s="213">
        <v>2706.1099999999997</v>
      </c>
      <c r="R2008" s="213">
        <v>7229.8</v>
      </c>
      <c r="S2008" s="214"/>
    </row>
    <row r="2009" spans="16:19">
      <c r="P2009" s="213">
        <v>1640</v>
      </c>
      <c r="Q2009" s="213">
        <v>2706.1099999999997</v>
      </c>
      <c r="R2009" s="213">
        <v>7229.8</v>
      </c>
      <c r="S2009" s="214"/>
    </row>
    <row r="2010" spans="16:19">
      <c r="P2010" s="213">
        <v>1640</v>
      </c>
      <c r="Q2010" s="213">
        <v>2706.1099999999997</v>
      </c>
      <c r="R2010" s="213">
        <v>7229.8</v>
      </c>
      <c r="S2010" s="214"/>
    </row>
    <row r="2011" spans="16:19">
      <c r="P2011" s="213">
        <v>1640</v>
      </c>
      <c r="Q2011" s="213">
        <v>2706.1099999999997</v>
      </c>
      <c r="R2011" s="213">
        <v>7229.8</v>
      </c>
      <c r="S2011" s="214"/>
    </row>
    <row r="2012" spans="16:19">
      <c r="P2012" s="213">
        <v>1640</v>
      </c>
      <c r="Q2012" s="213">
        <v>2706.1099999999997</v>
      </c>
      <c r="R2012" s="213">
        <v>7229.8</v>
      </c>
      <c r="S2012" s="214"/>
    </row>
    <row r="2013" spans="16:19">
      <c r="P2013" s="213">
        <v>1640</v>
      </c>
      <c r="Q2013" s="213">
        <v>2706.1099999999997</v>
      </c>
      <c r="R2013" s="213">
        <v>7229.8</v>
      </c>
      <c r="S2013" s="214"/>
    </row>
    <row r="2014" spans="16:19">
      <c r="P2014" s="213">
        <v>1640</v>
      </c>
      <c r="Q2014" s="213">
        <v>2717.01</v>
      </c>
      <c r="R2014" s="213">
        <v>7594.2999999999993</v>
      </c>
      <c r="S2014" s="214"/>
    </row>
    <row r="2015" spans="16:19">
      <c r="P2015" s="213">
        <v>1640</v>
      </c>
      <c r="Q2015" s="213">
        <v>2717.01</v>
      </c>
      <c r="R2015" s="213">
        <v>7594.2999999999993</v>
      </c>
      <c r="S2015" s="214"/>
    </row>
    <row r="2016" spans="16:19">
      <c r="P2016" s="213">
        <v>1640</v>
      </c>
      <c r="Q2016" s="213">
        <v>2717.01</v>
      </c>
      <c r="R2016" s="213">
        <v>7594.2999999999993</v>
      </c>
      <c r="S2016" s="214"/>
    </row>
    <row r="2017" spans="16:19">
      <c r="P2017" s="213">
        <v>1640</v>
      </c>
      <c r="Q2017" s="213">
        <v>2717.01</v>
      </c>
      <c r="R2017" s="213">
        <v>7594.2999999999993</v>
      </c>
      <c r="S2017" s="214"/>
    </row>
    <row r="2018" spans="16:19">
      <c r="P2018" s="213">
        <v>1640</v>
      </c>
      <c r="Q2018" s="213">
        <v>2717.01</v>
      </c>
      <c r="R2018" s="213">
        <v>7594.2999999999993</v>
      </c>
      <c r="S2018" s="214"/>
    </row>
    <row r="2019" spans="16:19">
      <c r="P2019" s="213">
        <v>1640</v>
      </c>
      <c r="Q2019" s="213">
        <v>2717.01</v>
      </c>
      <c r="R2019" s="213">
        <v>7594.2999999999993</v>
      </c>
      <c r="S2019" s="214"/>
    </row>
    <row r="2020" spans="16:19">
      <c r="P2020" s="213">
        <v>1640</v>
      </c>
      <c r="Q2020" s="213">
        <v>2717.01</v>
      </c>
      <c r="R2020" s="213">
        <v>7594.2999999999993</v>
      </c>
      <c r="S2020" s="214"/>
    </row>
    <row r="2021" spans="16:19">
      <c r="P2021" s="213">
        <v>1640</v>
      </c>
      <c r="Q2021" s="213">
        <v>2717.01</v>
      </c>
      <c r="R2021" s="213">
        <v>7594.2999999999993</v>
      </c>
      <c r="S2021" s="214"/>
    </row>
    <row r="2022" spans="16:19">
      <c r="P2022" s="213">
        <v>1640</v>
      </c>
      <c r="Q2022" s="213">
        <v>2717.01</v>
      </c>
      <c r="R2022" s="213">
        <v>7594.2999999999993</v>
      </c>
      <c r="S2022" s="214"/>
    </row>
    <row r="2023" spans="16:19">
      <c r="P2023" s="213">
        <v>1640</v>
      </c>
      <c r="Q2023" s="213">
        <v>2717.01</v>
      </c>
      <c r="R2023" s="213">
        <v>7594.2999999999993</v>
      </c>
      <c r="S2023" s="214"/>
    </row>
    <row r="2024" spans="16:19">
      <c r="P2024" s="213">
        <v>1640</v>
      </c>
      <c r="Q2024" s="213">
        <v>2717.01</v>
      </c>
      <c r="R2024" s="213">
        <v>7594.2999999999993</v>
      </c>
      <c r="S2024" s="214"/>
    </row>
    <row r="2025" spans="16:19">
      <c r="P2025" s="213">
        <v>1640</v>
      </c>
      <c r="Q2025" s="213">
        <v>2717.01</v>
      </c>
      <c r="R2025" s="213">
        <v>7594.2999999999993</v>
      </c>
      <c r="S2025" s="214"/>
    </row>
    <row r="2026" spans="16:19">
      <c r="P2026" s="213">
        <v>1640</v>
      </c>
      <c r="Q2026" s="213">
        <v>2717.01</v>
      </c>
      <c r="R2026" s="213">
        <v>7594.2999999999993</v>
      </c>
      <c r="S2026" s="214"/>
    </row>
    <row r="2027" spans="16:19">
      <c r="P2027" s="213">
        <v>1640</v>
      </c>
      <c r="Q2027" s="213">
        <v>2717.01</v>
      </c>
      <c r="R2027" s="213">
        <v>7594.2999999999993</v>
      </c>
      <c r="S2027" s="214"/>
    </row>
    <row r="2028" spans="16:19">
      <c r="P2028" s="213">
        <v>1640</v>
      </c>
      <c r="Q2028" s="213">
        <v>2717.01</v>
      </c>
      <c r="R2028" s="213">
        <v>7594.2999999999993</v>
      </c>
      <c r="S2028" s="214"/>
    </row>
    <row r="2029" spans="16:19">
      <c r="P2029" s="213">
        <v>1640</v>
      </c>
      <c r="Q2029" s="213">
        <v>2717.01</v>
      </c>
      <c r="R2029" s="213">
        <v>7594.2999999999993</v>
      </c>
      <c r="S2029" s="214"/>
    </row>
    <row r="2030" spans="16:19">
      <c r="P2030" s="213">
        <v>1640</v>
      </c>
      <c r="Q2030" s="213">
        <v>2717.01</v>
      </c>
      <c r="R2030" s="213">
        <v>7594.2999999999993</v>
      </c>
      <c r="S2030" s="214"/>
    </row>
    <row r="2031" spans="16:19">
      <c r="P2031" s="213">
        <v>1640</v>
      </c>
      <c r="Q2031" s="213">
        <v>2717.01</v>
      </c>
      <c r="R2031" s="213">
        <v>7594.2999999999993</v>
      </c>
      <c r="S2031" s="214"/>
    </row>
    <row r="2032" spans="16:19">
      <c r="P2032" s="213">
        <v>1640</v>
      </c>
      <c r="Q2032" s="213">
        <v>2717.01</v>
      </c>
      <c r="R2032" s="213">
        <v>7594.2999999999993</v>
      </c>
      <c r="S2032" s="214"/>
    </row>
    <row r="2033" spans="16:19">
      <c r="P2033" s="213">
        <v>1640</v>
      </c>
      <c r="Q2033" s="213">
        <v>2717.01</v>
      </c>
      <c r="R2033" s="213">
        <v>7594.2999999999993</v>
      </c>
      <c r="S2033" s="214"/>
    </row>
    <row r="2034" spans="16:19">
      <c r="P2034" s="213">
        <v>1640</v>
      </c>
      <c r="Q2034" s="213">
        <v>2717.01</v>
      </c>
      <c r="R2034" s="213">
        <v>7594.2999999999993</v>
      </c>
      <c r="S2034" s="214"/>
    </row>
    <row r="2035" spans="16:19">
      <c r="P2035" s="213">
        <v>1640</v>
      </c>
      <c r="Q2035" s="213">
        <v>2717.01</v>
      </c>
      <c r="R2035" s="213">
        <v>7594.2999999999993</v>
      </c>
      <c r="S2035" s="214"/>
    </row>
    <row r="2036" spans="16:19">
      <c r="P2036" s="213">
        <v>1890</v>
      </c>
      <c r="Q2036" s="213">
        <v>2728.68</v>
      </c>
      <c r="R2036" s="213">
        <v>8039.4000000000005</v>
      </c>
      <c r="S2036" s="214"/>
    </row>
    <row r="2037" spans="16:19">
      <c r="P2037" s="213">
        <v>1890</v>
      </c>
      <c r="Q2037" s="213">
        <v>2728.68</v>
      </c>
      <c r="R2037" s="213">
        <v>8039.4000000000005</v>
      </c>
      <c r="S2037" s="214"/>
    </row>
    <row r="2038" spans="16:19">
      <c r="P2038" s="213">
        <v>1890</v>
      </c>
      <c r="Q2038" s="213">
        <v>2728.68</v>
      </c>
      <c r="R2038" s="213">
        <v>8039.4000000000005</v>
      </c>
      <c r="S2038" s="214"/>
    </row>
    <row r="2039" spans="16:19">
      <c r="P2039" s="213">
        <v>1890</v>
      </c>
      <c r="Q2039" s="213">
        <v>2728.68</v>
      </c>
      <c r="R2039" s="213">
        <v>8039.4000000000005</v>
      </c>
      <c r="S2039" s="214"/>
    </row>
    <row r="2040" spans="16:19">
      <c r="P2040" s="213">
        <v>1890</v>
      </c>
      <c r="Q2040" s="213">
        <v>2728.68</v>
      </c>
      <c r="R2040" s="213">
        <v>8039.4000000000005</v>
      </c>
      <c r="S2040" s="214"/>
    </row>
    <row r="2041" spans="16:19">
      <c r="P2041" s="213">
        <v>1890</v>
      </c>
      <c r="Q2041" s="213">
        <v>2728.68</v>
      </c>
      <c r="R2041" s="213">
        <v>8039.4000000000005</v>
      </c>
      <c r="S2041" s="214"/>
    </row>
    <row r="2042" spans="16:19">
      <c r="P2042" s="213">
        <v>1890</v>
      </c>
      <c r="Q2042" s="213">
        <v>2728.68</v>
      </c>
      <c r="R2042" s="213">
        <v>8039.4000000000005</v>
      </c>
      <c r="S2042" s="214"/>
    </row>
    <row r="2043" spans="16:19">
      <c r="P2043" s="213">
        <v>1890</v>
      </c>
      <c r="Q2043" s="213">
        <v>2728.68</v>
      </c>
      <c r="R2043" s="213">
        <v>8039.4000000000005</v>
      </c>
      <c r="S2043" s="214"/>
    </row>
    <row r="2044" spans="16:19">
      <c r="P2044" s="213">
        <v>1890</v>
      </c>
      <c r="Q2044" s="213">
        <v>2728.68</v>
      </c>
      <c r="R2044" s="213">
        <v>8039.4000000000005</v>
      </c>
      <c r="S2044" s="214"/>
    </row>
    <row r="2045" spans="16:19">
      <c r="P2045" s="213">
        <v>1890</v>
      </c>
      <c r="Q2045" s="213">
        <v>2728.68</v>
      </c>
      <c r="R2045" s="213">
        <v>8039.4000000000005</v>
      </c>
      <c r="S2045" s="214"/>
    </row>
    <row r="2046" spans="16:19">
      <c r="P2046" s="213">
        <v>1890</v>
      </c>
      <c r="Q2046" s="213">
        <v>2728.68</v>
      </c>
      <c r="R2046" s="213">
        <v>8039.4000000000005</v>
      </c>
      <c r="S2046" s="214"/>
    </row>
    <row r="2047" spans="16:19">
      <c r="P2047" s="213">
        <v>1890</v>
      </c>
      <c r="Q2047" s="213">
        <v>2728.68</v>
      </c>
      <c r="R2047" s="213">
        <v>8039.4000000000005</v>
      </c>
      <c r="S2047" s="214"/>
    </row>
    <row r="2048" spans="16:19">
      <c r="P2048" s="213">
        <v>1890</v>
      </c>
      <c r="Q2048" s="213">
        <v>2728.68</v>
      </c>
      <c r="R2048" s="213">
        <v>8039.4000000000005</v>
      </c>
      <c r="S2048" s="214"/>
    </row>
    <row r="2049" spans="16:19">
      <c r="P2049" s="213">
        <v>1890</v>
      </c>
      <c r="Q2049" s="213">
        <v>2728.68</v>
      </c>
      <c r="R2049" s="213">
        <v>8039.4000000000005</v>
      </c>
      <c r="S2049" s="214"/>
    </row>
    <row r="2050" spans="16:19">
      <c r="P2050" s="213">
        <v>1890</v>
      </c>
      <c r="Q2050" s="213">
        <v>2728.68</v>
      </c>
      <c r="R2050" s="213">
        <v>8039.4000000000005</v>
      </c>
      <c r="S2050" s="214"/>
    </row>
    <row r="2051" spans="16:19">
      <c r="P2051" s="213">
        <v>1890</v>
      </c>
      <c r="Q2051" s="213">
        <v>2728.68</v>
      </c>
      <c r="R2051" s="213">
        <v>8039.4000000000005</v>
      </c>
      <c r="S2051" s="214"/>
    </row>
    <row r="2052" spans="16:19">
      <c r="P2052" s="213">
        <v>1890</v>
      </c>
      <c r="Q2052" s="213">
        <v>2728.68</v>
      </c>
      <c r="R2052" s="213">
        <v>8039.4000000000005</v>
      </c>
      <c r="S2052" s="214"/>
    </row>
    <row r="2053" spans="16:19">
      <c r="P2053" s="213">
        <v>1890</v>
      </c>
      <c r="Q2053" s="213">
        <v>2728.68</v>
      </c>
      <c r="R2053" s="213">
        <v>8039.4000000000005</v>
      </c>
      <c r="S2053" s="214"/>
    </row>
    <row r="2054" spans="16:19">
      <c r="P2054" s="213">
        <v>1890</v>
      </c>
      <c r="Q2054" s="213">
        <v>2728.68</v>
      </c>
      <c r="R2054" s="213">
        <v>8039.4000000000005</v>
      </c>
      <c r="S2054" s="214"/>
    </row>
    <row r="2055" spans="16:19">
      <c r="P2055" s="213">
        <v>1890</v>
      </c>
      <c r="Q2055" s="213">
        <v>2728.68</v>
      </c>
      <c r="R2055" s="213">
        <v>8039.4000000000005</v>
      </c>
      <c r="S2055" s="214"/>
    </row>
    <row r="2056" spans="16:19">
      <c r="P2056" s="213">
        <v>1890</v>
      </c>
      <c r="Q2056" s="213">
        <v>2728.68</v>
      </c>
      <c r="R2056" s="213">
        <v>8039.4000000000005</v>
      </c>
      <c r="S2056" s="214"/>
    </row>
    <row r="2057" spans="16:19">
      <c r="P2057" s="213">
        <v>1890</v>
      </c>
      <c r="Q2057" s="213">
        <v>2728.68</v>
      </c>
      <c r="R2057" s="213">
        <v>8039.4000000000005</v>
      </c>
      <c r="S2057" s="214"/>
    </row>
    <row r="2058" spans="16:19">
      <c r="P2058" s="213">
        <v>1890</v>
      </c>
      <c r="Q2058" s="213">
        <v>2728.68</v>
      </c>
      <c r="R2058" s="213">
        <v>8039.4000000000005</v>
      </c>
      <c r="S2058" s="214"/>
    </row>
    <row r="2059" spans="16:19">
      <c r="P2059" s="213">
        <v>1890</v>
      </c>
      <c r="Q2059" s="213">
        <v>2737.12</v>
      </c>
      <c r="R2059" s="213">
        <v>8521</v>
      </c>
      <c r="S2059" s="214"/>
    </row>
    <row r="2060" spans="16:19">
      <c r="P2060" s="213">
        <v>1890</v>
      </c>
      <c r="Q2060" s="213">
        <v>2737.12</v>
      </c>
      <c r="R2060" s="213">
        <v>8521</v>
      </c>
      <c r="S2060" s="214"/>
    </row>
    <row r="2061" spans="16:19">
      <c r="P2061" s="213">
        <v>1890</v>
      </c>
      <c r="Q2061" s="213">
        <v>2737.12</v>
      </c>
      <c r="R2061" s="213">
        <v>8521</v>
      </c>
      <c r="S2061" s="214"/>
    </row>
    <row r="2062" spans="16:19">
      <c r="P2062" s="213">
        <v>1890</v>
      </c>
      <c r="Q2062" s="213">
        <v>2737.12</v>
      </c>
      <c r="R2062" s="213">
        <v>8521</v>
      </c>
      <c r="S2062" s="214"/>
    </row>
    <row r="2063" spans="16:19">
      <c r="P2063" s="213">
        <v>1890</v>
      </c>
      <c r="Q2063" s="213">
        <v>2737.12</v>
      </c>
      <c r="R2063" s="213">
        <v>8521</v>
      </c>
      <c r="S2063" s="214"/>
    </row>
    <row r="2064" spans="16:19">
      <c r="P2064" s="213">
        <v>1890</v>
      </c>
      <c r="Q2064" s="213">
        <v>2737.12</v>
      </c>
      <c r="R2064" s="213">
        <v>8521</v>
      </c>
      <c r="S2064" s="214"/>
    </row>
    <row r="2065" spans="16:19">
      <c r="P2065" s="213">
        <v>1890</v>
      </c>
      <c r="Q2065" s="213">
        <v>2737.12</v>
      </c>
      <c r="R2065" s="213">
        <v>8521</v>
      </c>
      <c r="S2065" s="214"/>
    </row>
    <row r="2066" spans="16:19">
      <c r="P2066" s="213">
        <v>1890</v>
      </c>
      <c r="Q2066" s="213">
        <v>2737.12</v>
      </c>
      <c r="R2066" s="213">
        <v>8521</v>
      </c>
      <c r="S2066" s="214"/>
    </row>
    <row r="2067" spans="16:19">
      <c r="P2067" s="213">
        <v>1890</v>
      </c>
      <c r="Q2067" s="213">
        <v>2737.12</v>
      </c>
      <c r="R2067" s="213">
        <v>8521</v>
      </c>
      <c r="S2067" s="214"/>
    </row>
    <row r="2068" spans="16:19">
      <c r="P2068" s="213">
        <v>1890</v>
      </c>
      <c r="Q2068" s="213">
        <v>2737.12</v>
      </c>
      <c r="R2068" s="213">
        <v>8521</v>
      </c>
      <c r="S2068" s="214"/>
    </row>
    <row r="2069" spans="16:19">
      <c r="P2069" s="213">
        <v>1890</v>
      </c>
      <c r="Q2069" s="213">
        <v>2737.12</v>
      </c>
      <c r="R2069" s="213">
        <v>8521</v>
      </c>
      <c r="S2069" s="214"/>
    </row>
    <row r="2070" spans="16:19">
      <c r="P2070" s="213">
        <v>1890</v>
      </c>
      <c r="Q2070" s="213">
        <v>2737.12</v>
      </c>
      <c r="R2070" s="213">
        <v>8521</v>
      </c>
      <c r="S2070" s="214"/>
    </row>
    <row r="2071" spans="16:19">
      <c r="P2071" s="213">
        <v>1890</v>
      </c>
      <c r="Q2071" s="213">
        <v>2737.12</v>
      </c>
      <c r="R2071" s="213">
        <v>8521</v>
      </c>
      <c r="S2071" s="214"/>
    </row>
    <row r="2072" spans="16:19">
      <c r="P2072" s="213">
        <v>1890</v>
      </c>
      <c r="Q2072" s="213">
        <v>2737.12</v>
      </c>
      <c r="R2072" s="213">
        <v>8521</v>
      </c>
      <c r="S2072" s="214"/>
    </row>
    <row r="2073" spans="16:19">
      <c r="P2073" s="213">
        <v>1890</v>
      </c>
      <c r="Q2073" s="213">
        <v>2737.12</v>
      </c>
      <c r="R2073" s="213">
        <v>8521</v>
      </c>
      <c r="S2073" s="214"/>
    </row>
    <row r="2074" spans="16:19">
      <c r="P2074" s="213">
        <v>1890</v>
      </c>
      <c r="Q2074" s="213">
        <v>2737.12</v>
      </c>
      <c r="R2074" s="213">
        <v>8521</v>
      </c>
      <c r="S2074" s="214"/>
    </row>
    <row r="2075" spans="16:19">
      <c r="P2075" s="213">
        <v>1890</v>
      </c>
      <c r="Q2075" s="213">
        <v>2737.12</v>
      </c>
      <c r="R2075" s="213">
        <v>8521</v>
      </c>
      <c r="S2075" s="214"/>
    </row>
    <row r="2076" spans="16:19">
      <c r="P2076" s="213">
        <v>1890</v>
      </c>
      <c r="Q2076" s="213">
        <v>2737.12</v>
      </c>
      <c r="R2076" s="213">
        <v>8521</v>
      </c>
      <c r="S2076" s="214"/>
    </row>
    <row r="2077" spans="16:19">
      <c r="P2077" s="213">
        <v>1890</v>
      </c>
      <c r="Q2077" s="213">
        <v>2737.12</v>
      </c>
      <c r="R2077" s="213">
        <v>8521</v>
      </c>
      <c r="S2077" s="214"/>
    </row>
    <row r="2078" spans="16:19">
      <c r="P2078" s="213">
        <v>1890</v>
      </c>
      <c r="Q2078" s="213">
        <v>2737.12</v>
      </c>
      <c r="R2078" s="213">
        <v>8521</v>
      </c>
      <c r="S2078" s="214"/>
    </row>
    <row r="2079" spans="16:19">
      <c r="P2079" s="213">
        <v>1890</v>
      </c>
      <c r="Q2079" s="213">
        <v>2712.7999999999997</v>
      </c>
      <c r="R2079" s="213">
        <v>8511.1</v>
      </c>
      <c r="S2079" s="214"/>
    </row>
    <row r="2080" spans="16:19">
      <c r="P2080" s="213">
        <v>1890</v>
      </c>
      <c r="Q2080" s="213">
        <v>2712.7999999999997</v>
      </c>
      <c r="R2080" s="213">
        <v>8511.1</v>
      </c>
      <c r="S2080" s="214"/>
    </row>
    <row r="2081" spans="16:19">
      <c r="P2081" s="213">
        <v>1890</v>
      </c>
      <c r="Q2081" s="213">
        <v>2712.7999999999997</v>
      </c>
      <c r="R2081" s="213">
        <v>8511.1</v>
      </c>
      <c r="S2081" s="214"/>
    </row>
    <row r="2082" spans="16:19">
      <c r="P2082" s="213">
        <v>1890</v>
      </c>
      <c r="Q2082" s="213">
        <v>2712.7999999999997</v>
      </c>
      <c r="R2082" s="213">
        <v>8511.1</v>
      </c>
      <c r="S2082" s="214"/>
    </row>
    <row r="2083" spans="16:19">
      <c r="P2083" s="213">
        <v>1890</v>
      </c>
      <c r="Q2083" s="213">
        <v>2712.7999999999997</v>
      </c>
      <c r="R2083" s="213">
        <v>8511.1</v>
      </c>
      <c r="S2083" s="214"/>
    </row>
    <row r="2084" spans="16:19">
      <c r="P2084" s="213">
        <v>1890</v>
      </c>
      <c r="Q2084" s="213">
        <v>2712.7999999999997</v>
      </c>
      <c r="R2084" s="213">
        <v>8511.1</v>
      </c>
      <c r="S2084" s="214"/>
    </row>
    <row r="2085" spans="16:19">
      <c r="P2085" s="213">
        <v>1890</v>
      </c>
      <c r="Q2085" s="213">
        <v>2712.7999999999997</v>
      </c>
      <c r="R2085" s="213">
        <v>8511.1</v>
      </c>
      <c r="S2085" s="214"/>
    </row>
    <row r="2086" spans="16:19">
      <c r="P2086" s="213">
        <v>1890</v>
      </c>
      <c r="Q2086" s="213">
        <v>2712.7999999999997</v>
      </c>
      <c r="R2086" s="213">
        <v>8511.1</v>
      </c>
      <c r="S2086" s="214"/>
    </row>
    <row r="2087" spans="16:19">
      <c r="P2087" s="213">
        <v>1890</v>
      </c>
      <c r="Q2087" s="213">
        <v>2712.7999999999997</v>
      </c>
      <c r="R2087" s="213">
        <v>8511.1</v>
      </c>
      <c r="S2087" s="214"/>
    </row>
    <row r="2088" spans="16:19">
      <c r="P2088" s="213">
        <v>1890</v>
      </c>
      <c r="Q2088" s="213">
        <v>2712.7999999999997</v>
      </c>
      <c r="R2088" s="213">
        <v>8511.1</v>
      </c>
      <c r="S2088" s="214"/>
    </row>
    <row r="2089" spans="16:19">
      <c r="P2089" s="213">
        <v>1890</v>
      </c>
      <c r="Q2089" s="213">
        <v>2712.7999999999997</v>
      </c>
      <c r="R2089" s="213">
        <v>8511.1</v>
      </c>
      <c r="S2089" s="214"/>
    </row>
    <row r="2090" spans="16:19">
      <c r="P2090" s="213">
        <v>1890</v>
      </c>
      <c r="Q2090" s="213">
        <v>2712.7999999999997</v>
      </c>
      <c r="R2090" s="213">
        <v>8511.1</v>
      </c>
      <c r="S2090" s="214"/>
    </row>
    <row r="2091" spans="16:19">
      <c r="P2091" s="213">
        <v>1890</v>
      </c>
      <c r="Q2091" s="213">
        <v>2712.7999999999997</v>
      </c>
      <c r="R2091" s="213">
        <v>8511.1</v>
      </c>
      <c r="S2091" s="214"/>
    </row>
    <row r="2092" spans="16:19">
      <c r="P2092" s="213">
        <v>1890</v>
      </c>
      <c r="Q2092" s="213">
        <v>2712.7999999999997</v>
      </c>
      <c r="R2092" s="213">
        <v>8511.1</v>
      </c>
      <c r="S2092" s="214"/>
    </row>
    <row r="2093" spans="16:19">
      <c r="P2093" s="213">
        <v>1890</v>
      </c>
      <c r="Q2093" s="213">
        <v>2712.7999999999997</v>
      </c>
      <c r="R2093" s="213">
        <v>8511.1</v>
      </c>
      <c r="S2093" s="214"/>
    </row>
    <row r="2094" spans="16:19">
      <c r="P2094" s="213">
        <v>1890</v>
      </c>
      <c r="Q2094" s="213">
        <v>2712.7999999999997</v>
      </c>
      <c r="R2094" s="213">
        <v>8511.1</v>
      </c>
      <c r="S2094" s="214"/>
    </row>
    <row r="2095" spans="16:19">
      <c r="P2095" s="213">
        <v>1890</v>
      </c>
      <c r="Q2095" s="213">
        <v>2712.7999999999997</v>
      </c>
      <c r="R2095" s="213">
        <v>8511.1</v>
      </c>
      <c r="S2095" s="214"/>
    </row>
    <row r="2096" spans="16:19">
      <c r="P2096" s="213">
        <v>1890</v>
      </c>
      <c r="Q2096" s="213">
        <v>2712.7999999999997</v>
      </c>
      <c r="R2096" s="213">
        <v>8511.1</v>
      </c>
      <c r="S2096" s="214"/>
    </row>
    <row r="2097" spans="16:19">
      <c r="P2097" s="213">
        <v>1890</v>
      </c>
      <c r="Q2097" s="213">
        <v>2712.7999999999997</v>
      </c>
      <c r="R2097" s="213">
        <v>8511.1</v>
      </c>
      <c r="S2097" s="214"/>
    </row>
    <row r="2098" spans="16:19">
      <c r="P2098" s="213">
        <v>1890</v>
      </c>
      <c r="Q2098" s="213">
        <v>2712.7999999999997</v>
      </c>
      <c r="R2098" s="213">
        <v>8511.1</v>
      </c>
      <c r="S2098" s="214"/>
    </row>
    <row r="2099" spans="16:19">
      <c r="P2099" s="213">
        <v>1890</v>
      </c>
      <c r="Q2099" s="213">
        <v>2712.7999999999997</v>
      </c>
      <c r="R2099" s="213">
        <v>8511.1</v>
      </c>
      <c r="S2099" s="214"/>
    </row>
    <row r="2100" spans="16:19">
      <c r="P2100" s="213">
        <v>1890</v>
      </c>
      <c r="Q2100" s="213">
        <v>2712.7999999999997</v>
      </c>
      <c r="R2100" s="213">
        <v>8511.1</v>
      </c>
      <c r="S2100" s="214"/>
    </row>
    <row r="2101" spans="16:19">
      <c r="P2101" s="213">
        <v>2250</v>
      </c>
      <c r="Q2101" s="213">
        <v>2711.85</v>
      </c>
      <c r="R2101" s="213">
        <v>8641.6</v>
      </c>
      <c r="S2101" s="214"/>
    </row>
    <row r="2102" spans="16:19">
      <c r="P2102" s="213">
        <v>2250</v>
      </c>
      <c r="Q2102" s="213">
        <v>2711.85</v>
      </c>
      <c r="R2102" s="213">
        <v>8641.6</v>
      </c>
      <c r="S2102" s="214"/>
    </row>
    <row r="2103" spans="16:19">
      <c r="P2103" s="213">
        <v>2250</v>
      </c>
      <c r="Q2103" s="213">
        <v>2711.85</v>
      </c>
      <c r="R2103" s="213">
        <v>8641.6</v>
      </c>
      <c r="S2103" s="214"/>
    </row>
    <row r="2104" spans="16:19">
      <c r="P2104" s="213">
        <v>2250</v>
      </c>
      <c r="Q2104" s="213">
        <v>2711.85</v>
      </c>
      <c r="R2104" s="213">
        <v>8641.6</v>
      </c>
      <c r="S2104" s="214"/>
    </row>
    <row r="2105" spans="16:19">
      <c r="P2105" s="213">
        <v>2250</v>
      </c>
      <c r="Q2105" s="213">
        <v>2711.85</v>
      </c>
      <c r="R2105" s="213">
        <v>8641.6</v>
      </c>
      <c r="S2105" s="214"/>
    </row>
    <row r="2106" spans="16:19">
      <c r="P2106" s="213">
        <v>2250</v>
      </c>
      <c r="Q2106" s="213">
        <v>2711.85</v>
      </c>
      <c r="R2106" s="213">
        <v>8641.6</v>
      </c>
      <c r="S2106" s="214"/>
    </row>
    <row r="2107" spans="16:19">
      <c r="P2107" s="213">
        <v>2250</v>
      </c>
      <c r="Q2107" s="213">
        <v>2711.85</v>
      </c>
      <c r="R2107" s="213">
        <v>8641.6</v>
      </c>
      <c r="S2107" s="214"/>
    </row>
    <row r="2108" spans="16:19">
      <c r="P2108" s="213">
        <v>2250</v>
      </c>
      <c r="Q2108" s="213">
        <v>2711.85</v>
      </c>
      <c r="R2108" s="213">
        <v>8641.6</v>
      </c>
      <c r="S2108" s="214"/>
    </row>
    <row r="2109" spans="16:19">
      <c r="P2109" s="213">
        <v>2250</v>
      </c>
      <c r="Q2109" s="213">
        <v>2711.85</v>
      </c>
      <c r="R2109" s="213">
        <v>8641.6</v>
      </c>
      <c r="S2109" s="214"/>
    </row>
    <row r="2110" spans="16:19">
      <c r="P2110" s="213">
        <v>2250</v>
      </c>
      <c r="Q2110" s="213">
        <v>2711.85</v>
      </c>
      <c r="R2110" s="213">
        <v>8641.6</v>
      </c>
      <c r="S2110" s="214"/>
    </row>
    <row r="2111" spans="16:19">
      <c r="P2111" s="213">
        <v>2250</v>
      </c>
      <c r="Q2111" s="213">
        <v>2711.85</v>
      </c>
      <c r="R2111" s="213">
        <v>8641.6</v>
      </c>
      <c r="S2111" s="214"/>
    </row>
    <row r="2112" spans="16:19">
      <c r="P2112" s="213">
        <v>2250</v>
      </c>
      <c r="Q2112" s="213">
        <v>2711.85</v>
      </c>
      <c r="R2112" s="213">
        <v>8641.6</v>
      </c>
      <c r="S2112" s="214"/>
    </row>
    <row r="2113" spans="16:19">
      <c r="P2113" s="213">
        <v>2250</v>
      </c>
      <c r="Q2113" s="213">
        <v>2711.85</v>
      </c>
      <c r="R2113" s="213">
        <v>8641.6</v>
      </c>
      <c r="S2113" s="214"/>
    </row>
    <row r="2114" spans="16:19">
      <c r="P2114" s="213">
        <v>2250</v>
      </c>
      <c r="Q2114" s="213">
        <v>2711.85</v>
      </c>
      <c r="R2114" s="213">
        <v>8641.6</v>
      </c>
      <c r="S2114" s="214"/>
    </row>
    <row r="2115" spans="16:19">
      <c r="P2115" s="213">
        <v>2250</v>
      </c>
      <c r="Q2115" s="213">
        <v>2711.85</v>
      </c>
      <c r="R2115" s="213">
        <v>8641.6</v>
      </c>
      <c r="S2115" s="214"/>
    </row>
    <row r="2116" spans="16:19">
      <c r="P2116" s="213">
        <v>2250</v>
      </c>
      <c r="Q2116" s="213">
        <v>2711.85</v>
      </c>
      <c r="R2116" s="213">
        <v>8641.6</v>
      </c>
      <c r="S2116" s="214"/>
    </row>
    <row r="2117" spans="16:19">
      <c r="P2117" s="213">
        <v>2250</v>
      </c>
      <c r="Q2117" s="213">
        <v>2711.85</v>
      </c>
      <c r="R2117" s="213">
        <v>8641.6</v>
      </c>
      <c r="S2117" s="214"/>
    </row>
    <row r="2118" spans="16:19">
      <c r="P2118" s="213">
        <v>2250</v>
      </c>
      <c r="Q2118" s="213">
        <v>2711.85</v>
      </c>
      <c r="R2118" s="213">
        <v>8641.6</v>
      </c>
      <c r="S2118" s="214"/>
    </row>
    <row r="2119" spans="16:19">
      <c r="P2119" s="213">
        <v>2250</v>
      </c>
      <c r="Q2119" s="213">
        <v>2711.85</v>
      </c>
      <c r="R2119" s="213">
        <v>8641.6</v>
      </c>
      <c r="S2119" s="214"/>
    </row>
    <row r="2120" spans="16:19">
      <c r="P2120" s="213">
        <v>2250</v>
      </c>
      <c r="Q2120" s="213">
        <v>2711.85</v>
      </c>
      <c r="R2120" s="213">
        <v>8641.6</v>
      </c>
      <c r="S2120" s="214"/>
    </row>
    <row r="2121" spans="16:19">
      <c r="P2121" s="213">
        <v>2250</v>
      </c>
      <c r="Q2121" s="213">
        <v>2711.85</v>
      </c>
      <c r="R2121" s="213">
        <v>8641.6</v>
      </c>
      <c r="S2121" s="214"/>
    </row>
    <row r="2122" spans="16:19">
      <c r="P2122" s="213">
        <v>2250</v>
      </c>
      <c r="Q2122" s="213">
        <v>2711.85</v>
      </c>
      <c r="R2122" s="213">
        <v>8641.6</v>
      </c>
      <c r="S2122" s="214"/>
    </row>
    <row r="2123" spans="16:19">
      <c r="P2123" s="213">
        <v>2250</v>
      </c>
      <c r="Q2123" s="213">
        <v>2711.85</v>
      </c>
      <c r="R2123" s="213">
        <v>8641.6</v>
      </c>
      <c r="S2123" s="214"/>
    </row>
    <row r="2124" spans="16:19">
      <c r="P2124" s="213">
        <v>2250</v>
      </c>
      <c r="Q2124" s="213">
        <v>2720.09</v>
      </c>
      <c r="R2124" s="213">
        <v>8542.9</v>
      </c>
      <c r="S2124" s="214"/>
    </row>
    <row r="2125" spans="16:19">
      <c r="P2125" s="213">
        <v>2250</v>
      </c>
      <c r="Q2125" s="213">
        <v>2720.09</v>
      </c>
      <c r="R2125" s="213">
        <v>8542.9</v>
      </c>
      <c r="S2125" s="214"/>
    </row>
    <row r="2126" spans="16:19">
      <c r="P2126" s="213">
        <v>2250</v>
      </c>
      <c r="Q2126" s="213">
        <v>2720.09</v>
      </c>
      <c r="R2126" s="213">
        <v>8542.9</v>
      </c>
      <c r="S2126" s="214"/>
    </row>
    <row r="2127" spans="16:19">
      <c r="P2127" s="213">
        <v>2250</v>
      </c>
      <c r="Q2127" s="213">
        <v>2720.09</v>
      </c>
      <c r="R2127" s="213">
        <v>8542.9</v>
      </c>
      <c r="S2127" s="214"/>
    </row>
    <row r="2128" spans="16:19">
      <c r="P2128" s="213">
        <v>2250</v>
      </c>
      <c r="Q2128" s="213">
        <v>2720.09</v>
      </c>
      <c r="R2128" s="213">
        <v>8542.9</v>
      </c>
      <c r="S2128" s="214"/>
    </row>
    <row r="2129" spans="16:19">
      <c r="P2129" s="213">
        <v>2250</v>
      </c>
      <c r="Q2129" s="213">
        <v>2720.09</v>
      </c>
      <c r="R2129" s="213">
        <v>8542.9</v>
      </c>
      <c r="S2129" s="214"/>
    </row>
    <row r="2130" spans="16:19">
      <c r="P2130" s="213">
        <v>2250</v>
      </c>
      <c r="Q2130" s="213">
        <v>2720.09</v>
      </c>
      <c r="R2130" s="213">
        <v>8542.9</v>
      </c>
      <c r="S2130" s="214"/>
    </row>
    <row r="2131" spans="16:19">
      <c r="P2131" s="213">
        <v>2250</v>
      </c>
      <c r="Q2131" s="213">
        <v>2720.09</v>
      </c>
      <c r="R2131" s="213">
        <v>8542.9</v>
      </c>
      <c r="S2131" s="214"/>
    </row>
    <row r="2132" spans="16:19">
      <c r="P2132" s="213">
        <v>2250</v>
      </c>
      <c r="Q2132" s="213">
        <v>2720.09</v>
      </c>
      <c r="R2132" s="213">
        <v>8542.9</v>
      </c>
      <c r="S2132" s="214"/>
    </row>
    <row r="2133" spans="16:19">
      <c r="P2133" s="213">
        <v>2250</v>
      </c>
      <c r="Q2133" s="213">
        <v>2720.09</v>
      </c>
      <c r="R2133" s="213">
        <v>8542.9</v>
      </c>
      <c r="S2133" s="214"/>
    </row>
    <row r="2134" spans="16:19">
      <c r="P2134" s="213">
        <v>2250</v>
      </c>
      <c r="Q2134" s="213">
        <v>2720.09</v>
      </c>
      <c r="R2134" s="213">
        <v>8542.9</v>
      </c>
      <c r="S2134" s="214"/>
    </row>
    <row r="2135" spans="16:19">
      <c r="P2135" s="213">
        <v>2250</v>
      </c>
      <c r="Q2135" s="213">
        <v>2720.09</v>
      </c>
      <c r="R2135" s="213">
        <v>8542.9</v>
      </c>
      <c r="S2135" s="214"/>
    </row>
    <row r="2136" spans="16:19">
      <c r="P2136" s="213">
        <v>2250</v>
      </c>
      <c r="Q2136" s="213">
        <v>2720.09</v>
      </c>
      <c r="R2136" s="213">
        <v>8542.9</v>
      </c>
      <c r="S2136" s="214"/>
    </row>
    <row r="2137" spans="16:19">
      <c r="P2137" s="213">
        <v>2250</v>
      </c>
      <c r="Q2137" s="213">
        <v>2720.09</v>
      </c>
      <c r="R2137" s="213">
        <v>8542.9</v>
      </c>
      <c r="S2137" s="214"/>
    </row>
    <row r="2138" spans="16:19">
      <c r="P2138" s="213">
        <v>2250</v>
      </c>
      <c r="Q2138" s="213">
        <v>2720.09</v>
      </c>
      <c r="R2138" s="213">
        <v>8542.9</v>
      </c>
      <c r="S2138" s="214"/>
    </row>
    <row r="2139" spans="16:19">
      <c r="P2139" s="213">
        <v>2250</v>
      </c>
      <c r="Q2139" s="213">
        <v>2720.09</v>
      </c>
      <c r="R2139" s="213">
        <v>8542.9</v>
      </c>
      <c r="S2139" s="214"/>
    </row>
    <row r="2140" spans="16:19">
      <c r="P2140" s="213">
        <v>2250</v>
      </c>
      <c r="Q2140" s="213">
        <v>2720.09</v>
      </c>
      <c r="R2140" s="213">
        <v>8542.9</v>
      </c>
      <c r="S2140" s="214"/>
    </row>
    <row r="2141" spans="16:19">
      <c r="P2141" s="213">
        <v>2250</v>
      </c>
      <c r="Q2141" s="213">
        <v>2720.09</v>
      </c>
      <c r="R2141" s="213">
        <v>8542.9</v>
      </c>
      <c r="S2141" s="214"/>
    </row>
    <row r="2142" spans="16:19">
      <c r="P2142" s="213">
        <v>2250</v>
      </c>
      <c r="Q2142" s="213">
        <v>2720.09</v>
      </c>
      <c r="R2142" s="213">
        <v>8542.9</v>
      </c>
      <c r="S2142" s="214"/>
    </row>
    <row r="2143" spans="16:19">
      <c r="P2143" s="213">
        <v>2250</v>
      </c>
      <c r="Q2143" s="213">
        <v>2720.09</v>
      </c>
      <c r="R2143" s="213">
        <v>8542.9</v>
      </c>
      <c r="S2143" s="214"/>
    </row>
    <row r="2144" spans="16:19">
      <c r="P2144" s="213">
        <v>2250</v>
      </c>
      <c r="Q2144" s="213">
        <v>2734.96</v>
      </c>
      <c r="R2144" s="213">
        <v>8953.7000000000007</v>
      </c>
      <c r="S2144" s="214"/>
    </row>
    <row r="2145" spans="16:19">
      <c r="P2145" s="213">
        <v>2250</v>
      </c>
      <c r="Q2145" s="213">
        <v>2734.96</v>
      </c>
      <c r="R2145" s="213">
        <v>8953.7000000000007</v>
      </c>
      <c r="S2145" s="214"/>
    </row>
    <row r="2146" spans="16:19">
      <c r="P2146" s="213">
        <v>2250</v>
      </c>
      <c r="Q2146" s="213">
        <v>2734.96</v>
      </c>
      <c r="R2146" s="213">
        <v>8953.7000000000007</v>
      </c>
      <c r="S2146" s="214"/>
    </row>
    <row r="2147" spans="16:19">
      <c r="P2147" s="213">
        <v>2250</v>
      </c>
      <c r="Q2147" s="213">
        <v>2734.96</v>
      </c>
      <c r="R2147" s="213">
        <v>8953.7000000000007</v>
      </c>
      <c r="S2147" s="214"/>
    </row>
    <row r="2148" spans="16:19">
      <c r="P2148" s="213">
        <v>2250</v>
      </c>
      <c r="Q2148" s="213">
        <v>2734.96</v>
      </c>
      <c r="R2148" s="213">
        <v>8953.7000000000007</v>
      </c>
      <c r="S2148" s="214"/>
    </row>
    <row r="2149" spans="16:19">
      <c r="P2149" s="213">
        <v>2250</v>
      </c>
      <c r="Q2149" s="213">
        <v>2734.96</v>
      </c>
      <c r="R2149" s="213">
        <v>8953.7000000000007</v>
      </c>
      <c r="S2149" s="214"/>
    </row>
    <row r="2150" spans="16:19">
      <c r="P2150" s="213">
        <v>2250</v>
      </c>
      <c r="Q2150" s="213">
        <v>2734.96</v>
      </c>
      <c r="R2150" s="213">
        <v>8953.7000000000007</v>
      </c>
      <c r="S2150" s="214"/>
    </row>
    <row r="2151" spans="16:19">
      <c r="P2151" s="213">
        <v>2250</v>
      </c>
      <c r="Q2151" s="213">
        <v>2734.96</v>
      </c>
      <c r="R2151" s="213">
        <v>8953.7000000000007</v>
      </c>
      <c r="S2151" s="214"/>
    </row>
    <row r="2152" spans="16:19">
      <c r="P2152" s="213">
        <v>2250</v>
      </c>
      <c r="Q2152" s="213">
        <v>2734.96</v>
      </c>
      <c r="R2152" s="213">
        <v>8953.7000000000007</v>
      </c>
      <c r="S2152" s="214"/>
    </row>
    <row r="2153" spans="16:19">
      <c r="P2153" s="213">
        <v>2250</v>
      </c>
      <c r="Q2153" s="213">
        <v>2734.96</v>
      </c>
      <c r="R2153" s="213">
        <v>8953.7000000000007</v>
      </c>
      <c r="S2153" s="214"/>
    </row>
    <row r="2154" spans="16:19">
      <c r="P2154" s="213">
        <v>2250</v>
      </c>
      <c r="Q2154" s="213">
        <v>2734.96</v>
      </c>
      <c r="R2154" s="213">
        <v>8953.7000000000007</v>
      </c>
      <c r="S2154" s="214"/>
    </row>
    <row r="2155" spans="16:19">
      <c r="P2155" s="213">
        <v>2250</v>
      </c>
      <c r="Q2155" s="213">
        <v>2734.96</v>
      </c>
      <c r="R2155" s="213">
        <v>8953.7000000000007</v>
      </c>
      <c r="S2155" s="214"/>
    </row>
    <row r="2156" spans="16:19">
      <c r="P2156" s="213">
        <v>2250</v>
      </c>
      <c r="Q2156" s="213">
        <v>2734.96</v>
      </c>
      <c r="R2156" s="213">
        <v>8953.7000000000007</v>
      </c>
      <c r="S2156" s="214"/>
    </row>
    <row r="2157" spans="16:19">
      <c r="P2157" s="213">
        <v>2250</v>
      </c>
      <c r="Q2157" s="213">
        <v>2734.96</v>
      </c>
      <c r="R2157" s="213">
        <v>8953.7000000000007</v>
      </c>
      <c r="S2157" s="214"/>
    </row>
    <row r="2158" spans="16:19">
      <c r="P2158" s="213">
        <v>2250</v>
      </c>
      <c r="Q2158" s="213">
        <v>2734.96</v>
      </c>
      <c r="R2158" s="213">
        <v>8953.7000000000007</v>
      </c>
      <c r="S2158" s="214"/>
    </row>
    <row r="2159" spans="16:19">
      <c r="P2159" s="213">
        <v>2250</v>
      </c>
      <c r="Q2159" s="213">
        <v>2734.96</v>
      </c>
      <c r="R2159" s="213">
        <v>8953.7000000000007</v>
      </c>
      <c r="S2159" s="214"/>
    </row>
    <row r="2160" spans="16:19">
      <c r="P2160" s="213">
        <v>2250</v>
      </c>
      <c r="Q2160" s="213">
        <v>2734.96</v>
      </c>
      <c r="R2160" s="213">
        <v>8953.7000000000007</v>
      </c>
      <c r="S2160" s="214"/>
    </row>
    <row r="2161" spans="16:19">
      <c r="P2161" s="213">
        <v>2250</v>
      </c>
      <c r="Q2161" s="213">
        <v>2734.96</v>
      </c>
      <c r="R2161" s="213">
        <v>8953.7000000000007</v>
      </c>
      <c r="S2161" s="214"/>
    </row>
    <row r="2162" spans="16:19">
      <c r="P2162" s="213">
        <v>2250</v>
      </c>
      <c r="Q2162" s="213">
        <v>2734.96</v>
      </c>
      <c r="R2162" s="213">
        <v>8953.7000000000007</v>
      </c>
      <c r="S2162" s="214"/>
    </row>
    <row r="2163" spans="16:19">
      <c r="P2163" s="213">
        <v>2250</v>
      </c>
      <c r="Q2163" s="213">
        <v>2734.96</v>
      </c>
      <c r="R2163" s="213">
        <v>8953.7000000000007</v>
      </c>
      <c r="S2163" s="214"/>
    </row>
    <row r="2164" spans="16:19">
      <c r="P2164" s="213">
        <v>2250</v>
      </c>
      <c r="Q2164" s="213">
        <v>2734.96</v>
      </c>
      <c r="R2164" s="213">
        <v>8953.7000000000007</v>
      </c>
      <c r="S2164" s="214"/>
    </row>
    <row r="2165" spans="16:19">
      <c r="P2165" s="213">
        <v>2250</v>
      </c>
      <c r="Q2165" s="213">
        <v>2734.96</v>
      </c>
      <c r="R2165" s="213">
        <v>8953.7000000000007</v>
      </c>
      <c r="S2165" s="214"/>
    </row>
    <row r="2166" spans="16:19">
      <c r="P2166" s="213">
        <v>2250</v>
      </c>
      <c r="Q2166" s="213">
        <v>2734.96</v>
      </c>
      <c r="R2166" s="213">
        <v>8953.7000000000007</v>
      </c>
      <c r="S2166" s="214"/>
    </row>
    <row r="2167" spans="16:19">
      <c r="P2167" s="213">
        <v>2340</v>
      </c>
      <c r="Q2167" s="213">
        <v>2771.49</v>
      </c>
      <c r="R2167" s="213">
        <v>9789.6</v>
      </c>
      <c r="S2167" s="214"/>
    </row>
    <row r="2168" spans="16:19">
      <c r="P2168" s="213">
        <v>2340</v>
      </c>
      <c r="Q2168" s="213">
        <v>2771.49</v>
      </c>
      <c r="R2168" s="213">
        <v>9789.6</v>
      </c>
      <c r="S2168" s="214"/>
    </row>
    <row r="2169" spans="16:19">
      <c r="P2169" s="213">
        <v>2340</v>
      </c>
      <c r="Q2169" s="213">
        <v>2771.49</v>
      </c>
      <c r="R2169" s="213">
        <v>9789.6</v>
      </c>
      <c r="S2169" s="214"/>
    </row>
    <row r="2170" spans="16:19">
      <c r="P2170" s="213">
        <v>2340</v>
      </c>
      <c r="Q2170" s="213">
        <v>2771.49</v>
      </c>
      <c r="R2170" s="213">
        <v>9789.6</v>
      </c>
      <c r="S2170" s="214"/>
    </row>
    <row r="2171" spans="16:19">
      <c r="P2171" s="213">
        <v>2340</v>
      </c>
      <c r="Q2171" s="213">
        <v>2771.49</v>
      </c>
      <c r="R2171" s="213">
        <v>9789.6</v>
      </c>
      <c r="S2171" s="214"/>
    </row>
    <row r="2172" spans="16:19">
      <c r="P2172" s="213">
        <v>2340</v>
      </c>
      <c r="Q2172" s="213">
        <v>2771.49</v>
      </c>
      <c r="R2172" s="213">
        <v>9789.6</v>
      </c>
      <c r="S2172" s="214"/>
    </row>
    <row r="2173" spans="16:19">
      <c r="P2173" s="213">
        <v>2340</v>
      </c>
      <c r="Q2173" s="213">
        <v>2771.49</v>
      </c>
      <c r="R2173" s="213">
        <v>9789.6</v>
      </c>
      <c r="S2173" s="214"/>
    </row>
    <row r="2174" spans="16:19">
      <c r="P2174" s="213">
        <v>2340</v>
      </c>
      <c r="Q2174" s="213">
        <v>2771.49</v>
      </c>
      <c r="R2174" s="213">
        <v>9789.6</v>
      </c>
      <c r="S2174" s="214"/>
    </row>
    <row r="2175" spans="16:19">
      <c r="P2175" s="213">
        <v>2340</v>
      </c>
      <c r="Q2175" s="213">
        <v>2771.49</v>
      </c>
      <c r="R2175" s="213">
        <v>9789.6</v>
      </c>
      <c r="S2175" s="214"/>
    </row>
    <row r="2176" spans="16:19">
      <c r="P2176" s="213">
        <v>2340</v>
      </c>
      <c r="Q2176" s="213">
        <v>2771.49</v>
      </c>
      <c r="R2176" s="213">
        <v>9789.6</v>
      </c>
      <c r="S2176" s="214"/>
    </row>
    <row r="2177" spans="16:19">
      <c r="P2177" s="213">
        <v>2340</v>
      </c>
      <c r="Q2177" s="213">
        <v>2771.49</v>
      </c>
      <c r="R2177" s="213">
        <v>9789.6</v>
      </c>
      <c r="S2177" s="214"/>
    </row>
    <row r="2178" spans="16:19">
      <c r="P2178" s="213">
        <v>2340</v>
      </c>
      <c r="Q2178" s="213">
        <v>2771.49</v>
      </c>
      <c r="R2178" s="213">
        <v>9789.6</v>
      </c>
      <c r="S2178" s="214"/>
    </row>
    <row r="2179" spans="16:19">
      <c r="P2179" s="213">
        <v>2340</v>
      </c>
      <c r="Q2179" s="213">
        <v>2771.49</v>
      </c>
      <c r="R2179" s="213">
        <v>9789.6</v>
      </c>
      <c r="S2179" s="214"/>
    </row>
    <row r="2180" spans="16:19">
      <c r="P2180" s="213">
        <v>2340</v>
      </c>
      <c r="Q2180" s="213">
        <v>2771.49</v>
      </c>
      <c r="R2180" s="213">
        <v>9789.6</v>
      </c>
      <c r="S2180" s="214"/>
    </row>
    <row r="2181" spans="16:19">
      <c r="P2181" s="213">
        <v>2340</v>
      </c>
      <c r="Q2181" s="213">
        <v>2771.49</v>
      </c>
      <c r="R2181" s="213">
        <v>9789.6</v>
      </c>
      <c r="S2181" s="214"/>
    </row>
    <row r="2182" spans="16:19">
      <c r="P2182" s="213">
        <v>2340</v>
      </c>
      <c r="Q2182" s="213">
        <v>2771.49</v>
      </c>
      <c r="R2182" s="213">
        <v>9789.6</v>
      </c>
      <c r="S2182" s="214"/>
    </row>
    <row r="2183" spans="16:19">
      <c r="P2183" s="213">
        <v>2340</v>
      </c>
      <c r="Q2183" s="213">
        <v>2771.49</v>
      </c>
      <c r="R2183" s="213">
        <v>9789.6</v>
      </c>
      <c r="S2183" s="214"/>
    </row>
    <row r="2184" spans="16:19">
      <c r="P2184" s="213">
        <v>2340</v>
      </c>
      <c r="Q2184" s="213">
        <v>2771.49</v>
      </c>
      <c r="R2184" s="213">
        <v>9789.6</v>
      </c>
      <c r="S2184" s="214"/>
    </row>
    <row r="2185" spans="16:19">
      <c r="P2185" s="213">
        <v>2340</v>
      </c>
      <c r="Q2185" s="213">
        <v>2771.49</v>
      </c>
      <c r="R2185" s="213">
        <v>9789.6</v>
      </c>
      <c r="S2185" s="214"/>
    </row>
    <row r="2186" spans="16:19">
      <c r="P2186" s="213">
        <v>2340</v>
      </c>
      <c r="Q2186" s="213">
        <v>2771.49</v>
      </c>
      <c r="R2186" s="213">
        <v>9789.6</v>
      </c>
      <c r="S2186" s="214"/>
    </row>
    <row r="2187" spans="16:19">
      <c r="P2187" s="213">
        <v>2340</v>
      </c>
      <c r="Q2187" s="213">
        <v>2771.49</v>
      </c>
      <c r="R2187" s="213">
        <v>9789.6</v>
      </c>
      <c r="S2187" s="214"/>
    </row>
    <row r="2188" spans="16:19">
      <c r="P2188" s="213">
        <v>2340</v>
      </c>
      <c r="Q2188" s="213">
        <v>2771.49</v>
      </c>
      <c r="R2188" s="213">
        <v>9789.6</v>
      </c>
      <c r="S2188" s="214"/>
    </row>
    <row r="2189" spans="16:19">
      <c r="P2189" s="213">
        <v>2340</v>
      </c>
      <c r="Q2189" s="213">
        <v>2829.16</v>
      </c>
      <c r="R2189" s="213">
        <v>9941.1</v>
      </c>
      <c r="S2189" s="214"/>
    </row>
    <row r="2190" spans="16:19">
      <c r="P2190" s="213">
        <v>2340</v>
      </c>
      <c r="Q2190" s="213">
        <v>2829.16</v>
      </c>
      <c r="R2190" s="213">
        <v>9941.1</v>
      </c>
      <c r="S2190" s="214"/>
    </row>
    <row r="2191" spans="16:19">
      <c r="P2191" s="213">
        <v>2340</v>
      </c>
      <c r="Q2191" s="213">
        <v>2829.16</v>
      </c>
      <c r="R2191" s="213">
        <v>9941.1</v>
      </c>
      <c r="S2191" s="214"/>
    </row>
    <row r="2192" spans="16:19">
      <c r="P2192" s="213">
        <v>2340</v>
      </c>
      <c r="Q2192" s="213">
        <v>2829.16</v>
      </c>
      <c r="R2192" s="213">
        <v>9941.1</v>
      </c>
      <c r="S2192" s="214"/>
    </row>
    <row r="2193" spans="16:19">
      <c r="P2193" s="213">
        <v>2340</v>
      </c>
      <c r="Q2193" s="213">
        <v>2829.16</v>
      </c>
      <c r="R2193" s="213">
        <v>9941.1</v>
      </c>
      <c r="S2193" s="214"/>
    </row>
    <row r="2194" spans="16:19">
      <c r="P2194" s="213">
        <v>2340</v>
      </c>
      <c r="Q2194" s="213">
        <v>2829.16</v>
      </c>
      <c r="R2194" s="213">
        <v>9941.1</v>
      </c>
      <c r="S2194" s="214"/>
    </row>
    <row r="2195" spans="16:19">
      <c r="P2195" s="213">
        <v>2340</v>
      </c>
      <c r="Q2195" s="213">
        <v>2829.16</v>
      </c>
      <c r="R2195" s="213">
        <v>9941.1</v>
      </c>
      <c r="S2195" s="214"/>
    </row>
    <row r="2196" spans="16:19">
      <c r="P2196" s="213">
        <v>2340</v>
      </c>
      <c r="Q2196" s="213">
        <v>2829.16</v>
      </c>
      <c r="R2196" s="213">
        <v>9941.1</v>
      </c>
      <c r="S2196" s="214"/>
    </row>
    <row r="2197" spans="16:19">
      <c r="P2197" s="213">
        <v>2340</v>
      </c>
      <c r="Q2197" s="213">
        <v>2829.16</v>
      </c>
      <c r="R2197" s="213">
        <v>9941.1</v>
      </c>
      <c r="S2197" s="214"/>
    </row>
    <row r="2198" spans="16:19">
      <c r="P2198" s="213">
        <v>2340</v>
      </c>
      <c r="Q2198" s="213">
        <v>2829.16</v>
      </c>
      <c r="R2198" s="213">
        <v>9941.1</v>
      </c>
      <c r="S2198" s="214"/>
    </row>
    <row r="2199" spans="16:19">
      <c r="P2199" s="213">
        <v>2340</v>
      </c>
      <c r="Q2199" s="213">
        <v>2829.16</v>
      </c>
      <c r="R2199" s="213">
        <v>9941.1</v>
      </c>
      <c r="S2199" s="214"/>
    </row>
    <row r="2200" spans="16:19">
      <c r="P2200" s="213">
        <v>2340</v>
      </c>
      <c r="Q2200" s="213">
        <v>2829.16</v>
      </c>
      <c r="R2200" s="213">
        <v>9941.1</v>
      </c>
      <c r="S2200" s="214"/>
    </row>
    <row r="2201" spans="16:19">
      <c r="P2201" s="213">
        <v>2340</v>
      </c>
      <c r="Q2201" s="213">
        <v>2829.16</v>
      </c>
      <c r="R2201" s="213">
        <v>9941.1</v>
      </c>
      <c r="S2201" s="214"/>
    </row>
    <row r="2202" spans="16:19">
      <c r="P2202" s="213">
        <v>2340</v>
      </c>
      <c r="Q2202" s="213">
        <v>2829.16</v>
      </c>
      <c r="R2202" s="213">
        <v>9941.1</v>
      </c>
      <c r="S2202" s="214"/>
    </row>
    <row r="2203" spans="16:19">
      <c r="P2203" s="213">
        <v>2340</v>
      </c>
      <c r="Q2203" s="213">
        <v>2829.16</v>
      </c>
      <c r="R2203" s="213">
        <v>9941.1</v>
      </c>
      <c r="S2203" s="214"/>
    </row>
    <row r="2204" spans="16:19">
      <c r="P2204" s="213">
        <v>2340</v>
      </c>
      <c r="Q2204" s="213">
        <v>2829.16</v>
      </c>
      <c r="R2204" s="213">
        <v>9941.1</v>
      </c>
      <c r="S2204" s="214"/>
    </row>
    <row r="2205" spans="16:19">
      <c r="P2205" s="213">
        <v>2340</v>
      </c>
      <c r="Q2205" s="213">
        <v>2829.16</v>
      </c>
      <c r="R2205" s="213">
        <v>9941.1</v>
      </c>
      <c r="S2205" s="214"/>
    </row>
    <row r="2206" spans="16:19">
      <c r="P2206" s="213">
        <v>2340</v>
      </c>
      <c r="Q2206" s="213">
        <v>2829.16</v>
      </c>
      <c r="R2206" s="213">
        <v>9941.1</v>
      </c>
      <c r="S2206" s="214"/>
    </row>
    <row r="2207" spans="16:19">
      <c r="P2207" s="213">
        <v>2340</v>
      </c>
      <c r="Q2207" s="213">
        <v>2829.16</v>
      </c>
      <c r="R2207" s="213">
        <v>9941.1</v>
      </c>
      <c r="S2207" s="214"/>
    </row>
    <row r="2208" spans="16:19">
      <c r="P2208" s="213">
        <v>2340</v>
      </c>
      <c r="Q2208" s="213">
        <v>2829.16</v>
      </c>
      <c r="R2208" s="213">
        <v>9941.1</v>
      </c>
      <c r="S2208" s="214"/>
    </row>
    <row r="2209" spans="16:19">
      <c r="P2209" s="213">
        <v>2340</v>
      </c>
      <c r="Q2209" s="213">
        <v>2829.16</v>
      </c>
      <c r="R2209" s="213">
        <v>9941.1</v>
      </c>
      <c r="S2209" s="214"/>
    </row>
    <row r="2210" spans="16:19">
      <c r="P2210" s="213">
        <v>2340</v>
      </c>
      <c r="Q2210" s="213">
        <v>2833.87</v>
      </c>
      <c r="R2210" s="213">
        <v>9929.1999999999989</v>
      </c>
      <c r="S2210" s="214"/>
    </row>
    <row r="2211" spans="16:19">
      <c r="P2211" s="213">
        <v>2340</v>
      </c>
      <c r="Q2211" s="213">
        <v>2833.87</v>
      </c>
      <c r="R2211" s="213">
        <v>9929.1999999999989</v>
      </c>
      <c r="S2211" s="214"/>
    </row>
    <row r="2212" spans="16:19">
      <c r="P2212" s="213">
        <v>2340</v>
      </c>
      <c r="Q2212" s="213">
        <v>2833.87</v>
      </c>
      <c r="R2212" s="213">
        <v>9929.1999999999989</v>
      </c>
      <c r="S2212" s="214"/>
    </row>
    <row r="2213" spans="16:19">
      <c r="P2213" s="213">
        <v>2340</v>
      </c>
      <c r="Q2213" s="213">
        <v>2833.87</v>
      </c>
      <c r="R2213" s="213">
        <v>9929.1999999999989</v>
      </c>
      <c r="S2213" s="214"/>
    </row>
    <row r="2214" spans="16:19">
      <c r="P2214" s="213">
        <v>2340</v>
      </c>
      <c r="Q2214" s="213">
        <v>2833.87</v>
      </c>
      <c r="R2214" s="213">
        <v>9929.1999999999989</v>
      </c>
      <c r="S2214" s="214"/>
    </row>
    <row r="2215" spans="16:19">
      <c r="P2215" s="213">
        <v>2340</v>
      </c>
      <c r="Q2215" s="213">
        <v>2833.87</v>
      </c>
      <c r="R2215" s="213">
        <v>9929.1999999999989</v>
      </c>
      <c r="S2215" s="214"/>
    </row>
    <row r="2216" spans="16:19">
      <c r="P2216" s="213">
        <v>2340</v>
      </c>
      <c r="Q2216" s="213">
        <v>2833.87</v>
      </c>
      <c r="R2216" s="213">
        <v>9929.1999999999989</v>
      </c>
      <c r="S2216" s="214"/>
    </row>
    <row r="2217" spans="16:19">
      <c r="P2217" s="213">
        <v>2340</v>
      </c>
      <c r="Q2217" s="213">
        <v>2833.87</v>
      </c>
      <c r="R2217" s="213">
        <v>9929.1999999999989</v>
      </c>
      <c r="S2217" s="214"/>
    </row>
    <row r="2218" spans="16:19">
      <c r="P2218" s="213">
        <v>2340</v>
      </c>
      <c r="Q2218" s="213">
        <v>2833.87</v>
      </c>
      <c r="R2218" s="213">
        <v>9929.1999999999989</v>
      </c>
      <c r="S2218" s="214"/>
    </row>
    <row r="2219" spans="16:19">
      <c r="P2219" s="213">
        <v>2340</v>
      </c>
      <c r="Q2219" s="213">
        <v>2833.87</v>
      </c>
      <c r="R2219" s="213">
        <v>9929.1999999999989</v>
      </c>
      <c r="S2219" s="214"/>
    </row>
    <row r="2220" spans="16:19">
      <c r="P2220" s="213">
        <v>2340</v>
      </c>
      <c r="Q2220" s="213">
        <v>2833.87</v>
      </c>
      <c r="R2220" s="213">
        <v>9929.1999999999989</v>
      </c>
      <c r="S2220" s="214"/>
    </row>
    <row r="2221" spans="16:19">
      <c r="P2221" s="213">
        <v>2340</v>
      </c>
      <c r="Q2221" s="213">
        <v>2833.87</v>
      </c>
      <c r="R2221" s="213">
        <v>9929.1999999999989</v>
      </c>
      <c r="S2221" s="214"/>
    </row>
    <row r="2222" spans="16:19">
      <c r="P2222" s="213">
        <v>2340</v>
      </c>
      <c r="Q2222" s="213">
        <v>2833.87</v>
      </c>
      <c r="R2222" s="213">
        <v>9929.1999999999989</v>
      </c>
      <c r="S2222" s="214"/>
    </row>
    <row r="2223" spans="16:19">
      <c r="P2223" s="213">
        <v>2340</v>
      </c>
      <c r="Q2223" s="213">
        <v>2833.87</v>
      </c>
      <c r="R2223" s="213">
        <v>9929.1999999999989</v>
      </c>
      <c r="S2223" s="214"/>
    </row>
    <row r="2224" spans="16:19">
      <c r="P2224" s="213">
        <v>2340</v>
      </c>
      <c r="Q2224" s="213">
        <v>2833.87</v>
      </c>
      <c r="R2224" s="213">
        <v>9929.1999999999989</v>
      </c>
      <c r="S2224" s="214"/>
    </row>
    <row r="2225" spans="16:19">
      <c r="P2225" s="213">
        <v>2340</v>
      </c>
      <c r="Q2225" s="213">
        <v>2833.87</v>
      </c>
      <c r="R2225" s="213">
        <v>9929.1999999999989</v>
      </c>
      <c r="S2225" s="214"/>
    </row>
    <row r="2226" spans="16:19">
      <c r="P2226" s="213">
        <v>2340</v>
      </c>
      <c r="Q2226" s="213">
        <v>2833.87</v>
      </c>
      <c r="R2226" s="213">
        <v>9929.1999999999989</v>
      </c>
      <c r="S2226" s="214"/>
    </row>
    <row r="2227" spans="16:19">
      <c r="P2227" s="213">
        <v>2340</v>
      </c>
      <c r="Q2227" s="213">
        <v>2833.87</v>
      </c>
      <c r="R2227" s="213">
        <v>9929.1999999999989</v>
      </c>
      <c r="S2227" s="214"/>
    </row>
    <row r="2228" spans="16:19">
      <c r="P2228" s="213">
        <v>2340</v>
      </c>
      <c r="Q2228" s="213">
        <v>2833.87</v>
      </c>
      <c r="R2228" s="213">
        <v>9929.1999999999989</v>
      </c>
      <c r="S2228" s="214"/>
    </row>
    <row r="2229" spans="16:19">
      <c r="P2229" s="213">
        <v>2340</v>
      </c>
      <c r="Q2229" s="213">
        <v>2833.87</v>
      </c>
      <c r="R2229" s="213">
        <v>9929.1999999999989</v>
      </c>
      <c r="S2229" s="214"/>
    </row>
    <row r="2230" spans="16:19">
      <c r="P2230" s="213">
        <v>2340</v>
      </c>
      <c r="Q2230" s="213">
        <v>2833.87</v>
      </c>
      <c r="R2230" s="213">
        <v>9929.1999999999989</v>
      </c>
      <c r="S2230" s="214"/>
    </row>
    <row r="2231" spans="16:19">
      <c r="P2231" s="213">
        <v>2340</v>
      </c>
      <c r="Q2231" s="213">
        <v>2833.87</v>
      </c>
      <c r="R2231" s="213">
        <v>9929.1999999999989</v>
      </c>
      <c r="S2231" s="214"/>
    </row>
    <row r="2232" spans="16:19">
      <c r="P2232" s="213">
        <v>2340</v>
      </c>
      <c r="Q2232" s="213">
        <v>2833.87</v>
      </c>
      <c r="R2232" s="213">
        <v>9929.1999999999989</v>
      </c>
      <c r="S2232" s="214"/>
    </row>
    <row r="2233" spans="16:19">
      <c r="P2233" s="213">
        <v>1960</v>
      </c>
      <c r="Q2233" s="213">
        <v>2819.3</v>
      </c>
      <c r="R2233" s="213">
        <v>9723.7000000000007</v>
      </c>
      <c r="S2233" s="214"/>
    </row>
    <row r="2234" spans="16:19">
      <c r="P2234" s="213">
        <v>1960</v>
      </c>
      <c r="Q2234" s="213">
        <v>2819.3</v>
      </c>
      <c r="R2234" s="213">
        <v>9723.7000000000007</v>
      </c>
      <c r="S2234" s="214"/>
    </row>
    <row r="2235" spans="16:19">
      <c r="P2235" s="213">
        <v>1960</v>
      </c>
      <c r="Q2235" s="213">
        <v>2819.3</v>
      </c>
      <c r="R2235" s="213">
        <v>9723.7000000000007</v>
      </c>
      <c r="S2235" s="214"/>
    </row>
    <row r="2236" spans="16:19">
      <c r="P2236" s="213">
        <v>1960</v>
      </c>
      <c r="Q2236" s="213">
        <v>2819.3</v>
      </c>
      <c r="R2236" s="213">
        <v>9723.7000000000007</v>
      </c>
      <c r="S2236" s="214"/>
    </row>
    <row r="2237" spans="16:19">
      <c r="P2237" s="213">
        <v>1960</v>
      </c>
      <c r="Q2237" s="213">
        <v>2819.3</v>
      </c>
      <c r="R2237" s="213">
        <v>9723.7000000000007</v>
      </c>
      <c r="S2237" s="214"/>
    </row>
    <row r="2238" spans="16:19">
      <c r="P2238" s="213">
        <v>1960</v>
      </c>
      <c r="Q2238" s="213">
        <v>2819.3</v>
      </c>
      <c r="R2238" s="213">
        <v>9723.7000000000007</v>
      </c>
      <c r="S2238" s="214"/>
    </row>
    <row r="2239" spans="16:19">
      <c r="P2239" s="213">
        <v>1960</v>
      </c>
      <c r="Q2239" s="213">
        <v>2819.3</v>
      </c>
      <c r="R2239" s="213">
        <v>9723.7000000000007</v>
      </c>
      <c r="S2239" s="214"/>
    </row>
    <row r="2240" spans="16:19">
      <c r="P2240" s="213">
        <v>1960</v>
      </c>
      <c r="Q2240" s="213">
        <v>2819.3</v>
      </c>
      <c r="R2240" s="213">
        <v>9723.7000000000007</v>
      </c>
      <c r="S2240" s="214"/>
    </row>
    <row r="2241" spans="16:19">
      <c r="P2241" s="213">
        <v>1960</v>
      </c>
      <c r="Q2241" s="213">
        <v>2819.3</v>
      </c>
      <c r="R2241" s="213">
        <v>9723.7000000000007</v>
      </c>
      <c r="S2241" s="214"/>
    </row>
    <row r="2242" spans="16:19">
      <c r="P2242" s="213">
        <v>1960</v>
      </c>
      <c r="Q2242" s="213">
        <v>2819.3</v>
      </c>
      <c r="R2242" s="213">
        <v>9723.7000000000007</v>
      </c>
      <c r="S2242" s="214"/>
    </row>
    <row r="2243" spans="16:19">
      <c r="P2243" s="213">
        <v>1960</v>
      </c>
      <c r="Q2243" s="213">
        <v>2819.3</v>
      </c>
      <c r="R2243" s="213">
        <v>9723.7000000000007</v>
      </c>
      <c r="S2243" s="214"/>
    </row>
    <row r="2244" spans="16:19">
      <c r="P2244" s="213">
        <v>1960</v>
      </c>
      <c r="Q2244" s="213">
        <v>2819.3</v>
      </c>
      <c r="R2244" s="213">
        <v>9723.7000000000007</v>
      </c>
      <c r="S2244" s="214"/>
    </row>
    <row r="2245" spans="16:19">
      <c r="P2245" s="213">
        <v>1960</v>
      </c>
      <c r="Q2245" s="213">
        <v>2819.3</v>
      </c>
      <c r="R2245" s="213">
        <v>9723.7000000000007</v>
      </c>
      <c r="S2245" s="214"/>
    </row>
    <row r="2246" spans="16:19">
      <c r="P2246" s="213">
        <v>1960</v>
      </c>
      <c r="Q2246" s="213">
        <v>2819.3</v>
      </c>
      <c r="R2246" s="213">
        <v>9723.7000000000007</v>
      </c>
      <c r="S2246" s="214"/>
    </row>
    <row r="2247" spans="16:19">
      <c r="P2247" s="213">
        <v>1960</v>
      </c>
      <c r="Q2247" s="213">
        <v>2819.3</v>
      </c>
      <c r="R2247" s="213">
        <v>9723.7000000000007</v>
      </c>
      <c r="S2247" s="214"/>
    </row>
    <row r="2248" spans="16:19">
      <c r="P2248" s="213">
        <v>1960</v>
      </c>
      <c r="Q2248" s="213">
        <v>2819.3</v>
      </c>
      <c r="R2248" s="213">
        <v>9723.7000000000007</v>
      </c>
      <c r="S2248" s="214"/>
    </row>
    <row r="2249" spans="16:19">
      <c r="P2249" s="213">
        <v>1960</v>
      </c>
      <c r="Q2249" s="213">
        <v>2819.3</v>
      </c>
      <c r="R2249" s="213">
        <v>9723.7000000000007</v>
      </c>
      <c r="S2249" s="214"/>
    </row>
    <row r="2250" spans="16:19">
      <c r="P2250" s="213">
        <v>1960</v>
      </c>
      <c r="Q2250" s="213">
        <v>2819.3</v>
      </c>
      <c r="R2250" s="213">
        <v>9723.7000000000007</v>
      </c>
      <c r="S2250" s="214"/>
    </row>
    <row r="2251" spans="16:19">
      <c r="P2251" s="213">
        <v>1960</v>
      </c>
      <c r="Q2251" s="213">
        <v>2819.3</v>
      </c>
      <c r="R2251" s="213">
        <v>9723.7000000000007</v>
      </c>
      <c r="S2251" s="214"/>
    </row>
    <row r="2252" spans="16:19">
      <c r="P2252" s="213">
        <v>1960</v>
      </c>
      <c r="Q2252" s="213">
        <v>2819.3</v>
      </c>
      <c r="R2252" s="213">
        <v>9723.7000000000007</v>
      </c>
      <c r="S2252" s="214"/>
    </row>
    <row r="2253" spans="16:19">
      <c r="P2253" s="213">
        <v>1960</v>
      </c>
      <c r="Q2253" s="213">
        <v>2819.3</v>
      </c>
      <c r="R2253" s="213">
        <v>9723.7000000000007</v>
      </c>
      <c r="S2253" s="214"/>
    </row>
    <row r="2254" spans="16:19">
      <c r="P2254" s="213">
        <v>1960</v>
      </c>
      <c r="Q2254" s="213">
        <v>2778.6900000000005</v>
      </c>
      <c r="R2254" s="213">
        <v>9551.5</v>
      </c>
      <c r="S2254" s="214"/>
    </row>
    <row r="2255" spans="16:19">
      <c r="P2255" s="213">
        <v>1960</v>
      </c>
      <c r="Q2255" s="213">
        <v>2778.6900000000005</v>
      </c>
      <c r="R2255" s="213">
        <v>9551.5</v>
      </c>
      <c r="S2255" s="214"/>
    </row>
    <row r="2256" spans="16:19">
      <c r="P2256" s="213">
        <v>1960</v>
      </c>
      <c r="Q2256" s="213">
        <v>2778.6900000000005</v>
      </c>
      <c r="R2256" s="213">
        <v>9551.5</v>
      </c>
      <c r="S2256" s="214"/>
    </row>
    <row r="2257" spans="16:19">
      <c r="P2257" s="213">
        <v>1960</v>
      </c>
      <c r="Q2257" s="213">
        <v>2778.6900000000005</v>
      </c>
      <c r="R2257" s="213">
        <v>9551.5</v>
      </c>
      <c r="S2257" s="214"/>
    </row>
    <row r="2258" spans="16:19">
      <c r="P2258" s="213">
        <v>1960</v>
      </c>
      <c r="Q2258" s="213">
        <v>2778.6900000000005</v>
      </c>
      <c r="R2258" s="213">
        <v>9551.5</v>
      </c>
      <c r="S2258" s="214"/>
    </row>
    <row r="2259" spans="16:19">
      <c r="P2259" s="213">
        <v>1960</v>
      </c>
      <c r="Q2259" s="213">
        <v>2778.6900000000005</v>
      </c>
      <c r="R2259" s="213">
        <v>9551.5</v>
      </c>
      <c r="S2259" s="214"/>
    </row>
    <row r="2260" spans="16:19">
      <c r="P2260" s="213">
        <v>1960</v>
      </c>
      <c r="Q2260" s="213">
        <v>2778.6900000000005</v>
      </c>
      <c r="R2260" s="213">
        <v>9551.5</v>
      </c>
      <c r="S2260" s="214"/>
    </row>
    <row r="2261" spans="16:19">
      <c r="P2261" s="213">
        <v>1960</v>
      </c>
      <c r="Q2261" s="213">
        <v>2778.6900000000005</v>
      </c>
      <c r="R2261" s="213">
        <v>9551.5</v>
      </c>
      <c r="S2261" s="214"/>
    </row>
    <row r="2262" spans="16:19">
      <c r="P2262" s="213">
        <v>1960</v>
      </c>
      <c r="Q2262" s="213">
        <v>2778.6900000000005</v>
      </c>
      <c r="R2262" s="213">
        <v>9551.5</v>
      </c>
      <c r="S2262" s="214"/>
    </row>
    <row r="2263" spans="16:19">
      <c r="P2263" s="213">
        <v>1960</v>
      </c>
      <c r="Q2263" s="213">
        <v>2778.6900000000005</v>
      </c>
      <c r="R2263" s="213">
        <v>9551.5</v>
      </c>
      <c r="S2263" s="214"/>
    </row>
    <row r="2264" spans="16:19">
      <c r="P2264" s="213">
        <v>1960</v>
      </c>
      <c r="Q2264" s="213">
        <v>2778.6900000000005</v>
      </c>
      <c r="R2264" s="213">
        <v>9551.5</v>
      </c>
      <c r="S2264" s="214"/>
    </row>
    <row r="2265" spans="16:19">
      <c r="P2265" s="213">
        <v>1960</v>
      </c>
      <c r="Q2265" s="213">
        <v>2778.6900000000005</v>
      </c>
      <c r="R2265" s="213">
        <v>9551.5</v>
      </c>
      <c r="S2265" s="214"/>
    </row>
    <row r="2266" spans="16:19">
      <c r="P2266" s="213">
        <v>1960</v>
      </c>
      <c r="Q2266" s="213">
        <v>2778.6900000000005</v>
      </c>
      <c r="R2266" s="213">
        <v>9551.5</v>
      </c>
      <c r="S2266" s="214"/>
    </row>
    <row r="2267" spans="16:19">
      <c r="P2267" s="213">
        <v>1960</v>
      </c>
      <c r="Q2267" s="213">
        <v>2778.6900000000005</v>
      </c>
      <c r="R2267" s="213">
        <v>9551.5</v>
      </c>
      <c r="S2267" s="214"/>
    </row>
    <row r="2268" spans="16:19">
      <c r="P2268" s="213">
        <v>1960</v>
      </c>
      <c r="Q2268" s="213">
        <v>2778.6900000000005</v>
      </c>
      <c r="R2268" s="213">
        <v>9551.5</v>
      </c>
      <c r="S2268" s="214"/>
    </row>
    <row r="2269" spans="16:19">
      <c r="P2269" s="213">
        <v>1960</v>
      </c>
      <c r="Q2269" s="213">
        <v>2778.6900000000005</v>
      </c>
      <c r="R2269" s="213">
        <v>9551.5</v>
      </c>
      <c r="S2269" s="214"/>
    </row>
    <row r="2270" spans="16:19">
      <c r="P2270" s="213">
        <v>1960</v>
      </c>
      <c r="Q2270" s="213">
        <v>2778.6900000000005</v>
      </c>
      <c r="R2270" s="213">
        <v>9551.5</v>
      </c>
      <c r="S2270" s="214"/>
    </row>
    <row r="2271" spans="16:19">
      <c r="P2271" s="213">
        <v>1960</v>
      </c>
      <c r="Q2271" s="213">
        <v>2778.6900000000005</v>
      </c>
      <c r="R2271" s="213">
        <v>9551.5</v>
      </c>
      <c r="S2271" s="214"/>
    </row>
    <row r="2272" spans="16:19">
      <c r="P2272" s="213">
        <v>1960</v>
      </c>
      <c r="Q2272" s="213">
        <v>2778.6900000000005</v>
      </c>
      <c r="R2272" s="213">
        <v>9551.5</v>
      </c>
      <c r="S2272" s="214"/>
    </row>
    <row r="2273" spans="16:19">
      <c r="P2273" s="213">
        <v>1960</v>
      </c>
      <c r="Q2273" s="213">
        <v>2778.6900000000005</v>
      </c>
      <c r="R2273" s="213">
        <v>9551.5</v>
      </c>
      <c r="S2273" s="214"/>
    </row>
    <row r="2274" spans="16:19">
      <c r="P2274" s="213">
        <v>1960</v>
      </c>
      <c r="Q2274" s="213">
        <v>2778.6900000000005</v>
      </c>
      <c r="R2274" s="213">
        <v>9551.5</v>
      </c>
      <c r="S2274" s="214"/>
    </row>
    <row r="2275" spans="16:19">
      <c r="P2275" s="213">
        <v>1960</v>
      </c>
      <c r="Q2275" s="213">
        <v>2778.6900000000005</v>
      </c>
      <c r="R2275" s="213">
        <v>9551.5</v>
      </c>
      <c r="S2275" s="214"/>
    </row>
    <row r="2276" spans="16:19">
      <c r="P2276" s="213">
        <v>1960</v>
      </c>
      <c r="Q2276" s="213">
        <v>2725.7400000000002</v>
      </c>
      <c r="R2276" s="213">
        <v>9519.9</v>
      </c>
      <c r="S2276" s="214"/>
    </row>
    <row r="2277" spans="16:19">
      <c r="P2277" s="213">
        <v>1960</v>
      </c>
      <c r="Q2277" s="213">
        <v>2725.7400000000002</v>
      </c>
      <c r="R2277" s="213">
        <v>9519.9</v>
      </c>
      <c r="S2277" s="214"/>
    </row>
    <row r="2278" spans="16:19">
      <c r="P2278" s="213">
        <v>1960</v>
      </c>
      <c r="Q2278" s="213">
        <v>2725.7400000000002</v>
      </c>
      <c r="R2278" s="213">
        <v>9519.9</v>
      </c>
      <c r="S2278" s="214"/>
    </row>
    <row r="2279" spans="16:19">
      <c r="P2279" s="213">
        <v>1960</v>
      </c>
      <c r="Q2279" s="213">
        <v>2725.7400000000002</v>
      </c>
      <c r="R2279" s="213">
        <v>9519.9</v>
      </c>
      <c r="S2279" s="214"/>
    </row>
    <row r="2280" spans="16:19">
      <c r="P2280" s="213">
        <v>1960</v>
      </c>
      <c r="Q2280" s="213">
        <v>2725.7400000000002</v>
      </c>
      <c r="R2280" s="213">
        <v>9519.9</v>
      </c>
      <c r="S2280" s="214"/>
    </row>
    <row r="2281" spans="16:19">
      <c r="P2281" s="213">
        <v>1960</v>
      </c>
      <c r="Q2281" s="213">
        <v>2725.7400000000002</v>
      </c>
      <c r="R2281" s="213">
        <v>9519.9</v>
      </c>
      <c r="S2281" s="214"/>
    </row>
    <row r="2282" spans="16:19">
      <c r="P2282" s="213">
        <v>1960</v>
      </c>
      <c r="Q2282" s="213">
        <v>2725.7400000000002</v>
      </c>
      <c r="R2282" s="213">
        <v>9519.9</v>
      </c>
      <c r="S2282" s="214"/>
    </row>
    <row r="2283" spans="16:19">
      <c r="P2283" s="213">
        <v>1960</v>
      </c>
      <c r="Q2283" s="213">
        <v>2725.7400000000002</v>
      </c>
      <c r="R2283" s="213">
        <v>9519.9</v>
      </c>
      <c r="S2283" s="214"/>
    </row>
    <row r="2284" spans="16:19">
      <c r="P2284" s="213">
        <v>1960</v>
      </c>
      <c r="Q2284" s="213">
        <v>2725.7400000000002</v>
      </c>
      <c r="R2284" s="213">
        <v>9519.9</v>
      </c>
      <c r="S2284" s="214"/>
    </row>
    <row r="2285" spans="16:19">
      <c r="P2285" s="213">
        <v>1960</v>
      </c>
      <c r="Q2285" s="213">
        <v>2725.7400000000002</v>
      </c>
      <c r="R2285" s="213">
        <v>9519.9</v>
      </c>
      <c r="S2285" s="214"/>
    </row>
    <row r="2286" spans="16:19">
      <c r="P2286" s="213">
        <v>1960</v>
      </c>
      <c r="Q2286" s="213">
        <v>2725.7400000000002</v>
      </c>
      <c r="R2286" s="213">
        <v>9519.9</v>
      </c>
      <c r="S2286" s="214"/>
    </row>
    <row r="2287" spans="16:19">
      <c r="P2287" s="213">
        <v>1960</v>
      </c>
      <c r="Q2287" s="213">
        <v>2725.7400000000002</v>
      </c>
      <c r="R2287" s="213">
        <v>9519.9</v>
      </c>
      <c r="S2287" s="214"/>
    </row>
    <row r="2288" spans="16:19">
      <c r="P2288" s="213">
        <v>1960</v>
      </c>
      <c r="Q2288" s="213">
        <v>2725.7400000000002</v>
      </c>
      <c r="R2288" s="213">
        <v>9519.9</v>
      </c>
      <c r="S2288" s="214"/>
    </row>
    <row r="2289" spans="16:19">
      <c r="P2289" s="213">
        <v>1960</v>
      </c>
      <c r="Q2289" s="213">
        <v>2725.7400000000002</v>
      </c>
      <c r="R2289" s="213">
        <v>9519.9</v>
      </c>
      <c r="S2289" s="214"/>
    </row>
    <row r="2290" spans="16:19">
      <c r="P2290" s="213">
        <v>1960</v>
      </c>
      <c r="Q2290" s="213">
        <v>2725.7400000000002</v>
      </c>
      <c r="R2290" s="213">
        <v>9519.9</v>
      </c>
      <c r="S2290" s="214"/>
    </row>
    <row r="2291" spans="16:19">
      <c r="P2291" s="213">
        <v>1960</v>
      </c>
      <c r="Q2291" s="213">
        <v>2725.7400000000002</v>
      </c>
      <c r="R2291" s="213">
        <v>9519.9</v>
      </c>
      <c r="S2291" s="214"/>
    </row>
    <row r="2292" spans="16:19">
      <c r="P2292" s="213">
        <v>1960</v>
      </c>
      <c r="Q2292" s="213">
        <v>2725.7400000000002</v>
      </c>
      <c r="R2292" s="213">
        <v>9519.9</v>
      </c>
      <c r="S2292" s="214"/>
    </row>
    <row r="2293" spans="16:19">
      <c r="P2293" s="213">
        <v>1960</v>
      </c>
      <c r="Q2293" s="213">
        <v>2725.7400000000002</v>
      </c>
      <c r="R2293" s="213">
        <v>9519.9</v>
      </c>
      <c r="S2293" s="214"/>
    </row>
    <row r="2294" spans="16:19">
      <c r="P2294" s="213">
        <v>1960</v>
      </c>
      <c r="Q2294" s="213">
        <v>2725.7400000000002</v>
      </c>
      <c r="R2294" s="213">
        <v>9519.9</v>
      </c>
      <c r="S2294" s="214"/>
    </row>
    <row r="2295" spans="16:19">
      <c r="P2295" s="213">
        <v>1960</v>
      </c>
      <c r="Q2295" s="213">
        <v>2725.7400000000002</v>
      </c>
      <c r="R2295" s="213">
        <v>9519.9</v>
      </c>
      <c r="S2295" s="214"/>
    </row>
    <row r="2296" spans="16:19">
      <c r="P2296" s="213">
        <v>1960</v>
      </c>
      <c r="Q2296" s="213">
        <v>2725.7400000000002</v>
      </c>
      <c r="R2296" s="213">
        <v>9519.9</v>
      </c>
      <c r="S2296" s="214"/>
    </row>
    <row r="2297" spans="16:19">
      <c r="P2297" s="213">
        <v>1960</v>
      </c>
      <c r="Q2297" s="213">
        <v>2725.7400000000002</v>
      </c>
      <c r="R2297" s="213">
        <v>9519.9</v>
      </c>
      <c r="S2297" s="214"/>
    </row>
    <row r="2298" spans="16:19">
      <c r="P2298" s="213">
        <v>2300</v>
      </c>
      <c r="Q2298" s="213">
        <v>2660.54</v>
      </c>
      <c r="R2298" s="213">
        <v>9729.9</v>
      </c>
      <c r="S2298" s="214"/>
    </row>
    <row r="2299" spans="16:19">
      <c r="P2299" s="213">
        <v>2300</v>
      </c>
      <c r="Q2299" s="213">
        <v>2660.54</v>
      </c>
      <c r="R2299" s="213">
        <v>9729.9</v>
      </c>
      <c r="S2299" s="214"/>
    </row>
    <row r="2300" spans="16:19">
      <c r="P2300" s="213">
        <v>2300</v>
      </c>
      <c r="Q2300" s="213">
        <v>2660.54</v>
      </c>
      <c r="R2300" s="213">
        <v>9729.9</v>
      </c>
      <c r="S2300" s="214"/>
    </row>
    <row r="2301" spans="16:19">
      <c r="P2301" s="213">
        <v>2300</v>
      </c>
      <c r="Q2301" s="213">
        <v>2660.54</v>
      </c>
      <c r="R2301" s="213">
        <v>9729.9</v>
      </c>
      <c r="S2301" s="214"/>
    </row>
    <row r="2302" spans="16:19">
      <c r="P2302" s="213">
        <v>2300</v>
      </c>
      <c r="Q2302" s="213">
        <v>2660.54</v>
      </c>
      <c r="R2302" s="213">
        <v>9729.9</v>
      </c>
      <c r="S2302" s="214"/>
    </row>
    <row r="2303" spans="16:19">
      <c r="P2303" s="213">
        <v>2300</v>
      </c>
      <c r="Q2303" s="213">
        <v>2660.54</v>
      </c>
      <c r="R2303" s="213">
        <v>9729.9</v>
      </c>
      <c r="S2303" s="214"/>
    </row>
    <row r="2304" spans="16:19">
      <c r="P2304" s="213">
        <v>2300</v>
      </c>
      <c r="Q2304" s="213">
        <v>2660.54</v>
      </c>
      <c r="R2304" s="213">
        <v>9729.9</v>
      </c>
      <c r="S2304" s="214"/>
    </row>
    <row r="2305" spans="16:19">
      <c r="P2305" s="213">
        <v>2300</v>
      </c>
      <c r="Q2305" s="213">
        <v>2660.54</v>
      </c>
      <c r="R2305" s="213">
        <v>9729.9</v>
      </c>
      <c r="S2305" s="214"/>
    </row>
    <row r="2306" spans="16:19">
      <c r="P2306" s="213">
        <v>2300</v>
      </c>
      <c r="Q2306" s="213">
        <v>2660.54</v>
      </c>
      <c r="R2306" s="213">
        <v>9729.9</v>
      </c>
      <c r="S2306" s="214"/>
    </row>
    <row r="2307" spans="16:19">
      <c r="P2307" s="213">
        <v>2300</v>
      </c>
      <c r="Q2307" s="213">
        <v>2660.54</v>
      </c>
      <c r="R2307" s="213">
        <v>9729.9</v>
      </c>
      <c r="S2307" s="214"/>
    </row>
    <row r="2308" spans="16:19">
      <c r="P2308" s="213">
        <v>2300</v>
      </c>
      <c r="Q2308" s="213">
        <v>2660.54</v>
      </c>
      <c r="R2308" s="213">
        <v>9729.9</v>
      </c>
      <c r="S2308" s="214"/>
    </row>
    <row r="2309" spans="16:19">
      <c r="P2309" s="213">
        <v>2300</v>
      </c>
      <c r="Q2309" s="213">
        <v>2660.54</v>
      </c>
      <c r="R2309" s="213">
        <v>9729.9</v>
      </c>
      <c r="S2309" s="214"/>
    </row>
    <row r="2310" spans="16:19">
      <c r="P2310" s="213">
        <v>2300</v>
      </c>
      <c r="Q2310" s="213">
        <v>2660.54</v>
      </c>
      <c r="R2310" s="213">
        <v>9729.9</v>
      </c>
      <c r="S2310" s="214"/>
    </row>
    <row r="2311" spans="16:19">
      <c r="P2311" s="213">
        <v>2300</v>
      </c>
      <c r="Q2311" s="213">
        <v>2660.54</v>
      </c>
      <c r="R2311" s="213">
        <v>9729.9</v>
      </c>
      <c r="S2311" s="214"/>
    </row>
    <row r="2312" spans="16:19">
      <c r="P2312" s="213">
        <v>2300</v>
      </c>
      <c r="Q2312" s="213">
        <v>2660.54</v>
      </c>
      <c r="R2312" s="213">
        <v>9729.9</v>
      </c>
      <c r="S2312" s="214"/>
    </row>
    <row r="2313" spans="16:19">
      <c r="P2313" s="213">
        <v>2300</v>
      </c>
      <c r="Q2313" s="213">
        <v>2660.54</v>
      </c>
      <c r="R2313" s="213">
        <v>9729.9</v>
      </c>
      <c r="S2313" s="214"/>
    </row>
    <row r="2314" spans="16:19">
      <c r="P2314" s="213">
        <v>2300</v>
      </c>
      <c r="Q2314" s="213">
        <v>2660.54</v>
      </c>
      <c r="R2314" s="213">
        <v>9729.9</v>
      </c>
      <c r="S2314" s="214"/>
    </row>
    <row r="2315" spans="16:19">
      <c r="P2315" s="213">
        <v>2300</v>
      </c>
      <c r="Q2315" s="213">
        <v>2660.54</v>
      </c>
      <c r="R2315" s="213">
        <v>9729.9</v>
      </c>
      <c r="S2315" s="214"/>
    </row>
    <row r="2316" spans="16:19">
      <c r="P2316" s="213">
        <v>2300</v>
      </c>
      <c r="Q2316" s="213">
        <v>2660.54</v>
      </c>
      <c r="R2316" s="213">
        <v>9729.9</v>
      </c>
      <c r="S2316" s="214"/>
    </row>
    <row r="2317" spans="16:19">
      <c r="P2317" s="213">
        <v>2300</v>
      </c>
      <c r="Q2317" s="213">
        <v>2660.54</v>
      </c>
      <c r="R2317" s="213">
        <v>9729.9</v>
      </c>
      <c r="S2317" s="214"/>
    </row>
    <row r="2318" spans="16:19">
      <c r="P2318" s="213">
        <v>2300</v>
      </c>
      <c r="Q2318" s="213">
        <v>2660.54</v>
      </c>
      <c r="R2318" s="213">
        <v>9729.9</v>
      </c>
      <c r="S2318" s="214"/>
    </row>
    <row r="2319" spans="16:19">
      <c r="P2319" s="213">
        <v>2300</v>
      </c>
      <c r="Q2319" s="213">
        <v>2571.65</v>
      </c>
      <c r="R2319" s="213">
        <v>9814.4000000000015</v>
      </c>
      <c r="S2319" s="214"/>
    </row>
    <row r="2320" spans="16:19">
      <c r="P2320" s="213">
        <v>2300</v>
      </c>
      <c r="Q2320" s="213">
        <v>2571.65</v>
      </c>
      <c r="R2320" s="213">
        <v>9814.4000000000015</v>
      </c>
      <c r="S2320" s="214"/>
    </row>
    <row r="2321" spans="16:19">
      <c r="P2321" s="213">
        <v>2300</v>
      </c>
      <c r="Q2321" s="213">
        <v>2571.65</v>
      </c>
      <c r="R2321" s="213">
        <v>9814.4000000000015</v>
      </c>
      <c r="S2321" s="214"/>
    </row>
    <row r="2322" spans="16:19">
      <c r="P2322" s="213">
        <v>2300</v>
      </c>
      <c r="Q2322" s="213">
        <v>2571.65</v>
      </c>
      <c r="R2322" s="213">
        <v>9814.4000000000015</v>
      </c>
      <c r="S2322" s="214"/>
    </row>
    <row r="2323" spans="16:19">
      <c r="P2323" s="213">
        <v>2300</v>
      </c>
      <c r="Q2323" s="213">
        <v>2571.65</v>
      </c>
      <c r="R2323" s="213">
        <v>9814.4000000000015</v>
      </c>
      <c r="S2323" s="214"/>
    </row>
    <row r="2324" spans="16:19">
      <c r="P2324" s="213">
        <v>2300</v>
      </c>
      <c r="Q2324" s="213">
        <v>2571.65</v>
      </c>
      <c r="R2324" s="213">
        <v>9814.4000000000015</v>
      </c>
      <c r="S2324" s="214"/>
    </row>
    <row r="2325" spans="16:19">
      <c r="P2325" s="213">
        <v>2300</v>
      </c>
      <c r="Q2325" s="213">
        <v>2571.65</v>
      </c>
      <c r="R2325" s="213">
        <v>9814.4000000000015</v>
      </c>
      <c r="S2325" s="214"/>
    </row>
    <row r="2326" spans="16:19">
      <c r="P2326" s="213">
        <v>2300</v>
      </c>
      <c r="Q2326" s="213">
        <v>2571.65</v>
      </c>
      <c r="R2326" s="213">
        <v>9814.4000000000015</v>
      </c>
      <c r="S2326" s="214"/>
    </row>
    <row r="2327" spans="16:19">
      <c r="P2327" s="213">
        <v>2300</v>
      </c>
      <c r="Q2327" s="213">
        <v>2571.65</v>
      </c>
      <c r="R2327" s="213">
        <v>9814.4000000000015</v>
      </c>
      <c r="S2327" s="214"/>
    </row>
    <row r="2328" spans="16:19">
      <c r="P2328" s="213">
        <v>2300</v>
      </c>
      <c r="Q2328" s="213">
        <v>2571.65</v>
      </c>
      <c r="R2328" s="213">
        <v>9814.4000000000015</v>
      </c>
      <c r="S2328" s="214"/>
    </row>
    <row r="2329" spans="16:19">
      <c r="P2329" s="213">
        <v>2300</v>
      </c>
      <c r="Q2329" s="213">
        <v>2571.65</v>
      </c>
      <c r="R2329" s="213">
        <v>9814.4000000000015</v>
      </c>
      <c r="S2329" s="214"/>
    </row>
    <row r="2330" spans="16:19">
      <c r="P2330" s="213">
        <v>2300</v>
      </c>
      <c r="Q2330" s="213">
        <v>2571.65</v>
      </c>
      <c r="R2330" s="213">
        <v>9814.4000000000015</v>
      </c>
      <c r="S2330" s="214"/>
    </row>
    <row r="2331" spans="16:19">
      <c r="P2331" s="213">
        <v>2300</v>
      </c>
      <c r="Q2331" s="213">
        <v>2571.65</v>
      </c>
      <c r="R2331" s="213">
        <v>9814.4000000000015</v>
      </c>
      <c r="S2331" s="214"/>
    </row>
    <row r="2332" spans="16:19">
      <c r="P2332" s="213">
        <v>2300</v>
      </c>
      <c r="Q2332" s="213">
        <v>2571.65</v>
      </c>
      <c r="R2332" s="213">
        <v>9814.4000000000015</v>
      </c>
      <c r="S2332" s="214"/>
    </row>
    <row r="2333" spans="16:19">
      <c r="P2333" s="213">
        <v>2300</v>
      </c>
      <c r="Q2333" s="213">
        <v>2571.65</v>
      </c>
      <c r="R2333" s="213">
        <v>9814.4000000000015</v>
      </c>
      <c r="S2333" s="214"/>
    </row>
    <row r="2334" spans="16:19">
      <c r="P2334" s="213">
        <v>2300</v>
      </c>
      <c r="Q2334" s="213">
        <v>2571.65</v>
      </c>
      <c r="R2334" s="213">
        <v>9814.4000000000015</v>
      </c>
      <c r="S2334" s="214"/>
    </row>
    <row r="2335" spans="16:19">
      <c r="P2335" s="213">
        <v>2300</v>
      </c>
      <c r="Q2335" s="213">
        <v>2571.65</v>
      </c>
      <c r="R2335" s="213">
        <v>9814.4000000000015</v>
      </c>
      <c r="S2335" s="214"/>
    </row>
    <row r="2336" spans="16:19">
      <c r="P2336" s="213">
        <v>2300</v>
      </c>
      <c r="Q2336" s="213">
        <v>2571.65</v>
      </c>
      <c r="R2336" s="213">
        <v>9814.4000000000015</v>
      </c>
      <c r="S2336" s="214"/>
    </row>
    <row r="2337" spans="16:19">
      <c r="P2337" s="213">
        <v>2300</v>
      </c>
      <c r="Q2337" s="213">
        <v>2571.65</v>
      </c>
      <c r="R2337" s="213">
        <v>9814.4000000000015</v>
      </c>
      <c r="S2337" s="214"/>
    </row>
    <row r="2338" spans="16:19">
      <c r="P2338" s="213">
        <v>2300</v>
      </c>
      <c r="Q2338" s="213">
        <v>2571.65</v>
      </c>
      <c r="R2338" s="213">
        <v>9814.4000000000015</v>
      </c>
      <c r="S2338" s="214"/>
    </row>
    <row r="2339" spans="16:19">
      <c r="P2339" s="213">
        <v>2300</v>
      </c>
      <c r="Q2339" s="213">
        <v>2471.1000000000004</v>
      </c>
      <c r="R2339" s="213">
        <v>10035.599999999999</v>
      </c>
      <c r="S2339" s="214"/>
    </row>
    <row r="2340" spans="16:19">
      <c r="P2340" s="213">
        <v>2300</v>
      </c>
      <c r="Q2340" s="213">
        <v>2471.1000000000004</v>
      </c>
      <c r="R2340" s="213">
        <v>10035.599999999999</v>
      </c>
      <c r="S2340" s="214"/>
    </row>
    <row r="2341" spans="16:19">
      <c r="P2341" s="213">
        <v>2300</v>
      </c>
      <c r="Q2341" s="213">
        <v>2471.1000000000004</v>
      </c>
      <c r="R2341" s="213">
        <v>10035.599999999999</v>
      </c>
      <c r="S2341" s="214"/>
    </row>
    <row r="2342" spans="16:19">
      <c r="P2342" s="213">
        <v>2300</v>
      </c>
      <c r="Q2342" s="213">
        <v>2471.1000000000004</v>
      </c>
      <c r="R2342" s="213">
        <v>10035.599999999999</v>
      </c>
      <c r="S2342" s="214"/>
    </row>
    <row r="2343" spans="16:19">
      <c r="P2343" s="213">
        <v>2300</v>
      </c>
      <c r="Q2343" s="213">
        <v>2471.1000000000004</v>
      </c>
      <c r="R2343" s="213">
        <v>10035.599999999999</v>
      </c>
      <c r="S2343" s="214"/>
    </row>
    <row r="2344" spans="16:19">
      <c r="P2344" s="213">
        <v>2300</v>
      </c>
      <c r="Q2344" s="213">
        <v>2471.1000000000004</v>
      </c>
      <c r="R2344" s="213">
        <v>10035.599999999999</v>
      </c>
      <c r="S2344" s="214"/>
    </row>
    <row r="2345" spans="16:19">
      <c r="P2345" s="213">
        <v>2300</v>
      </c>
      <c r="Q2345" s="213">
        <v>2471.1000000000004</v>
      </c>
      <c r="R2345" s="213">
        <v>10035.599999999999</v>
      </c>
      <c r="S2345" s="214"/>
    </row>
    <row r="2346" spans="16:19">
      <c r="P2346" s="213">
        <v>2300</v>
      </c>
      <c r="Q2346" s="213">
        <v>2471.1000000000004</v>
      </c>
      <c r="R2346" s="213">
        <v>10035.599999999999</v>
      </c>
      <c r="S2346" s="214"/>
    </row>
    <row r="2347" spans="16:19">
      <c r="P2347" s="213">
        <v>2300</v>
      </c>
      <c r="Q2347" s="213">
        <v>2471.1000000000004</v>
      </c>
      <c r="R2347" s="213">
        <v>10035.599999999999</v>
      </c>
      <c r="S2347" s="214"/>
    </row>
    <row r="2348" spans="16:19">
      <c r="P2348" s="213">
        <v>2300</v>
      </c>
      <c r="Q2348" s="213">
        <v>2471.1000000000004</v>
      </c>
      <c r="R2348" s="213">
        <v>10035.599999999999</v>
      </c>
      <c r="S2348" s="214"/>
    </row>
    <row r="2349" spans="16:19">
      <c r="P2349" s="213">
        <v>2300</v>
      </c>
      <c r="Q2349" s="213">
        <v>2471.1000000000004</v>
      </c>
      <c r="R2349" s="213">
        <v>10035.599999999999</v>
      </c>
      <c r="S2349" s="214"/>
    </row>
    <row r="2350" spans="16:19">
      <c r="P2350" s="213">
        <v>2300</v>
      </c>
      <c r="Q2350" s="213">
        <v>2471.1000000000004</v>
      </c>
      <c r="R2350" s="213">
        <v>10035.599999999999</v>
      </c>
      <c r="S2350" s="214"/>
    </row>
    <row r="2351" spans="16:19">
      <c r="P2351" s="213">
        <v>2300</v>
      </c>
      <c r="Q2351" s="213">
        <v>2471.1000000000004</v>
      </c>
      <c r="R2351" s="213">
        <v>10035.599999999999</v>
      </c>
      <c r="S2351" s="214"/>
    </row>
    <row r="2352" spans="16:19">
      <c r="P2352" s="213">
        <v>2300</v>
      </c>
      <c r="Q2352" s="213">
        <v>2471.1000000000004</v>
      </c>
      <c r="R2352" s="213">
        <v>10035.599999999999</v>
      </c>
      <c r="S2352" s="214"/>
    </row>
    <row r="2353" spans="16:19">
      <c r="P2353" s="213">
        <v>2300</v>
      </c>
      <c r="Q2353" s="213">
        <v>2471.1000000000004</v>
      </c>
      <c r="R2353" s="213">
        <v>10035.599999999999</v>
      </c>
      <c r="S2353" s="214"/>
    </row>
    <row r="2354" spans="16:19">
      <c r="P2354" s="213">
        <v>2300</v>
      </c>
      <c r="Q2354" s="213">
        <v>2471.1000000000004</v>
      </c>
      <c r="R2354" s="213">
        <v>10035.599999999999</v>
      </c>
      <c r="S2354" s="214"/>
    </row>
    <row r="2355" spans="16:19">
      <c r="P2355" s="213">
        <v>2300</v>
      </c>
      <c r="Q2355" s="213">
        <v>2471.1000000000004</v>
      </c>
      <c r="R2355" s="213">
        <v>10035.599999999999</v>
      </c>
      <c r="S2355" s="214"/>
    </row>
    <row r="2356" spans="16:19">
      <c r="P2356" s="213">
        <v>2300</v>
      </c>
      <c r="Q2356" s="213">
        <v>2471.1000000000004</v>
      </c>
      <c r="R2356" s="213">
        <v>10035.599999999999</v>
      </c>
      <c r="S2356" s="214"/>
    </row>
    <row r="2357" spans="16:19">
      <c r="P2357" s="213">
        <v>2300</v>
      </c>
      <c r="Q2357" s="213">
        <v>2471.1000000000004</v>
      </c>
      <c r="R2357" s="213">
        <v>10035.599999999999</v>
      </c>
      <c r="S2357" s="214"/>
    </row>
    <row r="2358" spans="16:19">
      <c r="P2358" s="213">
        <v>2300</v>
      </c>
      <c r="Q2358" s="213">
        <v>2471.1000000000004</v>
      </c>
      <c r="R2358" s="213">
        <v>10035.599999999999</v>
      </c>
      <c r="S2358" s="214"/>
    </row>
    <row r="2359" spans="16:19">
      <c r="P2359" s="213">
        <v>2300</v>
      </c>
      <c r="Q2359" s="213">
        <v>2471.1000000000004</v>
      </c>
      <c r="R2359" s="213">
        <v>10035.599999999999</v>
      </c>
      <c r="S2359" s="214"/>
    </row>
    <row r="2360" spans="16:19">
      <c r="P2360" s="213">
        <v>2300</v>
      </c>
      <c r="Q2360" s="213">
        <v>2471.1000000000004</v>
      </c>
      <c r="R2360" s="213">
        <v>10035.599999999999</v>
      </c>
      <c r="S2360" s="214"/>
    </row>
    <row r="2361" spans="16:19">
      <c r="P2361" s="213">
        <v>2300</v>
      </c>
      <c r="Q2361" s="213">
        <v>2471.1000000000004</v>
      </c>
      <c r="R2361" s="213">
        <v>10035.599999999999</v>
      </c>
      <c r="S2361" s="214"/>
    </row>
    <row r="2362" spans="16:19">
      <c r="P2362" s="213">
        <v>2230</v>
      </c>
      <c r="Q2362" s="213">
        <v>2466.4299999999998</v>
      </c>
      <c r="R2362" s="213">
        <v>9741.4</v>
      </c>
      <c r="S2362" s="214"/>
    </row>
    <row r="2363" spans="16:19">
      <c r="P2363" s="213">
        <v>2230</v>
      </c>
      <c r="Q2363" s="213">
        <v>2466.4299999999998</v>
      </c>
      <c r="R2363" s="213">
        <v>9741.4</v>
      </c>
      <c r="S2363" s="214"/>
    </row>
    <row r="2364" spans="16:19">
      <c r="P2364" s="213">
        <v>2230</v>
      </c>
      <c r="Q2364" s="213">
        <v>2466.4299999999998</v>
      </c>
      <c r="R2364" s="213">
        <v>9741.4</v>
      </c>
      <c r="S2364" s="214"/>
    </row>
    <row r="2365" spans="16:19">
      <c r="P2365" s="213">
        <v>2230</v>
      </c>
      <c r="Q2365" s="213">
        <v>2466.4299999999998</v>
      </c>
      <c r="R2365" s="213">
        <v>9741.4</v>
      </c>
      <c r="S2365" s="214"/>
    </row>
    <row r="2366" spans="16:19">
      <c r="P2366" s="213">
        <v>2230</v>
      </c>
      <c r="Q2366" s="213">
        <v>2466.4299999999998</v>
      </c>
      <c r="R2366" s="213">
        <v>9741.4</v>
      </c>
      <c r="S2366" s="214"/>
    </row>
    <row r="2367" spans="16:19">
      <c r="P2367" s="213">
        <v>2230</v>
      </c>
      <c r="Q2367" s="213">
        <v>2466.4299999999998</v>
      </c>
      <c r="R2367" s="213">
        <v>9741.4</v>
      </c>
      <c r="S2367" s="214"/>
    </row>
    <row r="2368" spans="16:19">
      <c r="P2368" s="213">
        <v>2230</v>
      </c>
      <c r="Q2368" s="213">
        <v>2466.4299999999998</v>
      </c>
      <c r="R2368" s="213">
        <v>9741.4</v>
      </c>
      <c r="S2368" s="214"/>
    </row>
    <row r="2369" spans="16:19">
      <c r="P2369" s="213">
        <v>2230</v>
      </c>
      <c r="Q2369" s="213">
        <v>2466.4299999999998</v>
      </c>
      <c r="R2369" s="213">
        <v>9741.4</v>
      </c>
      <c r="S2369" s="214"/>
    </row>
    <row r="2370" spans="16:19">
      <c r="P2370" s="213">
        <v>2230</v>
      </c>
      <c r="Q2370" s="213">
        <v>2466.4299999999998</v>
      </c>
      <c r="R2370" s="213">
        <v>9741.4</v>
      </c>
      <c r="S2370" s="214"/>
    </row>
    <row r="2371" spans="16:19">
      <c r="P2371" s="213">
        <v>2230</v>
      </c>
      <c r="Q2371" s="213">
        <v>2466.4299999999998</v>
      </c>
      <c r="R2371" s="213">
        <v>9741.4</v>
      </c>
      <c r="S2371" s="214"/>
    </row>
    <row r="2372" spans="16:19">
      <c r="P2372" s="213">
        <v>2230</v>
      </c>
      <c r="Q2372" s="213">
        <v>2466.4299999999998</v>
      </c>
      <c r="R2372" s="213">
        <v>9741.4</v>
      </c>
      <c r="S2372" s="214"/>
    </row>
    <row r="2373" spans="16:19">
      <c r="P2373" s="213">
        <v>2230</v>
      </c>
      <c r="Q2373" s="213">
        <v>2466.4299999999998</v>
      </c>
      <c r="R2373" s="213">
        <v>9741.4</v>
      </c>
      <c r="S2373" s="214"/>
    </row>
    <row r="2374" spans="16:19">
      <c r="P2374" s="213">
        <v>2230</v>
      </c>
      <c r="Q2374" s="213">
        <v>2466.4299999999998</v>
      </c>
      <c r="R2374" s="213">
        <v>9741.4</v>
      </c>
      <c r="S2374" s="214"/>
    </row>
    <row r="2375" spans="16:19">
      <c r="P2375" s="213">
        <v>2230</v>
      </c>
      <c r="Q2375" s="213">
        <v>2466.4299999999998</v>
      </c>
      <c r="R2375" s="213">
        <v>9741.4</v>
      </c>
      <c r="S2375" s="214"/>
    </row>
    <row r="2376" spans="16:19">
      <c r="P2376" s="213">
        <v>2230</v>
      </c>
      <c r="Q2376" s="213">
        <v>2466.4299999999998</v>
      </c>
      <c r="R2376" s="213">
        <v>9741.4</v>
      </c>
      <c r="S2376" s="214"/>
    </row>
    <row r="2377" spans="16:19">
      <c r="P2377" s="213">
        <v>2230</v>
      </c>
      <c r="Q2377" s="213">
        <v>2466.4299999999998</v>
      </c>
      <c r="R2377" s="213">
        <v>9741.4</v>
      </c>
      <c r="S2377" s="214"/>
    </row>
    <row r="2378" spans="16:19">
      <c r="P2378" s="213">
        <v>2230</v>
      </c>
      <c r="Q2378" s="213">
        <v>2466.4299999999998</v>
      </c>
      <c r="R2378" s="213">
        <v>9741.4</v>
      </c>
      <c r="S2378" s="214"/>
    </row>
    <row r="2379" spans="16:19">
      <c r="P2379" s="213">
        <v>2230</v>
      </c>
      <c r="Q2379" s="213">
        <v>2466.4299999999998</v>
      </c>
      <c r="R2379" s="213">
        <v>9741.4</v>
      </c>
      <c r="S2379" s="214"/>
    </row>
    <row r="2380" spans="16:19">
      <c r="P2380" s="213">
        <v>2230</v>
      </c>
      <c r="Q2380" s="213">
        <v>2466.4299999999998</v>
      </c>
      <c r="R2380" s="213">
        <v>9741.4</v>
      </c>
      <c r="S2380" s="214"/>
    </row>
    <row r="2381" spans="16:19">
      <c r="P2381" s="213">
        <v>2230</v>
      </c>
      <c r="Q2381" s="213">
        <v>2466.4299999999998</v>
      </c>
      <c r="R2381" s="213">
        <v>9741.4</v>
      </c>
      <c r="S2381" s="214"/>
    </row>
    <row r="2382" spans="16:19">
      <c r="P2382" s="213">
        <v>2230</v>
      </c>
      <c r="Q2382" s="213">
        <v>2466.4299999999998</v>
      </c>
      <c r="R2382" s="213">
        <v>9741.4</v>
      </c>
      <c r="S2382" s="214"/>
    </row>
    <row r="2383" spans="16:19">
      <c r="P2383" s="213">
        <v>2230</v>
      </c>
      <c r="Q2383" s="213">
        <v>2466.4299999999998</v>
      </c>
      <c r="R2383" s="213">
        <v>9741.4</v>
      </c>
      <c r="S2383" s="214"/>
    </row>
    <row r="2384" spans="16:19">
      <c r="P2384" s="213">
        <v>2230</v>
      </c>
      <c r="Q2384" s="213">
        <v>2457.04</v>
      </c>
      <c r="R2384" s="213">
        <v>9436</v>
      </c>
      <c r="S2384" s="214"/>
    </row>
    <row r="2385" spans="16:19">
      <c r="P2385" s="213">
        <v>2230</v>
      </c>
      <c r="Q2385" s="213">
        <v>2457.04</v>
      </c>
      <c r="R2385" s="213">
        <v>9436</v>
      </c>
      <c r="S2385" s="214"/>
    </row>
    <row r="2386" spans="16:19">
      <c r="P2386" s="213">
        <v>2230</v>
      </c>
      <c r="Q2386" s="213">
        <v>2457.04</v>
      </c>
      <c r="R2386" s="213">
        <v>9436</v>
      </c>
      <c r="S2386" s="214"/>
    </row>
    <row r="2387" spans="16:19">
      <c r="P2387" s="213">
        <v>2230</v>
      </c>
      <c r="Q2387" s="213">
        <v>2457.04</v>
      </c>
      <c r="R2387" s="213">
        <v>9436</v>
      </c>
      <c r="S2387" s="214"/>
    </row>
    <row r="2388" spans="16:19">
      <c r="P2388" s="213">
        <v>2230</v>
      </c>
      <c r="Q2388" s="213">
        <v>2457.04</v>
      </c>
      <c r="R2388" s="213">
        <v>9436</v>
      </c>
      <c r="S2388" s="214"/>
    </row>
    <row r="2389" spans="16:19">
      <c r="P2389" s="213">
        <v>2230</v>
      </c>
      <c r="Q2389" s="213">
        <v>2457.04</v>
      </c>
      <c r="R2389" s="213">
        <v>9436</v>
      </c>
      <c r="S2389" s="214"/>
    </row>
    <row r="2390" spans="16:19">
      <c r="P2390" s="213">
        <v>2230</v>
      </c>
      <c r="Q2390" s="213">
        <v>2457.04</v>
      </c>
      <c r="R2390" s="213">
        <v>9436</v>
      </c>
      <c r="S2390" s="214"/>
    </row>
    <row r="2391" spans="16:19">
      <c r="P2391" s="213">
        <v>2230</v>
      </c>
      <c r="Q2391" s="213">
        <v>2457.04</v>
      </c>
      <c r="R2391" s="213">
        <v>9436</v>
      </c>
      <c r="S2391" s="214"/>
    </row>
    <row r="2392" spans="16:19">
      <c r="P2392" s="213">
        <v>2230</v>
      </c>
      <c r="Q2392" s="213">
        <v>2457.04</v>
      </c>
      <c r="R2392" s="213">
        <v>9436</v>
      </c>
      <c r="S2392" s="214"/>
    </row>
    <row r="2393" spans="16:19">
      <c r="P2393" s="213">
        <v>2230</v>
      </c>
      <c r="Q2393" s="213">
        <v>2457.04</v>
      </c>
      <c r="R2393" s="213">
        <v>9436</v>
      </c>
      <c r="S2393" s="214"/>
    </row>
    <row r="2394" spans="16:19">
      <c r="P2394" s="213">
        <v>2230</v>
      </c>
      <c r="Q2394" s="213">
        <v>2457.04</v>
      </c>
      <c r="R2394" s="213">
        <v>9436</v>
      </c>
      <c r="S2394" s="214"/>
    </row>
    <row r="2395" spans="16:19">
      <c r="P2395" s="213">
        <v>2230</v>
      </c>
      <c r="Q2395" s="213">
        <v>2457.04</v>
      </c>
      <c r="R2395" s="213">
        <v>9436</v>
      </c>
      <c r="S2395" s="214"/>
    </row>
    <row r="2396" spans="16:19">
      <c r="P2396" s="213">
        <v>2230</v>
      </c>
      <c r="Q2396" s="213">
        <v>2457.04</v>
      </c>
      <c r="R2396" s="213">
        <v>9436</v>
      </c>
      <c r="S2396" s="214"/>
    </row>
    <row r="2397" spans="16:19">
      <c r="P2397" s="213">
        <v>2230</v>
      </c>
      <c r="Q2397" s="213">
        <v>2457.04</v>
      </c>
      <c r="R2397" s="213">
        <v>9436</v>
      </c>
      <c r="S2397" s="214"/>
    </row>
    <row r="2398" spans="16:19">
      <c r="P2398" s="213">
        <v>2230</v>
      </c>
      <c r="Q2398" s="213">
        <v>2457.04</v>
      </c>
      <c r="R2398" s="213">
        <v>9436</v>
      </c>
      <c r="S2398" s="214"/>
    </row>
    <row r="2399" spans="16:19">
      <c r="P2399" s="213">
        <v>2230</v>
      </c>
      <c r="Q2399" s="213">
        <v>2457.04</v>
      </c>
      <c r="R2399" s="213">
        <v>9436</v>
      </c>
      <c r="S2399" s="214"/>
    </row>
    <row r="2400" spans="16:19">
      <c r="P2400" s="213">
        <v>2230</v>
      </c>
      <c r="Q2400" s="213">
        <v>2457.04</v>
      </c>
      <c r="R2400" s="213">
        <v>9436</v>
      </c>
      <c r="S2400" s="214"/>
    </row>
    <row r="2401" spans="16:19">
      <c r="P2401" s="213">
        <v>2230</v>
      </c>
      <c r="Q2401" s="213">
        <v>2457.04</v>
      </c>
      <c r="R2401" s="213">
        <v>9436</v>
      </c>
      <c r="S2401" s="214"/>
    </row>
    <row r="2402" spans="16:19">
      <c r="P2402" s="213">
        <v>2230</v>
      </c>
      <c r="Q2402" s="213">
        <v>2457.04</v>
      </c>
      <c r="R2402" s="213">
        <v>9436</v>
      </c>
      <c r="S2402" s="214"/>
    </row>
    <row r="2403" spans="16:19">
      <c r="P2403" s="213">
        <v>2230</v>
      </c>
      <c r="Q2403" s="213">
        <v>2457.04</v>
      </c>
      <c r="R2403" s="213">
        <v>9436</v>
      </c>
      <c r="S2403" s="214"/>
    </row>
    <row r="2404" spans="16:19">
      <c r="P2404" s="213">
        <v>2230</v>
      </c>
      <c r="Q2404" s="213">
        <v>2457.04</v>
      </c>
      <c r="R2404" s="213">
        <v>9436</v>
      </c>
      <c r="S2404" s="214"/>
    </row>
    <row r="2405" spans="16:19">
      <c r="P2405" s="213">
        <v>2230</v>
      </c>
      <c r="Q2405" s="213">
        <v>2482.13</v>
      </c>
      <c r="R2405" s="213">
        <v>9444.7000000000007</v>
      </c>
      <c r="S2405" s="214"/>
    </row>
    <row r="2406" spans="16:19">
      <c r="P2406" s="213">
        <v>2230</v>
      </c>
      <c r="Q2406" s="213">
        <v>2482.13</v>
      </c>
      <c r="R2406" s="213">
        <v>9444.7000000000007</v>
      </c>
      <c r="S2406" s="214"/>
    </row>
    <row r="2407" spans="16:19">
      <c r="P2407" s="213">
        <v>2230</v>
      </c>
      <c r="Q2407" s="213">
        <v>2482.13</v>
      </c>
      <c r="R2407" s="213">
        <v>9444.7000000000007</v>
      </c>
      <c r="S2407" s="214"/>
    </row>
    <row r="2408" spans="16:19">
      <c r="P2408" s="213">
        <v>2230</v>
      </c>
      <c r="Q2408" s="213">
        <v>2482.13</v>
      </c>
      <c r="R2408" s="213">
        <v>9444.7000000000007</v>
      </c>
      <c r="S2408" s="214"/>
    </row>
    <row r="2409" spans="16:19">
      <c r="P2409" s="213">
        <v>2230</v>
      </c>
      <c r="Q2409" s="213">
        <v>2482.13</v>
      </c>
      <c r="R2409" s="213">
        <v>9444.7000000000007</v>
      </c>
      <c r="S2409" s="214"/>
    </row>
    <row r="2410" spans="16:19">
      <c r="P2410" s="213">
        <v>2230</v>
      </c>
      <c r="Q2410" s="213">
        <v>2482.13</v>
      </c>
      <c r="R2410" s="213">
        <v>9444.7000000000007</v>
      </c>
      <c r="S2410" s="214"/>
    </row>
    <row r="2411" spans="16:19">
      <c r="P2411" s="213">
        <v>2230</v>
      </c>
      <c r="Q2411" s="213">
        <v>2482.13</v>
      </c>
      <c r="R2411" s="213">
        <v>9444.7000000000007</v>
      </c>
      <c r="S2411" s="214"/>
    </row>
    <row r="2412" spans="16:19">
      <c r="P2412" s="213">
        <v>2230</v>
      </c>
      <c r="Q2412" s="213">
        <v>2482.13</v>
      </c>
      <c r="R2412" s="213">
        <v>9444.7000000000007</v>
      </c>
      <c r="S2412" s="214"/>
    </row>
    <row r="2413" spans="16:19">
      <c r="P2413" s="213">
        <v>2230</v>
      </c>
      <c r="Q2413" s="213">
        <v>2482.13</v>
      </c>
      <c r="R2413" s="213">
        <v>9444.7000000000007</v>
      </c>
      <c r="S2413" s="214"/>
    </row>
    <row r="2414" spans="16:19">
      <c r="P2414" s="213">
        <v>2230</v>
      </c>
      <c r="Q2414" s="213">
        <v>2482.13</v>
      </c>
      <c r="R2414" s="213">
        <v>9444.7000000000007</v>
      </c>
      <c r="S2414" s="214"/>
    </row>
    <row r="2415" spans="16:19">
      <c r="P2415" s="213">
        <v>2230</v>
      </c>
      <c r="Q2415" s="213">
        <v>2482.13</v>
      </c>
      <c r="R2415" s="213">
        <v>9444.7000000000007</v>
      </c>
      <c r="S2415" s="214"/>
    </row>
    <row r="2416" spans="16:19">
      <c r="P2416" s="213">
        <v>2230</v>
      </c>
      <c r="Q2416" s="213">
        <v>2482.13</v>
      </c>
      <c r="R2416" s="213">
        <v>9444.7000000000007</v>
      </c>
      <c r="S2416" s="214"/>
    </row>
    <row r="2417" spans="16:19">
      <c r="P2417" s="213">
        <v>2230</v>
      </c>
      <c r="Q2417" s="213">
        <v>2482.13</v>
      </c>
      <c r="R2417" s="213">
        <v>9444.7000000000007</v>
      </c>
      <c r="S2417" s="214"/>
    </row>
    <row r="2418" spans="16:19">
      <c r="P2418" s="213">
        <v>2230</v>
      </c>
      <c r="Q2418" s="213">
        <v>2482.13</v>
      </c>
      <c r="R2418" s="213">
        <v>9444.7000000000007</v>
      </c>
      <c r="S2418" s="214"/>
    </row>
    <row r="2419" spans="16:19">
      <c r="P2419" s="213">
        <v>2230</v>
      </c>
      <c r="Q2419" s="213">
        <v>2482.13</v>
      </c>
      <c r="R2419" s="213">
        <v>9444.7000000000007</v>
      </c>
      <c r="S2419" s="214"/>
    </row>
    <row r="2420" spans="16:19">
      <c r="P2420" s="213">
        <v>2230</v>
      </c>
      <c r="Q2420" s="213">
        <v>2482.13</v>
      </c>
      <c r="R2420" s="213">
        <v>9444.7000000000007</v>
      </c>
      <c r="S2420" s="214"/>
    </row>
    <row r="2421" spans="16:19">
      <c r="P2421" s="213">
        <v>2230</v>
      </c>
      <c r="Q2421" s="213">
        <v>2482.13</v>
      </c>
      <c r="R2421" s="213">
        <v>9444.7000000000007</v>
      </c>
      <c r="S2421" s="214"/>
    </row>
    <row r="2422" spans="16:19">
      <c r="P2422" s="213">
        <v>2230</v>
      </c>
      <c r="Q2422" s="213">
        <v>2482.13</v>
      </c>
      <c r="R2422" s="213">
        <v>9444.7000000000007</v>
      </c>
      <c r="S2422" s="214"/>
    </row>
    <row r="2423" spans="16:19">
      <c r="P2423" s="213">
        <v>2230</v>
      </c>
      <c r="Q2423" s="213">
        <v>2482.13</v>
      </c>
      <c r="R2423" s="213">
        <v>9444.7000000000007</v>
      </c>
      <c r="S2423" s="214"/>
    </row>
    <row r="2424" spans="16:19">
      <c r="P2424" s="213">
        <v>2230</v>
      </c>
      <c r="Q2424" s="213">
        <v>2482.13</v>
      </c>
      <c r="R2424" s="213">
        <v>9444.7000000000007</v>
      </c>
      <c r="S2424" s="214"/>
    </row>
    <row r="2425" spans="16:19">
      <c r="P2425" s="213">
        <v>2230</v>
      </c>
      <c r="Q2425" s="213">
        <v>2482.13</v>
      </c>
      <c r="R2425" s="213">
        <v>9444.7000000000007</v>
      </c>
      <c r="S2425" s="214"/>
    </row>
    <row r="2426" spans="16:19">
      <c r="P2426" s="213">
        <v>2230</v>
      </c>
      <c r="Q2426" s="213">
        <v>2482.13</v>
      </c>
      <c r="R2426" s="213">
        <v>9444.7000000000007</v>
      </c>
      <c r="S2426" s="214"/>
    </row>
    <row r="2427" spans="16:19">
      <c r="P2427" s="213">
        <v>2230</v>
      </c>
      <c r="Q2427" s="213">
        <v>2482.13</v>
      </c>
      <c r="R2427" s="213">
        <v>9444.7000000000007</v>
      </c>
      <c r="S2427" s="214"/>
    </row>
    <row r="2428" spans="16:19">
      <c r="P2428" s="213">
        <v>2240</v>
      </c>
      <c r="Q2428" s="213">
        <v>2433.63</v>
      </c>
      <c r="R2428" s="213">
        <v>9368</v>
      </c>
      <c r="S2428" s="214"/>
    </row>
    <row r="2429" spans="16:19">
      <c r="P2429" s="213">
        <v>2240</v>
      </c>
      <c r="Q2429" s="213">
        <v>2433.63</v>
      </c>
      <c r="R2429" s="213">
        <v>9368</v>
      </c>
      <c r="S2429" s="214"/>
    </row>
    <row r="2430" spans="16:19">
      <c r="P2430" s="213">
        <v>2240</v>
      </c>
      <c r="Q2430" s="213">
        <v>2433.63</v>
      </c>
      <c r="R2430" s="213">
        <v>9368</v>
      </c>
      <c r="S2430" s="214"/>
    </row>
    <row r="2431" spans="16:19">
      <c r="P2431" s="213">
        <v>2240</v>
      </c>
      <c r="Q2431" s="213">
        <v>2433.63</v>
      </c>
      <c r="R2431" s="213">
        <v>9368</v>
      </c>
      <c r="S2431" s="214"/>
    </row>
    <row r="2432" spans="16:19">
      <c r="P2432" s="213">
        <v>2240</v>
      </c>
      <c r="Q2432" s="213">
        <v>2433.63</v>
      </c>
      <c r="R2432" s="213">
        <v>9368</v>
      </c>
      <c r="S2432" s="214"/>
    </row>
    <row r="2433" spans="16:19">
      <c r="P2433" s="213">
        <v>2240</v>
      </c>
      <c r="Q2433" s="213">
        <v>2433.63</v>
      </c>
      <c r="R2433" s="213">
        <v>9368</v>
      </c>
      <c r="S2433" s="214"/>
    </row>
    <row r="2434" spans="16:19">
      <c r="P2434" s="213">
        <v>2240</v>
      </c>
      <c r="Q2434" s="213">
        <v>2433.63</v>
      </c>
      <c r="R2434" s="213">
        <v>9368</v>
      </c>
      <c r="S2434" s="214"/>
    </row>
    <row r="2435" spans="16:19">
      <c r="P2435" s="213">
        <v>2240</v>
      </c>
      <c r="Q2435" s="213">
        <v>2433.63</v>
      </c>
      <c r="R2435" s="213">
        <v>9368</v>
      </c>
      <c r="S2435" s="214"/>
    </row>
    <row r="2436" spans="16:19">
      <c r="P2436" s="213">
        <v>2240</v>
      </c>
      <c r="Q2436" s="213">
        <v>2433.63</v>
      </c>
      <c r="R2436" s="213">
        <v>9368</v>
      </c>
      <c r="S2436" s="214"/>
    </row>
    <row r="2437" spans="16:19">
      <c r="P2437" s="213">
        <v>2240</v>
      </c>
      <c r="Q2437" s="213">
        <v>2433.63</v>
      </c>
      <c r="R2437" s="213">
        <v>9368</v>
      </c>
      <c r="S2437" s="214"/>
    </row>
    <row r="2438" spans="16:19">
      <c r="P2438" s="213">
        <v>2240</v>
      </c>
      <c r="Q2438" s="213">
        <v>2433.63</v>
      </c>
      <c r="R2438" s="213">
        <v>9368</v>
      </c>
      <c r="S2438" s="214"/>
    </row>
    <row r="2439" spans="16:19">
      <c r="P2439" s="213">
        <v>2240</v>
      </c>
      <c r="Q2439" s="213">
        <v>2433.63</v>
      </c>
      <c r="R2439" s="213">
        <v>9368</v>
      </c>
      <c r="S2439" s="214"/>
    </row>
    <row r="2440" spans="16:19">
      <c r="P2440" s="213">
        <v>2240</v>
      </c>
      <c r="Q2440" s="213">
        <v>2433.63</v>
      </c>
      <c r="R2440" s="213">
        <v>9368</v>
      </c>
      <c r="S2440" s="214"/>
    </row>
    <row r="2441" spans="16:19">
      <c r="P2441" s="213">
        <v>2240</v>
      </c>
      <c r="Q2441" s="213">
        <v>2433.63</v>
      </c>
      <c r="R2441" s="213">
        <v>9368</v>
      </c>
      <c r="S2441" s="214"/>
    </row>
    <row r="2442" spans="16:19">
      <c r="P2442" s="213">
        <v>2240</v>
      </c>
      <c r="Q2442" s="213">
        <v>2433.63</v>
      </c>
      <c r="R2442" s="213">
        <v>9368</v>
      </c>
      <c r="S2442" s="214"/>
    </row>
    <row r="2443" spans="16:19">
      <c r="P2443" s="213">
        <v>2240</v>
      </c>
      <c r="Q2443" s="213">
        <v>2433.63</v>
      </c>
      <c r="R2443" s="213">
        <v>9368</v>
      </c>
      <c r="S2443" s="214"/>
    </row>
    <row r="2444" spans="16:19">
      <c r="P2444" s="213">
        <v>2240</v>
      </c>
      <c r="Q2444" s="213">
        <v>2433.63</v>
      </c>
      <c r="R2444" s="213">
        <v>9368</v>
      </c>
      <c r="S2444" s="214"/>
    </row>
    <row r="2445" spans="16:19">
      <c r="P2445" s="213">
        <v>2240</v>
      </c>
      <c r="Q2445" s="213">
        <v>2433.63</v>
      </c>
      <c r="R2445" s="213">
        <v>9368</v>
      </c>
      <c r="S2445" s="214"/>
    </row>
    <row r="2446" spans="16:19">
      <c r="P2446" s="213">
        <v>2240</v>
      </c>
      <c r="Q2446" s="213">
        <v>2433.63</v>
      </c>
      <c r="R2446" s="213">
        <v>9368</v>
      </c>
      <c r="S2446" s="214"/>
    </row>
    <row r="2447" spans="16:19">
      <c r="P2447" s="213">
        <v>2240</v>
      </c>
      <c r="Q2447" s="213">
        <v>2433.63</v>
      </c>
      <c r="R2447" s="213">
        <v>9368</v>
      </c>
      <c r="S2447" s="214"/>
    </row>
    <row r="2448" spans="16:19">
      <c r="P2448" s="213">
        <v>2240</v>
      </c>
      <c r="Q2448" s="213">
        <v>2433.63</v>
      </c>
      <c r="R2448" s="213">
        <v>9368</v>
      </c>
      <c r="S2448" s="214"/>
    </row>
    <row r="2449" spans="16:19">
      <c r="P2449" s="213">
        <v>2240</v>
      </c>
      <c r="Q2449" s="213">
        <v>2409.88</v>
      </c>
      <c r="R2449" s="213">
        <v>9367.7999999999993</v>
      </c>
      <c r="S2449" s="214"/>
    </row>
    <row r="2450" spans="16:19">
      <c r="P2450" s="213">
        <v>2240</v>
      </c>
      <c r="Q2450" s="213">
        <v>2409.88</v>
      </c>
      <c r="R2450" s="213">
        <v>9367.7999999999993</v>
      </c>
      <c r="S2450" s="214"/>
    </row>
    <row r="2451" spans="16:19">
      <c r="P2451" s="213">
        <v>2240</v>
      </c>
      <c r="Q2451" s="213">
        <v>2409.88</v>
      </c>
      <c r="R2451" s="213">
        <v>9367.7999999999993</v>
      </c>
      <c r="S2451" s="214"/>
    </row>
    <row r="2452" spans="16:19">
      <c r="P2452" s="213">
        <v>2240</v>
      </c>
      <c r="Q2452" s="213">
        <v>2409.88</v>
      </c>
      <c r="R2452" s="213">
        <v>9367.7999999999993</v>
      </c>
      <c r="S2452" s="214"/>
    </row>
    <row r="2453" spans="16:19">
      <c r="P2453" s="213">
        <v>2240</v>
      </c>
      <c r="Q2453" s="213">
        <v>2409.88</v>
      </c>
      <c r="R2453" s="213">
        <v>9367.7999999999993</v>
      </c>
      <c r="S2453" s="214"/>
    </row>
    <row r="2454" spans="16:19">
      <c r="P2454" s="213">
        <v>2240</v>
      </c>
      <c r="Q2454" s="213">
        <v>2409.88</v>
      </c>
      <c r="R2454" s="213">
        <v>9367.7999999999993</v>
      </c>
      <c r="S2454" s="214"/>
    </row>
    <row r="2455" spans="16:19">
      <c r="P2455" s="213">
        <v>2240</v>
      </c>
      <c r="Q2455" s="213">
        <v>2409.88</v>
      </c>
      <c r="R2455" s="213">
        <v>9367.7999999999993</v>
      </c>
      <c r="S2455" s="214"/>
    </row>
    <row r="2456" spans="16:19">
      <c r="P2456" s="213">
        <v>2240</v>
      </c>
      <c r="Q2456" s="213">
        <v>2409.88</v>
      </c>
      <c r="R2456" s="213">
        <v>9367.7999999999993</v>
      </c>
      <c r="S2456" s="214"/>
    </row>
    <row r="2457" spans="16:19">
      <c r="P2457" s="213">
        <v>2240</v>
      </c>
      <c r="Q2457" s="213">
        <v>2409.88</v>
      </c>
      <c r="R2457" s="213">
        <v>9367.7999999999993</v>
      </c>
      <c r="S2457" s="214"/>
    </row>
    <row r="2458" spans="16:19">
      <c r="P2458" s="213">
        <v>2240</v>
      </c>
      <c r="Q2458" s="213">
        <v>2409.88</v>
      </c>
      <c r="R2458" s="213">
        <v>9367.7999999999993</v>
      </c>
      <c r="S2458" s="214"/>
    </row>
    <row r="2459" spans="16:19">
      <c r="P2459" s="213">
        <v>2240</v>
      </c>
      <c r="Q2459" s="213">
        <v>2409.88</v>
      </c>
      <c r="R2459" s="213">
        <v>9367.7999999999993</v>
      </c>
      <c r="S2459" s="214"/>
    </row>
    <row r="2460" spans="16:19">
      <c r="P2460" s="213">
        <v>2240</v>
      </c>
      <c r="Q2460" s="213">
        <v>2409.88</v>
      </c>
      <c r="R2460" s="213">
        <v>9367.7999999999993</v>
      </c>
      <c r="S2460" s="214"/>
    </row>
    <row r="2461" spans="16:19">
      <c r="P2461" s="213">
        <v>2240</v>
      </c>
      <c r="Q2461" s="213">
        <v>2409.88</v>
      </c>
      <c r="R2461" s="213">
        <v>9367.7999999999993</v>
      </c>
      <c r="S2461" s="214"/>
    </row>
    <row r="2462" spans="16:19">
      <c r="P2462" s="213">
        <v>2240</v>
      </c>
      <c r="Q2462" s="213">
        <v>2409.88</v>
      </c>
      <c r="R2462" s="213">
        <v>9367.7999999999993</v>
      </c>
      <c r="S2462" s="214"/>
    </row>
    <row r="2463" spans="16:19">
      <c r="P2463" s="213">
        <v>2240</v>
      </c>
      <c r="Q2463" s="213">
        <v>2409.88</v>
      </c>
      <c r="R2463" s="213">
        <v>9367.7999999999993</v>
      </c>
      <c r="S2463" s="214"/>
    </row>
    <row r="2464" spans="16:19">
      <c r="P2464" s="213">
        <v>2240</v>
      </c>
      <c r="Q2464" s="213">
        <v>2409.88</v>
      </c>
      <c r="R2464" s="213">
        <v>9367.7999999999993</v>
      </c>
      <c r="S2464" s="214"/>
    </row>
    <row r="2465" spans="16:19">
      <c r="P2465" s="213">
        <v>2240</v>
      </c>
      <c r="Q2465" s="213">
        <v>2409.88</v>
      </c>
      <c r="R2465" s="213">
        <v>9367.7999999999993</v>
      </c>
      <c r="S2465" s="214"/>
    </row>
    <row r="2466" spans="16:19">
      <c r="P2466" s="213">
        <v>2240</v>
      </c>
      <c r="Q2466" s="213">
        <v>2409.88</v>
      </c>
      <c r="R2466" s="213">
        <v>9367.7999999999993</v>
      </c>
      <c r="S2466" s="214"/>
    </row>
    <row r="2467" spans="16:19">
      <c r="P2467" s="213">
        <v>2240</v>
      </c>
      <c r="Q2467" s="213">
        <v>2409.88</v>
      </c>
      <c r="R2467" s="213">
        <v>9367.7999999999993</v>
      </c>
      <c r="S2467" s="214"/>
    </row>
    <row r="2468" spans="16:19">
      <c r="P2468" s="213">
        <v>2240</v>
      </c>
      <c r="Q2468" s="213">
        <v>2409.88</v>
      </c>
      <c r="R2468" s="213">
        <v>9367.7999999999993</v>
      </c>
      <c r="S2468" s="214"/>
    </row>
    <row r="2469" spans="16:19">
      <c r="P2469" s="213">
        <v>2240</v>
      </c>
      <c r="Q2469" s="213">
        <v>2409.88</v>
      </c>
      <c r="R2469" s="213">
        <v>9367.7999999999993</v>
      </c>
      <c r="S2469" s="214"/>
    </row>
    <row r="2470" spans="16:19">
      <c r="P2470" s="213">
        <v>2240</v>
      </c>
      <c r="Q2470" s="213">
        <v>2409.88</v>
      </c>
      <c r="R2470" s="213">
        <v>9367.7999999999993</v>
      </c>
      <c r="S2470" s="214"/>
    </row>
    <row r="2471" spans="16:19">
      <c r="P2471" s="213">
        <v>2240</v>
      </c>
      <c r="Q2471" s="213">
        <v>2400.86</v>
      </c>
      <c r="R2471" s="213">
        <v>9259.1</v>
      </c>
      <c r="S2471" s="214"/>
    </row>
    <row r="2472" spans="16:19">
      <c r="P2472" s="213">
        <v>2240</v>
      </c>
      <c r="Q2472" s="213">
        <v>2400.86</v>
      </c>
      <c r="R2472" s="213">
        <v>9259.1</v>
      </c>
      <c r="S2472" s="214"/>
    </row>
    <row r="2473" spans="16:19">
      <c r="P2473" s="213">
        <v>2240</v>
      </c>
      <c r="Q2473" s="213">
        <v>2400.86</v>
      </c>
      <c r="R2473" s="213">
        <v>9259.1</v>
      </c>
      <c r="S2473" s="214"/>
    </row>
    <row r="2474" spans="16:19">
      <c r="P2474" s="213">
        <v>2240</v>
      </c>
      <c r="Q2474" s="213">
        <v>2400.86</v>
      </c>
      <c r="R2474" s="213">
        <v>9259.1</v>
      </c>
      <c r="S2474" s="214"/>
    </row>
    <row r="2475" spans="16:19">
      <c r="P2475" s="213">
        <v>2240</v>
      </c>
      <c r="Q2475" s="213">
        <v>2400.86</v>
      </c>
      <c r="R2475" s="213">
        <v>9259.1</v>
      </c>
      <c r="S2475" s="214"/>
    </row>
    <row r="2476" spans="16:19">
      <c r="P2476" s="213">
        <v>2240</v>
      </c>
      <c r="Q2476" s="213">
        <v>2400.86</v>
      </c>
      <c r="R2476" s="213">
        <v>9259.1</v>
      </c>
      <c r="S2476" s="214"/>
    </row>
    <row r="2477" spans="16:19">
      <c r="P2477" s="213">
        <v>2240</v>
      </c>
      <c r="Q2477" s="213">
        <v>2400.86</v>
      </c>
      <c r="R2477" s="213">
        <v>9259.1</v>
      </c>
      <c r="S2477" s="214"/>
    </row>
    <row r="2478" spans="16:19">
      <c r="P2478" s="213">
        <v>2240</v>
      </c>
      <c r="Q2478" s="213">
        <v>2400.86</v>
      </c>
      <c r="R2478" s="213">
        <v>9259.1</v>
      </c>
      <c r="S2478" s="214"/>
    </row>
    <row r="2479" spans="16:19">
      <c r="P2479" s="213">
        <v>2240</v>
      </c>
      <c r="Q2479" s="213">
        <v>2400.86</v>
      </c>
      <c r="R2479" s="213">
        <v>9259.1</v>
      </c>
      <c r="S2479" s="214"/>
    </row>
    <row r="2480" spans="16:19">
      <c r="P2480" s="213">
        <v>2240</v>
      </c>
      <c r="Q2480" s="213">
        <v>2400.86</v>
      </c>
      <c r="R2480" s="213">
        <v>9259.1</v>
      </c>
      <c r="S2480" s="214"/>
    </row>
    <row r="2481" spans="16:19">
      <c r="P2481" s="213">
        <v>2240</v>
      </c>
      <c r="Q2481" s="213">
        <v>2400.86</v>
      </c>
      <c r="R2481" s="213">
        <v>9259.1</v>
      </c>
      <c r="S2481" s="214"/>
    </row>
    <row r="2482" spans="16:19">
      <c r="P2482" s="213">
        <v>2240</v>
      </c>
      <c r="Q2482" s="213">
        <v>2400.86</v>
      </c>
      <c r="R2482" s="213">
        <v>9259.1</v>
      </c>
      <c r="S2482" s="214"/>
    </row>
    <row r="2483" spans="16:19">
      <c r="P2483" s="213">
        <v>2240</v>
      </c>
      <c r="Q2483" s="213">
        <v>2400.86</v>
      </c>
      <c r="R2483" s="213">
        <v>9259.1</v>
      </c>
      <c r="S2483" s="214"/>
    </row>
    <row r="2484" spans="16:19">
      <c r="P2484" s="213">
        <v>2240</v>
      </c>
      <c r="Q2484" s="213">
        <v>2400.86</v>
      </c>
      <c r="R2484" s="213">
        <v>9259.1</v>
      </c>
      <c r="S2484" s="214"/>
    </row>
    <row r="2485" spans="16:19">
      <c r="P2485" s="213">
        <v>2240</v>
      </c>
      <c r="Q2485" s="213">
        <v>2400.86</v>
      </c>
      <c r="R2485" s="213">
        <v>9259.1</v>
      </c>
      <c r="S2485" s="214"/>
    </row>
    <row r="2486" spans="16:19">
      <c r="P2486" s="213">
        <v>2240</v>
      </c>
      <c r="Q2486" s="213">
        <v>2400.86</v>
      </c>
      <c r="R2486" s="213">
        <v>9259.1</v>
      </c>
      <c r="S2486" s="214"/>
    </row>
    <row r="2487" spans="16:19">
      <c r="P2487" s="213">
        <v>2240</v>
      </c>
      <c r="Q2487" s="213">
        <v>2400.86</v>
      </c>
      <c r="R2487" s="213">
        <v>9259.1</v>
      </c>
      <c r="S2487" s="214"/>
    </row>
    <row r="2488" spans="16:19">
      <c r="P2488" s="213">
        <v>2240</v>
      </c>
      <c r="Q2488" s="213">
        <v>2400.86</v>
      </c>
      <c r="R2488" s="213">
        <v>9259.1</v>
      </c>
      <c r="S2488" s="214"/>
    </row>
    <row r="2489" spans="16:19">
      <c r="P2489" s="213">
        <v>2240</v>
      </c>
      <c r="Q2489" s="213">
        <v>2400.86</v>
      </c>
      <c r="R2489" s="213">
        <v>9259.1</v>
      </c>
      <c r="S2489" s="214"/>
    </row>
    <row r="2490" spans="16:19">
      <c r="P2490" s="213">
        <v>2240</v>
      </c>
      <c r="Q2490" s="213">
        <v>2400.86</v>
      </c>
      <c r="R2490" s="213">
        <v>9259.1</v>
      </c>
      <c r="S2490" s="214"/>
    </row>
    <row r="2491" spans="16:19">
      <c r="P2491" s="213">
        <v>2240</v>
      </c>
      <c r="Q2491" s="213">
        <v>2400.86</v>
      </c>
      <c r="R2491" s="213">
        <v>9259.1</v>
      </c>
      <c r="S2491" s="214"/>
    </row>
    <row r="2492" spans="16:19">
      <c r="P2492" s="213">
        <v>2240</v>
      </c>
      <c r="Q2492" s="213">
        <v>2400.86</v>
      </c>
      <c r="R2492" s="213">
        <v>9259.1</v>
      </c>
      <c r="S2492" s="214"/>
    </row>
    <row r="2493" spans="16:19">
      <c r="P2493" s="213">
        <v>2240</v>
      </c>
      <c r="Q2493" s="213">
        <v>2400.86</v>
      </c>
      <c r="R2493" s="213">
        <v>9259.1</v>
      </c>
      <c r="S2493" s="214"/>
    </row>
    <row r="2494" spans="16:19">
      <c r="P2494" s="213">
        <v>2050</v>
      </c>
      <c r="Q2494" s="213">
        <v>2331.81</v>
      </c>
      <c r="R2494" s="213">
        <v>9557.7000000000007</v>
      </c>
      <c r="S2494" s="214"/>
    </row>
    <row r="2495" spans="16:19">
      <c r="P2495" s="213">
        <v>2050</v>
      </c>
      <c r="Q2495" s="213">
        <v>2331.81</v>
      </c>
      <c r="R2495" s="213">
        <v>9557.7000000000007</v>
      </c>
      <c r="S2495" s="214"/>
    </row>
    <row r="2496" spans="16:19">
      <c r="P2496" s="213">
        <v>2050</v>
      </c>
      <c r="Q2496" s="213">
        <v>2331.81</v>
      </c>
      <c r="R2496" s="213">
        <v>9557.7000000000007</v>
      </c>
      <c r="S2496" s="214"/>
    </row>
    <row r="2497" spans="16:19">
      <c r="P2497" s="213">
        <v>2050</v>
      </c>
      <c r="Q2497" s="213">
        <v>2331.81</v>
      </c>
      <c r="R2497" s="213">
        <v>9557.7000000000007</v>
      </c>
      <c r="S2497" s="214"/>
    </row>
    <row r="2498" spans="16:19">
      <c r="P2498" s="213">
        <v>2050</v>
      </c>
      <c r="Q2498" s="213">
        <v>2331.81</v>
      </c>
      <c r="R2498" s="213">
        <v>9557.7000000000007</v>
      </c>
      <c r="S2498" s="214"/>
    </row>
    <row r="2499" spans="16:19">
      <c r="P2499" s="213">
        <v>2050</v>
      </c>
      <c r="Q2499" s="213">
        <v>2331.81</v>
      </c>
      <c r="R2499" s="213">
        <v>9557.7000000000007</v>
      </c>
      <c r="S2499" s="214"/>
    </row>
    <row r="2500" spans="16:19">
      <c r="P2500" s="213">
        <v>2050</v>
      </c>
      <c r="Q2500" s="213">
        <v>2331.81</v>
      </c>
      <c r="R2500" s="213">
        <v>9557.7000000000007</v>
      </c>
      <c r="S2500" s="214"/>
    </row>
    <row r="2501" spans="16:19">
      <c r="P2501" s="213">
        <v>2050</v>
      </c>
      <c r="Q2501" s="213">
        <v>2331.81</v>
      </c>
      <c r="R2501" s="213">
        <v>9557.7000000000007</v>
      </c>
      <c r="S2501" s="214"/>
    </row>
    <row r="2502" spans="16:19">
      <c r="P2502" s="213">
        <v>2050</v>
      </c>
      <c r="Q2502" s="213">
        <v>2331.81</v>
      </c>
      <c r="R2502" s="213">
        <v>9557.7000000000007</v>
      </c>
      <c r="S2502" s="214"/>
    </row>
    <row r="2503" spans="16:19">
      <c r="P2503" s="213">
        <v>2050</v>
      </c>
      <c r="Q2503" s="213">
        <v>2331.81</v>
      </c>
      <c r="R2503" s="213">
        <v>9557.7000000000007</v>
      </c>
      <c r="S2503" s="214"/>
    </row>
    <row r="2504" spans="16:19">
      <c r="P2504" s="213">
        <v>2050</v>
      </c>
      <c r="Q2504" s="213">
        <v>2331.81</v>
      </c>
      <c r="R2504" s="213">
        <v>9557.7000000000007</v>
      </c>
      <c r="S2504" s="214"/>
    </row>
    <row r="2505" spans="16:19">
      <c r="P2505" s="213">
        <v>2050</v>
      </c>
      <c r="Q2505" s="213">
        <v>2331.81</v>
      </c>
      <c r="R2505" s="213">
        <v>9557.7000000000007</v>
      </c>
      <c r="S2505" s="214"/>
    </row>
    <row r="2506" spans="16:19">
      <c r="P2506" s="213">
        <v>2050</v>
      </c>
      <c r="Q2506" s="213">
        <v>2331.81</v>
      </c>
      <c r="R2506" s="213">
        <v>9557.7000000000007</v>
      </c>
      <c r="S2506" s="214"/>
    </row>
    <row r="2507" spans="16:19">
      <c r="P2507" s="213">
        <v>2050</v>
      </c>
      <c r="Q2507" s="213">
        <v>2331.81</v>
      </c>
      <c r="R2507" s="213">
        <v>9557.7000000000007</v>
      </c>
      <c r="S2507" s="214"/>
    </row>
    <row r="2508" spans="16:19">
      <c r="P2508" s="213">
        <v>2050</v>
      </c>
      <c r="Q2508" s="213">
        <v>2331.81</v>
      </c>
      <c r="R2508" s="213">
        <v>9557.7000000000007</v>
      </c>
      <c r="S2508" s="214"/>
    </row>
    <row r="2509" spans="16:19">
      <c r="P2509" s="213">
        <v>2050</v>
      </c>
      <c r="Q2509" s="213">
        <v>2331.81</v>
      </c>
      <c r="R2509" s="213">
        <v>9557.7000000000007</v>
      </c>
      <c r="S2509" s="214"/>
    </row>
    <row r="2510" spans="16:19">
      <c r="P2510" s="213">
        <v>2050</v>
      </c>
      <c r="Q2510" s="213">
        <v>2331.81</v>
      </c>
      <c r="R2510" s="213">
        <v>9557.7000000000007</v>
      </c>
      <c r="S2510" s="214"/>
    </row>
    <row r="2511" spans="16:19">
      <c r="P2511" s="213">
        <v>2050</v>
      </c>
      <c r="Q2511" s="213">
        <v>2331.81</v>
      </c>
      <c r="R2511" s="213">
        <v>9557.7000000000007</v>
      </c>
      <c r="S2511" s="214"/>
    </row>
    <row r="2512" spans="16:19">
      <c r="P2512" s="213">
        <v>2050</v>
      </c>
      <c r="Q2512" s="213">
        <v>2331.81</v>
      </c>
      <c r="R2512" s="213">
        <v>9557.7000000000007</v>
      </c>
      <c r="S2512" s="214"/>
    </row>
    <row r="2513" spans="16:19">
      <c r="P2513" s="213">
        <v>2050</v>
      </c>
      <c r="Q2513" s="213">
        <v>2331.81</v>
      </c>
      <c r="R2513" s="213">
        <v>9557.7000000000007</v>
      </c>
      <c r="S2513" s="214"/>
    </row>
    <row r="2514" spans="16:19">
      <c r="P2514" s="213">
        <v>2050</v>
      </c>
      <c r="Q2514" s="213">
        <v>2276.08</v>
      </c>
      <c r="R2514" s="213">
        <v>9599</v>
      </c>
      <c r="S2514" s="214"/>
    </row>
    <row r="2515" spans="16:19">
      <c r="P2515" s="213">
        <v>2050</v>
      </c>
      <c r="Q2515" s="213">
        <v>2276.08</v>
      </c>
      <c r="R2515" s="213">
        <v>9599</v>
      </c>
      <c r="S2515" s="214"/>
    </row>
    <row r="2516" spans="16:19">
      <c r="P2516" s="213">
        <v>2050</v>
      </c>
      <c r="Q2516" s="213">
        <v>2276.08</v>
      </c>
      <c r="R2516" s="213">
        <v>9599</v>
      </c>
      <c r="S2516" s="214"/>
    </row>
    <row r="2517" spans="16:19">
      <c r="P2517" s="213">
        <v>2050</v>
      </c>
      <c r="Q2517" s="213">
        <v>2276.08</v>
      </c>
      <c r="R2517" s="213">
        <v>9599</v>
      </c>
      <c r="S2517" s="214"/>
    </row>
    <row r="2518" spans="16:19">
      <c r="P2518" s="213">
        <v>2050</v>
      </c>
      <c r="Q2518" s="213">
        <v>2276.08</v>
      </c>
      <c r="R2518" s="213">
        <v>9599</v>
      </c>
      <c r="S2518" s="214"/>
    </row>
    <row r="2519" spans="16:19">
      <c r="P2519" s="213">
        <v>2050</v>
      </c>
      <c r="Q2519" s="213">
        <v>2276.08</v>
      </c>
      <c r="R2519" s="213">
        <v>9599</v>
      </c>
      <c r="S2519" s="214"/>
    </row>
    <row r="2520" spans="16:19">
      <c r="P2520" s="213">
        <v>2050</v>
      </c>
      <c r="Q2520" s="213">
        <v>2276.08</v>
      </c>
      <c r="R2520" s="213">
        <v>9599</v>
      </c>
      <c r="S2520" s="214"/>
    </row>
    <row r="2521" spans="16:19">
      <c r="P2521" s="213">
        <v>2050</v>
      </c>
      <c r="Q2521" s="213">
        <v>2276.08</v>
      </c>
      <c r="R2521" s="213">
        <v>9599</v>
      </c>
      <c r="S2521" s="214"/>
    </row>
    <row r="2522" spans="16:19">
      <c r="P2522" s="213">
        <v>2050</v>
      </c>
      <c r="Q2522" s="213">
        <v>2276.08</v>
      </c>
      <c r="R2522" s="213">
        <v>9599</v>
      </c>
      <c r="S2522" s="214"/>
    </row>
    <row r="2523" spans="16:19">
      <c r="P2523" s="213">
        <v>2050</v>
      </c>
      <c r="Q2523" s="213">
        <v>2276.08</v>
      </c>
      <c r="R2523" s="213">
        <v>9599</v>
      </c>
      <c r="S2523" s="214"/>
    </row>
    <row r="2524" spans="16:19">
      <c r="P2524" s="213">
        <v>2050</v>
      </c>
      <c r="Q2524" s="213">
        <v>2276.08</v>
      </c>
      <c r="R2524" s="213">
        <v>9599</v>
      </c>
      <c r="S2524" s="214"/>
    </row>
    <row r="2525" spans="16:19">
      <c r="P2525" s="213">
        <v>2050</v>
      </c>
      <c r="Q2525" s="213">
        <v>2276.08</v>
      </c>
      <c r="R2525" s="213">
        <v>9599</v>
      </c>
      <c r="S2525" s="214"/>
    </row>
    <row r="2526" spans="16:19">
      <c r="P2526" s="213">
        <v>2050</v>
      </c>
      <c r="Q2526" s="213">
        <v>2276.08</v>
      </c>
      <c r="R2526" s="213">
        <v>9599</v>
      </c>
      <c r="S2526" s="214"/>
    </row>
    <row r="2527" spans="16:19">
      <c r="P2527" s="213">
        <v>2050</v>
      </c>
      <c r="Q2527" s="213">
        <v>2276.08</v>
      </c>
      <c r="R2527" s="213">
        <v>9599</v>
      </c>
      <c r="S2527" s="214"/>
    </row>
    <row r="2528" spans="16:19">
      <c r="P2528" s="213">
        <v>2050</v>
      </c>
      <c r="Q2528" s="213">
        <v>2276.08</v>
      </c>
      <c r="R2528" s="213">
        <v>9599</v>
      </c>
      <c r="S2528" s="214"/>
    </row>
    <row r="2529" spans="16:19">
      <c r="P2529" s="213">
        <v>2050</v>
      </c>
      <c r="Q2529" s="213">
        <v>2276.08</v>
      </c>
      <c r="R2529" s="213">
        <v>9599</v>
      </c>
      <c r="S2529" s="214"/>
    </row>
    <row r="2530" spans="16:19">
      <c r="P2530" s="213">
        <v>2050</v>
      </c>
      <c r="Q2530" s="213">
        <v>2276.08</v>
      </c>
      <c r="R2530" s="213">
        <v>9599</v>
      </c>
      <c r="S2530" s="214"/>
    </row>
    <row r="2531" spans="16:19">
      <c r="P2531" s="213">
        <v>2050</v>
      </c>
      <c r="Q2531" s="213">
        <v>2276.08</v>
      </c>
      <c r="R2531" s="213">
        <v>9599</v>
      </c>
      <c r="S2531" s="214"/>
    </row>
    <row r="2532" spans="16:19">
      <c r="P2532" s="213">
        <v>2050</v>
      </c>
      <c r="Q2532" s="213">
        <v>2276.08</v>
      </c>
      <c r="R2532" s="213">
        <v>9599</v>
      </c>
      <c r="S2532" s="214"/>
    </row>
    <row r="2533" spans="16:19">
      <c r="P2533" s="213">
        <v>2050</v>
      </c>
      <c r="Q2533" s="213">
        <v>2276.08</v>
      </c>
      <c r="R2533" s="213">
        <v>9599</v>
      </c>
      <c r="S2533" s="214"/>
    </row>
    <row r="2534" spans="16:19">
      <c r="P2534" s="213">
        <v>2050</v>
      </c>
      <c r="Q2534" s="213">
        <v>2276.08</v>
      </c>
      <c r="R2534" s="213">
        <v>9599</v>
      </c>
      <c r="S2534" s="214"/>
    </row>
    <row r="2535" spans="16:19">
      <c r="P2535" s="213">
        <v>2050</v>
      </c>
      <c r="Q2535" s="213">
        <v>2276.08</v>
      </c>
      <c r="R2535" s="213">
        <v>9599</v>
      </c>
      <c r="S2535" s="214"/>
    </row>
    <row r="2536" spans="16:19">
      <c r="P2536" s="213">
        <v>2050</v>
      </c>
      <c r="Q2536" s="213">
        <v>2276.08</v>
      </c>
      <c r="R2536" s="213">
        <v>9599</v>
      </c>
      <c r="S2536" s="214"/>
    </row>
    <row r="2537" spans="16:19">
      <c r="P2537" s="213">
        <v>2050</v>
      </c>
      <c r="Q2537" s="213">
        <v>2118.64</v>
      </c>
      <c r="R2537" s="213">
        <v>9449.1</v>
      </c>
      <c r="S2537" s="214"/>
    </row>
    <row r="2538" spans="16:19">
      <c r="P2538" s="213">
        <v>2050</v>
      </c>
      <c r="Q2538" s="213">
        <v>2118.64</v>
      </c>
      <c r="R2538" s="213">
        <v>9449.1</v>
      </c>
      <c r="S2538" s="214"/>
    </row>
    <row r="2539" spans="16:19">
      <c r="P2539" s="213">
        <v>2050</v>
      </c>
      <c r="Q2539" s="213">
        <v>2118.64</v>
      </c>
      <c r="R2539" s="213">
        <v>9449.1</v>
      </c>
      <c r="S2539" s="214"/>
    </row>
    <row r="2540" spans="16:19">
      <c r="P2540" s="213">
        <v>2050</v>
      </c>
      <c r="Q2540" s="213">
        <v>2118.64</v>
      </c>
      <c r="R2540" s="213">
        <v>9449.1</v>
      </c>
      <c r="S2540" s="214"/>
    </row>
    <row r="2541" spans="16:19">
      <c r="P2541" s="213">
        <v>2050</v>
      </c>
      <c r="Q2541" s="213">
        <v>2118.64</v>
      </c>
      <c r="R2541" s="213">
        <v>9449.1</v>
      </c>
      <c r="S2541" s="214"/>
    </row>
    <row r="2542" spans="16:19">
      <c r="P2542" s="213">
        <v>2050</v>
      </c>
      <c r="Q2542" s="213">
        <v>2118.64</v>
      </c>
      <c r="R2542" s="213">
        <v>9449.1</v>
      </c>
      <c r="S2542" s="214"/>
    </row>
    <row r="2543" spans="16:19">
      <c r="P2543" s="213">
        <v>2050</v>
      </c>
      <c r="Q2543" s="213">
        <v>2118.64</v>
      </c>
      <c r="R2543" s="213">
        <v>9449.1</v>
      </c>
      <c r="S2543" s="214"/>
    </row>
    <row r="2544" spans="16:19">
      <c r="P2544" s="213">
        <v>2050</v>
      </c>
      <c r="Q2544" s="213">
        <v>2118.64</v>
      </c>
      <c r="R2544" s="213">
        <v>9449.1</v>
      </c>
      <c r="S2544" s="214"/>
    </row>
    <row r="2545" spans="16:19">
      <c r="P2545" s="213">
        <v>2050</v>
      </c>
      <c r="Q2545" s="213">
        <v>2118.64</v>
      </c>
      <c r="R2545" s="213">
        <v>9449.1</v>
      </c>
      <c r="S2545" s="214"/>
    </row>
    <row r="2546" spans="16:19">
      <c r="P2546" s="213">
        <v>2050</v>
      </c>
      <c r="Q2546" s="213">
        <v>2118.64</v>
      </c>
      <c r="R2546" s="213">
        <v>9449.1</v>
      </c>
      <c r="S2546" s="214"/>
    </row>
    <row r="2547" spans="16:19">
      <c r="P2547" s="213">
        <v>2050</v>
      </c>
      <c r="Q2547" s="213">
        <v>2118.64</v>
      </c>
      <c r="R2547" s="213">
        <v>9449.1</v>
      </c>
      <c r="S2547" s="214"/>
    </row>
    <row r="2548" spans="16:19">
      <c r="P2548" s="213">
        <v>2050</v>
      </c>
      <c r="Q2548" s="213">
        <v>2118.64</v>
      </c>
      <c r="R2548" s="213">
        <v>9449.1</v>
      </c>
      <c r="S2548" s="214"/>
    </row>
    <row r="2549" spans="16:19">
      <c r="P2549" s="213">
        <v>2050</v>
      </c>
      <c r="Q2549" s="213">
        <v>2118.64</v>
      </c>
      <c r="R2549" s="213">
        <v>9449.1</v>
      </c>
      <c r="S2549" s="214"/>
    </row>
    <row r="2550" spans="16:19">
      <c r="P2550" s="213">
        <v>2050</v>
      </c>
      <c r="Q2550" s="213">
        <v>2118.64</v>
      </c>
      <c r="R2550" s="213">
        <v>9449.1</v>
      </c>
      <c r="S2550" s="214"/>
    </row>
    <row r="2551" spans="16:19">
      <c r="P2551" s="213">
        <v>2050</v>
      </c>
      <c r="Q2551" s="213">
        <v>2118.64</v>
      </c>
      <c r="R2551" s="213">
        <v>9449.1</v>
      </c>
      <c r="S2551" s="214"/>
    </row>
    <row r="2552" spans="16:19">
      <c r="P2552" s="213">
        <v>2050</v>
      </c>
      <c r="Q2552" s="213">
        <v>2118.64</v>
      </c>
      <c r="R2552" s="213">
        <v>9449.1</v>
      </c>
      <c r="S2552" s="214"/>
    </row>
    <row r="2553" spans="16:19">
      <c r="P2553" s="213">
        <v>2050</v>
      </c>
      <c r="Q2553" s="213">
        <v>2118.64</v>
      </c>
      <c r="R2553" s="213">
        <v>9449.1</v>
      </c>
      <c r="S2553" s="214"/>
    </row>
    <row r="2554" spans="16:19">
      <c r="P2554" s="213">
        <v>2050</v>
      </c>
      <c r="Q2554" s="213">
        <v>2118.64</v>
      </c>
      <c r="R2554" s="213">
        <v>9449.1</v>
      </c>
      <c r="S2554" s="214"/>
    </row>
    <row r="2555" spans="16:19">
      <c r="P2555" s="213">
        <v>2050</v>
      </c>
      <c r="Q2555" s="213">
        <v>2118.64</v>
      </c>
      <c r="R2555" s="213">
        <v>9449.1</v>
      </c>
      <c r="S2555" s="214"/>
    </row>
    <row r="2556" spans="16:19">
      <c r="P2556" s="213">
        <v>2050</v>
      </c>
      <c r="Q2556" s="213">
        <v>2118.64</v>
      </c>
      <c r="R2556" s="213">
        <v>9449.1</v>
      </c>
      <c r="S2556" s="214"/>
    </row>
    <row r="2557" spans="16:19">
      <c r="P2557" s="213">
        <v>2050</v>
      </c>
      <c r="Q2557" s="213">
        <v>2118.64</v>
      </c>
      <c r="R2557" s="213">
        <v>9449.1</v>
      </c>
      <c r="S2557" s="214"/>
    </row>
    <row r="2558" spans="16:19">
      <c r="P2558" s="213">
        <v>2050</v>
      </c>
      <c r="Q2558" s="213">
        <v>2118.64</v>
      </c>
      <c r="R2558" s="213">
        <v>9449.1</v>
      </c>
      <c r="S2558" s="214"/>
    </row>
    <row r="2559" spans="16:19">
      <c r="P2559" s="213">
        <v>1860</v>
      </c>
      <c r="Q2559" s="213">
        <v>1925.71</v>
      </c>
      <c r="R2559" s="213">
        <v>9203.4</v>
      </c>
      <c r="S2559" s="214"/>
    </row>
    <row r="2560" spans="16:19">
      <c r="P2560" s="213">
        <v>1860</v>
      </c>
      <c r="Q2560" s="213">
        <v>1925.71</v>
      </c>
      <c r="R2560" s="213">
        <v>9203.4</v>
      </c>
      <c r="S2560" s="214"/>
    </row>
    <row r="2561" spans="16:19">
      <c r="P2561" s="213">
        <v>1860</v>
      </c>
      <c r="Q2561" s="213">
        <v>1925.71</v>
      </c>
      <c r="R2561" s="213">
        <v>9203.4</v>
      </c>
      <c r="S2561" s="214"/>
    </row>
    <row r="2562" spans="16:19">
      <c r="P2562" s="213">
        <v>1860</v>
      </c>
      <c r="Q2562" s="213">
        <v>1925.71</v>
      </c>
      <c r="R2562" s="213">
        <v>9203.4</v>
      </c>
      <c r="S2562" s="214"/>
    </row>
    <row r="2563" spans="16:19">
      <c r="P2563" s="213">
        <v>1860</v>
      </c>
      <c r="Q2563" s="213">
        <v>1925.71</v>
      </c>
      <c r="R2563" s="213">
        <v>9203.4</v>
      </c>
      <c r="S2563" s="214"/>
    </row>
    <row r="2564" spans="16:19">
      <c r="P2564" s="213">
        <v>1860</v>
      </c>
      <c r="Q2564" s="213">
        <v>1925.71</v>
      </c>
      <c r="R2564" s="213">
        <v>9203.4</v>
      </c>
      <c r="S2564" s="214"/>
    </row>
    <row r="2565" spans="16:19">
      <c r="P2565" s="213">
        <v>1860</v>
      </c>
      <c r="Q2565" s="213">
        <v>1925.71</v>
      </c>
      <c r="R2565" s="213">
        <v>9203.4</v>
      </c>
      <c r="S2565" s="214"/>
    </row>
    <row r="2566" spans="16:19">
      <c r="P2566" s="213">
        <v>1860</v>
      </c>
      <c r="Q2566" s="213">
        <v>1925.71</v>
      </c>
      <c r="R2566" s="213">
        <v>9203.4</v>
      </c>
      <c r="S2566" s="214"/>
    </row>
    <row r="2567" spans="16:19">
      <c r="P2567" s="213">
        <v>1860</v>
      </c>
      <c r="Q2567" s="213">
        <v>1925.71</v>
      </c>
      <c r="R2567" s="213">
        <v>9203.4</v>
      </c>
      <c r="S2567" s="214"/>
    </row>
    <row r="2568" spans="16:19">
      <c r="P2568" s="213">
        <v>1860</v>
      </c>
      <c r="Q2568" s="213">
        <v>1925.71</v>
      </c>
      <c r="R2568" s="213">
        <v>9203.4</v>
      </c>
      <c r="S2568" s="214"/>
    </row>
    <row r="2569" spans="16:19">
      <c r="P2569" s="213">
        <v>1860</v>
      </c>
      <c r="Q2569" s="213">
        <v>1925.71</v>
      </c>
      <c r="R2569" s="213">
        <v>9203.4</v>
      </c>
      <c r="S2569" s="214"/>
    </row>
    <row r="2570" spans="16:19">
      <c r="P2570" s="213">
        <v>1860</v>
      </c>
      <c r="Q2570" s="213">
        <v>1925.71</v>
      </c>
      <c r="R2570" s="213">
        <v>9203.4</v>
      </c>
      <c r="S2570" s="214"/>
    </row>
    <row r="2571" spans="16:19">
      <c r="P2571" s="213">
        <v>1860</v>
      </c>
      <c r="Q2571" s="213">
        <v>1925.71</v>
      </c>
      <c r="R2571" s="213">
        <v>9203.4</v>
      </c>
      <c r="S2571" s="214"/>
    </row>
    <row r="2572" spans="16:19">
      <c r="P2572" s="213">
        <v>1860</v>
      </c>
      <c r="Q2572" s="213">
        <v>1925.71</v>
      </c>
      <c r="R2572" s="213">
        <v>9203.4</v>
      </c>
      <c r="S2572" s="214"/>
    </row>
    <row r="2573" spans="16:19">
      <c r="P2573" s="213">
        <v>1860</v>
      </c>
      <c r="Q2573" s="213">
        <v>1925.71</v>
      </c>
      <c r="R2573" s="213">
        <v>9203.4</v>
      </c>
      <c r="S2573" s="214"/>
    </row>
    <row r="2574" spans="16:19">
      <c r="P2574" s="213">
        <v>1860</v>
      </c>
      <c r="Q2574" s="213">
        <v>1925.71</v>
      </c>
      <c r="R2574" s="213">
        <v>9203.4</v>
      </c>
      <c r="S2574" s="214"/>
    </row>
    <row r="2575" spans="16:19">
      <c r="P2575" s="213">
        <v>1860</v>
      </c>
      <c r="Q2575" s="213">
        <v>1925.71</v>
      </c>
      <c r="R2575" s="213">
        <v>9203.4</v>
      </c>
      <c r="S2575" s="214"/>
    </row>
    <row r="2576" spans="16:19">
      <c r="P2576" s="213">
        <v>1860</v>
      </c>
      <c r="Q2576" s="213">
        <v>1925.71</v>
      </c>
      <c r="R2576" s="213">
        <v>9203.4</v>
      </c>
      <c r="S2576" s="214"/>
    </row>
    <row r="2577" spans="16:19">
      <c r="P2577" s="213">
        <v>1860</v>
      </c>
      <c r="Q2577" s="213">
        <v>1925.71</v>
      </c>
      <c r="R2577" s="213">
        <v>9203.4</v>
      </c>
      <c r="S2577" s="214"/>
    </row>
    <row r="2578" spans="16:19">
      <c r="P2578" s="213">
        <v>1860</v>
      </c>
      <c r="Q2578" s="213">
        <v>1925.71</v>
      </c>
      <c r="R2578" s="213">
        <v>9203.4</v>
      </c>
      <c r="S2578" s="214"/>
    </row>
    <row r="2579" spans="16:19">
      <c r="P2579" s="213">
        <v>1860</v>
      </c>
      <c r="Q2579" s="213">
        <v>1925.71</v>
      </c>
      <c r="R2579" s="213">
        <v>9203.4</v>
      </c>
      <c r="S2579" s="214"/>
    </row>
    <row r="2580" spans="16:19">
      <c r="P2580" s="213">
        <v>1860</v>
      </c>
      <c r="Q2580" s="213">
        <v>1658.1899999999998</v>
      </c>
      <c r="R2580" s="213">
        <v>8933.6</v>
      </c>
      <c r="S2580" s="214"/>
    </row>
    <row r="2581" spans="16:19">
      <c r="P2581" s="213">
        <v>1860</v>
      </c>
      <c r="Q2581" s="213">
        <v>1658.1899999999998</v>
      </c>
      <c r="R2581" s="213">
        <v>8933.6</v>
      </c>
      <c r="S2581" s="214"/>
    </row>
    <row r="2582" spans="16:19">
      <c r="P2582" s="213">
        <v>1860</v>
      </c>
      <c r="Q2582" s="213">
        <v>1658.1899999999998</v>
      </c>
      <c r="R2582" s="213">
        <v>8933.6</v>
      </c>
      <c r="S2582" s="214"/>
    </row>
    <row r="2583" spans="16:19">
      <c r="P2583" s="213">
        <v>1860</v>
      </c>
      <c r="Q2583" s="213">
        <v>1658.1899999999998</v>
      </c>
      <c r="R2583" s="213">
        <v>8933.6</v>
      </c>
      <c r="S2583" s="214"/>
    </row>
    <row r="2584" spans="16:19">
      <c r="P2584" s="213">
        <v>1860</v>
      </c>
      <c r="Q2584" s="213">
        <v>1658.1899999999998</v>
      </c>
      <c r="R2584" s="213">
        <v>8933.6</v>
      </c>
      <c r="S2584" s="214"/>
    </row>
    <row r="2585" spans="16:19">
      <c r="P2585" s="213">
        <v>1860</v>
      </c>
      <c r="Q2585" s="213">
        <v>1658.1899999999998</v>
      </c>
      <c r="R2585" s="213">
        <v>8933.6</v>
      </c>
      <c r="S2585" s="214"/>
    </row>
    <row r="2586" spans="16:19">
      <c r="P2586" s="213">
        <v>1860</v>
      </c>
      <c r="Q2586" s="213">
        <v>1658.1899999999998</v>
      </c>
      <c r="R2586" s="213">
        <v>8933.6</v>
      </c>
      <c r="S2586" s="214"/>
    </row>
    <row r="2587" spans="16:19">
      <c r="P2587" s="213">
        <v>1860</v>
      </c>
      <c r="Q2587" s="213">
        <v>1658.1899999999998</v>
      </c>
      <c r="R2587" s="213">
        <v>8933.6</v>
      </c>
      <c r="S2587" s="214"/>
    </row>
    <row r="2588" spans="16:19">
      <c r="P2588" s="213">
        <v>1860</v>
      </c>
      <c r="Q2588" s="213">
        <v>1658.1899999999998</v>
      </c>
      <c r="R2588" s="213">
        <v>8933.6</v>
      </c>
      <c r="S2588" s="214"/>
    </row>
    <row r="2589" spans="16:19">
      <c r="P2589" s="213">
        <v>1860</v>
      </c>
      <c r="Q2589" s="213">
        <v>1658.1899999999998</v>
      </c>
      <c r="R2589" s="213">
        <v>8933.6</v>
      </c>
      <c r="S2589" s="214"/>
    </row>
    <row r="2590" spans="16:19">
      <c r="P2590" s="213">
        <v>1860</v>
      </c>
      <c r="Q2590" s="213">
        <v>1658.1899999999998</v>
      </c>
      <c r="R2590" s="213">
        <v>8933.6</v>
      </c>
      <c r="S2590" s="214"/>
    </row>
    <row r="2591" spans="16:19">
      <c r="P2591" s="213">
        <v>1860</v>
      </c>
      <c r="Q2591" s="213">
        <v>1658.1899999999998</v>
      </c>
      <c r="R2591" s="213">
        <v>8933.6</v>
      </c>
      <c r="S2591" s="214"/>
    </row>
    <row r="2592" spans="16:19">
      <c r="P2592" s="213">
        <v>1860</v>
      </c>
      <c r="Q2592" s="213">
        <v>1658.1899999999998</v>
      </c>
      <c r="R2592" s="213">
        <v>8933.6</v>
      </c>
      <c r="S2592" s="214"/>
    </row>
    <row r="2593" spans="16:19">
      <c r="P2593" s="213">
        <v>1860</v>
      </c>
      <c r="Q2593" s="213">
        <v>1658.1899999999998</v>
      </c>
      <c r="R2593" s="213">
        <v>8933.6</v>
      </c>
      <c r="S2593" s="214"/>
    </row>
    <row r="2594" spans="16:19">
      <c r="P2594" s="213">
        <v>1860</v>
      </c>
      <c r="Q2594" s="213">
        <v>1658.1899999999998</v>
      </c>
      <c r="R2594" s="213">
        <v>8933.6</v>
      </c>
      <c r="S2594" s="214"/>
    </row>
    <row r="2595" spans="16:19">
      <c r="P2595" s="213">
        <v>1860</v>
      </c>
      <c r="Q2595" s="213">
        <v>1658.1899999999998</v>
      </c>
      <c r="R2595" s="213">
        <v>8933.6</v>
      </c>
      <c r="S2595" s="214"/>
    </row>
    <row r="2596" spans="16:19">
      <c r="P2596" s="213">
        <v>1860</v>
      </c>
      <c r="Q2596" s="213">
        <v>1658.1899999999998</v>
      </c>
      <c r="R2596" s="213">
        <v>8933.6</v>
      </c>
      <c r="S2596" s="214"/>
    </row>
    <row r="2597" spans="16:19">
      <c r="P2597" s="213">
        <v>1860</v>
      </c>
      <c r="Q2597" s="213">
        <v>1658.1899999999998</v>
      </c>
      <c r="R2597" s="213">
        <v>8933.6</v>
      </c>
      <c r="S2597" s="214"/>
    </row>
    <row r="2598" spans="16:19">
      <c r="P2598" s="213">
        <v>1860</v>
      </c>
      <c r="Q2598" s="213">
        <v>1658.1899999999998</v>
      </c>
      <c r="R2598" s="213">
        <v>8933.6</v>
      </c>
      <c r="S2598" s="214"/>
    </row>
    <row r="2599" spans="16:19">
      <c r="P2599" s="213">
        <v>1860</v>
      </c>
      <c r="Q2599" s="213">
        <v>1658.1899999999998</v>
      </c>
      <c r="R2599" s="213">
        <v>8933.6</v>
      </c>
      <c r="S2599" s="214"/>
    </row>
    <row r="2600" spans="16:19">
      <c r="P2600" s="213">
        <v>1860</v>
      </c>
      <c r="Q2600" s="213">
        <v>1382.19</v>
      </c>
      <c r="R2600" s="213">
        <v>8604.7000000000007</v>
      </c>
      <c r="S2600" s="214"/>
    </row>
    <row r="2601" spans="16:19">
      <c r="P2601" s="213">
        <v>1860</v>
      </c>
      <c r="Q2601" s="213">
        <v>1382.19</v>
      </c>
      <c r="R2601" s="213">
        <v>8604.7000000000007</v>
      </c>
      <c r="S2601" s="214"/>
    </row>
    <row r="2602" spans="16:19">
      <c r="P2602" s="213">
        <v>1860</v>
      </c>
      <c r="Q2602" s="213">
        <v>1382.19</v>
      </c>
      <c r="R2602" s="213">
        <v>8604.7000000000007</v>
      </c>
      <c r="S2602" s="214"/>
    </row>
    <row r="2603" spans="16:19">
      <c r="P2603" s="213">
        <v>1860</v>
      </c>
      <c r="Q2603" s="213">
        <v>1382.19</v>
      </c>
      <c r="R2603" s="213">
        <v>8604.7000000000007</v>
      </c>
      <c r="S2603" s="214"/>
    </row>
    <row r="2604" spans="16:19">
      <c r="P2604" s="213">
        <v>1860</v>
      </c>
      <c r="Q2604" s="213">
        <v>1382.19</v>
      </c>
      <c r="R2604" s="213">
        <v>8604.7000000000007</v>
      </c>
      <c r="S2604" s="214"/>
    </row>
    <row r="2605" spans="16:19">
      <c r="P2605" s="213">
        <v>1860</v>
      </c>
      <c r="Q2605" s="213">
        <v>1382.19</v>
      </c>
      <c r="R2605" s="213">
        <v>8604.7000000000007</v>
      </c>
      <c r="S2605" s="214"/>
    </row>
    <row r="2606" spans="16:19">
      <c r="P2606" s="213">
        <v>1860</v>
      </c>
      <c r="Q2606" s="213">
        <v>1382.19</v>
      </c>
      <c r="R2606" s="213">
        <v>8604.7000000000007</v>
      </c>
      <c r="S2606" s="214"/>
    </row>
    <row r="2607" spans="16:19">
      <c r="P2607" s="213">
        <v>1860</v>
      </c>
      <c r="Q2607" s="213">
        <v>1382.19</v>
      </c>
      <c r="R2607" s="213">
        <v>8604.7000000000007</v>
      </c>
      <c r="S2607" s="214"/>
    </row>
    <row r="2608" spans="16:19">
      <c r="P2608" s="213">
        <v>1860</v>
      </c>
      <c r="Q2608" s="213">
        <v>1382.19</v>
      </c>
      <c r="R2608" s="213">
        <v>8604.7000000000007</v>
      </c>
      <c r="S2608" s="214"/>
    </row>
    <row r="2609" spans="16:19">
      <c r="P2609" s="213">
        <v>1860</v>
      </c>
      <c r="Q2609" s="213">
        <v>1382.19</v>
      </c>
      <c r="R2609" s="213">
        <v>8604.7000000000007</v>
      </c>
      <c r="S2609" s="214"/>
    </row>
    <row r="2610" spans="16:19">
      <c r="P2610" s="213">
        <v>1860</v>
      </c>
      <c r="Q2610" s="213">
        <v>1382.19</v>
      </c>
      <c r="R2610" s="213">
        <v>8604.7000000000007</v>
      </c>
      <c r="S2610" s="214"/>
    </row>
    <row r="2611" spans="16:19">
      <c r="P2611" s="213">
        <v>1860</v>
      </c>
      <c r="Q2611" s="213">
        <v>1382.19</v>
      </c>
      <c r="R2611" s="213">
        <v>8604.7000000000007</v>
      </c>
      <c r="S2611" s="214"/>
    </row>
    <row r="2612" spans="16:19">
      <c r="P2612" s="213">
        <v>1860</v>
      </c>
      <c r="Q2612" s="213">
        <v>1382.19</v>
      </c>
      <c r="R2612" s="213">
        <v>8604.7000000000007</v>
      </c>
      <c r="S2612" s="214"/>
    </row>
    <row r="2613" spans="16:19">
      <c r="P2613" s="213">
        <v>1860</v>
      </c>
      <c r="Q2613" s="213">
        <v>1382.19</v>
      </c>
      <c r="R2613" s="213">
        <v>8604.7000000000007</v>
      </c>
      <c r="S2613" s="214"/>
    </row>
    <row r="2614" spans="16:19">
      <c r="P2614" s="213">
        <v>1860</v>
      </c>
      <c r="Q2614" s="213">
        <v>1382.19</v>
      </c>
      <c r="R2614" s="213">
        <v>8604.7000000000007</v>
      </c>
      <c r="S2614" s="214"/>
    </row>
    <row r="2615" spans="16:19">
      <c r="P2615" s="213">
        <v>1860</v>
      </c>
      <c r="Q2615" s="213">
        <v>1382.19</v>
      </c>
      <c r="R2615" s="213">
        <v>8604.7000000000007</v>
      </c>
      <c r="S2615" s="214"/>
    </row>
    <row r="2616" spans="16:19">
      <c r="P2616" s="213">
        <v>1860</v>
      </c>
      <c r="Q2616" s="213">
        <v>1382.19</v>
      </c>
      <c r="R2616" s="213">
        <v>8604.7000000000007</v>
      </c>
      <c r="S2616" s="214"/>
    </row>
    <row r="2617" spans="16:19">
      <c r="P2617" s="213">
        <v>1860</v>
      </c>
      <c r="Q2617" s="213">
        <v>1382.19</v>
      </c>
      <c r="R2617" s="213">
        <v>8604.7000000000007</v>
      </c>
      <c r="S2617" s="214"/>
    </row>
    <row r="2618" spans="16:19">
      <c r="P2618" s="213">
        <v>1860</v>
      </c>
      <c r="Q2618" s="213">
        <v>1382.19</v>
      </c>
      <c r="R2618" s="213">
        <v>8604.7000000000007</v>
      </c>
      <c r="S2618" s="214"/>
    </row>
    <row r="2619" spans="16:19">
      <c r="P2619" s="213">
        <v>1860</v>
      </c>
      <c r="Q2619" s="213">
        <v>1382.19</v>
      </c>
      <c r="R2619" s="213">
        <v>8604.7000000000007</v>
      </c>
      <c r="S2619" s="214"/>
    </row>
    <row r="2620" spans="16:19">
      <c r="P2620" s="213">
        <v>1860</v>
      </c>
      <c r="Q2620" s="213">
        <v>1382.19</v>
      </c>
      <c r="R2620" s="213">
        <v>8604.7000000000007</v>
      </c>
      <c r="S2620" s="214"/>
    </row>
    <row r="2621" spans="16:19">
      <c r="P2621" s="213">
        <v>1860</v>
      </c>
      <c r="Q2621" s="213">
        <v>1382.19</v>
      </c>
      <c r="R2621" s="213">
        <v>8604.7000000000007</v>
      </c>
      <c r="S2621" s="214"/>
    </row>
    <row r="2622" spans="16:19">
      <c r="P2622" s="213">
        <v>1860</v>
      </c>
      <c r="Q2622" s="213">
        <v>1382.19</v>
      </c>
      <c r="R2622" s="213">
        <v>8604.7000000000007</v>
      </c>
      <c r="S2622" s="214"/>
    </row>
    <row r="2623" spans="16:19">
      <c r="P2623" s="213">
        <v>1490</v>
      </c>
      <c r="Q2623" s="213">
        <v>1172.8499999999999</v>
      </c>
      <c r="R2623" s="213">
        <v>8270</v>
      </c>
      <c r="S2623" s="214"/>
    </row>
    <row r="2624" spans="16:19">
      <c r="P2624" s="213">
        <v>1490</v>
      </c>
      <c r="Q2624" s="213">
        <v>1172.8499999999999</v>
      </c>
      <c r="R2624" s="213">
        <v>8270</v>
      </c>
      <c r="S2624" s="214"/>
    </row>
    <row r="2625" spans="16:19">
      <c r="P2625" s="213">
        <v>1490</v>
      </c>
      <c r="Q2625" s="213">
        <v>1172.8499999999999</v>
      </c>
      <c r="R2625" s="213">
        <v>8270</v>
      </c>
      <c r="S2625" s="214"/>
    </row>
    <row r="2626" spans="16:19">
      <c r="P2626" s="213">
        <v>1490</v>
      </c>
      <c r="Q2626" s="213">
        <v>1172.8499999999999</v>
      </c>
      <c r="R2626" s="213">
        <v>8270</v>
      </c>
      <c r="S2626" s="214"/>
    </row>
    <row r="2627" spans="16:19">
      <c r="P2627" s="213">
        <v>1490</v>
      </c>
      <c r="Q2627" s="213">
        <v>1172.8499999999999</v>
      </c>
      <c r="R2627" s="213">
        <v>8270</v>
      </c>
      <c r="S2627" s="214"/>
    </row>
    <row r="2628" spans="16:19">
      <c r="P2628" s="213">
        <v>1490</v>
      </c>
      <c r="Q2628" s="213">
        <v>1172.8499999999999</v>
      </c>
      <c r="R2628" s="213">
        <v>8270</v>
      </c>
      <c r="S2628" s="214"/>
    </row>
    <row r="2629" spans="16:19">
      <c r="P2629" s="213">
        <v>1490</v>
      </c>
      <c r="Q2629" s="213">
        <v>1172.8499999999999</v>
      </c>
      <c r="R2629" s="213">
        <v>8270</v>
      </c>
      <c r="S2629" s="214"/>
    </row>
    <row r="2630" spans="16:19">
      <c r="P2630" s="213">
        <v>1490</v>
      </c>
      <c r="Q2630" s="213">
        <v>1172.8499999999999</v>
      </c>
      <c r="R2630" s="213">
        <v>8270</v>
      </c>
      <c r="S2630" s="214"/>
    </row>
    <row r="2631" spans="16:19">
      <c r="P2631" s="213">
        <v>1490</v>
      </c>
      <c r="Q2631" s="213">
        <v>1172.8499999999999</v>
      </c>
      <c r="R2631" s="213">
        <v>8270</v>
      </c>
      <c r="S2631" s="214"/>
    </row>
    <row r="2632" spans="16:19">
      <c r="P2632" s="213">
        <v>1490</v>
      </c>
      <c r="Q2632" s="213">
        <v>1172.8499999999999</v>
      </c>
      <c r="R2632" s="213">
        <v>8270</v>
      </c>
      <c r="S2632" s="214"/>
    </row>
    <row r="2633" spans="16:19">
      <c r="P2633" s="213">
        <v>1490</v>
      </c>
      <c r="Q2633" s="213">
        <v>1172.8499999999999</v>
      </c>
      <c r="R2633" s="213">
        <v>8270</v>
      </c>
      <c r="S2633" s="214"/>
    </row>
    <row r="2634" spans="16:19">
      <c r="P2634" s="213">
        <v>1490</v>
      </c>
      <c r="Q2634" s="213">
        <v>1172.8499999999999</v>
      </c>
      <c r="R2634" s="213">
        <v>8270</v>
      </c>
      <c r="S2634" s="214"/>
    </row>
    <row r="2635" spans="16:19">
      <c r="P2635" s="213">
        <v>1490</v>
      </c>
      <c r="Q2635" s="213">
        <v>1172.8499999999999</v>
      </c>
      <c r="R2635" s="213">
        <v>8270</v>
      </c>
      <c r="S2635" s="214"/>
    </row>
    <row r="2636" spans="16:19">
      <c r="P2636" s="213">
        <v>1490</v>
      </c>
      <c r="Q2636" s="213">
        <v>1172.8499999999999</v>
      </c>
      <c r="R2636" s="213">
        <v>8270</v>
      </c>
      <c r="S2636" s="214"/>
    </row>
    <row r="2637" spans="16:19">
      <c r="P2637" s="213">
        <v>1490</v>
      </c>
      <c r="Q2637" s="213">
        <v>1172.8499999999999</v>
      </c>
      <c r="R2637" s="213">
        <v>8270</v>
      </c>
      <c r="S2637" s="214"/>
    </row>
    <row r="2638" spans="16:19">
      <c r="P2638" s="213">
        <v>1490</v>
      </c>
      <c r="Q2638" s="213">
        <v>1172.8499999999999</v>
      </c>
      <c r="R2638" s="213">
        <v>8270</v>
      </c>
      <c r="S2638" s="214"/>
    </row>
    <row r="2639" spans="16:19">
      <c r="P2639" s="213">
        <v>1490</v>
      </c>
      <c r="Q2639" s="213">
        <v>1172.8499999999999</v>
      </c>
      <c r="R2639" s="213">
        <v>8270</v>
      </c>
      <c r="S2639" s="214"/>
    </row>
    <row r="2640" spans="16:19">
      <c r="P2640" s="213">
        <v>1490</v>
      </c>
      <c r="Q2640" s="213">
        <v>1172.8499999999999</v>
      </c>
      <c r="R2640" s="213">
        <v>8270</v>
      </c>
      <c r="S2640" s="214"/>
    </row>
    <row r="2641" spans="16:19">
      <c r="P2641" s="213">
        <v>1490</v>
      </c>
      <c r="Q2641" s="213">
        <v>1172.8499999999999</v>
      </c>
      <c r="R2641" s="213">
        <v>8270</v>
      </c>
      <c r="S2641" s="214"/>
    </row>
    <row r="2642" spans="16:19">
      <c r="P2642" s="213">
        <v>1490</v>
      </c>
      <c r="Q2642" s="213">
        <v>1172.8499999999999</v>
      </c>
      <c r="R2642" s="213">
        <v>8270</v>
      </c>
      <c r="S2642" s="214"/>
    </row>
    <row r="2643" spans="16:19">
      <c r="P2643" s="213">
        <v>1490</v>
      </c>
      <c r="Q2643" s="213">
        <v>1172.8499999999999</v>
      </c>
      <c r="R2643" s="213">
        <v>8270</v>
      </c>
      <c r="S2643" s="214"/>
    </row>
    <row r="2644" spans="16:19">
      <c r="P2644" s="213">
        <v>1490</v>
      </c>
      <c r="Q2644" s="213">
        <v>885.04000000000008</v>
      </c>
      <c r="R2644" s="213">
        <v>7816.2</v>
      </c>
      <c r="S2644" s="214"/>
    </row>
    <row r="2645" spans="16:19">
      <c r="P2645" s="213">
        <v>1490</v>
      </c>
      <c r="Q2645" s="213">
        <v>885.04000000000008</v>
      </c>
      <c r="R2645" s="213">
        <v>7816.2</v>
      </c>
      <c r="S2645" s="214"/>
    </row>
    <row r="2646" spans="16:19">
      <c r="P2646" s="213">
        <v>1490</v>
      </c>
      <c r="Q2646" s="213">
        <v>885.04000000000008</v>
      </c>
      <c r="R2646" s="213">
        <v>7816.2</v>
      </c>
      <c r="S2646" s="214"/>
    </row>
    <row r="2647" spans="16:19">
      <c r="P2647" s="213">
        <v>1490</v>
      </c>
      <c r="Q2647" s="213">
        <v>885.04000000000008</v>
      </c>
      <c r="R2647" s="213">
        <v>7816.2</v>
      </c>
      <c r="S2647" s="214"/>
    </row>
    <row r="2648" spans="16:19">
      <c r="P2648" s="213">
        <v>1490</v>
      </c>
      <c r="Q2648" s="213">
        <v>885.04000000000008</v>
      </c>
      <c r="R2648" s="213">
        <v>7816.2</v>
      </c>
      <c r="S2648" s="214"/>
    </row>
    <row r="2649" spans="16:19">
      <c r="P2649" s="213">
        <v>1490</v>
      </c>
      <c r="Q2649" s="213">
        <v>885.04000000000008</v>
      </c>
      <c r="R2649" s="213">
        <v>7816.2</v>
      </c>
      <c r="S2649" s="214"/>
    </row>
    <row r="2650" spans="16:19">
      <c r="P2650" s="213">
        <v>1490</v>
      </c>
      <c r="Q2650" s="213">
        <v>885.04000000000008</v>
      </c>
      <c r="R2650" s="213">
        <v>7816.2</v>
      </c>
      <c r="S2650" s="214"/>
    </row>
    <row r="2651" spans="16:19">
      <c r="P2651" s="213">
        <v>1490</v>
      </c>
      <c r="Q2651" s="213">
        <v>885.04000000000008</v>
      </c>
      <c r="R2651" s="213">
        <v>7816.2</v>
      </c>
      <c r="S2651" s="214"/>
    </row>
    <row r="2652" spans="16:19">
      <c r="P2652" s="213">
        <v>1490</v>
      </c>
      <c r="Q2652" s="213">
        <v>885.04000000000008</v>
      </c>
      <c r="R2652" s="213">
        <v>7816.2</v>
      </c>
      <c r="S2652" s="214"/>
    </row>
    <row r="2653" spans="16:19">
      <c r="P2653" s="213">
        <v>1490</v>
      </c>
      <c r="Q2653" s="213">
        <v>885.04000000000008</v>
      </c>
      <c r="R2653" s="213">
        <v>7816.2</v>
      </c>
      <c r="S2653" s="214"/>
    </row>
    <row r="2654" spans="16:19">
      <c r="P2654" s="213">
        <v>1490</v>
      </c>
      <c r="Q2654" s="213">
        <v>885.04000000000008</v>
      </c>
      <c r="R2654" s="213">
        <v>7816.2</v>
      </c>
      <c r="S2654" s="214"/>
    </row>
    <row r="2655" spans="16:19">
      <c r="P2655" s="213">
        <v>1490</v>
      </c>
      <c r="Q2655" s="213">
        <v>885.04000000000008</v>
      </c>
      <c r="R2655" s="213">
        <v>7816.2</v>
      </c>
      <c r="S2655" s="214"/>
    </row>
    <row r="2656" spans="16:19">
      <c r="P2656" s="213">
        <v>1490</v>
      </c>
      <c r="Q2656" s="213">
        <v>885.04000000000008</v>
      </c>
      <c r="R2656" s="213">
        <v>7816.2</v>
      </c>
      <c r="S2656" s="214"/>
    </row>
    <row r="2657" spans="16:19">
      <c r="P2657" s="213">
        <v>1490</v>
      </c>
      <c r="Q2657" s="213">
        <v>885.04000000000008</v>
      </c>
      <c r="R2657" s="213">
        <v>7816.2</v>
      </c>
      <c r="S2657" s="214"/>
    </row>
    <row r="2658" spans="16:19">
      <c r="P2658" s="213">
        <v>1490</v>
      </c>
      <c r="Q2658" s="213">
        <v>885.04000000000008</v>
      </c>
      <c r="R2658" s="213">
        <v>7816.2</v>
      </c>
      <c r="S2658" s="214"/>
    </row>
    <row r="2659" spans="16:19">
      <c r="P2659" s="213">
        <v>1490</v>
      </c>
      <c r="Q2659" s="213">
        <v>885.04000000000008</v>
      </c>
      <c r="R2659" s="213">
        <v>7816.2</v>
      </c>
      <c r="S2659" s="214"/>
    </row>
    <row r="2660" spans="16:19">
      <c r="P2660" s="213">
        <v>1490</v>
      </c>
      <c r="Q2660" s="213">
        <v>885.04000000000008</v>
      </c>
      <c r="R2660" s="213">
        <v>7816.2</v>
      </c>
      <c r="S2660" s="214"/>
    </row>
    <row r="2661" spans="16:19">
      <c r="P2661" s="213">
        <v>1490</v>
      </c>
      <c r="Q2661" s="213">
        <v>885.04000000000008</v>
      </c>
      <c r="R2661" s="213">
        <v>7816.2</v>
      </c>
      <c r="S2661" s="214"/>
    </row>
    <row r="2662" spans="16:19">
      <c r="P2662" s="213">
        <v>1490</v>
      </c>
      <c r="Q2662" s="213">
        <v>885.04000000000008</v>
      </c>
      <c r="R2662" s="213">
        <v>7816.2</v>
      </c>
      <c r="S2662" s="214"/>
    </row>
    <row r="2663" spans="16:19">
      <c r="P2663" s="213">
        <v>1490</v>
      </c>
      <c r="Q2663" s="213">
        <v>885.04000000000008</v>
      </c>
      <c r="R2663" s="213">
        <v>7816.2</v>
      </c>
      <c r="S2663" s="214"/>
    </row>
    <row r="2664" spans="16:19">
      <c r="P2664" s="213">
        <v>1490</v>
      </c>
      <c r="Q2664" s="213">
        <v>885.04000000000008</v>
      </c>
      <c r="R2664" s="213">
        <v>7816.2</v>
      </c>
      <c r="S2664" s="214"/>
    </row>
    <row r="2665" spans="16:19">
      <c r="P2665" s="213">
        <v>1490</v>
      </c>
      <c r="Q2665" s="213">
        <v>885.04000000000008</v>
      </c>
      <c r="R2665" s="213">
        <v>7816.2</v>
      </c>
      <c r="S2665" s="214"/>
    </row>
    <row r="2666" spans="16:19">
      <c r="P2666" s="213">
        <v>1490</v>
      </c>
      <c r="Q2666" s="213">
        <v>662.8</v>
      </c>
      <c r="R2666" s="213">
        <v>7300.2</v>
      </c>
      <c r="S2666" s="214"/>
    </row>
    <row r="2667" spans="16:19">
      <c r="P2667" s="213">
        <v>1490</v>
      </c>
      <c r="Q2667" s="213">
        <v>662.8</v>
      </c>
      <c r="R2667" s="213">
        <v>7300.2</v>
      </c>
      <c r="S2667" s="214"/>
    </row>
    <row r="2668" spans="16:19">
      <c r="P2668" s="213">
        <v>1490</v>
      </c>
      <c r="Q2668" s="213">
        <v>662.8</v>
      </c>
      <c r="R2668" s="213">
        <v>7300.2</v>
      </c>
      <c r="S2668" s="214"/>
    </row>
    <row r="2669" spans="16:19">
      <c r="P2669" s="213">
        <v>1490</v>
      </c>
      <c r="Q2669" s="213">
        <v>662.8</v>
      </c>
      <c r="R2669" s="213">
        <v>7300.2</v>
      </c>
      <c r="S2669" s="214"/>
    </row>
    <row r="2670" spans="16:19">
      <c r="P2670" s="213">
        <v>1490</v>
      </c>
      <c r="Q2670" s="213">
        <v>662.8</v>
      </c>
      <c r="R2670" s="213">
        <v>7300.2</v>
      </c>
      <c r="S2670" s="214"/>
    </row>
    <row r="2671" spans="16:19">
      <c r="P2671" s="213">
        <v>1490</v>
      </c>
      <c r="Q2671" s="213">
        <v>662.8</v>
      </c>
      <c r="R2671" s="213">
        <v>7300.2</v>
      </c>
      <c r="S2671" s="214"/>
    </row>
    <row r="2672" spans="16:19">
      <c r="P2672" s="213">
        <v>1490</v>
      </c>
      <c r="Q2672" s="213">
        <v>662.8</v>
      </c>
      <c r="R2672" s="213">
        <v>7300.2</v>
      </c>
      <c r="S2672" s="214"/>
    </row>
    <row r="2673" spans="16:19">
      <c r="P2673" s="213">
        <v>1490</v>
      </c>
      <c r="Q2673" s="213">
        <v>662.8</v>
      </c>
      <c r="R2673" s="213">
        <v>7300.2</v>
      </c>
      <c r="S2673" s="214"/>
    </row>
    <row r="2674" spans="16:19">
      <c r="P2674" s="213">
        <v>1490</v>
      </c>
      <c r="Q2674" s="213">
        <v>662.8</v>
      </c>
      <c r="R2674" s="213">
        <v>7300.2</v>
      </c>
      <c r="S2674" s="214"/>
    </row>
    <row r="2675" spans="16:19">
      <c r="P2675" s="213">
        <v>1490</v>
      </c>
      <c r="Q2675" s="213">
        <v>662.8</v>
      </c>
      <c r="R2675" s="213">
        <v>7300.2</v>
      </c>
      <c r="S2675" s="214"/>
    </row>
    <row r="2676" spans="16:19">
      <c r="P2676" s="213">
        <v>1490</v>
      </c>
      <c r="Q2676" s="213">
        <v>662.8</v>
      </c>
      <c r="R2676" s="213">
        <v>7300.2</v>
      </c>
      <c r="S2676" s="214"/>
    </row>
    <row r="2677" spans="16:19">
      <c r="P2677" s="213">
        <v>1490</v>
      </c>
      <c r="Q2677" s="213">
        <v>662.8</v>
      </c>
      <c r="R2677" s="213">
        <v>7300.2</v>
      </c>
      <c r="S2677" s="214"/>
    </row>
    <row r="2678" spans="16:19">
      <c r="P2678" s="213">
        <v>1490</v>
      </c>
      <c r="Q2678" s="213">
        <v>662.8</v>
      </c>
      <c r="R2678" s="213">
        <v>7300.2</v>
      </c>
      <c r="S2678" s="214"/>
    </row>
    <row r="2679" spans="16:19">
      <c r="P2679" s="213">
        <v>1490</v>
      </c>
      <c r="Q2679" s="213">
        <v>662.8</v>
      </c>
      <c r="R2679" s="213">
        <v>7300.2</v>
      </c>
      <c r="S2679" s="214"/>
    </row>
    <row r="2680" spans="16:19">
      <c r="P2680" s="213">
        <v>1490</v>
      </c>
      <c r="Q2680" s="213">
        <v>662.8</v>
      </c>
      <c r="R2680" s="213">
        <v>7300.2</v>
      </c>
      <c r="S2680" s="214"/>
    </row>
    <row r="2681" spans="16:19">
      <c r="P2681" s="213">
        <v>1490</v>
      </c>
      <c r="Q2681" s="213">
        <v>662.8</v>
      </c>
      <c r="R2681" s="213">
        <v>7300.2</v>
      </c>
      <c r="S2681" s="214"/>
    </row>
    <row r="2682" spans="16:19">
      <c r="P2682" s="213">
        <v>1490</v>
      </c>
      <c r="Q2682" s="213">
        <v>662.8</v>
      </c>
      <c r="R2682" s="213">
        <v>7300.2</v>
      </c>
      <c r="S2682" s="214"/>
    </row>
    <row r="2683" spans="16:19">
      <c r="P2683" s="213">
        <v>1490</v>
      </c>
      <c r="Q2683" s="213">
        <v>662.8</v>
      </c>
      <c r="R2683" s="213">
        <v>7300.2</v>
      </c>
      <c r="S2683" s="214"/>
    </row>
    <row r="2684" spans="16:19">
      <c r="P2684" s="213">
        <v>1490</v>
      </c>
      <c r="Q2684" s="213">
        <v>662.8</v>
      </c>
      <c r="R2684" s="213">
        <v>7300.2</v>
      </c>
      <c r="S2684" s="214"/>
    </row>
    <row r="2685" spans="16:19">
      <c r="P2685" s="213">
        <v>1490</v>
      </c>
      <c r="Q2685" s="213">
        <v>662.8</v>
      </c>
      <c r="R2685" s="213">
        <v>7300.2</v>
      </c>
      <c r="S2685" s="214"/>
    </row>
    <row r="2686" spans="16:19">
      <c r="P2686" s="213">
        <v>1490</v>
      </c>
      <c r="Q2686" s="213">
        <v>662.8</v>
      </c>
      <c r="R2686" s="213">
        <v>7300.2</v>
      </c>
      <c r="S2686" s="214"/>
    </row>
    <row r="2687" spans="16:19">
      <c r="P2687" s="213">
        <v>1490</v>
      </c>
      <c r="Q2687" s="213">
        <v>662.8</v>
      </c>
      <c r="R2687" s="213">
        <v>7300.2</v>
      </c>
      <c r="S2687" s="214"/>
    </row>
    <row r="2688" spans="16:19">
      <c r="P2688" s="213">
        <v>1490</v>
      </c>
      <c r="Q2688" s="213">
        <v>662.8</v>
      </c>
      <c r="R2688" s="213">
        <v>7300.2</v>
      </c>
      <c r="S2688" s="214"/>
    </row>
    <row r="2689" spans="16:19">
      <c r="P2689" s="213">
        <v>1330</v>
      </c>
      <c r="Q2689" s="213">
        <v>544.51</v>
      </c>
      <c r="R2689" s="213">
        <v>7094.6</v>
      </c>
      <c r="S2689" s="214"/>
    </row>
    <row r="2690" spans="16:19">
      <c r="P2690" s="213">
        <v>1330</v>
      </c>
      <c r="Q2690" s="213">
        <v>544.51</v>
      </c>
      <c r="R2690" s="213">
        <v>7094.6</v>
      </c>
      <c r="S2690" s="214"/>
    </row>
    <row r="2691" spans="16:19">
      <c r="P2691" s="213">
        <v>1330</v>
      </c>
      <c r="Q2691" s="213">
        <v>544.51</v>
      </c>
      <c r="R2691" s="213">
        <v>7094.6</v>
      </c>
      <c r="S2691" s="214"/>
    </row>
    <row r="2692" spans="16:19">
      <c r="P2692" s="213">
        <v>1330</v>
      </c>
      <c r="Q2692" s="213">
        <v>544.51</v>
      </c>
      <c r="R2692" s="213">
        <v>7094.6</v>
      </c>
      <c r="S2692" s="214"/>
    </row>
    <row r="2693" spans="16:19">
      <c r="P2693" s="213">
        <v>1330</v>
      </c>
      <c r="Q2693" s="213">
        <v>544.51</v>
      </c>
      <c r="R2693" s="213">
        <v>7094.6</v>
      </c>
      <c r="S2693" s="214"/>
    </row>
    <row r="2694" spans="16:19">
      <c r="P2694" s="213">
        <v>1330</v>
      </c>
      <c r="Q2694" s="213">
        <v>544.51</v>
      </c>
      <c r="R2694" s="213">
        <v>7094.6</v>
      </c>
      <c r="S2694" s="214"/>
    </row>
    <row r="2695" spans="16:19">
      <c r="P2695" s="213">
        <v>1330</v>
      </c>
      <c r="Q2695" s="213">
        <v>544.51</v>
      </c>
      <c r="R2695" s="213">
        <v>7094.6</v>
      </c>
      <c r="S2695" s="214"/>
    </row>
    <row r="2696" spans="16:19">
      <c r="P2696" s="213">
        <v>1330</v>
      </c>
      <c r="Q2696" s="213">
        <v>544.51</v>
      </c>
      <c r="R2696" s="213">
        <v>7094.6</v>
      </c>
      <c r="S2696" s="214"/>
    </row>
    <row r="2697" spans="16:19">
      <c r="P2697" s="213">
        <v>1330</v>
      </c>
      <c r="Q2697" s="213">
        <v>544.51</v>
      </c>
      <c r="R2697" s="213">
        <v>7094.6</v>
      </c>
      <c r="S2697" s="214"/>
    </row>
    <row r="2698" spans="16:19">
      <c r="P2698" s="213">
        <v>1330</v>
      </c>
      <c r="Q2698" s="213">
        <v>544.51</v>
      </c>
      <c r="R2698" s="213">
        <v>7094.6</v>
      </c>
      <c r="S2698" s="214"/>
    </row>
    <row r="2699" spans="16:19">
      <c r="P2699" s="213">
        <v>1330</v>
      </c>
      <c r="Q2699" s="213">
        <v>544.51</v>
      </c>
      <c r="R2699" s="213">
        <v>7094.6</v>
      </c>
      <c r="S2699" s="214"/>
    </row>
    <row r="2700" spans="16:19">
      <c r="P2700" s="213">
        <v>1330</v>
      </c>
      <c r="Q2700" s="213">
        <v>544.51</v>
      </c>
      <c r="R2700" s="213">
        <v>7094.6</v>
      </c>
      <c r="S2700" s="214"/>
    </row>
    <row r="2701" spans="16:19">
      <c r="P2701" s="213">
        <v>1330</v>
      </c>
      <c r="Q2701" s="213">
        <v>544.51</v>
      </c>
      <c r="R2701" s="213">
        <v>7094.6</v>
      </c>
      <c r="S2701" s="214"/>
    </row>
    <row r="2702" spans="16:19">
      <c r="P2702" s="213">
        <v>1330</v>
      </c>
      <c r="Q2702" s="213">
        <v>544.51</v>
      </c>
      <c r="R2702" s="213">
        <v>7094.6</v>
      </c>
      <c r="S2702" s="214"/>
    </row>
    <row r="2703" spans="16:19">
      <c r="P2703" s="213">
        <v>1330</v>
      </c>
      <c r="Q2703" s="213">
        <v>544.51</v>
      </c>
      <c r="R2703" s="213">
        <v>7094.6</v>
      </c>
      <c r="S2703" s="214"/>
    </row>
    <row r="2704" spans="16:19">
      <c r="P2704" s="213">
        <v>1330</v>
      </c>
      <c r="Q2704" s="213">
        <v>544.51</v>
      </c>
      <c r="R2704" s="213">
        <v>7094.6</v>
      </c>
      <c r="S2704" s="214"/>
    </row>
    <row r="2705" spans="16:19">
      <c r="P2705" s="213">
        <v>1330</v>
      </c>
      <c r="Q2705" s="213">
        <v>544.51</v>
      </c>
      <c r="R2705" s="213">
        <v>7094.6</v>
      </c>
      <c r="S2705" s="214"/>
    </row>
    <row r="2706" spans="16:19">
      <c r="P2706" s="213">
        <v>1330</v>
      </c>
      <c r="Q2706" s="213">
        <v>544.51</v>
      </c>
      <c r="R2706" s="213">
        <v>7094.6</v>
      </c>
      <c r="S2706" s="214"/>
    </row>
    <row r="2707" spans="16:19">
      <c r="P2707" s="213">
        <v>1330</v>
      </c>
      <c r="Q2707" s="213">
        <v>544.51</v>
      </c>
      <c r="R2707" s="213">
        <v>7094.6</v>
      </c>
      <c r="S2707" s="214"/>
    </row>
    <row r="2708" spans="16:19">
      <c r="P2708" s="213">
        <v>1330</v>
      </c>
      <c r="Q2708" s="213">
        <v>544.51</v>
      </c>
      <c r="R2708" s="213">
        <v>7094.6</v>
      </c>
      <c r="S2708" s="214"/>
    </row>
    <row r="2709" spans="16:19">
      <c r="P2709" s="213">
        <v>1330</v>
      </c>
      <c r="Q2709" s="213">
        <v>465.64</v>
      </c>
      <c r="R2709" s="213">
        <v>6950.4</v>
      </c>
      <c r="S2709" s="214"/>
    </row>
    <row r="2710" spans="16:19">
      <c r="P2710" s="213">
        <v>1330</v>
      </c>
      <c r="Q2710" s="213">
        <v>465.64</v>
      </c>
      <c r="R2710" s="213">
        <v>6950.4</v>
      </c>
      <c r="S2710" s="214"/>
    </row>
    <row r="2711" spans="16:19">
      <c r="P2711" s="213">
        <v>1330</v>
      </c>
      <c r="Q2711" s="213">
        <v>465.64</v>
      </c>
      <c r="R2711" s="213">
        <v>6950.4</v>
      </c>
      <c r="S2711" s="214"/>
    </row>
    <row r="2712" spans="16:19">
      <c r="P2712" s="213">
        <v>1330</v>
      </c>
      <c r="Q2712" s="213">
        <v>465.64</v>
      </c>
      <c r="R2712" s="213">
        <v>6950.4</v>
      </c>
      <c r="S2712" s="214"/>
    </row>
    <row r="2713" spans="16:19">
      <c r="P2713" s="213">
        <v>1330</v>
      </c>
      <c r="Q2713" s="213">
        <v>465.64</v>
      </c>
      <c r="R2713" s="213">
        <v>6950.4</v>
      </c>
      <c r="S2713" s="214"/>
    </row>
    <row r="2714" spans="16:19">
      <c r="P2714" s="213">
        <v>1330</v>
      </c>
      <c r="Q2714" s="213">
        <v>465.64</v>
      </c>
      <c r="R2714" s="213">
        <v>6950.4</v>
      </c>
      <c r="S2714" s="214"/>
    </row>
    <row r="2715" spans="16:19">
      <c r="P2715" s="213">
        <v>1330</v>
      </c>
      <c r="Q2715" s="213">
        <v>465.64</v>
      </c>
      <c r="R2715" s="213">
        <v>6950.4</v>
      </c>
      <c r="S2715" s="214"/>
    </row>
    <row r="2716" spans="16:19">
      <c r="P2716" s="213">
        <v>1330</v>
      </c>
      <c r="Q2716" s="213">
        <v>465.64</v>
      </c>
      <c r="R2716" s="213">
        <v>6950.4</v>
      </c>
      <c r="S2716" s="214"/>
    </row>
    <row r="2717" spans="16:19">
      <c r="P2717" s="213">
        <v>1330</v>
      </c>
      <c r="Q2717" s="213">
        <v>465.64</v>
      </c>
      <c r="R2717" s="213">
        <v>6950.4</v>
      </c>
      <c r="S2717" s="214"/>
    </row>
    <row r="2718" spans="16:19">
      <c r="P2718" s="213">
        <v>1330</v>
      </c>
      <c r="Q2718" s="213">
        <v>465.64</v>
      </c>
      <c r="R2718" s="213">
        <v>6950.4</v>
      </c>
      <c r="S2718" s="214"/>
    </row>
    <row r="2719" spans="16:19">
      <c r="P2719" s="213">
        <v>1330</v>
      </c>
      <c r="Q2719" s="213">
        <v>465.64</v>
      </c>
      <c r="R2719" s="213">
        <v>6950.4</v>
      </c>
      <c r="S2719" s="214"/>
    </row>
    <row r="2720" spans="16:19">
      <c r="P2720" s="213">
        <v>1330</v>
      </c>
      <c r="Q2720" s="213">
        <v>465.64</v>
      </c>
      <c r="R2720" s="213">
        <v>6950.4</v>
      </c>
      <c r="S2720" s="214"/>
    </row>
    <row r="2721" spans="16:19">
      <c r="P2721" s="213">
        <v>1330</v>
      </c>
      <c r="Q2721" s="213">
        <v>465.64</v>
      </c>
      <c r="R2721" s="213">
        <v>6950.4</v>
      </c>
      <c r="S2721" s="214"/>
    </row>
    <row r="2722" spans="16:19">
      <c r="P2722" s="213">
        <v>1330</v>
      </c>
      <c r="Q2722" s="213">
        <v>465.64</v>
      </c>
      <c r="R2722" s="213">
        <v>6950.4</v>
      </c>
      <c r="S2722" s="214"/>
    </row>
    <row r="2723" spans="16:19">
      <c r="P2723" s="213">
        <v>1330</v>
      </c>
      <c r="Q2723" s="213">
        <v>465.64</v>
      </c>
      <c r="R2723" s="213">
        <v>6950.4</v>
      </c>
      <c r="S2723" s="214"/>
    </row>
    <row r="2724" spans="16:19">
      <c r="P2724" s="213">
        <v>1330</v>
      </c>
      <c r="Q2724" s="213">
        <v>465.64</v>
      </c>
      <c r="R2724" s="213">
        <v>6950.4</v>
      </c>
      <c r="S2724" s="214"/>
    </row>
    <row r="2725" spans="16:19">
      <c r="P2725" s="213">
        <v>1330</v>
      </c>
      <c r="Q2725" s="213">
        <v>465.64</v>
      </c>
      <c r="R2725" s="213">
        <v>6950.4</v>
      </c>
      <c r="S2725" s="214"/>
    </row>
    <row r="2726" spans="16:19">
      <c r="P2726" s="213">
        <v>1330</v>
      </c>
      <c r="Q2726" s="213">
        <v>465.64</v>
      </c>
      <c r="R2726" s="213">
        <v>6950.4</v>
      </c>
      <c r="S2726" s="214"/>
    </row>
    <row r="2727" spans="16:19">
      <c r="P2727" s="213">
        <v>1330</v>
      </c>
      <c r="Q2727" s="213">
        <v>465.64</v>
      </c>
      <c r="R2727" s="213">
        <v>6950.4</v>
      </c>
      <c r="S2727" s="214"/>
    </row>
    <row r="2728" spans="16:19">
      <c r="P2728" s="213">
        <v>1330</v>
      </c>
      <c r="Q2728" s="213">
        <v>465.64</v>
      </c>
      <c r="R2728" s="213">
        <v>6950.4</v>
      </c>
      <c r="S2728" s="214"/>
    </row>
    <row r="2729" spans="16:19">
      <c r="P2729" s="213">
        <v>1330</v>
      </c>
      <c r="Q2729" s="213">
        <v>465.64</v>
      </c>
      <c r="R2729" s="213">
        <v>6950.4</v>
      </c>
      <c r="S2729" s="214"/>
    </row>
    <row r="2730" spans="16:19">
      <c r="P2730" s="213">
        <v>1330</v>
      </c>
      <c r="Q2730" s="213">
        <v>465.64</v>
      </c>
      <c r="R2730" s="213">
        <v>6950.4</v>
      </c>
      <c r="S2730" s="214"/>
    </row>
    <row r="2731" spans="16:19">
      <c r="P2731" s="213">
        <v>1330</v>
      </c>
      <c r="Q2731" s="213">
        <v>465.64</v>
      </c>
      <c r="R2731" s="213">
        <v>6950.4</v>
      </c>
      <c r="S2731" s="214"/>
    </row>
    <row r="2732" spans="16:19">
      <c r="P2732" s="213">
        <v>1330</v>
      </c>
      <c r="Q2732" s="213">
        <v>408.34000000000003</v>
      </c>
      <c r="R2732" s="213">
        <v>6979.6</v>
      </c>
      <c r="S2732" s="214"/>
    </row>
    <row r="2733" spans="16:19">
      <c r="P2733" s="213">
        <v>1330</v>
      </c>
      <c r="Q2733" s="213">
        <v>408.34000000000003</v>
      </c>
      <c r="R2733" s="213">
        <v>6979.6</v>
      </c>
      <c r="S2733" s="214"/>
    </row>
    <row r="2734" spans="16:19">
      <c r="P2734" s="213">
        <v>1330</v>
      </c>
      <c r="Q2734" s="213">
        <v>408.34000000000003</v>
      </c>
      <c r="R2734" s="213">
        <v>6979.6</v>
      </c>
      <c r="S2734" s="214"/>
    </row>
    <row r="2735" spans="16:19">
      <c r="P2735" s="213">
        <v>1330</v>
      </c>
      <c r="Q2735" s="213">
        <v>408.34000000000003</v>
      </c>
      <c r="R2735" s="213">
        <v>6979.6</v>
      </c>
      <c r="S2735" s="214"/>
    </row>
    <row r="2736" spans="16:19">
      <c r="P2736" s="213">
        <v>1330</v>
      </c>
      <c r="Q2736" s="213">
        <v>408.34000000000003</v>
      </c>
      <c r="R2736" s="213">
        <v>6979.6</v>
      </c>
      <c r="S2736" s="214"/>
    </row>
    <row r="2737" spans="16:19">
      <c r="P2737" s="213">
        <v>1330</v>
      </c>
      <c r="Q2737" s="213">
        <v>408.34000000000003</v>
      </c>
      <c r="R2737" s="213">
        <v>6979.6</v>
      </c>
      <c r="S2737" s="214"/>
    </row>
    <row r="2738" spans="16:19">
      <c r="P2738" s="213">
        <v>1330</v>
      </c>
      <c r="Q2738" s="213">
        <v>408.34000000000003</v>
      </c>
      <c r="R2738" s="213">
        <v>6979.6</v>
      </c>
      <c r="S2738" s="214"/>
    </row>
    <row r="2739" spans="16:19">
      <c r="P2739" s="213">
        <v>1330</v>
      </c>
      <c r="Q2739" s="213">
        <v>408.34000000000003</v>
      </c>
      <c r="R2739" s="213">
        <v>6979.6</v>
      </c>
      <c r="S2739" s="214"/>
    </row>
    <row r="2740" spans="16:19">
      <c r="P2740" s="213">
        <v>1330</v>
      </c>
      <c r="Q2740" s="213">
        <v>408.34000000000003</v>
      </c>
      <c r="R2740" s="213">
        <v>6979.6</v>
      </c>
      <c r="S2740" s="214"/>
    </row>
    <row r="2741" spans="16:19">
      <c r="P2741" s="213">
        <v>1330</v>
      </c>
      <c r="Q2741" s="213">
        <v>408.34000000000003</v>
      </c>
      <c r="R2741" s="213">
        <v>6979.6</v>
      </c>
      <c r="S2741" s="214"/>
    </row>
    <row r="2742" spans="16:19">
      <c r="P2742" s="213">
        <v>1330</v>
      </c>
      <c r="Q2742" s="213">
        <v>408.34000000000003</v>
      </c>
      <c r="R2742" s="213">
        <v>6979.6</v>
      </c>
      <c r="S2742" s="214"/>
    </row>
    <row r="2743" spans="16:19">
      <c r="P2743" s="213">
        <v>1330</v>
      </c>
      <c r="Q2743" s="213">
        <v>408.34000000000003</v>
      </c>
      <c r="R2743" s="213">
        <v>6979.6</v>
      </c>
      <c r="S2743" s="214"/>
    </row>
    <row r="2744" spans="16:19">
      <c r="P2744" s="213">
        <v>1330</v>
      </c>
      <c r="Q2744" s="213">
        <v>408.34000000000003</v>
      </c>
      <c r="R2744" s="213">
        <v>6979.6</v>
      </c>
      <c r="S2744" s="214"/>
    </row>
    <row r="2745" spans="16:19">
      <c r="P2745" s="213">
        <v>1330</v>
      </c>
      <c r="Q2745" s="213">
        <v>408.34000000000003</v>
      </c>
      <c r="R2745" s="213">
        <v>6979.6</v>
      </c>
      <c r="S2745" s="214"/>
    </row>
    <row r="2746" spans="16:19">
      <c r="P2746" s="213">
        <v>1330</v>
      </c>
      <c r="Q2746" s="213">
        <v>408.34000000000003</v>
      </c>
      <c r="R2746" s="213">
        <v>6979.6</v>
      </c>
      <c r="S2746" s="214"/>
    </row>
    <row r="2747" spans="16:19">
      <c r="P2747" s="213">
        <v>1330</v>
      </c>
      <c r="Q2747" s="213">
        <v>408.34000000000003</v>
      </c>
      <c r="R2747" s="213">
        <v>6979.6</v>
      </c>
      <c r="S2747" s="214"/>
    </row>
    <row r="2748" spans="16:19">
      <c r="P2748" s="213">
        <v>1330</v>
      </c>
      <c r="Q2748" s="213">
        <v>408.34000000000003</v>
      </c>
      <c r="R2748" s="213">
        <v>6979.6</v>
      </c>
      <c r="S2748" s="214"/>
    </row>
    <row r="2749" spans="16:19">
      <c r="P2749" s="213">
        <v>1330</v>
      </c>
      <c r="Q2749" s="213">
        <v>408.34000000000003</v>
      </c>
      <c r="R2749" s="213">
        <v>6979.6</v>
      </c>
      <c r="S2749" s="214"/>
    </row>
    <row r="2750" spans="16:19">
      <c r="P2750" s="213">
        <v>1330</v>
      </c>
      <c r="Q2750" s="213">
        <v>408.34000000000003</v>
      </c>
      <c r="R2750" s="213">
        <v>6979.6</v>
      </c>
      <c r="S2750" s="214"/>
    </row>
    <row r="2751" spans="16:19">
      <c r="P2751" s="213">
        <v>1330</v>
      </c>
      <c r="Q2751" s="213">
        <v>408.34000000000003</v>
      </c>
      <c r="R2751" s="213">
        <v>6979.6</v>
      </c>
      <c r="S2751" s="214"/>
    </row>
    <row r="2752" spans="16:19">
      <c r="P2752" s="213">
        <v>1330</v>
      </c>
      <c r="Q2752" s="213">
        <v>408.34000000000003</v>
      </c>
      <c r="R2752" s="213">
        <v>6979.6</v>
      </c>
      <c r="S2752" s="214"/>
    </row>
    <row r="2753" spans="16:19">
      <c r="P2753" s="213">
        <v>1330</v>
      </c>
      <c r="Q2753" s="213">
        <v>408.34000000000003</v>
      </c>
      <c r="R2753" s="213">
        <v>6979.6</v>
      </c>
      <c r="S2753" s="214"/>
    </row>
    <row r="2754" spans="16:19">
      <c r="P2754" s="213" t="s">
        <v>379</v>
      </c>
      <c r="Q2754" s="213">
        <v>344.17</v>
      </c>
      <c r="R2754" s="213">
        <v>6984.8</v>
      </c>
      <c r="S2754" s="214"/>
    </row>
    <row r="2755" spans="16:19">
      <c r="P2755" s="213" t="s">
        <v>379</v>
      </c>
      <c r="Q2755" s="213">
        <v>344.17</v>
      </c>
      <c r="R2755" s="213">
        <v>6984.8</v>
      </c>
      <c r="S2755" s="214"/>
    </row>
    <row r="2756" spans="16:19">
      <c r="P2756" s="213" t="s">
        <v>379</v>
      </c>
      <c r="Q2756" s="213">
        <v>344.17</v>
      </c>
      <c r="R2756" s="213">
        <v>6984.8</v>
      </c>
      <c r="S2756" s="214"/>
    </row>
    <row r="2757" spans="16:19">
      <c r="P2757" s="213" t="s">
        <v>379</v>
      </c>
      <c r="Q2757" s="213">
        <v>344.17</v>
      </c>
      <c r="R2757" s="213">
        <v>6984.8</v>
      </c>
      <c r="S2757" s="214"/>
    </row>
    <row r="2758" spans="16:19">
      <c r="P2758" s="213" t="s">
        <v>379</v>
      </c>
      <c r="Q2758" s="213">
        <v>344.17</v>
      </c>
      <c r="R2758" s="213">
        <v>6984.8</v>
      </c>
      <c r="S2758" s="214"/>
    </row>
    <row r="2759" spans="16:19">
      <c r="P2759" s="213" t="s">
        <v>379</v>
      </c>
      <c r="Q2759" s="213">
        <v>344.17</v>
      </c>
      <c r="R2759" s="213">
        <v>6984.8</v>
      </c>
      <c r="S2759" s="214"/>
    </row>
    <row r="2760" spans="16:19">
      <c r="P2760" s="213" t="s">
        <v>379</v>
      </c>
      <c r="Q2760" s="213">
        <v>344.17</v>
      </c>
      <c r="R2760" s="213">
        <v>6984.8</v>
      </c>
      <c r="S2760" s="214"/>
    </row>
    <row r="2761" spans="16:19">
      <c r="P2761" s="213" t="s">
        <v>379</v>
      </c>
      <c r="Q2761" s="213">
        <v>344.17</v>
      </c>
      <c r="R2761" s="213">
        <v>6984.8</v>
      </c>
      <c r="S2761" s="214"/>
    </row>
    <row r="2762" spans="16:19">
      <c r="P2762" s="213" t="s">
        <v>379</v>
      </c>
      <c r="Q2762" s="213">
        <v>344.17</v>
      </c>
      <c r="R2762" s="213">
        <v>6984.8</v>
      </c>
      <c r="S2762" s="214"/>
    </row>
    <row r="2763" spans="16:19">
      <c r="P2763" s="213" t="s">
        <v>379</v>
      </c>
      <c r="Q2763" s="213">
        <v>344.17</v>
      </c>
      <c r="R2763" s="213">
        <v>6984.8</v>
      </c>
      <c r="S2763" s="214"/>
    </row>
    <row r="2764" spans="16:19">
      <c r="P2764" s="213" t="s">
        <v>379</v>
      </c>
      <c r="Q2764" s="213">
        <v>344.17</v>
      </c>
      <c r="R2764" s="213">
        <v>6984.8</v>
      </c>
      <c r="S2764" s="214"/>
    </row>
    <row r="2765" spans="16:19">
      <c r="P2765" s="213" t="s">
        <v>379</v>
      </c>
      <c r="Q2765" s="213">
        <v>344.17</v>
      </c>
      <c r="R2765" s="213">
        <v>6984.8</v>
      </c>
      <c r="S2765" s="214"/>
    </row>
    <row r="2766" spans="16:19">
      <c r="P2766" s="213" t="s">
        <v>379</v>
      </c>
      <c r="Q2766" s="213">
        <v>344.17</v>
      </c>
      <c r="R2766" s="213">
        <v>6984.8</v>
      </c>
      <c r="S2766" s="214"/>
    </row>
    <row r="2767" spans="16:19">
      <c r="P2767" s="213" t="s">
        <v>379</v>
      </c>
      <c r="Q2767" s="213">
        <v>344.17</v>
      </c>
      <c r="R2767" s="213">
        <v>6984.8</v>
      </c>
      <c r="S2767" s="214"/>
    </row>
    <row r="2768" spans="16:19">
      <c r="P2768" s="213" t="s">
        <v>379</v>
      </c>
      <c r="Q2768" s="213">
        <v>344.17</v>
      </c>
      <c r="R2768" s="213">
        <v>6984.8</v>
      </c>
      <c r="S2768" s="214"/>
    </row>
    <row r="2769" spans="16:19">
      <c r="P2769" s="213" t="s">
        <v>379</v>
      </c>
      <c r="Q2769" s="213">
        <v>344.17</v>
      </c>
      <c r="R2769" s="213">
        <v>6984.8</v>
      </c>
      <c r="S2769" s="214"/>
    </row>
    <row r="2770" spans="16:19">
      <c r="P2770" s="213" t="s">
        <v>379</v>
      </c>
      <c r="Q2770" s="213">
        <v>344.17</v>
      </c>
      <c r="R2770" s="213">
        <v>6984.8</v>
      </c>
      <c r="S2770" s="214"/>
    </row>
    <row r="2771" spans="16:19">
      <c r="P2771" s="213" t="s">
        <v>379</v>
      </c>
      <c r="Q2771" s="213">
        <v>344.17</v>
      </c>
      <c r="R2771" s="213">
        <v>6984.8</v>
      </c>
      <c r="S2771" s="214"/>
    </row>
    <row r="2772" spans="16:19">
      <c r="P2772" s="213" t="s">
        <v>379</v>
      </c>
      <c r="Q2772" s="213">
        <v>344.17</v>
      </c>
      <c r="R2772" s="213">
        <v>6984.8</v>
      </c>
      <c r="S2772" s="214"/>
    </row>
    <row r="2773" spans="16:19">
      <c r="P2773" s="213" t="s">
        <v>379</v>
      </c>
      <c r="Q2773" s="213">
        <v>344.17</v>
      </c>
      <c r="R2773" s="213">
        <v>6984.8</v>
      </c>
      <c r="S2773" s="214"/>
    </row>
    <row r="2774" spans="16:19">
      <c r="P2774" s="213" t="s">
        <v>379</v>
      </c>
      <c r="Q2774" s="213">
        <v>344.17</v>
      </c>
      <c r="R2774" s="213">
        <v>6984.8</v>
      </c>
      <c r="S2774" s="214"/>
    </row>
    <row r="2775" spans="16:19">
      <c r="P2775" s="213" t="s">
        <v>379</v>
      </c>
      <c r="Q2775" s="213">
        <v>265.29000000000002</v>
      </c>
      <c r="R2775" s="213">
        <v>6771.5999999999995</v>
      </c>
      <c r="S2775" s="214"/>
    </row>
    <row r="2776" spans="16:19">
      <c r="P2776" s="213" t="s">
        <v>379</v>
      </c>
      <c r="Q2776" s="213">
        <v>265.29000000000002</v>
      </c>
      <c r="R2776" s="213">
        <v>6771.5999999999995</v>
      </c>
      <c r="S2776" s="214"/>
    </row>
    <row r="2777" spans="16:19">
      <c r="P2777" s="213" t="s">
        <v>379</v>
      </c>
      <c r="Q2777" s="213">
        <v>265.29000000000002</v>
      </c>
      <c r="R2777" s="213">
        <v>6771.5999999999995</v>
      </c>
      <c r="S2777" s="214"/>
    </row>
    <row r="2778" spans="16:19">
      <c r="P2778" s="213" t="s">
        <v>379</v>
      </c>
      <c r="Q2778" s="213">
        <v>265.29000000000002</v>
      </c>
      <c r="R2778" s="213">
        <v>6771.5999999999995</v>
      </c>
      <c r="S2778" s="214"/>
    </row>
    <row r="2779" spans="16:19">
      <c r="P2779" s="213" t="s">
        <v>379</v>
      </c>
      <c r="Q2779" s="213">
        <v>265.29000000000002</v>
      </c>
      <c r="R2779" s="213">
        <v>6771.5999999999995</v>
      </c>
      <c r="S2779" s="214"/>
    </row>
    <row r="2780" spans="16:19">
      <c r="P2780" s="213" t="s">
        <v>379</v>
      </c>
      <c r="Q2780" s="213">
        <v>265.29000000000002</v>
      </c>
      <c r="R2780" s="213">
        <v>6771.5999999999995</v>
      </c>
      <c r="S2780" s="214"/>
    </row>
    <row r="2781" spans="16:19">
      <c r="P2781" s="213" t="s">
        <v>379</v>
      </c>
      <c r="Q2781" s="213">
        <v>265.29000000000002</v>
      </c>
      <c r="R2781" s="213">
        <v>6771.5999999999995</v>
      </c>
      <c r="S2781" s="214"/>
    </row>
    <row r="2782" spans="16:19">
      <c r="P2782" s="213" t="s">
        <v>379</v>
      </c>
      <c r="Q2782" s="213">
        <v>265.29000000000002</v>
      </c>
      <c r="R2782" s="213">
        <v>6771.5999999999995</v>
      </c>
      <c r="S2782" s="214"/>
    </row>
    <row r="2783" spans="16:19">
      <c r="P2783" s="213" t="s">
        <v>379</v>
      </c>
      <c r="Q2783" s="213">
        <v>265.29000000000002</v>
      </c>
      <c r="R2783" s="213">
        <v>6771.5999999999995</v>
      </c>
      <c r="S2783" s="214"/>
    </row>
    <row r="2784" spans="16:19">
      <c r="P2784" s="213" t="s">
        <v>379</v>
      </c>
      <c r="Q2784" s="213">
        <v>265.29000000000002</v>
      </c>
      <c r="R2784" s="213">
        <v>6771.5999999999995</v>
      </c>
      <c r="S2784" s="214"/>
    </row>
    <row r="2785" spans="16:19">
      <c r="P2785" s="213" t="s">
        <v>379</v>
      </c>
      <c r="Q2785" s="213">
        <v>265.29000000000002</v>
      </c>
      <c r="R2785" s="213">
        <v>6771.5999999999995</v>
      </c>
      <c r="S2785" s="214"/>
    </row>
    <row r="2786" spans="16:19">
      <c r="P2786" s="213" t="s">
        <v>379</v>
      </c>
      <c r="Q2786" s="213">
        <v>265.29000000000002</v>
      </c>
      <c r="R2786" s="213">
        <v>6771.5999999999995</v>
      </c>
      <c r="S2786" s="214"/>
    </row>
    <row r="2787" spans="16:19">
      <c r="P2787" s="213" t="s">
        <v>379</v>
      </c>
      <c r="Q2787" s="213">
        <v>265.29000000000002</v>
      </c>
      <c r="R2787" s="213">
        <v>6771.5999999999995</v>
      </c>
      <c r="S2787" s="214"/>
    </row>
    <row r="2788" spans="16:19">
      <c r="P2788" s="213" t="s">
        <v>379</v>
      </c>
      <c r="Q2788" s="213">
        <v>265.29000000000002</v>
      </c>
      <c r="R2788" s="213">
        <v>6771.5999999999995</v>
      </c>
      <c r="S2788" s="214"/>
    </row>
    <row r="2789" spans="16:19">
      <c r="P2789" s="213" t="s">
        <v>379</v>
      </c>
      <c r="Q2789" s="213">
        <v>265.29000000000002</v>
      </c>
      <c r="R2789" s="213">
        <v>6771.5999999999995</v>
      </c>
      <c r="S2789" s="214"/>
    </row>
    <row r="2790" spans="16:19">
      <c r="P2790" s="213" t="s">
        <v>379</v>
      </c>
      <c r="Q2790" s="213">
        <v>265.29000000000002</v>
      </c>
      <c r="R2790" s="213">
        <v>6771.5999999999995</v>
      </c>
      <c r="S2790" s="214"/>
    </row>
    <row r="2791" spans="16:19">
      <c r="P2791" s="213" t="s">
        <v>379</v>
      </c>
      <c r="Q2791" s="213">
        <v>265.29000000000002</v>
      </c>
      <c r="R2791" s="213">
        <v>6771.5999999999995</v>
      </c>
      <c r="S2791" s="214"/>
    </row>
    <row r="2792" spans="16:19">
      <c r="P2792" s="213" t="s">
        <v>379</v>
      </c>
      <c r="Q2792" s="213">
        <v>265.29000000000002</v>
      </c>
      <c r="R2792" s="213">
        <v>6771.5999999999995</v>
      </c>
      <c r="S2792" s="214"/>
    </row>
    <row r="2793" spans="16:19">
      <c r="P2793" s="213" t="s">
        <v>379</v>
      </c>
      <c r="Q2793" s="213">
        <v>265.29000000000002</v>
      </c>
      <c r="R2793" s="213">
        <v>6771.5999999999995</v>
      </c>
      <c r="S2793" s="214"/>
    </row>
    <row r="2794" spans="16:19">
      <c r="P2794" s="213" t="s">
        <v>379</v>
      </c>
      <c r="Q2794" s="213">
        <v>265.29000000000002</v>
      </c>
      <c r="R2794" s="213">
        <v>6771.5999999999995</v>
      </c>
      <c r="S2794" s="214"/>
    </row>
    <row r="2795" spans="16:19">
      <c r="P2795" s="213" t="s">
        <v>379</v>
      </c>
      <c r="Q2795" s="213">
        <v>265.29000000000002</v>
      </c>
      <c r="R2795" s="213">
        <v>6771.5999999999995</v>
      </c>
      <c r="S2795" s="214"/>
    </row>
    <row r="2796" spans="16:19">
      <c r="P2796" s="213" t="s">
        <v>379</v>
      </c>
      <c r="Q2796" s="213">
        <v>265.29000000000002</v>
      </c>
      <c r="R2796" s="213">
        <v>6771.5999999999995</v>
      </c>
      <c r="S2796" s="214"/>
    </row>
    <row r="2797" spans="16:19">
      <c r="P2797" s="213" t="s">
        <v>379</v>
      </c>
      <c r="Q2797" s="213">
        <v>265.29000000000002</v>
      </c>
      <c r="R2797" s="213">
        <v>6771.5999999999995</v>
      </c>
      <c r="S2797" s="214"/>
    </row>
    <row r="2798" spans="16:19">
      <c r="P2798" s="213" t="s">
        <v>379</v>
      </c>
      <c r="Q2798" s="213">
        <v>185.04000000000002</v>
      </c>
      <c r="R2798" s="213">
        <v>6680.5999999999995</v>
      </c>
      <c r="S2798" s="214"/>
    </row>
    <row r="2799" spans="16:19">
      <c r="P2799" s="213" t="s">
        <v>379</v>
      </c>
      <c r="Q2799" s="213">
        <v>185.04000000000002</v>
      </c>
      <c r="R2799" s="213">
        <v>6680.5999999999995</v>
      </c>
      <c r="S2799" s="214"/>
    </row>
    <row r="2800" spans="16:19">
      <c r="P2800" s="213" t="s">
        <v>379</v>
      </c>
      <c r="Q2800" s="213">
        <v>185.04000000000002</v>
      </c>
      <c r="R2800" s="213">
        <v>6680.5999999999995</v>
      </c>
      <c r="S2800" s="214"/>
    </row>
    <row r="2801" spans="16:19">
      <c r="P2801" s="213" t="s">
        <v>379</v>
      </c>
      <c r="Q2801" s="213">
        <v>185.04000000000002</v>
      </c>
      <c r="R2801" s="213">
        <v>6680.5999999999995</v>
      </c>
      <c r="S2801" s="214"/>
    </row>
    <row r="2802" spans="16:19">
      <c r="P2802" s="213" t="s">
        <v>379</v>
      </c>
      <c r="Q2802" s="213">
        <v>185.04000000000002</v>
      </c>
      <c r="R2802" s="213">
        <v>6680.5999999999995</v>
      </c>
      <c r="S2802" s="214"/>
    </row>
    <row r="2803" spans="16:19">
      <c r="P2803" s="213" t="s">
        <v>379</v>
      </c>
      <c r="Q2803" s="213">
        <v>185.04000000000002</v>
      </c>
      <c r="R2803" s="213">
        <v>6680.5999999999995</v>
      </c>
      <c r="S2803" s="214"/>
    </row>
    <row r="2804" spans="16:19">
      <c r="P2804" s="213" t="s">
        <v>379</v>
      </c>
      <c r="Q2804" s="213">
        <v>185.04000000000002</v>
      </c>
      <c r="R2804" s="213">
        <v>6680.5999999999995</v>
      </c>
      <c r="S2804" s="214"/>
    </row>
    <row r="2805" spans="16:19">
      <c r="P2805" s="213" t="s">
        <v>379</v>
      </c>
      <c r="Q2805" s="213">
        <v>185.04000000000002</v>
      </c>
      <c r="R2805" s="213">
        <v>6680.5999999999995</v>
      </c>
      <c r="S2805" s="214"/>
    </row>
    <row r="2806" spans="16:19">
      <c r="P2806" s="213" t="s">
        <v>379</v>
      </c>
      <c r="Q2806" s="213">
        <v>185.04000000000002</v>
      </c>
      <c r="R2806" s="213">
        <v>6680.5999999999995</v>
      </c>
      <c r="S2806" s="214"/>
    </row>
    <row r="2807" spans="16:19">
      <c r="P2807" s="213" t="s">
        <v>379</v>
      </c>
      <c r="Q2807" s="213">
        <v>185.04000000000002</v>
      </c>
      <c r="R2807" s="213">
        <v>6680.5999999999995</v>
      </c>
      <c r="S2807" s="214"/>
    </row>
    <row r="2808" spans="16:19">
      <c r="P2808" s="213" t="s">
        <v>379</v>
      </c>
      <c r="Q2808" s="213">
        <v>185.04000000000002</v>
      </c>
      <c r="R2808" s="213">
        <v>6680.5999999999995</v>
      </c>
      <c r="S2808" s="214"/>
    </row>
    <row r="2809" spans="16:19">
      <c r="P2809" s="213" t="s">
        <v>379</v>
      </c>
      <c r="Q2809" s="213">
        <v>185.04000000000002</v>
      </c>
      <c r="R2809" s="213">
        <v>6680.5999999999995</v>
      </c>
      <c r="S2809" s="214"/>
    </row>
    <row r="2810" spans="16:19">
      <c r="P2810" s="213" t="s">
        <v>379</v>
      </c>
      <c r="Q2810" s="213">
        <v>185.04000000000002</v>
      </c>
      <c r="R2810" s="213">
        <v>6680.5999999999995</v>
      </c>
      <c r="S2810" s="214"/>
    </row>
    <row r="2811" spans="16:19">
      <c r="P2811" s="213" t="s">
        <v>379</v>
      </c>
      <c r="Q2811" s="213">
        <v>185.04000000000002</v>
      </c>
      <c r="R2811" s="213">
        <v>6680.5999999999995</v>
      </c>
      <c r="S2811" s="214"/>
    </row>
    <row r="2812" spans="16:19">
      <c r="P2812" s="213" t="s">
        <v>379</v>
      </c>
      <c r="Q2812" s="213">
        <v>185.04000000000002</v>
      </c>
      <c r="R2812" s="213">
        <v>6680.5999999999995</v>
      </c>
      <c r="S2812" s="214"/>
    </row>
    <row r="2813" spans="16:19">
      <c r="P2813" s="213" t="s">
        <v>379</v>
      </c>
      <c r="Q2813" s="213">
        <v>185.04000000000002</v>
      </c>
      <c r="R2813" s="213">
        <v>6680.5999999999995</v>
      </c>
      <c r="S2813" s="214"/>
    </row>
    <row r="2814" spans="16:19">
      <c r="P2814" s="213" t="s">
        <v>379</v>
      </c>
      <c r="Q2814" s="213">
        <v>185.04000000000002</v>
      </c>
      <c r="R2814" s="213">
        <v>6680.5999999999995</v>
      </c>
      <c r="S2814" s="214"/>
    </row>
    <row r="2815" spans="16:19">
      <c r="P2815" s="213" t="s">
        <v>379</v>
      </c>
      <c r="Q2815" s="213">
        <v>185.04000000000002</v>
      </c>
      <c r="R2815" s="213">
        <v>6680.5999999999995</v>
      </c>
      <c r="S2815" s="214"/>
    </row>
    <row r="2816" spans="16:19">
      <c r="P2816" s="213" t="s">
        <v>379</v>
      </c>
      <c r="Q2816" s="213">
        <v>185.04000000000002</v>
      </c>
      <c r="R2816" s="213">
        <v>6680.5999999999995</v>
      </c>
      <c r="S2816" s="214"/>
    </row>
    <row r="2817" spans="16:19">
      <c r="P2817" s="213" t="s">
        <v>379</v>
      </c>
      <c r="Q2817" s="213">
        <v>185.04000000000002</v>
      </c>
      <c r="R2817" s="213">
        <v>6680.5999999999995</v>
      </c>
      <c r="S2817" s="214"/>
    </row>
    <row r="2818" spans="16:19">
      <c r="P2818" s="213" t="s">
        <v>379</v>
      </c>
      <c r="Q2818" s="213">
        <v>185.04000000000002</v>
      </c>
      <c r="R2818" s="213">
        <v>6680.5999999999995</v>
      </c>
      <c r="S2818" s="214"/>
    </row>
    <row r="2819" spans="16:19">
      <c r="P2819" s="213" t="s">
        <v>379</v>
      </c>
      <c r="Q2819" s="213">
        <v>96.300000000000011</v>
      </c>
      <c r="R2819" s="213">
        <v>6517.2000000000007</v>
      </c>
      <c r="S2819" s="214"/>
    </row>
    <row r="2820" spans="16:19">
      <c r="P2820" s="213" t="s">
        <v>379</v>
      </c>
      <c r="Q2820" s="213">
        <v>96.300000000000011</v>
      </c>
      <c r="R2820" s="213">
        <v>6517.2000000000007</v>
      </c>
      <c r="S2820" s="214"/>
    </row>
    <row r="2821" spans="16:19">
      <c r="P2821" s="213" t="s">
        <v>379</v>
      </c>
      <c r="Q2821" s="213">
        <v>96.300000000000011</v>
      </c>
      <c r="R2821" s="213">
        <v>6517.2000000000007</v>
      </c>
      <c r="S2821" s="214"/>
    </row>
    <row r="2822" spans="16:19">
      <c r="P2822" s="213" t="s">
        <v>379</v>
      </c>
      <c r="Q2822" s="213">
        <v>96.300000000000011</v>
      </c>
      <c r="R2822" s="213">
        <v>6517.2000000000007</v>
      </c>
      <c r="S2822" s="214"/>
    </row>
    <row r="2823" spans="16:19">
      <c r="P2823" s="213" t="s">
        <v>379</v>
      </c>
      <c r="Q2823" s="213">
        <v>96.300000000000011</v>
      </c>
      <c r="R2823" s="213">
        <v>6517.2000000000007</v>
      </c>
      <c r="S2823" s="214"/>
    </row>
    <row r="2824" spans="16:19">
      <c r="P2824" s="213" t="s">
        <v>379</v>
      </c>
      <c r="Q2824" s="213">
        <v>96.300000000000011</v>
      </c>
      <c r="R2824" s="213">
        <v>6517.2000000000007</v>
      </c>
      <c r="S2824" s="214"/>
    </row>
    <row r="2825" spans="16:19">
      <c r="P2825" s="213" t="s">
        <v>379</v>
      </c>
      <c r="Q2825" s="213">
        <v>96.300000000000011</v>
      </c>
      <c r="R2825" s="213">
        <v>6517.2000000000007</v>
      </c>
      <c r="S2825" s="214"/>
    </row>
    <row r="2826" spans="16:19">
      <c r="P2826" s="213" t="s">
        <v>379</v>
      </c>
      <c r="Q2826" s="213">
        <v>96.300000000000011</v>
      </c>
      <c r="R2826" s="213">
        <v>6517.2000000000007</v>
      </c>
      <c r="S2826" s="214"/>
    </row>
    <row r="2827" spans="16:19">
      <c r="P2827" s="213" t="s">
        <v>379</v>
      </c>
      <c r="Q2827" s="213">
        <v>96.300000000000011</v>
      </c>
      <c r="R2827" s="213">
        <v>6517.2000000000007</v>
      </c>
      <c r="S2827" s="214"/>
    </row>
    <row r="2828" spans="16:19">
      <c r="P2828" s="213" t="s">
        <v>379</v>
      </c>
      <c r="Q2828" s="213">
        <v>96.300000000000011</v>
      </c>
      <c r="R2828" s="213">
        <v>6517.2000000000007</v>
      </c>
      <c r="S2828" s="214"/>
    </row>
    <row r="2829" spans="16:19">
      <c r="P2829" s="213" t="s">
        <v>379</v>
      </c>
      <c r="Q2829" s="213">
        <v>96.300000000000011</v>
      </c>
      <c r="R2829" s="213">
        <v>6517.2000000000007</v>
      </c>
      <c r="S2829" s="214"/>
    </row>
    <row r="2830" spans="16:19">
      <c r="P2830" s="213" t="s">
        <v>379</v>
      </c>
      <c r="Q2830" s="213">
        <v>96.300000000000011</v>
      </c>
      <c r="R2830" s="213">
        <v>6517.2000000000007</v>
      </c>
      <c r="S2830" s="214"/>
    </row>
    <row r="2831" spans="16:19">
      <c r="P2831" s="213" t="s">
        <v>379</v>
      </c>
      <c r="Q2831" s="213">
        <v>96.300000000000011</v>
      </c>
      <c r="R2831" s="213">
        <v>6517.2000000000007</v>
      </c>
      <c r="S2831" s="214"/>
    </row>
    <row r="2832" spans="16:19">
      <c r="P2832" s="213" t="s">
        <v>379</v>
      </c>
      <c r="Q2832" s="213">
        <v>96.300000000000011</v>
      </c>
      <c r="R2832" s="213">
        <v>6517.2000000000007</v>
      </c>
      <c r="S2832" s="214"/>
    </row>
    <row r="2833" spans="16:19">
      <c r="P2833" s="213" t="s">
        <v>379</v>
      </c>
      <c r="Q2833" s="213">
        <v>96.300000000000011</v>
      </c>
      <c r="R2833" s="213">
        <v>6517.2000000000007</v>
      </c>
      <c r="S2833" s="214"/>
    </row>
    <row r="2834" spans="16:19">
      <c r="P2834" s="213" t="s">
        <v>379</v>
      </c>
      <c r="Q2834" s="213">
        <v>96.300000000000011</v>
      </c>
      <c r="R2834" s="213">
        <v>6517.2000000000007</v>
      </c>
      <c r="S2834" s="214"/>
    </row>
    <row r="2835" spans="16:19">
      <c r="P2835" s="213" t="s">
        <v>379</v>
      </c>
      <c r="Q2835" s="213">
        <v>96.300000000000011</v>
      </c>
      <c r="R2835" s="213">
        <v>6517.2000000000007</v>
      </c>
      <c r="S2835" s="214"/>
    </row>
    <row r="2836" spans="16:19">
      <c r="P2836" s="213" t="s">
        <v>379</v>
      </c>
      <c r="Q2836" s="213">
        <v>96.300000000000011</v>
      </c>
      <c r="R2836" s="213">
        <v>6517.2000000000007</v>
      </c>
      <c r="S2836" s="214"/>
    </row>
    <row r="2837" spans="16:19">
      <c r="P2837" s="213" t="s">
        <v>379</v>
      </c>
      <c r="Q2837" s="213">
        <v>96.300000000000011</v>
      </c>
      <c r="R2837" s="213">
        <v>6517.2000000000007</v>
      </c>
      <c r="S2837" s="214"/>
    </row>
    <row r="2838" spans="16:19">
      <c r="P2838" s="213" t="s">
        <v>379</v>
      </c>
      <c r="Q2838" s="213">
        <v>96.300000000000011</v>
      </c>
      <c r="R2838" s="213">
        <v>6517.2000000000007</v>
      </c>
      <c r="S2838" s="214"/>
    </row>
    <row r="2839" spans="16:19">
      <c r="P2839" s="213" t="s">
        <v>379</v>
      </c>
      <c r="Q2839" s="213">
        <v>96.300000000000011</v>
      </c>
      <c r="R2839" s="213">
        <v>6517.2000000000007</v>
      </c>
      <c r="S2839" s="214"/>
    </row>
    <row r="2840" spans="16:19">
      <c r="P2840" s="213" t="s">
        <v>379</v>
      </c>
      <c r="Q2840" s="213">
        <v>96.300000000000011</v>
      </c>
      <c r="R2840" s="213">
        <v>6517.2000000000007</v>
      </c>
      <c r="S2840" s="214"/>
    </row>
    <row r="2841" spans="16:19">
      <c r="P2841" s="213" t="s">
        <v>379</v>
      </c>
      <c r="Q2841" s="213">
        <v>13</v>
      </c>
      <c r="R2841" s="213">
        <v>6239.8</v>
      </c>
      <c r="S2841" s="214"/>
    </row>
    <row r="2842" spans="16:19">
      <c r="P2842" s="213" t="s">
        <v>379</v>
      </c>
      <c r="Q2842" s="213">
        <v>13</v>
      </c>
      <c r="R2842" s="213">
        <v>6239.8</v>
      </c>
      <c r="S2842" s="214"/>
    </row>
    <row r="2843" spans="16:19">
      <c r="P2843" s="213" t="s">
        <v>379</v>
      </c>
      <c r="Q2843" s="213">
        <v>13</v>
      </c>
      <c r="R2843" s="213">
        <v>6239.8</v>
      </c>
      <c r="S2843" s="214"/>
    </row>
    <row r="2844" spans="16:19">
      <c r="P2844" s="213" t="s">
        <v>379</v>
      </c>
      <c r="Q2844" s="213">
        <v>13</v>
      </c>
      <c r="R2844" s="213">
        <v>6239.8</v>
      </c>
      <c r="S2844" s="214"/>
    </row>
    <row r="2845" spans="16:19">
      <c r="P2845" s="213" t="s">
        <v>379</v>
      </c>
      <c r="Q2845" s="213">
        <v>13</v>
      </c>
      <c r="R2845" s="213">
        <v>6239.8</v>
      </c>
      <c r="S2845" s="214"/>
    </row>
    <row r="2846" spans="16:19">
      <c r="P2846" s="213" t="s">
        <v>379</v>
      </c>
      <c r="Q2846" s="213">
        <v>13</v>
      </c>
      <c r="R2846" s="213">
        <v>6239.8</v>
      </c>
      <c r="S2846" s="214"/>
    </row>
    <row r="2847" spans="16:19">
      <c r="P2847" s="213" t="s">
        <v>379</v>
      </c>
      <c r="Q2847" s="213">
        <v>13</v>
      </c>
      <c r="R2847" s="213">
        <v>6239.8</v>
      </c>
      <c r="S2847" s="214"/>
    </row>
    <row r="2848" spans="16:19">
      <c r="P2848" s="213" t="s">
        <v>379</v>
      </c>
      <c r="Q2848" s="213">
        <v>13</v>
      </c>
      <c r="R2848" s="213">
        <v>6239.8</v>
      </c>
      <c r="S2848" s="214"/>
    </row>
    <row r="2849" spans="16:19">
      <c r="P2849" s="213" t="s">
        <v>379</v>
      </c>
      <c r="Q2849" s="213">
        <v>13</v>
      </c>
      <c r="R2849" s="213">
        <v>6239.8</v>
      </c>
      <c r="S2849" s="214"/>
    </row>
    <row r="2850" spans="16:19">
      <c r="P2850" s="213" t="s">
        <v>379</v>
      </c>
      <c r="Q2850" s="213">
        <v>13</v>
      </c>
      <c r="R2850" s="213">
        <v>6239.8</v>
      </c>
      <c r="S2850" s="214"/>
    </row>
    <row r="2851" spans="16:19">
      <c r="P2851" s="213" t="s">
        <v>379</v>
      </c>
      <c r="Q2851" s="213">
        <v>13</v>
      </c>
      <c r="R2851" s="213">
        <v>6239.8</v>
      </c>
      <c r="S2851" s="214"/>
    </row>
    <row r="2852" spans="16:19">
      <c r="P2852" s="213" t="s">
        <v>379</v>
      </c>
      <c r="Q2852" s="213">
        <v>13</v>
      </c>
      <c r="R2852" s="213">
        <v>6239.8</v>
      </c>
      <c r="S2852" s="214"/>
    </row>
    <row r="2853" spans="16:19">
      <c r="P2853" s="213" t="s">
        <v>379</v>
      </c>
      <c r="Q2853" s="213">
        <v>13</v>
      </c>
      <c r="R2853" s="213">
        <v>6239.8</v>
      </c>
      <c r="S2853" s="214"/>
    </row>
    <row r="2854" spans="16:19">
      <c r="P2854" s="213" t="s">
        <v>379</v>
      </c>
      <c r="Q2854" s="213">
        <v>13</v>
      </c>
      <c r="R2854" s="213">
        <v>6239.8</v>
      </c>
      <c r="S2854" s="214"/>
    </row>
    <row r="2855" spans="16:19">
      <c r="P2855" s="213" t="s">
        <v>379</v>
      </c>
      <c r="Q2855" s="213">
        <v>13</v>
      </c>
      <c r="R2855" s="213">
        <v>6239.8</v>
      </c>
      <c r="S2855" s="214"/>
    </row>
    <row r="2856" spans="16:19">
      <c r="P2856" s="213" t="s">
        <v>379</v>
      </c>
      <c r="Q2856" s="213">
        <v>13</v>
      </c>
      <c r="R2856" s="213">
        <v>6239.8</v>
      </c>
      <c r="S2856" s="214"/>
    </row>
    <row r="2857" spans="16:19">
      <c r="P2857" s="213" t="s">
        <v>379</v>
      </c>
      <c r="Q2857" s="213">
        <v>13</v>
      </c>
      <c r="R2857" s="213">
        <v>6239.8</v>
      </c>
      <c r="S2857" s="214"/>
    </row>
    <row r="2858" spans="16:19">
      <c r="P2858" s="213" t="s">
        <v>379</v>
      </c>
      <c r="Q2858" s="213">
        <v>13</v>
      </c>
      <c r="R2858" s="213">
        <v>6239.8</v>
      </c>
      <c r="S2858" s="214"/>
    </row>
    <row r="2859" spans="16:19">
      <c r="P2859" s="213" t="s">
        <v>379</v>
      </c>
      <c r="Q2859" s="213">
        <v>13</v>
      </c>
      <c r="R2859" s="213">
        <v>6239.8</v>
      </c>
      <c r="S2859" s="214"/>
    </row>
    <row r="2860" spans="16:19">
      <c r="P2860" s="213" t="s">
        <v>379</v>
      </c>
      <c r="Q2860" s="213">
        <v>13</v>
      </c>
      <c r="R2860" s="213">
        <v>6239.8</v>
      </c>
      <c r="S2860" s="214"/>
    </row>
    <row r="2861" spans="16:19">
      <c r="P2861" s="213" t="s">
        <v>379</v>
      </c>
      <c r="Q2861" s="213" t="s">
        <v>379</v>
      </c>
      <c r="R2861" s="213">
        <v>6030</v>
      </c>
      <c r="S2861" s="214"/>
    </row>
    <row r="2862" spans="16:19">
      <c r="P2862" s="213" t="s">
        <v>379</v>
      </c>
      <c r="Q2862" s="213" t="s">
        <v>379</v>
      </c>
      <c r="R2862" s="213">
        <v>6030</v>
      </c>
      <c r="S2862" s="214"/>
    </row>
    <row r="2863" spans="16:19">
      <c r="P2863" s="213" t="s">
        <v>379</v>
      </c>
      <c r="Q2863" s="213" t="s">
        <v>379</v>
      </c>
      <c r="R2863" s="213">
        <v>6030</v>
      </c>
      <c r="S2863" s="214"/>
    </row>
    <row r="2864" spans="16:19">
      <c r="P2864" s="213" t="s">
        <v>379</v>
      </c>
      <c r="Q2864" s="213" t="s">
        <v>379</v>
      </c>
      <c r="R2864" s="213">
        <v>6030</v>
      </c>
      <c r="S2864" s="214"/>
    </row>
    <row r="2865" spans="16:19">
      <c r="P2865" s="213" t="s">
        <v>379</v>
      </c>
      <c r="Q2865" s="213" t="s">
        <v>379</v>
      </c>
      <c r="R2865" s="213">
        <v>6030</v>
      </c>
      <c r="S2865" s="214"/>
    </row>
    <row r="2866" spans="16:19">
      <c r="P2866" s="213" t="s">
        <v>379</v>
      </c>
      <c r="Q2866" s="213" t="s">
        <v>379</v>
      </c>
      <c r="R2866" s="213">
        <v>6030</v>
      </c>
      <c r="S2866" s="214"/>
    </row>
    <row r="2867" spans="16:19">
      <c r="P2867" s="213" t="s">
        <v>379</v>
      </c>
      <c r="Q2867" s="213" t="s">
        <v>379</v>
      </c>
      <c r="R2867" s="213">
        <v>6030</v>
      </c>
      <c r="S2867" s="214"/>
    </row>
    <row r="2868" spans="16:19">
      <c r="P2868" s="213" t="s">
        <v>379</v>
      </c>
      <c r="Q2868" s="213" t="s">
        <v>379</v>
      </c>
      <c r="R2868" s="213">
        <v>6030</v>
      </c>
      <c r="S2868" s="214"/>
    </row>
    <row r="2869" spans="16:19">
      <c r="P2869" s="213" t="s">
        <v>379</v>
      </c>
      <c r="Q2869" s="213" t="s">
        <v>379</v>
      </c>
      <c r="R2869" s="213">
        <v>6030</v>
      </c>
      <c r="S2869" s="214"/>
    </row>
    <row r="2870" spans="16:19">
      <c r="P2870" s="213" t="s">
        <v>379</v>
      </c>
      <c r="Q2870" s="213" t="s">
        <v>379</v>
      </c>
      <c r="R2870" s="213">
        <v>6030</v>
      </c>
      <c r="S2870" s="214"/>
    </row>
    <row r="2871" spans="16:19">
      <c r="P2871" s="213" t="s">
        <v>379</v>
      </c>
      <c r="Q2871" s="213" t="s">
        <v>379</v>
      </c>
      <c r="R2871" s="213">
        <v>6030</v>
      </c>
      <c r="S2871" s="214"/>
    </row>
    <row r="2872" spans="16:19">
      <c r="P2872" s="213" t="s">
        <v>379</v>
      </c>
      <c r="Q2872" s="213" t="s">
        <v>379</v>
      </c>
      <c r="R2872" s="213">
        <v>6030</v>
      </c>
      <c r="S2872" s="214"/>
    </row>
    <row r="2873" spans="16:19">
      <c r="P2873" s="213" t="s">
        <v>379</v>
      </c>
      <c r="Q2873" s="213" t="s">
        <v>379</v>
      </c>
      <c r="R2873" s="213">
        <v>6030</v>
      </c>
      <c r="S2873" s="214"/>
    </row>
    <row r="2874" spans="16:19">
      <c r="P2874" s="213" t="s">
        <v>379</v>
      </c>
      <c r="Q2874" s="213" t="s">
        <v>379</v>
      </c>
      <c r="R2874" s="213">
        <v>6030</v>
      </c>
      <c r="S2874" s="214"/>
    </row>
    <row r="2875" spans="16:19">
      <c r="P2875" s="213" t="s">
        <v>379</v>
      </c>
      <c r="Q2875" s="213" t="s">
        <v>379</v>
      </c>
      <c r="R2875" s="213">
        <v>6030</v>
      </c>
      <c r="S2875" s="214"/>
    </row>
    <row r="2876" spans="16:19">
      <c r="P2876" s="213" t="s">
        <v>379</v>
      </c>
      <c r="Q2876" s="213" t="s">
        <v>379</v>
      </c>
      <c r="R2876" s="213">
        <v>6030</v>
      </c>
      <c r="S2876" s="214"/>
    </row>
    <row r="2877" spans="16:19">
      <c r="P2877" s="213" t="s">
        <v>379</v>
      </c>
      <c r="Q2877" s="213" t="s">
        <v>379</v>
      </c>
      <c r="R2877" s="213">
        <v>6030</v>
      </c>
      <c r="S2877" s="214"/>
    </row>
    <row r="2878" spans="16:19">
      <c r="P2878" s="213" t="s">
        <v>379</v>
      </c>
      <c r="Q2878" s="213" t="s">
        <v>379</v>
      </c>
      <c r="R2878" s="213">
        <v>6030</v>
      </c>
      <c r="S2878" s="214"/>
    </row>
    <row r="2879" spans="16:19">
      <c r="P2879" s="213" t="s">
        <v>379</v>
      </c>
      <c r="Q2879" s="213" t="s">
        <v>379</v>
      </c>
      <c r="R2879" s="213">
        <v>6030</v>
      </c>
      <c r="S2879" s="214"/>
    </row>
    <row r="2880" spans="16:19">
      <c r="P2880" s="213" t="s">
        <v>379</v>
      </c>
      <c r="Q2880" s="213" t="s">
        <v>379</v>
      </c>
      <c r="R2880" s="213">
        <v>6030</v>
      </c>
      <c r="S2880" s="214"/>
    </row>
    <row r="2881" spans="16:19">
      <c r="P2881" s="213" t="s">
        <v>379</v>
      </c>
      <c r="Q2881" s="213" t="s">
        <v>379</v>
      </c>
      <c r="R2881" s="213">
        <v>6030</v>
      </c>
      <c r="S2881" s="214"/>
    </row>
    <row r="2882" spans="16:19">
      <c r="P2882" s="213" t="s">
        <v>379</v>
      </c>
      <c r="Q2882" s="213" t="s">
        <v>379</v>
      </c>
      <c r="R2882" s="213">
        <v>6030</v>
      </c>
      <c r="S2882" s="214"/>
    </row>
    <row r="2883" spans="16:19">
      <c r="P2883" s="213" t="s">
        <v>379</v>
      </c>
      <c r="Q2883" s="213" t="s">
        <v>379</v>
      </c>
      <c r="R2883" s="213">
        <v>6030</v>
      </c>
      <c r="S2883" s="214"/>
    </row>
    <row r="2884" spans="16:19">
      <c r="P2884" s="213" t="s">
        <v>379</v>
      </c>
      <c r="Q2884" s="213" t="s">
        <v>379</v>
      </c>
      <c r="R2884" s="213">
        <v>5710.2999999999993</v>
      </c>
      <c r="S2884" s="214"/>
    </row>
    <row r="2885" spans="16:19">
      <c r="P2885" s="213" t="s">
        <v>379</v>
      </c>
      <c r="Q2885" s="213" t="s">
        <v>379</v>
      </c>
      <c r="R2885" s="213">
        <v>5710.2999999999993</v>
      </c>
      <c r="S2885" s="214"/>
    </row>
    <row r="2886" spans="16:19">
      <c r="P2886" s="213" t="s">
        <v>379</v>
      </c>
      <c r="Q2886" s="213" t="s">
        <v>379</v>
      </c>
      <c r="R2886" s="213">
        <v>5710.2999999999993</v>
      </c>
      <c r="S2886" s="214"/>
    </row>
    <row r="2887" spans="16:19">
      <c r="P2887" s="213" t="s">
        <v>379</v>
      </c>
      <c r="Q2887" s="213" t="s">
        <v>379</v>
      </c>
      <c r="R2887" s="213">
        <v>5710.2999999999993</v>
      </c>
      <c r="S2887" s="214"/>
    </row>
    <row r="2888" spans="16:19">
      <c r="P2888" s="213" t="s">
        <v>379</v>
      </c>
      <c r="Q2888" s="213" t="s">
        <v>379</v>
      </c>
      <c r="R2888" s="213">
        <v>5710.2999999999993</v>
      </c>
      <c r="S2888" s="214"/>
    </row>
    <row r="2889" spans="16:19">
      <c r="P2889" s="213" t="s">
        <v>379</v>
      </c>
      <c r="Q2889" s="213" t="s">
        <v>379</v>
      </c>
      <c r="R2889" s="213">
        <v>5710.2999999999993</v>
      </c>
      <c r="S2889" s="214"/>
    </row>
    <row r="2890" spans="16:19">
      <c r="P2890" s="213" t="s">
        <v>379</v>
      </c>
      <c r="Q2890" s="213" t="s">
        <v>379</v>
      </c>
      <c r="R2890" s="213">
        <v>5710.2999999999993</v>
      </c>
      <c r="S2890" s="214"/>
    </row>
    <row r="2891" spans="16:19">
      <c r="P2891" s="213" t="s">
        <v>379</v>
      </c>
      <c r="Q2891" s="213" t="s">
        <v>379</v>
      </c>
      <c r="R2891" s="213">
        <v>5710.2999999999993</v>
      </c>
      <c r="S2891" s="214"/>
    </row>
    <row r="2892" spans="16:19">
      <c r="P2892" s="213" t="s">
        <v>379</v>
      </c>
      <c r="Q2892" s="213" t="s">
        <v>379</v>
      </c>
      <c r="R2892" s="213">
        <v>5710.2999999999993</v>
      </c>
      <c r="S2892" s="214"/>
    </row>
    <row r="2893" spans="16:19">
      <c r="P2893" s="213" t="s">
        <v>379</v>
      </c>
      <c r="Q2893" s="213" t="s">
        <v>379</v>
      </c>
      <c r="R2893" s="213">
        <v>5710.2999999999993</v>
      </c>
      <c r="S2893" s="214"/>
    </row>
    <row r="2894" spans="16:19">
      <c r="P2894" s="213" t="s">
        <v>379</v>
      </c>
      <c r="Q2894" s="213" t="s">
        <v>379</v>
      </c>
      <c r="R2894" s="213">
        <v>5710.2999999999993</v>
      </c>
      <c r="S2894" s="214"/>
    </row>
    <row r="2895" spans="16:19">
      <c r="P2895" s="213" t="s">
        <v>379</v>
      </c>
      <c r="Q2895" s="213" t="s">
        <v>379</v>
      </c>
      <c r="R2895" s="213">
        <v>5710.2999999999993</v>
      </c>
      <c r="S2895" s="214"/>
    </row>
    <row r="2896" spans="16:19">
      <c r="P2896" s="213" t="s">
        <v>379</v>
      </c>
      <c r="Q2896" s="213" t="s">
        <v>379</v>
      </c>
      <c r="R2896" s="213">
        <v>5710.2999999999993</v>
      </c>
      <c r="S2896" s="214"/>
    </row>
    <row r="2897" spans="16:19">
      <c r="P2897" s="213" t="s">
        <v>379</v>
      </c>
      <c r="Q2897" s="213" t="s">
        <v>379</v>
      </c>
      <c r="R2897" s="213">
        <v>5710.2999999999993</v>
      </c>
      <c r="S2897" s="214"/>
    </row>
    <row r="2898" spans="16:19">
      <c r="P2898" s="213" t="s">
        <v>379</v>
      </c>
      <c r="Q2898" s="213" t="s">
        <v>379</v>
      </c>
      <c r="R2898" s="213">
        <v>5710.2999999999993</v>
      </c>
      <c r="S2898" s="214"/>
    </row>
    <row r="2899" spans="16:19">
      <c r="P2899" s="213" t="s">
        <v>379</v>
      </c>
      <c r="Q2899" s="213" t="s">
        <v>379</v>
      </c>
      <c r="R2899" s="213">
        <v>5710.2999999999993</v>
      </c>
      <c r="S2899" s="214"/>
    </row>
    <row r="2900" spans="16:19">
      <c r="P2900" s="213" t="s">
        <v>379</v>
      </c>
      <c r="Q2900" s="213" t="s">
        <v>379</v>
      </c>
      <c r="R2900" s="213">
        <v>5710.2999999999993</v>
      </c>
      <c r="S2900" s="214"/>
    </row>
    <row r="2901" spans="16:19">
      <c r="P2901" s="213" t="s">
        <v>379</v>
      </c>
      <c r="Q2901" s="213" t="s">
        <v>379</v>
      </c>
      <c r="R2901" s="213">
        <v>5710.2999999999993</v>
      </c>
      <c r="S2901" s="214"/>
    </row>
    <row r="2902" spans="16:19">
      <c r="P2902" s="213" t="s">
        <v>379</v>
      </c>
      <c r="Q2902" s="213" t="s">
        <v>379</v>
      </c>
      <c r="R2902" s="213">
        <v>5710.2999999999993</v>
      </c>
      <c r="S2902" s="214"/>
    </row>
    <row r="2903" spans="16:19">
      <c r="P2903" s="213" t="s">
        <v>379</v>
      </c>
      <c r="Q2903" s="213" t="s">
        <v>379</v>
      </c>
      <c r="R2903" s="213">
        <v>5710.2999999999993</v>
      </c>
      <c r="S2903" s="214"/>
    </row>
    <row r="2904" spans="16:19">
      <c r="P2904" s="213" t="s">
        <v>379</v>
      </c>
      <c r="Q2904" s="213" t="s">
        <v>379</v>
      </c>
      <c r="R2904" s="213">
        <v>5710.2999999999993</v>
      </c>
      <c r="S2904" s="214"/>
    </row>
    <row r="2905" spans="16:19">
      <c r="P2905" s="213" t="s">
        <v>379</v>
      </c>
      <c r="Q2905" s="213" t="s">
        <v>379</v>
      </c>
      <c r="R2905" s="213">
        <v>5547.7999999999993</v>
      </c>
      <c r="S2905" s="214"/>
    </row>
    <row r="2906" spans="16:19">
      <c r="P2906" s="213" t="s">
        <v>379</v>
      </c>
      <c r="Q2906" s="213" t="s">
        <v>379</v>
      </c>
      <c r="R2906" s="213">
        <v>5547.7999999999993</v>
      </c>
      <c r="S2906" s="214"/>
    </row>
    <row r="2907" spans="16:19">
      <c r="P2907" s="213" t="s">
        <v>379</v>
      </c>
      <c r="Q2907" s="213" t="s">
        <v>379</v>
      </c>
      <c r="R2907" s="213">
        <v>5547.7999999999993</v>
      </c>
      <c r="S2907" s="214"/>
    </row>
    <row r="2908" spans="16:19">
      <c r="P2908" s="213" t="s">
        <v>379</v>
      </c>
      <c r="Q2908" s="213" t="s">
        <v>379</v>
      </c>
      <c r="R2908" s="213">
        <v>5547.7999999999993</v>
      </c>
      <c r="S2908" s="214"/>
    </row>
    <row r="2909" spans="16:19">
      <c r="P2909" s="213" t="s">
        <v>379</v>
      </c>
      <c r="Q2909" s="213" t="s">
        <v>379</v>
      </c>
      <c r="R2909" s="213">
        <v>5547.7999999999993</v>
      </c>
      <c r="S2909" s="214"/>
    </row>
    <row r="2910" spans="16:19">
      <c r="P2910" s="213" t="s">
        <v>379</v>
      </c>
      <c r="Q2910" s="213" t="s">
        <v>379</v>
      </c>
      <c r="R2910" s="213">
        <v>5547.7999999999993</v>
      </c>
      <c r="S2910" s="214"/>
    </row>
    <row r="2911" spans="16:19">
      <c r="P2911" s="213" t="s">
        <v>379</v>
      </c>
      <c r="Q2911" s="213" t="s">
        <v>379</v>
      </c>
      <c r="R2911" s="213">
        <v>5547.7999999999993</v>
      </c>
      <c r="S2911" s="214"/>
    </row>
    <row r="2912" spans="16:19">
      <c r="P2912" s="213" t="s">
        <v>379</v>
      </c>
      <c r="Q2912" s="213" t="s">
        <v>379</v>
      </c>
      <c r="R2912" s="213">
        <v>5547.7999999999993</v>
      </c>
      <c r="S2912" s="214"/>
    </row>
    <row r="2913" spans="16:19">
      <c r="P2913" s="213" t="s">
        <v>379</v>
      </c>
      <c r="Q2913" s="213" t="s">
        <v>379</v>
      </c>
      <c r="R2913" s="213">
        <v>5547.7999999999993</v>
      </c>
      <c r="S2913" s="214"/>
    </row>
    <row r="2914" spans="16:19">
      <c r="P2914" s="213" t="s">
        <v>379</v>
      </c>
      <c r="Q2914" s="213" t="s">
        <v>379</v>
      </c>
      <c r="R2914" s="213">
        <v>5547.7999999999993</v>
      </c>
      <c r="S2914" s="214"/>
    </row>
    <row r="2915" spans="16:19">
      <c r="P2915" s="213" t="s">
        <v>379</v>
      </c>
      <c r="Q2915" s="213" t="s">
        <v>379</v>
      </c>
      <c r="R2915" s="213">
        <v>5547.7999999999993</v>
      </c>
      <c r="S2915" s="214"/>
    </row>
    <row r="2916" spans="16:19">
      <c r="P2916" s="213" t="s">
        <v>379</v>
      </c>
      <c r="Q2916" s="213" t="s">
        <v>379</v>
      </c>
      <c r="R2916" s="213">
        <v>5547.7999999999993</v>
      </c>
      <c r="S2916" s="214"/>
    </row>
    <row r="2917" spans="16:19">
      <c r="P2917" s="213" t="s">
        <v>379</v>
      </c>
      <c r="Q2917" s="213" t="s">
        <v>379</v>
      </c>
      <c r="R2917" s="213">
        <v>5547.7999999999993</v>
      </c>
      <c r="S2917" s="214"/>
    </row>
    <row r="2918" spans="16:19">
      <c r="P2918" s="213" t="s">
        <v>379</v>
      </c>
      <c r="Q2918" s="213" t="s">
        <v>379</v>
      </c>
      <c r="R2918" s="213">
        <v>5547.7999999999993</v>
      </c>
      <c r="S2918" s="214"/>
    </row>
    <row r="2919" spans="16:19">
      <c r="P2919" s="213" t="s">
        <v>379</v>
      </c>
      <c r="Q2919" s="213" t="s">
        <v>379</v>
      </c>
      <c r="R2919" s="213">
        <v>5547.7999999999993</v>
      </c>
      <c r="S2919" s="214"/>
    </row>
    <row r="2920" spans="16:19">
      <c r="P2920" s="213" t="s">
        <v>379</v>
      </c>
      <c r="Q2920" s="213" t="s">
        <v>379</v>
      </c>
      <c r="R2920" s="213">
        <v>5547.7999999999993</v>
      </c>
      <c r="S2920" s="214"/>
    </row>
    <row r="2921" spans="16:19">
      <c r="P2921" s="213" t="s">
        <v>379</v>
      </c>
      <c r="Q2921" s="213" t="s">
        <v>379</v>
      </c>
      <c r="R2921" s="213">
        <v>5547.7999999999993</v>
      </c>
      <c r="S2921" s="214"/>
    </row>
    <row r="2922" spans="16:19">
      <c r="P2922" s="213" t="s">
        <v>379</v>
      </c>
      <c r="Q2922" s="213" t="s">
        <v>379</v>
      </c>
      <c r="R2922" s="213">
        <v>5547.7999999999993</v>
      </c>
      <c r="S2922" s="214"/>
    </row>
    <row r="2923" spans="16:19">
      <c r="P2923" s="213" t="s">
        <v>379</v>
      </c>
      <c r="Q2923" s="213" t="s">
        <v>379</v>
      </c>
      <c r="R2923" s="213">
        <v>5547.7999999999993</v>
      </c>
      <c r="S2923" s="214"/>
    </row>
    <row r="2924" spans="16:19">
      <c r="P2924" s="213" t="s">
        <v>379</v>
      </c>
      <c r="Q2924" s="213" t="s">
        <v>379</v>
      </c>
      <c r="R2924" s="213">
        <v>5547.7999999999993</v>
      </c>
      <c r="S2924" s="214"/>
    </row>
    <row r="2925" spans="16:19">
      <c r="P2925" s="213" t="s">
        <v>379</v>
      </c>
      <c r="Q2925" s="213" t="s">
        <v>379</v>
      </c>
      <c r="R2925" s="213">
        <v>5547.7999999999993</v>
      </c>
      <c r="S2925" s="214"/>
    </row>
    <row r="2926" spans="16:19">
      <c r="P2926" s="213" t="s">
        <v>379</v>
      </c>
      <c r="Q2926" s="213" t="s">
        <v>379</v>
      </c>
      <c r="R2926" s="213">
        <v>5547.7999999999993</v>
      </c>
      <c r="S2926" s="214"/>
    </row>
    <row r="2927" spans="16:19">
      <c r="P2927" s="213" t="s">
        <v>379</v>
      </c>
      <c r="Q2927" s="213" t="s">
        <v>379</v>
      </c>
      <c r="R2927" s="213">
        <v>5457</v>
      </c>
      <c r="S2927" s="214"/>
    </row>
    <row r="2928" spans="16:19">
      <c r="P2928" s="213" t="s">
        <v>379</v>
      </c>
      <c r="Q2928" s="213" t="s">
        <v>379</v>
      </c>
      <c r="R2928" s="213">
        <v>5457</v>
      </c>
      <c r="S2928" s="214"/>
    </row>
    <row r="2929" spans="16:19">
      <c r="P2929" s="213" t="s">
        <v>379</v>
      </c>
      <c r="Q2929" s="213" t="s">
        <v>379</v>
      </c>
      <c r="R2929" s="213">
        <v>5457</v>
      </c>
      <c r="S2929" s="214"/>
    </row>
    <row r="2930" spans="16:19">
      <c r="P2930" s="213" t="s">
        <v>379</v>
      </c>
      <c r="Q2930" s="213" t="s">
        <v>379</v>
      </c>
      <c r="R2930" s="213">
        <v>5457</v>
      </c>
      <c r="S2930" s="214"/>
    </row>
    <row r="2931" spans="16:19">
      <c r="P2931" s="213" t="s">
        <v>379</v>
      </c>
      <c r="Q2931" s="213" t="s">
        <v>379</v>
      </c>
      <c r="R2931" s="213">
        <v>5457</v>
      </c>
      <c r="S2931" s="214"/>
    </row>
    <row r="2932" spans="16:19">
      <c r="P2932" s="213" t="s">
        <v>379</v>
      </c>
      <c r="Q2932" s="213" t="s">
        <v>379</v>
      </c>
      <c r="R2932" s="213">
        <v>5457</v>
      </c>
      <c r="S2932" s="214"/>
    </row>
    <row r="2933" spans="16:19">
      <c r="P2933" s="213" t="s">
        <v>379</v>
      </c>
      <c r="Q2933" s="213" t="s">
        <v>379</v>
      </c>
      <c r="R2933" s="213">
        <v>5457</v>
      </c>
      <c r="S2933" s="214"/>
    </row>
    <row r="2934" spans="16:19">
      <c r="P2934" s="213" t="s">
        <v>379</v>
      </c>
      <c r="Q2934" s="213" t="s">
        <v>379</v>
      </c>
      <c r="R2934" s="213">
        <v>5457</v>
      </c>
      <c r="S2934" s="214"/>
    </row>
    <row r="2935" spans="16:19">
      <c r="P2935" s="213" t="s">
        <v>379</v>
      </c>
      <c r="Q2935" s="213" t="s">
        <v>379</v>
      </c>
      <c r="R2935" s="213">
        <v>5457</v>
      </c>
      <c r="S2935" s="214"/>
    </row>
    <row r="2936" spans="16:19">
      <c r="P2936" s="213" t="s">
        <v>379</v>
      </c>
      <c r="Q2936" s="213" t="s">
        <v>379</v>
      </c>
      <c r="R2936" s="213">
        <v>5457</v>
      </c>
      <c r="S2936" s="214"/>
    </row>
    <row r="2937" spans="16:19">
      <c r="P2937" s="213" t="s">
        <v>379</v>
      </c>
      <c r="Q2937" s="213" t="s">
        <v>379</v>
      </c>
      <c r="R2937" s="213">
        <v>5457</v>
      </c>
      <c r="S2937" s="214"/>
    </row>
    <row r="2938" spans="16:19">
      <c r="P2938" s="213" t="s">
        <v>379</v>
      </c>
      <c r="Q2938" s="213" t="s">
        <v>379</v>
      </c>
      <c r="R2938" s="213">
        <v>5457</v>
      </c>
      <c r="S2938" s="214"/>
    </row>
    <row r="2939" spans="16:19">
      <c r="P2939" s="213" t="s">
        <v>379</v>
      </c>
      <c r="Q2939" s="213" t="s">
        <v>379</v>
      </c>
      <c r="R2939" s="213">
        <v>5457</v>
      </c>
      <c r="S2939" s="214"/>
    </row>
    <row r="2940" spans="16:19">
      <c r="P2940" s="213" t="s">
        <v>379</v>
      </c>
      <c r="Q2940" s="213" t="s">
        <v>379</v>
      </c>
      <c r="R2940" s="213">
        <v>5457</v>
      </c>
      <c r="S2940" s="214"/>
    </row>
    <row r="2941" spans="16:19">
      <c r="P2941" s="213" t="s">
        <v>379</v>
      </c>
      <c r="Q2941" s="213" t="s">
        <v>379</v>
      </c>
      <c r="R2941" s="213">
        <v>5457</v>
      </c>
      <c r="S2941" s="214"/>
    </row>
    <row r="2942" spans="16:19">
      <c r="P2942" s="213" t="s">
        <v>379</v>
      </c>
      <c r="Q2942" s="213" t="s">
        <v>379</v>
      </c>
      <c r="R2942" s="213">
        <v>5457</v>
      </c>
      <c r="S2942" s="214"/>
    </row>
    <row r="2943" spans="16:19">
      <c r="P2943" s="213" t="s">
        <v>379</v>
      </c>
      <c r="Q2943" s="213" t="s">
        <v>379</v>
      </c>
      <c r="R2943" s="213">
        <v>5457</v>
      </c>
      <c r="S2943" s="214"/>
    </row>
    <row r="2944" spans="16:19">
      <c r="P2944" s="213" t="s">
        <v>379</v>
      </c>
      <c r="Q2944" s="213" t="s">
        <v>379</v>
      </c>
      <c r="R2944" s="213">
        <v>5457</v>
      </c>
      <c r="S2944" s="214"/>
    </row>
    <row r="2945" spans="16:19">
      <c r="P2945" s="213" t="s">
        <v>379</v>
      </c>
      <c r="Q2945" s="213" t="s">
        <v>379</v>
      </c>
      <c r="R2945" s="213">
        <v>5457</v>
      </c>
      <c r="S2945" s="214"/>
    </row>
    <row r="2946" spans="16:19">
      <c r="P2946" s="213" t="s">
        <v>379</v>
      </c>
      <c r="Q2946" s="213" t="s">
        <v>379</v>
      </c>
      <c r="R2946" s="213">
        <v>5457</v>
      </c>
      <c r="S2946" s="214"/>
    </row>
    <row r="2947" spans="16:19">
      <c r="P2947" s="213" t="s">
        <v>379</v>
      </c>
      <c r="Q2947" s="213" t="s">
        <v>379</v>
      </c>
      <c r="R2947" s="213">
        <v>5457</v>
      </c>
      <c r="S2947" s="214"/>
    </row>
    <row r="2948" spans="16:19">
      <c r="P2948" s="213" t="s">
        <v>379</v>
      </c>
      <c r="Q2948" s="213" t="s">
        <v>379</v>
      </c>
      <c r="R2948" s="213">
        <v>5457</v>
      </c>
      <c r="S2948" s="214"/>
    </row>
    <row r="2949" spans="16:19">
      <c r="P2949" s="213" t="s">
        <v>379</v>
      </c>
      <c r="Q2949" s="213" t="s">
        <v>379</v>
      </c>
      <c r="R2949" s="213">
        <v>5522.6</v>
      </c>
      <c r="S2949" s="214"/>
    </row>
    <row r="2950" spans="16:19">
      <c r="P2950" s="213" t="s">
        <v>379</v>
      </c>
      <c r="Q2950" s="213" t="s">
        <v>379</v>
      </c>
      <c r="R2950" s="213">
        <v>5522.6</v>
      </c>
      <c r="S2950" s="214"/>
    </row>
    <row r="2951" spans="16:19">
      <c r="P2951" s="213" t="s">
        <v>379</v>
      </c>
      <c r="Q2951" s="213" t="s">
        <v>379</v>
      </c>
      <c r="R2951" s="213">
        <v>5522.6</v>
      </c>
      <c r="S2951" s="214"/>
    </row>
    <row r="2952" spans="16:19">
      <c r="P2952" s="213" t="s">
        <v>379</v>
      </c>
      <c r="Q2952" s="213" t="s">
        <v>379</v>
      </c>
      <c r="R2952" s="213">
        <v>5522.6</v>
      </c>
      <c r="S2952" s="214"/>
    </row>
    <row r="2953" spans="16:19">
      <c r="P2953" s="213" t="s">
        <v>379</v>
      </c>
      <c r="Q2953" s="213" t="s">
        <v>379</v>
      </c>
      <c r="R2953" s="213">
        <v>5522.6</v>
      </c>
      <c r="S2953" s="214"/>
    </row>
    <row r="2954" spans="16:19">
      <c r="P2954" s="213" t="s">
        <v>379</v>
      </c>
      <c r="Q2954" s="213" t="s">
        <v>379</v>
      </c>
      <c r="R2954" s="213">
        <v>5522.6</v>
      </c>
      <c r="S2954" s="214"/>
    </row>
    <row r="2955" spans="16:19">
      <c r="P2955" s="213" t="s">
        <v>379</v>
      </c>
      <c r="Q2955" s="213" t="s">
        <v>379</v>
      </c>
      <c r="R2955" s="213">
        <v>5522.6</v>
      </c>
      <c r="S2955" s="214"/>
    </row>
    <row r="2956" spans="16:19">
      <c r="P2956" s="213" t="s">
        <v>379</v>
      </c>
      <c r="Q2956" s="213" t="s">
        <v>379</v>
      </c>
      <c r="R2956" s="213">
        <v>5522.6</v>
      </c>
      <c r="S2956" s="214"/>
    </row>
    <row r="2957" spans="16:19">
      <c r="P2957" s="213" t="s">
        <v>379</v>
      </c>
      <c r="Q2957" s="213" t="s">
        <v>379</v>
      </c>
      <c r="R2957" s="213">
        <v>5522.6</v>
      </c>
      <c r="S2957" s="214"/>
    </row>
    <row r="2958" spans="16:19">
      <c r="P2958" s="213" t="s">
        <v>379</v>
      </c>
      <c r="Q2958" s="213" t="s">
        <v>379</v>
      </c>
      <c r="R2958" s="213">
        <v>5522.6</v>
      </c>
      <c r="S2958" s="214"/>
    </row>
    <row r="2959" spans="16:19">
      <c r="P2959" s="213" t="s">
        <v>379</v>
      </c>
      <c r="Q2959" s="213" t="s">
        <v>379</v>
      </c>
      <c r="R2959" s="213">
        <v>5522.6</v>
      </c>
      <c r="S2959" s="214"/>
    </row>
    <row r="2960" spans="16:19">
      <c r="P2960" s="213" t="s">
        <v>379</v>
      </c>
      <c r="Q2960" s="213" t="s">
        <v>379</v>
      </c>
      <c r="R2960" s="213">
        <v>5522.6</v>
      </c>
      <c r="S2960" s="214"/>
    </row>
    <row r="2961" spans="16:19">
      <c r="P2961" s="213" t="s">
        <v>379</v>
      </c>
      <c r="Q2961" s="213" t="s">
        <v>379</v>
      </c>
      <c r="R2961" s="213">
        <v>5522.6</v>
      </c>
      <c r="S2961" s="214"/>
    </row>
    <row r="2962" spans="16:19">
      <c r="P2962" s="213" t="s">
        <v>379</v>
      </c>
      <c r="Q2962" s="213" t="s">
        <v>379</v>
      </c>
      <c r="R2962" s="213">
        <v>5522.6</v>
      </c>
      <c r="S2962" s="214"/>
    </row>
    <row r="2963" spans="16:19">
      <c r="P2963" s="213" t="s">
        <v>379</v>
      </c>
      <c r="Q2963" s="213" t="s">
        <v>379</v>
      </c>
      <c r="R2963" s="213">
        <v>5522.6</v>
      </c>
      <c r="S2963" s="214"/>
    </row>
    <row r="2964" spans="16:19">
      <c r="P2964" s="213" t="s">
        <v>379</v>
      </c>
      <c r="Q2964" s="213" t="s">
        <v>379</v>
      </c>
      <c r="R2964" s="213">
        <v>5522.6</v>
      </c>
      <c r="S2964" s="214"/>
    </row>
    <row r="2965" spans="16:19">
      <c r="P2965" s="213" t="s">
        <v>379</v>
      </c>
      <c r="Q2965" s="213" t="s">
        <v>379</v>
      </c>
      <c r="R2965" s="213">
        <v>5522.6</v>
      </c>
      <c r="S2965" s="214"/>
    </row>
    <row r="2966" spans="16:19">
      <c r="P2966" s="213" t="s">
        <v>379</v>
      </c>
      <c r="Q2966" s="213" t="s">
        <v>379</v>
      </c>
      <c r="R2966" s="213">
        <v>5522.6</v>
      </c>
      <c r="S2966" s="214"/>
    </row>
    <row r="2967" spans="16:19">
      <c r="P2967" s="213" t="s">
        <v>379</v>
      </c>
      <c r="Q2967" s="213" t="s">
        <v>379</v>
      </c>
      <c r="R2967" s="213">
        <v>5522.6</v>
      </c>
      <c r="S2967" s="214"/>
    </row>
    <row r="2968" spans="16:19">
      <c r="P2968" s="213" t="s">
        <v>379</v>
      </c>
      <c r="Q2968" s="213" t="s">
        <v>379</v>
      </c>
      <c r="R2968" s="213">
        <v>5522.6</v>
      </c>
      <c r="S2968" s="214"/>
    </row>
    <row r="2969" spans="16:19">
      <c r="P2969" s="213" t="s">
        <v>379</v>
      </c>
      <c r="Q2969" s="213" t="s">
        <v>379</v>
      </c>
      <c r="R2969" s="213">
        <v>5522.6</v>
      </c>
      <c r="S2969" s="214"/>
    </row>
    <row r="2970" spans="16:19">
      <c r="P2970" s="213" t="s">
        <v>379</v>
      </c>
      <c r="Q2970" s="213" t="s">
        <v>379</v>
      </c>
      <c r="R2970" s="213">
        <v>5631.5</v>
      </c>
      <c r="S2970" s="214"/>
    </row>
    <row r="2971" spans="16:19">
      <c r="P2971" s="213" t="s">
        <v>379</v>
      </c>
      <c r="Q2971" s="213" t="s">
        <v>379</v>
      </c>
      <c r="R2971" s="213">
        <v>5631.5</v>
      </c>
      <c r="S2971" s="214"/>
    </row>
    <row r="2972" spans="16:19">
      <c r="P2972" s="213" t="s">
        <v>379</v>
      </c>
      <c r="Q2972" s="213" t="s">
        <v>379</v>
      </c>
      <c r="R2972" s="213">
        <v>5631.5</v>
      </c>
      <c r="S2972" s="214"/>
    </row>
    <row r="2973" spans="16:19">
      <c r="P2973" s="213" t="s">
        <v>379</v>
      </c>
      <c r="Q2973" s="213" t="s">
        <v>379</v>
      </c>
      <c r="R2973" s="213">
        <v>5631.5</v>
      </c>
      <c r="S2973" s="214"/>
    </row>
    <row r="2974" spans="16:19">
      <c r="P2974" s="213" t="s">
        <v>379</v>
      </c>
      <c r="Q2974" s="213" t="s">
        <v>379</v>
      </c>
      <c r="R2974" s="213">
        <v>5631.5</v>
      </c>
      <c r="S2974" s="214"/>
    </row>
    <row r="2975" spans="16:19">
      <c r="P2975" s="213" t="s">
        <v>379</v>
      </c>
      <c r="Q2975" s="213" t="s">
        <v>379</v>
      </c>
      <c r="R2975" s="213">
        <v>5631.5</v>
      </c>
      <c r="S2975" s="214"/>
    </row>
    <row r="2976" spans="16:19">
      <c r="P2976" s="213" t="s">
        <v>379</v>
      </c>
      <c r="Q2976" s="213" t="s">
        <v>379</v>
      </c>
      <c r="R2976" s="213">
        <v>5631.5</v>
      </c>
      <c r="S2976" s="214"/>
    </row>
    <row r="2977" spans="16:19">
      <c r="P2977" s="213" t="s">
        <v>379</v>
      </c>
      <c r="Q2977" s="213" t="s">
        <v>379</v>
      </c>
      <c r="R2977" s="213">
        <v>5631.5</v>
      </c>
      <c r="S2977" s="214"/>
    </row>
    <row r="2978" spans="16:19">
      <c r="P2978" s="213" t="s">
        <v>379</v>
      </c>
      <c r="Q2978" s="213" t="s">
        <v>379</v>
      </c>
      <c r="R2978" s="213">
        <v>5631.5</v>
      </c>
      <c r="S2978" s="214"/>
    </row>
    <row r="2979" spans="16:19">
      <c r="P2979" s="213" t="s">
        <v>379</v>
      </c>
      <c r="Q2979" s="213" t="s">
        <v>379</v>
      </c>
      <c r="R2979" s="213">
        <v>5631.5</v>
      </c>
      <c r="S2979" s="214"/>
    </row>
    <row r="2980" spans="16:19">
      <c r="P2980" s="213" t="s">
        <v>379</v>
      </c>
      <c r="Q2980" s="213" t="s">
        <v>379</v>
      </c>
      <c r="R2980" s="213">
        <v>5631.5</v>
      </c>
      <c r="S2980" s="214"/>
    </row>
    <row r="2981" spans="16:19">
      <c r="P2981" s="213" t="s">
        <v>379</v>
      </c>
      <c r="Q2981" s="213" t="s">
        <v>379</v>
      </c>
      <c r="R2981" s="213">
        <v>5631.5</v>
      </c>
      <c r="S2981" s="214"/>
    </row>
    <row r="2982" spans="16:19">
      <c r="P2982" s="213" t="s">
        <v>379</v>
      </c>
      <c r="Q2982" s="213" t="s">
        <v>379</v>
      </c>
      <c r="R2982" s="213">
        <v>5631.5</v>
      </c>
      <c r="S2982" s="214"/>
    </row>
    <row r="2983" spans="16:19">
      <c r="P2983" s="213" t="s">
        <v>379</v>
      </c>
      <c r="Q2983" s="213" t="s">
        <v>379</v>
      </c>
      <c r="R2983" s="213">
        <v>5631.5</v>
      </c>
      <c r="S2983" s="214"/>
    </row>
    <row r="2984" spans="16:19">
      <c r="P2984" s="213" t="s">
        <v>379</v>
      </c>
      <c r="Q2984" s="213" t="s">
        <v>379</v>
      </c>
      <c r="R2984" s="213">
        <v>5631.5</v>
      </c>
      <c r="S2984" s="214"/>
    </row>
    <row r="2985" spans="16:19">
      <c r="P2985" s="213" t="s">
        <v>379</v>
      </c>
      <c r="Q2985" s="213" t="s">
        <v>379</v>
      </c>
      <c r="R2985" s="213">
        <v>5631.5</v>
      </c>
      <c r="S2985" s="214"/>
    </row>
    <row r="2986" spans="16:19">
      <c r="P2986" s="213" t="s">
        <v>379</v>
      </c>
      <c r="Q2986" s="213" t="s">
        <v>379</v>
      </c>
      <c r="R2986" s="213">
        <v>5631.5</v>
      </c>
      <c r="S2986" s="214"/>
    </row>
    <row r="2987" spans="16:19">
      <c r="P2987" s="213" t="s">
        <v>379</v>
      </c>
      <c r="Q2987" s="213" t="s">
        <v>379</v>
      </c>
      <c r="R2987" s="213">
        <v>5631.5</v>
      </c>
      <c r="S2987" s="214"/>
    </row>
    <row r="2988" spans="16:19">
      <c r="P2988" s="213" t="s">
        <v>379</v>
      </c>
      <c r="Q2988" s="213" t="s">
        <v>379</v>
      </c>
      <c r="R2988" s="213">
        <v>5631.5</v>
      </c>
      <c r="S2988" s="214"/>
    </row>
    <row r="2989" spans="16:19">
      <c r="P2989" s="213" t="s">
        <v>379</v>
      </c>
      <c r="Q2989" s="213" t="s">
        <v>379</v>
      </c>
      <c r="R2989" s="213">
        <v>5631.5</v>
      </c>
      <c r="S2989" s="214"/>
    </row>
    <row r="2990" spans="16:19">
      <c r="P2990" s="213" t="s">
        <v>379</v>
      </c>
      <c r="Q2990" s="213" t="s">
        <v>379</v>
      </c>
      <c r="R2990" s="213">
        <v>5631.5</v>
      </c>
      <c r="S2990" s="214"/>
    </row>
    <row r="2991" spans="16:19">
      <c r="P2991" s="213" t="s">
        <v>379</v>
      </c>
      <c r="Q2991" s="213" t="s">
        <v>379</v>
      </c>
      <c r="R2991" s="213">
        <v>5631.5</v>
      </c>
      <c r="S2991" s="214"/>
    </row>
    <row r="2992" spans="16:19">
      <c r="P2992" s="213" t="s">
        <v>379</v>
      </c>
      <c r="Q2992" s="213" t="s">
        <v>379</v>
      </c>
      <c r="R2992" s="213">
        <v>5631.5</v>
      </c>
      <c r="S2992" s="214"/>
    </row>
    <row r="2993" spans="16:19">
      <c r="P2993" s="213" t="s">
        <v>379</v>
      </c>
      <c r="Q2993" s="213" t="s">
        <v>379</v>
      </c>
      <c r="R2993" s="213">
        <v>5577.1</v>
      </c>
      <c r="S2993" s="214"/>
    </row>
    <row r="2994" spans="16:19">
      <c r="P2994" s="213" t="s">
        <v>379</v>
      </c>
      <c r="Q2994" s="213" t="s">
        <v>379</v>
      </c>
      <c r="R2994" s="213">
        <v>5577.1</v>
      </c>
      <c r="S2994" s="214"/>
    </row>
    <row r="2995" spans="16:19">
      <c r="P2995" s="213" t="s">
        <v>379</v>
      </c>
      <c r="Q2995" s="213" t="s">
        <v>379</v>
      </c>
      <c r="R2995" s="213">
        <v>5577.1</v>
      </c>
      <c r="S2995" s="214"/>
    </row>
    <row r="2996" spans="16:19">
      <c r="P2996" s="213" t="s">
        <v>379</v>
      </c>
      <c r="Q2996" s="213" t="s">
        <v>379</v>
      </c>
      <c r="R2996" s="213">
        <v>5577.1</v>
      </c>
      <c r="S2996" s="214"/>
    </row>
    <row r="2997" spans="16:19">
      <c r="P2997" s="213" t="s">
        <v>379</v>
      </c>
      <c r="Q2997" s="213" t="s">
        <v>379</v>
      </c>
      <c r="R2997" s="213">
        <v>5577.1</v>
      </c>
      <c r="S2997" s="214"/>
    </row>
    <row r="2998" spans="16:19">
      <c r="P2998" s="213" t="s">
        <v>379</v>
      </c>
      <c r="Q2998" s="213" t="s">
        <v>379</v>
      </c>
      <c r="R2998" s="213">
        <v>5577.1</v>
      </c>
      <c r="S2998" s="214"/>
    </row>
    <row r="2999" spans="16:19">
      <c r="P2999" s="213" t="s">
        <v>379</v>
      </c>
      <c r="Q2999" s="213" t="s">
        <v>379</v>
      </c>
      <c r="R2999" s="213">
        <v>5577.1</v>
      </c>
      <c r="S2999" s="214"/>
    </row>
    <row r="3000" spans="16:19">
      <c r="P3000" s="213" t="s">
        <v>379</v>
      </c>
      <c r="Q3000" s="213" t="s">
        <v>379</v>
      </c>
      <c r="R3000" s="213">
        <v>5577.1</v>
      </c>
      <c r="S3000" s="214"/>
    </row>
    <row r="3001" spans="16:19">
      <c r="P3001" s="213" t="s">
        <v>379</v>
      </c>
      <c r="Q3001" s="213" t="s">
        <v>379</v>
      </c>
      <c r="R3001" s="213">
        <v>5577.1</v>
      </c>
      <c r="S3001" s="214"/>
    </row>
    <row r="3002" spans="16:19">
      <c r="P3002" s="213" t="s">
        <v>379</v>
      </c>
      <c r="Q3002" s="213" t="s">
        <v>379</v>
      </c>
      <c r="R3002" s="213">
        <v>5577.1</v>
      </c>
      <c r="S3002" s="214"/>
    </row>
    <row r="3003" spans="16:19">
      <c r="P3003" s="213" t="s">
        <v>379</v>
      </c>
      <c r="Q3003" s="213" t="s">
        <v>379</v>
      </c>
      <c r="R3003" s="213">
        <v>5577.1</v>
      </c>
      <c r="S3003" s="214"/>
    </row>
    <row r="3004" spans="16:19">
      <c r="P3004" s="213" t="s">
        <v>379</v>
      </c>
      <c r="Q3004" s="213" t="s">
        <v>379</v>
      </c>
      <c r="R3004" s="213">
        <v>5577.1</v>
      </c>
      <c r="S3004" s="214"/>
    </row>
    <row r="3005" spans="16:19">
      <c r="P3005" s="213" t="s">
        <v>379</v>
      </c>
      <c r="Q3005" s="213" t="s">
        <v>379</v>
      </c>
      <c r="R3005" s="213">
        <v>5577.1</v>
      </c>
      <c r="S3005" s="214"/>
    </row>
    <row r="3006" spans="16:19">
      <c r="P3006" s="213" t="s">
        <v>379</v>
      </c>
      <c r="Q3006" s="213" t="s">
        <v>379</v>
      </c>
      <c r="R3006" s="213">
        <v>5577.1</v>
      </c>
      <c r="S3006" s="214"/>
    </row>
    <row r="3007" spans="16:19">
      <c r="P3007" s="213" t="s">
        <v>379</v>
      </c>
      <c r="Q3007" s="213" t="s">
        <v>379</v>
      </c>
      <c r="R3007" s="213">
        <v>5577.1</v>
      </c>
      <c r="S3007" s="214"/>
    </row>
    <row r="3008" spans="16:19">
      <c r="P3008" s="213" t="s">
        <v>379</v>
      </c>
      <c r="Q3008" s="213" t="s">
        <v>379</v>
      </c>
      <c r="R3008" s="213">
        <v>5577.1</v>
      </c>
      <c r="S3008" s="214"/>
    </row>
    <row r="3009" spans="16:19">
      <c r="P3009" s="213" t="s">
        <v>379</v>
      </c>
      <c r="Q3009" s="213" t="s">
        <v>379</v>
      </c>
      <c r="R3009" s="213">
        <v>5577.1</v>
      </c>
      <c r="S3009" s="214"/>
    </row>
    <row r="3010" spans="16:19">
      <c r="P3010" s="213" t="s">
        <v>379</v>
      </c>
      <c r="Q3010" s="213" t="s">
        <v>379</v>
      </c>
      <c r="R3010" s="213">
        <v>5577.1</v>
      </c>
      <c r="S3010" s="214"/>
    </row>
    <row r="3011" spans="16:19">
      <c r="P3011" s="213" t="s">
        <v>379</v>
      </c>
      <c r="Q3011" s="213" t="s">
        <v>379</v>
      </c>
      <c r="R3011" s="213">
        <v>5577.1</v>
      </c>
      <c r="S3011" s="214"/>
    </row>
    <row r="3012" spans="16:19">
      <c r="P3012" s="213" t="s">
        <v>379</v>
      </c>
      <c r="Q3012" s="213" t="s">
        <v>379</v>
      </c>
      <c r="R3012" s="213">
        <v>5577.1</v>
      </c>
      <c r="S3012" s="214"/>
    </row>
    <row r="3013" spans="16:19">
      <c r="P3013" s="213" t="s">
        <v>379</v>
      </c>
      <c r="Q3013" s="213" t="s">
        <v>379</v>
      </c>
      <c r="R3013" s="213">
        <v>5577.1</v>
      </c>
      <c r="S3013" s="214"/>
    </row>
    <row r="3014" spans="16:19">
      <c r="P3014" s="213" t="s">
        <v>379</v>
      </c>
      <c r="Q3014" s="213" t="s">
        <v>379</v>
      </c>
      <c r="R3014" s="213">
        <v>5538.6</v>
      </c>
      <c r="S3014" s="214"/>
    </row>
    <row r="3015" spans="16:19">
      <c r="P3015" s="213" t="s">
        <v>379</v>
      </c>
      <c r="Q3015" s="213" t="s">
        <v>379</v>
      </c>
      <c r="R3015" s="213">
        <v>5538.6</v>
      </c>
      <c r="S3015" s="214"/>
    </row>
    <row r="3016" spans="16:19">
      <c r="P3016" s="213" t="s">
        <v>379</v>
      </c>
      <c r="Q3016" s="213" t="s">
        <v>379</v>
      </c>
      <c r="R3016" s="213">
        <v>5538.6</v>
      </c>
      <c r="S3016" s="214"/>
    </row>
    <row r="3017" spans="16:19">
      <c r="P3017" s="213" t="s">
        <v>379</v>
      </c>
      <c r="Q3017" s="213" t="s">
        <v>379</v>
      </c>
      <c r="R3017" s="213">
        <v>5538.6</v>
      </c>
      <c r="S3017" s="214"/>
    </row>
    <row r="3018" spans="16:19">
      <c r="P3018" s="213" t="s">
        <v>379</v>
      </c>
      <c r="Q3018" s="213" t="s">
        <v>379</v>
      </c>
      <c r="R3018" s="213">
        <v>5538.6</v>
      </c>
      <c r="S3018" s="214"/>
    </row>
    <row r="3019" spans="16:19">
      <c r="P3019" s="213" t="s">
        <v>379</v>
      </c>
      <c r="Q3019" s="213" t="s">
        <v>379</v>
      </c>
      <c r="R3019" s="213">
        <v>5538.6</v>
      </c>
      <c r="S3019" s="214"/>
    </row>
    <row r="3020" spans="16:19">
      <c r="P3020" s="213" t="s">
        <v>379</v>
      </c>
      <c r="Q3020" s="213" t="s">
        <v>379</v>
      </c>
      <c r="R3020" s="213">
        <v>5538.6</v>
      </c>
      <c r="S3020" s="214"/>
    </row>
    <row r="3021" spans="16:19">
      <c r="P3021" s="213" t="s">
        <v>379</v>
      </c>
      <c r="Q3021" s="213" t="s">
        <v>379</v>
      </c>
      <c r="R3021" s="213">
        <v>5538.6</v>
      </c>
      <c r="S3021" s="214"/>
    </row>
    <row r="3022" spans="16:19">
      <c r="P3022" s="213" t="s">
        <v>379</v>
      </c>
      <c r="Q3022" s="213" t="s">
        <v>379</v>
      </c>
      <c r="R3022" s="213">
        <v>5538.6</v>
      </c>
      <c r="S3022" s="214"/>
    </row>
    <row r="3023" spans="16:19">
      <c r="P3023" s="213" t="s">
        <v>379</v>
      </c>
      <c r="Q3023" s="213" t="s">
        <v>379</v>
      </c>
      <c r="R3023" s="213">
        <v>5538.6</v>
      </c>
      <c r="S3023" s="214"/>
    </row>
    <row r="3024" spans="16:19">
      <c r="P3024" s="213" t="s">
        <v>379</v>
      </c>
      <c r="Q3024" s="213" t="s">
        <v>379</v>
      </c>
      <c r="R3024" s="213">
        <v>5538.6</v>
      </c>
      <c r="S3024" s="214"/>
    </row>
    <row r="3025" spans="16:19">
      <c r="P3025" s="213" t="s">
        <v>379</v>
      </c>
      <c r="Q3025" s="213" t="s">
        <v>379</v>
      </c>
      <c r="R3025" s="213">
        <v>5538.6</v>
      </c>
      <c r="S3025" s="214"/>
    </row>
    <row r="3026" spans="16:19">
      <c r="P3026" s="213" t="s">
        <v>379</v>
      </c>
      <c r="Q3026" s="213" t="s">
        <v>379</v>
      </c>
      <c r="R3026" s="213">
        <v>5538.6</v>
      </c>
      <c r="S3026" s="214"/>
    </row>
    <row r="3027" spans="16:19">
      <c r="P3027" s="213" t="s">
        <v>379</v>
      </c>
      <c r="Q3027" s="213" t="s">
        <v>379</v>
      </c>
      <c r="R3027" s="213">
        <v>5538.6</v>
      </c>
      <c r="S3027" s="214"/>
    </row>
    <row r="3028" spans="16:19">
      <c r="P3028" s="213" t="s">
        <v>379</v>
      </c>
      <c r="Q3028" s="213" t="s">
        <v>379</v>
      </c>
      <c r="R3028" s="213">
        <v>5538.6</v>
      </c>
      <c r="S3028" s="214"/>
    </row>
    <row r="3029" spans="16:19">
      <c r="P3029" s="213" t="s">
        <v>379</v>
      </c>
      <c r="Q3029" s="213" t="s">
        <v>379</v>
      </c>
      <c r="R3029" s="213">
        <v>5538.6</v>
      </c>
      <c r="S3029" s="214"/>
    </row>
    <row r="3030" spans="16:19">
      <c r="P3030" s="213" t="s">
        <v>379</v>
      </c>
      <c r="Q3030" s="213" t="s">
        <v>379</v>
      </c>
      <c r="R3030" s="213">
        <v>5538.6</v>
      </c>
      <c r="S3030" s="214"/>
    </row>
    <row r="3031" spans="16:19">
      <c r="P3031" s="213" t="s">
        <v>379</v>
      </c>
      <c r="Q3031" s="213" t="s">
        <v>379</v>
      </c>
      <c r="R3031" s="213">
        <v>5538.6</v>
      </c>
      <c r="S3031" s="214"/>
    </row>
    <row r="3032" spans="16:19">
      <c r="P3032" s="213" t="s">
        <v>379</v>
      </c>
      <c r="Q3032" s="213" t="s">
        <v>379</v>
      </c>
      <c r="R3032" s="213">
        <v>5538.6</v>
      </c>
      <c r="S3032" s="214"/>
    </row>
    <row r="3033" spans="16:19">
      <c r="P3033" s="213" t="s">
        <v>379</v>
      </c>
      <c r="Q3033" s="213" t="s">
        <v>379</v>
      </c>
      <c r="R3033" s="213">
        <v>5538.6</v>
      </c>
      <c r="S3033" s="214"/>
    </row>
    <row r="3034" spans="16:19">
      <c r="P3034" s="213" t="s">
        <v>379</v>
      </c>
      <c r="Q3034" s="213" t="s">
        <v>379</v>
      </c>
      <c r="R3034" s="213">
        <v>5538.6</v>
      </c>
      <c r="S3034" s="214"/>
    </row>
    <row r="3035" spans="16:19">
      <c r="P3035" s="213" t="s">
        <v>379</v>
      </c>
      <c r="Q3035" s="213" t="s">
        <v>379</v>
      </c>
      <c r="R3035" s="213">
        <v>5538.6</v>
      </c>
      <c r="S3035" s="214"/>
    </row>
    <row r="3036" spans="16:19">
      <c r="P3036" s="213" t="s">
        <v>379</v>
      </c>
      <c r="Q3036" s="213" t="s">
        <v>379</v>
      </c>
      <c r="R3036" s="213">
        <v>5523.7</v>
      </c>
      <c r="S3036" s="214"/>
    </row>
    <row r="3037" spans="16:19">
      <c r="P3037" s="213" t="s">
        <v>379</v>
      </c>
      <c r="Q3037" s="213" t="s">
        <v>379</v>
      </c>
      <c r="R3037" s="213">
        <v>5523.7</v>
      </c>
      <c r="S3037" s="214"/>
    </row>
    <row r="3038" spans="16:19">
      <c r="P3038" s="213" t="s">
        <v>379</v>
      </c>
      <c r="Q3038" s="213" t="s">
        <v>379</v>
      </c>
      <c r="R3038" s="213">
        <v>5523.7</v>
      </c>
      <c r="S3038" s="214"/>
    </row>
    <row r="3039" spans="16:19">
      <c r="P3039" s="213" t="s">
        <v>379</v>
      </c>
      <c r="Q3039" s="213" t="s">
        <v>379</v>
      </c>
      <c r="R3039" s="213">
        <v>5523.7</v>
      </c>
      <c r="S3039" s="214"/>
    </row>
    <row r="3040" spans="16:19">
      <c r="P3040" s="213" t="s">
        <v>379</v>
      </c>
      <c r="Q3040" s="213" t="s">
        <v>379</v>
      </c>
      <c r="R3040" s="213">
        <v>5523.7</v>
      </c>
      <c r="S3040" s="214"/>
    </row>
    <row r="3041" spans="16:19">
      <c r="P3041" s="213" t="s">
        <v>379</v>
      </c>
      <c r="Q3041" s="213" t="s">
        <v>379</v>
      </c>
      <c r="R3041" s="213">
        <v>5523.7</v>
      </c>
      <c r="S3041" s="214"/>
    </row>
    <row r="3042" spans="16:19">
      <c r="P3042" s="213" t="s">
        <v>379</v>
      </c>
      <c r="Q3042" s="213" t="s">
        <v>379</v>
      </c>
      <c r="R3042" s="213">
        <v>5523.7</v>
      </c>
      <c r="S3042" s="214"/>
    </row>
    <row r="3043" spans="16:19">
      <c r="P3043" s="213" t="s">
        <v>379</v>
      </c>
      <c r="Q3043" s="213" t="s">
        <v>379</v>
      </c>
      <c r="R3043" s="213">
        <v>5523.7</v>
      </c>
      <c r="S3043" s="214"/>
    </row>
    <row r="3044" spans="16:19">
      <c r="P3044" s="213" t="s">
        <v>379</v>
      </c>
      <c r="Q3044" s="213" t="s">
        <v>379</v>
      </c>
      <c r="R3044" s="213">
        <v>5523.7</v>
      </c>
      <c r="S3044" s="214"/>
    </row>
    <row r="3045" spans="16:19">
      <c r="P3045" s="213" t="s">
        <v>379</v>
      </c>
      <c r="Q3045" s="213" t="s">
        <v>379</v>
      </c>
      <c r="R3045" s="213">
        <v>5523.7</v>
      </c>
      <c r="S3045" s="214"/>
    </row>
    <row r="3046" spans="16:19">
      <c r="P3046" s="213" t="s">
        <v>379</v>
      </c>
      <c r="Q3046" s="213" t="s">
        <v>379</v>
      </c>
      <c r="R3046" s="213">
        <v>5523.7</v>
      </c>
      <c r="S3046" s="214"/>
    </row>
    <row r="3047" spans="16:19">
      <c r="P3047" s="213" t="s">
        <v>379</v>
      </c>
      <c r="Q3047" s="213" t="s">
        <v>379</v>
      </c>
      <c r="R3047" s="213">
        <v>5523.7</v>
      </c>
      <c r="S3047" s="214"/>
    </row>
    <row r="3048" spans="16:19">
      <c r="P3048" s="213" t="s">
        <v>379</v>
      </c>
      <c r="Q3048" s="213" t="s">
        <v>379</v>
      </c>
      <c r="R3048" s="213">
        <v>5523.7</v>
      </c>
      <c r="S3048" s="214"/>
    </row>
    <row r="3049" spans="16:19">
      <c r="P3049" s="213" t="s">
        <v>379</v>
      </c>
      <c r="Q3049" s="213" t="s">
        <v>379</v>
      </c>
      <c r="R3049" s="213">
        <v>5523.7</v>
      </c>
      <c r="S3049" s="214"/>
    </row>
    <row r="3050" spans="16:19">
      <c r="P3050" s="213" t="s">
        <v>379</v>
      </c>
      <c r="Q3050" s="213" t="s">
        <v>379</v>
      </c>
      <c r="R3050" s="213">
        <v>5523.7</v>
      </c>
      <c r="S3050" s="214"/>
    </row>
    <row r="3051" spans="16:19">
      <c r="P3051" s="213" t="s">
        <v>379</v>
      </c>
      <c r="Q3051" s="213" t="s">
        <v>379</v>
      </c>
      <c r="R3051" s="213">
        <v>5523.7</v>
      </c>
      <c r="S3051" s="214"/>
    </row>
    <row r="3052" spans="16:19">
      <c r="P3052" s="213" t="s">
        <v>379</v>
      </c>
      <c r="Q3052" s="213" t="s">
        <v>379</v>
      </c>
      <c r="R3052" s="213">
        <v>5523.7</v>
      </c>
      <c r="S3052" s="214"/>
    </row>
    <row r="3053" spans="16:19">
      <c r="P3053" s="213" t="s">
        <v>379</v>
      </c>
      <c r="Q3053" s="213" t="s">
        <v>379</v>
      </c>
      <c r="R3053" s="213">
        <v>5523.7</v>
      </c>
      <c r="S3053" s="214"/>
    </row>
    <row r="3054" spans="16:19">
      <c r="P3054" s="213" t="s">
        <v>379</v>
      </c>
      <c r="Q3054" s="213" t="s">
        <v>379</v>
      </c>
      <c r="R3054" s="213">
        <v>5523.7</v>
      </c>
      <c r="S3054" s="214"/>
    </row>
    <row r="3055" spans="16:19">
      <c r="P3055" s="213" t="s">
        <v>379</v>
      </c>
      <c r="Q3055" s="213" t="s">
        <v>379</v>
      </c>
      <c r="R3055" s="213">
        <v>5523.7</v>
      </c>
      <c r="S3055" s="214"/>
    </row>
    <row r="3056" spans="16:19">
      <c r="P3056" s="213" t="s">
        <v>379</v>
      </c>
      <c r="Q3056" s="213" t="s">
        <v>379</v>
      </c>
      <c r="R3056" s="213">
        <v>5523.7</v>
      </c>
      <c r="S3056" s="214"/>
    </row>
    <row r="3057" spans="16:19">
      <c r="P3057" s="213" t="s">
        <v>379</v>
      </c>
      <c r="Q3057" s="213" t="s">
        <v>379</v>
      </c>
      <c r="R3057" s="213">
        <v>5523.7</v>
      </c>
      <c r="S3057" s="214"/>
    </row>
    <row r="3058" spans="16:19">
      <c r="P3058" s="213" t="s">
        <v>379</v>
      </c>
      <c r="Q3058" s="213" t="s">
        <v>379</v>
      </c>
      <c r="R3058" s="213">
        <v>5523.7</v>
      </c>
      <c r="S3058" s="214"/>
    </row>
    <row r="3059" spans="16:19">
      <c r="P3059" s="213" t="s">
        <v>379</v>
      </c>
      <c r="Q3059" s="213" t="s">
        <v>379</v>
      </c>
      <c r="R3059" s="213">
        <v>5543.2000000000007</v>
      </c>
      <c r="S3059" s="214"/>
    </row>
    <row r="3060" spans="16:19">
      <c r="P3060" s="213" t="s">
        <v>379</v>
      </c>
      <c r="Q3060" s="213" t="s">
        <v>379</v>
      </c>
      <c r="R3060" s="213">
        <v>5543.2000000000007</v>
      </c>
      <c r="S3060" s="214"/>
    </row>
    <row r="3061" spans="16:19">
      <c r="P3061" s="213" t="s">
        <v>379</v>
      </c>
      <c r="Q3061" s="213" t="s">
        <v>379</v>
      </c>
      <c r="R3061" s="213">
        <v>5543.2000000000007</v>
      </c>
      <c r="S3061" s="214"/>
    </row>
    <row r="3062" spans="16:19">
      <c r="P3062" s="213" t="s">
        <v>379</v>
      </c>
      <c r="Q3062" s="213" t="s">
        <v>379</v>
      </c>
      <c r="R3062" s="213">
        <v>5543.2000000000007</v>
      </c>
      <c r="S3062" s="214"/>
    </row>
    <row r="3063" spans="16:19">
      <c r="P3063" s="213" t="s">
        <v>379</v>
      </c>
      <c r="Q3063" s="213" t="s">
        <v>379</v>
      </c>
      <c r="R3063" s="213">
        <v>5543.2000000000007</v>
      </c>
      <c r="S3063" s="214"/>
    </row>
    <row r="3064" spans="16:19">
      <c r="P3064" s="213" t="s">
        <v>379</v>
      </c>
      <c r="Q3064" s="213" t="s">
        <v>379</v>
      </c>
      <c r="R3064" s="213">
        <v>5543.2000000000007</v>
      </c>
      <c r="S3064" s="214"/>
    </row>
    <row r="3065" spans="16:19">
      <c r="P3065" s="213" t="s">
        <v>379</v>
      </c>
      <c r="Q3065" s="213" t="s">
        <v>379</v>
      </c>
      <c r="R3065" s="213">
        <v>5543.2000000000007</v>
      </c>
      <c r="S3065" s="214"/>
    </row>
    <row r="3066" spans="16:19">
      <c r="P3066" s="213" t="s">
        <v>379</v>
      </c>
      <c r="Q3066" s="213" t="s">
        <v>379</v>
      </c>
      <c r="R3066" s="213">
        <v>5543.2000000000007</v>
      </c>
      <c r="S3066" s="214"/>
    </row>
    <row r="3067" spans="16:19">
      <c r="P3067" s="213" t="s">
        <v>379</v>
      </c>
      <c r="Q3067" s="213" t="s">
        <v>379</v>
      </c>
      <c r="R3067" s="213">
        <v>5543.2000000000007</v>
      </c>
      <c r="S3067" s="214"/>
    </row>
    <row r="3068" spans="16:19">
      <c r="P3068" s="213" t="s">
        <v>379</v>
      </c>
      <c r="Q3068" s="213" t="s">
        <v>379</v>
      </c>
      <c r="R3068" s="213">
        <v>5543.2000000000007</v>
      </c>
      <c r="S3068" s="214"/>
    </row>
    <row r="3069" spans="16:19">
      <c r="P3069" s="213" t="s">
        <v>379</v>
      </c>
      <c r="Q3069" s="213" t="s">
        <v>379</v>
      </c>
      <c r="R3069" s="213">
        <v>5543.2000000000007</v>
      </c>
      <c r="S3069" s="214"/>
    </row>
    <row r="3070" spans="16:19">
      <c r="P3070" s="213" t="s">
        <v>379</v>
      </c>
      <c r="Q3070" s="213" t="s">
        <v>379</v>
      </c>
      <c r="R3070" s="213">
        <v>5543.2000000000007</v>
      </c>
      <c r="S3070" s="214"/>
    </row>
    <row r="3071" spans="16:19">
      <c r="P3071" s="213" t="s">
        <v>379</v>
      </c>
      <c r="Q3071" s="213" t="s">
        <v>379</v>
      </c>
      <c r="R3071" s="213">
        <v>5543.2000000000007</v>
      </c>
      <c r="S3071" s="214"/>
    </row>
    <row r="3072" spans="16:19">
      <c r="P3072" s="213" t="s">
        <v>379</v>
      </c>
      <c r="Q3072" s="213" t="s">
        <v>379</v>
      </c>
      <c r="R3072" s="213">
        <v>5543.2000000000007</v>
      </c>
      <c r="S3072" s="214"/>
    </row>
    <row r="3073" spans="16:19">
      <c r="P3073" s="213" t="s">
        <v>379</v>
      </c>
      <c r="Q3073" s="213" t="s">
        <v>379</v>
      </c>
      <c r="R3073" s="213">
        <v>5543.2000000000007</v>
      </c>
      <c r="S3073" s="214"/>
    </row>
    <row r="3074" spans="16:19">
      <c r="P3074" s="213" t="s">
        <v>379</v>
      </c>
      <c r="Q3074" s="213" t="s">
        <v>379</v>
      </c>
      <c r="R3074" s="213">
        <v>5543.2000000000007</v>
      </c>
      <c r="S3074" s="214"/>
    </row>
    <row r="3075" spans="16:19">
      <c r="P3075" s="213" t="s">
        <v>379</v>
      </c>
      <c r="Q3075" s="213" t="s">
        <v>379</v>
      </c>
      <c r="R3075" s="213">
        <v>5543.2000000000007</v>
      </c>
      <c r="S3075" s="214"/>
    </row>
    <row r="3076" spans="16:19">
      <c r="P3076" s="213" t="s">
        <v>379</v>
      </c>
      <c r="Q3076" s="213" t="s">
        <v>379</v>
      </c>
      <c r="R3076" s="213">
        <v>5543.2000000000007</v>
      </c>
      <c r="S3076" s="214"/>
    </row>
    <row r="3077" spans="16:19">
      <c r="P3077" s="213" t="s">
        <v>379</v>
      </c>
      <c r="Q3077" s="213" t="s">
        <v>379</v>
      </c>
      <c r="R3077" s="213">
        <v>5543.2000000000007</v>
      </c>
      <c r="S3077" s="214"/>
    </row>
    <row r="3078" spans="16:19">
      <c r="P3078" s="213" t="s">
        <v>379</v>
      </c>
      <c r="Q3078" s="213" t="s">
        <v>379</v>
      </c>
      <c r="R3078" s="213">
        <v>5543.2000000000007</v>
      </c>
      <c r="S3078" s="214"/>
    </row>
    <row r="3079" spans="16:19">
      <c r="P3079" s="213" t="s">
        <v>379</v>
      </c>
      <c r="Q3079" s="213" t="s">
        <v>379</v>
      </c>
      <c r="R3079" s="213">
        <v>5661.5999999999995</v>
      </c>
      <c r="S3079" s="214"/>
    </row>
    <row r="3080" spans="16:19">
      <c r="P3080" s="213" t="s">
        <v>379</v>
      </c>
      <c r="Q3080" s="213" t="s">
        <v>379</v>
      </c>
      <c r="R3080" s="213">
        <v>5661.5999999999995</v>
      </c>
      <c r="S3080" s="214"/>
    </row>
    <row r="3081" spans="16:19">
      <c r="P3081" s="213" t="s">
        <v>379</v>
      </c>
      <c r="Q3081" s="213" t="s">
        <v>379</v>
      </c>
      <c r="R3081" s="213">
        <v>5661.5999999999995</v>
      </c>
      <c r="S3081" s="214"/>
    </row>
    <row r="3082" spans="16:19">
      <c r="P3082" s="213" t="s">
        <v>379</v>
      </c>
      <c r="Q3082" s="213" t="s">
        <v>379</v>
      </c>
      <c r="R3082" s="213">
        <v>5661.5999999999995</v>
      </c>
      <c r="S3082" s="214"/>
    </row>
    <row r="3083" spans="16:19">
      <c r="P3083" s="213" t="s">
        <v>379</v>
      </c>
      <c r="Q3083" s="213" t="s">
        <v>379</v>
      </c>
      <c r="R3083" s="213">
        <v>5661.5999999999995</v>
      </c>
      <c r="S3083" s="214"/>
    </row>
    <row r="3084" spans="16:19">
      <c r="P3084" s="213" t="s">
        <v>379</v>
      </c>
      <c r="Q3084" s="213" t="s">
        <v>379</v>
      </c>
      <c r="R3084" s="213">
        <v>5661.5999999999995</v>
      </c>
      <c r="S3084" s="214"/>
    </row>
    <row r="3085" spans="16:19">
      <c r="P3085" s="213" t="s">
        <v>379</v>
      </c>
      <c r="Q3085" s="213" t="s">
        <v>379</v>
      </c>
      <c r="R3085" s="213">
        <v>5661.5999999999995</v>
      </c>
      <c r="S3085" s="214"/>
    </row>
    <row r="3086" spans="16:19">
      <c r="P3086" s="213" t="s">
        <v>379</v>
      </c>
      <c r="Q3086" s="213" t="s">
        <v>379</v>
      </c>
      <c r="R3086" s="213">
        <v>5661.5999999999995</v>
      </c>
      <c r="S3086" s="214"/>
    </row>
    <row r="3087" spans="16:19">
      <c r="P3087" s="213" t="s">
        <v>379</v>
      </c>
      <c r="Q3087" s="213" t="s">
        <v>379</v>
      </c>
      <c r="R3087" s="213">
        <v>5661.5999999999995</v>
      </c>
      <c r="S3087" s="214"/>
    </row>
    <row r="3088" spans="16:19">
      <c r="P3088" s="213" t="s">
        <v>379</v>
      </c>
      <c r="Q3088" s="213" t="s">
        <v>379</v>
      </c>
      <c r="R3088" s="213">
        <v>5661.5999999999995</v>
      </c>
      <c r="S3088" s="214"/>
    </row>
    <row r="3089" spans="16:19">
      <c r="P3089" s="213" t="s">
        <v>379</v>
      </c>
      <c r="Q3089" s="213" t="s">
        <v>379</v>
      </c>
      <c r="R3089" s="213">
        <v>5661.5999999999995</v>
      </c>
      <c r="S3089" s="214"/>
    </row>
    <row r="3090" spans="16:19">
      <c r="P3090" s="213" t="s">
        <v>379</v>
      </c>
      <c r="Q3090" s="213" t="s">
        <v>379</v>
      </c>
      <c r="R3090" s="213">
        <v>5661.5999999999995</v>
      </c>
      <c r="S3090" s="214"/>
    </row>
    <row r="3091" spans="16:19">
      <c r="P3091" s="213" t="s">
        <v>379</v>
      </c>
      <c r="Q3091" s="213" t="s">
        <v>379</v>
      </c>
      <c r="R3091" s="213">
        <v>5661.5999999999995</v>
      </c>
      <c r="S3091" s="214"/>
    </row>
    <row r="3092" spans="16:19">
      <c r="P3092" s="213" t="s">
        <v>379</v>
      </c>
      <c r="Q3092" s="213" t="s">
        <v>379</v>
      </c>
      <c r="R3092" s="213">
        <v>5661.5999999999995</v>
      </c>
      <c r="S3092" s="214"/>
    </row>
    <row r="3093" spans="16:19">
      <c r="P3093" s="213" t="s">
        <v>379</v>
      </c>
      <c r="Q3093" s="213" t="s">
        <v>379</v>
      </c>
      <c r="R3093" s="213">
        <v>5661.5999999999995</v>
      </c>
      <c r="S3093" s="214"/>
    </row>
    <row r="3094" spans="16:19">
      <c r="P3094" s="213" t="s">
        <v>379</v>
      </c>
      <c r="Q3094" s="213" t="s">
        <v>379</v>
      </c>
      <c r="R3094" s="213">
        <v>5661.5999999999995</v>
      </c>
      <c r="S3094" s="214"/>
    </row>
    <row r="3095" spans="16:19">
      <c r="P3095" s="213" t="s">
        <v>379</v>
      </c>
      <c r="Q3095" s="213" t="s">
        <v>379</v>
      </c>
      <c r="R3095" s="213">
        <v>5661.5999999999995</v>
      </c>
      <c r="S3095" s="214"/>
    </row>
    <row r="3096" spans="16:19">
      <c r="P3096" s="213" t="s">
        <v>379</v>
      </c>
      <c r="Q3096" s="213" t="s">
        <v>379</v>
      </c>
      <c r="R3096" s="213">
        <v>5661.5999999999995</v>
      </c>
      <c r="S3096" s="214"/>
    </row>
    <row r="3097" spans="16:19">
      <c r="P3097" s="213" t="s">
        <v>379</v>
      </c>
      <c r="Q3097" s="213" t="s">
        <v>379</v>
      </c>
      <c r="R3097" s="213">
        <v>5661.5999999999995</v>
      </c>
      <c r="S3097" s="214"/>
    </row>
    <row r="3098" spans="16:19">
      <c r="P3098" s="213" t="s">
        <v>379</v>
      </c>
      <c r="Q3098" s="213" t="s">
        <v>379</v>
      </c>
      <c r="R3098" s="213">
        <v>5661.5999999999995</v>
      </c>
      <c r="S3098" s="214"/>
    </row>
    <row r="3099" spans="16:19">
      <c r="P3099" s="213" t="s">
        <v>379</v>
      </c>
      <c r="Q3099" s="213" t="s">
        <v>379</v>
      </c>
      <c r="R3099" s="213">
        <v>5661.5999999999995</v>
      </c>
      <c r="S3099" s="214"/>
    </row>
    <row r="3100" spans="16:19">
      <c r="P3100" s="213" t="s">
        <v>379</v>
      </c>
      <c r="Q3100" s="213" t="s">
        <v>379</v>
      </c>
      <c r="R3100" s="213">
        <v>5661.5999999999995</v>
      </c>
      <c r="S3100" s="214"/>
    </row>
    <row r="3101" spans="16:19">
      <c r="P3101" s="213" t="s">
        <v>379</v>
      </c>
      <c r="Q3101" s="213" t="s">
        <v>379</v>
      </c>
      <c r="R3101" s="213">
        <v>5661.5999999999995</v>
      </c>
      <c r="S3101" s="214"/>
    </row>
    <row r="3102" spans="16:19">
      <c r="P3102" s="213" t="s">
        <v>379</v>
      </c>
      <c r="Q3102" s="213" t="s">
        <v>379</v>
      </c>
      <c r="R3102" s="213">
        <v>5759.6</v>
      </c>
      <c r="S3102" s="214"/>
    </row>
    <row r="3103" spans="16:19">
      <c r="P3103" s="213" t="s">
        <v>379</v>
      </c>
      <c r="Q3103" s="213" t="s">
        <v>379</v>
      </c>
      <c r="R3103" s="213">
        <v>5759.6</v>
      </c>
      <c r="S3103" s="214"/>
    </row>
    <row r="3104" spans="16:19">
      <c r="P3104" s="213" t="s">
        <v>379</v>
      </c>
      <c r="Q3104" s="213" t="s">
        <v>379</v>
      </c>
      <c r="R3104" s="213">
        <v>5759.6</v>
      </c>
      <c r="S3104" s="214"/>
    </row>
    <row r="3105" spans="16:19">
      <c r="P3105" s="213" t="s">
        <v>379</v>
      </c>
      <c r="Q3105" s="213" t="s">
        <v>379</v>
      </c>
      <c r="R3105" s="213">
        <v>5759.6</v>
      </c>
      <c r="S3105" s="214"/>
    </row>
    <row r="3106" spans="16:19">
      <c r="P3106" s="213" t="s">
        <v>379</v>
      </c>
      <c r="Q3106" s="213" t="s">
        <v>379</v>
      </c>
      <c r="R3106" s="213">
        <v>5759.6</v>
      </c>
      <c r="S3106" s="214"/>
    </row>
    <row r="3107" spans="16:19">
      <c r="P3107" s="213" t="s">
        <v>379</v>
      </c>
      <c r="Q3107" s="213" t="s">
        <v>379</v>
      </c>
      <c r="R3107" s="213">
        <v>5759.6</v>
      </c>
      <c r="S3107" s="214"/>
    </row>
    <row r="3108" spans="16:19">
      <c r="P3108" s="213" t="s">
        <v>379</v>
      </c>
      <c r="Q3108" s="213" t="s">
        <v>379</v>
      </c>
      <c r="R3108" s="213">
        <v>5759.6</v>
      </c>
      <c r="S3108" s="214"/>
    </row>
    <row r="3109" spans="16:19">
      <c r="P3109" s="213" t="s">
        <v>379</v>
      </c>
      <c r="Q3109" s="213" t="s">
        <v>379</v>
      </c>
      <c r="R3109" s="213">
        <v>5759.6</v>
      </c>
      <c r="S3109" s="214"/>
    </row>
    <row r="3110" spans="16:19">
      <c r="P3110" s="213" t="s">
        <v>379</v>
      </c>
      <c r="Q3110" s="213" t="s">
        <v>379</v>
      </c>
      <c r="R3110" s="213">
        <v>5759.6</v>
      </c>
      <c r="S3110" s="214"/>
    </row>
    <row r="3111" spans="16:19">
      <c r="P3111" s="213" t="s">
        <v>379</v>
      </c>
      <c r="Q3111" s="213" t="s">
        <v>379</v>
      </c>
      <c r="R3111" s="213">
        <v>5759.6</v>
      </c>
      <c r="S3111" s="214"/>
    </row>
    <row r="3112" spans="16:19">
      <c r="P3112" s="213" t="s">
        <v>379</v>
      </c>
      <c r="Q3112" s="213" t="s">
        <v>379</v>
      </c>
      <c r="R3112" s="213">
        <v>5759.6</v>
      </c>
      <c r="S3112" s="214"/>
    </row>
    <row r="3113" spans="16:19">
      <c r="P3113" s="213" t="s">
        <v>379</v>
      </c>
      <c r="Q3113" s="213" t="s">
        <v>379</v>
      </c>
      <c r="R3113" s="213">
        <v>5759.6</v>
      </c>
      <c r="S3113" s="214"/>
    </row>
    <row r="3114" spans="16:19">
      <c r="P3114" s="213" t="s">
        <v>379</v>
      </c>
      <c r="Q3114" s="213" t="s">
        <v>379</v>
      </c>
      <c r="R3114" s="213">
        <v>5759.6</v>
      </c>
      <c r="S3114" s="214"/>
    </row>
    <row r="3115" spans="16:19">
      <c r="P3115" s="213" t="s">
        <v>379</v>
      </c>
      <c r="Q3115" s="213" t="s">
        <v>379</v>
      </c>
      <c r="R3115" s="213">
        <v>5759.6</v>
      </c>
      <c r="S3115" s="214"/>
    </row>
    <row r="3116" spans="16:19">
      <c r="P3116" s="213" t="s">
        <v>379</v>
      </c>
      <c r="Q3116" s="213" t="s">
        <v>379</v>
      </c>
      <c r="R3116" s="213">
        <v>5759.6</v>
      </c>
      <c r="S3116" s="214"/>
    </row>
    <row r="3117" spans="16:19">
      <c r="P3117" s="213" t="s">
        <v>379</v>
      </c>
      <c r="Q3117" s="213" t="s">
        <v>379</v>
      </c>
      <c r="R3117" s="213">
        <v>5759.6</v>
      </c>
      <c r="S3117" s="214"/>
    </row>
    <row r="3118" spans="16:19">
      <c r="P3118" s="213" t="s">
        <v>379</v>
      </c>
      <c r="Q3118" s="213" t="s">
        <v>379</v>
      </c>
      <c r="R3118" s="213">
        <v>5759.6</v>
      </c>
      <c r="S3118" s="214"/>
    </row>
    <row r="3119" spans="16:19">
      <c r="P3119" s="213" t="s">
        <v>379</v>
      </c>
      <c r="Q3119" s="213" t="s">
        <v>379</v>
      </c>
      <c r="R3119" s="213">
        <v>5759.6</v>
      </c>
      <c r="S3119" s="214"/>
    </row>
    <row r="3120" spans="16:19">
      <c r="P3120" s="213" t="s">
        <v>379</v>
      </c>
      <c r="Q3120" s="213" t="s">
        <v>379</v>
      </c>
      <c r="R3120" s="213">
        <v>5759.6</v>
      </c>
      <c r="S3120" s="214"/>
    </row>
    <row r="3121" spans="16:19">
      <c r="P3121" s="213" t="s">
        <v>379</v>
      </c>
      <c r="Q3121" s="213" t="s">
        <v>379</v>
      </c>
      <c r="R3121" s="213">
        <v>5759.6</v>
      </c>
      <c r="S3121" s="214"/>
    </row>
    <row r="3122" spans="16:19">
      <c r="P3122" s="213" t="s">
        <v>379</v>
      </c>
      <c r="Q3122" s="213" t="s">
        <v>379</v>
      </c>
      <c r="R3122" s="213">
        <v>5759.6</v>
      </c>
      <c r="S3122" s="214"/>
    </row>
    <row r="3123" spans="16:19">
      <c r="P3123" s="213" t="s">
        <v>379</v>
      </c>
      <c r="Q3123" s="213" t="s">
        <v>379</v>
      </c>
      <c r="R3123" s="213">
        <v>5885.2999999999993</v>
      </c>
      <c r="S3123" s="214"/>
    </row>
    <row r="3124" spans="16:19">
      <c r="P3124" s="213" t="s">
        <v>379</v>
      </c>
      <c r="Q3124" s="213" t="s">
        <v>379</v>
      </c>
      <c r="R3124" s="213">
        <v>5885.2999999999993</v>
      </c>
      <c r="S3124" s="214"/>
    </row>
    <row r="3125" spans="16:19">
      <c r="P3125" s="213" t="s">
        <v>379</v>
      </c>
      <c r="Q3125" s="213" t="s">
        <v>379</v>
      </c>
      <c r="R3125" s="213">
        <v>5885.2999999999993</v>
      </c>
      <c r="S3125" s="214"/>
    </row>
    <row r="3126" spans="16:19">
      <c r="P3126" s="213" t="s">
        <v>379</v>
      </c>
      <c r="Q3126" s="213" t="s">
        <v>379</v>
      </c>
      <c r="R3126" s="213">
        <v>5885.2999999999993</v>
      </c>
      <c r="S3126" s="214"/>
    </row>
    <row r="3127" spans="16:19">
      <c r="P3127" s="213" t="s">
        <v>379</v>
      </c>
      <c r="Q3127" s="213" t="s">
        <v>379</v>
      </c>
      <c r="R3127" s="213">
        <v>5885.2999999999993</v>
      </c>
      <c r="S3127" s="214"/>
    </row>
    <row r="3128" spans="16:19">
      <c r="P3128" s="213" t="s">
        <v>379</v>
      </c>
      <c r="Q3128" s="213" t="s">
        <v>379</v>
      </c>
      <c r="R3128" s="213">
        <v>5885.2999999999993</v>
      </c>
      <c r="S3128" s="214"/>
    </row>
    <row r="3129" spans="16:19">
      <c r="P3129" s="213" t="s">
        <v>379</v>
      </c>
      <c r="Q3129" s="213" t="s">
        <v>379</v>
      </c>
      <c r="R3129" s="213">
        <v>5885.2999999999993</v>
      </c>
      <c r="S3129" s="214"/>
    </row>
    <row r="3130" spans="16:19">
      <c r="P3130" s="213" t="s">
        <v>379</v>
      </c>
      <c r="Q3130" s="213" t="s">
        <v>379</v>
      </c>
      <c r="R3130" s="213">
        <v>5885.2999999999993</v>
      </c>
      <c r="S3130" s="214"/>
    </row>
    <row r="3131" spans="16:19">
      <c r="P3131" s="213" t="s">
        <v>379</v>
      </c>
      <c r="Q3131" s="213" t="s">
        <v>379</v>
      </c>
      <c r="R3131" s="213">
        <v>5885.2999999999993</v>
      </c>
      <c r="S3131" s="214"/>
    </row>
    <row r="3132" spans="16:19">
      <c r="P3132" s="213" t="s">
        <v>379</v>
      </c>
      <c r="Q3132" s="213" t="s">
        <v>379</v>
      </c>
      <c r="R3132" s="213">
        <v>5885.2999999999993</v>
      </c>
      <c r="S3132" s="214"/>
    </row>
    <row r="3133" spans="16:19">
      <c r="P3133" s="213" t="s">
        <v>379</v>
      </c>
      <c r="Q3133" s="213" t="s">
        <v>379</v>
      </c>
      <c r="R3133" s="213">
        <v>5885.2999999999993</v>
      </c>
      <c r="S3133" s="214"/>
    </row>
    <row r="3134" spans="16:19">
      <c r="P3134" s="213" t="s">
        <v>379</v>
      </c>
      <c r="Q3134" s="213" t="s">
        <v>379</v>
      </c>
      <c r="R3134" s="213">
        <v>5885.2999999999993</v>
      </c>
      <c r="S3134" s="214"/>
    </row>
    <row r="3135" spans="16:19">
      <c r="P3135" s="213" t="s">
        <v>379</v>
      </c>
      <c r="Q3135" s="213" t="s">
        <v>379</v>
      </c>
      <c r="R3135" s="213">
        <v>5885.2999999999993</v>
      </c>
      <c r="S3135" s="214"/>
    </row>
    <row r="3136" spans="16:19">
      <c r="P3136" s="213" t="s">
        <v>379</v>
      </c>
      <c r="Q3136" s="213" t="s">
        <v>379</v>
      </c>
      <c r="R3136" s="213">
        <v>5885.2999999999993</v>
      </c>
      <c r="S3136" s="214"/>
    </row>
    <row r="3137" spans="16:19">
      <c r="P3137" s="213" t="s">
        <v>379</v>
      </c>
      <c r="Q3137" s="213" t="s">
        <v>379</v>
      </c>
      <c r="R3137" s="213">
        <v>5885.2999999999993</v>
      </c>
      <c r="S3137" s="214"/>
    </row>
    <row r="3138" spans="16:19">
      <c r="P3138" s="213" t="s">
        <v>379</v>
      </c>
      <c r="Q3138" s="213" t="s">
        <v>379</v>
      </c>
      <c r="R3138" s="213">
        <v>5885.2999999999993</v>
      </c>
      <c r="S3138" s="214"/>
    </row>
    <row r="3139" spans="16:19">
      <c r="P3139" s="213" t="s">
        <v>379</v>
      </c>
      <c r="Q3139" s="213" t="s">
        <v>379</v>
      </c>
      <c r="R3139" s="213">
        <v>5885.2999999999993</v>
      </c>
      <c r="S3139" s="214"/>
    </row>
    <row r="3140" spans="16:19">
      <c r="P3140" s="213" t="s">
        <v>379</v>
      </c>
      <c r="Q3140" s="213" t="s">
        <v>379</v>
      </c>
      <c r="R3140" s="213">
        <v>5885.2999999999993</v>
      </c>
      <c r="S3140" s="214"/>
    </row>
    <row r="3141" spans="16:19">
      <c r="P3141" s="213" t="s">
        <v>379</v>
      </c>
      <c r="Q3141" s="213" t="s">
        <v>379</v>
      </c>
      <c r="R3141" s="213">
        <v>5885.2999999999993</v>
      </c>
      <c r="S3141" s="214"/>
    </row>
    <row r="3142" spans="16:19">
      <c r="P3142" s="213" t="s">
        <v>379</v>
      </c>
      <c r="Q3142" s="213" t="s">
        <v>379</v>
      </c>
      <c r="R3142" s="213">
        <v>5885.2999999999993</v>
      </c>
      <c r="S3142" s="214"/>
    </row>
    <row r="3143" spans="16:19">
      <c r="P3143" s="213" t="s">
        <v>379</v>
      </c>
      <c r="Q3143" s="213" t="s">
        <v>379</v>
      </c>
      <c r="R3143" s="213">
        <v>5885.2999999999993</v>
      </c>
      <c r="S3143" s="214"/>
    </row>
    <row r="3144" spans="16:19">
      <c r="P3144" s="213" t="s">
        <v>379</v>
      </c>
      <c r="Q3144" s="213" t="s">
        <v>379</v>
      </c>
      <c r="R3144" s="213">
        <v>6273</v>
      </c>
      <c r="S3144" s="214"/>
    </row>
    <row r="3145" spans="16:19">
      <c r="P3145" s="213" t="s">
        <v>379</v>
      </c>
      <c r="Q3145" s="213" t="s">
        <v>379</v>
      </c>
      <c r="R3145" s="213">
        <v>6273</v>
      </c>
      <c r="S3145" s="214"/>
    </row>
    <row r="3146" spans="16:19">
      <c r="P3146" s="213" t="s">
        <v>379</v>
      </c>
      <c r="Q3146" s="213" t="s">
        <v>379</v>
      </c>
      <c r="R3146" s="213">
        <v>6273</v>
      </c>
      <c r="S3146" s="214"/>
    </row>
    <row r="3147" spans="16:19">
      <c r="P3147" s="213" t="s">
        <v>379</v>
      </c>
      <c r="Q3147" s="213" t="s">
        <v>379</v>
      </c>
      <c r="R3147" s="213">
        <v>6273</v>
      </c>
      <c r="S3147" s="214"/>
    </row>
    <row r="3148" spans="16:19">
      <c r="P3148" s="213" t="s">
        <v>379</v>
      </c>
      <c r="Q3148" s="213" t="s">
        <v>379</v>
      </c>
      <c r="R3148" s="213">
        <v>6273</v>
      </c>
      <c r="S3148" s="214"/>
    </row>
    <row r="3149" spans="16:19">
      <c r="P3149" s="213" t="s">
        <v>379</v>
      </c>
      <c r="Q3149" s="213" t="s">
        <v>379</v>
      </c>
      <c r="R3149" s="213">
        <v>6273</v>
      </c>
      <c r="S3149" s="214"/>
    </row>
    <row r="3150" spans="16:19">
      <c r="P3150" s="213" t="s">
        <v>379</v>
      </c>
      <c r="Q3150" s="213" t="s">
        <v>379</v>
      </c>
      <c r="R3150" s="213">
        <v>6273</v>
      </c>
      <c r="S3150" s="214"/>
    </row>
    <row r="3151" spans="16:19">
      <c r="P3151" s="213" t="s">
        <v>379</v>
      </c>
      <c r="Q3151" s="213" t="s">
        <v>379</v>
      </c>
      <c r="R3151" s="213">
        <v>6273</v>
      </c>
      <c r="S3151" s="214"/>
    </row>
    <row r="3152" spans="16:19">
      <c r="P3152" s="213" t="s">
        <v>379</v>
      </c>
      <c r="Q3152" s="213" t="s">
        <v>379</v>
      </c>
      <c r="R3152" s="213">
        <v>6273</v>
      </c>
      <c r="S3152" s="214"/>
    </row>
    <row r="3153" spans="16:19">
      <c r="P3153" s="213" t="s">
        <v>379</v>
      </c>
      <c r="Q3153" s="213" t="s">
        <v>379</v>
      </c>
      <c r="R3153" s="213">
        <v>6273</v>
      </c>
      <c r="S3153" s="214"/>
    </row>
    <row r="3154" spans="16:19">
      <c r="P3154" s="213" t="s">
        <v>379</v>
      </c>
      <c r="Q3154" s="213" t="s">
        <v>379</v>
      </c>
      <c r="R3154" s="213">
        <v>6273</v>
      </c>
      <c r="S3154" s="214"/>
    </row>
    <row r="3155" spans="16:19">
      <c r="P3155" s="213" t="s">
        <v>379</v>
      </c>
      <c r="Q3155" s="213" t="s">
        <v>379</v>
      </c>
      <c r="R3155" s="213">
        <v>6273</v>
      </c>
      <c r="S3155" s="214"/>
    </row>
    <row r="3156" spans="16:19">
      <c r="P3156" s="213" t="s">
        <v>379</v>
      </c>
      <c r="Q3156" s="213" t="s">
        <v>379</v>
      </c>
      <c r="R3156" s="213">
        <v>6273</v>
      </c>
      <c r="S3156" s="214"/>
    </row>
    <row r="3157" spans="16:19">
      <c r="P3157" s="213" t="s">
        <v>379</v>
      </c>
      <c r="Q3157" s="213" t="s">
        <v>379</v>
      </c>
      <c r="R3157" s="213">
        <v>6273</v>
      </c>
      <c r="S3157" s="214"/>
    </row>
    <row r="3158" spans="16:19">
      <c r="P3158" s="213" t="s">
        <v>379</v>
      </c>
      <c r="Q3158" s="213" t="s">
        <v>379</v>
      </c>
      <c r="R3158" s="213">
        <v>6273</v>
      </c>
      <c r="S3158" s="214"/>
    </row>
    <row r="3159" spans="16:19">
      <c r="P3159" s="213" t="s">
        <v>379</v>
      </c>
      <c r="Q3159" s="213" t="s">
        <v>379</v>
      </c>
      <c r="R3159" s="213">
        <v>6273</v>
      </c>
      <c r="S3159" s="214"/>
    </row>
    <row r="3160" spans="16:19">
      <c r="P3160" s="213" t="s">
        <v>379</v>
      </c>
      <c r="Q3160" s="213" t="s">
        <v>379</v>
      </c>
      <c r="R3160" s="213">
        <v>6273</v>
      </c>
      <c r="S3160" s="214"/>
    </row>
    <row r="3161" spans="16:19">
      <c r="P3161" s="213" t="s">
        <v>379</v>
      </c>
      <c r="Q3161" s="213" t="s">
        <v>379</v>
      </c>
      <c r="R3161" s="213">
        <v>6273</v>
      </c>
      <c r="S3161" s="214"/>
    </row>
    <row r="3162" spans="16:19">
      <c r="P3162" s="213" t="s">
        <v>379</v>
      </c>
      <c r="Q3162" s="213" t="s">
        <v>379</v>
      </c>
      <c r="R3162" s="213">
        <v>6273</v>
      </c>
      <c r="S3162" s="214"/>
    </row>
    <row r="3163" spans="16:19">
      <c r="P3163" s="213" t="s">
        <v>379</v>
      </c>
      <c r="Q3163" s="213" t="s">
        <v>379</v>
      </c>
      <c r="R3163" s="213">
        <v>6273</v>
      </c>
      <c r="S3163" s="214"/>
    </row>
    <row r="3164" spans="16:19">
      <c r="P3164" s="213" t="s">
        <v>379</v>
      </c>
      <c r="Q3164" s="213" t="s">
        <v>379</v>
      </c>
      <c r="R3164" s="213">
        <v>6273</v>
      </c>
      <c r="S3164" s="214"/>
    </row>
    <row r="3165" spans="16:19">
      <c r="P3165" s="213" t="s">
        <v>379</v>
      </c>
      <c r="Q3165" s="213" t="s">
        <v>379</v>
      </c>
      <c r="R3165" s="213">
        <v>6273</v>
      </c>
      <c r="S3165" s="214"/>
    </row>
    <row r="3166" spans="16:19">
      <c r="P3166" s="213" t="s">
        <v>379</v>
      </c>
      <c r="Q3166" s="213" t="s">
        <v>379</v>
      </c>
      <c r="R3166" s="213">
        <v>6273</v>
      </c>
      <c r="S3166" s="214"/>
    </row>
    <row r="3167" spans="16:19">
      <c r="P3167" s="213" t="s">
        <v>379</v>
      </c>
      <c r="Q3167" s="213" t="s">
        <v>379</v>
      </c>
      <c r="R3167" s="213">
        <v>6185.5</v>
      </c>
      <c r="S3167" s="214"/>
    </row>
    <row r="3168" spans="16:19">
      <c r="P3168" s="213" t="s">
        <v>379</v>
      </c>
      <c r="Q3168" s="213" t="s">
        <v>379</v>
      </c>
      <c r="R3168" s="213">
        <v>6185.5</v>
      </c>
      <c r="S3168" s="214"/>
    </row>
    <row r="3169" spans="16:19">
      <c r="P3169" s="213" t="s">
        <v>379</v>
      </c>
      <c r="Q3169" s="213" t="s">
        <v>379</v>
      </c>
      <c r="R3169" s="213">
        <v>6185.5</v>
      </c>
      <c r="S3169" s="214"/>
    </row>
    <row r="3170" spans="16:19">
      <c r="P3170" s="213" t="s">
        <v>379</v>
      </c>
      <c r="Q3170" s="213" t="s">
        <v>379</v>
      </c>
      <c r="R3170" s="213">
        <v>6185.5</v>
      </c>
      <c r="S3170" s="214"/>
    </row>
    <row r="3171" spans="16:19">
      <c r="P3171" s="213" t="s">
        <v>379</v>
      </c>
      <c r="Q3171" s="213" t="s">
        <v>379</v>
      </c>
      <c r="R3171" s="213">
        <v>6185.5</v>
      </c>
      <c r="S3171" s="214"/>
    </row>
    <row r="3172" spans="16:19">
      <c r="P3172" s="213" t="s">
        <v>379</v>
      </c>
      <c r="Q3172" s="213" t="s">
        <v>379</v>
      </c>
      <c r="R3172" s="213">
        <v>6185.5</v>
      </c>
      <c r="S3172" s="214"/>
    </row>
    <row r="3173" spans="16:19">
      <c r="P3173" s="213" t="s">
        <v>379</v>
      </c>
      <c r="Q3173" s="213" t="s">
        <v>379</v>
      </c>
      <c r="R3173" s="213">
        <v>6185.5</v>
      </c>
      <c r="S3173" s="214"/>
    </row>
    <row r="3174" spans="16:19">
      <c r="P3174" s="213" t="s">
        <v>379</v>
      </c>
      <c r="Q3174" s="213" t="s">
        <v>379</v>
      </c>
      <c r="R3174" s="213">
        <v>6185.5</v>
      </c>
      <c r="S3174" s="214"/>
    </row>
    <row r="3175" spans="16:19">
      <c r="P3175" s="213" t="s">
        <v>379</v>
      </c>
      <c r="Q3175" s="213" t="s">
        <v>379</v>
      </c>
      <c r="R3175" s="213">
        <v>6185.5</v>
      </c>
      <c r="S3175" s="214"/>
    </row>
    <row r="3176" spans="16:19">
      <c r="P3176" s="213" t="s">
        <v>379</v>
      </c>
      <c r="Q3176" s="213" t="s">
        <v>379</v>
      </c>
      <c r="R3176" s="213">
        <v>6185.5</v>
      </c>
      <c r="S3176" s="214"/>
    </row>
    <row r="3177" spans="16:19">
      <c r="P3177" s="213" t="s">
        <v>379</v>
      </c>
      <c r="Q3177" s="213" t="s">
        <v>379</v>
      </c>
      <c r="R3177" s="213">
        <v>6185.5</v>
      </c>
      <c r="S3177" s="214"/>
    </row>
    <row r="3178" spans="16:19">
      <c r="P3178" s="213" t="s">
        <v>379</v>
      </c>
      <c r="Q3178" s="213" t="s">
        <v>379</v>
      </c>
      <c r="R3178" s="213">
        <v>6185.5</v>
      </c>
      <c r="S3178" s="214"/>
    </row>
    <row r="3179" spans="16:19">
      <c r="P3179" s="213" t="s">
        <v>379</v>
      </c>
      <c r="Q3179" s="213" t="s">
        <v>379</v>
      </c>
      <c r="R3179" s="213">
        <v>6185.5</v>
      </c>
      <c r="S3179" s="214"/>
    </row>
    <row r="3180" spans="16:19">
      <c r="P3180" s="213" t="s">
        <v>379</v>
      </c>
      <c r="Q3180" s="213" t="s">
        <v>379</v>
      </c>
      <c r="R3180" s="213">
        <v>6185.5</v>
      </c>
      <c r="S3180" s="214"/>
    </row>
    <row r="3181" spans="16:19">
      <c r="P3181" s="213" t="s">
        <v>379</v>
      </c>
      <c r="Q3181" s="213" t="s">
        <v>379</v>
      </c>
      <c r="R3181" s="213">
        <v>6185.5</v>
      </c>
      <c r="S3181" s="214"/>
    </row>
    <row r="3182" spans="16:19">
      <c r="P3182" s="213" t="s">
        <v>379</v>
      </c>
      <c r="Q3182" s="213" t="s">
        <v>379</v>
      </c>
      <c r="R3182" s="213">
        <v>6185.5</v>
      </c>
      <c r="S3182" s="214"/>
    </row>
    <row r="3183" spans="16:19">
      <c r="P3183" s="213" t="s">
        <v>379</v>
      </c>
      <c r="Q3183" s="213" t="s">
        <v>379</v>
      </c>
      <c r="R3183" s="213">
        <v>6185.5</v>
      </c>
      <c r="S3183" s="214"/>
    </row>
    <row r="3184" spans="16:19">
      <c r="P3184" s="213" t="s">
        <v>379</v>
      </c>
      <c r="Q3184" s="213" t="s">
        <v>379</v>
      </c>
      <c r="R3184" s="213">
        <v>6185.5</v>
      </c>
      <c r="S3184" s="214"/>
    </row>
    <row r="3185" spans="16:19">
      <c r="P3185" s="213" t="s">
        <v>379</v>
      </c>
      <c r="Q3185" s="213" t="s">
        <v>379</v>
      </c>
      <c r="R3185" s="213">
        <v>6185.5</v>
      </c>
      <c r="S3185" s="214"/>
    </row>
    <row r="3186" spans="16:19">
      <c r="P3186" s="213" t="s">
        <v>379</v>
      </c>
      <c r="Q3186" s="213" t="s">
        <v>379</v>
      </c>
      <c r="R3186" s="213">
        <v>6185.5</v>
      </c>
      <c r="S3186" s="214"/>
    </row>
    <row r="3187" spans="16:19">
      <c r="P3187" s="213" t="s">
        <v>379</v>
      </c>
      <c r="Q3187" s="213" t="s">
        <v>379</v>
      </c>
      <c r="R3187" s="213">
        <v>6185.5</v>
      </c>
      <c r="S3187" s="214"/>
    </row>
    <row r="3188" spans="16:19">
      <c r="P3188" s="213" t="s">
        <v>379</v>
      </c>
      <c r="Q3188" s="213" t="s">
        <v>379</v>
      </c>
      <c r="R3188" s="213">
        <v>6185.5</v>
      </c>
      <c r="S3188" s="214"/>
    </row>
    <row r="3189" spans="16:19">
      <c r="P3189" s="213" t="s">
        <v>379</v>
      </c>
      <c r="Q3189" s="213" t="s">
        <v>379</v>
      </c>
      <c r="R3189" s="213">
        <v>6222.4</v>
      </c>
      <c r="S3189" s="214"/>
    </row>
    <row r="3190" spans="16:19">
      <c r="P3190" s="213" t="s">
        <v>379</v>
      </c>
      <c r="Q3190" s="213" t="s">
        <v>379</v>
      </c>
      <c r="R3190" s="213">
        <v>6222.4</v>
      </c>
      <c r="S3190" s="214"/>
    </row>
    <row r="3191" spans="16:19">
      <c r="P3191" s="213" t="s">
        <v>379</v>
      </c>
      <c r="Q3191" s="213" t="s">
        <v>379</v>
      </c>
      <c r="R3191" s="213">
        <v>6222.4</v>
      </c>
      <c r="S3191" s="214"/>
    </row>
    <row r="3192" spans="16:19">
      <c r="P3192" s="213" t="s">
        <v>379</v>
      </c>
      <c r="Q3192" s="213" t="s">
        <v>379</v>
      </c>
      <c r="R3192" s="213">
        <v>6222.4</v>
      </c>
      <c r="S3192" s="214"/>
    </row>
    <row r="3193" spans="16:19">
      <c r="P3193" s="213" t="s">
        <v>379</v>
      </c>
      <c r="Q3193" s="213" t="s">
        <v>379</v>
      </c>
      <c r="R3193" s="213">
        <v>6222.4</v>
      </c>
      <c r="S3193" s="214"/>
    </row>
    <row r="3194" spans="16:19">
      <c r="P3194" s="213" t="s">
        <v>379</v>
      </c>
      <c r="Q3194" s="213" t="s">
        <v>379</v>
      </c>
      <c r="R3194" s="213">
        <v>6222.4</v>
      </c>
      <c r="S3194" s="214"/>
    </row>
    <row r="3195" spans="16:19">
      <c r="P3195" s="213" t="s">
        <v>379</v>
      </c>
      <c r="Q3195" s="213" t="s">
        <v>379</v>
      </c>
      <c r="R3195" s="213">
        <v>6222.4</v>
      </c>
      <c r="S3195" s="214"/>
    </row>
    <row r="3196" spans="16:19">
      <c r="P3196" s="213" t="s">
        <v>379</v>
      </c>
      <c r="Q3196" s="213" t="s">
        <v>379</v>
      </c>
      <c r="R3196" s="213">
        <v>6222.4</v>
      </c>
      <c r="S3196" s="214"/>
    </row>
    <row r="3197" spans="16:19">
      <c r="P3197" s="213" t="s">
        <v>379</v>
      </c>
      <c r="Q3197" s="213" t="s">
        <v>379</v>
      </c>
      <c r="R3197" s="213">
        <v>6222.4</v>
      </c>
      <c r="S3197" s="214"/>
    </row>
    <row r="3198" spans="16:19">
      <c r="P3198" s="213" t="s">
        <v>379</v>
      </c>
      <c r="Q3198" s="213" t="s">
        <v>379</v>
      </c>
      <c r="R3198" s="213">
        <v>6222.4</v>
      </c>
      <c r="S3198" s="214"/>
    </row>
    <row r="3199" spans="16:19">
      <c r="P3199" s="213" t="s">
        <v>379</v>
      </c>
      <c r="Q3199" s="213" t="s">
        <v>379</v>
      </c>
      <c r="R3199" s="213">
        <v>6222.4</v>
      </c>
      <c r="S3199" s="214"/>
    </row>
    <row r="3200" spans="16:19">
      <c r="P3200" s="213" t="s">
        <v>379</v>
      </c>
      <c r="Q3200" s="213" t="s">
        <v>379</v>
      </c>
      <c r="R3200" s="213">
        <v>6222.4</v>
      </c>
      <c r="S3200" s="214"/>
    </row>
    <row r="3201" spans="16:19">
      <c r="P3201" s="213" t="s">
        <v>379</v>
      </c>
      <c r="Q3201" s="213" t="s">
        <v>379</v>
      </c>
      <c r="R3201" s="213">
        <v>6222.4</v>
      </c>
      <c r="S3201" s="214"/>
    </row>
    <row r="3202" spans="16:19">
      <c r="P3202" s="213" t="s">
        <v>379</v>
      </c>
      <c r="Q3202" s="213" t="s">
        <v>379</v>
      </c>
      <c r="R3202" s="213">
        <v>6222.4</v>
      </c>
      <c r="S3202" s="214"/>
    </row>
    <row r="3203" spans="16:19">
      <c r="P3203" s="213" t="s">
        <v>379</v>
      </c>
      <c r="Q3203" s="213" t="s">
        <v>379</v>
      </c>
      <c r="R3203" s="213">
        <v>6222.4</v>
      </c>
      <c r="S3203" s="214"/>
    </row>
    <row r="3204" spans="16:19">
      <c r="P3204" s="213" t="s">
        <v>379</v>
      </c>
      <c r="Q3204" s="213" t="s">
        <v>379</v>
      </c>
      <c r="R3204" s="213">
        <v>6222.4</v>
      </c>
      <c r="S3204" s="214"/>
    </row>
    <row r="3205" spans="16:19">
      <c r="P3205" s="213" t="s">
        <v>379</v>
      </c>
      <c r="Q3205" s="213" t="s">
        <v>379</v>
      </c>
      <c r="R3205" s="213">
        <v>6222.4</v>
      </c>
      <c r="S3205" s="214"/>
    </row>
    <row r="3206" spans="16:19">
      <c r="P3206" s="213" t="s">
        <v>379</v>
      </c>
      <c r="Q3206" s="213" t="s">
        <v>379</v>
      </c>
      <c r="R3206" s="213">
        <v>6222.4</v>
      </c>
      <c r="S3206" s="214"/>
    </row>
    <row r="3207" spans="16:19">
      <c r="P3207" s="213" t="s">
        <v>379</v>
      </c>
      <c r="Q3207" s="213" t="s">
        <v>379</v>
      </c>
      <c r="R3207" s="213">
        <v>6222.4</v>
      </c>
      <c r="S3207" s="214"/>
    </row>
    <row r="3208" spans="16:19">
      <c r="P3208" s="213" t="s">
        <v>379</v>
      </c>
      <c r="Q3208" s="213" t="s">
        <v>379</v>
      </c>
      <c r="R3208" s="213">
        <v>6222.4</v>
      </c>
      <c r="S3208" s="214"/>
    </row>
    <row r="3209" spans="16:19">
      <c r="P3209" s="213" t="s">
        <v>379</v>
      </c>
      <c r="Q3209" s="213" t="s">
        <v>379</v>
      </c>
      <c r="R3209" s="213">
        <v>6222.4</v>
      </c>
      <c r="S3209" s="214"/>
    </row>
    <row r="3210" spans="16:19">
      <c r="P3210" s="213" t="s">
        <v>379</v>
      </c>
      <c r="Q3210" s="213" t="s">
        <v>379</v>
      </c>
      <c r="R3210" s="213">
        <v>6090.2999999999993</v>
      </c>
      <c r="S3210" s="214"/>
    </row>
    <row r="3211" spans="16:19">
      <c r="P3211" s="213" t="s">
        <v>379</v>
      </c>
      <c r="Q3211" s="213" t="s">
        <v>379</v>
      </c>
      <c r="R3211" s="213">
        <v>6090.2999999999993</v>
      </c>
      <c r="S3211" s="214"/>
    </row>
    <row r="3212" spans="16:19">
      <c r="P3212" s="213" t="s">
        <v>379</v>
      </c>
      <c r="Q3212" s="213" t="s">
        <v>379</v>
      </c>
      <c r="R3212" s="213">
        <v>6090.2999999999993</v>
      </c>
      <c r="S3212" s="214"/>
    </row>
    <row r="3213" spans="16:19">
      <c r="P3213" s="213" t="s">
        <v>379</v>
      </c>
      <c r="Q3213" s="213" t="s">
        <v>379</v>
      </c>
      <c r="R3213" s="213">
        <v>6090.2999999999993</v>
      </c>
      <c r="S3213" s="214"/>
    </row>
    <row r="3214" spans="16:19">
      <c r="P3214" s="213" t="s">
        <v>379</v>
      </c>
      <c r="Q3214" s="213" t="s">
        <v>379</v>
      </c>
      <c r="R3214" s="213">
        <v>6090.2999999999993</v>
      </c>
      <c r="S3214" s="214"/>
    </row>
    <row r="3215" spans="16:19">
      <c r="P3215" s="213" t="s">
        <v>379</v>
      </c>
      <c r="Q3215" s="213" t="s">
        <v>379</v>
      </c>
      <c r="R3215" s="213">
        <v>6090.2999999999993</v>
      </c>
      <c r="S3215" s="214"/>
    </row>
    <row r="3216" spans="16:19">
      <c r="P3216" s="213" t="s">
        <v>379</v>
      </c>
      <c r="Q3216" s="213" t="s">
        <v>379</v>
      </c>
      <c r="R3216" s="213">
        <v>6090.2999999999993</v>
      </c>
      <c r="S3216" s="214"/>
    </row>
    <row r="3217" spans="16:19">
      <c r="P3217" s="213" t="s">
        <v>379</v>
      </c>
      <c r="Q3217" s="213" t="s">
        <v>379</v>
      </c>
      <c r="R3217" s="213">
        <v>6090.2999999999993</v>
      </c>
      <c r="S3217" s="214"/>
    </row>
    <row r="3218" spans="16:19">
      <c r="P3218" s="213" t="s">
        <v>379</v>
      </c>
      <c r="Q3218" s="213" t="s">
        <v>379</v>
      </c>
      <c r="R3218" s="213">
        <v>6090.2999999999993</v>
      </c>
      <c r="S3218" s="214"/>
    </row>
    <row r="3219" spans="16:19">
      <c r="P3219" s="213" t="s">
        <v>379</v>
      </c>
      <c r="Q3219" s="213" t="s">
        <v>379</v>
      </c>
      <c r="R3219" s="213">
        <v>6090.2999999999993</v>
      </c>
      <c r="S3219" s="214"/>
    </row>
    <row r="3220" spans="16:19">
      <c r="P3220" s="213" t="s">
        <v>379</v>
      </c>
      <c r="Q3220" s="213" t="s">
        <v>379</v>
      </c>
      <c r="R3220" s="213">
        <v>6090.2999999999993</v>
      </c>
      <c r="S3220" s="214"/>
    </row>
    <row r="3221" spans="16:19">
      <c r="P3221" s="213" t="s">
        <v>379</v>
      </c>
      <c r="Q3221" s="213" t="s">
        <v>379</v>
      </c>
      <c r="R3221" s="213">
        <v>6090.2999999999993</v>
      </c>
      <c r="S3221" s="214"/>
    </row>
    <row r="3222" spans="16:19">
      <c r="P3222" s="213" t="s">
        <v>379</v>
      </c>
      <c r="Q3222" s="213" t="s">
        <v>379</v>
      </c>
      <c r="R3222" s="213">
        <v>6090.2999999999993</v>
      </c>
      <c r="S3222" s="214"/>
    </row>
    <row r="3223" spans="16:19">
      <c r="P3223" s="213" t="s">
        <v>379</v>
      </c>
      <c r="Q3223" s="213" t="s">
        <v>379</v>
      </c>
      <c r="R3223" s="213">
        <v>6090.2999999999993</v>
      </c>
      <c r="S3223" s="214"/>
    </row>
    <row r="3224" spans="16:19">
      <c r="P3224" s="213" t="s">
        <v>379</v>
      </c>
      <c r="Q3224" s="213" t="s">
        <v>379</v>
      </c>
      <c r="R3224" s="213">
        <v>6090.2999999999993</v>
      </c>
      <c r="S3224" s="214"/>
    </row>
    <row r="3225" spans="16:19">
      <c r="P3225" s="213" t="s">
        <v>379</v>
      </c>
      <c r="Q3225" s="213" t="s">
        <v>379</v>
      </c>
      <c r="R3225" s="213">
        <v>6090.2999999999993</v>
      </c>
      <c r="S3225" s="214"/>
    </row>
    <row r="3226" spans="16:19">
      <c r="P3226" s="213" t="s">
        <v>379</v>
      </c>
      <c r="Q3226" s="213" t="s">
        <v>379</v>
      </c>
      <c r="R3226" s="213">
        <v>6090.2999999999993</v>
      </c>
      <c r="S3226" s="214"/>
    </row>
    <row r="3227" spans="16:19">
      <c r="P3227" s="213" t="s">
        <v>379</v>
      </c>
      <c r="Q3227" s="213" t="s">
        <v>379</v>
      </c>
      <c r="R3227" s="213">
        <v>6090.2999999999993</v>
      </c>
      <c r="S3227" s="214"/>
    </row>
    <row r="3228" spans="16:19">
      <c r="P3228" s="213" t="s">
        <v>379</v>
      </c>
      <c r="Q3228" s="213" t="s">
        <v>379</v>
      </c>
      <c r="R3228" s="213">
        <v>6090.2999999999993</v>
      </c>
      <c r="S3228" s="214"/>
    </row>
    <row r="3229" spans="16:19">
      <c r="P3229" s="213" t="s">
        <v>379</v>
      </c>
      <c r="Q3229" s="213" t="s">
        <v>379</v>
      </c>
      <c r="R3229" s="213">
        <v>6090.2999999999993</v>
      </c>
      <c r="S3229" s="214"/>
    </row>
    <row r="3230" spans="16:19">
      <c r="P3230" s="213" t="s">
        <v>379</v>
      </c>
      <c r="Q3230" s="213" t="s">
        <v>379</v>
      </c>
      <c r="R3230" s="213">
        <v>6090.2999999999993</v>
      </c>
      <c r="S3230" s="214"/>
    </row>
    <row r="3231" spans="16:19">
      <c r="P3231" s="213" t="s">
        <v>379</v>
      </c>
      <c r="Q3231" s="213" t="s">
        <v>379</v>
      </c>
      <c r="R3231" s="213">
        <v>6090.2999999999993</v>
      </c>
      <c r="S3231" s="214"/>
    </row>
    <row r="3232" spans="16:19">
      <c r="P3232" s="213" t="s">
        <v>379</v>
      </c>
      <c r="Q3232" s="213" t="s">
        <v>379</v>
      </c>
      <c r="R3232" s="213">
        <v>5721.7999999999993</v>
      </c>
      <c r="S3232" s="214"/>
    </row>
    <row r="3233" spans="16:19">
      <c r="P3233" s="213" t="s">
        <v>379</v>
      </c>
      <c r="Q3233" s="213" t="s">
        <v>379</v>
      </c>
      <c r="R3233" s="213">
        <v>5721.7999999999993</v>
      </c>
      <c r="S3233" s="214"/>
    </row>
    <row r="3234" spans="16:19">
      <c r="P3234" s="213" t="s">
        <v>379</v>
      </c>
      <c r="Q3234" s="213" t="s">
        <v>379</v>
      </c>
      <c r="R3234" s="213">
        <v>5721.7999999999993</v>
      </c>
      <c r="S3234" s="214"/>
    </row>
    <row r="3235" spans="16:19">
      <c r="P3235" s="213" t="s">
        <v>379</v>
      </c>
      <c r="Q3235" s="213" t="s">
        <v>379</v>
      </c>
      <c r="R3235" s="213">
        <v>5721.7999999999993</v>
      </c>
      <c r="S3235" s="214"/>
    </row>
    <row r="3236" spans="16:19">
      <c r="P3236" s="213" t="s">
        <v>379</v>
      </c>
      <c r="Q3236" s="213" t="s">
        <v>379</v>
      </c>
      <c r="R3236" s="213">
        <v>5721.7999999999993</v>
      </c>
      <c r="S3236" s="214"/>
    </row>
    <row r="3237" spans="16:19">
      <c r="P3237" s="213" t="s">
        <v>379</v>
      </c>
      <c r="Q3237" s="213" t="s">
        <v>379</v>
      </c>
      <c r="R3237" s="213">
        <v>5721.7999999999993</v>
      </c>
      <c r="S3237" s="214"/>
    </row>
    <row r="3238" spans="16:19">
      <c r="P3238" s="213" t="s">
        <v>379</v>
      </c>
      <c r="Q3238" s="213" t="s">
        <v>379</v>
      </c>
      <c r="R3238" s="213">
        <v>5721.7999999999993</v>
      </c>
      <c r="S3238" s="214"/>
    </row>
    <row r="3239" spans="16:19">
      <c r="P3239" s="213" t="s">
        <v>379</v>
      </c>
      <c r="Q3239" s="213" t="s">
        <v>379</v>
      </c>
      <c r="R3239" s="213">
        <v>5721.7999999999993</v>
      </c>
      <c r="S3239" s="214"/>
    </row>
    <row r="3240" spans="16:19">
      <c r="P3240" s="213" t="s">
        <v>379</v>
      </c>
      <c r="Q3240" s="213" t="s">
        <v>379</v>
      </c>
      <c r="R3240" s="213">
        <v>5721.7999999999993</v>
      </c>
      <c r="S3240" s="214"/>
    </row>
    <row r="3241" spans="16:19">
      <c r="P3241" s="213" t="s">
        <v>379</v>
      </c>
      <c r="Q3241" s="213" t="s">
        <v>379</v>
      </c>
      <c r="R3241" s="213">
        <v>5721.7999999999993</v>
      </c>
      <c r="S3241" s="214"/>
    </row>
    <row r="3242" spans="16:19">
      <c r="P3242" s="213" t="s">
        <v>379</v>
      </c>
      <c r="Q3242" s="213" t="s">
        <v>379</v>
      </c>
      <c r="R3242" s="213">
        <v>5721.7999999999993</v>
      </c>
      <c r="S3242" s="214"/>
    </row>
    <row r="3243" spans="16:19">
      <c r="P3243" s="213" t="s">
        <v>379</v>
      </c>
      <c r="Q3243" s="213" t="s">
        <v>379</v>
      </c>
      <c r="R3243" s="213">
        <v>5721.7999999999993</v>
      </c>
      <c r="S3243" s="214"/>
    </row>
    <row r="3244" spans="16:19">
      <c r="P3244" s="213" t="s">
        <v>379</v>
      </c>
      <c r="Q3244" s="213" t="s">
        <v>379</v>
      </c>
      <c r="R3244" s="213">
        <v>5721.7999999999993</v>
      </c>
      <c r="S3244" s="214"/>
    </row>
    <row r="3245" spans="16:19">
      <c r="P3245" s="213" t="s">
        <v>379</v>
      </c>
      <c r="Q3245" s="213" t="s">
        <v>379</v>
      </c>
      <c r="R3245" s="213">
        <v>5721.7999999999993</v>
      </c>
      <c r="S3245" s="214"/>
    </row>
    <row r="3246" spans="16:19">
      <c r="P3246" s="213" t="s">
        <v>379</v>
      </c>
      <c r="Q3246" s="213" t="s">
        <v>379</v>
      </c>
      <c r="R3246" s="213">
        <v>5721.7999999999993</v>
      </c>
      <c r="S3246" s="214"/>
    </row>
    <row r="3247" spans="16:19">
      <c r="P3247" s="213" t="s">
        <v>379</v>
      </c>
      <c r="Q3247" s="213" t="s">
        <v>379</v>
      </c>
      <c r="R3247" s="213">
        <v>5721.7999999999993</v>
      </c>
      <c r="S3247" s="214"/>
    </row>
    <row r="3248" spans="16:19">
      <c r="P3248" s="213" t="s">
        <v>379</v>
      </c>
      <c r="Q3248" s="213" t="s">
        <v>379</v>
      </c>
      <c r="R3248" s="213">
        <v>5721.7999999999993</v>
      </c>
      <c r="S3248" s="214"/>
    </row>
    <row r="3249" spans="16:19">
      <c r="P3249" s="213" t="s">
        <v>379</v>
      </c>
      <c r="Q3249" s="213" t="s">
        <v>379</v>
      </c>
      <c r="R3249" s="213">
        <v>5721.7999999999993</v>
      </c>
      <c r="S3249" s="214"/>
    </row>
    <row r="3250" spans="16:19">
      <c r="P3250" s="213" t="s">
        <v>379</v>
      </c>
      <c r="Q3250" s="213" t="s">
        <v>379</v>
      </c>
      <c r="R3250" s="213">
        <v>5721.7999999999993</v>
      </c>
      <c r="S3250" s="214"/>
    </row>
    <row r="3251" spans="16:19">
      <c r="P3251" s="213" t="s">
        <v>379</v>
      </c>
      <c r="Q3251" s="213" t="s">
        <v>379</v>
      </c>
      <c r="R3251" s="213">
        <v>5721.7999999999993</v>
      </c>
      <c r="S3251" s="214"/>
    </row>
    <row r="3252" spans="16:19">
      <c r="P3252" s="213" t="s">
        <v>379</v>
      </c>
      <c r="Q3252" s="213" t="s">
        <v>379</v>
      </c>
      <c r="R3252" s="213">
        <v>5721.7999999999993</v>
      </c>
      <c r="S3252" s="214"/>
    </row>
    <row r="3253" spans="16:19">
      <c r="P3253" s="213" t="s">
        <v>379</v>
      </c>
      <c r="Q3253" s="213" t="s">
        <v>379</v>
      </c>
      <c r="R3253" s="213">
        <v>5721.7999999999993</v>
      </c>
      <c r="S3253" s="214"/>
    </row>
    <row r="3254" spans="16:19">
      <c r="P3254" s="213" t="s">
        <v>379</v>
      </c>
      <c r="Q3254" s="213" t="s">
        <v>379</v>
      </c>
      <c r="R3254" s="213">
        <v>5536</v>
      </c>
      <c r="S3254" s="214"/>
    </row>
    <row r="3255" spans="16:19">
      <c r="P3255" s="213" t="s">
        <v>379</v>
      </c>
      <c r="Q3255" s="213" t="s">
        <v>379</v>
      </c>
      <c r="R3255" s="213">
        <v>5536</v>
      </c>
      <c r="S3255" s="214"/>
    </row>
    <row r="3256" spans="16:19">
      <c r="P3256" s="213" t="s">
        <v>379</v>
      </c>
      <c r="Q3256" s="213" t="s">
        <v>379</v>
      </c>
      <c r="R3256" s="213">
        <v>5536</v>
      </c>
      <c r="S3256" s="214"/>
    </row>
    <row r="3257" spans="16:19">
      <c r="P3257" s="213" t="s">
        <v>379</v>
      </c>
      <c r="Q3257" s="213" t="s">
        <v>379</v>
      </c>
      <c r="R3257" s="213">
        <v>5536</v>
      </c>
      <c r="S3257" s="214"/>
    </row>
    <row r="3258" spans="16:19">
      <c r="P3258" s="213" t="s">
        <v>379</v>
      </c>
      <c r="Q3258" s="213" t="s">
        <v>379</v>
      </c>
      <c r="R3258" s="213">
        <v>5536</v>
      </c>
      <c r="S3258" s="214"/>
    </row>
    <row r="3259" spans="16:19">
      <c r="P3259" s="213" t="s">
        <v>379</v>
      </c>
      <c r="Q3259" s="213" t="s">
        <v>379</v>
      </c>
      <c r="R3259" s="213">
        <v>5536</v>
      </c>
      <c r="S3259" s="214"/>
    </row>
    <row r="3260" spans="16:19">
      <c r="P3260" s="213" t="s">
        <v>379</v>
      </c>
      <c r="Q3260" s="213" t="s">
        <v>379</v>
      </c>
      <c r="R3260" s="213">
        <v>5536</v>
      </c>
      <c r="S3260" s="214"/>
    </row>
    <row r="3261" spans="16:19">
      <c r="P3261" s="213" t="s">
        <v>379</v>
      </c>
      <c r="Q3261" s="213" t="s">
        <v>379</v>
      </c>
      <c r="R3261" s="213">
        <v>5536</v>
      </c>
      <c r="S3261" s="214"/>
    </row>
    <row r="3262" spans="16:19">
      <c r="P3262" s="213" t="s">
        <v>379</v>
      </c>
      <c r="Q3262" s="213" t="s">
        <v>379</v>
      </c>
      <c r="R3262" s="213">
        <v>5536</v>
      </c>
      <c r="S3262" s="214"/>
    </row>
    <row r="3263" spans="16:19">
      <c r="P3263" s="213" t="s">
        <v>379</v>
      </c>
      <c r="Q3263" s="213" t="s">
        <v>379</v>
      </c>
      <c r="R3263" s="213">
        <v>5536</v>
      </c>
      <c r="S3263" s="214"/>
    </row>
    <row r="3264" spans="16:19">
      <c r="P3264" s="213" t="s">
        <v>379</v>
      </c>
      <c r="Q3264" s="213" t="s">
        <v>379</v>
      </c>
      <c r="R3264" s="213">
        <v>5536</v>
      </c>
      <c r="S3264" s="214"/>
    </row>
    <row r="3265" spans="16:19">
      <c r="P3265" s="213" t="s">
        <v>379</v>
      </c>
      <c r="Q3265" s="213" t="s">
        <v>379</v>
      </c>
      <c r="R3265" s="213">
        <v>5536</v>
      </c>
      <c r="S3265" s="214"/>
    </row>
    <row r="3266" spans="16:19">
      <c r="P3266" s="213" t="s">
        <v>379</v>
      </c>
      <c r="Q3266" s="213" t="s">
        <v>379</v>
      </c>
      <c r="R3266" s="213">
        <v>5536</v>
      </c>
      <c r="S3266" s="214"/>
    </row>
    <row r="3267" spans="16:19">
      <c r="P3267" s="213" t="s">
        <v>379</v>
      </c>
      <c r="Q3267" s="213" t="s">
        <v>379</v>
      </c>
      <c r="R3267" s="213">
        <v>5536</v>
      </c>
      <c r="S3267" s="214"/>
    </row>
    <row r="3268" spans="16:19">
      <c r="P3268" s="213" t="s">
        <v>379</v>
      </c>
      <c r="Q3268" s="213" t="s">
        <v>379</v>
      </c>
      <c r="R3268" s="213">
        <v>5536</v>
      </c>
      <c r="S3268" s="214"/>
    </row>
    <row r="3269" spans="16:19">
      <c r="P3269" s="213" t="s">
        <v>379</v>
      </c>
      <c r="Q3269" s="213" t="s">
        <v>379</v>
      </c>
      <c r="R3269" s="213">
        <v>5536</v>
      </c>
      <c r="S3269" s="214"/>
    </row>
    <row r="3270" spans="16:19">
      <c r="P3270" s="213" t="s">
        <v>379</v>
      </c>
      <c r="Q3270" s="213" t="s">
        <v>379</v>
      </c>
      <c r="R3270" s="213">
        <v>5536</v>
      </c>
      <c r="S3270" s="214"/>
    </row>
    <row r="3271" spans="16:19">
      <c r="P3271" s="213" t="s">
        <v>379</v>
      </c>
      <c r="Q3271" s="213" t="s">
        <v>379</v>
      </c>
      <c r="R3271" s="213">
        <v>5536</v>
      </c>
      <c r="S3271" s="214"/>
    </row>
    <row r="3272" spans="16:19">
      <c r="P3272" s="213" t="s">
        <v>379</v>
      </c>
      <c r="Q3272" s="213" t="s">
        <v>379</v>
      </c>
      <c r="R3272" s="213">
        <v>5536</v>
      </c>
      <c r="S3272" s="214"/>
    </row>
    <row r="3273" spans="16:19">
      <c r="P3273" s="213" t="s">
        <v>379</v>
      </c>
      <c r="Q3273" s="213" t="s">
        <v>379</v>
      </c>
      <c r="R3273" s="213">
        <v>5536</v>
      </c>
      <c r="S3273" s="214"/>
    </row>
    <row r="3274" spans="16:19">
      <c r="P3274" s="213" t="s">
        <v>379</v>
      </c>
      <c r="Q3274" s="213" t="s">
        <v>379</v>
      </c>
      <c r="R3274" s="213">
        <v>5536</v>
      </c>
      <c r="S3274" s="214"/>
    </row>
    <row r="3275" spans="16:19">
      <c r="P3275" s="213" t="s">
        <v>379</v>
      </c>
      <c r="Q3275" s="213" t="s">
        <v>379</v>
      </c>
      <c r="R3275" s="213">
        <v>5536</v>
      </c>
      <c r="S3275" s="214"/>
    </row>
    <row r="3276" spans="16:19">
      <c r="P3276" s="213" t="s">
        <v>379</v>
      </c>
      <c r="Q3276" s="213" t="s">
        <v>379</v>
      </c>
      <c r="R3276" s="213">
        <v>5488.3</v>
      </c>
      <c r="S3276" s="214"/>
    </row>
    <row r="3277" spans="16:19">
      <c r="P3277" s="213" t="s">
        <v>379</v>
      </c>
      <c r="Q3277" s="213" t="s">
        <v>379</v>
      </c>
      <c r="R3277" s="213">
        <v>5488.3</v>
      </c>
      <c r="S3277" s="214"/>
    </row>
    <row r="3278" spans="16:19">
      <c r="P3278" s="213" t="s">
        <v>379</v>
      </c>
      <c r="Q3278" s="213" t="s">
        <v>379</v>
      </c>
      <c r="R3278" s="213">
        <v>5488.3</v>
      </c>
      <c r="S3278" s="214"/>
    </row>
    <row r="3279" spans="16:19">
      <c r="P3279" s="213" t="s">
        <v>379</v>
      </c>
      <c r="Q3279" s="213" t="s">
        <v>379</v>
      </c>
      <c r="R3279" s="213">
        <v>5488.3</v>
      </c>
      <c r="S3279" s="214"/>
    </row>
    <row r="3280" spans="16:19">
      <c r="P3280" s="213" t="s">
        <v>379</v>
      </c>
      <c r="Q3280" s="213" t="s">
        <v>379</v>
      </c>
      <c r="R3280" s="213">
        <v>5488.3</v>
      </c>
      <c r="S3280" s="214"/>
    </row>
    <row r="3281" spans="16:19">
      <c r="P3281" s="213" t="s">
        <v>379</v>
      </c>
      <c r="Q3281" s="213" t="s">
        <v>379</v>
      </c>
      <c r="R3281" s="213">
        <v>5488.3</v>
      </c>
      <c r="S3281" s="214"/>
    </row>
    <row r="3282" spans="16:19">
      <c r="P3282" s="213" t="s">
        <v>379</v>
      </c>
      <c r="Q3282" s="213" t="s">
        <v>379</v>
      </c>
      <c r="R3282" s="213">
        <v>5488.3</v>
      </c>
      <c r="S3282" s="214"/>
    </row>
    <row r="3283" spans="16:19">
      <c r="P3283" s="213" t="s">
        <v>379</v>
      </c>
      <c r="Q3283" s="213" t="s">
        <v>379</v>
      </c>
      <c r="R3283" s="213">
        <v>5488.3</v>
      </c>
      <c r="S3283" s="214"/>
    </row>
    <row r="3284" spans="16:19">
      <c r="P3284" s="213" t="s">
        <v>379</v>
      </c>
      <c r="Q3284" s="213" t="s">
        <v>379</v>
      </c>
      <c r="R3284" s="213">
        <v>5488.3</v>
      </c>
      <c r="S3284" s="214"/>
    </row>
    <row r="3285" spans="16:19">
      <c r="P3285" s="213" t="s">
        <v>379</v>
      </c>
      <c r="Q3285" s="213" t="s">
        <v>379</v>
      </c>
      <c r="R3285" s="213">
        <v>5488.3</v>
      </c>
      <c r="S3285" s="214"/>
    </row>
    <row r="3286" spans="16:19">
      <c r="P3286" s="213" t="s">
        <v>379</v>
      </c>
      <c r="Q3286" s="213" t="s">
        <v>379</v>
      </c>
      <c r="R3286" s="213">
        <v>5488.3</v>
      </c>
      <c r="S3286" s="214"/>
    </row>
    <row r="3287" spans="16:19">
      <c r="P3287" s="213" t="s">
        <v>379</v>
      </c>
      <c r="Q3287" s="213" t="s">
        <v>379</v>
      </c>
      <c r="R3287" s="213">
        <v>5488.3</v>
      </c>
      <c r="S3287" s="214"/>
    </row>
    <row r="3288" spans="16:19">
      <c r="P3288" s="213" t="s">
        <v>379</v>
      </c>
      <c r="Q3288" s="213" t="s">
        <v>379</v>
      </c>
      <c r="R3288" s="213">
        <v>5488.3</v>
      </c>
      <c r="S3288" s="214"/>
    </row>
    <row r="3289" spans="16:19">
      <c r="P3289" s="213" t="s">
        <v>379</v>
      </c>
      <c r="Q3289" s="213" t="s">
        <v>379</v>
      </c>
      <c r="R3289" s="213">
        <v>5488.3</v>
      </c>
      <c r="S3289" s="214"/>
    </row>
    <row r="3290" spans="16:19">
      <c r="P3290" s="213" t="s">
        <v>379</v>
      </c>
      <c r="Q3290" s="213" t="s">
        <v>379</v>
      </c>
      <c r="R3290" s="213">
        <v>5488.3</v>
      </c>
      <c r="S3290" s="214"/>
    </row>
    <row r="3291" spans="16:19">
      <c r="P3291" s="213" t="s">
        <v>379</v>
      </c>
      <c r="Q3291" s="213" t="s">
        <v>379</v>
      </c>
      <c r="R3291" s="213">
        <v>5488.3</v>
      </c>
      <c r="S3291" s="214"/>
    </row>
    <row r="3292" spans="16:19">
      <c r="P3292" s="213" t="s">
        <v>379</v>
      </c>
      <c r="Q3292" s="213" t="s">
        <v>379</v>
      </c>
      <c r="R3292" s="213">
        <v>5488.3</v>
      </c>
      <c r="S3292" s="214"/>
    </row>
    <row r="3293" spans="16:19">
      <c r="P3293" s="213" t="s">
        <v>379</v>
      </c>
      <c r="Q3293" s="213" t="s">
        <v>379</v>
      </c>
      <c r="R3293" s="213">
        <v>5488.3</v>
      </c>
      <c r="S3293" s="214"/>
    </row>
    <row r="3294" spans="16:19">
      <c r="P3294" s="213" t="s">
        <v>379</v>
      </c>
      <c r="Q3294" s="213" t="s">
        <v>379</v>
      </c>
      <c r="R3294" s="213">
        <v>5488.3</v>
      </c>
      <c r="S3294" s="214"/>
    </row>
    <row r="3295" spans="16:19">
      <c r="P3295" s="213" t="s">
        <v>379</v>
      </c>
      <c r="Q3295" s="213" t="s">
        <v>379</v>
      </c>
      <c r="R3295" s="213">
        <v>5488.3</v>
      </c>
      <c r="S3295" s="214"/>
    </row>
    <row r="3296" spans="16:19">
      <c r="P3296" s="213" t="s">
        <v>379</v>
      </c>
      <c r="Q3296" s="213" t="s">
        <v>379</v>
      </c>
      <c r="R3296" s="213">
        <v>5488.3</v>
      </c>
      <c r="S3296" s="214"/>
    </row>
    <row r="3297" spans="16:19">
      <c r="P3297" s="213" t="s">
        <v>379</v>
      </c>
      <c r="Q3297" s="213" t="s">
        <v>379</v>
      </c>
      <c r="R3297" s="213">
        <v>5488.3</v>
      </c>
      <c r="S3297" s="214"/>
    </row>
    <row r="3298" spans="16:19">
      <c r="P3298" s="213" t="s">
        <v>379</v>
      </c>
      <c r="Q3298" s="213" t="s">
        <v>379</v>
      </c>
      <c r="R3298" s="213">
        <v>5107.5</v>
      </c>
      <c r="S3298" s="214"/>
    </row>
    <row r="3299" spans="16:19">
      <c r="P3299" s="213" t="s">
        <v>379</v>
      </c>
      <c r="Q3299" s="213" t="s">
        <v>379</v>
      </c>
      <c r="R3299" s="213">
        <v>5107.5</v>
      </c>
      <c r="S3299" s="214"/>
    </row>
    <row r="3300" spans="16:19">
      <c r="P3300" s="213" t="s">
        <v>379</v>
      </c>
      <c r="Q3300" s="213" t="s">
        <v>379</v>
      </c>
      <c r="R3300" s="213">
        <v>5107.5</v>
      </c>
      <c r="S3300" s="214"/>
    </row>
    <row r="3301" spans="16:19">
      <c r="P3301" s="213" t="s">
        <v>379</v>
      </c>
      <c r="Q3301" s="213" t="s">
        <v>379</v>
      </c>
      <c r="R3301" s="213">
        <v>5107.5</v>
      </c>
      <c r="S3301" s="214"/>
    </row>
    <row r="3302" spans="16:19">
      <c r="P3302" s="213" t="s">
        <v>379</v>
      </c>
      <c r="Q3302" s="213" t="s">
        <v>379</v>
      </c>
      <c r="R3302" s="213">
        <v>5107.5</v>
      </c>
      <c r="S3302" s="214"/>
    </row>
    <row r="3303" spans="16:19">
      <c r="P3303" s="213" t="s">
        <v>379</v>
      </c>
      <c r="Q3303" s="213" t="s">
        <v>379</v>
      </c>
      <c r="R3303" s="213">
        <v>5107.5</v>
      </c>
      <c r="S3303" s="214"/>
    </row>
    <row r="3304" spans="16:19">
      <c r="P3304" s="213" t="s">
        <v>379</v>
      </c>
      <c r="Q3304" s="213" t="s">
        <v>379</v>
      </c>
      <c r="R3304" s="213">
        <v>5107.5</v>
      </c>
      <c r="S3304" s="214"/>
    </row>
    <row r="3305" spans="16:19">
      <c r="P3305" s="213" t="s">
        <v>379</v>
      </c>
      <c r="Q3305" s="213" t="s">
        <v>379</v>
      </c>
      <c r="R3305" s="213">
        <v>5107.5</v>
      </c>
      <c r="S3305" s="214"/>
    </row>
    <row r="3306" spans="16:19">
      <c r="P3306" s="213" t="s">
        <v>379</v>
      </c>
      <c r="Q3306" s="213" t="s">
        <v>379</v>
      </c>
      <c r="R3306" s="213">
        <v>5107.5</v>
      </c>
      <c r="S3306" s="214"/>
    </row>
    <row r="3307" spans="16:19">
      <c r="P3307" s="213" t="s">
        <v>379</v>
      </c>
      <c r="Q3307" s="213" t="s">
        <v>379</v>
      </c>
      <c r="R3307" s="213">
        <v>5107.5</v>
      </c>
      <c r="S3307" s="214"/>
    </row>
    <row r="3308" spans="16:19">
      <c r="P3308" s="213" t="s">
        <v>379</v>
      </c>
      <c r="Q3308" s="213" t="s">
        <v>379</v>
      </c>
      <c r="R3308" s="213">
        <v>5107.5</v>
      </c>
      <c r="S3308" s="214"/>
    </row>
    <row r="3309" spans="16:19">
      <c r="P3309" s="213" t="s">
        <v>379</v>
      </c>
      <c r="Q3309" s="213" t="s">
        <v>379</v>
      </c>
      <c r="R3309" s="213">
        <v>5107.5</v>
      </c>
      <c r="S3309" s="214"/>
    </row>
    <row r="3310" spans="16:19">
      <c r="P3310" s="213" t="s">
        <v>379</v>
      </c>
      <c r="Q3310" s="213" t="s">
        <v>379</v>
      </c>
      <c r="R3310" s="213">
        <v>5107.5</v>
      </c>
      <c r="S3310" s="214"/>
    </row>
    <row r="3311" spans="16:19">
      <c r="P3311" s="213" t="s">
        <v>379</v>
      </c>
      <c r="Q3311" s="213" t="s">
        <v>379</v>
      </c>
      <c r="R3311" s="213">
        <v>5107.5</v>
      </c>
      <c r="S3311" s="214"/>
    </row>
    <row r="3312" spans="16:19">
      <c r="P3312" s="213" t="s">
        <v>379</v>
      </c>
      <c r="Q3312" s="213" t="s">
        <v>379</v>
      </c>
      <c r="R3312" s="213">
        <v>5107.5</v>
      </c>
      <c r="S3312" s="214"/>
    </row>
    <row r="3313" spans="16:19">
      <c r="P3313" s="213" t="s">
        <v>379</v>
      </c>
      <c r="Q3313" s="213" t="s">
        <v>379</v>
      </c>
      <c r="R3313" s="213">
        <v>5107.5</v>
      </c>
      <c r="S3313" s="214"/>
    </row>
    <row r="3314" spans="16:19">
      <c r="P3314" s="213" t="s">
        <v>379</v>
      </c>
      <c r="Q3314" s="213" t="s">
        <v>379</v>
      </c>
      <c r="R3314" s="213">
        <v>5107.5</v>
      </c>
      <c r="S3314" s="214"/>
    </row>
    <row r="3315" spans="16:19">
      <c r="P3315" s="213" t="s">
        <v>379</v>
      </c>
      <c r="Q3315" s="213" t="s">
        <v>379</v>
      </c>
      <c r="R3315" s="213">
        <v>5107.5</v>
      </c>
      <c r="S3315" s="214"/>
    </row>
    <row r="3316" spans="16:19">
      <c r="P3316" s="213" t="s">
        <v>379</v>
      </c>
      <c r="Q3316" s="213" t="s">
        <v>379</v>
      </c>
      <c r="R3316" s="213">
        <v>5107.5</v>
      </c>
      <c r="S3316" s="214"/>
    </row>
    <row r="3317" spans="16:19">
      <c r="P3317" s="213" t="s">
        <v>379</v>
      </c>
      <c r="Q3317" s="213" t="s">
        <v>379</v>
      </c>
      <c r="R3317" s="213">
        <v>5107.5</v>
      </c>
      <c r="S3317" s="214"/>
    </row>
    <row r="3318" spans="16:19">
      <c r="P3318" s="213" t="s">
        <v>379</v>
      </c>
      <c r="Q3318" s="213" t="s">
        <v>379</v>
      </c>
      <c r="R3318" s="213">
        <v>5107.5</v>
      </c>
      <c r="S3318" s="214"/>
    </row>
    <row r="3319" spans="16:19">
      <c r="P3319" s="213" t="s">
        <v>379</v>
      </c>
      <c r="Q3319" s="213" t="s">
        <v>379</v>
      </c>
      <c r="R3319" s="213">
        <v>4514.2</v>
      </c>
      <c r="S3319" s="214"/>
    </row>
    <row r="3320" spans="16:19">
      <c r="P3320" s="213" t="s">
        <v>379</v>
      </c>
      <c r="Q3320" s="213" t="s">
        <v>379</v>
      </c>
      <c r="R3320" s="213">
        <v>4514.2</v>
      </c>
      <c r="S3320" s="214"/>
    </row>
    <row r="3321" spans="16:19">
      <c r="P3321" s="213" t="s">
        <v>379</v>
      </c>
      <c r="Q3321" s="213" t="s">
        <v>379</v>
      </c>
      <c r="R3321" s="213">
        <v>4514.2</v>
      </c>
      <c r="S3321" s="214"/>
    </row>
    <row r="3322" spans="16:19">
      <c r="P3322" s="213" t="s">
        <v>379</v>
      </c>
      <c r="Q3322" s="213" t="s">
        <v>379</v>
      </c>
      <c r="R3322" s="213">
        <v>4514.2</v>
      </c>
      <c r="S3322" s="214"/>
    </row>
    <row r="3323" spans="16:19">
      <c r="P3323" s="213" t="s">
        <v>379</v>
      </c>
      <c r="Q3323" s="213" t="s">
        <v>379</v>
      </c>
      <c r="R3323" s="213">
        <v>4514.2</v>
      </c>
      <c r="S3323" s="214"/>
    </row>
    <row r="3324" spans="16:19">
      <c r="P3324" s="213" t="s">
        <v>379</v>
      </c>
      <c r="Q3324" s="213" t="s">
        <v>379</v>
      </c>
      <c r="R3324" s="213">
        <v>4514.2</v>
      </c>
      <c r="S3324" s="214"/>
    </row>
    <row r="3325" spans="16:19">
      <c r="P3325" s="213" t="s">
        <v>379</v>
      </c>
      <c r="Q3325" s="213" t="s">
        <v>379</v>
      </c>
      <c r="R3325" s="213">
        <v>4514.2</v>
      </c>
      <c r="S3325" s="214"/>
    </row>
    <row r="3326" spans="16:19">
      <c r="P3326" s="213" t="s">
        <v>379</v>
      </c>
      <c r="Q3326" s="213" t="s">
        <v>379</v>
      </c>
      <c r="R3326" s="213">
        <v>4514.2</v>
      </c>
      <c r="S3326" s="214"/>
    </row>
    <row r="3327" spans="16:19">
      <c r="P3327" s="213" t="s">
        <v>379</v>
      </c>
      <c r="Q3327" s="213" t="s">
        <v>379</v>
      </c>
      <c r="R3327" s="213">
        <v>4514.2</v>
      </c>
      <c r="S3327" s="214"/>
    </row>
    <row r="3328" spans="16:19">
      <c r="P3328" s="213" t="s">
        <v>379</v>
      </c>
      <c r="Q3328" s="213" t="s">
        <v>379</v>
      </c>
      <c r="R3328" s="213">
        <v>4514.2</v>
      </c>
      <c r="S3328" s="214"/>
    </row>
    <row r="3329" spans="16:19">
      <c r="P3329" s="213" t="s">
        <v>379</v>
      </c>
      <c r="Q3329" s="213" t="s">
        <v>379</v>
      </c>
      <c r="R3329" s="213">
        <v>4514.2</v>
      </c>
      <c r="S3329" s="214"/>
    </row>
    <row r="3330" spans="16:19">
      <c r="P3330" s="213" t="s">
        <v>379</v>
      </c>
      <c r="Q3330" s="213" t="s">
        <v>379</v>
      </c>
      <c r="R3330" s="213">
        <v>4514.2</v>
      </c>
      <c r="S3330" s="214"/>
    </row>
    <row r="3331" spans="16:19">
      <c r="P3331" s="213" t="s">
        <v>379</v>
      </c>
      <c r="Q3331" s="213" t="s">
        <v>379</v>
      </c>
      <c r="R3331" s="213">
        <v>4514.2</v>
      </c>
      <c r="S3331" s="214"/>
    </row>
    <row r="3332" spans="16:19">
      <c r="P3332" s="213" t="s">
        <v>379</v>
      </c>
      <c r="Q3332" s="213" t="s">
        <v>379</v>
      </c>
      <c r="R3332" s="213">
        <v>4514.2</v>
      </c>
      <c r="S3332" s="214"/>
    </row>
    <row r="3333" spans="16:19">
      <c r="P3333" s="213" t="s">
        <v>379</v>
      </c>
      <c r="Q3333" s="213" t="s">
        <v>379</v>
      </c>
      <c r="R3333" s="213">
        <v>4514.2</v>
      </c>
      <c r="S3333" s="214"/>
    </row>
    <row r="3334" spans="16:19">
      <c r="P3334" s="213" t="s">
        <v>379</v>
      </c>
      <c r="Q3334" s="213" t="s">
        <v>379</v>
      </c>
      <c r="R3334" s="213">
        <v>4514.2</v>
      </c>
      <c r="S3334" s="214"/>
    </row>
    <row r="3335" spans="16:19">
      <c r="P3335" s="213" t="s">
        <v>379</v>
      </c>
      <c r="Q3335" s="213" t="s">
        <v>379</v>
      </c>
      <c r="R3335" s="213">
        <v>4514.2</v>
      </c>
      <c r="S3335" s="214"/>
    </row>
    <row r="3336" spans="16:19">
      <c r="P3336" s="213" t="s">
        <v>379</v>
      </c>
      <c r="Q3336" s="213" t="s">
        <v>379</v>
      </c>
      <c r="R3336" s="213">
        <v>4514.2</v>
      </c>
      <c r="S3336" s="214"/>
    </row>
    <row r="3337" spans="16:19">
      <c r="P3337" s="213" t="s">
        <v>379</v>
      </c>
      <c r="Q3337" s="213" t="s">
        <v>379</v>
      </c>
      <c r="R3337" s="213">
        <v>4514.2</v>
      </c>
      <c r="S3337" s="214"/>
    </row>
    <row r="3338" spans="16:19">
      <c r="P3338" s="213" t="s">
        <v>379</v>
      </c>
      <c r="Q3338" s="213" t="s">
        <v>379</v>
      </c>
      <c r="R3338" s="213">
        <v>4514.2</v>
      </c>
      <c r="S3338" s="214"/>
    </row>
    <row r="3339" spans="16:19">
      <c r="P3339" s="213" t="s">
        <v>379</v>
      </c>
      <c r="Q3339" s="213" t="s">
        <v>379</v>
      </c>
      <c r="R3339" s="213">
        <v>4514.2</v>
      </c>
      <c r="S3339" s="214"/>
    </row>
    <row r="3340" spans="16:19">
      <c r="P3340" s="213" t="s">
        <v>379</v>
      </c>
      <c r="Q3340" s="213" t="s">
        <v>379</v>
      </c>
      <c r="R3340" s="213">
        <v>4514.2</v>
      </c>
      <c r="S3340" s="214"/>
    </row>
    <row r="3341" spans="16:19">
      <c r="P3341" s="213" t="s">
        <v>379</v>
      </c>
      <c r="Q3341" s="213" t="s">
        <v>379</v>
      </c>
      <c r="R3341" s="213">
        <v>4077.4</v>
      </c>
      <c r="S3341" s="214"/>
    </row>
    <row r="3342" spans="16:19">
      <c r="P3342" s="213" t="s">
        <v>379</v>
      </c>
      <c r="Q3342" s="213" t="s">
        <v>379</v>
      </c>
      <c r="R3342" s="213">
        <v>4077.4</v>
      </c>
      <c r="S3342" s="214"/>
    </row>
    <row r="3343" spans="16:19">
      <c r="P3343" s="213" t="s">
        <v>379</v>
      </c>
      <c r="Q3343" s="213" t="s">
        <v>379</v>
      </c>
      <c r="R3343" s="213">
        <v>4077.4</v>
      </c>
      <c r="S3343" s="214"/>
    </row>
    <row r="3344" spans="16:19">
      <c r="P3344" s="213" t="s">
        <v>379</v>
      </c>
      <c r="Q3344" s="213" t="s">
        <v>379</v>
      </c>
      <c r="R3344" s="213">
        <v>4077.4</v>
      </c>
      <c r="S3344" s="214"/>
    </row>
    <row r="3345" spans="16:19">
      <c r="P3345" s="213" t="s">
        <v>379</v>
      </c>
      <c r="Q3345" s="213" t="s">
        <v>379</v>
      </c>
      <c r="R3345" s="213">
        <v>4077.4</v>
      </c>
      <c r="S3345" s="214"/>
    </row>
    <row r="3346" spans="16:19">
      <c r="P3346" s="213" t="s">
        <v>379</v>
      </c>
      <c r="Q3346" s="213" t="s">
        <v>379</v>
      </c>
      <c r="R3346" s="213">
        <v>4077.4</v>
      </c>
      <c r="S3346" s="214"/>
    </row>
    <row r="3347" spans="16:19">
      <c r="P3347" s="213" t="s">
        <v>379</v>
      </c>
      <c r="Q3347" s="213" t="s">
        <v>379</v>
      </c>
      <c r="R3347" s="213">
        <v>4077.4</v>
      </c>
      <c r="S3347" s="214"/>
    </row>
    <row r="3348" spans="16:19">
      <c r="P3348" s="213" t="s">
        <v>379</v>
      </c>
      <c r="Q3348" s="213" t="s">
        <v>379</v>
      </c>
      <c r="R3348" s="213">
        <v>4077.4</v>
      </c>
      <c r="S3348" s="214"/>
    </row>
    <row r="3349" spans="16:19">
      <c r="P3349" s="213" t="s">
        <v>379</v>
      </c>
      <c r="Q3349" s="213" t="s">
        <v>379</v>
      </c>
      <c r="R3349" s="213">
        <v>4077.4</v>
      </c>
      <c r="S3349" s="214"/>
    </row>
    <row r="3350" spans="16:19">
      <c r="P3350" s="213" t="s">
        <v>379</v>
      </c>
      <c r="Q3350" s="213" t="s">
        <v>379</v>
      </c>
      <c r="R3350" s="213">
        <v>4077.4</v>
      </c>
      <c r="S3350" s="214"/>
    </row>
    <row r="3351" spans="16:19">
      <c r="P3351" s="213" t="s">
        <v>379</v>
      </c>
      <c r="Q3351" s="213" t="s">
        <v>379</v>
      </c>
      <c r="R3351" s="213">
        <v>4077.4</v>
      </c>
      <c r="S3351" s="214"/>
    </row>
    <row r="3352" spans="16:19">
      <c r="P3352" s="213" t="s">
        <v>379</v>
      </c>
      <c r="Q3352" s="213" t="s">
        <v>379</v>
      </c>
      <c r="R3352" s="213">
        <v>4077.4</v>
      </c>
      <c r="S3352" s="214"/>
    </row>
    <row r="3353" spans="16:19">
      <c r="P3353" s="213" t="s">
        <v>379</v>
      </c>
      <c r="Q3353" s="213" t="s">
        <v>379</v>
      </c>
      <c r="R3353" s="213">
        <v>4077.4</v>
      </c>
      <c r="S3353" s="214"/>
    </row>
    <row r="3354" spans="16:19">
      <c r="P3354" s="213" t="s">
        <v>379</v>
      </c>
      <c r="Q3354" s="213" t="s">
        <v>379</v>
      </c>
      <c r="R3354" s="213">
        <v>4077.4</v>
      </c>
      <c r="S3354" s="214"/>
    </row>
    <row r="3355" spans="16:19">
      <c r="P3355" s="213" t="s">
        <v>379</v>
      </c>
      <c r="Q3355" s="213" t="s">
        <v>379</v>
      </c>
      <c r="R3355" s="213">
        <v>4077.4</v>
      </c>
      <c r="S3355" s="214"/>
    </row>
    <row r="3356" spans="16:19">
      <c r="P3356" s="213" t="s">
        <v>379</v>
      </c>
      <c r="Q3356" s="213" t="s">
        <v>379</v>
      </c>
      <c r="R3356" s="213">
        <v>4077.4</v>
      </c>
      <c r="S3356" s="214"/>
    </row>
    <row r="3357" spans="16:19">
      <c r="P3357" s="213" t="s">
        <v>379</v>
      </c>
      <c r="Q3357" s="213" t="s">
        <v>379</v>
      </c>
      <c r="R3357" s="213">
        <v>4077.4</v>
      </c>
      <c r="S3357" s="214"/>
    </row>
    <row r="3358" spans="16:19">
      <c r="P3358" s="213" t="s">
        <v>379</v>
      </c>
      <c r="Q3358" s="213" t="s">
        <v>379</v>
      </c>
      <c r="R3358" s="213">
        <v>4077.4</v>
      </c>
      <c r="S3358" s="214"/>
    </row>
    <row r="3359" spans="16:19">
      <c r="P3359" s="213" t="s">
        <v>379</v>
      </c>
      <c r="Q3359" s="213" t="s">
        <v>379</v>
      </c>
      <c r="R3359" s="213">
        <v>4077.4</v>
      </c>
      <c r="S3359" s="214"/>
    </row>
    <row r="3360" spans="16:19">
      <c r="P3360" s="213" t="s">
        <v>379</v>
      </c>
      <c r="Q3360" s="213" t="s">
        <v>379</v>
      </c>
      <c r="R3360" s="213">
        <v>4077.4</v>
      </c>
      <c r="S3360" s="214"/>
    </row>
    <row r="3361" spans="16:19">
      <c r="P3361" s="213" t="s">
        <v>379</v>
      </c>
      <c r="Q3361" s="213" t="s">
        <v>379</v>
      </c>
      <c r="R3361" s="213">
        <v>4077.4</v>
      </c>
      <c r="S3361" s="214"/>
    </row>
    <row r="3362" spans="16:19">
      <c r="P3362" s="213" t="s">
        <v>379</v>
      </c>
      <c r="Q3362" s="213" t="s">
        <v>379</v>
      </c>
      <c r="R3362" s="213">
        <v>4077.4</v>
      </c>
      <c r="S3362" s="214"/>
    </row>
    <row r="3363" spans="16:19">
      <c r="P3363" s="213" t="s">
        <v>379</v>
      </c>
      <c r="Q3363" s="213" t="s">
        <v>379</v>
      </c>
      <c r="R3363" s="213">
        <v>4077.4</v>
      </c>
      <c r="S3363" s="214"/>
    </row>
    <row r="3364" spans="16:19">
      <c r="P3364" s="213" t="s">
        <v>379</v>
      </c>
      <c r="Q3364" s="213" t="s">
        <v>379</v>
      </c>
      <c r="R3364" s="213">
        <v>3706.3999999999996</v>
      </c>
      <c r="S3364" s="214"/>
    </row>
    <row r="3365" spans="16:19">
      <c r="P3365" s="213" t="s">
        <v>379</v>
      </c>
      <c r="Q3365" s="213" t="s">
        <v>379</v>
      </c>
      <c r="R3365" s="213">
        <v>3706.3999999999996</v>
      </c>
      <c r="S3365" s="214"/>
    </row>
    <row r="3366" spans="16:19">
      <c r="P3366" s="213" t="s">
        <v>379</v>
      </c>
      <c r="Q3366" s="213" t="s">
        <v>379</v>
      </c>
      <c r="R3366" s="213">
        <v>3706.3999999999996</v>
      </c>
      <c r="S3366" s="214"/>
    </row>
    <row r="3367" spans="16:19">
      <c r="P3367" s="213" t="s">
        <v>379</v>
      </c>
      <c r="Q3367" s="213" t="s">
        <v>379</v>
      </c>
      <c r="R3367" s="213">
        <v>3706.3999999999996</v>
      </c>
      <c r="S3367" s="214"/>
    </row>
    <row r="3368" spans="16:19">
      <c r="P3368" s="213" t="s">
        <v>379</v>
      </c>
      <c r="Q3368" s="213" t="s">
        <v>379</v>
      </c>
      <c r="R3368" s="213">
        <v>3706.3999999999996</v>
      </c>
      <c r="S3368" s="214"/>
    </row>
    <row r="3369" spans="16:19">
      <c r="P3369" s="213" t="s">
        <v>379</v>
      </c>
      <c r="Q3369" s="213" t="s">
        <v>379</v>
      </c>
      <c r="R3369" s="213">
        <v>3706.3999999999996</v>
      </c>
      <c r="S3369" s="214"/>
    </row>
    <row r="3370" spans="16:19">
      <c r="P3370" s="213" t="s">
        <v>379</v>
      </c>
      <c r="Q3370" s="213" t="s">
        <v>379</v>
      </c>
      <c r="R3370" s="213">
        <v>3706.3999999999996</v>
      </c>
      <c r="S3370" s="214"/>
    </row>
    <row r="3371" spans="16:19">
      <c r="P3371" s="213" t="s">
        <v>379</v>
      </c>
      <c r="Q3371" s="213" t="s">
        <v>379</v>
      </c>
      <c r="R3371" s="213">
        <v>3706.3999999999996</v>
      </c>
      <c r="S3371" s="214"/>
    </row>
    <row r="3372" spans="16:19">
      <c r="P3372" s="213" t="s">
        <v>379</v>
      </c>
      <c r="Q3372" s="213" t="s">
        <v>379</v>
      </c>
      <c r="R3372" s="213">
        <v>3706.3999999999996</v>
      </c>
      <c r="S3372" s="214"/>
    </row>
    <row r="3373" spans="16:19">
      <c r="P3373" s="213" t="s">
        <v>379</v>
      </c>
      <c r="Q3373" s="213" t="s">
        <v>379</v>
      </c>
      <c r="R3373" s="213">
        <v>3706.3999999999996</v>
      </c>
      <c r="S3373" s="214"/>
    </row>
    <row r="3374" spans="16:19">
      <c r="P3374" s="213" t="s">
        <v>379</v>
      </c>
      <c r="Q3374" s="213" t="s">
        <v>379</v>
      </c>
      <c r="R3374" s="213">
        <v>3706.3999999999996</v>
      </c>
      <c r="S3374" s="214"/>
    </row>
    <row r="3375" spans="16:19">
      <c r="P3375" s="213" t="s">
        <v>379</v>
      </c>
      <c r="Q3375" s="213" t="s">
        <v>379</v>
      </c>
      <c r="R3375" s="213">
        <v>3706.3999999999996</v>
      </c>
      <c r="S3375" s="214"/>
    </row>
    <row r="3376" spans="16:19">
      <c r="P3376" s="213" t="s">
        <v>379</v>
      </c>
      <c r="Q3376" s="213" t="s">
        <v>379</v>
      </c>
      <c r="R3376" s="213">
        <v>3706.3999999999996</v>
      </c>
      <c r="S3376" s="214"/>
    </row>
    <row r="3377" spans="16:19">
      <c r="P3377" s="213" t="s">
        <v>379</v>
      </c>
      <c r="Q3377" s="213" t="s">
        <v>379</v>
      </c>
      <c r="R3377" s="213">
        <v>3706.3999999999996</v>
      </c>
      <c r="S3377" s="214"/>
    </row>
    <row r="3378" spans="16:19">
      <c r="P3378" s="213" t="s">
        <v>379</v>
      </c>
      <c r="Q3378" s="213" t="s">
        <v>379</v>
      </c>
      <c r="R3378" s="213">
        <v>3706.3999999999996</v>
      </c>
      <c r="S3378" s="214"/>
    </row>
    <row r="3379" spans="16:19">
      <c r="P3379" s="213" t="s">
        <v>379</v>
      </c>
      <c r="Q3379" s="213" t="s">
        <v>379</v>
      </c>
      <c r="R3379" s="213">
        <v>3706.3999999999996</v>
      </c>
      <c r="S3379" s="214"/>
    </row>
    <row r="3380" spans="16:19">
      <c r="P3380" s="213" t="s">
        <v>379</v>
      </c>
      <c r="Q3380" s="213" t="s">
        <v>379</v>
      </c>
      <c r="R3380" s="213">
        <v>3706.3999999999996</v>
      </c>
      <c r="S3380" s="214"/>
    </row>
    <row r="3381" spans="16:19">
      <c r="P3381" s="213" t="s">
        <v>379</v>
      </c>
      <c r="Q3381" s="213" t="s">
        <v>379</v>
      </c>
      <c r="R3381" s="213">
        <v>3706.3999999999996</v>
      </c>
      <c r="S3381" s="214"/>
    </row>
    <row r="3382" spans="16:19">
      <c r="P3382" s="213" t="s">
        <v>379</v>
      </c>
      <c r="Q3382" s="213" t="s">
        <v>379</v>
      </c>
      <c r="R3382" s="213">
        <v>3706.3999999999996</v>
      </c>
      <c r="S3382" s="214"/>
    </row>
    <row r="3383" spans="16:19">
      <c r="P3383" s="213" t="s">
        <v>379</v>
      </c>
      <c r="Q3383" s="213" t="s">
        <v>379</v>
      </c>
      <c r="R3383" s="213">
        <v>3706.3999999999996</v>
      </c>
      <c r="S3383" s="214"/>
    </row>
    <row r="3384" spans="16:19">
      <c r="P3384" s="213" t="s">
        <v>379</v>
      </c>
      <c r="Q3384" s="213" t="s">
        <v>379</v>
      </c>
      <c r="R3384" s="213">
        <v>3149.4</v>
      </c>
      <c r="S3384" s="214"/>
    </row>
    <row r="3385" spans="16:19">
      <c r="P3385" s="213" t="s">
        <v>379</v>
      </c>
      <c r="Q3385" s="213" t="s">
        <v>379</v>
      </c>
      <c r="R3385" s="213">
        <v>3149.4</v>
      </c>
      <c r="S3385" s="214"/>
    </row>
    <row r="3386" spans="16:19">
      <c r="P3386" s="213" t="s">
        <v>379</v>
      </c>
      <c r="Q3386" s="213" t="s">
        <v>379</v>
      </c>
      <c r="R3386" s="213">
        <v>3149.4</v>
      </c>
      <c r="S3386" s="214"/>
    </row>
    <row r="3387" spans="16:19">
      <c r="P3387" s="213" t="s">
        <v>379</v>
      </c>
      <c r="Q3387" s="213" t="s">
        <v>379</v>
      </c>
      <c r="R3387" s="213">
        <v>3149.4</v>
      </c>
      <c r="S3387" s="214"/>
    </row>
    <row r="3388" spans="16:19">
      <c r="P3388" s="213" t="s">
        <v>379</v>
      </c>
      <c r="Q3388" s="213" t="s">
        <v>379</v>
      </c>
      <c r="R3388" s="213">
        <v>3149.4</v>
      </c>
      <c r="S3388" s="214"/>
    </row>
    <row r="3389" spans="16:19">
      <c r="P3389" s="213" t="s">
        <v>379</v>
      </c>
      <c r="Q3389" s="213" t="s">
        <v>379</v>
      </c>
      <c r="R3389" s="213">
        <v>3149.4</v>
      </c>
      <c r="S3389" s="214"/>
    </row>
    <row r="3390" spans="16:19">
      <c r="P3390" s="213" t="s">
        <v>379</v>
      </c>
      <c r="Q3390" s="213" t="s">
        <v>379</v>
      </c>
      <c r="R3390" s="213">
        <v>3149.4</v>
      </c>
      <c r="S3390" s="214"/>
    </row>
    <row r="3391" spans="16:19">
      <c r="P3391" s="213" t="s">
        <v>379</v>
      </c>
      <c r="Q3391" s="213" t="s">
        <v>379</v>
      </c>
      <c r="R3391" s="213">
        <v>3149.4</v>
      </c>
      <c r="S3391" s="214"/>
    </row>
    <row r="3392" spans="16:19">
      <c r="P3392" s="213" t="s">
        <v>379</v>
      </c>
      <c r="Q3392" s="213" t="s">
        <v>379</v>
      </c>
      <c r="R3392" s="213">
        <v>3149.4</v>
      </c>
      <c r="S3392" s="214"/>
    </row>
    <row r="3393" spans="16:19">
      <c r="P3393" s="213" t="s">
        <v>379</v>
      </c>
      <c r="Q3393" s="213" t="s">
        <v>379</v>
      </c>
      <c r="R3393" s="213">
        <v>3149.4</v>
      </c>
      <c r="S3393" s="214"/>
    </row>
    <row r="3394" spans="16:19">
      <c r="P3394" s="213" t="s">
        <v>379</v>
      </c>
      <c r="Q3394" s="213" t="s">
        <v>379</v>
      </c>
      <c r="R3394" s="213">
        <v>3149.4</v>
      </c>
      <c r="S3394" s="214"/>
    </row>
    <row r="3395" spans="16:19">
      <c r="P3395" s="213" t="s">
        <v>379</v>
      </c>
      <c r="Q3395" s="213" t="s">
        <v>379</v>
      </c>
      <c r="R3395" s="213">
        <v>3149.4</v>
      </c>
      <c r="S3395" s="214"/>
    </row>
    <row r="3396" spans="16:19">
      <c r="P3396" s="213" t="s">
        <v>379</v>
      </c>
      <c r="Q3396" s="213" t="s">
        <v>379</v>
      </c>
      <c r="R3396" s="213">
        <v>3149.4</v>
      </c>
      <c r="S3396" s="214"/>
    </row>
    <row r="3397" spans="16:19">
      <c r="P3397" s="213" t="s">
        <v>379</v>
      </c>
      <c r="Q3397" s="213" t="s">
        <v>379</v>
      </c>
      <c r="R3397" s="213">
        <v>3149.4</v>
      </c>
      <c r="S3397" s="214"/>
    </row>
    <row r="3398" spans="16:19">
      <c r="P3398" s="213" t="s">
        <v>379</v>
      </c>
      <c r="Q3398" s="213" t="s">
        <v>379</v>
      </c>
      <c r="R3398" s="213">
        <v>3149.4</v>
      </c>
      <c r="S3398" s="214"/>
    </row>
    <row r="3399" spans="16:19">
      <c r="P3399" s="213" t="s">
        <v>379</v>
      </c>
      <c r="Q3399" s="213" t="s">
        <v>379</v>
      </c>
      <c r="R3399" s="213">
        <v>3149.4</v>
      </c>
      <c r="S3399" s="214"/>
    </row>
    <row r="3400" spans="16:19">
      <c r="P3400" s="213" t="s">
        <v>379</v>
      </c>
      <c r="Q3400" s="213" t="s">
        <v>379</v>
      </c>
      <c r="R3400" s="213">
        <v>3149.4</v>
      </c>
      <c r="S3400" s="214"/>
    </row>
    <row r="3401" spans="16:19">
      <c r="P3401" s="213" t="s">
        <v>379</v>
      </c>
      <c r="Q3401" s="213" t="s">
        <v>379</v>
      </c>
      <c r="R3401" s="213">
        <v>3149.4</v>
      </c>
      <c r="S3401" s="214"/>
    </row>
    <row r="3402" spans="16:19">
      <c r="P3402" s="213" t="s">
        <v>379</v>
      </c>
      <c r="Q3402" s="213" t="s">
        <v>379</v>
      </c>
      <c r="R3402" s="213">
        <v>3149.4</v>
      </c>
      <c r="S3402" s="214"/>
    </row>
    <row r="3403" spans="16:19">
      <c r="P3403" s="213" t="s">
        <v>379</v>
      </c>
      <c r="Q3403" s="213" t="s">
        <v>379</v>
      </c>
      <c r="R3403" s="213">
        <v>3149.4</v>
      </c>
      <c r="S3403" s="214"/>
    </row>
    <row r="3404" spans="16:19">
      <c r="P3404" s="213" t="s">
        <v>379</v>
      </c>
      <c r="Q3404" s="213" t="s">
        <v>379</v>
      </c>
      <c r="R3404" s="213">
        <v>3149.4</v>
      </c>
      <c r="S3404" s="214"/>
    </row>
    <row r="3405" spans="16:19">
      <c r="P3405" s="213" t="s">
        <v>379</v>
      </c>
      <c r="Q3405" s="213" t="s">
        <v>379</v>
      </c>
      <c r="R3405" s="213">
        <v>2796</v>
      </c>
      <c r="S3405" s="214"/>
    </row>
    <row r="3406" spans="16:19">
      <c r="P3406" s="213" t="s">
        <v>379</v>
      </c>
      <c r="Q3406" s="213" t="s">
        <v>379</v>
      </c>
      <c r="R3406" s="213">
        <v>2796</v>
      </c>
      <c r="S3406" s="214"/>
    </row>
    <row r="3407" spans="16:19">
      <c r="P3407" s="213" t="s">
        <v>379</v>
      </c>
      <c r="Q3407" s="213" t="s">
        <v>379</v>
      </c>
      <c r="R3407" s="213">
        <v>2796</v>
      </c>
      <c r="S3407" s="214"/>
    </row>
    <row r="3408" spans="16:19">
      <c r="P3408" s="213" t="s">
        <v>379</v>
      </c>
      <c r="Q3408" s="213" t="s">
        <v>379</v>
      </c>
      <c r="R3408" s="213">
        <v>2796</v>
      </c>
      <c r="S3408" s="214"/>
    </row>
    <row r="3409" spans="16:19">
      <c r="P3409" s="213" t="s">
        <v>379</v>
      </c>
      <c r="Q3409" s="213" t="s">
        <v>379</v>
      </c>
      <c r="R3409" s="213">
        <v>2796</v>
      </c>
      <c r="S3409" s="214"/>
    </row>
    <row r="3410" spans="16:19">
      <c r="P3410" s="213" t="s">
        <v>379</v>
      </c>
      <c r="Q3410" s="213" t="s">
        <v>379</v>
      </c>
      <c r="R3410" s="213">
        <v>2796</v>
      </c>
      <c r="S3410" s="214"/>
    </row>
    <row r="3411" spans="16:19">
      <c r="P3411" s="213" t="s">
        <v>379</v>
      </c>
      <c r="Q3411" s="213" t="s">
        <v>379</v>
      </c>
      <c r="R3411" s="213">
        <v>2796</v>
      </c>
      <c r="S3411" s="214"/>
    </row>
    <row r="3412" spans="16:19">
      <c r="P3412" s="213" t="s">
        <v>379</v>
      </c>
      <c r="Q3412" s="213" t="s">
        <v>379</v>
      </c>
      <c r="R3412" s="213">
        <v>2796</v>
      </c>
      <c r="S3412" s="214"/>
    </row>
    <row r="3413" spans="16:19">
      <c r="P3413" s="213" t="s">
        <v>379</v>
      </c>
      <c r="Q3413" s="213" t="s">
        <v>379</v>
      </c>
      <c r="R3413" s="213">
        <v>2796</v>
      </c>
      <c r="S3413" s="214"/>
    </row>
    <row r="3414" spans="16:19">
      <c r="P3414" s="213" t="s">
        <v>379</v>
      </c>
      <c r="Q3414" s="213" t="s">
        <v>379</v>
      </c>
      <c r="R3414" s="213">
        <v>2796</v>
      </c>
      <c r="S3414" s="214"/>
    </row>
    <row r="3415" spans="16:19">
      <c r="P3415" s="213" t="s">
        <v>379</v>
      </c>
      <c r="Q3415" s="213" t="s">
        <v>379</v>
      </c>
      <c r="R3415" s="213">
        <v>2796</v>
      </c>
      <c r="S3415" s="214"/>
    </row>
    <row r="3416" spans="16:19">
      <c r="P3416" s="213" t="s">
        <v>379</v>
      </c>
      <c r="Q3416" s="213" t="s">
        <v>379</v>
      </c>
      <c r="R3416" s="213">
        <v>2796</v>
      </c>
      <c r="S3416" s="214"/>
    </row>
    <row r="3417" spans="16:19">
      <c r="P3417" s="213" t="s">
        <v>379</v>
      </c>
      <c r="Q3417" s="213" t="s">
        <v>379</v>
      </c>
      <c r="R3417" s="213">
        <v>2796</v>
      </c>
      <c r="S3417" s="214"/>
    </row>
    <row r="3418" spans="16:19">
      <c r="P3418" s="213" t="s">
        <v>379</v>
      </c>
      <c r="Q3418" s="213" t="s">
        <v>379</v>
      </c>
      <c r="R3418" s="213">
        <v>2796</v>
      </c>
      <c r="S3418" s="214"/>
    </row>
    <row r="3419" spans="16:19">
      <c r="P3419" s="213" t="s">
        <v>379</v>
      </c>
      <c r="Q3419" s="213" t="s">
        <v>379</v>
      </c>
      <c r="R3419" s="213">
        <v>2796</v>
      </c>
      <c r="S3419" s="214"/>
    </row>
    <row r="3420" spans="16:19">
      <c r="P3420" s="213" t="s">
        <v>379</v>
      </c>
      <c r="Q3420" s="213" t="s">
        <v>379</v>
      </c>
      <c r="R3420" s="213">
        <v>2796</v>
      </c>
      <c r="S3420" s="214"/>
    </row>
    <row r="3421" spans="16:19">
      <c r="P3421" s="213" t="s">
        <v>379</v>
      </c>
      <c r="Q3421" s="213" t="s">
        <v>379</v>
      </c>
      <c r="R3421" s="213">
        <v>2796</v>
      </c>
      <c r="S3421" s="214"/>
    </row>
    <row r="3422" spans="16:19">
      <c r="P3422" s="213" t="s">
        <v>379</v>
      </c>
      <c r="Q3422" s="213" t="s">
        <v>379</v>
      </c>
      <c r="R3422" s="213">
        <v>2796</v>
      </c>
      <c r="S3422" s="214"/>
    </row>
    <row r="3423" spans="16:19">
      <c r="P3423" s="213" t="s">
        <v>379</v>
      </c>
      <c r="Q3423" s="213" t="s">
        <v>379</v>
      </c>
      <c r="R3423" s="213">
        <v>2796</v>
      </c>
      <c r="S3423" s="214"/>
    </row>
    <row r="3424" spans="16:19">
      <c r="P3424" s="213" t="s">
        <v>379</v>
      </c>
      <c r="Q3424" s="213" t="s">
        <v>379</v>
      </c>
      <c r="R3424" s="213">
        <v>2796</v>
      </c>
      <c r="S3424" s="214"/>
    </row>
    <row r="3425" spans="16:19">
      <c r="P3425" s="213" t="s">
        <v>379</v>
      </c>
      <c r="Q3425" s="213" t="s">
        <v>379</v>
      </c>
      <c r="R3425" s="213">
        <v>2796</v>
      </c>
      <c r="S3425" s="214"/>
    </row>
    <row r="3426" spans="16:19">
      <c r="P3426" s="213" t="s">
        <v>379</v>
      </c>
      <c r="Q3426" s="213" t="s">
        <v>379</v>
      </c>
      <c r="R3426" s="213">
        <v>2796</v>
      </c>
      <c r="S3426" s="214"/>
    </row>
    <row r="3427" spans="16:19">
      <c r="P3427" s="213" t="s">
        <v>379</v>
      </c>
      <c r="Q3427" s="213" t="s">
        <v>379</v>
      </c>
      <c r="R3427" s="213">
        <v>2796</v>
      </c>
      <c r="S3427" s="214"/>
    </row>
    <row r="3428" spans="16:19">
      <c r="P3428" s="213" t="s">
        <v>379</v>
      </c>
      <c r="Q3428" s="213" t="s">
        <v>379</v>
      </c>
      <c r="R3428" s="213">
        <v>2171.3000000000002</v>
      </c>
      <c r="S3428" s="214"/>
    </row>
    <row r="3429" spans="16:19">
      <c r="P3429" s="213" t="s">
        <v>379</v>
      </c>
      <c r="Q3429" s="213" t="s">
        <v>379</v>
      </c>
      <c r="R3429" s="213">
        <v>2171.3000000000002</v>
      </c>
      <c r="S3429" s="214"/>
    </row>
    <row r="3430" spans="16:19">
      <c r="P3430" s="213" t="s">
        <v>379</v>
      </c>
      <c r="Q3430" s="213" t="s">
        <v>379</v>
      </c>
      <c r="R3430" s="213">
        <v>2171.3000000000002</v>
      </c>
      <c r="S3430" s="214"/>
    </row>
    <row r="3431" spans="16:19">
      <c r="P3431" s="213" t="s">
        <v>379</v>
      </c>
      <c r="Q3431" s="213" t="s">
        <v>379</v>
      </c>
      <c r="R3431" s="213">
        <v>2171.3000000000002</v>
      </c>
      <c r="S3431" s="214"/>
    </row>
    <row r="3432" spans="16:19">
      <c r="P3432" s="213" t="s">
        <v>379</v>
      </c>
      <c r="Q3432" s="213" t="s">
        <v>379</v>
      </c>
      <c r="R3432" s="213">
        <v>2171.3000000000002</v>
      </c>
      <c r="S3432" s="214"/>
    </row>
    <row r="3433" spans="16:19">
      <c r="P3433" s="213" t="s">
        <v>379</v>
      </c>
      <c r="Q3433" s="213" t="s">
        <v>379</v>
      </c>
      <c r="R3433" s="213">
        <v>2171.3000000000002</v>
      </c>
      <c r="S3433" s="214"/>
    </row>
    <row r="3434" spans="16:19">
      <c r="P3434" s="213" t="s">
        <v>379</v>
      </c>
      <c r="Q3434" s="213" t="s">
        <v>379</v>
      </c>
      <c r="R3434" s="213">
        <v>2171.3000000000002</v>
      </c>
      <c r="S3434" s="214"/>
    </row>
    <row r="3435" spans="16:19">
      <c r="P3435" s="213" t="s">
        <v>379</v>
      </c>
      <c r="Q3435" s="213" t="s">
        <v>379</v>
      </c>
      <c r="R3435" s="213">
        <v>2171.3000000000002</v>
      </c>
      <c r="S3435" s="214"/>
    </row>
    <row r="3436" spans="16:19">
      <c r="P3436" s="213" t="s">
        <v>379</v>
      </c>
      <c r="Q3436" s="213" t="s">
        <v>379</v>
      </c>
      <c r="R3436" s="213">
        <v>2171.3000000000002</v>
      </c>
      <c r="S3436" s="214"/>
    </row>
    <row r="3437" spans="16:19">
      <c r="P3437" s="213" t="s">
        <v>379</v>
      </c>
      <c r="Q3437" s="213" t="s">
        <v>379</v>
      </c>
      <c r="R3437" s="213">
        <v>2171.3000000000002</v>
      </c>
      <c r="S3437" s="214"/>
    </row>
    <row r="3438" spans="16:19">
      <c r="P3438" s="213" t="s">
        <v>379</v>
      </c>
      <c r="Q3438" s="213" t="s">
        <v>379</v>
      </c>
      <c r="R3438" s="213">
        <v>2171.3000000000002</v>
      </c>
      <c r="S3438" s="214"/>
    </row>
    <row r="3439" spans="16:19">
      <c r="P3439" s="213" t="s">
        <v>379</v>
      </c>
      <c r="Q3439" s="213" t="s">
        <v>379</v>
      </c>
      <c r="R3439" s="213">
        <v>2171.3000000000002</v>
      </c>
      <c r="S3439" s="214"/>
    </row>
    <row r="3440" spans="16:19">
      <c r="P3440" s="213" t="s">
        <v>379</v>
      </c>
      <c r="Q3440" s="213" t="s">
        <v>379</v>
      </c>
      <c r="R3440" s="213">
        <v>2171.3000000000002</v>
      </c>
      <c r="S3440" s="214"/>
    </row>
    <row r="3441" spans="16:19">
      <c r="P3441" s="213" t="s">
        <v>379</v>
      </c>
      <c r="Q3441" s="213" t="s">
        <v>379</v>
      </c>
      <c r="R3441" s="213">
        <v>2171.3000000000002</v>
      </c>
      <c r="S3441" s="214"/>
    </row>
    <row r="3442" spans="16:19">
      <c r="P3442" s="213" t="s">
        <v>379</v>
      </c>
      <c r="Q3442" s="213" t="s">
        <v>379</v>
      </c>
      <c r="R3442" s="213">
        <v>2171.3000000000002</v>
      </c>
      <c r="S3442" s="214"/>
    </row>
    <row r="3443" spans="16:19">
      <c r="P3443" s="213" t="s">
        <v>379</v>
      </c>
      <c r="Q3443" s="213" t="s">
        <v>379</v>
      </c>
      <c r="R3443" s="213">
        <v>2171.3000000000002</v>
      </c>
      <c r="S3443" s="214"/>
    </row>
    <row r="3444" spans="16:19">
      <c r="P3444" s="213" t="s">
        <v>379</v>
      </c>
      <c r="Q3444" s="213" t="s">
        <v>379</v>
      </c>
      <c r="R3444" s="213">
        <v>2171.3000000000002</v>
      </c>
      <c r="S3444" s="214"/>
    </row>
    <row r="3445" spans="16:19">
      <c r="P3445" s="213" t="s">
        <v>379</v>
      </c>
      <c r="Q3445" s="213" t="s">
        <v>379</v>
      </c>
      <c r="R3445" s="213">
        <v>2171.3000000000002</v>
      </c>
      <c r="S3445" s="214"/>
    </row>
    <row r="3446" spans="16:19">
      <c r="P3446" s="213" t="s">
        <v>379</v>
      </c>
      <c r="Q3446" s="213" t="s">
        <v>379</v>
      </c>
      <c r="R3446" s="213">
        <v>2171.3000000000002</v>
      </c>
      <c r="S3446" s="214"/>
    </row>
    <row r="3447" spans="16:19">
      <c r="P3447" s="213" t="s">
        <v>379</v>
      </c>
      <c r="Q3447" s="213" t="s">
        <v>379</v>
      </c>
      <c r="R3447" s="213">
        <v>2171.3000000000002</v>
      </c>
      <c r="S3447" s="214"/>
    </row>
    <row r="3448" spans="16:19">
      <c r="P3448" s="213" t="s">
        <v>379</v>
      </c>
      <c r="Q3448" s="213" t="s">
        <v>379</v>
      </c>
      <c r="R3448" s="213">
        <v>2171.3000000000002</v>
      </c>
      <c r="S3448" s="214"/>
    </row>
    <row r="3449" spans="16:19">
      <c r="P3449" s="213" t="s">
        <v>379</v>
      </c>
      <c r="Q3449" s="213" t="s">
        <v>379</v>
      </c>
      <c r="R3449" s="213">
        <v>1493.3000000000002</v>
      </c>
      <c r="S3449" s="214"/>
    </row>
    <row r="3450" spans="16:19">
      <c r="P3450" s="213" t="s">
        <v>379</v>
      </c>
      <c r="Q3450" s="213" t="s">
        <v>379</v>
      </c>
      <c r="R3450" s="213">
        <v>1493.3000000000002</v>
      </c>
      <c r="S3450" s="214"/>
    </row>
    <row r="3451" spans="16:19">
      <c r="P3451" s="213" t="s">
        <v>379</v>
      </c>
      <c r="Q3451" s="213" t="s">
        <v>379</v>
      </c>
      <c r="R3451" s="213">
        <v>1493.3000000000002</v>
      </c>
      <c r="S3451" s="214"/>
    </row>
    <row r="3452" spans="16:19">
      <c r="P3452" s="213" t="s">
        <v>379</v>
      </c>
      <c r="Q3452" s="213" t="s">
        <v>379</v>
      </c>
      <c r="R3452" s="213">
        <v>1493.3000000000002</v>
      </c>
      <c r="S3452" s="214"/>
    </row>
    <row r="3453" spans="16:19">
      <c r="P3453" s="213" t="s">
        <v>379</v>
      </c>
      <c r="Q3453" s="213" t="s">
        <v>379</v>
      </c>
      <c r="R3453" s="213">
        <v>1493.3000000000002</v>
      </c>
      <c r="S3453" s="214"/>
    </row>
    <row r="3454" spans="16:19">
      <c r="P3454" s="213" t="s">
        <v>379</v>
      </c>
      <c r="Q3454" s="213" t="s">
        <v>379</v>
      </c>
      <c r="R3454" s="213">
        <v>1493.3000000000002</v>
      </c>
      <c r="S3454" s="214"/>
    </row>
    <row r="3455" spans="16:19">
      <c r="P3455" s="213" t="s">
        <v>379</v>
      </c>
      <c r="Q3455" s="213" t="s">
        <v>379</v>
      </c>
      <c r="R3455" s="213">
        <v>1493.3000000000002</v>
      </c>
      <c r="S3455" s="214"/>
    </row>
    <row r="3456" spans="16:19">
      <c r="P3456" s="213" t="s">
        <v>379</v>
      </c>
      <c r="Q3456" s="213" t="s">
        <v>379</v>
      </c>
      <c r="R3456" s="213">
        <v>1493.3000000000002</v>
      </c>
      <c r="S3456" s="214"/>
    </row>
    <row r="3457" spans="16:19">
      <c r="P3457" s="213" t="s">
        <v>379</v>
      </c>
      <c r="Q3457" s="213" t="s">
        <v>379</v>
      </c>
      <c r="R3457" s="213">
        <v>1493.3000000000002</v>
      </c>
      <c r="S3457" s="214"/>
    </row>
    <row r="3458" spans="16:19">
      <c r="P3458" s="213" t="s">
        <v>379</v>
      </c>
      <c r="Q3458" s="213" t="s">
        <v>379</v>
      </c>
      <c r="R3458" s="213">
        <v>1493.3000000000002</v>
      </c>
      <c r="S3458" s="214"/>
    </row>
    <row r="3459" spans="16:19">
      <c r="P3459" s="213" t="s">
        <v>379</v>
      </c>
      <c r="Q3459" s="213" t="s">
        <v>379</v>
      </c>
      <c r="R3459" s="213">
        <v>1493.3000000000002</v>
      </c>
      <c r="S3459" s="214"/>
    </row>
    <row r="3460" spans="16:19">
      <c r="P3460" s="213" t="s">
        <v>379</v>
      </c>
      <c r="Q3460" s="213" t="s">
        <v>379</v>
      </c>
      <c r="R3460" s="213">
        <v>1493.3000000000002</v>
      </c>
      <c r="S3460" s="214"/>
    </row>
    <row r="3461" spans="16:19">
      <c r="P3461" s="213" t="s">
        <v>379</v>
      </c>
      <c r="Q3461" s="213" t="s">
        <v>379</v>
      </c>
      <c r="R3461" s="213">
        <v>1493.3000000000002</v>
      </c>
      <c r="S3461" s="214"/>
    </row>
    <row r="3462" spans="16:19">
      <c r="P3462" s="213" t="s">
        <v>379</v>
      </c>
      <c r="Q3462" s="213" t="s">
        <v>379</v>
      </c>
      <c r="R3462" s="213">
        <v>1493.3000000000002</v>
      </c>
      <c r="S3462" s="214"/>
    </row>
    <row r="3463" spans="16:19">
      <c r="P3463" s="213" t="s">
        <v>379</v>
      </c>
      <c r="Q3463" s="213" t="s">
        <v>379</v>
      </c>
      <c r="R3463" s="213">
        <v>1493.3000000000002</v>
      </c>
      <c r="S3463" s="214"/>
    </row>
    <row r="3464" spans="16:19">
      <c r="P3464" s="213" t="s">
        <v>379</v>
      </c>
      <c r="Q3464" s="213" t="s">
        <v>379</v>
      </c>
      <c r="R3464" s="213">
        <v>1493.3000000000002</v>
      </c>
      <c r="S3464" s="214"/>
    </row>
    <row r="3465" spans="16:19">
      <c r="P3465" s="213" t="s">
        <v>379</v>
      </c>
      <c r="Q3465" s="213" t="s">
        <v>379</v>
      </c>
      <c r="R3465" s="213">
        <v>1493.3000000000002</v>
      </c>
      <c r="S3465" s="214"/>
    </row>
    <row r="3466" spans="16:19">
      <c r="P3466" s="213" t="s">
        <v>379</v>
      </c>
      <c r="Q3466" s="213" t="s">
        <v>379</v>
      </c>
      <c r="R3466" s="213">
        <v>1493.3000000000002</v>
      </c>
      <c r="S3466" s="214"/>
    </row>
    <row r="3467" spans="16:19">
      <c r="P3467" s="213" t="s">
        <v>379</v>
      </c>
      <c r="Q3467" s="213" t="s">
        <v>379</v>
      </c>
      <c r="R3467" s="213">
        <v>1493.3000000000002</v>
      </c>
      <c r="S3467" s="214"/>
    </row>
    <row r="3468" spans="16:19">
      <c r="P3468" s="213" t="s">
        <v>379</v>
      </c>
      <c r="Q3468" s="213" t="s">
        <v>379</v>
      </c>
      <c r="R3468" s="213">
        <v>1493.3000000000002</v>
      </c>
      <c r="S3468" s="214"/>
    </row>
    <row r="3469" spans="16:19">
      <c r="P3469" s="213" t="s">
        <v>379</v>
      </c>
      <c r="Q3469" s="213" t="s">
        <v>379</v>
      </c>
      <c r="R3469" s="213">
        <v>1493.3000000000002</v>
      </c>
      <c r="S3469" s="214"/>
    </row>
    <row r="3470" spans="16:19">
      <c r="P3470" s="213" t="s">
        <v>379</v>
      </c>
      <c r="Q3470" s="213" t="s">
        <v>379</v>
      </c>
      <c r="R3470" s="213">
        <v>1493.3000000000002</v>
      </c>
      <c r="S3470" s="214"/>
    </row>
    <row r="3471" spans="16:19">
      <c r="P3471" s="213" t="s">
        <v>379</v>
      </c>
      <c r="Q3471" s="213" t="s">
        <v>379</v>
      </c>
      <c r="R3471" s="213">
        <v>1304.0999999999999</v>
      </c>
      <c r="S3471" s="214"/>
    </row>
    <row r="3472" spans="16:19">
      <c r="P3472" s="213" t="s">
        <v>379</v>
      </c>
      <c r="Q3472" s="213" t="s">
        <v>379</v>
      </c>
      <c r="R3472" s="213">
        <v>1304.0999999999999</v>
      </c>
      <c r="S3472" s="214"/>
    </row>
    <row r="3473" spans="16:19">
      <c r="P3473" s="213" t="s">
        <v>379</v>
      </c>
      <c r="Q3473" s="213" t="s">
        <v>379</v>
      </c>
      <c r="R3473" s="213">
        <v>1304.0999999999999</v>
      </c>
      <c r="S3473" s="214"/>
    </row>
    <row r="3474" spans="16:19">
      <c r="P3474" s="213" t="s">
        <v>379</v>
      </c>
      <c r="Q3474" s="213" t="s">
        <v>379</v>
      </c>
      <c r="R3474" s="213">
        <v>1304.0999999999999</v>
      </c>
      <c r="S3474" s="214"/>
    </row>
    <row r="3475" spans="16:19">
      <c r="P3475" s="213" t="s">
        <v>379</v>
      </c>
      <c r="Q3475" s="213" t="s">
        <v>379</v>
      </c>
      <c r="R3475" s="213">
        <v>1304.0999999999999</v>
      </c>
      <c r="S3475" s="214"/>
    </row>
    <row r="3476" spans="16:19">
      <c r="P3476" s="213" t="s">
        <v>379</v>
      </c>
      <c r="Q3476" s="213" t="s">
        <v>379</v>
      </c>
      <c r="R3476" s="213">
        <v>1304.0999999999999</v>
      </c>
      <c r="S3476" s="214"/>
    </row>
    <row r="3477" spans="16:19">
      <c r="P3477" s="213" t="s">
        <v>379</v>
      </c>
      <c r="Q3477" s="213" t="s">
        <v>379</v>
      </c>
      <c r="R3477" s="213">
        <v>1304.0999999999999</v>
      </c>
      <c r="S3477" s="214"/>
    </row>
    <row r="3478" spans="16:19">
      <c r="P3478" s="213" t="s">
        <v>379</v>
      </c>
      <c r="Q3478" s="213" t="s">
        <v>379</v>
      </c>
      <c r="R3478" s="213">
        <v>1304.0999999999999</v>
      </c>
      <c r="S3478" s="214"/>
    </row>
    <row r="3479" spans="16:19">
      <c r="P3479" s="213" t="s">
        <v>379</v>
      </c>
      <c r="Q3479" s="213" t="s">
        <v>379</v>
      </c>
      <c r="R3479" s="213">
        <v>1304.0999999999999</v>
      </c>
      <c r="S3479" s="214"/>
    </row>
    <row r="3480" spans="16:19">
      <c r="P3480" s="213" t="s">
        <v>379</v>
      </c>
      <c r="Q3480" s="213" t="s">
        <v>379</v>
      </c>
      <c r="R3480" s="213">
        <v>1304.0999999999999</v>
      </c>
      <c r="S3480" s="214"/>
    </row>
    <row r="3481" spans="16:19">
      <c r="P3481" s="213" t="s">
        <v>379</v>
      </c>
      <c r="Q3481" s="213" t="s">
        <v>379</v>
      </c>
      <c r="R3481" s="213">
        <v>1304.0999999999999</v>
      </c>
      <c r="S3481" s="214"/>
    </row>
    <row r="3482" spans="16:19">
      <c r="P3482" s="213" t="s">
        <v>379</v>
      </c>
      <c r="Q3482" s="213" t="s">
        <v>379</v>
      </c>
      <c r="R3482" s="213">
        <v>1304.0999999999999</v>
      </c>
      <c r="S3482" s="214"/>
    </row>
    <row r="3483" spans="16:19">
      <c r="P3483" s="213" t="s">
        <v>379</v>
      </c>
      <c r="Q3483" s="213" t="s">
        <v>379</v>
      </c>
      <c r="R3483" s="213">
        <v>1304.0999999999999</v>
      </c>
      <c r="S3483" s="214"/>
    </row>
    <row r="3484" spans="16:19">
      <c r="P3484" s="213" t="s">
        <v>379</v>
      </c>
      <c r="Q3484" s="213" t="s">
        <v>379</v>
      </c>
      <c r="R3484" s="213">
        <v>1304.0999999999999</v>
      </c>
      <c r="S3484" s="214"/>
    </row>
    <row r="3485" spans="16:19">
      <c r="P3485" s="213" t="s">
        <v>379</v>
      </c>
      <c r="Q3485" s="213" t="s">
        <v>379</v>
      </c>
      <c r="R3485" s="213">
        <v>1304.0999999999999</v>
      </c>
      <c r="S3485" s="214"/>
    </row>
    <row r="3486" spans="16:19">
      <c r="P3486" s="213" t="s">
        <v>379</v>
      </c>
      <c r="Q3486" s="213" t="s">
        <v>379</v>
      </c>
      <c r="R3486" s="213">
        <v>1304.0999999999999</v>
      </c>
      <c r="S3486" s="214"/>
    </row>
    <row r="3487" spans="16:19">
      <c r="P3487" s="213" t="s">
        <v>379</v>
      </c>
      <c r="Q3487" s="213" t="s">
        <v>379</v>
      </c>
      <c r="R3487" s="213">
        <v>1304.0999999999999</v>
      </c>
      <c r="S3487" s="214"/>
    </row>
    <row r="3488" spans="16:19">
      <c r="P3488" s="213" t="s">
        <v>379</v>
      </c>
      <c r="Q3488" s="213" t="s">
        <v>379</v>
      </c>
      <c r="R3488" s="213">
        <v>1304.0999999999999</v>
      </c>
      <c r="S3488" s="214"/>
    </row>
    <row r="3489" spans="16:19">
      <c r="P3489" s="213" t="s">
        <v>379</v>
      </c>
      <c r="Q3489" s="213" t="s">
        <v>379</v>
      </c>
      <c r="R3489" s="213">
        <v>1304.0999999999999</v>
      </c>
      <c r="S3489" s="214"/>
    </row>
    <row r="3490" spans="16:19">
      <c r="P3490" s="213" t="s">
        <v>379</v>
      </c>
      <c r="Q3490" s="213" t="s">
        <v>379</v>
      </c>
      <c r="R3490" s="213">
        <v>1304.0999999999999</v>
      </c>
      <c r="S3490" s="214"/>
    </row>
    <row r="3491" spans="16:19">
      <c r="P3491" s="213" t="s">
        <v>379</v>
      </c>
      <c r="Q3491" s="213" t="s">
        <v>379</v>
      </c>
      <c r="R3491" s="213">
        <v>1304.0999999999999</v>
      </c>
      <c r="S3491" s="214"/>
    </row>
    <row r="3492" spans="16:19">
      <c r="P3492" s="213" t="s">
        <v>379</v>
      </c>
      <c r="Q3492" s="213" t="s">
        <v>379</v>
      </c>
      <c r="R3492" s="213">
        <v>1304.0999999999999</v>
      </c>
      <c r="S3492" s="214"/>
    </row>
    <row r="3493" spans="16:19">
      <c r="P3493" s="213" t="s">
        <v>379</v>
      </c>
      <c r="Q3493" s="213" t="s">
        <v>379</v>
      </c>
      <c r="R3493" s="213">
        <v>1036.8000000000002</v>
      </c>
      <c r="S3493" s="214"/>
    </row>
    <row r="3494" spans="16:19">
      <c r="P3494" s="213" t="s">
        <v>379</v>
      </c>
      <c r="Q3494" s="213" t="s">
        <v>379</v>
      </c>
      <c r="R3494" s="213">
        <v>1036.8000000000002</v>
      </c>
      <c r="S3494" s="214"/>
    </row>
    <row r="3495" spans="16:19">
      <c r="P3495" s="213" t="s">
        <v>379</v>
      </c>
      <c r="Q3495" s="213" t="s">
        <v>379</v>
      </c>
      <c r="R3495" s="213">
        <v>1036.8000000000002</v>
      </c>
      <c r="S3495" s="214"/>
    </row>
    <row r="3496" spans="16:19">
      <c r="P3496" s="213" t="s">
        <v>379</v>
      </c>
      <c r="Q3496" s="213" t="s">
        <v>379</v>
      </c>
      <c r="R3496" s="213">
        <v>1036.8000000000002</v>
      </c>
      <c r="S3496" s="214"/>
    </row>
    <row r="3497" spans="16:19">
      <c r="P3497" s="213" t="s">
        <v>379</v>
      </c>
      <c r="Q3497" s="213" t="s">
        <v>379</v>
      </c>
      <c r="R3497" s="213">
        <v>1036.8000000000002</v>
      </c>
      <c r="S3497" s="214"/>
    </row>
    <row r="3498" spans="16:19">
      <c r="P3498" s="213" t="s">
        <v>379</v>
      </c>
      <c r="Q3498" s="213" t="s">
        <v>379</v>
      </c>
      <c r="R3498" s="213">
        <v>1036.8000000000002</v>
      </c>
      <c r="S3498" s="214"/>
    </row>
    <row r="3499" spans="16:19">
      <c r="P3499" s="213" t="s">
        <v>379</v>
      </c>
      <c r="Q3499" s="213" t="s">
        <v>379</v>
      </c>
      <c r="R3499" s="213">
        <v>1036.8000000000002</v>
      </c>
      <c r="S3499" s="214"/>
    </row>
    <row r="3500" spans="16:19">
      <c r="P3500" s="213" t="s">
        <v>379</v>
      </c>
      <c r="Q3500" s="213" t="s">
        <v>379</v>
      </c>
      <c r="R3500" s="213">
        <v>1036.8000000000002</v>
      </c>
      <c r="S3500" s="214"/>
    </row>
    <row r="3501" spans="16:19">
      <c r="P3501" s="213" t="s">
        <v>379</v>
      </c>
      <c r="Q3501" s="213" t="s">
        <v>379</v>
      </c>
      <c r="R3501" s="213">
        <v>1036.8000000000002</v>
      </c>
      <c r="S3501" s="214"/>
    </row>
    <row r="3502" spans="16:19">
      <c r="P3502" s="213" t="s">
        <v>379</v>
      </c>
      <c r="Q3502" s="213" t="s">
        <v>379</v>
      </c>
      <c r="R3502" s="213">
        <v>1036.8000000000002</v>
      </c>
      <c r="S3502" s="214"/>
    </row>
    <row r="3503" spans="16:19">
      <c r="P3503" s="213" t="s">
        <v>379</v>
      </c>
      <c r="Q3503" s="213" t="s">
        <v>379</v>
      </c>
      <c r="R3503" s="213">
        <v>1036.8000000000002</v>
      </c>
      <c r="S3503" s="214"/>
    </row>
    <row r="3504" spans="16:19">
      <c r="P3504" s="213" t="s">
        <v>379</v>
      </c>
      <c r="Q3504" s="213" t="s">
        <v>379</v>
      </c>
      <c r="R3504" s="213">
        <v>1036.8000000000002</v>
      </c>
      <c r="S3504" s="214"/>
    </row>
    <row r="3505" spans="16:19">
      <c r="P3505" s="213" t="s">
        <v>379</v>
      </c>
      <c r="Q3505" s="213" t="s">
        <v>379</v>
      </c>
      <c r="R3505" s="213">
        <v>1036.8000000000002</v>
      </c>
      <c r="S3505" s="214"/>
    </row>
    <row r="3506" spans="16:19">
      <c r="P3506" s="213" t="s">
        <v>379</v>
      </c>
      <c r="Q3506" s="213" t="s">
        <v>379</v>
      </c>
      <c r="R3506" s="213">
        <v>1036.8000000000002</v>
      </c>
      <c r="S3506" s="214"/>
    </row>
    <row r="3507" spans="16:19">
      <c r="P3507" s="213" t="s">
        <v>379</v>
      </c>
      <c r="Q3507" s="213" t="s">
        <v>379</v>
      </c>
      <c r="R3507" s="213">
        <v>1036.8000000000002</v>
      </c>
      <c r="S3507" s="214"/>
    </row>
    <row r="3508" spans="16:19">
      <c r="P3508" s="213" t="s">
        <v>379</v>
      </c>
      <c r="Q3508" s="213" t="s">
        <v>379</v>
      </c>
      <c r="R3508" s="213">
        <v>1036.8000000000002</v>
      </c>
      <c r="S3508" s="214"/>
    </row>
    <row r="3509" spans="16:19">
      <c r="P3509" s="213" t="s">
        <v>379</v>
      </c>
      <c r="Q3509" s="213" t="s">
        <v>379</v>
      </c>
      <c r="R3509" s="213">
        <v>1036.8000000000002</v>
      </c>
      <c r="S3509" s="214"/>
    </row>
    <row r="3510" spans="16:19">
      <c r="P3510" s="213" t="s">
        <v>379</v>
      </c>
      <c r="Q3510" s="213" t="s">
        <v>379</v>
      </c>
      <c r="R3510" s="213">
        <v>1036.8000000000002</v>
      </c>
      <c r="S3510" s="214"/>
    </row>
    <row r="3511" spans="16:19">
      <c r="P3511" s="213" t="s">
        <v>379</v>
      </c>
      <c r="Q3511" s="213" t="s">
        <v>379</v>
      </c>
      <c r="R3511" s="213">
        <v>1036.8000000000002</v>
      </c>
      <c r="S3511" s="214"/>
    </row>
    <row r="3512" spans="16:19">
      <c r="P3512" s="213" t="s">
        <v>379</v>
      </c>
      <c r="Q3512" s="213" t="s">
        <v>379</v>
      </c>
      <c r="R3512" s="213">
        <v>1036.8000000000002</v>
      </c>
      <c r="S3512" s="214"/>
    </row>
    <row r="3513" spans="16:19">
      <c r="P3513" s="213" t="s">
        <v>379</v>
      </c>
      <c r="Q3513" s="213" t="s">
        <v>379</v>
      </c>
      <c r="R3513" s="213">
        <v>1036.8000000000002</v>
      </c>
      <c r="S3513" s="214"/>
    </row>
    <row r="3514" spans="16:19">
      <c r="P3514" s="213" t="s">
        <v>379</v>
      </c>
      <c r="Q3514" s="213" t="s">
        <v>379</v>
      </c>
      <c r="R3514" s="213">
        <v>897</v>
      </c>
      <c r="S3514" s="214"/>
    </row>
    <row r="3515" spans="16:19">
      <c r="P3515" s="213" t="s">
        <v>379</v>
      </c>
      <c r="Q3515" s="213" t="s">
        <v>379</v>
      </c>
      <c r="R3515" s="213">
        <v>897</v>
      </c>
      <c r="S3515" s="214"/>
    </row>
    <row r="3516" spans="16:19">
      <c r="P3516" s="213" t="s">
        <v>379</v>
      </c>
      <c r="Q3516" s="213" t="s">
        <v>379</v>
      </c>
      <c r="R3516" s="213">
        <v>897</v>
      </c>
      <c r="S3516" s="214"/>
    </row>
    <row r="3517" spans="16:19">
      <c r="P3517" s="213" t="s">
        <v>379</v>
      </c>
      <c r="Q3517" s="213" t="s">
        <v>379</v>
      </c>
      <c r="R3517" s="213">
        <v>897</v>
      </c>
      <c r="S3517" s="214"/>
    </row>
    <row r="3518" spans="16:19">
      <c r="P3518" s="213" t="s">
        <v>379</v>
      </c>
      <c r="Q3518" s="213" t="s">
        <v>379</v>
      </c>
      <c r="R3518" s="213">
        <v>897</v>
      </c>
      <c r="S3518" s="214"/>
    </row>
    <row r="3519" spans="16:19">
      <c r="P3519" s="213" t="s">
        <v>379</v>
      </c>
      <c r="Q3519" s="213" t="s">
        <v>379</v>
      </c>
      <c r="R3519" s="213">
        <v>897</v>
      </c>
      <c r="S3519" s="214"/>
    </row>
    <row r="3520" spans="16:19">
      <c r="P3520" s="213" t="s">
        <v>379</v>
      </c>
      <c r="Q3520" s="213" t="s">
        <v>379</v>
      </c>
      <c r="R3520" s="213">
        <v>897</v>
      </c>
      <c r="S3520" s="214"/>
    </row>
    <row r="3521" spans="16:19">
      <c r="P3521" s="213" t="s">
        <v>379</v>
      </c>
      <c r="Q3521" s="213" t="s">
        <v>379</v>
      </c>
      <c r="R3521" s="213">
        <v>897</v>
      </c>
      <c r="S3521" s="214"/>
    </row>
    <row r="3522" spans="16:19">
      <c r="P3522" s="213" t="s">
        <v>379</v>
      </c>
      <c r="Q3522" s="213" t="s">
        <v>379</v>
      </c>
      <c r="R3522" s="213">
        <v>897</v>
      </c>
      <c r="S3522" s="214"/>
    </row>
    <row r="3523" spans="16:19">
      <c r="P3523" s="213" t="s">
        <v>379</v>
      </c>
      <c r="Q3523" s="213" t="s">
        <v>379</v>
      </c>
      <c r="R3523" s="213">
        <v>897</v>
      </c>
      <c r="S3523" s="214"/>
    </row>
    <row r="3524" spans="16:19">
      <c r="P3524" s="213" t="s">
        <v>379</v>
      </c>
      <c r="Q3524" s="213" t="s">
        <v>379</v>
      </c>
      <c r="R3524" s="213">
        <v>897</v>
      </c>
      <c r="S3524" s="214"/>
    </row>
    <row r="3525" spans="16:19">
      <c r="P3525" s="213" t="s">
        <v>379</v>
      </c>
      <c r="Q3525" s="213" t="s">
        <v>379</v>
      </c>
      <c r="R3525" s="213">
        <v>897</v>
      </c>
      <c r="S3525" s="214"/>
    </row>
    <row r="3526" spans="16:19">
      <c r="P3526" s="213" t="s">
        <v>379</v>
      </c>
      <c r="Q3526" s="213" t="s">
        <v>379</v>
      </c>
      <c r="R3526" s="213">
        <v>897</v>
      </c>
      <c r="S3526" s="214"/>
    </row>
    <row r="3527" spans="16:19">
      <c r="P3527" s="213" t="s">
        <v>379</v>
      </c>
      <c r="Q3527" s="213" t="s">
        <v>379</v>
      </c>
      <c r="R3527" s="213">
        <v>897</v>
      </c>
      <c r="S3527" s="214"/>
    </row>
    <row r="3528" spans="16:19">
      <c r="P3528" s="213" t="s">
        <v>379</v>
      </c>
      <c r="Q3528" s="213" t="s">
        <v>379</v>
      </c>
      <c r="R3528" s="213">
        <v>897</v>
      </c>
      <c r="S3528" s="214"/>
    </row>
    <row r="3529" spans="16:19">
      <c r="P3529" s="213" t="s">
        <v>379</v>
      </c>
      <c r="Q3529" s="213" t="s">
        <v>379</v>
      </c>
      <c r="R3529" s="213">
        <v>897</v>
      </c>
      <c r="S3529" s="214"/>
    </row>
    <row r="3530" spans="16:19">
      <c r="P3530" s="213" t="s">
        <v>379</v>
      </c>
      <c r="Q3530" s="213" t="s">
        <v>379</v>
      </c>
      <c r="R3530" s="213">
        <v>897</v>
      </c>
      <c r="S3530" s="214"/>
    </row>
    <row r="3531" spans="16:19">
      <c r="P3531" s="213" t="s">
        <v>379</v>
      </c>
      <c r="Q3531" s="213" t="s">
        <v>379</v>
      </c>
      <c r="R3531" s="213">
        <v>897</v>
      </c>
      <c r="S3531" s="214"/>
    </row>
    <row r="3532" spans="16:19">
      <c r="P3532" s="213" t="s">
        <v>379</v>
      </c>
      <c r="Q3532" s="213" t="s">
        <v>379</v>
      </c>
      <c r="R3532" s="213">
        <v>897</v>
      </c>
      <c r="S3532" s="214"/>
    </row>
    <row r="3533" spans="16:19">
      <c r="P3533" s="213" t="s">
        <v>379</v>
      </c>
      <c r="Q3533" s="213" t="s">
        <v>379</v>
      </c>
      <c r="R3533" s="213">
        <v>897</v>
      </c>
      <c r="S3533" s="214"/>
    </row>
    <row r="3534" spans="16:19">
      <c r="P3534" s="213" t="s">
        <v>379</v>
      </c>
      <c r="Q3534" s="213" t="s">
        <v>379</v>
      </c>
      <c r="R3534" s="213">
        <v>897</v>
      </c>
      <c r="S3534" s="214"/>
    </row>
    <row r="3535" spans="16:19">
      <c r="P3535" s="213" t="s">
        <v>379</v>
      </c>
      <c r="Q3535" s="213" t="s">
        <v>379</v>
      </c>
      <c r="R3535" s="213">
        <v>897</v>
      </c>
      <c r="S3535" s="214"/>
    </row>
    <row r="3536" spans="16:19">
      <c r="P3536" s="213" t="s">
        <v>379</v>
      </c>
      <c r="Q3536" s="213" t="s">
        <v>379</v>
      </c>
      <c r="R3536" s="213">
        <v>897</v>
      </c>
      <c r="S3536" s="214"/>
    </row>
    <row r="3537" spans="16:19">
      <c r="P3537" s="213" t="s">
        <v>379</v>
      </c>
      <c r="Q3537" s="213" t="s">
        <v>379</v>
      </c>
      <c r="R3537" s="213">
        <v>856.1</v>
      </c>
      <c r="S3537" s="214"/>
    </row>
    <row r="3538" spans="16:19">
      <c r="P3538" s="213" t="s">
        <v>379</v>
      </c>
      <c r="Q3538" s="213" t="s">
        <v>379</v>
      </c>
      <c r="R3538" s="213">
        <v>856.1</v>
      </c>
      <c r="S3538" s="214"/>
    </row>
    <row r="3539" spans="16:19">
      <c r="P3539" s="213" t="s">
        <v>379</v>
      </c>
      <c r="Q3539" s="213" t="s">
        <v>379</v>
      </c>
      <c r="R3539" s="213">
        <v>856.1</v>
      </c>
      <c r="S3539" s="214"/>
    </row>
    <row r="3540" spans="16:19">
      <c r="P3540" s="213" t="s">
        <v>379</v>
      </c>
      <c r="Q3540" s="213" t="s">
        <v>379</v>
      </c>
      <c r="R3540" s="213">
        <v>856.1</v>
      </c>
      <c r="S3540" s="214"/>
    </row>
    <row r="3541" spans="16:19">
      <c r="P3541" s="213" t="s">
        <v>379</v>
      </c>
      <c r="Q3541" s="213" t="s">
        <v>379</v>
      </c>
      <c r="R3541" s="213">
        <v>856.1</v>
      </c>
      <c r="S3541" s="214"/>
    </row>
    <row r="3542" spans="16:19">
      <c r="P3542" s="213" t="s">
        <v>379</v>
      </c>
      <c r="Q3542" s="213" t="s">
        <v>379</v>
      </c>
      <c r="R3542" s="213">
        <v>856.1</v>
      </c>
      <c r="S3542" s="214"/>
    </row>
    <row r="3543" spans="16:19">
      <c r="P3543" s="213" t="s">
        <v>379</v>
      </c>
      <c r="Q3543" s="213" t="s">
        <v>379</v>
      </c>
      <c r="R3543" s="213">
        <v>856.1</v>
      </c>
      <c r="S3543" s="214"/>
    </row>
    <row r="3544" spans="16:19">
      <c r="P3544" s="213" t="s">
        <v>379</v>
      </c>
      <c r="Q3544" s="213" t="s">
        <v>379</v>
      </c>
      <c r="R3544" s="213">
        <v>856.1</v>
      </c>
      <c r="S3544" s="214"/>
    </row>
    <row r="3545" spans="16:19">
      <c r="P3545" s="213" t="s">
        <v>379</v>
      </c>
      <c r="Q3545" s="213" t="s">
        <v>379</v>
      </c>
      <c r="R3545" s="213">
        <v>856.1</v>
      </c>
      <c r="S3545" s="214"/>
    </row>
    <row r="3546" spans="16:19">
      <c r="P3546" s="213" t="s">
        <v>379</v>
      </c>
      <c r="Q3546" s="213" t="s">
        <v>379</v>
      </c>
      <c r="R3546" s="213">
        <v>856.1</v>
      </c>
      <c r="S3546" s="214"/>
    </row>
    <row r="3547" spans="16:19">
      <c r="P3547" s="213" t="s">
        <v>379</v>
      </c>
      <c r="Q3547" s="213" t="s">
        <v>379</v>
      </c>
      <c r="R3547" s="213">
        <v>856.1</v>
      </c>
      <c r="S3547" s="214"/>
    </row>
    <row r="3548" spans="16:19">
      <c r="P3548" s="213" t="s">
        <v>379</v>
      </c>
      <c r="Q3548" s="213" t="s">
        <v>379</v>
      </c>
      <c r="R3548" s="213">
        <v>856.1</v>
      </c>
      <c r="S3548" s="214"/>
    </row>
    <row r="3549" spans="16:19">
      <c r="P3549" s="213" t="s">
        <v>379</v>
      </c>
      <c r="Q3549" s="213" t="s">
        <v>379</v>
      </c>
      <c r="R3549" s="213">
        <v>856.1</v>
      </c>
      <c r="S3549" s="214"/>
    </row>
    <row r="3550" spans="16:19">
      <c r="P3550" s="213" t="s">
        <v>379</v>
      </c>
      <c r="Q3550" s="213" t="s">
        <v>379</v>
      </c>
      <c r="R3550" s="213">
        <v>856.1</v>
      </c>
      <c r="S3550" s="214"/>
    </row>
    <row r="3551" spans="16:19">
      <c r="P3551" s="213" t="s">
        <v>379</v>
      </c>
      <c r="Q3551" s="213" t="s">
        <v>379</v>
      </c>
      <c r="R3551" s="213">
        <v>856.1</v>
      </c>
      <c r="S3551" s="214"/>
    </row>
    <row r="3552" spans="16:19">
      <c r="P3552" s="213" t="s">
        <v>379</v>
      </c>
      <c r="Q3552" s="213" t="s">
        <v>379</v>
      </c>
      <c r="R3552" s="213">
        <v>856.1</v>
      </c>
      <c r="S3552" s="214"/>
    </row>
    <row r="3553" spans="16:19">
      <c r="P3553" s="213" t="s">
        <v>379</v>
      </c>
      <c r="Q3553" s="213" t="s">
        <v>379</v>
      </c>
      <c r="R3553" s="213">
        <v>856.1</v>
      </c>
      <c r="S3553" s="214"/>
    </row>
    <row r="3554" spans="16:19">
      <c r="P3554" s="213" t="s">
        <v>379</v>
      </c>
      <c r="Q3554" s="213" t="s">
        <v>379</v>
      </c>
      <c r="R3554" s="213">
        <v>856.1</v>
      </c>
      <c r="S3554" s="214"/>
    </row>
    <row r="3555" spans="16:19">
      <c r="P3555" s="213" t="s">
        <v>379</v>
      </c>
      <c r="Q3555" s="213" t="s">
        <v>379</v>
      </c>
      <c r="R3555" s="213">
        <v>856.1</v>
      </c>
      <c r="S3555" s="214"/>
    </row>
    <row r="3556" spans="16:19">
      <c r="P3556" s="213" t="s">
        <v>379</v>
      </c>
      <c r="Q3556" s="213" t="s">
        <v>379</v>
      </c>
      <c r="R3556" s="213">
        <v>856.1</v>
      </c>
      <c r="S3556" s="214"/>
    </row>
    <row r="3557" spans="16:19">
      <c r="P3557" s="213" t="s">
        <v>379</v>
      </c>
      <c r="Q3557" s="213" t="s">
        <v>379</v>
      </c>
      <c r="R3557" s="213">
        <v>856.1</v>
      </c>
      <c r="S3557" s="214"/>
    </row>
    <row r="3558" spans="16:19">
      <c r="P3558" s="213" t="s">
        <v>379</v>
      </c>
      <c r="Q3558" s="213" t="s">
        <v>379</v>
      </c>
      <c r="R3558" s="213">
        <v>856.1</v>
      </c>
      <c r="S3558" s="214"/>
    </row>
    <row r="3559" spans="16:19">
      <c r="P3559" s="213" t="s">
        <v>379</v>
      </c>
      <c r="Q3559" s="213" t="s">
        <v>379</v>
      </c>
      <c r="R3559" s="213">
        <v>808.9</v>
      </c>
      <c r="S3559" s="214"/>
    </row>
    <row r="3560" spans="16:19">
      <c r="P3560" s="213" t="s">
        <v>379</v>
      </c>
      <c r="Q3560" s="213" t="s">
        <v>379</v>
      </c>
      <c r="R3560" s="213">
        <v>808.9</v>
      </c>
      <c r="S3560" s="214"/>
    </row>
    <row r="3561" spans="16:19">
      <c r="P3561" s="213" t="s">
        <v>379</v>
      </c>
      <c r="Q3561" s="213" t="s">
        <v>379</v>
      </c>
      <c r="R3561" s="213">
        <v>808.9</v>
      </c>
      <c r="S3561" s="214"/>
    </row>
    <row r="3562" spans="16:19">
      <c r="P3562" s="213" t="s">
        <v>379</v>
      </c>
      <c r="Q3562" s="213" t="s">
        <v>379</v>
      </c>
      <c r="R3562" s="213">
        <v>808.9</v>
      </c>
      <c r="S3562" s="214"/>
    </row>
    <row r="3563" spans="16:19">
      <c r="P3563" s="213" t="s">
        <v>379</v>
      </c>
      <c r="Q3563" s="213" t="s">
        <v>379</v>
      </c>
      <c r="R3563" s="213">
        <v>808.9</v>
      </c>
      <c r="S3563" s="214"/>
    </row>
    <row r="3564" spans="16:19">
      <c r="P3564" s="213" t="s">
        <v>379</v>
      </c>
      <c r="Q3564" s="213" t="s">
        <v>379</v>
      </c>
      <c r="R3564" s="213">
        <v>808.9</v>
      </c>
      <c r="S3564" s="214"/>
    </row>
    <row r="3565" spans="16:19">
      <c r="P3565" s="213" t="s">
        <v>379</v>
      </c>
      <c r="Q3565" s="213" t="s">
        <v>379</v>
      </c>
      <c r="R3565" s="213">
        <v>808.9</v>
      </c>
      <c r="S3565" s="214"/>
    </row>
    <row r="3566" spans="16:19">
      <c r="P3566" s="213" t="s">
        <v>379</v>
      </c>
      <c r="Q3566" s="213" t="s">
        <v>379</v>
      </c>
      <c r="R3566" s="213">
        <v>808.9</v>
      </c>
      <c r="S3566" s="214"/>
    </row>
    <row r="3567" spans="16:19">
      <c r="P3567" s="213" t="s">
        <v>379</v>
      </c>
      <c r="Q3567" s="213" t="s">
        <v>379</v>
      </c>
      <c r="R3567" s="213">
        <v>808.9</v>
      </c>
      <c r="S3567" s="214"/>
    </row>
    <row r="3568" spans="16:19">
      <c r="P3568" s="213" t="s">
        <v>379</v>
      </c>
      <c r="Q3568" s="213" t="s">
        <v>379</v>
      </c>
      <c r="R3568" s="213">
        <v>808.9</v>
      </c>
      <c r="S3568" s="214"/>
    </row>
    <row r="3569" spans="16:19">
      <c r="P3569" s="213" t="s">
        <v>379</v>
      </c>
      <c r="Q3569" s="213" t="s">
        <v>379</v>
      </c>
      <c r="R3569" s="213">
        <v>808.9</v>
      </c>
      <c r="S3569" s="214"/>
    </row>
    <row r="3570" spans="16:19">
      <c r="P3570" s="213" t="s">
        <v>379</v>
      </c>
      <c r="Q3570" s="213" t="s">
        <v>379</v>
      </c>
      <c r="R3570" s="213">
        <v>808.9</v>
      </c>
      <c r="S3570" s="214"/>
    </row>
    <row r="3571" spans="16:19">
      <c r="P3571" s="213" t="s">
        <v>379</v>
      </c>
      <c r="Q3571" s="213" t="s">
        <v>379</v>
      </c>
      <c r="R3571" s="213">
        <v>808.9</v>
      </c>
      <c r="S3571" s="214"/>
    </row>
    <row r="3572" spans="16:19">
      <c r="P3572" s="213" t="s">
        <v>379</v>
      </c>
      <c r="Q3572" s="213" t="s">
        <v>379</v>
      </c>
      <c r="R3572" s="213">
        <v>808.9</v>
      </c>
      <c r="S3572" s="214"/>
    </row>
    <row r="3573" spans="16:19">
      <c r="P3573" s="213" t="s">
        <v>379</v>
      </c>
      <c r="Q3573" s="213" t="s">
        <v>379</v>
      </c>
      <c r="R3573" s="213">
        <v>808.9</v>
      </c>
      <c r="S3573" s="214"/>
    </row>
    <row r="3574" spans="16:19">
      <c r="P3574" s="213" t="s">
        <v>379</v>
      </c>
      <c r="Q3574" s="213" t="s">
        <v>379</v>
      </c>
      <c r="R3574" s="213">
        <v>808.9</v>
      </c>
      <c r="S3574" s="214"/>
    </row>
    <row r="3575" spans="16:19">
      <c r="P3575" s="213" t="s">
        <v>379</v>
      </c>
      <c r="Q3575" s="213" t="s">
        <v>379</v>
      </c>
      <c r="R3575" s="213">
        <v>808.9</v>
      </c>
      <c r="S3575" s="214"/>
    </row>
    <row r="3576" spans="16:19">
      <c r="P3576" s="213" t="s">
        <v>379</v>
      </c>
      <c r="Q3576" s="213" t="s">
        <v>379</v>
      </c>
      <c r="R3576" s="213">
        <v>808.9</v>
      </c>
      <c r="S3576" s="214"/>
    </row>
    <row r="3577" spans="16:19">
      <c r="P3577" s="213" t="s">
        <v>379</v>
      </c>
      <c r="Q3577" s="213" t="s">
        <v>379</v>
      </c>
      <c r="R3577" s="213">
        <v>808.9</v>
      </c>
      <c r="S3577" s="214"/>
    </row>
    <row r="3578" spans="16:19">
      <c r="P3578" s="213" t="s">
        <v>379</v>
      </c>
      <c r="Q3578" s="213" t="s">
        <v>379</v>
      </c>
      <c r="R3578" s="213">
        <v>808.9</v>
      </c>
      <c r="S3578" s="214"/>
    </row>
    <row r="3579" spans="16:19">
      <c r="P3579" s="213" t="s">
        <v>379</v>
      </c>
      <c r="Q3579" s="213" t="s">
        <v>379</v>
      </c>
      <c r="R3579" s="213">
        <v>808.9</v>
      </c>
      <c r="S3579" s="214"/>
    </row>
    <row r="3580" spans="16:19">
      <c r="P3580" s="213" t="s">
        <v>379</v>
      </c>
      <c r="Q3580" s="213" t="s">
        <v>379</v>
      </c>
      <c r="R3580" s="213">
        <v>707.6</v>
      </c>
      <c r="S3580" s="214"/>
    </row>
    <row r="3581" spans="16:19">
      <c r="P3581" s="213" t="s">
        <v>379</v>
      </c>
      <c r="Q3581" s="213" t="s">
        <v>379</v>
      </c>
      <c r="R3581" s="213">
        <v>707.6</v>
      </c>
      <c r="S3581" s="214"/>
    </row>
    <row r="3582" spans="16:19">
      <c r="P3582" s="213" t="s">
        <v>379</v>
      </c>
      <c r="Q3582" s="213" t="s">
        <v>379</v>
      </c>
      <c r="R3582" s="213">
        <v>707.6</v>
      </c>
      <c r="S3582" s="214"/>
    </row>
    <row r="3583" spans="16:19">
      <c r="P3583" s="213" t="s">
        <v>379</v>
      </c>
      <c r="Q3583" s="213" t="s">
        <v>379</v>
      </c>
      <c r="R3583" s="213">
        <v>707.6</v>
      </c>
      <c r="S3583" s="214"/>
    </row>
    <row r="3584" spans="16:19">
      <c r="P3584" s="213" t="s">
        <v>379</v>
      </c>
      <c r="Q3584" s="213" t="s">
        <v>379</v>
      </c>
      <c r="R3584" s="213">
        <v>707.6</v>
      </c>
      <c r="S3584" s="214"/>
    </row>
    <row r="3585" spans="16:19">
      <c r="P3585" s="213" t="s">
        <v>379</v>
      </c>
      <c r="Q3585" s="213" t="s">
        <v>379</v>
      </c>
      <c r="R3585" s="213">
        <v>707.6</v>
      </c>
      <c r="S3585" s="214"/>
    </row>
    <row r="3586" spans="16:19">
      <c r="P3586" s="213" t="s">
        <v>379</v>
      </c>
      <c r="Q3586" s="213" t="s">
        <v>379</v>
      </c>
      <c r="R3586" s="213">
        <v>707.6</v>
      </c>
      <c r="S3586" s="214"/>
    </row>
    <row r="3587" spans="16:19">
      <c r="P3587" s="213" t="s">
        <v>379</v>
      </c>
      <c r="Q3587" s="213" t="s">
        <v>379</v>
      </c>
      <c r="R3587" s="213">
        <v>707.6</v>
      </c>
      <c r="S3587" s="214"/>
    </row>
    <row r="3588" spans="16:19">
      <c r="P3588" s="213" t="s">
        <v>379</v>
      </c>
      <c r="Q3588" s="213" t="s">
        <v>379</v>
      </c>
      <c r="R3588" s="213">
        <v>707.6</v>
      </c>
      <c r="S3588" s="214"/>
    </row>
    <row r="3589" spans="16:19">
      <c r="P3589" s="213" t="s">
        <v>379</v>
      </c>
      <c r="Q3589" s="213" t="s">
        <v>379</v>
      </c>
      <c r="R3589" s="213">
        <v>707.6</v>
      </c>
      <c r="S3589" s="214"/>
    </row>
    <row r="3590" spans="16:19">
      <c r="P3590" s="213" t="s">
        <v>379</v>
      </c>
      <c r="Q3590" s="213" t="s">
        <v>379</v>
      </c>
      <c r="R3590" s="213">
        <v>707.6</v>
      </c>
      <c r="S3590" s="214"/>
    </row>
    <row r="3591" spans="16:19">
      <c r="P3591" s="213" t="s">
        <v>379</v>
      </c>
      <c r="Q3591" s="213" t="s">
        <v>379</v>
      </c>
      <c r="R3591" s="213">
        <v>707.6</v>
      </c>
      <c r="S3591" s="214"/>
    </row>
    <row r="3592" spans="16:19">
      <c r="P3592" s="213" t="s">
        <v>379</v>
      </c>
      <c r="Q3592" s="213" t="s">
        <v>379</v>
      </c>
      <c r="R3592" s="213">
        <v>707.6</v>
      </c>
      <c r="S3592" s="214"/>
    </row>
    <row r="3593" spans="16:19">
      <c r="P3593" s="213" t="s">
        <v>379</v>
      </c>
      <c r="Q3593" s="213" t="s">
        <v>379</v>
      </c>
      <c r="R3593" s="213">
        <v>707.6</v>
      </c>
      <c r="S3593" s="214"/>
    </row>
    <row r="3594" spans="16:19">
      <c r="P3594" s="213" t="s">
        <v>379</v>
      </c>
      <c r="Q3594" s="213" t="s">
        <v>379</v>
      </c>
      <c r="R3594" s="213">
        <v>707.6</v>
      </c>
      <c r="S3594" s="214"/>
    </row>
    <row r="3595" spans="16:19">
      <c r="P3595" s="213" t="s">
        <v>379</v>
      </c>
      <c r="Q3595" s="213" t="s">
        <v>379</v>
      </c>
      <c r="R3595" s="213">
        <v>707.6</v>
      </c>
      <c r="S3595" s="214"/>
    </row>
    <row r="3596" spans="16:19">
      <c r="P3596" s="213" t="s">
        <v>379</v>
      </c>
      <c r="Q3596" s="213" t="s">
        <v>379</v>
      </c>
      <c r="R3596" s="213">
        <v>707.6</v>
      </c>
      <c r="S3596" s="214"/>
    </row>
    <row r="3597" spans="16:19">
      <c r="P3597" s="213" t="s">
        <v>379</v>
      </c>
      <c r="Q3597" s="213" t="s">
        <v>379</v>
      </c>
      <c r="R3597" s="213">
        <v>707.6</v>
      </c>
      <c r="S3597" s="214"/>
    </row>
    <row r="3598" spans="16:19">
      <c r="P3598" s="213" t="s">
        <v>379</v>
      </c>
      <c r="Q3598" s="213" t="s">
        <v>379</v>
      </c>
      <c r="R3598" s="213">
        <v>707.6</v>
      </c>
      <c r="S3598" s="214"/>
    </row>
    <row r="3599" spans="16:19">
      <c r="P3599" s="213" t="s">
        <v>379</v>
      </c>
      <c r="Q3599" s="213" t="s">
        <v>379</v>
      </c>
      <c r="R3599" s="213">
        <v>707.6</v>
      </c>
      <c r="S3599" s="214"/>
    </row>
    <row r="3600" spans="16:19">
      <c r="P3600" s="213" t="s">
        <v>379</v>
      </c>
      <c r="Q3600" s="213" t="s">
        <v>379</v>
      </c>
      <c r="R3600" s="213">
        <v>707.6</v>
      </c>
      <c r="S3600" s="214"/>
    </row>
    <row r="3601" spans="16:19">
      <c r="P3601" s="213" t="s">
        <v>379</v>
      </c>
      <c r="Q3601" s="213" t="s">
        <v>379</v>
      </c>
      <c r="R3601" s="213">
        <v>707.6</v>
      </c>
      <c r="S3601" s="214"/>
    </row>
    <row r="3602" spans="16:19">
      <c r="P3602" s="213" t="s">
        <v>379</v>
      </c>
      <c r="Q3602" s="213" t="s">
        <v>379</v>
      </c>
      <c r="R3602" s="213">
        <v>660.90000000000009</v>
      </c>
      <c r="S3602" s="214"/>
    </row>
    <row r="3603" spans="16:19">
      <c r="P3603" s="213" t="s">
        <v>379</v>
      </c>
      <c r="Q3603" s="213" t="s">
        <v>379</v>
      </c>
      <c r="R3603" s="213">
        <v>660.90000000000009</v>
      </c>
      <c r="S3603" s="214"/>
    </row>
    <row r="3604" spans="16:19">
      <c r="P3604" s="213" t="s">
        <v>379</v>
      </c>
      <c r="Q3604" s="213" t="s">
        <v>379</v>
      </c>
      <c r="R3604" s="213">
        <v>660.90000000000009</v>
      </c>
      <c r="S3604" s="214"/>
    </row>
    <row r="3605" spans="16:19">
      <c r="P3605" s="213" t="s">
        <v>379</v>
      </c>
      <c r="Q3605" s="213" t="s">
        <v>379</v>
      </c>
      <c r="R3605" s="213">
        <v>660.90000000000009</v>
      </c>
      <c r="S3605" s="214"/>
    </row>
    <row r="3606" spans="16:19">
      <c r="P3606" s="213" t="s">
        <v>379</v>
      </c>
      <c r="Q3606" s="213" t="s">
        <v>379</v>
      </c>
      <c r="R3606" s="213">
        <v>660.90000000000009</v>
      </c>
      <c r="S3606" s="214"/>
    </row>
    <row r="3607" spans="16:19">
      <c r="P3607" s="213" t="s">
        <v>379</v>
      </c>
      <c r="Q3607" s="213" t="s">
        <v>379</v>
      </c>
      <c r="R3607" s="213">
        <v>660.90000000000009</v>
      </c>
      <c r="S3607" s="214"/>
    </row>
    <row r="3608" spans="16:19">
      <c r="P3608" s="213" t="s">
        <v>379</v>
      </c>
      <c r="Q3608" s="213" t="s">
        <v>379</v>
      </c>
      <c r="R3608" s="213">
        <v>660.90000000000009</v>
      </c>
      <c r="S3608" s="214"/>
    </row>
    <row r="3609" spans="16:19">
      <c r="P3609" s="213" t="s">
        <v>379</v>
      </c>
      <c r="Q3609" s="213" t="s">
        <v>379</v>
      </c>
      <c r="R3609" s="213">
        <v>660.90000000000009</v>
      </c>
      <c r="S3609" s="214"/>
    </row>
    <row r="3610" spans="16:19">
      <c r="P3610" s="213" t="s">
        <v>379</v>
      </c>
      <c r="Q3610" s="213" t="s">
        <v>379</v>
      </c>
      <c r="R3610" s="213">
        <v>660.90000000000009</v>
      </c>
      <c r="S3610" s="214"/>
    </row>
    <row r="3611" spans="16:19">
      <c r="P3611" s="213" t="s">
        <v>379</v>
      </c>
      <c r="Q3611" s="213" t="s">
        <v>379</v>
      </c>
      <c r="R3611" s="213">
        <v>660.90000000000009</v>
      </c>
      <c r="S3611" s="214"/>
    </row>
    <row r="3612" spans="16:19">
      <c r="P3612" s="213" t="s">
        <v>379</v>
      </c>
      <c r="Q3612" s="213" t="s">
        <v>379</v>
      </c>
      <c r="R3612" s="213">
        <v>660.90000000000009</v>
      </c>
      <c r="S3612" s="214"/>
    </row>
    <row r="3613" spans="16:19">
      <c r="P3613" s="213" t="s">
        <v>379</v>
      </c>
      <c r="Q3613" s="213" t="s">
        <v>379</v>
      </c>
      <c r="R3613" s="213">
        <v>660.90000000000009</v>
      </c>
      <c r="S3613" s="214"/>
    </row>
    <row r="3614" spans="16:19">
      <c r="P3614" s="213" t="s">
        <v>379</v>
      </c>
      <c r="Q3614" s="213" t="s">
        <v>379</v>
      </c>
      <c r="R3614" s="213">
        <v>660.90000000000009</v>
      </c>
      <c r="S3614" s="214"/>
    </row>
    <row r="3615" spans="16:19">
      <c r="P3615" s="213" t="s">
        <v>379</v>
      </c>
      <c r="Q3615" s="213" t="s">
        <v>379</v>
      </c>
      <c r="R3615" s="213">
        <v>660.90000000000009</v>
      </c>
      <c r="S3615" s="214"/>
    </row>
    <row r="3616" spans="16:19">
      <c r="P3616" s="213" t="s">
        <v>379</v>
      </c>
      <c r="Q3616" s="213" t="s">
        <v>379</v>
      </c>
      <c r="R3616" s="213">
        <v>660.90000000000009</v>
      </c>
      <c r="S3616" s="214"/>
    </row>
    <row r="3617" spans="16:19">
      <c r="P3617" s="213" t="s">
        <v>379</v>
      </c>
      <c r="Q3617" s="213" t="s">
        <v>379</v>
      </c>
      <c r="R3617" s="213">
        <v>660.90000000000009</v>
      </c>
      <c r="S3617" s="214"/>
    </row>
    <row r="3618" spans="16:19">
      <c r="P3618" s="213" t="s">
        <v>379</v>
      </c>
      <c r="Q3618" s="213" t="s">
        <v>379</v>
      </c>
      <c r="R3618" s="213">
        <v>660.90000000000009</v>
      </c>
      <c r="S3618" s="214"/>
    </row>
    <row r="3619" spans="16:19">
      <c r="P3619" s="213" t="s">
        <v>379</v>
      </c>
      <c r="Q3619" s="213" t="s">
        <v>379</v>
      </c>
      <c r="R3619" s="213">
        <v>660.90000000000009</v>
      </c>
      <c r="S3619" s="214"/>
    </row>
    <row r="3620" spans="16:19">
      <c r="P3620" s="213" t="s">
        <v>379</v>
      </c>
      <c r="Q3620" s="213" t="s">
        <v>379</v>
      </c>
      <c r="R3620" s="213">
        <v>660.90000000000009</v>
      </c>
      <c r="S3620" s="214"/>
    </row>
    <row r="3621" spans="16:19">
      <c r="P3621" s="213" t="s">
        <v>379</v>
      </c>
      <c r="Q3621" s="213" t="s">
        <v>379</v>
      </c>
      <c r="R3621" s="213">
        <v>660.90000000000009</v>
      </c>
      <c r="S3621" s="214"/>
    </row>
    <row r="3622" spans="16:19">
      <c r="P3622" s="213" t="s">
        <v>379</v>
      </c>
      <c r="Q3622" s="213" t="s">
        <v>379</v>
      </c>
      <c r="R3622" s="213">
        <v>660.90000000000009</v>
      </c>
      <c r="S3622" s="214"/>
    </row>
    <row r="3623" spans="16:19">
      <c r="P3623" s="213" t="s">
        <v>379</v>
      </c>
      <c r="Q3623" s="213" t="s">
        <v>379</v>
      </c>
      <c r="R3623" s="213">
        <v>660.90000000000009</v>
      </c>
      <c r="S3623" s="214"/>
    </row>
    <row r="3624" spans="16:19">
      <c r="P3624" s="213" t="s">
        <v>379</v>
      </c>
      <c r="Q3624" s="213" t="s">
        <v>379</v>
      </c>
      <c r="R3624" s="213">
        <v>639.5</v>
      </c>
      <c r="S3624" s="214"/>
    </row>
    <row r="3625" spans="16:19">
      <c r="P3625" s="213" t="s">
        <v>379</v>
      </c>
      <c r="Q3625" s="213" t="s">
        <v>379</v>
      </c>
      <c r="R3625" s="213">
        <v>639.5</v>
      </c>
      <c r="S3625" s="214"/>
    </row>
    <row r="3626" spans="16:19">
      <c r="P3626" s="213" t="s">
        <v>379</v>
      </c>
      <c r="Q3626" s="213" t="s">
        <v>379</v>
      </c>
      <c r="R3626" s="213">
        <v>639.5</v>
      </c>
      <c r="S3626" s="214"/>
    </row>
    <row r="3627" spans="16:19">
      <c r="P3627" s="213" t="s">
        <v>379</v>
      </c>
      <c r="Q3627" s="213" t="s">
        <v>379</v>
      </c>
      <c r="R3627" s="213">
        <v>639.5</v>
      </c>
      <c r="S3627" s="214"/>
    </row>
    <row r="3628" spans="16:19">
      <c r="P3628" s="213" t="s">
        <v>379</v>
      </c>
      <c r="Q3628" s="213" t="s">
        <v>379</v>
      </c>
      <c r="R3628" s="213">
        <v>639.5</v>
      </c>
      <c r="S3628" s="214"/>
    </row>
    <row r="3629" spans="16:19">
      <c r="P3629" s="213" t="s">
        <v>379</v>
      </c>
      <c r="Q3629" s="213" t="s">
        <v>379</v>
      </c>
      <c r="R3629" s="213">
        <v>639.5</v>
      </c>
      <c r="S3629" s="214"/>
    </row>
    <row r="3630" spans="16:19">
      <c r="P3630" s="213" t="s">
        <v>379</v>
      </c>
      <c r="Q3630" s="213" t="s">
        <v>379</v>
      </c>
      <c r="R3630" s="213">
        <v>639.5</v>
      </c>
      <c r="S3630" s="214"/>
    </row>
    <row r="3631" spans="16:19">
      <c r="P3631" s="213" t="s">
        <v>379</v>
      </c>
      <c r="Q3631" s="213" t="s">
        <v>379</v>
      </c>
      <c r="R3631" s="213">
        <v>639.5</v>
      </c>
      <c r="S3631" s="214"/>
    </row>
    <row r="3632" spans="16:19">
      <c r="P3632" s="213" t="s">
        <v>379</v>
      </c>
      <c r="Q3632" s="213" t="s">
        <v>379</v>
      </c>
      <c r="R3632" s="213">
        <v>639.5</v>
      </c>
      <c r="S3632" s="214"/>
    </row>
    <row r="3633" spans="16:19">
      <c r="P3633" s="213" t="s">
        <v>379</v>
      </c>
      <c r="Q3633" s="213" t="s">
        <v>379</v>
      </c>
      <c r="R3633" s="213">
        <v>639.5</v>
      </c>
      <c r="S3633" s="214"/>
    </row>
    <row r="3634" spans="16:19">
      <c r="P3634" s="213" t="s">
        <v>379</v>
      </c>
      <c r="Q3634" s="213" t="s">
        <v>379</v>
      </c>
      <c r="R3634" s="213">
        <v>639.5</v>
      </c>
      <c r="S3634" s="214"/>
    </row>
    <row r="3635" spans="16:19">
      <c r="P3635" s="213" t="s">
        <v>379</v>
      </c>
      <c r="Q3635" s="213" t="s">
        <v>379</v>
      </c>
      <c r="R3635" s="213">
        <v>639.5</v>
      </c>
      <c r="S3635" s="214"/>
    </row>
    <row r="3636" spans="16:19">
      <c r="P3636" s="213" t="s">
        <v>379</v>
      </c>
      <c r="Q3636" s="213" t="s">
        <v>379</v>
      </c>
      <c r="R3636" s="213">
        <v>639.5</v>
      </c>
      <c r="S3636" s="214"/>
    </row>
    <row r="3637" spans="16:19">
      <c r="P3637" s="213" t="s">
        <v>379</v>
      </c>
      <c r="Q3637" s="213" t="s">
        <v>379</v>
      </c>
      <c r="R3637" s="213">
        <v>639.5</v>
      </c>
      <c r="S3637" s="214"/>
    </row>
    <row r="3638" spans="16:19">
      <c r="P3638" s="213" t="s">
        <v>379</v>
      </c>
      <c r="Q3638" s="213" t="s">
        <v>379</v>
      </c>
      <c r="R3638" s="213">
        <v>639.5</v>
      </c>
      <c r="S3638" s="214"/>
    </row>
    <row r="3639" spans="16:19">
      <c r="P3639" s="213" t="s">
        <v>379</v>
      </c>
      <c r="Q3639" s="213" t="s">
        <v>379</v>
      </c>
      <c r="R3639" s="213">
        <v>639.5</v>
      </c>
      <c r="S3639" s="214"/>
    </row>
    <row r="3640" spans="16:19">
      <c r="P3640" s="213" t="s">
        <v>379</v>
      </c>
      <c r="Q3640" s="213" t="s">
        <v>379</v>
      </c>
      <c r="R3640" s="213">
        <v>639.5</v>
      </c>
      <c r="S3640" s="214"/>
    </row>
    <row r="3641" spans="16:19">
      <c r="P3641" s="213" t="s">
        <v>379</v>
      </c>
      <c r="Q3641" s="213" t="s">
        <v>379</v>
      </c>
      <c r="R3641" s="213">
        <v>639.5</v>
      </c>
      <c r="S3641" s="214"/>
    </row>
    <row r="3642" spans="16:19">
      <c r="P3642" s="213" t="s">
        <v>379</v>
      </c>
      <c r="Q3642" s="213" t="s">
        <v>379</v>
      </c>
      <c r="R3642" s="213">
        <v>639.5</v>
      </c>
      <c r="S3642" s="214"/>
    </row>
    <row r="3643" spans="16:19">
      <c r="P3643" s="213" t="s">
        <v>379</v>
      </c>
      <c r="Q3643" s="213" t="s">
        <v>379</v>
      </c>
      <c r="R3643" s="213">
        <v>639.5</v>
      </c>
      <c r="S3643" s="214"/>
    </row>
    <row r="3644" spans="16:19">
      <c r="P3644" s="213" t="s">
        <v>379</v>
      </c>
      <c r="Q3644" s="213" t="s">
        <v>379</v>
      </c>
      <c r="R3644" s="213">
        <v>627.20000000000005</v>
      </c>
      <c r="S3644" s="214"/>
    </row>
    <row r="3645" spans="16:19">
      <c r="P3645" s="213" t="s">
        <v>379</v>
      </c>
      <c r="Q3645" s="213" t="s">
        <v>379</v>
      </c>
      <c r="R3645" s="213">
        <v>627.20000000000005</v>
      </c>
      <c r="S3645" s="214"/>
    </row>
    <row r="3646" spans="16:19">
      <c r="P3646" s="213" t="s">
        <v>379</v>
      </c>
      <c r="Q3646" s="213" t="s">
        <v>379</v>
      </c>
      <c r="R3646" s="213">
        <v>627.20000000000005</v>
      </c>
      <c r="S3646" s="214"/>
    </row>
    <row r="3647" spans="16:19">
      <c r="P3647" s="213" t="s">
        <v>379</v>
      </c>
      <c r="Q3647" s="213" t="s">
        <v>379</v>
      </c>
      <c r="R3647" s="213">
        <v>627.20000000000005</v>
      </c>
      <c r="S3647" s="214"/>
    </row>
    <row r="3648" spans="16:19">
      <c r="P3648" s="213" t="s">
        <v>379</v>
      </c>
      <c r="Q3648" s="213" t="s">
        <v>379</v>
      </c>
      <c r="R3648" s="213">
        <v>627.20000000000005</v>
      </c>
      <c r="S3648" s="214"/>
    </row>
    <row r="3649" spans="16:19">
      <c r="P3649" s="213" t="s">
        <v>379</v>
      </c>
      <c r="Q3649" s="213" t="s">
        <v>379</v>
      </c>
      <c r="R3649" s="213">
        <v>627.20000000000005</v>
      </c>
      <c r="S3649" s="214"/>
    </row>
    <row r="3650" spans="16:19">
      <c r="P3650" s="213" t="s">
        <v>379</v>
      </c>
      <c r="Q3650" s="213" t="s">
        <v>379</v>
      </c>
      <c r="R3650" s="213">
        <v>627.20000000000005</v>
      </c>
      <c r="S3650" s="214"/>
    </row>
    <row r="3651" spans="16:19">
      <c r="P3651" s="213" t="s">
        <v>379</v>
      </c>
      <c r="Q3651" s="213" t="s">
        <v>379</v>
      </c>
      <c r="R3651" s="213">
        <v>627.20000000000005</v>
      </c>
      <c r="S3651" s="214"/>
    </row>
    <row r="3652" spans="16:19">
      <c r="P3652" s="213" t="s">
        <v>379</v>
      </c>
      <c r="Q3652" s="213" t="s">
        <v>379</v>
      </c>
      <c r="R3652" s="213">
        <v>627.20000000000005</v>
      </c>
      <c r="S3652" s="214"/>
    </row>
    <row r="3653" spans="16:19">
      <c r="P3653" s="213" t="s">
        <v>379</v>
      </c>
      <c r="Q3653" s="213" t="s">
        <v>379</v>
      </c>
      <c r="R3653" s="213">
        <v>627.20000000000005</v>
      </c>
      <c r="S3653" s="214"/>
    </row>
    <row r="3654" spans="16:19">
      <c r="P3654" s="213" t="s">
        <v>379</v>
      </c>
      <c r="Q3654" s="213" t="s">
        <v>379</v>
      </c>
      <c r="R3654" s="213">
        <v>627.20000000000005</v>
      </c>
      <c r="S3654" s="214"/>
    </row>
    <row r="3655" spans="16:19">
      <c r="P3655" s="213" t="s">
        <v>379</v>
      </c>
      <c r="Q3655" s="213" t="s">
        <v>379</v>
      </c>
      <c r="R3655" s="213">
        <v>627.20000000000005</v>
      </c>
      <c r="S3655" s="214"/>
    </row>
    <row r="3656" spans="16:19">
      <c r="P3656" s="213" t="s">
        <v>379</v>
      </c>
      <c r="Q3656" s="213" t="s">
        <v>379</v>
      </c>
      <c r="R3656" s="213">
        <v>627.20000000000005</v>
      </c>
      <c r="S3656" s="214"/>
    </row>
    <row r="3657" spans="16:19">
      <c r="P3657" s="213" t="s">
        <v>379</v>
      </c>
      <c r="Q3657" s="213" t="s">
        <v>379</v>
      </c>
      <c r="R3657" s="213">
        <v>627.20000000000005</v>
      </c>
      <c r="S3657" s="214"/>
    </row>
    <row r="3658" spans="16:19">
      <c r="P3658" s="213" t="s">
        <v>379</v>
      </c>
      <c r="Q3658" s="213" t="s">
        <v>379</v>
      </c>
      <c r="R3658" s="213">
        <v>627.20000000000005</v>
      </c>
      <c r="S3658" s="214"/>
    </row>
    <row r="3659" spans="16:19">
      <c r="P3659" s="213" t="s">
        <v>379</v>
      </c>
      <c r="Q3659" s="213" t="s">
        <v>379</v>
      </c>
      <c r="R3659" s="213">
        <v>627.20000000000005</v>
      </c>
      <c r="S3659" s="214"/>
    </row>
    <row r="3660" spans="16:19">
      <c r="P3660" s="213" t="s">
        <v>379</v>
      </c>
      <c r="Q3660" s="213" t="s">
        <v>379</v>
      </c>
      <c r="R3660" s="213">
        <v>627.20000000000005</v>
      </c>
      <c r="S3660" s="214"/>
    </row>
    <row r="3661" spans="16:19">
      <c r="P3661" s="213" t="s">
        <v>379</v>
      </c>
      <c r="Q3661" s="213" t="s">
        <v>379</v>
      </c>
      <c r="R3661" s="213">
        <v>627.20000000000005</v>
      </c>
      <c r="S3661" s="214"/>
    </row>
    <row r="3662" spans="16:19">
      <c r="P3662" s="213" t="s">
        <v>379</v>
      </c>
      <c r="Q3662" s="213" t="s">
        <v>379</v>
      </c>
      <c r="R3662" s="213">
        <v>627.20000000000005</v>
      </c>
      <c r="S3662" s="214"/>
    </row>
    <row r="3663" spans="16:19">
      <c r="P3663" s="213" t="s">
        <v>379</v>
      </c>
      <c r="Q3663" s="213" t="s">
        <v>379</v>
      </c>
      <c r="R3663" s="213">
        <v>627.20000000000005</v>
      </c>
      <c r="S3663" s="214"/>
    </row>
    <row r="3664" spans="16:19">
      <c r="P3664" s="213" t="s">
        <v>379</v>
      </c>
      <c r="Q3664" s="213" t="s">
        <v>379</v>
      </c>
      <c r="R3664" s="213">
        <v>627.20000000000005</v>
      </c>
      <c r="S3664" s="214"/>
    </row>
    <row r="3665" spans="16:19">
      <c r="P3665" s="213" t="s">
        <v>379</v>
      </c>
      <c r="Q3665" s="213" t="s">
        <v>379</v>
      </c>
      <c r="R3665" s="213">
        <v>627.20000000000005</v>
      </c>
      <c r="S3665" s="214"/>
    </row>
    <row r="3666" spans="16:19">
      <c r="P3666" s="213" t="s">
        <v>379</v>
      </c>
      <c r="Q3666" s="213" t="s">
        <v>379</v>
      </c>
      <c r="R3666" s="213">
        <v>603.80000000000007</v>
      </c>
      <c r="S3666" s="214"/>
    </row>
    <row r="3667" spans="16:19">
      <c r="P3667" s="213" t="s">
        <v>379</v>
      </c>
      <c r="Q3667" s="213" t="s">
        <v>379</v>
      </c>
      <c r="R3667" s="213">
        <v>603.80000000000007</v>
      </c>
      <c r="S3667" s="214"/>
    </row>
    <row r="3668" spans="16:19">
      <c r="P3668" s="213" t="s">
        <v>379</v>
      </c>
      <c r="Q3668" s="213" t="s">
        <v>379</v>
      </c>
      <c r="R3668" s="213">
        <v>603.80000000000007</v>
      </c>
      <c r="S3668" s="214"/>
    </row>
    <row r="3669" spans="16:19">
      <c r="P3669" s="213" t="s">
        <v>379</v>
      </c>
      <c r="Q3669" s="213" t="s">
        <v>379</v>
      </c>
      <c r="R3669" s="213">
        <v>603.80000000000007</v>
      </c>
      <c r="S3669" s="214"/>
    </row>
    <row r="3670" spans="16:19">
      <c r="P3670" s="213" t="s">
        <v>379</v>
      </c>
      <c r="Q3670" s="213" t="s">
        <v>379</v>
      </c>
      <c r="R3670" s="213">
        <v>603.80000000000007</v>
      </c>
      <c r="S3670" s="214"/>
    </row>
    <row r="3671" spans="16:19">
      <c r="P3671" s="213" t="s">
        <v>379</v>
      </c>
      <c r="Q3671" s="213" t="s">
        <v>379</v>
      </c>
      <c r="R3671" s="213">
        <v>603.80000000000007</v>
      </c>
      <c r="S3671" s="214"/>
    </row>
    <row r="3672" spans="16:19">
      <c r="P3672" s="213" t="s">
        <v>379</v>
      </c>
      <c r="Q3672" s="213" t="s">
        <v>379</v>
      </c>
      <c r="R3672" s="213">
        <v>603.80000000000007</v>
      </c>
      <c r="S3672" s="214"/>
    </row>
    <row r="3673" spans="16:19">
      <c r="P3673" s="213" t="s">
        <v>379</v>
      </c>
      <c r="Q3673" s="213" t="s">
        <v>379</v>
      </c>
      <c r="R3673" s="213">
        <v>603.80000000000007</v>
      </c>
      <c r="S3673" s="214"/>
    </row>
    <row r="3674" spans="16:19">
      <c r="P3674" s="213" t="s">
        <v>379</v>
      </c>
      <c r="Q3674" s="213" t="s">
        <v>379</v>
      </c>
      <c r="R3674" s="213">
        <v>603.80000000000007</v>
      </c>
      <c r="S3674" s="214"/>
    </row>
    <row r="3675" spans="16:19">
      <c r="P3675" s="213" t="s">
        <v>379</v>
      </c>
      <c r="Q3675" s="213" t="s">
        <v>379</v>
      </c>
      <c r="R3675" s="213">
        <v>603.80000000000007</v>
      </c>
      <c r="S3675" s="214"/>
    </row>
    <row r="3676" spans="16:19">
      <c r="P3676" s="213" t="s">
        <v>379</v>
      </c>
      <c r="Q3676" s="213" t="s">
        <v>379</v>
      </c>
      <c r="R3676" s="213">
        <v>603.80000000000007</v>
      </c>
      <c r="S3676" s="214"/>
    </row>
    <row r="3677" spans="16:19">
      <c r="P3677" s="213" t="s">
        <v>379</v>
      </c>
      <c r="Q3677" s="213" t="s">
        <v>379</v>
      </c>
      <c r="R3677" s="213">
        <v>603.80000000000007</v>
      </c>
      <c r="S3677" s="214"/>
    </row>
    <row r="3678" spans="16:19">
      <c r="P3678" s="213" t="s">
        <v>379</v>
      </c>
      <c r="Q3678" s="213" t="s">
        <v>379</v>
      </c>
      <c r="R3678" s="213">
        <v>603.80000000000007</v>
      </c>
      <c r="S3678" s="214"/>
    </row>
    <row r="3679" spans="16:19">
      <c r="P3679" s="213" t="s">
        <v>379</v>
      </c>
      <c r="Q3679" s="213" t="s">
        <v>379</v>
      </c>
      <c r="R3679" s="213">
        <v>603.80000000000007</v>
      </c>
      <c r="S3679" s="214"/>
    </row>
    <row r="3680" spans="16:19">
      <c r="P3680" s="213" t="s">
        <v>379</v>
      </c>
      <c r="Q3680" s="213" t="s">
        <v>379</v>
      </c>
      <c r="R3680" s="213">
        <v>603.80000000000007</v>
      </c>
      <c r="S3680" s="214"/>
    </row>
    <row r="3681" spans="16:19">
      <c r="P3681" s="213" t="s">
        <v>379</v>
      </c>
      <c r="Q3681" s="213" t="s">
        <v>379</v>
      </c>
      <c r="R3681" s="213">
        <v>603.80000000000007</v>
      </c>
      <c r="S3681" s="214"/>
    </row>
    <row r="3682" spans="16:19">
      <c r="P3682" s="213" t="s">
        <v>379</v>
      </c>
      <c r="Q3682" s="213" t="s">
        <v>379</v>
      </c>
      <c r="R3682" s="213">
        <v>603.80000000000007</v>
      </c>
      <c r="S3682" s="214"/>
    </row>
    <row r="3683" spans="16:19">
      <c r="P3683" s="213" t="s">
        <v>379</v>
      </c>
      <c r="Q3683" s="213" t="s">
        <v>379</v>
      </c>
      <c r="R3683" s="213">
        <v>603.80000000000007</v>
      </c>
      <c r="S3683" s="214"/>
    </row>
    <row r="3684" spans="16:19">
      <c r="P3684" s="213" t="s">
        <v>379</v>
      </c>
      <c r="Q3684" s="213" t="s">
        <v>379</v>
      </c>
      <c r="R3684" s="213">
        <v>603.80000000000007</v>
      </c>
      <c r="S3684" s="214"/>
    </row>
    <row r="3685" spans="16:19">
      <c r="P3685" s="213" t="s">
        <v>379</v>
      </c>
      <c r="Q3685" s="213" t="s">
        <v>379</v>
      </c>
      <c r="R3685" s="213">
        <v>603.80000000000007</v>
      </c>
      <c r="S3685" s="214"/>
    </row>
    <row r="3686" spans="16:19">
      <c r="P3686" s="213" t="s">
        <v>379</v>
      </c>
      <c r="Q3686" s="213" t="s">
        <v>379</v>
      </c>
      <c r="R3686" s="213">
        <v>603.80000000000007</v>
      </c>
      <c r="S3686" s="214"/>
    </row>
    <row r="3687" spans="16:19">
      <c r="P3687" s="213" t="s">
        <v>379</v>
      </c>
      <c r="Q3687" s="213" t="s">
        <v>379</v>
      </c>
      <c r="R3687" s="213">
        <v>603.80000000000007</v>
      </c>
      <c r="S3687" s="214"/>
    </row>
    <row r="3688" spans="16:19">
      <c r="P3688" s="213" t="s">
        <v>379</v>
      </c>
      <c r="Q3688" s="213" t="s">
        <v>379</v>
      </c>
      <c r="R3688" s="213">
        <v>603.80000000000007</v>
      </c>
      <c r="S3688" s="214"/>
    </row>
    <row r="3689" spans="16:19">
      <c r="P3689" s="213" t="s">
        <v>379</v>
      </c>
      <c r="Q3689" s="213" t="s">
        <v>379</v>
      </c>
      <c r="R3689" s="213">
        <v>572.6</v>
      </c>
      <c r="S3689" s="214"/>
    </row>
    <row r="3690" spans="16:19">
      <c r="P3690" s="213" t="s">
        <v>379</v>
      </c>
      <c r="Q3690" s="213" t="s">
        <v>379</v>
      </c>
      <c r="R3690" s="213">
        <v>572.6</v>
      </c>
      <c r="S3690" s="214"/>
    </row>
    <row r="3691" spans="16:19">
      <c r="P3691" s="213" t="s">
        <v>379</v>
      </c>
      <c r="Q3691" s="213" t="s">
        <v>379</v>
      </c>
      <c r="R3691" s="213">
        <v>572.6</v>
      </c>
      <c r="S3691" s="214"/>
    </row>
    <row r="3692" spans="16:19">
      <c r="P3692" s="213" t="s">
        <v>379</v>
      </c>
      <c r="Q3692" s="213" t="s">
        <v>379</v>
      </c>
      <c r="R3692" s="213">
        <v>572.6</v>
      </c>
      <c r="S3692" s="214"/>
    </row>
    <row r="3693" spans="16:19">
      <c r="P3693" s="213" t="s">
        <v>379</v>
      </c>
      <c r="Q3693" s="213" t="s">
        <v>379</v>
      </c>
      <c r="R3693" s="213">
        <v>572.6</v>
      </c>
      <c r="S3693" s="214"/>
    </row>
    <row r="3694" spans="16:19">
      <c r="P3694" s="213" t="s">
        <v>379</v>
      </c>
      <c r="Q3694" s="213" t="s">
        <v>379</v>
      </c>
      <c r="R3694" s="213">
        <v>572.6</v>
      </c>
      <c r="S3694" s="214"/>
    </row>
    <row r="3695" spans="16:19">
      <c r="P3695" s="213" t="s">
        <v>379</v>
      </c>
      <c r="Q3695" s="213" t="s">
        <v>379</v>
      </c>
      <c r="R3695" s="213">
        <v>572.6</v>
      </c>
      <c r="S3695" s="214"/>
    </row>
    <row r="3696" spans="16:19">
      <c r="P3696" s="213" t="s">
        <v>379</v>
      </c>
      <c r="Q3696" s="213" t="s">
        <v>379</v>
      </c>
      <c r="R3696" s="213">
        <v>572.6</v>
      </c>
      <c r="S3696" s="214"/>
    </row>
    <row r="3697" spans="16:19">
      <c r="P3697" s="213" t="s">
        <v>379</v>
      </c>
      <c r="Q3697" s="213" t="s">
        <v>379</v>
      </c>
      <c r="R3697" s="213">
        <v>572.6</v>
      </c>
      <c r="S3697" s="214"/>
    </row>
    <row r="3698" spans="16:19">
      <c r="P3698" s="213" t="s">
        <v>379</v>
      </c>
      <c r="Q3698" s="213" t="s">
        <v>379</v>
      </c>
      <c r="R3698" s="213">
        <v>572.6</v>
      </c>
      <c r="S3698" s="214"/>
    </row>
    <row r="3699" spans="16:19">
      <c r="P3699" s="213" t="s">
        <v>379</v>
      </c>
      <c r="Q3699" s="213" t="s">
        <v>379</v>
      </c>
      <c r="R3699" s="213">
        <v>572.6</v>
      </c>
      <c r="S3699" s="214"/>
    </row>
    <row r="3700" spans="16:19">
      <c r="P3700" s="213" t="s">
        <v>379</v>
      </c>
      <c r="Q3700" s="213" t="s">
        <v>379</v>
      </c>
      <c r="R3700" s="213">
        <v>572.6</v>
      </c>
      <c r="S3700" s="214"/>
    </row>
    <row r="3701" spans="16:19">
      <c r="P3701" s="213" t="s">
        <v>379</v>
      </c>
      <c r="Q3701" s="213" t="s">
        <v>379</v>
      </c>
      <c r="R3701" s="213">
        <v>572.6</v>
      </c>
      <c r="S3701" s="214"/>
    </row>
    <row r="3702" spans="16:19">
      <c r="P3702" s="213" t="s">
        <v>379</v>
      </c>
      <c r="Q3702" s="213" t="s">
        <v>379</v>
      </c>
      <c r="R3702" s="213">
        <v>572.6</v>
      </c>
      <c r="S3702" s="214"/>
    </row>
    <row r="3703" spans="16:19">
      <c r="P3703" s="213" t="s">
        <v>379</v>
      </c>
      <c r="Q3703" s="213" t="s">
        <v>379</v>
      </c>
      <c r="R3703" s="213">
        <v>572.6</v>
      </c>
      <c r="S3703" s="214"/>
    </row>
    <row r="3704" spans="16:19">
      <c r="P3704" s="213" t="s">
        <v>379</v>
      </c>
      <c r="Q3704" s="213" t="s">
        <v>379</v>
      </c>
      <c r="R3704" s="213">
        <v>572.6</v>
      </c>
      <c r="S3704" s="214"/>
    </row>
    <row r="3705" spans="16:19">
      <c r="P3705" s="213" t="s">
        <v>379</v>
      </c>
      <c r="Q3705" s="213" t="s">
        <v>379</v>
      </c>
      <c r="R3705" s="213">
        <v>572.6</v>
      </c>
      <c r="S3705" s="214"/>
    </row>
    <row r="3706" spans="16:19">
      <c r="P3706" s="213" t="s">
        <v>379</v>
      </c>
      <c r="Q3706" s="213" t="s">
        <v>379</v>
      </c>
      <c r="R3706" s="213">
        <v>572.6</v>
      </c>
      <c r="S3706" s="214"/>
    </row>
    <row r="3707" spans="16:19">
      <c r="P3707" s="213" t="s">
        <v>379</v>
      </c>
      <c r="Q3707" s="213" t="s">
        <v>379</v>
      </c>
      <c r="R3707" s="213">
        <v>572.6</v>
      </c>
      <c r="S3707" s="214"/>
    </row>
    <row r="3708" spans="16:19">
      <c r="P3708" s="213" t="s">
        <v>379</v>
      </c>
      <c r="Q3708" s="213" t="s">
        <v>379</v>
      </c>
      <c r="R3708" s="213">
        <v>572.6</v>
      </c>
      <c r="S3708" s="214"/>
    </row>
    <row r="3709" spans="16:19">
      <c r="P3709" s="213" t="s">
        <v>379</v>
      </c>
      <c r="Q3709" s="213" t="s">
        <v>379</v>
      </c>
      <c r="R3709" s="213">
        <v>581.70000000000005</v>
      </c>
      <c r="S3709" s="214"/>
    </row>
    <row r="3710" spans="16:19">
      <c r="P3710" s="213" t="s">
        <v>379</v>
      </c>
      <c r="Q3710" s="213" t="s">
        <v>379</v>
      </c>
      <c r="R3710" s="213">
        <v>581.70000000000005</v>
      </c>
      <c r="S3710" s="214"/>
    </row>
    <row r="3711" spans="16:19">
      <c r="P3711" s="213" t="s">
        <v>379</v>
      </c>
      <c r="Q3711" s="213" t="s">
        <v>379</v>
      </c>
      <c r="R3711" s="213">
        <v>581.70000000000005</v>
      </c>
      <c r="S3711" s="214"/>
    </row>
    <row r="3712" spans="16:19">
      <c r="P3712" s="213" t="s">
        <v>379</v>
      </c>
      <c r="Q3712" s="213" t="s">
        <v>379</v>
      </c>
      <c r="R3712" s="213">
        <v>581.70000000000005</v>
      </c>
      <c r="S3712" s="214"/>
    </row>
    <row r="3713" spans="16:19">
      <c r="P3713" s="213" t="s">
        <v>379</v>
      </c>
      <c r="Q3713" s="213" t="s">
        <v>379</v>
      </c>
      <c r="R3713" s="213">
        <v>581.70000000000005</v>
      </c>
      <c r="S3713" s="214"/>
    </row>
    <row r="3714" spans="16:19">
      <c r="P3714" s="213" t="s">
        <v>379</v>
      </c>
      <c r="Q3714" s="213" t="s">
        <v>379</v>
      </c>
      <c r="R3714" s="213">
        <v>581.70000000000005</v>
      </c>
      <c r="S3714" s="214"/>
    </row>
    <row r="3715" spans="16:19">
      <c r="P3715" s="213" t="s">
        <v>379</v>
      </c>
      <c r="Q3715" s="213" t="s">
        <v>379</v>
      </c>
      <c r="R3715" s="213">
        <v>581.70000000000005</v>
      </c>
      <c r="S3715" s="214"/>
    </row>
    <row r="3716" spans="16:19">
      <c r="P3716" s="213" t="s">
        <v>379</v>
      </c>
      <c r="Q3716" s="213" t="s">
        <v>379</v>
      </c>
      <c r="R3716" s="213">
        <v>581.70000000000005</v>
      </c>
      <c r="S3716" s="214"/>
    </row>
    <row r="3717" spans="16:19">
      <c r="P3717" s="213" t="s">
        <v>379</v>
      </c>
      <c r="Q3717" s="213" t="s">
        <v>379</v>
      </c>
      <c r="R3717" s="213">
        <v>581.70000000000005</v>
      </c>
      <c r="S3717" s="214"/>
    </row>
    <row r="3718" spans="16:19">
      <c r="P3718" s="213" t="s">
        <v>379</v>
      </c>
      <c r="Q3718" s="213" t="s">
        <v>379</v>
      </c>
      <c r="R3718" s="213">
        <v>581.70000000000005</v>
      </c>
      <c r="S3718" s="214"/>
    </row>
    <row r="3719" spans="16:19">
      <c r="P3719" s="213" t="s">
        <v>379</v>
      </c>
      <c r="Q3719" s="213" t="s">
        <v>379</v>
      </c>
      <c r="R3719" s="213">
        <v>581.70000000000005</v>
      </c>
      <c r="S3719" s="214"/>
    </row>
    <row r="3720" spans="16:19">
      <c r="P3720" s="213" t="s">
        <v>379</v>
      </c>
      <c r="Q3720" s="213" t="s">
        <v>379</v>
      </c>
      <c r="R3720" s="213">
        <v>581.70000000000005</v>
      </c>
      <c r="S3720" s="214"/>
    </row>
    <row r="3721" spans="16:19">
      <c r="P3721" s="213" t="s">
        <v>379</v>
      </c>
      <c r="Q3721" s="213" t="s">
        <v>379</v>
      </c>
      <c r="R3721" s="213">
        <v>581.70000000000005</v>
      </c>
      <c r="S3721" s="214"/>
    </row>
    <row r="3722" spans="16:19">
      <c r="P3722" s="213" t="s">
        <v>379</v>
      </c>
      <c r="Q3722" s="213" t="s">
        <v>379</v>
      </c>
      <c r="R3722" s="213">
        <v>581.70000000000005</v>
      </c>
      <c r="S3722" s="214"/>
    </row>
    <row r="3723" spans="16:19">
      <c r="P3723" s="213" t="s">
        <v>379</v>
      </c>
      <c r="Q3723" s="213" t="s">
        <v>379</v>
      </c>
      <c r="R3723" s="213">
        <v>581.70000000000005</v>
      </c>
      <c r="S3723" s="214"/>
    </row>
    <row r="3724" spans="16:19">
      <c r="P3724" s="213" t="s">
        <v>379</v>
      </c>
      <c r="Q3724" s="213" t="s">
        <v>379</v>
      </c>
      <c r="R3724" s="213">
        <v>581.70000000000005</v>
      </c>
      <c r="S3724" s="214"/>
    </row>
    <row r="3725" spans="16:19">
      <c r="P3725" s="213" t="s">
        <v>379</v>
      </c>
      <c r="Q3725" s="213" t="s">
        <v>379</v>
      </c>
      <c r="R3725" s="213">
        <v>581.70000000000005</v>
      </c>
      <c r="S3725" s="214"/>
    </row>
    <row r="3726" spans="16:19">
      <c r="P3726" s="213" t="s">
        <v>379</v>
      </c>
      <c r="Q3726" s="213" t="s">
        <v>379</v>
      </c>
      <c r="R3726" s="213">
        <v>581.70000000000005</v>
      </c>
      <c r="S3726" s="214"/>
    </row>
    <row r="3727" spans="16:19">
      <c r="P3727" s="213" t="s">
        <v>379</v>
      </c>
      <c r="Q3727" s="213" t="s">
        <v>379</v>
      </c>
      <c r="R3727" s="213">
        <v>581.70000000000005</v>
      </c>
      <c r="S3727" s="214"/>
    </row>
    <row r="3728" spans="16:19">
      <c r="P3728" s="213" t="s">
        <v>379</v>
      </c>
      <c r="Q3728" s="213" t="s">
        <v>379</v>
      </c>
      <c r="R3728" s="213">
        <v>581.70000000000005</v>
      </c>
      <c r="S3728" s="214"/>
    </row>
    <row r="3729" spans="16:19">
      <c r="P3729" s="213" t="s">
        <v>379</v>
      </c>
      <c r="Q3729" s="213" t="s">
        <v>379</v>
      </c>
      <c r="R3729" s="213">
        <v>581.70000000000005</v>
      </c>
      <c r="S3729" s="214"/>
    </row>
    <row r="3730" spans="16:19">
      <c r="P3730" s="213" t="s">
        <v>379</v>
      </c>
      <c r="Q3730" s="213" t="s">
        <v>379</v>
      </c>
      <c r="R3730" s="213">
        <v>581.70000000000005</v>
      </c>
      <c r="S3730" s="214"/>
    </row>
    <row r="3731" spans="16:19">
      <c r="P3731" s="213" t="s">
        <v>379</v>
      </c>
      <c r="Q3731" s="213" t="s">
        <v>379</v>
      </c>
      <c r="R3731" s="213">
        <v>581.70000000000005</v>
      </c>
      <c r="S3731" s="214"/>
    </row>
    <row r="3732" spans="16:19">
      <c r="P3732" s="213" t="s">
        <v>379</v>
      </c>
      <c r="Q3732" s="213" t="s">
        <v>379</v>
      </c>
      <c r="R3732" s="213">
        <v>566.5</v>
      </c>
      <c r="S3732" s="214"/>
    </row>
    <row r="3733" spans="16:19">
      <c r="P3733" s="213" t="s">
        <v>379</v>
      </c>
      <c r="Q3733" s="213" t="s">
        <v>379</v>
      </c>
      <c r="R3733" s="213">
        <v>566.5</v>
      </c>
      <c r="S3733" s="214"/>
    </row>
    <row r="3734" spans="16:19">
      <c r="P3734" s="213" t="s">
        <v>379</v>
      </c>
      <c r="Q3734" s="213" t="s">
        <v>379</v>
      </c>
      <c r="R3734" s="213">
        <v>566.5</v>
      </c>
      <c r="S3734" s="214"/>
    </row>
    <row r="3735" spans="16:19">
      <c r="P3735" s="213" t="s">
        <v>379</v>
      </c>
      <c r="Q3735" s="213" t="s">
        <v>379</v>
      </c>
      <c r="R3735" s="213">
        <v>566.5</v>
      </c>
      <c r="S3735" s="214"/>
    </row>
    <row r="3736" spans="16:19">
      <c r="P3736" s="213" t="s">
        <v>379</v>
      </c>
      <c r="Q3736" s="213" t="s">
        <v>379</v>
      </c>
      <c r="R3736" s="213">
        <v>566.5</v>
      </c>
      <c r="S3736" s="214"/>
    </row>
    <row r="3737" spans="16:19">
      <c r="P3737" s="213" t="s">
        <v>379</v>
      </c>
      <c r="Q3737" s="213" t="s">
        <v>379</v>
      </c>
      <c r="R3737" s="213">
        <v>566.5</v>
      </c>
      <c r="S3737" s="214"/>
    </row>
    <row r="3738" spans="16:19">
      <c r="P3738" s="213" t="s">
        <v>379</v>
      </c>
      <c r="Q3738" s="213" t="s">
        <v>379</v>
      </c>
      <c r="R3738" s="213">
        <v>566.5</v>
      </c>
      <c r="S3738" s="214"/>
    </row>
    <row r="3739" spans="16:19">
      <c r="P3739" s="213" t="s">
        <v>379</v>
      </c>
      <c r="Q3739" s="213" t="s">
        <v>379</v>
      </c>
      <c r="R3739" s="213">
        <v>566.5</v>
      </c>
      <c r="S3739" s="214"/>
    </row>
    <row r="3740" spans="16:19">
      <c r="P3740" s="213" t="s">
        <v>379</v>
      </c>
      <c r="Q3740" s="213" t="s">
        <v>379</v>
      </c>
      <c r="R3740" s="213">
        <v>566.5</v>
      </c>
      <c r="S3740" s="214"/>
    </row>
    <row r="3741" spans="16:19">
      <c r="P3741" s="213" t="s">
        <v>379</v>
      </c>
      <c r="Q3741" s="213" t="s">
        <v>379</v>
      </c>
      <c r="R3741" s="213">
        <v>566.5</v>
      </c>
      <c r="S3741" s="214"/>
    </row>
    <row r="3742" spans="16:19">
      <c r="P3742" s="213" t="s">
        <v>379</v>
      </c>
      <c r="Q3742" s="213" t="s">
        <v>379</v>
      </c>
      <c r="R3742" s="213">
        <v>566.5</v>
      </c>
      <c r="S3742" s="214"/>
    </row>
    <row r="3743" spans="16:19">
      <c r="P3743" s="213" t="s">
        <v>379</v>
      </c>
      <c r="Q3743" s="213" t="s">
        <v>379</v>
      </c>
      <c r="R3743" s="213">
        <v>566.5</v>
      </c>
      <c r="S3743" s="214"/>
    </row>
    <row r="3744" spans="16:19">
      <c r="P3744" s="213" t="s">
        <v>379</v>
      </c>
      <c r="Q3744" s="213" t="s">
        <v>379</v>
      </c>
      <c r="R3744" s="213">
        <v>566.5</v>
      </c>
      <c r="S3744" s="214"/>
    </row>
    <row r="3745" spans="16:19">
      <c r="P3745" s="213" t="s">
        <v>379</v>
      </c>
      <c r="Q3745" s="213" t="s">
        <v>379</v>
      </c>
      <c r="R3745" s="213">
        <v>566.5</v>
      </c>
      <c r="S3745" s="214"/>
    </row>
    <row r="3746" spans="16:19">
      <c r="P3746" s="213" t="s">
        <v>379</v>
      </c>
      <c r="Q3746" s="213" t="s">
        <v>379</v>
      </c>
      <c r="R3746" s="213">
        <v>566.5</v>
      </c>
      <c r="S3746" s="214"/>
    </row>
    <row r="3747" spans="16:19">
      <c r="P3747" s="213" t="s">
        <v>379</v>
      </c>
      <c r="Q3747" s="213" t="s">
        <v>379</v>
      </c>
      <c r="R3747" s="213">
        <v>566.5</v>
      </c>
      <c r="S3747" s="214"/>
    </row>
    <row r="3748" spans="16:19">
      <c r="P3748" s="213" t="s">
        <v>379</v>
      </c>
      <c r="Q3748" s="213" t="s">
        <v>379</v>
      </c>
      <c r="R3748" s="213">
        <v>566.5</v>
      </c>
      <c r="S3748" s="214"/>
    </row>
    <row r="3749" spans="16:19">
      <c r="P3749" s="213" t="s">
        <v>379</v>
      </c>
      <c r="Q3749" s="213" t="s">
        <v>379</v>
      </c>
      <c r="R3749" s="213">
        <v>566.5</v>
      </c>
      <c r="S3749" s="214"/>
    </row>
    <row r="3750" spans="16:19">
      <c r="P3750" s="213" t="s">
        <v>379</v>
      </c>
      <c r="Q3750" s="213" t="s">
        <v>379</v>
      </c>
      <c r="R3750" s="213">
        <v>566.5</v>
      </c>
      <c r="S3750" s="214"/>
    </row>
    <row r="3751" spans="16:19">
      <c r="P3751" s="213" t="s">
        <v>379</v>
      </c>
      <c r="Q3751" s="213" t="s">
        <v>379</v>
      </c>
      <c r="R3751" s="213">
        <v>566.5</v>
      </c>
      <c r="S3751" s="214"/>
    </row>
    <row r="3752" spans="16:19">
      <c r="P3752" s="213" t="s">
        <v>379</v>
      </c>
      <c r="Q3752" s="213" t="s">
        <v>379</v>
      </c>
      <c r="R3752" s="213">
        <v>566.5</v>
      </c>
      <c r="S3752" s="214"/>
    </row>
    <row r="3753" spans="16:19">
      <c r="P3753" s="213" t="s">
        <v>379</v>
      </c>
      <c r="Q3753" s="213" t="s">
        <v>379</v>
      </c>
      <c r="R3753" s="213">
        <v>566.5</v>
      </c>
      <c r="S3753" s="214"/>
    </row>
    <row r="3754" spans="16:19">
      <c r="P3754" s="213" t="s">
        <v>379</v>
      </c>
      <c r="Q3754" s="213" t="s">
        <v>379</v>
      </c>
      <c r="R3754" s="213">
        <v>558.9</v>
      </c>
      <c r="S3754" s="214"/>
    </row>
    <row r="3755" spans="16:19">
      <c r="P3755" s="213" t="s">
        <v>379</v>
      </c>
      <c r="Q3755" s="213" t="s">
        <v>379</v>
      </c>
      <c r="R3755" s="213">
        <v>558.9</v>
      </c>
      <c r="S3755" s="214"/>
    </row>
    <row r="3756" spans="16:19">
      <c r="P3756" s="213" t="s">
        <v>379</v>
      </c>
      <c r="Q3756" s="213" t="s">
        <v>379</v>
      </c>
      <c r="R3756" s="213">
        <v>558.9</v>
      </c>
      <c r="S3756" s="214"/>
    </row>
    <row r="3757" spans="16:19">
      <c r="P3757" s="213" t="s">
        <v>379</v>
      </c>
      <c r="Q3757" s="213" t="s">
        <v>379</v>
      </c>
      <c r="R3757" s="213">
        <v>558.9</v>
      </c>
      <c r="S3757" s="214"/>
    </row>
    <row r="3758" spans="16:19">
      <c r="P3758" s="213" t="s">
        <v>379</v>
      </c>
      <c r="Q3758" s="213" t="s">
        <v>379</v>
      </c>
      <c r="R3758" s="213">
        <v>558.9</v>
      </c>
      <c r="S3758" s="214"/>
    </row>
    <row r="3759" spans="16:19">
      <c r="P3759" s="213" t="s">
        <v>379</v>
      </c>
      <c r="Q3759" s="213" t="s">
        <v>379</v>
      </c>
      <c r="R3759" s="213">
        <v>558.9</v>
      </c>
      <c r="S3759" s="214"/>
    </row>
    <row r="3760" spans="16:19">
      <c r="P3760" s="213" t="s">
        <v>379</v>
      </c>
      <c r="Q3760" s="213" t="s">
        <v>379</v>
      </c>
      <c r="R3760" s="213">
        <v>558.9</v>
      </c>
      <c r="S3760" s="214"/>
    </row>
    <row r="3761" spans="16:19">
      <c r="P3761" s="213" t="s">
        <v>379</v>
      </c>
      <c r="Q3761" s="213" t="s">
        <v>379</v>
      </c>
      <c r="R3761" s="213">
        <v>558.9</v>
      </c>
      <c r="S3761" s="214"/>
    </row>
    <row r="3762" spans="16:19">
      <c r="P3762" s="213" t="s">
        <v>379</v>
      </c>
      <c r="Q3762" s="213" t="s">
        <v>379</v>
      </c>
      <c r="R3762" s="213">
        <v>558.9</v>
      </c>
      <c r="S3762" s="214"/>
    </row>
    <row r="3763" spans="16:19">
      <c r="P3763" s="213" t="s">
        <v>379</v>
      </c>
      <c r="Q3763" s="213" t="s">
        <v>379</v>
      </c>
      <c r="R3763" s="213">
        <v>558.9</v>
      </c>
      <c r="S3763" s="214"/>
    </row>
    <row r="3764" spans="16:19">
      <c r="P3764" s="213" t="s">
        <v>379</v>
      </c>
      <c r="Q3764" s="213" t="s">
        <v>379</v>
      </c>
      <c r="R3764" s="213">
        <v>558.9</v>
      </c>
      <c r="S3764" s="214"/>
    </row>
    <row r="3765" spans="16:19">
      <c r="P3765" s="213" t="s">
        <v>379</v>
      </c>
      <c r="Q3765" s="213" t="s">
        <v>379</v>
      </c>
      <c r="R3765" s="213">
        <v>558.9</v>
      </c>
      <c r="S3765" s="214"/>
    </row>
    <row r="3766" spans="16:19">
      <c r="P3766" s="213" t="s">
        <v>379</v>
      </c>
      <c r="Q3766" s="213" t="s">
        <v>379</v>
      </c>
      <c r="R3766" s="213">
        <v>558.9</v>
      </c>
      <c r="S3766" s="214"/>
    </row>
    <row r="3767" spans="16:19">
      <c r="P3767" s="213" t="s">
        <v>379</v>
      </c>
      <c r="Q3767" s="213" t="s">
        <v>379</v>
      </c>
      <c r="R3767" s="213">
        <v>558.9</v>
      </c>
      <c r="S3767" s="214"/>
    </row>
    <row r="3768" spans="16:19">
      <c r="P3768" s="213" t="s">
        <v>379</v>
      </c>
      <c r="Q3768" s="213" t="s">
        <v>379</v>
      </c>
      <c r="R3768" s="213">
        <v>558.9</v>
      </c>
      <c r="S3768" s="214"/>
    </row>
    <row r="3769" spans="16:19">
      <c r="P3769" s="213" t="s">
        <v>379</v>
      </c>
      <c r="Q3769" s="213" t="s">
        <v>379</v>
      </c>
      <c r="R3769" s="213">
        <v>558.9</v>
      </c>
      <c r="S3769" s="214"/>
    </row>
    <row r="3770" spans="16:19">
      <c r="P3770" s="213" t="s">
        <v>379</v>
      </c>
      <c r="Q3770" s="213" t="s">
        <v>379</v>
      </c>
      <c r="R3770" s="213">
        <v>558.9</v>
      </c>
      <c r="S3770" s="214"/>
    </row>
    <row r="3771" spans="16:19">
      <c r="P3771" s="213" t="s">
        <v>379</v>
      </c>
      <c r="Q3771" s="213" t="s">
        <v>379</v>
      </c>
      <c r="R3771" s="213">
        <v>558.9</v>
      </c>
      <c r="S3771" s="214"/>
    </row>
    <row r="3772" spans="16:19">
      <c r="P3772" s="213" t="s">
        <v>379</v>
      </c>
      <c r="Q3772" s="213" t="s">
        <v>379</v>
      </c>
      <c r="R3772" s="213">
        <v>558.9</v>
      </c>
      <c r="S3772" s="214"/>
    </row>
    <row r="3773" spans="16:19">
      <c r="P3773" s="213" t="s">
        <v>379</v>
      </c>
      <c r="Q3773" s="213" t="s">
        <v>379</v>
      </c>
      <c r="R3773" s="213">
        <v>558.9</v>
      </c>
      <c r="S3773" s="214"/>
    </row>
    <row r="3774" spans="16:19">
      <c r="P3774" s="213" t="s">
        <v>379</v>
      </c>
      <c r="Q3774" s="213" t="s">
        <v>379</v>
      </c>
      <c r="R3774" s="213">
        <v>558.9</v>
      </c>
      <c r="S3774" s="214"/>
    </row>
    <row r="3775" spans="16:19">
      <c r="P3775" s="213" t="s">
        <v>379</v>
      </c>
      <c r="Q3775" s="213" t="s">
        <v>379</v>
      </c>
      <c r="R3775" s="213">
        <v>543.80000000000007</v>
      </c>
      <c r="S3775" s="214"/>
    </row>
    <row r="3776" spans="16:19">
      <c r="P3776" s="213" t="s">
        <v>379</v>
      </c>
      <c r="Q3776" s="213" t="s">
        <v>379</v>
      </c>
      <c r="R3776" s="213">
        <v>543.80000000000007</v>
      </c>
      <c r="S3776" s="214"/>
    </row>
    <row r="3777" spans="16:19">
      <c r="P3777" s="213" t="s">
        <v>379</v>
      </c>
      <c r="Q3777" s="213" t="s">
        <v>379</v>
      </c>
      <c r="R3777" s="213">
        <v>543.80000000000007</v>
      </c>
      <c r="S3777" s="214"/>
    </row>
    <row r="3778" spans="16:19">
      <c r="P3778" s="213" t="s">
        <v>379</v>
      </c>
      <c r="Q3778" s="213" t="s">
        <v>379</v>
      </c>
      <c r="R3778" s="213">
        <v>543.80000000000007</v>
      </c>
      <c r="S3778" s="214"/>
    </row>
    <row r="3779" spans="16:19">
      <c r="P3779" s="213" t="s">
        <v>379</v>
      </c>
      <c r="Q3779" s="213" t="s">
        <v>379</v>
      </c>
      <c r="R3779" s="213">
        <v>543.80000000000007</v>
      </c>
      <c r="S3779" s="214"/>
    </row>
    <row r="3780" spans="16:19">
      <c r="P3780" s="213" t="s">
        <v>379</v>
      </c>
      <c r="Q3780" s="213" t="s">
        <v>379</v>
      </c>
      <c r="R3780" s="213">
        <v>543.80000000000007</v>
      </c>
      <c r="S3780" s="214"/>
    </row>
    <row r="3781" spans="16:19">
      <c r="P3781" s="213" t="s">
        <v>379</v>
      </c>
      <c r="Q3781" s="213" t="s">
        <v>379</v>
      </c>
      <c r="R3781" s="213">
        <v>543.80000000000007</v>
      </c>
      <c r="S3781" s="214"/>
    </row>
    <row r="3782" spans="16:19">
      <c r="P3782" s="213" t="s">
        <v>379</v>
      </c>
      <c r="Q3782" s="213" t="s">
        <v>379</v>
      </c>
      <c r="R3782" s="213">
        <v>543.80000000000007</v>
      </c>
      <c r="S3782" s="214"/>
    </row>
    <row r="3783" spans="16:19">
      <c r="P3783" s="213" t="s">
        <v>379</v>
      </c>
      <c r="Q3783" s="213" t="s">
        <v>379</v>
      </c>
      <c r="R3783" s="213">
        <v>543.80000000000007</v>
      </c>
      <c r="S3783" s="214"/>
    </row>
    <row r="3784" spans="16:19">
      <c r="P3784" s="213" t="s">
        <v>379</v>
      </c>
      <c r="Q3784" s="213" t="s">
        <v>379</v>
      </c>
      <c r="R3784" s="213">
        <v>543.80000000000007</v>
      </c>
      <c r="S3784" s="214"/>
    </row>
    <row r="3785" spans="16:19">
      <c r="P3785" s="213" t="s">
        <v>379</v>
      </c>
      <c r="Q3785" s="213" t="s">
        <v>379</v>
      </c>
      <c r="R3785" s="213">
        <v>543.80000000000007</v>
      </c>
      <c r="S3785" s="214"/>
    </row>
    <row r="3786" spans="16:19">
      <c r="P3786" s="213" t="s">
        <v>379</v>
      </c>
      <c r="Q3786" s="213" t="s">
        <v>379</v>
      </c>
      <c r="R3786" s="213">
        <v>543.80000000000007</v>
      </c>
      <c r="S3786" s="214"/>
    </row>
    <row r="3787" spans="16:19">
      <c r="P3787" s="213" t="s">
        <v>379</v>
      </c>
      <c r="Q3787" s="213" t="s">
        <v>379</v>
      </c>
      <c r="R3787" s="213">
        <v>543.80000000000007</v>
      </c>
      <c r="S3787" s="214"/>
    </row>
    <row r="3788" spans="16:19">
      <c r="P3788" s="213" t="s">
        <v>379</v>
      </c>
      <c r="Q3788" s="213" t="s">
        <v>379</v>
      </c>
      <c r="R3788" s="213">
        <v>543.80000000000007</v>
      </c>
      <c r="S3788" s="214"/>
    </row>
    <row r="3789" spans="16:19">
      <c r="P3789" s="213" t="s">
        <v>379</v>
      </c>
      <c r="Q3789" s="213" t="s">
        <v>379</v>
      </c>
      <c r="R3789" s="213">
        <v>543.80000000000007</v>
      </c>
      <c r="S3789" s="214"/>
    </row>
    <row r="3790" spans="16:19">
      <c r="P3790" s="213" t="s">
        <v>379</v>
      </c>
      <c r="Q3790" s="213" t="s">
        <v>379</v>
      </c>
      <c r="R3790" s="213">
        <v>543.80000000000007</v>
      </c>
      <c r="S3790" s="214"/>
    </row>
    <row r="3791" spans="16:19">
      <c r="P3791" s="213" t="s">
        <v>379</v>
      </c>
      <c r="Q3791" s="213" t="s">
        <v>379</v>
      </c>
      <c r="R3791" s="213">
        <v>543.80000000000007</v>
      </c>
      <c r="S3791" s="214"/>
    </row>
    <row r="3792" spans="16:19">
      <c r="P3792" s="213" t="s">
        <v>379</v>
      </c>
      <c r="Q3792" s="213" t="s">
        <v>379</v>
      </c>
      <c r="R3792" s="213">
        <v>543.80000000000007</v>
      </c>
      <c r="S3792" s="214"/>
    </row>
    <row r="3793" spans="16:19">
      <c r="P3793" s="213" t="s">
        <v>379</v>
      </c>
      <c r="Q3793" s="213" t="s">
        <v>379</v>
      </c>
      <c r="R3793" s="213">
        <v>543.80000000000007</v>
      </c>
      <c r="S3793" s="214"/>
    </row>
    <row r="3794" spans="16:19">
      <c r="P3794" s="213" t="s">
        <v>379</v>
      </c>
      <c r="Q3794" s="213" t="s">
        <v>379</v>
      </c>
      <c r="R3794" s="213">
        <v>543.80000000000007</v>
      </c>
      <c r="S3794" s="214"/>
    </row>
    <row r="3795" spans="16:19">
      <c r="P3795" s="213" t="s">
        <v>379</v>
      </c>
      <c r="Q3795" s="213" t="s">
        <v>379</v>
      </c>
      <c r="R3795" s="213">
        <v>543.80000000000007</v>
      </c>
      <c r="S3795" s="214"/>
    </row>
    <row r="3796" spans="16:19">
      <c r="P3796" s="213" t="s">
        <v>379</v>
      </c>
      <c r="Q3796" s="213" t="s">
        <v>379</v>
      </c>
      <c r="R3796" s="213">
        <v>543.80000000000007</v>
      </c>
      <c r="S3796" s="214"/>
    </row>
    <row r="3797" spans="16:19">
      <c r="P3797" s="213" t="s">
        <v>379</v>
      </c>
      <c r="Q3797" s="213" t="s">
        <v>379</v>
      </c>
      <c r="R3797" s="213">
        <v>543.80000000000007</v>
      </c>
      <c r="S3797" s="214"/>
    </row>
    <row r="3798" spans="16:19">
      <c r="P3798" s="213" t="s">
        <v>379</v>
      </c>
      <c r="Q3798" s="213" t="s">
        <v>379</v>
      </c>
      <c r="R3798" s="213">
        <v>534.5</v>
      </c>
      <c r="S3798" s="214"/>
    </row>
    <row r="3799" spans="16:19">
      <c r="P3799" s="213" t="s">
        <v>379</v>
      </c>
      <c r="Q3799" s="213" t="s">
        <v>379</v>
      </c>
      <c r="R3799" s="213">
        <v>534.5</v>
      </c>
      <c r="S3799" s="214"/>
    </row>
    <row r="3800" spans="16:19">
      <c r="P3800" s="213" t="s">
        <v>379</v>
      </c>
      <c r="Q3800" s="213" t="s">
        <v>379</v>
      </c>
      <c r="R3800" s="213">
        <v>534.5</v>
      </c>
      <c r="S3800" s="214"/>
    </row>
    <row r="3801" spans="16:19">
      <c r="P3801" s="213" t="s">
        <v>379</v>
      </c>
      <c r="Q3801" s="213" t="s">
        <v>379</v>
      </c>
      <c r="R3801" s="213">
        <v>534.5</v>
      </c>
      <c r="S3801" s="214"/>
    </row>
    <row r="3802" spans="16:19">
      <c r="P3802" s="213" t="s">
        <v>379</v>
      </c>
      <c r="Q3802" s="213" t="s">
        <v>379</v>
      </c>
      <c r="R3802" s="213">
        <v>534.5</v>
      </c>
      <c r="S3802" s="214"/>
    </row>
    <row r="3803" spans="16:19">
      <c r="P3803" s="213" t="s">
        <v>379</v>
      </c>
      <c r="Q3803" s="213" t="s">
        <v>379</v>
      </c>
      <c r="R3803" s="213">
        <v>534.5</v>
      </c>
      <c r="S3803" s="214"/>
    </row>
    <row r="3804" spans="16:19">
      <c r="P3804" s="213" t="s">
        <v>379</v>
      </c>
      <c r="Q3804" s="213" t="s">
        <v>379</v>
      </c>
      <c r="R3804" s="213">
        <v>534.5</v>
      </c>
      <c r="S3804" s="214"/>
    </row>
    <row r="3805" spans="16:19">
      <c r="P3805" s="213" t="s">
        <v>379</v>
      </c>
      <c r="Q3805" s="213" t="s">
        <v>379</v>
      </c>
      <c r="R3805" s="213">
        <v>534.5</v>
      </c>
      <c r="S3805" s="214"/>
    </row>
    <row r="3806" spans="16:19">
      <c r="P3806" s="213" t="s">
        <v>379</v>
      </c>
      <c r="Q3806" s="213" t="s">
        <v>379</v>
      </c>
      <c r="R3806" s="213">
        <v>534.5</v>
      </c>
      <c r="S3806" s="214"/>
    </row>
    <row r="3807" spans="16:19">
      <c r="P3807" s="213" t="s">
        <v>379</v>
      </c>
      <c r="Q3807" s="213" t="s">
        <v>379</v>
      </c>
      <c r="R3807" s="213">
        <v>534.5</v>
      </c>
      <c r="S3807" s="214"/>
    </row>
    <row r="3808" spans="16:19">
      <c r="P3808" s="213" t="s">
        <v>379</v>
      </c>
      <c r="Q3808" s="213" t="s">
        <v>379</v>
      </c>
      <c r="R3808" s="213">
        <v>534.5</v>
      </c>
      <c r="S3808" s="214"/>
    </row>
    <row r="3809" spans="16:19">
      <c r="P3809" s="213" t="s">
        <v>379</v>
      </c>
      <c r="Q3809" s="213" t="s">
        <v>379</v>
      </c>
      <c r="R3809" s="213">
        <v>534.5</v>
      </c>
      <c r="S3809" s="214"/>
    </row>
    <row r="3810" spans="16:19">
      <c r="P3810" s="213" t="s">
        <v>379</v>
      </c>
      <c r="Q3810" s="213" t="s">
        <v>379</v>
      </c>
      <c r="R3810" s="213">
        <v>534.5</v>
      </c>
      <c r="S3810" s="214"/>
    </row>
    <row r="3811" spans="16:19">
      <c r="P3811" s="213" t="s">
        <v>379</v>
      </c>
      <c r="Q3811" s="213" t="s">
        <v>379</v>
      </c>
      <c r="R3811" s="213">
        <v>534.5</v>
      </c>
      <c r="S3811" s="214"/>
    </row>
    <row r="3812" spans="16:19">
      <c r="P3812" s="213" t="s">
        <v>379</v>
      </c>
      <c r="Q3812" s="213" t="s">
        <v>379</v>
      </c>
      <c r="R3812" s="213">
        <v>534.5</v>
      </c>
      <c r="S3812" s="214"/>
    </row>
    <row r="3813" spans="16:19">
      <c r="P3813" s="213" t="s">
        <v>379</v>
      </c>
      <c r="Q3813" s="213" t="s">
        <v>379</v>
      </c>
      <c r="R3813" s="213">
        <v>534.5</v>
      </c>
      <c r="S3813" s="214"/>
    </row>
    <row r="3814" spans="16:19">
      <c r="P3814" s="213" t="s">
        <v>379</v>
      </c>
      <c r="Q3814" s="213" t="s">
        <v>379</v>
      </c>
      <c r="R3814" s="213">
        <v>534.5</v>
      </c>
      <c r="S3814" s="214"/>
    </row>
    <row r="3815" spans="16:19">
      <c r="P3815" s="213" t="s">
        <v>379</v>
      </c>
      <c r="Q3815" s="213" t="s">
        <v>379</v>
      </c>
      <c r="R3815" s="213">
        <v>534.5</v>
      </c>
      <c r="S3815" s="214"/>
    </row>
    <row r="3816" spans="16:19">
      <c r="P3816" s="213" t="s">
        <v>379</v>
      </c>
      <c r="Q3816" s="213" t="s">
        <v>379</v>
      </c>
      <c r="R3816" s="213">
        <v>534.5</v>
      </c>
      <c r="S3816" s="214"/>
    </row>
    <row r="3817" spans="16:19">
      <c r="P3817" s="213" t="s">
        <v>379</v>
      </c>
      <c r="Q3817" s="213" t="s">
        <v>379</v>
      </c>
      <c r="R3817" s="213">
        <v>534.5</v>
      </c>
      <c r="S3817" s="214"/>
    </row>
    <row r="3818" spans="16:19">
      <c r="P3818" s="213" t="s">
        <v>379</v>
      </c>
      <c r="Q3818" s="213" t="s">
        <v>379</v>
      </c>
      <c r="R3818" s="213">
        <v>534.5</v>
      </c>
      <c r="S3818" s="214"/>
    </row>
    <row r="3819" spans="16:19">
      <c r="P3819" s="213" t="s">
        <v>379</v>
      </c>
      <c r="Q3819" s="213" t="s">
        <v>379</v>
      </c>
      <c r="R3819" s="213">
        <v>530.20000000000005</v>
      </c>
      <c r="S3819" s="214"/>
    </row>
    <row r="3820" spans="16:19">
      <c r="P3820" s="213" t="s">
        <v>379</v>
      </c>
      <c r="Q3820" s="213" t="s">
        <v>379</v>
      </c>
      <c r="R3820" s="213">
        <v>530.20000000000005</v>
      </c>
      <c r="S3820" s="214"/>
    </row>
    <row r="3821" spans="16:19">
      <c r="P3821" s="213" t="s">
        <v>379</v>
      </c>
      <c r="Q3821" s="213" t="s">
        <v>379</v>
      </c>
      <c r="R3821" s="213">
        <v>530.20000000000005</v>
      </c>
      <c r="S3821" s="214"/>
    </row>
    <row r="3822" spans="16:19">
      <c r="P3822" s="213" t="s">
        <v>379</v>
      </c>
      <c r="Q3822" s="213" t="s">
        <v>379</v>
      </c>
      <c r="R3822" s="213">
        <v>530.20000000000005</v>
      </c>
      <c r="S3822" s="214"/>
    </row>
    <row r="3823" spans="16:19">
      <c r="P3823" s="213" t="s">
        <v>379</v>
      </c>
      <c r="Q3823" s="213" t="s">
        <v>379</v>
      </c>
      <c r="R3823" s="213">
        <v>530.20000000000005</v>
      </c>
      <c r="S3823" s="214"/>
    </row>
    <row r="3824" spans="16:19">
      <c r="P3824" s="213" t="s">
        <v>379</v>
      </c>
      <c r="Q3824" s="213" t="s">
        <v>379</v>
      </c>
      <c r="R3824" s="213">
        <v>530.20000000000005</v>
      </c>
      <c r="S3824" s="214"/>
    </row>
    <row r="3825" spans="16:19">
      <c r="P3825" s="213" t="s">
        <v>379</v>
      </c>
      <c r="Q3825" s="213" t="s">
        <v>379</v>
      </c>
      <c r="R3825" s="213">
        <v>530.20000000000005</v>
      </c>
      <c r="S3825" s="214"/>
    </row>
    <row r="3826" spans="16:19">
      <c r="P3826" s="213" t="s">
        <v>379</v>
      </c>
      <c r="Q3826" s="213" t="s">
        <v>379</v>
      </c>
      <c r="R3826" s="213">
        <v>530.20000000000005</v>
      </c>
      <c r="S3826" s="214"/>
    </row>
    <row r="3827" spans="16:19">
      <c r="P3827" s="213" t="s">
        <v>379</v>
      </c>
      <c r="Q3827" s="213" t="s">
        <v>379</v>
      </c>
      <c r="R3827" s="213">
        <v>530.20000000000005</v>
      </c>
      <c r="S3827" s="214"/>
    </row>
    <row r="3828" spans="16:19">
      <c r="P3828" s="213" t="s">
        <v>379</v>
      </c>
      <c r="Q3828" s="213" t="s">
        <v>379</v>
      </c>
      <c r="R3828" s="213">
        <v>530.20000000000005</v>
      </c>
      <c r="S3828" s="214"/>
    </row>
    <row r="3829" spans="16:19">
      <c r="P3829" s="213" t="s">
        <v>379</v>
      </c>
      <c r="Q3829" s="213" t="s">
        <v>379</v>
      </c>
      <c r="R3829" s="213">
        <v>530.20000000000005</v>
      </c>
      <c r="S3829" s="214"/>
    </row>
    <row r="3830" spans="16:19">
      <c r="P3830" s="213" t="s">
        <v>379</v>
      </c>
      <c r="Q3830" s="213" t="s">
        <v>379</v>
      </c>
      <c r="R3830" s="213">
        <v>530.20000000000005</v>
      </c>
      <c r="S3830" s="214"/>
    </row>
    <row r="3831" spans="16:19">
      <c r="P3831" s="213" t="s">
        <v>379</v>
      </c>
      <c r="Q3831" s="213" t="s">
        <v>379</v>
      </c>
      <c r="R3831" s="213">
        <v>530.20000000000005</v>
      </c>
      <c r="S3831" s="214"/>
    </row>
    <row r="3832" spans="16:19">
      <c r="P3832" s="213" t="s">
        <v>379</v>
      </c>
      <c r="Q3832" s="213" t="s">
        <v>379</v>
      </c>
      <c r="R3832" s="213">
        <v>530.20000000000005</v>
      </c>
      <c r="S3832" s="214"/>
    </row>
    <row r="3833" spans="16:19">
      <c r="P3833" s="213" t="s">
        <v>379</v>
      </c>
      <c r="Q3833" s="213" t="s">
        <v>379</v>
      </c>
      <c r="R3833" s="213">
        <v>530.20000000000005</v>
      </c>
      <c r="S3833" s="214"/>
    </row>
    <row r="3834" spans="16:19">
      <c r="P3834" s="213" t="s">
        <v>379</v>
      </c>
      <c r="Q3834" s="213" t="s">
        <v>379</v>
      </c>
      <c r="R3834" s="213">
        <v>530.20000000000005</v>
      </c>
      <c r="S3834" s="214"/>
    </row>
    <row r="3835" spans="16:19">
      <c r="P3835" s="213" t="s">
        <v>379</v>
      </c>
      <c r="Q3835" s="213" t="s">
        <v>379</v>
      </c>
      <c r="R3835" s="213">
        <v>530.20000000000005</v>
      </c>
      <c r="S3835" s="214"/>
    </row>
    <row r="3836" spans="16:19">
      <c r="P3836" s="213" t="s">
        <v>379</v>
      </c>
      <c r="Q3836" s="213" t="s">
        <v>379</v>
      </c>
      <c r="R3836" s="213">
        <v>530.20000000000005</v>
      </c>
      <c r="S3836" s="214"/>
    </row>
    <row r="3837" spans="16:19">
      <c r="P3837" s="213" t="s">
        <v>379</v>
      </c>
      <c r="Q3837" s="213" t="s">
        <v>379</v>
      </c>
      <c r="R3837" s="213">
        <v>530.20000000000005</v>
      </c>
      <c r="S3837" s="214"/>
    </row>
    <row r="3838" spans="16:19">
      <c r="P3838" s="213" t="s">
        <v>379</v>
      </c>
      <c r="Q3838" s="213" t="s">
        <v>379</v>
      </c>
      <c r="R3838" s="213">
        <v>530.20000000000005</v>
      </c>
      <c r="S3838" s="214"/>
    </row>
    <row r="3839" spans="16:19">
      <c r="P3839" s="213" t="s">
        <v>379</v>
      </c>
      <c r="Q3839" s="213" t="s">
        <v>379</v>
      </c>
      <c r="R3839" s="213">
        <v>530.20000000000005</v>
      </c>
      <c r="S3839" s="214"/>
    </row>
    <row r="3840" spans="16:19">
      <c r="P3840" s="213" t="s">
        <v>379</v>
      </c>
      <c r="Q3840" s="213" t="s">
        <v>379</v>
      </c>
      <c r="R3840" s="213">
        <v>530.20000000000005</v>
      </c>
      <c r="S3840" s="214"/>
    </row>
    <row r="3841" spans="16:19">
      <c r="P3841" s="213" t="s">
        <v>379</v>
      </c>
      <c r="Q3841" s="213" t="s">
        <v>379</v>
      </c>
      <c r="R3841" s="213">
        <v>531.1</v>
      </c>
      <c r="S3841" s="214"/>
    </row>
    <row r="3842" spans="16:19">
      <c r="P3842" s="213" t="s">
        <v>379</v>
      </c>
      <c r="Q3842" s="213" t="s">
        <v>379</v>
      </c>
      <c r="R3842" s="213">
        <v>531.1</v>
      </c>
      <c r="S3842" s="214"/>
    </row>
    <row r="3843" spans="16:19">
      <c r="P3843" s="213" t="s">
        <v>379</v>
      </c>
      <c r="Q3843" s="213" t="s">
        <v>379</v>
      </c>
      <c r="R3843" s="213">
        <v>531.1</v>
      </c>
      <c r="S3843" s="214"/>
    </row>
    <row r="3844" spans="16:19">
      <c r="P3844" s="213" t="s">
        <v>379</v>
      </c>
      <c r="Q3844" s="213" t="s">
        <v>379</v>
      </c>
      <c r="R3844" s="213">
        <v>531.1</v>
      </c>
      <c r="S3844" s="214"/>
    </row>
    <row r="3845" spans="16:19">
      <c r="P3845" s="213" t="s">
        <v>379</v>
      </c>
      <c r="Q3845" s="213" t="s">
        <v>379</v>
      </c>
      <c r="R3845" s="213">
        <v>531.1</v>
      </c>
      <c r="S3845" s="214"/>
    </row>
    <row r="3846" spans="16:19">
      <c r="P3846" s="213" t="s">
        <v>379</v>
      </c>
      <c r="Q3846" s="213" t="s">
        <v>379</v>
      </c>
      <c r="R3846" s="213">
        <v>531.1</v>
      </c>
      <c r="S3846" s="214"/>
    </row>
    <row r="3847" spans="16:19">
      <c r="P3847" s="213" t="s">
        <v>379</v>
      </c>
      <c r="Q3847" s="213" t="s">
        <v>379</v>
      </c>
      <c r="R3847" s="213">
        <v>531.1</v>
      </c>
      <c r="S3847" s="214"/>
    </row>
    <row r="3848" spans="16:19">
      <c r="P3848" s="213" t="s">
        <v>379</v>
      </c>
      <c r="Q3848" s="213" t="s">
        <v>379</v>
      </c>
      <c r="R3848" s="213">
        <v>531.1</v>
      </c>
      <c r="S3848" s="214"/>
    </row>
    <row r="3849" spans="16:19">
      <c r="P3849" s="213" t="s">
        <v>379</v>
      </c>
      <c r="Q3849" s="213" t="s">
        <v>379</v>
      </c>
      <c r="R3849" s="213">
        <v>531.1</v>
      </c>
      <c r="S3849" s="214"/>
    </row>
    <row r="3850" spans="16:19">
      <c r="P3850" s="213" t="s">
        <v>379</v>
      </c>
      <c r="Q3850" s="213" t="s">
        <v>379</v>
      </c>
      <c r="R3850" s="213">
        <v>531.1</v>
      </c>
      <c r="S3850" s="214"/>
    </row>
    <row r="3851" spans="16:19">
      <c r="P3851" s="213" t="s">
        <v>379</v>
      </c>
      <c r="Q3851" s="213" t="s">
        <v>379</v>
      </c>
      <c r="R3851" s="213">
        <v>531.1</v>
      </c>
      <c r="S3851" s="214"/>
    </row>
    <row r="3852" spans="16:19">
      <c r="P3852" s="213" t="s">
        <v>379</v>
      </c>
      <c r="Q3852" s="213" t="s">
        <v>379</v>
      </c>
      <c r="R3852" s="213">
        <v>531.1</v>
      </c>
      <c r="S3852" s="214"/>
    </row>
    <row r="3853" spans="16:19">
      <c r="P3853" s="213" t="s">
        <v>379</v>
      </c>
      <c r="Q3853" s="213" t="s">
        <v>379</v>
      </c>
      <c r="R3853" s="213">
        <v>531.1</v>
      </c>
      <c r="S3853" s="214"/>
    </row>
    <row r="3854" spans="16:19">
      <c r="P3854" s="213" t="s">
        <v>379</v>
      </c>
      <c r="Q3854" s="213" t="s">
        <v>379</v>
      </c>
      <c r="R3854" s="213">
        <v>531.1</v>
      </c>
      <c r="S3854" s="214"/>
    </row>
    <row r="3855" spans="16:19">
      <c r="P3855" s="213" t="s">
        <v>379</v>
      </c>
      <c r="Q3855" s="213" t="s">
        <v>379</v>
      </c>
      <c r="R3855" s="213">
        <v>531.1</v>
      </c>
      <c r="S3855" s="214"/>
    </row>
    <row r="3856" spans="16:19">
      <c r="P3856" s="213" t="s">
        <v>379</v>
      </c>
      <c r="Q3856" s="213" t="s">
        <v>379</v>
      </c>
      <c r="R3856" s="213">
        <v>531.1</v>
      </c>
      <c r="S3856" s="214"/>
    </row>
    <row r="3857" spans="16:19">
      <c r="P3857" s="213" t="s">
        <v>379</v>
      </c>
      <c r="Q3857" s="213" t="s">
        <v>379</v>
      </c>
      <c r="R3857" s="213">
        <v>531.1</v>
      </c>
      <c r="S3857" s="214"/>
    </row>
    <row r="3858" spans="16:19">
      <c r="P3858" s="213" t="s">
        <v>379</v>
      </c>
      <c r="Q3858" s="213" t="s">
        <v>379</v>
      </c>
      <c r="R3858" s="213">
        <v>531.1</v>
      </c>
      <c r="S3858" s="214"/>
    </row>
    <row r="3859" spans="16:19">
      <c r="P3859" s="213" t="s">
        <v>379</v>
      </c>
      <c r="Q3859" s="213" t="s">
        <v>379</v>
      </c>
      <c r="R3859" s="213">
        <v>531.1</v>
      </c>
      <c r="S3859" s="214"/>
    </row>
    <row r="3860" spans="16:19">
      <c r="P3860" s="213" t="s">
        <v>379</v>
      </c>
      <c r="Q3860" s="213" t="s">
        <v>379</v>
      </c>
      <c r="R3860" s="213">
        <v>531.1</v>
      </c>
      <c r="S3860" s="214"/>
    </row>
    <row r="3861" spans="16:19">
      <c r="P3861" s="213" t="s">
        <v>379</v>
      </c>
      <c r="Q3861" s="213" t="s">
        <v>379</v>
      </c>
      <c r="R3861" s="213">
        <v>531.1</v>
      </c>
      <c r="S3861" s="214"/>
    </row>
    <row r="3862" spans="16:19">
      <c r="P3862" s="213" t="s">
        <v>379</v>
      </c>
      <c r="Q3862" s="213" t="s">
        <v>379</v>
      </c>
      <c r="R3862" s="213">
        <v>531.1</v>
      </c>
      <c r="S3862" s="214"/>
    </row>
    <row r="3863" spans="16:19">
      <c r="P3863" s="213" t="s">
        <v>379</v>
      </c>
      <c r="Q3863" s="213" t="s">
        <v>379</v>
      </c>
      <c r="R3863" s="213">
        <v>539.70000000000005</v>
      </c>
      <c r="S3863" s="214"/>
    </row>
    <row r="3864" spans="16:19">
      <c r="P3864" s="213" t="s">
        <v>379</v>
      </c>
      <c r="Q3864" s="213" t="s">
        <v>379</v>
      </c>
      <c r="R3864" s="213">
        <v>539.70000000000005</v>
      </c>
      <c r="S3864" s="214"/>
    </row>
    <row r="3865" spans="16:19">
      <c r="P3865" s="213" t="s">
        <v>379</v>
      </c>
      <c r="Q3865" s="213" t="s">
        <v>379</v>
      </c>
      <c r="R3865" s="213">
        <v>539.70000000000005</v>
      </c>
      <c r="S3865" s="214"/>
    </row>
    <row r="3866" spans="16:19">
      <c r="P3866" s="213" t="s">
        <v>379</v>
      </c>
      <c r="Q3866" s="213" t="s">
        <v>379</v>
      </c>
      <c r="R3866" s="213">
        <v>539.70000000000005</v>
      </c>
      <c r="S3866" s="214"/>
    </row>
    <row r="3867" spans="16:19">
      <c r="P3867" s="213" t="s">
        <v>379</v>
      </c>
      <c r="Q3867" s="213" t="s">
        <v>379</v>
      </c>
      <c r="R3867" s="213">
        <v>539.70000000000005</v>
      </c>
      <c r="S3867" s="214"/>
    </row>
    <row r="3868" spans="16:19">
      <c r="P3868" s="213" t="s">
        <v>379</v>
      </c>
      <c r="Q3868" s="213" t="s">
        <v>379</v>
      </c>
      <c r="R3868" s="213">
        <v>539.70000000000005</v>
      </c>
      <c r="S3868" s="214"/>
    </row>
    <row r="3869" spans="16:19">
      <c r="P3869" s="213" t="s">
        <v>379</v>
      </c>
      <c r="Q3869" s="213" t="s">
        <v>379</v>
      </c>
      <c r="R3869" s="213">
        <v>539.70000000000005</v>
      </c>
      <c r="S3869" s="214"/>
    </row>
    <row r="3870" spans="16:19">
      <c r="P3870" s="213" t="s">
        <v>379</v>
      </c>
      <c r="Q3870" s="213" t="s">
        <v>379</v>
      </c>
      <c r="R3870" s="213">
        <v>539.70000000000005</v>
      </c>
      <c r="S3870" s="214"/>
    </row>
    <row r="3871" spans="16:19">
      <c r="P3871" s="213" t="s">
        <v>379</v>
      </c>
      <c r="Q3871" s="213" t="s">
        <v>379</v>
      </c>
      <c r="R3871" s="213">
        <v>539.70000000000005</v>
      </c>
      <c r="S3871" s="214"/>
    </row>
    <row r="3872" spans="16:19">
      <c r="P3872" s="213" t="s">
        <v>379</v>
      </c>
      <c r="Q3872" s="213" t="s">
        <v>379</v>
      </c>
      <c r="R3872" s="213">
        <v>539.70000000000005</v>
      </c>
      <c r="S3872" s="214"/>
    </row>
    <row r="3873" spans="16:19">
      <c r="P3873" s="213" t="s">
        <v>379</v>
      </c>
      <c r="Q3873" s="213" t="s">
        <v>379</v>
      </c>
      <c r="R3873" s="213">
        <v>539.70000000000005</v>
      </c>
      <c r="S3873" s="214"/>
    </row>
    <row r="3874" spans="16:19">
      <c r="P3874" s="213" t="s">
        <v>379</v>
      </c>
      <c r="Q3874" s="213" t="s">
        <v>379</v>
      </c>
      <c r="R3874" s="213">
        <v>539.70000000000005</v>
      </c>
      <c r="S3874" s="214"/>
    </row>
    <row r="3875" spans="16:19">
      <c r="P3875" s="213" t="s">
        <v>379</v>
      </c>
      <c r="Q3875" s="213" t="s">
        <v>379</v>
      </c>
      <c r="R3875" s="213">
        <v>539.70000000000005</v>
      </c>
      <c r="S3875" s="214"/>
    </row>
    <row r="3876" spans="16:19">
      <c r="P3876" s="213" t="s">
        <v>379</v>
      </c>
      <c r="Q3876" s="213" t="s">
        <v>379</v>
      </c>
      <c r="R3876" s="213">
        <v>539.70000000000005</v>
      </c>
      <c r="S3876" s="214"/>
    </row>
    <row r="3877" spans="16:19">
      <c r="P3877" s="213" t="s">
        <v>379</v>
      </c>
      <c r="Q3877" s="213" t="s">
        <v>379</v>
      </c>
      <c r="R3877" s="213">
        <v>539.70000000000005</v>
      </c>
      <c r="S3877" s="214"/>
    </row>
    <row r="3878" spans="16:19">
      <c r="P3878" s="213" t="s">
        <v>379</v>
      </c>
      <c r="Q3878" s="213" t="s">
        <v>379</v>
      </c>
      <c r="R3878" s="213">
        <v>539.70000000000005</v>
      </c>
      <c r="S3878" s="214"/>
    </row>
    <row r="3879" spans="16:19">
      <c r="P3879" s="213" t="s">
        <v>379</v>
      </c>
      <c r="Q3879" s="213" t="s">
        <v>379</v>
      </c>
      <c r="R3879" s="213">
        <v>539.70000000000005</v>
      </c>
      <c r="S3879" s="214"/>
    </row>
    <row r="3880" spans="16:19">
      <c r="P3880" s="213" t="s">
        <v>379</v>
      </c>
      <c r="Q3880" s="213" t="s">
        <v>379</v>
      </c>
      <c r="R3880" s="213">
        <v>539.70000000000005</v>
      </c>
      <c r="S3880" s="214"/>
    </row>
    <row r="3881" spans="16:19">
      <c r="P3881" s="213" t="s">
        <v>379</v>
      </c>
      <c r="Q3881" s="213" t="s">
        <v>379</v>
      </c>
      <c r="R3881" s="213">
        <v>539.70000000000005</v>
      </c>
      <c r="S3881" s="214"/>
    </row>
    <row r="3882" spans="16:19">
      <c r="P3882" s="213" t="s">
        <v>379</v>
      </c>
      <c r="Q3882" s="213" t="s">
        <v>379</v>
      </c>
      <c r="R3882" s="213">
        <v>539.70000000000005</v>
      </c>
      <c r="S3882" s="214"/>
    </row>
    <row r="3883" spans="16:19">
      <c r="P3883" s="213" t="s">
        <v>379</v>
      </c>
      <c r="Q3883" s="213" t="s">
        <v>379</v>
      </c>
      <c r="R3883" s="213">
        <v>539.70000000000005</v>
      </c>
      <c r="S3883" s="214"/>
    </row>
    <row r="3884" spans="16:19">
      <c r="P3884" s="213" t="s">
        <v>379</v>
      </c>
      <c r="Q3884" s="213" t="s">
        <v>379</v>
      </c>
      <c r="R3884" s="213">
        <v>543.9</v>
      </c>
      <c r="S3884" s="214"/>
    </row>
    <row r="3885" spans="16:19">
      <c r="P3885" s="213" t="s">
        <v>379</v>
      </c>
      <c r="Q3885" s="213" t="s">
        <v>379</v>
      </c>
      <c r="R3885" s="213">
        <v>543.9</v>
      </c>
      <c r="S3885" s="214"/>
    </row>
    <row r="3886" spans="16:19">
      <c r="P3886" s="213" t="s">
        <v>379</v>
      </c>
      <c r="Q3886" s="213" t="s">
        <v>379</v>
      </c>
      <c r="R3886" s="213">
        <v>543.9</v>
      </c>
      <c r="S3886" s="214"/>
    </row>
    <row r="3887" spans="16:19">
      <c r="P3887" s="213" t="s">
        <v>379</v>
      </c>
      <c r="Q3887" s="213" t="s">
        <v>379</v>
      </c>
      <c r="R3887" s="213">
        <v>543.9</v>
      </c>
      <c r="S3887" s="214"/>
    </row>
    <row r="3888" spans="16:19">
      <c r="P3888" s="213" t="s">
        <v>379</v>
      </c>
      <c r="Q3888" s="213" t="s">
        <v>379</v>
      </c>
      <c r="R3888" s="213">
        <v>543.9</v>
      </c>
      <c r="S3888" s="214"/>
    </row>
    <row r="3889" spans="16:19">
      <c r="P3889" s="213" t="s">
        <v>379</v>
      </c>
      <c r="Q3889" s="213" t="s">
        <v>379</v>
      </c>
      <c r="R3889" s="213">
        <v>543.9</v>
      </c>
      <c r="S3889" s="214"/>
    </row>
    <row r="3890" spans="16:19">
      <c r="P3890" s="213" t="s">
        <v>379</v>
      </c>
      <c r="Q3890" s="213" t="s">
        <v>379</v>
      </c>
      <c r="R3890" s="213">
        <v>543.9</v>
      </c>
      <c r="S3890" s="214"/>
    </row>
    <row r="3891" spans="16:19">
      <c r="P3891" s="213" t="s">
        <v>379</v>
      </c>
      <c r="Q3891" s="213" t="s">
        <v>379</v>
      </c>
      <c r="R3891" s="213">
        <v>543.9</v>
      </c>
      <c r="S3891" s="214"/>
    </row>
    <row r="3892" spans="16:19">
      <c r="P3892" s="213" t="s">
        <v>379</v>
      </c>
      <c r="Q3892" s="213" t="s">
        <v>379</v>
      </c>
      <c r="R3892" s="213">
        <v>543.9</v>
      </c>
      <c r="S3892" s="214"/>
    </row>
    <row r="3893" spans="16:19">
      <c r="P3893" s="213" t="s">
        <v>379</v>
      </c>
      <c r="Q3893" s="213" t="s">
        <v>379</v>
      </c>
      <c r="R3893" s="213">
        <v>543.9</v>
      </c>
      <c r="S3893" s="214"/>
    </row>
    <row r="3894" spans="16:19">
      <c r="P3894" s="213" t="s">
        <v>379</v>
      </c>
      <c r="Q3894" s="213" t="s">
        <v>379</v>
      </c>
      <c r="R3894" s="213">
        <v>543.9</v>
      </c>
      <c r="S3894" s="214"/>
    </row>
    <row r="3895" spans="16:19">
      <c r="P3895" s="213" t="s">
        <v>379</v>
      </c>
      <c r="Q3895" s="213" t="s">
        <v>379</v>
      </c>
      <c r="R3895" s="213">
        <v>543.9</v>
      </c>
      <c r="S3895" s="214"/>
    </row>
    <row r="3896" spans="16:19">
      <c r="P3896" s="213" t="s">
        <v>379</v>
      </c>
      <c r="Q3896" s="213" t="s">
        <v>379</v>
      </c>
      <c r="R3896" s="213">
        <v>543.9</v>
      </c>
      <c r="S3896" s="214"/>
    </row>
    <row r="3897" spans="16:19">
      <c r="P3897" s="213" t="s">
        <v>379</v>
      </c>
      <c r="Q3897" s="213" t="s">
        <v>379</v>
      </c>
      <c r="R3897" s="213">
        <v>543.9</v>
      </c>
      <c r="S3897" s="214"/>
    </row>
    <row r="3898" spans="16:19">
      <c r="P3898" s="213" t="s">
        <v>379</v>
      </c>
      <c r="Q3898" s="213" t="s">
        <v>379</v>
      </c>
      <c r="R3898" s="213">
        <v>543.9</v>
      </c>
      <c r="S3898" s="214"/>
    </row>
    <row r="3899" spans="16:19">
      <c r="P3899" s="213" t="s">
        <v>379</v>
      </c>
      <c r="Q3899" s="213" t="s">
        <v>379</v>
      </c>
      <c r="R3899" s="213">
        <v>543.9</v>
      </c>
      <c r="S3899" s="214"/>
    </row>
    <row r="3900" spans="16:19">
      <c r="P3900" s="213" t="s">
        <v>379</v>
      </c>
      <c r="Q3900" s="213" t="s">
        <v>379</v>
      </c>
      <c r="R3900" s="213">
        <v>543.9</v>
      </c>
      <c r="S3900" s="214"/>
    </row>
    <row r="3901" spans="16:19">
      <c r="P3901" s="213" t="s">
        <v>379</v>
      </c>
      <c r="Q3901" s="213" t="s">
        <v>379</v>
      </c>
      <c r="R3901" s="213">
        <v>543.9</v>
      </c>
      <c r="S3901" s="214"/>
    </row>
    <row r="3902" spans="16:19">
      <c r="P3902" s="213" t="s">
        <v>379</v>
      </c>
      <c r="Q3902" s="213" t="s">
        <v>379</v>
      </c>
      <c r="R3902" s="213">
        <v>543.9</v>
      </c>
      <c r="S3902" s="214"/>
    </row>
    <row r="3903" spans="16:19">
      <c r="P3903" s="213" t="s">
        <v>379</v>
      </c>
      <c r="Q3903" s="213" t="s">
        <v>379</v>
      </c>
      <c r="R3903" s="213">
        <v>543.9</v>
      </c>
      <c r="S3903" s="214"/>
    </row>
    <row r="3904" spans="16:19">
      <c r="P3904" s="213" t="s">
        <v>379</v>
      </c>
      <c r="Q3904" s="213" t="s">
        <v>379</v>
      </c>
      <c r="R3904" s="213">
        <v>560.6</v>
      </c>
      <c r="S3904" s="214"/>
    </row>
    <row r="3905" spans="16:19">
      <c r="P3905" s="213" t="s">
        <v>379</v>
      </c>
      <c r="Q3905" s="213" t="s">
        <v>379</v>
      </c>
      <c r="R3905" s="213">
        <v>560.6</v>
      </c>
      <c r="S3905" s="214"/>
    </row>
    <row r="3906" spans="16:19">
      <c r="P3906" s="213" t="s">
        <v>379</v>
      </c>
      <c r="Q3906" s="213" t="s">
        <v>379</v>
      </c>
      <c r="R3906" s="213">
        <v>560.6</v>
      </c>
      <c r="S3906" s="214"/>
    </row>
    <row r="3907" spans="16:19">
      <c r="P3907" s="213" t="s">
        <v>379</v>
      </c>
      <c r="Q3907" s="213" t="s">
        <v>379</v>
      </c>
      <c r="R3907" s="213">
        <v>560.6</v>
      </c>
      <c r="S3907" s="214"/>
    </row>
    <row r="3908" spans="16:19">
      <c r="P3908" s="213" t="s">
        <v>379</v>
      </c>
      <c r="Q3908" s="213" t="s">
        <v>379</v>
      </c>
      <c r="R3908" s="213">
        <v>560.6</v>
      </c>
      <c r="S3908" s="214"/>
    </row>
    <row r="3909" spans="16:19">
      <c r="P3909" s="213" t="s">
        <v>379</v>
      </c>
      <c r="Q3909" s="213" t="s">
        <v>379</v>
      </c>
      <c r="R3909" s="213">
        <v>560.6</v>
      </c>
      <c r="S3909" s="214"/>
    </row>
    <row r="3910" spans="16:19">
      <c r="P3910" s="213" t="s">
        <v>379</v>
      </c>
      <c r="Q3910" s="213" t="s">
        <v>379</v>
      </c>
      <c r="R3910" s="213">
        <v>560.6</v>
      </c>
      <c r="S3910" s="214"/>
    </row>
    <row r="3911" spans="16:19">
      <c r="P3911" s="213" t="s">
        <v>379</v>
      </c>
      <c r="Q3911" s="213" t="s">
        <v>379</v>
      </c>
      <c r="R3911" s="213">
        <v>560.6</v>
      </c>
      <c r="S3911" s="214"/>
    </row>
    <row r="3912" spans="16:19">
      <c r="P3912" s="213" t="s">
        <v>379</v>
      </c>
      <c r="Q3912" s="213" t="s">
        <v>379</v>
      </c>
      <c r="R3912" s="213">
        <v>560.6</v>
      </c>
      <c r="S3912" s="214"/>
    </row>
    <row r="3913" spans="16:19">
      <c r="P3913" s="213" t="s">
        <v>379</v>
      </c>
      <c r="Q3913" s="213" t="s">
        <v>379</v>
      </c>
      <c r="R3913" s="213">
        <v>560.6</v>
      </c>
      <c r="S3913" s="214"/>
    </row>
    <row r="3914" spans="16:19">
      <c r="P3914" s="213" t="s">
        <v>379</v>
      </c>
      <c r="Q3914" s="213" t="s">
        <v>379</v>
      </c>
      <c r="R3914" s="213">
        <v>560.6</v>
      </c>
      <c r="S3914" s="214"/>
    </row>
    <row r="3915" spans="16:19">
      <c r="P3915" s="213" t="s">
        <v>379</v>
      </c>
      <c r="Q3915" s="213" t="s">
        <v>379</v>
      </c>
      <c r="R3915" s="213">
        <v>560.6</v>
      </c>
      <c r="S3915" s="214"/>
    </row>
    <row r="3916" spans="16:19">
      <c r="P3916" s="213" t="s">
        <v>379</v>
      </c>
      <c r="Q3916" s="213" t="s">
        <v>379</v>
      </c>
      <c r="R3916" s="213">
        <v>560.6</v>
      </c>
      <c r="S3916" s="214"/>
    </row>
    <row r="3917" spans="16:19">
      <c r="P3917" s="213" t="s">
        <v>379</v>
      </c>
      <c r="Q3917" s="213" t="s">
        <v>379</v>
      </c>
      <c r="R3917" s="213">
        <v>560.6</v>
      </c>
      <c r="S3917" s="214"/>
    </row>
    <row r="3918" spans="16:19">
      <c r="P3918" s="213" t="s">
        <v>379</v>
      </c>
      <c r="Q3918" s="213" t="s">
        <v>379</v>
      </c>
      <c r="R3918" s="213">
        <v>560.6</v>
      </c>
      <c r="S3918" s="214"/>
    </row>
    <row r="3919" spans="16:19">
      <c r="P3919" s="213" t="s">
        <v>379</v>
      </c>
      <c r="Q3919" s="213" t="s">
        <v>379</v>
      </c>
      <c r="R3919" s="213">
        <v>560.6</v>
      </c>
      <c r="S3919" s="214"/>
    </row>
    <row r="3920" spans="16:19">
      <c r="P3920" s="213" t="s">
        <v>379</v>
      </c>
      <c r="Q3920" s="213" t="s">
        <v>379</v>
      </c>
      <c r="R3920" s="213">
        <v>560.6</v>
      </c>
      <c r="S3920" s="214"/>
    </row>
    <row r="3921" spans="16:19">
      <c r="P3921" s="213" t="s">
        <v>379</v>
      </c>
      <c r="Q3921" s="213" t="s">
        <v>379</v>
      </c>
      <c r="R3921" s="213">
        <v>560.6</v>
      </c>
      <c r="S3921" s="214"/>
    </row>
    <row r="3922" spans="16:19">
      <c r="P3922" s="213" t="s">
        <v>379</v>
      </c>
      <c r="Q3922" s="213" t="s">
        <v>379</v>
      </c>
      <c r="R3922" s="213">
        <v>560.6</v>
      </c>
      <c r="S3922" s="214"/>
    </row>
    <row r="3923" spans="16:19">
      <c r="P3923" s="213" t="s">
        <v>379</v>
      </c>
      <c r="Q3923" s="213" t="s">
        <v>379</v>
      </c>
      <c r="R3923" s="213">
        <v>560.6</v>
      </c>
      <c r="S3923" s="214"/>
    </row>
    <row r="3924" spans="16:19">
      <c r="P3924" s="213" t="s">
        <v>379</v>
      </c>
      <c r="Q3924" s="213" t="s">
        <v>379</v>
      </c>
      <c r="R3924" s="213">
        <v>560.6</v>
      </c>
      <c r="S3924" s="214"/>
    </row>
    <row r="3925" spans="16:19">
      <c r="P3925" s="213" t="s">
        <v>379</v>
      </c>
      <c r="Q3925" s="213" t="s">
        <v>379</v>
      </c>
      <c r="R3925" s="213">
        <v>560.6</v>
      </c>
      <c r="S3925" s="214"/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0.499984740745262"/>
  </sheetPr>
  <dimension ref="A1:L128"/>
  <sheetViews>
    <sheetView zoomScale="85" zoomScaleNormal="85" workbookViewId="0">
      <pane ySplit="2" topLeftCell="A84" activePane="bottomLeft" state="frozen"/>
      <selection activeCell="A3" sqref="A3"/>
      <selection pane="bottomLeft" activeCell="A88" sqref="A88:L100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258</v>
      </c>
      <c r="E1" s="162" t="s">
        <v>257</v>
      </c>
      <c r="G1" s="164" t="s">
        <v>270</v>
      </c>
      <c r="H1" s="165">
        <f>tbl_dt[WeeklyStart]</f>
        <v>45201</v>
      </c>
      <c r="I1" s="164" t="s">
        <v>271</v>
      </c>
      <c r="J1" s="165">
        <f>tbl_dt[WeeklyDate]+5</f>
        <v>45213</v>
      </c>
    </row>
    <row r="2" spans="1:12" s="167" customFormat="1" ht="16.5" thickTop="1">
      <c r="A2" s="166" t="s">
        <v>430</v>
      </c>
      <c r="B2" s="166"/>
      <c r="C2" s="166"/>
      <c r="D2" s="166"/>
      <c r="E2" s="166" t="s">
        <v>431</v>
      </c>
      <c r="F2" s="166"/>
      <c r="G2" s="166" t="s">
        <v>432</v>
      </c>
      <c r="H2" s="166" t="s">
        <v>433</v>
      </c>
      <c r="I2" s="166" t="s">
        <v>434</v>
      </c>
      <c r="J2" s="166" t="s">
        <v>435</v>
      </c>
      <c r="K2" s="166" t="s">
        <v>436</v>
      </c>
      <c r="L2" s="166" t="s">
        <v>437</v>
      </c>
    </row>
    <row r="3" spans="1:12">
      <c r="A3" s="192" t="s">
        <v>658</v>
      </c>
      <c r="B3" s="192" t="s">
        <v>659</v>
      </c>
      <c r="C3" s="192" t="s">
        <v>660</v>
      </c>
      <c r="D3" s="192"/>
      <c r="E3" s="192" t="s">
        <v>661</v>
      </c>
      <c r="F3" s="192" t="s">
        <v>662</v>
      </c>
      <c r="G3" s="192">
        <v>48.9</v>
      </c>
      <c r="H3" s="192">
        <v>49.8</v>
      </c>
      <c r="I3" s="192">
        <v>48.9</v>
      </c>
      <c r="J3" s="192" t="s">
        <v>533</v>
      </c>
      <c r="K3" s="192">
        <v>90</v>
      </c>
      <c r="L3" s="192" t="s">
        <v>663</v>
      </c>
    </row>
    <row r="4" spans="1:12">
      <c r="A4" s="192" t="s">
        <v>664</v>
      </c>
      <c r="B4" s="192" t="s">
        <v>659</v>
      </c>
      <c r="C4" s="192" t="s">
        <v>665</v>
      </c>
      <c r="D4" s="192"/>
      <c r="E4" s="192" t="s">
        <v>666</v>
      </c>
      <c r="F4" s="192" t="s">
        <v>667</v>
      </c>
      <c r="G4" s="192">
        <v>5.0000000000000001E-3</v>
      </c>
      <c r="H4" s="192">
        <v>5.0000000000000001E-3</v>
      </c>
      <c r="I4" s="192">
        <v>7.0000000000000001E-3</v>
      </c>
      <c r="J4" s="192">
        <v>8.9999999999999993E-3</v>
      </c>
      <c r="K4" s="192">
        <v>78.461500000000001</v>
      </c>
      <c r="L4" s="192" t="s">
        <v>668</v>
      </c>
    </row>
    <row r="5" spans="1:12">
      <c r="A5" s="192" t="s">
        <v>664</v>
      </c>
      <c r="B5" s="192" t="s">
        <v>659</v>
      </c>
      <c r="C5" s="192" t="s">
        <v>669</v>
      </c>
      <c r="D5" s="192"/>
      <c r="E5" s="192" t="s">
        <v>670</v>
      </c>
      <c r="F5" s="192" t="s">
        <v>671</v>
      </c>
      <c r="G5" s="192">
        <v>47.9</v>
      </c>
      <c r="H5" s="192">
        <v>49</v>
      </c>
      <c r="I5" s="192">
        <v>47.6</v>
      </c>
      <c r="J5" s="192" t="s">
        <v>533</v>
      </c>
      <c r="K5" s="192">
        <v>95.384600000000006</v>
      </c>
      <c r="L5" s="192" t="s">
        <v>672</v>
      </c>
    </row>
    <row r="6" spans="1:12">
      <c r="A6" s="192" t="s">
        <v>664</v>
      </c>
      <c r="B6" s="192" t="s">
        <v>659</v>
      </c>
      <c r="C6" s="192" t="s">
        <v>673</v>
      </c>
      <c r="D6" s="192"/>
      <c r="E6" s="192" t="s">
        <v>674</v>
      </c>
      <c r="F6" s="192" t="s">
        <v>671</v>
      </c>
      <c r="G6" s="192">
        <v>49</v>
      </c>
      <c r="H6" s="192">
        <v>43.8</v>
      </c>
      <c r="I6" s="192">
        <v>48.4</v>
      </c>
      <c r="J6" s="192" t="s">
        <v>533</v>
      </c>
      <c r="K6" s="192">
        <v>72.307699999999997</v>
      </c>
      <c r="L6" s="192" t="s">
        <v>675</v>
      </c>
    </row>
    <row r="7" spans="1:12">
      <c r="A7" s="192" t="s">
        <v>664</v>
      </c>
      <c r="B7" s="192" t="s">
        <v>659</v>
      </c>
      <c r="C7" s="192" t="s">
        <v>676</v>
      </c>
      <c r="D7" s="192"/>
      <c r="E7" s="192" t="s">
        <v>677</v>
      </c>
      <c r="F7" s="192" t="s">
        <v>671</v>
      </c>
      <c r="G7" s="193">
        <v>48.6</v>
      </c>
      <c r="H7" s="193">
        <v>51.2</v>
      </c>
      <c r="I7" s="193">
        <v>48.5</v>
      </c>
      <c r="J7" s="193" t="s">
        <v>533</v>
      </c>
      <c r="K7" s="192">
        <v>11.538500000000001</v>
      </c>
      <c r="L7" s="192" t="s">
        <v>678</v>
      </c>
    </row>
    <row r="8" spans="1:12">
      <c r="A8" s="192" t="s">
        <v>664</v>
      </c>
      <c r="B8" s="192" t="s">
        <v>659</v>
      </c>
      <c r="C8" s="192" t="s">
        <v>679</v>
      </c>
      <c r="D8" s="192"/>
      <c r="E8" s="192" t="s">
        <v>680</v>
      </c>
      <c r="F8" s="192" t="s">
        <v>671</v>
      </c>
      <c r="G8" s="193">
        <v>47.8</v>
      </c>
      <c r="H8" s="193">
        <v>49.2</v>
      </c>
      <c r="I8" s="193">
        <v>46.8</v>
      </c>
      <c r="J8" s="193" t="s">
        <v>533</v>
      </c>
      <c r="K8" s="192">
        <v>20</v>
      </c>
      <c r="L8" s="192" t="s">
        <v>681</v>
      </c>
    </row>
    <row r="9" spans="1:12">
      <c r="A9" s="192" t="s">
        <v>682</v>
      </c>
      <c r="B9" s="192" t="s">
        <v>659</v>
      </c>
      <c r="C9" s="192" t="s">
        <v>683</v>
      </c>
      <c r="D9" s="192"/>
      <c r="E9" s="192" t="s">
        <v>684</v>
      </c>
      <c r="F9" s="192" t="s">
        <v>667</v>
      </c>
      <c r="G9" s="193" t="s">
        <v>685</v>
      </c>
      <c r="H9" s="193" t="s">
        <v>686</v>
      </c>
      <c r="I9" s="193" t="s">
        <v>687</v>
      </c>
      <c r="J9" s="193" t="s">
        <v>688</v>
      </c>
      <c r="K9" s="192">
        <v>43.846200000000003</v>
      </c>
      <c r="L9" s="192" t="s">
        <v>689</v>
      </c>
    </row>
    <row r="10" spans="1:12">
      <c r="A10" s="192" t="s">
        <v>690</v>
      </c>
      <c r="B10" s="192" t="s">
        <v>659</v>
      </c>
      <c r="C10" s="192" t="s">
        <v>691</v>
      </c>
      <c r="D10" s="192"/>
      <c r="E10" s="192" t="s">
        <v>692</v>
      </c>
      <c r="F10" s="192" t="s">
        <v>671</v>
      </c>
      <c r="G10" s="192" t="s">
        <v>693</v>
      </c>
      <c r="H10" s="193" t="s">
        <v>694</v>
      </c>
      <c r="I10" s="193" t="s">
        <v>695</v>
      </c>
      <c r="J10" s="193" t="s">
        <v>533</v>
      </c>
      <c r="K10" s="192">
        <v>42.307699999999997</v>
      </c>
      <c r="L10" s="192" t="s">
        <v>696</v>
      </c>
    </row>
    <row r="11" spans="1:12">
      <c r="A11" s="192" t="s">
        <v>697</v>
      </c>
      <c r="B11" s="192" t="s">
        <v>659</v>
      </c>
      <c r="C11" s="192" t="s">
        <v>698</v>
      </c>
      <c r="D11" s="192"/>
      <c r="E11" s="192" t="s">
        <v>699</v>
      </c>
      <c r="F11" s="192">
        <v>47362</v>
      </c>
      <c r="G11" s="192" t="s">
        <v>533</v>
      </c>
      <c r="H11" s="192">
        <v>-0.06</v>
      </c>
      <c r="I11" s="192">
        <v>-1.2999999999999999E-2</v>
      </c>
      <c r="J11" s="192" t="s">
        <v>533</v>
      </c>
      <c r="K11" s="192">
        <v>90.769199999999998</v>
      </c>
      <c r="L11" s="192" t="s">
        <v>700</v>
      </c>
    </row>
    <row r="12" spans="1:12">
      <c r="A12" s="192" t="s">
        <v>701</v>
      </c>
      <c r="B12" s="192" t="s">
        <v>659</v>
      </c>
      <c r="C12" s="192" t="s">
        <v>702</v>
      </c>
      <c r="D12" s="192"/>
      <c r="E12" s="192" t="s">
        <v>703</v>
      </c>
      <c r="F12" s="192" t="s">
        <v>671</v>
      </c>
      <c r="G12" s="193" t="s">
        <v>704</v>
      </c>
      <c r="H12" s="193" t="s">
        <v>705</v>
      </c>
      <c r="I12" s="193" t="s">
        <v>706</v>
      </c>
      <c r="J12" s="193" t="s">
        <v>707</v>
      </c>
      <c r="K12" s="192">
        <v>90</v>
      </c>
      <c r="L12" s="192" t="s">
        <v>708</v>
      </c>
    </row>
    <row r="13" spans="1:12">
      <c r="A13" s="192" t="s">
        <v>709</v>
      </c>
      <c r="B13" s="192" t="s">
        <v>659</v>
      </c>
      <c r="C13" s="192" t="s">
        <v>710</v>
      </c>
      <c r="D13" s="192"/>
      <c r="E13" s="192" t="s">
        <v>711</v>
      </c>
      <c r="F13" s="192" t="s">
        <v>662</v>
      </c>
      <c r="G13" s="192">
        <v>50.2</v>
      </c>
      <c r="H13" s="192">
        <v>50.1</v>
      </c>
      <c r="I13" s="192">
        <v>50.2</v>
      </c>
      <c r="J13" s="192" t="s">
        <v>533</v>
      </c>
      <c r="K13" s="192">
        <v>70</v>
      </c>
      <c r="L13" s="192" t="s">
        <v>712</v>
      </c>
    </row>
    <row r="14" spans="1:12">
      <c r="A14" s="192" t="s">
        <v>709</v>
      </c>
      <c r="B14" s="192" t="s">
        <v>659</v>
      </c>
      <c r="C14" s="192" t="s">
        <v>713</v>
      </c>
      <c r="D14" s="192"/>
      <c r="E14" s="192" t="s">
        <v>714</v>
      </c>
      <c r="F14" s="192" t="s">
        <v>662</v>
      </c>
      <c r="G14" s="192">
        <v>50.1</v>
      </c>
      <c r="H14" s="192">
        <v>50.2</v>
      </c>
      <c r="I14" s="192">
        <v>50.1</v>
      </c>
      <c r="J14" s="192" t="s">
        <v>533</v>
      </c>
      <c r="K14" s="192">
        <v>70</v>
      </c>
      <c r="L14" s="192" t="s">
        <v>715</v>
      </c>
    </row>
    <row r="15" spans="1:12">
      <c r="A15" s="192" t="s">
        <v>716</v>
      </c>
      <c r="B15" s="192" t="s">
        <v>659</v>
      </c>
      <c r="C15" s="192" t="s">
        <v>717</v>
      </c>
      <c r="D15" s="192"/>
      <c r="E15" s="192" t="s">
        <v>718</v>
      </c>
      <c r="F15" s="192" t="s">
        <v>667</v>
      </c>
      <c r="G15" s="192">
        <v>3.0000000000000001E-3</v>
      </c>
      <c r="H15" s="192">
        <v>1.2E-2</v>
      </c>
      <c r="I15" s="192">
        <v>-2.1000000000000001E-2</v>
      </c>
      <c r="J15" s="192" t="s">
        <v>533</v>
      </c>
      <c r="K15" s="192">
        <v>84.615399999999994</v>
      </c>
      <c r="L15" s="192" t="s">
        <v>719</v>
      </c>
    </row>
    <row r="16" spans="1:12">
      <c r="A16" s="192" t="s">
        <v>716</v>
      </c>
      <c r="B16" s="192" t="s">
        <v>659</v>
      </c>
      <c r="C16" s="192" t="s">
        <v>720</v>
      </c>
      <c r="D16" s="192"/>
      <c r="E16" s="192" t="s">
        <v>721</v>
      </c>
      <c r="F16" s="192" t="s">
        <v>667</v>
      </c>
      <c r="G16" s="192">
        <v>2E-3</v>
      </c>
      <c r="H16" s="192">
        <v>1.4E-2</v>
      </c>
      <c r="I16" s="192">
        <v>8.0000000000000002E-3</v>
      </c>
      <c r="J16" s="192">
        <v>8.9999999999999993E-3</v>
      </c>
      <c r="K16" s="192">
        <v>13.0769</v>
      </c>
      <c r="L16" s="192" t="s">
        <v>722</v>
      </c>
    </row>
    <row r="17" spans="1:12">
      <c r="A17" s="192" t="s">
        <v>716</v>
      </c>
      <c r="B17" s="192" t="s">
        <v>659</v>
      </c>
      <c r="C17" s="192" t="s">
        <v>723</v>
      </c>
      <c r="D17" s="192"/>
      <c r="E17" s="192" t="s">
        <v>724</v>
      </c>
      <c r="F17" s="192" t="s">
        <v>725</v>
      </c>
      <c r="G17" s="192">
        <v>2E-3</v>
      </c>
      <c r="H17" s="192">
        <v>1E-3</v>
      </c>
      <c r="I17" s="192">
        <v>2E-3</v>
      </c>
      <c r="J17" s="192" t="s">
        <v>533</v>
      </c>
      <c r="K17" s="192">
        <v>91.538499999999999</v>
      </c>
      <c r="L17" s="192" t="s">
        <v>726</v>
      </c>
    </row>
    <row r="18" spans="1:12">
      <c r="A18" s="192" t="s">
        <v>716</v>
      </c>
      <c r="B18" s="192" t="s">
        <v>659</v>
      </c>
      <c r="C18" s="192" t="s">
        <v>727</v>
      </c>
      <c r="D18" s="192"/>
      <c r="E18" s="192" t="s">
        <v>728</v>
      </c>
      <c r="F18" s="192" t="s">
        <v>725</v>
      </c>
      <c r="G18" s="192">
        <v>4.0000000000000001E-3</v>
      </c>
      <c r="H18" s="192">
        <v>4.0000000000000001E-3</v>
      </c>
      <c r="I18" s="192">
        <v>4.0000000000000001E-3</v>
      </c>
      <c r="J18" s="192" t="s">
        <v>533</v>
      </c>
      <c r="K18" s="192">
        <v>73.230800000000002</v>
      </c>
      <c r="L18" s="192" t="s">
        <v>729</v>
      </c>
    </row>
    <row r="19" spans="1:12">
      <c r="A19" s="192" t="s">
        <v>716</v>
      </c>
      <c r="B19" s="192" t="s">
        <v>659</v>
      </c>
      <c r="C19" s="192" t="s">
        <v>730</v>
      </c>
      <c r="D19" s="192"/>
      <c r="E19" s="192" t="s">
        <v>731</v>
      </c>
      <c r="F19" s="215" t="s">
        <v>725</v>
      </c>
      <c r="G19" s="192">
        <v>8.9999999999999993E-3</v>
      </c>
      <c r="H19" s="193">
        <v>8.9999999999999993E-3</v>
      </c>
      <c r="I19" s="193">
        <v>8.9999999999999993E-3</v>
      </c>
      <c r="J19" s="192" t="s">
        <v>533</v>
      </c>
      <c r="K19" s="192">
        <v>54.615400000000001</v>
      </c>
      <c r="L19" s="192" t="s">
        <v>732</v>
      </c>
    </row>
    <row r="20" spans="1:12">
      <c r="A20" s="192" t="s">
        <v>716</v>
      </c>
      <c r="B20" s="192" t="s">
        <v>659</v>
      </c>
      <c r="C20" s="192" t="s">
        <v>733</v>
      </c>
      <c r="D20" s="192"/>
      <c r="E20" s="192" t="s">
        <v>734</v>
      </c>
      <c r="F20" s="192" t="s">
        <v>725</v>
      </c>
      <c r="G20" s="193" t="s">
        <v>533</v>
      </c>
      <c r="H20" s="193">
        <v>7.0000000000000001E-3</v>
      </c>
      <c r="I20" s="193">
        <v>7.0000000000000001E-3</v>
      </c>
      <c r="J20" s="193" t="s">
        <v>533</v>
      </c>
      <c r="K20" s="192">
        <v>50.769199999999998</v>
      </c>
      <c r="L20" s="192" t="s">
        <v>735</v>
      </c>
    </row>
    <row r="21" spans="1:12">
      <c r="A21" s="192" t="s">
        <v>716</v>
      </c>
      <c r="B21" s="192" t="s">
        <v>659</v>
      </c>
      <c r="C21" s="192" t="s">
        <v>736</v>
      </c>
      <c r="D21" s="192"/>
      <c r="E21" s="192" t="s">
        <v>737</v>
      </c>
      <c r="F21" s="192" t="s">
        <v>671</v>
      </c>
      <c r="G21" s="193">
        <v>53.5</v>
      </c>
      <c r="H21" s="193">
        <v>53.6</v>
      </c>
      <c r="I21" s="193">
        <v>54.5</v>
      </c>
      <c r="J21" s="193" t="s">
        <v>533</v>
      </c>
      <c r="K21" s="192">
        <v>79.230800000000002</v>
      </c>
      <c r="L21" s="192" t="s">
        <v>738</v>
      </c>
    </row>
    <row r="22" spans="1:12">
      <c r="A22" s="192" t="s">
        <v>716</v>
      </c>
      <c r="B22" s="192" t="s">
        <v>659</v>
      </c>
      <c r="C22" s="192" t="s">
        <v>739</v>
      </c>
      <c r="D22" s="192"/>
      <c r="E22" s="192" t="s">
        <v>740</v>
      </c>
      <c r="F22" s="192" t="s">
        <v>671</v>
      </c>
      <c r="G22" s="193" t="s">
        <v>533</v>
      </c>
      <c r="H22" s="193">
        <v>58.9</v>
      </c>
      <c r="I22" s="193">
        <v>58.9</v>
      </c>
      <c r="J22" s="193" t="s">
        <v>533</v>
      </c>
      <c r="K22" s="192">
        <v>6.1538500000000003</v>
      </c>
      <c r="L22" s="192" t="s">
        <v>741</v>
      </c>
    </row>
    <row r="23" spans="1:12">
      <c r="A23" s="192" t="s">
        <v>716</v>
      </c>
      <c r="B23" s="192" t="s">
        <v>659</v>
      </c>
      <c r="C23" s="192" t="s">
        <v>742</v>
      </c>
      <c r="D23" s="192"/>
      <c r="E23" s="192" t="s">
        <v>743</v>
      </c>
      <c r="F23" s="192" t="s">
        <v>671</v>
      </c>
      <c r="G23" s="193" t="s">
        <v>533</v>
      </c>
      <c r="H23" s="193">
        <v>53.4</v>
      </c>
      <c r="I23" s="193">
        <v>54.7</v>
      </c>
      <c r="J23" s="192" t="s">
        <v>533</v>
      </c>
      <c r="K23" s="192">
        <v>4.61538</v>
      </c>
      <c r="L23" s="192" t="s">
        <v>744</v>
      </c>
    </row>
    <row r="24" spans="1:12">
      <c r="A24" s="192" t="s">
        <v>716</v>
      </c>
      <c r="B24" s="192" t="s">
        <v>659</v>
      </c>
      <c r="C24" s="192" t="s">
        <v>745</v>
      </c>
      <c r="D24" s="192"/>
      <c r="E24" s="192" t="s">
        <v>746</v>
      </c>
      <c r="F24" s="192" t="s">
        <v>671</v>
      </c>
      <c r="G24" s="192" t="s">
        <v>533</v>
      </c>
      <c r="H24" s="192">
        <v>51.8</v>
      </c>
      <c r="I24" s="192">
        <v>57.5</v>
      </c>
      <c r="J24" s="192" t="s">
        <v>533</v>
      </c>
      <c r="K24" s="192">
        <v>5.38462</v>
      </c>
      <c r="L24" s="192" t="s">
        <v>747</v>
      </c>
    </row>
    <row r="25" spans="1:12">
      <c r="A25" s="192" t="s">
        <v>748</v>
      </c>
      <c r="B25" s="192" t="s">
        <v>659</v>
      </c>
      <c r="C25" s="192" t="s">
        <v>749</v>
      </c>
      <c r="D25" s="192"/>
      <c r="E25" s="192" t="s">
        <v>750</v>
      </c>
      <c r="F25" s="192" t="s">
        <v>671</v>
      </c>
      <c r="G25" s="193" t="s">
        <v>533</v>
      </c>
      <c r="H25" s="193">
        <v>0.58199999999999996</v>
      </c>
      <c r="I25" s="193">
        <v>2.669</v>
      </c>
      <c r="J25" s="192" t="s">
        <v>533</v>
      </c>
      <c r="K25" s="192">
        <v>36.153799999999997</v>
      </c>
      <c r="L25" s="192" t="s">
        <v>751</v>
      </c>
    </row>
    <row r="26" spans="1:12">
      <c r="A26" s="192" t="s">
        <v>752</v>
      </c>
      <c r="B26" s="192" t="s">
        <v>659</v>
      </c>
      <c r="C26" s="192" t="s">
        <v>753</v>
      </c>
      <c r="D26" s="192"/>
      <c r="E26" s="192" t="s">
        <v>754</v>
      </c>
      <c r="F26" s="192" t="s">
        <v>667</v>
      </c>
      <c r="G26" s="193" t="s">
        <v>755</v>
      </c>
      <c r="H26" s="193" t="s">
        <v>756</v>
      </c>
      <c r="I26" s="193" t="s">
        <v>757</v>
      </c>
      <c r="J26" s="192" t="s">
        <v>758</v>
      </c>
      <c r="K26" s="192">
        <v>83.846199999999996</v>
      </c>
      <c r="L26" s="192" t="s">
        <v>759</v>
      </c>
    </row>
    <row r="27" spans="1:12">
      <c r="A27" s="192" t="s">
        <v>752</v>
      </c>
      <c r="B27" s="192" t="s">
        <v>659</v>
      </c>
      <c r="C27" s="192" t="s">
        <v>760</v>
      </c>
      <c r="D27" s="192"/>
      <c r="E27" s="192" t="s">
        <v>761</v>
      </c>
      <c r="F27" s="192">
        <v>11202</v>
      </c>
      <c r="G27" s="193" t="s">
        <v>762</v>
      </c>
      <c r="H27" s="193" t="s">
        <v>763</v>
      </c>
      <c r="I27" s="193" t="s">
        <v>764</v>
      </c>
      <c r="J27" s="192" t="s">
        <v>765</v>
      </c>
      <c r="K27" s="192">
        <v>98.461500000000001</v>
      </c>
      <c r="L27" s="192" t="s">
        <v>766</v>
      </c>
    </row>
    <row r="28" spans="1:12">
      <c r="A28" s="192" t="s">
        <v>752</v>
      </c>
      <c r="B28" s="192" t="s">
        <v>659</v>
      </c>
      <c r="C28" s="192" t="s">
        <v>767</v>
      </c>
      <c r="D28" s="192"/>
      <c r="E28" s="192" t="s">
        <v>768</v>
      </c>
      <c r="F28" s="192">
        <v>45170</v>
      </c>
      <c r="G28" s="193" t="s">
        <v>769</v>
      </c>
      <c r="H28" s="193" t="s">
        <v>770</v>
      </c>
      <c r="I28" s="193" t="s">
        <v>771</v>
      </c>
      <c r="J28" s="192" t="s">
        <v>772</v>
      </c>
      <c r="K28" s="192">
        <v>68.923100000000005</v>
      </c>
      <c r="L28" s="192" t="s">
        <v>773</v>
      </c>
    </row>
    <row r="29" spans="1:12">
      <c r="A29" s="192" t="s">
        <v>774</v>
      </c>
      <c r="B29" s="192" t="s">
        <v>659</v>
      </c>
      <c r="C29" s="192" t="s">
        <v>775</v>
      </c>
      <c r="D29" s="192"/>
      <c r="E29" s="192" t="s">
        <v>776</v>
      </c>
      <c r="F29" s="215" t="s">
        <v>671</v>
      </c>
      <c r="G29" s="192" t="s">
        <v>533</v>
      </c>
      <c r="H29" s="192" t="s">
        <v>533</v>
      </c>
      <c r="I29" s="192" t="s">
        <v>533</v>
      </c>
      <c r="J29" s="192" t="s">
        <v>533</v>
      </c>
      <c r="K29" s="192">
        <v>22.307700000000001</v>
      </c>
      <c r="L29" s="192" t="s">
        <v>777</v>
      </c>
    </row>
    <row r="30" spans="1:12">
      <c r="A30" s="192" t="s">
        <v>774</v>
      </c>
      <c r="B30" s="192" t="s">
        <v>659</v>
      </c>
      <c r="C30" s="192" t="s">
        <v>778</v>
      </c>
      <c r="D30" s="192"/>
      <c r="E30" s="192" t="s">
        <v>779</v>
      </c>
      <c r="F30" s="215" t="s">
        <v>671</v>
      </c>
      <c r="G30" s="192" t="s">
        <v>780</v>
      </c>
      <c r="H30" s="192" t="s">
        <v>533</v>
      </c>
      <c r="I30" s="192" t="s">
        <v>781</v>
      </c>
      <c r="J30" s="192" t="s">
        <v>533</v>
      </c>
      <c r="K30" s="192">
        <v>99.230800000000002</v>
      </c>
      <c r="L30" s="192" t="s">
        <v>782</v>
      </c>
    </row>
    <row r="31" spans="1:12">
      <c r="A31" s="192" t="s">
        <v>774</v>
      </c>
      <c r="B31" s="192" t="s">
        <v>659</v>
      </c>
      <c r="C31" s="192" t="s">
        <v>783</v>
      </c>
      <c r="D31" s="192"/>
      <c r="E31" s="192" t="s">
        <v>784</v>
      </c>
      <c r="F31" s="192" t="s">
        <v>671</v>
      </c>
      <c r="G31" s="193" t="s">
        <v>785</v>
      </c>
      <c r="H31" s="193" t="s">
        <v>533</v>
      </c>
      <c r="I31" s="193" t="s">
        <v>786</v>
      </c>
      <c r="J31" s="193" t="s">
        <v>533</v>
      </c>
      <c r="K31" s="192">
        <v>33.846200000000003</v>
      </c>
      <c r="L31" s="192" t="s">
        <v>787</v>
      </c>
    </row>
    <row r="32" spans="1:12">
      <c r="A32" s="192" t="s">
        <v>774</v>
      </c>
      <c r="B32" s="192" t="s">
        <v>659</v>
      </c>
      <c r="C32" s="192" t="s">
        <v>788</v>
      </c>
      <c r="D32" s="192"/>
      <c r="E32" s="192" t="s">
        <v>789</v>
      </c>
      <c r="F32" s="192" t="s">
        <v>671</v>
      </c>
      <c r="G32" s="193" t="s">
        <v>790</v>
      </c>
      <c r="H32" s="193" t="s">
        <v>533</v>
      </c>
      <c r="I32" s="193" t="s">
        <v>791</v>
      </c>
      <c r="J32" s="193" t="s">
        <v>533</v>
      </c>
      <c r="K32" s="192">
        <v>69.461500000000001</v>
      </c>
      <c r="L32" s="192" t="s">
        <v>792</v>
      </c>
    </row>
    <row r="33" spans="1:12">
      <c r="A33" s="192" t="s">
        <v>774</v>
      </c>
      <c r="B33" s="192" t="s">
        <v>659</v>
      </c>
      <c r="C33" s="192" t="s">
        <v>793</v>
      </c>
      <c r="D33" s="192"/>
      <c r="E33" s="192" t="s">
        <v>794</v>
      </c>
      <c r="F33" s="192" t="s">
        <v>671</v>
      </c>
      <c r="G33" s="192">
        <v>3.6999999999999998E-2</v>
      </c>
      <c r="H33" s="192" t="s">
        <v>533</v>
      </c>
      <c r="I33" s="192">
        <v>3.7999999999999999E-2</v>
      </c>
      <c r="J33" s="192" t="s">
        <v>533</v>
      </c>
      <c r="K33" s="192">
        <v>89.307699999999997</v>
      </c>
      <c r="L33" s="192" t="s">
        <v>795</v>
      </c>
    </row>
    <row r="34" spans="1:12">
      <c r="A34" s="192" t="s">
        <v>774</v>
      </c>
      <c r="B34" s="192" t="s">
        <v>659</v>
      </c>
      <c r="C34" s="192" t="s">
        <v>796</v>
      </c>
      <c r="D34" s="192"/>
      <c r="E34" s="192" t="s">
        <v>797</v>
      </c>
      <c r="F34" s="192" t="s">
        <v>671</v>
      </c>
      <c r="G34" s="192">
        <v>3.0000000000000001E-3</v>
      </c>
      <c r="H34" s="192" t="s">
        <v>533</v>
      </c>
      <c r="I34" s="192">
        <v>2E-3</v>
      </c>
      <c r="J34" s="192" t="s">
        <v>533</v>
      </c>
      <c r="K34" s="192">
        <v>39.230800000000002</v>
      </c>
      <c r="L34" s="192" t="s">
        <v>798</v>
      </c>
    </row>
    <row r="35" spans="1:12">
      <c r="A35" s="192" t="s">
        <v>774</v>
      </c>
      <c r="B35" s="192" t="s">
        <v>659</v>
      </c>
      <c r="C35" s="192" t="s">
        <v>799</v>
      </c>
      <c r="D35" s="192"/>
      <c r="E35" s="192" t="s">
        <v>800</v>
      </c>
      <c r="F35" s="192" t="s">
        <v>671</v>
      </c>
      <c r="G35" s="193">
        <v>4.2999999999999997E-2</v>
      </c>
      <c r="H35" s="193" t="s">
        <v>533</v>
      </c>
      <c r="I35" s="193">
        <v>4.2999999999999997E-2</v>
      </c>
      <c r="J35" s="192" t="s">
        <v>533</v>
      </c>
      <c r="K35" s="192">
        <v>38.461500000000001</v>
      </c>
      <c r="L35" s="192" t="s">
        <v>801</v>
      </c>
    </row>
    <row r="36" spans="1:12">
      <c r="A36" s="192" t="s">
        <v>774</v>
      </c>
      <c r="B36" s="192" t="s">
        <v>659</v>
      </c>
      <c r="C36" s="192" t="s">
        <v>802</v>
      </c>
      <c r="D36" s="192"/>
      <c r="E36" s="192" t="s">
        <v>803</v>
      </c>
      <c r="F36" s="192" t="s">
        <v>671</v>
      </c>
      <c r="G36" s="193">
        <v>34.4</v>
      </c>
      <c r="H36" s="193" t="s">
        <v>533</v>
      </c>
      <c r="I36" s="193">
        <v>34.4</v>
      </c>
      <c r="J36" s="193" t="s">
        <v>533</v>
      </c>
      <c r="K36" s="192">
        <v>28.461500000000001</v>
      </c>
      <c r="L36" s="192" t="s">
        <v>804</v>
      </c>
    </row>
    <row r="37" spans="1:12">
      <c r="A37" s="192" t="s">
        <v>774</v>
      </c>
      <c r="B37" s="192" t="s">
        <v>659</v>
      </c>
      <c r="C37" s="192" t="s">
        <v>805</v>
      </c>
      <c r="D37" s="192"/>
      <c r="E37" s="192" t="s">
        <v>806</v>
      </c>
      <c r="F37" s="192" t="s">
        <v>671</v>
      </c>
      <c r="G37" s="193">
        <v>0.628</v>
      </c>
      <c r="H37" s="193" t="s">
        <v>533</v>
      </c>
      <c r="I37" s="193">
        <v>0.628</v>
      </c>
      <c r="J37" s="192" t="s">
        <v>533</v>
      </c>
      <c r="K37" s="192">
        <v>26.1538</v>
      </c>
      <c r="L37" s="192" t="s">
        <v>807</v>
      </c>
    </row>
    <row r="38" spans="1:12">
      <c r="A38" s="192" t="s">
        <v>774</v>
      </c>
      <c r="B38" s="192" t="s">
        <v>659</v>
      </c>
      <c r="C38" s="192" t="s">
        <v>808</v>
      </c>
      <c r="D38" s="192"/>
      <c r="E38" s="192" t="s">
        <v>809</v>
      </c>
      <c r="F38" s="192" t="s">
        <v>671</v>
      </c>
      <c r="G38" s="193" t="s">
        <v>533</v>
      </c>
      <c r="H38" s="193" t="s">
        <v>533</v>
      </c>
      <c r="I38" s="193">
        <v>7.0999999999999994E-2</v>
      </c>
      <c r="J38" s="193" t="s">
        <v>533</v>
      </c>
      <c r="K38" s="192">
        <v>26.923100000000002</v>
      </c>
      <c r="L38" s="192" t="s">
        <v>810</v>
      </c>
    </row>
    <row r="39" spans="1:12">
      <c r="A39" s="192" t="s">
        <v>811</v>
      </c>
      <c r="B39" s="192" t="s">
        <v>659</v>
      </c>
      <c r="C39" s="192" t="s">
        <v>812</v>
      </c>
      <c r="D39" s="192"/>
      <c r="E39" s="192" t="s">
        <v>813</v>
      </c>
      <c r="F39" s="192" t="s">
        <v>667</v>
      </c>
      <c r="G39" s="193" t="s">
        <v>814</v>
      </c>
      <c r="H39" s="193" t="s">
        <v>533</v>
      </c>
      <c r="I39" s="193" t="s">
        <v>815</v>
      </c>
      <c r="J39" s="192" t="s">
        <v>533</v>
      </c>
      <c r="K39" s="192">
        <v>41.538499999999999</v>
      </c>
      <c r="L39" s="192" t="s">
        <v>816</v>
      </c>
    </row>
    <row r="40" spans="1:12">
      <c r="A40" s="192" t="s">
        <v>817</v>
      </c>
      <c r="B40" s="192" t="s">
        <v>659</v>
      </c>
      <c r="C40" s="192" t="s">
        <v>818</v>
      </c>
      <c r="D40" s="192"/>
      <c r="E40" s="192" t="s">
        <v>819</v>
      </c>
      <c r="F40" s="192" t="s">
        <v>671</v>
      </c>
      <c r="G40" s="193" t="s">
        <v>533</v>
      </c>
      <c r="H40" s="193" t="s">
        <v>533</v>
      </c>
      <c r="I40" s="193">
        <v>91.3</v>
      </c>
      <c r="J40" s="192" t="s">
        <v>533</v>
      </c>
      <c r="K40" s="192">
        <v>59.230800000000002</v>
      </c>
      <c r="L40" s="192" t="s">
        <v>820</v>
      </c>
    </row>
    <row r="41" spans="1:12">
      <c r="A41" s="192" t="s">
        <v>821</v>
      </c>
      <c r="B41" s="192" t="s">
        <v>659</v>
      </c>
      <c r="C41" s="192" t="s">
        <v>822</v>
      </c>
      <c r="D41" s="192"/>
      <c r="E41" s="192" t="s">
        <v>823</v>
      </c>
      <c r="F41" s="192" t="s">
        <v>725</v>
      </c>
      <c r="G41" s="193" t="s">
        <v>533</v>
      </c>
      <c r="H41" s="193" t="s">
        <v>533</v>
      </c>
      <c r="I41" s="193">
        <v>-1E-3</v>
      </c>
      <c r="J41" s="193" t="s">
        <v>533</v>
      </c>
      <c r="K41" s="192">
        <v>80</v>
      </c>
      <c r="L41" s="192" t="s">
        <v>824</v>
      </c>
    </row>
    <row r="42" spans="1:12">
      <c r="A42" s="192" t="s">
        <v>821</v>
      </c>
      <c r="B42" s="192" t="s">
        <v>659</v>
      </c>
      <c r="C42" s="192" t="s">
        <v>825</v>
      </c>
      <c r="D42" s="192"/>
      <c r="E42" s="192" t="s">
        <v>826</v>
      </c>
      <c r="F42" s="192" t="s">
        <v>667</v>
      </c>
      <c r="G42" s="193" t="s">
        <v>533</v>
      </c>
      <c r="H42" s="193" t="s">
        <v>533</v>
      </c>
      <c r="I42" s="193">
        <v>8.0000000000000002E-3</v>
      </c>
      <c r="J42" s="192" t="s">
        <v>533</v>
      </c>
      <c r="K42" s="192">
        <v>16.923100000000002</v>
      </c>
      <c r="L42" s="192" t="s">
        <v>827</v>
      </c>
    </row>
    <row r="43" spans="1:12">
      <c r="A43" s="192" t="s">
        <v>828</v>
      </c>
      <c r="B43" s="192" t="s">
        <v>659</v>
      </c>
      <c r="C43" s="192" t="s">
        <v>829</v>
      </c>
      <c r="D43" s="192"/>
      <c r="E43" s="192" t="s">
        <v>830</v>
      </c>
      <c r="F43" s="192" t="s">
        <v>671</v>
      </c>
      <c r="G43" s="193" t="s">
        <v>533</v>
      </c>
      <c r="H43" s="193" t="s">
        <v>533</v>
      </c>
      <c r="I43" s="193">
        <v>3.6299999999999999E-2</v>
      </c>
      <c r="J43" s="193" t="s">
        <v>533</v>
      </c>
      <c r="K43" s="192">
        <v>0</v>
      </c>
      <c r="L43" s="192" t="s">
        <v>831</v>
      </c>
    </row>
    <row r="44" spans="1:12">
      <c r="A44" s="192" t="s">
        <v>832</v>
      </c>
      <c r="B44" s="192" t="s">
        <v>659</v>
      </c>
      <c r="C44" s="192" t="s">
        <v>833</v>
      </c>
      <c r="D44" s="192"/>
      <c r="E44" s="192" t="s">
        <v>699</v>
      </c>
      <c r="F44" s="192">
        <v>38991</v>
      </c>
      <c r="G44" s="192" t="s">
        <v>533</v>
      </c>
      <c r="H44" s="192" t="s">
        <v>533</v>
      </c>
      <c r="I44" s="192">
        <v>-0.06</v>
      </c>
      <c r="J44" s="192" t="s">
        <v>533</v>
      </c>
      <c r="K44" s="192">
        <v>90.769199999999998</v>
      </c>
      <c r="L44" s="192" t="s">
        <v>700</v>
      </c>
    </row>
    <row r="45" spans="1:12">
      <c r="A45" s="192" t="s">
        <v>834</v>
      </c>
      <c r="B45" s="192" t="s">
        <v>659</v>
      </c>
      <c r="C45" s="192" t="s">
        <v>835</v>
      </c>
      <c r="D45" s="192"/>
      <c r="E45" s="192" t="s">
        <v>836</v>
      </c>
      <c r="F45" s="192" t="s">
        <v>671</v>
      </c>
      <c r="G45" s="192">
        <v>3.0000000000000001E-3</v>
      </c>
      <c r="H45" s="192" t="s">
        <v>533</v>
      </c>
      <c r="I45" s="192">
        <v>7.0000000000000001E-3</v>
      </c>
      <c r="J45" s="192" t="s">
        <v>533</v>
      </c>
      <c r="K45" s="192">
        <v>86.923100000000005</v>
      </c>
      <c r="L45" s="192" t="s">
        <v>837</v>
      </c>
    </row>
    <row r="46" spans="1:12">
      <c r="A46" s="192" t="s">
        <v>834</v>
      </c>
      <c r="B46" s="192" t="s">
        <v>659</v>
      </c>
      <c r="C46" s="192" t="s">
        <v>838</v>
      </c>
      <c r="D46" s="192"/>
      <c r="E46" s="192" t="s">
        <v>839</v>
      </c>
      <c r="F46" s="192" t="s">
        <v>671</v>
      </c>
      <c r="G46" s="192">
        <v>2E-3</v>
      </c>
      <c r="H46" s="192" t="s">
        <v>533</v>
      </c>
      <c r="I46" s="192">
        <v>2E-3</v>
      </c>
      <c r="J46" s="192" t="s">
        <v>533</v>
      </c>
      <c r="K46" s="192">
        <v>66.923100000000005</v>
      </c>
      <c r="L46" s="192" t="s">
        <v>840</v>
      </c>
    </row>
    <row r="47" spans="1:12">
      <c r="A47" s="192" t="s">
        <v>834</v>
      </c>
      <c r="B47" s="192" t="s">
        <v>659</v>
      </c>
      <c r="C47" s="192" t="s">
        <v>841</v>
      </c>
      <c r="D47" s="192"/>
      <c r="E47" s="192" t="s">
        <v>842</v>
      </c>
      <c r="F47" s="192" t="s">
        <v>671</v>
      </c>
      <c r="G47" s="192">
        <v>2E-3</v>
      </c>
      <c r="H47" s="192" t="s">
        <v>533</v>
      </c>
      <c r="I47" s="192">
        <v>3.0000000000000001E-3</v>
      </c>
      <c r="J47" s="192" t="s">
        <v>533</v>
      </c>
      <c r="K47" s="192">
        <v>17.692299999999999</v>
      </c>
      <c r="L47" s="192" t="s">
        <v>843</v>
      </c>
    </row>
    <row r="48" spans="1:12">
      <c r="A48" s="192" t="s">
        <v>834</v>
      </c>
      <c r="B48" s="192" t="s">
        <v>659</v>
      </c>
      <c r="C48" s="192" t="s">
        <v>844</v>
      </c>
      <c r="D48" s="192"/>
      <c r="E48" s="192" t="s">
        <v>845</v>
      </c>
      <c r="F48" s="192" t="s">
        <v>671</v>
      </c>
      <c r="G48" s="193" t="s">
        <v>533</v>
      </c>
      <c r="H48" s="193" t="s">
        <v>533</v>
      </c>
      <c r="I48" s="193">
        <v>1.6E-2</v>
      </c>
      <c r="J48" s="192" t="s">
        <v>533</v>
      </c>
      <c r="K48" s="192">
        <v>69.230800000000002</v>
      </c>
      <c r="L48" s="192" t="s">
        <v>846</v>
      </c>
    </row>
    <row r="49" spans="1:12">
      <c r="A49" s="192" t="s">
        <v>834</v>
      </c>
      <c r="B49" s="192" t="s">
        <v>659</v>
      </c>
      <c r="C49" s="192" t="s">
        <v>847</v>
      </c>
      <c r="D49" s="192"/>
      <c r="E49" s="192" t="s">
        <v>848</v>
      </c>
      <c r="F49" s="192" t="s">
        <v>671</v>
      </c>
      <c r="G49" s="193" t="s">
        <v>533</v>
      </c>
      <c r="H49" s="193" t="s">
        <v>533</v>
      </c>
      <c r="I49" s="193">
        <v>2.1999999999999999E-2</v>
      </c>
      <c r="J49" s="192" t="s">
        <v>533</v>
      </c>
      <c r="K49" s="192">
        <v>66.153800000000004</v>
      </c>
      <c r="L49" s="192" t="s">
        <v>849</v>
      </c>
    </row>
    <row r="50" spans="1:12">
      <c r="A50" s="192" t="s">
        <v>834</v>
      </c>
      <c r="B50" s="192" t="s">
        <v>659</v>
      </c>
      <c r="C50" s="192" t="s">
        <v>850</v>
      </c>
      <c r="D50" s="192"/>
      <c r="E50" s="192" t="s">
        <v>851</v>
      </c>
      <c r="F50" s="192" t="s">
        <v>671</v>
      </c>
      <c r="G50" s="192" t="s">
        <v>533</v>
      </c>
      <c r="H50" s="192" t="s">
        <v>533</v>
      </c>
      <c r="I50" s="192">
        <v>0.03</v>
      </c>
      <c r="J50" s="192" t="s">
        <v>533</v>
      </c>
      <c r="K50" s="192">
        <v>16.1538</v>
      </c>
      <c r="L50" s="192" t="s">
        <v>852</v>
      </c>
    </row>
    <row r="51" spans="1:12">
      <c r="A51" s="192" t="s">
        <v>853</v>
      </c>
      <c r="B51" s="192" t="s">
        <v>659</v>
      </c>
      <c r="C51" s="192" t="s">
        <v>854</v>
      </c>
      <c r="D51" s="192"/>
      <c r="E51" s="192" t="s">
        <v>855</v>
      </c>
      <c r="F51" s="192">
        <v>44075</v>
      </c>
      <c r="G51" s="192" t="s">
        <v>533</v>
      </c>
      <c r="H51" s="192" t="s">
        <v>533</v>
      </c>
      <c r="I51" s="192" t="s">
        <v>533</v>
      </c>
      <c r="J51" s="192" t="s">
        <v>533</v>
      </c>
      <c r="K51" s="192">
        <v>49.230800000000002</v>
      </c>
      <c r="L51" s="192" t="s">
        <v>856</v>
      </c>
    </row>
    <row r="52" spans="1:12">
      <c r="A52" s="192" t="s">
        <v>857</v>
      </c>
      <c r="B52" s="192" t="s">
        <v>659</v>
      </c>
      <c r="C52" s="192" t="s">
        <v>858</v>
      </c>
      <c r="D52" s="192"/>
      <c r="E52" s="192" t="s">
        <v>859</v>
      </c>
      <c r="F52" s="192" t="s">
        <v>671</v>
      </c>
      <c r="G52" s="193">
        <v>3.0000000000000001E-3</v>
      </c>
      <c r="H52" s="193" t="s">
        <v>533</v>
      </c>
      <c r="I52" s="193">
        <v>6.0000000000000001E-3</v>
      </c>
      <c r="J52" s="193" t="s">
        <v>533</v>
      </c>
      <c r="K52" s="192">
        <v>96.923100000000005</v>
      </c>
      <c r="L52" s="192" t="s">
        <v>860</v>
      </c>
    </row>
    <row r="53" spans="1:12">
      <c r="A53" s="192" t="s">
        <v>857</v>
      </c>
      <c r="B53" s="192" t="s">
        <v>659</v>
      </c>
      <c r="C53" s="192" t="s">
        <v>861</v>
      </c>
      <c r="D53" s="192"/>
      <c r="E53" s="192" t="s">
        <v>862</v>
      </c>
      <c r="F53" s="192" t="s">
        <v>671</v>
      </c>
      <c r="G53" s="192">
        <v>3.0000000000000001E-3</v>
      </c>
      <c r="H53" s="192" t="s">
        <v>533</v>
      </c>
      <c r="I53" s="192">
        <v>3.0000000000000001E-3</v>
      </c>
      <c r="J53" s="192" t="s">
        <v>533</v>
      </c>
      <c r="K53" s="192">
        <v>77.538499999999999</v>
      </c>
      <c r="L53" s="192" t="s">
        <v>863</v>
      </c>
    </row>
    <row r="54" spans="1:12">
      <c r="A54" s="192" t="s">
        <v>857</v>
      </c>
      <c r="B54" s="192" t="s">
        <v>659</v>
      </c>
      <c r="C54" s="192" t="s">
        <v>864</v>
      </c>
      <c r="D54" s="192"/>
      <c r="E54" s="192" t="s">
        <v>865</v>
      </c>
      <c r="F54" s="192" t="s">
        <v>671</v>
      </c>
      <c r="G54" s="192">
        <v>3.5999999999999997E-2</v>
      </c>
      <c r="H54" s="192" t="s">
        <v>533</v>
      </c>
      <c r="I54" s="192">
        <v>3.6999999999999998E-2</v>
      </c>
      <c r="J54" s="192" t="s">
        <v>533</v>
      </c>
      <c r="K54" s="192">
        <v>94.615399999999994</v>
      </c>
      <c r="L54" s="192" t="s">
        <v>866</v>
      </c>
    </row>
    <row r="55" spans="1:12">
      <c r="A55" s="192" t="s">
        <v>857</v>
      </c>
      <c r="B55" s="192" t="s">
        <v>659</v>
      </c>
      <c r="C55" s="192" t="s">
        <v>867</v>
      </c>
      <c r="D55" s="192"/>
      <c r="E55" s="192" t="s">
        <v>868</v>
      </c>
      <c r="F55" s="192" t="s">
        <v>671</v>
      </c>
      <c r="G55" s="192">
        <v>4.1000000000000002E-2</v>
      </c>
      <c r="H55" s="192" t="s">
        <v>533</v>
      </c>
      <c r="I55" s="192">
        <v>4.2999999999999997E-2</v>
      </c>
      <c r="J55" s="192" t="s">
        <v>533</v>
      </c>
      <c r="K55" s="192">
        <v>67.692300000000003</v>
      </c>
      <c r="L55" s="192" t="s">
        <v>869</v>
      </c>
    </row>
    <row r="56" spans="1:12">
      <c r="A56" s="192" t="s">
        <v>857</v>
      </c>
      <c r="B56" s="192" t="s">
        <v>659</v>
      </c>
      <c r="C56" s="192" t="s">
        <v>870</v>
      </c>
      <c r="D56" s="192"/>
      <c r="E56" s="192" t="s">
        <v>871</v>
      </c>
      <c r="F56" s="192" t="s">
        <v>671</v>
      </c>
      <c r="G56" s="192">
        <v>307.43200000000002</v>
      </c>
      <c r="H56" s="192" t="s">
        <v>533</v>
      </c>
      <c r="I56" s="192">
        <v>307.02600000000001</v>
      </c>
      <c r="J56" s="192" t="s">
        <v>533</v>
      </c>
      <c r="K56" s="192">
        <v>40</v>
      </c>
      <c r="L56" s="192" t="s">
        <v>872</v>
      </c>
    </row>
    <row r="57" spans="1:12">
      <c r="A57" s="192" t="s">
        <v>857</v>
      </c>
      <c r="B57" s="192" t="s">
        <v>659</v>
      </c>
      <c r="C57" s="192" t="s">
        <v>873</v>
      </c>
      <c r="D57" s="192"/>
      <c r="E57" s="192" t="s">
        <v>874</v>
      </c>
      <c r="F57" s="192" t="s">
        <v>671</v>
      </c>
      <c r="G57" s="192" t="s">
        <v>533</v>
      </c>
      <c r="H57" s="192" t="s">
        <v>533</v>
      </c>
      <c r="I57" s="192">
        <v>309.661</v>
      </c>
      <c r="J57" s="192" t="s">
        <v>533</v>
      </c>
      <c r="K57" s="192">
        <v>46.923099999999998</v>
      </c>
      <c r="L57" s="192" t="s">
        <v>875</v>
      </c>
    </row>
    <row r="58" spans="1:12">
      <c r="A58" s="192" t="s">
        <v>857</v>
      </c>
      <c r="B58" s="192" t="s">
        <v>659</v>
      </c>
      <c r="C58" s="192" t="s">
        <v>876</v>
      </c>
      <c r="D58" s="192"/>
      <c r="E58" s="192" t="s">
        <v>877</v>
      </c>
      <c r="F58" s="192" t="s">
        <v>671</v>
      </c>
      <c r="G58" s="192" t="s">
        <v>533</v>
      </c>
      <c r="H58" s="192" t="s">
        <v>533</v>
      </c>
      <c r="I58" s="192">
        <v>5.0000000000000001E-3</v>
      </c>
      <c r="J58" s="192" t="s">
        <v>533</v>
      </c>
      <c r="K58" s="192">
        <v>10.7692</v>
      </c>
      <c r="L58" s="192" t="s">
        <v>878</v>
      </c>
    </row>
    <row r="59" spans="1:12">
      <c r="A59" s="192" t="s">
        <v>857</v>
      </c>
      <c r="B59" s="192" t="s">
        <v>659</v>
      </c>
      <c r="C59" s="192" t="s">
        <v>879</v>
      </c>
      <c r="D59" s="192"/>
      <c r="E59" s="192" t="s">
        <v>880</v>
      </c>
      <c r="F59" s="215" t="s">
        <v>671</v>
      </c>
      <c r="G59" s="192" t="s">
        <v>533</v>
      </c>
      <c r="H59" s="192" t="s">
        <v>533</v>
      </c>
      <c r="I59" s="193">
        <v>3.0000000000000001E-3</v>
      </c>
      <c r="J59" s="192" t="s">
        <v>533</v>
      </c>
      <c r="K59" s="192">
        <v>15.384600000000001</v>
      </c>
      <c r="L59" s="192" t="s">
        <v>881</v>
      </c>
    </row>
    <row r="60" spans="1:12">
      <c r="A60" s="192" t="s">
        <v>857</v>
      </c>
      <c r="B60" s="192" t="s">
        <v>659</v>
      </c>
      <c r="C60" s="192" t="s">
        <v>882</v>
      </c>
      <c r="D60" s="192"/>
      <c r="E60" s="192" t="s">
        <v>761</v>
      </c>
      <c r="F60" s="192">
        <v>39356</v>
      </c>
      <c r="G60" s="192" t="s">
        <v>533</v>
      </c>
      <c r="H60" s="192" t="s">
        <v>533</v>
      </c>
      <c r="I60" s="192" t="s">
        <v>763</v>
      </c>
      <c r="J60" s="192" t="s">
        <v>533</v>
      </c>
      <c r="K60" s="192">
        <v>98.461500000000001</v>
      </c>
      <c r="L60" s="192" t="s">
        <v>766</v>
      </c>
    </row>
    <row r="61" spans="1:12">
      <c r="A61" s="192" t="s">
        <v>857</v>
      </c>
      <c r="B61" s="192" t="s">
        <v>659</v>
      </c>
      <c r="C61" s="192" t="s">
        <v>883</v>
      </c>
      <c r="D61" s="192"/>
      <c r="E61" s="192" t="s">
        <v>768</v>
      </c>
      <c r="F61" s="192">
        <v>11202</v>
      </c>
      <c r="G61" s="192" t="s">
        <v>533</v>
      </c>
      <c r="H61" s="192" t="s">
        <v>533</v>
      </c>
      <c r="I61" s="192" t="s">
        <v>770</v>
      </c>
      <c r="J61" s="192" t="s">
        <v>533</v>
      </c>
      <c r="K61" s="192">
        <v>68.923100000000005</v>
      </c>
      <c r="L61" s="192" t="s">
        <v>773</v>
      </c>
    </row>
    <row r="62" spans="1:12">
      <c r="A62" s="192" t="s">
        <v>884</v>
      </c>
      <c r="B62" s="192" t="s">
        <v>659</v>
      </c>
      <c r="C62" s="192" t="s">
        <v>885</v>
      </c>
      <c r="D62" s="192"/>
      <c r="E62" s="192" t="s">
        <v>886</v>
      </c>
      <c r="F62" s="192" t="s">
        <v>671</v>
      </c>
      <c r="G62" s="192" t="s">
        <v>533</v>
      </c>
      <c r="H62" s="192" t="s">
        <v>533</v>
      </c>
      <c r="I62" s="192" t="s">
        <v>887</v>
      </c>
      <c r="J62" s="192" t="s">
        <v>533</v>
      </c>
      <c r="K62" s="192">
        <v>73.076899999999995</v>
      </c>
      <c r="L62" s="192" t="s">
        <v>888</v>
      </c>
    </row>
    <row r="63" spans="1:12">
      <c r="A63" s="192" t="s">
        <v>889</v>
      </c>
      <c r="B63" s="192" t="s">
        <v>659</v>
      </c>
      <c r="C63" s="192" t="s">
        <v>890</v>
      </c>
      <c r="D63" s="192"/>
      <c r="E63" s="192" t="s">
        <v>891</v>
      </c>
      <c r="F63" s="192" t="s">
        <v>671</v>
      </c>
      <c r="G63" s="193">
        <v>6.0000000000000001E-3</v>
      </c>
      <c r="H63" s="192" t="s">
        <v>533</v>
      </c>
      <c r="I63" s="193">
        <v>5.0000000000000001E-3</v>
      </c>
      <c r="J63" s="192" t="s">
        <v>533</v>
      </c>
      <c r="K63" s="192">
        <v>76.153800000000004</v>
      </c>
      <c r="L63" s="192" t="s">
        <v>892</v>
      </c>
    </row>
    <row r="64" spans="1:12">
      <c r="A64" s="192" t="s">
        <v>889</v>
      </c>
      <c r="B64" s="192" t="s">
        <v>659</v>
      </c>
      <c r="C64" s="192" t="s">
        <v>893</v>
      </c>
      <c r="D64" s="192"/>
      <c r="E64" s="192" t="s">
        <v>894</v>
      </c>
      <c r="F64" s="192" t="s">
        <v>671</v>
      </c>
      <c r="G64" s="193" t="s">
        <v>533</v>
      </c>
      <c r="H64" s="192" t="s">
        <v>533</v>
      </c>
      <c r="I64" s="193">
        <v>0</v>
      </c>
      <c r="J64" s="192" t="s">
        <v>533</v>
      </c>
      <c r="K64" s="192">
        <v>6.9230799999999997</v>
      </c>
      <c r="L64" s="192" t="s">
        <v>895</v>
      </c>
    </row>
    <row r="65" spans="1:12">
      <c r="A65" s="192" t="s">
        <v>889</v>
      </c>
      <c r="B65" s="192" t="s">
        <v>659</v>
      </c>
      <c r="C65" s="192" t="s">
        <v>896</v>
      </c>
      <c r="D65" s="192"/>
      <c r="E65" s="192" t="s">
        <v>897</v>
      </c>
      <c r="F65" s="192" t="s">
        <v>671</v>
      </c>
      <c r="G65" s="193" t="s">
        <v>533</v>
      </c>
      <c r="H65" s="192" t="s">
        <v>533</v>
      </c>
      <c r="I65" s="193">
        <v>-0.03</v>
      </c>
      <c r="J65" s="192" t="s">
        <v>533</v>
      </c>
      <c r="K65" s="192">
        <v>35.384599999999999</v>
      </c>
      <c r="L65" s="192" t="s">
        <v>898</v>
      </c>
    </row>
    <row r="66" spans="1:12">
      <c r="A66" s="192" t="s">
        <v>889</v>
      </c>
      <c r="B66" s="192" t="s">
        <v>659</v>
      </c>
      <c r="C66" s="192" t="s">
        <v>899</v>
      </c>
      <c r="D66" s="192"/>
      <c r="E66" s="192" t="s">
        <v>900</v>
      </c>
      <c r="F66" s="192" t="s">
        <v>671</v>
      </c>
      <c r="G66" s="193">
        <v>5.0000000000000001E-3</v>
      </c>
      <c r="H66" s="192" t="s">
        <v>533</v>
      </c>
      <c r="I66" s="193">
        <v>1.2999999999999999E-2</v>
      </c>
      <c r="J66" s="192" t="s">
        <v>533</v>
      </c>
      <c r="K66" s="192">
        <v>14.615399999999999</v>
      </c>
      <c r="L66" s="192" t="s">
        <v>901</v>
      </c>
    </row>
    <row r="67" spans="1:12">
      <c r="A67" s="192" t="s">
        <v>889</v>
      </c>
      <c r="B67" s="192" t="s">
        <v>659</v>
      </c>
      <c r="C67" s="192" t="s">
        <v>902</v>
      </c>
      <c r="D67" s="192"/>
      <c r="E67" s="192" t="s">
        <v>903</v>
      </c>
      <c r="F67" s="192" t="s">
        <v>671</v>
      </c>
      <c r="G67" s="192" t="s">
        <v>533</v>
      </c>
      <c r="H67" s="192" t="s">
        <v>533</v>
      </c>
      <c r="I67" s="193">
        <v>-5.5E-2</v>
      </c>
      <c r="J67" s="192" t="s">
        <v>533</v>
      </c>
      <c r="K67" s="192">
        <v>13.8462</v>
      </c>
      <c r="L67" s="192" t="s">
        <v>904</v>
      </c>
    </row>
    <row r="68" spans="1:12">
      <c r="A68" s="192" t="s">
        <v>905</v>
      </c>
      <c r="B68" s="192" t="s">
        <v>659</v>
      </c>
      <c r="C68" s="192" t="s">
        <v>906</v>
      </c>
      <c r="D68" s="192"/>
      <c r="E68" s="192" t="s">
        <v>907</v>
      </c>
      <c r="F68" s="192" t="s">
        <v>908</v>
      </c>
      <c r="G68" s="192">
        <v>67.5</v>
      </c>
      <c r="H68" s="192" t="s">
        <v>533</v>
      </c>
      <c r="I68" s="193">
        <v>68.099999999999994</v>
      </c>
      <c r="J68" s="192" t="s">
        <v>533</v>
      </c>
      <c r="K68" s="192">
        <v>93.846199999999996</v>
      </c>
      <c r="L68" s="192" t="s">
        <v>909</v>
      </c>
    </row>
    <row r="69" spans="1:12">
      <c r="A69" s="192" t="s">
        <v>905</v>
      </c>
      <c r="B69" s="192" t="s">
        <v>659</v>
      </c>
      <c r="C69" s="192" t="s">
        <v>910</v>
      </c>
      <c r="D69" s="192"/>
      <c r="E69" s="192" t="s">
        <v>911</v>
      </c>
      <c r="F69" s="192" t="s">
        <v>908</v>
      </c>
      <c r="G69" s="192" t="s">
        <v>533</v>
      </c>
      <c r="H69" s="192" t="s">
        <v>533</v>
      </c>
      <c r="I69" s="192">
        <v>71.400000000000006</v>
      </c>
      <c r="J69" s="192" t="s">
        <v>533</v>
      </c>
      <c r="K69" s="192">
        <v>19.230799999999999</v>
      </c>
      <c r="L69" s="192" t="s">
        <v>912</v>
      </c>
    </row>
    <row r="70" spans="1:12">
      <c r="A70" s="192" t="s">
        <v>905</v>
      </c>
      <c r="B70" s="192" t="s">
        <v>659</v>
      </c>
      <c r="C70" s="192" t="s">
        <v>913</v>
      </c>
      <c r="D70" s="192"/>
      <c r="E70" s="192" t="s">
        <v>914</v>
      </c>
      <c r="F70" s="192" t="s">
        <v>908</v>
      </c>
      <c r="G70" s="192" t="s">
        <v>533</v>
      </c>
      <c r="H70" s="192" t="s">
        <v>533</v>
      </c>
      <c r="I70" s="192">
        <v>66</v>
      </c>
      <c r="J70" s="192" t="s">
        <v>533</v>
      </c>
      <c r="K70" s="192">
        <v>21.538499999999999</v>
      </c>
      <c r="L70" s="192" t="s">
        <v>915</v>
      </c>
    </row>
    <row r="71" spans="1:12">
      <c r="A71" s="192" t="s">
        <v>905</v>
      </c>
      <c r="B71" s="192" t="s">
        <v>659</v>
      </c>
      <c r="C71" s="192" t="s">
        <v>916</v>
      </c>
      <c r="D71" s="192"/>
      <c r="E71" s="192" t="s">
        <v>917</v>
      </c>
      <c r="F71" s="192" t="s">
        <v>908</v>
      </c>
      <c r="G71" s="192" t="s">
        <v>533</v>
      </c>
      <c r="H71" s="192" t="s">
        <v>533</v>
      </c>
      <c r="I71" s="192">
        <v>3.2000000000000001E-2</v>
      </c>
      <c r="J71" s="192" t="s">
        <v>533</v>
      </c>
      <c r="K71" s="192">
        <v>25.384599999999999</v>
      </c>
      <c r="L71" s="192" t="s">
        <v>918</v>
      </c>
    </row>
    <row r="72" spans="1:12">
      <c r="A72" s="192" t="s">
        <v>905</v>
      </c>
      <c r="B72" s="192" t="s">
        <v>659</v>
      </c>
      <c r="C72" s="192" t="s">
        <v>919</v>
      </c>
      <c r="D72" s="192"/>
      <c r="E72" s="192" t="s">
        <v>920</v>
      </c>
      <c r="F72" s="192" t="s">
        <v>908</v>
      </c>
      <c r="G72" s="192" t="s">
        <v>533</v>
      </c>
      <c r="H72" s="192" t="s">
        <v>533</v>
      </c>
      <c r="I72" s="192">
        <v>2.8000000000000001E-2</v>
      </c>
      <c r="J72" s="192" t="s">
        <v>533</v>
      </c>
      <c r="K72" s="192">
        <v>23.076899999999998</v>
      </c>
      <c r="L72" s="192" t="s">
        <v>921</v>
      </c>
    </row>
    <row r="73" spans="1:12" ht="31.5">
      <c r="A73" s="192" t="s">
        <v>922</v>
      </c>
      <c r="B73" s="192" t="s">
        <v>923</v>
      </c>
      <c r="C73" s="192" t="s">
        <v>660</v>
      </c>
      <c r="D73" s="192"/>
      <c r="E73" s="192" t="s">
        <v>924</v>
      </c>
      <c r="F73" s="192" t="s">
        <v>671</v>
      </c>
      <c r="G73" s="192" t="s">
        <v>925</v>
      </c>
      <c r="H73" s="192" t="s">
        <v>533</v>
      </c>
      <c r="I73" s="193" t="s">
        <v>926</v>
      </c>
      <c r="J73" s="192" t="s">
        <v>533</v>
      </c>
      <c r="K73" s="192">
        <v>70</v>
      </c>
      <c r="L73" s="192" t="s">
        <v>927</v>
      </c>
    </row>
    <row r="74" spans="1:12">
      <c r="A74" s="192" t="s">
        <v>928</v>
      </c>
      <c r="B74" s="192" t="s">
        <v>923</v>
      </c>
      <c r="C74" s="192" t="s">
        <v>665</v>
      </c>
      <c r="D74" s="192"/>
      <c r="E74" s="192" t="s">
        <v>929</v>
      </c>
      <c r="F74" s="192" t="s">
        <v>671</v>
      </c>
      <c r="G74" s="192" t="s">
        <v>930</v>
      </c>
      <c r="H74" s="192" t="s">
        <v>533</v>
      </c>
      <c r="I74" s="192" t="s">
        <v>931</v>
      </c>
      <c r="J74" s="192" t="s">
        <v>932</v>
      </c>
      <c r="K74" s="192">
        <v>44</v>
      </c>
      <c r="L74" s="192" t="s">
        <v>933</v>
      </c>
    </row>
    <row r="75" spans="1:12">
      <c r="A75" s="192" t="s">
        <v>928</v>
      </c>
      <c r="B75" s="192" t="s">
        <v>923</v>
      </c>
      <c r="C75" s="192" t="s">
        <v>669</v>
      </c>
      <c r="D75" s="192"/>
      <c r="E75" s="192" t="s">
        <v>934</v>
      </c>
      <c r="F75" s="215" t="s">
        <v>671</v>
      </c>
      <c r="G75" s="192" t="s">
        <v>935</v>
      </c>
      <c r="H75" s="192" t="s">
        <v>533</v>
      </c>
      <c r="I75" s="192" t="s">
        <v>936</v>
      </c>
      <c r="J75" s="192" t="s">
        <v>937</v>
      </c>
      <c r="K75" s="192">
        <v>72</v>
      </c>
      <c r="L75" s="192" t="s">
        <v>938</v>
      </c>
    </row>
    <row r="76" spans="1:12">
      <c r="A76" s="192" t="s">
        <v>928</v>
      </c>
      <c r="B76" s="192" t="s">
        <v>923</v>
      </c>
      <c r="C76" s="192" t="s">
        <v>673</v>
      </c>
      <c r="D76" s="192"/>
      <c r="E76" s="192" t="s">
        <v>939</v>
      </c>
      <c r="F76" s="215" t="s">
        <v>671</v>
      </c>
      <c r="G76" s="192">
        <v>0.106</v>
      </c>
      <c r="H76" s="192" t="s">
        <v>533</v>
      </c>
      <c r="I76" s="192">
        <v>0.106</v>
      </c>
      <c r="J76" s="192" t="s">
        <v>533</v>
      </c>
      <c r="K76" s="192">
        <v>86</v>
      </c>
      <c r="L76" s="192" t="s">
        <v>940</v>
      </c>
    </row>
    <row r="77" spans="1:12">
      <c r="A77" s="192" t="s">
        <v>928</v>
      </c>
      <c r="B77" s="192" t="s">
        <v>923</v>
      </c>
      <c r="C77" s="192" t="s">
        <v>676</v>
      </c>
      <c r="D77" s="192"/>
      <c r="E77" s="192" t="s">
        <v>941</v>
      </c>
      <c r="F77" s="192" t="s">
        <v>671</v>
      </c>
      <c r="G77" s="192">
        <v>2.4E-2</v>
      </c>
      <c r="H77" s="192" t="s">
        <v>533</v>
      </c>
      <c r="I77" s="192">
        <v>2.1999999999999999E-2</v>
      </c>
      <c r="J77" s="192" t="s">
        <v>533</v>
      </c>
      <c r="K77" s="192">
        <v>58</v>
      </c>
      <c r="L77" s="192" t="s">
        <v>942</v>
      </c>
    </row>
    <row r="78" spans="1:12">
      <c r="A78" s="192" t="s">
        <v>928</v>
      </c>
      <c r="B78" s="192" t="s">
        <v>923</v>
      </c>
      <c r="C78" s="192" t="s">
        <v>679</v>
      </c>
      <c r="D78" s="192"/>
      <c r="E78" s="192" t="s">
        <v>943</v>
      </c>
      <c r="F78" s="192" t="s">
        <v>671</v>
      </c>
      <c r="G78" s="192" t="s">
        <v>533</v>
      </c>
      <c r="H78" s="192" t="s">
        <v>533</v>
      </c>
      <c r="I78" s="192">
        <v>9.5000000000000001E-2</v>
      </c>
      <c r="J78" s="192" t="s">
        <v>533</v>
      </c>
      <c r="K78" s="192">
        <v>54</v>
      </c>
      <c r="L78" s="192" t="s">
        <v>944</v>
      </c>
    </row>
    <row r="79" spans="1:12">
      <c r="A79" s="192" t="s">
        <v>945</v>
      </c>
      <c r="B79" s="192" t="s">
        <v>923</v>
      </c>
      <c r="C79" s="192" t="s">
        <v>683</v>
      </c>
      <c r="D79" s="192"/>
      <c r="E79" s="192" t="s">
        <v>946</v>
      </c>
      <c r="F79" s="192" t="s">
        <v>671</v>
      </c>
      <c r="G79" s="192" t="s">
        <v>533</v>
      </c>
      <c r="H79" s="192" t="s">
        <v>533</v>
      </c>
      <c r="I79" s="192">
        <v>-5.0999999999999997E-2</v>
      </c>
      <c r="J79" s="192" t="s">
        <v>533</v>
      </c>
      <c r="K79" s="192">
        <v>8</v>
      </c>
      <c r="L79" s="192" t="s">
        <v>947</v>
      </c>
    </row>
    <row r="80" spans="1:12">
      <c r="A80" s="192" t="s">
        <v>948</v>
      </c>
      <c r="B80" s="192" t="s">
        <v>923</v>
      </c>
      <c r="C80" s="192" t="s">
        <v>691</v>
      </c>
      <c r="D80" s="192"/>
      <c r="E80" s="192" t="s">
        <v>865</v>
      </c>
      <c r="F80" s="192" t="s">
        <v>671</v>
      </c>
      <c r="G80" s="192">
        <v>2E-3</v>
      </c>
      <c r="H80" s="192" t="s">
        <v>533</v>
      </c>
      <c r="I80" s="192">
        <v>1E-3</v>
      </c>
      <c r="J80" s="192" t="s">
        <v>533</v>
      </c>
      <c r="K80" s="192">
        <v>98</v>
      </c>
      <c r="L80" s="192" t="s">
        <v>949</v>
      </c>
    </row>
    <row r="81" spans="1:12">
      <c r="A81" s="192" t="s">
        <v>948</v>
      </c>
      <c r="B81" s="192" t="s">
        <v>923</v>
      </c>
      <c r="C81" s="192" t="s">
        <v>698</v>
      </c>
      <c r="D81" s="192"/>
      <c r="E81" s="192" t="s">
        <v>950</v>
      </c>
      <c r="F81" s="192" t="s">
        <v>671</v>
      </c>
      <c r="G81" s="193">
        <v>-2.4E-2</v>
      </c>
      <c r="H81" s="192" t="s">
        <v>533</v>
      </c>
      <c r="I81" s="193">
        <v>-0.03</v>
      </c>
      <c r="J81" s="192" t="s">
        <v>533</v>
      </c>
      <c r="K81" s="192">
        <v>90</v>
      </c>
      <c r="L81" s="192" t="s">
        <v>951</v>
      </c>
    </row>
    <row r="82" spans="1:12">
      <c r="A82" s="192" t="s">
        <v>952</v>
      </c>
      <c r="B82" s="192" t="s">
        <v>923</v>
      </c>
      <c r="C82" s="192" t="s">
        <v>702</v>
      </c>
      <c r="D82" s="192"/>
      <c r="E82" s="192" t="s">
        <v>754</v>
      </c>
      <c r="F82" s="192" t="s">
        <v>671</v>
      </c>
      <c r="G82" s="193" t="s">
        <v>953</v>
      </c>
      <c r="H82" s="192" t="s">
        <v>533</v>
      </c>
      <c r="I82" s="193" t="s">
        <v>954</v>
      </c>
      <c r="J82" s="192" t="s">
        <v>955</v>
      </c>
      <c r="K82" s="192">
        <v>82</v>
      </c>
      <c r="L82" s="192" t="s">
        <v>956</v>
      </c>
    </row>
    <row r="83" spans="1:12">
      <c r="A83" s="192" t="s">
        <v>952</v>
      </c>
      <c r="B83" s="192" t="s">
        <v>923</v>
      </c>
      <c r="C83" s="192" t="s">
        <v>710</v>
      </c>
      <c r="D83" s="192"/>
      <c r="E83" s="192" t="s">
        <v>957</v>
      </c>
      <c r="F83" s="192" t="s">
        <v>671</v>
      </c>
      <c r="G83" s="193">
        <v>-7.0000000000000007E-2</v>
      </c>
      <c r="H83" s="192" t="s">
        <v>533</v>
      </c>
      <c r="I83" s="193">
        <v>-8.7999999999999995E-2</v>
      </c>
      <c r="J83" s="192" t="s">
        <v>533</v>
      </c>
      <c r="K83" s="192">
        <v>80</v>
      </c>
      <c r="L83" s="192" t="s">
        <v>958</v>
      </c>
    </row>
    <row r="84" spans="1:12">
      <c r="A84" s="192" t="s">
        <v>952</v>
      </c>
      <c r="B84" s="192" t="s">
        <v>923</v>
      </c>
      <c r="C84" s="192" t="s">
        <v>713</v>
      </c>
      <c r="D84" s="192"/>
      <c r="E84" s="192" t="s">
        <v>959</v>
      </c>
      <c r="F84" s="192" t="s">
        <v>671</v>
      </c>
      <c r="G84" s="192">
        <v>-0.06</v>
      </c>
      <c r="H84" s="192" t="s">
        <v>533</v>
      </c>
      <c r="I84" s="192">
        <v>-7.2999999999999995E-2</v>
      </c>
      <c r="J84" s="192" t="s">
        <v>533</v>
      </c>
      <c r="K84" s="192">
        <v>78</v>
      </c>
      <c r="L84" s="192" t="s">
        <v>960</v>
      </c>
    </row>
    <row r="85" spans="1:12">
      <c r="A85" s="192" t="s">
        <v>952</v>
      </c>
      <c r="B85" s="192" t="s">
        <v>923</v>
      </c>
      <c r="C85" s="192" t="s">
        <v>717</v>
      </c>
      <c r="D85" s="192"/>
      <c r="E85" s="192" t="s">
        <v>961</v>
      </c>
      <c r="F85" s="192" t="s">
        <v>671</v>
      </c>
      <c r="G85" s="193" t="s">
        <v>533</v>
      </c>
      <c r="H85" s="192" t="s">
        <v>533</v>
      </c>
      <c r="I85" s="193">
        <v>-3.2000000000000001E-2</v>
      </c>
      <c r="J85" s="192" t="s">
        <v>533</v>
      </c>
      <c r="K85" s="192">
        <v>50</v>
      </c>
      <c r="L85" s="192" t="s">
        <v>962</v>
      </c>
    </row>
    <row r="86" spans="1:12">
      <c r="A86" s="192" t="s">
        <v>952</v>
      </c>
      <c r="B86" s="192" t="s">
        <v>923</v>
      </c>
      <c r="C86" s="192" t="s">
        <v>720</v>
      </c>
      <c r="D86" s="192"/>
      <c r="E86" s="192" t="s">
        <v>963</v>
      </c>
      <c r="F86" s="192" t="s">
        <v>671</v>
      </c>
      <c r="G86" s="192" t="s">
        <v>533</v>
      </c>
      <c r="H86" s="192" t="s">
        <v>533</v>
      </c>
      <c r="I86" s="193">
        <v>-1.6E-2</v>
      </c>
      <c r="J86" s="192" t="s">
        <v>533</v>
      </c>
      <c r="K86" s="192">
        <v>46</v>
      </c>
      <c r="L86" s="192" t="s">
        <v>964</v>
      </c>
    </row>
    <row r="87" spans="1:12">
      <c r="A87" s="192" t="s">
        <v>952</v>
      </c>
      <c r="B87" s="192" t="s">
        <v>923</v>
      </c>
      <c r="C87" s="192" t="s">
        <v>723</v>
      </c>
      <c r="D87" s="192"/>
      <c r="E87" s="192" t="s">
        <v>965</v>
      </c>
      <c r="F87" s="192" t="s">
        <v>671</v>
      </c>
      <c r="G87" s="192" t="s">
        <v>533</v>
      </c>
      <c r="H87" s="192" t="s">
        <v>533</v>
      </c>
      <c r="I87" s="192" t="s">
        <v>966</v>
      </c>
      <c r="J87" s="192" t="s">
        <v>533</v>
      </c>
      <c r="K87" s="192">
        <v>42</v>
      </c>
      <c r="L87" s="192" t="s">
        <v>967</v>
      </c>
    </row>
    <row r="88" spans="1:12">
      <c r="A88" s="192" t="s">
        <v>968</v>
      </c>
      <c r="B88" s="192" t="s">
        <v>969</v>
      </c>
      <c r="C88" s="192" t="s">
        <v>660</v>
      </c>
      <c r="D88" s="192"/>
      <c r="E88" s="192" t="s">
        <v>970</v>
      </c>
      <c r="F88" s="192" t="s">
        <v>662</v>
      </c>
      <c r="G88" s="192">
        <v>43.4</v>
      </c>
      <c r="H88" s="192">
        <v>43.4</v>
      </c>
      <c r="I88" s="192">
        <v>43.4</v>
      </c>
      <c r="J88" s="192" t="s">
        <v>533</v>
      </c>
      <c r="K88" s="192">
        <v>90</v>
      </c>
      <c r="L88" s="192" t="s">
        <v>971</v>
      </c>
    </row>
    <row r="89" spans="1:12">
      <c r="A89" s="192" t="s">
        <v>972</v>
      </c>
      <c r="B89" s="192" t="s">
        <v>969</v>
      </c>
      <c r="C89" s="192" t="s">
        <v>665</v>
      </c>
      <c r="D89" s="192"/>
      <c r="E89" s="192" t="s">
        <v>794</v>
      </c>
      <c r="F89" s="192" t="s">
        <v>667</v>
      </c>
      <c r="G89" s="192">
        <v>6.4000000000000001E-2</v>
      </c>
      <c r="H89" s="193">
        <v>6.4000000000000001E-2</v>
      </c>
      <c r="I89" s="193">
        <v>6.4000000000000001E-2</v>
      </c>
      <c r="J89" s="192">
        <v>6.5000000000000002E-2</v>
      </c>
      <c r="K89" s="192">
        <v>68.292699999999996</v>
      </c>
      <c r="L89" s="192" t="s">
        <v>973</v>
      </c>
    </row>
    <row r="90" spans="1:12">
      <c r="A90" s="192" t="s">
        <v>974</v>
      </c>
      <c r="B90" s="192" t="s">
        <v>969</v>
      </c>
      <c r="C90" s="192" t="s">
        <v>669</v>
      </c>
      <c r="D90" s="192"/>
      <c r="E90" s="192" t="s">
        <v>975</v>
      </c>
      <c r="F90" s="192" t="s">
        <v>662</v>
      </c>
      <c r="G90" s="192">
        <v>48.4</v>
      </c>
      <c r="H90" s="193">
        <v>48.7</v>
      </c>
      <c r="I90" s="193">
        <v>48.4</v>
      </c>
      <c r="J90" s="192" t="s">
        <v>533</v>
      </c>
      <c r="K90" s="192">
        <v>70</v>
      </c>
      <c r="L90" s="192" t="s">
        <v>976</v>
      </c>
    </row>
    <row r="91" spans="1:12">
      <c r="A91" s="192" t="s">
        <v>974</v>
      </c>
      <c r="B91" s="192" t="s">
        <v>969</v>
      </c>
      <c r="C91" s="192" t="s">
        <v>673</v>
      </c>
      <c r="D91" s="192"/>
      <c r="E91" s="192" t="s">
        <v>977</v>
      </c>
      <c r="F91" s="192" t="s">
        <v>662</v>
      </c>
      <c r="G91" s="192">
        <v>47.1</v>
      </c>
      <c r="H91" s="193">
        <v>47.2</v>
      </c>
      <c r="I91" s="193">
        <v>47.1</v>
      </c>
      <c r="J91" s="192" t="s">
        <v>533</v>
      </c>
      <c r="K91" s="192">
        <v>73.170699999999997</v>
      </c>
      <c r="L91" s="192" t="s">
        <v>978</v>
      </c>
    </row>
    <row r="92" spans="1:12">
      <c r="A92" s="192" t="s">
        <v>979</v>
      </c>
      <c r="B92" s="192" t="s">
        <v>969</v>
      </c>
      <c r="C92" s="192" t="s">
        <v>676</v>
      </c>
      <c r="D92" s="192"/>
      <c r="E92" s="192" t="s">
        <v>980</v>
      </c>
      <c r="F92" s="192" t="s">
        <v>667</v>
      </c>
      <c r="G92" s="192">
        <v>-5.0000000000000001E-3</v>
      </c>
      <c r="H92" s="192">
        <v>-1.2E-2</v>
      </c>
      <c r="I92" s="192">
        <v>-2E-3</v>
      </c>
      <c r="J92" s="192">
        <v>-1E-3</v>
      </c>
      <c r="K92" s="192">
        <v>53.658499999999997</v>
      </c>
      <c r="L92" s="192" t="s">
        <v>981</v>
      </c>
    </row>
    <row r="93" spans="1:12">
      <c r="A93" s="192" t="s">
        <v>979</v>
      </c>
      <c r="B93" s="192" t="s">
        <v>969</v>
      </c>
      <c r="C93" s="192" t="s">
        <v>679</v>
      </c>
      <c r="D93" s="192"/>
      <c r="E93" s="192" t="s">
        <v>982</v>
      </c>
      <c r="F93" s="192" t="s">
        <v>667</v>
      </c>
      <c r="G93" s="192">
        <v>-0.01</v>
      </c>
      <c r="H93" s="192">
        <v>-2.1000000000000001E-2</v>
      </c>
      <c r="I93" s="192">
        <v>-0.01</v>
      </c>
      <c r="J93" s="192" t="s">
        <v>533</v>
      </c>
      <c r="K93" s="192">
        <v>51.219499999999996</v>
      </c>
      <c r="L93" s="192" t="s">
        <v>983</v>
      </c>
    </row>
    <row r="94" spans="1:12">
      <c r="A94" s="192" t="s">
        <v>979</v>
      </c>
      <c r="B94" s="192" t="s">
        <v>969</v>
      </c>
      <c r="C94" s="192" t="s">
        <v>683</v>
      </c>
      <c r="D94" s="192"/>
      <c r="E94" s="192" t="s">
        <v>984</v>
      </c>
      <c r="F94" s="192" t="s">
        <v>667</v>
      </c>
      <c r="G94" s="192">
        <v>6.0000000000000001E-3</v>
      </c>
      <c r="H94" s="192">
        <v>6.0000000000000001E-3</v>
      </c>
      <c r="I94" s="192">
        <v>-5.0000000000000001E-3</v>
      </c>
      <c r="J94" s="192" t="s">
        <v>533</v>
      </c>
      <c r="K94" s="192">
        <v>43.9024</v>
      </c>
      <c r="L94" s="192" t="s">
        <v>985</v>
      </c>
    </row>
    <row r="95" spans="1:12">
      <c r="A95" s="192" t="s">
        <v>979</v>
      </c>
      <c r="B95" s="192" t="s">
        <v>969</v>
      </c>
      <c r="C95" s="192" t="s">
        <v>691</v>
      </c>
      <c r="D95" s="192"/>
      <c r="E95" s="192" t="s">
        <v>950</v>
      </c>
      <c r="F95" s="192" t="s">
        <v>667</v>
      </c>
      <c r="G95" s="192">
        <v>-0.115</v>
      </c>
      <c r="H95" s="192">
        <v>-0.115</v>
      </c>
      <c r="I95" s="192">
        <v>-7.5999999999999998E-2</v>
      </c>
      <c r="J95" s="192" t="s">
        <v>533</v>
      </c>
      <c r="K95" s="192">
        <v>48.780500000000004</v>
      </c>
      <c r="L95" s="192" t="s">
        <v>986</v>
      </c>
    </row>
    <row r="96" spans="1:12">
      <c r="A96" s="192" t="s">
        <v>987</v>
      </c>
      <c r="B96" s="192" t="s">
        <v>969</v>
      </c>
      <c r="C96" s="192" t="s">
        <v>698</v>
      </c>
      <c r="D96" s="192"/>
      <c r="E96" s="192" t="s">
        <v>988</v>
      </c>
      <c r="F96" s="192" t="s">
        <v>989</v>
      </c>
      <c r="G96" s="192">
        <v>-23</v>
      </c>
      <c r="H96" s="192" t="s">
        <v>533</v>
      </c>
      <c r="I96" s="192">
        <v>-21.5</v>
      </c>
      <c r="J96" s="192" t="s">
        <v>533</v>
      </c>
      <c r="K96" s="192">
        <v>26.8293</v>
      </c>
      <c r="L96" s="192" t="s">
        <v>990</v>
      </c>
    </row>
    <row r="97" spans="1:12">
      <c r="A97" s="192" t="s">
        <v>991</v>
      </c>
      <c r="B97" s="192" t="s">
        <v>969</v>
      </c>
      <c r="C97" s="192" t="s">
        <v>702</v>
      </c>
      <c r="D97" s="192"/>
      <c r="E97" s="192" t="s">
        <v>992</v>
      </c>
      <c r="F97" s="192" t="s">
        <v>667</v>
      </c>
      <c r="G97" s="192" t="s">
        <v>533</v>
      </c>
      <c r="H97" s="192" t="s">
        <v>533</v>
      </c>
      <c r="I97" s="192">
        <v>3.4000000000000002E-2</v>
      </c>
      <c r="J97" s="192" t="s">
        <v>533</v>
      </c>
      <c r="K97" s="192">
        <v>2.4390200000000002</v>
      </c>
      <c r="L97" s="192" t="s">
        <v>993</v>
      </c>
    </row>
    <row r="98" spans="1:12">
      <c r="A98" s="192" t="s">
        <v>991</v>
      </c>
      <c r="B98" s="192" t="s">
        <v>969</v>
      </c>
      <c r="C98" s="192" t="s">
        <v>710</v>
      </c>
      <c r="D98" s="192"/>
      <c r="E98" s="192" t="s">
        <v>994</v>
      </c>
      <c r="F98" s="192" t="s">
        <v>667</v>
      </c>
      <c r="G98" s="192" t="s">
        <v>533</v>
      </c>
      <c r="H98" s="192" t="s">
        <v>533</v>
      </c>
      <c r="I98" s="192">
        <v>2.4E-2</v>
      </c>
      <c r="J98" s="192" t="s">
        <v>533</v>
      </c>
      <c r="K98" s="192">
        <v>0</v>
      </c>
      <c r="L98" s="192" t="s">
        <v>995</v>
      </c>
    </row>
    <row r="99" spans="1:12">
      <c r="A99" s="192" t="s">
        <v>996</v>
      </c>
      <c r="B99" s="192" t="s">
        <v>969</v>
      </c>
      <c r="C99" s="192" t="s">
        <v>713</v>
      </c>
      <c r="D99" s="192"/>
      <c r="E99" s="192" t="s">
        <v>997</v>
      </c>
      <c r="F99" s="192" t="s">
        <v>667</v>
      </c>
      <c r="G99" s="192" t="s">
        <v>533</v>
      </c>
      <c r="H99" s="192" t="s">
        <v>533</v>
      </c>
      <c r="I99" s="192">
        <v>-1.0999999999999999E-2</v>
      </c>
      <c r="J99" s="192" t="s">
        <v>533</v>
      </c>
      <c r="K99" s="192">
        <v>58.5366</v>
      </c>
      <c r="L99" s="192" t="s">
        <v>998</v>
      </c>
    </row>
    <row r="100" spans="1:12">
      <c r="A100" s="192" t="s">
        <v>996</v>
      </c>
      <c r="B100" s="192" t="s">
        <v>969</v>
      </c>
      <c r="C100" s="192" t="s">
        <v>717</v>
      </c>
      <c r="D100" s="192"/>
      <c r="E100" s="192" t="s">
        <v>999</v>
      </c>
      <c r="F100" s="192" t="s">
        <v>667</v>
      </c>
      <c r="G100" s="193">
        <v>-1.4999999999999999E-2</v>
      </c>
      <c r="H100" s="193" t="s">
        <v>533</v>
      </c>
      <c r="I100" s="193">
        <v>-2.1999999999999999E-2</v>
      </c>
      <c r="J100" s="192" t="s">
        <v>533</v>
      </c>
      <c r="K100" s="192">
        <v>56.0976</v>
      </c>
      <c r="L100" s="192" t="s">
        <v>1000</v>
      </c>
    </row>
    <row r="101" spans="1:12">
      <c r="A101" s="192"/>
      <c r="B101" s="192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</row>
    <row r="102" spans="1:12">
      <c r="A102" s="192"/>
      <c r="B102" s="192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</row>
    <row r="103" spans="1:12">
      <c r="A103" s="192"/>
      <c r="B103" s="192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</row>
    <row r="104" spans="1:12">
      <c r="A104" s="192"/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</row>
    <row r="105" spans="1:12">
      <c r="A105" s="192"/>
      <c r="B105" s="192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</row>
    <row r="106" spans="1:12">
      <c r="A106" s="192"/>
      <c r="B106" s="192"/>
      <c r="C106" s="192"/>
      <c r="D106" s="192"/>
      <c r="E106" s="192"/>
      <c r="F106" s="192"/>
      <c r="G106" s="193"/>
      <c r="H106" s="193"/>
      <c r="I106" s="193"/>
      <c r="J106" s="192"/>
      <c r="K106" s="192"/>
      <c r="L106" s="192"/>
    </row>
    <row r="107" spans="1:12">
      <c r="A107" s="192"/>
      <c r="B107" s="192"/>
      <c r="C107" s="192"/>
      <c r="D107" s="192"/>
      <c r="E107" s="192"/>
      <c r="F107" s="192"/>
      <c r="G107" s="193"/>
      <c r="H107" s="193"/>
      <c r="I107" s="193"/>
      <c r="J107" s="192"/>
      <c r="K107" s="192"/>
      <c r="L107" s="192"/>
    </row>
    <row r="108" spans="1:12">
      <c r="A108" s="192"/>
      <c r="B108" s="192"/>
      <c r="C108" s="192"/>
      <c r="D108" s="192"/>
      <c r="E108" s="192"/>
      <c r="F108" s="192"/>
      <c r="G108" s="193"/>
      <c r="H108" s="193"/>
      <c r="I108" s="193"/>
      <c r="J108" s="192"/>
      <c r="K108" s="192"/>
      <c r="L108" s="192"/>
    </row>
    <row r="109" spans="1:12">
      <c r="A109" s="192"/>
      <c r="B109" s="192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</row>
    <row r="110" spans="1:12">
      <c r="A110" s="192"/>
      <c r="B110" s="192"/>
      <c r="C110" s="192"/>
      <c r="D110" s="192"/>
      <c r="E110" s="192"/>
      <c r="F110" s="192"/>
      <c r="G110" s="193"/>
      <c r="H110" s="193"/>
      <c r="I110" s="193"/>
      <c r="J110" s="193"/>
      <c r="K110" s="192"/>
      <c r="L110" s="192"/>
    </row>
    <row r="111" spans="1:12">
      <c r="A111" s="192"/>
      <c r="B111" s="192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</row>
    <row r="112" spans="1:12">
      <c r="A112" s="192"/>
      <c r="B112" s="192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</row>
    <row r="113" spans="1:12">
      <c r="A113" s="192"/>
      <c r="B113" s="192"/>
      <c r="C113" s="192"/>
      <c r="D113" s="192"/>
      <c r="E113" s="192"/>
      <c r="F113" s="192"/>
      <c r="G113" s="193"/>
      <c r="H113" s="192"/>
      <c r="I113" s="193"/>
      <c r="J113" s="192"/>
      <c r="K113" s="192"/>
      <c r="L113" s="192"/>
    </row>
    <row r="114" spans="1:12">
      <c r="A114" s="192"/>
      <c r="B114" s="192"/>
      <c r="C114" s="192"/>
      <c r="D114" s="192"/>
      <c r="E114" s="192"/>
      <c r="F114" s="192"/>
      <c r="G114" s="193"/>
      <c r="H114" s="192"/>
      <c r="I114" s="193"/>
      <c r="J114" s="192"/>
      <c r="K114" s="192"/>
      <c r="L114" s="192"/>
    </row>
    <row r="115" spans="1:12">
      <c r="A115" s="192"/>
      <c r="B115" s="192"/>
      <c r="C115" s="192"/>
      <c r="D115" s="192"/>
      <c r="E115" s="192"/>
      <c r="F115" s="192"/>
      <c r="G115" s="193"/>
      <c r="H115" s="192"/>
      <c r="I115" s="193"/>
      <c r="J115" s="192"/>
      <c r="K115" s="192"/>
      <c r="L115" s="192"/>
    </row>
    <row r="116" spans="1:12">
      <c r="A116" s="192"/>
      <c r="B116" s="192"/>
      <c r="C116" s="192"/>
      <c r="D116" s="192"/>
      <c r="E116" s="192"/>
      <c r="F116" s="192"/>
      <c r="G116" s="193"/>
      <c r="H116" s="192"/>
      <c r="I116" s="193"/>
      <c r="J116" s="192"/>
      <c r="K116" s="192"/>
      <c r="L116" s="192"/>
    </row>
    <row r="117" spans="1:12">
      <c r="A117" s="192"/>
      <c r="B117" s="192"/>
      <c r="C117" s="192"/>
      <c r="D117" s="192"/>
      <c r="E117" s="192"/>
      <c r="F117" s="192"/>
      <c r="G117" s="193"/>
      <c r="H117" s="192"/>
      <c r="I117" s="193"/>
      <c r="J117" s="193"/>
      <c r="K117" s="192"/>
      <c r="L117" s="192"/>
    </row>
    <row r="118" spans="1:12">
      <c r="A118" s="192"/>
      <c r="B118" s="192"/>
      <c r="C118" s="192"/>
      <c r="D118" s="192"/>
      <c r="E118" s="192"/>
      <c r="F118" s="192"/>
      <c r="G118" s="193"/>
      <c r="H118" s="192"/>
      <c r="I118" s="193"/>
      <c r="J118" s="192"/>
      <c r="K118" s="192"/>
      <c r="L118" s="192"/>
    </row>
    <row r="119" spans="1:12">
      <c r="A119" s="192"/>
      <c r="B119" s="192"/>
      <c r="C119" s="192"/>
      <c r="D119" s="192"/>
      <c r="E119" s="192"/>
      <c r="F119" s="192"/>
      <c r="G119" s="193"/>
      <c r="H119" s="192"/>
      <c r="I119" s="193"/>
      <c r="J119" s="192"/>
      <c r="K119" s="192"/>
      <c r="L119" s="192"/>
    </row>
    <row r="120" spans="1:12">
      <c r="A120" s="192"/>
      <c r="B120" s="192"/>
      <c r="C120" s="192"/>
      <c r="D120" s="192"/>
      <c r="E120" s="192"/>
      <c r="F120" s="192"/>
      <c r="G120" s="193"/>
      <c r="H120" s="192"/>
      <c r="I120" s="193"/>
      <c r="J120" s="192"/>
      <c r="K120" s="192"/>
      <c r="L120" s="192"/>
    </row>
    <row r="121" spans="1:12">
      <c r="A121" s="192"/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</row>
    <row r="122" spans="1:12">
      <c r="A122" s="192"/>
      <c r="B122" s="192"/>
      <c r="C122" s="192"/>
      <c r="D122" s="192"/>
      <c r="E122" s="192"/>
      <c r="F122" s="192"/>
      <c r="G122" s="193"/>
      <c r="H122" s="192"/>
      <c r="I122" s="193"/>
      <c r="J122" s="192"/>
      <c r="K122" s="192"/>
      <c r="L122" s="192"/>
    </row>
    <row r="123" spans="1:12">
      <c r="A123" s="192"/>
      <c r="B123" s="19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</row>
    <row r="124" spans="1:12">
      <c r="A124" s="192"/>
      <c r="B124" s="19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</row>
    <row r="125" spans="1:12">
      <c r="A125" s="192"/>
      <c r="B125" s="192"/>
      <c r="C125" s="192"/>
      <c r="D125" s="192"/>
      <c r="E125" s="192"/>
      <c r="F125" s="192"/>
      <c r="G125" s="193"/>
      <c r="H125" s="192"/>
      <c r="I125" s="193"/>
      <c r="J125" s="192"/>
      <c r="K125" s="192"/>
      <c r="L125" s="192"/>
    </row>
    <row r="126" spans="1:12">
      <c r="A126" s="192"/>
      <c r="B126" s="192"/>
      <c r="C126" s="192"/>
      <c r="D126" s="192"/>
      <c r="E126" s="192"/>
      <c r="F126" s="192"/>
      <c r="G126" s="193"/>
      <c r="H126" s="192"/>
      <c r="I126" s="193"/>
      <c r="J126" s="192"/>
      <c r="K126" s="192"/>
      <c r="L126" s="192"/>
    </row>
    <row r="127" spans="1:12">
      <c r="A127" s="192"/>
      <c r="B127" s="192"/>
      <c r="C127" s="192"/>
      <c r="D127" s="192"/>
      <c r="E127" s="192"/>
      <c r="F127" s="192"/>
      <c r="G127" s="193"/>
      <c r="H127" s="192"/>
      <c r="I127" s="193"/>
      <c r="J127" s="192"/>
      <c r="K127" s="192"/>
      <c r="L127" s="192"/>
    </row>
    <row r="128" spans="1:12">
      <c r="A128" s="192"/>
      <c r="B128" s="192"/>
      <c r="C128" s="192"/>
      <c r="D128" s="192"/>
      <c r="E128" s="192"/>
      <c r="F128" s="192"/>
      <c r="G128" s="193"/>
      <c r="H128" s="192"/>
      <c r="I128" s="193"/>
      <c r="J128" s="192"/>
      <c r="K128" s="192"/>
      <c r="L128" s="192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0.499984740745262"/>
  </sheetPr>
  <dimension ref="A1:H22"/>
  <sheetViews>
    <sheetView topLeftCell="B1" zoomScale="115" zoomScaleNormal="115" workbookViewId="0">
      <selection activeCell="C25" sqref="C25:C26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437</v>
      </c>
      <c r="D1" t="s">
        <v>638</v>
      </c>
      <c r="E1" t="s">
        <v>596</v>
      </c>
      <c r="F1" t="s">
        <v>105</v>
      </c>
      <c r="G1" t="s">
        <v>559</v>
      </c>
      <c r="H1" t="s">
        <v>53</v>
      </c>
    </row>
    <row r="2" spans="1:8">
      <c r="A2" t="s">
        <v>42</v>
      </c>
      <c r="B2" t="s">
        <v>159</v>
      </c>
      <c r="C2" t="s">
        <v>437</v>
      </c>
      <c r="D2" t="s">
        <v>599</v>
      </c>
      <c r="E2" t="s">
        <v>600</v>
      </c>
      <c r="F2" t="s">
        <v>105</v>
      </c>
      <c r="G2" t="s">
        <v>601</v>
      </c>
      <c r="H2" t="s">
        <v>602</v>
      </c>
    </row>
    <row r="3" spans="1:8">
      <c r="A3">
        <v>1</v>
      </c>
      <c r="B3" t="s">
        <v>603</v>
      </c>
      <c r="C3" t="s">
        <v>639</v>
      </c>
      <c r="D3" t="s">
        <v>79</v>
      </c>
      <c r="E3" t="s">
        <v>533</v>
      </c>
      <c r="F3" t="s">
        <v>79</v>
      </c>
      <c r="G3" t="s">
        <v>71</v>
      </c>
      <c r="H3" t="s">
        <v>87</v>
      </c>
    </row>
    <row r="4" spans="1:8">
      <c r="A4">
        <v>2</v>
      </c>
      <c r="B4" t="s">
        <v>605</v>
      </c>
      <c r="C4" t="s">
        <v>640</v>
      </c>
      <c r="D4" t="s">
        <v>79</v>
      </c>
      <c r="E4" t="s">
        <v>533</v>
      </c>
      <c r="F4" t="s">
        <v>79</v>
      </c>
      <c r="G4" t="s">
        <v>71</v>
      </c>
      <c r="H4" t="s">
        <v>71</v>
      </c>
    </row>
    <row r="5" spans="1:8">
      <c r="A5">
        <v>3</v>
      </c>
      <c r="B5" t="s">
        <v>607</v>
      </c>
      <c r="C5" t="s">
        <v>608</v>
      </c>
      <c r="D5" t="s">
        <v>79</v>
      </c>
      <c r="E5" t="s">
        <v>533</v>
      </c>
      <c r="F5" t="s">
        <v>79</v>
      </c>
      <c r="G5" t="s">
        <v>71</v>
      </c>
      <c r="H5" t="s">
        <v>71</v>
      </c>
    </row>
    <row r="6" spans="1:8">
      <c r="A6">
        <v>4</v>
      </c>
      <c r="B6" t="s">
        <v>609</v>
      </c>
      <c r="C6" t="s">
        <v>641</v>
      </c>
      <c r="D6" t="s">
        <v>75</v>
      </c>
      <c r="E6" t="s">
        <v>533</v>
      </c>
      <c r="F6" t="s">
        <v>75</v>
      </c>
      <c r="G6" t="s">
        <v>81</v>
      </c>
      <c r="H6" t="s">
        <v>533</v>
      </c>
    </row>
    <row r="7" spans="1:8">
      <c r="A7">
        <v>5</v>
      </c>
      <c r="B7" t="s">
        <v>611</v>
      </c>
      <c r="C7" t="s">
        <v>612</v>
      </c>
      <c r="D7" t="s">
        <v>82</v>
      </c>
      <c r="E7" t="s">
        <v>533</v>
      </c>
      <c r="F7" t="s">
        <v>82</v>
      </c>
      <c r="G7" t="s">
        <v>81</v>
      </c>
      <c r="H7" t="s">
        <v>533</v>
      </c>
    </row>
    <row r="8" spans="1:8">
      <c r="A8">
        <v>6</v>
      </c>
      <c r="B8" t="s">
        <v>613</v>
      </c>
      <c r="C8" t="s">
        <v>642</v>
      </c>
      <c r="D8" t="s">
        <v>75</v>
      </c>
      <c r="E8" t="s">
        <v>533</v>
      </c>
      <c r="F8" t="s">
        <v>75</v>
      </c>
      <c r="G8" t="s">
        <v>70</v>
      </c>
      <c r="H8" t="s">
        <v>562</v>
      </c>
    </row>
    <row r="9" spans="1:8">
      <c r="A9">
        <v>7</v>
      </c>
      <c r="B9" t="s">
        <v>317</v>
      </c>
      <c r="C9" t="s">
        <v>615</v>
      </c>
      <c r="D9" t="s">
        <v>86</v>
      </c>
      <c r="E9" t="s">
        <v>533</v>
      </c>
      <c r="F9" t="s">
        <v>86</v>
      </c>
      <c r="G9" t="s">
        <v>533</v>
      </c>
      <c r="H9" t="s">
        <v>533</v>
      </c>
    </row>
    <row r="10" spans="1:8">
      <c r="A10">
        <v>8</v>
      </c>
      <c r="B10" t="s">
        <v>319</v>
      </c>
      <c r="C10" t="s">
        <v>616</v>
      </c>
      <c r="D10" t="s">
        <v>533</v>
      </c>
      <c r="E10" t="s">
        <v>86</v>
      </c>
      <c r="F10" t="s">
        <v>86</v>
      </c>
      <c r="G10" t="s">
        <v>533</v>
      </c>
      <c r="H10" t="s">
        <v>533</v>
      </c>
    </row>
    <row r="11" spans="1:8">
      <c r="A11">
        <v>9</v>
      </c>
      <c r="B11" t="s">
        <v>617</v>
      </c>
      <c r="C11" t="s">
        <v>618</v>
      </c>
      <c r="D11" t="s">
        <v>86</v>
      </c>
      <c r="E11" t="s">
        <v>533</v>
      </c>
      <c r="F11" t="s">
        <v>86</v>
      </c>
      <c r="G11" t="s">
        <v>533</v>
      </c>
      <c r="H11" t="s">
        <v>533</v>
      </c>
    </row>
    <row r="12" spans="1:8">
      <c r="A12">
        <v>10</v>
      </c>
      <c r="B12" t="s">
        <v>619</v>
      </c>
      <c r="C12" t="s">
        <v>620</v>
      </c>
      <c r="D12" t="s">
        <v>86</v>
      </c>
      <c r="E12" t="s">
        <v>533</v>
      </c>
      <c r="F12" t="s">
        <v>86</v>
      </c>
      <c r="G12" t="s">
        <v>73</v>
      </c>
      <c r="H12" t="s">
        <v>73</v>
      </c>
    </row>
    <row r="13" spans="1:8">
      <c r="A13">
        <v>11</v>
      </c>
      <c r="B13" t="s">
        <v>621</v>
      </c>
      <c r="C13" t="s">
        <v>622</v>
      </c>
      <c r="D13" t="s">
        <v>86</v>
      </c>
      <c r="E13" t="s">
        <v>533</v>
      </c>
      <c r="F13" t="s">
        <v>86</v>
      </c>
      <c r="G13" t="s">
        <v>533</v>
      </c>
      <c r="H13" t="s">
        <v>533</v>
      </c>
    </row>
    <row r="14" spans="1:8">
      <c r="A14">
        <v>12</v>
      </c>
      <c r="B14" t="s">
        <v>623</v>
      </c>
      <c r="C14" t="s">
        <v>624</v>
      </c>
      <c r="D14" t="s">
        <v>85</v>
      </c>
      <c r="E14" t="s">
        <v>533</v>
      </c>
      <c r="F14" t="s">
        <v>85</v>
      </c>
      <c r="G14" t="s">
        <v>81</v>
      </c>
      <c r="H14" t="s">
        <v>533</v>
      </c>
    </row>
    <row r="15" spans="1:8">
      <c r="A15">
        <v>13</v>
      </c>
      <c r="B15" t="s">
        <v>625</v>
      </c>
      <c r="C15" t="s">
        <v>626</v>
      </c>
      <c r="D15" t="s">
        <v>85</v>
      </c>
      <c r="E15" t="s">
        <v>533</v>
      </c>
      <c r="F15" t="s">
        <v>85</v>
      </c>
      <c r="G15" t="s">
        <v>77</v>
      </c>
      <c r="H15" t="s">
        <v>533</v>
      </c>
    </row>
    <row r="16" spans="1:8">
      <c r="A16">
        <v>14</v>
      </c>
      <c r="B16" t="s">
        <v>627</v>
      </c>
      <c r="C16" t="s">
        <v>643</v>
      </c>
      <c r="D16" t="s">
        <v>85</v>
      </c>
      <c r="E16" t="s">
        <v>533</v>
      </c>
      <c r="F16" t="s">
        <v>85</v>
      </c>
      <c r="G16" t="s">
        <v>77</v>
      </c>
      <c r="H16" t="s">
        <v>533</v>
      </c>
    </row>
    <row r="17" spans="1:8">
      <c r="A17">
        <v>15</v>
      </c>
      <c r="B17" t="s">
        <v>629</v>
      </c>
      <c r="C17" t="s">
        <v>644</v>
      </c>
      <c r="D17" t="s">
        <v>533</v>
      </c>
      <c r="E17" t="s">
        <v>533</v>
      </c>
      <c r="F17" t="s">
        <v>533</v>
      </c>
      <c r="G17" t="s">
        <v>533</v>
      </c>
      <c r="H17" t="s">
        <v>566</v>
      </c>
    </row>
    <row r="18" spans="1:8">
      <c r="A18">
        <v>16</v>
      </c>
      <c r="B18" t="s">
        <v>631</v>
      </c>
      <c r="C18" t="s">
        <v>632</v>
      </c>
      <c r="D18" t="s">
        <v>533</v>
      </c>
      <c r="E18" t="s">
        <v>533</v>
      </c>
      <c r="F18" t="s">
        <v>533</v>
      </c>
      <c r="G18" t="s">
        <v>77</v>
      </c>
      <c r="H18" t="s">
        <v>566</v>
      </c>
    </row>
    <row r="19" spans="1:8">
      <c r="A19">
        <v>17</v>
      </c>
      <c r="B19" t="s">
        <v>320</v>
      </c>
      <c r="C19" t="s">
        <v>633</v>
      </c>
      <c r="D19" t="s">
        <v>533</v>
      </c>
      <c r="E19" t="s">
        <v>533</v>
      </c>
      <c r="F19" t="s">
        <v>533</v>
      </c>
      <c r="G19" t="s">
        <v>533</v>
      </c>
      <c r="H19" t="s">
        <v>533</v>
      </c>
    </row>
    <row r="20" spans="1:8">
      <c r="A20">
        <v>18</v>
      </c>
      <c r="B20" t="s">
        <v>634</v>
      </c>
      <c r="C20" t="s">
        <v>635</v>
      </c>
      <c r="D20" t="s">
        <v>533</v>
      </c>
      <c r="E20" t="s">
        <v>533</v>
      </c>
      <c r="F20" t="s">
        <v>533</v>
      </c>
      <c r="G20" t="s">
        <v>533</v>
      </c>
      <c r="H20" t="s">
        <v>533</v>
      </c>
    </row>
    <row r="21" spans="1:8">
      <c r="A21">
        <v>19</v>
      </c>
      <c r="B21" t="s">
        <v>636</v>
      </c>
      <c r="C21" t="s">
        <v>637</v>
      </c>
      <c r="D21" t="s">
        <v>533</v>
      </c>
      <c r="E21" t="s">
        <v>533</v>
      </c>
      <c r="F21" t="s">
        <v>533</v>
      </c>
      <c r="G21" t="s">
        <v>533</v>
      </c>
      <c r="H21" t="s">
        <v>533</v>
      </c>
    </row>
    <row r="22" spans="1:8">
      <c r="G22" t="s">
        <v>534</v>
      </c>
      <c r="H22" t="s">
        <v>534</v>
      </c>
    </row>
  </sheetData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4C4AA"/>
  </sheetPr>
  <dimension ref="A1:M22"/>
  <sheetViews>
    <sheetView zoomScale="70" zoomScaleNormal="70" workbookViewId="0">
      <selection activeCell="I30" sqref="I30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8" t="s">
        <v>306</v>
      </c>
      <c r="B1" s="188" t="str">
        <f>"As of 11am,  "</f>
        <v xml:space="preserve">As of 11am,  </v>
      </c>
      <c r="C1" s="188" t="str" cm="1">
        <f t="array" ref="C1">TEXT(tbl_dt[WeeklyDate],"DDDDD")</f>
        <v>Monday</v>
      </c>
    </row>
    <row r="3" spans="1:13">
      <c r="A3" s="182" t="s">
        <v>277</v>
      </c>
      <c r="B3" s="182" t="s">
        <v>322</v>
      </c>
      <c r="C3" s="182" t="s">
        <v>120</v>
      </c>
      <c r="D3" s="182" t="s">
        <v>323</v>
      </c>
      <c r="E3" s="182" t="s">
        <v>281</v>
      </c>
      <c r="F3" s="182" t="s">
        <v>276</v>
      </c>
      <c r="G3" s="182" t="s">
        <v>284</v>
      </c>
      <c r="H3" s="182" t="s">
        <v>134</v>
      </c>
      <c r="I3" s="182" t="s">
        <v>297</v>
      </c>
      <c r="J3" s="182" t="s">
        <v>275</v>
      </c>
      <c r="K3" s="182" t="s">
        <v>339</v>
      </c>
      <c r="L3" s="182" t="s">
        <v>342</v>
      </c>
      <c r="M3" s="182" t="s">
        <v>290</v>
      </c>
    </row>
    <row r="4" spans="1:13" ht="31.5">
      <c r="A4" s="185">
        <v>45012</v>
      </c>
      <c r="B4" s="182" t="s">
        <v>324</v>
      </c>
      <c r="C4" s="182" t="s">
        <v>330</v>
      </c>
      <c r="D4" s="182" t="s">
        <v>293</v>
      </c>
      <c r="E4" s="182" t="s">
        <v>295</v>
      </c>
      <c r="F4" s="182" t="s">
        <v>280</v>
      </c>
      <c r="G4" s="186" t="s">
        <v>149</v>
      </c>
      <c r="H4" s="182"/>
      <c r="I4" s="182"/>
      <c r="J4" s="182" t="s">
        <v>292</v>
      </c>
      <c r="K4" s="182" t="s">
        <v>294</v>
      </c>
      <c r="L4" s="182" t="s">
        <v>286</v>
      </c>
      <c r="M4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5">
        <v>45027</v>
      </c>
      <c r="B5" s="182" t="s">
        <v>332</v>
      </c>
      <c r="C5" s="182" t="s">
        <v>149</v>
      </c>
      <c r="D5" s="182" t="s">
        <v>296</v>
      </c>
      <c r="E5" s="182"/>
      <c r="F5" s="182" t="s">
        <v>278</v>
      </c>
      <c r="G5" s="186" t="s">
        <v>149</v>
      </c>
      <c r="H5" s="182"/>
      <c r="I5" s="182" t="s">
        <v>298</v>
      </c>
      <c r="J5" s="182" t="s">
        <v>340</v>
      </c>
      <c r="K5" s="182"/>
      <c r="L5" s="182"/>
      <c r="M5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5">
        <v>45033</v>
      </c>
      <c r="B6" s="182" t="s">
        <v>333</v>
      </c>
      <c r="C6" s="182" t="s">
        <v>149</v>
      </c>
      <c r="D6" s="182" t="s">
        <v>293</v>
      </c>
      <c r="E6" s="182"/>
      <c r="F6" s="182" t="s">
        <v>280</v>
      </c>
      <c r="G6" s="186" t="s">
        <v>149</v>
      </c>
      <c r="H6" s="182"/>
      <c r="I6" s="182">
        <v>2</v>
      </c>
      <c r="J6" s="182" t="s">
        <v>301</v>
      </c>
      <c r="K6" s="182" t="s">
        <v>299</v>
      </c>
      <c r="L6" s="182" t="s">
        <v>285</v>
      </c>
      <c r="M6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5">
        <v>45033</v>
      </c>
      <c r="B7" s="182" t="s">
        <v>334</v>
      </c>
      <c r="C7" s="182" t="s">
        <v>149</v>
      </c>
      <c r="D7" s="182" t="s">
        <v>293</v>
      </c>
      <c r="E7" s="182"/>
      <c r="F7" s="182" t="s">
        <v>280</v>
      </c>
      <c r="G7" s="186" t="s">
        <v>149</v>
      </c>
      <c r="H7" s="182"/>
      <c r="I7" s="182" t="s">
        <v>300</v>
      </c>
      <c r="J7" s="182" t="s">
        <v>301</v>
      </c>
      <c r="K7" s="182" t="s">
        <v>302</v>
      </c>
      <c r="L7" s="182" t="s">
        <v>285</v>
      </c>
      <c r="M7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5">
        <v>45033</v>
      </c>
      <c r="B8" s="182" t="s">
        <v>335</v>
      </c>
      <c r="C8" s="182" t="s">
        <v>149</v>
      </c>
      <c r="D8" s="182" t="s">
        <v>293</v>
      </c>
      <c r="E8" s="182"/>
      <c r="F8" s="182" t="s">
        <v>280</v>
      </c>
      <c r="G8" s="186" t="s">
        <v>149</v>
      </c>
      <c r="H8" s="182"/>
      <c r="I8" s="182" t="s">
        <v>300</v>
      </c>
      <c r="J8" s="182" t="s">
        <v>301</v>
      </c>
      <c r="K8" s="182" t="s">
        <v>303</v>
      </c>
      <c r="L8" s="182"/>
      <c r="M8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5">
        <v>45033</v>
      </c>
      <c r="B9" s="182" t="s">
        <v>336</v>
      </c>
      <c r="C9" s="182" t="s">
        <v>149</v>
      </c>
      <c r="D9" s="182" t="s">
        <v>293</v>
      </c>
      <c r="E9" s="182"/>
      <c r="F9" s="182" t="s">
        <v>280</v>
      </c>
      <c r="G9" s="186" t="s">
        <v>149</v>
      </c>
      <c r="H9" s="182"/>
      <c r="I9" s="182" t="s">
        <v>300</v>
      </c>
      <c r="J9" s="182" t="s">
        <v>301</v>
      </c>
      <c r="K9" s="182" t="s">
        <v>304</v>
      </c>
      <c r="L9" s="182" t="s">
        <v>287</v>
      </c>
      <c r="M9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5">
        <v>45040</v>
      </c>
      <c r="B10" s="182" t="s">
        <v>337</v>
      </c>
      <c r="C10" s="182" t="s">
        <v>149</v>
      </c>
      <c r="D10" s="182" t="s">
        <v>293</v>
      </c>
      <c r="E10" s="182"/>
      <c r="F10" s="182" t="s">
        <v>280</v>
      </c>
      <c r="G10" s="186" t="s">
        <v>149</v>
      </c>
      <c r="H10" s="182"/>
      <c r="I10" s="182" t="s">
        <v>300</v>
      </c>
      <c r="J10" s="182" t="s">
        <v>301</v>
      </c>
      <c r="K10" s="182" t="s">
        <v>307</v>
      </c>
      <c r="L10" s="182"/>
      <c r="M10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5">
        <v>45040</v>
      </c>
      <c r="B11" s="182" t="s">
        <v>338</v>
      </c>
      <c r="C11" s="182" t="s">
        <v>149</v>
      </c>
      <c r="D11" s="182" t="s">
        <v>293</v>
      </c>
      <c r="E11" s="182"/>
      <c r="F11" s="182" t="s">
        <v>280</v>
      </c>
      <c r="G11" s="186" t="s">
        <v>149</v>
      </c>
      <c r="H11" s="182"/>
      <c r="I11" s="182" t="s">
        <v>300</v>
      </c>
      <c r="J11" s="182" t="s">
        <v>301</v>
      </c>
      <c r="K11" s="182" t="s">
        <v>308</v>
      </c>
      <c r="L11" s="182"/>
      <c r="M11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>
      <c r="A12" s="185">
        <v>45051</v>
      </c>
      <c r="B12" s="182" t="s">
        <v>325</v>
      </c>
      <c r="C12" s="182" t="s">
        <v>331</v>
      </c>
      <c r="D12" s="182" t="s">
        <v>291</v>
      </c>
      <c r="E12" s="182"/>
      <c r="F12" s="182" t="s">
        <v>278</v>
      </c>
      <c r="G12" s="186" t="s">
        <v>309</v>
      </c>
      <c r="H12" s="182"/>
      <c r="I12" s="182" t="s">
        <v>300</v>
      </c>
      <c r="J12" s="182" t="s">
        <v>292</v>
      </c>
      <c r="K12" s="182"/>
      <c r="L12" s="182" t="s">
        <v>286</v>
      </c>
      <c r="M12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5">
        <v>45068</v>
      </c>
      <c r="B13" s="182" t="s">
        <v>326</v>
      </c>
      <c r="C13" s="182" t="s">
        <v>311</v>
      </c>
      <c r="D13" s="182"/>
      <c r="E13" s="182"/>
      <c r="F13" s="182" t="s">
        <v>341</v>
      </c>
      <c r="G13" s="182" t="s">
        <v>311</v>
      </c>
      <c r="H13" s="182"/>
      <c r="I13" s="182" t="s">
        <v>312</v>
      </c>
      <c r="J13" s="182" t="s">
        <v>301</v>
      </c>
      <c r="K13" s="182" t="s">
        <v>313</v>
      </c>
      <c r="L13" s="182" t="s">
        <v>288</v>
      </c>
      <c r="M13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5">
        <v>45089</v>
      </c>
      <c r="B14" s="182" t="s">
        <v>327</v>
      </c>
      <c r="C14" s="182" t="s">
        <v>315</v>
      </c>
      <c r="D14" s="182" t="s">
        <v>291</v>
      </c>
      <c r="E14" s="182" t="s">
        <v>295</v>
      </c>
      <c r="F14" s="182" t="s">
        <v>278</v>
      </c>
      <c r="G14" s="182" t="s">
        <v>315</v>
      </c>
      <c r="H14" s="182"/>
      <c r="I14" s="182"/>
      <c r="J14" s="182" t="s">
        <v>292</v>
      </c>
      <c r="K14" s="182" t="s">
        <v>316</v>
      </c>
      <c r="L14" s="182" t="s">
        <v>288</v>
      </c>
      <c r="M14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5">
        <v>45089</v>
      </c>
      <c r="B15" s="182" t="s">
        <v>328</v>
      </c>
      <c r="C15" s="182" t="s">
        <v>149</v>
      </c>
      <c r="D15" s="182" t="s">
        <v>293</v>
      </c>
      <c r="E15" s="182"/>
      <c r="F15" s="182" t="s">
        <v>279</v>
      </c>
      <c r="G15" s="186" t="s">
        <v>149</v>
      </c>
      <c r="H15" s="182" t="s">
        <v>317</v>
      </c>
      <c r="I15" s="182" t="s">
        <v>300</v>
      </c>
      <c r="J15" s="182" t="s">
        <v>301</v>
      </c>
      <c r="K15" s="182" t="s">
        <v>318</v>
      </c>
      <c r="L15" s="182" t="s">
        <v>288</v>
      </c>
      <c r="M15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5">
        <v>45089</v>
      </c>
      <c r="B16" s="182" t="s">
        <v>328</v>
      </c>
      <c r="C16" s="182" t="s">
        <v>149</v>
      </c>
      <c r="D16" s="182" t="s">
        <v>293</v>
      </c>
      <c r="E16" s="182"/>
      <c r="F16" s="182" t="s">
        <v>279</v>
      </c>
      <c r="G16" s="186" t="s">
        <v>149</v>
      </c>
      <c r="H16" s="182" t="s">
        <v>319</v>
      </c>
      <c r="I16" s="182" t="s">
        <v>300</v>
      </c>
      <c r="J16" s="182" t="s">
        <v>301</v>
      </c>
      <c r="K16" s="182" t="s">
        <v>318</v>
      </c>
      <c r="L16" s="182" t="s">
        <v>287</v>
      </c>
      <c r="M16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5">
        <v>45089</v>
      </c>
      <c r="B17" s="182" t="s">
        <v>329</v>
      </c>
      <c r="C17" s="182" t="s">
        <v>149</v>
      </c>
      <c r="D17" s="182" t="s">
        <v>293</v>
      </c>
      <c r="E17" s="182"/>
      <c r="F17" s="182" t="s">
        <v>279</v>
      </c>
      <c r="G17" s="186" t="s">
        <v>149</v>
      </c>
      <c r="H17" s="182" t="s">
        <v>320</v>
      </c>
      <c r="I17" s="182" t="s">
        <v>300</v>
      </c>
      <c r="J17" s="182" t="s">
        <v>301</v>
      </c>
      <c r="K17" s="182" t="s">
        <v>321</v>
      </c>
      <c r="L17" s="182"/>
      <c r="M17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5">
        <v>45103</v>
      </c>
      <c r="B18" s="89" t="s">
        <v>354</v>
      </c>
      <c r="D18" s="89" t="s">
        <v>291</v>
      </c>
      <c r="I18" s="89" t="s">
        <v>298</v>
      </c>
      <c r="J18" s="89" t="s">
        <v>301</v>
      </c>
      <c r="K18" s="89" t="s">
        <v>356</v>
      </c>
      <c r="M18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5">
        <v>45103</v>
      </c>
      <c r="B19" s="89" t="s">
        <v>355</v>
      </c>
      <c r="D19" s="89" t="s">
        <v>291</v>
      </c>
      <c r="I19" s="89" t="s">
        <v>300</v>
      </c>
      <c r="J19" s="89" t="s">
        <v>301</v>
      </c>
      <c r="K19" s="89" t="s">
        <v>415</v>
      </c>
      <c r="M19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5">
        <v>45138</v>
      </c>
      <c r="B20" s="89" t="s">
        <v>410</v>
      </c>
      <c r="C20" s="216" t="s">
        <v>411</v>
      </c>
      <c r="D20" s="89" t="s">
        <v>291</v>
      </c>
      <c r="F20" s="89" t="s">
        <v>278</v>
      </c>
      <c r="G20" s="217" t="s">
        <v>412</v>
      </c>
      <c r="I20" s="89" t="s">
        <v>413</v>
      </c>
      <c r="J20" s="89" t="s">
        <v>301</v>
      </c>
      <c r="K20" s="218" t="s">
        <v>414</v>
      </c>
      <c r="L20" s="89" t="s">
        <v>286</v>
      </c>
      <c r="M20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5">
        <v>45159</v>
      </c>
      <c r="B21" s="89" t="s">
        <v>440</v>
      </c>
      <c r="C21" s="182" t="s">
        <v>149</v>
      </c>
      <c r="D21" s="89" t="s">
        <v>291</v>
      </c>
      <c r="F21" s="89" t="s">
        <v>278</v>
      </c>
      <c r="G21" s="186" t="s">
        <v>149</v>
      </c>
      <c r="I21" s="89" t="s">
        <v>17</v>
      </c>
      <c r="J21" s="89" t="s">
        <v>301</v>
      </c>
      <c r="K21" s="218" t="s">
        <v>441</v>
      </c>
      <c r="M21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1"/>
    </row>
  </sheetData>
  <phoneticPr fontId="10" type="noConversion"/>
  <dataValidations count="6">
    <dataValidation type="list" allowBlank="1" showInputMessage="1" showErrorMessage="1" sqref="J4:J22">
      <formula1>"已宣布委任，,已宣布路演，,已宣布开簿，"</formula1>
    </dataValidation>
    <dataValidation type="list" allowBlank="1" showInputMessage="1" showErrorMessage="1" sqref="L4:L22">
      <formula1>dd_bocomdeal</formula1>
    </dataValidation>
    <dataValidation type="list" allowBlank="1" showInputMessage="1" showErrorMessage="1" sqref="F4:F22">
      <formula1>dd_品种</formula1>
    </dataValidation>
    <dataValidation type="list" allowBlank="1" showInputMessage="1" showErrorMessage="1" sqref="E4:E22">
      <formula1>"绿色,可持续,可持续挂钩"</formula1>
    </dataValidation>
    <dataValidation type="list" allowBlank="1" showInputMessage="1" showErrorMessage="1" sqref="D5 D12:D14">
      <formula1>"美元,港元,欧元,日元"</formula1>
    </dataValidation>
    <dataValidation type="list" allowBlank="1" showInputMessage="1" showErrorMessage="1" sqref="D4 D6:D11 D15:D17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41AF52-F9FE-42E0-9ECB-DB4F196090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5</vt:i4>
      </vt:variant>
    </vt:vector>
  </HeadingPairs>
  <TitlesOfParts>
    <vt:vector size="20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Rachel Gong 龚瑞琪</cp:lastModifiedBy>
  <dcterms:created xsi:type="dcterms:W3CDTF">2023-01-27T08:32:55Z</dcterms:created>
  <dcterms:modified xsi:type="dcterms:W3CDTF">2023-10-06T10:17:21Z</dcterms:modified>
</cp:coreProperties>
</file>